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ImproveMargin\2016-05\"/>
    </mc:Choice>
  </mc:AlternateContent>
  <bookViews>
    <workbookView xWindow="0" yWindow="0" windowWidth="7920" windowHeight="5124"/>
  </bookViews>
  <sheets>
    <sheet name="data" sheetId="1" r:id="rId1"/>
    <sheet name="site totals" sheetId="2" r:id="rId2"/>
    <sheet name="margin_ranges" sheetId="5" r:id="rId3"/>
  </sheets>
  <externalReferences>
    <externalReference r:id="rId4"/>
  </externalReferences>
  <definedNames>
    <definedName name="_xlnm._FilterDatabase" localSheetId="0" hidden="1">data!$A$9:$Z$6209</definedName>
    <definedName name="margin_sheet" localSheetId="0">data!$A$9:$Q$6209</definedName>
    <definedName name="margins">'[1]Optimization types'!$F$2:$F$26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6209" i="1" l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002" i="1"/>
  <c r="Y6001" i="1"/>
  <c r="Y5999" i="1"/>
  <c r="Y5998" i="1"/>
  <c r="Y5996" i="1"/>
  <c r="Y5995" i="1"/>
  <c r="Y5994" i="1"/>
  <c r="Y5993" i="1"/>
  <c r="Y5992" i="1"/>
  <c r="Y5991" i="1"/>
  <c r="Y5989" i="1"/>
  <c r="Y5987" i="1"/>
  <c r="Y5986" i="1"/>
  <c r="Y5984" i="1"/>
  <c r="Y5983" i="1"/>
  <c r="Y5981" i="1"/>
  <c r="Y5980" i="1"/>
  <c r="Y5979" i="1"/>
  <c r="Y5977" i="1"/>
  <c r="Y5975" i="1"/>
  <c r="Y5973" i="1"/>
  <c r="Y5971" i="1"/>
  <c r="Y5969" i="1"/>
  <c r="Y5967" i="1"/>
  <c r="Y5964" i="1"/>
  <c r="Y5962" i="1"/>
  <c r="Y5960" i="1"/>
  <c r="Y5958" i="1"/>
  <c r="Y5956" i="1"/>
  <c r="Y5954" i="1"/>
  <c r="Y5952" i="1"/>
  <c r="Y5950" i="1"/>
  <c r="Y5947" i="1"/>
  <c r="Y5945" i="1"/>
  <c r="Y5942" i="1"/>
  <c r="Y5938" i="1"/>
  <c r="Y5936" i="1"/>
  <c r="Y5933" i="1"/>
  <c r="Y5931" i="1"/>
  <c r="Y5929" i="1"/>
  <c r="Y5925" i="1"/>
  <c r="Y5921" i="1"/>
  <c r="Y5917" i="1"/>
  <c r="Y5915" i="1"/>
  <c r="Y5913" i="1"/>
  <c r="Y5911" i="1"/>
  <c r="Y5908" i="1"/>
  <c r="Y5904" i="1"/>
  <c r="Y5901" i="1"/>
  <c r="Y5899" i="1"/>
  <c r="Y5895" i="1"/>
  <c r="Y5890" i="1"/>
  <c r="Y5886" i="1"/>
  <c r="Y5883" i="1"/>
  <c r="Y5881" i="1"/>
  <c r="Y5879" i="1"/>
  <c r="Y5876" i="1"/>
  <c r="Y5872" i="1"/>
  <c r="Y5870" i="1"/>
  <c r="Y5868" i="1"/>
  <c r="Y5864" i="1"/>
  <c r="Y5860" i="1"/>
  <c r="Y5856" i="1"/>
  <c r="Y5853" i="1"/>
  <c r="Y5851" i="1"/>
  <c r="Y5849" i="1"/>
  <c r="Y5845" i="1"/>
  <c r="Y5843" i="1"/>
  <c r="Y5840" i="1"/>
  <c r="Y5838" i="1"/>
  <c r="Y5836" i="1"/>
  <c r="Y5832" i="1"/>
  <c r="Y5830" i="1"/>
  <c r="Y5827" i="1"/>
  <c r="Y5824" i="1"/>
  <c r="Y5821" i="1"/>
  <c r="Y5817" i="1"/>
  <c r="Y5813" i="1"/>
  <c r="Y5808" i="1"/>
  <c r="Y5803" i="1"/>
  <c r="Y5798" i="1"/>
  <c r="Y5791" i="1"/>
  <c r="Y5788" i="1"/>
  <c r="Y5783" i="1"/>
  <c r="Y5779" i="1"/>
  <c r="Y5777" i="1"/>
  <c r="Y5774" i="1"/>
  <c r="Y5771" i="1"/>
  <c r="Y5768" i="1"/>
  <c r="Y5766" i="1"/>
  <c r="Y5764" i="1"/>
  <c r="Y5761" i="1"/>
  <c r="Y5759" i="1"/>
  <c r="Y5755" i="1"/>
  <c r="Y5752" i="1"/>
  <c r="Y5749" i="1"/>
  <c r="Y5747" i="1"/>
  <c r="Y5743" i="1"/>
  <c r="Y5741" i="1"/>
  <c r="Y5738" i="1"/>
  <c r="Y5734" i="1"/>
  <c r="Y5730" i="1"/>
  <c r="Y5727" i="1"/>
  <c r="Y5724" i="1"/>
  <c r="Y5716" i="1"/>
  <c r="Y5712" i="1"/>
  <c r="Y5709" i="1"/>
  <c r="Y5706" i="1"/>
  <c r="Y5700" i="1"/>
  <c r="Y5698" i="1"/>
  <c r="Y5691" i="1"/>
  <c r="Y5684" i="1"/>
  <c r="Y5681" i="1"/>
  <c r="Y5676" i="1"/>
  <c r="Y5674" i="1"/>
  <c r="Y5672" i="1"/>
  <c r="Y5669" i="1"/>
  <c r="Y5664" i="1"/>
  <c r="Y5659" i="1"/>
  <c r="Y5656" i="1"/>
  <c r="Y5653" i="1"/>
  <c r="Y5647" i="1"/>
  <c r="Y5644" i="1"/>
  <c r="Y5640" i="1"/>
  <c r="Y5635" i="1"/>
  <c r="Y5632" i="1"/>
  <c r="Y5630" i="1"/>
  <c r="Y5627" i="1"/>
  <c r="Y5623" i="1"/>
  <c r="Y5620" i="1"/>
  <c r="Y5615" i="1"/>
  <c r="Y5609" i="1"/>
  <c r="Y5607" i="1"/>
  <c r="Y5605" i="1"/>
  <c r="Y5602" i="1"/>
  <c r="Y5599" i="1"/>
  <c r="Y5596" i="1"/>
  <c r="Y5594" i="1"/>
  <c r="Y5588" i="1"/>
  <c r="Y5584" i="1"/>
  <c r="Y5581" i="1"/>
  <c r="Y5577" i="1"/>
  <c r="Y5575" i="1"/>
  <c r="Y5572" i="1"/>
  <c r="Y5567" i="1"/>
  <c r="Y5563" i="1"/>
  <c r="Y5559" i="1"/>
  <c r="Y5550" i="1"/>
  <c r="Y5548" i="1"/>
  <c r="Y5544" i="1"/>
  <c r="Y5539" i="1"/>
  <c r="Y5535" i="1"/>
  <c r="Y5533" i="1"/>
  <c r="Y5529" i="1"/>
  <c r="Y5525" i="1"/>
  <c r="Y5521" i="1"/>
  <c r="Y5516" i="1"/>
  <c r="Y5513" i="1"/>
  <c r="Y5509" i="1"/>
  <c r="Y5506" i="1"/>
  <c r="Y5502" i="1"/>
  <c r="Y5499" i="1"/>
  <c r="Y5495" i="1"/>
  <c r="Y5491" i="1"/>
  <c r="Y5486" i="1"/>
  <c r="Y5483" i="1"/>
  <c r="Y5481" i="1"/>
  <c r="Y5478" i="1"/>
  <c r="Y5475" i="1"/>
  <c r="Y5470" i="1"/>
  <c r="Y5466" i="1"/>
  <c r="Y5461" i="1"/>
  <c r="Y5459" i="1"/>
  <c r="Y5450" i="1"/>
  <c r="Y5445" i="1"/>
  <c r="Y5441" i="1"/>
  <c r="Y5438" i="1"/>
  <c r="Y5435" i="1"/>
  <c r="Y5430" i="1"/>
  <c r="Y5428" i="1"/>
  <c r="Y5424" i="1"/>
  <c r="Y5418" i="1"/>
  <c r="Y5415" i="1"/>
  <c r="Y5411" i="1"/>
  <c r="Y5409" i="1"/>
  <c r="Y5398" i="1"/>
  <c r="Y5393" i="1"/>
  <c r="Y5389" i="1"/>
  <c r="Y5385" i="1"/>
  <c r="Y5382" i="1"/>
  <c r="Y5375" i="1"/>
  <c r="Y5372" i="1"/>
  <c r="Y5367" i="1"/>
  <c r="Y5354" i="1"/>
  <c r="Y5348" i="1"/>
  <c r="Y5345" i="1"/>
  <c r="Y5340" i="1"/>
  <c r="Y5336" i="1"/>
  <c r="Y5332" i="1"/>
  <c r="Y5323" i="1"/>
  <c r="Y5318" i="1"/>
  <c r="Y5311" i="1"/>
  <c r="Y5309" i="1"/>
  <c r="Y5306" i="1"/>
  <c r="Y5297" i="1"/>
  <c r="Y5295" i="1"/>
  <c r="Y5293" i="1"/>
  <c r="Y5288" i="1"/>
  <c r="Y5283" i="1"/>
  <c r="Y5280" i="1"/>
  <c r="Y5277" i="1"/>
  <c r="Y5275" i="1"/>
  <c r="Y5271" i="1"/>
  <c r="Y5267" i="1"/>
  <c r="Y5262" i="1"/>
  <c r="Y5250" i="1"/>
  <c r="Y5246" i="1"/>
  <c r="Y5243" i="1"/>
  <c r="Y5239" i="1"/>
  <c r="Y5231" i="1"/>
  <c r="Y5228" i="1"/>
  <c r="Y5224" i="1"/>
  <c r="Y5221" i="1"/>
  <c r="Y5217" i="1"/>
  <c r="Y5212" i="1"/>
  <c r="Y5209" i="1"/>
  <c r="Y5206" i="1"/>
  <c r="Y5199" i="1"/>
  <c r="Y5194" i="1"/>
  <c r="Y5185" i="1"/>
  <c r="Y5179" i="1"/>
  <c r="Y5176" i="1"/>
  <c r="Y5173" i="1"/>
  <c r="Y5171" i="1"/>
  <c r="Y5166" i="1"/>
  <c r="Y5162" i="1"/>
  <c r="Y5159" i="1"/>
  <c r="Y5157" i="1"/>
  <c r="Y5150" i="1"/>
  <c r="Y5148" i="1"/>
  <c r="Y5146" i="1"/>
  <c r="Y5142" i="1"/>
  <c r="Y5140" i="1"/>
  <c r="Y5136" i="1"/>
  <c r="Y5133" i="1"/>
  <c r="Y5129" i="1"/>
  <c r="Y5126" i="1"/>
  <c r="Y5119" i="1"/>
  <c r="Y5114" i="1"/>
  <c r="Y5112" i="1"/>
  <c r="Y5108" i="1"/>
  <c r="Y5105" i="1"/>
  <c r="Y5096" i="1"/>
  <c r="Y5092" i="1"/>
  <c r="Y5087" i="1"/>
  <c r="Y5084" i="1"/>
  <c r="Y5081" i="1"/>
  <c r="Y5065" i="1"/>
  <c r="Y5062" i="1"/>
  <c r="Y5051" i="1"/>
  <c r="Y5046" i="1"/>
  <c r="Y5044" i="1"/>
  <c r="Y5037" i="1"/>
  <c r="Y5032" i="1"/>
  <c r="Y5028" i="1"/>
  <c r="Y5022" i="1"/>
  <c r="Y5018" i="1"/>
  <c r="Y5010" i="1"/>
  <c r="Y5003" i="1"/>
  <c r="Y4996" i="1"/>
  <c r="Y4992" i="1"/>
  <c r="Y4987" i="1"/>
  <c r="Y4983" i="1"/>
  <c r="Y4977" i="1"/>
  <c r="Y4974" i="1"/>
  <c r="Y4970" i="1"/>
  <c r="Y4959" i="1"/>
  <c r="Y4957" i="1"/>
  <c r="Y4953" i="1"/>
  <c r="Y4950" i="1"/>
  <c r="Y4945" i="1"/>
  <c r="Y4942" i="1"/>
  <c r="Y4934" i="1"/>
  <c r="Y4930" i="1"/>
  <c r="Y4923" i="1"/>
  <c r="Y4909" i="1"/>
  <c r="Y4905" i="1"/>
  <c r="Y4894" i="1"/>
  <c r="Y4889" i="1"/>
  <c r="Y4886" i="1"/>
  <c r="Y4880" i="1"/>
  <c r="Y4871" i="1"/>
  <c r="Y4865" i="1"/>
  <c r="Y4857" i="1"/>
  <c r="Y4854" i="1"/>
  <c r="Y4848" i="1"/>
  <c r="Y4846" i="1"/>
  <c r="Y4844" i="1"/>
  <c r="Y4838" i="1"/>
  <c r="Y4831" i="1"/>
  <c r="Y4825" i="1"/>
  <c r="Y4822" i="1"/>
  <c r="Y4815" i="1"/>
  <c r="Y4804" i="1"/>
  <c r="Y4798" i="1"/>
  <c r="Y4793" i="1"/>
  <c r="Y4785" i="1"/>
  <c r="Y4756" i="1"/>
  <c r="Y4753" i="1"/>
  <c r="Y4750" i="1"/>
  <c r="Y4746" i="1"/>
  <c r="Y4742" i="1"/>
  <c r="Y4734" i="1"/>
  <c r="Y4731" i="1"/>
  <c r="Y4726" i="1"/>
  <c r="Y4706" i="1"/>
  <c r="Y4702" i="1"/>
  <c r="Y4695" i="1"/>
  <c r="Y4689" i="1"/>
  <c r="Y4686" i="1"/>
  <c r="Y4684" i="1"/>
  <c r="Y4680" i="1"/>
  <c r="Y4675" i="1"/>
  <c r="Y4673" i="1"/>
  <c r="Y4655" i="1"/>
  <c r="Y4650" i="1"/>
  <c r="Y4644" i="1"/>
  <c r="Y4634" i="1"/>
  <c r="Y4630" i="1"/>
  <c r="Y4625" i="1"/>
  <c r="Y4616" i="1"/>
  <c r="Y4613" i="1"/>
  <c r="Y4607" i="1"/>
  <c r="Y4599" i="1"/>
  <c r="Y4590" i="1"/>
  <c r="Y4583" i="1"/>
  <c r="Y4575" i="1"/>
  <c r="Y4557" i="1"/>
  <c r="Y4552" i="1"/>
  <c r="Y4541" i="1"/>
  <c r="Y4538" i="1"/>
  <c r="Y4527" i="1"/>
  <c r="Y4524" i="1"/>
  <c r="Y4515" i="1"/>
  <c r="Y4510" i="1"/>
  <c r="Y4504" i="1"/>
  <c r="Y4491" i="1"/>
  <c r="Y4489" i="1"/>
  <c r="Y4483" i="1"/>
  <c r="Y4474" i="1"/>
  <c r="Y4469" i="1"/>
  <c r="Y4466" i="1"/>
  <c r="Y4454" i="1"/>
  <c r="Y4450" i="1"/>
  <c r="Y4416" i="1"/>
  <c r="Y4413" i="1"/>
  <c r="Y4408" i="1"/>
  <c r="Y4403" i="1"/>
  <c r="Y4399" i="1"/>
  <c r="Y4388" i="1"/>
  <c r="Y4375" i="1"/>
  <c r="Y4360" i="1"/>
  <c r="Y4342" i="1"/>
  <c r="Y4336" i="1"/>
  <c r="Y4326" i="1"/>
  <c r="Y4322" i="1"/>
  <c r="Y4317" i="1"/>
  <c r="Y4314" i="1"/>
  <c r="Y4309" i="1"/>
  <c r="Y4305" i="1"/>
  <c r="Y4299" i="1"/>
  <c r="Y4294" i="1"/>
  <c r="Y4291" i="1"/>
  <c r="Y4283" i="1"/>
  <c r="Y4271" i="1"/>
  <c r="Y4268" i="1"/>
  <c r="Y4262" i="1"/>
  <c r="Y4255" i="1"/>
  <c r="Y4248" i="1"/>
  <c r="Y4239" i="1"/>
  <c r="Y4235" i="1"/>
  <c r="Y4215" i="1"/>
  <c r="Y4212" i="1"/>
  <c r="Y4209" i="1"/>
  <c r="Y4198" i="1"/>
  <c r="Y4192" i="1"/>
  <c r="Y4188" i="1"/>
  <c r="Y4181" i="1"/>
  <c r="Y4118" i="1"/>
  <c r="Y4112" i="1"/>
  <c r="Y4107" i="1"/>
  <c r="Y4102" i="1"/>
  <c r="Y4098" i="1"/>
  <c r="Y4095" i="1"/>
  <c r="Y4086" i="1"/>
  <c r="Y4081" i="1"/>
  <c r="Y4071" i="1"/>
  <c r="Y4063" i="1"/>
  <c r="Y4057" i="1"/>
  <c r="Y4050" i="1"/>
  <c r="Y4046" i="1"/>
  <c r="Y4037" i="1"/>
  <c r="Y4032" i="1"/>
  <c r="Y4027" i="1"/>
  <c r="Y4022" i="1"/>
  <c r="Y4016" i="1"/>
  <c r="Y3998" i="1"/>
  <c r="Y3991" i="1"/>
  <c r="Y3987" i="1"/>
  <c r="Y3980" i="1"/>
  <c r="Y3975" i="1"/>
  <c r="Y3973" i="1"/>
  <c r="Y3969" i="1"/>
  <c r="Y3947" i="1"/>
  <c r="Y3941" i="1"/>
  <c r="Y3937" i="1"/>
  <c r="Y3933" i="1"/>
  <c r="Y3913" i="1"/>
  <c r="Y3911" i="1"/>
  <c r="Y3907" i="1"/>
  <c r="Y3887" i="1"/>
  <c r="Y3884" i="1"/>
  <c r="Y3878" i="1"/>
  <c r="Y3871" i="1"/>
  <c r="Y3865" i="1"/>
  <c r="Y3852" i="1"/>
  <c r="Y3844" i="1"/>
  <c r="Y3835" i="1"/>
  <c r="Y3830" i="1"/>
  <c r="Y3826" i="1"/>
  <c r="Y3823" i="1"/>
  <c r="Y3821" i="1"/>
  <c r="Y3810" i="1"/>
  <c r="Y3801" i="1"/>
  <c r="Y3781" i="1"/>
  <c r="Y3775" i="1"/>
  <c r="Y3770" i="1"/>
  <c r="Y3750" i="1"/>
  <c r="Y3726" i="1"/>
  <c r="Y3720" i="1"/>
  <c r="Y3688" i="1"/>
  <c r="Y3663" i="1"/>
  <c r="Y3654" i="1"/>
  <c r="Y3640" i="1"/>
  <c r="Y3632" i="1"/>
  <c r="Y3625" i="1"/>
  <c r="Y3618" i="1"/>
  <c r="Y3613" i="1"/>
  <c r="Y3608" i="1"/>
  <c r="Y3600" i="1"/>
  <c r="Y3579" i="1"/>
  <c r="Y3573" i="1"/>
  <c r="Y3569" i="1"/>
  <c r="Y3559" i="1"/>
  <c r="Y3538" i="1"/>
  <c r="Y3531" i="1"/>
  <c r="Y3526" i="1"/>
  <c r="Y3509" i="1"/>
  <c r="Y3502" i="1"/>
  <c r="Y3483" i="1"/>
  <c r="Y3464" i="1"/>
  <c r="Y3455" i="1"/>
  <c r="Y3436" i="1"/>
  <c r="Y3430" i="1"/>
  <c r="Y3418" i="1"/>
  <c r="Y3415" i="1"/>
  <c r="Y3411" i="1"/>
  <c r="Y3400" i="1"/>
  <c r="Y3394" i="1"/>
  <c r="Y3390" i="1"/>
  <c r="Y3381" i="1"/>
  <c r="Y3372" i="1"/>
  <c r="Y3359" i="1"/>
  <c r="Y3353" i="1"/>
  <c r="Y3348" i="1"/>
  <c r="Y3343" i="1"/>
  <c r="Y3325" i="1"/>
  <c r="Y3309" i="1"/>
  <c r="Y3301" i="1"/>
  <c r="Y3288" i="1"/>
  <c r="Y3275" i="1"/>
  <c r="Y3265" i="1"/>
  <c r="Y3247" i="1"/>
  <c r="Y3240" i="1"/>
  <c r="Y3203" i="1"/>
  <c r="Y3193" i="1"/>
  <c r="Y3187" i="1"/>
  <c r="Y3182" i="1"/>
  <c r="Y3168" i="1"/>
  <c r="Y3162" i="1"/>
  <c r="Y3157" i="1"/>
  <c r="Y3135" i="1"/>
  <c r="Y3122" i="1"/>
  <c r="Y3096" i="1"/>
  <c r="Y3078" i="1"/>
  <c r="Y3070" i="1"/>
  <c r="Y3044" i="1"/>
  <c r="Y3034" i="1"/>
  <c r="Y3026" i="1"/>
  <c r="Y3010" i="1"/>
  <c r="Y2997" i="1"/>
  <c r="Y2938" i="1"/>
  <c r="Y2909" i="1"/>
  <c r="Y2903" i="1"/>
  <c r="Y2869" i="1"/>
  <c r="Y2839" i="1"/>
  <c r="Y2784" i="1"/>
  <c r="Y2769" i="1"/>
  <c r="Y2761" i="1"/>
  <c r="Y2746" i="1"/>
  <c r="Y2731" i="1"/>
  <c r="Y2726" i="1"/>
  <c r="Y2720" i="1"/>
  <c r="Y2705" i="1"/>
  <c r="Y2687" i="1"/>
  <c r="Y2663" i="1"/>
  <c r="Y2657" i="1"/>
  <c r="Y2635" i="1"/>
  <c r="Y2616" i="1"/>
  <c r="Y2551" i="1"/>
  <c r="Y2543" i="1"/>
  <c r="Y2487" i="1"/>
  <c r="Y2471" i="1"/>
  <c r="Y2468" i="1"/>
  <c r="Y2434" i="1"/>
  <c r="Y2415" i="1"/>
  <c r="Y2361" i="1"/>
  <c r="Y2331" i="1"/>
  <c r="Y2293" i="1"/>
  <c r="Y2266" i="1"/>
  <c r="Y2261" i="1"/>
  <c r="Y2253" i="1"/>
  <c r="Y2240" i="1"/>
  <c r="Y2213" i="1"/>
  <c r="Y2195" i="1"/>
  <c r="Y2151" i="1"/>
  <c r="Y2146" i="1"/>
  <c r="Y2127" i="1"/>
  <c r="Y1973" i="1"/>
  <c r="Y1942" i="1"/>
  <c r="Y1901" i="1"/>
  <c r="Y1749" i="1"/>
  <c r="Y1745" i="1"/>
  <c r="Y1725" i="1"/>
  <c r="Y1709" i="1"/>
  <c r="Y1691" i="1"/>
  <c r="Y1672" i="1"/>
  <c r="Y1666" i="1"/>
  <c r="Y1652" i="1"/>
  <c r="Y1623" i="1"/>
  <c r="Y1602" i="1"/>
  <c r="Y1137" i="1"/>
  <c r="Y1122" i="1"/>
  <c r="Y1018" i="1"/>
  <c r="Y901" i="1"/>
  <c r="Y842" i="1"/>
  <c r="Y829" i="1"/>
  <c r="Y792" i="1"/>
  <c r="Y592" i="1"/>
  <c r="Y577" i="1"/>
  <c r="Y507" i="1"/>
  <c r="Y495" i="1"/>
  <c r="Y478" i="1"/>
  <c r="Y286" i="1"/>
  <c r="Y280" i="1"/>
  <c r="Y156" i="1"/>
  <c r="S6200" i="1"/>
  <c r="S6206" i="1"/>
  <c r="S6201" i="1"/>
  <c r="S6197" i="1"/>
  <c r="S6208" i="1"/>
  <c r="S6203" i="1"/>
  <c r="S6207" i="1"/>
  <c r="S6209" i="1"/>
  <c r="S6199" i="1"/>
  <c r="S6205" i="1"/>
  <c r="S6204" i="1"/>
  <c r="S6202" i="1"/>
  <c r="S6198" i="1"/>
  <c r="S6062" i="1"/>
  <c r="S6123" i="1"/>
  <c r="S6061" i="1"/>
  <c r="S6194" i="1"/>
  <c r="S6193" i="1"/>
  <c r="S6192" i="1"/>
  <c r="S6075" i="1"/>
  <c r="S6191" i="1"/>
  <c r="S6016" i="1"/>
  <c r="S6190" i="1"/>
  <c r="S6100" i="1"/>
  <c r="S6099" i="1"/>
  <c r="S6098" i="1"/>
  <c r="S6117" i="1"/>
  <c r="S6189" i="1"/>
  <c r="S6151" i="1"/>
  <c r="S6097" i="1"/>
  <c r="S6150" i="1"/>
  <c r="S6149" i="1"/>
  <c r="S6188" i="1"/>
  <c r="S6116" i="1"/>
  <c r="S6096" i="1"/>
  <c r="S6187" i="1"/>
  <c r="S6095" i="1"/>
  <c r="S6115" i="1"/>
  <c r="S6148" i="1"/>
  <c r="S6114" i="1"/>
  <c r="S6122" i="1"/>
  <c r="S6186" i="1"/>
  <c r="S6185" i="1"/>
  <c r="S6015" i="1"/>
  <c r="S6113" i="1"/>
  <c r="S6184" i="1"/>
  <c r="S6079" i="1"/>
  <c r="S6067" i="1"/>
  <c r="S6183" i="1"/>
  <c r="S6112" i="1"/>
  <c r="S6094" i="1"/>
  <c r="S6066" i="1"/>
  <c r="S6147" i="1"/>
  <c r="S6182" i="1"/>
  <c r="S6146" i="1"/>
  <c r="S6145" i="1"/>
  <c r="S6181" i="1"/>
  <c r="S6180" i="1"/>
  <c r="S6128" i="1"/>
  <c r="S6179" i="1"/>
  <c r="S6144" i="1"/>
  <c r="S6131" i="1"/>
  <c r="S6143" i="1"/>
  <c r="S6142" i="1"/>
  <c r="S6111" i="1"/>
  <c r="S6072" i="1"/>
  <c r="S6093" i="1"/>
  <c r="S6071" i="1"/>
  <c r="S6178" i="1"/>
  <c r="S6076" i="1"/>
  <c r="S6092" i="1"/>
  <c r="S6135" i="1"/>
  <c r="S6074" i="1"/>
  <c r="S6110" i="1"/>
  <c r="S6177" i="1"/>
  <c r="S6060" i="1"/>
  <c r="S6176" i="1"/>
  <c r="S6109" i="1"/>
  <c r="S6059" i="1"/>
  <c r="S6175" i="1"/>
  <c r="S6174" i="1"/>
  <c r="S6108" i="1"/>
  <c r="S6173" i="1"/>
  <c r="S6141" i="1"/>
  <c r="S6125" i="1"/>
  <c r="S6130" i="1"/>
  <c r="S6058" i="1"/>
  <c r="S6091" i="1"/>
  <c r="S6196" i="1"/>
  <c r="S6140" i="1"/>
  <c r="S6172" i="1"/>
  <c r="S6171" i="1"/>
  <c r="S6127" i="1"/>
  <c r="S6121" i="1"/>
  <c r="S6037" i="1"/>
  <c r="S6080" i="1"/>
  <c r="S6170" i="1"/>
  <c r="S6057" i="1"/>
  <c r="S6005" i="1"/>
  <c r="S6090" i="1"/>
  <c r="S6073" i="1"/>
  <c r="S6169" i="1"/>
  <c r="S6023" i="1"/>
  <c r="S6168" i="1"/>
  <c r="S6070" i="1"/>
  <c r="S6107" i="1"/>
  <c r="S6167" i="1"/>
  <c r="S6166" i="1"/>
  <c r="S6089" i="1"/>
  <c r="S6056" i="1"/>
  <c r="S6129" i="1"/>
  <c r="S6069" i="1"/>
  <c r="S6165" i="1"/>
  <c r="S6106" i="1"/>
  <c r="S6105" i="1"/>
  <c r="S6055" i="1"/>
  <c r="S6104" i="1"/>
  <c r="S6025" i="1"/>
  <c r="S6054" i="1"/>
  <c r="S6053" i="1"/>
  <c r="S6065" i="1"/>
  <c r="S6052" i="1"/>
  <c r="S6164" i="1"/>
  <c r="S6051" i="1"/>
  <c r="S6139" i="1"/>
  <c r="S6118" i="1"/>
  <c r="S6163" i="1"/>
  <c r="S6162" i="1"/>
  <c r="S6119" i="1"/>
  <c r="S6138" i="1"/>
  <c r="S6064" i="1"/>
  <c r="S6161" i="1"/>
  <c r="S6050" i="1"/>
  <c r="S6160" i="1"/>
  <c r="S6159" i="1"/>
  <c r="S6049" i="1"/>
  <c r="S6088" i="1"/>
  <c r="S6158" i="1"/>
  <c r="S6021" i="1"/>
  <c r="S6024" i="1"/>
  <c r="S6157" i="1"/>
  <c r="S6020" i="1"/>
  <c r="S6008" i="1"/>
  <c r="S6036" i="1"/>
  <c r="S6014" i="1"/>
  <c r="S6136" i="1"/>
  <c r="S6156" i="1"/>
  <c r="S6004" i="1"/>
  <c r="S6048" i="1"/>
  <c r="S6035" i="1"/>
  <c r="S6155" i="1"/>
  <c r="S6034" i="1"/>
  <c r="S6042" i="1"/>
  <c r="S6007" i="1"/>
  <c r="S6087" i="1"/>
  <c r="S6041" i="1"/>
  <c r="S6126" i="1"/>
  <c r="S6120" i="1"/>
  <c r="S6047" i="1"/>
  <c r="S6013" i="1"/>
  <c r="S6046" i="1"/>
  <c r="S6154" i="1"/>
  <c r="S6043" i="1"/>
  <c r="S6040" i="1"/>
  <c r="S6033" i="1"/>
  <c r="S6086" i="1"/>
  <c r="S6032" i="1"/>
  <c r="S6039" i="1"/>
  <c r="S6012" i="1"/>
  <c r="S6019" i="1"/>
  <c r="S6018" i="1"/>
  <c r="S6124" i="1"/>
  <c r="S6068" i="1"/>
  <c r="S6003" i="1"/>
  <c r="S6134" i="1"/>
  <c r="S6085" i="1"/>
  <c r="S6103" i="1"/>
  <c r="S6045" i="1"/>
  <c r="S6077" i="1"/>
  <c r="S6078" i="1"/>
  <c r="S6084" i="1"/>
  <c r="S6011" i="1"/>
  <c r="S6031" i="1"/>
  <c r="S6063" i="1"/>
  <c r="S6038" i="1"/>
  <c r="S6133" i="1"/>
  <c r="S6102" i="1"/>
  <c r="S6101" i="1"/>
  <c r="S6030" i="1"/>
  <c r="S6083" i="1"/>
  <c r="S6195" i="1"/>
  <c r="S6027" i="1"/>
  <c r="S6132" i="1"/>
  <c r="S6017" i="1"/>
  <c r="S6153" i="1"/>
  <c r="S6152" i="1"/>
  <c r="S6010" i="1"/>
  <c r="S6044" i="1"/>
  <c r="S6028" i="1"/>
  <c r="S6029" i="1"/>
  <c r="S6082" i="1"/>
  <c r="S6137" i="1"/>
  <c r="S6009" i="1"/>
  <c r="S6026" i="1"/>
  <c r="S6081" i="1"/>
  <c r="S6006" i="1"/>
  <c r="S6022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39" i="1"/>
  <c r="S5941" i="1"/>
  <c r="S5940" i="1"/>
  <c r="S5938" i="1"/>
  <c r="S5937" i="1"/>
  <c r="S5936" i="1"/>
  <c r="S5934" i="1"/>
  <c r="S5935" i="1"/>
  <c r="S5933" i="1"/>
  <c r="S5932" i="1"/>
  <c r="S5931" i="1"/>
  <c r="S5930" i="1"/>
  <c r="S5929" i="1"/>
  <c r="S5928" i="1"/>
  <c r="S5927" i="1"/>
  <c r="S5926" i="1"/>
  <c r="S5925" i="1"/>
  <c r="S5923" i="1"/>
  <c r="S5922" i="1"/>
  <c r="S5924" i="1"/>
  <c r="S5921" i="1"/>
  <c r="S5919" i="1"/>
  <c r="S5918" i="1"/>
  <c r="S5920" i="1"/>
  <c r="S5917" i="1"/>
  <c r="S5916" i="1"/>
  <c r="S5915" i="1"/>
  <c r="S5914" i="1"/>
  <c r="S5913" i="1"/>
  <c r="S5912" i="1"/>
  <c r="S5911" i="1"/>
  <c r="S5909" i="1"/>
  <c r="S5910" i="1"/>
  <c r="S5908" i="1"/>
  <c r="S5905" i="1"/>
  <c r="S5907" i="1"/>
  <c r="S5906" i="1"/>
  <c r="S5904" i="1"/>
  <c r="S5903" i="1"/>
  <c r="S5902" i="1"/>
  <c r="S5901" i="1"/>
  <c r="S5900" i="1"/>
  <c r="S5899" i="1"/>
  <c r="S5898" i="1"/>
  <c r="S5896" i="1"/>
  <c r="S5897" i="1"/>
  <c r="S5895" i="1"/>
  <c r="S5894" i="1"/>
  <c r="S5891" i="1"/>
  <c r="S5893" i="1"/>
  <c r="S5892" i="1"/>
  <c r="S5890" i="1"/>
  <c r="S5887" i="1"/>
  <c r="S5889" i="1"/>
  <c r="S5888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3" i="1"/>
  <c r="S5874" i="1"/>
  <c r="S5872" i="1"/>
  <c r="S5871" i="1"/>
  <c r="S5870" i="1"/>
  <c r="S5869" i="1"/>
  <c r="S5868" i="1"/>
  <c r="S5865" i="1"/>
  <c r="S5866" i="1"/>
  <c r="S5867" i="1"/>
  <c r="S5864" i="1"/>
  <c r="S5862" i="1"/>
  <c r="S5863" i="1"/>
  <c r="S5861" i="1"/>
  <c r="S5860" i="1"/>
  <c r="S5859" i="1"/>
  <c r="S5858" i="1"/>
  <c r="S5857" i="1"/>
  <c r="S5856" i="1"/>
  <c r="S5854" i="1"/>
  <c r="S5855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4" i="1"/>
  <c r="S5833" i="1"/>
  <c r="S5835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19" i="1"/>
  <c r="S5818" i="1"/>
  <c r="S5820" i="1"/>
  <c r="S5817" i="1"/>
  <c r="S5816" i="1"/>
  <c r="S5815" i="1"/>
  <c r="S5814" i="1"/>
  <c r="S5813" i="1"/>
  <c r="S5812" i="1"/>
  <c r="S5811" i="1"/>
  <c r="S5810" i="1"/>
  <c r="S5809" i="1"/>
  <c r="S5808" i="1"/>
  <c r="S5807" i="1"/>
  <c r="S5804" i="1"/>
  <c r="S5806" i="1"/>
  <c r="S5805" i="1"/>
  <c r="S5803" i="1"/>
  <c r="S5801" i="1"/>
  <c r="S5802" i="1"/>
  <c r="S5800" i="1"/>
  <c r="S5799" i="1"/>
  <c r="S5798" i="1"/>
  <c r="S5792" i="1"/>
  <c r="S5794" i="1"/>
  <c r="S5793" i="1"/>
  <c r="S5797" i="1"/>
  <c r="S5796" i="1"/>
  <c r="S5795" i="1"/>
  <c r="S5791" i="1"/>
  <c r="S5790" i="1"/>
  <c r="S5789" i="1"/>
  <c r="S5788" i="1"/>
  <c r="S5784" i="1"/>
  <c r="S5786" i="1"/>
  <c r="S5787" i="1"/>
  <c r="S5785" i="1"/>
  <c r="S5783" i="1"/>
  <c r="S5780" i="1"/>
  <c r="S5782" i="1"/>
  <c r="S5781" i="1"/>
  <c r="S5779" i="1"/>
  <c r="S5778" i="1"/>
  <c r="S5777" i="1"/>
  <c r="S5776" i="1"/>
  <c r="S5775" i="1"/>
  <c r="S5774" i="1"/>
  <c r="S5772" i="1"/>
  <c r="S5773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6" i="1"/>
  <c r="S5757" i="1"/>
  <c r="S5758" i="1"/>
  <c r="S5755" i="1"/>
  <c r="S5753" i="1"/>
  <c r="S5754" i="1"/>
  <c r="S5752" i="1"/>
  <c r="S5750" i="1"/>
  <c r="S5751" i="1"/>
  <c r="S5749" i="1"/>
  <c r="S5748" i="1"/>
  <c r="S5747" i="1"/>
  <c r="S5744" i="1"/>
  <c r="S5745" i="1"/>
  <c r="S5746" i="1"/>
  <c r="S5743" i="1"/>
  <c r="S5742" i="1"/>
  <c r="S5741" i="1"/>
  <c r="S5739" i="1"/>
  <c r="S5740" i="1"/>
  <c r="S5738" i="1"/>
  <c r="S5736" i="1"/>
  <c r="S5735" i="1"/>
  <c r="S5737" i="1"/>
  <c r="S5734" i="1"/>
  <c r="S5731" i="1"/>
  <c r="S5733" i="1"/>
  <c r="S5732" i="1"/>
  <c r="S5730" i="1"/>
  <c r="S5729" i="1"/>
  <c r="S5728" i="1"/>
  <c r="S5727" i="1"/>
  <c r="S5726" i="1"/>
  <c r="S5725" i="1"/>
  <c r="S5724" i="1"/>
  <c r="S5720" i="1"/>
  <c r="S5719" i="1"/>
  <c r="S5723" i="1"/>
  <c r="S5718" i="1"/>
  <c r="S5721" i="1"/>
  <c r="S5717" i="1"/>
  <c r="S5722" i="1"/>
  <c r="S5716" i="1"/>
  <c r="S5714" i="1"/>
  <c r="S5713" i="1"/>
  <c r="S5715" i="1"/>
  <c r="S5712" i="1"/>
  <c r="S5710" i="1"/>
  <c r="S5711" i="1"/>
  <c r="S5709" i="1"/>
  <c r="S5707" i="1"/>
  <c r="S5708" i="1"/>
  <c r="S5706" i="1"/>
  <c r="S5705" i="1"/>
  <c r="S5704" i="1"/>
  <c r="S5703" i="1"/>
  <c r="S5702" i="1"/>
  <c r="S5701" i="1"/>
  <c r="S5700" i="1"/>
  <c r="S5699" i="1"/>
  <c r="S5698" i="1"/>
  <c r="S5692" i="1"/>
  <c r="S5697" i="1"/>
  <c r="S5696" i="1"/>
  <c r="S5695" i="1"/>
  <c r="S5694" i="1"/>
  <c r="S5693" i="1"/>
  <c r="S5691" i="1"/>
  <c r="S5690" i="1"/>
  <c r="S5689" i="1"/>
  <c r="S5688" i="1"/>
  <c r="S5687" i="1"/>
  <c r="S5686" i="1"/>
  <c r="S5685" i="1"/>
  <c r="S5684" i="1"/>
  <c r="S5682" i="1"/>
  <c r="S5683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2" i="1"/>
  <c r="S5661" i="1"/>
  <c r="S5663" i="1"/>
  <c r="S5660" i="1"/>
  <c r="S5659" i="1"/>
  <c r="S5658" i="1"/>
  <c r="S5657" i="1"/>
  <c r="S5656" i="1"/>
  <c r="S5654" i="1"/>
  <c r="S5655" i="1"/>
  <c r="S5653" i="1"/>
  <c r="S5652" i="1"/>
  <c r="S5650" i="1"/>
  <c r="S5648" i="1"/>
  <c r="S5649" i="1"/>
  <c r="S5651" i="1"/>
  <c r="S5647" i="1"/>
  <c r="S5645" i="1"/>
  <c r="S5646" i="1"/>
  <c r="S5644" i="1"/>
  <c r="S5643" i="1"/>
  <c r="S5642" i="1"/>
  <c r="S5641" i="1"/>
  <c r="S5640" i="1"/>
  <c r="S5637" i="1"/>
  <c r="S5639" i="1"/>
  <c r="S5638" i="1"/>
  <c r="S5636" i="1"/>
  <c r="S5635" i="1"/>
  <c r="S5634" i="1"/>
  <c r="S5633" i="1"/>
  <c r="S5632" i="1"/>
  <c r="S5631" i="1"/>
  <c r="S5630" i="1"/>
  <c r="S5629" i="1"/>
  <c r="S5628" i="1"/>
  <c r="S5627" i="1"/>
  <c r="S5625" i="1"/>
  <c r="S5626" i="1"/>
  <c r="S5624" i="1"/>
  <c r="S5623" i="1"/>
  <c r="S5622" i="1"/>
  <c r="S5621" i="1"/>
  <c r="S5620" i="1"/>
  <c r="S5619" i="1"/>
  <c r="S5618" i="1"/>
  <c r="S5617" i="1"/>
  <c r="S5616" i="1"/>
  <c r="S5615" i="1"/>
  <c r="S5612" i="1"/>
  <c r="S5614" i="1"/>
  <c r="S5613" i="1"/>
  <c r="S5611" i="1"/>
  <c r="S5610" i="1"/>
  <c r="S5609" i="1"/>
  <c r="S5608" i="1"/>
  <c r="S5607" i="1"/>
  <c r="S5606" i="1"/>
  <c r="S5605" i="1"/>
  <c r="S5604" i="1"/>
  <c r="S5603" i="1"/>
  <c r="S5602" i="1"/>
  <c r="S5600" i="1"/>
  <c r="S5601" i="1"/>
  <c r="S5599" i="1"/>
  <c r="S5597" i="1"/>
  <c r="S5598" i="1"/>
  <c r="S5596" i="1"/>
  <c r="S5595" i="1"/>
  <c r="S5594" i="1"/>
  <c r="S5591" i="1"/>
  <c r="S5589" i="1"/>
  <c r="S5590" i="1"/>
  <c r="S5593" i="1"/>
  <c r="S5592" i="1"/>
  <c r="S5588" i="1"/>
  <c r="S5586" i="1"/>
  <c r="S5587" i="1"/>
  <c r="S5585" i="1"/>
  <c r="S5584" i="1"/>
  <c r="S5583" i="1"/>
  <c r="S5582" i="1"/>
  <c r="S5581" i="1"/>
  <c r="S5580" i="1"/>
  <c r="S5578" i="1"/>
  <c r="S5579" i="1"/>
  <c r="S5577" i="1"/>
  <c r="S5576" i="1"/>
  <c r="S5575" i="1"/>
  <c r="S5574" i="1"/>
  <c r="S5573" i="1"/>
  <c r="S5572" i="1"/>
  <c r="S5571" i="1"/>
  <c r="S5568" i="1"/>
  <c r="S5570" i="1"/>
  <c r="S5569" i="1"/>
  <c r="S5567" i="1"/>
  <c r="S5565" i="1"/>
  <c r="S5566" i="1"/>
  <c r="S5564" i="1"/>
  <c r="S5563" i="1"/>
  <c r="S5562" i="1"/>
  <c r="S5561" i="1"/>
  <c r="S5560" i="1"/>
  <c r="S5559" i="1"/>
  <c r="S5555" i="1"/>
  <c r="S5558" i="1"/>
  <c r="S5554" i="1"/>
  <c r="S5557" i="1"/>
  <c r="S5553" i="1"/>
  <c r="S5552" i="1"/>
  <c r="S5556" i="1"/>
  <c r="S5551" i="1"/>
  <c r="S5550" i="1"/>
  <c r="S5549" i="1"/>
  <c r="S5548" i="1"/>
  <c r="S5545" i="1"/>
  <c r="S5547" i="1"/>
  <c r="S5546" i="1"/>
  <c r="S5544" i="1"/>
  <c r="S5541" i="1"/>
  <c r="S5542" i="1"/>
  <c r="S5540" i="1"/>
  <c r="S5543" i="1"/>
  <c r="S5539" i="1"/>
  <c r="S5537" i="1"/>
  <c r="S5538" i="1"/>
  <c r="S5536" i="1"/>
  <c r="S5535" i="1"/>
  <c r="S5534" i="1"/>
  <c r="S5533" i="1"/>
  <c r="S5532" i="1"/>
  <c r="S5531" i="1"/>
  <c r="S5530" i="1"/>
  <c r="S5529" i="1"/>
  <c r="S5526" i="1"/>
  <c r="S5528" i="1"/>
  <c r="S5527" i="1"/>
  <c r="S5525" i="1"/>
  <c r="S5523" i="1"/>
  <c r="S5524" i="1"/>
  <c r="S5522" i="1"/>
  <c r="S5521" i="1"/>
  <c r="S5520" i="1"/>
  <c r="S5519" i="1"/>
  <c r="S5518" i="1"/>
  <c r="S5517" i="1"/>
  <c r="S5516" i="1"/>
  <c r="S5514" i="1"/>
  <c r="S5515" i="1"/>
  <c r="S5513" i="1"/>
  <c r="S5512" i="1"/>
  <c r="S5511" i="1"/>
  <c r="S5510" i="1"/>
  <c r="S5509" i="1"/>
  <c r="S5508" i="1"/>
  <c r="S5507" i="1"/>
  <c r="S5506" i="1"/>
  <c r="S5503" i="1"/>
  <c r="S5504" i="1"/>
  <c r="S5505" i="1"/>
  <c r="S5502" i="1"/>
  <c r="S5501" i="1"/>
  <c r="S5500" i="1"/>
  <c r="S5499" i="1"/>
  <c r="S5497" i="1"/>
  <c r="S5498" i="1"/>
  <c r="S5496" i="1"/>
  <c r="S5495" i="1"/>
  <c r="S5492" i="1"/>
  <c r="S5494" i="1"/>
  <c r="S5493" i="1"/>
  <c r="S5491" i="1"/>
  <c r="S5488" i="1"/>
  <c r="S5487" i="1"/>
  <c r="S5490" i="1"/>
  <c r="S5489" i="1"/>
  <c r="S5486" i="1"/>
  <c r="S5484" i="1"/>
  <c r="S5485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8" i="1"/>
  <c r="S5469" i="1"/>
  <c r="S5467" i="1"/>
  <c r="S5466" i="1"/>
  <c r="S5463" i="1"/>
  <c r="S5465" i="1"/>
  <c r="S5464" i="1"/>
  <c r="S5462" i="1"/>
  <c r="S5461" i="1"/>
  <c r="S5460" i="1"/>
  <c r="S5459" i="1"/>
  <c r="S5454" i="1"/>
  <c r="S5453" i="1"/>
  <c r="S5452" i="1"/>
  <c r="S5451" i="1"/>
  <c r="S5458" i="1"/>
  <c r="S5457" i="1"/>
  <c r="S5456" i="1"/>
  <c r="S5455" i="1"/>
  <c r="S5450" i="1"/>
  <c r="S5446" i="1"/>
  <c r="S5449" i="1"/>
  <c r="S5448" i="1"/>
  <c r="S5447" i="1"/>
  <c r="S5445" i="1"/>
  <c r="S5443" i="1"/>
  <c r="S5444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6" i="1"/>
  <c r="S5425" i="1"/>
  <c r="S5427" i="1"/>
  <c r="S5424" i="1"/>
  <c r="S5423" i="1"/>
  <c r="S5420" i="1"/>
  <c r="S5421" i="1"/>
  <c r="S5422" i="1"/>
  <c r="S5419" i="1"/>
  <c r="S5418" i="1"/>
  <c r="S5416" i="1"/>
  <c r="S5417" i="1"/>
  <c r="S5415" i="1"/>
  <c r="S5414" i="1"/>
  <c r="S5412" i="1"/>
  <c r="S5413" i="1"/>
  <c r="S5411" i="1"/>
  <c r="S5410" i="1"/>
  <c r="S5409" i="1"/>
  <c r="S5403" i="1"/>
  <c r="S5408" i="1"/>
  <c r="S5407" i="1"/>
  <c r="S5402" i="1"/>
  <c r="S5400" i="1"/>
  <c r="S5399" i="1"/>
  <c r="S5406" i="1"/>
  <c r="S5405" i="1"/>
  <c r="S5404" i="1"/>
  <c r="S5401" i="1"/>
  <c r="S5398" i="1"/>
  <c r="S5397" i="1"/>
  <c r="S5394" i="1"/>
  <c r="S5396" i="1"/>
  <c r="S5395" i="1"/>
  <c r="S5393" i="1"/>
  <c r="S5392" i="1"/>
  <c r="S5391" i="1"/>
  <c r="S5390" i="1"/>
  <c r="S5389" i="1"/>
  <c r="S5388" i="1"/>
  <c r="S5386" i="1"/>
  <c r="S5387" i="1"/>
  <c r="S5385" i="1"/>
  <c r="S5384" i="1"/>
  <c r="S5383" i="1"/>
  <c r="S5382" i="1"/>
  <c r="S5381" i="1"/>
  <c r="S5380" i="1"/>
  <c r="S5379" i="1"/>
  <c r="S5377" i="1"/>
  <c r="S5378" i="1"/>
  <c r="S5376" i="1"/>
  <c r="S5375" i="1"/>
  <c r="S5373" i="1"/>
  <c r="S5374" i="1"/>
  <c r="S5372" i="1"/>
  <c r="S5368" i="1"/>
  <c r="S5370" i="1"/>
  <c r="S5369" i="1"/>
  <c r="S5371" i="1"/>
  <c r="S5367" i="1"/>
  <c r="S5357" i="1"/>
  <c r="S5356" i="1"/>
  <c r="S5366" i="1"/>
  <c r="S5355" i="1"/>
  <c r="S5365" i="1"/>
  <c r="S5364" i="1"/>
  <c r="S5363" i="1"/>
  <c r="S5362" i="1"/>
  <c r="S5361" i="1"/>
  <c r="S5360" i="1"/>
  <c r="S5359" i="1"/>
  <c r="S5358" i="1"/>
  <c r="S5354" i="1"/>
  <c r="S5350" i="1"/>
  <c r="S5353" i="1"/>
  <c r="S5352" i="1"/>
  <c r="S5349" i="1"/>
  <c r="S5351" i="1"/>
  <c r="S5348" i="1"/>
  <c r="S5347" i="1"/>
  <c r="S5346" i="1"/>
  <c r="S5345" i="1"/>
  <c r="S5342" i="1"/>
  <c r="S5341" i="1"/>
  <c r="S5344" i="1"/>
  <c r="S5343" i="1"/>
  <c r="S5340" i="1"/>
  <c r="S5338" i="1"/>
  <c r="S5337" i="1"/>
  <c r="S5339" i="1"/>
  <c r="S5336" i="1"/>
  <c r="S5335" i="1"/>
  <c r="S5334" i="1"/>
  <c r="S5333" i="1"/>
  <c r="S5332" i="1"/>
  <c r="S5331" i="1"/>
  <c r="S5330" i="1"/>
  <c r="S5329" i="1"/>
  <c r="S5328" i="1"/>
  <c r="S5327" i="1"/>
  <c r="S5324" i="1"/>
  <c r="S5326" i="1"/>
  <c r="S5325" i="1"/>
  <c r="S5323" i="1"/>
  <c r="S5321" i="1"/>
  <c r="S5320" i="1"/>
  <c r="S5322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3" i="1"/>
  <c r="S5305" i="1"/>
  <c r="S5302" i="1"/>
  <c r="S5301" i="1"/>
  <c r="S5300" i="1"/>
  <c r="S5304" i="1"/>
  <c r="S5299" i="1"/>
  <c r="S5298" i="1"/>
  <c r="S5297" i="1"/>
  <c r="S5296" i="1"/>
  <c r="S5295" i="1"/>
  <c r="S5294" i="1"/>
  <c r="S5293" i="1"/>
  <c r="S5290" i="1"/>
  <c r="S5292" i="1"/>
  <c r="S5291" i="1"/>
  <c r="S5289" i="1"/>
  <c r="S5288" i="1"/>
  <c r="S5287" i="1"/>
  <c r="S5285" i="1"/>
  <c r="S5286" i="1"/>
  <c r="S5284" i="1"/>
  <c r="S5283" i="1"/>
  <c r="S5282" i="1"/>
  <c r="S5281" i="1"/>
  <c r="S5280" i="1"/>
  <c r="S5279" i="1"/>
  <c r="S5278" i="1"/>
  <c r="S5277" i="1"/>
  <c r="S5276" i="1"/>
  <c r="S5275" i="1"/>
  <c r="S5274" i="1"/>
  <c r="S5272" i="1"/>
  <c r="S5273" i="1"/>
  <c r="S5271" i="1"/>
  <c r="S5270" i="1"/>
  <c r="S5269" i="1"/>
  <c r="S5268" i="1"/>
  <c r="S5267" i="1"/>
  <c r="S5264" i="1"/>
  <c r="S5263" i="1"/>
  <c r="S5266" i="1"/>
  <c r="S5265" i="1"/>
  <c r="S5262" i="1"/>
  <c r="S5256" i="1"/>
  <c r="S5255" i="1"/>
  <c r="S5252" i="1"/>
  <c r="S5254" i="1"/>
  <c r="S5253" i="1"/>
  <c r="S5261" i="1"/>
  <c r="S5251" i="1"/>
  <c r="S5260" i="1"/>
  <c r="S5259" i="1"/>
  <c r="S5258" i="1"/>
  <c r="S5257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5" i="1"/>
  <c r="S5238" i="1"/>
  <c r="S5233" i="1"/>
  <c r="S5237" i="1"/>
  <c r="S5234" i="1"/>
  <c r="S5232" i="1"/>
  <c r="S5236" i="1"/>
  <c r="S5231" i="1"/>
  <c r="S5230" i="1"/>
  <c r="S5229" i="1"/>
  <c r="S5228" i="1"/>
  <c r="S5227" i="1"/>
  <c r="S5226" i="1"/>
  <c r="S5225" i="1"/>
  <c r="S5224" i="1"/>
  <c r="S5222" i="1"/>
  <c r="S5223" i="1"/>
  <c r="S5221" i="1"/>
  <c r="S5218" i="1"/>
  <c r="S5220" i="1"/>
  <c r="S5219" i="1"/>
  <c r="S5217" i="1"/>
  <c r="S5216" i="1"/>
  <c r="S5214" i="1"/>
  <c r="S5213" i="1"/>
  <c r="S5215" i="1"/>
  <c r="S5212" i="1"/>
  <c r="S5211" i="1"/>
  <c r="S5210" i="1"/>
  <c r="S5209" i="1"/>
  <c r="S5207" i="1"/>
  <c r="S5208" i="1"/>
  <c r="S5206" i="1"/>
  <c r="S5205" i="1"/>
  <c r="S5204" i="1"/>
  <c r="S5203" i="1"/>
  <c r="S5202" i="1"/>
  <c r="S5200" i="1"/>
  <c r="S5201" i="1"/>
  <c r="S5199" i="1"/>
  <c r="S5196" i="1"/>
  <c r="S5198" i="1"/>
  <c r="S5197" i="1"/>
  <c r="S5195" i="1"/>
  <c r="S5194" i="1"/>
  <c r="S5193" i="1"/>
  <c r="S5192" i="1"/>
  <c r="S5191" i="1"/>
  <c r="S5190" i="1"/>
  <c r="S5189" i="1"/>
  <c r="S5188" i="1"/>
  <c r="S5186" i="1"/>
  <c r="S5187" i="1"/>
  <c r="S5185" i="1"/>
  <c r="S5184" i="1"/>
  <c r="S5183" i="1"/>
  <c r="S5182" i="1"/>
  <c r="S5181" i="1"/>
  <c r="S5180" i="1"/>
  <c r="S5179" i="1"/>
  <c r="S5177" i="1"/>
  <c r="S5178" i="1"/>
  <c r="S5176" i="1"/>
  <c r="S5175" i="1"/>
  <c r="S5174" i="1"/>
  <c r="S5173" i="1"/>
  <c r="S5172" i="1"/>
  <c r="S5171" i="1"/>
  <c r="S5167" i="1"/>
  <c r="S5169" i="1"/>
  <c r="S5168" i="1"/>
  <c r="S5170" i="1"/>
  <c r="S5166" i="1"/>
  <c r="S5165" i="1"/>
  <c r="S5164" i="1"/>
  <c r="S5163" i="1"/>
  <c r="S5162" i="1"/>
  <c r="S5161" i="1"/>
  <c r="S5160" i="1"/>
  <c r="S5159" i="1"/>
  <c r="S5158" i="1"/>
  <c r="S5157" i="1"/>
  <c r="S5156" i="1"/>
  <c r="S5154" i="1"/>
  <c r="S5155" i="1"/>
  <c r="S5153" i="1"/>
  <c r="S5151" i="1"/>
  <c r="S5152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1" i="1"/>
  <c r="S5130" i="1"/>
  <c r="S5132" i="1"/>
  <c r="S5129" i="1"/>
  <c r="S5128" i="1"/>
  <c r="S5127" i="1"/>
  <c r="S5126" i="1"/>
  <c r="S5124" i="1"/>
  <c r="S5123" i="1"/>
  <c r="S5125" i="1"/>
  <c r="S5122" i="1"/>
  <c r="S5121" i="1"/>
  <c r="S5120" i="1"/>
  <c r="S5119" i="1"/>
  <c r="S5116" i="1"/>
  <c r="S5118" i="1"/>
  <c r="S5117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098" i="1"/>
  <c r="S5103" i="1"/>
  <c r="S5097" i="1"/>
  <c r="S5099" i="1"/>
  <c r="S5100" i="1"/>
  <c r="S5102" i="1"/>
  <c r="S5101" i="1"/>
  <c r="S5096" i="1"/>
  <c r="S5093" i="1"/>
  <c r="S5095" i="1"/>
  <c r="S5094" i="1"/>
  <c r="S5092" i="1"/>
  <c r="S5089" i="1"/>
  <c r="S5091" i="1"/>
  <c r="S5090" i="1"/>
  <c r="S5088" i="1"/>
  <c r="S5087" i="1"/>
  <c r="S5086" i="1"/>
  <c r="S5085" i="1"/>
  <c r="S5084" i="1"/>
  <c r="S5083" i="1"/>
  <c r="S5082" i="1"/>
  <c r="S5081" i="1"/>
  <c r="S5080" i="1"/>
  <c r="S5076" i="1"/>
  <c r="S5075" i="1"/>
  <c r="S5074" i="1"/>
  <c r="S5079" i="1"/>
  <c r="S5078" i="1"/>
  <c r="S5070" i="1"/>
  <c r="S5073" i="1"/>
  <c r="S5069" i="1"/>
  <c r="S5068" i="1"/>
  <c r="S5072" i="1"/>
  <c r="S5077" i="1"/>
  <c r="S5071" i="1"/>
  <c r="S5067" i="1"/>
  <c r="S5066" i="1"/>
  <c r="S5065" i="1"/>
  <c r="S5063" i="1"/>
  <c r="S5064" i="1"/>
  <c r="S5062" i="1"/>
  <c r="S5057" i="1"/>
  <c r="S5054" i="1"/>
  <c r="S5056" i="1"/>
  <c r="S5053" i="1"/>
  <c r="S5052" i="1"/>
  <c r="S5061" i="1"/>
  <c r="S5055" i="1"/>
  <c r="S5060" i="1"/>
  <c r="S5058" i="1"/>
  <c r="S5059" i="1"/>
  <c r="S5051" i="1"/>
  <c r="S5047" i="1"/>
  <c r="S5048" i="1"/>
  <c r="S5050" i="1"/>
  <c r="S5049" i="1"/>
  <c r="S5046" i="1"/>
  <c r="S5045" i="1"/>
  <c r="S5044" i="1"/>
  <c r="S5038" i="1"/>
  <c r="S5042" i="1"/>
  <c r="S5043" i="1"/>
  <c r="S5041" i="1"/>
  <c r="S5040" i="1"/>
  <c r="S5039" i="1"/>
  <c r="S5037" i="1"/>
  <c r="S5035" i="1"/>
  <c r="S5036" i="1"/>
  <c r="S5034" i="1"/>
  <c r="S5033" i="1"/>
  <c r="S5032" i="1"/>
  <c r="S5029" i="1"/>
  <c r="S5031" i="1"/>
  <c r="S5030" i="1"/>
  <c r="S5028" i="1"/>
  <c r="S5024" i="1"/>
  <c r="S5027" i="1"/>
  <c r="S5023" i="1"/>
  <c r="S5026" i="1"/>
  <c r="S5025" i="1"/>
  <c r="S5022" i="1"/>
  <c r="S5021" i="1"/>
  <c r="S5020" i="1"/>
  <c r="S5019" i="1"/>
  <c r="S5018" i="1"/>
  <c r="S5016" i="1"/>
  <c r="S5017" i="1"/>
  <c r="S5015" i="1"/>
  <c r="S5014" i="1"/>
  <c r="S5013" i="1"/>
  <c r="S5011" i="1"/>
  <c r="S5012" i="1"/>
  <c r="S5010" i="1"/>
  <c r="S5009" i="1"/>
  <c r="S5007" i="1"/>
  <c r="S5008" i="1"/>
  <c r="S5006" i="1"/>
  <c r="S5005" i="1"/>
  <c r="S5004" i="1"/>
  <c r="S5003" i="1"/>
  <c r="S5002" i="1"/>
  <c r="S4997" i="1"/>
  <c r="S5000" i="1"/>
  <c r="S4999" i="1"/>
  <c r="S5001" i="1"/>
  <c r="S4998" i="1"/>
  <c r="S4996" i="1"/>
  <c r="S4995" i="1"/>
  <c r="S4994" i="1"/>
  <c r="S4993" i="1"/>
  <c r="S4992" i="1"/>
  <c r="S4991" i="1"/>
  <c r="S4988" i="1"/>
  <c r="S4990" i="1"/>
  <c r="S4989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1" i="1"/>
  <c r="S4960" i="1"/>
  <c r="S4967" i="1"/>
  <c r="S4966" i="1"/>
  <c r="S4968" i="1"/>
  <c r="S4965" i="1"/>
  <c r="S4964" i="1"/>
  <c r="S4963" i="1"/>
  <c r="S4969" i="1"/>
  <c r="S4962" i="1"/>
  <c r="S4959" i="1"/>
  <c r="S4958" i="1"/>
  <c r="S4957" i="1"/>
  <c r="S4955" i="1"/>
  <c r="S4954" i="1"/>
  <c r="S4956" i="1"/>
  <c r="S4953" i="1"/>
  <c r="S4951" i="1"/>
  <c r="S4952" i="1"/>
  <c r="S4950" i="1"/>
  <c r="S4949" i="1"/>
  <c r="S4947" i="1"/>
  <c r="S4948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2" i="1"/>
  <c r="S4931" i="1"/>
  <c r="S4933" i="1"/>
  <c r="S4930" i="1"/>
  <c r="S4929" i="1"/>
  <c r="S4926" i="1"/>
  <c r="S4928" i="1"/>
  <c r="S4927" i="1"/>
  <c r="S4925" i="1"/>
  <c r="S4924" i="1"/>
  <c r="S4923" i="1"/>
  <c r="S4911" i="1"/>
  <c r="S4910" i="1"/>
  <c r="S4912" i="1"/>
  <c r="S4921" i="1"/>
  <c r="S4913" i="1"/>
  <c r="S4920" i="1"/>
  <c r="S4919" i="1"/>
  <c r="S4918" i="1"/>
  <c r="S4917" i="1"/>
  <c r="S4922" i="1"/>
  <c r="S4916" i="1"/>
  <c r="S4915" i="1"/>
  <c r="S4914" i="1"/>
  <c r="S4909" i="1"/>
  <c r="S4907" i="1"/>
  <c r="S4906" i="1"/>
  <c r="S4908" i="1"/>
  <c r="S4905" i="1"/>
  <c r="S4896" i="1"/>
  <c r="S4899" i="1"/>
  <c r="S4903" i="1"/>
  <c r="S4897" i="1"/>
  <c r="S4895" i="1"/>
  <c r="S4904" i="1"/>
  <c r="S4898" i="1"/>
  <c r="S4900" i="1"/>
  <c r="S4902" i="1"/>
  <c r="S4901" i="1"/>
  <c r="S4894" i="1"/>
  <c r="S4893" i="1"/>
  <c r="S4892" i="1"/>
  <c r="S4891" i="1"/>
  <c r="S4890" i="1"/>
  <c r="S4889" i="1"/>
  <c r="S4887" i="1"/>
  <c r="S4888" i="1"/>
  <c r="S4886" i="1"/>
  <c r="S4885" i="1"/>
  <c r="S4884" i="1"/>
  <c r="S4883" i="1"/>
  <c r="S4882" i="1"/>
  <c r="S4881" i="1"/>
  <c r="S4880" i="1"/>
  <c r="S4877" i="1"/>
  <c r="S4876" i="1"/>
  <c r="S4878" i="1"/>
  <c r="S4875" i="1"/>
  <c r="S4874" i="1"/>
  <c r="S4872" i="1"/>
  <c r="S4879" i="1"/>
  <c r="S4873" i="1"/>
  <c r="S4871" i="1"/>
  <c r="S4870" i="1"/>
  <c r="S4869" i="1"/>
  <c r="S4868" i="1"/>
  <c r="S4867" i="1"/>
  <c r="S4866" i="1"/>
  <c r="S4865" i="1"/>
  <c r="S4859" i="1"/>
  <c r="S4864" i="1"/>
  <c r="S4858" i="1"/>
  <c r="S4863" i="1"/>
  <c r="S4862" i="1"/>
  <c r="S4861" i="1"/>
  <c r="S4860" i="1"/>
  <c r="S4857" i="1"/>
  <c r="S4856" i="1"/>
  <c r="S4855" i="1"/>
  <c r="S4854" i="1"/>
  <c r="S4852" i="1"/>
  <c r="S4849" i="1"/>
  <c r="S4850" i="1"/>
  <c r="S4853" i="1"/>
  <c r="S4851" i="1"/>
  <c r="S4848" i="1"/>
  <c r="S4847" i="1"/>
  <c r="S4846" i="1"/>
  <c r="S4845" i="1"/>
  <c r="S4844" i="1"/>
  <c r="S4839" i="1"/>
  <c r="S4843" i="1"/>
  <c r="S4842" i="1"/>
  <c r="S4841" i="1"/>
  <c r="S4840" i="1"/>
  <c r="S4838" i="1"/>
  <c r="S4837" i="1"/>
  <c r="S4836" i="1"/>
  <c r="S4835" i="1"/>
  <c r="S4834" i="1"/>
  <c r="S4833" i="1"/>
  <c r="S4832" i="1"/>
  <c r="S4831" i="1"/>
  <c r="S4829" i="1"/>
  <c r="S4830" i="1"/>
  <c r="S4828" i="1"/>
  <c r="S4827" i="1"/>
  <c r="S4826" i="1"/>
  <c r="S4825" i="1"/>
  <c r="S4824" i="1"/>
  <c r="S4823" i="1"/>
  <c r="S4822" i="1"/>
  <c r="S4820" i="1"/>
  <c r="S4819" i="1"/>
  <c r="S4818" i="1"/>
  <c r="S4821" i="1"/>
  <c r="S4817" i="1"/>
  <c r="S4816" i="1"/>
  <c r="S4815" i="1"/>
  <c r="S4806" i="1"/>
  <c r="S4805" i="1"/>
  <c r="S4814" i="1"/>
  <c r="S4813" i="1"/>
  <c r="S4812" i="1"/>
  <c r="S4808" i="1"/>
  <c r="S4807" i="1"/>
  <c r="S4811" i="1"/>
  <c r="S4809" i="1"/>
  <c r="S4810" i="1"/>
  <c r="S4804" i="1"/>
  <c r="S4803" i="1"/>
  <c r="S4800" i="1"/>
  <c r="S4801" i="1"/>
  <c r="S4802" i="1"/>
  <c r="S4799" i="1"/>
  <c r="S4798" i="1"/>
  <c r="S4796" i="1"/>
  <c r="S4795" i="1"/>
  <c r="S4797" i="1"/>
  <c r="S4794" i="1"/>
  <c r="S4793" i="1"/>
  <c r="S4791" i="1"/>
  <c r="S4790" i="1"/>
  <c r="S4789" i="1"/>
  <c r="S4788" i="1"/>
  <c r="S4786" i="1"/>
  <c r="S4792" i="1"/>
  <c r="S4787" i="1"/>
  <c r="S4785" i="1"/>
  <c r="S4782" i="1"/>
  <c r="S4781" i="1"/>
  <c r="S4780" i="1"/>
  <c r="S4763" i="1"/>
  <c r="S4779" i="1"/>
  <c r="S4759" i="1"/>
  <c r="S4758" i="1"/>
  <c r="S4760" i="1"/>
  <c r="S4783" i="1"/>
  <c r="S4778" i="1"/>
  <c r="S4784" i="1"/>
  <c r="S4762" i="1"/>
  <c r="S4777" i="1"/>
  <c r="S4776" i="1"/>
  <c r="S4775" i="1"/>
  <c r="S4774" i="1"/>
  <c r="S4773" i="1"/>
  <c r="S4761" i="1"/>
  <c r="S4772" i="1"/>
  <c r="S4771" i="1"/>
  <c r="S4770" i="1"/>
  <c r="S4769" i="1"/>
  <c r="S4768" i="1"/>
  <c r="S4767" i="1"/>
  <c r="S4757" i="1"/>
  <c r="S4766" i="1"/>
  <c r="S4765" i="1"/>
  <c r="S4764" i="1"/>
  <c r="S4756" i="1"/>
  <c r="S4754" i="1"/>
  <c r="S4755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0" i="1"/>
  <c r="S4738" i="1"/>
  <c r="S4737" i="1"/>
  <c r="S4736" i="1"/>
  <c r="S4739" i="1"/>
  <c r="S4735" i="1"/>
  <c r="S4741" i="1"/>
  <c r="S4734" i="1"/>
  <c r="S4733" i="1"/>
  <c r="S4732" i="1"/>
  <c r="S4731" i="1"/>
  <c r="S4730" i="1"/>
  <c r="S4729" i="1"/>
  <c r="S4728" i="1"/>
  <c r="S4727" i="1"/>
  <c r="S4726" i="1"/>
  <c r="S4718" i="1"/>
  <c r="S4724" i="1"/>
  <c r="S4717" i="1"/>
  <c r="S4723" i="1"/>
  <c r="S4716" i="1"/>
  <c r="S4715" i="1"/>
  <c r="S4714" i="1"/>
  <c r="S4713" i="1"/>
  <c r="S4725" i="1"/>
  <c r="S4722" i="1"/>
  <c r="S4721" i="1"/>
  <c r="S4712" i="1"/>
  <c r="S4720" i="1"/>
  <c r="S4711" i="1"/>
  <c r="S4710" i="1"/>
  <c r="S4709" i="1"/>
  <c r="S4719" i="1"/>
  <c r="S4708" i="1"/>
  <c r="S4707" i="1"/>
  <c r="S4706" i="1"/>
  <c r="S4705" i="1"/>
  <c r="S4704" i="1"/>
  <c r="S4703" i="1"/>
  <c r="S4702" i="1"/>
  <c r="S4701" i="1"/>
  <c r="S4700" i="1"/>
  <c r="S4696" i="1"/>
  <c r="S4699" i="1"/>
  <c r="S4698" i="1"/>
  <c r="S4697" i="1"/>
  <c r="S4695" i="1"/>
  <c r="S4693" i="1"/>
  <c r="S4694" i="1"/>
  <c r="S4692" i="1"/>
  <c r="S4690" i="1"/>
  <c r="S4691" i="1"/>
  <c r="S4689" i="1"/>
  <c r="S4687" i="1"/>
  <c r="S4688" i="1"/>
  <c r="S4686" i="1"/>
  <c r="S4685" i="1"/>
  <c r="S4684" i="1"/>
  <c r="S4681" i="1"/>
  <c r="S4683" i="1"/>
  <c r="S4682" i="1"/>
  <c r="S4680" i="1"/>
  <c r="S4679" i="1"/>
  <c r="S4678" i="1"/>
  <c r="S4676" i="1"/>
  <c r="S4677" i="1"/>
  <c r="S4675" i="1"/>
  <c r="S4674" i="1"/>
  <c r="S4673" i="1"/>
  <c r="S4669" i="1"/>
  <c r="S4668" i="1"/>
  <c r="S4672" i="1"/>
  <c r="S4667" i="1"/>
  <c r="S4659" i="1"/>
  <c r="S4657" i="1"/>
  <c r="S4671" i="1"/>
  <c r="S4666" i="1"/>
  <c r="S4662" i="1"/>
  <c r="S4665" i="1"/>
  <c r="S4656" i="1"/>
  <c r="S4660" i="1"/>
  <c r="S4664" i="1"/>
  <c r="S4661" i="1"/>
  <c r="S4663" i="1"/>
  <c r="S4658" i="1"/>
  <c r="S4670" i="1"/>
  <c r="S4655" i="1"/>
  <c r="S4654" i="1"/>
  <c r="S4653" i="1"/>
  <c r="S4652" i="1"/>
  <c r="S4651" i="1"/>
  <c r="S4650" i="1"/>
  <c r="S4646" i="1"/>
  <c r="S4649" i="1"/>
  <c r="S4648" i="1"/>
  <c r="S4645" i="1"/>
  <c r="S4647" i="1"/>
  <c r="S4644" i="1"/>
  <c r="S4642" i="1"/>
  <c r="S4638" i="1"/>
  <c r="S4641" i="1"/>
  <c r="S4640" i="1"/>
  <c r="S4643" i="1"/>
  <c r="S4636" i="1"/>
  <c r="S4635" i="1"/>
  <c r="S4637" i="1"/>
  <c r="S4639" i="1"/>
  <c r="S4634" i="1"/>
  <c r="S4631" i="1"/>
  <c r="S4633" i="1"/>
  <c r="S4632" i="1"/>
  <c r="S4630" i="1"/>
  <c r="S4626" i="1"/>
  <c r="S4628" i="1"/>
  <c r="S4629" i="1"/>
  <c r="S4627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1" i="1"/>
  <c r="S4610" i="1"/>
  <c r="S4612" i="1"/>
  <c r="S4609" i="1"/>
  <c r="S4608" i="1"/>
  <c r="S4607" i="1"/>
  <c r="S4604" i="1"/>
  <c r="S4603" i="1"/>
  <c r="S4602" i="1"/>
  <c r="S4601" i="1"/>
  <c r="S4605" i="1"/>
  <c r="S4600" i="1"/>
  <c r="S4606" i="1"/>
  <c r="S4599" i="1"/>
  <c r="S4591" i="1"/>
  <c r="S4593" i="1"/>
  <c r="S4596" i="1"/>
  <c r="S4595" i="1"/>
  <c r="S4592" i="1"/>
  <c r="S4598" i="1"/>
  <c r="S4594" i="1"/>
  <c r="S4597" i="1"/>
  <c r="S4590" i="1"/>
  <c r="S4585" i="1"/>
  <c r="S4586" i="1"/>
  <c r="S4587" i="1"/>
  <c r="S4584" i="1"/>
  <c r="S4589" i="1"/>
  <c r="S4588" i="1"/>
  <c r="S4583" i="1"/>
  <c r="S4576" i="1"/>
  <c r="S4579" i="1"/>
  <c r="S4582" i="1"/>
  <c r="S4577" i="1"/>
  <c r="S4578" i="1"/>
  <c r="S4581" i="1"/>
  <c r="S4580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49" i="1"/>
  <c r="S4545" i="1"/>
  <c r="S4547" i="1"/>
  <c r="S4548" i="1"/>
  <c r="S4546" i="1"/>
  <c r="S4551" i="1"/>
  <c r="S4543" i="1"/>
  <c r="S4542" i="1"/>
  <c r="S4544" i="1"/>
  <c r="S4550" i="1"/>
  <c r="S4541" i="1"/>
  <c r="S4540" i="1"/>
  <c r="S4539" i="1"/>
  <c r="S4538" i="1"/>
  <c r="S4533" i="1"/>
  <c r="S4532" i="1"/>
  <c r="S4537" i="1"/>
  <c r="S4529" i="1"/>
  <c r="S4536" i="1"/>
  <c r="S4534" i="1"/>
  <c r="S4528" i="1"/>
  <c r="S4535" i="1"/>
  <c r="S4531" i="1"/>
  <c r="S4530" i="1"/>
  <c r="S4527" i="1"/>
  <c r="S4526" i="1"/>
  <c r="S4525" i="1"/>
  <c r="S4524" i="1"/>
  <c r="S4521" i="1"/>
  <c r="S4523" i="1"/>
  <c r="S4520" i="1"/>
  <c r="S4519" i="1"/>
  <c r="S4518" i="1"/>
  <c r="S4517" i="1"/>
  <c r="S4522" i="1"/>
  <c r="S4516" i="1"/>
  <c r="S4515" i="1"/>
  <c r="S4514" i="1"/>
  <c r="S4513" i="1"/>
  <c r="S4512" i="1"/>
  <c r="S4511" i="1"/>
  <c r="S4510" i="1"/>
  <c r="S4506" i="1"/>
  <c r="S4505" i="1"/>
  <c r="S4507" i="1"/>
  <c r="S4509" i="1"/>
  <c r="S4508" i="1"/>
  <c r="S4504" i="1"/>
  <c r="S4503" i="1"/>
  <c r="S4502" i="1"/>
  <c r="S4501" i="1"/>
  <c r="S4500" i="1"/>
  <c r="S4499" i="1"/>
  <c r="S4498" i="1"/>
  <c r="S4495" i="1"/>
  <c r="S4492" i="1"/>
  <c r="S4494" i="1"/>
  <c r="S4493" i="1"/>
  <c r="S4497" i="1"/>
  <c r="S4496" i="1"/>
  <c r="S4491" i="1"/>
  <c r="S4490" i="1"/>
  <c r="S4489" i="1"/>
  <c r="S4488" i="1"/>
  <c r="S4484" i="1"/>
  <c r="S4486" i="1"/>
  <c r="S4485" i="1"/>
  <c r="S4487" i="1"/>
  <c r="S4483" i="1"/>
  <c r="S4479" i="1"/>
  <c r="S4478" i="1"/>
  <c r="S4482" i="1"/>
  <c r="S4481" i="1"/>
  <c r="S4480" i="1"/>
  <c r="S4476" i="1"/>
  <c r="S4475" i="1"/>
  <c r="S4477" i="1"/>
  <c r="S4474" i="1"/>
  <c r="S4472" i="1"/>
  <c r="S4471" i="1"/>
  <c r="S4470" i="1"/>
  <c r="S4473" i="1"/>
  <c r="S4469" i="1"/>
  <c r="S4468" i="1"/>
  <c r="S4467" i="1"/>
  <c r="S4466" i="1"/>
  <c r="S4465" i="1"/>
  <c r="S4461" i="1"/>
  <c r="S4459" i="1"/>
  <c r="S4458" i="1"/>
  <c r="S4460" i="1"/>
  <c r="S4464" i="1"/>
  <c r="S4457" i="1"/>
  <c r="S4456" i="1"/>
  <c r="S4462" i="1"/>
  <c r="S4463" i="1"/>
  <c r="S4455" i="1"/>
  <c r="S4454" i="1"/>
  <c r="S4453" i="1"/>
  <c r="S4452" i="1"/>
  <c r="S4451" i="1"/>
  <c r="S4450" i="1"/>
  <c r="S4428" i="1"/>
  <c r="S4432" i="1"/>
  <c r="S4443" i="1"/>
  <c r="S4442" i="1"/>
  <c r="S4427" i="1"/>
  <c r="S4441" i="1"/>
  <c r="S4440" i="1"/>
  <c r="S4446" i="1"/>
  <c r="S4426" i="1"/>
  <c r="S4425" i="1"/>
  <c r="S4431" i="1"/>
  <c r="S4448" i="1"/>
  <c r="S4424" i="1"/>
  <c r="S4423" i="1"/>
  <c r="S4445" i="1"/>
  <c r="S4433" i="1"/>
  <c r="S4439" i="1"/>
  <c r="S4430" i="1"/>
  <c r="S4449" i="1"/>
  <c r="S4422" i="1"/>
  <c r="S4447" i="1"/>
  <c r="S4421" i="1"/>
  <c r="S4420" i="1"/>
  <c r="S4429" i="1"/>
  <c r="S4444" i="1"/>
  <c r="S4418" i="1"/>
  <c r="S4419" i="1"/>
  <c r="S4438" i="1"/>
  <c r="S4437" i="1"/>
  <c r="S4436" i="1"/>
  <c r="S4435" i="1"/>
  <c r="S4434" i="1"/>
  <c r="S4417" i="1"/>
  <c r="S4416" i="1"/>
  <c r="S4415" i="1"/>
  <c r="S4414" i="1"/>
  <c r="S4413" i="1"/>
  <c r="S4410" i="1"/>
  <c r="S4412" i="1"/>
  <c r="S4411" i="1"/>
  <c r="S4409" i="1"/>
  <c r="S4408" i="1"/>
  <c r="S4407" i="1"/>
  <c r="S4406" i="1"/>
  <c r="S4405" i="1"/>
  <c r="S4404" i="1"/>
  <c r="S4403" i="1"/>
  <c r="S4402" i="1"/>
  <c r="S4401" i="1"/>
  <c r="S4400" i="1"/>
  <c r="S4399" i="1"/>
  <c r="S4395" i="1"/>
  <c r="S4394" i="1"/>
  <c r="S4393" i="1"/>
  <c r="S4392" i="1"/>
  <c r="S4391" i="1"/>
  <c r="S4396" i="1"/>
  <c r="S4397" i="1"/>
  <c r="S4390" i="1"/>
  <c r="S4389" i="1"/>
  <c r="S4398" i="1"/>
  <c r="S4388" i="1"/>
  <c r="S4385" i="1"/>
  <c r="S4384" i="1"/>
  <c r="S4380" i="1"/>
  <c r="S4383" i="1"/>
  <c r="S4379" i="1"/>
  <c r="S4387" i="1"/>
  <c r="S4378" i="1"/>
  <c r="S4377" i="1"/>
  <c r="S4382" i="1"/>
  <c r="S4386" i="1"/>
  <c r="S4381" i="1"/>
  <c r="S4376" i="1"/>
  <c r="S4375" i="1"/>
  <c r="S4367" i="1"/>
  <c r="S4364" i="1"/>
  <c r="S4373" i="1"/>
  <c r="S4361" i="1"/>
  <c r="S4366" i="1"/>
  <c r="S4374" i="1"/>
  <c r="S4371" i="1"/>
  <c r="S4363" i="1"/>
  <c r="S4370" i="1"/>
  <c r="S4368" i="1"/>
  <c r="S4369" i="1"/>
  <c r="S4362" i="1"/>
  <c r="S4365" i="1"/>
  <c r="S4372" i="1"/>
  <c r="S4360" i="1"/>
  <c r="S4347" i="1"/>
  <c r="S4351" i="1"/>
  <c r="S4358" i="1"/>
  <c r="S4346" i="1"/>
  <c r="S4357" i="1"/>
  <c r="S4350" i="1"/>
  <c r="S4345" i="1"/>
  <c r="S4356" i="1"/>
  <c r="S4355" i="1"/>
  <c r="S4359" i="1"/>
  <c r="S4354" i="1"/>
  <c r="S4353" i="1"/>
  <c r="S4349" i="1"/>
  <c r="S4348" i="1"/>
  <c r="S4343" i="1"/>
  <c r="S4352" i="1"/>
  <c r="S4344" i="1"/>
  <c r="S4342" i="1"/>
  <c r="S4337" i="1"/>
  <c r="S4339" i="1"/>
  <c r="S4338" i="1"/>
  <c r="S4341" i="1"/>
  <c r="S4340" i="1"/>
  <c r="S4336" i="1"/>
  <c r="S4327" i="1"/>
  <c r="S4335" i="1"/>
  <c r="S4330" i="1"/>
  <c r="S4329" i="1"/>
  <c r="S4334" i="1"/>
  <c r="S4333" i="1"/>
  <c r="S4328" i="1"/>
  <c r="S4332" i="1"/>
  <c r="S4331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2" i="1"/>
  <c r="S4313" i="1"/>
  <c r="S4311" i="1"/>
  <c r="S4310" i="1"/>
  <c r="S4309" i="1"/>
  <c r="S4307" i="1"/>
  <c r="S4308" i="1"/>
  <c r="S4306" i="1"/>
  <c r="S4305" i="1"/>
  <c r="S4304" i="1"/>
  <c r="S4301" i="1"/>
  <c r="S4300" i="1"/>
  <c r="S4303" i="1"/>
  <c r="S4302" i="1"/>
  <c r="S4299" i="1"/>
  <c r="S4296" i="1"/>
  <c r="S4298" i="1"/>
  <c r="S4297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77" i="1"/>
  <c r="S4276" i="1"/>
  <c r="S4282" i="1"/>
  <c r="S4275" i="1"/>
  <c r="S4281" i="1"/>
  <c r="S4280" i="1"/>
  <c r="S4274" i="1"/>
  <c r="S4273" i="1"/>
  <c r="S4272" i="1"/>
  <c r="S4279" i="1"/>
  <c r="S4278" i="1"/>
  <c r="S4271" i="1"/>
  <c r="S4270" i="1"/>
  <c r="S4269" i="1"/>
  <c r="S4268" i="1"/>
  <c r="S4266" i="1"/>
  <c r="S4267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3" i="1"/>
  <c r="S4244" i="1"/>
  <c r="S4247" i="1"/>
  <c r="S4245" i="1"/>
  <c r="S4240" i="1"/>
  <c r="S4242" i="1"/>
  <c r="S4241" i="1"/>
  <c r="S4246" i="1"/>
  <c r="S4239" i="1"/>
  <c r="S4236" i="1"/>
  <c r="S4238" i="1"/>
  <c r="S4237" i="1"/>
  <c r="S4235" i="1"/>
  <c r="S4230" i="1"/>
  <c r="S4225" i="1"/>
  <c r="S4231" i="1"/>
  <c r="S4229" i="1"/>
  <c r="S4226" i="1"/>
  <c r="S4228" i="1"/>
  <c r="S4222" i="1"/>
  <c r="S4224" i="1"/>
  <c r="S4223" i="1"/>
  <c r="S4227" i="1"/>
  <c r="S4221" i="1"/>
  <c r="S4217" i="1"/>
  <c r="S4233" i="1"/>
  <c r="S4220" i="1"/>
  <c r="S4219" i="1"/>
  <c r="S4232" i="1"/>
  <c r="S4218" i="1"/>
  <c r="S4234" i="1"/>
  <c r="S4216" i="1"/>
  <c r="S4215" i="1"/>
  <c r="S4214" i="1"/>
  <c r="S4213" i="1"/>
  <c r="S4212" i="1"/>
  <c r="S4210" i="1"/>
  <c r="S4211" i="1"/>
  <c r="S4209" i="1"/>
  <c r="S4204" i="1"/>
  <c r="S4200" i="1"/>
  <c r="S4202" i="1"/>
  <c r="S4208" i="1"/>
  <c r="S4207" i="1"/>
  <c r="S4201" i="1"/>
  <c r="S4206" i="1"/>
  <c r="S4205" i="1"/>
  <c r="S4199" i="1"/>
  <c r="S4203" i="1"/>
  <c r="S4198" i="1"/>
  <c r="S4196" i="1"/>
  <c r="S4195" i="1"/>
  <c r="S4194" i="1"/>
  <c r="S4197" i="1"/>
  <c r="S4193" i="1"/>
  <c r="S4192" i="1"/>
  <c r="S4191" i="1"/>
  <c r="S4190" i="1"/>
  <c r="S4189" i="1"/>
  <c r="S4188" i="1"/>
  <c r="S4184" i="1"/>
  <c r="S4183" i="1"/>
  <c r="S4182" i="1"/>
  <c r="S4187" i="1"/>
  <c r="S4185" i="1"/>
  <c r="S4186" i="1"/>
  <c r="S4181" i="1"/>
  <c r="S4120" i="1"/>
  <c r="S4133" i="1"/>
  <c r="S4119" i="1"/>
  <c r="S4132" i="1"/>
  <c r="S4176" i="1"/>
  <c r="S4180" i="1"/>
  <c r="S4179" i="1"/>
  <c r="S4175" i="1"/>
  <c r="S4131" i="1"/>
  <c r="S4174" i="1"/>
  <c r="S4173" i="1"/>
  <c r="S4172" i="1"/>
  <c r="S4121" i="1"/>
  <c r="S4152" i="1"/>
  <c r="S4164" i="1"/>
  <c r="S4154" i="1"/>
  <c r="S4153" i="1"/>
  <c r="S4130" i="1"/>
  <c r="S4151" i="1"/>
  <c r="S4171" i="1"/>
  <c r="S4129" i="1"/>
  <c r="S4170" i="1"/>
  <c r="S4169" i="1"/>
  <c r="S4178" i="1"/>
  <c r="S4177" i="1"/>
  <c r="S4168" i="1"/>
  <c r="S4143" i="1"/>
  <c r="S4142" i="1"/>
  <c r="S4167" i="1"/>
  <c r="S4166" i="1"/>
  <c r="S4150" i="1"/>
  <c r="S4149" i="1"/>
  <c r="S4148" i="1"/>
  <c r="S4128" i="1"/>
  <c r="S4127" i="1"/>
  <c r="S4141" i="1"/>
  <c r="S4165" i="1"/>
  <c r="S4122" i="1"/>
  <c r="S4126" i="1"/>
  <c r="S4147" i="1"/>
  <c r="S4125" i="1"/>
  <c r="S4140" i="1"/>
  <c r="S4139" i="1"/>
  <c r="S4163" i="1"/>
  <c r="S4162" i="1"/>
  <c r="S4124" i="1"/>
  <c r="S4138" i="1"/>
  <c r="S4155" i="1"/>
  <c r="S4137" i="1"/>
  <c r="S4136" i="1"/>
  <c r="S4158" i="1"/>
  <c r="S4157" i="1"/>
  <c r="S4123" i="1"/>
  <c r="S4135" i="1"/>
  <c r="S4134" i="1"/>
  <c r="S4146" i="1"/>
  <c r="S4145" i="1"/>
  <c r="S4144" i="1"/>
  <c r="S4161" i="1"/>
  <c r="S4160" i="1"/>
  <c r="S4159" i="1"/>
  <c r="S4156" i="1"/>
  <c r="S4118" i="1"/>
  <c r="S4113" i="1"/>
  <c r="S4114" i="1"/>
  <c r="S4117" i="1"/>
  <c r="S4116" i="1"/>
  <c r="S4115" i="1"/>
  <c r="S4112" i="1"/>
  <c r="S4109" i="1"/>
  <c r="S4108" i="1"/>
  <c r="S4110" i="1"/>
  <c r="S4111" i="1"/>
  <c r="S4107" i="1"/>
  <c r="S4104" i="1"/>
  <c r="S4106" i="1"/>
  <c r="S4105" i="1"/>
  <c r="S4103" i="1"/>
  <c r="S4102" i="1"/>
  <c r="S4099" i="1"/>
  <c r="S4101" i="1"/>
  <c r="S4100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2" i="1"/>
  <c r="S4085" i="1"/>
  <c r="S4084" i="1"/>
  <c r="S4083" i="1"/>
  <c r="S4081" i="1"/>
  <c r="S4078" i="1"/>
  <c r="S4077" i="1"/>
  <c r="S4075" i="1"/>
  <c r="S4074" i="1"/>
  <c r="S4080" i="1"/>
  <c r="S4076" i="1"/>
  <c r="S4079" i="1"/>
  <c r="S4073" i="1"/>
  <c r="S4072" i="1"/>
  <c r="S4071" i="1"/>
  <c r="S4070" i="1"/>
  <c r="S4069" i="1"/>
  <c r="S4068" i="1"/>
  <c r="S4065" i="1"/>
  <c r="S4067" i="1"/>
  <c r="S4064" i="1"/>
  <c r="S4066" i="1"/>
  <c r="S4063" i="1"/>
  <c r="S4060" i="1"/>
  <c r="S4062" i="1"/>
  <c r="S4058" i="1"/>
  <c r="S4061" i="1"/>
  <c r="S4059" i="1"/>
  <c r="S4057" i="1"/>
  <c r="S4056" i="1"/>
  <c r="S4051" i="1"/>
  <c r="S4053" i="1"/>
  <c r="S4052" i="1"/>
  <c r="S4055" i="1"/>
  <c r="S4054" i="1"/>
  <c r="S4050" i="1"/>
  <c r="S4049" i="1"/>
  <c r="S4048" i="1"/>
  <c r="S4047" i="1"/>
  <c r="S4046" i="1"/>
  <c r="S4045" i="1"/>
  <c r="S4038" i="1"/>
  <c r="S4039" i="1"/>
  <c r="S4041" i="1"/>
  <c r="S4040" i="1"/>
  <c r="S4044" i="1"/>
  <c r="S4043" i="1"/>
  <c r="S4042" i="1"/>
  <c r="S4037" i="1"/>
  <c r="S4033" i="1"/>
  <c r="S4035" i="1"/>
  <c r="S4034" i="1"/>
  <c r="S4036" i="1"/>
  <c r="S4032" i="1"/>
  <c r="S4030" i="1"/>
  <c r="S4029" i="1"/>
  <c r="S4031" i="1"/>
  <c r="S4028" i="1"/>
  <c r="S4027" i="1"/>
  <c r="S4025" i="1"/>
  <c r="S4023" i="1"/>
  <c r="S4024" i="1"/>
  <c r="S4026" i="1"/>
  <c r="S4022" i="1"/>
  <c r="S4021" i="1"/>
  <c r="S4020" i="1"/>
  <c r="S4018" i="1"/>
  <c r="S4019" i="1"/>
  <c r="S4017" i="1"/>
  <c r="S4016" i="1"/>
  <c r="S4012" i="1"/>
  <c r="S4011" i="1"/>
  <c r="S4001" i="1"/>
  <c r="S4010" i="1"/>
  <c r="S3999" i="1"/>
  <c r="S4002" i="1"/>
  <c r="S4009" i="1"/>
  <c r="S4003" i="1"/>
  <c r="S4008" i="1"/>
  <c r="S4007" i="1"/>
  <c r="S4006" i="1"/>
  <c r="S4015" i="1"/>
  <c r="S4000" i="1"/>
  <c r="S4005" i="1"/>
  <c r="S4014" i="1"/>
  <c r="S4004" i="1"/>
  <c r="S4013" i="1"/>
  <c r="S3998" i="1"/>
  <c r="S3994" i="1"/>
  <c r="S3997" i="1"/>
  <c r="S3995" i="1"/>
  <c r="S3996" i="1"/>
  <c r="S3992" i="1"/>
  <c r="S3993" i="1"/>
  <c r="S3991" i="1"/>
  <c r="S3990" i="1"/>
  <c r="S3989" i="1"/>
  <c r="S3988" i="1"/>
  <c r="S3987" i="1"/>
  <c r="S3983" i="1"/>
  <c r="S3982" i="1"/>
  <c r="S3981" i="1"/>
  <c r="S3984" i="1"/>
  <c r="S3986" i="1"/>
  <c r="S3985" i="1"/>
  <c r="S3980" i="1"/>
  <c r="S3978" i="1"/>
  <c r="S3977" i="1"/>
  <c r="S3979" i="1"/>
  <c r="S3976" i="1"/>
  <c r="S3975" i="1"/>
  <c r="S3974" i="1"/>
  <c r="S3973" i="1"/>
  <c r="S3972" i="1"/>
  <c r="S3970" i="1"/>
  <c r="S3971" i="1"/>
  <c r="S3969" i="1"/>
  <c r="S3963" i="1"/>
  <c r="S3962" i="1"/>
  <c r="S3961" i="1"/>
  <c r="S3960" i="1"/>
  <c r="S3959" i="1"/>
  <c r="S3958" i="1"/>
  <c r="S3957" i="1"/>
  <c r="S3956" i="1"/>
  <c r="S3955" i="1"/>
  <c r="S3948" i="1"/>
  <c r="S3954" i="1"/>
  <c r="S3953" i="1"/>
  <c r="S3952" i="1"/>
  <c r="S3951" i="1"/>
  <c r="S3949" i="1"/>
  <c r="S3966" i="1"/>
  <c r="S3965" i="1"/>
  <c r="S3964" i="1"/>
  <c r="S3950" i="1"/>
  <c r="S3968" i="1"/>
  <c r="S3967" i="1"/>
  <c r="S3947" i="1"/>
  <c r="S3946" i="1"/>
  <c r="S3945" i="1"/>
  <c r="S3944" i="1"/>
  <c r="S3943" i="1"/>
  <c r="S3942" i="1"/>
  <c r="S3941" i="1"/>
  <c r="S3940" i="1"/>
  <c r="S3938" i="1"/>
  <c r="S3939" i="1"/>
  <c r="S3937" i="1"/>
  <c r="S3936" i="1"/>
  <c r="S3934" i="1"/>
  <c r="S3935" i="1"/>
  <c r="S3933" i="1"/>
  <c r="S3919" i="1"/>
  <c r="S3923" i="1"/>
  <c r="S3915" i="1"/>
  <c r="S3932" i="1"/>
  <c r="S3922" i="1"/>
  <c r="S3931" i="1"/>
  <c r="S3930" i="1"/>
  <c r="S3929" i="1"/>
  <c r="S3928" i="1"/>
  <c r="S3927" i="1"/>
  <c r="S3916" i="1"/>
  <c r="S3921" i="1"/>
  <c r="S3926" i="1"/>
  <c r="S3925" i="1"/>
  <c r="S3924" i="1"/>
  <c r="S3918" i="1"/>
  <c r="S3914" i="1"/>
  <c r="S3917" i="1"/>
  <c r="S3920" i="1"/>
  <c r="S3913" i="1"/>
  <c r="S3912" i="1"/>
  <c r="S3911" i="1"/>
  <c r="S3910" i="1"/>
  <c r="S3908" i="1"/>
  <c r="S3909" i="1"/>
  <c r="S3907" i="1"/>
  <c r="S3900" i="1"/>
  <c r="S3899" i="1"/>
  <c r="S3901" i="1"/>
  <c r="S3898" i="1"/>
  <c r="S3906" i="1"/>
  <c r="S3897" i="1"/>
  <c r="S3905" i="1"/>
  <c r="S3894" i="1"/>
  <c r="S3896" i="1"/>
  <c r="S3895" i="1"/>
  <c r="S3890" i="1"/>
  <c r="S3888" i="1"/>
  <c r="S3893" i="1"/>
  <c r="S3904" i="1"/>
  <c r="S3903" i="1"/>
  <c r="S3889" i="1"/>
  <c r="S3892" i="1"/>
  <c r="S3902" i="1"/>
  <c r="S3891" i="1"/>
  <c r="S3887" i="1"/>
  <c r="S3885" i="1"/>
  <c r="S3886" i="1"/>
  <c r="S3884" i="1"/>
  <c r="S3881" i="1"/>
  <c r="S3882" i="1"/>
  <c r="S3880" i="1"/>
  <c r="S3879" i="1"/>
  <c r="S3883" i="1"/>
  <c r="S3878" i="1"/>
  <c r="S3874" i="1"/>
  <c r="S3873" i="1"/>
  <c r="S3872" i="1"/>
  <c r="S3875" i="1"/>
  <c r="S3877" i="1"/>
  <c r="S3876" i="1"/>
  <c r="S3871" i="1"/>
  <c r="S3870" i="1"/>
  <c r="S3868" i="1"/>
  <c r="S3867" i="1"/>
  <c r="S3869" i="1"/>
  <c r="S3866" i="1"/>
  <c r="S3865" i="1"/>
  <c r="S3857" i="1"/>
  <c r="S3858" i="1"/>
  <c r="S3860" i="1"/>
  <c r="S3854" i="1"/>
  <c r="S3856" i="1"/>
  <c r="S3855" i="1"/>
  <c r="S3864" i="1"/>
  <c r="S3859" i="1"/>
  <c r="S3853" i="1"/>
  <c r="S3863" i="1"/>
  <c r="S3862" i="1"/>
  <c r="S3861" i="1"/>
  <c r="S3852" i="1"/>
  <c r="S3851" i="1"/>
  <c r="S3850" i="1"/>
  <c r="S3849" i="1"/>
  <c r="S3848" i="1"/>
  <c r="S3847" i="1"/>
  <c r="S3846" i="1"/>
  <c r="S3845" i="1"/>
  <c r="S3844" i="1"/>
  <c r="S3843" i="1"/>
  <c r="S3839" i="1"/>
  <c r="S3842" i="1"/>
  <c r="S3838" i="1"/>
  <c r="S3840" i="1"/>
  <c r="S3841" i="1"/>
  <c r="S3836" i="1"/>
  <c r="S3837" i="1"/>
  <c r="S3835" i="1"/>
  <c r="S3831" i="1"/>
  <c r="S3833" i="1"/>
  <c r="S3834" i="1"/>
  <c r="S3832" i="1"/>
  <c r="S3830" i="1"/>
  <c r="S3829" i="1"/>
  <c r="S3827" i="1"/>
  <c r="S3828" i="1"/>
  <c r="S3826" i="1"/>
  <c r="S3824" i="1"/>
  <c r="S3825" i="1"/>
  <c r="S3823" i="1"/>
  <c r="S3822" i="1"/>
  <c r="S3821" i="1"/>
  <c r="S3818" i="1"/>
  <c r="S3817" i="1"/>
  <c r="S3811" i="1"/>
  <c r="S3816" i="1"/>
  <c r="S3815" i="1"/>
  <c r="S3814" i="1"/>
  <c r="S3813" i="1"/>
  <c r="S3812" i="1"/>
  <c r="S3820" i="1"/>
  <c r="S3819" i="1"/>
  <c r="S3810" i="1"/>
  <c r="S3802" i="1"/>
  <c r="S3807" i="1"/>
  <c r="S3808" i="1"/>
  <c r="S3806" i="1"/>
  <c r="S3809" i="1"/>
  <c r="S3805" i="1"/>
  <c r="S3804" i="1"/>
  <c r="S3803" i="1"/>
  <c r="S3801" i="1"/>
  <c r="S3787" i="1"/>
  <c r="S3792" i="1"/>
  <c r="S3791" i="1"/>
  <c r="S3784" i="1"/>
  <c r="S3798" i="1"/>
  <c r="S3786" i="1"/>
  <c r="S3782" i="1"/>
  <c r="S3785" i="1"/>
  <c r="S3800" i="1"/>
  <c r="S3790" i="1"/>
  <c r="S3794" i="1"/>
  <c r="S3797" i="1"/>
  <c r="S3796" i="1"/>
  <c r="S3799" i="1"/>
  <c r="S3793" i="1"/>
  <c r="S3783" i="1"/>
  <c r="S3789" i="1"/>
  <c r="S3788" i="1"/>
  <c r="S3795" i="1"/>
  <c r="S3781" i="1"/>
  <c r="S3780" i="1"/>
  <c r="S3778" i="1"/>
  <c r="S3779" i="1"/>
  <c r="S3776" i="1"/>
  <c r="S3777" i="1"/>
  <c r="S3775" i="1"/>
  <c r="S3771" i="1"/>
  <c r="S3773" i="1"/>
  <c r="S3772" i="1"/>
  <c r="S3774" i="1"/>
  <c r="S3770" i="1"/>
  <c r="S3766" i="1"/>
  <c r="S3756" i="1"/>
  <c r="S3768" i="1"/>
  <c r="S3767" i="1"/>
  <c r="S3769" i="1"/>
  <c r="S3764" i="1"/>
  <c r="S3763" i="1"/>
  <c r="S3762" i="1"/>
  <c r="S3751" i="1"/>
  <c r="S3752" i="1"/>
  <c r="S3761" i="1"/>
  <c r="S3760" i="1"/>
  <c r="S3754" i="1"/>
  <c r="S3759" i="1"/>
  <c r="S3753" i="1"/>
  <c r="S3757" i="1"/>
  <c r="S3765" i="1"/>
  <c r="S3758" i="1"/>
  <c r="S3755" i="1"/>
  <c r="S3750" i="1"/>
  <c r="S3733" i="1"/>
  <c r="S3730" i="1"/>
  <c r="S3727" i="1"/>
  <c r="S3734" i="1"/>
  <c r="S3742" i="1"/>
  <c r="S3749" i="1"/>
  <c r="S3732" i="1"/>
  <c r="S3741" i="1"/>
  <c r="S3748" i="1"/>
  <c r="S3747" i="1"/>
  <c r="S3737" i="1"/>
  <c r="S3731" i="1"/>
  <c r="S3729" i="1"/>
  <c r="S3735" i="1"/>
  <c r="S3746" i="1"/>
  <c r="S3744" i="1"/>
  <c r="S3740" i="1"/>
  <c r="S3728" i="1"/>
  <c r="S3736" i="1"/>
  <c r="S3745" i="1"/>
  <c r="S3739" i="1"/>
  <c r="S3738" i="1"/>
  <c r="S3743" i="1"/>
  <c r="S3726" i="1"/>
  <c r="S3725" i="1"/>
  <c r="S3724" i="1"/>
  <c r="S3723" i="1"/>
  <c r="S3722" i="1"/>
  <c r="S3721" i="1"/>
  <c r="S3720" i="1"/>
  <c r="S3689" i="1"/>
  <c r="S3694" i="1"/>
  <c r="S3697" i="1"/>
  <c r="S3696" i="1"/>
  <c r="S3695" i="1"/>
  <c r="S3718" i="1"/>
  <c r="S3719" i="1"/>
  <c r="S3717" i="1"/>
  <c r="S3701" i="1"/>
  <c r="S3700" i="1"/>
  <c r="S3713" i="1"/>
  <c r="S3699" i="1"/>
  <c r="S3712" i="1"/>
  <c r="S3711" i="1"/>
  <c r="S3710" i="1"/>
  <c r="S3709" i="1"/>
  <c r="S3708" i="1"/>
  <c r="S3707" i="1"/>
  <c r="S3706" i="1"/>
  <c r="S3702" i="1"/>
  <c r="S3703" i="1"/>
  <c r="S3705" i="1"/>
  <c r="S3704" i="1"/>
  <c r="S3690" i="1"/>
  <c r="S3692" i="1"/>
  <c r="S3698" i="1"/>
  <c r="S3716" i="1"/>
  <c r="S3691" i="1"/>
  <c r="S3693" i="1"/>
  <c r="S3715" i="1"/>
  <c r="S3714" i="1"/>
  <c r="S3688" i="1"/>
  <c r="S3685" i="1"/>
  <c r="S3684" i="1"/>
  <c r="S3676" i="1"/>
  <c r="S3675" i="1"/>
  <c r="S3683" i="1"/>
  <c r="S3674" i="1"/>
  <c r="S3673" i="1"/>
  <c r="S3686" i="1"/>
  <c r="S3668" i="1"/>
  <c r="S3682" i="1"/>
  <c r="S3681" i="1"/>
  <c r="S3672" i="1"/>
  <c r="S3680" i="1"/>
  <c r="S3671" i="1"/>
  <c r="S3679" i="1"/>
  <c r="S3678" i="1"/>
  <c r="S3677" i="1"/>
  <c r="S3687" i="1"/>
  <c r="S3667" i="1"/>
  <c r="S3670" i="1"/>
  <c r="S3665" i="1"/>
  <c r="S3669" i="1"/>
  <c r="S3664" i="1"/>
  <c r="S3666" i="1"/>
  <c r="S3663" i="1"/>
  <c r="S3660" i="1"/>
  <c r="S3655" i="1"/>
  <c r="S3662" i="1"/>
  <c r="S3659" i="1"/>
  <c r="S3656" i="1"/>
  <c r="S3661" i="1"/>
  <c r="S3658" i="1"/>
  <c r="S3657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26" i="1"/>
  <c r="S3630" i="1"/>
  <c r="S3627" i="1"/>
  <c r="S3629" i="1"/>
  <c r="S3628" i="1"/>
  <c r="S3625" i="1"/>
  <c r="S3622" i="1"/>
  <c r="S3619" i="1"/>
  <c r="S3624" i="1"/>
  <c r="S3623" i="1"/>
  <c r="S3621" i="1"/>
  <c r="S3620" i="1"/>
  <c r="S3618" i="1"/>
  <c r="S3616" i="1"/>
  <c r="S3615" i="1"/>
  <c r="S3617" i="1"/>
  <c r="S3614" i="1"/>
  <c r="S3613" i="1"/>
  <c r="S3612" i="1"/>
  <c r="S3611" i="1"/>
  <c r="S3609" i="1"/>
  <c r="S3610" i="1"/>
  <c r="S3608" i="1"/>
  <c r="S3607" i="1"/>
  <c r="S3606" i="1"/>
  <c r="S3605" i="1"/>
  <c r="S3604" i="1"/>
  <c r="S3603" i="1"/>
  <c r="S3602" i="1"/>
  <c r="S3601" i="1"/>
  <c r="S3600" i="1"/>
  <c r="S3595" i="1"/>
  <c r="S3598" i="1"/>
  <c r="S3594" i="1"/>
  <c r="S3593" i="1"/>
  <c r="S3592" i="1"/>
  <c r="S3597" i="1"/>
  <c r="S3591" i="1"/>
  <c r="S3581" i="1"/>
  <c r="S3590" i="1"/>
  <c r="S3589" i="1"/>
  <c r="S3584" i="1"/>
  <c r="S3580" i="1"/>
  <c r="S3582" i="1"/>
  <c r="S3596" i="1"/>
  <c r="S3588" i="1"/>
  <c r="S3587" i="1"/>
  <c r="S3583" i="1"/>
  <c r="S3586" i="1"/>
  <c r="S3599" i="1"/>
  <c r="S3585" i="1"/>
  <c r="S3579" i="1"/>
  <c r="S3577" i="1"/>
  <c r="S3575" i="1"/>
  <c r="S3578" i="1"/>
  <c r="S3576" i="1"/>
  <c r="S3574" i="1"/>
  <c r="S3573" i="1"/>
  <c r="S3570" i="1"/>
  <c r="S3572" i="1"/>
  <c r="S3571" i="1"/>
  <c r="S3569" i="1"/>
  <c r="S3568" i="1"/>
  <c r="S3567" i="1"/>
  <c r="S3566" i="1"/>
  <c r="S3565" i="1"/>
  <c r="S3564" i="1"/>
  <c r="S3563" i="1"/>
  <c r="S3562" i="1"/>
  <c r="S3561" i="1"/>
  <c r="S3560" i="1"/>
  <c r="S3559" i="1"/>
  <c r="S3548" i="1"/>
  <c r="S3558" i="1"/>
  <c r="S3547" i="1"/>
  <c r="S3546" i="1"/>
  <c r="S3545" i="1"/>
  <c r="S3539" i="1"/>
  <c r="S3557" i="1"/>
  <c r="S3544" i="1"/>
  <c r="S3543" i="1"/>
  <c r="S3556" i="1"/>
  <c r="S3555" i="1"/>
  <c r="S3542" i="1"/>
  <c r="S3554" i="1"/>
  <c r="S3553" i="1"/>
  <c r="S3552" i="1"/>
  <c r="S3551" i="1"/>
  <c r="S3550" i="1"/>
  <c r="S3541" i="1"/>
  <c r="S3540" i="1"/>
  <c r="S3549" i="1"/>
  <c r="S3538" i="1"/>
  <c r="S3537" i="1"/>
  <c r="S3536" i="1"/>
  <c r="S3535" i="1"/>
  <c r="S3534" i="1"/>
  <c r="S3533" i="1"/>
  <c r="S3532" i="1"/>
  <c r="S3531" i="1"/>
  <c r="S3528" i="1"/>
  <c r="S3527" i="1"/>
  <c r="S3530" i="1"/>
  <c r="S3529" i="1"/>
  <c r="S3526" i="1"/>
  <c r="S3522" i="1"/>
  <c r="S3517" i="1"/>
  <c r="S3511" i="1"/>
  <c r="S3524" i="1"/>
  <c r="S3525" i="1"/>
  <c r="S3516" i="1"/>
  <c r="S3515" i="1"/>
  <c r="S3523" i="1"/>
  <c r="S3520" i="1"/>
  <c r="S3514" i="1"/>
  <c r="S3519" i="1"/>
  <c r="S3521" i="1"/>
  <c r="S3513" i="1"/>
  <c r="S3518" i="1"/>
  <c r="S3512" i="1"/>
  <c r="S3510" i="1"/>
  <c r="S3509" i="1"/>
  <c r="S3508" i="1"/>
  <c r="S3503" i="1"/>
  <c r="S3506" i="1"/>
  <c r="S3505" i="1"/>
  <c r="S3504" i="1"/>
  <c r="S3507" i="1"/>
  <c r="S3502" i="1"/>
  <c r="S3490" i="1"/>
  <c r="S3501" i="1"/>
  <c r="S3489" i="1"/>
  <c r="S3497" i="1"/>
  <c r="S3499" i="1"/>
  <c r="S3486" i="1"/>
  <c r="S3496" i="1"/>
  <c r="S3485" i="1"/>
  <c r="S3498" i="1"/>
  <c r="S3491" i="1"/>
  <c r="S3495" i="1"/>
  <c r="S3494" i="1"/>
  <c r="S3493" i="1"/>
  <c r="S3500" i="1"/>
  <c r="S3484" i="1"/>
  <c r="S3487" i="1"/>
  <c r="S3492" i="1"/>
  <c r="S3488" i="1"/>
  <c r="S3483" i="1"/>
  <c r="S3466" i="1"/>
  <c r="S3471" i="1"/>
  <c r="S3482" i="1"/>
  <c r="S3472" i="1"/>
  <c r="S3468" i="1"/>
  <c r="S3467" i="1"/>
  <c r="S3470" i="1"/>
  <c r="S3469" i="1"/>
  <c r="S3481" i="1"/>
  <c r="S3473" i="1"/>
  <c r="S3465" i="1"/>
  <c r="S3480" i="1"/>
  <c r="S3479" i="1"/>
  <c r="S3478" i="1"/>
  <c r="S3477" i="1"/>
  <c r="S3476" i="1"/>
  <c r="S3475" i="1"/>
  <c r="S3474" i="1"/>
  <c r="S3464" i="1"/>
  <c r="S3459" i="1"/>
  <c r="S3463" i="1"/>
  <c r="S3462" i="1"/>
  <c r="S3458" i="1"/>
  <c r="S3461" i="1"/>
  <c r="S3460" i="1"/>
  <c r="S3457" i="1"/>
  <c r="S3456" i="1"/>
  <c r="S3455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54" i="1"/>
  <c r="S3441" i="1"/>
  <c r="S3437" i="1"/>
  <c r="S3440" i="1"/>
  <c r="S3439" i="1"/>
  <c r="S3438" i="1"/>
  <c r="S3436" i="1"/>
  <c r="S3432" i="1"/>
  <c r="S3435" i="1"/>
  <c r="S3433" i="1"/>
  <c r="S3434" i="1"/>
  <c r="S3431" i="1"/>
  <c r="S3430" i="1"/>
  <c r="S3420" i="1"/>
  <c r="S3419" i="1"/>
  <c r="S3426" i="1"/>
  <c r="S3427" i="1"/>
  <c r="S3428" i="1"/>
  <c r="S3425" i="1"/>
  <c r="S3429" i="1"/>
  <c r="S3424" i="1"/>
  <c r="S3423" i="1"/>
  <c r="S3422" i="1"/>
  <c r="S3421" i="1"/>
  <c r="S3418" i="1"/>
  <c r="S3417" i="1"/>
  <c r="S3416" i="1"/>
  <c r="S3415" i="1"/>
  <c r="S3414" i="1"/>
  <c r="S3413" i="1"/>
  <c r="S3412" i="1"/>
  <c r="S3411" i="1"/>
  <c r="S3410" i="1"/>
  <c r="S3407" i="1"/>
  <c r="S3403" i="1"/>
  <c r="S3409" i="1"/>
  <c r="S3402" i="1"/>
  <c r="S3405" i="1"/>
  <c r="S3401" i="1"/>
  <c r="S3406" i="1"/>
  <c r="S3408" i="1"/>
  <c r="S3404" i="1"/>
  <c r="S3400" i="1"/>
  <c r="S3399" i="1"/>
  <c r="S3398" i="1"/>
  <c r="S3397" i="1"/>
  <c r="S3396" i="1"/>
  <c r="S3395" i="1"/>
  <c r="S3394" i="1"/>
  <c r="S3392" i="1"/>
  <c r="S3391" i="1"/>
  <c r="S3393" i="1"/>
  <c r="S3390" i="1"/>
  <c r="S3389" i="1"/>
  <c r="S3388" i="1"/>
  <c r="S3387" i="1"/>
  <c r="S3386" i="1"/>
  <c r="S3385" i="1"/>
  <c r="S3384" i="1"/>
  <c r="S3383" i="1"/>
  <c r="S3382" i="1"/>
  <c r="S102" i="1"/>
  <c r="S25" i="1"/>
  <c r="S26" i="1"/>
  <c r="S27" i="1"/>
  <c r="S23" i="1"/>
  <c r="S46" i="1"/>
  <c r="S13" i="1"/>
  <c r="S104" i="1"/>
  <c r="S47" i="1"/>
  <c r="S24" i="1"/>
  <c r="S105" i="1"/>
  <c r="S106" i="1"/>
  <c r="S20" i="1"/>
  <c r="S16" i="1"/>
  <c r="S92" i="1"/>
  <c r="S93" i="1"/>
  <c r="S38" i="1"/>
  <c r="S39" i="1"/>
  <c r="S11" i="1"/>
  <c r="S48" i="1"/>
  <c r="S70" i="1"/>
  <c r="S71" i="1"/>
  <c r="S72" i="1"/>
  <c r="S73" i="1"/>
  <c r="S49" i="1"/>
  <c r="S36" i="1"/>
  <c r="S107" i="1"/>
  <c r="S50" i="1"/>
  <c r="S51" i="1"/>
  <c r="S52" i="1"/>
  <c r="S53" i="1"/>
  <c r="S15" i="1"/>
  <c r="S108" i="1"/>
  <c r="S74" i="1"/>
  <c r="S17" i="1"/>
  <c r="S75" i="1"/>
  <c r="S94" i="1"/>
  <c r="S40" i="1"/>
  <c r="S99" i="1"/>
  <c r="S33" i="1"/>
  <c r="S54" i="1"/>
  <c r="S76" i="1"/>
  <c r="S109" i="1"/>
  <c r="S77" i="1"/>
  <c r="S95" i="1"/>
  <c r="S110" i="1"/>
  <c r="S55" i="1"/>
  <c r="S111" i="1"/>
  <c r="S112" i="1"/>
  <c r="S146" i="1"/>
  <c r="S56" i="1"/>
  <c r="S57" i="1"/>
  <c r="S35" i="1"/>
  <c r="S78" i="1"/>
  <c r="S79" i="1"/>
  <c r="S80" i="1"/>
  <c r="S113" i="1"/>
  <c r="S41" i="1"/>
  <c r="S42" i="1"/>
  <c r="S114" i="1"/>
  <c r="S115" i="1"/>
  <c r="S18" i="1"/>
  <c r="S116" i="1"/>
  <c r="S100" i="1"/>
  <c r="S28" i="1"/>
  <c r="S29" i="1"/>
  <c r="S30" i="1"/>
  <c r="S58" i="1"/>
  <c r="S149" i="1"/>
  <c r="S19" i="1"/>
  <c r="S153" i="1"/>
  <c r="S31" i="1"/>
  <c r="S59" i="1"/>
  <c r="S81" i="1"/>
  <c r="S82" i="1"/>
  <c r="S60" i="1"/>
  <c r="S83" i="1"/>
  <c r="S43" i="1"/>
  <c r="S84" i="1"/>
  <c r="S21" i="1"/>
  <c r="S117" i="1"/>
  <c r="S10" i="1"/>
  <c r="S118" i="1"/>
  <c r="S119" i="1"/>
  <c r="S120" i="1"/>
  <c r="S61" i="1"/>
  <c r="S62" i="1"/>
  <c r="S44" i="1"/>
  <c r="S63" i="1"/>
  <c r="S85" i="1"/>
  <c r="S64" i="1"/>
  <c r="S65" i="1"/>
  <c r="S121" i="1"/>
  <c r="S86" i="1"/>
  <c r="S122" i="1"/>
  <c r="S87" i="1"/>
  <c r="S123" i="1"/>
  <c r="S88" i="1"/>
  <c r="S34" i="1"/>
  <c r="S124" i="1"/>
  <c r="S96" i="1"/>
  <c r="S66" i="1"/>
  <c r="S125" i="1"/>
  <c r="S12" i="1"/>
  <c r="S126" i="1"/>
  <c r="S67" i="1"/>
  <c r="S97" i="1"/>
  <c r="S68" i="1"/>
  <c r="S127" i="1"/>
  <c r="S98" i="1"/>
  <c r="S128" i="1"/>
  <c r="S129" i="1"/>
  <c r="S150" i="1"/>
  <c r="S45" i="1"/>
  <c r="S89" i="1"/>
  <c r="S69" i="1"/>
  <c r="S90" i="1"/>
  <c r="S130" i="1"/>
  <c r="S37" i="1"/>
  <c r="S148" i="1"/>
  <c r="S131" i="1"/>
  <c r="S14" i="1"/>
  <c r="S91" i="1"/>
  <c r="S132" i="1"/>
  <c r="S133" i="1"/>
  <c r="S134" i="1"/>
  <c r="S22" i="1"/>
  <c r="S151" i="1"/>
  <c r="S135" i="1"/>
  <c r="S136" i="1"/>
  <c r="S137" i="1"/>
  <c r="S138" i="1"/>
  <c r="S32" i="1"/>
  <c r="S139" i="1"/>
  <c r="S140" i="1"/>
  <c r="S141" i="1"/>
  <c r="S142" i="1"/>
  <c r="S154" i="1"/>
  <c r="S152" i="1"/>
  <c r="S143" i="1"/>
  <c r="S144" i="1"/>
  <c r="S145" i="1"/>
  <c r="S101" i="1"/>
  <c r="S155" i="1"/>
  <c r="S147" i="1"/>
  <c r="S156" i="1"/>
  <c r="S226" i="1"/>
  <c r="S227" i="1"/>
  <c r="S190" i="1"/>
  <c r="S191" i="1"/>
  <c r="S192" i="1"/>
  <c r="S193" i="1"/>
  <c r="S211" i="1"/>
  <c r="S212" i="1"/>
  <c r="S174" i="1"/>
  <c r="S175" i="1"/>
  <c r="S176" i="1"/>
  <c r="S205" i="1"/>
  <c r="S207" i="1"/>
  <c r="S198" i="1"/>
  <c r="S208" i="1"/>
  <c r="S177" i="1"/>
  <c r="S161" i="1"/>
  <c r="S279" i="1"/>
  <c r="S235" i="1"/>
  <c r="S244" i="1"/>
  <c r="S178" i="1"/>
  <c r="S179" i="1"/>
  <c r="S180" i="1"/>
  <c r="S181" i="1"/>
  <c r="S163" i="1"/>
  <c r="S162" i="1"/>
  <c r="S213" i="1"/>
  <c r="S214" i="1"/>
  <c r="S215" i="1"/>
  <c r="S182" i="1"/>
  <c r="S216" i="1"/>
  <c r="S217" i="1"/>
  <c r="S245" i="1"/>
  <c r="S218" i="1"/>
  <c r="S183" i="1"/>
  <c r="S184" i="1"/>
  <c r="S167" i="1"/>
  <c r="S169" i="1"/>
  <c r="S228" i="1"/>
  <c r="S246" i="1"/>
  <c r="S236" i="1"/>
  <c r="S229" i="1"/>
  <c r="S170" i="1"/>
  <c r="S171" i="1"/>
  <c r="S168" i="1"/>
  <c r="S247" i="1"/>
  <c r="S194" i="1"/>
  <c r="S202" i="1"/>
  <c r="S209" i="1"/>
  <c r="S219" i="1"/>
  <c r="S220" i="1"/>
  <c r="S185" i="1"/>
  <c r="S275" i="1"/>
  <c r="S200" i="1"/>
  <c r="S221" i="1"/>
  <c r="S238" i="1"/>
  <c r="S172" i="1"/>
  <c r="S222" i="1"/>
  <c r="S186" i="1"/>
  <c r="S230" i="1"/>
  <c r="S248" i="1"/>
  <c r="S173" i="1"/>
  <c r="S242" i="1"/>
  <c r="S223" i="1"/>
  <c r="S157" i="1"/>
  <c r="S249" i="1"/>
  <c r="S241" i="1"/>
  <c r="S231" i="1"/>
  <c r="S250" i="1"/>
  <c r="S276" i="1"/>
  <c r="S251" i="1"/>
  <c r="S277" i="1"/>
  <c r="S252" i="1"/>
  <c r="S253" i="1"/>
  <c r="S254" i="1"/>
  <c r="S255" i="1"/>
  <c r="S164" i="1"/>
  <c r="S256" i="1"/>
  <c r="S159" i="1"/>
  <c r="S165" i="1"/>
  <c r="S210" i="1"/>
  <c r="S197" i="1"/>
  <c r="S232" i="1"/>
  <c r="S224" i="1"/>
  <c r="S257" i="1"/>
  <c r="S258" i="1"/>
  <c r="S237" i="1"/>
  <c r="S259" i="1"/>
  <c r="S260" i="1"/>
  <c r="S261" i="1"/>
  <c r="S262" i="1"/>
  <c r="S243" i="1"/>
  <c r="S187" i="1"/>
  <c r="S199" i="1"/>
  <c r="S233" i="1"/>
  <c r="S263" i="1"/>
  <c r="S239" i="1"/>
  <c r="S188" i="1"/>
  <c r="S240" i="1"/>
  <c r="S204" i="1"/>
  <c r="S206" i="1"/>
  <c r="S264" i="1"/>
  <c r="S265" i="1"/>
  <c r="S266" i="1"/>
  <c r="S166" i="1"/>
  <c r="S267" i="1"/>
  <c r="S268" i="1"/>
  <c r="S158" i="1"/>
  <c r="S269" i="1"/>
  <c r="S270" i="1"/>
  <c r="S225" i="1"/>
  <c r="S195" i="1"/>
  <c r="S189" i="1"/>
  <c r="S271" i="1"/>
  <c r="S196" i="1"/>
  <c r="S201" i="1"/>
  <c r="S203" i="1"/>
  <c r="S272" i="1"/>
  <c r="S273" i="1"/>
  <c r="S274" i="1"/>
  <c r="S160" i="1"/>
  <c r="S234" i="1"/>
  <c r="S278" i="1"/>
  <c r="S280" i="1"/>
  <c r="S281" i="1"/>
  <c r="S282" i="1"/>
  <c r="S283" i="1"/>
  <c r="S284" i="1"/>
  <c r="S285" i="1"/>
  <c r="S286" i="1"/>
  <c r="S323" i="1"/>
  <c r="S324" i="1"/>
  <c r="S356" i="1"/>
  <c r="S357" i="1"/>
  <c r="S442" i="1"/>
  <c r="S358" i="1"/>
  <c r="S359" i="1"/>
  <c r="S343" i="1"/>
  <c r="S360" i="1"/>
  <c r="S310" i="1"/>
  <c r="S311" i="1"/>
  <c r="S312" i="1"/>
  <c r="S361" i="1"/>
  <c r="S325" i="1"/>
  <c r="S326" i="1"/>
  <c r="S313" i="1"/>
  <c r="S362" i="1"/>
  <c r="S443" i="1"/>
  <c r="S363" i="1"/>
  <c r="S364" i="1"/>
  <c r="S365" i="1"/>
  <c r="S476" i="1"/>
  <c r="S293" i="1"/>
  <c r="S327" i="1"/>
  <c r="S366" i="1"/>
  <c r="S446" i="1"/>
  <c r="S367" i="1"/>
  <c r="S368" i="1"/>
  <c r="S369" i="1"/>
  <c r="S370" i="1"/>
  <c r="S371" i="1"/>
  <c r="S328" i="1"/>
  <c r="S339" i="1"/>
  <c r="S372" i="1"/>
  <c r="S373" i="1"/>
  <c r="S462" i="1"/>
  <c r="S314" i="1"/>
  <c r="S315" i="1"/>
  <c r="S463" i="1"/>
  <c r="S444" i="1"/>
  <c r="S467" i="1"/>
  <c r="S374" i="1"/>
  <c r="S460" i="1"/>
  <c r="S375" i="1"/>
  <c r="S304" i="1"/>
  <c r="S376" i="1"/>
  <c r="S468" i="1"/>
  <c r="S377" i="1"/>
  <c r="S474" i="1"/>
  <c r="S464" i="1"/>
  <c r="S378" i="1"/>
  <c r="S379" i="1"/>
  <c r="S316" i="1"/>
  <c r="S346" i="1"/>
  <c r="S380" i="1"/>
  <c r="S381" i="1"/>
  <c r="S382" i="1"/>
  <c r="S461" i="1"/>
  <c r="S475" i="1"/>
  <c r="S383" i="1"/>
  <c r="S447" i="1"/>
  <c r="S384" i="1"/>
  <c r="S385" i="1"/>
  <c r="S386" i="1"/>
  <c r="S441" i="1"/>
  <c r="S387" i="1"/>
  <c r="S388" i="1"/>
  <c r="S291" i="1"/>
  <c r="S448" i="1"/>
  <c r="S389" i="1"/>
  <c r="S390" i="1"/>
  <c r="S329" i="1"/>
  <c r="S391" i="1"/>
  <c r="S449" i="1"/>
  <c r="S392" i="1"/>
  <c r="S393" i="1"/>
  <c r="S394" i="1"/>
  <c r="S395" i="1"/>
  <c r="S396" i="1"/>
  <c r="S397" i="1"/>
  <c r="S456" i="1"/>
  <c r="S294" i="1"/>
  <c r="S398" i="1"/>
  <c r="S399" i="1"/>
  <c r="S295" i="1"/>
  <c r="S309" i="1"/>
  <c r="S400" i="1"/>
  <c r="S401" i="1"/>
  <c r="S450" i="1"/>
  <c r="S402" i="1"/>
  <c r="S403" i="1"/>
  <c r="S300" i="1"/>
  <c r="S347" i="1"/>
  <c r="S354" i="1"/>
  <c r="S451" i="1"/>
  <c r="S303" i="1"/>
  <c r="S452" i="1"/>
  <c r="S404" i="1"/>
  <c r="S307" i="1"/>
  <c r="S353" i="1"/>
  <c r="S349" i="1"/>
  <c r="S345" i="1"/>
  <c r="S457" i="1"/>
  <c r="S405" i="1"/>
  <c r="S469" i="1"/>
  <c r="S330" i="1"/>
  <c r="S406" i="1"/>
  <c r="S351" i="1"/>
  <c r="S407" i="1"/>
  <c r="S317" i="1"/>
  <c r="S302" i="1"/>
  <c r="S355" i="1"/>
  <c r="S299" i="1"/>
  <c r="S344" i="1"/>
  <c r="S408" i="1"/>
  <c r="S352" i="1"/>
  <c r="S350" i="1"/>
  <c r="S318" i="1"/>
  <c r="S301" i="1"/>
  <c r="S319" i="1"/>
  <c r="S453" i="1"/>
  <c r="S298" i="1"/>
  <c r="S445" i="1"/>
  <c r="S409" i="1"/>
  <c r="S454" i="1"/>
  <c r="S305" i="1"/>
  <c r="S410" i="1"/>
  <c r="S411" i="1"/>
  <c r="S412" i="1"/>
  <c r="S413" i="1"/>
  <c r="S458" i="1"/>
  <c r="S306" i="1"/>
  <c r="S414" i="1"/>
  <c r="S415" i="1"/>
  <c r="S416" i="1"/>
  <c r="S417" i="1"/>
  <c r="S455" i="1"/>
  <c r="S331" i="1"/>
  <c r="S418" i="1"/>
  <c r="S419" i="1"/>
  <c r="S320" i="1"/>
  <c r="S340" i="1"/>
  <c r="S348" i="1"/>
  <c r="S420" i="1"/>
  <c r="S289" i="1"/>
  <c r="S332" i="1"/>
  <c r="S421" i="1"/>
  <c r="S422" i="1"/>
  <c r="S341" i="1"/>
  <c r="S423" i="1"/>
  <c r="S424" i="1"/>
  <c r="S425" i="1"/>
  <c r="S471" i="1"/>
  <c r="S426" i="1"/>
  <c r="S427" i="1"/>
  <c r="S342" i="1"/>
  <c r="S428" i="1"/>
  <c r="S429" i="1"/>
  <c r="S297" i="1"/>
  <c r="S333" i="1"/>
  <c r="S430" i="1"/>
  <c r="S334" i="1"/>
  <c r="S465" i="1"/>
  <c r="S431" i="1"/>
  <c r="S296" i="1"/>
  <c r="S432" i="1"/>
  <c r="S433" i="1"/>
  <c r="S466" i="1"/>
  <c r="S308" i="1"/>
  <c r="S434" i="1"/>
  <c r="S435" i="1"/>
  <c r="S290" i="1"/>
  <c r="S472" i="1"/>
  <c r="S292" i="1"/>
  <c r="S477" i="1"/>
  <c r="S335" i="1"/>
  <c r="S321" i="1"/>
  <c r="S436" i="1"/>
  <c r="S437" i="1"/>
  <c r="S459" i="1"/>
  <c r="S336" i="1"/>
  <c r="S287" i="1"/>
  <c r="S288" i="1"/>
  <c r="S470" i="1"/>
  <c r="S438" i="1"/>
  <c r="S322" i="1"/>
  <c r="S337" i="1"/>
  <c r="S439" i="1"/>
  <c r="S473" i="1"/>
  <c r="S338" i="1"/>
  <c r="S440" i="1"/>
  <c r="S478" i="1"/>
  <c r="S489" i="1"/>
  <c r="S486" i="1"/>
  <c r="S484" i="1"/>
  <c r="S483" i="1"/>
  <c r="S487" i="1"/>
  <c r="S488" i="1"/>
  <c r="S479" i="1"/>
  <c r="S482" i="1"/>
  <c r="S493" i="1"/>
  <c r="S481" i="1"/>
  <c r="S492" i="1"/>
  <c r="S494" i="1"/>
  <c r="S480" i="1"/>
  <c r="S485" i="1"/>
  <c r="S490" i="1"/>
  <c r="S491" i="1"/>
  <c r="S495" i="1"/>
  <c r="S498" i="1"/>
  <c r="S496" i="1"/>
  <c r="S497" i="1"/>
  <c r="S499" i="1"/>
  <c r="S500" i="1"/>
  <c r="S501" i="1"/>
  <c r="S502" i="1"/>
  <c r="S503" i="1"/>
  <c r="S504" i="1"/>
  <c r="S505" i="1"/>
  <c r="S506" i="1"/>
  <c r="S507" i="1"/>
  <c r="S528" i="1"/>
  <c r="S508" i="1"/>
  <c r="S509" i="1"/>
  <c r="S544" i="1"/>
  <c r="S545" i="1"/>
  <c r="S529" i="1"/>
  <c r="S510" i="1"/>
  <c r="S550" i="1"/>
  <c r="S551" i="1"/>
  <c r="S552" i="1"/>
  <c r="S553" i="1"/>
  <c r="S554" i="1"/>
  <c r="S511" i="1"/>
  <c r="S512" i="1"/>
  <c r="S568" i="1"/>
  <c r="S548" i="1"/>
  <c r="S546" i="1"/>
  <c r="S555" i="1"/>
  <c r="S569" i="1"/>
  <c r="S547" i="1"/>
  <c r="S570" i="1"/>
  <c r="S556" i="1"/>
  <c r="S530" i="1"/>
  <c r="S513" i="1"/>
  <c r="S571" i="1"/>
  <c r="S514" i="1"/>
  <c r="S557" i="1"/>
  <c r="S549" i="1"/>
  <c r="S558" i="1"/>
  <c r="S531" i="1"/>
  <c r="S515" i="1"/>
  <c r="S559" i="1"/>
  <c r="S572" i="1"/>
  <c r="S532" i="1"/>
  <c r="S560" i="1"/>
  <c r="S533" i="1"/>
  <c r="S561" i="1"/>
  <c r="S516" i="1"/>
  <c r="S534" i="1"/>
  <c r="S517" i="1"/>
  <c r="S518" i="1"/>
  <c r="S543" i="1"/>
  <c r="S519" i="1"/>
  <c r="S562" i="1"/>
  <c r="S535" i="1"/>
  <c r="S520" i="1"/>
  <c r="S563" i="1"/>
  <c r="S573" i="1"/>
  <c r="S521" i="1"/>
  <c r="S522" i="1"/>
  <c r="S564" i="1"/>
  <c r="S574" i="1"/>
  <c r="S536" i="1"/>
  <c r="S565" i="1"/>
  <c r="S523" i="1"/>
  <c r="S537" i="1"/>
  <c r="S524" i="1"/>
  <c r="S538" i="1"/>
  <c r="S566" i="1"/>
  <c r="S525" i="1"/>
  <c r="S575" i="1"/>
  <c r="S526" i="1"/>
  <c r="S576" i="1"/>
  <c r="S539" i="1"/>
  <c r="S527" i="1"/>
  <c r="S540" i="1"/>
  <c r="S567" i="1"/>
  <c r="S541" i="1"/>
  <c r="S542" i="1"/>
  <c r="S577" i="1"/>
  <c r="S581" i="1"/>
  <c r="S578" i="1"/>
  <c r="S580" i="1"/>
  <c r="S582" i="1"/>
  <c r="S583" i="1"/>
  <c r="S579" i="1"/>
  <c r="S584" i="1"/>
  <c r="S585" i="1"/>
  <c r="S586" i="1"/>
  <c r="S587" i="1"/>
  <c r="S588" i="1"/>
  <c r="S589" i="1"/>
  <c r="S590" i="1"/>
  <c r="S591" i="1"/>
  <c r="S592" i="1"/>
  <c r="S778" i="1"/>
  <c r="S665" i="1"/>
  <c r="S666" i="1"/>
  <c r="S667" i="1"/>
  <c r="S668" i="1"/>
  <c r="S636" i="1"/>
  <c r="S637" i="1"/>
  <c r="S771" i="1"/>
  <c r="S772" i="1"/>
  <c r="S669" i="1"/>
  <c r="S670" i="1"/>
  <c r="S611" i="1"/>
  <c r="S612" i="1"/>
  <c r="S613" i="1"/>
  <c r="S671" i="1"/>
  <c r="S672" i="1"/>
  <c r="S673" i="1"/>
  <c r="S638" i="1"/>
  <c r="S606" i="1"/>
  <c r="S600" i="1"/>
  <c r="S663" i="1"/>
  <c r="S614" i="1"/>
  <c r="S674" i="1"/>
  <c r="S675" i="1"/>
  <c r="S676" i="1"/>
  <c r="S779" i="1"/>
  <c r="S677" i="1"/>
  <c r="S615" i="1"/>
  <c r="S678" i="1"/>
  <c r="S679" i="1"/>
  <c r="S680" i="1"/>
  <c r="S639" i="1"/>
  <c r="S681" i="1"/>
  <c r="S682" i="1"/>
  <c r="S683" i="1"/>
  <c r="S684" i="1"/>
  <c r="S769" i="1"/>
  <c r="S685" i="1"/>
  <c r="S686" i="1"/>
  <c r="S616" i="1"/>
  <c r="S687" i="1"/>
  <c r="S688" i="1"/>
  <c r="S780" i="1"/>
  <c r="S767" i="1"/>
  <c r="S689" i="1"/>
  <c r="S690" i="1"/>
  <c r="S691" i="1"/>
  <c r="S692" i="1"/>
  <c r="S693" i="1"/>
  <c r="S597" i="1"/>
  <c r="S694" i="1"/>
  <c r="S695" i="1"/>
  <c r="S696" i="1"/>
  <c r="S697" i="1"/>
  <c r="S698" i="1"/>
  <c r="S617" i="1"/>
  <c r="S607" i="1"/>
  <c r="S699" i="1"/>
  <c r="S700" i="1"/>
  <c r="S640" i="1"/>
  <c r="S781" i="1"/>
  <c r="S641" i="1"/>
  <c r="S642" i="1"/>
  <c r="S701" i="1"/>
  <c r="S702" i="1"/>
  <c r="S703" i="1"/>
  <c r="S704" i="1"/>
  <c r="S773" i="1"/>
  <c r="S774" i="1"/>
  <c r="S705" i="1"/>
  <c r="S706" i="1"/>
  <c r="S618" i="1"/>
  <c r="S707" i="1"/>
  <c r="S708" i="1"/>
  <c r="S709" i="1"/>
  <c r="S608" i="1"/>
  <c r="S609" i="1"/>
  <c r="S768" i="1"/>
  <c r="S710" i="1"/>
  <c r="S711" i="1"/>
  <c r="S712" i="1"/>
  <c r="S713" i="1"/>
  <c r="S714" i="1"/>
  <c r="S643" i="1"/>
  <c r="S775" i="1"/>
  <c r="S715" i="1"/>
  <c r="S644" i="1"/>
  <c r="S716" i="1"/>
  <c r="S645" i="1"/>
  <c r="S659" i="1"/>
  <c r="S717" i="1"/>
  <c r="S787" i="1"/>
  <c r="S718" i="1"/>
  <c r="S619" i="1"/>
  <c r="S719" i="1"/>
  <c r="S620" i="1"/>
  <c r="S720" i="1"/>
  <c r="S721" i="1"/>
  <c r="S791" i="1"/>
  <c r="S766" i="1"/>
  <c r="S621" i="1"/>
  <c r="S776" i="1"/>
  <c r="S722" i="1"/>
  <c r="S646" i="1"/>
  <c r="S723" i="1"/>
  <c r="S661" i="1"/>
  <c r="S647" i="1"/>
  <c r="S764" i="1"/>
  <c r="S724" i="1"/>
  <c r="S725" i="1"/>
  <c r="S726" i="1"/>
  <c r="S727" i="1"/>
  <c r="S728" i="1"/>
  <c r="S729" i="1"/>
  <c r="S782" i="1"/>
  <c r="S730" i="1"/>
  <c r="S596" i="1"/>
  <c r="S731" i="1"/>
  <c r="S622" i="1"/>
  <c r="S610" i="1"/>
  <c r="S732" i="1"/>
  <c r="S783" i="1"/>
  <c r="S784" i="1"/>
  <c r="S623" i="1"/>
  <c r="S785" i="1"/>
  <c r="S603" i="1"/>
  <c r="S648" i="1"/>
  <c r="S733" i="1"/>
  <c r="S734" i="1"/>
  <c r="S735" i="1"/>
  <c r="S624" i="1"/>
  <c r="S736" i="1"/>
  <c r="S789" i="1"/>
  <c r="S737" i="1"/>
  <c r="S625" i="1"/>
  <c r="S738" i="1"/>
  <c r="S739" i="1"/>
  <c r="S740" i="1"/>
  <c r="S660" i="1"/>
  <c r="S649" i="1"/>
  <c r="S741" i="1"/>
  <c r="S742" i="1"/>
  <c r="S626" i="1"/>
  <c r="S604" i="1"/>
  <c r="S743" i="1"/>
  <c r="S650" i="1"/>
  <c r="S744" i="1"/>
  <c r="S651" i="1"/>
  <c r="S593" i="1"/>
  <c r="S627" i="1"/>
  <c r="S628" i="1"/>
  <c r="S745" i="1"/>
  <c r="S652" i="1"/>
  <c r="S770" i="1"/>
  <c r="S746" i="1"/>
  <c r="S747" i="1"/>
  <c r="S748" i="1"/>
  <c r="S749" i="1"/>
  <c r="S750" i="1"/>
  <c r="S788" i="1"/>
  <c r="S751" i="1"/>
  <c r="S629" i="1"/>
  <c r="S630" i="1"/>
  <c r="S631" i="1"/>
  <c r="S752" i="1"/>
  <c r="S753" i="1"/>
  <c r="S754" i="1"/>
  <c r="S755" i="1"/>
  <c r="S599" i="1"/>
  <c r="S756" i="1"/>
  <c r="S757" i="1"/>
  <c r="S758" i="1"/>
  <c r="S759" i="1"/>
  <c r="S653" i="1"/>
  <c r="S777" i="1"/>
  <c r="S632" i="1"/>
  <c r="S654" i="1"/>
  <c r="S760" i="1"/>
  <c r="S655" i="1"/>
  <c r="S656" i="1"/>
  <c r="S765" i="1"/>
  <c r="S761" i="1"/>
  <c r="S762" i="1"/>
  <c r="S633" i="1"/>
  <c r="S786" i="1"/>
  <c r="S657" i="1"/>
  <c r="S664" i="1"/>
  <c r="S763" i="1"/>
  <c r="S634" i="1"/>
  <c r="S790" i="1"/>
  <c r="S598" i="1"/>
  <c r="S594" i="1"/>
  <c r="S602" i="1"/>
  <c r="S662" i="1"/>
  <c r="S601" i="1"/>
  <c r="S605" i="1"/>
  <c r="S635" i="1"/>
  <c r="S658" i="1"/>
  <c r="S595" i="1"/>
  <c r="S792" i="1"/>
  <c r="S822" i="1"/>
  <c r="S823" i="1"/>
  <c r="S799" i="1"/>
  <c r="S800" i="1"/>
  <c r="S801" i="1"/>
  <c r="S794" i="1"/>
  <c r="S802" i="1"/>
  <c r="S824" i="1"/>
  <c r="S827" i="1"/>
  <c r="S803" i="1"/>
  <c r="S825" i="1"/>
  <c r="S797" i="1"/>
  <c r="S804" i="1"/>
  <c r="S805" i="1"/>
  <c r="S820" i="1"/>
  <c r="S821" i="1"/>
  <c r="S806" i="1"/>
  <c r="S807" i="1"/>
  <c r="S808" i="1"/>
  <c r="S809" i="1"/>
  <c r="S826" i="1"/>
  <c r="S810" i="1"/>
  <c r="S811" i="1"/>
  <c r="S828" i="1"/>
  <c r="S812" i="1"/>
  <c r="S798" i="1"/>
  <c r="S813" i="1"/>
  <c r="S795" i="1"/>
  <c r="S814" i="1"/>
  <c r="S815" i="1"/>
  <c r="S816" i="1"/>
  <c r="S796" i="1"/>
  <c r="S817" i="1"/>
  <c r="S818" i="1"/>
  <c r="S819" i="1"/>
  <c r="S793" i="1"/>
  <c r="S829" i="1"/>
  <c r="S832" i="1"/>
  <c r="S833" i="1"/>
  <c r="S840" i="1"/>
  <c r="S831" i="1"/>
  <c r="S841" i="1"/>
  <c r="S830" i="1"/>
  <c r="S834" i="1"/>
  <c r="S835" i="1"/>
  <c r="S836" i="1"/>
  <c r="S837" i="1"/>
  <c r="S838" i="1"/>
  <c r="S839" i="1"/>
  <c r="S842" i="1"/>
  <c r="S870" i="1"/>
  <c r="S847" i="1"/>
  <c r="S871" i="1"/>
  <c r="S872" i="1"/>
  <c r="S900" i="1"/>
  <c r="S873" i="1"/>
  <c r="S848" i="1"/>
  <c r="S849" i="1"/>
  <c r="S850" i="1"/>
  <c r="S895" i="1"/>
  <c r="S843" i="1"/>
  <c r="S851" i="1"/>
  <c r="S844" i="1"/>
  <c r="S852" i="1"/>
  <c r="S853" i="1"/>
  <c r="S854" i="1"/>
  <c r="S874" i="1"/>
  <c r="S897" i="1"/>
  <c r="S891" i="1"/>
  <c r="S875" i="1"/>
  <c r="S855" i="1"/>
  <c r="S856" i="1"/>
  <c r="S876" i="1"/>
  <c r="S877" i="1"/>
  <c r="S878" i="1"/>
  <c r="S879" i="1"/>
  <c r="S893" i="1"/>
  <c r="S857" i="1"/>
  <c r="S858" i="1"/>
  <c r="S859" i="1"/>
  <c r="S896" i="1"/>
  <c r="S846" i="1"/>
  <c r="S898" i="1"/>
  <c r="S880" i="1"/>
  <c r="S860" i="1"/>
  <c r="S881" i="1"/>
  <c r="S861" i="1"/>
  <c r="S862" i="1"/>
  <c r="S863" i="1"/>
  <c r="S882" i="1"/>
  <c r="S864" i="1"/>
  <c r="S892" i="1"/>
  <c r="S899" i="1"/>
  <c r="S865" i="1"/>
  <c r="S894" i="1"/>
  <c r="S883" i="1"/>
  <c r="S884" i="1"/>
  <c r="S885" i="1"/>
  <c r="S866" i="1"/>
  <c r="S886" i="1"/>
  <c r="S887" i="1"/>
  <c r="S888" i="1"/>
  <c r="S867" i="1"/>
  <c r="S889" i="1"/>
  <c r="S868" i="1"/>
  <c r="S845" i="1"/>
  <c r="S869" i="1"/>
  <c r="S890" i="1"/>
  <c r="S901" i="1"/>
  <c r="S990" i="1"/>
  <c r="S959" i="1"/>
  <c r="S960" i="1"/>
  <c r="S961" i="1"/>
  <c r="S920" i="1"/>
  <c r="S932" i="1"/>
  <c r="S933" i="1"/>
  <c r="S934" i="1"/>
  <c r="S1011" i="1"/>
  <c r="S991" i="1"/>
  <c r="S935" i="1"/>
  <c r="S1012" i="1"/>
  <c r="S992" i="1"/>
  <c r="S962" i="1"/>
  <c r="S963" i="1"/>
  <c r="S921" i="1"/>
  <c r="S1017" i="1"/>
  <c r="S993" i="1"/>
  <c r="S936" i="1"/>
  <c r="S910" i="1"/>
  <c r="S937" i="1"/>
  <c r="S924" i="1"/>
  <c r="S938" i="1"/>
  <c r="S939" i="1"/>
  <c r="S940" i="1"/>
  <c r="S941" i="1"/>
  <c r="S994" i="1"/>
  <c r="S964" i="1"/>
  <c r="S965" i="1"/>
  <c r="S966" i="1"/>
  <c r="S985" i="1"/>
  <c r="S986" i="1"/>
  <c r="S987" i="1"/>
  <c r="S942" i="1"/>
  <c r="S929" i="1"/>
  <c r="S930" i="1"/>
  <c r="S931" i="1"/>
  <c r="S909" i="1"/>
  <c r="S911" i="1"/>
  <c r="S1013" i="1"/>
  <c r="S967" i="1"/>
  <c r="S912" i="1"/>
  <c r="S968" i="1"/>
  <c r="S969" i="1"/>
  <c r="S970" i="1"/>
  <c r="S971" i="1"/>
  <c r="S972" i="1"/>
  <c r="S943" i="1"/>
  <c r="S944" i="1"/>
  <c r="S913" i="1"/>
  <c r="S945" i="1"/>
  <c r="S914" i="1"/>
  <c r="S946" i="1"/>
  <c r="S995" i="1"/>
  <c r="S988" i="1"/>
  <c r="S1014" i="1"/>
  <c r="S973" i="1"/>
  <c r="S947" i="1"/>
  <c r="S915" i="1"/>
  <c r="S948" i="1"/>
  <c r="S1010" i="1"/>
  <c r="S974" i="1"/>
  <c r="S916" i="1"/>
  <c r="S949" i="1"/>
  <c r="S950" i="1"/>
  <c r="S1015" i="1"/>
  <c r="S996" i="1"/>
  <c r="S951" i="1"/>
  <c r="S997" i="1"/>
  <c r="S998" i="1"/>
  <c r="S999" i="1"/>
  <c r="S975" i="1"/>
  <c r="S925" i="1"/>
  <c r="S917" i="1"/>
  <c r="S952" i="1"/>
  <c r="S953" i="1"/>
  <c r="S928" i="1"/>
  <c r="S954" i="1"/>
  <c r="S989" i="1"/>
  <c r="S1000" i="1"/>
  <c r="S1016" i="1"/>
  <c r="S976" i="1"/>
  <c r="S922" i="1"/>
  <c r="S923" i="1"/>
  <c r="S977" i="1"/>
  <c r="S1001" i="1"/>
  <c r="S978" i="1"/>
  <c r="S955" i="1"/>
  <c r="S918" i="1"/>
  <c r="S927" i="1"/>
  <c r="S1009" i="1"/>
  <c r="S956" i="1"/>
  <c r="S919" i="1"/>
  <c r="S979" i="1"/>
  <c r="S907" i="1"/>
  <c r="S980" i="1"/>
  <c r="S981" i="1"/>
  <c r="S1002" i="1"/>
  <c r="S957" i="1"/>
  <c r="S982" i="1"/>
  <c r="S1003" i="1"/>
  <c r="S958" i="1"/>
  <c r="S983" i="1"/>
  <c r="S1004" i="1"/>
  <c r="S1005" i="1"/>
  <c r="S903" i="1"/>
  <c r="S905" i="1"/>
  <c r="S1006" i="1"/>
  <c r="S1007" i="1"/>
  <c r="S904" i="1"/>
  <c r="S908" i="1"/>
  <c r="S984" i="1"/>
  <c r="S906" i="1"/>
  <c r="S1008" i="1"/>
  <c r="S902" i="1"/>
  <c r="S926" i="1"/>
  <c r="S1018" i="1"/>
  <c r="S1074" i="1"/>
  <c r="S1075" i="1"/>
  <c r="S1076" i="1"/>
  <c r="S1025" i="1"/>
  <c r="S1045" i="1"/>
  <c r="S1046" i="1"/>
  <c r="S1047" i="1"/>
  <c r="S1048" i="1"/>
  <c r="S1049" i="1"/>
  <c r="S1050" i="1"/>
  <c r="S1051" i="1"/>
  <c r="S1052" i="1"/>
  <c r="S1053" i="1"/>
  <c r="S1094" i="1"/>
  <c r="S1054" i="1"/>
  <c r="S1095" i="1"/>
  <c r="S1055" i="1"/>
  <c r="S1087" i="1"/>
  <c r="S1088" i="1"/>
  <c r="S1026" i="1"/>
  <c r="S1056" i="1"/>
  <c r="S1057" i="1"/>
  <c r="S1058" i="1"/>
  <c r="S1028" i="1"/>
  <c r="S1029" i="1"/>
  <c r="S1077" i="1"/>
  <c r="S1078" i="1"/>
  <c r="S1059" i="1"/>
  <c r="S1032" i="1"/>
  <c r="S1096" i="1"/>
  <c r="S1114" i="1"/>
  <c r="S1115" i="1"/>
  <c r="S1079" i="1"/>
  <c r="S1080" i="1"/>
  <c r="S1089" i="1"/>
  <c r="S1097" i="1"/>
  <c r="S1022" i="1"/>
  <c r="S1060" i="1"/>
  <c r="S1098" i="1"/>
  <c r="S1033" i="1"/>
  <c r="S1034" i="1"/>
  <c r="S1099" i="1"/>
  <c r="S1081" i="1"/>
  <c r="S1100" i="1"/>
  <c r="S1101" i="1"/>
  <c r="S1038" i="1"/>
  <c r="S1061" i="1"/>
  <c r="S1024" i="1"/>
  <c r="S1112" i="1"/>
  <c r="S1102" i="1"/>
  <c r="S1062" i="1"/>
  <c r="S1063" i="1"/>
  <c r="S1121" i="1"/>
  <c r="S1113" i="1"/>
  <c r="S1064" i="1"/>
  <c r="S1103" i="1"/>
  <c r="S1065" i="1"/>
  <c r="S1082" i="1"/>
  <c r="S1041" i="1"/>
  <c r="S1104" i="1"/>
  <c r="S1030" i="1"/>
  <c r="S1066" i="1"/>
  <c r="S1091" i="1"/>
  <c r="S1116" i="1"/>
  <c r="S1090" i="1"/>
  <c r="S1105" i="1"/>
  <c r="S1106" i="1"/>
  <c r="S1020" i="1"/>
  <c r="S1067" i="1"/>
  <c r="S1107" i="1"/>
  <c r="S1092" i="1"/>
  <c r="S1108" i="1"/>
  <c r="S1068" i="1"/>
  <c r="S1117" i="1"/>
  <c r="S1083" i="1"/>
  <c r="S1093" i="1"/>
  <c r="S1119" i="1"/>
  <c r="S1084" i="1"/>
  <c r="S1043" i="1"/>
  <c r="S1039" i="1"/>
  <c r="S1042" i="1"/>
  <c r="S1109" i="1"/>
  <c r="S1118" i="1"/>
  <c r="S1031" i="1"/>
  <c r="S1069" i="1"/>
  <c r="S1085" i="1"/>
  <c r="S1070" i="1"/>
  <c r="S1027" i="1"/>
  <c r="S1110" i="1"/>
  <c r="S1086" i="1"/>
  <c r="S1021" i="1"/>
  <c r="S1071" i="1"/>
  <c r="S1019" i="1"/>
  <c r="S1023" i="1"/>
  <c r="S1035" i="1"/>
  <c r="S1072" i="1"/>
  <c r="S1044" i="1"/>
  <c r="S1073" i="1"/>
  <c r="S1120" i="1"/>
  <c r="S1036" i="1"/>
  <c r="S1040" i="1"/>
  <c r="S1111" i="1"/>
  <c r="S1037" i="1"/>
  <c r="S1122" i="1"/>
  <c r="S1123" i="1"/>
  <c r="S1124" i="1"/>
  <c r="S1134" i="1"/>
  <c r="S1127" i="1"/>
  <c r="S1125" i="1"/>
  <c r="S1132" i="1"/>
  <c r="S1128" i="1"/>
  <c r="S1126" i="1"/>
  <c r="S1129" i="1"/>
  <c r="S1130" i="1"/>
  <c r="S1135" i="1"/>
  <c r="S1131" i="1"/>
  <c r="S1136" i="1"/>
  <c r="S1133" i="1"/>
  <c r="S1137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32" i="1"/>
  <c r="S1185" i="1"/>
  <c r="S1157" i="1"/>
  <c r="S1151" i="1"/>
  <c r="S1138" i="1"/>
  <c r="S1283" i="1"/>
  <c r="S1284" i="1"/>
  <c r="S1285" i="1"/>
  <c r="S1286" i="1"/>
  <c r="S1287" i="1"/>
  <c r="S1288" i="1"/>
  <c r="S1289" i="1"/>
  <c r="S1290" i="1"/>
  <c r="S1291" i="1"/>
  <c r="S1292" i="1"/>
  <c r="S1293" i="1"/>
  <c r="S1254" i="1"/>
  <c r="S1203" i="1"/>
  <c r="S1180" i="1"/>
  <c r="S1173" i="1"/>
  <c r="S1158" i="1"/>
  <c r="S1154" i="1"/>
  <c r="S1294" i="1"/>
  <c r="S1295" i="1"/>
  <c r="S1296" i="1"/>
  <c r="S1297" i="1"/>
  <c r="S1298" i="1"/>
  <c r="S1299" i="1"/>
  <c r="S1300" i="1"/>
  <c r="S1301" i="1"/>
  <c r="S1302" i="1"/>
  <c r="S1204" i="1"/>
  <c r="S1205" i="1"/>
  <c r="S1188" i="1"/>
  <c r="S1179" i="1"/>
  <c r="S116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166" i="1"/>
  <c r="S1150" i="1"/>
  <c r="S1148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206" i="1"/>
  <c r="S1189" i="1"/>
  <c r="S1178" i="1"/>
  <c r="S1330" i="1"/>
  <c r="S1331" i="1"/>
  <c r="S1332" i="1"/>
  <c r="S1333" i="1"/>
  <c r="S1334" i="1"/>
  <c r="S1335" i="1"/>
  <c r="S1336" i="1"/>
  <c r="S1337" i="1"/>
  <c r="S1338" i="1"/>
  <c r="S1339" i="1"/>
  <c r="S1207" i="1"/>
  <c r="S1170" i="1"/>
  <c r="S1152" i="1"/>
  <c r="S1340" i="1"/>
  <c r="S1341" i="1"/>
  <c r="S1342" i="1"/>
  <c r="S1343" i="1"/>
  <c r="S1344" i="1"/>
  <c r="S1345" i="1"/>
  <c r="S1346" i="1"/>
  <c r="S1347" i="1"/>
  <c r="S1196" i="1"/>
  <c r="S1164" i="1"/>
  <c r="S1348" i="1"/>
  <c r="S1349" i="1"/>
  <c r="S1350" i="1"/>
  <c r="S1351" i="1"/>
  <c r="S1352" i="1"/>
  <c r="S1264" i="1"/>
  <c r="S1353" i="1"/>
  <c r="S1354" i="1"/>
  <c r="S1355" i="1"/>
  <c r="S1356" i="1"/>
  <c r="S1357" i="1"/>
  <c r="S1358" i="1"/>
  <c r="S1359" i="1"/>
  <c r="S1208" i="1"/>
  <c r="S1209" i="1"/>
  <c r="S1210" i="1"/>
  <c r="S1211" i="1"/>
  <c r="S1171" i="1"/>
  <c r="S1149" i="1"/>
  <c r="S1360" i="1"/>
  <c r="S1361" i="1"/>
  <c r="S1362" i="1"/>
  <c r="S1363" i="1"/>
  <c r="S1364" i="1"/>
  <c r="S1200" i="1"/>
  <c r="S1201" i="1"/>
  <c r="S1202" i="1"/>
  <c r="S1175" i="1"/>
  <c r="S1159" i="1"/>
  <c r="S1365" i="1"/>
  <c r="S1366" i="1"/>
  <c r="S1367" i="1"/>
  <c r="S1368" i="1"/>
  <c r="S1369" i="1"/>
  <c r="S1147" i="1"/>
  <c r="S1370" i="1"/>
  <c r="S1371" i="1"/>
  <c r="S1372" i="1"/>
  <c r="S1373" i="1"/>
  <c r="S1233" i="1"/>
  <c r="S1374" i="1"/>
  <c r="S1375" i="1"/>
  <c r="S1234" i="1"/>
  <c r="S1139" i="1"/>
  <c r="S1376" i="1"/>
  <c r="S1377" i="1"/>
  <c r="S1378" i="1"/>
  <c r="S1143" i="1"/>
  <c r="S1379" i="1"/>
  <c r="S1380" i="1"/>
  <c r="S1381" i="1"/>
  <c r="S1382" i="1"/>
  <c r="S1212" i="1"/>
  <c r="S1156" i="1"/>
  <c r="S1383" i="1"/>
  <c r="S1384" i="1"/>
  <c r="S1213" i="1"/>
  <c r="S1155" i="1"/>
  <c r="S1385" i="1"/>
  <c r="S1386" i="1"/>
  <c r="S1387" i="1"/>
  <c r="S1388" i="1"/>
  <c r="S1389" i="1"/>
  <c r="S1390" i="1"/>
  <c r="S1391" i="1"/>
  <c r="S1392" i="1"/>
  <c r="S1393" i="1"/>
  <c r="S1394" i="1"/>
  <c r="S1395" i="1"/>
  <c r="S1214" i="1"/>
  <c r="S1396" i="1"/>
  <c r="S1397" i="1"/>
  <c r="S1398" i="1"/>
  <c r="S1399" i="1"/>
  <c r="S1235" i="1"/>
  <c r="S1236" i="1"/>
  <c r="S1167" i="1"/>
  <c r="S1400" i="1"/>
  <c r="S1401" i="1"/>
  <c r="S1402" i="1"/>
  <c r="S1184" i="1"/>
  <c r="S1403" i="1"/>
  <c r="S1404" i="1"/>
  <c r="S1237" i="1"/>
  <c r="S1186" i="1"/>
  <c r="S1181" i="1"/>
  <c r="S1405" i="1"/>
  <c r="S1406" i="1"/>
  <c r="S1407" i="1"/>
  <c r="S1249" i="1"/>
  <c r="S1250" i="1"/>
  <c r="S1408" i="1"/>
  <c r="S1409" i="1"/>
  <c r="S1410" i="1"/>
  <c r="S1411" i="1"/>
  <c r="S1263" i="1"/>
  <c r="S1256" i="1"/>
  <c r="S1215" i="1"/>
  <c r="S1412" i="1"/>
  <c r="S1413" i="1"/>
  <c r="S1216" i="1"/>
  <c r="S1217" i="1"/>
  <c r="S1414" i="1"/>
  <c r="S1415" i="1"/>
  <c r="S1416" i="1"/>
  <c r="S1161" i="1"/>
  <c r="S1417" i="1"/>
  <c r="S1418" i="1"/>
  <c r="S1268" i="1"/>
  <c r="S1419" i="1"/>
  <c r="S1420" i="1"/>
  <c r="S1421" i="1"/>
  <c r="S1218" i="1"/>
  <c r="S1219" i="1"/>
  <c r="S1145" i="1"/>
  <c r="S1422" i="1"/>
  <c r="S1423" i="1"/>
  <c r="S1424" i="1"/>
  <c r="S1425" i="1"/>
  <c r="S1426" i="1"/>
  <c r="S1220" i="1"/>
  <c r="S1427" i="1"/>
  <c r="S1238" i="1"/>
  <c r="S1428" i="1"/>
  <c r="S1429" i="1"/>
  <c r="S1239" i="1"/>
  <c r="S1430" i="1"/>
  <c r="S1431" i="1"/>
  <c r="S1432" i="1"/>
  <c r="S1433" i="1"/>
  <c r="S1434" i="1"/>
  <c r="S1435" i="1"/>
  <c r="S1436" i="1"/>
  <c r="S1437" i="1"/>
  <c r="S1240" i="1"/>
  <c r="S1438" i="1"/>
  <c r="S1439" i="1"/>
  <c r="S1241" i="1"/>
  <c r="S1242" i="1"/>
  <c r="S1440" i="1"/>
  <c r="S1251" i="1"/>
  <c r="S1199" i="1"/>
  <c r="S1441" i="1"/>
  <c r="S1197" i="1"/>
  <c r="S1442" i="1"/>
  <c r="S1443" i="1"/>
  <c r="S1221" i="1"/>
  <c r="S1182" i="1"/>
  <c r="S1141" i="1"/>
  <c r="S1444" i="1"/>
  <c r="S1222" i="1"/>
  <c r="S1174" i="1"/>
  <c r="S1445" i="1"/>
  <c r="S1446" i="1"/>
  <c r="S1447" i="1"/>
  <c r="S1176" i="1"/>
  <c r="S1448" i="1"/>
  <c r="S1449" i="1"/>
  <c r="S1450" i="1"/>
  <c r="S1451" i="1"/>
  <c r="S1223" i="1"/>
  <c r="S1452" i="1"/>
  <c r="S1453" i="1"/>
  <c r="S1454" i="1"/>
  <c r="S1455" i="1"/>
  <c r="S1456" i="1"/>
  <c r="S1457" i="1"/>
  <c r="S1165" i="1"/>
  <c r="S1458" i="1"/>
  <c r="S1459" i="1"/>
  <c r="S1460" i="1"/>
  <c r="S1461" i="1"/>
  <c r="S1462" i="1"/>
  <c r="S1160" i="1"/>
  <c r="S1463" i="1"/>
  <c r="S1464" i="1"/>
  <c r="S1252" i="1"/>
  <c r="S1465" i="1"/>
  <c r="S1466" i="1"/>
  <c r="S1467" i="1"/>
  <c r="S1468" i="1"/>
  <c r="S1469" i="1"/>
  <c r="S1243" i="1"/>
  <c r="S1470" i="1"/>
  <c r="S1601" i="1"/>
  <c r="S1471" i="1"/>
  <c r="S1472" i="1"/>
  <c r="S1473" i="1"/>
  <c r="S1187" i="1"/>
  <c r="S1259" i="1"/>
  <c r="S1474" i="1"/>
  <c r="S1475" i="1"/>
  <c r="S1476" i="1"/>
  <c r="S1477" i="1"/>
  <c r="S1478" i="1"/>
  <c r="S1198" i="1"/>
  <c r="S1479" i="1"/>
  <c r="S1480" i="1"/>
  <c r="S1481" i="1"/>
  <c r="S1482" i="1"/>
  <c r="S1224" i="1"/>
  <c r="S1168" i="1"/>
  <c r="S1144" i="1"/>
  <c r="S1483" i="1"/>
  <c r="S1142" i="1"/>
  <c r="S1146" i="1"/>
  <c r="S1484" i="1"/>
  <c r="S1153" i="1"/>
  <c r="S1253" i="1"/>
  <c r="S1485" i="1"/>
  <c r="S1486" i="1"/>
  <c r="S1487" i="1"/>
  <c r="S1225" i="1"/>
  <c r="S1488" i="1"/>
  <c r="S1226" i="1"/>
  <c r="S1489" i="1"/>
  <c r="S1265" i="1"/>
  <c r="S1600" i="1"/>
  <c r="S1490" i="1"/>
  <c r="S1491" i="1"/>
  <c r="S1492" i="1"/>
  <c r="S1493" i="1"/>
  <c r="S1494" i="1"/>
  <c r="S1495" i="1"/>
  <c r="S1496" i="1"/>
  <c r="S1497" i="1"/>
  <c r="S1498" i="1"/>
  <c r="S1499" i="1"/>
  <c r="S1172" i="1"/>
  <c r="S1500" i="1"/>
  <c r="S1501" i="1"/>
  <c r="S1177" i="1"/>
  <c r="S1502" i="1"/>
  <c r="S1190" i="1"/>
  <c r="S1503" i="1"/>
  <c r="S1504" i="1"/>
  <c r="S1505" i="1"/>
  <c r="S1183" i="1"/>
  <c r="S1169" i="1"/>
  <c r="S1506" i="1"/>
  <c r="S1507" i="1"/>
  <c r="S1508" i="1"/>
  <c r="S1509" i="1"/>
  <c r="S1510" i="1"/>
  <c r="S1227" i="1"/>
  <c r="S1511" i="1"/>
  <c r="S1512" i="1"/>
  <c r="S1513" i="1"/>
  <c r="S1514" i="1"/>
  <c r="S1228" i="1"/>
  <c r="S1515" i="1"/>
  <c r="S1516" i="1"/>
  <c r="S1517" i="1"/>
  <c r="S1518" i="1"/>
  <c r="S1229" i="1"/>
  <c r="S1519" i="1"/>
  <c r="S1520" i="1"/>
  <c r="S1521" i="1"/>
  <c r="S1522" i="1"/>
  <c r="S1523" i="1"/>
  <c r="S1524" i="1"/>
  <c r="S1244" i="1"/>
  <c r="S1525" i="1"/>
  <c r="S1230" i="1"/>
  <c r="S1526" i="1"/>
  <c r="S1260" i="1"/>
  <c r="S1527" i="1"/>
  <c r="S1528" i="1"/>
  <c r="S1257" i="1"/>
  <c r="S1163" i="1"/>
  <c r="S1529" i="1"/>
  <c r="S1530" i="1"/>
  <c r="S1531" i="1"/>
  <c r="S1532" i="1"/>
  <c r="S1533" i="1"/>
  <c r="S1534" i="1"/>
  <c r="S1535" i="1"/>
  <c r="S1536" i="1"/>
  <c r="S1245" i="1"/>
  <c r="S1193" i="1"/>
  <c r="S1537" i="1"/>
  <c r="S1538" i="1"/>
  <c r="S1539" i="1"/>
  <c r="S1267" i="1"/>
  <c r="S1540" i="1"/>
  <c r="S1541" i="1"/>
  <c r="S1542" i="1"/>
  <c r="S1543" i="1"/>
  <c r="S1192" i="1"/>
  <c r="S1544" i="1"/>
  <c r="S1545" i="1"/>
  <c r="S1546" i="1"/>
  <c r="S1547" i="1"/>
  <c r="S1261" i="1"/>
  <c r="S1548" i="1"/>
  <c r="S1549" i="1"/>
  <c r="S1550" i="1"/>
  <c r="S1551" i="1"/>
  <c r="S1552" i="1"/>
  <c r="S1553" i="1"/>
  <c r="S1554" i="1"/>
  <c r="S1246" i="1"/>
  <c r="S1555" i="1"/>
  <c r="S1556" i="1"/>
  <c r="S1557" i="1"/>
  <c r="S1266" i="1"/>
  <c r="S1194" i="1"/>
  <c r="S1558" i="1"/>
  <c r="S1559" i="1"/>
  <c r="S1247" i="1"/>
  <c r="S1560" i="1"/>
  <c r="S1561" i="1"/>
  <c r="S1248" i="1"/>
  <c r="S1562" i="1"/>
  <c r="S1563" i="1"/>
  <c r="S1255" i="1"/>
  <c r="S1564" i="1"/>
  <c r="S1565" i="1"/>
  <c r="S1566" i="1"/>
  <c r="S1567" i="1"/>
  <c r="S1568" i="1"/>
  <c r="S1191" i="1"/>
  <c r="S1569" i="1"/>
  <c r="S1570" i="1"/>
  <c r="S1571" i="1"/>
  <c r="S1572" i="1"/>
  <c r="S1573" i="1"/>
  <c r="S1574" i="1"/>
  <c r="S1575" i="1"/>
  <c r="S1140" i="1"/>
  <c r="S1231" i="1"/>
  <c r="S1576" i="1"/>
  <c r="S1577" i="1"/>
  <c r="S1578" i="1"/>
  <c r="S1579" i="1"/>
  <c r="S1580" i="1"/>
  <c r="S1581" i="1"/>
  <c r="S1195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262" i="1"/>
  <c r="S1258" i="1"/>
  <c r="S1594" i="1"/>
  <c r="S1595" i="1"/>
  <c r="S1596" i="1"/>
  <c r="S1597" i="1"/>
  <c r="S1598" i="1"/>
  <c r="S1599" i="1"/>
  <c r="S1602" i="1"/>
  <c r="S1604" i="1"/>
  <c r="S1605" i="1"/>
  <c r="S1613" i="1"/>
  <c r="S1603" i="1"/>
  <c r="S1612" i="1"/>
  <c r="S1618" i="1"/>
  <c r="S1607" i="1"/>
  <c r="S1606" i="1"/>
  <c r="S1620" i="1"/>
  <c r="S1614" i="1"/>
  <c r="S1610" i="1"/>
  <c r="S1619" i="1"/>
  <c r="S1615" i="1"/>
  <c r="S1611" i="1"/>
  <c r="S1608" i="1"/>
  <c r="S1609" i="1"/>
  <c r="S1616" i="1"/>
  <c r="S1621" i="1"/>
  <c r="S1617" i="1"/>
  <c r="S1622" i="1"/>
  <c r="S1623" i="1"/>
  <c r="S1642" i="1"/>
  <c r="S1643" i="1"/>
  <c r="S1644" i="1"/>
  <c r="S1640" i="1"/>
  <c r="S1641" i="1"/>
  <c r="S1649" i="1"/>
  <c r="S1645" i="1"/>
  <c r="S1650" i="1"/>
  <c r="S1639" i="1"/>
  <c r="S1648" i="1"/>
  <c r="S1635" i="1"/>
  <c r="S1633" i="1"/>
  <c r="S1629" i="1"/>
  <c r="S1651" i="1"/>
  <c r="S1630" i="1"/>
  <c r="S1646" i="1"/>
  <c r="S1647" i="1"/>
  <c r="S1636" i="1"/>
  <c r="S1637" i="1"/>
  <c r="S1634" i="1"/>
  <c r="S1624" i="1"/>
  <c r="S1626" i="1"/>
  <c r="S1631" i="1"/>
  <c r="S1625" i="1"/>
  <c r="S1638" i="1"/>
  <c r="S1627" i="1"/>
  <c r="S1628" i="1"/>
  <c r="S1632" i="1"/>
  <c r="S1652" i="1"/>
  <c r="S1657" i="1"/>
  <c r="S1653" i="1"/>
  <c r="S1658" i="1"/>
  <c r="S1659" i="1"/>
  <c r="S1654" i="1"/>
  <c r="S1655" i="1"/>
  <c r="S1660" i="1"/>
  <c r="S1661" i="1"/>
  <c r="S1665" i="1"/>
  <c r="S1662" i="1"/>
  <c r="S1656" i="1"/>
  <c r="S1663" i="1"/>
  <c r="S1664" i="1"/>
  <c r="S1666" i="1"/>
  <c r="S1668" i="1"/>
  <c r="S1669" i="1"/>
  <c r="S1670" i="1"/>
  <c r="S1671" i="1"/>
  <c r="S1667" i="1"/>
  <c r="S1672" i="1"/>
  <c r="S1675" i="1"/>
  <c r="S1686" i="1"/>
  <c r="S1687" i="1"/>
  <c r="S1685" i="1"/>
  <c r="S1673" i="1"/>
  <c r="S1676" i="1"/>
  <c r="S1688" i="1"/>
  <c r="S1690" i="1"/>
  <c r="S1689" i="1"/>
  <c r="S1683" i="1"/>
  <c r="S1674" i="1"/>
  <c r="S1684" i="1"/>
  <c r="S1681" i="1"/>
  <c r="S1682" i="1"/>
  <c r="S1677" i="1"/>
  <c r="S1678" i="1"/>
  <c r="S1679" i="1"/>
  <c r="S1680" i="1"/>
  <c r="S1691" i="1"/>
  <c r="S1692" i="1"/>
  <c r="S1703" i="1"/>
  <c r="S1706" i="1"/>
  <c r="S1707" i="1"/>
  <c r="S1708" i="1"/>
  <c r="S1700" i="1"/>
  <c r="S1704" i="1"/>
  <c r="S1695" i="1"/>
  <c r="S1696" i="1"/>
  <c r="S1697" i="1"/>
  <c r="S1694" i="1"/>
  <c r="S1693" i="1"/>
  <c r="S1698" i="1"/>
  <c r="S1705" i="1"/>
  <c r="S1702" i="1"/>
  <c r="S1699" i="1"/>
  <c r="S1701" i="1"/>
  <c r="S1709" i="1"/>
  <c r="S1713" i="1"/>
  <c r="S1714" i="1"/>
  <c r="S1715" i="1"/>
  <c r="S1716" i="1"/>
  <c r="S1717" i="1"/>
  <c r="S1718" i="1"/>
  <c r="S1719" i="1"/>
  <c r="S1720" i="1"/>
  <c r="S1711" i="1"/>
  <c r="S1721" i="1"/>
  <c r="S1712" i="1"/>
  <c r="S1722" i="1"/>
  <c r="S1710" i="1"/>
  <c r="S1723" i="1"/>
  <c r="S1724" i="1"/>
  <c r="S1725" i="1"/>
  <c r="S1728" i="1"/>
  <c r="S1729" i="1"/>
  <c r="S1726" i="1"/>
  <c r="S1727" i="1"/>
  <c r="S1735" i="1"/>
  <c r="S1730" i="1"/>
  <c r="S1733" i="1"/>
  <c r="S1742" i="1"/>
  <c r="S1736" i="1"/>
  <c r="S1731" i="1"/>
  <c r="S1737" i="1"/>
  <c r="S1734" i="1"/>
  <c r="S1743" i="1"/>
  <c r="S1732" i="1"/>
  <c r="S1741" i="1"/>
  <c r="S1738" i="1"/>
  <c r="S1739" i="1"/>
  <c r="S1744" i="1"/>
  <c r="S1740" i="1"/>
  <c r="S1745" i="1"/>
  <c r="S1748" i="1"/>
  <c r="S1747" i="1"/>
  <c r="S1746" i="1"/>
  <c r="S1749" i="1"/>
  <c r="S1899" i="1"/>
  <c r="S1817" i="1"/>
  <c r="S1818" i="1"/>
  <c r="S1819" i="1"/>
  <c r="S1820" i="1"/>
  <c r="S1821" i="1"/>
  <c r="S1822" i="1"/>
  <c r="S1823" i="1"/>
  <c r="S1824" i="1"/>
  <c r="S1761" i="1"/>
  <c r="S1825" i="1"/>
  <c r="S1826" i="1"/>
  <c r="S1827" i="1"/>
  <c r="S1828" i="1"/>
  <c r="S1829" i="1"/>
  <c r="S1830" i="1"/>
  <c r="S1798" i="1"/>
  <c r="S1831" i="1"/>
  <c r="S1832" i="1"/>
  <c r="S1833" i="1"/>
  <c r="S1811" i="1"/>
  <c r="S1776" i="1"/>
  <c r="S1834" i="1"/>
  <c r="S1835" i="1"/>
  <c r="S1836" i="1"/>
  <c r="S1837" i="1"/>
  <c r="S1777" i="1"/>
  <c r="S1838" i="1"/>
  <c r="S1839" i="1"/>
  <c r="S1840" i="1"/>
  <c r="S1841" i="1"/>
  <c r="S1842" i="1"/>
  <c r="S1843" i="1"/>
  <c r="S1844" i="1"/>
  <c r="S1845" i="1"/>
  <c r="S1846" i="1"/>
  <c r="S1816" i="1"/>
  <c r="S1774" i="1"/>
  <c r="S1847" i="1"/>
  <c r="S1848" i="1"/>
  <c r="S1849" i="1"/>
  <c r="S1778" i="1"/>
  <c r="S1750" i="1"/>
  <c r="S1850" i="1"/>
  <c r="S1851" i="1"/>
  <c r="S1852" i="1"/>
  <c r="S1853" i="1"/>
  <c r="S1779" i="1"/>
  <c r="S1780" i="1"/>
  <c r="S1854" i="1"/>
  <c r="S1763" i="1"/>
  <c r="S1759" i="1"/>
  <c r="S1855" i="1"/>
  <c r="S1856" i="1"/>
  <c r="S1751" i="1"/>
  <c r="S1765" i="1"/>
  <c r="S1900" i="1"/>
  <c r="S1857" i="1"/>
  <c r="S1858" i="1"/>
  <c r="S1859" i="1"/>
  <c r="S1860" i="1"/>
  <c r="S1861" i="1"/>
  <c r="S1814" i="1"/>
  <c r="S1862" i="1"/>
  <c r="S1863" i="1"/>
  <c r="S1864" i="1"/>
  <c r="S1799" i="1"/>
  <c r="S1762" i="1"/>
  <c r="S1865" i="1"/>
  <c r="S1800" i="1"/>
  <c r="S1866" i="1"/>
  <c r="S1815" i="1"/>
  <c r="S1812" i="1"/>
  <c r="S1781" i="1"/>
  <c r="S1867" i="1"/>
  <c r="S1782" i="1"/>
  <c r="S1868" i="1"/>
  <c r="S1869" i="1"/>
  <c r="S1783" i="1"/>
  <c r="S1784" i="1"/>
  <c r="S1870" i="1"/>
  <c r="S1871" i="1"/>
  <c r="S1764" i="1"/>
  <c r="S1767" i="1"/>
  <c r="S1785" i="1"/>
  <c r="S1753" i="1"/>
  <c r="S1872" i="1"/>
  <c r="S1801" i="1"/>
  <c r="S1752" i="1"/>
  <c r="S1770" i="1"/>
  <c r="S1873" i="1"/>
  <c r="S1813" i="1"/>
  <c r="S1768" i="1"/>
  <c r="S1874" i="1"/>
  <c r="S1875" i="1"/>
  <c r="S1766" i="1"/>
  <c r="S1808" i="1"/>
  <c r="S1876" i="1"/>
  <c r="S1877" i="1"/>
  <c r="S1878" i="1"/>
  <c r="S1879" i="1"/>
  <c r="S1880" i="1"/>
  <c r="S1760" i="1"/>
  <c r="S1755" i="1"/>
  <c r="S1802" i="1"/>
  <c r="S1881" i="1"/>
  <c r="S1803" i="1"/>
  <c r="S1882" i="1"/>
  <c r="S1769" i="1"/>
  <c r="S1786" i="1"/>
  <c r="S1787" i="1"/>
  <c r="S1883" i="1"/>
  <c r="S1758" i="1"/>
  <c r="S1756" i="1"/>
  <c r="S1884" i="1"/>
  <c r="S1754" i="1"/>
  <c r="S1775" i="1"/>
  <c r="S1788" i="1"/>
  <c r="S1804" i="1"/>
  <c r="S1789" i="1"/>
  <c r="S1757" i="1"/>
  <c r="S1805" i="1"/>
  <c r="S1790" i="1"/>
  <c r="S1773" i="1"/>
  <c r="S1806" i="1"/>
  <c r="S1791" i="1"/>
  <c r="S1807" i="1"/>
  <c r="S1885" i="1"/>
  <c r="S1772" i="1"/>
  <c r="S1792" i="1"/>
  <c r="S1793" i="1"/>
  <c r="S1794" i="1"/>
  <c r="S1809" i="1"/>
  <c r="S1886" i="1"/>
  <c r="S1887" i="1"/>
  <c r="S1771" i="1"/>
  <c r="S1897" i="1"/>
  <c r="S1888" i="1"/>
  <c r="S1898" i="1"/>
  <c r="S1795" i="1"/>
  <c r="S1810" i="1"/>
  <c r="S1796" i="1"/>
  <c r="S1797" i="1"/>
  <c r="S1889" i="1"/>
  <c r="S1890" i="1"/>
  <c r="S1891" i="1"/>
  <c r="S1892" i="1"/>
  <c r="S1893" i="1"/>
  <c r="S1894" i="1"/>
  <c r="S1895" i="1"/>
  <c r="S1896" i="1"/>
  <c r="S1901" i="1"/>
  <c r="S1914" i="1"/>
  <c r="S1905" i="1"/>
  <c r="S1902" i="1"/>
  <c r="S1920" i="1"/>
  <c r="S1916" i="1"/>
  <c r="S1904" i="1"/>
  <c r="S1915" i="1"/>
  <c r="S1910" i="1"/>
  <c r="S1909" i="1"/>
  <c r="S1921" i="1"/>
  <c r="S1908" i="1"/>
  <c r="S1928" i="1"/>
  <c r="S1906" i="1"/>
  <c r="S1929" i="1"/>
  <c r="S1930" i="1"/>
  <c r="S1931" i="1"/>
  <c r="S1934" i="1"/>
  <c r="S1932" i="1"/>
  <c r="S1935" i="1"/>
  <c r="S1936" i="1"/>
  <c r="S1922" i="1"/>
  <c r="S1903" i="1"/>
  <c r="S1907" i="1"/>
  <c r="S1913" i="1"/>
  <c r="S1940" i="1"/>
  <c r="S1939" i="1"/>
  <c r="S1917" i="1"/>
  <c r="S1933" i="1"/>
  <c r="S1918" i="1"/>
  <c r="S1941" i="1"/>
  <c r="S1923" i="1"/>
  <c r="S1937" i="1"/>
  <c r="S1924" i="1"/>
  <c r="S1938" i="1"/>
  <c r="S1912" i="1"/>
  <c r="S1925" i="1"/>
  <c r="S1919" i="1"/>
  <c r="S1911" i="1"/>
  <c r="S1926" i="1"/>
  <c r="S1927" i="1"/>
  <c r="S1942" i="1"/>
  <c r="S1946" i="1"/>
  <c r="S1953" i="1"/>
  <c r="S1954" i="1"/>
  <c r="S1945" i="1"/>
  <c r="S1955" i="1"/>
  <c r="S1947" i="1"/>
  <c r="S1948" i="1"/>
  <c r="S1969" i="1"/>
  <c r="S1949" i="1"/>
  <c r="S1956" i="1"/>
  <c r="S1957" i="1"/>
  <c r="S1970" i="1"/>
  <c r="S1966" i="1"/>
  <c r="S1950" i="1"/>
  <c r="S1958" i="1"/>
  <c r="S1967" i="1"/>
  <c r="S1959" i="1"/>
  <c r="S1951" i="1"/>
  <c r="S1960" i="1"/>
  <c r="S1961" i="1"/>
  <c r="S1952" i="1"/>
  <c r="S1962" i="1"/>
  <c r="S1963" i="1"/>
  <c r="S1968" i="1"/>
  <c r="S1964" i="1"/>
  <c r="S1965" i="1"/>
  <c r="S1971" i="1"/>
  <c r="S1944" i="1"/>
  <c r="S1972" i="1"/>
  <c r="S1943" i="1"/>
  <c r="S1973" i="1"/>
  <c r="S2053" i="1"/>
  <c r="S2029" i="1"/>
  <c r="S2030" i="1"/>
  <c r="S2031" i="1"/>
  <c r="S1987" i="1"/>
  <c r="S2007" i="1"/>
  <c r="S2008" i="1"/>
  <c r="S2074" i="1"/>
  <c r="S2073" i="1"/>
  <c r="S2009" i="1"/>
  <c r="S2075" i="1"/>
  <c r="S2010" i="1"/>
  <c r="S2076" i="1"/>
  <c r="S2091" i="1"/>
  <c r="S2077" i="1"/>
  <c r="S2078" i="1"/>
  <c r="S2079" i="1"/>
  <c r="S2011" i="1"/>
  <c r="S2032" i="1"/>
  <c r="S1988" i="1"/>
  <c r="S2108" i="1"/>
  <c r="S2080" i="1"/>
  <c r="S2033" i="1"/>
  <c r="S2012" i="1"/>
  <c r="S2081" i="1"/>
  <c r="S2001" i="1"/>
  <c r="S1983" i="1"/>
  <c r="S1976" i="1"/>
  <c r="S2115" i="1"/>
  <c r="S2013" i="1"/>
  <c r="S2014" i="1"/>
  <c r="S2092" i="1"/>
  <c r="S2034" i="1"/>
  <c r="S2093" i="1"/>
  <c r="S2094" i="1"/>
  <c r="S2035" i="1"/>
  <c r="S1979" i="1"/>
  <c r="S2054" i="1"/>
  <c r="S2015" i="1"/>
  <c r="S1984" i="1"/>
  <c r="S2068" i="1"/>
  <c r="S2055" i="1"/>
  <c r="S2082" i="1"/>
  <c r="S1974" i="1"/>
  <c r="S2016" i="1"/>
  <c r="S2017" i="1"/>
  <c r="S1990" i="1"/>
  <c r="S2036" i="1"/>
  <c r="S1996" i="1"/>
  <c r="S2083" i="1"/>
  <c r="S2037" i="1"/>
  <c r="S2038" i="1"/>
  <c r="S1999" i="1"/>
  <c r="S2072" i="1"/>
  <c r="S2071" i="1"/>
  <c r="S2095" i="1"/>
  <c r="S2096" i="1"/>
  <c r="S2018" i="1"/>
  <c r="S2084" i="1"/>
  <c r="S2003" i="1"/>
  <c r="S1997" i="1"/>
  <c r="S1985" i="1"/>
  <c r="S2067" i="1"/>
  <c r="S2121" i="1"/>
  <c r="S2085" i="1"/>
  <c r="S2097" i="1"/>
  <c r="S2056" i="1"/>
  <c r="S2057" i="1"/>
  <c r="S2039" i="1"/>
  <c r="S1975" i="1"/>
  <c r="S2098" i="1"/>
  <c r="S2040" i="1"/>
  <c r="S2058" i="1"/>
  <c r="S2041" i="1"/>
  <c r="S1986" i="1"/>
  <c r="S1998" i="1"/>
  <c r="S1991" i="1"/>
  <c r="S2052" i="1"/>
  <c r="S2005" i="1"/>
  <c r="S2086" i="1"/>
  <c r="S2059" i="1"/>
  <c r="S2111" i="1"/>
  <c r="S2060" i="1"/>
  <c r="S2002" i="1"/>
  <c r="S2099" i="1"/>
  <c r="S2042" i="1"/>
  <c r="S2069" i="1"/>
  <c r="S2049" i="1"/>
  <c r="S2050" i="1"/>
  <c r="S2019" i="1"/>
  <c r="S2116" i="1"/>
  <c r="S2117" i="1"/>
  <c r="S2113" i="1"/>
  <c r="S2000" i="1"/>
  <c r="S2043" i="1"/>
  <c r="S2006" i="1"/>
  <c r="S1982" i="1"/>
  <c r="S2100" i="1"/>
  <c r="S2087" i="1"/>
  <c r="S2020" i="1"/>
  <c r="S1977" i="1"/>
  <c r="S2101" i="1"/>
  <c r="S2051" i="1"/>
  <c r="S2102" i="1"/>
  <c r="S2021" i="1"/>
  <c r="S1978" i="1"/>
  <c r="S2044" i="1"/>
  <c r="S2045" i="1"/>
  <c r="S2103" i="1"/>
  <c r="S2061" i="1"/>
  <c r="S2118" i="1"/>
  <c r="S2022" i="1"/>
  <c r="S2062" i="1"/>
  <c r="S2023" i="1"/>
  <c r="S2104" i="1"/>
  <c r="S2024" i="1"/>
  <c r="S2004" i="1"/>
  <c r="S2105" i="1"/>
  <c r="S2088" i="1"/>
  <c r="S2046" i="1"/>
  <c r="S2025" i="1"/>
  <c r="S2109" i="1"/>
  <c r="S2063" i="1"/>
  <c r="S2119" i="1"/>
  <c r="S2089" i="1"/>
  <c r="S2090" i="1"/>
  <c r="S2122" i="1"/>
  <c r="S2064" i="1"/>
  <c r="S2026" i="1"/>
  <c r="S2065" i="1"/>
  <c r="S1989" i="1"/>
  <c r="S2047" i="1"/>
  <c r="S1981" i="1"/>
  <c r="S1992" i="1"/>
  <c r="S1995" i="1"/>
  <c r="S2027" i="1"/>
  <c r="S2120" i="1"/>
  <c r="S2126" i="1"/>
  <c r="S2028" i="1"/>
  <c r="S2123" i="1"/>
  <c r="S2112" i="1"/>
  <c r="S2106" i="1"/>
  <c r="S2110" i="1"/>
  <c r="S2066" i="1"/>
  <c r="S2070" i="1"/>
  <c r="S1993" i="1"/>
  <c r="S2107" i="1"/>
  <c r="S2124" i="1"/>
  <c r="S2048" i="1"/>
  <c r="S1994" i="1"/>
  <c r="S2125" i="1"/>
  <c r="S1980" i="1"/>
  <c r="S2114" i="1"/>
  <c r="S2127" i="1"/>
  <c r="S2128" i="1"/>
  <c r="S2141" i="1"/>
  <c r="S2142" i="1"/>
  <c r="S2132" i="1"/>
  <c r="S2129" i="1"/>
  <c r="S2130" i="1"/>
  <c r="S2133" i="1"/>
  <c r="S2131" i="1"/>
  <c r="S2134" i="1"/>
  <c r="S2143" i="1"/>
  <c r="S2135" i="1"/>
  <c r="S2136" i="1"/>
  <c r="S2144" i="1"/>
  <c r="S2137" i="1"/>
  <c r="S2138" i="1"/>
  <c r="S2139" i="1"/>
  <c r="S2145" i="1"/>
  <c r="S2140" i="1"/>
  <c r="S2146" i="1"/>
  <c r="S2147" i="1"/>
  <c r="S2148" i="1"/>
  <c r="S2149" i="1"/>
  <c r="S2150" i="1"/>
  <c r="S2151" i="1"/>
  <c r="S2177" i="1"/>
  <c r="S2161" i="1"/>
  <c r="S2178" i="1"/>
  <c r="S2179" i="1"/>
  <c r="S2192" i="1"/>
  <c r="S2153" i="1"/>
  <c r="S2180" i="1"/>
  <c r="S2181" i="1"/>
  <c r="S2154" i="1"/>
  <c r="S2182" i="1"/>
  <c r="S2162" i="1"/>
  <c r="S2183" i="1"/>
  <c r="S2176" i="1"/>
  <c r="S2163" i="1"/>
  <c r="S2164" i="1"/>
  <c r="S2170" i="1"/>
  <c r="S2171" i="1"/>
  <c r="S2172" i="1"/>
  <c r="S2184" i="1"/>
  <c r="S2165" i="1"/>
  <c r="S2166" i="1"/>
  <c r="S2173" i="1"/>
  <c r="S2193" i="1"/>
  <c r="S2185" i="1"/>
  <c r="S2186" i="1"/>
  <c r="S2156" i="1"/>
  <c r="S2187" i="1"/>
  <c r="S2152" i="1"/>
  <c r="S2167" i="1"/>
  <c r="S2168" i="1"/>
  <c r="S2157" i="1"/>
  <c r="S2174" i="1"/>
  <c r="S2158" i="1"/>
  <c r="S2159" i="1"/>
  <c r="S2155" i="1"/>
  <c r="S2169" i="1"/>
  <c r="S2188" i="1"/>
  <c r="S2194" i="1"/>
  <c r="S2175" i="1"/>
  <c r="S2160" i="1"/>
  <c r="S2189" i="1"/>
  <c r="S2190" i="1"/>
  <c r="S2191" i="1"/>
  <c r="S2195" i="1"/>
  <c r="S2207" i="1"/>
  <c r="S2196" i="1"/>
  <c r="S2200" i="1"/>
  <c r="S2198" i="1"/>
  <c r="S2197" i="1"/>
  <c r="S2206" i="1"/>
  <c r="S2208" i="1"/>
  <c r="S2201" i="1"/>
  <c r="S2199" i="1"/>
  <c r="S2209" i="1"/>
  <c r="S2202" i="1"/>
  <c r="S2203" i="1"/>
  <c r="S2204" i="1"/>
  <c r="S2205" i="1"/>
  <c r="S2212" i="1"/>
  <c r="S2210" i="1"/>
  <c r="S2211" i="1"/>
  <c r="S2213" i="1"/>
  <c r="S2223" i="1"/>
  <c r="S2231" i="1"/>
  <c r="S2219" i="1"/>
  <c r="S2224" i="1"/>
  <c r="S2225" i="1"/>
  <c r="S2220" i="1"/>
  <c r="S2226" i="1"/>
  <c r="S2216" i="1"/>
  <c r="S2221" i="1"/>
  <c r="S2238" i="1"/>
  <c r="S2232" i="1"/>
  <c r="S2222" i="1"/>
  <c r="S2233" i="1"/>
  <c r="S2237" i="1"/>
  <c r="S2217" i="1"/>
  <c r="S2227" i="1"/>
  <c r="S2234" i="1"/>
  <c r="S2228" i="1"/>
  <c r="S2239" i="1"/>
  <c r="S2214" i="1"/>
  <c r="S2235" i="1"/>
  <c r="S2215" i="1"/>
  <c r="S2236" i="1"/>
  <c r="S2229" i="1"/>
  <c r="S2230" i="1"/>
  <c r="S2218" i="1"/>
  <c r="S2240" i="1"/>
  <c r="S2247" i="1"/>
  <c r="S2241" i="1"/>
  <c r="S2242" i="1"/>
  <c r="S2243" i="1"/>
  <c r="S2248" i="1"/>
  <c r="S2251" i="1"/>
  <c r="S2244" i="1"/>
  <c r="S2252" i="1"/>
  <c r="S2249" i="1"/>
  <c r="S2245" i="1"/>
  <c r="S2246" i="1"/>
  <c r="S2250" i="1"/>
  <c r="S2253" i="1"/>
  <c r="S2256" i="1"/>
  <c r="S2260" i="1"/>
  <c r="S2257" i="1"/>
  <c r="S2258" i="1"/>
  <c r="S2259" i="1"/>
  <c r="S2255" i="1"/>
  <c r="S2254" i="1"/>
  <c r="S2261" i="1"/>
  <c r="S2263" i="1"/>
  <c r="S2264" i="1"/>
  <c r="S2265" i="1"/>
  <c r="S2262" i="1"/>
  <c r="S2266" i="1"/>
  <c r="S2283" i="1"/>
  <c r="S2287" i="1"/>
  <c r="S2285" i="1"/>
  <c r="S2279" i="1"/>
  <c r="S2269" i="1"/>
  <c r="S2270" i="1"/>
  <c r="S2277" i="1"/>
  <c r="S2271" i="1"/>
  <c r="S2291" i="1"/>
  <c r="S2288" i="1"/>
  <c r="S2280" i="1"/>
  <c r="S2290" i="1"/>
  <c r="S2292" i="1"/>
  <c r="S2286" i="1"/>
  <c r="S2289" i="1"/>
  <c r="S2281" i="1"/>
  <c r="S2284" i="1"/>
  <c r="S2278" i="1"/>
  <c r="S2272" i="1"/>
  <c r="S2273" i="1"/>
  <c r="S2274" i="1"/>
  <c r="S2268" i="1"/>
  <c r="S2267" i="1"/>
  <c r="S2275" i="1"/>
  <c r="S2282" i="1"/>
  <c r="S2276" i="1"/>
  <c r="S2293" i="1"/>
  <c r="S2294" i="1"/>
  <c r="S2307" i="1"/>
  <c r="S2308" i="1"/>
  <c r="S2309" i="1"/>
  <c r="S2302" i="1"/>
  <c r="S2310" i="1"/>
  <c r="S2311" i="1"/>
  <c r="S2312" i="1"/>
  <c r="S2313" i="1"/>
  <c r="S2314" i="1"/>
  <c r="S2315" i="1"/>
  <c r="S2316" i="1"/>
  <c r="S2317" i="1"/>
  <c r="S2328" i="1"/>
  <c r="S2318" i="1"/>
  <c r="S2319" i="1"/>
  <c r="S2303" i="1"/>
  <c r="S2304" i="1"/>
  <c r="S2329" i="1"/>
  <c r="S2296" i="1"/>
  <c r="S2295" i="1"/>
  <c r="S2297" i="1"/>
  <c r="S2320" i="1"/>
  <c r="S2321" i="1"/>
  <c r="S2298" i="1"/>
  <c r="S2305" i="1"/>
  <c r="S2322" i="1"/>
  <c r="S2323" i="1"/>
  <c r="S2299" i="1"/>
  <c r="S2330" i="1"/>
  <c r="S2324" i="1"/>
  <c r="S2300" i="1"/>
  <c r="S2325" i="1"/>
  <c r="S2301" i="1"/>
  <c r="S2326" i="1"/>
  <c r="S2306" i="1"/>
  <c r="S2327" i="1"/>
  <c r="S2331" i="1"/>
  <c r="S2344" i="1"/>
  <c r="S2345" i="1"/>
  <c r="S2346" i="1"/>
  <c r="S2332" i="1"/>
  <c r="S2347" i="1"/>
  <c r="S2360" i="1"/>
  <c r="S2348" i="1"/>
  <c r="S2349" i="1"/>
  <c r="S2350" i="1"/>
  <c r="S2342" i="1"/>
  <c r="S2351" i="1"/>
  <c r="S2352" i="1"/>
  <c r="S2353" i="1"/>
  <c r="S2354" i="1"/>
  <c r="S2355" i="1"/>
  <c r="S2356" i="1"/>
  <c r="S2357" i="1"/>
  <c r="S2359" i="1"/>
  <c r="S2358" i="1"/>
  <c r="S2333" i="1"/>
  <c r="S2334" i="1"/>
  <c r="S2335" i="1"/>
  <c r="S2343" i="1"/>
  <c r="S2336" i="1"/>
  <c r="S2339" i="1"/>
  <c r="S2340" i="1"/>
  <c r="S2341" i="1"/>
  <c r="S2337" i="1"/>
  <c r="S2338" i="1"/>
  <c r="S2361" i="1"/>
  <c r="S2393" i="1"/>
  <c r="S2363" i="1"/>
  <c r="S2399" i="1"/>
  <c r="S2396" i="1"/>
  <c r="S2387" i="1"/>
  <c r="S2401" i="1"/>
  <c r="S2365" i="1"/>
  <c r="S2405" i="1"/>
  <c r="S2394" i="1"/>
  <c r="S2388" i="1"/>
  <c r="S2377" i="1"/>
  <c r="S2391" i="1"/>
  <c r="S2379" i="1"/>
  <c r="S2413" i="1"/>
  <c r="S2397" i="1"/>
  <c r="S2406" i="1"/>
  <c r="S2384" i="1"/>
  <c r="S2398" i="1"/>
  <c r="S2366" i="1"/>
  <c r="S2395" i="1"/>
  <c r="S2370" i="1"/>
  <c r="S2410" i="1"/>
  <c r="S2411" i="1"/>
  <c r="S2409" i="1"/>
  <c r="S2400" i="1"/>
  <c r="S2402" i="1"/>
  <c r="S2412" i="1"/>
  <c r="S2381" i="1"/>
  <c r="S2407" i="1"/>
  <c r="S2403" i="1"/>
  <c r="S2367" i="1"/>
  <c r="S2382" i="1"/>
  <c r="S2368" i="1"/>
  <c r="S2364" i="1"/>
  <c r="S2373" i="1"/>
  <c r="S2385" i="1"/>
  <c r="S2378" i="1"/>
  <c r="S2404" i="1"/>
  <c r="S2371" i="1"/>
  <c r="S2390" i="1"/>
  <c r="S2380" i="1"/>
  <c r="S2375" i="1"/>
  <c r="S2374" i="1"/>
  <c r="S2376" i="1"/>
  <c r="S2369" i="1"/>
  <c r="S2386" i="1"/>
  <c r="S2392" i="1"/>
  <c r="S2383" i="1"/>
  <c r="S2362" i="1"/>
  <c r="S2372" i="1"/>
  <c r="S2389" i="1"/>
  <c r="S2414" i="1"/>
  <c r="S2408" i="1"/>
  <c r="S2415" i="1"/>
  <c r="S2419" i="1"/>
  <c r="S2425" i="1"/>
  <c r="S2416" i="1"/>
  <c r="S2432" i="1"/>
  <c r="S2417" i="1"/>
  <c r="S2430" i="1"/>
  <c r="S2433" i="1"/>
  <c r="S2420" i="1"/>
  <c r="S2421" i="1"/>
  <c r="S2422" i="1"/>
  <c r="S2431" i="1"/>
  <c r="S2426" i="1"/>
  <c r="S2423" i="1"/>
  <c r="S2429" i="1"/>
  <c r="S2424" i="1"/>
  <c r="S2427" i="1"/>
  <c r="S2428" i="1"/>
  <c r="S2418" i="1"/>
  <c r="S2434" i="1"/>
  <c r="S2442" i="1"/>
  <c r="S2439" i="1"/>
  <c r="S2452" i="1"/>
  <c r="S2453" i="1"/>
  <c r="S2445" i="1"/>
  <c r="S2454" i="1"/>
  <c r="S2444" i="1"/>
  <c r="S2446" i="1"/>
  <c r="S2455" i="1"/>
  <c r="S2447" i="1"/>
  <c r="S2459" i="1"/>
  <c r="S2440" i="1"/>
  <c r="S2456" i="1"/>
  <c r="S2437" i="1"/>
  <c r="S2462" i="1"/>
  <c r="S2448" i="1"/>
  <c r="S2463" i="1"/>
  <c r="S2449" i="1"/>
  <c r="S2460" i="1"/>
  <c r="S2457" i="1"/>
  <c r="S2461" i="1"/>
  <c r="S2450" i="1"/>
  <c r="S2441" i="1"/>
  <c r="S2438" i="1"/>
  <c r="S2435" i="1"/>
  <c r="S2464" i="1"/>
  <c r="S2465" i="1"/>
  <c r="S2436" i="1"/>
  <c r="S2466" i="1"/>
  <c r="S2451" i="1"/>
  <c r="S2443" i="1"/>
  <c r="S2458" i="1"/>
  <c r="S2467" i="1"/>
  <c r="S2468" i="1"/>
  <c r="S2470" i="1"/>
  <c r="S2469" i="1"/>
  <c r="S2471" i="1"/>
  <c r="S2472" i="1"/>
  <c r="S2473" i="1"/>
  <c r="S2477" i="1"/>
  <c r="S2474" i="1"/>
  <c r="S2478" i="1"/>
  <c r="S2479" i="1"/>
  <c r="S2475" i="1"/>
  <c r="S2476" i="1"/>
  <c r="S2480" i="1"/>
  <c r="S2481" i="1"/>
  <c r="S2482" i="1"/>
  <c r="S2483" i="1"/>
  <c r="S2484" i="1"/>
  <c r="S2485" i="1"/>
  <c r="S2486" i="1"/>
  <c r="S2487" i="1"/>
  <c r="S2495" i="1"/>
  <c r="S2496" i="1"/>
  <c r="S2520" i="1"/>
  <c r="S2492" i="1"/>
  <c r="S2521" i="1"/>
  <c r="S2493" i="1"/>
  <c r="S2522" i="1"/>
  <c r="S2497" i="1"/>
  <c r="S2523" i="1"/>
  <c r="S2502" i="1"/>
  <c r="S2524" i="1"/>
  <c r="S2525" i="1"/>
  <c r="S2526" i="1"/>
  <c r="S2527" i="1"/>
  <c r="S2503" i="1"/>
  <c r="S2494" i="1"/>
  <c r="S2528" i="1"/>
  <c r="S2491" i="1"/>
  <c r="S2529" i="1"/>
  <c r="S2542" i="1"/>
  <c r="S2514" i="1"/>
  <c r="S2500" i="1"/>
  <c r="S2489" i="1"/>
  <c r="S2507" i="1"/>
  <c r="S2508" i="1"/>
  <c r="S2509" i="1"/>
  <c r="S2510" i="1"/>
  <c r="S2541" i="1"/>
  <c r="S2530" i="1"/>
  <c r="S2531" i="1"/>
  <c r="S2511" i="1"/>
  <c r="S2504" i="1"/>
  <c r="S2532" i="1"/>
  <c r="S2533" i="1"/>
  <c r="S2534" i="1"/>
  <c r="S2535" i="1"/>
  <c r="S2518" i="1"/>
  <c r="S2536" i="1"/>
  <c r="S2515" i="1"/>
  <c r="S2519" i="1"/>
  <c r="S2512" i="1"/>
  <c r="S2513" i="1"/>
  <c r="S2537" i="1"/>
  <c r="S2538" i="1"/>
  <c r="S2505" i="1"/>
  <c r="S2517" i="1"/>
  <c r="S2516" i="1"/>
  <c r="S2506" i="1"/>
  <c r="S2490" i="1"/>
  <c r="S2498" i="1"/>
  <c r="S2501" i="1"/>
  <c r="S2539" i="1"/>
  <c r="S2540" i="1"/>
  <c r="S2488" i="1"/>
  <c r="S2499" i="1"/>
  <c r="S2543" i="1"/>
  <c r="S2547" i="1"/>
  <c r="S2544" i="1"/>
  <c r="S2545" i="1"/>
  <c r="S2548" i="1"/>
  <c r="S2549" i="1"/>
  <c r="S2546" i="1"/>
  <c r="S2550" i="1"/>
  <c r="S2551" i="1"/>
  <c r="S2554" i="1"/>
  <c r="S2588" i="1"/>
  <c r="S2552" i="1"/>
  <c r="S2583" i="1"/>
  <c r="S2556" i="1"/>
  <c r="S2589" i="1"/>
  <c r="S2553" i="1"/>
  <c r="S2557" i="1"/>
  <c r="S2571" i="1"/>
  <c r="S2572" i="1"/>
  <c r="S2582" i="1"/>
  <c r="S2558" i="1"/>
  <c r="S2595" i="1"/>
  <c r="S2559" i="1"/>
  <c r="S2613" i="1"/>
  <c r="S2604" i="1"/>
  <c r="S2593" i="1"/>
  <c r="S2560" i="1"/>
  <c r="S2605" i="1"/>
  <c r="S2555" i="1"/>
  <c r="S2573" i="1"/>
  <c r="S2561" i="1"/>
  <c r="S2594" i="1"/>
  <c r="S2584" i="1"/>
  <c r="S2562" i="1"/>
  <c r="S2596" i="1"/>
  <c r="S2574" i="1"/>
  <c r="S2575" i="1"/>
  <c r="S2585" i="1"/>
  <c r="S2563" i="1"/>
  <c r="S2590" i="1"/>
  <c r="S2597" i="1"/>
  <c r="S2591" i="1"/>
  <c r="S2592" i="1"/>
  <c r="S2564" i="1"/>
  <c r="S2565" i="1"/>
  <c r="S2586" i="1"/>
  <c r="S2606" i="1"/>
  <c r="S2576" i="1"/>
  <c r="S2598" i="1"/>
  <c r="S2607" i="1"/>
  <c r="S2599" i="1"/>
  <c r="S2577" i="1"/>
  <c r="S2587" i="1"/>
  <c r="S2566" i="1"/>
  <c r="S2578" i="1"/>
  <c r="S2600" i="1"/>
  <c r="S2601" i="1"/>
  <c r="S2602" i="1"/>
  <c r="S2579" i="1"/>
  <c r="S2608" i="1"/>
  <c r="S2614" i="1"/>
  <c r="S2567" i="1"/>
  <c r="S2615" i="1"/>
  <c r="S2609" i="1"/>
  <c r="S2580" i="1"/>
  <c r="S2611" i="1"/>
  <c r="S2612" i="1"/>
  <c r="S2568" i="1"/>
  <c r="S2610" i="1"/>
  <c r="S2603" i="1"/>
  <c r="S2569" i="1"/>
  <c r="S2581" i="1"/>
  <c r="S2570" i="1"/>
  <c r="S2616" i="1"/>
  <c r="S2630" i="1"/>
  <c r="S2631" i="1"/>
  <c r="S2618" i="1"/>
  <c r="S2632" i="1"/>
  <c r="S2633" i="1"/>
  <c r="S2622" i="1"/>
  <c r="S2624" i="1"/>
  <c r="S2617" i="1"/>
  <c r="S2629" i="1"/>
  <c r="S2634" i="1"/>
  <c r="S2623" i="1"/>
  <c r="S2620" i="1"/>
  <c r="S2621" i="1"/>
  <c r="S2625" i="1"/>
  <c r="S2626" i="1"/>
  <c r="S2627" i="1"/>
  <c r="S2619" i="1"/>
  <c r="S2628" i="1"/>
  <c r="S2635" i="1"/>
  <c r="S2648" i="1"/>
  <c r="S2649" i="1"/>
  <c r="S2656" i="1"/>
  <c r="S2650" i="1"/>
  <c r="S2651" i="1"/>
  <c r="S2652" i="1"/>
  <c r="S2637" i="1"/>
  <c r="S2636" i="1"/>
  <c r="S2645" i="1"/>
  <c r="S2647" i="1"/>
  <c r="S2638" i="1"/>
  <c r="S2655" i="1"/>
  <c r="S2642" i="1"/>
  <c r="S2640" i="1"/>
  <c r="S2646" i="1"/>
  <c r="S2653" i="1"/>
  <c r="S2643" i="1"/>
  <c r="S2654" i="1"/>
  <c r="S2639" i="1"/>
  <c r="S2641" i="1"/>
  <c r="S2644" i="1"/>
  <c r="S2657" i="1"/>
  <c r="S2658" i="1"/>
  <c r="S2660" i="1"/>
  <c r="S2661" i="1"/>
  <c r="S2659" i="1"/>
  <c r="S2662" i="1"/>
  <c r="S2663" i="1"/>
  <c r="S2664" i="1"/>
  <c r="S2665" i="1"/>
  <c r="S2676" i="1"/>
  <c r="S2666" i="1"/>
  <c r="S2667" i="1"/>
  <c r="S2670" i="1"/>
  <c r="S2671" i="1"/>
  <c r="S2677" i="1"/>
  <c r="S2678" i="1"/>
  <c r="S2672" i="1"/>
  <c r="S2679" i="1"/>
  <c r="S2680" i="1"/>
  <c r="S2681" i="1"/>
  <c r="S2668" i="1"/>
  <c r="S2669" i="1"/>
  <c r="S2673" i="1"/>
  <c r="S2674" i="1"/>
  <c r="S2675" i="1"/>
  <c r="S2686" i="1"/>
  <c r="S2682" i="1"/>
  <c r="S2683" i="1"/>
  <c r="S2684" i="1"/>
  <c r="S2685" i="1"/>
  <c r="S2687" i="1"/>
  <c r="S2691" i="1"/>
  <c r="S2692" i="1"/>
  <c r="S2697" i="1"/>
  <c r="S2693" i="1"/>
  <c r="S2694" i="1"/>
  <c r="S2698" i="1"/>
  <c r="S2703" i="1"/>
  <c r="S2701" i="1"/>
  <c r="S2695" i="1"/>
  <c r="S2688" i="1"/>
  <c r="S2699" i="1"/>
  <c r="S2700" i="1"/>
  <c r="S2689" i="1"/>
  <c r="S2704" i="1"/>
  <c r="S2702" i="1"/>
  <c r="S2690" i="1"/>
  <c r="S2696" i="1"/>
  <c r="S2705" i="1"/>
  <c r="S2706" i="1"/>
  <c r="S2707" i="1"/>
  <c r="S2712" i="1"/>
  <c r="S2715" i="1"/>
  <c r="S2713" i="1"/>
  <c r="S2710" i="1"/>
  <c r="S2711" i="1"/>
  <c r="S2718" i="1"/>
  <c r="S2708" i="1"/>
  <c r="S2709" i="1"/>
  <c r="S2719" i="1"/>
  <c r="S2714" i="1"/>
  <c r="S2716" i="1"/>
  <c r="S2717" i="1"/>
  <c r="S2720" i="1"/>
  <c r="S2722" i="1"/>
  <c r="S2721" i="1"/>
  <c r="S2723" i="1"/>
  <c r="S2724" i="1"/>
  <c r="S2725" i="1"/>
  <c r="S2726" i="1"/>
  <c r="S2730" i="1"/>
  <c r="S2727" i="1"/>
  <c r="S2728" i="1"/>
  <c r="S2729" i="1"/>
  <c r="S2731" i="1"/>
  <c r="S2733" i="1"/>
  <c r="S2742" i="1"/>
  <c r="S2741" i="1"/>
  <c r="S2737" i="1"/>
  <c r="S2736" i="1"/>
  <c r="S2743" i="1"/>
  <c r="S2738" i="1"/>
  <c r="S2739" i="1"/>
  <c r="S2732" i="1"/>
  <c r="S2744" i="1"/>
  <c r="S2745" i="1"/>
  <c r="S2734" i="1"/>
  <c r="S2735" i="1"/>
  <c r="S2740" i="1"/>
  <c r="S2746" i="1"/>
  <c r="S2750" i="1"/>
  <c r="S2748" i="1"/>
  <c r="S2752" i="1"/>
  <c r="S2753" i="1"/>
  <c r="S2754" i="1"/>
  <c r="S2755" i="1"/>
  <c r="S2756" i="1"/>
  <c r="S2757" i="1"/>
  <c r="S2747" i="1"/>
  <c r="S2758" i="1"/>
  <c r="S2759" i="1"/>
  <c r="S2751" i="1"/>
  <c r="S2760" i="1"/>
  <c r="S2749" i="1"/>
  <c r="S2761" i="1"/>
  <c r="S2762" i="1"/>
  <c r="S2763" i="1"/>
  <c r="S2764" i="1"/>
  <c r="S2765" i="1"/>
  <c r="S2766" i="1"/>
  <c r="S2767" i="1"/>
  <c r="S2768" i="1"/>
  <c r="S2769" i="1"/>
  <c r="S2773" i="1"/>
  <c r="S2774" i="1"/>
  <c r="S2775" i="1"/>
  <c r="S2776" i="1"/>
  <c r="S2777" i="1"/>
  <c r="S2778" i="1"/>
  <c r="S2779" i="1"/>
  <c r="S2772" i="1"/>
  <c r="S2780" i="1"/>
  <c r="S2781" i="1"/>
  <c r="S2770" i="1"/>
  <c r="S2782" i="1"/>
  <c r="S2771" i="1"/>
  <c r="S2783" i="1"/>
  <c r="S2784" i="1"/>
  <c r="S2794" i="1"/>
  <c r="S2795" i="1"/>
  <c r="S2796" i="1"/>
  <c r="S2797" i="1"/>
  <c r="S2798" i="1"/>
  <c r="S2799" i="1"/>
  <c r="S2800" i="1"/>
  <c r="S2801" i="1"/>
  <c r="S2802" i="1"/>
  <c r="S2803" i="1"/>
  <c r="S2804" i="1"/>
  <c r="S2791" i="1"/>
  <c r="S2805" i="1"/>
  <c r="S2806" i="1"/>
  <c r="S2807" i="1"/>
  <c r="S2808" i="1"/>
  <c r="S2809" i="1"/>
  <c r="S2810" i="1"/>
  <c r="S2811" i="1"/>
  <c r="S2812" i="1"/>
  <c r="S2790" i="1"/>
  <c r="S2813" i="1"/>
  <c r="S2814" i="1"/>
  <c r="S2815" i="1"/>
  <c r="S2792" i="1"/>
  <c r="S2816" i="1"/>
  <c r="S2788" i="1"/>
  <c r="S2786" i="1"/>
  <c r="S2817" i="1"/>
  <c r="S2818" i="1"/>
  <c r="S2785" i="1"/>
  <c r="S2819" i="1"/>
  <c r="S2820" i="1"/>
  <c r="S2793" i="1"/>
  <c r="S2789" i="1"/>
  <c r="S2821" i="1"/>
  <c r="S2822" i="1"/>
  <c r="S2823" i="1"/>
  <c r="S2824" i="1"/>
  <c r="S2787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5" i="1"/>
  <c r="S2843" i="1"/>
  <c r="S2846" i="1"/>
  <c r="S2847" i="1"/>
  <c r="S2865" i="1"/>
  <c r="S2848" i="1"/>
  <c r="S2863" i="1"/>
  <c r="S2844" i="1"/>
  <c r="S2849" i="1"/>
  <c r="S2864" i="1"/>
  <c r="S2850" i="1"/>
  <c r="S2851" i="1"/>
  <c r="S2852" i="1"/>
  <c r="S2853" i="1"/>
  <c r="S2854" i="1"/>
  <c r="S2855" i="1"/>
  <c r="S2867" i="1"/>
  <c r="S2856" i="1"/>
  <c r="S2868" i="1"/>
  <c r="S2857" i="1"/>
  <c r="S2858" i="1"/>
  <c r="S2842" i="1"/>
  <c r="S2859" i="1"/>
  <c r="S2841" i="1"/>
  <c r="S2840" i="1"/>
  <c r="S2866" i="1"/>
  <c r="S2860" i="1"/>
  <c r="S2861" i="1"/>
  <c r="S2862" i="1"/>
  <c r="S2869" i="1"/>
  <c r="S2873" i="1"/>
  <c r="S2874" i="1"/>
  <c r="S2872" i="1"/>
  <c r="S2892" i="1"/>
  <c r="S2875" i="1"/>
  <c r="S2888" i="1"/>
  <c r="S2882" i="1"/>
  <c r="S2883" i="1"/>
  <c r="S2893" i="1"/>
  <c r="S2876" i="1"/>
  <c r="S2878" i="1"/>
  <c r="S2894" i="1"/>
  <c r="S2895" i="1"/>
  <c r="S2896" i="1"/>
  <c r="S2884" i="1"/>
  <c r="S2901" i="1"/>
  <c r="S2897" i="1"/>
  <c r="S2898" i="1"/>
  <c r="S2899" i="1"/>
  <c r="S2885" i="1"/>
  <c r="S2886" i="1"/>
  <c r="S2889" i="1"/>
  <c r="S2881" i="1"/>
  <c r="S2870" i="1"/>
  <c r="S2887" i="1"/>
  <c r="S2880" i="1"/>
  <c r="S2877" i="1"/>
  <c r="S2902" i="1"/>
  <c r="S2871" i="1"/>
  <c r="S2890" i="1"/>
  <c r="S2900" i="1"/>
  <c r="S2879" i="1"/>
  <c r="S2891" i="1"/>
  <c r="S2903" i="1"/>
  <c r="S2904" i="1"/>
  <c r="S2905" i="1"/>
  <c r="S2906" i="1"/>
  <c r="S2908" i="1"/>
  <c r="S2907" i="1"/>
  <c r="S2909" i="1"/>
  <c r="S2933" i="1"/>
  <c r="S2934" i="1"/>
  <c r="S2915" i="1"/>
  <c r="S2916" i="1"/>
  <c r="S2927" i="1"/>
  <c r="S2917" i="1"/>
  <c r="S2931" i="1"/>
  <c r="S2929" i="1"/>
  <c r="S2935" i="1"/>
  <c r="S2910" i="1"/>
  <c r="S2911" i="1"/>
  <c r="S2930" i="1"/>
  <c r="S2913" i="1"/>
  <c r="S2918" i="1"/>
  <c r="S2932" i="1"/>
  <c r="S2928" i="1"/>
  <c r="S2919" i="1"/>
  <c r="S2920" i="1"/>
  <c r="S2921" i="1"/>
  <c r="S2922" i="1"/>
  <c r="S2923" i="1"/>
  <c r="S2924" i="1"/>
  <c r="S2925" i="1"/>
  <c r="S2914" i="1"/>
  <c r="S2912" i="1"/>
  <c r="S2926" i="1"/>
  <c r="S2936" i="1"/>
  <c r="S2937" i="1"/>
  <c r="S2938" i="1"/>
  <c r="S2981" i="1"/>
  <c r="S2982" i="1"/>
  <c r="S2947" i="1"/>
  <c r="S2967" i="1"/>
  <c r="S2942" i="1"/>
  <c r="S2949" i="1"/>
  <c r="S2950" i="1"/>
  <c r="S2983" i="1"/>
  <c r="S2958" i="1"/>
  <c r="S2959" i="1"/>
  <c r="S2984" i="1"/>
  <c r="S2985" i="1"/>
  <c r="S2986" i="1"/>
  <c r="S2951" i="1"/>
  <c r="S2952" i="1"/>
  <c r="S2968" i="1"/>
  <c r="S2969" i="1"/>
  <c r="S2948" i="1"/>
  <c r="S2970" i="1"/>
  <c r="S2953" i="1"/>
  <c r="S2954" i="1"/>
  <c r="S2971" i="1"/>
  <c r="S2955" i="1"/>
  <c r="S2972" i="1"/>
  <c r="S2973" i="1"/>
  <c r="S2974" i="1"/>
  <c r="S2963" i="1"/>
  <c r="S2987" i="1"/>
  <c r="S2939" i="1"/>
  <c r="S2975" i="1"/>
  <c r="S2960" i="1"/>
  <c r="S2943" i="1"/>
  <c r="S2961" i="1"/>
  <c r="S2988" i="1"/>
  <c r="S2944" i="1"/>
  <c r="S2989" i="1"/>
  <c r="S2965" i="1"/>
  <c r="S2964" i="1"/>
  <c r="S2966" i="1"/>
  <c r="S2940" i="1"/>
  <c r="S2976" i="1"/>
  <c r="S2945" i="1"/>
  <c r="S2962" i="1"/>
  <c r="S2956" i="1"/>
  <c r="S2941" i="1"/>
  <c r="S2993" i="1"/>
  <c r="S2990" i="1"/>
  <c r="S2991" i="1"/>
  <c r="S2994" i="1"/>
  <c r="S2977" i="1"/>
  <c r="S2978" i="1"/>
  <c r="S2992" i="1"/>
  <c r="S2946" i="1"/>
  <c r="S2957" i="1"/>
  <c r="S2979" i="1"/>
  <c r="S2995" i="1"/>
  <c r="S2980" i="1"/>
  <c r="S2996" i="1"/>
  <c r="S2997" i="1"/>
  <c r="S3008" i="1"/>
  <c r="S3009" i="1"/>
  <c r="S3007" i="1"/>
  <c r="S2998" i="1"/>
  <c r="S3002" i="1"/>
  <c r="S3003" i="1"/>
  <c r="S3005" i="1"/>
  <c r="S2999" i="1"/>
  <c r="S3000" i="1"/>
  <c r="S3006" i="1"/>
  <c r="S3001" i="1"/>
  <c r="S3004" i="1"/>
  <c r="S3010" i="1"/>
  <c r="S3015" i="1"/>
  <c r="S3016" i="1"/>
  <c r="S3017" i="1"/>
  <c r="S3018" i="1"/>
  <c r="S3011" i="1"/>
  <c r="S3019" i="1"/>
  <c r="S3020" i="1"/>
  <c r="S3021" i="1"/>
  <c r="S3022" i="1"/>
  <c r="S3023" i="1"/>
  <c r="S3024" i="1"/>
  <c r="S3025" i="1"/>
  <c r="S3012" i="1"/>
  <c r="S3013" i="1"/>
  <c r="S3014" i="1"/>
  <c r="S3026" i="1"/>
  <c r="S3028" i="1"/>
  <c r="S3029" i="1"/>
  <c r="S3030" i="1"/>
  <c r="S3031" i="1"/>
  <c r="S3032" i="1"/>
  <c r="S3033" i="1"/>
  <c r="S3027" i="1"/>
  <c r="S3034" i="1"/>
  <c r="S3037" i="1"/>
  <c r="S3039" i="1"/>
  <c r="S3043" i="1"/>
  <c r="S3040" i="1"/>
  <c r="S3035" i="1"/>
  <c r="S3036" i="1"/>
  <c r="S3038" i="1"/>
  <c r="S3041" i="1"/>
  <c r="S3042" i="1"/>
  <c r="S3044" i="1"/>
  <c r="S3050" i="1"/>
  <c r="S3051" i="1"/>
  <c r="S3046" i="1"/>
  <c r="S3047" i="1"/>
  <c r="S3052" i="1"/>
  <c r="S3048" i="1"/>
  <c r="S3053" i="1"/>
  <c r="S3054" i="1"/>
  <c r="S3055" i="1"/>
  <c r="S3056" i="1"/>
  <c r="S3057" i="1"/>
  <c r="S3058" i="1"/>
  <c r="S3059" i="1"/>
  <c r="S3049" i="1"/>
  <c r="S3060" i="1"/>
  <c r="S3061" i="1"/>
  <c r="S3062" i="1"/>
  <c r="S3063" i="1"/>
  <c r="S3045" i="1"/>
  <c r="S3064" i="1"/>
  <c r="S3065" i="1"/>
  <c r="S3066" i="1"/>
  <c r="S3067" i="1"/>
  <c r="S3068" i="1"/>
  <c r="S3069" i="1"/>
  <c r="S3070" i="1"/>
  <c r="S3077" i="1"/>
  <c r="S3075" i="1"/>
  <c r="S3073" i="1"/>
  <c r="S3074" i="1"/>
  <c r="S3076" i="1"/>
  <c r="S3071" i="1"/>
  <c r="S3072" i="1"/>
  <c r="S3078" i="1"/>
  <c r="S3082" i="1"/>
  <c r="S3083" i="1"/>
  <c r="S3079" i="1"/>
  <c r="S3080" i="1"/>
  <c r="S3084" i="1"/>
  <c r="S3093" i="1"/>
  <c r="S3085" i="1"/>
  <c r="S3081" i="1"/>
  <c r="S3086" i="1"/>
  <c r="S3087" i="1"/>
  <c r="S3088" i="1"/>
  <c r="S3094" i="1"/>
  <c r="S3090" i="1"/>
  <c r="S3089" i="1"/>
  <c r="S3095" i="1"/>
  <c r="S3092" i="1"/>
  <c r="S3091" i="1"/>
  <c r="S3096" i="1"/>
  <c r="S3116" i="1"/>
  <c r="S3117" i="1"/>
  <c r="S3102" i="1"/>
  <c r="S3111" i="1"/>
  <c r="S3115" i="1"/>
  <c r="S3097" i="1"/>
  <c r="S3099" i="1"/>
  <c r="S3100" i="1"/>
  <c r="S3121" i="1"/>
  <c r="S3104" i="1"/>
  <c r="S3119" i="1"/>
  <c r="S3098" i="1"/>
  <c r="S3113" i="1"/>
  <c r="S3105" i="1"/>
  <c r="S3114" i="1"/>
  <c r="S3103" i="1"/>
  <c r="S3101" i="1"/>
  <c r="S3118" i="1"/>
  <c r="S3112" i="1"/>
  <c r="S3108" i="1"/>
  <c r="S3120" i="1"/>
  <c r="S3106" i="1"/>
  <c r="S3109" i="1"/>
  <c r="S3110" i="1"/>
  <c r="S3107" i="1"/>
  <c r="S3122" i="1"/>
  <c r="S3128" i="1"/>
  <c r="S3125" i="1"/>
  <c r="S3132" i="1"/>
  <c r="S3133" i="1"/>
  <c r="S3123" i="1"/>
  <c r="S3131" i="1"/>
  <c r="S3134" i="1"/>
  <c r="S3127" i="1"/>
  <c r="S3124" i="1"/>
  <c r="S3130" i="1"/>
  <c r="S3126" i="1"/>
  <c r="S3129" i="1"/>
  <c r="S3135" i="1"/>
  <c r="S3138" i="1"/>
  <c r="S3139" i="1"/>
  <c r="S3137" i="1"/>
  <c r="S3140" i="1"/>
  <c r="S3141" i="1"/>
  <c r="S3142" i="1"/>
  <c r="S3143" i="1"/>
  <c r="S3144" i="1"/>
  <c r="S3145" i="1"/>
  <c r="S3146" i="1"/>
  <c r="S3136" i="1"/>
  <c r="S3147" i="1"/>
  <c r="S3148" i="1"/>
  <c r="S3149" i="1"/>
  <c r="S3150" i="1"/>
  <c r="S3151" i="1"/>
  <c r="S3152" i="1"/>
  <c r="S3153" i="1"/>
  <c r="S3154" i="1"/>
  <c r="S3155" i="1"/>
  <c r="S3156" i="1"/>
  <c r="S3157" i="1"/>
  <c r="S3161" i="1"/>
  <c r="S3158" i="1"/>
  <c r="S3159" i="1"/>
  <c r="S3160" i="1"/>
  <c r="S3162" i="1"/>
  <c r="S3165" i="1"/>
  <c r="S3167" i="1"/>
  <c r="S3166" i="1"/>
  <c r="S3164" i="1"/>
  <c r="S3163" i="1"/>
  <c r="S3168" i="1"/>
  <c r="S3180" i="1"/>
  <c r="S3177" i="1"/>
  <c r="S3172" i="1"/>
  <c r="S3176" i="1"/>
  <c r="S3174" i="1"/>
  <c r="S3179" i="1"/>
  <c r="S3169" i="1"/>
  <c r="S3171" i="1"/>
  <c r="S3173" i="1"/>
  <c r="S3178" i="1"/>
  <c r="S3175" i="1"/>
  <c r="S317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5" i="1"/>
  <c r="S3194" i="1"/>
  <c r="S3198" i="1"/>
  <c r="S3197" i="1"/>
  <c r="S3201" i="1"/>
  <c r="S3196" i="1"/>
  <c r="S3202" i="1"/>
  <c r="S3200" i="1"/>
  <c r="S3199" i="1"/>
  <c r="S3203" i="1"/>
  <c r="S3211" i="1"/>
  <c r="S3212" i="1"/>
  <c r="S3213" i="1"/>
  <c r="S3207" i="1"/>
  <c r="S3214" i="1"/>
  <c r="S3204" i="1"/>
  <c r="S3215" i="1"/>
  <c r="S3216" i="1"/>
  <c r="S3217" i="1"/>
  <c r="S3218" i="1"/>
  <c r="S3210" i="1"/>
  <c r="S3206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09" i="1"/>
  <c r="S3233" i="1"/>
  <c r="S3208" i="1"/>
  <c r="S3234" i="1"/>
  <c r="S3235" i="1"/>
  <c r="S3236" i="1"/>
  <c r="S3205" i="1"/>
  <c r="S3237" i="1"/>
  <c r="S3238" i="1"/>
  <c r="S3239" i="1"/>
  <c r="S3240" i="1"/>
  <c r="S3241" i="1"/>
  <c r="S3242" i="1"/>
  <c r="S3243" i="1"/>
  <c r="S3244" i="1"/>
  <c r="S3245" i="1"/>
  <c r="S3246" i="1"/>
  <c r="S3247" i="1"/>
  <c r="S3260" i="1"/>
  <c r="S3258" i="1"/>
  <c r="S3256" i="1"/>
  <c r="S3257" i="1"/>
  <c r="S3263" i="1"/>
  <c r="S3255" i="1"/>
  <c r="S3261" i="1"/>
  <c r="S3251" i="1"/>
  <c r="S3259" i="1"/>
  <c r="S3252" i="1"/>
  <c r="S3253" i="1"/>
  <c r="S3262" i="1"/>
  <c r="S3254" i="1"/>
  <c r="S3248" i="1"/>
  <c r="S3249" i="1"/>
  <c r="S3250" i="1"/>
  <c r="S3264" i="1"/>
  <c r="S3265" i="1"/>
  <c r="S3269" i="1"/>
  <c r="S3266" i="1"/>
  <c r="S3270" i="1"/>
  <c r="S3267" i="1"/>
  <c r="S3271" i="1"/>
  <c r="S3268" i="1"/>
  <c r="S3272" i="1"/>
  <c r="S3274" i="1"/>
  <c r="S3273" i="1"/>
  <c r="S3275" i="1"/>
  <c r="S3283" i="1"/>
  <c r="S3284" i="1"/>
  <c r="S3285" i="1"/>
  <c r="S3277" i="1"/>
  <c r="S3287" i="1"/>
  <c r="S3286" i="1"/>
  <c r="S3280" i="1"/>
  <c r="S3276" i="1"/>
  <c r="S3281" i="1"/>
  <c r="S3279" i="1"/>
  <c r="S3278" i="1"/>
  <c r="S3282" i="1"/>
  <c r="S3288" i="1"/>
  <c r="S3289" i="1"/>
  <c r="S3290" i="1"/>
  <c r="S3297" i="1"/>
  <c r="S3296" i="1"/>
  <c r="S3291" i="1"/>
  <c r="S3292" i="1"/>
  <c r="S3293" i="1"/>
  <c r="S3299" i="1"/>
  <c r="S3300" i="1"/>
  <c r="S3294" i="1"/>
  <c r="S3298" i="1"/>
  <c r="S3295" i="1"/>
  <c r="S3301" i="1"/>
  <c r="S3302" i="1"/>
  <c r="S3304" i="1"/>
  <c r="S3303" i="1"/>
  <c r="S3305" i="1"/>
  <c r="S3306" i="1"/>
  <c r="S3308" i="1"/>
  <c r="S3307" i="1"/>
  <c r="S3309" i="1"/>
  <c r="S3317" i="1"/>
  <c r="S3318" i="1"/>
  <c r="S3319" i="1"/>
  <c r="S3320" i="1"/>
  <c r="S3321" i="1"/>
  <c r="S3322" i="1"/>
  <c r="S3311" i="1"/>
  <c r="S3310" i="1"/>
  <c r="S3323" i="1"/>
  <c r="S3316" i="1"/>
  <c r="S3313" i="1"/>
  <c r="S3314" i="1"/>
  <c r="S3315" i="1"/>
  <c r="S3312" i="1"/>
  <c r="S3324" i="1"/>
  <c r="S3325" i="1"/>
  <c r="S3332" i="1"/>
  <c r="S3329" i="1"/>
  <c r="S3326" i="1"/>
  <c r="S3335" i="1"/>
  <c r="S3336" i="1"/>
  <c r="S3331" i="1"/>
  <c r="S3330" i="1"/>
  <c r="S3337" i="1"/>
  <c r="S3338" i="1"/>
  <c r="S3334" i="1"/>
  <c r="S3339" i="1"/>
  <c r="S3333" i="1"/>
  <c r="S3340" i="1"/>
  <c r="S3327" i="1"/>
  <c r="S3328" i="1"/>
  <c r="S3341" i="1"/>
  <c r="S3342" i="1"/>
  <c r="S3343" i="1"/>
  <c r="S3346" i="1"/>
  <c r="S3345" i="1"/>
  <c r="S3344" i="1"/>
  <c r="S3347" i="1"/>
  <c r="S3348" i="1"/>
  <c r="S3350" i="1"/>
  <c r="S3352" i="1"/>
  <c r="S3351" i="1"/>
  <c r="S3349" i="1"/>
  <c r="S3353" i="1"/>
  <c r="S3354" i="1"/>
  <c r="S3355" i="1"/>
  <c r="S3356" i="1"/>
  <c r="S3357" i="1"/>
  <c r="S3358" i="1"/>
  <c r="S3359" i="1"/>
  <c r="S3361" i="1"/>
  <c r="S3362" i="1"/>
  <c r="S3367" i="1"/>
  <c r="S3363" i="1"/>
  <c r="S3369" i="1"/>
  <c r="S3360" i="1"/>
  <c r="S3364" i="1"/>
  <c r="S3365" i="1"/>
  <c r="S3366" i="1"/>
  <c r="S3370" i="1"/>
  <c r="S3371" i="1"/>
  <c r="S3368" i="1"/>
  <c r="S3372" i="1"/>
  <c r="S3377" i="1"/>
  <c r="S3380" i="1"/>
  <c r="S3376" i="1"/>
  <c r="S3378" i="1"/>
  <c r="S3374" i="1"/>
  <c r="S3373" i="1"/>
  <c r="S3379" i="1"/>
  <c r="S3375" i="1"/>
  <c r="S3381" i="1"/>
  <c r="S103" i="1"/>
  <c r="O5965" i="1"/>
  <c r="O5814" i="1"/>
  <c r="O5665" i="1"/>
  <c r="O5666" i="1"/>
  <c r="O5667" i="1"/>
  <c r="O5551" i="1"/>
  <c r="O5948" i="1"/>
  <c r="O5966" i="1"/>
  <c r="O5556" i="1"/>
  <c r="O5346" i="1"/>
  <c r="O5552" i="1"/>
  <c r="O5553" i="1"/>
  <c r="O5949" i="1"/>
  <c r="O5815" i="1"/>
  <c r="O5268" i="1"/>
  <c r="O5557" i="1"/>
  <c r="O5970" i="1"/>
  <c r="O5554" i="1"/>
  <c r="O5431" i="1"/>
  <c r="O5789" i="1"/>
  <c r="O5957" i="1"/>
  <c r="O5816" i="1"/>
  <c r="O6018" i="1"/>
  <c r="O5558" i="1"/>
  <c r="O5555" i="1"/>
  <c r="O5432" i="1"/>
  <c r="O5433" i="1"/>
  <c r="O5790" i="1"/>
  <c r="O5485" i="1"/>
  <c r="O5668" i="1"/>
  <c r="O5281" i="1"/>
  <c r="O5434" i="1"/>
  <c r="O5269" i="1"/>
  <c r="O5484" i="1"/>
  <c r="O5631" i="1"/>
  <c r="O6004" i="1"/>
  <c r="O5278" i="1"/>
  <c r="O6014" i="1"/>
  <c r="O5514" i="1"/>
  <c r="O5279" i="1"/>
  <c r="O5270" i="1"/>
  <c r="O5282" i="1"/>
  <c r="O4256" i="1"/>
  <c r="O4257" i="1"/>
  <c r="O4258" i="1"/>
  <c r="O5347" i="1"/>
  <c r="O4259" i="1"/>
  <c r="O5296" i="1"/>
  <c r="O4260" i="1"/>
  <c r="O4261" i="1"/>
  <c r="O2470" i="1"/>
  <c r="O2469" i="1"/>
  <c r="O5999" i="1"/>
  <c r="O5980" i="1"/>
  <c r="O5971" i="1"/>
  <c r="O5967" i="1"/>
  <c r="O5958" i="1"/>
  <c r="O5950" i="1"/>
  <c r="O5817" i="1"/>
  <c r="O5791" i="1"/>
  <c r="O5669" i="1"/>
  <c r="O5632" i="1"/>
  <c r="O5559" i="1"/>
  <c r="O5516" i="1"/>
  <c r="O5486" i="1"/>
  <c r="O5435" i="1"/>
  <c r="O5348" i="1"/>
  <c r="O5297" i="1"/>
  <c r="O5283" i="1"/>
  <c r="O5280" i="1"/>
  <c r="O5271" i="1"/>
  <c r="O6206" i="1"/>
  <c r="O4262" i="1"/>
  <c r="O2471" i="1"/>
  <c r="O103" i="1"/>
  <c r="O102" i="1"/>
  <c r="O25" i="1"/>
  <c r="O26" i="1"/>
  <c r="O27" i="1"/>
  <c r="O23" i="1"/>
  <c r="O46" i="1"/>
  <c r="O13" i="1"/>
  <c r="O104" i="1"/>
  <c r="O47" i="1"/>
  <c r="O24" i="1"/>
  <c r="O105" i="1"/>
  <c r="O106" i="1"/>
  <c r="O20" i="1"/>
  <c r="O16" i="1"/>
  <c r="O92" i="1"/>
  <c r="O93" i="1"/>
  <c r="O38" i="1"/>
  <c r="O39" i="1"/>
  <c r="O11" i="1"/>
  <c r="O48" i="1"/>
  <c r="O70" i="1"/>
  <c r="O71" i="1"/>
  <c r="O72" i="1"/>
  <c r="O73" i="1"/>
  <c r="O49" i="1"/>
  <c r="O36" i="1"/>
  <c r="O107" i="1"/>
  <c r="O50" i="1"/>
  <c r="O51" i="1"/>
  <c r="O52" i="1"/>
  <c r="O53" i="1"/>
  <c r="O15" i="1"/>
  <c r="O108" i="1"/>
  <c r="O74" i="1"/>
  <c r="O17" i="1"/>
  <c r="O75" i="1"/>
  <c r="O94" i="1"/>
  <c r="O40" i="1"/>
  <c r="O99" i="1"/>
  <c r="O33" i="1"/>
  <c r="O54" i="1"/>
  <c r="O76" i="1"/>
  <c r="O109" i="1"/>
  <c r="O77" i="1"/>
  <c r="O95" i="1"/>
  <c r="O110" i="1"/>
  <c r="O55" i="1"/>
  <c r="O111" i="1"/>
  <c r="O112" i="1"/>
  <c r="O146" i="1"/>
  <c r="O56" i="1"/>
  <c r="O57" i="1"/>
  <c r="O35" i="1"/>
  <c r="O78" i="1"/>
  <c r="O79" i="1"/>
  <c r="O80" i="1"/>
  <c r="O113" i="1"/>
  <c r="O41" i="1"/>
  <c r="O42" i="1"/>
  <c r="O114" i="1"/>
  <c r="O115" i="1"/>
  <c r="O18" i="1"/>
  <c r="O116" i="1"/>
  <c r="O100" i="1"/>
  <c r="O28" i="1"/>
  <c r="O29" i="1"/>
  <c r="O30" i="1"/>
  <c r="O58" i="1"/>
  <c r="O149" i="1"/>
  <c r="O19" i="1"/>
  <c r="O153" i="1"/>
  <c r="O31" i="1"/>
  <c r="O59" i="1"/>
  <c r="O81" i="1"/>
  <c r="O82" i="1"/>
  <c r="O60" i="1"/>
  <c r="O83" i="1"/>
  <c r="O43" i="1"/>
  <c r="O84" i="1"/>
  <c r="O21" i="1"/>
  <c r="O117" i="1"/>
  <c r="O10" i="1"/>
  <c r="O118" i="1"/>
  <c r="O119" i="1"/>
  <c r="O120" i="1"/>
  <c r="O61" i="1"/>
  <c r="O62" i="1"/>
  <c r="O44" i="1"/>
  <c r="O63" i="1"/>
  <c r="O85" i="1"/>
  <c r="O64" i="1"/>
  <c r="O65" i="1"/>
  <c r="O121" i="1"/>
  <c r="O86" i="1"/>
  <c r="O122" i="1"/>
  <c r="O87" i="1"/>
  <c r="O123" i="1"/>
  <c r="O88" i="1"/>
  <c r="O34" i="1"/>
  <c r="O124" i="1"/>
  <c r="O96" i="1"/>
  <c r="O66" i="1"/>
  <c r="O125" i="1"/>
  <c r="O12" i="1"/>
  <c r="O126" i="1"/>
  <c r="O67" i="1"/>
  <c r="O97" i="1"/>
  <c r="O68" i="1"/>
  <c r="O127" i="1"/>
  <c r="O98" i="1"/>
  <c r="O128" i="1"/>
  <c r="O129" i="1"/>
  <c r="O150" i="1"/>
  <c r="O45" i="1"/>
  <c r="O89" i="1"/>
  <c r="O69" i="1"/>
  <c r="O90" i="1"/>
  <c r="O130" i="1"/>
  <c r="O37" i="1"/>
  <c r="O148" i="1"/>
  <c r="O131" i="1"/>
  <c r="O14" i="1"/>
  <c r="O91" i="1"/>
  <c r="O132" i="1"/>
  <c r="O133" i="1"/>
  <c r="O134" i="1"/>
  <c r="O22" i="1"/>
  <c r="O151" i="1"/>
  <c r="O135" i="1"/>
  <c r="O136" i="1"/>
  <c r="O137" i="1"/>
  <c r="O138" i="1"/>
  <c r="O32" i="1"/>
  <c r="O139" i="1"/>
  <c r="O140" i="1"/>
  <c r="O141" i="1"/>
  <c r="O142" i="1"/>
  <c r="O154" i="1"/>
  <c r="O152" i="1"/>
  <c r="O143" i="1"/>
  <c r="O144" i="1"/>
  <c r="O145" i="1"/>
  <c r="O101" i="1"/>
  <c r="O155" i="1"/>
  <c r="O147" i="1"/>
  <c r="O156" i="1"/>
  <c r="O226" i="1"/>
  <c r="O227" i="1"/>
  <c r="O190" i="1"/>
  <c r="O191" i="1"/>
  <c r="O192" i="1"/>
  <c r="O193" i="1"/>
  <c r="O211" i="1"/>
  <c r="O212" i="1"/>
  <c r="O174" i="1"/>
  <c r="O175" i="1"/>
  <c r="O176" i="1"/>
  <c r="O205" i="1"/>
  <c r="O207" i="1"/>
  <c r="O198" i="1"/>
  <c r="O208" i="1"/>
  <c r="O177" i="1"/>
  <c r="O161" i="1"/>
  <c r="O279" i="1"/>
  <c r="O235" i="1"/>
  <c r="O244" i="1"/>
  <c r="O178" i="1"/>
  <c r="O179" i="1"/>
  <c r="O180" i="1"/>
  <c r="O181" i="1"/>
  <c r="O163" i="1"/>
  <c r="O162" i="1"/>
  <c r="O213" i="1"/>
  <c r="O214" i="1"/>
  <c r="O215" i="1"/>
  <c r="O182" i="1"/>
  <c r="O216" i="1"/>
  <c r="O217" i="1"/>
  <c r="O245" i="1"/>
  <c r="O218" i="1"/>
  <c r="O183" i="1"/>
  <c r="O184" i="1"/>
  <c r="O167" i="1"/>
  <c r="O169" i="1"/>
  <c r="O228" i="1"/>
  <c r="O246" i="1"/>
  <c r="O236" i="1"/>
  <c r="O229" i="1"/>
  <c r="O170" i="1"/>
  <c r="O171" i="1"/>
  <c r="O168" i="1"/>
  <c r="O247" i="1"/>
  <c r="O194" i="1"/>
  <c r="O202" i="1"/>
  <c r="O209" i="1"/>
  <c r="O219" i="1"/>
  <c r="O220" i="1"/>
  <c r="O185" i="1"/>
  <c r="O275" i="1"/>
  <c r="O200" i="1"/>
  <c r="O221" i="1"/>
  <c r="O238" i="1"/>
  <c r="O172" i="1"/>
  <c r="O222" i="1"/>
  <c r="O186" i="1"/>
  <c r="O230" i="1"/>
  <c r="O248" i="1"/>
  <c r="O173" i="1"/>
  <c r="O242" i="1"/>
  <c r="O223" i="1"/>
  <c r="O157" i="1"/>
  <c r="O249" i="1"/>
  <c r="O241" i="1"/>
  <c r="O231" i="1"/>
  <c r="O250" i="1"/>
  <c r="O276" i="1"/>
  <c r="O251" i="1"/>
  <c r="O277" i="1"/>
  <c r="O252" i="1"/>
  <c r="O253" i="1"/>
  <c r="O254" i="1"/>
  <c r="O255" i="1"/>
  <c r="O164" i="1"/>
  <c r="O256" i="1"/>
  <c r="O159" i="1"/>
  <c r="O165" i="1"/>
  <c r="O210" i="1"/>
  <c r="O197" i="1"/>
  <c r="O232" i="1"/>
  <c r="O224" i="1"/>
  <c r="O257" i="1"/>
  <c r="O258" i="1"/>
  <c r="O237" i="1"/>
  <c r="O259" i="1"/>
  <c r="O260" i="1"/>
  <c r="O261" i="1"/>
  <c r="O262" i="1"/>
  <c r="O243" i="1"/>
  <c r="O187" i="1"/>
  <c r="O199" i="1"/>
  <c r="O233" i="1"/>
  <c r="O263" i="1"/>
  <c r="O239" i="1"/>
  <c r="O188" i="1"/>
  <c r="O240" i="1"/>
  <c r="O204" i="1"/>
  <c r="O206" i="1"/>
  <c r="O264" i="1"/>
  <c r="O265" i="1"/>
  <c r="O266" i="1"/>
  <c r="O166" i="1"/>
  <c r="O267" i="1"/>
  <c r="O268" i="1"/>
  <c r="O158" i="1"/>
  <c r="O269" i="1"/>
  <c r="O270" i="1"/>
  <c r="O225" i="1"/>
  <c r="O195" i="1"/>
  <c r="O189" i="1"/>
  <c r="O271" i="1"/>
  <c r="O196" i="1"/>
  <c r="O201" i="1"/>
  <c r="O203" i="1"/>
  <c r="O272" i="1"/>
  <c r="O273" i="1"/>
  <c r="O274" i="1"/>
  <c r="O160" i="1"/>
  <c r="O234" i="1"/>
  <c r="O278" i="1"/>
  <c r="O280" i="1"/>
  <c r="O489" i="1"/>
  <c r="O486" i="1"/>
  <c r="O484" i="1"/>
  <c r="O483" i="1"/>
  <c r="O487" i="1"/>
  <c r="O488" i="1"/>
  <c r="O479" i="1"/>
  <c r="O482" i="1"/>
  <c r="O493" i="1"/>
  <c r="O481" i="1"/>
  <c r="O492" i="1"/>
  <c r="O494" i="1"/>
  <c r="O480" i="1"/>
  <c r="O485" i="1"/>
  <c r="O490" i="1"/>
  <c r="O491" i="1"/>
  <c r="O495" i="1"/>
  <c r="O323" i="1"/>
  <c r="O324" i="1"/>
  <c r="O356" i="1"/>
  <c r="O357" i="1"/>
  <c r="O442" i="1"/>
  <c r="O358" i="1"/>
  <c r="O359" i="1"/>
  <c r="O343" i="1"/>
  <c r="O360" i="1"/>
  <c r="O310" i="1"/>
  <c r="O311" i="1"/>
  <c r="O312" i="1"/>
  <c r="O361" i="1"/>
  <c r="O325" i="1"/>
  <c r="O326" i="1"/>
  <c r="O313" i="1"/>
  <c r="O362" i="1"/>
  <c r="O443" i="1"/>
  <c r="O363" i="1"/>
  <c r="O364" i="1"/>
  <c r="O365" i="1"/>
  <c r="O476" i="1"/>
  <c r="O293" i="1"/>
  <c r="O327" i="1"/>
  <c r="O366" i="1"/>
  <c r="O446" i="1"/>
  <c r="O367" i="1"/>
  <c r="O368" i="1"/>
  <c r="O369" i="1"/>
  <c r="O370" i="1"/>
  <c r="O371" i="1"/>
  <c r="O328" i="1"/>
  <c r="O339" i="1"/>
  <c r="O372" i="1"/>
  <c r="O373" i="1"/>
  <c r="O462" i="1"/>
  <c r="O314" i="1"/>
  <c r="O315" i="1"/>
  <c r="O463" i="1"/>
  <c r="O444" i="1"/>
  <c r="O467" i="1"/>
  <c r="O374" i="1"/>
  <c r="O460" i="1"/>
  <c r="O375" i="1"/>
  <c r="O304" i="1"/>
  <c r="O376" i="1"/>
  <c r="O468" i="1"/>
  <c r="O377" i="1"/>
  <c r="O474" i="1"/>
  <c r="O464" i="1"/>
  <c r="O378" i="1"/>
  <c r="O379" i="1"/>
  <c r="O316" i="1"/>
  <c r="O346" i="1"/>
  <c r="O380" i="1"/>
  <c r="O381" i="1"/>
  <c r="O382" i="1"/>
  <c r="O461" i="1"/>
  <c r="O475" i="1"/>
  <c r="O383" i="1"/>
  <c r="O447" i="1"/>
  <c r="O384" i="1"/>
  <c r="O385" i="1"/>
  <c r="O386" i="1"/>
  <c r="O441" i="1"/>
  <c r="O387" i="1"/>
  <c r="O388" i="1"/>
  <c r="O291" i="1"/>
  <c r="O448" i="1"/>
  <c r="O389" i="1"/>
  <c r="O390" i="1"/>
  <c r="O329" i="1"/>
  <c r="O391" i="1"/>
  <c r="O449" i="1"/>
  <c r="O392" i="1"/>
  <c r="O393" i="1"/>
  <c r="O394" i="1"/>
  <c r="O395" i="1"/>
  <c r="O396" i="1"/>
  <c r="O397" i="1"/>
  <c r="O456" i="1"/>
  <c r="O294" i="1"/>
  <c r="O398" i="1"/>
  <c r="O399" i="1"/>
  <c r="O295" i="1"/>
  <c r="O309" i="1"/>
  <c r="O400" i="1"/>
  <c r="O401" i="1"/>
  <c r="O450" i="1"/>
  <c r="O402" i="1"/>
  <c r="O403" i="1"/>
  <c r="O300" i="1"/>
  <c r="O347" i="1"/>
  <c r="O354" i="1"/>
  <c r="O451" i="1"/>
  <c r="O303" i="1"/>
  <c r="O452" i="1"/>
  <c r="O404" i="1"/>
  <c r="O307" i="1"/>
  <c r="O353" i="1"/>
  <c r="O349" i="1"/>
  <c r="O345" i="1"/>
  <c r="O457" i="1"/>
  <c r="O405" i="1"/>
  <c r="O469" i="1"/>
  <c r="O330" i="1"/>
  <c r="O406" i="1"/>
  <c r="O351" i="1"/>
  <c r="O407" i="1"/>
  <c r="O317" i="1"/>
  <c r="O302" i="1"/>
  <c r="O355" i="1"/>
  <c r="O299" i="1"/>
  <c r="O344" i="1"/>
  <c r="O408" i="1"/>
  <c r="O352" i="1"/>
  <c r="O350" i="1"/>
  <c r="O318" i="1"/>
  <c r="O301" i="1"/>
  <c r="O319" i="1"/>
  <c r="O453" i="1"/>
  <c r="O298" i="1"/>
  <c r="O445" i="1"/>
  <c r="O409" i="1"/>
  <c r="O454" i="1"/>
  <c r="O305" i="1"/>
  <c r="O410" i="1"/>
  <c r="O411" i="1"/>
  <c r="O412" i="1"/>
  <c r="O413" i="1"/>
  <c r="O458" i="1"/>
  <c r="O306" i="1"/>
  <c r="O414" i="1"/>
  <c r="O415" i="1"/>
  <c r="O416" i="1"/>
  <c r="O417" i="1"/>
  <c r="O455" i="1"/>
  <c r="O331" i="1"/>
  <c r="O418" i="1"/>
  <c r="O419" i="1"/>
  <c r="O320" i="1"/>
  <c r="O340" i="1"/>
  <c r="O348" i="1"/>
  <c r="O420" i="1"/>
  <c r="O289" i="1"/>
  <c r="O332" i="1"/>
  <c r="O421" i="1"/>
  <c r="O422" i="1"/>
  <c r="O341" i="1"/>
  <c r="O423" i="1"/>
  <c r="O424" i="1"/>
  <c r="O425" i="1"/>
  <c r="O471" i="1"/>
  <c r="O426" i="1"/>
  <c r="O427" i="1"/>
  <c r="O342" i="1"/>
  <c r="O428" i="1"/>
  <c r="O429" i="1"/>
  <c r="O297" i="1"/>
  <c r="O333" i="1"/>
  <c r="O430" i="1"/>
  <c r="O334" i="1"/>
  <c r="O465" i="1"/>
  <c r="O431" i="1"/>
  <c r="O296" i="1"/>
  <c r="O432" i="1"/>
  <c r="O433" i="1"/>
  <c r="O466" i="1"/>
  <c r="O308" i="1"/>
  <c r="O434" i="1"/>
  <c r="O435" i="1"/>
  <c r="O290" i="1"/>
  <c r="O472" i="1"/>
  <c r="O292" i="1"/>
  <c r="O477" i="1"/>
  <c r="O335" i="1"/>
  <c r="O321" i="1"/>
  <c r="O436" i="1"/>
  <c r="O437" i="1"/>
  <c r="O459" i="1"/>
  <c r="O336" i="1"/>
  <c r="O287" i="1"/>
  <c r="O288" i="1"/>
  <c r="O470" i="1"/>
  <c r="O438" i="1"/>
  <c r="O322" i="1"/>
  <c r="O337" i="1"/>
  <c r="O439" i="1"/>
  <c r="O473" i="1"/>
  <c r="O338" i="1"/>
  <c r="O440" i="1"/>
  <c r="O478" i="1"/>
  <c r="O528" i="1"/>
  <c r="O508" i="1"/>
  <c r="O509" i="1"/>
  <c r="O544" i="1"/>
  <c r="O545" i="1"/>
  <c r="O529" i="1"/>
  <c r="O510" i="1"/>
  <c r="O550" i="1"/>
  <c r="O551" i="1"/>
  <c r="O552" i="1"/>
  <c r="O553" i="1"/>
  <c r="O554" i="1"/>
  <c r="O511" i="1"/>
  <c r="O512" i="1"/>
  <c r="O568" i="1"/>
  <c r="O548" i="1"/>
  <c r="O546" i="1"/>
  <c r="O555" i="1"/>
  <c r="O569" i="1"/>
  <c r="O547" i="1"/>
  <c r="O570" i="1"/>
  <c r="O556" i="1"/>
  <c r="O530" i="1"/>
  <c r="O513" i="1"/>
  <c r="O571" i="1"/>
  <c r="O514" i="1"/>
  <c r="O557" i="1"/>
  <c r="O549" i="1"/>
  <c r="O558" i="1"/>
  <c r="O531" i="1"/>
  <c r="O515" i="1"/>
  <c r="O559" i="1"/>
  <c r="O572" i="1"/>
  <c r="O532" i="1"/>
  <c r="O560" i="1"/>
  <c r="O533" i="1"/>
  <c r="O561" i="1"/>
  <c r="O516" i="1"/>
  <c r="O534" i="1"/>
  <c r="O517" i="1"/>
  <c r="O518" i="1"/>
  <c r="O543" i="1"/>
  <c r="O519" i="1"/>
  <c r="O562" i="1"/>
  <c r="O535" i="1"/>
  <c r="O520" i="1"/>
  <c r="O563" i="1"/>
  <c r="O573" i="1"/>
  <c r="O521" i="1"/>
  <c r="O522" i="1"/>
  <c r="O564" i="1"/>
  <c r="O574" i="1"/>
  <c r="O536" i="1"/>
  <c r="O565" i="1"/>
  <c r="O523" i="1"/>
  <c r="O537" i="1"/>
  <c r="O524" i="1"/>
  <c r="O538" i="1"/>
  <c r="O566" i="1"/>
  <c r="O525" i="1"/>
  <c r="O575" i="1"/>
  <c r="O526" i="1"/>
  <c r="O576" i="1"/>
  <c r="O539" i="1"/>
  <c r="O527" i="1"/>
  <c r="O540" i="1"/>
  <c r="O567" i="1"/>
  <c r="O541" i="1"/>
  <c r="O542" i="1"/>
  <c r="O577" i="1"/>
  <c r="O281" i="1"/>
  <c r="O282" i="1"/>
  <c r="O283" i="1"/>
  <c r="O284" i="1"/>
  <c r="O285" i="1"/>
  <c r="O286" i="1"/>
  <c r="O498" i="1"/>
  <c r="O496" i="1"/>
  <c r="O497" i="1"/>
  <c r="O499" i="1"/>
  <c r="O500" i="1"/>
  <c r="O501" i="1"/>
  <c r="O502" i="1"/>
  <c r="O503" i="1"/>
  <c r="O504" i="1"/>
  <c r="O505" i="1"/>
  <c r="O506" i="1"/>
  <c r="O507" i="1"/>
  <c r="O581" i="1"/>
  <c r="O578" i="1"/>
  <c r="O580" i="1"/>
  <c r="O582" i="1"/>
  <c r="O583" i="1"/>
  <c r="O579" i="1"/>
  <c r="O584" i="1"/>
  <c r="O585" i="1"/>
  <c r="O586" i="1"/>
  <c r="O587" i="1"/>
  <c r="O588" i="1"/>
  <c r="O589" i="1"/>
  <c r="O590" i="1"/>
  <c r="O591" i="1"/>
  <c r="O592" i="1"/>
  <c r="O6022" i="1"/>
  <c r="O6006" i="1"/>
  <c r="O6081" i="1"/>
  <c r="O6026" i="1"/>
  <c r="O6137" i="1"/>
  <c r="O6082" i="1"/>
  <c r="O6152" i="1"/>
  <c r="O6153" i="1"/>
  <c r="O6195" i="1"/>
  <c r="O6083" i="1"/>
  <c r="O6101" i="1"/>
  <c r="O6102" i="1"/>
  <c r="O6063" i="1"/>
  <c r="O6084" i="1"/>
  <c r="O6103" i="1"/>
  <c r="O6003" i="1"/>
  <c r="O6154" i="1"/>
  <c r="O6120" i="1"/>
  <c r="O6126" i="1"/>
  <c r="O6087" i="1"/>
  <c r="O6007" i="1"/>
  <c r="O6155" i="1"/>
  <c r="O6156" i="1"/>
  <c r="O6136" i="1"/>
  <c r="O6008" i="1"/>
  <c r="O6157" i="1"/>
  <c r="O6024" i="1"/>
  <c r="O6158" i="1"/>
  <c r="O6159" i="1"/>
  <c r="O6160" i="1"/>
  <c r="O6050" i="1"/>
  <c r="O6161" i="1"/>
  <c r="O6064" i="1"/>
  <c r="O6138" i="1"/>
  <c r="O6119" i="1"/>
  <c r="O6162" i="1"/>
  <c r="O6163" i="1"/>
  <c r="O6118" i="1"/>
  <c r="O6139" i="1"/>
  <c r="O6164" i="1"/>
  <c r="O6052" i="1"/>
  <c r="O6065" i="1"/>
  <c r="O6054" i="1"/>
  <c r="O6025" i="1"/>
  <c r="O6104" i="1"/>
  <c r="O6055" i="1"/>
  <c r="O6106" i="1"/>
  <c r="O6165" i="1"/>
  <c r="O6069" i="1"/>
  <c r="O6129" i="1"/>
  <c r="O6056" i="1"/>
  <c r="O6089" i="1"/>
  <c r="O6166" i="1"/>
  <c r="O6167" i="1"/>
  <c r="O6070" i="1"/>
  <c r="O6168" i="1"/>
  <c r="O6023" i="1"/>
  <c r="O6169" i="1"/>
  <c r="O6073" i="1"/>
  <c r="O6090" i="1"/>
  <c r="O6005" i="1"/>
  <c r="O6057" i="1"/>
  <c r="O6170" i="1"/>
  <c r="O6080" i="1"/>
  <c r="O6037" i="1"/>
  <c r="O6127" i="1"/>
  <c r="O6171" i="1"/>
  <c r="O6172" i="1"/>
  <c r="O6140" i="1"/>
  <c r="O6196" i="1"/>
  <c r="O6091" i="1"/>
  <c r="O6058" i="1"/>
  <c r="O6130" i="1"/>
  <c r="O6125" i="1"/>
  <c r="O6141" i="1"/>
  <c r="O6173" i="1"/>
  <c r="O6108" i="1"/>
  <c r="O6174" i="1"/>
  <c r="O6175" i="1"/>
  <c r="O6059" i="1"/>
  <c r="O6176" i="1"/>
  <c r="O6060" i="1"/>
  <c r="O6177" i="1"/>
  <c r="O6110" i="1"/>
  <c r="O6074" i="1"/>
  <c r="O6135" i="1"/>
  <c r="O6092" i="1"/>
  <c r="O6076" i="1"/>
  <c r="O6178" i="1"/>
  <c r="O6093" i="1"/>
  <c r="O6111" i="1"/>
  <c r="O6142" i="1"/>
  <c r="O6143" i="1"/>
  <c r="O6131" i="1"/>
  <c r="O6144" i="1"/>
  <c r="O6179" i="1"/>
  <c r="O6128" i="1"/>
  <c r="O6180" i="1"/>
  <c r="O6181" i="1"/>
  <c r="O6146" i="1"/>
  <c r="O6182" i="1"/>
  <c r="O6147" i="1"/>
  <c r="O6094" i="1"/>
  <c r="O6112" i="1"/>
  <c r="O6067" i="1"/>
  <c r="O6079" i="1"/>
  <c r="O6184" i="1"/>
  <c r="O6185" i="1"/>
  <c r="O6148" i="1"/>
  <c r="O6115" i="1"/>
  <c r="O6095" i="1"/>
  <c r="O6187" i="1"/>
  <c r="O6096" i="1"/>
  <c r="O6188" i="1"/>
  <c r="O6149" i="1"/>
  <c r="O6150" i="1"/>
  <c r="O6097" i="1"/>
  <c r="O6151" i="1"/>
  <c r="O6189" i="1"/>
  <c r="O6117" i="1"/>
  <c r="O6100" i="1"/>
  <c r="O6190" i="1"/>
  <c r="O6191" i="1"/>
  <c r="O6075" i="1"/>
  <c r="O6192" i="1"/>
  <c r="O6193" i="1"/>
  <c r="O6194" i="1"/>
  <c r="O6123" i="1"/>
  <c r="O6207" i="1"/>
  <c r="O778" i="1"/>
  <c r="O665" i="1"/>
  <c r="O666" i="1"/>
  <c r="O667" i="1"/>
  <c r="O668" i="1"/>
  <c r="O636" i="1"/>
  <c r="O637" i="1"/>
  <c r="O771" i="1"/>
  <c r="O772" i="1"/>
  <c r="O669" i="1"/>
  <c r="O670" i="1"/>
  <c r="O611" i="1"/>
  <c r="O612" i="1"/>
  <c r="O613" i="1"/>
  <c r="O671" i="1"/>
  <c r="O672" i="1"/>
  <c r="O673" i="1"/>
  <c r="O638" i="1"/>
  <c r="O606" i="1"/>
  <c r="O600" i="1"/>
  <c r="O663" i="1"/>
  <c r="O614" i="1"/>
  <c r="O674" i="1"/>
  <c r="O675" i="1"/>
  <c r="O676" i="1"/>
  <c r="O779" i="1"/>
  <c r="O677" i="1"/>
  <c r="O615" i="1"/>
  <c r="O678" i="1"/>
  <c r="O679" i="1"/>
  <c r="O680" i="1"/>
  <c r="O639" i="1"/>
  <c r="O681" i="1"/>
  <c r="O682" i="1"/>
  <c r="O683" i="1"/>
  <c r="O684" i="1"/>
  <c r="O769" i="1"/>
  <c r="O685" i="1"/>
  <c r="O686" i="1"/>
  <c r="O616" i="1"/>
  <c r="O687" i="1"/>
  <c r="O688" i="1"/>
  <c r="O780" i="1"/>
  <c r="O767" i="1"/>
  <c r="O689" i="1"/>
  <c r="O690" i="1"/>
  <c r="O691" i="1"/>
  <c r="O692" i="1"/>
  <c r="O693" i="1"/>
  <c r="O597" i="1"/>
  <c r="O694" i="1"/>
  <c r="O695" i="1"/>
  <c r="O696" i="1"/>
  <c r="O697" i="1"/>
  <c r="O698" i="1"/>
  <c r="O617" i="1"/>
  <c r="O607" i="1"/>
  <c r="O699" i="1"/>
  <c r="O700" i="1"/>
  <c r="O640" i="1"/>
  <c r="O781" i="1"/>
  <c r="O641" i="1"/>
  <c r="O642" i="1"/>
  <c r="O701" i="1"/>
  <c r="O702" i="1"/>
  <c r="O703" i="1"/>
  <c r="O704" i="1"/>
  <c r="O773" i="1"/>
  <c r="O774" i="1"/>
  <c r="O705" i="1"/>
  <c r="O706" i="1"/>
  <c r="O618" i="1"/>
  <c r="O707" i="1"/>
  <c r="O708" i="1"/>
  <c r="O709" i="1"/>
  <c r="O608" i="1"/>
  <c r="O609" i="1"/>
  <c r="O768" i="1"/>
  <c r="O710" i="1"/>
  <c r="O711" i="1"/>
  <c r="O712" i="1"/>
  <c r="O713" i="1"/>
  <c r="O714" i="1"/>
  <c r="O643" i="1"/>
  <c r="O775" i="1"/>
  <c r="O715" i="1"/>
  <c r="O644" i="1"/>
  <c r="O716" i="1"/>
  <c r="O645" i="1"/>
  <c r="O659" i="1"/>
  <c r="O717" i="1"/>
  <c r="O787" i="1"/>
  <c r="O718" i="1"/>
  <c r="O619" i="1"/>
  <c r="O719" i="1"/>
  <c r="O620" i="1"/>
  <c r="O720" i="1"/>
  <c r="O721" i="1"/>
  <c r="O791" i="1"/>
  <c r="O766" i="1"/>
  <c r="O621" i="1"/>
  <c r="O776" i="1"/>
  <c r="O722" i="1"/>
  <c r="O646" i="1"/>
  <c r="O723" i="1"/>
  <c r="O661" i="1"/>
  <c r="O647" i="1"/>
  <c r="O764" i="1"/>
  <c r="O724" i="1"/>
  <c r="O725" i="1"/>
  <c r="O726" i="1"/>
  <c r="O727" i="1"/>
  <c r="O728" i="1"/>
  <c r="O729" i="1"/>
  <c r="O782" i="1"/>
  <c r="O730" i="1"/>
  <c r="O596" i="1"/>
  <c r="O731" i="1"/>
  <c r="O622" i="1"/>
  <c r="O610" i="1"/>
  <c r="O732" i="1"/>
  <c r="O783" i="1"/>
  <c r="O784" i="1"/>
  <c r="O623" i="1"/>
  <c r="O785" i="1"/>
  <c r="O603" i="1"/>
  <c r="O648" i="1"/>
  <c r="O733" i="1"/>
  <c r="O734" i="1"/>
  <c r="O735" i="1"/>
  <c r="O624" i="1"/>
  <c r="O736" i="1"/>
  <c r="O789" i="1"/>
  <c r="O737" i="1"/>
  <c r="O625" i="1"/>
  <c r="O738" i="1"/>
  <c r="O739" i="1"/>
  <c r="O740" i="1"/>
  <c r="O660" i="1"/>
  <c r="O649" i="1"/>
  <c r="O741" i="1"/>
  <c r="O742" i="1"/>
  <c r="O626" i="1"/>
  <c r="O604" i="1"/>
  <c r="O743" i="1"/>
  <c r="O650" i="1"/>
  <c r="O744" i="1"/>
  <c r="O651" i="1"/>
  <c r="O593" i="1"/>
  <c r="O627" i="1"/>
  <c r="O628" i="1"/>
  <c r="O745" i="1"/>
  <c r="O652" i="1"/>
  <c r="O770" i="1"/>
  <c r="O746" i="1"/>
  <c r="O747" i="1"/>
  <c r="O748" i="1"/>
  <c r="O749" i="1"/>
  <c r="O750" i="1"/>
  <c r="O788" i="1"/>
  <c r="O751" i="1"/>
  <c r="O629" i="1"/>
  <c r="O630" i="1"/>
  <c r="O631" i="1"/>
  <c r="O752" i="1"/>
  <c r="O753" i="1"/>
  <c r="O754" i="1"/>
  <c r="O755" i="1"/>
  <c r="O599" i="1"/>
  <c r="O756" i="1"/>
  <c r="O757" i="1"/>
  <c r="O758" i="1"/>
  <c r="O759" i="1"/>
  <c r="O653" i="1"/>
  <c r="O777" i="1"/>
  <c r="O632" i="1"/>
  <c r="O654" i="1"/>
  <c r="O760" i="1"/>
  <c r="O655" i="1"/>
  <c r="O656" i="1"/>
  <c r="O765" i="1"/>
  <c r="O761" i="1"/>
  <c r="O762" i="1"/>
  <c r="O633" i="1"/>
  <c r="O786" i="1"/>
  <c r="O657" i="1"/>
  <c r="O664" i="1"/>
  <c r="O763" i="1"/>
  <c r="O634" i="1"/>
  <c r="O790" i="1"/>
  <c r="O598" i="1"/>
  <c r="O594" i="1"/>
  <c r="O602" i="1"/>
  <c r="O662" i="1"/>
  <c r="O601" i="1"/>
  <c r="O605" i="1"/>
  <c r="O635" i="1"/>
  <c r="O658" i="1"/>
  <c r="O595" i="1"/>
  <c r="O792" i="1"/>
  <c r="O870" i="1"/>
  <c r="O847" i="1"/>
  <c r="O871" i="1"/>
  <c r="O872" i="1"/>
  <c r="O900" i="1"/>
  <c r="O873" i="1"/>
  <c r="O848" i="1"/>
  <c r="O849" i="1"/>
  <c r="O850" i="1"/>
  <c r="O895" i="1"/>
  <c r="O843" i="1"/>
  <c r="O851" i="1"/>
  <c r="O844" i="1"/>
  <c r="O852" i="1"/>
  <c r="O853" i="1"/>
  <c r="O854" i="1"/>
  <c r="O874" i="1"/>
  <c r="O897" i="1"/>
  <c r="O891" i="1"/>
  <c r="O875" i="1"/>
  <c r="O855" i="1"/>
  <c r="O856" i="1"/>
  <c r="O876" i="1"/>
  <c r="O877" i="1"/>
  <c r="O878" i="1"/>
  <c r="O879" i="1"/>
  <c r="O893" i="1"/>
  <c r="O857" i="1"/>
  <c r="O858" i="1"/>
  <c r="O859" i="1"/>
  <c r="O896" i="1"/>
  <c r="O846" i="1"/>
  <c r="O898" i="1"/>
  <c r="O880" i="1"/>
  <c r="O860" i="1"/>
  <c r="O881" i="1"/>
  <c r="O861" i="1"/>
  <c r="O862" i="1"/>
  <c r="O863" i="1"/>
  <c r="O882" i="1"/>
  <c r="O864" i="1"/>
  <c r="O892" i="1"/>
  <c r="O899" i="1"/>
  <c r="O865" i="1"/>
  <c r="O894" i="1"/>
  <c r="O883" i="1"/>
  <c r="O884" i="1"/>
  <c r="O885" i="1"/>
  <c r="O866" i="1"/>
  <c r="O886" i="1"/>
  <c r="O887" i="1"/>
  <c r="O888" i="1"/>
  <c r="O867" i="1"/>
  <c r="O889" i="1"/>
  <c r="O868" i="1"/>
  <c r="O845" i="1"/>
  <c r="O869" i="1"/>
  <c r="O890" i="1"/>
  <c r="O901" i="1"/>
  <c r="O832" i="1"/>
  <c r="O833" i="1"/>
  <c r="O840" i="1"/>
  <c r="O831" i="1"/>
  <c r="O841" i="1"/>
  <c r="O830" i="1"/>
  <c r="O834" i="1"/>
  <c r="O835" i="1"/>
  <c r="O836" i="1"/>
  <c r="O837" i="1"/>
  <c r="O838" i="1"/>
  <c r="O839" i="1"/>
  <c r="O842" i="1"/>
  <c r="O1123" i="1"/>
  <c r="O1124" i="1"/>
  <c r="O1134" i="1"/>
  <c r="O1127" i="1"/>
  <c r="O1125" i="1"/>
  <c r="O1132" i="1"/>
  <c r="O1128" i="1"/>
  <c r="O1126" i="1"/>
  <c r="O1129" i="1"/>
  <c r="O1130" i="1"/>
  <c r="O1135" i="1"/>
  <c r="O1131" i="1"/>
  <c r="O1136" i="1"/>
  <c r="O1133" i="1"/>
  <c r="O1137" i="1"/>
  <c r="O1728" i="1"/>
  <c r="O1729" i="1"/>
  <c r="O1726" i="1"/>
  <c r="O1727" i="1"/>
  <c r="O1735" i="1"/>
  <c r="O1730" i="1"/>
  <c r="O1733" i="1"/>
  <c r="O1742" i="1"/>
  <c r="O1736" i="1"/>
  <c r="O1731" i="1"/>
  <c r="O1737" i="1"/>
  <c r="O1734" i="1"/>
  <c r="O1743" i="1"/>
  <c r="O1732" i="1"/>
  <c r="O1741" i="1"/>
  <c r="O1738" i="1"/>
  <c r="O1739" i="1"/>
  <c r="O1744" i="1"/>
  <c r="O1740" i="1"/>
  <c r="O1745" i="1"/>
  <c r="O1642" i="1"/>
  <c r="O1643" i="1"/>
  <c r="O1644" i="1"/>
  <c r="O1640" i="1"/>
  <c r="O1641" i="1"/>
  <c r="O1649" i="1"/>
  <c r="O1645" i="1"/>
  <c r="O1650" i="1"/>
  <c r="O1639" i="1"/>
  <c r="O1648" i="1"/>
  <c r="O1635" i="1"/>
  <c r="O1633" i="1"/>
  <c r="O1629" i="1"/>
  <c r="O1651" i="1"/>
  <c r="O1630" i="1"/>
  <c r="O1646" i="1"/>
  <c r="O1647" i="1"/>
  <c r="O1636" i="1"/>
  <c r="O1637" i="1"/>
  <c r="O1634" i="1"/>
  <c r="O1624" i="1"/>
  <c r="O1626" i="1"/>
  <c r="O1631" i="1"/>
  <c r="O1625" i="1"/>
  <c r="O1638" i="1"/>
  <c r="O1627" i="1"/>
  <c r="O1628" i="1"/>
  <c r="O1632" i="1"/>
  <c r="O1652" i="1"/>
  <c r="O1074" i="1"/>
  <c r="O1075" i="1"/>
  <c r="O1076" i="1"/>
  <c r="O1025" i="1"/>
  <c r="O1045" i="1"/>
  <c r="O1046" i="1"/>
  <c r="O1047" i="1"/>
  <c r="O1048" i="1"/>
  <c r="O1049" i="1"/>
  <c r="O1050" i="1"/>
  <c r="O1051" i="1"/>
  <c r="O1052" i="1"/>
  <c r="O1053" i="1"/>
  <c r="O1094" i="1"/>
  <c r="O1054" i="1"/>
  <c r="O1095" i="1"/>
  <c r="O1055" i="1"/>
  <c r="O1087" i="1"/>
  <c r="O1088" i="1"/>
  <c r="O1026" i="1"/>
  <c r="O1056" i="1"/>
  <c r="O1057" i="1"/>
  <c r="O1058" i="1"/>
  <c r="O1028" i="1"/>
  <c r="O1029" i="1"/>
  <c r="O1077" i="1"/>
  <c r="O1078" i="1"/>
  <c r="O1059" i="1"/>
  <c r="O1032" i="1"/>
  <c r="O1096" i="1"/>
  <c r="O1114" i="1"/>
  <c r="O1115" i="1"/>
  <c r="O1079" i="1"/>
  <c r="O1080" i="1"/>
  <c r="O1089" i="1"/>
  <c r="O1097" i="1"/>
  <c r="O1022" i="1"/>
  <c r="O1060" i="1"/>
  <c r="O1098" i="1"/>
  <c r="O1033" i="1"/>
  <c r="O1034" i="1"/>
  <c r="O1099" i="1"/>
  <c r="O1081" i="1"/>
  <c r="O1100" i="1"/>
  <c r="O1101" i="1"/>
  <c r="O1038" i="1"/>
  <c r="O1061" i="1"/>
  <c r="O1024" i="1"/>
  <c r="O1112" i="1"/>
  <c r="O1102" i="1"/>
  <c r="O1062" i="1"/>
  <c r="O1063" i="1"/>
  <c r="O1121" i="1"/>
  <c r="O1113" i="1"/>
  <c r="O1064" i="1"/>
  <c r="O1103" i="1"/>
  <c r="O1065" i="1"/>
  <c r="O1082" i="1"/>
  <c r="O1041" i="1"/>
  <c r="O1104" i="1"/>
  <c r="O1030" i="1"/>
  <c r="O1066" i="1"/>
  <c r="O1091" i="1"/>
  <c r="O1116" i="1"/>
  <c r="O1090" i="1"/>
  <c r="O1105" i="1"/>
  <c r="O1106" i="1"/>
  <c r="O1020" i="1"/>
  <c r="O1067" i="1"/>
  <c r="O1107" i="1"/>
  <c r="O1092" i="1"/>
  <c r="O1108" i="1"/>
  <c r="O1068" i="1"/>
  <c r="O1117" i="1"/>
  <c r="O1083" i="1"/>
  <c r="O1093" i="1"/>
  <c r="O1119" i="1"/>
  <c r="O1084" i="1"/>
  <c r="O1043" i="1"/>
  <c r="O1039" i="1"/>
  <c r="O1042" i="1"/>
  <c r="O1109" i="1"/>
  <c r="O1118" i="1"/>
  <c r="O1031" i="1"/>
  <c r="O1069" i="1"/>
  <c r="O1085" i="1"/>
  <c r="O1070" i="1"/>
  <c r="O1027" i="1"/>
  <c r="O1110" i="1"/>
  <c r="O1086" i="1"/>
  <c r="O1021" i="1"/>
  <c r="O1071" i="1"/>
  <c r="O1019" i="1"/>
  <c r="O1023" i="1"/>
  <c r="O1035" i="1"/>
  <c r="O1072" i="1"/>
  <c r="O1044" i="1"/>
  <c r="O1073" i="1"/>
  <c r="O1120" i="1"/>
  <c r="O1036" i="1"/>
  <c r="O1040" i="1"/>
  <c r="O1111" i="1"/>
  <c r="O1037" i="1"/>
  <c r="O1122" i="1"/>
  <c r="O1946" i="1"/>
  <c r="O1953" i="1"/>
  <c r="O1954" i="1"/>
  <c r="O1945" i="1"/>
  <c r="O1955" i="1"/>
  <c r="O1947" i="1"/>
  <c r="O1948" i="1"/>
  <c r="O1969" i="1"/>
  <c r="O1949" i="1"/>
  <c r="O1956" i="1"/>
  <c r="O1957" i="1"/>
  <c r="O1970" i="1"/>
  <c r="O1966" i="1"/>
  <c r="O1950" i="1"/>
  <c r="O1958" i="1"/>
  <c r="O1967" i="1"/>
  <c r="O1959" i="1"/>
  <c r="O1951" i="1"/>
  <c r="O1960" i="1"/>
  <c r="O1961" i="1"/>
  <c r="O1952" i="1"/>
  <c r="O1962" i="1"/>
  <c r="O1963" i="1"/>
  <c r="O1968" i="1"/>
  <c r="O1964" i="1"/>
  <c r="O1965" i="1"/>
  <c r="O1971" i="1"/>
  <c r="O1944" i="1"/>
  <c r="O1972" i="1"/>
  <c r="O1943" i="1"/>
  <c r="O1973" i="1"/>
  <c r="O1604" i="1"/>
  <c r="O1605" i="1"/>
  <c r="O1613" i="1"/>
  <c r="O1603" i="1"/>
  <c r="O1612" i="1"/>
  <c r="O1618" i="1"/>
  <c r="O1607" i="1"/>
  <c r="O1606" i="1"/>
  <c r="O1620" i="1"/>
  <c r="O1614" i="1"/>
  <c r="O1610" i="1"/>
  <c r="O1619" i="1"/>
  <c r="O1615" i="1"/>
  <c r="O1611" i="1"/>
  <c r="O1608" i="1"/>
  <c r="O1609" i="1"/>
  <c r="O1616" i="1"/>
  <c r="O1621" i="1"/>
  <c r="O1617" i="1"/>
  <c r="O1622" i="1"/>
  <c r="O1623" i="1"/>
  <c r="O822" i="1"/>
  <c r="O823" i="1"/>
  <c r="O799" i="1"/>
  <c r="O800" i="1"/>
  <c r="O801" i="1"/>
  <c r="O794" i="1"/>
  <c r="O802" i="1"/>
  <c r="O824" i="1"/>
  <c r="O827" i="1"/>
  <c r="O803" i="1"/>
  <c r="O825" i="1"/>
  <c r="O797" i="1"/>
  <c r="O804" i="1"/>
  <c r="O805" i="1"/>
  <c r="O820" i="1"/>
  <c r="O821" i="1"/>
  <c r="O806" i="1"/>
  <c r="O807" i="1"/>
  <c r="O808" i="1"/>
  <c r="O809" i="1"/>
  <c r="O826" i="1"/>
  <c r="O810" i="1"/>
  <c r="O811" i="1"/>
  <c r="O828" i="1"/>
  <c r="O812" i="1"/>
  <c r="O798" i="1"/>
  <c r="O813" i="1"/>
  <c r="O795" i="1"/>
  <c r="O814" i="1"/>
  <c r="O815" i="1"/>
  <c r="O816" i="1"/>
  <c r="O796" i="1"/>
  <c r="O817" i="1"/>
  <c r="O818" i="1"/>
  <c r="O819" i="1"/>
  <c r="O793" i="1"/>
  <c r="O829" i="1"/>
  <c r="O2128" i="1"/>
  <c r="O2141" i="1"/>
  <c r="O2142" i="1"/>
  <c r="O2132" i="1"/>
  <c r="O2129" i="1"/>
  <c r="O2130" i="1"/>
  <c r="O2133" i="1"/>
  <c r="O2131" i="1"/>
  <c r="O2134" i="1"/>
  <c r="O2143" i="1"/>
  <c r="O2135" i="1"/>
  <c r="O2136" i="1"/>
  <c r="O2144" i="1"/>
  <c r="O2137" i="1"/>
  <c r="O2138" i="1"/>
  <c r="O2139" i="1"/>
  <c r="O2145" i="1"/>
  <c r="O2140" i="1"/>
  <c r="O2146" i="1"/>
  <c r="O1713" i="1"/>
  <c r="O1714" i="1"/>
  <c r="O1715" i="1"/>
  <c r="O1716" i="1"/>
  <c r="O1717" i="1"/>
  <c r="O1718" i="1"/>
  <c r="O1719" i="1"/>
  <c r="O1720" i="1"/>
  <c r="O1711" i="1"/>
  <c r="O1721" i="1"/>
  <c r="O1712" i="1"/>
  <c r="O1722" i="1"/>
  <c r="O1710" i="1"/>
  <c r="O1723" i="1"/>
  <c r="O1724" i="1"/>
  <c r="O1725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32" i="1"/>
  <c r="O1185" i="1"/>
  <c r="O1157" i="1"/>
  <c r="O1151" i="1"/>
  <c r="O1138" i="1"/>
  <c r="O1283" i="1"/>
  <c r="O1284" i="1"/>
  <c r="O1285" i="1"/>
  <c r="O1286" i="1"/>
  <c r="O1287" i="1"/>
  <c r="O1288" i="1"/>
  <c r="O1289" i="1"/>
  <c r="O1290" i="1"/>
  <c r="O1291" i="1"/>
  <c r="O1292" i="1"/>
  <c r="O1293" i="1"/>
  <c r="O1254" i="1"/>
  <c r="O1203" i="1"/>
  <c r="O1180" i="1"/>
  <c r="O1173" i="1"/>
  <c r="O1158" i="1"/>
  <c r="O1154" i="1"/>
  <c r="O1294" i="1"/>
  <c r="O1295" i="1"/>
  <c r="O1296" i="1"/>
  <c r="O1297" i="1"/>
  <c r="O1298" i="1"/>
  <c r="O1299" i="1"/>
  <c r="O1300" i="1"/>
  <c r="O1301" i="1"/>
  <c r="O1302" i="1"/>
  <c r="O1204" i="1"/>
  <c r="O1205" i="1"/>
  <c r="O1188" i="1"/>
  <c r="O1179" i="1"/>
  <c r="O116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166" i="1"/>
  <c r="O1150" i="1"/>
  <c r="O1148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206" i="1"/>
  <c r="O1189" i="1"/>
  <c r="O1178" i="1"/>
  <c r="O1330" i="1"/>
  <c r="O1331" i="1"/>
  <c r="O1332" i="1"/>
  <c r="O1333" i="1"/>
  <c r="O1334" i="1"/>
  <c r="O1335" i="1"/>
  <c r="O1336" i="1"/>
  <c r="O1337" i="1"/>
  <c r="O1338" i="1"/>
  <c r="O1339" i="1"/>
  <c r="O1207" i="1"/>
  <c r="O1170" i="1"/>
  <c r="O1152" i="1"/>
  <c r="O1340" i="1"/>
  <c r="O1341" i="1"/>
  <c r="O1342" i="1"/>
  <c r="O1343" i="1"/>
  <c r="O1344" i="1"/>
  <c r="O1345" i="1"/>
  <c r="O1346" i="1"/>
  <c r="O1347" i="1"/>
  <c r="O1196" i="1"/>
  <c r="O1164" i="1"/>
  <c r="O1348" i="1"/>
  <c r="O1349" i="1"/>
  <c r="O1350" i="1"/>
  <c r="O1351" i="1"/>
  <c r="O1352" i="1"/>
  <c r="O1264" i="1"/>
  <c r="O1353" i="1"/>
  <c r="O1354" i="1"/>
  <c r="O1355" i="1"/>
  <c r="O1356" i="1"/>
  <c r="O1357" i="1"/>
  <c r="O1358" i="1"/>
  <c r="O1359" i="1"/>
  <c r="O1208" i="1"/>
  <c r="O1209" i="1"/>
  <c r="O1210" i="1"/>
  <c r="O1211" i="1"/>
  <c r="O1171" i="1"/>
  <c r="O1149" i="1"/>
  <c r="O1360" i="1"/>
  <c r="O1361" i="1"/>
  <c r="O1362" i="1"/>
  <c r="O1363" i="1"/>
  <c r="O1364" i="1"/>
  <c r="O1200" i="1"/>
  <c r="O1201" i="1"/>
  <c r="O1202" i="1"/>
  <c r="O1175" i="1"/>
  <c r="O1159" i="1"/>
  <c r="O1365" i="1"/>
  <c r="O1366" i="1"/>
  <c r="O1367" i="1"/>
  <c r="O1368" i="1"/>
  <c r="O1369" i="1"/>
  <c r="O1147" i="1"/>
  <c r="O1370" i="1"/>
  <c r="O1371" i="1"/>
  <c r="O1372" i="1"/>
  <c r="O1373" i="1"/>
  <c r="O1233" i="1"/>
  <c r="O1374" i="1"/>
  <c r="O1375" i="1"/>
  <c r="O1234" i="1"/>
  <c r="O1139" i="1"/>
  <c r="O1376" i="1"/>
  <c r="O1377" i="1"/>
  <c r="O1378" i="1"/>
  <c r="O1143" i="1"/>
  <c r="O1379" i="1"/>
  <c r="O1380" i="1"/>
  <c r="O1381" i="1"/>
  <c r="O1382" i="1"/>
  <c r="O1212" i="1"/>
  <c r="O1156" i="1"/>
  <c r="O1383" i="1"/>
  <c r="O1384" i="1"/>
  <c r="O1213" i="1"/>
  <c r="O1155" i="1"/>
  <c r="O1385" i="1"/>
  <c r="O1386" i="1"/>
  <c r="O1387" i="1"/>
  <c r="O1388" i="1"/>
  <c r="O1389" i="1"/>
  <c r="O1390" i="1"/>
  <c r="O1391" i="1"/>
  <c r="O1392" i="1"/>
  <c r="O1393" i="1"/>
  <c r="O1394" i="1"/>
  <c r="O1395" i="1"/>
  <c r="O1214" i="1"/>
  <c r="O1396" i="1"/>
  <c r="O1397" i="1"/>
  <c r="O1398" i="1"/>
  <c r="O1399" i="1"/>
  <c r="O1235" i="1"/>
  <c r="O1236" i="1"/>
  <c r="O1167" i="1"/>
  <c r="O1400" i="1"/>
  <c r="O1401" i="1"/>
  <c r="O1402" i="1"/>
  <c r="O1184" i="1"/>
  <c r="O1403" i="1"/>
  <c r="O1404" i="1"/>
  <c r="O1237" i="1"/>
  <c r="O1186" i="1"/>
  <c r="O1181" i="1"/>
  <c r="O1405" i="1"/>
  <c r="O1406" i="1"/>
  <c r="O1407" i="1"/>
  <c r="O1249" i="1"/>
  <c r="O1250" i="1"/>
  <c r="O1408" i="1"/>
  <c r="O1409" i="1"/>
  <c r="O1410" i="1"/>
  <c r="O1411" i="1"/>
  <c r="O1263" i="1"/>
  <c r="O1256" i="1"/>
  <c r="O1215" i="1"/>
  <c r="O1412" i="1"/>
  <c r="O1413" i="1"/>
  <c r="O1216" i="1"/>
  <c r="O1217" i="1"/>
  <c r="O1414" i="1"/>
  <c r="O1415" i="1"/>
  <c r="O1416" i="1"/>
  <c r="O1161" i="1"/>
  <c r="O1417" i="1"/>
  <c r="O1418" i="1"/>
  <c r="O1268" i="1"/>
  <c r="O1419" i="1"/>
  <c r="O1420" i="1"/>
  <c r="O1421" i="1"/>
  <c r="O1218" i="1"/>
  <c r="O1219" i="1"/>
  <c r="O1145" i="1"/>
  <c r="O1422" i="1"/>
  <c r="O1423" i="1"/>
  <c r="O1424" i="1"/>
  <c r="O1425" i="1"/>
  <c r="O1426" i="1"/>
  <c r="O1220" i="1"/>
  <c r="O1427" i="1"/>
  <c r="O1238" i="1"/>
  <c r="O1428" i="1"/>
  <c r="O1429" i="1"/>
  <c r="O1239" i="1"/>
  <c r="O1430" i="1"/>
  <c r="O1431" i="1"/>
  <c r="O1432" i="1"/>
  <c r="O1433" i="1"/>
  <c r="O1434" i="1"/>
  <c r="O1435" i="1"/>
  <c r="O1436" i="1"/>
  <c r="O1437" i="1"/>
  <c r="O1240" i="1"/>
  <c r="O1438" i="1"/>
  <c r="O1439" i="1"/>
  <c r="O1241" i="1"/>
  <c r="O1242" i="1"/>
  <c r="O1440" i="1"/>
  <c r="O1251" i="1"/>
  <c r="O1199" i="1"/>
  <c r="O1441" i="1"/>
  <c r="O1197" i="1"/>
  <c r="O1442" i="1"/>
  <c r="O1443" i="1"/>
  <c r="O1221" i="1"/>
  <c r="O1182" i="1"/>
  <c r="O1141" i="1"/>
  <c r="O1444" i="1"/>
  <c r="O1222" i="1"/>
  <c r="O1174" i="1"/>
  <c r="O1445" i="1"/>
  <c r="O1446" i="1"/>
  <c r="O1447" i="1"/>
  <c r="O1176" i="1"/>
  <c r="O1448" i="1"/>
  <c r="O1449" i="1"/>
  <c r="O1450" i="1"/>
  <c r="O1451" i="1"/>
  <c r="O1223" i="1"/>
  <c r="O1452" i="1"/>
  <c r="O1453" i="1"/>
  <c r="O1454" i="1"/>
  <c r="O1455" i="1"/>
  <c r="O1456" i="1"/>
  <c r="O1457" i="1"/>
  <c r="O1165" i="1"/>
  <c r="O1458" i="1"/>
  <c r="O1459" i="1"/>
  <c r="O1460" i="1"/>
  <c r="O1461" i="1"/>
  <c r="O1462" i="1"/>
  <c r="O1160" i="1"/>
  <c r="O1463" i="1"/>
  <c r="O1464" i="1"/>
  <c r="O1252" i="1"/>
  <c r="O1465" i="1"/>
  <c r="O1466" i="1"/>
  <c r="O1467" i="1"/>
  <c r="O1468" i="1"/>
  <c r="O1469" i="1"/>
  <c r="O1243" i="1"/>
  <c r="O1470" i="1"/>
  <c r="O1601" i="1"/>
  <c r="O1471" i="1"/>
  <c r="O1472" i="1"/>
  <c r="O1473" i="1"/>
  <c r="O1187" i="1"/>
  <c r="O1259" i="1"/>
  <c r="O1474" i="1"/>
  <c r="O1475" i="1"/>
  <c r="O1476" i="1"/>
  <c r="O1477" i="1"/>
  <c r="O1478" i="1"/>
  <c r="O1198" i="1"/>
  <c r="O1479" i="1"/>
  <c r="O1480" i="1"/>
  <c r="O1481" i="1"/>
  <c r="O1482" i="1"/>
  <c r="O1224" i="1"/>
  <c r="O1168" i="1"/>
  <c r="O1144" i="1"/>
  <c r="O1483" i="1"/>
  <c r="O1142" i="1"/>
  <c r="O1146" i="1"/>
  <c r="O1484" i="1"/>
  <c r="O1153" i="1"/>
  <c r="O1253" i="1"/>
  <c r="O1485" i="1"/>
  <c r="O1486" i="1"/>
  <c r="O1487" i="1"/>
  <c r="O1225" i="1"/>
  <c r="O1488" i="1"/>
  <c r="O1226" i="1"/>
  <c r="O1489" i="1"/>
  <c r="O1265" i="1"/>
  <c r="O1600" i="1"/>
  <c r="O1490" i="1"/>
  <c r="O1491" i="1"/>
  <c r="O1492" i="1"/>
  <c r="O1493" i="1"/>
  <c r="O1494" i="1"/>
  <c r="O1495" i="1"/>
  <c r="O1496" i="1"/>
  <c r="O1497" i="1"/>
  <c r="O1498" i="1"/>
  <c r="O1499" i="1"/>
  <c r="O1172" i="1"/>
  <c r="O1500" i="1"/>
  <c r="O1501" i="1"/>
  <c r="O1177" i="1"/>
  <c r="O1502" i="1"/>
  <c r="O1190" i="1"/>
  <c r="O1503" i="1"/>
  <c r="O1504" i="1"/>
  <c r="O1505" i="1"/>
  <c r="O1183" i="1"/>
  <c r="O1169" i="1"/>
  <c r="O1506" i="1"/>
  <c r="O1507" i="1"/>
  <c r="O1508" i="1"/>
  <c r="O1509" i="1"/>
  <c r="O1510" i="1"/>
  <c r="O1227" i="1"/>
  <c r="O1511" i="1"/>
  <c r="O1512" i="1"/>
  <c r="O1513" i="1"/>
  <c r="O1514" i="1"/>
  <c r="O1228" i="1"/>
  <c r="O1515" i="1"/>
  <c r="O1516" i="1"/>
  <c r="O1517" i="1"/>
  <c r="O1518" i="1"/>
  <c r="O1229" i="1"/>
  <c r="O1519" i="1"/>
  <c r="O1520" i="1"/>
  <c r="O1521" i="1"/>
  <c r="O1522" i="1"/>
  <c r="O1523" i="1"/>
  <c r="O1524" i="1"/>
  <c r="O1244" i="1"/>
  <c r="O1525" i="1"/>
  <c r="O1230" i="1"/>
  <c r="O1526" i="1"/>
  <c r="O1260" i="1"/>
  <c r="O1527" i="1"/>
  <c r="O1528" i="1"/>
  <c r="O1257" i="1"/>
  <c r="O1163" i="1"/>
  <c r="O1529" i="1"/>
  <c r="O1530" i="1"/>
  <c r="O1531" i="1"/>
  <c r="O1532" i="1"/>
  <c r="O1533" i="1"/>
  <c r="O1534" i="1"/>
  <c r="O1535" i="1"/>
  <c r="O1536" i="1"/>
  <c r="O1245" i="1"/>
  <c r="O1193" i="1"/>
  <c r="O1537" i="1"/>
  <c r="O1538" i="1"/>
  <c r="O1539" i="1"/>
  <c r="O1267" i="1"/>
  <c r="O1540" i="1"/>
  <c r="O1541" i="1"/>
  <c r="O1542" i="1"/>
  <c r="O1543" i="1"/>
  <c r="O1192" i="1"/>
  <c r="O1544" i="1"/>
  <c r="O1545" i="1"/>
  <c r="O1546" i="1"/>
  <c r="O1547" i="1"/>
  <c r="O1261" i="1"/>
  <c r="O1548" i="1"/>
  <c r="O1549" i="1"/>
  <c r="O1550" i="1"/>
  <c r="O1551" i="1"/>
  <c r="O1552" i="1"/>
  <c r="O1553" i="1"/>
  <c r="O1554" i="1"/>
  <c r="O1246" i="1"/>
  <c r="O1555" i="1"/>
  <c r="O1556" i="1"/>
  <c r="O1557" i="1"/>
  <c r="O1266" i="1"/>
  <c r="O1194" i="1"/>
  <c r="O1558" i="1"/>
  <c r="O1559" i="1"/>
  <c r="O1247" i="1"/>
  <c r="O1560" i="1"/>
  <c r="O1561" i="1"/>
  <c r="O1248" i="1"/>
  <c r="O1562" i="1"/>
  <c r="O1563" i="1"/>
  <c r="O1255" i="1"/>
  <c r="O1564" i="1"/>
  <c r="O1565" i="1"/>
  <c r="O1566" i="1"/>
  <c r="O1567" i="1"/>
  <c r="O1568" i="1"/>
  <c r="O1191" i="1"/>
  <c r="O1569" i="1"/>
  <c r="O1570" i="1"/>
  <c r="O1571" i="1"/>
  <c r="O1572" i="1"/>
  <c r="O1573" i="1"/>
  <c r="O1574" i="1"/>
  <c r="O1575" i="1"/>
  <c r="O1140" i="1"/>
  <c r="O1231" i="1"/>
  <c r="O1576" i="1"/>
  <c r="O1577" i="1"/>
  <c r="O1578" i="1"/>
  <c r="O1579" i="1"/>
  <c r="O1580" i="1"/>
  <c r="O1581" i="1"/>
  <c r="O1195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262" i="1"/>
  <c r="O1258" i="1"/>
  <c r="O1594" i="1"/>
  <c r="O1595" i="1"/>
  <c r="O1596" i="1"/>
  <c r="O1597" i="1"/>
  <c r="O1598" i="1"/>
  <c r="O1599" i="1"/>
  <c r="O1602" i="1"/>
  <c r="O1692" i="1"/>
  <c r="O1703" i="1"/>
  <c r="O1706" i="1"/>
  <c r="O1707" i="1"/>
  <c r="O1708" i="1"/>
  <c r="O1700" i="1"/>
  <c r="O1704" i="1"/>
  <c r="O1695" i="1"/>
  <c r="O1696" i="1"/>
  <c r="O1697" i="1"/>
  <c r="O1694" i="1"/>
  <c r="O1693" i="1"/>
  <c r="O1698" i="1"/>
  <c r="O1705" i="1"/>
  <c r="O1702" i="1"/>
  <c r="O1699" i="1"/>
  <c r="O1701" i="1"/>
  <c r="O1709" i="1"/>
  <c r="O2223" i="1"/>
  <c r="O2231" i="1"/>
  <c r="O2219" i="1"/>
  <c r="O2224" i="1"/>
  <c r="O2225" i="1"/>
  <c r="O2220" i="1"/>
  <c r="O2226" i="1"/>
  <c r="O2216" i="1"/>
  <c r="O2221" i="1"/>
  <c r="O2238" i="1"/>
  <c r="O2232" i="1"/>
  <c r="O2222" i="1"/>
  <c r="O2233" i="1"/>
  <c r="O2237" i="1"/>
  <c r="O2217" i="1"/>
  <c r="O2227" i="1"/>
  <c r="O2234" i="1"/>
  <c r="O2228" i="1"/>
  <c r="O2239" i="1"/>
  <c r="O2214" i="1"/>
  <c r="O2235" i="1"/>
  <c r="O2215" i="1"/>
  <c r="O2236" i="1"/>
  <c r="O2229" i="1"/>
  <c r="O2230" i="1"/>
  <c r="O2218" i="1"/>
  <c r="O2240" i="1"/>
  <c r="O990" i="1"/>
  <c r="O959" i="1"/>
  <c r="O960" i="1"/>
  <c r="O961" i="1"/>
  <c r="O920" i="1"/>
  <c r="O932" i="1"/>
  <c r="O933" i="1"/>
  <c r="O934" i="1"/>
  <c r="O1011" i="1"/>
  <c r="O991" i="1"/>
  <c r="O935" i="1"/>
  <c r="O1012" i="1"/>
  <c r="O992" i="1"/>
  <c r="O962" i="1"/>
  <c r="O963" i="1"/>
  <c r="O921" i="1"/>
  <c r="O1017" i="1"/>
  <c r="O993" i="1"/>
  <c r="O936" i="1"/>
  <c r="O910" i="1"/>
  <c r="O937" i="1"/>
  <c r="O924" i="1"/>
  <c r="O938" i="1"/>
  <c r="O939" i="1"/>
  <c r="O940" i="1"/>
  <c r="O941" i="1"/>
  <c r="O994" i="1"/>
  <c r="O964" i="1"/>
  <c r="O965" i="1"/>
  <c r="O966" i="1"/>
  <c r="O985" i="1"/>
  <c r="O986" i="1"/>
  <c r="O987" i="1"/>
  <c r="O942" i="1"/>
  <c r="O929" i="1"/>
  <c r="O930" i="1"/>
  <c r="O931" i="1"/>
  <c r="O909" i="1"/>
  <c r="O911" i="1"/>
  <c r="O1013" i="1"/>
  <c r="O967" i="1"/>
  <c r="O912" i="1"/>
  <c r="O968" i="1"/>
  <c r="O969" i="1"/>
  <c r="O970" i="1"/>
  <c r="O971" i="1"/>
  <c r="O972" i="1"/>
  <c r="O943" i="1"/>
  <c r="O944" i="1"/>
  <c r="O913" i="1"/>
  <c r="O945" i="1"/>
  <c r="O914" i="1"/>
  <c r="O946" i="1"/>
  <c r="O995" i="1"/>
  <c r="O988" i="1"/>
  <c r="O1014" i="1"/>
  <c r="O973" i="1"/>
  <c r="O947" i="1"/>
  <c r="O915" i="1"/>
  <c r="O948" i="1"/>
  <c r="O1010" i="1"/>
  <c r="O974" i="1"/>
  <c r="O916" i="1"/>
  <c r="O949" i="1"/>
  <c r="O950" i="1"/>
  <c r="O1015" i="1"/>
  <c r="O996" i="1"/>
  <c r="O951" i="1"/>
  <c r="O997" i="1"/>
  <c r="O998" i="1"/>
  <c r="O999" i="1"/>
  <c r="O975" i="1"/>
  <c r="O925" i="1"/>
  <c r="O917" i="1"/>
  <c r="O952" i="1"/>
  <c r="O953" i="1"/>
  <c r="O928" i="1"/>
  <c r="O954" i="1"/>
  <c r="O989" i="1"/>
  <c r="O1000" i="1"/>
  <c r="O1016" i="1"/>
  <c r="O976" i="1"/>
  <c r="O922" i="1"/>
  <c r="O923" i="1"/>
  <c r="O977" i="1"/>
  <c r="O1001" i="1"/>
  <c r="O978" i="1"/>
  <c r="O955" i="1"/>
  <c r="O918" i="1"/>
  <c r="O927" i="1"/>
  <c r="O1009" i="1"/>
  <c r="O956" i="1"/>
  <c r="O919" i="1"/>
  <c r="O979" i="1"/>
  <c r="O907" i="1"/>
  <c r="O980" i="1"/>
  <c r="O981" i="1"/>
  <c r="O1002" i="1"/>
  <c r="O957" i="1"/>
  <c r="O982" i="1"/>
  <c r="O1003" i="1"/>
  <c r="O958" i="1"/>
  <c r="O983" i="1"/>
  <c r="O1004" i="1"/>
  <c r="O1005" i="1"/>
  <c r="O903" i="1"/>
  <c r="O905" i="1"/>
  <c r="O1006" i="1"/>
  <c r="O1007" i="1"/>
  <c r="O904" i="1"/>
  <c r="O908" i="1"/>
  <c r="O984" i="1"/>
  <c r="O906" i="1"/>
  <c r="O1008" i="1"/>
  <c r="O902" i="1"/>
  <c r="O926" i="1"/>
  <c r="O1018" i="1"/>
  <c r="O1657" i="1"/>
  <c r="O1653" i="1"/>
  <c r="O1658" i="1"/>
  <c r="O1659" i="1"/>
  <c r="O1654" i="1"/>
  <c r="O1655" i="1"/>
  <c r="O1660" i="1"/>
  <c r="O1661" i="1"/>
  <c r="O1665" i="1"/>
  <c r="O1662" i="1"/>
  <c r="O1656" i="1"/>
  <c r="O1663" i="1"/>
  <c r="O1664" i="1"/>
  <c r="O1666" i="1"/>
  <c r="O1899" i="1"/>
  <c r="O1817" i="1"/>
  <c r="O1818" i="1"/>
  <c r="O1819" i="1"/>
  <c r="O1820" i="1"/>
  <c r="O1821" i="1"/>
  <c r="O1822" i="1"/>
  <c r="O1823" i="1"/>
  <c r="O1824" i="1"/>
  <c r="O1761" i="1"/>
  <c r="O1825" i="1"/>
  <c r="O1826" i="1"/>
  <c r="O1827" i="1"/>
  <c r="O1828" i="1"/>
  <c r="O1829" i="1"/>
  <c r="O1830" i="1"/>
  <c r="O1798" i="1"/>
  <c r="O1831" i="1"/>
  <c r="O1832" i="1"/>
  <c r="O1833" i="1"/>
  <c r="O1811" i="1"/>
  <c r="O1776" i="1"/>
  <c r="O1834" i="1"/>
  <c r="O1835" i="1"/>
  <c r="O1836" i="1"/>
  <c r="O1837" i="1"/>
  <c r="O1777" i="1"/>
  <c r="O1838" i="1"/>
  <c r="O1839" i="1"/>
  <c r="O1840" i="1"/>
  <c r="O1841" i="1"/>
  <c r="O1842" i="1"/>
  <c r="O1843" i="1"/>
  <c r="O1844" i="1"/>
  <c r="O1845" i="1"/>
  <c r="O1846" i="1"/>
  <c r="O1816" i="1"/>
  <c r="O1774" i="1"/>
  <c r="O1847" i="1"/>
  <c r="O1848" i="1"/>
  <c r="O1849" i="1"/>
  <c r="O1778" i="1"/>
  <c r="O1750" i="1"/>
  <c r="O1850" i="1"/>
  <c r="O1851" i="1"/>
  <c r="O1852" i="1"/>
  <c r="O1853" i="1"/>
  <c r="O1779" i="1"/>
  <c r="O1780" i="1"/>
  <c r="O1854" i="1"/>
  <c r="O1763" i="1"/>
  <c r="O1759" i="1"/>
  <c r="O1855" i="1"/>
  <c r="O1856" i="1"/>
  <c r="O1751" i="1"/>
  <c r="O1765" i="1"/>
  <c r="O1900" i="1"/>
  <c r="O1857" i="1"/>
  <c r="O1858" i="1"/>
  <c r="O1859" i="1"/>
  <c r="O1860" i="1"/>
  <c r="O1861" i="1"/>
  <c r="O1814" i="1"/>
  <c r="O1862" i="1"/>
  <c r="O1863" i="1"/>
  <c r="O1864" i="1"/>
  <c r="O1799" i="1"/>
  <c r="O1762" i="1"/>
  <c r="O1865" i="1"/>
  <c r="O1800" i="1"/>
  <c r="O1866" i="1"/>
  <c r="O1815" i="1"/>
  <c r="O1812" i="1"/>
  <c r="O1781" i="1"/>
  <c r="O1867" i="1"/>
  <c r="O1782" i="1"/>
  <c r="O1868" i="1"/>
  <c r="O1869" i="1"/>
  <c r="O1783" i="1"/>
  <c r="O1784" i="1"/>
  <c r="O1870" i="1"/>
  <c r="O1871" i="1"/>
  <c r="O1764" i="1"/>
  <c r="O1767" i="1"/>
  <c r="O1785" i="1"/>
  <c r="O1753" i="1"/>
  <c r="O1872" i="1"/>
  <c r="O1801" i="1"/>
  <c r="O1752" i="1"/>
  <c r="O1770" i="1"/>
  <c r="O1873" i="1"/>
  <c r="O1813" i="1"/>
  <c r="O1768" i="1"/>
  <c r="O1874" i="1"/>
  <c r="O1875" i="1"/>
  <c r="O1766" i="1"/>
  <c r="O1808" i="1"/>
  <c r="O1876" i="1"/>
  <c r="O1877" i="1"/>
  <c r="O1878" i="1"/>
  <c r="O1879" i="1"/>
  <c r="O1880" i="1"/>
  <c r="O1760" i="1"/>
  <c r="O1755" i="1"/>
  <c r="O1802" i="1"/>
  <c r="O1881" i="1"/>
  <c r="O1803" i="1"/>
  <c r="O1882" i="1"/>
  <c r="O1769" i="1"/>
  <c r="O1786" i="1"/>
  <c r="O1787" i="1"/>
  <c r="O1883" i="1"/>
  <c r="O1758" i="1"/>
  <c r="O1756" i="1"/>
  <c r="O1884" i="1"/>
  <c r="O1754" i="1"/>
  <c r="O1775" i="1"/>
  <c r="O1788" i="1"/>
  <c r="O1804" i="1"/>
  <c r="O1789" i="1"/>
  <c r="O1757" i="1"/>
  <c r="O1805" i="1"/>
  <c r="O1790" i="1"/>
  <c r="O1773" i="1"/>
  <c r="O1806" i="1"/>
  <c r="O1791" i="1"/>
  <c r="O1807" i="1"/>
  <c r="O1885" i="1"/>
  <c r="O1772" i="1"/>
  <c r="O1792" i="1"/>
  <c r="O1793" i="1"/>
  <c r="O1794" i="1"/>
  <c r="O1809" i="1"/>
  <c r="O1886" i="1"/>
  <c r="O1887" i="1"/>
  <c r="O1771" i="1"/>
  <c r="O1897" i="1"/>
  <c r="O1888" i="1"/>
  <c r="O1898" i="1"/>
  <c r="O1795" i="1"/>
  <c r="O1810" i="1"/>
  <c r="O1796" i="1"/>
  <c r="O1797" i="1"/>
  <c r="O1889" i="1"/>
  <c r="O1890" i="1"/>
  <c r="O1891" i="1"/>
  <c r="O1892" i="1"/>
  <c r="O1893" i="1"/>
  <c r="O1894" i="1"/>
  <c r="O1895" i="1"/>
  <c r="O1896" i="1"/>
  <c r="O1901" i="1"/>
  <c r="O2177" i="1"/>
  <c r="O2161" i="1"/>
  <c r="O2178" i="1"/>
  <c r="O2179" i="1"/>
  <c r="O2192" i="1"/>
  <c r="O2153" i="1"/>
  <c r="O2180" i="1"/>
  <c r="O2181" i="1"/>
  <c r="O2154" i="1"/>
  <c r="O2182" i="1"/>
  <c r="O2162" i="1"/>
  <c r="O2183" i="1"/>
  <c r="O2176" i="1"/>
  <c r="O2163" i="1"/>
  <c r="O2164" i="1"/>
  <c r="O2170" i="1"/>
  <c r="O2171" i="1"/>
  <c r="O2172" i="1"/>
  <c r="O2184" i="1"/>
  <c r="O2165" i="1"/>
  <c r="O2166" i="1"/>
  <c r="O2173" i="1"/>
  <c r="O2193" i="1"/>
  <c r="O2185" i="1"/>
  <c r="O2186" i="1"/>
  <c r="O2156" i="1"/>
  <c r="O2187" i="1"/>
  <c r="O2152" i="1"/>
  <c r="O2167" i="1"/>
  <c r="O2168" i="1"/>
  <c r="O2157" i="1"/>
  <c r="O2174" i="1"/>
  <c r="O2158" i="1"/>
  <c r="O2159" i="1"/>
  <c r="O2155" i="1"/>
  <c r="O2169" i="1"/>
  <c r="O2188" i="1"/>
  <c r="O2194" i="1"/>
  <c r="O2175" i="1"/>
  <c r="O2160" i="1"/>
  <c r="O2189" i="1"/>
  <c r="O2190" i="1"/>
  <c r="O2191" i="1"/>
  <c r="O2195" i="1"/>
  <c r="O2247" i="1"/>
  <c r="O2241" i="1"/>
  <c r="O2242" i="1"/>
  <c r="O2243" i="1"/>
  <c r="O2248" i="1"/>
  <c r="O2251" i="1"/>
  <c r="O2244" i="1"/>
  <c r="O2252" i="1"/>
  <c r="O2249" i="1"/>
  <c r="O2245" i="1"/>
  <c r="O2246" i="1"/>
  <c r="O2250" i="1"/>
  <c r="O2253" i="1"/>
  <c r="O1675" i="1"/>
  <c r="O1686" i="1"/>
  <c r="O1687" i="1"/>
  <c r="O1685" i="1"/>
  <c r="O1673" i="1"/>
  <c r="O1676" i="1"/>
  <c r="O1688" i="1"/>
  <c r="O1690" i="1"/>
  <c r="O1689" i="1"/>
  <c r="O1683" i="1"/>
  <c r="O1674" i="1"/>
  <c r="O1684" i="1"/>
  <c r="O1681" i="1"/>
  <c r="O1682" i="1"/>
  <c r="O1677" i="1"/>
  <c r="O1678" i="1"/>
  <c r="O1679" i="1"/>
  <c r="O1680" i="1"/>
  <c r="O1691" i="1"/>
  <c r="O2472" i="1"/>
  <c r="O2473" i="1"/>
  <c r="O2477" i="1"/>
  <c r="O2474" i="1"/>
  <c r="O2478" i="1"/>
  <c r="O2479" i="1"/>
  <c r="O2475" i="1"/>
  <c r="O2476" i="1"/>
  <c r="O2480" i="1"/>
  <c r="O2481" i="1"/>
  <c r="O2482" i="1"/>
  <c r="O2483" i="1"/>
  <c r="O2484" i="1"/>
  <c r="O2485" i="1"/>
  <c r="O2486" i="1"/>
  <c r="O2487" i="1"/>
  <c r="O1748" i="1"/>
  <c r="O1747" i="1"/>
  <c r="O1746" i="1"/>
  <c r="O1749" i="1"/>
  <c r="O2419" i="1"/>
  <c r="O2425" i="1"/>
  <c r="O2416" i="1"/>
  <c r="O2432" i="1"/>
  <c r="O2417" i="1"/>
  <c r="O2430" i="1"/>
  <c r="O2433" i="1"/>
  <c r="O2420" i="1"/>
  <c r="O2421" i="1"/>
  <c r="O2422" i="1"/>
  <c r="O2431" i="1"/>
  <c r="O2426" i="1"/>
  <c r="O2423" i="1"/>
  <c r="O2429" i="1"/>
  <c r="O2424" i="1"/>
  <c r="O2427" i="1"/>
  <c r="O2428" i="1"/>
  <c r="O2418" i="1"/>
  <c r="O2434" i="1"/>
  <c r="O2147" i="1"/>
  <c r="O2148" i="1"/>
  <c r="O2149" i="1"/>
  <c r="O2150" i="1"/>
  <c r="O2151" i="1"/>
  <c r="O3008" i="1"/>
  <c r="O3009" i="1"/>
  <c r="O3007" i="1"/>
  <c r="O2998" i="1"/>
  <c r="O3002" i="1"/>
  <c r="O3003" i="1"/>
  <c r="O3005" i="1"/>
  <c r="O2999" i="1"/>
  <c r="O3000" i="1"/>
  <c r="O3006" i="1"/>
  <c r="O3001" i="1"/>
  <c r="O3004" i="1"/>
  <c r="O3010" i="1"/>
  <c r="O1914" i="1"/>
  <c r="O1905" i="1"/>
  <c r="O1902" i="1"/>
  <c r="O1920" i="1"/>
  <c r="O1916" i="1"/>
  <c r="O1904" i="1"/>
  <c r="O1915" i="1"/>
  <c r="O1910" i="1"/>
  <c r="O1909" i="1"/>
  <c r="O1921" i="1"/>
  <c r="O1908" i="1"/>
  <c r="O1928" i="1"/>
  <c r="O1906" i="1"/>
  <c r="O1929" i="1"/>
  <c r="O1930" i="1"/>
  <c r="O1931" i="1"/>
  <c r="O1934" i="1"/>
  <c r="O1932" i="1"/>
  <c r="O1935" i="1"/>
  <c r="O1936" i="1"/>
  <c r="O1922" i="1"/>
  <c r="O1903" i="1"/>
  <c r="O1907" i="1"/>
  <c r="O1913" i="1"/>
  <c r="O1940" i="1"/>
  <c r="O1939" i="1"/>
  <c r="O1917" i="1"/>
  <c r="O1933" i="1"/>
  <c r="O1918" i="1"/>
  <c r="O1941" i="1"/>
  <c r="O1923" i="1"/>
  <c r="O1937" i="1"/>
  <c r="O1924" i="1"/>
  <c r="O1938" i="1"/>
  <c r="O1912" i="1"/>
  <c r="O1925" i="1"/>
  <c r="O1919" i="1"/>
  <c r="O1911" i="1"/>
  <c r="O1926" i="1"/>
  <c r="O1927" i="1"/>
  <c r="O1942" i="1"/>
  <c r="O2053" i="1"/>
  <c r="O2029" i="1"/>
  <c r="O2030" i="1"/>
  <c r="O2031" i="1"/>
  <c r="O1987" i="1"/>
  <c r="O2007" i="1"/>
  <c r="O2008" i="1"/>
  <c r="O2074" i="1"/>
  <c r="O2073" i="1"/>
  <c r="O2009" i="1"/>
  <c r="O2075" i="1"/>
  <c r="O2010" i="1"/>
  <c r="O2076" i="1"/>
  <c r="O2091" i="1"/>
  <c r="O2077" i="1"/>
  <c r="O2078" i="1"/>
  <c r="O2079" i="1"/>
  <c r="O2011" i="1"/>
  <c r="O2032" i="1"/>
  <c r="O1988" i="1"/>
  <c r="O2108" i="1"/>
  <c r="O2080" i="1"/>
  <c r="O2033" i="1"/>
  <c r="O2012" i="1"/>
  <c r="O2081" i="1"/>
  <c r="O2001" i="1"/>
  <c r="O1983" i="1"/>
  <c r="O1976" i="1"/>
  <c r="O2115" i="1"/>
  <c r="O2013" i="1"/>
  <c r="O2014" i="1"/>
  <c r="O2092" i="1"/>
  <c r="O2034" i="1"/>
  <c r="O2093" i="1"/>
  <c r="O2094" i="1"/>
  <c r="O2035" i="1"/>
  <c r="O1979" i="1"/>
  <c r="O2054" i="1"/>
  <c r="O2015" i="1"/>
  <c r="O1984" i="1"/>
  <c r="O2068" i="1"/>
  <c r="O2055" i="1"/>
  <c r="O2082" i="1"/>
  <c r="O1974" i="1"/>
  <c r="O2016" i="1"/>
  <c r="O2017" i="1"/>
  <c r="O1990" i="1"/>
  <c r="O2036" i="1"/>
  <c r="O1996" i="1"/>
  <c r="O2083" i="1"/>
  <c r="O2037" i="1"/>
  <c r="O2038" i="1"/>
  <c r="O1999" i="1"/>
  <c r="O2072" i="1"/>
  <c r="O2071" i="1"/>
  <c r="O2095" i="1"/>
  <c r="O2096" i="1"/>
  <c r="O2018" i="1"/>
  <c r="O2084" i="1"/>
  <c r="O2003" i="1"/>
  <c r="O1997" i="1"/>
  <c r="O1985" i="1"/>
  <c r="O2067" i="1"/>
  <c r="O2121" i="1"/>
  <c r="O2085" i="1"/>
  <c r="O2097" i="1"/>
  <c r="O2056" i="1"/>
  <c r="O2057" i="1"/>
  <c r="O2039" i="1"/>
  <c r="O1975" i="1"/>
  <c r="O2098" i="1"/>
  <c r="O2040" i="1"/>
  <c r="O2058" i="1"/>
  <c r="O2041" i="1"/>
  <c r="O1986" i="1"/>
  <c r="O1998" i="1"/>
  <c r="O1991" i="1"/>
  <c r="O2052" i="1"/>
  <c r="O2005" i="1"/>
  <c r="O2086" i="1"/>
  <c r="O2059" i="1"/>
  <c r="O2111" i="1"/>
  <c r="O2060" i="1"/>
  <c r="O2002" i="1"/>
  <c r="O2099" i="1"/>
  <c r="O2042" i="1"/>
  <c r="O2069" i="1"/>
  <c r="O2049" i="1"/>
  <c r="O2050" i="1"/>
  <c r="O2019" i="1"/>
  <c r="O2116" i="1"/>
  <c r="O2117" i="1"/>
  <c r="O2113" i="1"/>
  <c r="O2000" i="1"/>
  <c r="O2043" i="1"/>
  <c r="O2006" i="1"/>
  <c r="O1982" i="1"/>
  <c r="O2100" i="1"/>
  <c r="O2087" i="1"/>
  <c r="O2020" i="1"/>
  <c r="O1977" i="1"/>
  <c r="O2101" i="1"/>
  <c r="O2051" i="1"/>
  <c r="O2102" i="1"/>
  <c r="O2021" i="1"/>
  <c r="O1978" i="1"/>
  <c r="O2044" i="1"/>
  <c r="O2045" i="1"/>
  <c r="O2103" i="1"/>
  <c r="O2061" i="1"/>
  <c r="O2118" i="1"/>
  <c r="O2022" i="1"/>
  <c r="O2062" i="1"/>
  <c r="O2023" i="1"/>
  <c r="O2104" i="1"/>
  <c r="O2024" i="1"/>
  <c r="O2004" i="1"/>
  <c r="O2105" i="1"/>
  <c r="O2088" i="1"/>
  <c r="O2046" i="1"/>
  <c r="O2025" i="1"/>
  <c r="O2109" i="1"/>
  <c r="O2063" i="1"/>
  <c r="O2119" i="1"/>
  <c r="O2089" i="1"/>
  <c r="O2090" i="1"/>
  <c r="O2122" i="1"/>
  <c r="O2064" i="1"/>
  <c r="O2026" i="1"/>
  <c r="O2065" i="1"/>
  <c r="O1989" i="1"/>
  <c r="O2047" i="1"/>
  <c r="O1981" i="1"/>
  <c r="O1992" i="1"/>
  <c r="O1995" i="1"/>
  <c r="O2027" i="1"/>
  <c r="O2120" i="1"/>
  <c r="O2126" i="1"/>
  <c r="O2028" i="1"/>
  <c r="O2123" i="1"/>
  <c r="O2112" i="1"/>
  <c r="O2106" i="1"/>
  <c r="O2110" i="1"/>
  <c r="O2066" i="1"/>
  <c r="O2070" i="1"/>
  <c r="O1993" i="1"/>
  <c r="O2107" i="1"/>
  <c r="O2124" i="1"/>
  <c r="O2048" i="1"/>
  <c r="O1994" i="1"/>
  <c r="O2125" i="1"/>
  <c r="O1980" i="1"/>
  <c r="O2114" i="1"/>
  <c r="O2127" i="1"/>
  <c r="O2344" i="1"/>
  <c r="O2345" i="1"/>
  <c r="O2346" i="1"/>
  <c r="O2332" i="1"/>
  <c r="O2347" i="1"/>
  <c r="O2360" i="1"/>
  <c r="O2348" i="1"/>
  <c r="O2349" i="1"/>
  <c r="O2350" i="1"/>
  <c r="O2342" i="1"/>
  <c r="O2351" i="1"/>
  <c r="O2352" i="1"/>
  <c r="O2353" i="1"/>
  <c r="O2354" i="1"/>
  <c r="O2355" i="1"/>
  <c r="O2356" i="1"/>
  <c r="O2357" i="1"/>
  <c r="O2359" i="1"/>
  <c r="O2358" i="1"/>
  <c r="O2333" i="1"/>
  <c r="O2334" i="1"/>
  <c r="O2335" i="1"/>
  <c r="O2343" i="1"/>
  <c r="O2336" i="1"/>
  <c r="O2339" i="1"/>
  <c r="O2340" i="1"/>
  <c r="O2341" i="1"/>
  <c r="O2337" i="1"/>
  <c r="O2338" i="1"/>
  <c r="O2361" i="1"/>
  <c r="O2256" i="1"/>
  <c r="O2260" i="1"/>
  <c r="O2257" i="1"/>
  <c r="O2258" i="1"/>
  <c r="O2259" i="1"/>
  <c r="O2255" i="1"/>
  <c r="O2254" i="1"/>
  <c r="O2261" i="1"/>
  <c r="O2691" i="1"/>
  <c r="O2692" i="1"/>
  <c r="O2697" i="1"/>
  <c r="O2693" i="1"/>
  <c r="O2694" i="1"/>
  <c r="O2698" i="1"/>
  <c r="O2703" i="1"/>
  <c r="O2701" i="1"/>
  <c r="O2695" i="1"/>
  <c r="O2688" i="1"/>
  <c r="O2699" i="1"/>
  <c r="O2700" i="1"/>
  <c r="O2689" i="1"/>
  <c r="O2704" i="1"/>
  <c r="O2702" i="1"/>
  <c r="O2690" i="1"/>
  <c r="O2696" i="1"/>
  <c r="O2705" i="1"/>
  <c r="O2263" i="1"/>
  <c r="O2264" i="1"/>
  <c r="O2265" i="1"/>
  <c r="O2262" i="1"/>
  <c r="O2266" i="1"/>
  <c r="O2442" i="1"/>
  <c r="O2439" i="1"/>
  <c r="O2452" i="1"/>
  <c r="O2453" i="1"/>
  <c r="O2445" i="1"/>
  <c r="O2454" i="1"/>
  <c r="O2444" i="1"/>
  <c r="O2446" i="1"/>
  <c r="O2455" i="1"/>
  <c r="O2447" i="1"/>
  <c r="O2459" i="1"/>
  <c r="O2440" i="1"/>
  <c r="O2456" i="1"/>
  <c r="O2437" i="1"/>
  <c r="O2462" i="1"/>
  <c r="O2448" i="1"/>
  <c r="O2463" i="1"/>
  <c r="O2449" i="1"/>
  <c r="O2460" i="1"/>
  <c r="O2457" i="1"/>
  <c r="O2461" i="1"/>
  <c r="O2450" i="1"/>
  <c r="O2441" i="1"/>
  <c r="O2438" i="1"/>
  <c r="O2435" i="1"/>
  <c r="O2464" i="1"/>
  <c r="O2465" i="1"/>
  <c r="O2436" i="1"/>
  <c r="O2466" i="1"/>
  <c r="O2451" i="1"/>
  <c r="O2443" i="1"/>
  <c r="O2458" i="1"/>
  <c r="O2467" i="1"/>
  <c r="O2468" i="1"/>
  <c r="O2664" i="1"/>
  <c r="O2665" i="1"/>
  <c r="O2676" i="1"/>
  <c r="O2666" i="1"/>
  <c r="O2667" i="1"/>
  <c r="O2670" i="1"/>
  <c r="O2671" i="1"/>
  <c r="O2677" i="1"/>
  <c r="O2678" i="1"/>
  <c r="O2672" i="1"/>
  <c r="O2679" i="1"/>
  <c r="O2680" i="1"/>
  <c r="O2681" i="1"/>
  <c r="O2668" i="1"/>
  <c r="O2669" i="1"/>
  <c r="O2673" i="1"/>
  <c r="O2674" i="1"/>
  <c r="O2675" i="1"/>
  <c r="O2686" i="1"/>
  <c r="O2682" i="1"/>
  <c r="O2683" i="1"/>
  <c r="O2684" i="1"/>
  <c r="O2685" i="1"/>
  <c r="O2687" i="1"/>
  <c r="O2207" i="1"/>
  <c r="O2196" i="1"/>
  <c r="O2200" i="1"/>
  <c r="O2198" i="1"/>
  <c r="O2197" i="1"/>
  <c r="O2206" i="1"/>
  <c r="O2208" i="1"/>
  <c r="O2201" i="1"/>
  <c r="O2199" i="1"/>
  <c r="O2209" i="1"/>
  <c r="O2202" i="1"/>
  <c r="O2203" i="1"/>
  <c r="O2204" i="1"/>
  <c r="O2205" i="1"/>
  <c r="O2212" i="1"/>
  <c r="O2210" i="1"/>
  <c r="O2211" i="1"/>
  <c r="O2213" i="1"/>
  <c r="O2733" i="1"/>
  <c r="O2742" i="1"/>
  <c r="O2741" i="1"/>
  <c r="O2737" i="1"/>
  <c r="O2736" i="1"/>
  <c r="O2743" i="1"/>
  <c r="O2738" i="1"/>
  <c r="O2739" i="1"/>
  <c r="O2732" i="1"/>
  <c r="O2744" i="1"/>
  <c r="O2745" i="1"/>
  <c r="O2734" i="1"/>
  <c r="O2735" i="1"/>
  <c r="O2740" i="1"/>
  <c r="O2746" i="1"/>
  <c r="O2294" i="1"/>
  <c r="O2307" i="1"/>
  <c r="O2308" i="1"/>
  <c r="O2309" i="1"/>
  <c r="O2302" i="1"/>
  <c r="O2310" i="1"/>
  <c r="O2311" i="1"/>
  <c r="O2312" i="1"/>
  <c r="O2313" i="1"/>
  <c r="O2314" i="1"/>
  <c r="O2315" i="1"/>
  <c r="O2316" i="1"/>
  <c r="O2317" i="1"/>
  <c r="O2328" i="1"/>
  <c r="O2318" i="1"/>
  <c r="O2319" i="1"/>
  <c r="O2303" i="1"/>
  <c r="O2304" i="1"/>
  <c r="O2329" i="1"/>
  <c r="O2296" i="1"/>
  <c r="O2295" i="1"/>
  <c r="O2297" i="1"/>
  <c r="O2320" i="1"/>
  <c r="O2321" i="1"/>
  <c r="O2298" i="1"/>
  <c r="O2305" i="1"/>
  <c r="O2322" i="1"/>
  <c r="O2323" i="1"/>
  <c r="O2299" i="1"/>
  <c r="O2330" i="1"/>
  <c r="O2324" i="1"/>
  <c r="O2300" i="1"/>
  <c r="O2325" i="1"/>
  <c r="O2301" i="1"/>
  <c r="O2326" i="1"/>
  <c r="O2306" i="1"/>
  <c r="O2327" i="1"/>
  <c r="O2331" i="1"/>
  <c r="O1668" i="1"/>
  <c r="O1669" i="1"/>
  <c r="O1670" i="1"/>
  <c r="O1671" i="1"/>
  <c r="O1667" i="1"/>
  <c r="O1672" i="1"/>
  <c r="O2393" i="1"/>
  <c r="O2363" i="1"/>
  <c r="O2399" i="1"/>
  <c r="O2396" i="1"/>
  <c r="O2387" i="1"/>
  <c r="O2401" i="1"/>
  <c r="O2365" i="1"/>
  <c r="O2405" i="1"/>
  <c r="O2394" i="1"/>
  <c r="O2388" i="1"/>
  <c r="O2377" i="1"/>
  <c r="O2391" i="1"/>
  <c r="O2379" i="1"/>
  <c r="O2413" i="1"/>
  <c r="O2397" i="1"/>
  <c r="O2406" i="1"/>
  <c r="O2384" i="1"/>
  <c r="O2398" i="1"/>
  <c r="O2366" i="1"/>
  <c r="O2395" i="1"/>
  <c r="O2370" i="1"/>
  <c r="O2410" i="1"/>
  <c r="O2411" i="1"/>
  <c r="O2409" i="1"/>
  <c r="O2400" i="1"/>
  <c r="O2402" i="1"/>
  <c r="O2412" i="1"/>
  <c r="O2381" i="1"/>
  <c r="O2407" i="1"/>
  <c r="O2403" i="1"/>
  <c r="O2367" i="1"/>
  <c r="O2382" i="1"/>
  <c r="O2368" i="1"/>
  <c r="O2364" i="1"/>
  <c r="O2373" i="1"/>
  <c r="O2385" i="1"/>
  <c r="O2378" i="1"/>
  <c r="O2404" i="1"/>
  <c r="O2371" i="1"/>
  <c r="O2390" i="1"/>
  <c r="O2380" i="1"/>
  <c r="O2375" i="1"/>
  <c r="O2374" i="1"/>
  <c r="O2376" i="1"/>
  <c r="O2369" i="1"/>
  <c r="O2386" i="1"/>
  <c r="O2392" i="1"/>
  <c r="O2383" i="1"/>
  <c r="O2362" i="1"/>
  <c r="O2372" i="1"/>
  <c r="O2389" i="1"/>
  <c r="O2414" i="1"/>
  <c r="O2408" i="1"/>
  <c r="O2415" i="1"/>
  <c r="O2283" i="1"/>
  <c r="O2287" i="1"/>
  <c r="O2285" i="1"/>
  <c r="O2279" i="1"/>
  <c r="O2269" i="1"/>
  <c r="O2270" i="1"/>
  <c r="O2277" i="1"/>
  <c r="O2271" i="1"/>
  <c r="O2291" i="1"/>
  <c r="O2288" i="1"/>
  <c r="O2280" i="1"/>
  <c r="O2290" i="1"/>
  <c r="O2292" i="1"/>
  <c r="O2286" i="1"/>
  <c r="O2289" i="1"/>
  <c r="O2281" i="1"/>
  <c r="O2284" i="1"/>
  <c r="O2278" i="1"/>
  <c r="O2272" i="1"/>
  <c r="O2273" i="1"/>
  <c r="O2274" i="1"/>
  <c r="O2268" i="1"/>
  <c r="O2267" i="1"/>
  <c r="O2275" i="1"/>
  <c r="O2282" i="1"/>
  <c r="O2276" i="1"/>
  <c r="O2293" i="1"/>
  <c r="O3128" i="1"/>
  <c r="O3125" i="1"/>
  <c r="O3132" i="1"/>
  <c r="O3133" i="1"/>
  <c r="O3123" i="1"/>
  <c r="O3131" i="1"/>
  <c r="O3134" i="1"/>
  <c r="O3127" i="1"/>
  <c r="O3124" i="1"/>
  <c r="O3130" i="1"/>
  <c r="O3126" i="1"/>
  <c r="O3129" i="1"/>
  <c r="O3135" i="1"/>
  <c r="O2648" i="1"/>
  <c r="O2649" i="1"/>
  <c r="O2656" i="1"/>
  <c r="O2650" i="1"/>
  <c r="O2651" i="1"/>
  <c r="O2652" i="1"/>
  <c r="O2637" i="1"/>
  <c r="O2636" i="1"/>
  <c r="O2645" i="1"/>
  <c r="O2647" i="1"/>
  <c r="O2638" i="1"/>
  <c r="O2655" i="1"/>
  <c r="O2642" i="1"/>
  <c r="O2640" i="1"/>
  <c r="O2646" i="1"/>
  <c r="O2653" i="1"/>
  <c r="O2643" i="1"/>
  <c r="O2654" i="1"/>
  <c r="O2639" i="1"/>
  <c r="O2641" i="1"/>
  <c r="O2644" i="1"/>
  <c r="O2657" i="1"/>
  <c r="O2981" i="1"/>
  <c r="O2982" i="1"/>
  <c r="O2947" i="1"/>
  <c r="O2967" i="1"/>
  <c r="O2942" i="1"/>
  <c r="O2949" i="1"/>
  <c r="O2950" i="1"/>
  <c r="O2983" i="1"/>
  <c r="O2958" i="1"/>
  <c r="O2959" i="1"/>
  <c r="O2984" i="1"/>
  <c r="O2985" i="1"/>
  <c r="O2986" i="1"/>
  <c r="O2951" i="1"/>
  <c r="O2952" i="1"/>
  <c r="O2968" i="1"/>
  <c r="O2969" i="1"/>
  <c r="O2948" i="1"/>
  <c r="O2970" i="1"/>
  <c r="O2953" i="1"/>
  <c r="O2954" i="1"/>
  <c r="O2971" i="1"/>
  <c r="O2955" i="1"/>
  <c r="O2972" i="1"/>
  <c r="O2973" i="1"/>
  <c r="O2974" i="1"/>
  <c r="O2963" i="1"/>
  <c r="O2987" i="1"/>
  <c r="O2939" i="1"/>
  <c r="O2975" i="1"/>
  <c r="O2960" i="1"/>
  <c r="O2943" i="1"/>
  <c r="O2961" i="1"/>
  <c r="O2988" i="1"/>
  <c r="O2944" i="1"/>
  <c r="O2989" i="1"/>
  <c r="O2965" i="1"/>
  <c r="O2964" i="1"/>
  <c r="O2966" i="1"/>
  <c r="O2940" i="1"/>
  <c r="O2976" i="1"/>
  <c r="O2945" i="1"/>
  <c r="O2962" i="1"/>
  <c r="O2956" i="1"/>
  <c r="O2941" i="1"/>
  <c r="O2993" i="1"/>
  <c r="O2990" i="1"/>
  <c r="O2991" i="1"/>
  <c r="O2994" i="1"/>
  <c r="O2977" i="1"/>
  <c r="O2978" i="1"/>
  <c r="O2992" i="1"/>
  <c r="O2946" i="1"/>
  <c r="O2957" i="1"/>
  <c r="O2979" i="1"/>
  <c r="O2995" i="1"/>
  <c r="O2980" i="1"/>
  <c r="O2996" i="1"/>
  <c r="O2997" i="1"/>
  <c r="O2554" i="1"/>
  <c r="O2588" i="1"/>
  <c r="O2552" i="1"/>
  <c r="O2583" i="1"/>
  <c r="O2556" i="1"/>
  <c r="O2589" i="1"/>
  <c r="O2553" i="1"/>
  <c r="O2557" i="1"/>
  <c r="O2571" i="1"/>
  <c r="O2572" i="1"/>
  <c r="O2582" i="1"/>
  <c r="O2558" i="1"/>
  <c r="O2595" i="1"/>
  <c r="O2559" i="1"/>
  <c r="O2613" i="1"/>
  <c r="O2604" i="1"/>
  <c r="O2593" i="1"/>
  <c r="O2560" i="1"/>
  <c r="O2605" i="1"/>
  <c r="O2555" i="1"/>
  <c r="O2573" i="1"/>
  <c r="O2561" i="1"/>
  <c r="O2594" i="1"/>
  <c r="O2584" i="1"/>
  <c r="O2562" i="1"/>
  <c r="O2596" i="1"/>
  <c r="O2574" i="1"/>
  <c r="O2575" i="1"/>
  <c r="O2585" i="1"/>
  <c r="O2563" i="1"/>
  <c r="O2590" i="1"/>
  <c r="O2597" i="1"/>
  <c r="O2591" i="1"/>
  <c r="O2592" i="1"/>
  <c r="O2564" i="1"/>
  <c r="O2565" i="1"/>
  <c r="O2586" i="1"/>
  <c r="O2606" i="1"/>
  <c r="O2576" i="1"/>
  <c r="O2598" i="1"/>
  <c r="O2607" i="1"/>
  <c r="O2599" i="1"/>
  <c r="O2577" i="1"/>
  <c r="O2587" i="1"/>
  <c r="O2566" i="1"/>
  <c r="O2578" i="1"/>
  <c r="O2600" i="1"/>
  <c r="O2601" i="1"/>
  <c r="O2602" i="1"/>
  <c r="O2579" i="1"/>
  <c r="O2608" i="1"/>
  <c r="O2614" i="1"/>
  <c r="O2567" i="1"/>
  <c r="O2615" i="1"/>
  <c r="O2609" i="1"/>
  <c r="O2580" i="1"/>
  <c r="O2611" i="1"/>
  <c r="O2612" i="1"/>
  <c r="O2568" i="1"/>
  <c r="O2610" i="1"/>
  <c r="O2603" i="1"/>
  <c r="O2569" i="1"/>
  <c r="O2581" i="1"/>
  <c r="O2570" i="1"/>
  <c r="O2616" i="1"/>
  <c r="O2658" i="1"/>
  <c r="O2660" i="1"/>
  <c r="O2661" i="1"/>
  <c r="O2659" i="1"/>
  <c r="O2662" i="1"/>
  <c r="O2663" i="1"/>
  <c r="O5835" i="1"/>
  <c r="O5833" i="1"/>
  <c r="O5834" i="1"/>
  <c r="O5836" i="1"/>
  <c r="O3082" i="1"/>
  <c r="O3083" i="1"/>
  <c r="O3079" i="1"/>
  <c r="O3080" i="1"/>
  <c r="O3084" i="1"/>
  <c r="O3093" i="1"/>
  <c r="O3085" i="1"/>
  <c r="O3081" i="1"/>
  <c r="O3086" i="1"/>
  <c r="O3087" i="1"/>
  <c r="O3088" i="1"/>
  <c r="O3094" i="1"/>
  <c r="O3090" i="1"/>
  <c r="O3089" i="1"/>
  <c r="O3095" i="1"/>
  <c r="O3092" i="1"/>
  <c r="O3091" i="1"/>
  <c r="O3096" i="1"/>
  <c r="O2495" i="1"/>
  <c r="O2496" i="1"/>
  <c r="O2520" i="1"/>
  <c r="O2492" i="1"/>
  <c r="O2521" i="1"/>
  <c r="O2493" i="1"/>
  <c r="O2522" i="1"/>
  <c r="O2497" i="1"/>
  <c r="O2523" i="1"/>
  <c r="O2502" i="1"/>
  <c r="O2524" i="1"/>
  <c r="O2525" i="1"/>
  <c r="O2526" i="1"/>
  <c r="O2527" i="1"/>
  <c r="O2503" i="1"/>
  <c r="O2494" i="1"/>
  <c r="O2528" i="1"/>
  <c r="O2491" i="1"/>
  <c r="O2529" i="1"/>
  <c r="O2542" i="1"/>
  <c r="O2514" i="1"/>
  <c r="O2500" i="1"/>
  <c r="O2489" i="1"/>
  <c r="O2507" i="1"/>
  <c r="O2508" i="1"/>
  <c r="O2509" i="1"/>
  <c r="O2510" i="1"/>
  <c r="O2541" i="1"/>
  <c r="O2530" i="1"/>
  <c r="O2531" i="1"/>
  <c r="O2511" i="1"/>
  <c r="O2504" i="1"/>
  <c r="O2532" i="1"/>
  <c r="O2533" i="1"/>
  <c r="O2534" i="1"/>
  <c r="O2535" i="1"/>
  <c r="O2518" i="1"/>
  <c r="O2536" i="1"/>
  <c r="O2515" i="1"/>
  <c r="O2519" i="1"/>
  <c r="O2512" i="1"/>
  <c r="O2513" i="1"/>
  <c r="O2537" i="1"/>
  <c r="O2538" i="1"/>
  <c r="O2505" i="1"/>
  <c r="O2517" i="1"/>
  <c r="O2516" i="1"/>
  <c r="O2506" i="1"/>
  <c r="O2490" i="1"/>
  <c r="O2498" i="1"/>
  <c r="O2501" i="1"/>
  <c r="O2539" i="1"/>
  <c r="O2540" i="1"/>
  <c r="O2488" i="1"/>
  <c r="O2499" i="1"/>
  <c r="O2543" i="1"/>
  <c r="O2730" i="1"/>
  <c r="O2727" i="1"/>
  <c r="O2728" i="1"/>
  <c r="O2729" i="1"/>
  <c r="O2731" i="1"/>
  <c r="O3195" i="1"/>
  <c r="O3194" i="1"/>
  <c r="O3198" i="1"/>
  <c r="O3197" i="1"/>
  <c r="O3201" i="1"/>
  <c r="O3196" i="1"/>
  <c r="O3202" i="1"/>
  <c r="O3200" i="1"/>
  <c r="O3199" i="1"/>
  <c r="O3203" i="1"/>
  <c r="O2630" i="1"/>
  <c r="O2631" i="1"/>
  <c r="O2618" i="1"/>
  <c r="O2632" i="1"/>
  <c r="O2633" i="1"/>
  <c r="O2622" i="1"/>
  <c r="O2624" i="1"/>
  <c r="O2617" i="1"/>
  <c r="O2629" i="1"/>
  <c r="O2634" i="1"/>
  <c r="O2623" i="1"/>
  <c r="O2620" i="1"/>
  <c r="O2621" i="1"/>
  <c r="O2625" i="1"/>
  <c r="O2626" i="1"/>
  <c r="O2627" i="1"/>
  <c r="O2619" i="1"/>
  <c r="O2628" i="1"/>
  <c r="O2635" i="1"/>
  <c r="O3283" i="1"/>
  <c r="O3284" i="1"/>
  <c r="O3285" i="1"/>
  <c r="O3277" i="1"/>
  <c r="O3287" i="1"/>
  <c r="O3286" i="1"/>
  <c r="O3280" i="1"/>
  <c r="O3276" i="1"/>
  <c r="O3281" i="1"/>
  <c r="O3279" i="1"/>
  <c r="O3278" i="1"/>
  <c r="O3282" i="1"/>
  <c r="O3288" i="1"/>
  <c r="O2706" i="1"/>
  <c r="O2707" i="1"/>
  <c r="O2712" i="1"/>
  <c r="O2715" i="1"/>
  <c r="O2713" i="1"/>
  <c r="O2710" i="1"/>
  <c r="O2711" i="1"/>
  <c r="O2718" i="1"/>
  <c r="O2708" i="1"/>
  <c r="O2709" i="1"/>
  <c r="O2719" i="1"/>
  <c r="O2714" i="1"/>
  <c r="O2716" i="1"/>
  <c r="O2717" i="1"/>
  <c r="O2720" i="1"/>
  <c r="O3180" i="1"/>
  <c r="O3177" i="1"/>
  <c r="O3172" i="1"/>
  <c r="O3176" i="1"/>
  <c r="O3174" i="1"/>
  <c r="O3179" i="1"/>
  <c r="O3169" i="1"/>
  <c r="O3171" i="1"/>
  <c r="O3173" i="1"/>
  <c r="O3178" i="1"/>
  <c r="O3175" i="1"/>
  <c r="O3170" i="1"/>
  <c r="O3181" i="1"/>
  <c r="O3182" i="1"/>
  <c r="O3317" i="1"/>
  <c r="O3318" i="1"/>
  <c r="O3319" i="1"/>
  <c r="O3320" i="1"/>
  <c r="O3321" i="1"/>
  <c r="O3322" i="1"/>
  <c r="O3311" i="1"/>
  <c r="O3310" i="1"/>
  <c r="O3323" i="1"/>
  <c r="O3316" i="1"/>
  <c r="O3313" i="1"/>
  <c r="O3314" i="1"/>
  <c r="O3315" i="1"/>
  <c r="O3312" i="1"/>
  <c r="O3324" i="1"/>
  <c r="O3325" i="1"/>
  <c r="O2762" i="1"/>
  <c r="O2763" i="1"/>
  <c r="O2764" i="1"/>
  <c r="O2765" i="1"/>
  <c r="O2766" i="1"/>
  <c r="O2767" i="1"/>
  <c r="O2768" i="1"/>
  <c r="O2769" i="1"/>
  <c r="O2845" i="1"/>
  <c r="O2843" i="1"/>
  <c r="O2846" i="1"/>
  <c r="O2847" i="1"/>
  <c r="O2865" i="1"/>
  <c r="O2848" i="1"/>
  <c r="O2863" i="1"/>
  <c r="O2844" i="1"/>
  <c r="O2849" i="1"/>
  <c r="O2864" i="1"/>
  <c r="O2850" i="1"/>
  <c r="O2851" i="1"/>
  <c r="O2852" i="1"/>
  <c r="O2853" i="1"/>
  <c r="O2854" i="1"/>
  <c r="O2855" i="1"/>
  <c r="O2867" i="1"/>
  <c r="O2856" i="1"/>
  <c r="O2868" i="1"/>
  <c r="O2857" i="1"/>
  <c r="O2858" i="1"/>
  <c r="O2842" i="1"/>
  <c r="O2859" i="1"/>
  <c r="O2841" i="1"/>
  <c r="O2840" i="1"/>
  <c r="O2866" i="1"/>
  <c r="O2860" i="1"/>
  <c r="O2861" i="1"/>
  <c r="O2862" i="1"/>
  <c r="O2869" i="1"/>
  <c r="O2773" i="1"/>
  <c r="O2774" i="1"/>
  <c r="O2775" i="1"/>
  <c r="O2776" i="1"/>
  <c r="O2777" i="1"/>
  <c r="O2778" i="1"/>
  <c r="O2779" i="1"/>
  <c r="O2772" i="1"/>
  <c r="O2780" i="1"/>
  <c r="O2781" i="1"/>
  <c r="O2770" i="1"/>
  <c r="O2782" i="1"/>
  <c r="O2771" i="1"/>
  <c r="O2783" i="1"/>
  <c r="O2784" i="1"/>
  <c r="O2722" i="1"/>
  <c r="O2721" i="1"/>
  <c r="O2723" i="1"/>
  <c r="O2724" i="1"/>
  <c r="O2725" i="1"/>
  <c r="O2726" i="1"/>
  <c r="O2904" i="1"/>
  <c r="O2905" i="1"/>
  <c r="O2906" i="1"/>
  <c r="O2908" i="1"/>
  <c r="O2907" i="1"/>
  <c r="O2909" i="1"/>
  <c r="O2547" i="1"/>
  <c r="O2544" i="1"/>
  <c r="O2545" i="1"/>
  <c r="O2548" i="1"/>
  <c r="O2549" i="1"/>
  <c r="O2546" i="1"/>
  <c r="O2550" i="1"/>
  <c r="O2551" i="1"/>
  <c r="O3431" i="1"/>
  <c r="O3434" i="1"/>
  <c r="O3433" i="1"/>
  <c r="O3435" i="1"/>
  <c r="O3432" i="1"/>
  <c r="O3436" i="1"/>
  <c r="O3037" i="1"/>
  <c r="O3039" i="1"/>
  <c r="O3043" i="1"/>
  <c r="O3040" i="1"/>
  <c r="O3035" i="1"/>
  <c r="O3036" i="1"/>
  <c r="O3038" i="1"/>
  <c r="O3041" i="1"/>
  <c r="O3042" i="1"/>
  <c r="O3044" i="1"/>
  <c r="O2873" i="1"/>
  <c r="O2874" i="1"/>
  <c r="O2872" i="1"/>
  <c r="O2892" i="1"/>
  <c r="O2875" i="1"/>
  <c r="O2888" i="1"/>
  <c r="O2882" i="1"/>
  <c r="O2883" i="1"/>
  <c r="O2893" i="1"/>
  <c r="O2876" i="1"/>
  <c r="O2878" i="1"/>
  <c r="O2894" i="1"/>
  <c r="O2895" i="1"/>
  <c r="O2896" i="1"/>
  <c r="O2884" i="1"/>
  <c r="O2901" i="1"/>
  <c r="O2897" i="1"/>
  <c r="O2898" i="1"/>
  <c r="O2899" i="1"/>
  <c r="O2885" i="1"/>
  <c r="O2886" i="1"/>
  <c r="O2889" i="1"/>
  <c r="O2881" i="1"/>
  <c r="O2870" i="1"/>
  <c r="O2887" i="1"/>
  <c r="O2880" i="1"/>
  <c r="O2877" i="1"/>
  <c r="O2902" i="1"/>
  <c r="O2871" i="1"/>
  <c r="O2890" i="1"/>
  <c r="O2900" i="1"/>
  <c r="O2879" i="1"/>
  <c r="O2891" i="1"/>
  <c r="O2903" i="1"/>
  <c r="O3028" i="1"/>
  <c r="O3029" i="1"/>
  <c r="O3030" i="1"/>
  <c r="O3031" i="1"/>
  <c r="O3032" i="1"/>
  <c r="O3033" i="1"/>
  <c r="O3027" i="1"/>
  <c r="O3034" i="1"/>
  <c r="O3876" i="1"/>
  <c r="O3877" i="1"/>
  <c r="O3875" i="1"/>
  <c r="O3872" i="1"/>
  <c r="O3873" i="1"/>
  <c r="O3874" i="1"/>
  <c r="O3878" i="1"/>
  <c r="O3077" i="1"/>
  <c r="O3075" i="1"/>
  <c r="O3073" i="1"/>
  <c r="O3074" i="1"/>
  <c r="O3076" i="1"/>
  <c r="O3071" i="1"/>
  <c r="O3072" i="1"/>
  <c r="O3078" i="1"/>
  <c r="O2794" i="1"/>
  <c r="O2795" i="1"/>
  <c r="O2796" i="1"/>
  <c r="O2797" i="1"/>
  <c r="O2798" i="1"/>
  <c r="O2799" i="1"/>
  <c r="O2800" i="1"/>
  <c r="O2801" i="1"/>
  <c r="O2802" i="1"/>
  <c r="O2803" i="1"/>
  <c r="O2804" i="1"/>
  <c r="O2791" i="1"/>
  <c r="O2805" i="1"/>
  <c r="O2806" i="1"/>
  <c r="O2807" i="1"/>
  <c r="O2808" i="1"/>
  <c r="O2809" i="1"/>
  <c r="O2810" i="1"/>
  <c r="O2811" i="1"/>
  <c r="O2812" i="1"/>
  <c r="O2790" i="1"/>
  <c r="O2813" i="1"/>
  <c r="O2814" i="1"/>
  <c r="O2815" i="1"/>
  <c r="O2792" i="1"/>
  <c r="O2816" i="1"/>
  <c r="O2788" i="1"/>
  <c r="O2786" i="1"/>
  <c r="O2817" i="1"/>
  <c r="O2818" i="1"/>
  <c r="O2785" i="1"/>
  <c r="O2819" i="1"/>
  <c r="O2820" i="1"/>
  <c r="O2793" i="1"/>
  <c r="O2789" i="1"/>
  <c r="O2821" i="1"/>
  <c r="O2822" i="1"/>
  <c r="O2823" i="1"/>
  <c r="O2824" i="1"/>
  <c r="O2787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3050" i="1"/>
  <c r="O3051" i="1"/>
  <c r="O3046" i="1"/>
  <c r="O3047" i="1"/>
  <c r="O3052" i="1"/>
  <c r="O3048" i="1"/>
  <c r="O3053" i="1"/>
  <c r="O3054" i="1"/>
  <c r="O3055" i="1"/>
  <c r="O3056" i="1"/>
  <c r="O3057" i="1"/>
  <c r="O3058" i="1"/>
  <c r="O3059" i="1"/>
  <c r="O3049" i="1"/>
  <c r="O3060" i="1"/>
  <c r="O3061" i="1"/>
  <c r="O3062" i="1"/>
  <c r="O3063" i="1"/>
  <c r="O3045" i="1"/>
  <c r="O3064" i="1"/>
  <c r="O3065" i="1"/>
  <c r="O3066" i="1"/>
  <c r="O3067" i="1"/>
  <c r="O3068" i="1"/>
  <c r="O3069" i="1"/>
  <c r="O3070" i="1"/>
  <c r="O2750" i="1"/>
  <c r="O2748" i="1"/>
  <c r="O2752" i="1"/>
  <c r="O2753" i="1"/>
  <c r="O2754" i="1"/>
  <c r="O2755" i="1"/>
  <c r="O2756" i="1"/>
  <c r="O2757" i="1"/>
  <c r="O2747" i="1"/>
  <c r="O2758" i="1"/>
  <c r="O2759" i="1"/>
  <c r="O2751" i="1"/>
  <c r="O2760" i="1"/>
  <c r="O2749" i="1"/>
  <c r="O2761" i="1"/>
  <c r="O3755" i="1"/>
  <c r="O3758" i="1"/>
  <c r="O3765" i="1"/>
  <c r="O3757" i="1"/>
  <c r="O3753" i="1"/>
  <c r="O3759" i="1"/>
  <c r="O3754" i="1"/>
  <c r="O3760" i="1"/>
  <c r="O3761" i="1"/>
  <c r="O3752" i="1"/>
  <c r="O3751" i="1"/>
  <c r="O3762" i="1"/>
  <c r="O3763" i="1"/>
  <c r="O3764" i="1"/>
  <c r="O3769" i="1"/>
  <c r="O3767" i="1"/>
  <c r="O3768" i="1"/>
  <c r="O3756" i="1"/>
  <c r="O3766" i="1"/>
  <c r="O3770" i="1"/>
  <c r="O3015" i="1"/>
  <c r="O3016" i="1"/>
  <c r="O3017" i="1"/>
  <c r="O3018" i="1"/>
  <c r="O3011" i="1"/>
  <c r="O3019" i="1"/>
  <c r="O3020" i="1"/>
  <c r="O3021" i="1"/>
  <c r="O3022" i="1"/>
  <c r="O3023" i="1"/>
  <c r="O3024" i="1"/>
  <c r="O3025" i="1"/>
  <c r="O3012" i="1"/>
  <c r="O3013" i="1"/>
  <c r="O3014" i="1"/>
  <c r="O3026" i="1"/>
  <c r="O3138" i="1"/>
  <c r="O3139" i="1"/>
  <c r="O3137" i="1"/>
  <c r="O3140" i="1"/>
  <c r="O3141" i="1"/>
  <c r="O3142" i="1"/>
  <c r="O3143" i="1"/>
  <c r="O3144" i="1"/>
  <c r="O3145" i="1"/>
  <c r="O3146" i="1"/>
  <c r="O3136" i="1"/>
  <c r="O3147" i="1"/>
  <c r="O3148" i="1"/>
  <c r="O3149" i="1"/>
  <c r="O3150" i="1"/>
  <c r="O3151" i="1"/>
  <c r="O3152" i="1"/>
  <c r="O3153" i="1"/>
  <c r="O3154" i="1"/>
  <c r="O3155" i="1"/>
  <c r="O3156" i="1"/>
  <c r="O3157" i="1"/>
  <c r="O6088" i="1"/>
  <c r="O6105" i="1"/>
  <c r="O6107" i="1"/>
  <c r="O6109" i="1"/>
  <c r="O6071" i="1"/>
  <c r="O6145" i="1"/>
  <c r="O6066" i="1"/>
  <c r="O6183" i="1"/>
  <c r="O6113" i="1"/>
  <c r="O6186" i="1"/>
  <c r="O6114" i="1"/>
  <c r="O6116" i="1"/>
  <c r="O6098" i="1"/>
  <c r="O6204" i="1"/>
  <c r="O3211" i="1"/>
  <c r="O3212" i="1"/>
  <c r="O3213" i="1"/>
  <c r="O3207" i="1"/>
  <c r="O3214" i="1"/>
  <c r="O3204" i="1"/>
  <c r="O3215" i="1"/>
  <c r="O3216" i="1"/>
  <c r="O3217" i="1"/>
  <c r="O3218" i="1"/>
  <c r="O3210" i="1"/>
  <c r="O3206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09" i="1"/>
  <c r="O3233" i="1"/>
  <c r="O3208" i="1"/>
  <c r="O3234" i="1"/>
  <c r="O3235" i="1"/>
  <c r="O3236" i="1"/>
  <c r="O3205" i="1"/>
  <c r="O3237" i="1"/>
  <c r="O3238" i="1"/>
  <c r="O3239" i="1"/>
  <c r="O3240" i="1"/>
  <c r="O3241" i="1"/>
  <c r="O3242" i="1"/>
  <c r="O3243" i="1"/>
  <c r="O3244" i="1"/>
  <c r="O3245" i="1"/>
  <c r="O3246" i="1"/>
  <c r="O3247" i="1"/>
  <c r="O3350" i="1"/>
  <c r="O3352" i="1"/>
  <c r="O3351" i="1"/>
  <c r="O3349" i="1"/>
  <c r="O3353" i="1"/>
  <c r="O3188" i="1"/>
  <c r="O3189" i="1"/>
  <c r="O3190" i="1"/>
  <c r="O3191" i="1"/>
  <c r="O3192" i="1"/>
  <c r="O3193" i="1"/>
  <c r="O3161" i="1"/>
  <c r="O3158" i="1"/>
  <c r="O3159" i="1"/>
  <c r="O3160" i="1"/>
  <c r="O3162" i="1"/>
  <c r="O3332" i="1"/>
  <c r="O3329" i="1"/>
  <c r="O3326" i="1"/>
  <c r="O3335" i="1"/>
  <c r="O3336" i="1"/>
  <c r="O3331" i="1"/>
  <c r="O3330" i="1"/>
  <c r="O3337" i="1"/>
  <c r="O3338" i="1"/>
  <c r="O3334" i="1"/>
  <c r="O3339" i="1"/>
  <c r="O3333" i="1"/>
  <c r="O3340" i="1"/>
  <c r="O3327" i="1"/>
  <c r="O3328" i="1"/>
  <c r="O3341" i="1"/>
  <c r="O3342" i="1"/>
  <c r="O3343" i="1"/>
  <c r="O3774" i="1"/>
  <c r="O3772" i="1"/>
  <c r="O3773" i="1"/>
  <c r="O3771" i="1"/>
  <c r="O3775" i="1"/>
  <c r="O2933" i="1"/>
  <c r="O2934" i="1"/>
  <c r="O2915" i="1"/>
  <c r="O2916" i="1"/>
  <c r="O2927" i="1"/>
  <c r="O2917" i="1"/>
  <c r="O2931" i="1"/>
  <c r="O2929" i="1"/>
  <c r="O2935" i="1"/>
  <c r="O2910" i="1"/>
  <c r="O2911" i="1"/>
  <c r="O2930" i="1"/>
  <c r="O2913" i="1"/>
  <c r="O2918" i="1"/>
  <c r="O2932" i="1"/>
  <c r="O2928" i="1"/>
  <c r="O2919" i="1"/>
  <c r="O2920" i="1"/>
  <c r="O2921" i="1"/>
  <c r="O2922" i="1"/>
  <c r="O2923" i="1"/>
  <c r="O2924" i="1"/>
  <c r="O2925" i="1"/>
  <c r="O2914" i="1"/>
  <c r="O2912" i="1"/>
  <c r="O2926" i="1"/>
  <c r="O2936" i="1"/>
  <c r="O2937" i="1"/>
  <c r="O2938" i="1"/>
  <c r="O3421" i="1"/>
  <c r="O3422" i="1"/>
  <c r="O3423" i="1"/>
  <c r="O3424" i="1"/>
  <c r="O3260" i="1"/>
  <c r="O3258" i="1"/>
  <c r="O3256" i="1"/>
  <c r="O3257" i="1"/>
  <c r="O3263" i="1"/>
  <c r="O3429" i="1"/>
  <c r="O3425" i="1"/>
  <c r="O3255" i="1"/>
  <c r="O3428" i="1"/>
  <c r="O3261" i="1"/>
  <c r="O3251" i="1"/>
  <c r="O3259" i="1"/>
  <c r="O3252" i="1"/>
  <c r="O3253" i="1"/>
  <c r="O3262" i="1"/>
  <c r="O3254" i="1"/>
  <c r="O3248" i="1"/>
  <c r="O3249" i="1"/>
  <c r="O3250" i="1"/>
  <c r="O3427" i="1"/>
  <c r="O3426" i="1"/>
  <c r="O3264" i="1"/>
  <c r="O3419" i="1"/>
  <c r="O3420" i="1"/>
  <c r="O3430" i="1"/>
  <c r="O3265" i="1"/>
  <c r="O3657" i="1"/>
  <c r="O3658" i="1"/>
  <c r="O3661" i="1"/>
  <c r="O3656" i="1"/>
  <c r="O3659" i="1"/>
  <c r="O3662" i="1"/>
  <c r="O3655" i="1"/>
  <c r="O3660" i="1"/>
  <c r="O3663" i="1"/>
  <c r="O3393" i="1"/>
  <c r="O3391" i="1"/>
  <c r="O3392" i="1"/>
  <c r="O3394" i="1"/>
  <c r="O3116" i="1"/>
  <c r="O3117" i="1"/>
  <c r="O3102" i="1"/>
  <c r="O3111" i="1"/>
  <c r="O3115" i="1"/>
  <c r="O3097" i="1"/>
  <c r="O3099" i="1"/>
  <c r="O3100" i="1"/>
  <c r="O3121" i="1"/>
  <c r="O3104" i="1"/>
  <c r="O3119" i="1"/>
  <c r="O3098" i="1"/>
  <c r="O3113" i="1"/>
  <c r="O3105" i="1"/>
  <c r="O3114" i="1"/>
  <c r="O3103" i="1"/>
  <c r="O3101" i="1"/>
  <c r="O3118" i="1"/>
  <c r="O3112" i="1"/>
  <c r="O3108" i="1"/>
  <c r="O3120" i="1"/>
  <c r="O3106" i="1"/>
  <c r="O3109" i="1"/>
  <c r="O3110" i="1"/>
  <c r="O3107" i="1"/>
  <c r="O3122" i="1"/>
  <c r="O3438" i="1"/>
  <c r="O3439" i="1"/>
  <c r="O3440" i="1"/>
  <c r="O3437" i="1"/>
  <c r="O3441" i="1"/>
  <c r="O3454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5" i="1"/>
  <c r="O3183" i="1"/>
  <c r="O3184" i="1"/>
  <c r="O3185" i="1"/>
  <c r="O3186" i="1"/>
  <c r="O3187" i="1"/>
  <c r="O3614" i="1"/>
  <c r="O3617" i="1"/>
  <c r="O3615" i="1"/>
  <c r="O3616" i="1"/>
  <c r="O3618" i="1"/>
  <c r="O3302" i="1"/>
  <c r="O3304" i="1"/>
  <c r="O3303" i="1"/>
  <c r="O3305" i="1"/>
  <c r="O3306" i="1"/>
  <c r="O3308" i="1"/>
  <c r="O3307" i="1"/>
  <c r="O3309" i="1"/>
  <c r="O3377" i="1"/>
  <c r="O3380" i="1"/>
  <c r="O3376" i="1"/>
  <c r="O3378" i="1"/>
  <c r="O3374" i="1"/>
  <c r="O3373" i="1"/>
  <c r="O3379" i="1"/>
  <c r="O3375" i="1"/>
  <c r="O3381" i="1"/>
  <c r="O3354" i="1"/>
  <c r="O3355" i="1"/>
  <c r="O3356" i="1"/>
  <c r="O3357" i="1"/>
  <c r="O3358" i="1"/>
  <c r="O3359" i="1"/>
  <c r="O3571" i="1"/>
  <c r="O3572" i="1"/>
  <c r="O3570" i="1"/>
  <c r="O3573" i="1"/>
  <c r="O3165" i="1"/>
  <c r="O3167" i="1"/>
  <c r="O3166" i="1"/>
  <c r="O3164" i="1"/>
  <c r="O3163" i="1"/>
  <c r="O3168" i="1"/>
  <c r="O3560" i="1"/>
  <c r="O3561" i="1"/>
  <c r="O3562" i="1"/>
  <c r="O3563" i="1"/>
  <c r="O3564" i="1"/>
  <c r="O3565" i="1"/>
  <c r="O3566" i="1"/>
  <c r="O3567" i="1"/>
  <c r="O3568" i="1"/>
  <c r="O3569" i="1"/>
  <c r="O3529" i="1"/>
  <c r="O3530" i="1"/>
  <c r="O3527" i="1"/>
  <c r="O3528" i="1"/>
  <c r="O3531" i="1"/>
  <c r="O3382" i="1"/>
  <c r="O3383" i="1"/>
  <c r="O3384" i="1"/>
  <c r="O3385" i="1"/>
  <c r="O3386" i="1"/>
  <c r="O3387" i="1"/>
  <c r="O3388" i="1"/>
  <c r="O3389" i="1"/>
  <c r="O3390" i="1"/>
  <c r="O3488" i="1"/>
  <c r="O3492" i="1"/>
  <c r="O3487" i="1"/>
  <c r="O3484" i="1"/>
  <c r="O3500" i="1"/>
  <c r="O3493" i="1"/>
  <c r="O3494" i="1"/>
  <c r="O3495" i="1"/>
  <c r="O3491" i="1"/>
  <c r="O3498" i="1"/>
  <c r="O3485" i="1"/>
  <c r="O3496" i="1"/>
  <c r="O3486" i="1"/>
  <c r="O3499" i="1"/>
  <c r="O3497" i="1"/>
  <c r="O3489" i="1"/>
  <c r="O3501" i="1"/>
  <c r="O3490" i="1"/>
  <c r="O3502" i="1"/>
  <c r="O3395" i="1"/>
  <c r="O3396" i="1"/>
  <c r="O3397" i="1"/>
  <c r="O3398" i="1"/>
  <c r="O3399" i="1"/>
  <c r="O3400" i="1"/>
  <c r="O3361" i="1"/>
  <c r="O3362" i="1"/>
  <c r="O3367" i="1"/>
  <c r="O3363" i="1"/>
  <c r="O3369" i="1"/>
  <c r="O3360" i="1"/>
  <c r="O3364" i="1"/>
  <c r="O3365" i="1"/>
  <c r="O3366" i="1"/>
  <c r="O3370" i="1"/>
  <c r="O3371" i="1"/>
  <c r="O3368" i="1"/>
  <c r="O3372" i="1"/>
  <c r="O3549" i="1"/>
  <c r="O3540" i="1"/>
  <c r="O3541" i="1"/>
  <c r="O3550" i="1"/>
  <c r="O3551" i="1"/>
  <c r="O3552" i="1"/>
  <c r="O3553" i="1"/>
  <c r="O3554" i="1"/>
  <c r="O3542" i="1"/>
  <c r="O3555" i="1"/>
  <c r="O3556" i="1"/>
  <c r="O3543" i="1"/>
  <c r="O3544" i="1"/>
  <c r="O3557" i="1"/>
  <c r="O3539" i="1"/>
  <c r="O3545" i="1"/>
  <c r="O3546" i="1"/>
  <c r="O3547" i="1"/>
  <c r="O3558" i="1"/>
  <c r="O3548" i="1"/>
  <c r="O3559" i="1"/>
  <c r="O3939" i="1"/>
  <c r="O3938" i="1"/>
  <c r="O3940" i="1"/>
  <c r="O3941" i="1"/>
  <c r="O3269" i="1"/>
  <c r="O3266" i="1"/>
  <c r="O3270" i="1"/>
  <c r="O3267" i="1"/>
  <c r="O3271" i="1"/>
  <c r="O3268" i="1"/>
  <c r="O3272" i="1"/>
  <c r="O3274" i="1"/>
  <c r="O3273" i="1"/>
  <c r="O3275" i="1"/>
  <c r="O3416" i="1"/>
  <c r="O3417" i="1"/>
  <c r="O3418" i="1"/>
  <c r="O6061" i="1"/>
  <c r="O6062" i="1"/>
  <c r="O6200" i="1"/>
  <c r="O3985" i="1"/>
  <c r="O3986" i="1"/>
  <c r="O3984" i="1"/>
  <c r="O3981" i="1"/>
  <c r="O3982" i="1"/>
  <c r="O3983" i="1"/>
  <c r="O3987" i="1"/>
  <c r="O3474" i="1"/>
  <c r="O3475" i="1"/>
  <c r="O3476" i="1"/>
  <c r="O3477" i="1"/>
  <c r="O3478" i="1"/>
  <c r="O3479" i="1"/>
  <c r="O3480" i="1"/>
  <c r="O3465" i="1"/>
  <c r="O3473" i="1"/>
  <c r="O3481" i="1"/>
  <c r="O3469" i="1"/>
  <c r="O3470" i="1"/>
  <c r="O3467" i="1"/>
  <c r="O3468" i="1"/>
  <c r="O3472" i="1"/>
  <c r="O3482" i="1"/>
  <c r="O3471" i="1"/>
  <c r="O3466" i="1"/>
  <c r="O3483" i="1"/>
  <c r="O3993" i="1"/>
  <c r="O3992" i="1"/>
  <c r="O3996" i="1"/>
  <c r="O3995" i="1"/>
  <c r="O3997" i="1"/>
  <c r="O3994" i="1"/>
  <c r="O3998" i="1"/>
  <c r="O3585" i="1"/>
  <c r="O3599" i="1"/>
  <c r="O3586" i="1"/>
  <c r="O3583" i="1"/>
  <c r="O3587" i="1"/>
  <c r="O3588" i="1"/>
  <c r="O3596" i="1"/>
  <c r="O3582" i="1"/>
  <c r="O3580" i="1"/>
  <c r="O3584" i="1"/>
  <c r="O3589" i="1"/>
  <c r="O3590" i="1"/>
  <c r="O3581" i="1"/>
  <c r="O3591" i="1"/>
  <c r="O3597" i="1"/>
  <c r="O3592" i="1"/>
  <c r="O3593" i="1"/>
  <c r="O3594" i="1"/>
  <c r="O3598" i="1"/>
  <c r="O3595" i="1"/>
  <c r="O3600" i="1"/>
  <c r="O3532" i="1"/>
  <c r="O3533" i="1"/>
  <c r="O3534" i="1"/>
  <c r="O3535" i="1"/>
  <c r="O3536" i="1"/>
  <c r="O3537" i="1"/>
  <c r="O3538" i="1"/>
  <c r="O3289" i="1"/>
  <c r="O3290" i="1"/>
  <c r="O3297" i="1"/>
  <c r="O3296" i="1"/>
  <c r="O3291" i="1"/>
  <c r="O3292" i="1"/>
  <c r="O3293" i="1"/>
  <c r="O3299" i="1"/>
  <c r="O3300" i="1"/>
  <c r="O3294" i="1"/>
  <c r="O3298" i="1"/>
  <c r="O3295" i="1"/>
  <c r="O3301" i="1"/>
  <c r="O3610" i="1"/>
  <c r="O3609" i="1"/>
  <c r="O3611" i="1"/>
  <c r="O3612" i="1"/>
  <c r="O3613" i="1"/>
  <c r="O3510" i="1"/>
  <c r="O3512" i="1"/>
  <c r="O3518" i="1"/>
  <c r="O3513" i="1"/>
  <c r="O3521" i="1"/>
  <c r="O3519" i="1"/>
  <c r="O3514" i="1"/>
  <c r="O3520" i="1"/>
  <c r="O3523" i="1"/>
  <c r="O3515" i="1"/>
  <c r="O3516" i="1"/>
  <c r="O3525" i="1"/>
  <c r="O3524" i="1"/>
  <c r="O3511" i="1"/>
  <c r="O3517" i="1"/>
  <c r="O3522" i="1"/>
  <c r="O3526" i="1"/>
  <c r="O3404" i="1"/>
  <c r="O3408" i="1"/>
  <c r="O3406" i="1"/>
  <c r="O3401" i="1"/>
  <c r="O3405" i="1"/>
  <c r="O3402" i="1"/>
  <c r="O3409" i="1"/>
  <c r="O3403" i="1"/>
  <c r="O3407" i="1"/>
  <c r="O3410" i="1"/>
  <c r="O3411" i="1"/>
  <c r="O3714" i="1"/>
  <c r="O3715" i="1"/>
  <c r="O3693" i="1"/>
  <c r="O3691" i="1"/>
  <c r="O3716" i="1"/>
  <c r="O3698" i="1"/>
  <c r="O3692" i="1"/>
  <c r="O3690" i="1"/>
  <c r="O3704" i="1"/>
  <c r="O3705" i="1"/>
  <c r="O3703" i="1"/>
  <c r="O3702" i="1"/>
  <c r="O3706" i="1"/>
  <c r="O3707" i="1"/>
  <c r="O3708" i="1"/>
  <c r="O3709" i="1"/>
  <c r="O3710" i="1"/>
  <c r="O3711" i="1"/>
  <c r="O3712" i="1"/>
  <c r="O3699" i="1"/>
  <c r="O3713" i="1"/>
  <c r="O3700" i="1"/>
  <c r="O3701" i="1"/>
  <c r="O3717" i="1"/>
  <c r="O3719" i="1"/>
  <c r="O3718" i="1"/>
  <c r="O3695" i="1"/>
  <c r="O3696" i="1"/>
  <c r="O3697" i="1"/>
  <c r="O3694" i="1"/>
  <c r="O3689" i="1"/>
  <c r="O3720" i="1"/>
  <c r="O3412" i="1"/>
  <c r="O3413" i="1"/>
  <c r="O3414" i="1"/>
  <c r="O3415" i="1"/>
  <c r="O3620" i="1"/>
  <c r="O3621" i="1"/>
  <c r="O3623" i="1"/>
  <c r="O3624" i="1"/>
  <c r="O3619" i="1"/>
  <c r="O3622" i="1"/>
  <c r="O3625" i="1"/>
  <c r="O3601" i="1"/>
  <c r="O3602" i="1"/>
  <c r="O3603" i="1"/>
  <c r="O3604" i="1"/>
  <c r="O3605" i="1"/>
  <c r="O3606" i="1"/>
  <c r="O3607" i="1"/>
  <c r="O3608" i="1"/>
  <c r="O3574" i="1"/>
  <c r="O3576" i="1"/>
  <c r="O3578" i="1"/>
  <c r="O3575" i="1"/>
  <c r="O3577" i="1"/>
  <c r="O3579" i="1"/>
  <c r="O3507" i="1"/>
  <c r="O3504" i="1"/>
  <c r="O3505" i="1"/>
  <c r="O3506" i="1"/>
  <c r="O3503" i="1"/>
  <c r="O3508" i="1"/>
  <c r="O3509" i="1"/>
  <c r="O3909" i="1"/>
  <c r="O3908" i="1"/>
  <c r="O3910" i="1"/>
  <c r="O3911" i="1"/>
  <c r="O3666" i="1"/>
  <c r="O3664" i="1"/>
  <c r="O3669" i="1"/>
  <c r="O3665" i="1"/>
  <c r="O3670" i="1"/>
  <c r="O3667" i="1"/>
  <c r="O3687" i="1"/>
  <c r="O3677" i="1"/>
  <c r="O3678" i="1"/>
  <c r="O3679" i="1"/>
  <c r="O3671" i="1"/>
  <c r="O3680" i="1"/>
  <c r="O3672" i="1"/>
  <c r="O3681" i="1"/>
  <c r="O3682" i="1"/>
  <c r="O3668" i="1"/>
  <c r="O3686" i="1"/>
  <c r="O3673" i="1"/>
  <c r="O3674" i="1"/>
  <c r="O3683" i="1"/>
  <c r="O3675" i="1"/>
  <c r="O3676" i="1"/>
  <c r="O3684" i="1"/>
  <c r="O3685" i="1"/>
  <c r="O3688" i="1"/>
  <c r="O3743" i="1"/>
  <c r="O3738" i="1"/>
  <c r="O3739" i="1"/>
  <c r="O3745" i="1"/>
  <c r="O3736" i="1"/>
  <c r="O3728" i="1"/>
  <c r="O3740" i="1"/>
  <c r="O3744" i="1"/>
  <c r="O3746" i="1"/>
  <c r="O3735" i="1"/>
  <c r="O3729" i="1"/>
  <c r="O3731" i="1"/>
  <c r="O3737" i="1"/>
  <c r="O3747" i="1"/>
  <c r="O3748" i="1"/>
  <c r="O3741" i="1"/>
  <c r="O3732" i="1"/>
  <c r="O3749" i="1"/>
  <c r="O3742" i="1"/>
  <c r="O3734" i="1"/>
  <c r="O3727" i="1"/>
  <c r="O3730" i="1"/>
  <c r="O3733" i="1"/>
  <c r="O3750" i="1"/>
  <c r="O3633" i="1"/>
  <c r="O3634" i="1"/>
  <c r="O3635" i="1"/>
  <c r="O3636" i="1"/>
  <c r="O3637" i="1"/>
  <c r="O3638" i="1"/>
  <c r="O3639" i="1"/>
  <c r="O3640" i="1"/>
  <c r="O3819" i="1"/>
  <c r="O3820" i="1"/>
  <c r="O3812" i="1"/>
  <c r="O3813" i="1"/>
  <c r="O3814" i="1"/>
  <c r="O3815" i="1"/>
  <c r="O3816" i="1"/>
  <c r="O3811" i="1"/>
  <c r="O3817" i="1"/>
  <c r="O3818" i="1"/>
  <c r="O3821" i="1"/>
  <c r="O3828" i="1"/>
  <c r="O3827" i="1"/>
  <c r="O3829" i="1"/>
  <c r="O3830" i="1"/>
  <c r="O3628" i="1"/>
  <c r="O3629" i="1"/>
  <c r="O3627" i="1"/>
  <c r="O3630" i="1"/>
  <c r="O3626" i="1"/>
  <c r="O3631" i="1"/>
  <c r="O3632" i="1"/>
  <c r="O3832" i="1"/>
  <c r="O3834" i="1"/>
  <c r="O3833" i="1"/>
  <c r="O3831" i="1"/>
  <c r="O3835" i="1"/>
  <c r="O3777" i="1"/>
  <c r="O3776" i="1"/>
  <c r="O3779" i="1"/>
  <c r="O3778" i="1"/>
  <c r="O3780" i="1"/>
  <c r="O3781" i="1"/>
  <c r="O3456" i="1"/>
  <c r="O3457" i="1"/>
  <c r="O3460" i="1"/>
  <c r="O3461" i="1"/>
  <c r="O3458" i="1"/>
  <c r="O3462" i="1"/>
  <c r="O3463" i="1"/>
  <c r="O3459" i="1"/>
  <c r="O3464" i="1"/>
  <c r="O3795" i="1"/>
  <c r="O3788" i="1"/>
  <c r="O3789" i="1"/>
  <c r="O3783" i="1"/>
  <c r="O3793" i="1"/>
  <c r="O3799" i="1"/>
  <c r="O3796" i="1"/>
  <c r="O3797" i="1"/>
  <c r="O3794" i="1"/>
  <c r="O3790" i="1"/>
  <c r="O3800" i="1"/>
  <c r="O3785" i="1"/>
  <c r="O3782" i="1"/>
  <c r="O3786" i="1"/>
  <c r="O3798" i="1"/>
  <c r="O3784" i="1"/>
  <c r="O3791" i="1"/>
  <c r="O3792" i="1"/>
  <c r="O3787" i="1"/>
  <c r="O3801" i="1"/>
  <c r="O3803" i="1"/>
  <c r="O3804" i="1"/>
  <c r="O3805" i="1"/>
  <c r="O3809" i="1"/>
  <c r="O3806" i="1"/>
  <c r="O3808" i="1"/>
  <c r="O3807" i="1"/>
  <c r="O3802" i="1"/>
  <c r="O381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4156" i="1"/>
  <c r="O4159" i="1"/>
  <c r="O4160" i="1"/>
  <c r="O4161" i="1"/>
  <c r="O4144" i="1"/>
  <c r="O4145" i="1"/>
  <c r="O4146" i="1"/>
  <c r="O4134" i="1"/>
  <c r="O4135" i="1"/>
  <c r="O4123" i="1"/>
  <c r="O4157" i="1"/>
  <c r="O4158" i="1"/>
  <c r="O4136" i="1"/>
  <c r="O4137" i="1"/>
  <c r="O4155" i="1"/>
  <c r="O4138" i="1"/>
  <c r="O4124" i="1"/>
  <c r="O4162" i="1"/>
  <c r="O4163" i="1"/>
  <c r="O4139" i="1"/>
  <c r="O4140" i="1"/>
  <c r="O4125" i="1"/>
  <c r="O4147" i="1"/>
  <c r="O4126" i="1"/>
  <c r="O4122" i="1"/>
  <c r="O4165" i="1"/>
  <c r="O4141" i="1"/>
  <c r="O4127" i="1"/>
  <c r="O4128" i="1"/>
  <c r="O4148" i="1"/>
  <c r="O4149" i="1"/>
  <c r="O4150" i="1"/>
  <c r="O4166" i="1"/>
  <c r="O4167" i="1"/>
  <c r="O4142" i="1"/>
  <c r="O4143" i="1"/>
  <c r="O4168" i="1"/>
  <c r="O4177" i="1"/>
  <c r="O4178" i="1"/>
  <c r="O4169" i="1"/>
  <c r="O4170" i="1"/>
  <c r="O4129" i="1"/>
  <c r="O4171" i="1"/>
  <c r="O4151" i="1"/>
  <c r="O4130" i="1"/>
  <c r="O4153" i="1"/>
  <c r="O4154" i="1"/>
  <c r="O4164" i="1"/>
  <c r="O4152" i="1"/>
  <c r="O4121" i="1"/>
  <c r="O4172" i="1"/>
  <c r="O4173" i="1"/>
  <c r="O4174" i="1"/>
  <c r="O4131" i="1"/>
  <c r="O4175" i="1"/>
  <c r="O4179" i="1"/>
  <c r="O4180" i="1"/>
  <c r="O4176" i="1"/>
  <c r="O4132" i="1"/>
  <c r="O4119" i="1"/>
  <c r="O4133" i="1"/>
  <c r="O4120" i="1"/>
  <c r="O4181" i="1"/>
  <c r="O3837" i="1"/>
  <c r="O3836" i="1"/>
  <c r="O3841" i="1"/>
  <c r="O3840" i="1"/>
  <c r="O3838" i="1"/>
  <c r="O3842" i="1"/>
  <c r="O3839" i="1"/>
  <c r="O3843" i="1"/>
  <c r="O3844" i="1"/>
  <c r="O3866" i="1"/>
  <c r="O3869" i="1"/>
  <c r="O3867" i="1"/>
  <c r="O3868" i="1"/>
  <c r="O3870" i="1"/>
  <c r="O3871" i="1"/>
  <c r="O3883" i="1"/>
  <c r="O3879" i="1"/>
  <c r="O3880" i="1"/>
  <c r="O3882" i="1"/>
  <c r="O3881" i="1"/>
  <c r="O3884" i="1"/>
  <c r="O4111" i="1"/>
  <c r="O4110" i="1"/>
  <c r="O4108" i="1"/>
  <c r="O4109" i="1"/>
  <c r="O4112" i="1"/>
  <c r="O3942" i="1"/>
  <c r="O3943" i="1"/>
  <c r="O3944" i="1"/>
  <c r="O3945" i="1"/>
  <c r="O3946" i="1"/>
  <c r="O3947" i="1"/>
  <c r="O3721" i="1"/>
  <c r="O3722" i="1"/>
  <c r="O3723" i="1"/>
  <c r="O3724" i="1"/>
  <c r="O3725" i="1"/>
  <c r="O3726" i="1"/>
  <c r="O3822" i="1"/>
  <c r="O3823" i="1"/>
  <c r="O3920" i="1"/>
  <c r="O3917" i="1"/>
  <c r="O3914" i="1"/>
  <c r="O3918" i="1"/>
  <c r="O3924" i="1"/>
  <c r="O3925" i="1"/>
  <c r="O3926" i="1"/>
  <c r="O3921" i="1"/>
  <c r="O3916" i="1"/>
  <c r="O3927" i="1"/>
  <c r="O3928" i="1"/>
  <c r="O3929" i="1"/>
  <c r="O3930" i="1"/>
  <c r="O3931" i="1"/>
  <c r="O3922" i="1"/>
  <c r="O3932" i="1"/>
  <c r="O3915" i="1"/>
  <c r="O3923" i="1"/>
  <c r="O3919" i="1"/>
  <c r="O3933" i="1"/>
  <c r="O3825" i="1"/>
  <c r="O3824" i="1"/>
  <c r="O3826" i="1"/>
  <c r="O4278" i="1"/>
  <c r="O4279" i="1"/>
  <c r="O4272" i="1"/>
  <c r="O4273" i="1"/>
  <c r="O4274" i="1"/>
  <c r="O4280" i="1"/>
  <c r="O4281" i="1"/>
  <c r="O4275" i="1"/>
  <c r="O4282" i="1"/>
  <c r="O4276" i="1"/>
  <c r="O4277" i="1"/>
  <c r="O4283" i="1"/>
  <c r="O3971" i="1"/>
  <c r="O3970" i="1"/>
  <c r="O3972" i="1"/>
  <c r="O3973" i="1"/>
  <c r="O3974" i="1"/>
  <c r="O3975" i="1"/>
  <c r="O3845" i="1"/>
  <c r="O3846" i="1"/>
  <c r="O3847" i="1"/>
  <c r="O3848" i="1"/>
  <c r="O3849" i="1"/>
  <c r="O3850" i="1"/>
  <c r="O3851" i="1"/>
  <c r="O3852" i="1"/>
  <c r="O4013" i="1"/>
  <c r="O4004" i="1"/>
  <c r="O4014" i="1"/>
  <c r="O4005" i="1"/>
  <c r="O4000" i="1"/>
  <c r="O4015" i="1"/>
  <c r="O4006" i="1"/>
  <c r="O4007" i="1"/>
  <c r="O4008" i="1"/>
  <c r="O4003" i="1"/>
  <c r="O4009" i="1"/>
  <c r="O4002" i="1"/>
  <c r="O3999" i="1"/>
  <c r="O4010" i="1"/>
  <c r="O4001" i="1"/>
  <c r="O3976" i="1"/>
  <c r="O4011" i="1"/>
  <c r="O4012" i="1"/>
  <c r="O3979" i="1"/>
  <c r="O3977" i="1"/>
  <c r="O3978" i="1"/>
  <c r="O4016" i="1"/>
  <c r="O3980" i="1"/>
  <c r="O4017" i="1"/>
  <c r="O4019" i="1"/>
  <c r="O4018" i="1"/>
  <c r="O4020" i="1"/>
  <c r="O4021" i="1"/>
  <c r="O4022" i="1"/>
  <c r="O3861" i="1"/>
  <c r="O3862" i="1"/>
  <c r="O3863" i="1"/>
  <c r="O3853" i="1"/>
  <c r="O3859" i="1"/>
  <c r="O3864" i="1"/>
  <c r="O3855" i="1"/>
  <c r="O3856" i="1"/>
  <c r="O3854" i="1"/>
  <c r="O3860" i="1"/>
  <c r="O3858" i="1"/>
  <c r="O3857" i="1"/>
  <c r="O3865" i="1"/>
  <c r="O3886" i="1"/>
  <c r="O3885" i="1"/>
  <c r="O3887" i="1"/>
  <c r="O3967" i="1"/>
  <c r="O3968" i="1"/>
  <c r="O3950" i="1"/>
  <c r="O3964" i="1"/>
  <c r="O3965" i="1"/>
  <c r="O3966" i="1"/>
  <c r="O3949" i="1"/>
  <c r="O3951" i="1"/>
  <c r="O3952" i="1"/>
  <c r="O3953" i="1"/>
  <c r="O3954" i="1"/>
  <c r="O3948" i="1"/>
  <c r="O3955" i="1"/>
  <c r="O3956" i="1"/>
  <c r="O3957" i="1"/>
  <c r="O3958" i="1"/>
  <c r="O3959" i="1"/>
  <c r="O3960" i="1"/>
  <c r="O3961" i="1"/>
  <c r="O3962" i="1"/>
  <c r="O3963" i="1"/>
  <c r="O3969" i="1"/>
  <c r="O3346" i="1"/>
  <c r="O3345" i="1"/>
  <c r="O3344" i="1"/>
  <c r="O3347" i="1"/>
  <c r="O3348" i="1"/>
  <c r="O4028" i="1"/>
  <c r="O4031" i="1"/>
  <c r="O4029" i="1"/>
  <c r="O4030" i="1"/>
  <c r="O4032" i="1"/>
  <c r="O3935" i="1"/>
  <c r="O3934" i="1"/>
  <c r="O3936" i="1"/>
  <c r="O3937" i="1"/>
  <c r="O4087" i="1"/>
  <c r="O4088" i="1"/>
  <c r="O4089" i="1"/>
  <c r="O4090" i="1"/>
  <c r="O4091" i="1"/>
  <c r="O4092" i="1"/>
  <c r="O4093" i="1"/>
  <c r="O4094" i="1"/>
  <c r="O4095" i="1"/>
  <c r="O4059" i="1"/>
  <c r="O4061" i="1"/>
  <c r="O4058" i="1"/>
  <c r="O4062" i="1"/>
  <c r="O4060" i="1"/>
  <c r="O4063" i="1"/>
  <c r="O4115" i="1"/>
  <c r="O4116" i="1"/>
  <c r="O4117" i="1"/>
  <c r="O4114" i="1"/>
  <c r="O4113" i="1"/>
  <c r="O4118" i="1"/>
  <c r="O4042" i="1"/>
  <c r="O4043" i="1"/>
  <c r="O4044" i="1"/>
  <c r="O4040" i="1"/>
  <c r="O4041" i="1"/>
  <c r="O4039" i="1"/>
  <c r="O4038" i="1"/>
  <c r="O4045" i="1"/>
  <c r="O4046" i="1"/>
  <c r="O3988" i="1"/>
  <c r="O3989" i="1"/>
  <c r="O3990" i="1"/>
  <c r="O3991" i="1"/>
  <c r="O4026" i="1"/>
  <c r="O4024" i="1"/>
  <c r="O4023" i="1"/>
  <c r="O4025" i="1"/>
  <c r="O4027" i="1"/>
  <c r="O4054" i="1"/>
  <c r="O4055" i="1"/>
  <c r="O4052" i="1"/>
  <c r="O4053" i="1"/>
  <c r="O4051" i="1"/>
  <c r="O4056" i="1"/>
  <c r="O4057" i="1"/>
  <c r="O6021" i="1"/>
  <c r="O6072" i="1"/>
  <c r="O6015" i="1"/>
  <c r="O6016" i="1"/>
  <c r="O6197" i="1"/>
  <c r="O4216" i="1"/>
  <c r="O4234" i="1"/>
  <c r="O4218" i="1"/>
  <c r="O4232" i="1"/>
  <c r="O4219" i="1"/>
  <c r="O4220" i="1"/>
  <c r="O4233" i="1"/>
  <c r="O4217" i="1"/>
  <c r="O4221" i="1"/>
  <c r="O4227" i="1"/>
  <c r="O4223" i="1"/>
  <c r="O4224" i="1"/>
  <c r="O4222" i="1"/>
  <c r="O4228" i="1"/>
  <c r="O4226" i="1"/>
  <c r="O4229" i="1"/>
  <c r="O4231" i="1"/>
  <c r="O4225" i="1"/>
  <c r="O4230" i="1"/>
  <c r="O4235" i="1"/>
  <c r="O3891" i="1"/>
  <c r="O3902" i="1"/>
  <c r="O3892" i="1"/>
  <c r="O3889" i="1"/>
  <c r="O3903" i="1"/>
  <c r="O3904" i="1"/>
  <c r="O3893" i="1"/>
  <c r="O3888" i="1"/>
  <c r="O3890" i="1"/>
  <c r="O3895" i="1"/>
  <c r="O3896" i="1"/>
  <c r="O3894" i="1"/>
  <c r="O3905" i="1"/>
  <c r="O3897" i="1"/>
  <c r="O3906" i="1"/>
  <c r="O3898" i="1"/>
  <c r="O3901" i="1"/>
  <c r="O3899" i="1"/>
  <c r="O3900" i="1"/>
  <c r="O3907" i="1"/>
  <c r="O4083" i="1"/>
  <c r="O4084" i="1"/>
  <c r="O4085" i="1"/>
  <c r="O4082" i="1"/>
  <c r="O4086" i="1"/>
  <c r="O4036" i="1"/>
  <c r="O4034" i="1"/>
  <c r="O4035" i="1"/>
  <c r="O4033" i="1"/>
  <c r="O4037" i="1"/>
  <c r="O4186" i="1"/>
  <c r="O4185" i="1"/>
  <c r="O4187" i="1"/>
  <c r="O4182" i="1"/>
  <c r="O4183" i="1"/>
  <c r="O4184" i="1"/>
  <c r="O4188" i="1"/>
  <c r="O4306" i="1"/>
  <c r="O4308" i="1"/>
  <c r="O4307" i="1"/>
  <c r="O4309" i="1"/>
  <c r="O4193" i="1"/>
  <c r="O4197" i="1"/>
  <c r="O4194" i="1"/>
  <c r="O4195" i="1"/>
  <c r="O4196" i="1"/>
  <c r="O4198" i="1"/>
  <c r="O4284" i="1"/>
  <c r="O4285" i="1"/>
  <c r="O4286" i="1"/>
  <c r="O4287" i="1"/>
  <c r="O4288" i="1"/>
  <c r="O4289" i="1"/>
  <c r="O4290" i="1"/>
  <c r="O4291" i="1"/>
  <c r="O4490" i="1"/>
  <c r="O4491" i="1"/>
  <c r="O4203" i="1"/>
  <c r="O4199" i="1"/>
  <c r="O4205" i="1"/>
  <c r="O4206" i="1"/>
  <c r="O4201" i="1"/>
  <c r="O4207" i="1"/>
  <c r="O4208" i="1"/>
  <c r="O4202" i="1"/>
  <c r="O4200" i="1"/>
  <c r="O4204" i="1"/>
  <c r="O4209" i="1"/>
  <c r="O4511" i="1"/>
  <c r="O4512" i="1"/>
  <c r="O4513" i="1"/>
  <c r="O4514" i="1"/>
  <c r="O4515" i="1"/>
  <c r="O4249" i="1"/>
  <c r="O4250" i="1"/>
  <c r="O4251" i="1"/>
  <c r="O4252" i="1"/>
  <c r="O4253" i="1"/>
  <c r="O4254" i="1"/>
  <c r="O4255" i="1"/>
  <c r="O4103" i="1"/>
  <c r="O4105" i="1"/>
  <c r="O4106" i="1"/>
  <c r="O4104" i="1"/>
  <c r="O4107" i="1"/>
  <c r="O4096" i="1"/>
  <c r="O4097" i="1"/>
  <c r="O4098" i="1"/>
  <c r="O6029" i="1"/>
  <c r="O6028" i="1"/>
  <c r="O6017" i="1"/>
  <c r="O6027" i="1"/>
  <c r="O6011" i="1"/>
  <c r="O6078" i="1"/>
  <c r="O6077" i="1"/>
  <c r="O6045" i="1"/>
  <c r="O6085" i="1"/>
  <c r="O6068" i="1"/>
  <c r="O6124" i="1"/>
  <c r="O6019" i="1"/>
  <c r="O6012" i="1"/>
  <c r="O6032" i="1"/>
  <c r="O6086" i="1"/>
  <c r="O6040" i="1"/>
  <c r="O6046" i="1"/>
  <c r="O6013" i="1"/>
  <c r="O6041" i="1"/>
  <c r="O6042" i="1"/>
  <c r="O6034" i="1"/>
  <c r="O6035" i="1"/>
  <c r="O6048" i="1"/>
  <c r="O6036" i="1"/>
  <c r="O6020" i="1"/>
  <c r="O6049" i="1"/>
  <c r="O6051" i="1"/>
  <c r="O6201" i="1"/>
  <c r="O4376" i="1"/>
  <c r="O4381" i="1"/>
  <c r="O4386" i="1"/>
  <c r="O4382" i="1"/>
  <c r="O4377" i="1"/>
  <c r="O4378" i="1"/>
  <c r="O4387" i="1"/>
  <c r="O4379" i="1"/>
  <c r="O4383" i="1"/>
  <c r="O4380" i="1"/>
  <c r="O4384" i="1"/>
  <c r="O4385" i="1"/>
  <c r="O4388" i="1"/>
  <c r="O4246" i="1"/>
  <c r="O4241" i="1"/>
  <c r="O4242" i="1"/>
  <c r="O4240" i="1"/>
  <c r="O4245" i="1"/>
  <c r="O4247" i="1"/>
  <c r="O4244" i="1"/>
  <c r="O4243" i="1"/>
  <c r="O4248" i="1"/>
  <c r="O4263" i="1"/>
  <c r="O4264" i="1"/>
  <c r="O4265" i="1"/>
  <c r="O4267" i="1"/>
  <c r="O4266" i="1"/>
  <c r="O4268" i="1"/>
  <c r="O4189" i="1"/>
  <c r="O4190" i="1"/>
  <c r="O4191" i="1"/>
  <c r="O4192" i="1"/>
  <c r="O4100" i="1"/>
  <c r="O4101" i="1"/>
  <c r="O4099" i="1"/>
  <c r="O4102" i="1"/>
  <c r="O4580" i="1"/>
  <c r="O4581" i="1"/>
  <c r="O4578" i="1"/>
  <c r="O4577" i="1"/>
  <c r="O4582" i="1"/>
  <c r="O4579" i="1"/>
  <c r="O4576" i="1"/>
  <c r="O4583" i="1"/>
  <c r="O4295" i="1"/>
  <c r="O4297" i="1"/>
  <c r="O4298" i="1"/>
  <c r="O4296" i="1"/>
  <c r="O4299" i="1"/>
  <c r="O4697" i="1"/>
  <c r="O4698" i="1"/>
  <c r="O4699" i="1"/>
  <c r="O4696" i="1"/>
  <c r="O4700" i="1"/>
  <c r="O4701" i="1"/>
  <c r="O4702" i="1"/>
  <c r="O4550" i="1"/>
  <c r="O4544" i="1"/>
  <c r="O4542" i="1"/>
  <c r="O4543" i="1"/>
  <c r="O4551" i="1"/>
  <c r="O4546" i="1"/>
  <c r="O4548" i="1"/>
  <c r="O4547" i="1"/>
  <c r="O4545" i="1"/>
  <c r="O4549" i="1"/>
  <c r="O4552" i="1"/>
  <c r="O4292" i="1"/>
  <c r="O4293" i="1"/>
  <c r="O4294" i="1"/>
  <c r="O4323" i="1"/>
  <c r="O4324" i="1"/>
  <c r="O4325" i="1"/>
  <c r="O4326" i="1"/>
  <c r="O4331" i="1"/>
  <c r="O4332" i="1"/>
  <c r="O4328" i="1"/>
  <c r="O4333" i="1"/>
  <c r="O4334" i="1"/>
  <c r="O4329" i="1"/>
  <c r="O4330" i="1"/>
  <c r="O4335" i="1"/>
  <c r="O4327" i="1"/>
  <c r="O4315" i="1"/>
  <c r="O4316" i="1"/>
  <c r="O4336" i="1"/>
  <c r="O4317" i="1"/>
  <c r="O4213" i="1"/>
  <c r="O4214" i="1"/>
  <c r="O4215" i="1"/>
  <c r="O4344" i="1"/>
  <c r="O4352" i="1"/>
  <c r="O4343" i="1"/>
  <c r="O4348" i="1"/>
  <c r="O4349" i="1"/>
  <c r="O4353" i="1"/>
  <c r="O4354" i="1"/>
  <c r="O4359" i="1"/>
  <c r="O4355" i="1"/>
  <c r="O4356" i="1"/>
  <c r="O4345" i="1"/>
  <c r="O4350" i="1"/>
  <c r="O4357" i="1"/>
  <c r="O4346" i="1"/>
  <c r="O4358" i="1"/>
  <c r="O4351" i="1"/>
  <c r="O4318" i="1"/>
  <c r="O4347" i="1"/>
  <c r="O4319" i="1"/>
  <c r="O4320" i="1"/>
  <c r="O4321" i="1"/>
  <c r="O4360" i="1"/>
  <c r="O4322" i="1"/>
  <c r="O4755" i="1"/>
  <c r="O4754" i="1"/>
  <c r="O4756" i="1"/>
  <c r="O4066" i="1"/>
  <c r="O4064" i="1"/>
  <c r="O4067" i="1"/>
  <c r="O4065" i="1"/>
  <c r="O4068" i="1"/>
  <c r="O4952" i="1"/>
  <c r="O4951" i="1"/>
  <c r="O4069" i="1"/>
  <c r="O4070" i="1"/>
  <c r="O4953" i="1"/>
  <c r="O4071" i="1"/>
  <c r="O4516" i="1"/>
  <c r="O4522" i="1"/>
  <c r="O4517" i="1"/>
  <c r="O4518" i="1"/>
  <c r="O4519" i="1"/>
  <c r="O4520" i="1"/>
  <c r="O4523" i="1"/>
  <c r="O4521" i="1"/>
  <c r="O4524" i="1"/>
  <c r="O4451" i="1"/>
  <c r="O4452" i="1"/>
  <c r="O4453" i="1"/>
  <c r="O4454" i="1"/>
  <c r="O4487" i="1"/>
  <c r="O4485" i="1"/>
  <c r="O4486" i="1"/>
  <c r="O4484" i="1"/>
  <c r="O4488" i="1"/>
  <c r="O4489" i="1"/>
  <c r="O4530" i="1"/>
  <c r="O4531" i="1"/>
  <c r="O4535" i="1"/>
  <c r="O4528" i="1"/>
  <c r="O4534" i="1"/>
  <c r="O4536" i="1"/>
  <c r="O4529" i="1"/>
  <c r="O4537" i="1"/>
  <c r="O4532" i="1"/>
  <c r="O4533" i="1"/>
  <c r="O4538" i="1"/>
  <c r="O4741" i="1"/>
  <c r="O4735" i="1"/>
  <c r="O4739" i="1"/>
  <c r="O4736" i="1"/>
  <c r="O4737" i="1"/>
  <c r="O4738" i="1"/>
  <c r="O4740" i="1"/>
  <c r="O4742" i="1"/>
  <c r="O4409" i="1"/>
  <c r="O4411" i="1"/>
  <c r="O4412" i="1"/>
  <c r="O4410" i="1"/>
  <c r="O4413" i="1"/>
  <c r="O4404" i="1"/>
  <c r="O4405" i="1"/>
  <c r="O4406" i="1"/>
  <c r="O4407" i="1"/>
  <c r="O4408" i="1"/>
  <c r="O5101" i="1"/>
  <c r="O5102" i="1"/>
  <c r="O5100" i="1"/>
  <c r="O5099" i="1"/>
  <c r="O5097" i="1"/>
  <c r="O5103" i="1"/>
  <c r="O5098" i="1"/>
  <c r="O5104" i="1"/>
  <c r="O5105" i="1"/>
  <c r="O4417" i="1"/>
  <c r="O4434" i="1"/>
  <c r="O4435" i="1"/>
  <c r="O4436" i="1"/>
  <c r="O4437" i="1"/>
  <c r="O4438" i="1"/>
  <c r="O4419" i="1"/>
  <c r="O4418" i="1"/>
  <c r="O4444" i="1"/>
  <c r="O4429" i="1"/>
  <c r="O4420" i="1"/>
  <c r="O4421" i="1"/>
  <c r="O4447" i="1"/>
  <c r="O4422" i="1"/>
  <c r="O4449" i="1"/>
  <c r="O4430" i="1"/>
  <c r="O4439" i="1"/>
  <c r="O4433" i="1"/>
  <c r="O4445" i="1"/>
  <c r="O4423" i="1"/>
  <c r="O4424" i="1"/>
  <c r="O4448" i="1"/>
  <c r="O4431" i="1"/>
  <c r="O4425" i="1"/>
  <c r="O4426" i="1"/>
  <c r="O4446" i="1"/>
  <c r="O4440" i="1"/>
  <c r="O4441" i="1"/>
  <c r="O4427" i="1"/>
  <c r="O4442" i="1"/>
  <c r="O4443" i="1"/>
  <c r="O4432" i="1"/>
  <c r="O4428" i="1"/>
  <c r="O4450" i="1"/>
  <c r="O4508" i="1"/>
  <c r="O4509" i="1"/>
  <c r="O4507" i="1"/>
  <c r="O4505" i="1"/>
  <c r="O4506" i="1"/>
  <c r="O4510" i="1"/>
  <c r="O4682" i="1"/>
  <c r="O4683" i="1"/>
  <c r="O4681" i="1"/>
  <c r="O4684" i="1"/>
  <c r="O3912" i="1"/>
  <c r="O3913" i="1"/>
  <c r="O4237" i="1"/>
  <c r="O4238" i="1"/>
  <c r="O4236" i="1"/>
  <c r="O4239" i="1"/>
  <c r="O4614" i="1"/>
  <c r="O4615" i="1"/>
  <c r="O4616" i="1"/>
  <c r="O4310" i="1"/>
  <c r="O4311" i="1"/>
  <c r="O4313" i="1"/>
  <c r="O4312" i="1"/>
  <c r="O4314" i="1"/>
  <c r="O6047" i="1"/>
  <c r="O6053" i="1"/>
  <c r="O6099" i="1"/>
  <c r="O6203" i="1"/>
  <c r="O4597" i="1"/>
  <c r="O4594" i="1"/>
  <c r="O4598" i="1"/>
  <c r="O4592" i="1"/>
  <c r="O4595" i="1"/>
  <c r="O4596" i="1"/>
  <c r="O4593" i="1"/>
  <c r="O4591" i="1"/>
  <c r="O4599" i="1"/>
  <c r="O4455" i="1"/>
  <c r="O4463" i="1"/>
  <c r="O4462" i="1"/>
  <c r="O4456" i="1"/>
  <c r="O4457" i="1"/>
  <c r="O4464" i="1"/>
  <c r="O4460" i="1"/>
  <c r="O4458" i="1"/>
  <c r="O4459" i="1"/>
  <c r="O4461" i="1"/>
  <c r="O4465" i="1"/>
  <c r="O4466" i="1"/>
  <c r="O4398" i="1"/>
  <c r="O4389" i="1"/>
  <c r="O4390" i="1"/>
  <c r="O4397" i="1"/>
  <c r="O4396" i="1"/>
  <c r="O4391" i="1"/>
  <c r="O4392" i="1"/>
  <c r="O4393" i="1"/>
  <c r="O4394" i="1"/>
  <c r="O4395" i="1"/>
  <c r="O4399" i="1"/>
  <c r="O4047" i="1"/>
  <c r="O4048" i="1"/>
  <c r="O4049" i="1"/>
  <c r="O4050" i="1"/>
  <c r="O4703" i="1"/>
  <c r="O4704" i="1"/>
  <c r="O4705" i="1"/>
  <c r="O4706" i="1"/>
  <c r="O4400" i="1"/>
  <c r="O4401" i="1"/>
  <c r="O4402" i="1"/>
  <c r="O4403" i="1"/>
  <c r="O4372" i="1"/>
  <c r="O4365" i="1"/>
  <c r="O4362" i="1"/>
  <c r="O4369" i="1"/>
  <c r="O4368" i="1"/>
  <c r="O4370" i="1"/>
  <c r="O4363" i="1"/>
  <c r="O4371" i="1"/>
  <c r="O4374" i="1"/>
  <c r="O4366" i="1"/>
  <c r="O4361" i="1"/>
  <c r="O4373" i="1"/>
  <c r="O4364" i="1"/>
  <c r="O4367" i="1"/>
  <c r="O4375" i="1"/>
  <c r="O4707" i="1"/>
  <c r="O4708" i="1"/>
  <c r="O4719" i="1"/>
  <c r="O4709" i="1"/>
  <c r="O4710" i="1"/>
  <c r="O4711" i="1"/>
  <c r="O4720" i="1"/>
  <c r="O4712" i="1"/>
  <c r="O4721" i="1"/>
  <c r="O4722" i="1"/>
  <c r="O4725" i="1"/>
  <c r="O4713" i="1"/>
  <c r="O4714" i="1"/>
  <c r="O4715" i="1"/>
  <c r="O4716" i="1"/>
  <c r="O4723" i="1"/>
  <c r="O4717" i="1"/>
  <c r="O4724" i="1"/>
  <c r="O4718" i="1"/>
  <c r="O4726" i="1"/>
  <c r="O4727" i="1"/>
  <c r="O4728" i="1"/>
  <c r="O4729" i="1"/>
  <c r="O4730" i="1"/>
  <c r="O4731" i="1"/>
  <c r="O4539" i="1"/>
  <c r="O4540" i="1"/>
  <c r="O4541" i="1"/>
  <c r="O4688" i="1"/>
  <c r="O4525" i="1"/>
  <c r="O4687" i="1"/>
  <c r="O4526" i="1"/>
  <c r="O4689" i="1"/>
  <c r="O4527" i="1"/>
  <c r="O4608" i="1"/>
  <c r="O4609" i="1"/>
  <c r="O4612" i="1"/>
  <c r="O4610" i="1"/>
  <c r="O4611" i="1"/>
  <c r="O4613" i="1"/>
  <c r="O4617" i="1"/>
  <c r="O4618" i="1"/>
  <c r="O4619" i="1"/>
  <c r="O4620" i="1"/>
  <c r="O4621" i="1"/>
  <c r="O4622" i="1"/>
  <c r="O4623" i="1"/>
  <c r="O4624" i="1"/>
  <c r="O4625" i="1"/>
  <c r="O4677" i="1"/>
  <c r="O4676" i="1"/>
  <c r="O4678" i="1"/>
  <c r="O4679" i="1"/>
  <c r="O4680" i="1"/>
  <c r="O6121" i="1"/>
  <c r="O6122" i="1"/>
  <c r="O6205" i="1"/>
  <c r="O4691" i="1"/>
  <c r="O4690" i="1"/>
  <c r="O4692" i="1"/>
  <c r="O4694" i="1"/>
  <c r="O4693" i="1"/>
  <c r="O4695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799" i="1"/>
  <c r="O4802" i="1"/>
  <c r="O4801" i="1"/>
  <c r="O4800" i="1"/>
  <c r="O4803" i="1"/>
  <c r="O4804" i="1"/>
  <c r="O4751" i="1"/>
  <c r="O4752" i="1"/>
  <c r="O4753" i="1"/>
  <c r="O4674" i="1"/>
  <c r="O4675" i="1"/>
  <c r="O4685" i="1"/>
  <c r="O4686" i="1"/>
  <c r="O4632" i="1"/>
  <c r="O4633" i="1"/>
  <c r="O4631" i="1"/>
  <c r="O4634" i="1"/>
  <c r="O4639" i="1"/>
  <c r="O4637" i="1"/>
  <c r="O4635" i="1"/>
  <c r="O4636" i="1"/>
  <c r="O4643" i="1"/>
  <c r="O4640" i="1"/>
  <c r="O4641" i="1"/>
  <c r="O4638" i="1"/>
  <c r="O4642" i="1"/>
  <c r="O4644" i="1"/>
  <c r="O4302" i="1"/>
  <c r="O4303" i="1"/>
  <c r="O4300" i="1"/>
  <c r="O4301" i="1"/>
  <c r="O4304" i="1"/>
  <c r="O4305" i="1"/>
  <c r="O4866" i="1"/>
  <c r="O4867" i="1"/>
  <c r="O4868" i="1"/>
  <c r="O4869" i="1"/>
  <c r="O4870" i="1"/>
  <c r="O4871" i="1"/>
  <c r="O5201" i="1"/>
  <c r="O5200" i="1"/>
  <c r="O5202" i="1"/>
  <c r="O5203" i="1"/>
  <c r="O5204" i="1"/>
  <c r="O5205" i="1"/>
  <c r="O5206" i="1"/>
  <c r="O4764" i="1"/>
  <c r="O4765" i="1"/>
  <c r="O4766" i="1"/>
  <c r="O4757" i="1"/>
  <c r="O4767" i="1"/>
  <c r="O4768" i="1"/>
  <c r="O4769" i="1"/>
  <c r="O4770" i="1"/>
  <c r="O4771" i="1"/>
  <c r="O4772" i="1"/>
  <c r="O4761" i="1"/>
  <c r="O4773" i="1"/>
  <c r="O4774" i="1"/>
  <c r="O4775" i="1"/>
  <c r="O4776" i="1"/>
  <c r="O4777" i="1"/>
  <c r="O4762" i="1"/>
  <c r="O4784" i="1"/>
  <c r="O4778" i="1"/>
  <c r="O4783" i="1"/>
  <c r="O4760" i="1"/>
  <c r="O4758" i="1"/>
  <c r="O4759" i="1"/>
  <c r="O4779" i="1"/>
  <c r="O4763" i="1"/>
  <c r="O4780" i="1"/>
  <c r="O4781" i="1"/>
  <c r="O4782" i="1"/>
  <c r="O4785" i="1"/>
  <c r="O4732" i="1"/>
  <c r="O4733" i="1"/>
  <c r="O4734" i="1"/>
  <c r="O4851" i="1"/>
  <c r="O4853" i="1"/>
  <c r="O4850" i="1"/>
  <c r="O4849" i="1"/>
  <c r="O4852" i="1"/>
  <c r="O4854" i="1"/>
  <c r="O4956" i="1"/>
  <c r="O4954" i="1"/>
  <c r="O4955" i="1"/>
  <c r="O4957" i="1"/>
  <c r="O4606" i="1"/>
  <c r="O4600" i="1"/>
  <c r="O4605" i="1"/>
  <c r="O4601" i="1"/>
  <c r="O4602" i="1"/>
  <c r="O4603" i="1"/>
  <c r="O4604" i="1"/>
  <c r="O4607" i="1"/>
  <c r="O4072" i="1"/>
  <c r="O4073" i="1"/>
  <c r="O4079" i="1"/>
  <c r="O4076" i="1"/>
  <c r="O4080" i="1"/>
  <c r="O4074" i="1"/>
  <c r="O4075" i="1"/>
  <c r="O4077" i="1"/>
  <c r="O4078" i="1"/>
  <c r="O4081" i="1"/>
  <c r="O4946" i="1"/>
  <c r="O4948" i="1"/>
  <c r="O4947" i="1"/>
  <c r="O4949" i="1"/>
  <c r="O4950" i="1"/>
  <c r="O4467" i="1"/>
  <c r="O4468" i="1"/>
  <c r="O4469" i="1"/>
  <c r="O4847" i="1"/>
  <c r="O4848" i="1"/>
  <c r="O4473" i="1"/>
  <c r="O4470" i="1"/>
  <c r="O4471" i="1"/>
  <c r="O4472" i="1"/>
  <c r="O4474" i="1"/>
  <c r="O4823" i="1"/>
  <c r="O4824" i="1"/>
  <c r="O4825" i="1"/>
  <c r="O4828" i="1"/>
  <c r="O4830" i="1"/>
  <c r="O4829" i="1"/>
  <c r="O4831" i="1"/>
  <c r="O4810" i="1"/>
  <c r="O4809" i="1"/>
  <c r="O4811" i="1"/>
  <c r="O4807" i="1"/>
  <c r="O4808" i="1"/>
  <c r="O4812" i="1"/>
  <c r="O4813" i="1"/>
  <c r="O4814" i="1"/>
  <c r="O4805" i="1"/>
  <c r="O4806" i="1"/>
  <c r="O4815" i="1"/>
  <c r="O4832" i="1"/>
  <c r="O4833" i="1"/>
  <c r="O4834" i="1"/>
  <c r="O4835" i="1"/>
  <c r="O4836" i="1"/>
  <c r="O4837" i="1"/>
  <c r="O4838" i="1"/>
  <c r="O5120" i="1"/>
  <c r="O5121" i="1"/>
  <c r="O5122" i="1"/>
  <c r="O5125" i="1"/>
  <c r="O5123" i="1"/>
  <c r="O5124" i="1"/>
  <c r="O5126" i="1"/>
  <c r="O4888" i="1"/>
  <c r="O4887" i="1"/>
  <c r="O4889" i="1"/>
  <c r="O5877" i="1"/>
  <c r="O5878" i="1"/>
  <c r="O5879" i="1"/>
  <c r="O4743" i="1"/>
  <c r="O4744" i="1"/>
  <c r="O4745" i="1"/>
  <c r="O4746" i="1"/>
  <c r="O4855" i="1"/>
  <c r="O4856" i="1"/>
  <c r="O4857" i="1"/>
  <c r="O4496" i="1"/>
  <c r="O4497" i="1"/>
  <c r="O4493" i="1"/>
  <c r="O4494" i="1"/>
  <c r="O4492" i="1"/>
  <c r="O4495" i="1"/>
  <c r="O4498" i="1"/>
  <c r="O4499" i="1"/>
  <c r="O4500" i="1"/>
  <c r="O4501" i="1"/>
  <c r="O4502" i="1"/>
  <c r="O4503" i="1"/>
  <c r="O4504" i="1"/>
  <c r="O4826" i="1"/>
  <c r="O4827" i="1"/>
  <c r="O4787" i="1"/>
  <c r="O4792" i="1"/>
  <c r="O4786" i="1"/>
  <c r="O4788" i="1"/>
  <c r="O4789" i="1"/>
  <c r="O4790" i="1"/>
  <c r="O4791" i="1"/>
  <c r="O4793" i="1"/>
  <c r="O4881" i="1"/>
  <c r="O4882" i="1"/>
  <c r="O4883" i="1"/>
  <c r="O4884" i="1"/>
  <c r="O4885" i="1"/>
  <c r="O4886" i="1"/>
  <c r="O4914" i="1"/>
  <c r="O4915" i="1"/>
  <c r="O4916" i="1"/>
  <c r="O4922" i="1"/>
  <c r="O4917" i="1"/>
  <c r="O4918" i="1"/>
  <c r="O4919" i="1"/>
  <c r="O4920" i="1"/>
  <c r="O4913" i="1"/>
  <c r="O4921" i="1"/>
  <c r="O4912" i="1"/>
  <c r="O4910" i="1"/>
  <c r="O4911" i="1"/>
  <c r="O4923" i="1"/>
  <c r="O5012" i="1"/>
  <c r="O5011" i="1"/>
  <c r="O5013" i="1"/>
  <c r="O5014" i="1"/>
  <c r="O5015" i="1"/>
  <c r="O5017" i="1"/>
  <c r="O5016" i="1"/>
  <c r="O5018" i="1"/>
  <c r="O4873" i="1"/>
  <c r="O4879" i="1"/>
  <c r="O4872" i="1"/>
  <c r="O4874" i="1"/>
  <c r="O4875" i="1"/>
  <c r="O4878" i="1"/>
  <c r="O4876" i="1"/>
  <c r="O4877" i="1"/>
  <c r="O4880" i="1"/>
  <c r="O4860" i="1"/>
  <c r="O4861" i="1"/>
  <c r="O4862" i="1"/>
  <c r="O4863" i="1"/>
  <c r="O4858" i="1"/>
  <c r="O4864" i="1"/>
  <c r="O4859" i="1"/>
  <c r="O4865" i="1"/>
  <c r="O4816" i="1"/>
  <c r="O4817" i="1"/>
  <c r="O4821" i="1"/>
  <c r="O4818" i="1"/>
  <c r="O4819" i="1"/>
  <c r="O4820" i="1"/>
  <c r="O4822" i="1"/>
  <c r="O4651" i="1"/>
  <c r="O4652" i="1"/>
  <c r="O4653" i="1"/>
  <c r="O4654" i="1"/>
  <c r="O4845" i="1"/>
  <c r="O4846" i="1"/>
  <c r="O4655" i="1"/>
  <c r="O4840" i="1"/>
  <c r="O4841" i="1"/>
  <c r="O4842" i="1"/>
  <c r="O4843" i="1"/>
  <c r="O4839" i="1"/>
  <c r="O4844" i="1"/>
  <c r="O4984" i="1"/>
  <c r="O4985" i="1"/>
  <c r="O4986" i="1"/>
  <c r="O4987" i="1"/>
  <c r="O5039" i="1"/>
  <c r="O5040" i="1"/>
  <c r="O5041" i="1"/>
  <c r="O5043" i="1"/>
  <c r="O5042" i="1"/>
  <c r="O5038" i="1"/>
  <c r="O5044" i="1"/>
  <c r="O4998" i="1"/>
  <c r="O5001" i="1"/>
  <c r="O4999" i="1"/>
  <c r="O5000" i="1"/>
  <c r="O4997" i="1"/>
  <c r="O5002" i="1"/>
  <c r="O5003" i="1"/>
  <c r="O4933" i="1"/>
  <c r="O4931" i="1"/>
  <c r="O4932" i="1"/>
  <c r="O4934" i="1"/>
  <c r="O4924" i="1"/>
  <c r="O4925" i="1"/>
  <c r="O4927" i="1"/>
  <c r="O4928" i="1"/>
  <c r="O4926" i="1"/>
  <c r="O4929" i="1"/>
  <c r="O4930" i="1"/>
  <c r="O4794" i="1"/>
  <c r="O4797" i="1"/>
  <c r="O4795" i="1"/>
  <c r="O4796" i="1"/>
  <c r="O4798" i="1"/>
  <c r="O5033" i="1"/>
  <c r="O5034" i="1"/>
  <c r="O5036" i="1"/>
  <c r="O4975" i="1"/>
  <c r="O4976" i="1"/>
  <c r="O5035" i="1"/>
  <c r="O5037" i="1"/>
  <c r="O4977" i="1"/>
  <c r="O4962" i="1"/>
  <c r="O4969" i="1"/>
  <c r="O4963" i="1"/>
  <c r="O4964" i="1"/>
  <c r="O4965" i="1"/>
  <c r="O4968" i="1"/>
  <c r="O4966" i="1"/>
  <c r="O4967" i="1"/>
  <c r="O4960" i="1"/>
  <c r="O4961" i="1"/>
  <c r="O4970" i="1"/>
  <c r="O5082" i="1"/>
  <c r="O4943" i="1"/>
  <c r="O5083" i="1"/>
  <c r="O4944" i="1"/>
  <c r="O5084" i="1"/>
  <c r="O4945" i="1"/>
  <c r="O4971" i="1"/>
  <c r="O4972" i="1"/>
  <c r="O4973" i="1"/>
  <c r="O4974" i="1"/>
  <c r="O5059" i="1"/>
  <c r="O5058" i="1"/>
  <c r="O5060" i="1"/>
  <c r="O5055" i="1"/>
  <c r="O5061" i="1"/>
  <c r="O5052" i="1"/>
  <c r="O5053" i="1"/>
  <c r="O5056" i="1"/>
  <c r="O5054" i="1"/>
  <c r="O5057" i="1"/>
  <c r="O5062" i="1"/>
  <c r="O4747" i="1"/>
  <c r="O4748" i="1"/>
  <c r="O4749" i="1"/>
  <c r="O4750" i="1"/>
  <c r="O4908" i="1"/>
  <c r="O4906" i="1"/>
  <c r="O4907" i="1"/>
  <c r="O4909" i="1"/>
  <c r="O4588" i="1"/>
  <c r="O4589" i="1"/>
  <c r="O4584" i="1"/>
  <c r="O4587" i="1"/>
  <c r="O4586" i="1"/>
  <c r="O4585" i="1"/>
  <c r="O4590" i="1"/>
  <c r="O4269" i="1"/>
  <c r="O4270" i="1"/>
  <c r="O4271" i="1"/>
  <c r="O5085" i="1"/>
  <c r="O5086" i="1"/>
  <c r="O5087" i="1"/>
  <c r="O5004" i="1"/>
  <c r="O5005" i="1"/>
  <c r="O5006" i="1"/>
  <c r="O5008" i="1"/>
  <c r="O5007" i="1"/>
  <c r="O5009" i="1"/>
  <c r="O5010" i="1"/>
  <c r="O5163" i="1"/>
  <c r="O5164" i="1"/>
  <c r="O5165" i="1"/>
  <c r="O5166" i="1"/>
  <c r="O4993" i="1"/>
  <c r="O4994" i="1"/>
  <c r="O4995" i="1"/>
  <c r="O4996" i="1"/>
  <c r="O5049" i="1"/>
  <c r="O5050" i="1"/>
  <c r="O5048" i="1"/>
  <c r="O5047" i="1"/>
  <c r="O5051" i="1"/>
  <c r="O5170" i="1"/>
  <c r="O5168" i="1"/>
  <c r="O5169" i="1"/>
  <c r="O5167" i="1"/>
  <c r="O5171" i="1"/>
  <c r="O4989" i="1"/>
  <c r="O5351" i="1"/>
  <c r="O5094" i="1"/>
  <c r="O5349" i="1"/>
  <c r="O5352" i="1"/>
  <c r="O5353" i="1"/>
  <c r="O5350" i="1"/>
  <c r="O4990" i="1"/>
  <c r="O4988" i="1"/>
  <c r="O5095" i="1"/>
  <c r="O4991" i="1"/>
  <c r="O5294" i="1"/>
  <c r="O5093" i="1"/>
  <c r="O5113" i="1"/>
  <c r="O5354" i="1"/>
  <c r="O5295" i="1"/>
  <c r="O5114" i="1"/>
  <c r="O5096" i="1"/>
  <c r="O4992" i="1"/>
  <c r="O4958" i="1"/>
  <c r="O4959" i="1"/>
  <c r="O5088" i="1"/>
  <c r="O5090" i="1"/>
  <c r="O5091" i="1"/>
  <c r="O5089" i="1"/>
  <c r="O5092" i="1"/>
  <c r="O4477" i="1"/>
  <c r="O4475" i="1"/>
  <c r="O4476" i="1"/>
  <c r="O4480" i="1"/>
  <c r="O4481" i="1"/>
  <c r="O4482" i="1"/>
  <c r="O4478" i="1"/>
  <c r="O4479" i="1"/>
  <c r="O4483" i="1"/>
  <c r="O5045" i="1"/>
  <c r="O5046" i="1"/>
  <c r="O5180" i="1"/>
  <c r="O5181" i="1"/>
  <c r="O5182" i="1"/>
  <c r="O5183" i="1"/>
  <c r="O5184" i="1"/>
  <c r="O5185" i="1"/>
  <c r="O4901" i="1"/>
  <c r="O4902" i="1"/>
  <c r="O4900" i="1"/>
  <c r="O4898" i="1"/>
  <c r="O4904" i="1"/>
  <c r="O4895" i="1"/>
  <c r="O4897" i="1"/>
  <c r="O4903" i="1"/>
  <c r="O4899" i="1"/>
  <c r="O4896" i="1"/>
  <c r="O4905" i="1"/>
  <c r="O5064" i="1"/>
  <c r="O5063" i="1"/>
  <c r="O5065" i="1"/>
  <c r="O5152" i="1"/>
  <c r="O5151" i="1"/>
  <c r="O5153" i="1"/>
  <c r="O5155" i="1"/>
  <c r="O5154" i="1"/>
  <c r="O5156" i="1"/>
  <c r="O5157" i="1"/>
  <c r="O5109" i="1"/>
  <c r="O5110" i="1"/>
  <c r="O5111" i="1"/>
  <c r="O5112" i="1"/>
  <c r="O5066" i="1"/>
  <c r="O5067" i="1"/>
  <c r="O5071" i="1"/>
  <c r="O5077" i="1"/>
  <c r="O5072" i="1"/>
  <c r="O5068" i="1"/>
  <c r="O5069" i="1"/>
  <c r="O5073" i="1"/>
  <c r="O5070" i="1"/>
  <c r="O5078" i="1"/>
  <c r="O5079" i="1"/>
  <c r="O5074" i="1"/>
  <c r="O5075" i="1"/>
  <c r="O5076" i="1"/>
  <c r="O5080" i="1"/>
  <c r="O5081" i="1"/>
  <c r="O5598" i="1"/>
  <c r="O5597" i="1"/>
  <c r="O5599" i="1"/>
  <c r="O5019" i="1"/>
  <c r="O5020" i="1"/>
  <c r="O5021" i="1"/>
  <c r="O5022" i="1"/>
  <c r="O4211" i="1"/>
  <c r="O4210" i="1"/>
  <c r="O4212" i="1"/>
  <c r="O5141" i="1"/>
  <c r="O5142" i="1"/>
  <c r="O5284" i="1"/>
  <c r="O5286" i="1"/>
  <c r="O5285" i="1"/>
  <c r="O5287" i="1"/>
  <c r="O5288" i="1"/>
  <c r="O5137" i="1"/>
  <c r="O5138" i="1"/>
  <c r="O5460" i="1"/>
  <c r="O5139" i="1"/>
  <c r="O5461" i="1"/>
  <c r="O5140" i="1"/>
  <c r="O5134" i="1"/>
  <c r="O5135" i="1"/>
  <c r="O5136" i="1"/>
  <c r="O4890" i="1"/>
  <c r="O4891" i="1"/>
  <c r="O4892" i="1"/>
  <c r="O4893" i="1"/>
  <c r="O4894" i="1"/>
  <c r="O4647" i="1"/>
  <c r="O4645" i="1"/>
  <c r="O4648" i="1"/>
  <c r="O4649" i="1"/>
  <c r="O4646" i="1"/>
  <c r="O4650" i="1"/>
  <c r="O5147" i="1"/>
  <c r="O5148" i="1"/>
  <c r="O5158" i="1"/>
  <c r="O5159" i="1"/>
  <c r="O4627" i="1"/>
  <c r="O4629" i="1"/>
  <c r="O4628" i="1"/>
  <c r="O4626" i="1"/>
  <c r="O4630" i="1"/>
  <c r="O5229" i="1"/>
  <c r="O5230" i="1"/>
  <c r="O5231" i="1"/>
  <c r="O5106" i="1"/>
  <c r="O5107" i="1"/>
  <c r="O5108" i="1"/>
  <c r="O5219" i="1"/>
  <c r="O5220" i="1"/>
  <c r="O5218" i="1"/>
  <c r="O5221" i="1"/>
  <c r="O5149" i="1"/>
  <c r="O5150" i="1"/>
  <c r="O5127" i="1"/>
  <c r="O5128" i="1"/>
  <c r="O5129" i="1"/>
  <c r="O5358" i="1"/>
  <c r="O5359" i="1"/>
  <c r="O5360" i="1"/>
  <c r="O5361" i="1"/>
  <c r="O5362" i="1"/>
  <c r="O5363" i="1"/>
  <c r="O5364" i="1"/>
  <c r="O5365" i="1"/>
  <c r="O5355" i="1"/>
  <c r="O5366" i="1"/>
  <c r="O5356" i="1"/>
  <c r="O5357" i="1"/>
  <c r="O5367" i="1"/>
  <c r="O5143" i="1"/>
  <c r="O5144" i="1"/>
  <c r="O5145" i="1"/>
  <c r="O5146" i="1"/>
  <c r="O5174" i="1"/>
  <c r="O5175" i="1"/>
  <c r="O5176" i="1"/>
  <c r="O5187" i="1"/>
  <c r="O5186" i="1"/>
  <c r="O5188" i="1"/>
  <c r="O5189" i="1"/>
  <c r="O5190" i="1"/>
  <c r="O5191" i="1"/>
  <c r="O5192" i="1"/>
  <c r="O5193" i="1"/>
  <c r="O5194" i="1"/>
  <c r="O5132" i="1"/>
  <c r="O5130" i="1"/>
  <c r="O5131" i="1"/>
  <c r="O5172" i="1"/>
  <c r="O5173" i="1"/>
  <c r="O5133" i="1"/>
  <c r="O5115" i="1"/>
  <c r="O5117" i="1"/>
  <c r="O5118" i="1"/>
  <c r="O5116" i="1"/>
  <c r="O5119" i="1"/>
  <c r="O5436" i="1"/>
  <c r="O5437" i="1"/>
  <c r="O5438" i="1"/>
  <c r="O5343" i="1"/>
  <c r="O5344" i="1"/>
  <c r="O5341" i="1"/>
  <c r="O5342" i="1"/>
  <c r="O5345" i="1"/>
  <c r="O5569" i="1"/>
  <c r="O5570" i="1"/>
  <c r="O5568" i="1"/>
  <c r="O5571" i="1"/>
  <c r="O5572" i="1"/>
  <c r="O5273" i="1"/>
  <c r="O5272" i="1"/>
  <c r="O5274" i="1"/>
  <c r="O5275" i="1"/>
  <c r="O5576" i="1"/>
  <c r="O5160" i="1"/>
  <c r="O5161" i="1"/>
  <c r="O5577" i="1"/>
  <c r="O5162" i="1"/>
  <c r="O5628" i="1"/>
  <c r="O5629" i="1"/>
  <c r="O5208" i="1"/>
  <c r="O5207" i="1"/>
  <c r="O5630" i="1"/>
  <c r="O5209" i="1"/>
  <c r="O4670" i="1"/>
  <c r="O4658" i="1"/>
  <c r="O4663" i="1"/>
  <c r="O4661" i="1"/>
  <c r="O4664" i="1"/>
  <c r="O4660" i="1"/>
  <c r="O4656" i="1"/>
  <c r="O4665" i="1"/>
  <c r="O4662" i="1"/>
  <c r="O5195" i="1"/>
  <c r="O4666" i="1"/>
  <c r="O4671" i="1"/>
  <c r="O4657" i="1"/>
  <c r="O4659" i="1"/>
  <c r="O4667" i="1"/>
  <c r="O4672" i="1"/>
  <c r="O5197" i="1"/>
  <c r="O5198" i="1"/>
  <c r="O5196" i="1"/>
  <c r="O4668" i="1"/>
  <c r="O4669" i="1"/>
  <c r="O5199" i="1"/>
  <c r="O4673" i="1"/>
  <c r="O5236" i="1"/>
  <c r="O5232" i="1"/>
  <c r="O5234" i="1"/>
  <c r="O5237" i="1"/>
  <c r="O5233" i="1"/>
  <c r="O5238" i="1"/>
  <c r="O5235" i="1"/>
  <c r="O5239" i="1"/>
  <c r="O5746" i="1"/>
  <c r="O5745" i="1"/>
  <c r="O5744" i="1"/>
  <c r="O5747" i="1"/>
  <c r="O5210" i="1"/>
  <c r="O5211" i="1"/>
  <c r="O5212" i="1"/>
  <c r="O5442" i="1"/>
  <c r="O5444" i="1"/>
  <c r="O5443" i="1"/>
  <c r="O5445" i="1"/>
  <c r="O4935" i="1"/>
  <c r="O4936" i="1"/>
  <c r="O4937" i="1"/>
  <c r="O4938" i="1"/>
  <c r="O4939" i="1"/>
  <c r="O4940" i="1"/>
  <c r="O4941" i="1"/>
  <c r="O4942" i="1"/>
  <c r="O5479" i="1"/>
  <c r="O5480" i="1"/>
  <c r="O5481" i="1"/>
  <c r="O5223" i="1"/>
  <c r="O5222" i="1"/>
  <c r="O5224" i="1"/>
  <c r="O5240" i="1"/>
  <c r="O5241" i="1"/>
  <c r="O5242" i="1"/>
  <c r="O5243" i="1"/>
  <c r="O5247" i="1"/>
  <c r="O5248" i="1"/>
  <c r="O5249" i="1"/>
  <c r="O5250" i="1"/>
  <c r="O5225" i="1"/>
  <c r="O5226" i="1"/>
  <c r="O5227" i="1"/>
  <c r="O5228" i="1"/>
  <c r="O5257" i="1"/>
  <c r="O5258" i="1"/>
  <c r="O5259" i="1"/>
  <c r="O5260" i="1"/>
  <c r="O5251" i="1"/>
  <c r="O5261" i="1"/>
  <c r="O5253" i="1"/>
  <c r="O5254" i="1"/>
  <c r="O5252" i="1"/>
  <c r="O5255" i="1"/>
  <c r="O5256" i="1"/>
  <c r="O5262" i="1"/>
  <c r="O5489" i="1"/>
  <c r="O5490" i="1"/>
  <c r="O5487" i="1"/>
  <c r="O5488" i="1"/>
  <c r="O5333" i="1"/>
  <c r="O4978" i="1"/>
  <c r="O4979" i="1"/>
  <c r="O4980" i="1"/>
  <c r="O5334" i="1"/>
  <c r="O5335" i="1"/>
  <c r="O4981" i="1"/>
  <c r="O5178" i="1"/>
  <c r="O4982" i="1"/>
  <c r="O5177" i="1"/>
  <c r="O5491" i="1"/>
  <c r="O5336" i="1"/>
  <c r="O5179" i="1"/>
  <c r="O4983" i="1"/>
  <c r="O5455" i="1"/>
  <c r="O5456" i="1"/>
  <c r="O5457" i="1"/>
  <c r="O5458" i="1"/>
  <c r="O5451" i="1"/>
  <c r="O5452" i="1"/>
  <c r="O5453" i="1"/>
  <c r="O5454" i="1"/>
  <c r="O5459" i="1"/>
  <c r="O5496" i="1"/>
  <c r="O5498" i="1"/>
  <c r="O5497" i="1"/>
  <c r="O5499" i="1"/>
  <c r="O5319" i="1"/>
  <c r="O5900" i="1"/>
  <c r="O5322" i="1"/>
  <c r="O5320" i="1"/>
  <c r="O5321" i="1"/>
  <c r="O5901" i="1"/>
  <c r="O5323" i="1"/>
  <c r="O5265" i="1"/>
  <c r="O5266" i="1"/>
  <c r="O5263" i="1"/>
  <c r="O5264" i="1"/>
  <c r="O5267" i="1"/>
  <c r="O5276" i="1"/>
  <c r="O5277" i="1"/>
  <c r="O5517" i="1"/>
  <c r="O5518" i="1"/>
  <c r="O5519" i="1"/>
  <c r="O5520" i="1"/>
  <c r="O5521" i="1"/>
  <c r="O5651" i="1"/>
  <c r="O5649" i="1"/>
  <c r="O5648" i="1"/>
  <c r="O5650" i="1"/>
  <c r="O5652" i="1"/>
  <c r="O5653" i="1"/>
  <c r="O5298" i="1"/>
  <c r="O5299" i="1"/>
  <c r="O5304" i="1"/>
  <c r="O5300" i="1"/>
  <c r="O5301" i="1"/>
  <c r="O5302" i="1"/>
  <c r="O5305" i="1"/>
  <c r="O5303" i="1"/>
  <c r="O5306" i="1"/>
  <c r="O5310" i="1"/>
  <c r="O5311" i="1"/>
  <c r="O5828" i="1"/>
  <c r="O5829" i="1"/>
  <c r="O5830" i="1"/>
  <c r="O5482" i="1"/>
  <c r="O5483" i="1"/>
  <c r="O5383" i="1"/>
  <c r="O5384" i="1"/>
  <c r="O5385" i="1"/>
  <c r="O5390" i="1"/>
  <c r="O5391" i="1"/>
  <c r="O5392" i="1"/>
  <c r="O5393" i="1"/>
  <c r="O5447" i="1"/>
  <c r="O5448" i="1"/>
  <c r="O5449" i="1"/>
  <c r="O5446" i="1"/>
  <c r="O5450" i="1"/>
  <c r="O5401" i="1"/>
  <c r="O5404" i="1"/>
  <c r="O5405" i="1"/>
  <c r="O5406" i="1"/>
  <c r="O5399" i="1"/>
  <c r="O5400" i="1"/>
  <c r="O5402" i="1"/>
  <c r="O5407" i="1"/>
  <c r="O5408" i="1"/>
  <c r="O5403" i="1"/>
  <c r="O5409" i="1"/>
  <c r="O5728" i="1"/>
  <c r="O5729" i="1"/>
  <c r="O5730" i="1"/>
  <c r="O5711" i="1"/>
  <c r="O5710" i="1"/>
  <c r="O5712" i="1"/>
  <c r="O5585" i="1"/>
  <c r="O5587" i="1"/>
  <c r="O5586" i="1"/>
  <c r="O5588" i="1"/>
  <c r="O5675" i="1"/>
  <c r="O5676" i="1"/>
  <c r="O5592" i="1"/>
  <c r="O5593" i="1"/>
  <c r="O5590" i="1"/>
  <c r="O5589" i="1"/>
  <c r="O5591" i="1"/>
  <c r="O5594" i="1"/>
  <c r="O5417" i="1"/>
  <c r="O5416" i="1"/>
  <c r="O5030" i="1"/>
  <c r="O5031" i="1"/>
  <c r="O5029" i="1"/>
  <c r="O5418" i="1"/>
  <c r="O5032" i="1"/>
  <c r="O5371" i="1"/>
  <c r="O5369" i="1"/>
  <c r="O5370" i="1"/>
  <c r="O5339" i="1"/>
  <c r="O5337" i="1"/>
  <c r="O5338" i="1"/>
  <c r="O5368" i="1"/>
  <c r="O5372" i="1"/>
  <c r="O5340" i="1"/>
  <c r="O5636" i="1"/>
  <c r="O5638" i="1"/>
  <c r="O5527" i="1"/>
  <c r="O5639" i="1"/>
  <c r="O5637" i="1"/>
  <c r="O5528" i="1"/>
  <c r="O5526" i="1"/>
  <c r="O5640" i="1"/>
  <c r="O5529" i="1"/>
  <c r="O5395" i="1"/>
  <c r="O5396" i="1"/>
  <c r="O5394" i="1"/>
  <c r="O5500" i="1"/>
  <c r="O5397" i="1"/>
  <c r="O5501" i="1"/>
  <c r="O5502" i="1"/>
  <c r="O5398" i="1"/>
  <c r="O5312" i="1"/>
  <c r="O5313" i="1"/>
  <c r="O5314" i="1"/>
  <c r="O5315" i="1"/>
  <c r="O5316" i="1"/>
  <c r="O5317" i="1"/>
  <c r="O5318" i="1"/>
  <c r="O5374" i="1"/>
  <c r="O4553" i="1"/>
  <c r="O5373" i="1"/>
  <c r="O4554" i="1"/>
  <c r="O4555" i="1"/>
  <c r="O4556" i="1"/>
  <c r="O5375" i="1"/>
  <c r="O4557" i="1"/>
  <c r="O5507" i="1"/>
  <c r="O5508" i="1"/>
  <c r="O5509" i="1"/>
  <c r="O5325" i="1"/>
  <c r="O5326" i="1"/>
  <c r="O5324" i="1"/>
  <c r="O5327" i="1"/>
  <c r="O5328" i="1"/>
  <c r="O5329" i="1"/>
  <c r="O5330" i="1"/>
  <c r="O5331" i="1"/>
  <c r="O5332" i="1"/>
  <c r="O5413" i="1"/>
  <c r="O5412" i="1"/>
  <c r="O5414" i="1"/>
  <c r="O5415" i="1"/>
  <c r="O5462" i="1"/>
  <c r="O5464" i="1"/>
  <c r="O5465" i="1"/>
  <c r="O5463" i="1"/>
  <c r="O5466" i="1"/>
  <c r="O5387" i="1"/>
  <c r="O5386" i="1"/>
  <c r="O5388" i="1"/>
  <c r="O5389" i="1"/>
  <c r="O5307" i="1"/>
  <c r="O5308" i="1"/>
  <c r="O5309" i="1"/>
  <c r="O5429" i="1"/>
  <c r="O5430" i="1"/>
  <c r="O5493" i="1"/>
  <c r="O5471" i="1"/>
  <c r="O5494" i="1"/>
  <c r="O5472" i="1"/>
  <c r="O5473" i="1"/>
  <c r="O5474" i="1"/>
  <c r="O5492" i="1"/>
  <c r="O5410" i="1"/>
  <c r="O5495" i="1"/>
  <c r="O5475" i="1"/>
  <c r="O5411" i="1"/>
  <c r="O5722" i="1"/>
  <c r="O5717" i="1"/>
  <c r="O5721" i="1"/>
  <c r="O5718" i="1"/>
  <c r="O5723" i="1"/>
  <c r="O5719" i="1"/>
  <c r="O5720" i="1"/>
  <c r="O5724" i="1"/>
  <c r="O5785" i="1"/>
  <c r="O5787" i="1"/>
  <c r="O5786" i="1"/>
  <c r="O5784" i="1"/>
  <c r="O5476" i="1"/>
  <c r="O5477" i="1"/>
  <c r="O5788" i="1"/>
  <c r="O5478" i="1"/>
  <c r="O5510" i="1"/>
  <c r="O5511" i="1"/>
  <c r="O5512" i="1"/>
  <c r="O5534" i="1"/>
  <c r="O5535" i="1"/>
  <c r="O5513" i="1"/>
  <c r="O5427" i="1"/>
  <c r="O5425" i="1"/>
  <c r="O5426" i="1"/>
  <c r="O5428" i="1"/>
  <c r="O5715" i="1"/>
  <c r="O5713" i="1"/>
  <c r="O5714" i="1"/>
  <c r="O5716" i="1"/>
  <c r="O5641" i="1"/>
  <c r="O5642" i="1"/>
  <c r="O5643" i="1"/>
  <c r="O5644" i="1"/>
  <c r="O5888" i="1"/>
  <c r="O5889" i="1"/>
  <c r="O5887" i="1"/>
  <c r="O5890" i="1"/>
  <c r="O5579" i="1"/>
  <c r="O5578" i="1"/>
  <c r="O5580" i="1"/>
  <c r="O5581" i="1"/>
  <c r="O5530" i="1"/>
  <c r="O5531" i="1"/>
  <c r="O5532" i="1"/>
  <c r="O5595" i="1"/>
  <c r="O5596" i="1"/>
  <c r="O5533" i="1"/>
  <c r="O5820" i="1"/>
  <c r="O5818" i="1"/>
  <c r="O5819" i="1"/>
  <c r="O5505" i="1"/>
  <c r="O5504" i="1"/>
  <c r="O5503" i="1"/>
  <c r="O5821" i="1"/>
  <c r="O5506" i="1"/>
  <c r="O5624" i="1"/>
  <c r="O5626" i="1"/>
  <c r="O5625" i="1"/>
  <c r="O5627" i="1"/>
  <c r="O5693" i="1"/>
  <c r="O5694" i="1"/>
  <c r="O5695" i="1"/>
  <c r="O5696" i="1"/>
  <c r="O5697" i="1"/>
  <c r="O5692" i="1"/>
  <c r="O5698" i="1"/>
  <c r="O5289" i="1"/>
  <c r="O5291" i="1"/>
  <c r="O5292" i="1"/>
  <c r="O5290" i="1"/>
  <c r="O5293" i="1"/>
  <c r="O5467" i="1"/>
  <c r="O5582" i="1"/>
  <c r="O5469" i="1"/>
  <c r="O5583" i="1"/>
  <c r="O5468" i="1"/>
  <c r="O5584" i="1"/>
  <c r="O5470" i="1"/>
  <c r="O5376" i="1"/>
  <c r="O5378" i="1"/>
  <c r="O5655" i="1"/>
  <c r="O5377" i="1"/>
  <c r="O5379" i="1"/>
  <c r="O5380" i="1"/>
  <c r="O5381" i="1"/>
  <c r="O5654" i="1"/>
  <c r="O5656" i="1"/>
  <c r="O5382" i="1"/>
  <c r="O5778" i="1"/>
  <c r="O5779" i="1"/>
  <c r="O5546" i="1"/>
  <c r="O5547" i="1"/>
  <c r="O5545" i="1"/>
  <c r="O5548" i="1"/>
  <c r="O5867" i="1"/>
  <c r="O5866" i="1"/>
  <c r="O5865" i="1"/>
  <c r="O5549" i="1"/>
  <c r="O5868" i="1"/>
  <c r="O5550" i="1"/>
  <c r="O5646" i="1"/>
  <c r="O5215" i="1"/>
  <c r="O5213" i="1"/>
  <c r="O5645" i="1"/>
  <c r="O5214" i="1"/>
  <c r="O5216" i="1"/>
  <c r="O5647" i="1"/>
  <c r="O5217" i="1"/>
  <c r="O5564" i="1"/>
  <c r="O5536" i="1"/>
  <c r="O5566" i="1"/>
  <c r="O5538" i="1"/>
  <c r="O5537" i="1"/>
  <c r="O5565" i="1"/>
  <c r="O5567" i="1"/>
  <c r="O5539" i="1"/>
  <c r="O5685" i="1"/>
  <c r="O5686" i="1"/>
  <c r="O5687" i="1"/>
  <c r="O5688" i="1"/>
  <c r="O5689" i="1"/>
  <c r="O5690" i="1"/>
  <c r="O5691" i="1"/>
  <c r="O5606" i="1"/>
  <c r="O5607" i="1"/>
  <c r="O5660" i="1"/>
  <c r="O5663" i="1"/>
  <c r="O5661" i="1"/>
  <c r="O5662" i="1"/>
  <c r="O5664" i="1"/>
  <c r="O5670" i="1"/>
  <c r="O5671" i="1"/>
  <c r="O5672" i="1"/>
  <c r="O5610" i="1"/>
  <c r="O5611" i="1"/>
  <c r="O5613" i="1"/>
  <c r="O5614" i="1"/>
  <c r="O5612" i="1"/>
  <c r="O5615" i="1"/>
  <c r="O5601" i="1"/>
  <c r="O5600" i="1"/>
  <c r="O5602" i="1"/>
  <c r="O5608" i="1"/>
  <c r="O5609" i="1"/>
  <c r="O5560" i="1"/>
  <c r="O5561" i="1"/>
  <c r="O5562" i="1"/>
  <c r="O5563" i="1"/>
  <c r="O5543" i="1"/>
  <c r="O5540" i="1"/>
  <c r="O5542" i="1"/>
  <c r="O5541" i="1"/>
  <c r="O5544" i="1"/>
  <c r="O5850" i="1"/>
  <c r="O5851" i="1"/>
  <c r="O5633" i="1"/>
  <c r="O5634" i="1"/>
  <c r="O5635" i="1"/>
  <c r="O5616" i="1"/>
  <c r="O5617" i="1"/>
  <c r="O5618" i="1"/>
  <c r="O5619" i="1"/>
  <c r="O5620" i="1"/>
  <c r="O5683" i="1"/>
  <c r="O5682" i="1"/>
  <c r="O5684" i="1"/>
  <c r="O5677" i="1"/>
  <c r="O5678" i="1"/>
  <c r="O5679" i="1"/>
  <c r="O5680" i="1"/>
  <c r="O5681" i="1"/>
  <c r="O5699" i="1"/>
  <c r="O5700" i="1"/>
  <c r="O5657" i="1"/>
  <c r="O5658" i="1"/>
  <c r="O5659" i="1"/>
  <c r="O5740" i="1"/>
  <c r="O5762" i="1"/>
  <c r="O5837" i="1"/>
  <c r="O5763" i="1"/>
  <c r="O5739" i="1"/>
  <c r="O5838" i="1"/>
  <c r="O5764" i="1"/>
  <c r="O5741" i="1"/>
  <c r="O5701" i="1"/>
  <c r="O5702" i="1"/>
  <c r="O5703" i="1"/>
  <c r="O5704" i="1"/>
  <c r="O5705" i="1"/>
  <c r="O5706" i="1"/>
  <c r="O5748" i="1"/>
  <c r="O5749" i="1"/>
  <c r="O6132" i="1"/>
  <c r="O6133" i="1"/>
  <c r="O6134" i="1"/>
  <c r="O6209" i="1"/>
  <c r="O5621" i="1"/>
  <c r="O5732" i="1"/>
  <c r="O5733" i="1"/>
  <c r="O5731" i="1"/>
  <c r="O5622" i="1"/>
  <c r="O5734" i="1"/>
  <c r="O5623" i="1"/>
  <c r="O5708" i="1"/>
  <c r="O5831" i="1"/>
  <c r="O5707" i="1"/>
  <c r="O5832" i="1"/>
  <c r="O5709" i="1"/>
  <c r="O5773" i="1"/>
  <c r="O5772" i="1"/>
  <c r="O5774" i="1"/>
  <c r="O5846" i="1"/>
  <c r="O5847" i="1"/>
  <c r="O5848" i="1"/>
  <c r="O5822" i="1"/>
  <c r="O5823" i="1"/>
  <c r="O5849" i="1"/>
  <c r="O5824" i="1"/>
  <c r="O5573" i="1"/>
  <c r="O5574" i="1"/>
  <c r="O5575" i="1"/>
  <c r="O5916" i="1"/>
  <c r="O5917" i="1"/>
  <c r="O5795" i="1"/>
  <c r="O5796" i="1"/>
  <c r="O5797" i="1"/>
  <c r="O5793" i="1"/>
  <c r="O5940" i="1"/>
  <c r="O5941" i="1"/>
  <c r="O5794" i="1"/>
  <c r="O5792" i="1"/>
  <c r="O5939" i="1"/>
  <c r="O5751" i="1"/>
  <c r="O5750" i="1"/>
  <c r="O5942" i="1"/>
  <c r="O5798" i="1"/>
  <c r="O5752" i="1"/>
  <c r="O5892" i="1"/>
  <c r="O5893" i="1"/>
  <c r="O5891" i="1"/>
  <c r="O5894" i="1"/>
  <c r="O5439" i="1"/>
  <c r="O5440" i="1"/>
  <c r="O5895" i="1"/>
  <c r="O5441" i="1"/>
  <c r="O5725" i="1"/>
  <c r="O5769" i="1"/>
  <c r="O5770" i="1"/>
  <c r="O5760" i="1"/>
  <c r="O5726" i="1"/>
  <c r="O5771" i="1"/>
  <c r="O5761" i="1"/>
  <c r="O5727" i="1"/>
  <c r="O5775" i="1"/>
  <c r="O5776" i="1"/>
  <c r="O5844" i="1"/>
  <c r="O5845" i="1"/>
  <c r="O5777" i="1"/>
  <c r="O5920" i="1"/>
  <c r="O5918" i="1"/>
  <c r="O5919" i="1"/>
  <c r="O5921" i="1"/>
  <c r="O5882" i="1"/>
  <c r="O5742" i="1"/>
  <c r="O5883" i="1"/>
  <c r="O5743" i="1"/>
  <c r="O5754" i="1"/>
  <c r="O6030" i="1"/>
  <c r="O6038" i="1"/>
  <c r="O6033" i="1"/>
  <c r="O5753" i="1"/>
  <c r="O5767" i="1"/>
  <c r="O5984" i="1"/>
  <c r="O6198" i="1"/>
  <c r="O5768" i="1"/>
  <c r="O5755" i="1"/>
  <c r="O6009" i="1"/>
  <c r="O6031" i="1"/>
  <c r="O6043" i="1"/>
  <c r="O5765" i="1"/>
  <c r="O5766" i="1"/>
  <c r="O6202" i="1"/>
  <c r="O5781" i="1"/>
  <c r="O5737" i="1"/>
  <c r="O5782" i="1"/>
  <c r="O5735" i="1"/>
  <c r="O5780" i="1"/>
  <c r="O5736" i="1"/>
  <c r="O5880" i="1"/>
  <c r="O5881" i="1"/>
  <c r="O5783" i="1"/>
  <c r="O5738" i="1"/>
  <c r="O5869" i="1"/>
  <c r="O4414" i="1"/>
  <c r="O4415" i="1"/>
  <c r="O5870" i="1"/>
  <c r="O4416" i="1"/>
  <c r="O5419" i="1"/>
  <c r="O5422" i="1"/>
  <c r="O5421" i="1"/>
  <c r="O5420" i="1"/>
  <c r="O5603" i="1"/>
  <c r="O5604" i="1"/>
  <c r="O5423" i="1"/>
  <c r="O5605" i="1"/>
  <c r="O5424" i="1"/>
  <c r="O5988" i="1"/>
  <c r="O5874" i="1"/>
  <c r="O5873" i="1"/>
  <c r="O5875" i="1"/>
  <c r="O5989" i="1"/>
  <c r="O5876" i="1"/>
  <c r="O5244" i="1"/>
  <c r="O5245" i="1"/>
  <c r="O5246" i="1"/>
  <c r="O5861" i="1"/>
  <c r="O5863" i="1"/>
  <c r="O5825" i="1"/>
  <c r="O5862" i="1"/>
  <c r="O5826" i="1"/>
  <c r="O5864" i="1"/>
  <c r="O5827" i="1"/>
  <c r="O5959" i="1"/>
  <c r="O5946" i="1"/>
  <c r="O5914" i="1"/>
  <c r="O5960" i="1"/>
  <c r="O5947" i="1"/>
  <c r="O5915" i="1"/>
  <c r="O5963" i="1"/>
  <c r="O5855" i="1"/>
  <c r="O5854" i="1"/>
  <c r="O5964" i="1"/>
  <c r="O5856" i="1"/>
  <c r="O5799" i="1"/>
  <c r="O5857" i="1"/>
  <c r="O5800" i="1"/>
  <c r="O5858" i="1"/>
  <c r="O5802" i="1"/>
  <c r="O5801" i="1"/>
  <c r="O5859" i="1"/>
  <c r="O5860" i="1"/>
  <c r="O5803" i="1"/>
  <c r="O5902" i="1"/>
  <c r="O5903" i="1"/>
  <c r="O5904" i="1"/>
  <c r="O5839" i="1"/>
  <c r="O5840" i="1"/>
  <c r="O5673" i="1"/>
  <c r="O5674" i="1"/>
  <c r="O5897" i="1"/>
  <c r="O5896" i="1"/>
  <c r="O5898" i="1"/>
  <c r="O5871" i="1"/>
  <c r="O5899" i="1"/>
  <c r="O5872" i="1"/>
  <c r="O5924" i="1"/>
  <c r="O5922" i="1"/>
  <c r="O5923" i="1"/>
  <c r="O5925" i="1"/>
  <c r="O5910" i="1"/>
  <c r="O5968" i="1"/>
  <c r="O5909" i="1"/>
  <c r="O5852" i="1"/>
  <c r="O5969" i="1"/>
  <c r="O5911" i="1"/>
  <c r="O5853" i="1"/>
  <c r="O5926" i="1"/>
  <c r="O5927" i="1"/>
  <c r="O5928" i="1"/>
  <c r="O5976" i="1"/>
  <c r="O5977" i="1"/>
  <c r="O5929" i="1"/>
  <c r="O5943" i="1"/>
  <c r="O5944" i="1"/>
  <c r="O5841" i="1"/>
  <c r="O5842" i="1"/>
  <c r="O5945" i="1"/>
  <c r="O5843" i="1"/>
  <c r="O5912" i="1"/>
  <c r="O5913" i="1"/>
  <c r="O5884" i="1"/>
  <c r="O5885" i="1"/>
  <c r="O5886" i="1"/>
  <c r="O5985" i="1"/>
  <c r="O5986" i="1"/>
  <c r="O5981" i="1"/>
  <c r="O5809" i="1"/>
  <c r="O5935" i="1"/>
  <c r="O5810" i="1"/>
  <c r="O5811" i="1"/>
  <c r="O5812" i="1"/>
  <c r="O5934" i="1"/>
  <c r="O5932" i="1"/>
  <c r="O5933" i="1"/>
  <c r="O5936" i="1"/>
  <c r="O5813" i="1"/>
  <c r="O6044" i="1"/>
  <c r="O6010" i="1"/>
  <c r="O5972" i="1"/>
  <c r="O5973" i="1"/>
  <c r="O6208" i="1"/>
  <c r="O5930" i="1"/>
  <c r="O5994" i="1"/>
  <c r="O5931" i="1"/>
  <c r="O5961" i="1"/>
  <c r="O5962" i="1"/>
  <c r="O5951" i="1"/>
  <c r="O5992" i="1"/>
  <c r="O5952" i="1"/>
  <c r="O6039" i="1"/>
  <c r="O6199" i="1"/>
  <c r="O5758" i="1"/>
  <c r="O5757" i="1"/>
  <c r="O5756" i="1"/>
  <c r="O5759" i="1"/>
  <c r="O6000" i="1"/>
  <c r="O5953" i="1"/>
  <c r="O5955" i="1"/>
  <c r="O6001" i="1"/>
  <c r="O5954" i="1"/>
  <c r="O5956" i="1"/>
  <c r="O5805" i="1"/>
  <c r="O5806" i="1"/>
  <c r="O5804" i="1"/>
  <c r="O5807" i="1"/>
  <c r="O5808" i="1"/>
  <c r="O5025" i="1"/>
  <c r="O5026" i="1"/>
  <c r="O5023" i="1"/>
  <c r="O5027" i="1"/>
  <c r="O5024" i="1"/>
  <c r="O5028" i="1"/>
  <c r="O5978" i="1"/>
  <c r="O5979" i="1"/>
  <c r="O5995" i="1"/>
  <c r="O5982" i="1"/>
  <c r="O5987" i="1"/>
  <c r="O5983" i="1"/>
  <c r="O5906" i="1"/>
  <c r="O5907" i="1"/>
  <c r="O5937" i="1"/>
  <c r="O5974" i="1"/>
  <c r="O5905" i="1"/>
  <c r="O5975" i="1"/>
  <c r="O5938" i="1"/>
  <c r="O5908" i="1"/>
  <c r="O5990" i="1"/>
  <c r="O5991" i="1"/>
  <c r="O5522" i="1"/>
  <c r="O5524" i="1"/>
  <c r="O5523" i="1"/>
  <c r="O5525" i="1"/>
  <c r="O5993" i="1"/>
  <c r="O5997" i="1"/>
  <c r="O4340" i="1"/>
  <c r="O4341" i="1"/>
  <c r="O4338" i="1"/>
  <c r="O4339" i="1"/>
  <c r="O4337" i="1"/>
  <c r="O6002" i="1"/>
  <c r="O5998" i="1"/>
  <c r="O5996" i="1"/>
  <c r="O4342" i="1"/>
  <c r="O5515" i="1"/>
  <c r="X4598" i="1"/>
  <c r="X4596" i="1"/>
  <c r="X4595" i="1"/>
  <c r="X4594" i="1"/>
  <c r="X4591" i="1"/>
  <c r="X4592" i="1"/>
  <c r="X4593" i="1"/>
  <c r="X4599" i="1"/>
  <c r="X5646" i="1"/>
  <c r="X5645" i="1"/>
  <c r="X5647" i="1"/>
  <c r="X4017" i="1"/>
  <c r="X4018" i="1"/>
  <c r="X4020" i="1"/>
  <c r="X4019" i="1"/>
  <c r="X4021" i="1"/>
  <c r="X4022" i="1"/>
  <c r="X4537" i="1"/>
  <c r="X4536" i="1"/>
  <c r="X4535" i="1"/>
  <c r="X4534" i="1"/>
  <c r="X4532" i="1"/>
  <c r="X4533" i="1"/>
  <c r="X4530" i="1"/>
  <c r="X4531" i="1"/>
  <c r="X4528" i="1"/>
  <c r="X4529" i="1"/>
  <c r="X4538" i="1"/>
  <c r="X5992" i="1"/>
  <c r="X5009" i="1"/>
  <c r="X5008" i="1"/>
  <c r="X5007" i="1"/>
  <c r="X5005" i="1"/>
  <c r="X5006" i="1"/>
  <c r="X5004" i="1"/>
  <c r="X5010" i="1"/>
  <c r="X5715" i="1"/>
  <c r="X5714" i="1"/>
  <c r="X5713" i="1"/>
  <c r="X5716" i="1"/>
  <c r="X5910" i="1"/>
  <c r="X5909" i="1"/>
  <c r="X5911" i="1"/>
  <c r="X5815" i="1"/>
  <c r="X5816" i="1"/>
  <c r="X5814" i="1"/>
  <c r="X5817" i="1"/>
  <c r="X4653" i="1"/>
  <c r="X4654" i="1"/>
  <c r="X4652" i="1"/>
  <c r="X4651" i="1"/>
  <c r="X4655" i="1"/>
  <c r="X5141" i="1"/>
  <c r="X5142" i="1"/>
  <c r="X4683" i="1"/>
  <c r="X4682" i="1"/>
  <c r="X4681" i="1"/>
  <c r="X4684" i="1"/>
  <c r="X5460" i="1"/>
  <c r="X5461" i="1"/>
  <c r="X791" i="1"/>
  <c r="X789" i="1"/>
  <c r="X790" i="1"/>
  <c r="X788" i="1"/>
  <c r="X787" i="1"/>
  <c r="X773" i="1"/>
  <c r="X782" i="1"/>
  <c r="X779" i="1"/>
  <c r="X777" i="1"/>
  <c r="X775" i="1"/>
  <c r="X783" i="1"/>
  <c r="X781" i="1"/>
  <c r="X780" i="1"/>
  <c r="X774" i="1"/>
  <c r="X771" i="1"/>
  <c r="X776" i="1"/>
  <c r="X785" i="1"/>
  <c r="X770" i="1"/>
  <c r="X778" i="1"/>
  <c r="X772" i="1"/>
  <c r="X786" i="1"/>
  <c r="X784" i="1"/>
  <c r="X769" i="1"/>
  <c r="X768" i="1"/>
  <c r="X767" i="1"/>
  <c r="X766" i="1"/>
  <c r="X764" i="1"/>
  <c r="X765" i="1"/>
  <c r="X726" i="1"/>
  <c r="X690" i="1"/>
  <c r="X685" i="1"/>
  <c r="X671" i="1"/>
  <c r="X704" i="1"/>
  <c r="X688" i="1"/>
  <c r="X724" i="1"/>
  <c r="X760" i="1"/>
  <c r="X665" i="1"/>
  <c r="X681" i="1"/>
  <c r="X720" i="1"/>
  <c r="X686" i="1"/>
  <c r="X725" i="1"/>
  <c r="X674" i="1"/>
  <c r="X694" i="1"/>
  <c r="X666" i="1"/>
  <c r="X700" i="1"/>
  <c r="X675" i="1"/>
  <c r="X733" i="1"/>
  <c r="X723" i="1"/>
  <c r="X699" i="1"/>
  <c r="X755" i="1"/>
  <c r="X707" i="1"/>
  <c r="X758" i="1"/>
  <c r="X695" i="1"/>
  <c r="X727" i="1"/>
  <c r="X738" i="1"/>
  <c r="X762" i="1"/>
  <c r="X713" i="1"/>
  <c r="X754" i="1"/>
  <c r="X761" i="1"/>
  <c r="X721" i="1"/>
  <c r="X682" i="1"/>
  <c r="X750" i="1"/>
  <c r="X701" i="1"/>
  <c r="X702" i="1"/>
  <c r="X717" i="1"/>
  <c r="X683" i="1"/>
  <c r="X691" i="1"/>
  <c r="X669" i="1"/>
  <c r="X696" i="1"/>
  <c r="X737" i="1"/>
  <c r="X732" i="1"/>
  <c r="X718" i="1"/>
  <c r="X689" i="1"/>
  <c r="X751" i="1"/>
  <c r="X729" i="1"/>
  <c r="X708" i="1"/>
  <c r="X731" i="1"/>
  <c r="X709" i="1"/>
  <c r="X667" i="1"/>
  <c r="X719" i="1"/>
  <c r="X746" i="1"/>
  <c r="X692" i="1"/>
  <c r="X742" i="1"/>
  <c r="X678" i="1"/>
  <c r="X715" i="1"/>
  <c r="X748" i="1"/>
  <c r="X759" i="1"/>
  <c r="X744" i="1"/>
  <c r="X734" i="1"/>
  <c r="X756" i="1"/>
  <c r="X739" i="1"/>
  <c r="X698" i="1"/>
  <c r="X743" i="1"/>
  <c r="X679" i="1"/>
  <c r="X672" i="1"/>
  <c r="X705" i="1"/>
  <c r="X740" i="1"/>
  <c r="X697" i="1"/>
  <c r="X745" i="1"/>
  <c r="X749" i="1"/>
  <c r="X747" i="1"/>
  <c r="X677" i="1"/>
  <c r="X687" i="1"/>
  <c r="X763" i="1"/>
  <c r="X741" i="1"/>
  <c r="X673" i="1"/>
  <c r="X670" i="1"/>
  <c r="X706" i="1"/>
  <c r="X757" i="1"/>
  <c r="X752" i="1"/>
  <c r="X730" i="1"/>
  <c r="X728" i="1"/>
  <c r="X668" i="1"/>
  <c r="X684" i="1"/>
  <c r="X676" i="1"/>
  <c r="X714" i="1"/>
  <c r="X722" i="1"/>
  <c r="X735" i="1"/>
  <c r="X711" i="1"/>
  <c r="X703" i="1"/>
  <c r="X716" i="1"/>
  <c r="X710" i="1"/>
  <c r="X712" i="1"/>
  <c r="X680" i="1"/>
  <c r="X693" i="1"/>
  <c r="X736" i="1"/>
  <c r="X753" i="1"/>
  <c r="X664" i="1"/>
  <c r="X663" i="1"/>
  <c r="X662" i="1"/>
  <c r="X661" i="1"/>
  <c r="X660" i="1"/>
  <c r="X640" i="1"/>
  <c r="X626" i="1"/>
  <c r="X652" i="1"/>
  <c r="X657" i="1"/>
  <c r="X617" i="1"/>
  <c r="X622" i="1"/>
  <c r="X650" i="1"/>
  <c r="X656" i="1"/>
  <c r="X636" i="1"/>
  <c r="X633" i="1"/>
  <c r="X611" i="1"/>
  <c r="X632" i="1"/>
  <c r="X623" i="1"/>
  <c r="X639" i="1"/>
  <c r="X637" i="1"/>
  <c r="X624" i="1"/>
  <c r="X634" i="1"/>
  <c r="X627" i="1"/>
  <c r="X625" i="1"/>
  <c r="X648" i="1"/>
  <c r="X608" i="1"/>
  <c r="X647" i="1"/>
  <c r="X641" i="1"/>
  <c r="X638" i="1"/>
  <c r="X628" i="1"/>
  <c r="X612" i="1"/>
  <c r="X644" i="1"/>
  <c r="X654" i="1"/>
  <c r="X629" i="1"/>
  <c r="X642" i="1"/>
  <c r="X618" i="1"/>
  <c r="X615" i="1"/>
  <c r="X658" i="1"/>
  <c r="X610" i="1"/>
  <c r="X619" i="1"/>
  <c r="X609" i="1"/>
  <c r="X643" i="1"/>
  <c r="X653" i="1"/>
  <c r="X620" i="1"/>
  <c r="X621" i="1"/>
  <c r="X613" i="1"/>
  <c r="X635" i="1"/>
  <c r="X659" i="1"/>
  <c r="X655" i="1"/>
  <c r="X646" i="1"/>
  <c r="X649" i="1"/>
  <c r="X616" i="1"/>
  <c r="X651" i="1"/>
  <c r="X645" i="1"/>
  <c r="X614" i="1"/>
  <c r="X631" i="1"/>
  <c r="X630" i="1"/>
  <c r="X607" i="1"/>
  <c r="X606" i="1"/>
  <c r="X605" i="1"/>
  <c r="X604" i="1"/>
  <c r="X603" i="1"/>
  <c r="X602" i="1"/>
  <c r="X601" i="1"/>
  <c r="X599" i="1"/>
  <c r="X600" i="1"/>
  <c r="X598" i="1"/>
  <c r="X597" i="1"/>
  <c r="X596" i="1"/>
  <c r="X595" i="1"/>
  <c r="X594" i="1"/>
  <c r="X593" i="1"/>
  <c r="X792" i="1"/>
  <c r="X5762" i="1"/>
  <c r="X5763" i="1"/>
  <c r="X5764" i="1"/>
  <c r="X5932" i="1"/>
  <c r="X5933" i="1"/>
  <c r="X5334" i="1"/>
  <c r="X5335" i="1"/>
  <c r="X5333" i="1"/>
  <c r="X5336" i="1"/>
  <c r="X5880" i="1"/>
  <c r="X5881" i="1"/>
  <c r="X564" i="1"/>
  <c r="X567" i="1"/>
  <c r="X574" i="1"/>
  <c r="X552" i="1"/>
  <c r="X550" i="1"/>
  <c r="X571" i="1"/>
  <c r="X566" i="1"/>
  <c r="X560" i="1"/>
  <c r="X576" i="1"/>
  <c r="X559" i="1"/>
  <c r="X553" i="1"/>
  <c r="X555" i="1"/>
  <c r="X563" i="1"/>
  <c r="X561" i="1"/>
  <c r="X557" i="1"/>
  <c r="X573" i="1"/>
  <c r="X569" i="1"/>
  <c r="X570" i="1"/>
  <c r="X558" i="1"/>
  <c r="X562" i="1"/>
  <c r="X554" i="1"/>
  <c r="X551" i="1"/>
  <c r="X572" i="1"/>
  <c r="X549" i="1"/>
  <c r="X568" i="1"/>
  <c r="X565" i="1"/>
  <c r="X575" i="1"/>
  <c r="X556" i="1"/>
  <c r="X548" i="1"/>
  <c r="X544" i="1"/>
  <c r="X547" i="1"/>
  <c r="X546" i="1"/>
  <c r="X545" i="1"/>
  <c r="X510" i="1"/>
  <c r="X521" i="1"/>
  <c r="X529" i="1"/>
  <c r="X542" i="1"/>
  <c r="X541" i="1"/>
  <c r="X528" i="1"/>
  <c r="X535" i="1"/>
  <c r="X532" i="1"/>
  <c r="X516" i="1"/>
  <c r="X508" i="1"/>
  <c r="X518" i="1"/>
  <c r="X526" i="1"/>
  <c r="X523" i="1"/>
  <c r="X538" i="1"/>
  <c r="X512" i="1"/>
  <c r="X534" i="1"/>
  <c r="X511" i="1"/>
  <c r="X513" i="1"/>
  <c r="X515" i="1"/>
  <c r="X519" i="1"/>
  <c r="X537" i="1"/>
  <c r="X509" i="1"/>
  <c r="X539" i="1"/>
  <c r="X536" i="1"/>
  <c r="X524" i="1"/>
  <c r="X530" i="1"/>
  <c r="X543" i="1"/>
  <c r="X533" i="1"/>
  <c r="X540" i="1"/>
  <c r="X517" i="1"/>
  <c r="X522" i="1"/>
  <c r="X531" i="1"/>
  <c r="X514" i="1"/>
  <c r="X527" i="1"/>
  <c r="X525" i="1"/>
  <c r="X520" i="1"/>
  <c r="X577" i="1"/>
  <c r="X5583" i="1"/>
  <c r="X5582" i="1"/>
  <c r="X5584" i="1"/>
  <c r="X5988" i="1"/>
  <c r="X5989" i="1"/>
  <c r="X5423" i="1"/>
  <c r="X5422" i="1"/>
  <c r="X5420" i="1"/>
  <c r="X5421" i="1"/>
  <c r="X5419" i="1"/>
  <c r="X5424" i="1"/>
  <c r="X5906" i="1"/>
  <c r="X5907" i="1"/>
  <c r="X5905" i="1"/>
  <c r="X5908" i="1"/>
  <c r="X5543" i="1"/>
  <c r="X5542" i="1"/>
  <c r="X5540" i="1"/>
  <c r="X5541" i="1"/>
  <c r="X5544" i="1"/>
  <c r="X2936" i="1"/>
  <c r="X2933" i="1"/>
  <c r="X2937" i="1"/>
  <c r="X2935" i="1"/>
  <c r="X2934" i="1"/>
  <c r="X2931" i="1"/>
  <c r="X2932" i="1"/>
  <c r="X2930" i="1"/>
  <c r="X2929" i="1"/>
  <c r="X2928" i="1"/>
  <c r="X2927" i="1"/>
  <c r="X2926" i="1"/>
  <c r="X2922" i="1"/>
  <c r="X2915" i="1"/>
  <c r="X2917" i="1"/>
  <c r="X2918" i="1"/>
  <c r="X2924" i="1"/>
  <c r="X2921" i="1"/>
  <c r="X2920" i="1"/>
  <c r="X2925" i="1"/>
  <c r="X2919" i="1"/>
  <c r="X2923" i="1"/>
  <c r="X2916" i="1"/>
  <c r="X2913" i="1"/>
  <c r="X2912" i="1"/>
  <c r="X2911" i="1"/>
  <c r="X2914" i="1"/>
  <c r="X2910" i="1"/>
  <c r="X2938" i="1"/>
  <c r="X4509" i="1"/>
  <c r="X4507" i="1"/>
  <c r="X4508" i="1"/>
  <c r="X4506" i="1"/>
  <c r="X4505" i="1"/>
  <c r="X4510" i="1"/>
  <c r="X2550" i="1"/>
  <c r="X2549" i="1"/>
  <c r="X2548" i="1"/>
  <c r="X2547" i="1"/>
  <c r="X2546" i="1"/>
  <c r="X2545" i="1"/>
  <c r="X2544" i="1"/>
  <c r="X2551" i="1"/>
  <c r="X4582" i="1"/>
  <c r="X4580" i="1"/>
  <c r="X4581" i="1"/>
  <c r="X4578" i="1"/>
  <c r="X4579" i="1"/>
  <c r="X4577" i="1"/>
  <c r="X4576" i="1"/>
  <c r="X4583" i="1"/>
  <c r="X4097" i="1"/>
  <c r="X4096" i="1"/>
  <c r="X4098" i="1"/>
  <c r="X5538" i="1"/>
  <c r="X5536" i="1"/>
  <c r="X5537" i="1"/>
  <c r="X5539" i="1"/>
  <c r="X5753" i="1"/>
  <c r="X5754" i="1"/>
  <c r="X5755" i="1"/>
  <c r="X5527" i="1"/>
  <c r="X5528" i="1"/>
  <c r="X5526" i="1"/>
  <c r="X5529" i="1"/>
  <c r="X5760" i="1"/>
  <c r="X5761" i="1"/>
  <c r="X5392" i="1"/>
  <c r="X5390" i="1"/>
  <c r="X5391" i="1"/>
  <c r="X5393" i="1"/>
  <c r="X5970" i="1"/>
  <c r="X5971" i="1"/>
  <c r="X5106" i="1"/>
  <c r="X5107" i="1"/>
  <c r="X5108" i="1"/>
  <c r="X5993" i="1"/>
  <c r="X5474" i="1"/>
  <c r="X5472" i="1"/>
  <c r="X5471" i="1"/>
  <c r="X5473" i="1"/>
  <c r="X5475" i="1"/>
  <c r="X5468" i="1"/>
  <c r="X5469" i="1"/>
  <c r="X5467" i="1"/>
  <c r="X5470" i="1"/>
  <c r="X3974" i="1"/>
  <c r="X3975" i="1"/>
  <c r="X5902" i="1"/>
  <c r="X5903" i="1"/>
  <c r="X5904" i="1"/>
  <c r="X4879" i="1"/>
  <c r="X4878" i="1"/>
  <c r="X4877" i="1"/>
  <c r="X4874" i="1"/>
  <c r="X4876" i="1"/>
  <c r="X4875" i="1"/>
  <c r="X4873" i="1"/>
  <c r="X4872" i="1"/>
  <c r="X4880" i="1"/>
  <c r="X5981" i="1"/>
  <c r="X6014" i="1"/>
  <c r="X6018" i="1"/>
  <c r="X6004" i="1"/>
  <c r="X6206" i="1"/>
  <c r="X2542" i="1"/>
  <c r="X2541" i="1"/>
  <c r="X2526" i="1"/>
  <c r="X2528" i="1"/>
  <c r="X2527" i="1"/>
  <c r="X2535" i="1"/>
  <c r="X2540" i="1"/>
  <c r="X2539" i="1"/>
  <c r="X2520" i="1"/>
  <c r="X2521" i="1"/>
  <c r="X2529" i="1"/>
  <c r="X2531" i="1"/>
  <c r="X2522" i="1"/>
  <c r="X2525" i="1"/>
  <c r="X2532" i="1"/>
  <c r="X2523" i="1"/>
  <c r="X2524" i="1"/>
  <c r="X2538" i="1"/>
  <c r="X2533" i="1"/>
  <c r="X2536" i="1"/>
  <c r="X2537" i="1"/>
  <c r="X2530" i="1"/>
  <c r="X2534" i="1"/>
  <c r="X2519" i="1"/>
  <c r="X2518" i="1"/>
  <c r="X2517" i="1"/>
  <c r="X2516" i="1"/>
  <c r="X2515" i="1"/>
  <c r="X2511" i="1"/>
  <c r="X2502" i="1"/>
  <c r="X2505" i="1"/>
  <c r="X2507" i="1"/>
  <c r="X2508" i="1"/>
  <c r="X2512" i="1"/>
  <c r="X2509" i="1"/>
  <c r="X2514" i="1"/>
  <c r="X2506" i="1"/>
  <c r="X2513" i="1"/>
  <c r="X2504" i="1"/>
  <c r="X2503" i="1"/>
  <c r="X2510" i="1"/>
  <c r="X2501" i="1"/>
  <c r="X2500" i="1"/>
  <c r="X2499" i="1"/>
  <c r="X2498" i="1"/>
  <c r="X2491" i="1"/>
  <c r="X2497" i="1"/>
  <c r="X2494" i="1"/>
  <c r="X2492" i="1"/>
  <c r="X2493" i="1"/>
  <c r="X2495" i="1"/>
  <c r="X2496" i="1"/>
  <c r="X2490" i="1"/>
  <c r="X2489" i="1"/>
  <c r="X2488" i="1"/>
  <c r="X2543" i="1"/>
  <c r="X5524" i="1"/>
  <c r="X5523" i="1"/>
  <c r="X5522" i="1"/>
  <c r="X5525" i="1"/>
  <c r="X4313" i="1"/>
  <c r="X4311" i="1"/>
  <c r="X4310" i="1"/>
  <c r="X4312" i="1"/>
  <c r="X4314" i="1"/>
  <c r="X5477" i="1"/>
  <c r="X5476" i="1"/>
  <c r="X5478" i="1"/>
  <c r="X5433" i="1"/>
  <c r="X5434" i="1"/>
  <c r="X5432" i="1"/>
  <c r="X5431" i="1"/>
  <c r="X5435" i="1"/>
  <c r="X4995" i="1"/>
  <c r="X4994" i="1"/>
  <c r="X4993" i="1"/>
  <c r="X4996" i="1"/>
  <c r="X6186" i="1"/>
  <c r="X6145" i="1"/>
  <c r="X6183" i="1"/>
  <c r="X6088" i="1"/>
  <c r="X6114" i="1"/>
  <c r="X6109" i="1"/>
  <c r="X6107" i="1"/>
  <c r="X6113" i="1"/>
  <c r="X6098" i="1"/>
  <c r="X6105" i="1"/>
  <c r="X6116" i="1"/>
  <c r="X6071" i="1"/>
  <c r="X6066" i="1"/>
  <c r="X6204" i="1"/>
  <c r="X3429" i="1"/>
  <c r="X3428" i="1"/>
  <c r="X3427" i="1"/>
  <c r="X3421" i="1"/>
  <c r="X3426" i="1"/>
  <c r="X3425" i="1"/>
  <c r="X3423" i="1"/>
  <c r="X3422" i="1"/>
  <c r="X3424" i="1"/>
  <c r="X3420" i="1"/>
  <c r="X3419" i="1"/>
  <c r="X3430" i="1"/>
  <c r="X5002" i="1"/>
  <c r="X5001" i="1"/>
  <c r="X4999" i="1"/>
  <c r="X5000" i="1"/>
  <c r="X4998" i="1"/>
  <c r="X4997" i="1"/>
  <c r="X5003" i="1"/>
  <c r="X3605" i="1"/>
  <c r="X3607" i="1"/>
  <c r="X3606" i="1"/>
  <c r="X3601" i="1"/>
  <c r="X3602" i="1"/>
  <c r="X3603" i="1"/>
  <c r="X3604" i="1"/>
  <c r="X3608" i="1"/>
  <c r="X5511" i="1"/>
  <c r="X5510" i="1"/>
  <c r="X5512" i="1"/>
  <c r="X5513" i="1"/>
  <c r="X5941" i="1"/>
  <c r="X5940" i="1"/>
  <c r="X5939" i="1"/>
  <c r="X5942" i="1"/>
  <c r="X5951" i="1"/>
  <c r="X5952" i="1"/>
  <c r="X4679" i="1"/>
  <c r="X4678" i="1"/>
  <c r="X4677" i="1"/>
  <c r="X4676" i="1"/>
  <c r="X4680" i="1"/>
  <c r="X3308" i="1"/>
  <c r="X3307" i="1"/>
  <c r="X3306" i="1"/>
  <c r="X3302" i="1"/>
  <c r="X3304" i="1"/>
  <c r="X3305" i="1"/>
  <c r="X3303" i="1"/>
  <c r="X3309" i="1"/>
  <c r="X3450" i="1"/>
  <c r="X3439" i="1"/>
  <c r="X3454" i="1"/>
  <c r="X3449" i="1"/>
  <c r="X3451" i="1"/>
  <c r="X3445" i="1"/>
  <c r="X3444" i="1"/>
  <c r="X3446" i="1"/>
  <c r="X3452" i="1"/>
  <c r="X3448" i="1"/>
  <c r="X3453" i="1"/>
  <c r="X3442" i="1"/>
  <c r="X3440" i="1"/>
  <c r="X3447" i="1"/>
  <c r="X3441" i="1"/>
  <c r="X3443" i="1"/>
  <c r="X3437" i="1"/>
  <c r="X3438" i="1"/>
  <c r="X3455" i="1"/>
  <c r="X1601" i="1"/>
  <c r="X1600" i="1"/>
  <c r="X1334" i="1"/>
  <c r="X1400" i="1"/>
  <c r="X1533" i="1"/>
  <c r="X1565" i="1"/>
  <c r="X1479" i="1"/>
  <c r="X1335" i="1"/>
  <c r="X1571" i="1"/>
  <c r="X1463" i="1"/>
  <c r="X1578" i="1"/>
  <c r="X1561" i="1"/>
  <c r="X1417" i="1"/>
  <c r="X1547" i="1"/>
  <c r="X1442" i="1"/>
  <c r="X1303" i="1"/>
  <c r="X1575" i="1"/>
  <c r="X1393" i="1"/>
  <c r="X1379" i="1"/>
  <c r="X1353" i="1"/>
  <c r="X1365" i="1"/>
  <c r="X1516" i="1"/>
  <c r="X1558" i="1"/>
  <c r="X1500" i="1"/>
  <c r="X1269" i="1"/>
  <c r="X1568" i="1"/>
  <c r="X1270" i="1"/>
  <c r="X1562" i="1"/>
  <c r="X1441" i="1"/>
  <c r="X1360" i="1"/>
  <c r="X1304" i="1"/>
  <c r="X1430" i="1"/>
  <c r="X1340" i="1"/>
  <c r="X1422" i="1"/>
  <c r="X1594" i="1"/>
  <c r="X1423" i="1"/>
  <c r="X1534" i="1"/>
  <c r="X1431" i="1"/>
  <c r="X1506" i="1"/>
  <c r="X1504" i="1"/>
  <c r="X1485" i="1"/>
  <c r="X1315" i="1"/>
  <c r="X1432" i="1"/>
  <c r="X1505" i="1"/>
  <c r="X1412" i="1"/>
  <c r="X1566" i="1"/>
  <c r="X1419" i="1"/>
  <c r="X1305" i="1"/>
  <c r="X1386" i="1"/>
  <c r="X1316" i="1"/>
  <c r="X1458" i="1"/>
  <c r="X1348" i="1"/>
  <c r="X1317" i="1"/>
  <c r="X1581" i="1"/>
  <c r="X1473" i="1"/>
  <c r="X1283" i="1"/>
  <c r="X1555" i="1"/>
  <c r="X1354" i="1"/>
  <c r="X1569" i="1"/>
  <c r="X1306" i="1"/>
  <c r="X1445" i="1"/>
  <c r="X1466" i="1"/>
  <c r="X1318" i="1"/>
  <c r="X1336" i="1"/>
  <c r="X1319" i="1"/>
  <c r="X1497" i="1"/>
  <c r="X1537" i="1"/>
  <c r="X1307" i="1"/>
  <c r="X1459" i="1"/>
  <c r="X1366" i="1"/>
  <c r="X1438" i="1"/>
  <c r="X1410" i="1"/>
  <c r="X1341" i="1"/>
  <c r="X1294" i="1"/>
  <c r="X1349" i="1"/>
  <c r="X1513" i="1"/>
  <c r="X1320" i="1"/>
  <c r="X1355" i="1"/>
  <c r="X1484" i="1"/>
  <c r="X1544" i="1"/>
  <c r="X1342" i="1"/>
  <c r="X1271" i="1"/>
  <c r="X1343" i="1"/>
  <c r="X1465" i="1"/>
  <c r="X1595" i="1"/>
  <c r="X1553" i="1"/>
  <c r="X1491" i="1"/>
  <c r="X1284" i="1"/>
  <c r="X1285" i="1"/>
  <c r="X1295" i="1"/>
  <c r="X1542" i="1"/>
  <c r="X1460" i="1"/>
  <c r="X1420" i="1"/>
  <c r="X1444" i="1"/>
  <c r="X1588" i="1"/>
  <c r="X1361" i="1"/>
  <c r="X1296" i="1"/>
  <c r="X1584" i="1"/>
  <c r="X1592" i="1"/>
  <c r="X1480" i="1"/>
  <c r="X1560" i="1"/>
  <c r="X1577" i="1"/>
  <c r="X1572" i="1"/>
  <c r="X1370" i="1"/>
  <c r="X1408" i="1"/>
  <c r="X1452" i="1"/>
  <c r="X1286" i="1"/>
  <c r="X1405" i="1"/>
  <c r="X1337" i="1"/>
  <c r="X1362" i="1"/>
  <c r="X1543" i="1"/>
  <c r="X1564" i="1"/>
  <c r="X1598" i="1"/>
  <c r="X1272" i="1"/>
  <c r="X1589" i="1"/>
  <c r="X1321" i="1"/>
  <c r="X1330" i="1"/>
  <c r="X1597" i="1"/>
  <c r="X1453" i="1"/>
  <c r="X1476" i="1"/>
  <c r="X1401" i="1"/>
  <c r="X1590" i="1"/>
  <c r="X1529" i="1"/>
  <c r="X1599" i="1"/>
  <c r="X1434" i="1"/>
  <c r="X1331" i="1"/>
  <c r="X1531" i="1"/>
  <c r="X1385" i="1"/>
  <c r="X1554" i="1"/>
  <c r="X1492" i="1"/>
  <c r="X1273" i="1"/>
  <c r="X1550" i="1"/>
  <c r="X1297" i="1"/>
  <c r="X1546" i="1"/>
  <c r="X1477" i="1"/>
  <c r="X1526" i="1"/>
  <c r="X1274" i="1"/>
  <c r="X1448" i="1"/>
  <c r="X1501" i="1"/>
  <c r="X1387" i="1"/>
  <c r="X1380" i="1"/>
  <c r="X1507" i="1"/>
  <c r="X1356" i="1"/>
  <c r="X1509" i="1"/>
  <c r="X1486" i="1"/>
  <c r="X1383" i="1"/>
  <c r="X1474" i="1"/>
  <c r="X1471" i="1"/>
  <c r="X1472" i="1"/>
  <c r="X1275" i="1"/>
  <c r="X1388" i="1"/>
  <c r="X1276" i="1"/>
  <c r="X1446" i="1"/>
  <c r="X1277" i="1"/>
  <c r="X1443" i="1"/>
  <c r="X1593" i="1"/>
  <c r="X1490" i="1"/>
  <c r="X1522" i="1"/>
  <c r="X1322" i="1"/>
  <c r="X1464" i="1"/>
  <c r="X1278" i="1"/>
  <c r="X1447" i="1"/>
  <c r="X1535" i="1"/>
  <c r="X1308" i="1"/>
  <c r="X1384" i="1"/>
  <c r="X1433" i="1"/>
  <c r="X1502" i="1"/>
  <c r="X1493" i="1"/>
  <c r="X1467" i="1"/>
  <c r="X1523" i="1"/>
  <c r="X1556" i="1"/>
  <c r="X1424" i="1"/>
  <c r="X1338" i="1"/>
  <c r="X1428" i="1"/>
  <c r="X1287" i="1"/>
  <c r="X1323" i="1"/>
  <c r="X1288" i="1"/>
  <c r="X1389" i="1"/>
  <c r="X1403" i="1"/>
  <c r="X1454" i="1"/>
  <c r="X1478" i="1"/>
  <c r="X1324" i="1"/>
  <c r="X1406" i="1"/>
  <c r="X1586" i="1"/>
  <c r="X1309" i="1"/>
  <c r="X1371" i="1"/>
  <c r="X1289" i="1"/>
  <c r="X1411" i="1"/>
  <c r="X1290" i="1"/>
  <c r="X1425" i="1"/>
  <c r="X1381" i="1"/>
  <c r="X1548" i="1"/>
  <c r="X1414" i="1"/>
  <c r="X1468" i="1"/>
  <c r="X1390" i="1"/>
  <c r="X1394" i="1"/>
  <c r="X1291" i="1"/>
  <c r="X1374" i="1"/>
  <c r="X1518" i="1"/>
  <c r="X1298" i="1"/>
  <c r="X1404" i="1"/>
  <c r="X1363" i="1"/>
  <c r="X1350" i="1"/>
  <c r="X1391" i="1"/>
  <c r="X1591" i="1"/>
  <c r="X1508" i="1"/>
  <c r="X1573" i="1"/>
  <c r="X1539" i="1"/>
  <c r="X1455" i="1"/>
  <c r="X1449" i="1"/>
  <c r="X1372" i="1"/>
  <c r="X1525" i="1"/>
  <c r="X1373" i="1"/>
  <c r="X1552" i="1"/>
  <c r="X1435" i="1"/>
  <c r="X1517" i="1"/>
  <c r="X1332" i="1"/>
  <c r="X1351" i="1"/>
  <c r="X1367" i="1"/>
  <c r="X1415" i="1"/>
  <c r="X1376" i="1"/>
  <c r="X1357" i="1"/>
  <c r="X1344" i="1"/>
  <c r="X1515" i="1"/>
  <c r="X1510" i="1"/>
  <c r="X1450" i="1"/>
  <c r="X1292" i="1"/>
  <c r="X1392" i="1"/>
  <c r="X1536" i="1"/>
  <c r="X1596" i="1"/>
  <c r="X1418" i="1"/>
  <c r="X1587" i="1"/>
  <c r="X1475" i="1"/>
  <c r="X1511" i="1"/>
  <c r="X1538" i="1"/>
  <c r="X1358" i="1"/>
  <c r="X1495" i="1"/>
  <c r="X1469" i="1"/>
  <c r="X1402" i="1"/>
  <c r="X1440" i="1"/>
  <c r="X1494" i="1"/>
  <c r="X1359" i="1"/>
  <c r="X1279" i="1"/>
  <c r="X1345" i="1"/>
  <c r="X1364" i="1"/>
  <c r="X1512" i="1"/>
  <c r="X1299" i="1"/>
  <c r="X1300" i="1"/>
  <c r="X1396" i="1"/>
  <c r="X1532" i="1"/>
  <c r="X1549" i="1"/>
  <c r="X1519" i="1"/>
  <c r="X1461" i="1"/>
  <c r="X1524" i="1"/>
  <c r="X1346" i="1"/>
  <c r="X1397" i="1"/>
  <c r="X1382" i="1"/>
  <c r="X1325" i="1"/>
  <c r="X1520" i="1"/>
  <c r="X1527" i="1"/>
  <c r="X1498" i="1"/>
  <c r="X1470" i="1"/>
  <c r="X1421" i="1"/>
  <c r="X1310" i="1"/>
  <c r="X1583" i="1"/>
  <c r="X1521" i="1"/>
  <c r="X1377" i="1"/>
  <c r="X1541" i="1"/>
  <c r="X1407" i="1"/>
  <c r="X1481" i="1"/>
  <c r="X1368" i="1"/>
  <c r="X1482" i="1"/>
  <c r="X1559" i="1"/>
  <c r="X1395" i="1"/>
  <c r="X1311" i="1"/>
  <c r="X1398" i="1"/>
  <c r="X1456" i="1"/>
  <c r="X1540" i="1"/>
  <c r="X1489" i="1"/>
  <c r="X1429" i="1"/>
  <c r="X1563" i="1"/>
  <c r="X1301" i="1"/>
  <c r="X1326" i="1"/>
  <c r="X1378" i="1"/>
  <c r="X1293" i="1"/>
  <c r="X1567" i="1"/>
  <c r="X1312" i="1"/>
  <c r="X1496" i="1"/>
  <c r="X1579" i="1"/>
  <c r="X1582" i="1"/>
  <c r="X1347" i="1"/>
  <c r="X1333" i="1"/>
  <c r="X1574" i="1"/>
  <c r="X1280" i="1"/>
  <c r="X1409" i="1"/>
  <c r="X1528" i="1"/>
  <c r="X1416" i="1"/>
  <c r="X1313" i="1"/>
  <c r="X1488" i="1"/>
  <c r="X1427" i="1"/>
  <c r="X1281" i="1"/>
  <c r="X1327" i="1"/>
  <c r="X1375" i="1"/>
  <c r="X1413" i="1"/>
  <c r="X1487" i="1"/>
  <c r="X1551" i="1"/>
  <c r="X1530" i="1"/>
  <c r="X1314" i="1"/>
  <c r="X1439" i="1"/>
  <c r="X1436" i="1"/>
  <c r="X1437" i="1"/>
  <c r="X1462" i="1"/>
  <c r="X1282" i="1"/>
  <c r="X1545" i="1"/>
  <c r="X1580" i="1"/>
  <c r="X1514" i="1"/>
  <c r="X1339" i="1"/>
  <c r="X1499" i="1"/>
  <c r="X1328" i="1"/>
  <c r="X1570" i="1"/>
  <c r="X1369" i="1"/>
  <c r="X1585" i="1"/>
  <c r="X1576" i="1"/>
  <c r="X1352" i="1"/>
  <c r="X1557" i="1"/>
  <c r="X1483" i="1"/>
  <c r="X1302" i="1"/>
  <c r="X1503" i="1"/>
  <c r="X1426" i="1"/>
  <c r="X1329" i="1"/>
  <c r="X1451" i="1"/>
  <c r="X1457" i="1"/>
  <c r="X139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48" i="1"/>
  <c r="X1200" i="1"/>
  <c r="X1221" i="1"/>
  <c r="X1247" i="1"/>
  <c r="X1224" i="1"/>
  <c r="X1228" i="1"/>
  <c r="X1235" i="1"/>
  <c r="X1241" i="1"/>
  <c r="X1249" i="1"/>
  <c r="X1236" i="1"/>
  <c r="X1212" i="1"/>
  <c r="X1218" i="1"/>
  <c r="X1216" i="1"/>
  <c r="X1238" i="1"/>
  <c r="X1243" i="1"/>
  <c r="X1208" i="1"/>
  <c r="X1246" i="1"/>
  <c r="X1242" i="1"/>
  <c r="X1239" i="1"/>
  <c r="X1230" i="1"/>
  <c r="X1250" i="1"/>
  <c r="X1219" i="1"/>
  <c r="X1204" i="1"/>
  <c r="X1244" i="1"/>
  <c r="X1251" i="1"/>
  <c r="X1209" i="1"/>
  <c r="X1207" i="1"/>
  <c r="X1203" i="1"/>
  <c r="X1223" i="1"/>
  <c r="X1227" i="1"/>
  <c r="X1226" i="1"/>
  <c r="X1201" i="1"/>
  <c r="X1231" i="1"/>
  <c r="X1245" i="1"/>
  <c r="X1215" i="1"/>
  <c r="X1213" i="1"/>
  <c r="X1214" i="1"/>
  <c r="X1210" i="1"/>
  <c r="X1220" i="1"/>
  <c r="X1217" i="1"/>
  <c r="X1222" i="1"/>
  <c r="X1202" i="1"/>
  <c r="X1234" i="1"/>
  <c r="X1229" i="1"/>
  <c r="X1233" i="1"/>
  <c r="X1240" i="1"/>
  <c r="X1211" i="1"/>
  <c r="X1225" i="1"/>
  <c r="X1205" i="1"/>
  <c r="X1232" i="1"/>
  <c r="X1237" i="1"/>
  <c r="X1206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6" i="1"/>
  <c r="X1157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602" i="1"/>
  <c r="X3059" i="1"/>
  <c r="X3069" i="1"/>
  <c r="X3051" i="1"/>
  <c r="X3065" i="1"/>
  <c r="X3057" i="1"/>
  <c r="X3050" i="1"/>
  <c r="X3060" i="1"/>
  <c r="X3066" i="1"/>
  <c r="X3062" i="1"/>
  <c r="X3064" i="1"/>
  <c r="X3063" i="1"/>
  <c r="X3055" i="1"/>
  <c r="X3058" i="1"/>
  <c r="X3068" i="1"/>
  <c r="X3056" i="1"/>
  <c r="X3054" i="1"/>
  <c r="X3067" i="1"/>
  <c r="X3061" i="1"/>
  <c r="X3052" i="1"/>
  <c r="X3053" i="1"/>
  <c r="X3049" i="1"/>
  <c r="X3046" i="1"/>
  <c r="X3048" i="1"/>
  <c r="X3047" i="1"/>
  <c r="X3045" i="1"/>
  <c r="X3070" i="1"/>
  <c r="X3535" i="1"/>
  <c r="X3534" i="1"/>
  <c r="X3536" i="1"/>
  <c r="X3533" i="1"/>
  <c r="X3537" i="1"/>
  <c r="X3532" i="1"/>
  <c r="X3538" i="1"/>
  <c r="X3406" i="1"/>
  <c r="X3404" i="1"/>
  <c r="X3405" i="1"/>
  <c r="X3409" i="1"/>
  <c r="X3408" i="1"/>
  <c r="X3410" i="1"/>
  <c r="X3407" i="1"/>
  <c r="X3402" i="1"/>
  <c r="X3403" i="1"/>
  <c r="X3401" i="1"/>
  <c r="X3411" i="1"/>
  <c r="X3967" i="1"/>
  <c r="X3968" i="1"/>
  <c r="X3964" i="1"/>
  <c r="X3965" i="1"/>
  <c r="X3966" i="1"/>
  <c r="X3953" i="1"/>
  <c r="X3956" i="1"/>
  <c r="X3960" i="1"/>
  <c r="X3951" i="1"/>
  <c r="X3963" i="1"/>
  <c r="X3958" i="1"/>
  <c r="X3962" i="1"/>
  <c r="X3954" i="1"/>
  <c r="X3950" i="1"/>
  <c r="X3957" i="1"/>
  <c r="X3955" i="1"/>
  <c r="X3961" i="1"/>
  <c r="X3952" i="1"/>
  <c r="X3959" i="1"/>
  <c r="X3949" i="1"/>
  <c r="X3948" i="1"/>
  <c r="X3969" i="1"/>
  <c r="X5339" i="1"/>
  <c r="X5338" i="1"/>
  <c r="X5337" i="1"/>
  <c r="X5340" i="1"/>
  <c r="X5997" i="1"/>
  <c r="X5998" i="1"/>
  <c r="X5113" i="1"/>
  <c r="X5114" i="1"/>
  <c r="X4949" i="1"/>
  <c r="X4948" i="1"/>
  <c r="X4947" i="1"/>
  <c r="X4946" i="1"/>
  <c r="X4950" i="1"/>
  <c r="X3570" i="1"/>
  <c r="X3571" i="1"/>
  <c r="X3572" i="1"/>
  <c r="X3573" i="1"/>
  <c r="X4048" i="1"/>
  <c r="X4047" i="1"/>
  <c r="X4049" i="1"/>
  <c r="X4050" i="1"/>
  <c r="X4922" i="1"/>
  <c r="X4921" i="1"/>
  <c r="X4916" i="1"/>
  <c r="X4919" i="1"/>
  <c r="X4920" i="1"/>
  <c r="X4915" i="1"/>
  <c r="X4918" i="1"/>
  <c r="X4914" i="1"/>
  <c r="X4917" i="1"/>
  <c r="X4913" i="1"/>
  <c r="X4912" i="1"/>
  <c r="X4911" i="1"/>
  <c r="X4910" i="1"/>
  <c r="X4923" i="1"/>
  <c r="X5240" i="1"/>
  <c r="X5242" i="1"/>
  <c r="X5241" i="1"/>
  <c r="X5243" i="1"/>
  <c r="X4943" i="1"/>
  <c r="X4944" i="1"/>
  <c r="X4945" i="1"/>
  <c r="X6072" i="1"/>
  <c r="X6016" i="1"/>
  <c r="X6021" i="1"/>
  <c r="X6015" i="1"/>
  <c r="X6197" i="1"/>
  <c r="X5699" i="1"/>
  <c r="X5700" i="1"/>
  <c r="X4415" i="1"/>
  <c r="X4414" i="1"/>
  <c r="X4416" i="1"/>
  <c r="X5944" i="1"/>
  <c r="X5943" i="1"/>
  <c r="X5945" i="1"/>
  <c r="X5826" i="1"/>
  <c r="X5825" i="1"/>
  <c r="X5827" i="1"/>
  <c r="X3979" i="1"/>
  <c r="X3978" i="1"/>
  <c r="X3977" i="1"/>
  <c r="X3976" i="1"/>
  <c r="X3980" i="1"/>
  <c r="X2757" i="1"/>
  <c r="X2760" i="1"/>
  <c r="X2759" i="1"/>
  <c r="X2752" i="1"/>
  <c r="X2754" i="1"/>
  <c r="X2756" i="1"/>
  <c r="X2758" i="1"/>
  <c r="X2753" i="1"/>
  <c r="X2755" i="1"/>
  <c r="X2751" i="1"/>
  <c r="X2750" i="1"/>
  <c r="X2749" i="1"/>
  <c r="X2748" i="1"/>
  <c r="X2747" i="1"/>
  <c r="X2761" i="1"/>
  <c r="X4468" i="1"/>
  <c r="X4467" i="1"/>
  <c r="X4469" i="1"/>
  <c r="X5118" i="1"/>
  <c r="X5115" i="1"/>
  <c r="X5117" i="1"/>
  <c r="X5116" i="1"/>
  <c r="X5119" i="1"/>
  <c r="X6033" i="1"/>
  <c r="X6038" i="1"/>
  <c r="X6030" i="1"/>
  <c r="X6198" i="1"/>
  <c r="X6099" i="1"/>
  <c r="X6053" i="1"/>
  <c r="X6047" i="1"/>
  <c r="X6203" i="1"/>
  <c r="X3749" i="1"/>
  <c r="X3746" i="1"/>
  <c r="X3747" i="1"/>
  <c r="X3743" i="1"/>
  <c r="X3745" i="1"/>
  <c r="X3748" i="1"/>
  <c r="X3744" i="1"/>
  <c r="X3740" i="1"/>
  <c r="X3739" i="1"/>
  <c r="X3742" i="1"/>
  <c r="X3738" i="1"/>
  <c r="X3741" i="1"/>
  <c r="X3737" i="1"/>
  <c r="X3736" i="1"/>
  <c r="X3735" i="1"/>
  <c r="X3734" i="1"/>
  <c r="X3732" i="1"/>
  <c r="X3733" i="1"/>
  <c r="X3731" i="1"/>
  <c r="X3729" i="1"/>
  <c r="X3730" i="1"/>
  <c r="X3728" i="1"/>
  <c r="X3727" i="1"/>
  <c r="X3750" i="1"/>
  <c r="X5036" i="1"/>
  <c r="X5035" i="1"/>
  <c r="X5034" i="1"/>
  <c r="X5033" i="1"/>
  <c r="X5037" i="1"/>
  <c r="X4104" i="1"/>
  <c r="X4105" i="1"/>
  <c r="X4106" i="1"/>
  <c r="X4103" i="1"/>
  <c r="X4107" i="1"/>
  <c r="X5282" i="1"/>
  <c r="X5281" i="1"/>
  <c r="X5283" i="1"/>
  <c r="X4589" i="1"/>
  <c r="X4588" i="1"/>
  <c r="X4587" i="1"/>
  <c r="X4586" i="1"/>
  <c r="X4585" i="1"/>
  <c r="X4584" i="1"/>
  <c r="X4590" i="1"/>
  <c r="X5249" i="1"/>
  <c r="X5248" i="1"/>
  <c r="X5247" i="1"/>
  <c r="X5250" i="1"/>
  <c r="X5484" i="1"/>
  <c r="X5485" i="1"/>
  <c r="X5486" i="1"/>
  <c r="X2630" i="1"/>
  <c r="X2633" i="1"/>
  <c r="X2632" i="1"/>
  <c r="X2634" i="1"/>
  <c r="X2631" i="1"/>
  <c r="X2629" i="1"/>
  <c r="X2625" i="1"/>
  <c r="X2627" i="1"/>
  <c r="X2628" i="1"/>
  <c r="X2622" i="1"/>
  <c r="X2623" i="1"/>
  <c r="X2626" i="1"/>
  <c r="X2624" i="1"/>
  <c r="X2621" i="1"/>
  <c r="X2620" i="1"/>
  <c r="X2619" i="1"/>
  <c r="X2618" i="1"/>
  <c r="X2617" i="1"/>
  <c r="X2635" i="1"/>
  <c r="X5505" i="1"/>
  <c r="X5504" i="1"/>
  <c r="X5503" i="1"/>
  <c r="X5506" i="1"/>
  <c r="X6043" i="1"/>
  <c r="X6031" i="1"/>
  <c r="X6009" i="1"/>
  <c r="X6202" i="1"/>
  <c r="X5959" i="1"/>
  <c r="X5960" i="1"/>
  <c r="X5855" i="1"/>
  <c r="X5854" i="1"/>
  <c r="X5856" i="1"/>
  <c r="X5987" i="1"/>
  <c r="X3142" i="1"/>
  <c r="X3147" i="1"/>
  <c r="X3148" i="1"/>
  <c r="X3144" i="1"/>
  <c r="X3138" i="1"/>
  <c r="X3140" i="1"/>
  <c r="X3146" i="1"/>
  <c r="X3141" i="1"/>
  <c r="X3151" i="1"/>
  <c r="X3154" i="1"/>
  <c r="X3153" i="1"/>
  <c r="X3139" i="1"/>
  <c r="X3152" i="1"/>
  <c r="X3150" i="1"/>
  <c r="X3155" i="1"/>
  <c r="X3149" i="1"/>
  <c r="X3145" i="1"/>
  <c r="X3156" i="1"/>
  <c r="X3143" i="1"/>
  <c r="X3137" i="1"/>
  <c r="X3136" i="1"/>
  <c r="X3157" i="1"/>
  <c r="X4042" i="1"/>
  <c r="X4043" i="1"/>
  <c r="X4044" i="1"/>
  <c r="X4045" i="1"/>
  <c r="X4041" i="1"/>
  <c r="X4040" i="1"/>
  <c r="X4039" i="1"/>
  <c r="X4038" i="1"/>
  <c r="X4046" i="1"/>
  <c r="X5927" i="1"/>
  <c r="X5926" i="1"/>
  <c r="X5928" i="1"/>
  <c r="X5929" i="1"/>
  <c r="X5021" i="1"/>
  <c r="X5019" i="1"/>
  <c r="X5020" i="1"/>
  <c r="X5022" i="1"/>
  <c r="X4969" i="1"/>
  <c r="X4966" i="1"/>
  <c r="X4968" i="1"/>
  <c r="X4967" i="1"/>
  <c r="X4963" i="1"/>
  <c r="X4962" i="1"/>
  <c r="X4964" i="1"/>
  <c r="X4965" i="1"/>
  <c r="X4961" i="1"/>
  <c r="X4960" i="1"/>
  <c r="X4970" i="1"/>
  <c r="X4933" i="1"/>
  <c r="X4931" i="1"/>
  <c r="X4932" i="1"/>
  <c r="X4934" i="1"/>
  <c r="X5593" i="1"/>
  <c r="X5592" i="1"/>
  <c r="X5590" i="1"/>
  <c r="X5591" i="1"/>
  <c r="X5589" i="1"/>
  <c r="X5594" i="1"/>
  <c r="X5534" i="1"/>
  <c r="X5535" i="1"/>
  <c r="X4359" i="1"/>
  <c r="X4354" i="1"/>
  <c r="X4356" i="1"/>
  <c r="X4355" i="1"/>
  <c r="X4358" i="1"/>
  <c r="X4357" i="1"/>
  <c r="X4346" i="1"/>
  <c r="X4348" i="1"/>
  <c r="X4351" i="1"/>
  <c r="X4349" i="1"/>
  <c r="X4347" i="1"/>
  <c r="X4353" i="1"/>
  <c r="X4350" i="1"/>
  <c r="X4345" i="1"/>
  <c r="X4352" i="1"/>
  <c r="X4344" i="1"/>
  <c r="X4343" i="1"/>
  <c r="X4360" i="1"/>
  <c r="X5518" i="1"/>
  <c r="X5519" i="1"/>
  <c r="X5520" i="1"/>
  <c r="X5517" i="1"/>
  <c r="X5521" i="1"/>
  <c r="X4523" i="1"/>
  <c r="X4522" i="1"/>
  <c r="X4519" i="1"/>
  <c r="X4517" i="1"/>
  <c r="X4518" i="1"/>
  <c r="X4521" i="1"/>
  <c r="X4520" i="1"/>
  <c r="X4516" i="1"/>
  <c r="X4524" i="1"/>
  <c r="X4792" i="1"/>
  <c r="X4786" i="1"/>
  <c r="X4791" i="1"/>
  <c r="X4788" i="1"/>
  <c r="X4787" i="1"/>
  <c r="X4790" i="1"/>
  <c r="X4789" i="1"/>
  <c r="X4793" i="1"/>
  <c r="X4685" i="1"/>
  <c r="X4686" i="1"/>
  <c r="X5219" i="1"/>
  <c r="X5218" i="1"/>
  <c r="X5220" i="1"/>
  <c r="X5221" i="1"/>
  <c r="X3321" i="1"/>
  <c r="X3317" i="1"/>
  <c r="X3324" i="1"/>
  <c r="X3323" i="1"/>
  <c r="X3320" i="1"/>
  <c r="X3319" i="1"/>
  <c r="X3322" i="1"/>
  <c r="X3318" i="1"/>
  <c r="X3315" i="1"/>
  <c r="X3313" i="1"/>
  <c r="X3316" i="1"/>
  <c r="X3314" i="1"/>
  <c r="X3312" i="1"/>
  <c r="X3311" i="1"/>
  <c r="X3310" i="1"/>
  <c r="X3325" i="1"/>
  <c r="X2703" i="1"/>
  <c r="X2704" i="1"/>
  <c r="X2702" i="1"/>
  <c r="X2701" i="1"/>
  <c r="X2697" i="1"/>
  <c r="X2700" i="1"/>
  <c r="X2698" i="1"/>
  <c r="X2699" i="1"/>
  <c r="X2696" i="1"/>
  <c r="X2694" i="1"/>
  <c r="X2695" i="1"/>
  <c r="X2689" i="1"/>
  <c r="X2688" i="1"/>
  <c r="X2693" i="1"/>
  <c r="X2691" i="1"/>
  <c r="X2692" i="1"/>
  <c r="X2690" i="1"/>
  <c r="X2705" i="1"/>
  <c r="X4247" i="1"/>
  <c r="X4246" i="1"/>
  <c r="X4245" i="1"/>
  <c r="X4244" i="1"/>
  <c r="X4242" i="1"/>
  <c r="X4241" i="1"/>
  <c r="X4243" i="1"/>
  <c r="X4240" i="1"/>
  <c r="X4248" i="1"/>
  <c r="X3561" i="1"/>
  <c r="X3566" i="1"/>
  <c r="X3562" i="1"/>
  <c r="X3567" i="1"/>
  <c r="X3564" i="1"/>
  <c r="X3568" i="1"/>
  <c r="X3563" i="1"/>
  <c r="X3560" i="1"/>
  <c r="X3565" i="1"/>
  <c r="X3569" i="1"/>
  <c r="X5820" i="1"/>
  <c r="X5818" i="1"/>
  <c r="X5819" i="1"/>
  <c r="X5821" i="1"/>
  <c r="X3161" i="1"/>
  <c r="X3159" i="1"/>
  <c r="X3158" i="1"/>
  <c r="X3160" i="1"/>
  <c r="X3162" i="1"/>
  <c r="X5982" i="1"/>
  <c r="X5983" i="1"/>
  <c r="X5193" i="1"/>
  <c r="X5188" i="1"/>
  <c r="X5190" i="1"/>
  <c r="X5189" i="1"/>
  <c r="X5187" i="1"/>
  <c r="X5191" i="1"/>
  <c r="X5192" i="1"/>
  <c r="X5186" i="1"/>
  <c r="X5194" i="1"/>
  <c r="X5624" i="1"/>
  <c r="X5626" i="1"/>
  <c r="X5625" i="1"/>
  <c r="X5627" i="1"/>
  <c r="X5616" i="1"/>
  <c r="X5618" i="1"/>
  <c r="X5619" i="1"/>
  <c r="X5617" i="1"/>
  <c r="X5620" i="1"/>
  <c r="X4482" i="1"/>
  <c r="X4481" i="1"/>
  <c r="X4480" i="1"/>
  <c r="X4477" i="1"/>
  <c r="X4478" i="1"/>
  <c r="X4479" i="1"/>
  <c r="X4476" i="1"/>
  <c r="X4475" i="1"/>
  <c r="X4483" i="1"/>
  <c r="X2783" i="1"/>
  <c r="X2773" i="1"/>
  <c r="X2776" i="1"/>
  <c r="X2781" i="1"/>
  <c r="X2774" i="1"/>
  <c r="X2775" i="1"/>
  <c r="X2779" i="1"/>
  <c r="X2780" i="1"/>
  <c r="X2777" i="1"/>
  <c r="X2782" i="1"/>
  <c r="X2778" i="1"/>
  <c r="X2771" i="1"/>
  <c r="X2770" i="1"/>
  <c r="X2772" i="1"/>
  <c r="X2784" i="1"/>
  <c r="X5651" i="1"/>
  <c r="X5652" i="1"/>
  <c r="X5650" i="1"/>
  <c r="X5649" i="1"/>
  <c r="X5648" i="1"/>
  <c r="X5653" i="1"/>
  <c r="X5601" i="1"/>
  <c r="X5600" i="1"/>
  <c r="X5602" i="1"/>
  <c r="X5273" i="1"/>
  <c r="X5274" i="1"/>
  <c r="X5272" i="1"/>
  <c r="X5275" i="1"/>
  <c r="X5930" i="1"/>
  <c r="X5931" i="1"/>
  <c r="X3617" i="1"/>
  <c r="X3616" i="1"/>
  <c r="X3615" i="1"/>
  <c r="X3614" i="1"/>
  <c r="X3618" i="1"/>
  <c r="X5629" i="1"/>
  <c r="X5628" i="1"/>
  <c r="X5630" i="1"/>
  <c r="X5270" i="1"/>
  <c r="X5269" i="1"/>
  <c r="X5268" i="1"/>
  <c r="X5271" i="1"/>
  <c r="X2993" i="1"/>
  <c r="X2995" i="1"/>
  <c r="X2996" i="1"/>
  <c r="X2994" i="1"/>
  <c r="X2986" i="1"/>
  <c r="X2967" i="1"/>
  <c r="X2987" i="1"/>
  <c r="X2981" i="1"/>
  <c r="X2983" i="1"/>
  <c r="X2979" i="1"/>
  <c r="X2972" i="1"/>
  <c r="X2990" i="1"/>
  <c r="X2968" i="1"/>
  <c r="X2978" i="1"/>
  <c r="X2989" i="1"/>
  <c r="X2992" i="1"/>
  <c r="X2991" i="1"/>
  <c r="X2970" i="1"/>
  <c r="X2973" i="1"/>
  <c r="X2971" i="1"/>
  <c r="X2980" i="1"/>
  <c r="X2984" i="1"/>
  <c r="X2988" i="1"/>
  <c r="X2969" i="1"/>
  <c r="X2975" i="1"/>
  <c r="X2974" i="1"/>
  <c r="X2977" i="1"/>
  <c r="X2982" i="1"/>
  <c r="X2985" i="1"/>
  <c r="X2976" i="1"/>
  <c r="X2966" i="1"/>
  <c r="X2965" i="1"/>
  <c r="X2953" i="1"/>
  <c r="X2948" i="1"/>
  <c r="X2957" i="1"/>
  <c r="X2954" i="1"/>
  <c r="X2949" i="1"/>
  <c r="X2961" i="1"/>
  <c r="X2950" i="1"/>
  <c r="X2951" i="1"/>
  <c r="X2952" i="1"/>
  <c r="X2960" i="1"/>
  <c r="X2955" i="1"/>
  <c r="X2956" i="1"/>
  <c r="X2958" i="1"/>
  <c r="X2964" i="1"/>
  <c r="X2963" i="1"/>
  <c r="X2959" i="1"/>
  <c r="X2962" i="1"/>
  <c r="X2945" i="1"/>
  <c r="X2947" i="1"/>
  <c r="X2946" i="1"/>
  <c r="X2944" i="1"/>
  <c r="X2943" i="1"/>
  <c r="X2942" i="1"/>
  <c r="X2940" i="1"/>
  <c r="X2941" i="1"/>
  <c r="X2939" i="1"/>
  <c r="X2997" i="1"/>
  <c r="X5429" i="1"/>
  <c r="X5430" i="1"/>
  <c r="X5837" i="1"/>
  <c r="X5838" i="1"/>
  <c r="X5844" i="1"/>
  <c r="X5845" i="1"/>
  <c r="X5064" i="1"/>
  <c r="X5063" i="1"/>
  <c r="X5065" i="1"/>
  <c r="X4234" i="1"/>
  <c r="X4232" i="1"/>
  <c r="X4233" i="1"/>
  <c r="X4231" i="1"/>
  <c r="X4226" i="1"/>
  <c r="X4228" i="1"/>
  <c r="X4229" i="1"/>
  <c r="X4227" i="1"/>
  <c r="X4230" i="1"/>
  <c r="X4225" i="1"/>
  <c r="X4224" i="1"/>
  <c r="X4223" i="1"/>
  <c r="X4222" i="1"/>
  <c r="X4219" i="1"/>
  <c r="X4217" i="1"/>
  <c r="X4218" i="1"/>
  <c r="X4220" i="1"/>
  <c r="X4216" i="1"/>
  <c r="X4221" i="1"/>
  <c r="X4235" i="1"/>
  <c r="X6039" i="1"/>
  <c r="X6199" i="1"/>
  <c r="X3942" i="1"/>
  <c r="X3946" i="1"/>
  <c r="X3945" i="1"/>
  <c r="X3944" i="1"/>
  <c r="X3943" i="1"/>
  <c r="X3947" i="1"/>
  <c r="X4687" i="1"/>
  <c r="X4688" i="1"/>
  <c r="X4689" i="1"/>
  <c r="X4863" i="1"/>
  <c r="X4860" i="1"/>
  <c r="X4864" i="1"/>
  <c r="X4862" i="1"/>
  <c r="X4861" i="1"/>
  <c r="X4859" i="1"/>
  <c r="X4858" i="1"/>
  <c r="X4865" i="1"/>
  <c r="X4891" i="1"/>
  <c r="X4892" i="1"/>
  <c r="X4893" i="1"/>
  <c r="X4890" i="1"/>
  <c r="X4894" i="1"/>
  <c r="X5075" i="1"/>
  <c r="X5070" i="1"/>
  <c r="X5068" i="1"/>
  <c r="X5078" i="1"/>
  <c r="X5074" i="1"/>
  <c r="X5080" i="1"/>
  <c r="X5071" i="1"/>
  <c r="X5076" i="1"/>
  <c r="X5072" i="1"/>
  <c r="X5079" i="1"/>
  <c r="X5073" i="1"/>
  <c r="X5069" i="1"/>
  <c r="X5077" i="1"/>
  <c r="X5066" i="1"/>
  <c r="X5067" i="1"/>
  <c r="X5081" i="1"/>
  <c r="X1968" i="1"/>
  <c r="X1971" i="1"/>
  <c r="X1970" i="1"/>
  <c r="X1969" i="1"/>
  <c r="X1972" i="1"/>
  <c r="X1967" i="1"/>
  <c r="X1966" i="1"/>
  <c r="X1954" i="1"/>
  <c r="X1955" i="1"/>
  <c r="X1960" i="1"/>
  <c r="X1961" i="1"/>
  <c r="X1957" i="1"/>
  <c r="X1949" i="1"/>
  <c r="X1950" i="1"/>
  <c r="X1962" i="1"/>
  <c r="X1953" i="1"/>
  <c r="X1965" i="1"/>
  <c r="X1951" i="1"/>
  <c r="X1948" i="1"/>
  <c r="X1956" i="1"/>
  <c r="X1947" i="1"/>
  <c r="X1946" i="1"/>
  <c r="X1952" i="1"/>
  <c r="X1964" i="1"/>
  <c r="X1963" i="1"/>
  <c r="X1959" i="1"/>
  <c r="X1958" i="1"/>
  <c r="X1945" i="1"/>
  <c r="X1944" i="1"/>
  <c r="X1943" i="1"/>
  <c r="X1973" i="1"/>
  <c r="X2433" i="1"/>
  <c r="X2432" i="1"/>
  <c r="X2430" i="1"/>
  <c r="X2431" i="1"/>
  <c r="X2429" i="1"/>
  <c r="X2427" i="1"/>
  <c r="X2428" i="1"/>
  <c r="X2425" i="1"/>
  <c r="X2426" i="1"/>
  <c r="X2424" i="1"/>
  <c r="X2419" i="1"/>
  <c r="X2422" i="1"/>
  <c r="X2423" i="1"/>
  <c r="X2420" i="1"/>
  <c r="X2417" i="1"/>
  <c r="X2421" i="1"/>
  <c r="X2418" i="1"/>
  <c r="X2416" i="1"/>
  <c r="X2434" i="1"/>
  <c r="X5696" i="1"/>
  <c r="X5697" i="1"/>
  <c r="X5695" i="1"/>
  <c r="X5694" i="1"/>
  <c r="X5693" i="1"/>
  <c r="X5692" i="1"/>
  <c r="X5698" i="1"/>
  <c r="X5501" i="1"/>
  <c r="X5500" i="1"/>
  <c r="X5502" i="1"/>
  <c r="X5900" i="1"/>
  <c r="X5901" i="1"/>
  <c r="X5604" i="1"/>
  <c r="X5603" i="1"/>
  <c r="X5605" i="1"/>
  <c r="X3508" i="1"/>
  <c r="X3507" i="1"/>
  <c r="X3506" i="1"/>
  <c r="X3505" i="1"/>
  <c r="X3504" i="1"/>
  <c r="X3503" i="1"/>
  <c r="X3509" i="1"/>
  <c r="X5916" i="1"/>
  <c r="X5917" i="1"/>
  <c r="X4755" i="1"/>
  <c r="X4754" i="1"/>
  <c r="X4756" i="1"/>
  <c r="X6062" i="1"/>
  <c r="X6061" i="1"/>
  <c r="X6200" i="1"/>
  <c r="X3382" i="1"/>
  <c r="X3383" i="1"/>
  <c r="X3385" i="1"/>
  <c r="X3384" i="1"/>
  <c r="X3386" i="1"/>
  <c r="X3388" i="1"/>
  <c r="X3387" i="1"/>
  <c r="X3389" i="1"/>
  <c r="X3390" i="1"/>
  <c r="X2466" i="1"/>
  <c r="X2465" i="1"/>
  <c r="X2462" i="1"/>
  <c r="X2464" i="1"/>
  <c r="X2463" i="1"/>
  <c r="X2467" i="1"/>
  <c r="X2457" i="1"/>
  <c r="X2461" i="1"/>
  <c r="X2458" i="1"/>
  <c r="X2460" i="1"/>
  <c r="X2459" i="1"/>
  <c r="X2456" i="1"/>
  <c r="X2451" i="1"/>
  <c r="X2453" i="1"/>
  <c r="X2446" i="1"/>
  <c r="X2450" i="1"/>
  <c r="X2455" i="1"/>
  <c r="X2449" i="1"/>
  <c r="X2454" i="1"/>
  <c r="X2448" i="1"/>
  <c r="X2452" i="1"/>
  <c r="X2445" i="1"/>
  <c r="X2447" i="1"/>
  <c r="X2444" i="1"/>
  <c r="X2443" i="1"/>
  <c r="X2442" i="1"/>
  <c r="X2440" i="1"/>
  <c r="X2437" i="1"/>
  <c r="X2438" i="1"/>
  <c r="X2439" i="1"/>
  <c r="X2441" i="1"/>
  <c r="X2436" i="1"/>
  <c r="X2435" i="1"/>
  <c r="X2468" i="1"/>
  <c r="X2745" i="1"/>
  <c r="X2744" i="1"/>
  <c r="X2743" i="1"/>
  <c r="X2742" i="1"/>
  <c r="X2741" i="1"/>
  <c r="X2737" i="1"/>
  <c r="X2739" i="1"/>
  <c r="X2740" i="1"/>
  <c r="X2738" i="1"/>
  <c r="X2736" i="1"/>
  <c r="X2733" i="1"/>
  <c r="X2734" i="1"/>
  <c r="X2735" i="1"/>
  <c r="X2732" i="1"/>
  <c r="X2746" i="1"/>
  <c r="X3232" i="1"/>
  <c r="X3212" i="1"/>
  <c r="X3224" i="1"/>
  <c r="X3214" i="1"/>
  <c r="X3229" i="1"/>
  <c r="X3226" i="1"/>
  <c r="X3228" i="1"/>
  <c r="X3216" i="1"/>
  <c r="X3211" i="1"/>
  <c r="X3237" i="1"/>
  <c r="X3239" i="1"/>
  <c r="X3218" i="1"/>
  <c r="X3227" i="1"/>
  <c r="X3233" i="1"/>
  <c r="X3234" i="1"/>
  <c r="X3221" i="1"/>
  <c r="X3230" i="1"/>
  <c r="X3238" i="1"/>
  <c r="X3220" i="1"/>
  <c r="X3217" i="1"/>
  <c r="X3231" i="1"/>
  <c r="X3213" i="1"/>
  <c r="X3223" i="1"/>
  <c r="X3222" i="1"/>
  <c r="X3225" i="1"/>
  <c r="X3236" i="1"/>
  <c r="X3219" i="1"/>
  <c r="X3215" i="1"/>
  <c r="X3235" i="1"/>
  <c r="X3210" i="1"/>
  <c r="X3209" i="1"/>
  <c r="X3208" i="1"/>
  <c r="X3207" i="1"/>
  <c r="X3206" i="1"/>
  <c r="X3205" i="1"/>
  <c r="X3204" i="1"/>
  <c r="X3240" i="1"/>
  <c r="X5935" i="1"/>
  <c r="X5934" i="1"/>
  <c r="X5936" i="1"/>
  <c r="X5642" i="1"/>
  <c r="X5643" i="1"/>
  <c r="X5641" i="1"/>
  <c r="X5644" i="1"/>
  <c r="X5043" i="1"/>
  <c r="X5041" i="1"/>
  <c r="X5040" i="1"/>
  <c r="X5042" i="1"/>
  <c r="X5039" i="1"/>
  <c r="X5038" i="1"/>
  <c r="X5044" i="1"/>
  <c r="X4614" i="1"/>
  <c r="X4615" i="1"/>
  <c r="X4616" i="1"/>
  <c r="X4333" i="1"/>
  <c r="X4334" i="1"/>
  <c r="X4332" i="1"/>
  <c r="X4331" i="1"/>
  <c r="X4335" i="1"/>
  <c r="X4329" i="1"/>
  <c r="X4330" i="1"/>
  <c r="X4328" i="1"/>
  <c r="X4327" i="1"/>
  <c r="X4336" i="1"/>
  <c r="X2722" i="1"/>
  <c r="X2724" i="1"/>
  <c r="X2725" i="1"/>
  <c r="X2723" i="1"/>
  <c r="X2721" i="1"/>
  <c r="X2726" i="1"/>
  <c r="X3861" i="1"/>
  <c r="X3863" i="1"/>
  <c r="X3864" i="1"/>
  <c r="X3862" i="1"/>
  <c r="X3860" i="1"/>
  <c r="X3859" i="1"/>
  <c r="X3858" i="1"/>
  <c r="X3856" i="1"/>
  <c r="X3854" i="1"/>
  <c r="X3857" i="1"/>
  <c r="X3855" i="1"/>
  <c r="X3853" i="1"/>
  <c r="X3865" i="1"/>
  <c r="X3849" i="1"/>
  <c r="X3847" i="1"/>
  <c r="X3850" i="1"/>
  <c r="X3848" i="1"/>
  <c r="X3851" i="1"/>
  <c r="X3845" i="1"/>
  <c r="X3846" i="1"/>
  <c r="X3852" i="1"/>
  <c r="X5364" i="1"/>
  <c r="X5362" i="1"/>
  <c r="X5358" i="1"/>
  <c r="X5356" i="1"/>
  <c r="X5366" i="1"/>
  <c r="X5363" i="1"/>
  <c r="X5365" i="1"/>
  <c r="X5357" i="1"/>
  <c r="X5359" i="1"/>
  <c r="X5360" i="1"/>
  <c r="X5361" i="1"/>
  <c r="X5355" i="1"/>
  <c r="X5367" i="1"/>
  <c r="X5181" i="1"/>
  <c r="X5183" i="1"/>
  <c r="X5184" i="1"/>
  <c r="X5182" i="1"/>
  <c r="X5180" i="1"/>
  <c r="X5185" i="1"/>
  <c r="X1121" i="1"/>
  <c r="X1120" i="1"/>
  <c r="X1119" i="1"/>
  <c r="X1118" i="1"/>
  <c r="X1117" i="1"/>
  <c r="X1114" i="1"/>
  <c r="X1116" i="1"/>
  <c r="X1115" i="1"/>
  <c r="X1112" i="1"/>
  <c r="X1113" i="1"/>
  <c r="X1102" i="1"/>
  <c r="X1110" i="1"/>
  <c r="X1101" i="1"/>
  <c r="X1106" i="1"/>
  <c r="X1103" i="1"/>
  <c r="X1097" i="1"/>
  <c r="X1108" i="1"/>
  <c r="X1099" i="1"/>
  <c r="X1111" i="1"/>
  <c r="X1105" i="1"/>
  <c r="X1098" i="1"/>
  <c r="X1095" i="1"/>
  <c r="X1096" i="1"/>
  <c r="X1104" i="1"/>
  <c r="X1094" i="1"/>
  <c r="X1109" i="1"/>
  <c r="X1107" i="1"/>
  <c r="X1100" i="1"/>
  <c r="X1093" i="1"/>
  <c r="X1092" i="1"/>
  <c r="X1091" i="1"/>
  <c r="X1090" i="1"/>
  <c r="X1045" i="1"/>
  <c r="X1062" i="1"/>
  <c r="X1074" i="1"/>
  <c r="X1089" i="1"/>
  <c r="X1084" i="1"/>
  <c r="X1065" i="1"/>
  <c r="X1066" i="1"/>
  <c r="X1046" i="1"/>
  <c r="X1071" i="1"/>
  <c r="X1075" i="1"/>
  <c r="X1061" i="1"/>
  <c r="X1077" i="1"/>
  <c r="X1064" i="1"/>
  <c r="X1087" i="1"/>
  <c r="X1079" i="1"/>
  <c r="X1054" i="1"/>
  <c r="X1072" i="1"/>
  <c r="X1056" i="1"/>
  <c r="X1069" i="1"/>
  <c r="X1060" i="1"/>
  <c r="X1047" i="1"/>
  <c r="X1083" i="1"/>
  <c r="X1048" i="1"/>
  <c r="X1063" i="1"/>
  <c r="X1049" i="1"/>
  <c r="X1085" i="1"/>
  <c r="X1081" i="1"/>
  <c r="X1082" i="1"/>
  <c r="X1052" i="1"/>
  <c r="X1088" i="1"/>
  <c r="X1080" i="1"/>
  <c r="X1078" i="1"/>
  <c r="X1073" i="1"/>
  <c r="X1067" i="1"/>
  <c r="X1050" i="1"/>
  <c r="X1059" i="1"/>
  <c r="X1086" i="1"/>
  <c r="X1057" i="1"/>
  <c r="X1055" i="1"/>
  <c r="X1044" i="1"/>
  <c r="X1076" i="1"/>
  <c r="X1070" i="1"/>
  <c r="X1068" i="1"/>
  <c r="X1058" i="1"/>
  <c r="X1053" i="1"/>
  <c r="X1051" i="1"/>
  <c r="X1043" i="1"/>
  <c r="X1042" i="1"/>
  <c r="X1041" i="1"/>
  <c r="X1040" i="1"/>
  <c r="X1038" i="1"/>
  <c r="X1039" i="1"/>
  <c r="X1037" i="1"/>
  <c r="X1028" i="1"/>
  <c r="X1029" i="1"/>
  <c r="X1035" i="1"/>
  <c r="X1036" i="1"/>
  <c r="X1031" i="1"/>
  <c r="X1030" i="1"/>
  <c r="X1034" i="1"/>
  <c r="X1032" i="1"/>
  <c r="X1033" i="1"/>
  <c r="X1027" i="1"/>
  <c r="X1024" i="1"/>
  <c r="X1025" i="1"/>
  <c r="X1026" i="1"/>
  <c r="X1023" i="1"/>
  <c r="X1022" i="1"/>
  <c r="X1020" i="1"/>
  <c r="X1021" i="1"/>
  <c r="X1019" i="1"/>
  <c r="X1122" i="1"/>
  <c r="X5016" i="1"/>
  <c r="X5015" i="1"/>
  <c r="X5017" i="1"/>
  <c r="X5013" i="1"/>
  <c r="X5011" i="1"/>
  <c r="X5012" i="1"/>
  <c r="X5014" i="1"/>
  <c r="X5018" i="1"/>
  <c r="X5782" i="1"/>
  <c r="X5781" i="1"/>
  <c r="X5780" i="1"/>
  <c r="X5783" i="1"/>
  <c r="X5608" i="1"/>
  <c r="X5609" i="1"/>
  <c r="X5278" i="1"/>
  <c r="X5279" i="1"/>
  <c r="X5280" i="1"/>
  <c r="X5310" i="1"/>
  <c r="X5311" i="1"/>
  <c r="X5210" i="1"/>
  <c r="X5211" i="1"/>
  <c r="X5212" i="1"/>
  <c r="X5978" i="1"/>
  <c r="X5979" i="1"/>
  <c r="X5742" i="1"/>
  <c r="X5743" i="1"/>
  <c r="X5380" i="1"/>
  <c r="X5377" i="1"/>
  <c r="X5378" i="1"/>
  <c r="X5379" i="1"/>
  <c r="X5376" i="1"/>
  <c r="X5381" i="1"/>
  <c r="X5382" i="1"/>
  <c r="X4843" i="1"/>
  <c r="X4840" i="1"/>
  <c r="X4841" i="1"/>
  <c r="X4842" i="1"/>
  <c r="X4839" i="1"/>
  <c r="X4844" i="1"/>
  <c r="X5165" i="1"/>
  <c r="X5163" i="1"/>
  <c r="X5164" i="1"/>
  <c r="X5166" i="1"/>
  <c r="X5104" i="1"/>
  <c r="X5103" i="1"/>
  <c r="X5101" i="1"/>
  <c r="X5102" i="1"/>
  <c r="X5100" i="1"/>
  <c r="X5099" i="1"/>
  <c r="X5098" i="1"/>
  <c r="X5097" i="1"/>
  <c r="X5105" i="1"/>
  <c r="X4824" i="1"/>
  <c r="X4823" i="1"/>
  <c r="X4825" i="1"/>
  <c r="X3284" i="1"/>
  <c r="X3286" i="1"/>
  <c r="X3285" i="1"/>
  <c r="X3283" i="1"/>
  <c r="X3287" i="1"/>
  <c r="X3282" i="1"/>
  <c r="X3280" i="1"/>
  <c r="X3281" i="1"/>
  <c r="X3279" i="1"/>
  <c r="X3278" i="1"/>
  <c r="X3277" i="1"/>
  <c r="X3276" i="1"/>
  <c r="X3288" i="1"/>
  <c r="X5823" i="1"/>
  <c r="X5822" i="1"/>
  <c r="X5824" i="1"/>
  <c r="X5031" i="1"/>
  <c r="X5030" i="1"/>
  <c r="X5029" i="1"/>
  <c r="X5032" i="1"/>
  <c r="X4952" i="1"/>
  <c r="X4951" i="1"/>
  <c r="X4953" i="1"/>
  <c r="X2730" i="1"/>
  <c r="X2729" i="1"/>
  <c r="X2728" i="1"/>
  <c r="X2727" i="1"/>
  <c r="X2731" i="1"/>
  <c r="X5135" i="1"/>
  <c r="X5134" i="1"/>
  <c r="X5136" i="1"/>
  <c r="X3774" i="1"/>
  <c r="X3773" i="1"/>
  <c r="X3772" i="1"/>
  <c r="X3771" i="1"/>
  <c r="X3775" i="1"/>
  <c r="X4826" i="1"/>
  <c r="X4827" i="1"/>
  <c r="X4958" i="1"/>
  <c r="X4959" i="1"/>
  <c r="X5109" i="1"/>
  <c r="X5111" i="1"/>
  <c r="X5110" i="1"/>
  <c r="X5112" i="1"/>
  <c r="X5965" i="1"/>
  <c r="X5966" i="1"/>
  <c r="X5967" i="1"/>
  <c r="X3009" i="1"/>
  <c r="X3008" i="1"/>
  <c r="X3007" i="1"/>
  <c r="X2999" i="1"/>
  <c r="X3002" i="1"/>
  <c r="X3000" i="1"/>
  <c r="X3001" i="1"/>
  <c r="X3005" i="1"/>
  <c r="X3004" i="1"/>
  <c r="X3006" i="1"/>
  <c r="X2998" i="1"/>
  <c r="X3003" i="1"/>
  <c r="X3010" i="1"/>
  <c r="X4908" i="1"/>
  <c r="X4907" i="1"/>
  <c r="X4906" i="1"/>
  <c r="X4909" i="1"/>
  <c r="X4727" i="1"/>
  <c r="X4730" i="1"/>
  <c r="X4728" i="1"/>
  <c r="X4729" i="1"/>
  <c r="X4731" i="1"/>
  <c r="X3725" i="1"/>
  <c r="X3723" i="1"/>
  <c r="X3722" i="1"/>
  <c r="X3724" i="1"/>
  <c r="X3721" i="1"/>
  <c r="X3726" i="1"/>
  <c r="X4794" i="1"/>
  <c r="X4797" i="1"/>
  <c r="X4795" i="1"/>
  <c r="X4796" i="1"/>
  <c r="X4798" i="1"/>
  <c r="X5831" i="1"/>
  <c r="X5832" i="1"/>
  <c r="X5156" i="1"/>
  <c r="X5155" i="1"/>
  <c r="X5153" i="1"/>
  <c r="X5154" i="1"/>
  <c r="X5152" i="1"/>
  <c r="X5151" i="1"/>
  <c r="X5157" i="1"/>
  <c r="X4847" i="1"/>
  <c r="X4848" i="1"/>
  <c r="X4606" i="1"/>
  <c r="X4602" i="1"/>
  <c r="X4603" i="1"/>
  <c r="X4600" i="1"/>
  <c r="X4605" i="1"/>
  <c r="X4604" i="1"/>
  <c r="X4601" i="1"/>
  <c r="X4607" i="1"/>
  <c r="X5850" i="1"/>
  <c r="X5851" i="1"/>
  <c r="X4488" i="1"/>
  <c r="X4487" i="1"/>
  <c r="X4486" i="1"/>
  <c r="X4485" i="1"/>
  <c r="X4484" i="1"/>
  <c r="X4489" i="1"/>
  <c r="X5606" i="1"/>
  <c r="X5607" i="1"/>
  <c r="X4830" i="1"/>
  <c r="X4829" i="1"/>
  <c r="X4828" i="1"/>
  <c r="X4831" i="1"/>
  <c r="X5852" i="1"/>
  <c r="X5853" i="1"/>
  <c r="X5027" i="1"/>
  <c r="X5026" i="1"/>
  <c r="X5025" i="1"/>
  <c r="X5024" i="1"/>
  <c r="X5023" i="1"/>
  <c r="X5028" i="1"/>
  <c r="X5894" i="1"/>
  <c r="X5892" i="1"/>
  <c r="X5893" i="1"/>
  <c r="X5891" i="1"/>
  <c r="X5895" i="1"/>
  <c r="X6133" i="1"/>
  <c r="X6134" i="1"/>
  <c r="X6132" i="1"/>
  <c r="X6209" i="1"/>
  <c r="X4261" i="1"/>
  <c r="X4260" i="1"/>
  <c r="X4259" i="1"/>
  <c r="X4258" i="1"/>
  <c r="X4257" i="1"/>
  <c r="X4256" i="1"/>
  <c r="X4262" i="1"/>
  <c r="X4834" i="1"/>
  <c r="X4833" i="1"/>
  <c r="X4836" i="1"/>
  <c r="X4835" i="1"/>
  <c r="X4837" i="1"/>
  <c r="X4832" i="1"/>
  <c r="X4838" i="1"/>
  <c r="X4867" i="1"/>
  <c r="X4868" i="1"/>
  <c r="X4870" i="1"/>
  <c r="X4869" i="1"/>
  <c r="X4866" i="1"/>
  <c r="X4871" i="1"/>
  <c r="X3822" i="1"/>
  <c r="X3823" i="1"/>
  <c r="X5562" i="1"/>
  <c r="X5561" i="1"/>
  <c r="X5560" i="1"/>
  <c r="X5563" i="1"/>
  <c r="X5296" i="1"/>
  <c r="X5297" i="1"/>
  <c r="X1670" i="1"/>
  <c r="X1668" i="1"/>
  <c r="X1669" i="1"/>
  <c r="X1671" i="1"/>
  <c r="X1667" i="1"/>
  <c r="X1672" i="1"/>
  <c r="X3970" i="1"/>
  <c r="X3971" i="1"/>
  <c r="X3972" i="1"/>
  <c r="X3973" i="1"/>
  <c r="X5347" i="1"/>
  <c r="X5346" i="1"/>
  <c r="X5348" i="1"/>
  <c r="X5266" i="1"/>
  <c r="X5265" i="1"/>
  <c r="X5263" i="1"/>
  <c r="X5264" i="1"/>
  <c r="X5267" i="1"/>
  <c r="X5123" i="1"/>
  <c r="X5125" i="1"/>
  <c r="X5124" i="1"/>
  <c r="X5120" i="1"/>
  <c r="X5121" i="1"/>
  <c r="X5122" i="1"/>
  <c r="X5126" i="1"/>
  <c r="X5216" i="1"/>
  <c r="X5215" i="1"/>
  <c r="X5214" i="1"/>
  <c r="X5213" i="1"/>
  <c r="X5217" i="1"/>
  <c r="X2718" i="1"/>
  <c r="X2719" i="1"/>
  <c r="X2717" i="1"/>
  <c r="X2716" i="1"/>
  <c r="X2713" i="1"/>
  <c r="X2712" i="1"/>
  <c r="X2714" i="1"/>
  <c r="X2715" i="1"/>
  <c r="X2711" i="1"/>
  <c r="X2710" i="1"/>
  <c r="X2706" i="1"/>
  <c r="X2707" i="1"/>
  <c r="X2709" i="1"/>
  <c r="X2708" i="1"/>
  <c r="X2720" i="1"/>
  <c r="X6195" i="1"/>
  <c r="X6196" i="1"/>
  <c r="X6142" i="1"/>
  <c r="X6140" i="1"/>
  <c r="X6171" i="1"/>
  <c r="X6156" i="1"/>
  <c r="X6189" i="1"/>
  <c r="X6154" i="1"/>
  <c r="X6182" i="1"/>
  <c r="X6141" i="1"/>
  <c r="X6192" i="1"/>
  <c r="X6176" i="1"/>
  <c r="X6150" i="1"/>
  <c r="X6185" i="1"/>
  <c r="X6169" i="1"/>
  <c r="X6143" i="1"/>
  <c r="X6188" i="1"/>
  <c r="X6193" i="1"/>
  <c r="X6168" i="1"/>
  <c r="X6157" i="1"/>
  <c r="X6166" i="1"/>
  <c r="X6151" i="1"/>
  <c r="X6167" i="1"/>
  <c r="X6164" i="1"/>
  <c r="X6170" i="1"/>
  <c r="X6152" i="1"/>
  <c r="X6149" i="1"/>
  <c r="X6178" i="1"/>
  <c r="X6138" i="1"/>
  <c r="X6179" i="1"/>
  <c r="X6162" i="1"/>
  <c r="X6175" i="1"/>
  <c r="X6158" i="1"/>
  <c r="X6173" i="1"/>
  <c r="X6147" i="1"/>
  <c r="X6144" i="1"/>
  <c r="X6139" i="1"/>
  <c r="X6187" i="1"/>
  <c r="X6153" i="1"/>
  <c r="X6194" i="1"/>
  <c r="X6180" i="1"/>
  <c r="X6172" i="1"/>
  <c r="X6155" i="1"/>
  <c r="X6160" i="1"/>
  <c r="X6190" i="1"/>
  <c r="X6181" i="1"/>
  <c r="X6177" i="1"/>
  <c r="X6137" i="1"/>
  <c r="X6174" i="1"/>
  <c r="X6163" i="1"/>
  <c r="X6191" i="1"/>
  <c r="X6148" i="1"/>
  <c r="X6161" i="1"/>
  <c r="X6165" i="1"/>
  <c r="X6146" i="1"/>
  <c r="X6159" i="1"/>
  <c r="X6184" i="1"/>
  <c r="X6136" i="1"/>
  <c r="X6135" i="1"/>
  <c r="X6131" i="1"/>
  <c r="X6130" i="1"/>
  <c r="X6129" i="1"/>
  <c r="X6128" i="1"/>
  <c r="X6126" i="1"/>
  <c r="X6127" i="1"/>
  <c r="X6125" i="1"/>
  <c r="X6120" i="1"/>
  <c r="X6123" i="1"/>
  <c r="X6119" i="1"/>
  <c r="X6118" i="1"/>
  <c r="X6095" i="1"/>
  <c r="X6087" i="1"/>
  <c r="X6084" i="1"/>
  <c r="X6110" i="1"/>
  <c r="X6089" i="1"/>
  <c r="X6102" i="1"/>
  <c r="X6100" i="1"/>
  <c r="X6097" i="1"/>
  <c r="X6104" i="1"/>
  <c r="X6108" i="1"/>
  <c r="X6111" i="1"/>
  <c r="X6093" i="1"/>
  <c r="X6112" i="1"/>
  <c r="X6101" i="1"/>
  <c r="X6090" i="1"/>
  <c r="X6094" i="1"/>
  <c r="X6115" i="1"/>
  <c r="X6092" i="1"/>
  <c r="X6082" i="1"/>
  <c r="X6081" i="1"/>
  <c r="X6091" i="1"/>
  <c r="X6096" i="1"/>
  <c r="X6083" i="1"/>
  <c r="X6103" i="1"/>
  <c r="X6106" i="1"/>
  <c r="X6117" i="1"/>
  <c r="X6080" i="1"/>
  <c r="X6079" i="1"/>
  <c r="X6076" i="1"/>
  <c r="X6075" i="1"/>
  <c r="X6074" i="1"/>
  <c r="X6073" i="1"/>
  <c r="X6070" i="1"/>
  <c r="X6067" i="1"/>
  <c r="X6063" i="1"/>
  <c r="X6069" i="1"/>
  <c r="X6065" i="1"/>
  <c r="X6064" i="1"/>
  <c r="X6057" i="1"/>
  <c r="X6058" i="1"/>
  <c r="X6059" i="1"/>
  <c r="X6055" i="1"/>
  <c r="X6052" i="1"/>
  <c r="X6050" i="1"/>
  <c r="X6056" i="1"/>
  <c r="X6060" i="1"/>
  <c r="X6054" i="1"/>
  <c r="X6037" i="1"/>
  <c r="X6023" i="1"/>
  <c r="X6026" i="1"/>
  <c r="X6022" i="1"/>
  <c r="X6024" i="1"/>
  <c r="X6025" i="1"/>
  <c r="X6005" i="1"/>
  <c r="X6006" i="1"/>
  <c r="X6008" i="1"/>
  <c r="X6007" i="1"/>
  <c r="X6003" i="1"/>
  <c r="X6207" i="1"/>
  <c r="X5237" i="1"/>
  <c r="X5236" i="1"/>
  <c r="X5235" i="1"/>
  <c r="X5234" i="1"/>
  <c r="X5238" i="1"/>
  <c r="X5233" i="1"/>
  <c r="X5232" i="1"/>
  <c r="X5239" i="1"/>
  <c r="X5882" i="1"/>
  <c r="X5883" i="1"/>
  <c r="X5147" i="1"/>
  <c r="X5148" i="1"/>
  <c r="X5508" i="1"/>
  <c r="X5507" i="1"/>
  <c r="X5509" i="1"/>
  <c r="X5985" i="1"/>
  <c r="X5986" i="1"/>
  <c r="X4984" i="1"/>
  <c r="X4985" i="1"/>
  <c r="X4986" i="1"/>
  <c r="X4987" i="1"/>
  <c r="X5631" i="1"/>
  <c r="X5632" i="1"/>
  <c r="X5937" i="1"/>
  <c r="X5938" i="1"/>
  <c r="X5095" i="1"/>
  <c r="X5094" i="1"/>
  <c r="X5093" i="1"/>
  <c r="X5096" i="1"/>
  <c r="X900" i="1"/>
  <c r="X897" i="1"/>
  <c r="X896" i="1"/>
  <c r="X898" i="1"/>
  <c r="X895" i="1"/>
  <c r="X899" i="1"/>
  <c r="X894" i="1"/>
  <c r="X893" i="1"/>
  <c r="X892" i="1"/>
  <c r="X883" i="1"/>
  <c r="X867" i="1"/>
  <c r="X882" i="1"/>
  <c r="X859" i="1"/>
  <c r="X886" i="1"/>
  <c r="X889" i="1"/>
  <c r="X865" i="1"/>
  <c r="X855" i="1"/>
  <c r="X848" i="1"/>
  <c r="X876" i="1"/>
  <c r="X873" i="1"/>
  <c r="X852" i="1"/>
  <c r="X880" i="1"/>
  <c r="X853" i="1"/>
  <c r="X868" i="1"/>
  <c r="X863" i="1"/>
  <c r="X869" i="1"/>
  <c r="X851" i="1"/>
  <c r="X885" i="1"/>
  <c r="X861" i="1"/>
  <c r="X879" i="1"/>
  <c r="X874" i="1"/>
  <c r="X864" i="1"/>
  <c r="X860" i="1"/>
  <c r="X847" i="1"/>
  <c r="X881" i="1"/>
  <c r="X850" i="1"/>
  <c r="X862" i="1"/>
  <c r="X871" i="1"/>
  <c r="X870" i="1"/>
  <c r="X891" i="1"/>
  <c r="X887" i="1"/>
  <c r="X857" i="1"/>
  <c r="X856" i="1"/>
  <c r="X888" i="1"/>
  <c r="X849" i="1"/>
  <c r="X877" i="1"/>
  <c r="X854" i="1"/>
  <c r="X875" i="1"/>
  <c r="X890" i="1"/>
  <c r="X878" i="1"/>
  <c r="X884" i="1"/>
  <c r="X846" i="1"/>
  <c r="X866" i="1"/>
  <c r="X858" i="1"/>
  <c r="X872" i="1"/>
  <c r="X845" i="1"/>
  <c r="X843" i="1"/>
  <c r="X844" i="1"/>
  <c r="X901" i="1"/>
  <c r="X4470" i="1"/>
  <c r="X4472" i="1"/>
  <c r="X4473" i="1"/>
  <c r="X4471" i="1"/>
  <c r="X4474" i="1"/>
  <c r="X5974" i="1"/>
  <c r="X5975" i="1"/>
  <c r="X4812" i="1"/>
  <c r="X4813" i="1"/>
  <c r="X4814" i="1"/>
  <c r="X4811" i="1"/>
  <c r="X4810" i="1"/>
  <c r="X4809" i="1"/>
  <c r="X4808" i="1"/>
  <c r="X4807" i="1"/>
  <c r="X4806" i="1"/>
  <c r="X4805" i="1"/>
  <c r="X4815" i="1"/>
  <c r="X6121" i="1"/>
  <c r="X6122" i="1"/>
  <c r="X6205" i="1"/>
  <c r="X1940" i="1"/>
  <c r="X1941" i="1"/>
  <c r="X1939" i="1"/>
  <c r="X1937" i="1"/>
  <c r="X1932" i="1"/>
  <c r="X1936" i="1"/>
  <c r="X1929" i="1"/>
  <c r="X1935" i="1"/>
  <c r="X1928" i="1"/>
  <c r="X1938" i="1"/>
  <c r="X1934" i="1"/>
  <c r="X1931" i="1"/>
  <c r="X1930" i="1"/>
  <c r="X1933" i="1"/>
  <c r="X1921" i="1"/>
  <c r="X1927" i="1"/>
  <c r="X1924" i="1"/>
  <c r="X1922" i="1"/>
  <c r="X1920" i="1"/>
  <c r="X1925" i="1"/>
  <c r="X1923" i="1"/>
  <c r="X1926" i="1"/>
  <c r="X1919" i="1"/>
  <c r="X1914" i="1"/>
  <c r="X1918" i="1"/>
  <c r="X1916" i="1"/>
  <c r="X1917" i="1"/>
  <c r="X1915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42" i="1"/>
  <c r="X4904" i="1"/>
  <c r="X4901" i="1"/>
  <c r="X4902" i="1"/>
  <c r="X4903" i="1"/>
  <c r="X4900" i="1"/>
  <c r="X4899" i="1"/>
  <c r="X4898" i="1"/>
  <c r="X4897" i="1"/>
  <c r="X4896" i="1"/>
  <c r="X4895" i="1"/>
  <c r="X4905" i="1"/>
  <c r="X1622" i="1"/>
  <c r="X1620" i="1"/>
  <c r="X1621" i="1"/>
  <c r="X1618" i="1"/>
  <c r="X1619" i="1"/>
  <c r="X1613" i="1"/>
  <c r="X1614" i="1"/>
  <c r="X1617" i="1"/>
  <c r="X1615" i="1"/>
  <c r="X1616" i="1"/>
  <c r="X1612" i="1"/>
  <c r="X1608" i="1"/>
  <c r="X1611" i="1"/>
  <c r="X1610" i="1"/>
  <c r="X1609" i="1"/>
  <c r="X1607" i="1"/>
  <c r="X1605" i="1"/>
  <c r="X1604" i="1"/>
  <c r="X1606" i="1"/>
  <c r="X1603" i="1"/>
  <c r="X1623" i="1"/>
  <c r="X5414" i="1"/>
  <c r="X5413" i="1"/>
  <c r="X5412" i="1"/>
  <c r="X5415" i="1"/>
  <c r="X5294" i="1"/>
  <c r="X5295" i="1"/>
  <c r="X3825" i="1"/>
  <c r="X3824" i="1"/>
  <c r="X3826" i="1"/>
  <c r="X4406" i="1"/>
  <c r="X4407" i="1"/>
  <c r="X4404" i="1"/>
  <c r="X4405" i="1"/>
  <c r="X4408" i="1"/>
  <c r="X4340" i="1"/>
  <c r="X4341" i="1"/>
  <c r="X4337" i="1"/>
  <c r="X4339" i="1"/>
  <c r="X4338" i="1"/>
  <c r="X4342" i="1"/>
  <c r="X5984" i="1"/>
  <c r="X2797" i="1"/>
  <c r="X2800" i="1"/>
  <c r="X2799" i="1"/>
  <c r="X2808" i="1"/>
  <c r="X2817" i="1"/>
  <c r="X2798" i="1"/>
  <c r="X2805" i="1"/>
  <c r="X2823" i="1"/>
  <c r="X2806" i="1"/>
  <c r="X2794" i="1"/>
  <c r="X2802" i="1"/>
  <c r="X2837" i="1"/>
  <c r="X2825" i="1"/>
  <c r="X2796" i="1"/>
  <c r="X2827" i="1"/>
  <c r="X2830" i="1"/>
  <c r="X2834" i="1"/>
  <c r="X2801" i="1"/>
  <c r="X2810" i="1"/>
  <c r="X2809" i="1"/>
  <c r="X2811" i="1"/>
  <c r="X2828" i="1"/>
  <c r="X2824" i="1"/>
  <c r="X2836" i="1"/>
  <c r="X2831" i="1"/>
  <c r="X2822" i="1"/>
  <c r="X2816" i="1"/>
  <c r="X2820" i="1"/>
  <c r="X2835" i="1"/>
  <c r="X2795" i="1"/>
  <c r="X2807" i="1"/>
  <c r="X2819" i="1"/>
  <c r="X2821" i="1"/>
  <c r="X2803" i="1"/>
  <c r="X2829" i="1"/>
  <c r="X2813" i="1"/>
  <c r="X2832" i="1"/>
  <c r="X2815" i="1"/>
  <c r="X2833" i="1"/>
  <c r="X2838" i="1"/>
  <c r="X2818" i="1"/>
  <c r="X2826" i="1"/>
  <c r="X2804" i="1"/>
  <c r="X2812" i="1"/>
  <c r="X2814" i="1"/>
  <c r="X2793" i="1"/>
  <c r="X2792" i="1"/>
  <c r="X2791" i="1"/>
  <c r="X2790" i="1"/>
  <c r="X2789" i="1"/>
  <c r="X2788" i="1"/>
  <c r="X2787" i="1"/>
  <c r="X2786" i="1"/>
  <c r="X2785" i="1"/>
  <c r="X2839" i="1"/>
  <c r="X4694" i="1"/>
  <c r="X4693" i="1"/>
  <c r="X4692" i="1"/>
  <c r="X4691" i="1"/>
  <c r="X4690" i="1"/>
  <c r="X4695" i="1"/>
  <c r="X3530" i="1"/>
  <c r="X3529" i="1"/>
  <c r="X3528" i="1"/>
  <c r="X3527" i="1"/>
  <c r="X3531" i="1"/>
  <c r="X4176" i="1"/>
  <c r="X4169" i="1"/>
  <c r="X4170" i="1"/>
  <c r="X4172" i="1"/>
  <c r="X4166" i="1"/>
  <c r="X4165" i="1"/>
  <c r="X4177" i="1"/>
  <c r="X4167" i="1"/>
  <c r="X4180" i="1"/>
  <c r="X4168" i="1"/>
  <c r="X4175" i="1"/>
  <c r="X4174" i="1"/>
  <c r="X4173" i="1"/>
  <c r="X4171" i="1"/>
  <c r="X4178" i="1"/>
  <c r="X4179" i="1"/>
  <c r="X4164" i="1"/>
  <c r="X4156" i="1"/>
  <c r="X4159" i="1"/>
  <c r="X4162" i="1"/>
  <c r="X4160" i="1"/>
  <c r="X4157" i="1"/>
  <c r="X4161" i="1"/>
  <c r="X4163" i="1"/>
  <c r="X4158" i="1"/>
  <c r="X4155" i="1"/>
  <c r="X4154" i="1"/>
  <c r="X4153" i="1"/>
  <c r="X4139" i="1"/>
  <c r="X4140" i="1"/>
  <c r="X4134" i="1"/>
  <c r="X4136" i="1"/>
  <c r="X4147" i="1"/>
  <c r="X4135" i="1"/>
  <c r="X4151" i="1"/>
  <c r="X4152" i="1"/>
  <c r="X4138" i="1"/>
  <c r="X4144" i="1"/>
  <c r="X4142" i="1"/>
  <c r="X4149" i="1"/>
  <c r="X4141" i="1"/>
  <c r="X4148" i="1"/>
  <c r="X4137" i="1"/>
  <c r="X4145" i="1"/>
  <c r="X4150" i="1"/>
  <c r="X4143" i="1"/>
  <c r="X4146" i="1"/>
  <c r="X4133" i="1"/>
  <c r="X4130" i="1"/>
  <c r="X4127" i="1"/>
  <c r="X4132" i="1"/>
  <c r="X4123" i="1"/>
  <c r="X4124" i="1"/>
  <c r="X4125" i="1"/>
  <c r="X4126" i="1"/>
  <c r="X4131" i="1"/>
  <c r="X4128" i="1"/>
  <c r="X4129" i="1"/>
  <c r="X4122" i="1"/>
  <c r="X4121" i="1"/>
  <c r="X4119" i="1"/>
  <c r="X4120" i="1"/>
  <c r="X4181" i="1"/>
  <c r="X5371" i="1"/>
  <c r="X5370" i="1"/>
  <c r="X5369" i="1"/>
  <c r="X5368" i="1"/>
  <c r="X5372" i="1"/>
  <c r="X4744" i="1"/>
  <c r="X4745" i="1"/>
  <c r="X4743" i="1"/>
  <c r="X4746" i="1"/>
  <c r="X5574" i="1"/>
  <c r="X5573" i="1"/>
  <c r="X5575" i="1"/>
  <c r="X2290" i="1"/>
  <c r="X2291" i="1"/>
  <c r="X2292" i="1"/>
  <c r="X2289" i="1"/>
  <c r="X2288" i="1"/>
  <c r="X2285" i="1"/>
  <c r="X2286" i="1"/>
  <c r="X2287" i="1"/>
  <c r="X2284" i="1"/>
  <c r="X2283" i="1"/>
  <c r="X2282" i="1"/>
  <c r="X2279" i="1"/>
  <c r="X2280" i="1"/>
  <c r="X2281" i="1"/>
  <c r="X2269" i="1"/>
  <c r="X2278" i="1"/>
  <c r="X2273" i="1"/>
  <c r="X2277" i="1"/>
  <c r="X2268" i="1"/>
  <c r="X2270" i="1"/>
  <c r="X2271" i="1"/>
  <c r="X2275" i="1"/>
  <c r="X2276" i="1"/>
  <c r="X2272" i="1"/>
  <c r="X2274" i="1"/>
  <c r="X2267" i="1"/>
  <c r="X2293" i="1"/>
  <c r="X5976" i="1"/>
  <c r="X5977" i="1"/>
  <c r="X4297" i="1"/>
  <c r="X4296" i="1"/>
  <c r="X4298" i="1"/>
  <c r="X4295" i="1"/>
  <c r="X4299" i="1"/>
  <c r="X3925" i="1"/>
  <c r="X3930" i="1"/>
  <c r="X3928" i="1"/>
  <c r="X3931" i="1"/>
  <c r="X3926" i="1"/>
  <c r="X3932" i="1"/>
  <c r="X3929" i="1"/>
  <c r="X3927" i="1"/>
  <c r="X3924" i="1"/>
  <c r="X3922" i="1"/>
  <c r="X3918" i="1"/>
  <c r="X3919" i="1"/>
  <c r="X3920" i="1"/>
  <c r="X3921" i="1"/>
  <c r="X3923" i="1"/>
  <c r="X3917" i="1"/>
  <c r="X3916" i="1"/>
  <c r="X3915" i="1"/>
  <c r="X3914" i="1"/>
  <c r="X3933" i="1"/>
  <c r="X5498" i="1"/>
  <c r="X5496" i="1"/>
  <c r="X5497" i="1"/>
  <c r="X5499" i="1"/>
  <c r="X5276" i="1"/>
  <c r="X5277" i="1"/>
  <c r="X5889" i="1"/>
  <c r="X5887" i="1"/>
  <c r="X5888" i="1"/>
  <c r="X5890" i="1"/>
  <c r="X1651" i="1"/>
  <c r="X1650" i="1"/>
  <c r="X1649" i="1"/>
  <c r="X1648" i="1"/>
  <c r="X1643" i="1"/>
  <c r="X1645" i="1"/>
  <c r="X1647" i="1"/>
  <c r="X1642" i="1"/>
  <c r="X1644" i="1"/>
  <c r="X1646" i="1"/>
  <c r="X1641" i="1"/>
  <c r="X1640" i="1"/>
  <c r="X1635" i="1"/>
  <c r="X1637" i="1"/>
  <c r="X1636" i="1"/>
  <c r="X1638" i="1"/>
  <c r="X1639" i="1"/>
  <c r="X1634" i="1"/>
  <c r="X1628" i="1"/>
  <c r="X1633" i="1"/>
  <c r="X1630" i="1"/>
  <c r="X1626" i="1"/>
  <c r="X1632" i="1"/>
  <c r="X1629" i="1"/>
  <c r="X1627" i="1"/>
  <c r="X1631" i="1"/>
  <c r="X1625" i="1"/>
  <c r="X1624" i="1"/>
  <c r="X1652" i="1"/>
  <c r="X5576" i="1"/>
  <c r="X5577" i="1"/>
  <c r="X1665" i="1"/>
  <c r="X1663" i="1"/>
  <c r="X1664" i="1"/>
  <c r="X1662" i="1"/>
  <c r="X1661" i="1"/>
  <c r="X1657" i="1"/>
  <c r="X1660" i="1"/>
  <c r="X1659" i="1"/>
  <c r="X1658" i="1"/>
  <c r="X1656" i="1"/>
  <c r="X1655" i="1"/>
  <c r="X1654" i="1"/>
  <c r="X1653" i="1"/>
  <c r="X1666" i="1"/>
  <c r="X2660" i="1"/>
  <c r="X2661" i="1"/>
  <c r="X2662" i="1"/>
  <c r="X2658" i="1"/>
  <c r="X2659" i="1"/>
  <c r="X2663" i="1"/>
  <c r="X5149" i="1"/>
  <c r="X5150" i="1"/>
  <c r="X4647" i="1"/>
  <c r="X4648" i="1"/>
  <c r="X4649" i="1"/>
  <c r="X4646" i="1"/>
  <c r="X4645" i="1"/>
  <c r="X4650" i="1"/>
  <c r="X4803" i="1"/>
  <c r="X4802" i="1"/>
  <c r="X4801" i="1"/>
  <c r="X4799" i="1"/>
  <c r="X4800" i="1"/>
  <c r="X4804" i="1"/>
  <c r="X4856" i="1"/>
  <c r="X4855" i="1"/>
  <c r="X4857" i="1"/>
  <c r="X2763" i="1"/>
  <c r="X2767" i="1"/>
  <c r="X2768" i="1"/>
  <c r="X2765" i="1"/>
  <c r="X2764" i="1"/>
  <c r="X2766" i="1"/>
  <c r="X2762" i="1"/>
  <c r="X2769" i="1"/>
  <c r="X2149" i="1"/>
  <c r="X2150" i="1"/>
  <c r="X2147" i="1"/>
  <c r="X2148" i="1"/>
  <c r="X2151" i="1"/>
  <c r="X3398" i="1"/>
  <c r="X3397" i="1"/>
  <c r="X3396" i="1"/>
  <c r="X3395" i="1"/>
  <c r="X3399" i="1"/>
  <c r="X3400" i="1"/>
  <c r="X2686" i="1"/>
  <c r="X2685" i="1"/>
  <c r="X2684" i="1"/>
  <c r="X2676" i="1"/>
  <c r="X2678" i="1"/>
  <c r="X2680" i="1"/>
  <c r="X2677" i="1"/>
  <c r="X2682" i="1"/>
  <c r="X2683" i="1"/>
  <c r="X2681" i="1"/>
  <c r="X2679" i="1"/>
  <c r="X2668" i="1"/>
  <c r="X2667" i="1"/>
  <c r="X2664" i="1"/>
  <c r="X2674" i="1"/>
  <c r="X2671" i="1"/>
  <c r="X2675" i="1"/>
  <c r="X2669" i="1"/>
  <c r="X2670" i="1"/>
  <c r="X2673" i="1"/>
  <c r="X2666" i="1"/>
  <c r="X2672" i="1"/>
  <c r="X2665" i="1"/>
  <c r="X2687" i="1"/>
  <c r="X825" i="1"/>
  <c r="X822" i="1"/>
  <c r="X826" i="1"/>
  <c r="X824" i="1"/>
  <c r="X823" i="1"/>
  <c r="X827" i="1"/>
  <c r="X828" i="1"/>
  <c r="X821" i="1"/>
  <c r="X820" i="1"/>
  <c r="X801" i="1"/>
  <c r="X819" i="1"/>
  <c r="X808" i="1"/>
  <c r="X811" i="1"/>
  <c r="X812" i="1"/>
  <c r="X802" i="1"/>
  <c r="X807" i="1"/>
  <c r="X817" i="1"/>
  <c r="X800" i="1"/>
  <c r="X815" i="1"/>
  <c r="X814" i="1"/>
  <c r="X803" i="1"/>
  <c r="X805" i="1"/>
  <c r="X806" i="1"/>
  <c r="X799" i="1"/>
  <c r="X810" i="1"/>
  <c r="X816" i="1"/>
  <c r="X813" i="1"/>
  <c r="X809" i="1"/>
  <c r="X804" i="1"/>
  <c r="X818" i="1"/>
  <c r="X794" i="1"/>
  <c r="X798" i="1"/>
  <c r="X795" i="1"/>
  <c r="X796" i="1"/>
  <c r="X797" i="1"/>
  <c r="X793" i="1"/>
  <c r="X829" i="1"/>
  <c r="X3877" i="1"/>
  <c r="X3876" i="1"/>
  <c r="X3875" i="1"/>
  <c r="X3872" i="1"/>
  <c r="X3874" i="1"/>
  <c r="X3873" i="1"/>
  <c r="X3878" i="1"/>
  <c r="X5286" i="1"/>
  <c r="X5287" i="1"/>
  <c r="X5284" i="1"/>
  <c r="X5285" i="1"/>
  <c r="X5288" i="1"/>
  <c r="X2486" i="1"/>
  <c r="X2485" i="1"/>
  <c r="X2484" i="1"/>
  <c r="X2475" i="1"/>
  <c r="X2476" i="1"/>
  <c r="X2478" i="1"/>
  <c r="X2477" i="1"/>
  <c r="X2483" i="1"/>
  <c r="X2480" i="1"/>
  <c r="X2479" i="1"/>
  <c r="X2474" i="1"/>
  <c r="X2473" i="1"/>
  <c r="X2482" i="1"/>
  <c r="X2481" i="1"/>
  <c r="X2472" i="1"/>
  <c r="X2487" i="1"/>
  <c r="X5758" i="1"/>
  <c r="X5757" i="1"/>
  <c r="X5756" i="1"/>
  <c r="X5759" i="1"/>
  <c r="X5172" i="1"/>
  <c r="X5173" i="1"/>
  <c r="X5668" i="1"/>
  <c r="X5665" i="1"/>
  <c r="X5666" i="1"/>
  <c r="X5667" i="1"/>
  <c r="X5669" i="1"/>
  <c r="X4511" i="1"/>
  <c r="X4514" i="1"/>
  <c r="X4512" i="1"/>
  <c r="X4513" i="1"/>
  <c r="X4515" i="1"/>
  <c r="X3769" i="1"/>
  <c r="X3767" i="1"/>
  <c r="X3768" i="1"/>
  <c r="X3765" i="1"/>
  <c r="X3766" i="1"/>
  <c r="X3758" i="1"/>
  <c r="X3762" i="1"/>
  <c r="X3764" i="1"/>
  <c r="X3761" i="1"/>
  <c r="X3759" i="1"/>
  <c r="X3760" i="1"/>
  <c r="X3763" i="1"/>
  <c r="X3757" i="1"/>
  <c r="X3756" i="1"/>
  <c r="X3755" i="1"/>
  <c r="X3754" i="1"/>
  <c r="X3753" i="1"/>
  <c r="X3752" i="1"/>
  <c r="X3751" i="1"/>
  <c r="X3770" i="1"/>
  <c r="X5996" i="1"/>
  <c r="X5245" i="1"/>
  <c r="X5244" i="1"/>
  <c r="X5246" i="1"/>
  <c r="X5848" i="1"/>
  <c r="X5847" i="1"/>
  <c r="X5846" i="1"/>
  <c r="X5849" i="1"/>
  <c r="X3578" i="1"/>
  <c r="X3577" i="1"/>
  <c r="X3576" i="1"/>
  <c r="X3575" i="1"/>
  <c r="X3574" i="1"/>
  <c r="X3579" i="1"/>
  <c r="X5833" i="1"/>
  <c r="X5835" i="1"/>
  <c r="X5834" i="1"/>
  <c r="X5836" i="1"/>
  <c r="X5082" i="1"/>
  <c r="X5083" i="1"/>
  <c r="X5084" i="1"/>
  <c r="X841" i="1"/>
  <c r="X840" i="1"/>
  <c r="X839" i="1"/>
  <c r="X838" i="1"/>
  <c r="X836" i="1"/>
  <c r="X833" i="1"/>
  <c r="X837" i="1"/>
  <c r="X835" i="1"/>
  <c r="X834" i="1"/>
  <c r="X832" i="1"/>
  <c r="X831" i="1"/>
  <c r="X830" i="1"/>
  <c r="X842" i="1"/>
  <c r="X5417" i="1"/>
  <c r="X5416" i="1"/>
  <c r="X5418" i="1"/>
  <c r="X5598" i="1"/>
  <c r="X5597" i="1"/>
  <c r="X5599" i="1"/>
  <c r="X4539" i="1"/>
  <c r="X4540" i="1"/>
  <c r="X4541" i="1"/>
  <c r="X3167" i="1"/>
  <c r="X3165" i="1"/>
  <c r="X3166" i="1"/>
  <c r="X3164" i="1"/>
  <c r="X3163" i="1"/>
  <c r="X3168" i="1"/>
  <c r="X4034" i="1"/>
  <c r="X4036" i="1"/>
  <c r="X4035" i="1"/>
  <c r="X4033" i="1"/>
  <c r="X4037" i="1"/>
  <c r="X5515" i="1"/>
  <c r="X5514" i="1"/>
  <c r="X5516" i="1"/>
  <c r="X5353" i="1"/>
  <c r="X5349" i="1"/>
  <c r="X5351" i="1"/>
  <c r="X5352" i="1"/>
  <c r="X5350" i="1"/>
  <c r="X5354" i="1"/>
  <c r="X4061" i="1"/>
  <c r="X4062" i="1"/>
  <c r="X4059" i="1"/>
  <c r="X4058" i="1"/>
  <c r="X4060" i="1"/>
  <c r="X4063" i="1"/>
  <c r="X3413" i="1"/>
  <c r="X3412" i="1"/>
  <c r="X3414" i="1"/>
  <c r="X3415" i="1"/>
  <c r="X2210" i="1"/>
  <c r="X2212" i="1"/>
  <c r="X2211" i="1"/>
  <c r="X2207" i="1"/>
  <c r="X2208" i="1"/>
  <c r="X2209" i="1"/>
  <c r="X2204" i="1"/>
  <c r="X2202" i="1"/>
  <c r="X2203" i="1"/>
  <c r="X2206" i="1"/>
  <c r="X2201" i="1"/>
  <c r="X2205" i="1"/>
  <c r="X2200" i="1"/>
  <c r="X2199" i="1"/>
  <c r="X2198" i="1"/>
  <c r="X2197" i="1"/>
  <c r="X2196" i="1"/>
  <c r="X2213" i="1"/>
  <c r="X3635" i="1"/>
  <c r="X3639" i="1"/>
  <c r="X3633" i="1"/>
  <c r="X3637" i="1"/>
  <c r="X3636" i="1"/>
  <c r="X3634" i="1"/>
  <c r="X3638" i="1"/>
  <c r="X3640" i="1"/>
  <c r="X5595" i="1"/>
  <c r="X5596" i="1"/>
  <c r="X5388" i="1"/>
  <c r="X5387" i="1"/>
  <c r="X5386" i="1"/>
  <c r="X5389" i="1"/>
  <c r="X4082" i="1"/>
  <c r="X4084" i="1"/>
  <c r="X4083" i="1"/>
  <c r="X4085" i="1"/>
  <c r="X4086" i="1"/>
  <c r="X3820" i="1"/>
  <c r="X3819" i="1"/>
  <c r="X3815" i="1"/>
  <c r="X3818" i="1"/>
  <c r="X3817" i="1"/>
  <c r="X3816" i="1"/>
  <c r="X3814" i="1"/>
  <c r="X3813" i="1"/>
  <c r="X3812" i="1"/>
  <c r="X3811" i="1"/>
  <c r="X3821" i="1"/>
  <c r="X5767" i="1"/>
  <c r="X5768" i="1"/>
  <c r="X3780" i="1"/>
  <c r="X3779" i="1"/>
  <c r="X3776" i="1"/>
  <c r="X3777" i="1"/>
  <c r="X3778" i="1"/>
  <c r="X3781" i="1"/>
  <c r="X2126" i="1"/>
  <c r="X2123" i="1"/>
  <c r="X2124" i="1"/>
  <c r="X2120" i="1"/>
  <c r="X2118" i="1"/>
  <c r="X2122" i="1"/>
  <c r="X2117" i="1"/>
  <c r="X2116" i="1"/>
  <c r="X2115" i="1"/>
  <c r="X2121" i="1"/>
  <c r="X2125" i="1"/>
  <c r="X2119" i="1"/>
  <c r="X2114" i="1"/>
  <c r="X2113" i="1"/>
  <c r="X2112" i="1"/>
  <c r="X2111" i="1"/>
  <c r="X2109" i="1"/>
  <c r="X2108" i="1"/>
  <c r="X2110" i="1"/>
  <c r="X2105" i="1"/>
  <c r="X2099" i="1"/>
  <c r="X2104" i="1"/>
  <c r="X2093" i="1"/>
  <c r="X2097" i="1"/>
  <c r="X2101" i="1"/>
  <c r="X2074" i="1"/>
  <c r="X2077" i="1"/>
  <c r="X2102" i="1"/>
  <c r="X2098" i="1"/>
  <c r="X2078" i="1"/>
  <c r="X2095" i="1"/>
  <c r="X2082" i="1"/>
  <c r="X2079" i="1"/>
  <c r="X2094" i="1"/>
  <c r="X2100" i="1"/>
  <c r="X2085" i="1"/>
  <c r="X2081" i="1"/>
  <c r="X2103" i="1"/>
  <c r="X2092" i="1"/>
  <c r="X2088" i="1"/>
  <c r="X2075" i="1"/>
  <c r="X2084" i="1"/>
  <c r="X2083" i="1"/>
  <c r="X2080" i="1"/>
  <c r="X2086" i="1"/>
  <c r="X2076" i="1"/>
  <c r="X2089" i="1"/>
  <c r="X2107" i="1"/>
  <c r="X2087" i="1"/>
  <c r="X2096" i="1"/>
  <c r="X2090" i="1"/>
  <c r="X2106" i="1"/>
  <c r="X2091" i="1"/>
  <c r="X2073" i="1"/>
  <c r="X2072" i="1"/>
  <c r="X2071" i="1"/>
  <c r="X2070" i="1"/>
  <c r="X2068" i="1"/>
  <c r="X2069" i="1"/>
  <c r="X2067" i="1"/>
  <c r="X2059" i="1"/>
  <c r="X2053" i="1"/>
  <c r="X2065" i="1"/>
  <c r="X2066" i="1"/>
  <c r="X2062" i="1"/>
  <c r="X2058" i="1"/>
  <c r="X2056" i="1"/>
  <c r="X2061" i="1"/>
  <c r="X2063" i="1"/>
  <c r="X2060" i="1"/>
  <c r="X2054" i="1"/>
  <c r="X2057" i="1"/>
  <c r="X2055" i="1"/>
  <c r="X2064" i="1"/>
  <c r="X2052" i="1"/>
  <c r="X2023" i="1"/>
  <c r="X2012" i="1"/>
  <c r="X2044" i="1"/>
  <c r="X2006" i="1"/>
  <c r="X2009" i="1"/>
  <c r="X2029" i="1"/>
  <c r="X2050" i="1"/>
  <c r="X2027" i="1"/>
  <c r="X2030" i="1"/>
  <c r="X2024" i="1"/>
  <c r="X2016" i="1"/>
  <c r="X2035" i="1"/>
  <c r="X2045" i="1"/>
  <c r="X2014" i="1"/>
  <c r="X2047" i="1"/>
  <c r="X2043" i="1"/>
  <c r="X2017" i="1"/>
  <c r="X2015" i="1"/>
  <c r="X2032" i="1"/>
  <c r="X2046" i="1"/>
  <c r="X2022" i="1"/>
  <c r="X2041" i="1"/>
  <c r="X2033" i="1"/>
  <c r="X2049" i="1"/>
  <c r="X2013" i="1"/>
  <c r="X2031" i="1"/>
  <c r="X2048" i="1"/>
  <c r="X2034" i="1"/>
  <c r="X2026" i="1"/>
  <c r="X2010" i="1"/>
  <c r="X2011" i="1"/>
  <c r="X2018" i="1"/>
  <c r="X2020" i="1"/>
  <c r="X2019" i="1"/>
  <c r="X2039" i="1"/>
  <c r="X2037" i="1"/>
  <c r="X2025" i="1"/>
  <c r="X2040" i="1"/>
  <c r="X2036" i="1"/>
  <c r="X2042" i="1"/>
  <c r="X2051" i="1"/>
  <c r="X2007" i="1"/>
  <c r="X2005" i="1"/>
  <c r="X2038" i="1"/>
  <c r="X2021" i="1"/>
  <c r="X2008" i="1"/>
  <c r="X2028" i="1"/>
  <c r="X2004" i="1"/>
  <c r="X2003" i="1"/>
  <c r="X2002" i="1"/>
  <c r="X2001" i="1"/>
  <c r="X1999" i="1"/>
  <c r="X1996" i="1"/>
  <c r="X1998" i="1"/>
  <c r="X2000" i="1"/>
  <c r="X1997" i="1"/>
  <c r="X1991" i="1"/>
  <c r="X1990" i="1"/>
  <c r="X1992" i="1"/>
  <c r="X1995" i="1"/>
  <c r="X1993" i="1"/>
  <c r="X1989" i="1"/>
  <c r="X1994" i="1"/>
  <c r="X1985" i="1"/>
  <c r="X1986" i="1"/>
  <c r="X1987" i="1"/>
  <c r="X1984" i="1"/>
  <c r="X1982" i="1"/>
  <c r="X1988" i="1"/>
  <c r="X1983" i="1"/>
  <c r="X1981" i="1"/>
  <c r="X1980" i="1"/>
  <c r="X1979" i="1"/>
  <c r="X1977" i="1"/>
  <c r="X1978" i="1"/>
  <c r="X1976" i="1"/>
  <c r="X1975" i="1"/>
  <c r="X1974" i="1"/>
  <c r="X2127" i="1"/>
  <c r="X5556" i="1"/>
  <c r="X5554" i="1"/>
  <c r="X5557" i="1"/>
  <c r="X5558" i="1"/>
  <c r="X5552" i="1"/>
  <c r="X5555" i="1"/>
  <c r="X5553" i="1"/>
  <c r="X5551" i="1"/>
  <c r="X5559" i="1"/>
  <c r="X3886" i="1"/>
  <c r="X3885" i="1"/>
  <c r="X3887" i="1"/>
  <c r="X3599" i="1"/>
  <c r="X3590" i="1"/>
  <c r="X3587" i="1"/>
  <c r="X3592" i="1"/>
  <c r="X3593" i="1"/>
  <c r="X3598" i="1"/>
  <c r="X3595" i="1"/>
  <c r="X3588" i="1"/>
  <c r="X3586" i="1"/>
  <c r="X3596" i="1"/>
  <c r="X3597" i="1"/>
  <c r="X3594" i="1"/>
  <c r="X3591" i="1"/>
  <c r="X3589" i="1"/>
  <c r="X3585" i="1"/>
  <c r="X3584" i="1"/>
  <c r="X3583" i="1"/>
  <c r="X3582" i="1"/>
  <c r="X3581" i="1"/>
  <c r="X3580" i="1"/>
  <c r="X3600" i="1"/>
  <c r="X4979" i="1"/>
  <c r="X4978" i="1"/>
  <c r="X4982" i="1"/>
  <c r="X4980" i="1"/>
  <c r="X4981" i="1"/>
  <c r="X4983" i="1"/>
  <c r="X3997" i="1"/>
  <c r="X3996" i="1"/>
  <c r="X3995" i="1"/>
  <c r="X3994" i="1"/>
  <c r="X3992" i="1"/>
  <c r="X3993" i="1"/>
  <c r="X3998" i="1"/>
  <c r="X4238" i="1"/>
  <c r="X4237" i="1"/>
  <c r="X4236" i="1"/>
  <c r="X4239" i="1"/>
  <c r="X4272" i="1"/>
  <c r="X4274" i="1"/>
  <c r="X4277" i="1"/>
  <c r="X4280" i="1"/>
  <c r="X4275" i="1"/>
  <c r="X4282" i="1"/>
  <c r="X4276" i="1"/>
  <c r="X4281" i="1"/>
  <c r="X4279" i="1"/>
  <c r="X4278" i="1"/>
  <c r="X4273" i="1"/>
  <c r="X4283" i="1"/>
  <c r="X4609" i="1"/>
  <c r="X4612" i="1"/>
  <c r="X4611" i="1"/>
  <c r="X4608" i="1"/>
  <c r="X4610" i="1"/>
  <c r="X4613" i="1"/>
  <c r="X2470" i="1"/>
  <c r="X2469" i="1"/>
  <c r="X2471" i="1"/>
  <c r="X5633" i="1"/>
  <c r="X5634" i="1"/>
  <c r="X5635" i="1"/>
  <c r="X3989" i="1"/>
  <c r="X3990" i="1"/>
  <c r="X3988" i="1"/>
  <c r="X3991" i="1"/>
  <c r="X5726" i="1"/>
  <c r="X5725" i="1"/>
  <c r="X5727" i="1"/>
  <c r="X4307" i="1"/>
  <c r="X4306" i="1"/>
  <c r="X4308" i="1"/>
  <c r="X4309" i="1"/>
  <c r="X4412" i="1"/>
  <c r="X4411" i="1"/>
  <c r="X4409" i="1"/>
  <c r="X4410" i="1"/>
  <c r="X4413" i="1"/>
  <c r="X4387" i="1"/>
  <c r="X4386" i="1"/>
  <c r="X4384" i="1"/>
  <c r="X4383" i="1"/>
  <c r="X4385" i="1"/>
  <c r="X4381" i="1"/>
  <c r="X4382" i="1"/>
  <c r="X4380" i="1"/>
  <c r="X4379" i="1"/>
  <c r="X4377" i="1"/>
  <c r="X4376" i="1"/>
  <c r="X4378" i="1"/>
  <c r="X4388" i="1"/>
  <c r="X5374" i="1"/>
  <c r="X5373" i="1"/>
  <c r="X5375" i="1"/>
  <c r="X5869" i="1"/>
  <c r="X5870" i="1"/>
  <c r="X3179" i="1"/>
  <c r="X3181" i="1"/>
  <c r="X3180" i="1"/>
  <c r="X3178" i="1"/>
  <c r="X3177" i="1"/>
  <c r="X3176" i="1"/>
  <c r="X3175" i="1"/>
  <c r="X3171" i="1"/>
  <c r="X3174" i="1"/>
  <c r="X3172" i="1"/>
  <c r="X3173" i="1"/>
  <c r="X3170" i="1"/>
  <c r="X3169" i="1"/>
  <c r="X3182" i="1"/>
  <c r="X5655" i="1"/>
  <c r="X5654" i="1"/>
  <c r="X5656" i="1"/>
  <c r="X3800" i="1"/>
  <c r="X3799" i="1"/>
  <c r="X3798" i="1"/>
  <c r="X3797" i="1"/>
  <c r="X3795" i="1"/>
  <c r="X3793" i="1"/>
  <c r="X3794" i="1"/>
  <c r="X3796" i="1"/>
  <c r="X3792" i="1"/>
  <c r="X3791" i="1"/>
  <c r="X3788" i="1"/>
  <c r="X3789" i="1"/>
  <c r="X3790" i="1"/>
  <c r="X3787" i="1"/>
  <c r="X3785" i="1"/>
  <c r="X3786" i="1"/>
  <c r="X3784" i="1"/>
  <c r="X3783" i="1"/>
  <c r="X3782" i="1"/>
  <c r="X3801" i="1"/>
  <c r="X5397" i="1"/>
  <c r="X5395" i="1"/>
  <c r="X5394" i="1"/>
  <c r="X5396" i="1"/>
  <c r="X5398" i="1"/>
  <c r="X3883" i="1"/>
  <c r="X3882" i="1"/>
  <c r="X3881" i="1"/>
  <c r="X3880" i="1"/>
  <c r="X3879" i="1"/>
  <c r="X3884" i="1"/>
  <c r="X3131" i="1"/>
  <c r="X3133" i="1"/>
  <c r="X3132" i="1"/>
  <c r="X3134" i="1"/>
  <c r="X3130" i="1"/>
  <c r="X3129" i="1"/>
  <c r="X3127" i="1"/>
  <c r="X3128" i="1"/>
  <c r="X3126" i="1"/>
  <c r="X3125" i="1"/>
  <c r="X3124" i="1"/>
  <c r="X3123" i="1"/>
  <c r="X3135" i="1"/>
  <c r="X4197" i="1"/>
  <c r="X4196" i="1"/>
  <c r="X4195" i="1"/>
  <c r="X4193" i="1"/>
  <c r="X4194" i="1"/>
  <c r="X4198" i="1"/>
  <c r="X4929" i="1"/>
  <c r="X4928" i="1"/>
  <c r="X4924" i="1"/>
  <c r="X4927" i="1"/>
  <c r="X4926" i="1"/>
  <c r="X4925" i="1"/>
  <c r="X4930" i="1"/>
  <c r="X2904" i="1"/>
  <c r="X2908" i="1"/>
  <c r="X2905" i="1"/>
  <c r="X2907" i="1"/>
  <c r="X2906" i="1"/>
  <c r="X2909" i="1"/>
  <c r="X4888" i="1"/>
  <c r="X4887" i="1"/>
  <c r="X4889" i="1"/>
  <c r="X5673" i="1"/>
  <c r="X5674" i="1"/>
  <c r="X4372" i="1"/>
  <c r="X4374" i="1"/>
  <c r="X4373" i="1"/>
  <c r="X4369" i="1"/>
  <c r="X4368" i="1"/>
  <c r="X4371" i="1"/>
  <c r="X4370" i="1"/>
  <c r="X4365" i="1"/>
  <c r="X4366" i="1"/>
  <c r="X4367" i="1"/>
  <c r="X4364" i="1"/>
  <c r="X4362" i="1"/>
  <c r="X4363" i="1"/>
  <c r="X4361" i="1"/>
  <c r="X4375" i="1"/>
  <c r="X5437" i="1"/>
  <c r="X5436" i="1"/>
  <c r="X5438" i="1"/>
  <c r="X4070" i="1"/>
  <c r="X4067" i="1"/>
  <c r="X4069" i="1"/>
  <c r="X4068" i="1"/>
  <c r="X4066" i="1"/>
  <c r="X4065" i="1"/>
  <c r="X4064" i="1"/>
  <c r="X4071" i="1"/>
  <c r="X5144" i="1"/>
  <c r="X5145" i="1"/>
  <c r="X5143" i="1"/>
  <c r="X5146" i="1"/>
  <c r="X5737" i="1"/>
  <c r="X5736" i="1"/>
  <c r="X5735" i="1"/>
  <c r="X5738" i="1"/>
  <c r="X3938" i="1"/>
  <c r="X3940" i="1"/>
  <c r="X3939" i="1"/>
  <c r="X3941" i="1"/>
  <c r="X4286" i="1"/>
  <c r="X4289" i="1"/>
  <c r="X4290" i="1"/>
  <c r="X4288" i="1"/>
  <c r="X4284" i="1"/>
  <c r="X4287" i="1"/>
  <c r="X4285" i="1"/>
  <c r="X4291" i="1"/>
  <c r="X3833" i="1"/>
  <c r="X3832" i="1"/>
  <c r="X3834" i="1"/>
  <c r="X3831" i="1"/>
  <c r="X3835" i="1"/>
  <c r="X5682" i="1"/>
  <c r="X5683" i="1"/>
  <c r="X5684" i="1"/>
  <c r="X5829" i="1"/>
  <c r="X5828" i="1"/>
  <c r="X5830" i="1"/>
  <c r="X3352" i="1"/>
  <c r="X3351" i="1"/>
  <c r="X3350" i="1"/>
  <c r="X3349" i="1"/>
  <c r="X3353" i="1"/>
  <c r="X5708" i="1"/>
  <c r="X5707" i="1"/>
  <c r="X5709" i="1"/>
  <c r="X5778" i="1"/>
  <c r="X5779" i="1"/>
  <c r="X5614" i="1"/>
  <c r="X5610" i="1"/>
  <c r="X5612" i="1"/>
  <c r="X5611" i="1"/>
  <c r="X5613" i="1"/>
  <c r="X5615" i="1"/>
  <c r="X4205" i="1"/>
  <c r="X4207" i="1"/>
  <c r="X4208" i="1"/>
  <c r="X4206" i="1"/>
  <c r="X4201" i="1"/>
  <c r="X4203" i="1"/>
  <c r="X4202" i="1"/>
  <c r="X4200" i="1"/>
  <c r="X4204" i="1"/>
  <c r="X4199" i="1"/>
  <c r="X4209" i="1"/>
  <c r="X4449" i="1"/>
  <c r="X4448" i="1"/>
  <c r="X4447" i="1"/>
  <c r="X4445" i="1"/>
  <c r="X4446" i="1"/>
  <c r="X4444" i="1"/>
  <c r="X4436" i="1"/>
  <c r="X4442" i="1"/>
  <c r="X4440" i="1"/>
  <c r="X4439" i="1"/>
  <c r="X4443" i="1"/>
  <c r="X4434" i="1"/>
  <c r="X4437" i="1"/>
  <c r="X4441" i="1"/>
  <c r="X4435" i="1"/>
  <c r="X4438" i="1"/>
  <c r="X4433" i="1"/>
  <c r="X4432" i="1"/>
  <c r="X4428" i="1"/>
  <c r="X4421" i="1"/>
  <c r="X4419" i="1"/>
  <c r="X4422" i="1"/>
  <c r="X4418" i="1"/>
  <c r="X4425" i="1"/>
  <c r="X4429" i="1"/>
  <c r="X4420" i="1"/>
  <c r="X4423" i="1"/>
  <c r="X4424" i="1"/>
  <c r="X4427" i="1"/>
  <c r="X4426" i="1"/>
  <c r="X4430" i="1"/>
  <c r="X4431" i="1"/>
  <c r="X4417" i="1"/>
  <c r="X4450" i="1"/>
  <c r="X5733" i="1"/>
  <c r="X5732" i="1"/>
  <c r="X5731" i="1"/>
  <c r="X5734" i="1"/>
  <c r="X155" i="1"/>
  <c r="X154" i="1"/>
  <c r="X153" i="1"/>
  <c r="X152" i="1"/>
  <c r="X151" i="1"/>
  <c r="X150" i="1"/>
  <c r="X149" i="1"/>
  <c r="X148" i="1"/>
  <c r="X147" i="1"/>
  <c r="X146" i="1"/>
  <c r="X112" i="1"/>
  <c r="X142" i="1"/>
  <c r="X144" i="1"/>
  <c r="X128" i="1"/>
  <c r="X121" i="1"/>
  <c r="X127" i="1"/>
  <c r="X123" i="1"/>
  <c r="X114" i="1"/>
  <c r="X143" i="1"/>
  <c r="X118" i="1"/>
  <c r="X133" i="1"/>
  <c r="X105" i="1"/>
  <c r="X139" i="1"/>
  <c r="X138" i="1"/>
  <c r="X126" i="1"/>
  <c r="X122" i="1"/>
  <c r="X141" i="1"/>
  <c r="X130" i="1"/>
  <c r="X106" i="1"/>
  <c r="X113" i="1"/>
  <c r="X140" i="1"/>
  <c r="X129" i="1"/>
  <c r="X119" i="1"/>
  <c r="X125" i="1"/>
  <c r="X131" i="1"/>
  <c r="X104" i="1"/>
  <c r="X136" i="1"/>
  <c r="X137" i="1"/>
  <c r="X120" i="1"/>
  <c r="X145" i="1"/>
  <c r="X124" i="1"/>
  <c r="X116" i="1"/>
  <c r="X135" i="1"/>
  <c r="X134" i="1"/>
  <c r="X115" i="1"/>
  <c r="X110" i="1"/>
  <c r="X132" i="1"/>
  <c r="X108" i="1"/>
  <c r="X117" i="1"/>
  <c r="X103" i="1"/>
  <c r="X109" i="1"/>
  <c r="X107" i="1"/>
  <c r="X111" i="1"/>
  <c r="X102" i="1"/>
  <c r="X101" i="1"/>
  <c r="X100" i="1"/>
  <c r="X99" i="1"/>
  <c r="X70" i="1"/>
  <c r="X77" i="1"/>
  <c r="X86" i="1"/>
  <c r="X89" i="1"/>
  <c r="X95" i="1"/>
  <c r="X45" i="1"/>
  <c r="X79" i="1"/>
  <c r="X90" i="1"/>
  <c r="X84" i="1"/>
  <c r="X87" i="1"/>
  <c r="X38" i="1"/>
  <c r="X92" i="1"/>
  <c r="X91" i="1"/>
  <c r="X85" i="1"/>
  <c r="X72" i="1"/>
  <c r="X97" i="1"/>
  <c r="X65" i="1"/>
  <c r="X69" i="1"/>
  <c r="X96" i="1"/>
  <c r="X40" i="1"/>
  <c r="X64" i="1"/>
  <c r="X50" i="1"/>
  <c r="X73" i="1"/>
  <c r="X61" i="1"/>
  <c r="X57" i="1"/>
  <c r="X47" i="1"/>
  <c r="X51" i="1"/>
  <c r="X60" i="1"/>
  <c r="X66" i="1"/>
  <c r="X48" i="1"/>
  <c r="X53" i="1"/>
  <c r="X63" i="1"/>
  <c r="X54" i="1"/>
  <c r="X59" i="1"/>
  <c r="X76" i="1"/>
  <c r="X55" i="1"/>
  <c r="X67" i="1"/>
  <c r="X41" i="1"/>
  <c r="X88" i="1"/>
  <c r="X81" i="1"/>
  <c r="X80" i="1"/>
  <c r="X49" i="1"/>
  <c r="X71" i="1"/>
  <c r="X82" i="1"/>
  <c r="X43" i="1"/>
  <c r="X52" i="1"/>
  <c r="X56" i="1"/>
  <c r="X74" i="1"/>
  <c r="X83" i="1"/>
  <c r="X42" i="1"/>
  <c r="X68" i="1"/>
  <c r="X44" i="1"/>
  <c r="X58" i="1"/>
  <c r="X46" i="1"/>
  <c r="X62" i="1"/>
  <c r="X75" i="1"/>
  <c r="X93" i="1"/>
  <c r="X94" i="1"/>
  <c r="X98" i="1"/>
  <c r="X39" i="1"/>
  <c r="X78" i="1"/>
  <c r="X37" i="1"/>
  <c r="X36" i="1"/>
  <c r="X35" i="1"/>
  <c r="X29" i="1"/>
  <c r="X34" i="1"/>
  <c r="X33" i="1"/>
  <c r="X28" i="1"/>
  <c r="X30" i="1"/>
  <c r="X32" i="1"/>
  <c r="X31" i="1"/>
  <c r="X23" i="1"/>
  <c r="X24" i="1"/>
  <c r="X25" i="1"/>
  <c r="X26" i="1"/>
  <c r="X27" i="1"/>
  <c r="X19" i="1"/>
  <c r="X21" i="1"/>
  <c r="X20" i="1"/>
  <c r="X22" i="1"/>
  <c r="X18" i="1"/>
  <c r="X13" i="1"/>
  <c r="X16" i="1"/>
  <c r="X14" i="1"/>
  <c r="X17" i="1"/>
  <c r="X15" i="1"/>
  <c r="X12" i="1"/>
  <c r="X11" i="1"/>
  <c r="X10" i="1"/>
  <c r="X156" i="1"/>
  <c r="X3525" i="1"/>
  <c r="X3523" i="1"/>
  <c r="X3524" i="1"/>
  <c r="X3521" i="1"/>
  <c r="X3522" i="1"/>
  <c r="X3520" i="1"/>
  <c r="X3519" i="1"/>
  <c r="X3518" i="1"/>
  <c r="X3513" i="1"/>
  <c r="X3515" i="1"/>
  <c r="X3511" i="1"/>
  <c r="X3512" i="1"/>
  <c r="X3514" i="1"/>
  <c r="X3516" i="1"/>
  <c r="X3517" i="1"/>
  <c r="X3510" i="1"/>
  <c r="X3526" i="1"/>
  <c r="X1744" i="1"/>
  <c r="X1742" i="1"/>
  <c r="X1741" i="1"/>
  <c r="X1743" i="1"/>
  <c r="X1739" i="1"/>
  <c r="X1740" i="1"/>
  <c r="X1736" i="1"/>
  <c r="X1735" i="1"/>
  <c r="X1738" i="1"/>
  <c r="X1737" i="1"/>
  <c r="X1733" i="1"/>
  <c r="X1734" i="1"/>
  <c r="X1732" i="1"/>
  <c r="X1731" i="1"/>
  <c r="X1730" i="1"/>
  <c r="X1729" i="1"/>
  <c r="X1726" i="1"/>
  <c r="X1728" i="1"/>
  <c r="X1727" i="1"/>
  <c r="X1745" i="1"/>
  <c r="X5443" i="1"/>
  <c r="X5444" i="1"/>
  <c r="X5442" i="1"/>
  <c r="X5445" i="1"/>
  <c r="X4323" i="1"/>
  <c r="X4325" i="1"/>
  <c r="X4324" i="1"/>
  <c r="X4326" i="1"/>
  <c r="X5728" i="1"/>
  <c r="X5729" i="1"/>
  <c r="X5730" i="1"/>
  <c r="X4401" i="1"/>
  <c r="X4402" i="1"/>
  <c r="X4400" i="1"/>
  <c r="X4403" i="1"/>
  <c r="X3380" i="1"/>
  <c r="X3379" i="1"/>
  <c r="X3378" i="1"/>
  <c r="X3377" i="1"/>
  <c r="X3376" i="1"/>
  <c r="X3375" i="1"/>
  <c r="X3374" i="1"/>
  <c r="X3373" i="1"/>
  <c r="X3381" i="1"/>
  <c r="X3912" i="1"/>
  <c r="X3913" i="1"/>
  <c r="X5205" i="1"/>
  <c r="X5203" i="1"/>
  <c r="X5202" i="1"/>
  <c r="X5204" i="1"/>
  <c r="X5201" i="1"/>
  <c r="X5200" i="1"/>
  <c r="X5206" i="1"/>
  <c r="X3244" i="1"/>
  <c r="X3246" i="1"/>
  <c r="X3245" i="1"/>
  <c r="X3243" i="1"/>
  <c r="X3241" i="1"/>
  <c r="X3242" i="1"/>
  <c r="X3247" i="1"/>
  <c r="X3371" i="1"/>
  <c r="X3370" i="1"/>
  <c r="X3369" i="1"/>
  <c r="X3368" i="1"/>
  <c r="X3367" i="1"/>
  <c r="X3366" i="1"/>
  <c r="X3364" i="1"/>
  <c r="X3363" i="1"/>
  <c r="X3360" i="1"/>
  <c r="X3362" i="1"/>
  <c r="X3361" i="1"/>
  <c r="X3365" i="1"/>
  <c r="X3372" i="1"/>
  <c r="X5919" i="1"/>
  <c r="X5918" i="1"/>
  <c r="X5920" i="1"/>
  <c r="X5921" i="1"/>
  <c r="X4991" i="1"/>
  <c r="X4990" i="1"/>
  <c r="X4989" i="1"/>
  <c r="X4988" i="1"/>
  <c r="X4992" i="1"/>
  <c r="X5912" i="1"/>
  <c r="X5913" i="1"/>
  <c r="X5957" i="1"/>
  <c r="X5958" i="1"/>
  <c r="X5790" i="1"/>
  <c r="X5789" i="1"/>
  <c r="X5791" i="1"/>
  <c r="X5746" i="1"/>
  <c r="X5745" i="1"/>
  <c r="X5744" i="1"/>
  <c r="X5747" i="1"/>
  <c r="X4956" i="1"/>
  <c r="X4955" i="1"/>
  <c r="X4954" i="1"/>
  <c r="X4957" i="1"/>
  <c r="X3121" i="1"/>
  <c r="X3120" i="1"/>
  <c r="X3119" i="1"/>
  <c r="X3118" i="1"/>
  <c r="X3116" i="1"/>
  <c r="X3117" i="1"/>
  <c r="X3115" i="1"/>
  <c r="X3114" i="1"/>
  <c r="X3113" i="1"/>
  <c r="X3112" i="1"/>
  <c r="X3111" i="1"/>
  <c r="X3110" i="1"/>
  <c r="X3108" i="1"/>
  <c r="X3106" i="1"/>
  <c r="X3109" i="1"/>
  <c r="X3107" i="1"/>
  <c r="X3105" i="1"/>
  <c r="X3104" i="1"/>
  <c r="X3101" i="1"/>
  <c r="X3099" i="1"/>
  <c r="X3097" i="1"/>
  <c r="X3098" i="1"/>
  <c r="X3100" i="1"/>
  <c r="X3102" i="1"/>
  <c r="X3103" i="1"/>
  <c r="X3122" i="1"/>
  <c r="X4632" i="1"/>
  <c r="X4633" i="1"/>
  <c r="X4631" i="1"/>
  <c r="X4634" i="1"/>
  <c r="X5701" i="1"/>
  <c r="X5702" i="1"/>
  <c r="X5703" i="1"/>
  <c r="X5704" i="1"/>
  <c r="X5705" i="1"/>
  <c r="X5706" i="1"/>
  <c r="X4526" i="1"/>
  <c r="X4525" i="1"/>
  <c r="X4527" i="1"/>
  <c r="X2251" i="1"/>
  <c r="X2252" i="1"/>
  <c r="X2245" i="1"/>
  <c r="X2249" i="1"/>
  <c r="X2248" i="1"/>
  <c r="X2250" i="1"/>
  <c r="X2241" i="1"/>
  <c r="X2244" i="1"/>
  <c r="X2242" i="1"/>
  <c r="X2243" i="1"/>
  <c r="X2246" i="1"/>
  <c r="X2247" i="1"/>
  <c r="X2253" i="1"/>
  <c r="X5158" i="1"/>
  <c r="X5159" i="1"/>
  <c r="X4733" i="1"/>
  <c r="X4732" i="1"/>
  <c r="X4734" i="1"/>
  <c r="X3543" i="1"/>
  <c r="X3544" i="1"/>
  <c r="X3554" i="1"/>
  <c r="X3539" i="1"/>
  <c r="X3542" i="1"/>
  <c r="X3553" i="1"/>
  <c r="X3557" i="1"/>
  <c r="X3549" i="1"/>
  <c r="X3540" i="1"/>
  <c r="X3541" i="1"/>
  <c r="X3545" i="1"/>
  <c r="X3555" i="1"/>
  <c r="X3556" i="1"/>
  <c r="X3546" i="1"/>
  <c r="X3558" i="1"/>
  <c r="X3547" i="1"/>
  <c r="X3552" i="1"/>
  <c r="X3551" i="1"/>
  <c r="X3548" i="1"/>
  <c r="X3550" i="1"/>
  <c r="X3559" i="1"/>
  <c r="X4056" i="1"/>
  <c r="X4054" i="1"/>
  <c r="X4055" i="1"/>
  <c r="X4053" i="1"/>
  <c r="X4052" i="1"/>
  <c r="X4051" i="1"/>
  <c r="X4057" i="1"/>
  <c r="X5049" i="1"/>
  <c r="X5050" i="1"/>
  <c r="X5048" i="1"/>
  <c r="X5047" i="1"/>
  <c r="X5051" i="1"/>
  <c r="X4214" i="1"/>
  <c r="X4213" i="1"/>
  <c r="X4215" i="1"/>
  <c r="X3984" i="1"/>
  <c r="X3985" i="1"/>
  <c r="X3986" i="1"/>
  <c r="X3983" i="1"/>
  <c r="X3982" i="1"/>
  <c r="X3981" i="1"/>
  <c r="X3987" i="1"/>
  <c r="X5198" i="1"/>
  <c r="X5197" i="1"/>
  <c r="X5196" i="1"/>
  <c r="X5195" i="1"/>
  <c r="X5199" i="1"/>
  <c r="X5948" i="1"/>
  <c r="X5949" i="1"/>
  <c r="X5950" i="1"/>
  <c r="X3191" i="1"/>
  <c r="X3189" i="1"/>
  <c r="X3190" i="1"/>
  <c r="X3192" i="1"/>
  <c r="X3188" i="1"/>
  <c r="X3193" i="1"/>
  <c r="X3843" i="1"/>
  <c r="X3842" i="1"/>
  <c r="X3841" i="1"/>
  <c r="X3840" i="1"/>
  <c r="X3839" i="1"/>
  <c r="X3838" i="1"/>
  <c r="X3837" i="1"/>
  <c r="X3836" i="1"/>
  <c r="X3844" i="1"/>
  <c r="X5765" i="1"/>
  <c r="X5766" i="1"/>
  <c r="X4548" i="1"/>
  <c r="X4551" i="1"/>
  <c r="X4550" i="1"/>
  <c r="X4549" i="1"/>
  <c r="X4547" i="1"/>
  <c r="X4546" i="1"/>
  <c r="X4545" i="1"/>
  <c r="X4544" i="1"/>
  <c r="X4542" i="1"/>
  <c r="X4543" i="1"/>
  <c r="X4552" i="1"/>
  <c r="X5547" i="1"/>
  <c r="X5546" i="1"/>
  <c r="X5545" i="1"/>
  <c r="X5548" i="1"/>
  <c r="X3631" i="1"/>
  <c r="X3630" i="1"/>
  <c r="X3629" i="1"/>
  <c r="X3628" i="1"/>
  <c r="X3627" i="1"/>
  <c r="X3626" i="1"/>
  <c r="X3632" i="1"/>
  <c r="X477" i="1"/>
  <c r="X476" i="1"/>
  <c r="X475" i="1"/>
  <c r="X474" i="1"/>
  <c r="X473" i="1"/>
  <c r="X471" i="1"/>
  <c r="X472" i="1"/>
  <c r="X466" i="1"/>
  <c r="X467" i="1"/>
  <c r="X468" i="1"/>
  <c r="X463" i="1"/>
  <c r="X470" i="1"/>
  <c r="X469" i="1"/>
  <c r="X462" i="1"/>
  <c r="X464" i="1"/>
  <c r="X465" i="1"/>
  <c r="X461" i="1"/>
  <c r="X460" i="1"/>
  <c r="X459" i="1"/>
  <c r="X458" i="1"/>
  <c r="X457" i="1"/>
  <c r="X456" i="1"/>
  <c r="X452" i="1"/>
  <c r="X449" i="1"/>
  <c r="X442" i="1"/>
  <c r="X453" i="1"/>
  <c r="X446" i="1"/>
  <c r="X448" i="1"/>
  <c r="X447" i="1"/>
  <c r="X443" i="1"/>
  <c r="X444" i="1"/>
  <c r="X445" i="1"/>
  <c r="X454" i="1"/>
  <c r="X450" i="1"/>
  <c r="X451" i="1"/>
  <c r="X455" i="1"/>
  <c r="X441" i="1"/>
  <c r="X389" i="1"/>
  <c r="X415" i="1"/>
  <c r="X434" i="1"/>
  <c r="X409" i="1"/>
  <c r="X396" i="1"/>
  <c r="X422" i="1"/>
  <c r="X407" i="1"/>
  <c r="X411" i="1"/>
  <c r="X394" i="1"/>
  <c r="X418" i="1"/>
  <c r="X414" i="1"/>
  <c r="X432" i="1"/>
  <c r="X374" i="1"/>
  <c r="X408" i="1"/>
  <c r="X377" i="1"/>
  <c r="X413" i="1"/>
  <c r="X427" i="1"/>
  <c r="X390" i="1"/>
  <c r="X368" i="1"/>
  <c r="X437" i="1"/>
  <c r="X406" i="1"/>
  <c r="X356" i="1"/>
  <c r="X369" i="1"/>
  <c r="X366" i="1"/>
  <c r="X382" i="1"/>
  <c r="X367" i="1"/>
  <c r="X412" i="1"/>
  <c r="X370" i="1"/>
  <c r="X423" i="1"/>
  <c r="X417" i="1"/>
  <c r="X400" i="1"/>
  <c r="X402" i="1"/>
  <c r="X421" i="1"/>
  <c r="X392" i="1"/>
  <c r="X429" i="1"/>
  <c r="X384" i="1"/>
  <c r="X378" i="1"/>
  <c r="X380" i="1"/>
  <c r="X401" i="1"/>
  <c r="X393" i="1"/>
  <c r="X381" i="1"/>
  <c r="X439" i="1"/>
  <c r="X387" i="1"/>
  <c r="X426" i="1"/>
  <c r="X410" i="1"/>
  <c r="X438" i="1"/>
  <c r="X376" i="1"/>
  <c r="X405" i="1"/>
  <c r="X360" i="1"/>
  <c r="X430" i="1"/>
  <c r="X398" i="1"/>
  <c r="X397" i="1"/>
  <c r="X399" i="1"/>
  <c r="X433" i="1"/>
  <c r="X362" i="1"/>
  <c r="X420" i="1"/>
  <c r="X391" i="1"/>
  <c r="X388" i="1"/>
  <c r="X357" i="1"/>
  <c r="X431" i="1"/>
  <c r="X365" i="1"/>
  <c r="X424" i="1"/>
  <c r="X363" i="1"/>
  <c r="X383" i="1"/>
  <c r="X372" i="1"/>
  <c r="X359" i="1"/>
  <c r="X395" i="1"/>
  <c r="X385" i="1"/>
  <c r="X373" i="1"/>
  <c r="X425" i="1"/>
  <c r="X403" i="1"/>
  <c r="X419" i="1"/>
  <c r="X435" i="1"/>
  <c r="X375" i="1"/>
  <c r="X416" i="1"/>
  <c r="X440" i="1"/>
  <c r="X358" i="1"/>
  <c r="X436" i="1"/>
  <c r="X361" i="1"/>
  <c r="X386" i="1"/>
  <c r="X371" i="1"/>
  <c r="X428" i="1"/>
  <c r="X379" i="1"/>
  <c r="X364" i="1"/>
  <c r="X404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35" i="1"/>
  <c r="X312" i="1"/>
  <c r="X338" i="1"/>
  <c r="X323" i="1"/>
  <c r="X330" i="1"/>
  <c r="X328" i="1"/>
  <c r="X310" i="1"/>
  <c r="X342" i="1"/>
  <c r="X322" i="1"/>
  <c r="X317" i="1"/>
  <c r="X340" i="1"/>
  <c r="X318" i="1"/>
  <c r="X313" i="1"/>
  <c r="X336" i="1"/>
  <c r="X320" i="1"/>
  <c r="X311" i="1"/>
  <c r="X334" i="1"/>
  <c r="X325" i="1"/>
  <c r="X314" i="1"/>
  <c r="X321" i="1"/>
  <c r="X339" i="1"/>
  <c r="X337" i="1"/>
  <c r="X315" i="1"/>
  <c r="X341" i="1"/>
  <c r="X329" i="1"/>
  <c r="X326" i="1"/>
  <c r="X324" i="1"/>
  <c r="X316" i="1"/>
  <c r="X331" i="1"/>
  <c r="X319" i="1"/>
  <c r="X333" i="1"/>
  <c r="X332" i="1"/>
  <c r="X327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5" i="1"/>
  <c r="X294" i="1"/>
  <c r="X293" i="1"/>
  <c r="X296" i="1"/>
  <c r="X292" i="1"/>
  <c r="X291" i="1"/>
  <c r="X290" i="1"/>
  <c r="X289" i="1"/>
  <c r="X288" i="1"/>
  <c r="X287" i="1"/>
  <c r="X478" i="1"/>
  <c r="X5968" i="1"/>
  <c r="X5969" i="1"/>
  <c r="X5207" i="1"/>
  <c r="X5208" i="1"/>
  <c r="X5209" i="1"/>
  <c r="X5465" i="1"/>
  <c r="X5463" i="1"/>
  <c r="X5464" i="1"/>
  <c r="X5462" i="1"/>
  <c r="X5466" i="1"/>
  <c r="X5455" i="1"/>
  <c r="X5456" i="1"/>
  <c r="X5457" i="1"/>
  <c r="X5458" i="1"/>
  <c r="X5454" i="1"/>
  <c r="X5452" i="1"/>
  <c r="X5451" i="1"/>
  <c r="X5453" i="1"/>
  <c r="X5459" i="1"/>
  <c r="X4554" i="1"/>
  <c r="X4555" i="1"/>
  <c r="X4556" i="1"/>
  <c r="X4553" i="1"/>
  <c r="X4557" i="1"/>
  <c r="X3077" i="1"/>
  <c r="X3076" i="1"/>
  <c r="X3075" i="1"/>
  <c r="X3074" i="1"/>
  <c r="X3073" i="1"/>
  <c r="X3071" i="1"/>
  <c r="X3072" i="1"/>
  <c r="X3078" i="1"/>
  <c r="X5321" i="1"/>
  <c r="X5322" i="1"/>
  <c r="X5320" i="1"/>
  <c r="X5319" i="1"/>
  <c r="X5323" i="1"/>
  <c r="X4465" i="1"/>
  <c r="X4464" i="1"/>
  <c r="X4463" i="1"/>
  <c r="X4462" i="1"/>
  <c r="X4461" i="1"/>
  <c r="X4460" i="1"/>
  <c r="X4459" i="1"/>
  <c r="X4455" i="1"/>
  <c r="X4456" i="1"/>
  <c r="X4457" i="1"/>
  <c r="X4458" i="1"/>
  <c r="X4466" i="1"/>
  <c r="X5178" i="1"/>
  <c r="X5177" i="1"/>
  <c r="X5179" i="1"/>
  <c r="X3870" i="1"/>
  <c r="X3869" i="1"/>
  <c r="X3867" i="1"/>
  <c r="X3866" i="1"/>
  <c r="X3868" i="1"/>
  <c r="X3871" i="1"/>
  <c r="X6002" i="1"/>
  <c r="X4700" i="1"/>
  <c r="X4697" i="1"/>
  <c r="X4698" i="1"/>
  <c r="X4699" i="1"/>
  <c r="X4701" i="1"/>
  <c r="X4696" i="1"/>
  <c r="X4702" i="1"/>
  <c r="X5175" i="1"/>
  <c r="X5174" i="1"/>
  <c r="X5176" i="1"/>
  <c r="X3612" i="1"/>
  <c r="X3611" i="1"/>
  <c r="X3610" i="1"/>
  <c r="X3609" i="1"/>
  <c r="X3613" i="1"/>
  <c r="X4748" i="1"/>
  <c r="X4749" i="1"/>
  <c r="X4747" i="1"/>
  <c r="X4750" i="1"/>
  <c r="X4973" i="1"/>
  <c r="X4971" i="1"/>
  <c r="X4972" i="1"/>
  <c r="X4974" i="1"/>
  <c r="X5128" i="1"/>
  <c r="X5127" i="1"/>
  <c r="X5129" i="1"/>
  <c r="X5579" i="1"/>
  <c r="X5580" i="1"/>
  <c r="X5578" i="1"/>
  <c r="X5581" i="1"/>
  <c r="X5058" i="1"/>
  <c r="X5059" i="1"/>
  <c r="X5060" i="1"/>
  <c r="X5061" i="1"/>
  <c r="X5054" i="1"/>
  <c r="X5057" i="1"/>
  <c r="X5053" i="1"/>
  <c r="X5055" i="1"/>
  <c r="X5056" i="1"/>
  <c r="X5052" i="1"/>
  <c r="X5062" i="1"/>
  <c r="X3202" i="1"/>
  <c r="X3201" i="1"/>
  <c r="X3200" i="1"/>
  <c r="X3199" i="1"/>
  <c r="X3198" i="1"/>
  <c r="X3195" i="1"/>
  <c r="X3196" i="1"/>
  <c r="X3197" i="1"/>
  <c r="X3194" i="1"/>
  <c r="X3203" i="1"/>
  <c r="X5721" i="1"/>
  <c r="X5722" i="1"/>
  <c r="X5723" i="1"/>
  <c r="X5719" i="1"/>
  <c r="X5717" i="1"/>
  <c r="X5720" i="1"/>
  <c r="X5718" i="1"/>
  <c r="X5724" i="1"/>
  <c r="X3936" i="1"/>
  <c r="X3935" i="1"/>
  <c r="X3934" i="1"/>
  <c r="X3937" i="1"/>
  <c r="X4111" i="1"/>
  <c r="X4110" i="1"/>
  <c r="X4109" i="1"/>
  <c r="X4108" i="1"/>
  <c r="X4112" i="1"/>
  <c r="X4643" i="1"/>
  <c r="X4641" i="1"/>
  <c r="X4642" i="1"/>
  <c r="X4640" i="1"/>
  <c r="X4639" i="1"/>
  <c r="X4638" i="1"/>
  <c r="X4637" i="1"/>
  <c r="X4635" i="1"/>
  <c r="X4636" i="1"/>
  <c r="X4644" i="1"/>
  <c r="X5740" i="1"/>
  <c r="X5739" i="1"/>
  <c r="X5741" i="1"/>
  <c r="X4453" i="1"/>
  <c r="X4452" i="1"/>
  <c r="X4451" i="1"/>
  <c r="X4454" i="1"/>
  <c r="X5811" i="1"/>
  <c r="X5812" i="1"/>
  <c r="X5809" i="1"/>
  <c r="X5810" i="1"/>
  <c r="X5813" i="1"/>
  <c r="X2902" i="1"/>
  <c r="X2893" i="1"/>
  <c r="X2898" i="1"/>
  <c r="X2896" i="1"/>
  <c r="X2897" i="1"/>
  <c r="X2900" i="1"/>
  <c r="X2891" i="1"/>
  <c r="X2892" i="1"/>
  <c r="X2901" i="1"/>
  <c r="X2899" i="1"/>
  <c r="X2894" i="1"/>
  <c r="X2895" i="1"/>
  <c r="X2889" i="1"/>
  <c r="X2890" i="1"/>
  <c r="X2888" i="1"/>
  <c r="X2886" i="1"/>
  <c r="X2883" i="1"/>
  <c r="X2882" i="1"/>
  <c r="X2884" i="1"/>
  <c r="X2885" i="1"/>
  <c r="X2887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903" i="1"/>
  <c r="X1014" i="1"/>
  <c r="X1015" i="1"/>
  <c r="X1011" i="1"/>
  <c r="X1012" i="1"/>
  <c r="X1016" i="1"/>
  <c r="X1013" i="1"/>
  <c r="X1017" i="1"/>
  <c r="X1010" i="1"/>
  <c r="X1009" i="1"/>
  <c r="X994" i="1"/>
  <c r="X991" i="1"/>
  <c r="X1000" i="1"/>
  <c r="X1006" i="1"/>
  <c r="X992" i="1"/>
  <c r="X995" i="1"/>
  <c r="X997" i="1"/>
  <c r="X993" i="1"/>
  <c r="X1005" i="1"/>
  <c r="X996" i="1"/>
  <c r="X1003" i="1"/>
  <c r="X1002" i="1"/>
  <c r="X990" i="1"/>
  <c r="X1007" i="1"/>
  <c r="X1001" i="1"/>
  <c r="X998" i="1"/>
  <c r="X1008" i="1"/>
  <c r="X1004" i="1"/>
  <c r="X999" i="1"/>
  <c r="X989" i="1"/>
  <c r="X935" i="1"/>
  <c r="X945" i="1"/>
  <c r="X977" i="1"/>
  <c r="X947" i="1"/>
  <c r="X964" i="1"/>
  <c r="X962" i="1"/>
  <c r="X959" i="1"/>
  <c r="X974" i="1"/>
  <c r="X980" i="1"/>
  <c r="X954" i="1"/>
  <c r="X943" i="1"/>
  <c r="X955" i="1"/>
  <c r="X946" i="1"/>
  <c r="X936" i="1"/>
  <c r="X969" i="1"/>
  <c r="X963" i="1"/>
  <c r="X938" i="1"/>
  <c r="X978" i="1"/>
  <c r="X953" i="1"/>
  <c r="X965" i="1"/>
  <c r="X970" i="1"/>
  <c r="X971" i="1"/>
  <c r="X981" i="1"/>
  <c r="X951" i="1"/>
  <c r="X960" i="1"/>
  <c r="X932" i="1"/>
  <c r="X984" i="1"/>
  <c r="X939" i="1"/>
  <c r="X957" i="1"/>
  <c r="X975" i="1"/>
  <c r="X983" i="1"/>
  <c r="X967" i="1"/>
  <c r="X956" i="1"/>
  <c r="X982" i="1"/>
  <c r="X985" i="1"/>
  <c r="X937" i="1"/>
  <c r="X933" i="1"/>
  <c r="X986" i="1"/>
  <c r="X979" i="1"/>
  <c r="X949" i="1"/>
  <c r="X987" i="1"/>
  <c r="X940" i="1"/>
  <c r="X929" i="1"/>
  <c r="X930" i="1"/>
  <c r="X966" i="1"/>
  <c r="X948" i="1"/>
  <c r="X941" i="1"/>
  <c r="X976" i="1"/>
  <c r="X944" i="1"/>
  <c r="X972" i="1"/>
  <c r="X961" i="1"/>
  <c r="X973" i="1"/>
  <c r="X942" i="1"/>
  <c r="X931" i="1"/>
  <c r="X968" i="1"/>
  <c r="X950" i="1"/>
  <c r="X988" i="1"/>
  <c r="X934" i="1"/>
  <c r="X958" i="1"/>
  <c r="X952" i="1"/>
  <c r="X928" i="1"/>
  <c r="X927" i="1"/>
  <c r="X926" i="1"/>
  <c r="X925" i="1"/>
  <c r="X924" i="1"/>
  <c r="X923" i="1"/>
  <c r="X912" i="1"/>
  <c r="X910" i="1"/>
  <c r="X919" i="1"/>
  <c r="X916" i="1"/>
  <c r="X920" i="1"/>
  <c r="X922" i="1"/>
  <c r="X918" i="1"/>
  <c r="X921" i="1"/>
  <c r="X915" i="1"/>
  <c r="X913" i="1"/>
  <c r="X914" i="1"/>
  <c r="X909" i="1"/>
  <c r="X911" i="1"/>
  <c r="X917" i="1"/>
  <c r="X908" i="1"/>
  <c r="X907" i="1"/>
  <c r="X906" i="1"/>
  <c r="X905" i="1"/>
  <c r="X904" i="1"/>
  <c r="X903" i="1"/>
  <c r="X902" i="1"/>
  <c r="X1018" i="1"/>
  <c r="X5751" i="1"/>
  <c r="X5750" i="1"/>
  <c r="X5752" i="1"/>
  <c r="X5384" i="1"/>
  <c r="X5383" i="1"/>
  <c r="X5385" i="1"/>
  <c r="X2194" i="1"/>
  <c r="X2193" i="1"/>
  <c r="X2192" i="1"/>
  <c r="X2183" i="1"/>
  <c r="X2178" i="1"/>
  <c r="X2185" i="1"/>
  <c r="X2188" i="1"/>
  <c r="X2189" i="1"/>
  <c r="X2191" i="1"/>
  <c r="X2184" i="1"/>
  <c r="X2180" i="1"/>
  <c r="X2186" i="1"/>
  <c r="X2177" i="1"/>
  <c r="X2181" i="1"/>
  <c r="X2187" i="1"/>
  <c r="X2190" i="1"/>
  <c r="X2182" i="1"/>
  <c r="X2179" i="1"/>
  <c r="X2158" i="1"/>
  <c r="X2165" i="1"/>
  <c r="X2161" i="1"/>
  <c r="X2157" i="1"/>
  <c r="X2172" i="1"/>
  <c r="X2176" i="1"/>
  <c r="X2170" i="1"/>
  <c r="X2163" i="1"/>
  <c r="X2174" i="1"/>
  <c r="X2166" i="1"/>
  <c r="X2168" i="1"/>
  <c r="X2173" i="1"/>
  <c r="X2167" i="1"/>
  <c r="X2160" i="1"/>
  <c r="X2171" i="1"/>
  <c r="X2162" i="1"/>
  <c r="X2164" i="1"/>
  <c r="X2175" i="1"/>
  <c r="X2169" i="1"/>
  <c r="X2159" i="1"/>
  <c r="X2155" i="1"/>
  <c r="X2156" i="1"/>
  <c r="X2154" i="1"/>
  <c r="X2153" i="1"/>
  <c r="X2152" i="1"/>
  <c r="X2195" i="1"/>
  <c r="X5427" i="1"/>
  <c r="X5425" i="1"/>
  <c r="X5426" i="1"/>
  <c r="X5428" i="1"/>
  <c r="X4031" i="1"/>
  <c r="X4029" i="1"/>
  <c r="X4030" i="1"/>
  <c r="X4028" i="1"/>
  <c r="X4032" i="1"/>
  <c r="X4186" i="1"/>
  <c r="X4185" i="1"/>
  <c r="X4187" i="1"/>
  <c r="X4183" i="1"/>
  <c r="X4184" i="1"/>
  <c r="X4182" i="1"/>
  <c r="X4188" i="1"/>
  <c r="X5405" i="1"/>
  <c r="X5407" i="1"/>
  <c r="X5406" i="1"/>
  <c r="X5403" i="1"/>
  <c r="X5402" i="1"/>
  <c r="X5404" i="1"/>
  <c r="X5408" i="1"/>
  <c r="X5401" i="1"/>
  <c r="X5399" i="1"/>
  <c r="X5400" i="1"/>
  <c r="X5409" i="1"/>
  <c r="X5995" i="1"/>
  <c r="X5663" i="1"/>
  <c r="X5662" i="1"/>
  <c r="X5661" i="1"/>
  <c r="X5660" i="1"/>
  <c r="X5664" i="1"/>
  <c r="X4265" i="1"/>
  <c r="X4263" i="1"/>
  <c r="X4264" i="1"/>
  <c r="X4266" i="1"/>
  <c r="X4267" i="1"/>
  <c r="X4268" i="1"/>
  <c r="X5839" i="1"/>
  <c r="X5840" i="1"/>
  <c r="X1708" i="1"/>
  <c r="X1705" i="1"/>
  <c r="X1706" i="1"/>
  <c r="X1707" i="1"/>
  <c r="X1704" i="1"/>
  <c r="X1703" i="1"/>
  <c r="X1702" i="1"/>
  <c r="X1701" i="1"/>
  <c r="X1700" i="1"/>
  <c r="X1698" i="1"/>
  <c r="X1695" i="1"/>
  <c r="X1699" i="1"/>
  <c r="X1696" i="1"/>
  <c r="X1697" i="1"/>
  <c r="X1694" i="1"/>
  <c r="X1692" i="1"/>
  <c r="X1693" i="1"/>
  <c r="X1709" i="1"/>
  <c r="X5317" i="1"/>
  <c r="X5314" i="1"/>
  <c r="X5316" i="1"/>
  <c r="X5312" i="1"/>
  <c r="X5315" i="1"/>
  <c r="X5313" i="1"/>
  <c r="X5318" i="1"/>
  <c r="X4703" i="1"/>
  <c r="X4704" i="1"/>
  <c r="X4705" i="1"/>
  <c r="X4706" i="1"/>
  <c r="X4559" i="1"/>
  <c r="X4566" i="1"/>
  <c r="X4569" i="1"/>
  <c r="X4562" i="1"/>
  <c r="X4558" i="1"/>
  <c r="X4573" i="1"/>
  <c r="X4565" i="1"/>
  <c r="X4568" i="1"/>
  <c r="X4561" i="1"/>
  <c r="X4560" i="1"/>
  <c r="X4570" i="1"/>
  <c r="X4567" i="1"/>
  <c r="X4564" i="1"/>
  <c r="X4574" i="1"/>
  <c r="X4571" i="1"/>
  <c r="X4572" i="1"/>
  <c r="X4563" i="1"/>
  <c r="X4575" i="1"/>
  <c r="X5657" i="1"/>
  <c r="X5658" i="1"/>
  <c r="X5659" i="1"/>
  <c r="X6044" i="1"/>
  <c r="X6010" i="1"/>
  <c r="X6208" i="1"/>
  <c r="X1715" i="1"/>
  <c r="X1716" i="1"/>
  <c r="X1720" i="1"/>
  <c r="X1717" i="1"/>
  <c r="X1723" i="1"/>
  <c r="X1713" i="1"/>
  <c r="X1721" i="1"/>
  <c r="X1714" i="1"/>
  <c r="X1718" i="1"/>
  <c r="X1722" i="1"/>
  <c r="X1719" i="1"/>
  <c r="X1724" i="1"/>
  <c r="X1712" i="1"/>
  <c r="X1711" i="1"/>
  <c r="X1710" i="1"/>
  <c r="X1725" i="1"/>
  <c r="X4304" i="1"/>
  <c r="X4303" i="1"/>
  <c r="X4302" i="1"/>
  <c r="X4300" i="1"/>
  <c r="X4301" i="1"/>
  <c r="X4305" i="1"/>
  <c r="X4853" i="1"/>
  <c r="X4852" i="1"/>
  <c r="X4851" i="1"/>
  <c r="X4850" i="1"/>
  <c r="X4849" i="1"/>
  <c r="X4854" i="1"/>
  <c r="X3909" i="1"/>
  <c r="X3910" i="1"/>
  <c r="X3908" i="1"/>
  <c r="X3911" i="1"/>
  <c r="X4015" i="1"/>
  <c r="X4014" i="1"/>
  <c r="X4013" i="1"/>
  <c r="X4012" i="1"/>
  <c r="X4006" i="1"/>
  <c r="X4009" i="1"/>
  <c r="X4007" i="1"/>
  <c r="X4008" i="1"/>
  <c r="X4010" i="1"/>
  <c r="X4005" i="1"/>
  <c r="X4011" i="1"/>
  <c r="X4004" i="1"/>
  <c r="X4003" i="1"/>
  <c r="X4002" i="1"/>
  <c r="X4001" i="1"/>
  <c r="X4000" i="1"/>
  <c r="X3999" i="1"/>
  <c r="X4016" i="1"/>
  <c r="X5689" i="1"/>
  <c r="X5687" i="1"/>
  <c r="X5690" i="1"/>
  <c r="X5685" i="1"/>
  <c r="X5686" i="1"/>
  <c r="X5688" i="1"/>
  <c r="X5691" i="1"/>
  <c r="X5160" i="1"/>
  <c r="X5161" i="1"/>
  <c r="X5162" i="1"/>
  <c r="X4752" i="1"/>
  <c r="X4751" i="1"/>
  <c r="X4753" i="1"/>
  <c r="X3024" i="1"/>
  <c r="X3015" i="1"/>
  <c r="X3023" i="1"/>
  <c r="X3013" i="1"/>
  <c r="X3020" i="1"/>
  <c r="X3019" i="1"/>
  <c r="X3011" i="1"/>
  <c r="X3021" i="1"/>
  <c r="X3018" i="1"/>
  <c r="X3025" i="1"/>
  <c r="X3014" i="1"/>
  <c r="X3012" i="1"/>
  <c r="X3022" i="1"/>
  <c r="X3016" i="1"/>
  <c r="X3017" i="1"/>
  <c r="X3026" i="1"/>
  <c r="X5875" i="1"/>
  <c r="X5874" i="1"/>
  <c r="X5873" i="1"/>
  <c r="X5876" i="1"/>
  <c r="X4316" i="1"/>
  <c r="X4315" i="1"/>
  <c r="X4317" i="1"/>
  <c r="X5341" i="1"/>
  <c r="X5344" i="1"/>
  <c r="X5342" i="1"/>
  <c r="X5343" i="1"/>
  <c r="X5345" i="1"/>
  <c r="X4319" i="1"/>
  <c r="X4321" i="1"/>
  <c r="X4320" i="1"/>
  <c r="X4318" i="1"/>
  <c r="X4322" i="1"/>
  <c r="X284" i="1"/>
  <c r="X285" i="1"/>
  <c r="X282" i="1"/>
  <c r="X283" i="1"/>
  <c r="X281" i="1"/>
  <c r="X286" i="1"/>
  <c r="X5170" i="1"/>
  <c r="X5169" i="1"/>
  <c r="X5168" i="1"/>
  <c r="X5167" i="1"/>
  <c r="X5171" i="1"/>
  <c r="X1690" i="1"/>
  <c r="X1686" i="1"/>
  <c r="X1688" i="1"/>
  <c r="X1687" i="1"/>
  <c r="X1689" i="1"/>
  <c r="X1685" i="1"/>
  <c r="X1684" i="1"/>
  <c r="X1683" i="1"/>
  <c r="X1681" i="1"/>
  <c r="X1682" i="1"/>
  <c r="X1680" i="1"/>
  <c r="X1679" i="1"/>
  <c r="X1676" i="1"/>
  <c r="X1673" i="1"/>
  <c r="X1675" i="1"/>
  <c r="X1674" i="1"/>
  <c r="X1677" i="1"/>
  <c r="X1678" i="1"/>
  <c r="X1691" i="1"/>
  <c r="X4938" i="1"/>
  <c r="X4940" i="1"/>
  <c r="X4941" i="1"/>
  <c r="X4937" i="1"/>
  <c r="X4939" i="1"/>
  <c r="X4936" i="1"/>
  <c r="X4935" i="1"/>
  <c r="X4942" i="1"/>
  <c r="X5785" i="1"/>
  <c r="X5784" i="1"/>
  <c r="X5786" i="1"/>
  <c r="X5787" i="1"/>
  <c r="X5788" i="1"/>
  <c r="X5638" i="1"/>
  <c r="X5639" i="1"/>
  <c r="X5636" i="1"/>
  <c r="X5637" i="1"/>
  <c r="X5640" i="1"/>
  <c r="X1900" i="1"/>
  <c r="X1899" i="1"/>
  <c r="X1898" i="1"/>
  <c r="X1897" i="1"/>
  <c r="X1864" i="1"/>
  <c r="X1855" i="1"/>
  <c r="X1877" i="1"/>
  <c r="X1850" i="1"/>
  <c r="X1888" i="1"/>
  <c r="X1825" i="1"/>
  <c r="X1830" i="1"/>
  <c r="X1863" i="1"/>
  <c r="X1887" i="1"/>
  <c r="X1834" i="1"/>
  <c r="X1817" i="1"/>
  <c r="X1847" i="1"/>
  <c r="X1870" i="1"/>
  <c r="X1818" i="1"/>
  <c r="X1876" i="1"/>
  <c r="X1839" i="1"/>
  <c r="X1895" i="1"/>
  <c r="X1826" i="1"/>
  <c r="X1819" i="1"/>
  <c r="X1879" i="1"/>
  <c r="X1861" i="1"/>
  <c r="X1840" i="1"/>
  <c r="X1857" i="1"/>
  <c r="X1880" i="1"/>
  <c r="X1827" i="1"/>
  <c r="X1874" i="1"/>
  <c r="X1842" i="1"/>
  <c r="X1883" i="1"/>
  <c r="X1843" i="1"/>
  <c r="X1872" i="1"/>
  <c r="X1889" i="1"/>
  <c r="X1885" i="1"/>
  <c r="X1893" i="1"/>
  <c r="X1820" i="1"/>
  <c r="X1831" i="1"/>
  <c r="X1838" i="1"/>
  <c r="X1882" i="1"/>
  <c r="X1844" i="1"/>
  <c r="X1832" i="1"/>
  <c r="X1833" i="1"/>
  <c r="X1890" i="1"/>
  <c r="X1854" i="1"/>
  <c r="X1821" i="1"/>
  <c r="X1848" i="1"/>
  <c r="X1828" i="1"/>
  <c r="X1835" i="1"/>
  <c r="X1867" i="1"/>
  <c r="X1853" i="1"/>
  <c r="X1858" i="1"/>
  <c r="X1851" i="1"/>
  <c r="X1884" i="1"/>
  <c r="X1841" i="1"/>
  <c r="X1836" i="1"/>
  <c r="X1862" i="1"/>
  <c r="X1849" i="1"/>
  <c r="X1894" i="1"/>
  <c r="X1886" i="1"/>
  <c r="X1822" i="1"/>
  <c r="X1865" i="1"/>
  <c r="X1856" i="1"/>
  <c r="X1892" i="1"/>
  <c r="X1866" i="1"/>
  <c r="X1871" i="1"/>
  <c r="X1859" i="1"/>
  <c r="X1837" i="1"/>
  <c r="X1868" i="1"/>
  <c r="X1823" i="1"/>
  <c r="X1845" i="1"/>
  <c r="X1891" i="1"/>
  <c r="X1860" i="1"/>
  <c r="X1875" i="1"/>
  <c r="X1878" i="1"/>
  <c r="X1896" i="1"/>
  <c r="X1873" i="1"/>
  <c r="X1881" i="1"/>
  <c r="X1824" i="1"/>
  <c r="X1869" i="1"/>
  <c r="X1852" i="1"/>
  <c r="X1846" i="1"/>
  <c r="X1829" i="1"/>
  <c r="X1816" i="1"/>
  <c r="X1815" i="1"/>
  <c r="X1814" i="1"/>
  <c r="X1813" i="1"/>
  <c r="X1812" i="1"/>
  <c r="X1811" i="1"/>
  <c r="X1810" i="1"/>
  <c r="X1797" i="1"/>
  <c r="X1775" i="1"/>
  <c r="X1800" i="1"/>
  <c r="X1792" i="1"/>
  <c r="X1783" i="1"/>
  <c r="X1779" i="1"/>
  <c r="X1778" i="1"/>
  <c r="X1774" i="1"/>
  <c r="X1791" i="1"/>
  <c r="X1808" i="1"/>
  <c r="X1786" i="1"/>
  <c r="X1803" i="1"/>
  <c r="X1777" i="1"/>
  <c r="X1794" i="1"/>
  <c r="X1798" i="1"/>
  <c r="X1781" i="1"/>
  <c r="X1782" i="1"/>
  <c r="X1799" i="1"/>
  <c r="X1785" i="1"/>
  <c r="X1807" i="1"/>
  <c r="X1806" i="1"/>
  <c r="X1790" i="1"/>
  <c r="X1795" i="1"/>
  <c r="X1809" i="1"/>
  <c r="X1784" i="1"/>
  <c r="X1801" i="1"/>
  <c r="X1780" i="1"/>
  <c r="X1793" i="1"/>
  <c r="X1805" i="1"/>
  <c r="X1802" i="1"/>
  <c r="X1796" i="1"/>
  <c r="X1776" i="1"/>
  <c r="X1804" i="1"/>
  <c r="X1787" i="1"/>
  <c r="X1789" i="1"/>
  <c r="X1788" i="1"/>
  <c r="X1773" i="1"/>
  <c r="X1772" i="1"/>
  <c r="X1771" i="1"/>
  <c r="X1770" i="1"/>
  <c r="X1769" i="1"/>
  <c r="X1768" i="1"/>
  <c r="X1767" i="1"/>
  <c r="X1766" i="1"/>
  <c r="X1765" i="1"/>
  <c r="X1764" i="1"/>
  <c r="X1763" i="1"/>
  <c r="X1760" i="1"/>
  <c r="X1762" i="1"/>
  <c r="X1759" i="1"/>
  <c r="X1761" i="1"/>
  <c r="X1758" i="1"/>
  <c r="X1757" i="1"/>
  <c r="X1756" i="1"/>
  <c r="X1755" i="1"/>
  <c r="X1754" i="1"/>
  <c r="X1753" i="1"/>
  <c r="X1752" i="1"/>
  <c r="X1751" i="1"/>
  <c r="X1750" i="1"/>
  <c r="X1901" i="1"/>
  <c r="X5680" i="1"/>
  <c r="X5679" i="1"/>
  <c r="X5677" i="1"/>
  <c r="X5678" i="1"/>
  <c r="X5681" i="1"/>
  <c r="X5440" i="1"/>
  <c r="X5439" i="1"/>
  <c r="X5441" i="1"/>
  <c r="X5085" i="1"/>
  <c r="X5086" i="1"/>
  <c r="X5087" i="1"/>
  <c r="X5963" i="1"/>
  <c r="X5964" i="1"/>
  <c r="X3298" i="1"/>
  <c r="X3299" i="1"/>
  <c r="X3300" i="1"/>
  <c r="X3297" i="1"/>
  <c r="X3296" i="1"/>
  <c r="X3295" i="1"/>
  <c r="X3294" i="1"/>
  <c r="X3293" i="1"/>
  <c r="X3290" i="1"/>
  <c r="X3291" i="1"/>
  <c r="X3292" i="1"/>
  <c r="X3289" i="1"/>
  <c r="X3301" i="1"/>
  <c r="X3435" i="1"/>
  <c r="X3434" i="1"/>
  <c r="X3433" i="1"/>
  <c r="X3432" i="1"/>
  <c r="X3431" i="1"/>
  <c r="X3436" i="1"/>
  <c r="X5139" i="1"/>
  <c r="X5138" i="1"/>
  <c r="X5137" i="1"/>
  <c r="X5140" i="1"/>
  <c r="X3264" i="1"/>
  <c r="X3263" i="1"/>
  <c r="X3262" i="1"/>
  <c r="X3256" i="1"/>
  <c r="X3258" i="1"/>
  <c r="X3259" i="1"/>
  <c r="X3260" i="1"/>
  <c r="X3257" i="1"/>
  <c r="X3255" i="1"/>
  <c r="X3261" i="1"/>
  <c r="X3254" i="1"/>
  <c r="X3253" i="1"/>
  <c r="X3252" i="1"/>
  <c r="X3251" i="1"/>
  <c r="X3250" i="1"/>
  <c r="X3249" i="1"/>
  <c r="X3248" i="1"/>
  <c r="X3265" i="1"/>
  <c r="X4117" i="1"/>
  <c r="X4116" i="1"/>
  <c r="X4115" i="1"/>
  <c r="X4114" i="1"/>
  <c r="X4113" i="1"/>
  <c r="X4118" i="1"/>
  <c r="X2360" i="1"/>
  <c r="X2359" i="1"/>
  <c r="X2347" i="1"/>
  <c r="X2345" i="1"/>
  <c r="X2353" i="1"/>
  <c r="X2346" i="1"/>
  <c r="X2358" i="1"/>
  <c r="X2351" i="1"/>
  <c r="X2350" i="1"/>
  <c r="X2349" i="1"/>
  <c r="X2355" i="1"/>
  <c r="X2354" i="1"/>
  <c r="X2357" i="1"/>
  <c r="X2356" i="1"/>
  <c r="X2348" i="1"/>
  <c r="X2352" i="1"/>
  <c r="X2344" i="1"/>
  <c r="X2337" i="1"/>
  <c r="X2335" i="1"/>
  <c r="X2339" i="1"/>
  <c r="X2332" i="1"/>
  <c r="X2341" i="1"/>
  <c r="X2342" i="1"/>
  <c r="X2338" i="1"/>
  <c r="X2334" i="1"/>
  <c r="X2333" i="1"/>
  <c r="X2336" i="1"/>
  <c r="X2340" i="1"/>
  <c r="X2343" i="1"/>
  <c r="X2361" i="1"/>
  <c r="X3393" i="1"/>
  <c r="X3392" i="1"/>
  <c r="X3391" i="1"/>
  <c r="X3394" i="1"/>
  <c r="X3479" i="1"/>
  <c r="X3482" i="1"/>
  <c r="X3478" i="1"/>
  <c r="X3474" i="1"/>
  <c r="X3481" i="1"/>
  <c r="X3477" i="1"/>
  <c r="X3480" i="1"/>
  <c r="X3475" i="1"/>
  <c r="X3476" i="1"/>
  <c r="X3473" i="1"/>
  <c r="X3472" i="1"/>
  <c r="X3471" i="1"/>
  <c r="X3470" i="1"/>
  <c r="X3469" i="1"/>
  <c r="X3468" i="1"/>
  <c r="X3467" i="1"/>
  <c r="X3466" i="1"/>
  <c r="X3465" i="1"/>
  <c r="X3483" i="1"/>
  <c r="X4784" i="1"/>
  <c r="X4783" i="1"/>
  <c r="X4782" i="1"/>
  <c r="X4767" i="1"/>
  <c r="X4771" i="1"/>
  <c r="X4775" i="1"/>
  <c r="X4777" i="1"/>
  <c r="X4774" i="1"/>
  <c r="X4772" i="1"/>
  <c r="X4765" i="1"/>
  <c r="X4781" i="1"/>
  <c r="X4779" i="1"/>
  <c r="X4768" i="1"/>
  <c r="X4780" i="1"/>
  <c r="X4778" i="1"/>
  <c r="X4769" i="1"/>
  <c r="X4776" i="1"/>
  <c r="X4764" i="1"/>
  <c r="X4773" i="1"/>
  <c r="X4770" i="1"/>
  <c r="X4766" i="1"/>
  <c r="X4763" i="1"/>
  <c r="X4762" i="1"/>
  <c r="X4761" i="1"/>
  <c r="X4760" i="1"/>
  <c r="X4757" i="1"/>
  <c r="X4758" i="1"/>
  <c r="X4759" i="1"/>
  <c r="X4785" i="1"/>
  <c r="X3095" i="1"/>
  <c r="X3094" i="1"/>
  <c r="X3093" i="1"/>
  <c r="X3090" i="1"/>
  <c r="X3091" i="1"/>
  <c r="X3092" i="1"/>
  <c r="X3089" i="1"/>
  <c r="X3086" i="1"/>
  <c r="X3083" i="1"/>
  <c r="X3085" i="1"/>
  <c r="X3088" i="1"/>
  <c r="X3082" i="1"/>
  <c r="X3087" i="1"/>
  <c r="X3084" i="1"/>
  <c r="X3079" i="1"/>
  <c r="X3080" i="1"/>
  <c r="X3081" i="1"/>
  <c r="X3096" i="1"/>
  <c r="X3624" i="1"/>
  <c r="X3623" i="1"/>
  <c r="X3620" i="1"/>
  <c r="X3622" i="1"/>
  <c r="X3621" i="1"/>
  <c r="X3619" i="1"/>
  <c r="X3625" i="1"/>
  <c r="X5670" i="1"/>
  <c r="X5671" i="1"/>
  <c r="X5672" i="1"/>
  <c r="X4883" i="1"/>
  <c r="X4885" i="1"/>
  <c r="X4881" i="1"/>
  <c r="X4884" i="1"/>
  <c r="X4882" i="1"/>
  <c r="X4886" i="1"/>
  <c r="X5859" i="1"/>
  <c r="X5857" i="1"/>
  <c r="X5858" i="1"/>
  <c r="X5860" i="1"/>
  <c r="X5226" i="1"/>
  <c r="X5227" i="1"/>
  <c r="X5225" i="1"/>
  <c r="X5228" i="1"/>
  <c r="X5045" i="1"/>
  <c r="X5046" i="1"/>
  <c r="X5961" i="1"/>
  <c r="X5962" i="1"/>
  <c r="X4672" i="1"/>
  <c r="X4668" i="1"/>
  <c r="X4669" i="1"/>
  <c r="X4670" i="1"/>
  <c r="X4665" i="1"/>
  <c r="X4663" i="1"/>
  <c r="X4671" i="1"/>
  <c r="X4667" i="1"/>
  <c r="X4664" i="1"/>
  <c r="X4666" i="1"/>
  <c r="X4662" i="1"/>
  <c r="X4661" i="1"/>
  <c r="X4660" i="1"/>
  <c r="X4657" i="1"/>
  <c r="X4656" i="1"/>
  <c r="X4659" i="1"/>
  <c r="X4658" i="1"/>
  <c r="X4673" i="1"/>
  <c r="X4026" i="1"/>
  <c r="X4025" i="1"/>
  <c r="X4024" i="1"/>
  <c r="X4023" i="1"/>
  <c r="X4027" i="1"/>
  <c r="X6124" i="1"/>
  <c r="X6086" i="1"/>
  <c r="X6085" i="1"/>
  <c r="X6078" i="1"/>
  <c r="X6077" i="1"/>
  <c r="X6068" i="1"/>
  <c r="X6048" i="1"/>
  <c r="X6049" i="1"/>
  <c r="X6045" i="1"/>
  <c r="X6051" i="1"/>
  <c r="X6046" i="1"/>
  <c r="X6035" i="1"/>
  <c r="X6029" i="1"/>
  <c r="X6036" i="1"/>
  <c r="X6040" i="1"/>
  <c r="X6034" i="1"/>
  <c r="X6042" i="1"/>
  <c r="X6041" i="1"/>
  <c r="X6032" i="1"/>
  <c r="X6028" i="1"/>
  <c r="X6027" i="1"/>
  <c r="X6019" i="1"/>
  <c r="X6020" i="1"/>
  <c r="X6012" i="1"/>
  <c r="X6017" i="1"/>
  <c r="X6011" i="1"/>
  <c r="X6013" i="1"/>
  <c r="X6201" i="1"/>
  <c r="X2141" i="1"/>
  <c r="X2143" i="1"/>
  <c r="X2144" i="1"/>
  <c r="X2142" i="1"/>
  <c r="X2145" i="1"/>
  <c r="X2129" i="1"/>
  <c r="X2135" i="1"/>
  <c r="X2136" i="1"/>
  <c r="X2130" i="1"/>
  <c r="X2128" i="1"/>
  <c r="X2140" i="1"/>
  <c r="X2132" i="1"/>
  <c r="X2131" i="1"/>
  <c r="X2138" i="1"/>
  <c r="X2137" i="1"/>
  <c r="X2133" i="1"/>
  <c r="X2134" i="1"/>
  <c r="X2139" i="1"/>
  <c r="X2146" i="1"/>
  <c r="X494" i="1"/>
  <c r="X493" i="1"/>
  <c r="X492" i="1"/>
  <c r="X489" i="1"/>
  <c r="X490" i="1"/>
  <c r="X491" i="1"/>
  <c r="X488" i="1"/>
  <c r="X485" i="1"/>
  <c r="X486" i="1"/>
  <c r="X484" i="1"/>
  <c r="X487" i="1"/>
  <c r="X483" i="1"/>
  <c r="X482" i="1"/>
  <c r="X481" i="1"/>
  <c r="X480" i="1"/>
  <c r="X479" i="1"/>
  <c r="X495" i="1"/>
  <c r="X4500" i="1"/>
  <c r="X4496" i="1"/>
  <c r="X4497" i="1"/>
  <c r="X4501" i="1"/>
  <c r="X4503" i="1"/>
  <c r="X4502" i="1"/>
  <c r="X4499" i="1"/>
  <c r="X4498" i="1"/>
  <c r="X4494" i="1"/>
  <c r="X4492" i="1"/>
  <c r="X4495" i="1"/>
  <c r="X4493" i="1"/>
  <c r="X4504" i="1"/>
  <c r="X2239" i="1"/>
  <c r="X2238" i="1"/>
  <c r="X2237" i="1"/>
  <c r="X2236" i="1"/>
  <c r="X2235" i="1"/>
  <c r="X2231" i="1"/>
  <c r="X2232" i="1"/>
  <c r="X2233" i="1"/>
  <c r="X2234" i="1"/>
  <c r="X2230" i="1"/>
  <c r="X2220" i="1"/>
  <c r="X2226" i="1"/>
  <c r="X2218" i="1"/>
  <c r="X2224" i="1"/>
  <c r="X2227" i="1"/>
  <c r="X2219" i="1"/>
  <c r="X2228" i="1"/>
  <c r="X2222" i="1"/>
  <c r="X2221" i="1"/>
  <c r="X2225" i="1"/>
  <c r="X2223" i="1"/>
  <c r="X2229" i="1"/>
  <c r="X2217" i="1"/>
  <c r="X2216" i="1"/>
  <c r="X2215" i="1"/>
  <c r="X2214" i="1"/>
  <c r="X2240" i="1"/>
  <c r="X4674" i="1"/>
  <c r="X4675" i="1"/>
  <c r="X4398" i="1"/>
  <c r="X4397" i="1"/>
  <c r="X4396" i="1"/>
  <c r="X4394" i="1"/>
  <c r="X4395" i="1"/>
  <c r="X4390" i="1"/>
  <c r="X4393" i="1"/>
  <c r="X4391" i="1"/>
  <c r="X4392" i="1"/>
  <c r="X4389" i="1"/>
  <c r="X4399" i="1"/>
  <c r="X5229" i="1"/>
  <c r="X5230" i="1"/>
  <c r="X5231" i="1"/>
  <c r="X2260" i="1"/>
  <c r="X2258" i="1"/>
  <c r="X2257" i="1"/>
  <c r="X2256" i="1"/>
  <c r="X2259" i="1"/>
  <c r="X2255" i="1"/>
  <c r="X2254" i="1"/>
  <c r="X2261" i="1"/>
  <c r="X3661" i="1"/>
  <c r="X3662" i="1"/>
  <c r="X3660" i="1"/>
  <c r="X3658" i="1"/>
  <c r="X3657" i="1"/>
  <c r="X3659" i="1"/>
  <c r="X3656" i="1"/>
  <c r="X3655" i="1"/>
  <c r="X3663" i="1"/>
  <c r="X5253" i="1"/>
  <c r="X5254" i="1"/>
  <c r="X5255" i="1"/>
  <c r="X5261" i="1"/>
  <c r="X5260" i="1"/>
  <c r="X5256" i="1"/>
  <c r="X5257" i="1"/>
  <c r="X5258" i="1"/>
  <c r="X5259" i="1"/>
  <c r="X5252" i="1"/>
  <c r="X5251" i="1"/>
  <c r="X5262" i="1"/>
  <c r="X5587" i="1"/>
  <c r="X5586" i="1"/>
  <c r="X5585" i="1"/>
  <c r="X5588" i="1"/>
  <c r="X5494" i="1"/>
  <c r="X5493" i="1"/>
  <c r="X5492" i="1"/>
  <c r="X5495" i="1"/>
  <c r="X5867" i="1"/>
  <c r="X5866" i="1"/>
  <c r="X5865" i="1"/>
  <c r="X5868" i="1"/>
  <c r="X5953" i="1"/>
  <c r="X5954" i="1"/>
  <c r="X4626" i="1"/>
  <c r="X4629" i="1"/>
  <c r="X4627" i="1"/>
  <c r="X4628" i="1"/>
  <c r="X4630" i="1"/>
  <c r="X5622" i="1"/>
  <c r="X5621" i="1"/>
  <c r="X5623" i="1"/>
  <c r="X5090" i="1"/>
  <c r="X5091" i="1"/>
  <c r="X5088" i="1"/>
  <c r="X5089" i="1"/>
  <c r="X5092" i="1"/>
  <c r="X4191" i="1"/>
  <c r="X4190" i="1"/>
  <c r="X4189" i="1"/>
  <c r="X4192" i="1"/>
  <c r="X5571" i="1"/>
  <c r="X5570" i="1"/>
  <c r="X5569" i="1"/>
  <c r="X5568" i="1"/>
  <c r="X5572" i="1"/>
  <c r="X4712" i="1"/>
  <c r="X4708" i="1"/>
  <c r="X4720" i="1"/>
  <c r="X4713" i="1"/>
  <c r="X4723" i="1"/>
  <c r="X4725" i="1"/>
  <c r="X4715" i="1"/>
  <c r="X4721" i="1"/>
  <c r="X4722" i="1"/>
  <c r="X4709" i="1"/>
  <c r="X4707" i="1"/>
  <c r="X4719" i="1"/>
  <c r="X4714" i="1"/>
  <c r="X4710" i="1"/>
  <c r="X4718" i="1"/>
  <c r="X4717" i="1"/>
  <c r="X4711" i="1"/>
  <c r="X4716" i="1"/>
  <c r="X4724" i="1"/>
  <c r="X4726" i="1"/>
  <c r="X5946" i="1"/>
  <c r="X5947" i="1"/>
  <c r="X3458" i="1"/>
  <c r="X3459" i="1"/>
  <c r="X3461" i="1"/>
  <c r="X3462" i="1"/>
  <c r="X3460" i="1"/>
  <c r="X3463" i="1"/>
  <c r="X3457" i="1"/>
  <c r="X3456" i="1"/>
  <c r="X3464" i="1"/>
  <c r="X5308" i="1"/>
  <c r="X5307" i="1"/>
  <c r="X5309" i="1"/>
  <c r="X3043" i="1"/>
  <c r="X3042" i="1"/>
  <c r="X3040" i="1"/>
  <c r="X3039" i="1"/>
  <c r="X3041" i="1"/>
  <c r="X3038" i="1"/>
  <c r="X3037" i="1"/>
  <c r="X3036" i="1"/>
  <c r="X3035" i="1"/>
  <c r="X3044" i="1"/>
  <c r="X5990" i="1"/>
  <c r="X5991" i="1"/>
  <c r="X2615" i="1"/>
  <c r="X2612" i="1"/>
  <c r="X2614" i="1"/>
  <c r="X2613" i="1"/>
  <c r="X2610" i="1"/>
  <c r="X2611" i="1"/>
  <c r="X2602" i="1"/>
  <c r="X2604" i="1"/>
  <c r="X2606" i="1"/>
  <c r="X2603" i="1"/>
  <c r="X2599" i="1"/>
  <c r="X2607" i="1"/>
  <c r="X2600" i="1"/>
  <c r="X2609" i="1"/>
  <c r="X2597" i="1"/>
  <c r="X2598" i="1"/>
  <c r="X2595" i="1"/>
  <c r="X2601" i="1"/>
  <c r="X2596" i="1"/>
  <c r="X2605" i="1"/>
  <c r="X2608" i="1"/>
  <c r="X2592" i="1"/>
  <c r="X2594" i="1"/>
  <c r="X2593" i="1"/>
  <c r="X2589" i="1"/>
  <c r="X2591" i="1"/>
  <c r="X2590" i="1"/>
  <c r="X2588" i="1"/>
  <c r="X2585" i="1"/>
  <c r="X2586" i="1"/>
  <c r="X2583" i="1"/>
  <c r="X2587" i="1"/>
  <c r="X2584" i="1"/>
  <c r="X2580" i="1"/>
  <c r="X2565" i="1"/>
  <c r="X2573" i="1"/>
  <c r="X2561" i="1"/>
  <c r="X2562" i="1"/>
  <c r="X2566" i="1"/>
  <c r="X2560" i="1"/>
  <c r="X2559" i="1"/>
  <c r="X2558" i="1"/>
  <c r="X2574" i="1"/>
  <c r="X2578" i="1"/>
  <c r="X2569" i="1"/>
  <c r="X2579" i="1"/>
  <c r="X2570" i="1"/>
  <c r="X2577" i="1"/>
  <c r="X2571" i="1"/>
  <c r="X2581" i="1"/>
  <c r="X2555" i="1"/>
  <c r="X2557" i="1"/>
  <c r="X2582" i="1"/>
  <c r="X2564" i="1"/>
  <c r="X2556" i="1"/>
  <c r="X2572" i="1"/>
  <c r="X2567" i="1"/>
  <c r="X2563" i="1"/>
  <c r="X2576" i="1"/>
  <c r="X2575" i="1"/>
  <c r="X2568" i="1"/>
  <c r="X2554" i="1"/>
  <c r="X2553" i="1"/>
  <c r="X2552" i="1"/>
  <c r="X2616" i="1"/>
  <c r="X4741" i="1"/>
  <c r="X4738" i="1"/>
  <c r="X4736" i="1"/>
  <c r="X4739" i="1"/>
  <c r="X4740" i="1"/>
  <c r="X4737" i="1"/>
  <c r="X4735" i="1"/>
  <c r="X4742" i="1"/>
  <c r="X5877" i="1"/>
  <c r="X5878" i="1"/>
  <c r="X5879" i="1"/>
  <c r="X5482" i="1"/>
  <c r="X5483" i="1"/>
  <c r="X5479" i="1"/>
  <c r="X5480" i="1"/>
  <c r="X5481" i="1"/>
  <c r="X5807" i="1"/>
  <c r="X5805" i="1"/>
  <c r="X5806" i="1"/>
  <c r="X5804" i="1"/>
  <c r="X5808" i="1"/>
  <c r="X5795" i="1"/>
  <c r="X5794" i="1"/>
  <c r="X5796" i="1"/>
  <c r="X5797" i="1"/>
  <c r="X5793" i="1"/>
  <c r="X5792" i="1"/>
  <c r="X5798" i="1"/>
  <c r="X4490" i="1"/>
  <c r="X4491" i="1"/>
  <c r="X5132" i="1"/>
  <c r="X5131" i="1"/>
  <c r="X5130" i="1"/>
  <c r="X5133" i="1"/>
  <c r="X5331" i="1"/>
  <c r="X5329" i="1"/>
  <c r="X5330" i="1"/>
  <c r="X5326" i="1"/>
  <c r="X5327" i="1"/>
  <c r="X5328" i="1"/>
  <c r="X5325" i="1"/>
  <c r="X5324" i="1"/>
  <c r="X5332" i="1"/>
  <c r="X5449" i="1"/>
  <c r="X5448" i="1"/>
  <c r="X5447" i="1"/>
  <c r="X5446" i="1"/>
  <c r="X5450" i="1"/>
  <c r="X5566" i="1"/>
  <c r="X5564" i="1"/>
  <c r="X5565" i="1"/>
  <c r="X5567" i="1"/>
  <c r="X3650" i="1"/>
  <c r="X3648" i="1"/>
  <c r="X3643" i="1"/>
  <c r="X3645" i="1"/>
  <c r="X3651" i="1"/>
  <c r="X3652" i="1"/>
  <c r="X3653" i="1"/>
  <c r="X3641" i="1"/>
  <c r="X3644" i="1"/>
  <c r="X3649" i="1"/>
  <c r="X3646" i="1"/>
  <c r="X3647" i="1"/>
  <c r="X3642" i="1"/>
  <c r="X3654" i="1"/>
  <c r="X5775" i="1"/>
  <c r="X5776" i="1"/>
  <c r="X5777" i="1"/>
  <c r="X5898" i="1"/>
  <c r="X5897" i="1"/>
  <c r="X5896" i="1"/>
  <c r="X5899" i="1"/>
  <c r="X5924" i="1"/>
  <c r="X5923" i="1"/>
  <c r="X5922" i="1"/>
  <c r="X5925" i="1"/>
  <c r="X3719" i="1"/>
  <c r="X3716" i="1"/>
  <c r="X3714" i="1"/>
  <c r="X3715" i="1"/>
  <c r="X3717" i="1"/>
  <c r="X3718" i="1"/>
  <c r="X3713" i="1"/>
  <c r="X3706" i="1"/>
  <c r="X3709" i="1"/>
  <c r="X3707" i="1"/>
  <c r="X3708" i="1"/>
  <c r="X3704" i="1"/>
  <c r="X3705" i="1"/>
  <c r="X3712" i="1"/>
  <c r="X3710" i="1"/>
  <c r="X3711" i="1"/>
  <c r="X3703" i="1"/>
  <c r="X3702" i="1"/>
  <c r="X3701" i="1"/>
  <c r="X3700" i="1"/>
  <c r="X3699" i="1"/>
  <c r="X3698" i="1"/>
  <c r="X3697" i="1"/>
  <c r="X3693" i="1"/>
  <c r="X3695" i="1"/>
  <c r="X3696" i="1"/>
  <c r="X3694" i="1"/>
  <c r="X3692" i="1"/>
  <c r="X3691" i="1"/>
  <c r="X3690" i="1"/>
  <c r="X3689" i="1"/>
  <c r="X3720" i="1"/>
  <c r="X2868" i="1"/>
  <c r="X2867" i="1"/>
  <c r="X2866" i="1"/>
  <c r="X2863" i="1"/>
  <c r="X2865" i="1"/>
  <c r="X2864" i="1"/>
  <c r="X2854" i="1"/>
  <c r="X2851" i="1"/>
  <c r="X2848" i="1"/>
  <c r="X2855" i="1"/>
  <c r="X2852" i="1"/>
  <c r="X2861" i="1"/>
  <c r="X2856" i="1"/>
  <c r="X2853" i="1"/>
  <c r="X2845" i="1"/>
  <c r="X2849" i="1"/>
  <c r="X2859" i="1"/>
  <c r="X2846" i="1"/>
  <c r="X2850" i="1"/>
  <c r="X2858" i="1"/>
  <c r="X2860" i="1"/>
  <c r="X2862" i="1"/>
  <c r="X2857" i="1"/>
  <c r="X2847" i="1"/>
  <c r="X2844" i="1"/>
  <c r="X2843" i="1"/>
  <c r="X2842" i="1"/>
  <c r="X2841" i="1"/>
  <c r="X2840" i="1"/>
  <c r="X2869" i="1"/>
  <c r="X5972" i="1"/>
  <c r="X5973" i="1"/>
  <c r="X5885" i="1"/>
  <c r="X5884" i="1"/>
  <c r="X5886" i="1"/>
  <c r="X5532" i="1"/>
  <c r="X5531" i="1"/>
  <c r="X5530" i="1"/>
  <c r="X5533" i="1"/>
  <c r="X5802" i="1"/>
  <c r="X5801" i="1"/>
  <c r="X5800" i="1"/>
  <c r="X5799" i="1"/>
  <c r="X5803" i="1"/>
  <c r="X3354" i="1"/>
  <c r="X3355" i="1"/>
  <c r="X3357" i="1"/>
  <c r="X3356" i="1"/>
  <c r="X3358" i="1"/>
  <c r="X3359" i="1"/>
  <c r="X5710" i="1"/>
  <c r="X5711" i="1"/>
  <c r="X5712" i="1"/>
  <c r="X1136" i="1"/>
  <c r="X1135" i="1"/>
  <c r="X1134" i="1"/>
  <c r="X1133" i="1"/>
  <c r="X1129" i="1"/>
  <c r="X1132" i="1"/>
  <c r="X1128" i="1"/>
  <c r="X1127" i="1"/>
  <c r="X1130" i="1"/>
  <c r="X1131" i="1"/>
  <c r="X1126" i="1"/>
  <c r="X1125" i="1"/>
  <c r="X1123" i="1"/>
  <c r="X1124" i="1"/>
  <c r="X1137" i="1"/>
  <c r="X4250" i="1"/>
  <c r="X4251" i="1"/>
  <c r="X4252" i="1"/>
  <c r="X4249" i="1"/>
  <c r="X4254" i="1"/>
  <c r="X4253" i="1"/>
  <c r="X4255" i="1"/>
  <c r="X5489" i="1"/>
  <c r="X5490" i="1"/>
  <c r="X5487" i="1"/>
  <c r="X5488" i="1"/>
  <c r="X5491" i="1"/>
  <c r="X5292" i="1"/>
  <c r="X5291" i="1"/>
  <c r="X5290" i="1"/>
  <c r="X5289" i="1"/>
  <c r="X5293" i="1"/>
  <c r="X5980" i="1"/>
  <c r="X5748" i="1"/>
  <c r="X5749" i="1"/>
  <c r="X3347" i="1"/>
  <c r="X3346" i="1"/>
  <c r="X3345" i="1"/>
  <c r="X3344" i="1"/>
  <c r="X3348" i="1"/>
  <c r="X3342" i="1"/>
  <c r="X3336" i="1"/>
  <c r="X3341" i="1"/>
  <c r="X3335" i="1"/>
  <c r="X3340" i="1"/>
  <c r="X3337" i="1"/>
  <c r="X3338" i="1"/>
  <c r="X3339" i="1"/>
  <c r="X3334" i="1"/>
  <c r="X3333" i="1"/>
  <c r="X3332" i="1"/>
  <c r="X3331" i="1"/>
  <c r="X3330" i="1"/>
  <c r="X3329" i="1"/>
  <c r="X3328" i="1"/>
  <c r="X3327" i="1"/>
  <c r="X3326" i="1"/>
  <c r="X3343" i="1"/>
  <c r="X4211" i="1"/>
  <c r="X4210" i="1"/>
  <c r="X4212" i="1"/>
  <c r="X2656" i="1"/>
  <c r="X2655" i="1"/>
  <c r="X2654" i="1"/>
  <c r="X2653" i="1"/>
  <c r="X2648" i="1"/>
  <c r="X2650" i="1"/>
  <c r="X2651" i="1"/>
  <c r="X2649" i="1"/>
  <c r="X2652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57" i="1"/>
  <c r="X2414" i="1"/>
  <c r="X2413" i="1"/>
  <c r="X2412" i="1"/>
  <c r="X2410" i="1"/>
  <c r="X2411" i="1"/>
  <c r="X2409" i="1"/>
  <c r="X2408" i="1"/>
  <c r="X2406" i="1"/>
  <c r="X2407" i="1"/>
  <c r="X2405" i="1"/>
  <c r="X2403" i="1"/>
  <c r="X2404" i="1"/>
  <c r="X2402" i="1"/>
  <c r="X2399" i="1"/>
  <c r="X2401" i="1"/>
  <c r="X2400" i="1"/>
  <c r="X2393" i="1"/>
  <c r="X2396" i="1"/>
  <c r="X2398" i="1"/>
  <c r="X2395" i="1"/>
  <c r="X2394" i="1"/>
  <c r="X2397" i="1"/>
  <c r="X2392" i="1"/>
  <c r="X2391" i="1"/>
  <c r="X2389" i="1"/>
  <c r="X2390" i="1"/>
  <c r="X2388" i="1"/>
  <c r="X2385" i="1"/>
  <c r="X2386" i="1"/>
  <c r="X2387" i="1"/>
  <c r="X2384" i="1"/>
  <c r="X2383" i="1"/>
  <c r="X2381" i="1"/>
  <c r="X2382" i="1"/>
  <c r="X2380" i="1"/>
  <c r="X2379" i="1"/>
  <c r="X2378" i="1"/>
  <c r="X2377" i="1"/>
  <c r="X2376" i="1"/>
  <c r="X2375" i="1"/>
  <c r="X2374" i="1"/>
  <c r="X2371" i="1"/>
  <c r="X2373" i="1"/>
  <c r="X2370" i="1"/>
  <c r="X2372" i="1"/>
  <c r="X2366" i="1"/>
  <c r="X2367" i="1"/>
  <c r="X2365" i="1"/>
  <c r="X2364" i="1"/>
  <c r="X2368" i="1"/>
  <c r="X2369" i="1"/>
  <c r="X2362" i="1"/>
  <c r="X2363" i="1"/>
  <c r="X2415" i="1"/>
  <c r="X3809" i="1"/>
  <c r="X3808" i="1"/>
  <c r="X3807" i="1"/>
  <c r="X3806" i="1"/>
  <c r="X3804" i="1"/>
  <c r="X3805" i="1"/>
  <c r="X3803" i="1"/>
  <c r="X3802" i="1"/>
  <c r="X3810" i="1"/>
  <c r="X5999" i="1"/>
  <c r="X3687" i="1"/>
  <c r="X3667" i="1"/>
  <c r="X3671" i="1"/>
  <c r="X3682" i="1"/>
  <c r="X3675" i="1"/>
  <c r="X3670" i="1"/>
  <c r="X3669" i="1"/>
  <c r="X3678" i="1"/>
  <c r="X3685" i="1"/>
  <c r="X3681" i="1"/>
  <c r="X3684" i="1"/>
  <c r="X3674" i="1"/>
  <c r="X3676" i="1"/>
  <c r="X3677" i="1"/>
  <c r="X3668" i="1"/>
  <c r="X3683" i="1"/>
  <c r="X3680" i="1"/>
  <c r="X3679" i="1"/>
  <c r="X3672" i="1"/>
  <c r="X3686" i="1"/>
  <c r="X3673" i="1"/>
  <c r="X3666" i="1"/>
  <c r="X3664" i="1"/>
  <c r="X3665" i="1"/>
  <c r="X3688" i="1"/>
  <c r="X5773" i="1"/>
  <c r="X5772" i="1"/>
  <c r="X5774" i="1"/>
  <c r="X587" i="1"/>
  <c r="X583" i="1"/>
  <c r="X589" i="1"/>
  <c r="X582" i="1"/>
  <c r="X591" i="1"/>
  <c r="X585" i="1"/>
  <c r="X581" i="1"/>
  <c r="X590" i="1"/>
  <c r="X584" i="1"/>
  <c r="X588" i="1"/>
  <c r="X586" i="1"/>
  <c r="X580" i="1"/>
  <c r="X578" i="1"/>
  <c r="X579" i="1"/>
  <c r="X592" i="1"/>
  <c r="X5410" i="1"/>
  <c r="X5411" i="1"/>
  <c r="X3184" i="1"/>
  <c r="X3186" i="1"/>
  <c r="X3185" i="1"/>
  <c r="X3183" i="1"/>
  <c r="X3187" i="1"/>
  <c r="X4818" i="1"/>
  <c r="X4819" i="1"/>
  <c r="X4816" i="1"/>
  <c r="X4820" i="1"/>
  <c r="X4821" i="1"/>
  <c r="X4817" i="1"/>
  <c r="X4822" i="1"/>
  <c r="X275" i="1"/>
  <c r="X276" i="1"/>
  <c r="X278" i="1"/>
  <c r="X277" i="1"/>
  <c r="X279" i="1"/>
  <c r="X246" i="1"/>
  <c r="X260" i="1"/>
  <c r="X254" i="1"/>
  <c r="X268" i="1"/>
  <c r="X248" i="1"/>
  <c r="X270" i="1"/>
  <c r="X258" i="1"/>
  <c r="X266" i="1"/>
  <c r="X269" i="1"/>
  <c r="X261" i="1"/>
  <c r="X257" i="1"/>
  <c r="X265" i="1"/>
  <c r="X274" i="1"/>
  <c r="X250" i="1"/>
  <c r="X245" i="1"/>
  <c r="X267" i="1"/>
  <c r="X256" i="1"/>
  <c r="X244" i="1"/>
  <c r="X252" i="1"/>
  <c r="X249" i="1"/>
  <c r="X259" i="1"/>
  <c r="X264" i="1"/>
  <c r="X272" i="1"/>
  <c r="X251" i="1"/>
  <c r="X273" i="1"/>
  <c r="X262" i="1"/>
  <c r="X263" i="1"/>
  <c r="X271" i="1"/>
  <c r="X247" i="1"/>
  <c r="X253" i="1"/>
  <c r="X255" i="1"/>
  <c r="X243" i="1"/>
  <c r="X242" i="1"/>
  <c r="X241" i="1"/>
  <c r="X240" i="1"/>
  <c r="X239" i="1"/>
  <c r="X238" i="1"/>
  <c r="X225" i="1"/>
  <c r="X234" i="1"/>
  <c r="X210" i="1"/>
  <c r="X213" i="1"/>
  <c r="X232" i="1"/>
  <c r="X226" i="1"/>
  <c r="X211" i="1"/>
  <c r="X233" i="1"/>
  <c r="X237" i="1"/>
  <c r="X216" i="1"/>
  <c r="X217" i="1"/>
  <c r="X212" i="1"/>
  <c r="X235" i="1"/>
  <c r="X223" i="1"/>
  <c r="X229" i="1"/>
  <c r="X236" i="1"/>
  <c r="X228" i="1"/>
  <c r="X227" i="1"/>
  <c r="X220" i="1"/>
  <c r="X214" i="1"/>
  <c r="X218" i="1"/>
  <c r="X231" i="1"/>
  <c r="X222" i="1"/>
  <c r="X224" i="1"/>
  <c r="X221" i="1"/>
  <c r="X230" i="1"/>
  <c r="X219" i="1"/>
  <c r="X215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86" i="1"/>
  <c r="X177" i="1"/>
  <c r="X172" i="1"/>
  <c r="X187" i="1"/>
  <c r="X190" i="1"/>
  <c r="X174" i="1"/>
  <c r="X175" i="1"/>
  <c r="X173" i="1"/>
  <c r="X178" i="1"/>
  <c r="X176" i="1"/>
  <c r="X179" i="1"/>
  <c r="X188" i="1"/>
  <c r="X182" i="1"/>
  <c r="X194" i="1"/>
  <c r="X185" i="1"/>
  <c r="X183" i="1"/>
  <c r="X191" i="1"/>
  <c r="X192" i="1"/>
  <c r="X189" i="1"/>
  <c r="X180" i="1"/>
  <c r="X170" i="1"/>
  <c r="X184" i="1"/>
  <c r="X181" i="1"/>
  <c r="X171" i="1"/>
  <c r="X193" i="1"/>
  <c r="X169" i="1"/>
  <c r="X168" i="1"/>
  <c r="X167" i="1"/>
  <c r="X166" i="1"/>
  <c r="X165" i="1"/>
  <c r="X164" i="1"/>
  <c r="X163" i="1"/>
  <c r="X161" i="1"/>
  <c r="X162" i="1"/>
  <c r="X160" i="1"/>
  <c r="X159" i="1"/>
  <c r="X158" i="1"/>
  <c r="X157" i="1"/>
  <c r="X280" i="1"/>
  <c r="X506" i="1"/>
  <c r="X501" i="1"/>
  <c r="X500" i="1"/>
  <c r="X503" i="1"/>
  <c r="X504" i="1"/>
  <c r="X502" i="1"/>
  <c r="X505" i="1"/>
  <c r="X499" i="1"/>
  <c r="X498" i="1"/>
  <c r="X497" i="1"/>
  <c r="X496" i="1"/>
  <c r="X507" i="1"/>
  <c r="X2330" i="1"/>
  <c r="X2329" i="1"/>
  <c r="X2328" i="1"/>
  <c r="X2327" i="1"/>
  <c r="X2310" i="1"/>
  <c r="X2308" i="1"/>
  <c r="X2314" i="1"/>
  <c r="X2311" i="1"/>
  <c r="X2321" i="1"/>
  <c r="X2322" i="1"/>
  <c r="X2317" i="1"/>
  <c r="X2312" i="1"/>
  <c r="X2325" i="1"/>
  <c r="X2307" i="1"/>
  <c r="X2319" i="1"/>
  <c r="X2313" i="1"/>
  <c r="X2309" i="1"/>
  <c r="X2326" i="1"/>
  <c r="X2320" i="1"/>
  <c r="X2323" i="1"/>
  <c r="X2324" i="1"/>
  <c r="X2315" i="1"/>
  <c r="X2318" i="1"/>
  <c r="X2316" i="1"/>
  <c r="X2295" i="1"/>
  <c r="X2298" i="1"/>
  <c r="X2299" i="1"/>
  <c r="X2305" i="1"/>
  <c r="X2306" i="1"/>
  <c r="X2303" i="1"/>
  <c r="X2302" i="1"/>
  <c r="X2296" i="1"/>
  <c r="X2300" i="1"/>
  <c r="X2304" i="1"/>
  <c r="X2301" i="1"/>
  <c r="X2297" i="1"/>
  <c r="X2294" i="1"/>
  <c r="X2331" i="1"/>
  <c r="X4080" i="1"/>
  <c r="X4079" i="1"/>
  <c r="X4078" i="1"/>
  <c r="X4076" i="1"/>
  <c r="X4077" i="1"/>
  <c r="X4075" i="1"/>
  <c r="X4074" i="1"/>
  <c r="X4073" i="1"/>
  <c r="X4072" i="1"/>
  <c r="X4081" i="1"/>
  <c r="X2265" i="1"/>
  <c r="X2263" i="1"/>
  <c r="X2264" i="1"/>
  <c r="X2262" i="1"/>
  <c r="X2266" i="1"/>
  <c r="X4975" i="1"/>
  <c r="X4976" i="1"/>
  <c r="X4977" i="1"/>
  <c r="X4270" i="1"/>
  <c r="X4269" i="1"/>
  <c r="X4271" i="1"/>
  <c r="X5222" i="1"/>
  <c r="X5223" i="1"/>
  <c r="X5224" i="1"/>
  <c r="X5955" i="1"/>
  <c r="X5956" i="1"/>
  <c r="X5675" i="1"/>
  <c r="X5676" i="1"/>
  <c r="X5841" i="1"/>
  <c r="X5842" i="1"/>
  <c r="X5843" i="1"/>
  <c r="X5769" i="1"/>
  <c r="X5770" i="1"/>
  <c r="X5771" i="1"/>
  <c r="X5549" i="1"/>
  <c r="X5550" i="1"/>
  <c r="X4293" i="1"/>
  <c r="X4292" i="1"/>
  <c r="X4294" i="1"/>
  <c r="X6000" i="1"/>
  <c r="X6001" i="1"/>
  <c r="X4617" i="1"/>
  <c r="X4624" i="1"/>
  <c r="X4618" i="1"/>
  <c r="X4623" i="1"/>
  <c r="X4619" i="1"/>
  <c r="X4620" i="1"/>
  <c r="X4621" i="1"/>
  <c r="X4622" i="1"/>
  <c r="X4625" i="1"/>
  <c r="X1748" i="1"/>
  <c r="X1747" i="1"/>
  <c r="X1746" i="1"/>
  <c r="X1749" i="1"/>
  <c r="X4088" i="1"/>
  <c r="X4092" i="1"/>
  <c r="X4091" i="1"/>
  <c r="X4093" i="1"/>
  <c r="X4090" i="1"/>
  <c r="X4094" i="1"/>
  <c r="X4089" i="1"/>
  <c r="X4087" i="1"/>
  <c r="X4095" i="1"/>
  <c r="X5914" i="1"/>
  <c r="X5915" i="1"/>
  <c r="X3032" i="1"/>
  <c r="X3033" i="1"/>
  <c r="X3031" i="1"/>
  <c r="X3030" i="1"/>
  <c r="X3029" i="1"/>
  <c r="X3028" i="1"/>
  <c r="X3027" i="1"/>
  <c r="X3034" i="1"/>
  <c r="X4845" i="1"/>
  <c r="X4846" i="1"/>
  <c r="X3416" i="1"/>
  <c r="X3417" i="1"/>
  <c r="X3418" i="1"/>
  <c r="X3906" i="1"/>
  <c r="X3905" i="1"/>
  <c r="X3904" i="1"/>
  <c r="X3903" i="1"/>
  <c r="X3902" i="1"/>
  <c r="X3901" i="1"/>
  <c r="X3899" i="1"/>
  <c r="X3900" i="1"/>
  <c r="X3898" i="1"/>
  <c r="X3897" i="1"/>
  <c r="X3892" i="1"/>
  <c r="X3891" i="1"/>
  <c r="X3893" i="1"/>
  <c r="X3896" i="1"/>
  <c r="X3895" i="1"/>
  <c r="X3894" i="1"/>
  <c r="X3890" i="1"/>
  <c r="X3889" i="1"/>
  <c r="X3888" i="1"/>
  <c r="X3907" i="1"/>
  <c r="X5871" i="1"/>
  <c r="X5872" i="1"/>
  <c r="X5305" i="1"/>
  <c r="X5304" i="1"/>
  <c r="X5303" i="1"/>
  <c r="X5300" i="1"/>
  <c r="X5299" i="1"/>
  <c r="X5301" i="1"/>
  <c r="X5302" i="1"/>
  <c r="X5298" i="1"/>
  <c r="X5306" i="1"/>
  <c r="X5861" i="1"/>
  <c r="X5863" i="1"/>
  <c r="X5862" i="1"/>
  <c r="X5864" i="1"/>
  <c r="X3274" i="1"/>
  <c r="X3273" i="1"/>
  <c r="X3269" i="1"/>
  <c r="X3271" i="1"/>
  <c r="X3268" i="1"/>
  <c r="X3272" i="1"/>
  <c r="X3270" i="1"/>
  <c r="X3267" i="1"/>
  <c r="X3266" i="1"/>
  <c r="X3275" i="1"/>
  <c r="X3501" i="1"/>
  <c r="X3500" i="1"/>
  <c r="X3497" i="1"/>
  <c r="X3498" i="1"/>
  <c r="X3499" i="1"/>
  <c r="X3494" i="1"/>
  <c r="X3493" i="1"/>
  <c r="X3492" i="1"/>
  <c r="X3496" i="1"/>
  <c r="X3495" i="1"/>
  <c r="X3490" i="1"/>
  <c r="X3489" i="1"/>
  <c r="X3491" i="1"/>
  <c r="X3488" i="1"/>
  <c r="X3487" i="1"/>
  <c r="X3486" i="1"/>
  <c r="X3485" i="1"/>
  <c r="X3484" i="1"/>
  <c r="X3502" i="1"/>
  <c r="X4100" i="1"/>
  <c r="X4101" i="1"/>
  <c r="X4099" i="1"/>
  <c r="X4102" i="1"/>
  <c r="X5994" i="1"/>
  <c r="X3829" i="1"/>
  <c r="X3828" i="1"/>
  <c r="X3827" i="1"/>
  <c r="X3830" i="1"/>
  <c r="X4597" i="1"/>
  <c r="Z5992" i="1"/>
  <c r="AA5992" i="1" s="1"/>
  <c r="Z5993" i="1"/>
  <c r="AA5993" i="1" s="1"/>
  <c r="Z5981" i="1"/>
  <c r="AA5981" i="1" s="1"/>
  <c r="Z5987" i="1"/>
  <c r="AA5987" i="1" s="1"/>
  <c r="Z5984" i="1"/>
  <c r="AA5984" i="1" s="1"/>
  <c r="Z5996" i="1"/>
  <c r="AA5996" i="1" s="1"/>
  <c r="Z6002" i="1"/>
  <c r="AA6002" i="1" s="1"/>
  <c r="Z5995" i="1"/>
  <c r="AA5995" i="1" s="1"/>
  <c r="Z5980" i="1"/>
  <c r="AA5980" i="1" s="1"/>
  <c r="Z5999" i="1"/>
  <c r="AA5999" i="1" s="1"/>
  <c r="Z5994" i="1"/>
  <c r="AA5994" i="1" s="1"/>
  <c r="W7" i="1"/>
  <c r="T4599" i="1"/>
  <c r="T5647" i="1"/>
  <c r="T4022" i="1"/>
  <c r="T4538" i="1"/>
  <c r="T5992" i="1"/>
  <c r="T5010" i="1"/>
  <c r="T5716" i="1"/>
  <c r="T5911" i="1"/>
  <c r="T5817" i="1"/>
  <c r="T4655" i="1"/>
  <c r="T5142" i="1"/>
  <c r="T4684" i="1"/>
  <c r="T5461" i="1"/>
  <c r="T792" i="1"/>
  <c r="T5764" i="1"/>
  <c r="T5933" i="1"/>
  <c r="T5336" i="1"/>
  <c r="T5881" i="1"/>
  <c r="T577" i="1"/>
  <c r="T5584" i="1"/>
  <c r="T5989" i="1"/>
  <c r="T5424" i="1"/>
  <c r="T5908" i="1"/>
  <c r="T5544" i="1"/>
  <c r="T2938" i="1"/>
  <c r="T4510" i="1"/>
  <c r="T2551" i="1"/>
  <c r="T4583" i="1"/>
  <c r="T4098" i="1"/>
  <c r="T5539" i="1"/>
  <c r="T5755" i="1"/>
  <c r="T5529" i="1"/>
  <c r="T5761" i="1"/>
  <c r="T5393" i="1"/>
  <c r="T5971" i="1"/>
  <c r="T5108" i="1"/>
  <c r="T5993" i="1"/>
  <c r="T5475" i="1"/>
  <c r="T5470" i="1"/>
  <c r="T3975" i="1"/>
  <c r="T5904" i="1"/>
  <c r="T4880" i="1"/>
  <c r="T5981" i="1"/>
  <c r="T6206" i="1"/>
  <c r="T2543" i="1"/>
  <c r="T5525" i="1"/>
  <c r="T4314" i="1"/>
  <c r="T5478" i="1"/>
  <c r="T5435" i="1"/>
  <c r="T4996" i="1"/>
  <c r="T6204" i="1"/>
  <c r="T3430" i="1"/>
  <c r="T5003" i="1"/>
  <c r="T3608" i="1"/>
  <c r="T5513" i="1"/>
  <c r="T5942" i="1"/>
  <c r="T5952" i="1"/>
  <c r="T4680" i="1"/>
  <c r="T3309" i="1"/>
  <c r="T3455" i="1"/>
  <c r="T1602" i="1"/>
  <c r="T3070" i="1"/>
  <c r="T3538" i="1"/>
  <c r="T3411" i="1"/>
  <c r="T3969" i="1"/>
  <c r="T5340" i="1"/>
  <c r="T5998" i="1"/>
  <c r="T5114" i="1"/>
  <c r="T4950" i="1"/>
  <c r="T3573" i="1"/>
  <c r="T4050" i="1"/>
  <c r="T4923" i="1"/>
  <c r="T5243" i="1"/>
  <c r="T4945" i="1"/>
  <c r="T6197" i="1"/>
  <c r="T5700" i="1"/>
  <c r="T4416" i="1"/>
  <c r="T5945" i="1"/>
  <c r="T5827" i="1"/>
  <c r="T3980" i="1"/>
  <c r="T2761" i="1"/>
  <c r="T4469" i="1"/>
  <c r="T5119" i="1"/>
  <c r="T6198" i="1"/>
  <c r="T6203" i="1"/>
  <c r="T3750" i="1"/>
  <c r="T5037" i="1"/>
  <c r="T4107" i="1"/>
  <c r="T5283" i="1"/>
  <c r="T4590" i="1"/>
  <c r="T5250" i="1"/>
  <c r="T5486" i="1"/>
  <c r="T2635" i="1"/>
  <c r="T5506" i="1"/>
  <c r="T6202" i="1"/>
  <c r="T5960" i="1"/>
  <c r="T5856" i="1"/>
  <c r="T5987" i="1"/>
  <c r="T3157" i="1"/>
  <c r="T4046" i="1"/>
  <c r="T5929" i="1"/>
  <c r="T5022" i="1"/>
  <c r="T4970" i="1"/>
  <c r="T4934" i="1"/>
  <c r="T5594" i="1"/>
  <c r="T5535" i="1"/>
  <c r="T4360" i="1"/>
  <c r="T5521" i="1"/>
  <c r="T4524" i="1"/>
  <c r="T4793" i="1"/>
  <c r="T4686" i="1"/>
  <c r="T5221" i="1"/>
  <c r="T3325" i="1"/>
  <c r="T2705" i="1"/>
  <c r="T4248" i="1"/>
  <c r="T3569" i="1"/>
  <c r="T5821" i="1"/>
  <c r="T3162" i="1"/>
  <c r="T5983" i="1"/>
  <c r="T5194" i="1"/>
  <c r="T5627" i="1"/>
  <c r="T5620" i="1"/>
  <c r="T4483" i="1"/>
  <c r="T2784" i="1"/>
  <c r="T5653" i="1"/>
  <c r="T5602" i="1"/>
  <c r="T5275" i="1"/>
  <c r="T5931" i="1"/>
  <c r="T3618" i="1"/>
  <c r="T5630" i="1"/>
  <c r="T5271" i="1"/>
  <c r="T2997" i="1"/>
  <c r="T5430" i="1"/>
  <c r="T5838" i="1"/>
  <c r="T5845" i="1"/>
  <c r="T5065" i="1"/>
  <c r="T4235" i="1"/>
  <c r="T6199" i="1"/>
  <c r="T3947" i="1"/>
  <c r="T4689" i="1"/>
  <c r="T4865" i="1"/>
  <c r="T4894" i="1"/>
  <c r="T5081" i="1"/>
  <c r="T1973" i="1"/>
  <c r="T2434" i="1"/>
  <c r="T5698" i="1"/>
  <c r="T5502" i="1"/>
  <c r="T5901" i="1"/>
  <c r="T5605" i="1"/>
  <c r="T3509" i="1"/>
  <c r="T5917" i="1"/>
  <c r="T4756" i="1"/>
  <c r="T6200" i="1"/>
  <c r="T3390" i="1"/>
  <c r="T2468" i="1"/>
  <c r="T2746" i="1"/>
  <c r="T3240" i="1"/>
  <c r="T5936" i="1"/>
  <c r="T5644" i="1"/>
  <c r="T5044" i="1"/>
  <c r="T4616" i="1"/>
  <c r="T4336" i="1"/>
  <c r="T2726" i="1"/>
  <c r="T3865" i="1"/>
  <c r="T3852" i="1"/>
  <c r="T5367" i="1"/>
  <c r="T5185" i="1"/>
  <c r="T1122" i="1"/>
  <c r="T5018" i="1"/>
  <c r="T5783" i="1"/>
  <c r="T5609" i="1"/>
  <c r="T5280" i="1"/>
  <c r="T5311" i="1"/>
  <c r="T5212" i="1"/>
  <c r="T5979" i="1"/>
  <c r="T5743" i="1"/>
  <c r="T5382" i="1"/>
  <c r="T4844" i="1"/>
  <c r="T5166" i="1"/>
  <c r="T5105" i="1"/>
  <c r="T4825" i="1"/>
  <c r="T3288" i="1"/>
  <c r="T5824" i="1"/>
  <c r="T5032" i="1"/>
  <c r="T4953" i="1"/>
  <c r="T2731" i="1"/>
  <c r="T5136" i="1"/>
  <c r="T3775" i="1"/>
  <c r="T4959" i="1"/>
  <c r="T5112" i="1"/>
  <c r="T5967" i="1"/>
  <c r="T3010" i="1"/>
  <c r="T4909" i="1"/>
  <c r="T4731" i="1"/>
  <c r="T3726" i="1"/>
  <c r="T4798" i="1"/>
  <c r="T5832" i="1"/>
  <c r="T5157" i="1"/>
  <c r="T4848" i="1"/>
  <c r="T4607" i="1"/>
  <c r="T5851" i="1"/>
  <c r="T4489" i="1"/>
  <c r="T5607" i="1"/>
  <c r="T4831" i="1"/>
  <c r="T5853" i="1"/>
  <c r="T5028" i="1"/>
  <c r="T5895" i="1"/>
  <c r="T6209" i="1"/>
  <c r="T4262" i="1"/>
  <c r="T4838" i="1"/>
  <c r="T4871" i="1"/>
  <c r="T3823" i="1"/>
  <c r="T5563" i="1"/>
  <c r="T5297" i="1"/>
  <c r="T1672" i="1"/>
  <c r="T3973" i="1"/>
  <c r="T5348" i="1"/>
  <c r="T5267" i="1"/>
  <c r="T5126" i="1"/>
  <c r="T5217" i="1"/>
  <c r="T2720" i="1"/>
  <c r="T6207" i="1"/>
  <c r="T5239" i="1"/>
  <c r="T5883" i="1"/>
  <c r="T5148" i="1"/>
  <c r="T5509" i="1"/>
  <c r="T5986" i="1"/>
  <c r="T4987" i="1"/>
  <c r="T5632" i="1"/>
  <c r="T5938" i="1"/>
  <c r="T5096" i="1"/>
  <c r="T901" i="1"/>
  <c r="T4474" i="1"/>
  <c r="T5975" i="1"/>
  <c r="T4815" i="1"/>
  <c r="T6205" i="1"/>
  <c r="T1942" i="1"/>
  <c r="T4905" i="1"/>
  <c r="T1623" i="1"/>
  <c r="T5415" i="1"/>
  <c r="T5295" i="1"/>
  <c r="T3826" i="1"/>
  <c r="T4408" i="1"/>
  <c r="T4342" i="1"/>
  <c r="T5984" i="1"/>
  <c r="T2839" i="1"/>
  <c r="T4695" i="1"/>
  <c r="T3531" i="1"/>
  <c r="T4181" i="1"/>
  <c r="T5372" i="1"/>
  <c r="T4746" i="1"/>
  <c r="T5575" i="1"/>
  <c r="T2293" i="1"/>
  <c r="T5977" i="1"/>
  <c r="T4299" i="1"/>
  <c r="T3933" i="1"/>
  <c r="T5499" i="1"/>
  <c r="T5277" i="1"/>
  <c r="T5890" i="1"/>
  <c r="T1652" i="1"/>
  <c r="T5577" i="1"/>
  <c r="T1666" i="1"/>
  <c r="T2663" i="1"/>
  <c r="T5150" i="1"/>
  <c r="T4650" i="1"/>
  <c r="T4804" i="1"/>
  <c r="T4857" i="1"/>
  <c r="T2769" i="1"/>
  <c r="T2151" i="1"/>
  <c r="T3400" i="1"/>
  <c r="T2687" i="1"/>
  <c r="T829" i="1"/>
  <c r="T3878" i="1"/>
  <c r="T5288" i="1"/>
  <c r="T2487" i="1"/>
  <c r="T5759" i="1"/>
  <c r="T5173" i="1"/>
  <c r="T5669" i="1"/>
  <c r="T4515" i="1"/>
  <c r="T3770" i="1"/>
  <c r="T5996" i="1"/>
  <c r="T5246" i="1"/>
  <c r="T5849" i="1"/>
  <c r="T3579" i="1"/>
  <c r="T5836" i="1"/>
  <c r="T5084" i="1"/>
  <c r="T842" i="1"/>
  <c r="T5418" i="1"/>
  <c r="T5599" i="1"/>
  <c r="T4541" i="1"/>
  <c r="T3168" i="1"/>
  <c r="T4037" i="1"/>
  <c r="T5516" i="1"/>
  <c r="T5354" i="1"/>
  <c r="T4063" i="1"/>
  <c r="T3415" i="1"/>
  <c r="T2213" i="1"/>
  <c r="T3640" i="1"/>
  <c r="T5596" i="1"/>
  <c r="T5389" i="1"/>
  <c r="T4086" i="1"/>
  <c r="T3821" i="1"/>
  <c r="T5768" i="1"/>
  <c r="T3781" i="1"/>
  <c r="T2127" i="1"/>
  <c r="T5559" i="1"/>
  <c r="T3887" i="1"/>
  <c r="T3600" i="1"/>
  <c r="T4983" i="1"/>
  <c r="T3998" i="1"/>
  <c r="T4239" i="1"/>
  <c r="T4283" i="1"/>
  <c r="T4613" i="1"/>
  <c r="T2471" i="1"/>
  <c r="T5635" i="1"/>
  <c r="T3991" i="1"/>
  <c r="T5727" i="1"/>
  <c r="T4309" i="1"/>
  <c r="T4413" i="1"/>
  <c r="T4388" i="1"/>
  <c r="T5375" i="1"/>
  <c r="T5870" i="1"/>
  <c r="T3182" i="1"/>
  <c r="T5656" i="1"/>
  <c r="T3801" i="1"/>
  <c r="T5398" i="1"/>
  <c r="T3884" i="1"/>
  <c r="T3135" i="1"/>
  <c r="T4198" i="1"/>
  <c r="T4930" i="1"/>
  <c r="T2909" i="1"/>
  <c r="T4889" i="1"/>
  <c r="T5674" i="1"/>
  <c r="T4375" i="1"/>
  <c r="T5438" i="1"/>
  <c r="T4071" i="1"/>
  <c r="T5146" i="1"/>
  <c r="T5738" i="1"/>
  <c r="T3941" i="1"/>
  <c r="T4291" i="1"/>
  <c r="T3835" i="1"/>
  <c r="T5684" i="1"/>
  <c r="T5830" i="1"/>
  <c r="T3353" i="1"/>
  <c r="T5709" i="1"/>
  <c r="T5779" i="1"/>
  <c r="T5615" i="1"/>
  <c r="T4209" i="1"/>
  <c r="T4450" i="1"/>
  <c r="T5734" i="1"/>
  <c r="T156" i="1"/>
  <c r="T3526" i="1"/>
  <c r="T1745" i="1"/>
  <c r="T5445" i="1"/>
  <c r="T4326" i="1"/>
  <c r="T5730" i="1"/>
  <c r="T4403" i="1"/>
  <c r="T3381" i="1"/>
  <c r="T3913" i="1"/>
  <c r="T5206" i="1"/>
  <c r="T3247" i="1"/>
  <c r="T3372" i="1"/>
  <c r="T5921" i="1"/>
  <c r="T4992" i="1"/>
  <c r="T5913" i="1"/>
  <c r="T5958" i="1"/>
  <c r="T5791" i="1"/>
  <c r="T5747" i="1"/>
  <c r="T4957" i="1"/>
  <c r="T3122" i="1"/>
  <c r="T4634" i="1"/>
  <c r="T5706" i="1"/>
  <c r="T4527" i="1"/>
  <c r="T2253" i="1"/>
  <c r="T5159" i="1"/>
  <c r="T4734" i="1"/>
  <c r="T3559" i="1"/>
  <c r="T4057" i="1"/>
  <c r="T5051" i="1"/>
  <c r="T4215" i="1"/>
  <c r="T3987" i="1"/>
  <c r="T5199" i="1"/>
  <c r="T5950" i="1"/>
  <c r="T3193" i="1"/>
  <c r="T3844" i="1"/>
  <c r="T5766" i="1"/>
  <c r="T4552" i="1"/>
  <c r="T5548" i="1"/>
  <c r="T3632" i="1"/>
  <c r="T478" i="1"/>
  <c r="T5969" i="1"/>
  <c r="T5209" i="1"/>
  <c r="T5466" i="1"/>
  <c r="T5459" i="1"/>
  <c r="T4557" i="1"/>
  <c r="T3078" i="1"/>
  <c r="T5323" i="1"/>
  <c r="T4466" i="1"/>
  <c r="T5179" i="1"/>
  <c r="T3871" i="1"/>
  <c r="T6002" i="1"/>
  <c r="T4702" i="1"/>
  <c r="T5176" i="1"/>
  <c r="T3613" i="1"/>
  <c r="T4750" i="1"/>
  <c r="T4974" i="1"/>
  <c r="T5129" i="1"/>
  <c r="T5581" i="1"/>
  <c r="T5062" i="1"/>
  <c r="T3203" i="1"/>
  <c r="T5724" i="1"/>
  <c r="T3937" i="1"/>
  <c r="T4112" i="1"/>
  <c r="T4644" i="1"/>
  <c r="T5741" i="1"/>
  <c r="T4454" i="1"/>
  <c r="T5813" i="1"/>
  <c r="T2903" i="1"/>
  <c r="T1018" i="1"/>
  <c r="T5752" i="1"/>
  <c r="T5385" i="1"/>
  <c r="T2195" i="1"/>
  <c r="T5428" i="1"/>
  <c r="T4032" i="1"/>
  <c r="T4188" i="1"/>
  <c r="T5409" i="1"/>
  <c r="T5995" i="1"/>
  <c r="T5664" i="1"/>
  <c r="T4268" i="1"/>
  <c r="T5840" i="1"/>
  <c r="T1709" i="1"/>
  <c r="T5318" i="1"/>
  <c r="T4706" i="1"/>
  <c r="T4575" i="1"/>
  <c r="T5659" i="1"/>
  <c r="T6208" i="1"/>
  <c r="T1725" i="1"/>
  <c r="T4305" i="1"/>
  <c r="T4854" i="1"/>
  <c r="T3911" i="1"/>
  <c r="T4016" i="1"/>
  <c r="T5691" i="1"/>
  <c r="T5162" i="1"/>
  <c r="T4753" i="1"/>
  <c r="T3026" i="1"/>
  <c r="T5876" i="1"/>
  <c r="T4317" i="1"/>
  <c r="T5345" i="1"/>
  <c r="T4322" i="1"/>
  <c r="T286" i="1"/>
  <c r="T5171" i="1"/>
  <c r="T1691" i="1"/>
  <c r="T4942" i="1"/>
  <c r="T5788" i="1"/>
  <c r="T5640" i="1"/>
  <c r="T1901" i="1"/>
  <c r="T5681" i="1"/>
  <c r="T5441" i="1"/>
  <c r="T5087" i="1"/>
  <c r="T5964" i="1"/>
  <c r="T3301" i="1"/>
  <c r="T3436" i="1"/>
  <c r="T5140" i="1"/>
  <c r="T3265" i="1"/>
  <c r="T4118" i="1"/>
  <c r="T2361" i="1"/>
  <c r="T3394" i="1"/>
  <c r="T3483" i="1"/>
  <c r="T4785" i="1"/>
  <c r="T3096" i="1"/>
  <c r="T3625" i="1"/>
  <c r="T5672" i="1"/>
  <c r="T4886" i="1"/>
  <c r="T5860" i="1"/>
  <c r="T5228" i="1"/>
  <c r="T5046" i="1"/>
  <c r="T5962" i="1"/>
  <c r="T4673" i="1"/>
  <c r="T4027" i="1"/>
  <c r="T6201" i="1"/>
  <c r="T2146" i="1"/>
  <c r="T495" i="1"/>
  <c r="T4504" i="1"/>
  <c r="T2240" i="1"/>
  <c r="T4675" i="1"/>
  <c r="T4399" i="1"/>
  <c r="T5231" i="1"/>
  <c r="T2261" i="1"/>
  <c r="T3663" i="1"/>
  <c r="T5262" i="1"/>
  <c r="T5588" i="1"/>
  <c r="T5495" i="1"/>
  <c r="T5868" i="1"/>
  <c r="T5954" i="1"/>
  <c r="T4630" i="1"/>
  <c r="T5623" i="1"/>
  <c r="T5092" i="1"/>
  <c r="T4192" i="1"/>
  <c r="T5572" i="1"/>
  <c r="T4726" i="1"/>
  <c r="T5947" i="1"/>
  <c r="T3464" i="1"/>
  <c r="T5309" i="1"/>
  <c r="T3044" i="1"/>
  <c r="T5991" i="1"/>
  <c r="T2616" i="1"/>
  <c r="T4742" i="1"/>
  <c r="T5879" i="1"/>
  <c r="T5483" i="1"/>
  <c r="T5481" i="1"/>
  <c r="T5808" i="1"/>
  <c r="T5798" i="1"/>
  <c r="T4491" i="1"/>
  <c r="T5133" i="1"/>
  <c r="T5332" i="1"/>
  <c r="T5450" i="1"/>
  <c r="T5567" i="1"/>
  <c r="T3654" i="1"/>
  <c r="T5777" i="1"/>
  <c r="T5899" i="1"/>
  <c r="T5925" i="1"/>
  <c r="T3720" i="1"/>
  <c r="T2869" i="1"/>
  <c r="T5973" i="1"/>
  <c r="T5886" i="1"/>
  <c r="T5533" i="1"/>
  <c r="T5803" i="1"/>
  <c r="T3359" i="1"/>
  <c r="T5712" i="1"/>
  <c r="T1137" i="1"/>
  <c r="T4255" i="1"/>
  <c r="T5491" i="1"/>
  <c r="T5293" i="1"/>
  <c r="T5980" i="1"/>
  <c r="T5749" i="1"/>
  <c r="T3348" i="1"/>
  <c r="T3343" i="1"/>
  <c r="T4212" i="1"/>
  <c r="T2657" i="1"/>
  <c r="T2415" i="1"/>
  <c r="T3810" i="1"/>
  <c r="T5999" i="1"/>
  <c r="T3688" i="1"/>
  <c r="T5774" i="1"/>
  <c r="T592" i="1"/>
  <c r="T5411" i="1"/>
  <c r="T3187" i="1"/>
  <c r="T4822" i="1"/>
  <c r="T280" i="1"/>
  <c r="T507" i="1"/>
  <c r="T2331" i="1"/>
  <c r="T4081" i="1"/>
  <c r="T2266" i="1"/>
  <c r="T4977" i="1"/>
  <c r="T4271" i="1"/>
  <c r="T5224" i="1"/>
  <c r="T5956" i="1"/>
  <c r="T5676" i="1"/>
  <c r="T5843" i="1"/>
  <c r="T5771" i="1"/>
  <c r="T5550" i="1"/>
  <c r="T4294" i="1"/>
  <c r="T6001" i="1"/>
  <c r="T4625" i="1"/>
  <c r="T1749" i="1"/>
  <c r="T4095" i="1"/>
  <c r="T5915" i="1"/>
  <c r="T3034" i="1"/>
  <c r="T4846" i="1"/>
  <c r="T3418" i="1"/>
  <c r="T3907" i="1"/>
  <c r="T5872" i="1"/>
  <c r="T5306" i="1"/>
  <c r="T5864" i="1"/>
  <c r="T3275" i="1"/>
  <c r="T3502" i="1"/>
  <c r="T4102" i="1"/>
  <c r="T5994" i="1"/>
  <c r="T3830" i="1"/>
  <c r="G13" i="5"/>
  <c r="D6" i="5"/>
  <c r="D7" i="5"/>
  <c r="D8" i="5"/>
  <c r="D9" i="5"/>
  <c r="D10" i="5"/>
  <c r="D5" i="5"/>
  <c r="U5994" i="1" l="1"/>
  <c r="V5994" i="1" s="1"/>
  <c r="U5999" i="1"/>
  <c r="V5999" i="1" s="1"/>
  <c r="U5980" i="1"/>
  <c r="V5980" i="1" s="1"/>
  <c r="U5996" i="1"/>
  <c r="V5996" i="1" s="1"/>
  <c r="U6002" i="1"/>
  <c r="V6002" i="1" s="1"/>
  <c r="U5995" i="1"/>
  <c r="V5995" i="1" s="1"/>
  <c r="U5984" i="1"/>
  <c r="V5984" i="1" s="1"/>
  <c r="U5993" i="1"/>
  <c r="V5993" i="1" s="1"/>
  <c r="U5992" i="1"/>
  <c r="V5992" i="1" s="1"/>
  <c r="U5981" i="1"/>
  <c r="V5981" i="1" s="1"/>
  <c r="U5987" i="1"/>
  <c r="V5987" i="1" s="1"/>
  <c r="T4588" i="1"/>
  <c r="T5253" i="1"/>
  <c r="Y5253" i="1" s="1"/>
  <c r="Z5253" i="1" s="1"/>
  <c r="AA5253" i="1" s="1"/>
  <c r="T5957" i="1"/>
  <c r="Y5957" i="1" s="1"/>
  <c r="T3825" i="1"/>
  <c r="Y3825" i="1" s="1"/>
  <c r="Z3825" i="1" s="1"/>
  <c r="AA3825" i="1" s="1"/>
  <c r="T4319" i="1"/>
  <c r="Y4319" i="1" s="1"/>
  <c r="Z4319" i="1" s="1"/>
  <c r="AA4319" i="1" s="1"/>
  <c r="T4089" i="1"/>
  <c r="T5677" i="1"/>
  <c r="T5071" i="1"/>
  <c r="T3938" i="1"/>
  <c r="Y3938" i="1" s="1"/>
  <c r="Z3938" i="1" s="1"/>
  <c r="AA3938" i="1" s="1"/>
  <c r="T5613" i="1"/>
  <c r="T1651" i="1"/>
  <c r="Y1651" i="1" s="1"/>
  <c r="Z1651" i="1" s="1"/>
  <c r="AA1651" i="1" s="1"/>
  <c r="T3113" i="1"/>
  <c r="T844" i="1"/>
  <c r="T897" i="1"/>
  <c r="T215" i="1"/>
  <c r="T269" i="1"/>
  <c r="T1032" i="1"/>
  <c r="T3164" i="1"/>
  <c r="T948" i="1"/>
  <c r="T991" i="1"/>
  <c r="T4019" i="1"/>
  <c r="T3340" i="1"/>
  <c r="T1947" i="1"/>
  <c r="T4275" i="1"/>
  <c r="T3962" i="1"/>
  <c r="T4703" i="1"/>
  <c r="Y4703" i="1" s="1"/>
  <c r="T349" i="1"/>
  <c r="T370" i="1"/>
  <c r="T467" i="1"/>
  <c r="T1695" i="1"/>
  <c r="T2345" i="1"/>
  <c r="T2893" i="1"/>
  <c r="T3714" i="1"/>
  <c r="T4156" i="1"/>
  <c r="T5419" i="1"/>
  <c r="T5270" i="1"/>
  <c r="Y5270" i="1" s="1"/>
  <c r="Z5270" i="1" s="1"/>
  <c r="AA5270" i="1" s="1"/>
  <c r="T4976" i="1"/>
  <c r="T4493" i="1"/>
  <c r="T2199" i="1"/>
  <c r="T2959" i="1"/>
  <c r="T2691" i="1"/>
  <c r="T2273" i="1"/>
  <c r="T2653" i="1"/>
  <c r="T4443" i="1"/>
  <c r="T4610" i="1"/>
  <c r="T4826" i="1"/>
  <c r="T1806" i="1"/>
  <c r="T1856" i="1"/>
  <c r="T1847" i="1"/>
  <c r="T2164" i="1"/>
  <c r="T4602" i="1"/>
  <c r="T3846" i="1"/>
  <c r="T4222" i="1"/>
  <c r="T583" i="1"/>
  <c r="T2799" i="1"/>
  <c r="T631" i="1"/>
  <c r="T753" i="1"/>
  <c r="T667" i="1"/>
  <c r="T771" i="1"/>
  <c r="T2576" i="1"/>
  <c r="T5990" i="1"/>
  <c r="Y5990" i="1" s="1"/>
  <c r="T830" i="1"/>
  <c r="T2019" i="1"/>
  <c r="T2091" i="1"/>
  <c r="T3413" i="1"/>
  <c r="Y3413" i="1" s="1"/>
  <c r="Z3413" i="1" s="1"/>
  <c r="AA3413" i="1" s="1"/>
  <c r="T4265" i="1"/>
  <c r="Y4265" i="1" s="1"/>
  <c r="Z4265" i="1" s="1"/>
  <c r="AA4265" i="1" s="1"/>
  <c r="T2622" i="1"/>
  <c r="T512" i="1"/>
  <c r="T5794" i="1"/>
  <c r="T3209" i="1"/>
  <c r="T1303" i="1"/>
  <c r="T5488" i="1"/>
  <c r="T5442" i="1"/>
  <c r="T3426" i="1"/>
  <c r="T4796" i="1"/>
  <c r="T5551" i="1"/>
  <c r="T5713" i="1"/>
  <c r="T4966" i="1"/>
  <c r="T4807" i="1"/>
  <c r="T4849" i="1"/>
  <c r="T4517" i="1"/>
  <c r="T4579" i="1"/>
  <c r="T5769" i="1"/>
  <c r="Y5769" i="1" s="1"/>
  <c r="T5723" i="1"/>
  <c r="T1136" i="1"/>
  <c r="Y1136" i="1" s="1"/>
  <c r="Z1136" i="1" s="1"/>
  <c r="AA1136" i="1" s="1"/>
  <c r="T3607" i="1"/>
  <c r="T4648" i="1"/>
  <c r="T857" i="1"/>
  <c r="T193" i="1"/>
  <c r="T212" i="1"/>
  <c r="T246" i="1"/>
  <c r="T3383" i="1"/>
  <c r="T1047" i="1"/>
  <c r="T1117" i="1"/>
  <c r="T3796" i="1"/>
  <c r="T2455" i="1"/>
  <c r="T807" i="1"/>
  <c r="T4211" i="1"/>
  <c r="Y4211" i="1" s="1"/>
  <c r="Z4211" i="1" s="1"/>
  <c r="AA4211" i="1" s="1"/>
  <c r="T3043" i="1"/>
  <c r="Y3043" i="1" s="1"/>
  <c r="Z3043" i="1" s="1"/>
  <c r="AA3043" i="1" s="1"/>
  <c r="T4918" i="1"/>
  <c r="T931" i="1"/>
  <c r="T962" i="1"/>
  <c r="T2933" i="1"/>
  <c r="T5903" i="1"/>
  <c r="T4776" i="1"/>
  <c r="T5400" i="1"/>
  <c r="T2849" i="1"/>
  <c r="T296" i="1"/>
  <c r="T317" i="1"/>
  <c r="T426" i="1"/>
  <c r="T442" i="1"/>
  <c r="T2783" i="1"/>
  <c r="Y2783" i="1" s="1"/>
  <c r="Z2783" i="1" s="1"/>
  <c r="AA2783" i="1" s="1"/>
  <c r="T2340" i="1"/>
  <c r="T2877" i="1"/>
  <c r="T3708" i="1"/>
  <c r="T1732" i="1"/>
  <c r="T2227" i="1"/>
  <c r="T3200" i="1"/>
  <c r="T2735" i="1"/>
  <c r="T2951" i="1"/>
  <c r="T5485" i="1"/>
  <c r="T2290" i="1"/>
  <c r="Y2290" i="1" s="1"/>
  <c r="Z2290" i="1" s="1"/>
  <c r="AA2290" i="1" s="1"/>
  <c r="T4641" i="1"/>
  <c r="T2420" i="1"/>
  <c r="T5023" i="1"/>
  <c r="T1765" i="1"/>
  <c r="T1813" i="1"/>
  <c r="T1879" i="1"/>
  <c r="T3595" i="1"/>
  <c r="T3440" i="1"/>
  <c r="T4858" i="1"/>
  <c r="T2485" i="1"/>
  <c r="T2816" i="1"/>
  <c r="T2686" i="1"/>
  <c r="Y2686" i="1" s="1"/>
  <c r="Z2686" i="1" s="1"/>
  <c r="AA2686" i="1" s="1"/>
  <c r="T625" i="1"/>
  <c r="T672" i="1"/>
  <c r="T720" i="1"/>
  <c r="T5619" i="1"/>
  <c r="T2596" i="1"/>
  <c r="T1938" i="1"/>
  <c r="T3748" i="1"/>
  <c r="T3521" i="1"/>
  <c r="T3374" i="1"/>
  <c r="T1987" i="1"/>
  <c r="T2024" i="1"/>
  <c r="T2099" i="1"/>
  <c r="T5789" i="1"/>
  <c r="T4404" i="1"/>
  <c r="T522" i="1"/>
  <c r="T573" i="1"/>
  <c r="T3896" i="1"/>
  <c r="T2144" i="1"/>
  <c r="T4014" i="1"/>
  <c r="T5735" i="1"/>
  <c r="T1146" i="1"/>
  <c r="T1170" i="1"/>
  <c r="T1232" i="1"/>
  <c r="T1258" i="1"/>
  <c r="T1335" i="1"/>
  <c r="T5877" i="1"/>
  <c r="Y5877" i="1" s="1"/>
  <c r="T3012" i="1"/>
  <c r="T3013" i="1"/>
  <c r="T5216" i="1"/>
  <c r="Y5216" i="1" s="1"/>
  <c r="Z5216" i="1" s="1"/>
  <c r="AA5216" i="1" s="1"/>
  <c r="T2729" i="1"/>
  <c r="T3942" i="1"/>
  <c r="Y3942" i="1" s="1"/>
  <c r="T4941" i="1"/>
  <c r="T5863" i="1"/>
  <c r="T5392" i="1"/>
  <c r="Y5392" i="1" s="1"/>
  <c r="Z5392" i="1" s="1"/>
  <c r="AA5392" i="1" s="1"/>
  <c r="T4598" i="1"/>
  <c r="T5923" i="1"/>
  <c r="T4897" i="1"/>
  <c r="T5343" i="1"/>
  <c r="T4587" i="1"/>
  <c r="T5687" i="1"/>
  <c r="T3508" i="1"/>
  <c r="Y3508" i="1" s="1"/>
  <c r="Z3508" i="1" s="1"/>
  <c r="AA3508" i="1" s="1"/>
  <c r="T5806" i="1"/>
  <c r="T5057" i="1"/>
  <c r="T5252" i="1"/>
  <c r="T5254" i="1"/>
  <c r="T3425" i="1"/>
  <c r="T6012" i="1"/>
  <c r="T6034" i="1"/>
  <c r="T6049" i="1"/>
  <c r="T2906" i="1"/>
  <c r="T4553" i="1"/>
  <c r="T5520" i="1"/>
  <c r="T5325" i="1"/>
  <c r="T3824" i="1"/>
  <c r="T5244" i="1"/>
  <c r="T3160" i="1"/>
  <c r="T5556" i="1"/>
  <c r="Y5556" i="1" s="1"/>
  <c r="Z5556" i="1" s="1"/>
  <c r="AA5556" i="1" s="1"/>
  <c r="T3000" i="1"/>
  <c r="T4633" i="1"/>
  <c r="T4321" i="1"/>
  <c r="T5227" i="1"/>
  <c r="T3813" i="1"/>
  <c r="T3468" i="1"/>
  <c r="T3480" i="1"/>
  <c r="T4087" i="1"/>
  <c r="T4968" i="1"/>
  <c r="T2722" i="1"/>
  <c r="Y2722" i="1" s="1"/>
  <c r="Z2722" i="1" s="1"/>
  <c r="AA2722" i="1" s="1"/>
  <c r="T5678" i="1"/>
  <c r="T5638" i="1"/>
  <c r="Y5638" i="1" s="1"/>
  <c r="Z5638" i="1" s="1"/>
  <c r="AA5638" i="1" s="1"/>
  <c r="T3568" i="1"/>
  <c r="T4806" i="1"/>
  <c r="T4812" i="1"/>
  <c r="Y4812" i="1" s="1"/>
  <c r="Z4812" i="1" s="1"/>
  <c r="AA4812" i="1" s="1"/>
  <c r="T5697" i="1"/>
  <c r="T5076" i="1"/>
  <c r="T6121" i="1"/>
  <c r="Y6121" i="1" s="1"/>
  <c r="T5395" i="1"/>
  <c r="T4513" i="1"/>
  <c r="T4518" i="1"/>
  <c r="T5642" i="1"/>
  <c r="Y5642" i="1" s="1"/>
  <c r="Z5642" i="1" s="1"/>
  <c r="AA5642" i="1" s="1"/>
  <c r="T3087" i="1"/>
  <c r="T3091" i="1"/>
  <c r="T5249" i="1"/>
  <c r="Y5249" i="1" s="1"/>
  <c r="Z5249" i="1" s="1"/>
  <c r="AA5249" i="1" s="1"/>
  <c r="T4577" i="1"/>
  <c r="T4392" i="1"/>
  <c r="T4398" i="1"/>
  <c r="Y4398" i="1" s="1"/>
  <c r="Z4398" i="1" s="1"/>
  <c r="AA4398" i="1" s="1"/>
  <c r="T2767" i="1"/>
  <c r="T5621" i="1"/>
  <c r="T3940" i="1"/>
  <c r="T4362" i="1"/>
  <c r="T4369" i="1"/>
  <c r="T5770" i="1"/>
  <c r="T5161" i="1"/>
  <c r="T5773" i="1"/>
  <c r="Y5773" i="1" s="1"/>
  <c r="Z5773" i="1" s="1"/>
  <c r="AA5773" i="1" s="1"/>
  <c r="T4055" i="1"/>
  <c r="T4069" i="1"/>
  <c r="T4251" i="1"/>
  <c r="T5719" i="1"/>
  <c r="T3460" i="1"/>
  <c r="T1631" i="1"/>
  <c r="T1634" i="1"/>
  <c r="T1646" i="1"/>
  <c r="T1650" i="1"/>
  <c r="T5263" i="1"/>
  <c r="T4459" i="1"/>
  <c r="T5038" i="1"/>
  <c r="T5178" i="1"/>
  <c r="Y5178" i="1" s="1"/>
  <c r="Z5178" i="1" s="1"/>
  <c r="AA5178" i="1" s="1"/>
  <c r="T5371" i="1"/>
  <c r="Y5371" i="1" s="1"/>
  <c r="Z5371" i="1" s="1"/>
  <c r="AA5371" i="1" s="1"/>
  <c r="T4839" i="1"/>
  <c r="T1131" i="1"/>
  <c r="T1135" i="1"/>
  <c r="T3803" i="1"/>
  <c r="T5705" i="1"/>
  <c r="T4340" i="1"/>
  <c r="Y4340" i="1" s="1"/>
  <c r="Z4340" i="1" s="1"/>
  <c r="AA4340" i="1" s="1"/>
  <c r="T4876" i="1"/>
  <c r="T5184" i="1"/>
  <c r="T3606" i="1"/>
  <c r="T3104" i="1"/>
  <c r="T3112" i="1"/>
  <c r="T3120" i="1"/>
  <c r="T4649" i="1"/>
  <c r="T5912" i="1"/>
  <c r="Y5912" i="1" s="1"/>
  <c r="T4924" i="1"/>
  <c r="T5750" i="1"/>
  <c r="T5919" i="1"/>
  <c r="Y5919" i="1" s="1"/>
  <c r="Z5919" i="1" s="1"/>
  <c r="AA5919" i="1" s="1"/>
  <c r="T884" i="1"/>
  <c r="T856" i="1"/>
  <c r="T881" i="1"/>
  <c r="T851" i="1"/>
  <c r="T876" i="1"/>
  <c r="T867" i="1"/>
  <c r="T896" i="1"/>
  <c r="T162" i="1"/>
  <c r="T169" i="1"/>
  <c r="T192" i="1"/>
  <c r="T176" i="1"/>
  <c r="T177" i="1"/>
  <c r="T201" i="1"/>
  <c r="T209" i="1"/>
  <c r="T218" i="1"/>
  <c r="T235" i="1"/>
  <c r="T232" i="1"/>
  <c r="T241" i="1"/>
  <c r="T262" i="1"/>
  <c r="T244" i="1"/>
  <c r="T261" i="1"/>
  <c r="T260" i="1"/>
  <c r="T5997" i="1"/>
  <c r="Y5997" i="1" s="1"/>
  <c r="Z5998" i="1" s="1"/>
  <c r="AA5998" i="1" s="1"/>
  <c r="T4717" i="1"/>
  <c r="T4721" i="1"/>
  <c r="T4185" i="1"/>
  <c r="T3385" i="1"/>
  <c r="T1021" i="1"/>
  <c r="T1033" i="1"/>
  <c r="T1028" i="1"/>
  <c r="T1051" i="1"/>
  <c r="T1057" i="1"/>
  <c r="T1088" i="1"/>
  <c r="T1083" i="1"/>
  <c r="T1087" i="1"/>
  <c r="T1065" i="1"/>
  <c r="T1092" i="1"/>
  <c r="T1095" i="1"/>
  <c r="T1106" i="1"/>
  <c r="T1114" i="1"/>
  <c r="T3027" i="1"/>
  <c r="T5754" i="1"/>
  <c r="T5924" i="1"/>
  <c r="Y5924" i="1" s="1"/>
  <c r="Z5924" i="1" s="1"/>
  <c r="AA5924" i="1" s="1"/>
  <c r="T5689" i="1"/>
  <c r="Y5689" i="1" s="1"/>
  <c r="Z5689" i="1" s="1"/>
  <c r="AA5689" i="1" s="1"/>
  <c r="T4400" i="1"/>
  <c r="T4556" i="1"/>
  <c r="T3469" i="1"/>
  <c r="T3981" i="1"/>
  <c r="T5067" i="1"/>
  <c r="T4512" i="1"/>
  <c r="T5578" i="1"/>
  <c r="T4364" i="1"/>
  <c r="T4054" i="1"/>
  <c r="T1644" i="1"/>
  <c r="T4842" i="1"/>
  <c r="T5884" i="1"/>
  <c r="T3105" i="1"/>
  <c r="T5751" i="1"/>
  <c r="Y5751" i="1" s="1"/>
  <c r="Z5751" i="1" s="1"/>
  <c r="AA5751" i="1" s="1"/>
  <c r="T848" i="1"/>
  <c r="T186" i="1"/>
  <c r="T273" i="1"/>
  <c r="T5634" i="1"/>
  <c r="T1086" i="1"/>
  <c r="T1101" i="1"/>
  <c r="T2458" i="1"/>
  <c r="T5540" i="1"/>
  <c r="T4536" i="1"/>
  <c r="T4246" i="1"/>
  <c r="T903" i="1"/>
  <c r="T971" i="1"/>
  <c r="T1011" i="1"/>
  <c r="T4287" i="1"/>
  <c r="T4671" i="1"/>
  <c r="T3949" i="1"/>
  <c r="T4784" i="1"/>
  <c r="Y4784" i="1" s="1"/>
  <c r="Z4784" i="1" s="1"/>
  <c r="AA4784" i="1" s="1"/>
  <c r="T3317" i="1"/>
  <c r="T3997" i="1"/>
  <c r="Y3997" i="1" s="1"/>
  <c r="Z3997" i="1" s="1"/>
  <c r="AA3997" i="1" s="1"/>
  <c r="T325" i="1"/>
  <c r="T431" i="1"/>
  <c r="T409" i="1"/>
  <c r="T5188" i="1"/>
  <c r="T3881" i="1"/>
  <c r="T4885" i="1"/>
  <c r="T2311" i="1"/>
  <c r="T5826" i="1"/>
  <c r="Y5826" i="1" s="1"/>
  <c r="Z5826" i="1" s="1"/>
  <c r="AA5826" i="1" s="1"/>
  <c r="T2899" i="1"/>
  <c r="T4129" i="1"/>
  <c r="T4168" i="1"/>
  <c r="T2232" i="1"/>
  <c r="T5458" i="1"/>
  <c r="T2940" i="1"/>
  <c r="T2981" i="1"/>
  <c r="T2274" i="1"/>
  <c r="T2645" i="1"/>
  <c r="T4428" i="1"/>
  <c r="T5561" i="1"/>
  <c r="T3670" i="1"/>
  <c r="T1805" i="1"/>
  <c r="T1845" i="1"/>
  <c r="T1883" i="1"/>
  <c r="T2152" i="1"/>
  <c r="T5163" i="1"/>
  <c r="T3646" i="1"/>
  <c r="T4821" i="1"/>
  <c r="T1659" i="1"/>
  <c r="T3861" i="1"/>
  <c r="Y3861" i="1" s="1"/>
  <c r="Z3861" i="1" s="1"/>
  <c r="AA3861" i="1" s="1"/>
  <c r="T5035" i="1"/>
  <c r="T2788" i="1"/>
  <c r="T5651" i="1"/>
  <c r="Y5651" i="1" s="1"/>
  <c r="Z5651" i="1" s="1"/>
  <c r="AA5651" i="1" s="1"/>
  <c r="T659" i="1"/>
  <c r="T711" i="1"/>
  <c r="T701" i="1"/>
  <c r="T782" i="1"/>
  <c r="T2555" i="1"/>
  <c r="T2614" i="1"/>
  <c r="T1941" i="1"/>
  <c r="T3512" i="1"/>
  <c r="T5313" i="1"/>
  <c r="T4200" i="1"/>
  <c r="T2007" i="1"/>
  <c r="T2063" i="1"/>
  <c r="T2114" i="1"/>
  <c r="T1673" i="1"/>
  <c r="T3223" i="1"/>
  <c r="T3549" i="1"/>
  <c r="T1154" i="1"/>
  <c r="T1186" i="1"/>
  <c r="T1209" i="1"/>
  <c r="T1236" i="1"/>
  <c r="T1503" i="1"/>
  <c r="T1462" i="1"/>
  <c r="T1528" i="1"/>
  <c r="T1429" i="1"/>
  <c r="T1310" i="1"/>
  <c r="T1300" i="1"/>
  <c r="T1587" i="1"/>
  <c r="T1517" i="1"/>
  <c r="T1298" i="1"/>
  <c r="T1548" i="1"/>
  <c r="T1323" i="1"/>
  <c r="T1464" i="1"/>
  <c r="T1509" i="1"/>
  <c r="T1385" i="1"/>
  <c r="T1564" i="1"/>
  <c r="T1361" i="1"/>
  <c r="T1544" i="1"/>
  <c r="T1336" i="1"/>
  <c r="T1283" i="1"/>
  <c r="T1504" i="1"/>
  <c r="T1430" i="1"/>
  <c r="T1500" i="1"/>
  <c r="T2248" i="1"/>
  <c r="T4451" i="1"/>
  <c r="T5351" i="1"/>
  <c r="T3923" i="1"/>
  <c r="T3929" i="1"/>
  <c r="T5467" i="1"/>
  <c r="T4617" i="1"/>
  <c r="Y4617" i="1" s="1"/>
  <c r="T5425" i="1"/>
  <c r="T3631" i="1"/>
  <c r="Y3631" i="1" s="1"/>
  <c r="Z3631" i="1" s="1"/>
  <c r="AA3631" i="1" s="1"/>
  <c r="T5523" i="1"/>
  <c r="T5786" i="1"/>
  <c r="T2362" i="1"/>
  <c r="T2370" i="1"/>
  <c r="T2379" i="1"/>
  <c r="T2385" i="1"/>
  <c r="T2395" i="1"/>
  <c r="T2404" i="1"/>
  <c r="T2410" i="1"/>
  <c r="T3273" i="1"/>
  <c r="T3054" i="1"/>
  <c r="T3066" i="1"/>
  <c r="T5013" i="1"/>
  <c r="T4698" i="1"/>
  <c r="T3252" i="1"/>
  <c r="T3258" i="1"/>
  <c r="T2546" i="1"/>
  <c r="T3753" i="1"/>
  <c r="T3761" i="1"/>
  <c r="T3769" i="1"/>
  <c r="Y3769" i="1" s="1"/>
  <c r="Z3769" i="1" s="1"/>
  <c r="AA3769" i="1" s="1"/>
  <c r="T4733" i="1"/>
  <c r="Y4733" i="1" s="1"/>
  <c r="Z4733" i="1" s="1"/>
  <c r="AA4733" i="1" s="1"/>
  <c r="T2495" i="1"/>
  <c r="T2500" i="1"/>
  <c r="T2509" i="1"/>
  <c r="T2516" i="1"/>
  <c r="T2533" i="1"/>
  <c r="T2529" i="1"/>
  <c r="T2526" i="1"/>
  <c r="T6008" i="1"/>
  <c r="T6037" i="1"/>
  <c r="T6058" i="1"/>
  <c r="T6073" i="1"/>
  <c r="T6103" i="1"/>
  <c r="T6094" i="1"/>
  <c r="T6097" i="1"/>
  <c r="T6118" i="1"/>
  <c r="T6129" i="1"/>
  <c r="T6165" i="1"/>
  <c r="T6181" i="1"/>
  <c r="T6187" i="1"/>
  <c r="T6179" i="1"/>
  <c r="T6151" i="1"/>
  <c r="T6185" i="1"/>
  <c r="T6156" i="1"/>
  <c r="T5732" i="1"/>
  <c r="T5120" i="1"/>
  <c r="T3836" i="1"/>
  <c r="T3620" i="1"/>
  <c r="T5360" i="1"/>
  <c r="T5362" i="1"/>
  <c r="T1722" i="1"/>
  <c r="T1716" i="1"/>
  <c r="T4567" i="1"/>
  <c r="T4562" i="1"/>
  <c r="T3189" i="1"/>
  <c r="T4989" i="1"/>
  <c r="T17" i="1"/>
  <c r="T19" i="1"/>
  <c r="T30" i="1"/>
  <c r="T78" i="1"/>
  <c r="T58" i="1"/>
  <c r="T43" i="1"/>
  <c r="T67" i="1"/>
  <c r="T66" i="1"/>
  <c r="T64" i="1"/>
  <c r="T91" i="1"/>
  <c r="T95" i="1"/>
  <c r="T102" i="1"/>
  <c r="T3023" i="1"/>
  <c r="T5861" i="1"/>
  <c r="Y5861" i="1" s="1"/>
  <c r="T2254" i="1"/>
  <c r="T2907" i="1"/>
  <c r="T3158" i="1"/>
  <c r="T3814" i="1"/>
  <c r="T5696" i="1"/>
  <c r="Y5696" i="1" s="1"/>
  <c r="Z5696" i="1" s="1"/>
  <c r="AA5696" i="1" s="1"/>
  <c r="T5174" i="1"/>
  <c r="T4250" i="1"/>
  <c r="Y4250" i="1" s="1"/>
  <c r="Z4250" i="1" s="1"/>
  <c r="AA4250" i="1" s="1"/>
  <c r="T5265" i="1"/>
  <c r="T4951" i="1"/>
  <c r="T4874" i="1"/>
  <c r="T847" i="1"/>
  <c r="T191" i="1"/>
  <c r="T213" i="1"/>
  <c r="T4715" i="1"/>
  <c r="T1037" i="1"/>
  <c r="T1093" i="1"/>
  <c r="T5673" i="1"/>
  <c r="Y5673" i="1" s="1"/>
  <c r="T2435" i="1"/>
  <c r="T821" i="1"/>
  <c r="T4529" i="1"/>
  <c r="T2757" i="1"/>
  <c r="Y2757" i="1" s="1"/>
  <c r="Z2757" i="1" s="1"/>
  <c r="AA2757" i="1" s="1"/>
  <c r="T927" i="1"/>
  <c r="T996" i="1"/>
  <c r="T1972" i="1"/>
  <c r="T3576" i="1"/>
  <c r="T4760" i="1"/>
  <c r="T5407" i="1"/>
  <c r="T2851" i="1"/>
  <c r="T301" i="1"/>
  <c r="T364" i="1"/>
  <c r="T384" i="1"/>
  <c r="T461" i="1"/>
  <c r="T3293" i="1"/>
  <c r="T2354" i="1"/>
  <c r="T2313" i="1"/>
  <c r="T4828" i="1"/>
  <c r="T2882" i="1"/>
  <c r="T3694" i="1"/>
  <c r="T4148" i="1"/>
  <c r="T2217" i="1"/>
  <c r="T3435" i="1"/>
  <c r="Y3435" i="1" s="1"/>
  <c r="Z3435" i="1" s="1"/>
  <c r="AA3435" i="1" s="1"/>
  <c r="T2741" i="1"/>
  <c r="T2992" i="1"/>
  <c r="T5498" i="1"/>
  <c r="Y5498" i="1" s="1"/>
  <c r="Z5498" i="1" s="1"/>
  <c r="AA5498" i="1" s="1"/>
  <c r="T4479" i="1"/>
  <c r="T4423" i="1"/>
  <c r="T1777" i="1"/>
  <c r="T1841" i="1"/>
  <c r="T1850" i="1"/>
  <c r="T2158" i="1"/>
  <c r="T5099" i="1"/>
  <c r="T5004" i="1"/>
  <c r="T5683" i="1"/>
  <c r="T3854" i="1"/>
  <c r="T4226" i="1"/>
  <c r="T588" i="1"/>
  <c r="T2802" i="1"/>
  <c r="T601" i="1"/>
  <c r="T652" i="1"/>
  <c r="T732" i="1"/>
  <c r="T769" i="1"/>
  <c r="T5208" i="1"/>
  <c r="T2599" i="1"/>
  <c r="T838" i="1"/>
  <c r="T2031" i="1"/>
  <c r="T2086" i="1"/>
  <c r="T2118" i="1"/>
  <c r="T5503" i="1"/>
  <c r="T2617" i="1"/>
  <c r="T535" i="1"/>
  <c r="T560" i="1"/>
  <c r="T3234" i="1"/>
  <c r="T1138" i="1"/>
  <c r="T1178" i="1"/>
  <c r="T1245" i="1"/>
  <c r="T1242" i="1"/>
  <c r="T1266" i="1"/>
  <c r="T1570" i="1"/>
  <c r="T1413" i="1"/>
  <c r="T1496" i="1"/>
  <c r="T1482" i="1"/>
  <c r="T1397" i="1"/>
  <c r="T1440" i="1"/>
  <c r="T1515" i="1"/>
  <c r="T1539" i="1"/>
  <c r="T1586" i="1"/>
  <c r="T1493" i="1"/>
  <c r="T1276" i="1"/>
  <c r="T1526" i="1"/>
  <c r="T1476" i="1"/>
  <c r="T1370" i="1"/>
  <c r="T1284" i="1"/>
  <c r="T1410" i="1"/>
  <c r="T1305" i="1"/>
  <c r="T3047" i="1"/>
  <c r="T5982" i="1"/>
  <c r="Y5982" i="1" s="1"/>
  <c r="T2730" i="1"/>
  <c r="Y2730" i="1" s="1"/>
  <c r="Z2730" i="1" s="1"/>
  <c r="AA2730" i="1" s="1"/>
  <c r="T4597" i="1"/>
  <c r="Y4597" i="1" s="1"/>
  <c r="Z4597" i="1" s="1"/>
  <c r="AA4597" i="1" s="1"/>
  <c r="T5342" i="1"/>
  <c r="T5259" i="1"/>
  <c r="T6048" i="1"/>
  <c r="T5245" i="1"/>
  <c r="Y5245" i="1" s="1"/>
  <c r="Z5245" i="1" s="1"/>
  <c r="AA5245" i="1" s="1"/>
  <c r="T5226" i="1"/>
  <c r="Y5226" i="1" s="1"/>
  <c r="Z5226" i="1" s="1"/>
  <c r="AA5226" i="1" s="1"/>
  <c r="T4391" i="1"/>
  <c r="T4373" i="1"/>
  <c r="T4067" i="1"/>
  <c r="T1639" i="1"/>
  <c r="T5039" i="1"/>
  <c r="T1130" i="1"/>
  <c r="T5183" i="1"/>
  <c r="T3121" i="1"/>
  <c r="Y3121" i="1" s="1"/>
  <c r="Z3121" i="1" s="1"/>
  <c r="AA3121" i="1" s="1"/>
  <c r="T878" i="1"/>
  <c r="T161" i="1"/>
  <c r="T214" i="1"/>
  <c r="T256" i="1"/>
  <c r="T4186" i="1"/>
  <c r="Y4186" i="1" s="1"/>
  <c r="Z4186" i="1" s="1"/>
  <c r="AA4186" i="1" s="1"/>
  <c r="T1052" i="1"/>
  <c r="T1098" i="1"/>
  <c r="T3786" i="1"/>
  <c r="T2443" i="1"/>
  <c r="T799" i="1"/>
  <c r="T3494" i="1"/>
  <c r="T2714" i="1"/>
  <c r="T4802" i="1"/>
  <c r="T909" i="1"/>
  <c r="T986" i="1"/>
  <c r="T1004" i="1"/>
  <c r="T2928" i="1"/>
  <c r="T3330" i="1"/>
  <c r="T1944" i="1"/>
  <c r="T6014" i="1"/>
  <c r="Y6014" i="1" s="1"/>
  <c r="Z6014" i="1" s="1"/>
  <c r="AA6014" i="1" s="1"/>
  <c r="T4615" i="1"/>
  <c r="T4772" i="1"/>
  <c r="T3313" i="1"/>
  <c r="T312" i="1"/>
  <c r="T397" i="1"/>
  <c r="T454" i="1"/>
  <c r="T2777" i="1"/>
  <c r="T3725" i="1"/>
  <c r="Y3725" i="1" s="1"/>
  <c r="Z3725" i="1" s="1"/>
  <c r="AA3725" i="1" s="1"/>
  <c r="T2316" i="1"/>
  <c r="T4999" i="1"/>
  <c r="T4135" i="1"/>
  <c r="T3658" i="1"/>
  <c r="T5137" i="1"/>
  <c r="T2209" i="1"/>
  <c r="T2965" i="1"/>
  <c r="T2698" i="1"/>
  <c r="T2284" i="1"/>
  <c r="T5172" i="1"/>
  <c r="Y5172" i="1" s="1"/>
  <c r="T2174" i="1"/>
  <c r="T3451" i="1"/>
  <c r="T5339" i="1"/>
  <c r="Y5339" i="1" s="1"/>
  <c r="Z5339" i="1" s="1"/>
  <c r="AA5339" i="1" s="1"/>
  <c r="T5156" i="1"/>
  <c r="Y5156" i="1" s="1"/>
  <c r="Z5156" i="1" s="1"/>
  <c r="AA5156" i="1" s="1"/>
  <c r="T4688" i="1"/>
  <c r="T2479" i="1"/>
  <c r="T2829" i="1"/>
  <c r="T2683" i="1"/>
  <c r="T619" i="1"/>
  <c r="T687" i="1"/>
  <c r="T733" i="1"/>
  <c r="T3283" i="1"/>
  <c r="T2590" i="1"/>
  <c r="T1922" i="1"/>
  <c r="T3736" i="1"/>
  <c r="T2264" i="1"/>
  <c r="T5303" i="1"/>
  <c r="T2002" i="1"/>
  <c r="T2012" i="1"/>
  <c r="T2098" i="1"/>
  <c r="T5587" i="1"/>
  <c r="Y5587" i="1" s="1"/>
  <c r="Z5587" i="1" s="1"/>
  <c r="AA5587" i="1" s="1"/>
  <c r="T4044" i="1"/>
  <c r="T2633" i="1"/>
  <c r="T546" i="1"/>
  <c r="T3901" i="1"/>
  <c r="T1685" i="1"/>
  <c r="T4005" i="1"/>
  <c r="T3228" i="1"/>
  <c r="T3130" i="1"/>
  <c r="T1162" i="1"/>
  <c r="T1202" i="1"/>
  <c r="T1200" i="1"/>
  <c r="T5031" i="1"/>
  <c r="Y5031" i="1" s="1"/>
  <c r="Z5031" i="1" s="1"/>
  <c r="AA5031" i="1" s="1"/>
  <c r="T4898" i="1"/>
  <c r="T5805" i="1"/>
  <c r="T6020" i="1"/>
  <c r="T5519" i="1"/>
  <c r="T4632" i="1"/>
  <c r="Y4632" i="1" s="1"/>
  <c r="Z4632" i="1" s="1"/>
  <c r="AA4632" i="1" s="1"/>
  <c r="T4960" i="1"/>
  <c r="T5397" i="1"/>
  <c r="Y5397" i="1" s="1"/>
  <c r="Z5397" i="1" s="1"/>
  <c r="AA5397" i="1" s="1"/>
  <c r="T3090" i="1"/>
  <c r="T5622" i="1"/>
  <c r="Y5622" i="1" s="1"/>
  <c r="Z5622" i="1" s="1"/>
  <c r="AA5622" i="1" s="1"/>
  <c r="T5160" i="1"/>
  <c r="Y5160" i="1" s="1"/>
  <c r="T3462" i="1"/>
  <c r="T5704" i="1"/>
  <c r="T3103" i="1"/>
  <c r="T4928" i="1"/>
  <c r="T883" i="1"/>
  <c r="T202" i="1"/>
  <c r="T1053" i="1"/>
  <c r="T1084" i="1"/>
  <c r="T4295" i="1"/>
  <c r="T3990" i="1"/>
  <c r="T2466" i="1"/>
  <c r="Y2466" i="1" s="1"/>
  <c r="Z2466" i="1" s="1"/>
  <c r="AA2466" i="1" s="1"/>
  <c r="T3488" i="1"/>
  <c r="T3035" i="1"/>
  <c r="T2755" i="1"/>
  <c r="T916" i="1"/>
  <c r="T936" i="1"/>
  <c r="T2911" i="1"/>
  <c r="T4256" i="1"/>
  <c r="T4656" i="1"/>
  <c r="T1949" i="1"/>
  <c r="T3529" i="1"/>
  <c r="T4302" i="1"/>
  <c r="T4096" i="1"/>
  <c r="T4385" i="1"/>
  <c r="T309" i="1"/>
  <c r="T440" i="1"/>
  <c r="T437" i="1"/>
  <c r="T477" i="1"/>
  <c r="Y477" i="1" s="1"/>
  <c r="Z477" i="1" s="1"/>
  <c r="AA477" i="1" s="1"/>
  <c r="T1706" i="1"/>
  <c r="T2339" i="1"/>
  <c r="T2296" i="1"/>
  <c r="T3408" i="1"/>
  <c r="T3171" i="1"/>
  <c r="T3701" i="1"/>
  <c r="T4155" i="1"/>
  <c r="T5238" i="1"/>
  <c r="T1739" i="1"/>
  <c r="T2969" i="1"/>
  <c r="T6098" i="1"/>
  <c r="T4447" i="1"/>
  <c r="T3666" i="1"/>
  <c r="T1757" i="1"/>
  <c r="T1783" i="1"/>
  <c r="T1848" i="1"/>
  <c r="T4079" i="1"/>
  <c r="T2192" i="1"/>
  <c r="T5376" i="1"/>
  <c r="T480" i="1"/>
  <c r="T3355" i="1"/>
  <c r="T3535" i="1"/>
  <c r="Y3535" i="1" s="1"/>
  <c r="Z3535" i="1" s="1"/>
  <c r="AA3535" i="1" s="1"/>
  <c r="T3369" i="1"/>
  <c r="T2810" i="1"/>
  <c r="T593" i="1"/>
  <c r="T611" i="1"/>
  <c r="T759" i="1"/>
  <c r="T685" i="1"/>
  <c r="T5047" i="1"/>
  <c r="T2565" i="1"/>
  <c r="T1916" i="1"/>
  <c r="T4106" i="1"/>
  <c r="T3184" i="1"/>
  <c r="Y3184" i="1" s="1"/>
  <c r="Z3184" i="1" s="1"/>
  <c r="AA3184" i="1" s="1"/>
  <c r="T5600" i="1"/>
  <c r="T1990" i="1"/>
  <c r="T2059" i="1"/>
  <c r="T5276" i="1"/>
  <c r="Y5276" i="1" s="1"/>
  <c r="T549" i="1"/>
  <c r="T2140" i="1"/>
  <c r="T3547" i="1"/>
  <c r="T3014" i="1"/>
  <c r="T4940" i="1"/>
  <c r="T3303" i="1"/>
  <c r="T5054" i="1"/>
  <c r="T6040" i="1"/>
  <c r="T5328" i="1"/>
  <c r="T3002" i="1"/>
  <c r="T3477" i="1"/>
  <c r="T3564" i="1"/>
  <c r="T3082" i="1"/>
  <c r="T2763" i="1"/>
  <c r="Y2763" i="1" s="1"/>
  <c r="Z2763" i="1" s="1"/>
  <c r="AA2763" i="1" s="1"/>
  <c r="T1627" i="1"/>
  <c r="T4460" i="1"/>
  <c r="T3805" i="1"/>
  <c r="T869" i="1"/>
  <c r="T178" i="1"/>
  <c r="T242" i="1"/>
  <c r="T4718" i="1"/>
  <c r="T1020" i="1"/>
  <c r="T1064" i="1"/>
  <c r="T5927" i="1"/>
  <c r="Y5927" i="1" s="1"/>
  <c r="Z5927" i="1" s="1"/>
  <c r="AA5927" i="1" s="1"/>
  <c r="T4236" i="1"/>
  <c r="T798" i="1"/>
  <c r="T502" i="1"/>
  <c r="T5725" i="1"/>
  <c r="T975" i="1"/>
  <c r="T2921" i="1"/>
  <c r="T4627" i="1"/>
  <c r="T5708" i="1"/>
  <c r="Y5708" i="1" s="1"/>
  <c r="Z5708" i="1" s="1"/>
  <c r="AA5708" i="1" s="1"/>
  <c r="T3965" i="1"/>
  <c r="T3638" i="1"/>
  <c r="T2847" i="1"/>
  <c r="T5091" i="1"/>
  <c r="T326" i="1"/>
  <c r="T385" i="1"/>
  <c r="T432" i="1"/>
  <c r="T4472" i="1"/>
  <c r="T4331" i="1"/>
  <c r="T4127" i="1"/>
  <c r="T4169" i="1"/>
  <c r="T4501" i="1"/>
  <c r="T6186" i="1"/>
  <c r="Y6186" i="1" s="1"/>
  <c r="Z6186" i="1" s="1"/>
  <c r="AA6186" i="1" s="1"/>
  <c r="T2637" i="1"/>
  <c r="T5566" i="1"/>
  <c r="Y5566" i="1" s="1"/>
  <c r="Z5566" i="1" s="1"/>
  <c r="AA5566" i="1" s="1"/>
  <c r="T2427" i="1"/>
  <c r="T3677" i="1"/>
  <c r="T1773" i="1"/>
  <c r="T1824" i="1"/>
  <c r="T1838" i="1"/>
  <c r="T3585" i="1"/>
  <c r="T2180" i="1"/>
  <c r="T3643" i="1"/>
  <c r="T488" i="1"/>
  <c r="T4549" i="1"/>
  <c r="T5536" i="1"/>
  <c r="T3361" i="1"/>
  <c r="T2804" i="1"/>
  <c r="T2675" i="1"/>
  <c r="T644" i="1"/>
  <c r="T730" i="1"/>
  <c r="T738" i="1"/>
  <c r="T3276" i="1"/>
  <c r="T2574" i="1"/>
  <c r="T1908" i="1"/>
  <c r="T3728" i="1"/>
  <c r="T3609" i="1"/>
  <c r="T1977" i="1"/>
  <c r="T2015" i="1"/>
  <c r="T2081" i="1"/>
  <c r="T5662" i="1"/>
  <c r="T284" i="1"/>
  <c r="Y284" i="1" s="1"/>
  <c r="Z284" i="1" s="1"/>
  <c r="AA284" i="1" s="1"/>
  <c r="T539" i="1"/>
  <c r="T1194" i="1"/>
  <c r="T4115" i="1"/>
  <c r="T5926" i="1"/>
  <c r="T4048" i="1"/>
  <c r="Y4048" i="1" s="1"/>
  <c r="Z4048" i="1" s="1"/>
  <c r="AA4048" i="1" s="1"/>
  <c r="T3784" i="1"/>
  <c r="T3792" i="1"/>
  <c r="T3800" i="1"/>
  <c r="Y3800" i="1" s="1"/>
  <c r="Z3800" i="1" s="1"/>
  <c r="AA3800" i="1" s="1"/>
  <c r="T3988" i="1"/>
  <c r="T2442" i="1"/>
  <c r="T2449" i="1"/>
  <c r="T2460" i="1"/>
  <c r="T2465" i="1"/>
  <c r="T795" i="1"/>
  <c r="T810" i="1"/>
  <c r="T817" i="1"/>
  <c r="T820" i="1"/>
  <c r="T825" i="1"/>
  <c r="Y825" i="1" s="1"/>
  <c r="Z825" i="1" s="1"/>
  <c r="AA825" i="1" s="1"/>
  <c r="T5541" i="1"/>
  <c r="T3487" i="1"/>
  <c r="T3493" i="1"/>
  <c r="T4210" i="1"/>
  <c r="T4535" i="1"/>
  <c r="T5583" i="1"/>
  <c r="Y5583" i="1" s="1"/>
  <c r="Z5583" i="1" s="1"/>
  <c r="AA5583" i="1" s="1"/>
  <c r="T2715" i="1"/>
  <c r="T3042" i="1"/>
  <c r="T4245" i="1"/>
  <c r="T505" i="1"/>
  <c r="T5839" i="1"/>
  <c r="Y5839" i="1" s="1"/>
  <c r="T5906" i="1"/>
  <c r="Y5906" i="1" s="1"/>
  <c r="Z5906" i="1" s="1"/>
  <c r="AA5906" i="1" s="1"/>
  <c r="T4801" i="1"/>
  <c r="T2751" i="1"/>
  <c r="T2760" i="1"/>
  <c r="T4914" i="1"/>
  <c r="T3163" i="1"/>
  <c r="T902" i="1"/>
  <c r="T911" i="1"/>
  <c r="T920" i="1"/>
  <c r="T926" i="1"/>
  <c r="T968" i="1"/>
  <c r="T941" i="1"/>
  <c r="T979" i="1"/>
  <c r="T983" i="1"/>
  <c r="T981" i="1"/>
  <c r="T969" i="1"/>
  <c r="T959" i="1"/>
  <c r="T999" i="1"/>
  <c r="T1003" i="1"/>
  <c r="T1000" i="1"/>
  <c r="T1012" i="1"/>
  <c r="T2914" i="1"/>
  <c r="T2920" i="1"/>
  <c r="T2927" i="1"/>
  <c r="T2937" i="1"/>
  <c r="T4021" i="1"/>
  <c r="T4285" i="1"/>
  <c r="T4628" i="1"/>
  <c r="T3329" i="1"/>
  <c r="T3337" i="1"/>
  <c r="T4659" i="1"/>
  <c r="T4667" i="1"/>
  <c r="T3398" i="1"/>
  <c r="Y3398" i="1" s="1"/>
  <c r="Z3398" i="1" s="1"/>
  <c r="AA3398" i="1" s="1"/>
  <c r="T5707" i="1"/>
  <c r="T1943" i="1"/>
  <c r="T1946" i="1"/>
  <c r="T1950" i="1"/>
  <c r="T1967" i="1"/>
  <c r="T6018" i="1"/>
  <c r="T4282" i="1"/>
  <c r="T3528" i="1"/>
  <c r="T110" i="1"/>
  <c r="T137" i="1"/>
  <c r="T113" i="1"/>
  <c r="T105" i="1"/>
  <c r="T128" i="1"/>
  <c r="T150" i="1"/>
  <c r="T5655" i="1"/>
  <c r="Y5655" i="1" s="1"/>
  <c r="Z5655" i="1" s="1"/>
  <c r="AA5655" i="1" s="1"/>
  <c r="T5413" i="1"/>
  <c r="T3156" i="1"/>
  <c r="T3154" i="1"/>
  <c r="T3147" i="1"/>
  <c r="T4312" i="1"/>
  <c r="T5335" i="1"/>
  <c r="T4980" i="1"/>
  <c r="T5477" i="1"/>
  <c r="Y5477" i="1" s="1"/>
  <c r="Z5477" i="1" s="1"/>
  <c r="AA5477" i="1" s="1"/>
  <c r="T1669" i="1"/>
  <c r="T1607" i="1"/>
  <c r="T1617" i="1"/>
  <c r="T4349" i="1"/>
  <c r="T4354" i="1"/>
  <c r="T4786" i="1"/>
  <c r="T4834" i="1"/>
  <c r="Y4834" i="1" s="1"/>
  <c r="Z4834" i="1" s="1"/>
  <c r="AA4834" i="1" s="1"/>
  <c r="T5780" i="1"/>
  <c r="T3029" i="1"/>
  <c r="T6000" i="1"/>
  <c r="Y6000" i="1" s="1"/>
  <c r="T3018" i="1"/>
  <c r="T3024" i="1"/>
  <c r="Y3024" i="1" s="1"/>
  <c r="Z3024" i="1" s="1"/>
  <c r="AA3024" i="1" s="1"/>
  <c r="T5866" i="1"/>
  <c r="T5589" i="1"/>
  <c r="T5985" i="1"/>
  <c r="Y5985" i="1" s="1"/>
  <c r="T5490" i="1"/>
  <c r="T4592" i="1"/>
  <c r="T5819" i="1"/>
  <c r="T5776" i="1"/>
  <c r="T4900" i="1"/>
  <c r="T3304" i="1"/>
  <c r="T5443" i="1"/>
  <c r="Y5443" i="1" s="1"/>
  <c r="Z5443" i="1" s="1"/>
  <c r="AA5443" i="1" s="1"/>
  <c r="T5341" i="1"/>
  <c r="Y5341" i="1" s="1"/>
  <c r="T4509" i="1"/>
  <c r="Y4509" i="1" s="1"/>
  <c r="Z4509" i="1" s="1"/>
  <c r="AA4509" i="1" s="1"/>
  <c r="T4856" i="1"/>
  <c r="Y4856" i="1" s="1"/>
  <c r="Z4856" i="1" s="1"/>
  <c r="AA4856" i="1" s="1"/>
  <c r="T3575" i="1"/>
  <c r="T4031" i="1"/>
  <c r="Y4031" i="1" s="1"/>
  <c r="Z4031" i="1" s="1"/>
  <c r="AA4031" i="1" s="1"/>
  <c r="T4300" i="1"/>
  <c r="T3948" i="1"/>
  <c r="T3954" i="1"/>
  <c r="T3966" i="1"/>
  <c r="T4757" i="1"/>
  <c r="T4764" i="1"/>
  <c r="T4765" i="1"/>
  <c r="T4783" i="1"/>
  <c r="T5406" i="1"/>
  <c r="T3316" i="1"/>
  <c r="T3324" i="1"/>
  <c r="T2844" i="1"/>
  <c r="T2859" i="1"/>
  <c r="T2848" i="1"/>
  <c r="T2868" i="1"/>
  <c r="Y2868" i="1" s="1"/>
  <c r="Z2868" i="1" s="1"/>
  <c r="AA2868" i="1" s="1"/>
  <c r="T4381" i="1"/>
  <c r="T5088" i="1"/>
  <c r="T3996" i="1"/>
  <c r="T3244" i="1"/>
  <c r="Y3244" i="1" s="1"/>
  <c r="Z3244" i="1" s="1"/>
  <c r="AA3244" i="1" s="1"/>
  <c r="T4704" i="1"/>
  <c r="T292" i="1"/>
  <c r="T300" i="1"/>
  <c r="T308" i="1"/>
  <c r="T324" i="1"/>
  <c r="T314" i="1"/>
  <c r="T340" i="1"/>
  <c r="T338" i="1"/>
  <c r="T348" i="1"/>
  <c r="T404" i="1"/>
  <c r="T358" i="1"/>
  <c r="T373" i="1"/>
  <c r="T365" i="1"/>
  <c r="T399" i="1"/>
  <c r="T410" i="1"/>
  <c r="T378" i="1"/>
  <c r="T423" i="1"/>
  <c r="T406" i="1"/>
  <c r="T374" i="1"/>
  <c r="T396" i="1"/>
  <c r="T450" i="1"/>
  <c r="T453" i="1"/>
  <c r="T460" i="1"/>
  <c r="T468" i="1"/>
  <c r="T476" i="1"/>
  <c r="T5190" i="1"/>
  <c r="T2782" i="1"/>
  <c r="T2773" i="1"/>
  <c r="T1699" i="1"/>
  <c r="T1707" i="1"/>
  <c r="T3290" i="1"/>
  <c r="T3298" i="1"/>
  <c r="Y3298" i="1" s="1"/>
  <c r="Z3298" i="1" s="1"/>
  <c r="AA3298" i="1" s="1"/>
  <c r="T3880" i="1"/>
  <c r="T3723" i="1"/>
  <c r="T2343" i="1"/>
  <c r="T2332" i="1"/>
  <c r="T2357" i="1"/>
  <c r="T2353" i="1"/>
  <c r="T4881" i="1"/>
  <c r="T2300" i="1"/>
  <c r="T2295" i="1"/>
  <c r="T2309" i="1"/>
  <c r="T2321" i="1"/>
  <c r="T2330" i="1"/>
  <c r="Y2330" i="1" s="1"/>
  <c r="Z2330" i="1" s="1"/>
  <c r="AA2330" i="1" s="1"/>
  <c r="T3410" i="1"/>
  <c r="T3503" i="1"/>
  <c r="T4035" i="1"/>
  <c r="T5060" i="1"/>
  <c r="T5257" i="1"/>
  <c r="T3419" i="1"/>
  <c r="T3427" i="1"/>
  <c r="T2259" i="1"/>
  <c r="T4401" i="1"/>
  <c r="Y4401" i="1" s="1"/>
  <c r="Z4401" i="1" s="1"/>
  <c r="AA4401" i="1" s="1"/>
  <c r="T6027" i="1"/>
  <c r="T6029" i="1"/>
  <c r="T6077" i="1"/>
  <c r="T5285" i="1"/>
  <c r="T2908" i="1"/>
  <c r="T4797" i="1"/>
  <c r="T4554" i="1"/>
  <c r="Y4554" i="1" s="1"/>
  <c r="Z4554" i="1" s="1"/>
  <c r="AA4554" i="1" s="1"/>
  <c r="T5326" i="1"/>
  <c r="T4085" i="1"/>
  <c r="T3771" i="1"/>
  <c r="T3161" i="1"/>
  <c r="Y3161" i="1" s="1"/>
  <c r="Z3161" i="1" s="1"/>
  <c r="AA3161" i="1" s="1"/>
  <c r="T5555" i="1"/>
  <c r="T2998" i="1"/>
  <c r="T3007" i="1"/>
  <c r="T5573" i="1"/>
  <c r="T4993" i="1"/>
  <c r="T5063" i="1"/>
  <c r="T3817" i="1"/>
  <c r="T5715" i="1"/>
  <c r="Y5715" i="1" s="1"/>
  <c r="Z5715" i="1" s="1"/>
  <c r="AA5715" i="1" s="1"/>
  <c r="T3471" i="1"/>
  <c r="T3474" i="1"/>
  <c r="T4090" i="1"/>
  <c r="T4965" i="1"/>
  <c r="T5965" i="1"/>
  <c r="Y5965" i="1" s="1"/>
  <c r="T3983" i="1"/>
  <c r="T5680" i="1"/>
  <c r="Y5680" i="1" s="1"/>
  <c r="Z5680" i="1" s="1"/>
  <c r="AA5680" i="1" s="1"/>
  <c r="T5417" i="1"/>
  <c r="Y5417" i="1" s="1"/>
  <c r="Z5417" i="1" s="1"/>
  <c r="AA5417" i="1" s="1"/>
  <c r="T3562" i="1"/>
  <c r="T4809" i="1"/>
  <c r="T5852" i="1"/>
  <c r="Y5852" i="1" s="1"/>
  <c r="Z5852" i="1" s="1"/>
  <c r="AA5852" i="1" s="1"/>
  <c r="T5077" i="1"/>
  <c r="T5074" i="1"/>
  <c r="T4851" i="1"/>
  <c r="T5835" i="1"/>
  <c r="T5914" i="1"/>
  <c r="Y5914" i="1" s="1"/>
  <c r="T4511" i="1"/>
  <c r="Y4511" i="1" s="1"/>
  <c r="T4522" i="1"/>
  <c r="T3085" i="1"/>
  <c r="T3094" i="1"/>
  <c r="T3874" i="1"/>
  <c r="T5579" i="1"/>
  <c r="Y5579" i="1" s="1"/>
  <c r="Z5579" i="1" s="1"/>
  <c r="AA5579" i="1" s="1"/>
  <c r="T4581" i="1"/>
  <c r="T4390" i="1"/>
  <c r="T2762" i="1"/>
  <c r="T3033" i="1"/>
  <c r="T3016" i="1"/>
  <c r="T3019" i="1"/>
  <c r="T5214" i="1"/>
  <c r="T2727" i="1"/>
  <c r="T5592" i="1"/>
  <c r="T3945" i="1"/>
  <c r="T4939" i="1"/>
  <c r="T5391" i="1"/>
  <c r="T4595" i="1"/>
  <c r="T4895" i="1"/>
  <c r="T4901" i="1"/>
  <c r="T3307" i="1"/>
  <c r="T5670" i="1"/>
  <c r="Y5670" i="1" s="1"/>
  <c r="T4585" i="1"/>
  <c r="T5685" i="1"/>
  <c r="T3506" i="1"/>
  <c r="T5055" i="1"/>
  <c r="T5261" i="1"/>
  <c r="T3422" i="1"/>
  <c r="T2258" i="1"/>
  <c r="T6011" i="1"/>
  <c r="T6041" i="1"/>
  <c r="T6051" i="1"/>
  <c r="T6086" i="1"/>
  <c r="T5286" i="1"/>
  <c r="Y5286" i="1" s="1"/>
  <c r="Z5286" i="1" s="1"/>
  <c r="AA5286" i="1" s="1"/>
  <c r="T4525" i="1"/>
  <c r="T5606" i="1"/>
  <c r="Y5606" i="1" s="1"/>
  <c r="T5331" i="1"/>
  <c r="Y5331" i="1" s="1"/>
  <c r="Z5331" i="1" s="1"/>
  <c r="AA5331" i="1" s="1"/>
  <c r="T4082" i="1"/>
  <c r="Y4082" i="1" s="1"/>
  <c r="T3774" i="1"/>
  <c r="Y3774" i="1" s="1"/>
  <c r="Z3774" i="1" s="1"/>
  <c r="AA3774" i="1" s="1"/>
  <c r="T5940" i="1"/>
  <c r="T5557" i="1"/>
  <c r="T3005" i="1"/>
  <c r="T4318" i="1"/>
  <c r="T3811" i="1"/>
  <c r="T3819" i="1"/>
  <c r="T3466" i="1"/>
  <c r="T3476" i="1"/>
  <c r="T3479" i="1"/>
  <c r="Y3479" i="1" s="1"/>
  <c r="Z3479" i="1" s="1"/>
  <c r="AA3479" i="1" s="1"/>
  <c r="T4092" i="1"/>
  <c r="T4963" i="1"/>
  <c r="T2725" i="1"/>
  <c r="T6134" i="1"/>
  <c r="T3984" i="1"/>
  <c r="Y3984" i="1" s="1"/>
  <c r="Z3984" i="1" s="1"/>
  <c r="AA3984" i="1" s="1"/>
  <c r="T5636" i="1"/>
  <c r="T3560" i="1"/>
  <c r="T4814" i="1"/>
  <c r="T5694" i="1"/>
  <c r="T5079" i="1"/>
  <c r="T5070" i="1"/>
  <c r="T5396" i="1"/>
  <c r="T4888" i="1"/>
  <c r="Y4888" i="1" s="1"/>
  <c r="Z4888" i="1" s="1"/>
  <c r="AA4888" i="1" s="1"/>
  <c r="T4520" i="1"/>
  <c r="T5641" i="1"/>
  <c r="T3079" i="1"/>
  <c r="T3089" i="1"/>
  <c r="T5247" i="1"/>
  <c r="T5878" i="1"/>
  <c r="T4845" i="1"/>
  <c r="Y4845" i="1" s="1"/>
  <c r="T3032" i="1"/>
  <c r="Y3032" i="1" s="1"/>
  <c r="Z3032" i="1" s="1"/>
  <c r="AA3032" i="1" s="1"/>
  <c r="T3022" i="1"/>
  <c r="T3020" i="1"/>
  <c r="T5215" i="1"/>
  <c r="T2728" i="1"/>
  <c r="T5593" i="1"/>
  <c r="Y5593" i="1" s="1"/>
  <c r="Z5593" i="1" s="1"/>
  <c r="AA5593" i="1" s="1"/>
  <c r="T3946" i="1"/>
  <c r="T4937" i="1"/>
  <c r="T5862" i="1"/>
  <c r="T5482" i="1"/>
  <c r="Y5482" i="1" s="1"/>
  <c r="T5390" i="1"/>
  <c r="T4596" i="1"/>
  <c r="T5922" i="1"/>
  <c r="T4896" i="1"/>
  <c r="T4904" i="1"/>
  <c r="Y4904" i="1" s="1"/>
  <c r="Z4904" i="1" s="1"/>
  <c r="AA4904" i="1" s="1"/>
  <c r="T3308" i="1"/>
  <c r="Y3308" i="1" s="1"/>
  <c r="Z3308" i="1" s="1"/>
  <c r="AA3308" i="1" s="1"/>
  <c r="T4586" i="1"/>
  <c r="T5690" i="1"/>
  <c r="T3507" i="1"/>
  <c r="T5804" i="1"/>
  <c r="T5053" i="1"/>
  <c r="T5251" i="1"/>
  <c r="T5255" i="1"/>
  <c r="T3423" i="1"/>
  <c r="T5778" i="1"/>
  <c r="Y5778" i="1" s="1"/>
  <c r="T2260" i="1"/>
  <c r="Y2260" i="1" s="1"/>
  <c r="Z2260" i="1" s="1"/>
  <c r="AA2260" i="1" s="1"/>
  <c r="T6017" i="1"/>
  <c r="T6042" i="1"/>
  <c r="T6045" i="1"/>
  <c r="T6124" i="1"/>
  <c r="Y6124" i="1" s="1"/>
  <c r="Z6124" i="1" s="1"/>
  <c r="AA6124" i="1" s="1"/>
  <c r="T4526" i="1"/>
  <c r="Y4526" i="1" s="1"/>
  <c r="Z4526" i="1" s="1"/>
  <c r="AA4526" i="1" s="1"/>
  <c r="T5517" i="1"/>
  <c r="T5324" i="1"/>
  <c r="T5941" i="1"/>
  <c r="Y5941" i="1" s="1"/>
  <c r="Z5941" i="1" s="1"/>
  <c r="AA5941" i="1" s="1"/>
  <c r="T5554" i="1"/>
  <c r="T3001" i="1"/>
  <c r="T4631" i="1"/>
  <c r="T4320" i="1"/>
  <c r="T5225" i="1"/>
  <c r="T3812" i="1"/>
  <c r="T3820" i="1"/>
  <c r="Y3820" i="1" s="1"/>
  <c r="Z3820" i="1" s="1"/>
  <c r="AA3820" i="1" s="1"/>
  <c r="T3467" i="1"/>
  <c r="T3475" i="1"/>
  <c r="T4088" i="1"/>
  <c r="Y4088" i="1" s="1"/>
  <c r="Z4088" i="1" s="1"/>
  <c r="AA4088" i="1" s="1"/>
  <c r="T4967" i="1"/>
  <c r="T2724" i="1"/>
  <c r="T6133" i="1"/>
  <c r="Y6133" i="1" s="1"/>
  <c r="Z6133" i="1" s="1"/>
  <c r="AA6133" i="1" s="1"/>
  <c r="T5639" i="1"/>
  <c r="T3563" i="1"/>
  <c r="T4805" i="1"/>
  <c r="T4813" i="1"/>
  <c r="T5695" i="1"/>
  <c r="T5953" i="1"/>
  <c r="Y5953" i="1" s="1"/>
  <c r="T5072" i="1"/>
  <c r="T5075" i="1"/>
  <c r="Y5075" i="1" s="1"/>
  <c r="Z5075" i="1" s="1"/>
  <c r="AA5075" i="1" s="1"/>
  <c r="T6122" i="1"/>
  <c r="T5394" i="1"/>
  <c r="T4521" i="1"/>
  <c r="T5643" i="1"/>
  <c r="T3084" i="1"/>
  <c r="T3092" i="1"/>
  <c r="T5248" i="1"/>
  <c r="T3877" i="1"/>
  <c r="Y3877" i="1" s="1"/>
  <c r="Z3877" i="1" s="1"/>
  <c r="AA3877" i="1" s="1"/>
  <c r="T4576" i="1"/>
  <c r="T4389" i="1"/>
  <c r="T4397" i="1"/>
  <c r="T2768" i="1"/>
  <c r="T3939" i="1"/>
  <c r="T4363" i="1"/>
  <c r="T4368" i="1"/>
  <c r="T3780" i="1"/>
  <c r="Y3780" i="1" s="1"/>
  <c r="Z3780" i="1" s="1"/>
  <c r="AA3780" i="1" s="1"/>
  <c r="T5429" i="1"/>
  <c r="Y5429" i="1" s="1"/>
  <c r="T5772" i="1"/>
  <c r="T5668" i="1"/>
  <c r="Y5668" i="1" s="1"/>
  <c r="Z5668" i="1" s="1"/>
  <c r="AA5668" i="1" s="1"/>
  <c r="T5825" i="1"/>
  <c r="T5388" i="1"/>
  <c r="Y5388" i="1" s="1"/>
  <c r="Z5388" i="1" s="1"/>
  <c r="AA5388" i="1" s="1"/>
  <c r="T4473" i="1"/>
  <c r="T3174" i="1"/>
  <c r="T3179" i="1"/>
  <c r="Y3179" i="1" s="1"/>
  <c r="Z3179" i="1" s="1"/>
  <c r="AA3179" i="1" s="1"/>
  <c r="T2876" i="1"/>
  <c r="T2884" i="1"/>
  <c r="T2894" i="1"/>
  <c r="T2898" i="1"/>
  <c r="T4335" i="1"/>
  <c r="T5000" i="1"/>
  <c r="T3692" i="1"/>
  <c r="T3700" i="1"/>
  <c r="T3704" i="1"/>
  <c r="T3715" i="1"/>
  <c r="T4122" i="1"/>
  <c r="T4132" i="1"/>
  <c r="T4137" i="1"/>
  <c r="T4151" i="1"/>
  <c r="T4154" i="1"/>
  <c r="T4159" i="1"/>
  <c r="T4175" i="1"/>
  <c r="T4170" i="1"/>
  <c r="T5233" i="1"/>
  <c r="T5598" i="1"/>
  <c r="Y5598" i="1" s="1"/>
  <c r="Z5598" i="1" s="1"/>
  <c r="AA5598" i="1" s="1"/>
  <c r="T5746" i="1"/>
  <c r="Y5746" i="1" s="1"/>
  <c r="Z5746" i="1" s="1"/>
  <c r="AA5746" i="1" s="1"/>
  <c r="T3077" i="1"/>
  <c r="Y3077" i="1" s="1"/>
  <c r="Z3077" i="1" s="1"/>
  <c r="AA3077" i="1" s="1"/>
  <c r="T5269" i="1"/>
  <c r="T1731" i="1"/>
  <c r="T1740" i="1"/>
  <c r="T5841" i="1"/>
  <c r="Y5841" i="1" s="1"/>
  <c r="T5758" i="1"/>
  <c r="Y5758" i="1" s="1"/>
  <c r="Z5758" i="1" s="1"/>
  <c r="AA5758" i="1" s="1"/>
  <c r="T3657" i="1"/>
  <c r="T2216" i="1"/>
  <c r="T2219" i="1"/>
  <c r="T2233" i="1"/>
  <c r="T4503" i="1"/>
  <c r="T3434" i="1"/>
  <c r="T3199" i="1"/>
  <c r="T5454" i="1"/>
  <c r="T5547" i="1"/>
  <c r="Y5547" i="1" s="1"/>
  <c r="Z5547" i="1" s="1"/>
  <c r="AA5547" i="1" s="1"/>
  <c r="T2198" i="1"/>
  <c r="T2204" i="1"/>
  <c r="T2732" i="1"/>
  <c r="T2737" i="1"/>
  <c r="T2941" i="1"/>
  <c r="T2962" i="1"/>
  <c r="T2952" i="1"/>
  <c r="T2953" i="1"/>
  <c r="T2975" i="1"/>
  <c r="T2991" i="1"/>
  <c r="T2983" i="1"/>
  <c r="T2993" i="1"/>
  <c r="Y2993" i="1" s="1"/>
  <c r="Z2993" i="1" s="1"/>
  <c r="AA2993" i="1" s="1"/>
  <c r="T2692" i="1"/>
  <c r="T2699" i="1"/>
  <c r="T5496" i="1"/>
  <c r="T6105" i="1"/>
  <c r="T6145" i="1"/>
  <c r="T2267" i="1"/>
  <c r="T2277" i="1"/>
  <c r="T2283" i="1"/>
  <c r="T2291" i="1"/>
  <c r="T4476" i="1"/>
  <c r="T2636" i="1"/>
  <c r="T2644" i="1"/>
  <c r="T2648" i="1"/>
  <c r="T3970" i="1"/>
  <c r="Y3970" i="1" s="1"/>
  <c r="T4642" i="1"/>
  <c r="T5564" i="1"/>
  <c r="T4424" i="1"/>
  <c r="T4421" i="1"/>
  <c r="T4434" i="1"/>
  <c r="T4445" i="1"/>
  <c r="T2417" i="1"/>
  <c r="T2428" i="1"/>
  <c r="T5560" i="1"/>
  <c r="T3664" i="1"/>
  <c r="T3668" i="1"/>
  <c r="T3669" i="1"/>
  <c r="T4827" i="1"/>
  <c r="T5837" i="1"/>
  <c r="Y5837" i="1" s="1"/>
  <c r="T4694" i="1"/>
  <c r="Y4694" i="1" s="1"/>
  <c r="Z4694" i="1" s="1"/>
  <c r="AA4694" i="1" s="1"/>
  <c r="T1756" i="1"/>
  <c r="T1764" i="1"/>
  <c r="T1772" i="1"/>
  <c r="T1802" i="1"/>
  <c r="T1790" i="1"/>
  <c r="T1794" i="1"/>
  <c r="T1779" i="1"/>
  <c r="T1812" i="1"/>
  <c r="T1869" i="1"/>
  <c r="T1891" i="1"/>
  <c r="T1892" i="1"/>
  <c r="T1836" i="1"/>
  <c r="T1828" i="1"/>
  <c r="T1882" i="1"/>
  <c r="T1843" i="1"/>
  <c r="T1861" i="1"/>
  <c r="T1870" i="1"/>
  <c r="T1888" i="1"/>
  <c r="T1900" i="1"/>
  <c r="Y1900" i="1" s="1"/>
  <c r="Z1900" i="1" s="1"/>
  <c r="AA1900" i="1" s="1"/>
  <c r="T4078" i="1"/>
  <c r="T3584" i="1"/>
  <c r="T3588" i="1"/>
  <c r="T2175" i="1"/>
  <c r="T2166" i="1"/>
  <c r="T2165" i="1"/>
  <c r="T2186" i="1"/>
  <c r="T2183" i="1"/>
  <c r="T5164" i="1"/>
  <c r="T4603" i="1"/>
  <c r="T3447" i="1"/>
  <c r="T3445" i="1"/>
  <c r="T5098" i="1"/>
  <c r="T5381" i="1"/>
  <c r="T3647" i="1"/>
  <c r="T3645" i="1"/>
  <c r="T4817" i="1"/>
  <c r="T5338" i="1"/>
  <c r="T479" i="1"/>
  <c r="T485" i="1"/>
  <c r="T1658" i="1"/>
  <c r="T1665" i="1"/>
  <c r="Y1665" i="1" s="1"/>
  <c r="Z1665" i="1" s="1"/>
  <c r="AA1665" i="1" s="1"/>
  <c r="T5155" i="1"/>
  <c r="T4547" i="1"/>
  <c r="T3357" i="1"/>
  <c r="T5501" i="1"/>
  <c r="Y5501" i="1" s="1"/>
  <c r="Z5501" i="1" s="1"/>
  <c r="AA5501" i="1" s="1"/>
  <c r="T3857" i="1"/>
  <c r="T3863" i="1"/>
  <c r="T5537" i="1"/>
  <c r="T3534" i="1"/>
  <c r="T4219" i="1"/>
  <c r="T4228" i="1"/>
  <c r="T5034" i="1"/>
  <c r="T2474" i="1"/>
  <c r="T2484" i="1"/>
  <c r="T3365" i="1"/>
  <c r="T3368" i="1"/>
  <c r="T586" i="1"/>
  <c r="T589" i="1"/>
  <c r="T2787" i="1"/>
  <c r="T2812" i="1"/>
  <c r="T5988" i="1"/>
  <c r="Y5988" i="1" s="1"/>
  <c r="T3028" i="1"/>
  <c r="T3025" i="1"/>
  <c r="T3015" i="1"/>
  <c r="T5865" i="1"/>
  <c r="T5753" i="1"/>
  <c r="Y5753" i="1" s="1"/>
  <c r="T5410" i="1"/>
  <c r="Y5410" i="1" s="1"/>
  <c r="T4938" i="1"/>
  <c r="Y4938" i="1" s="1"/>
  <c r="Z4938" i="1" s="1"/>
  <c r="AA4938" i="1" s="1"/>
  <c r="T5487" i="1"/>
  <c r="T4593" i="1"/>
  <c r="T4899" i="1"/>
  <c r="T3305" i="1"/>
  <c r="T5444" i="1"/>
  <c r="T5344" i="1"/>
  <c r="T4589" i="1"/>
  <c r="Y4589" i="1" s="1"/>
  <c r="Z4589" i="1" s="1"/>
  <c r="AA4589" i="1" s="1"/>
  <c r="T4033" i="1"/>
  <c r="T5807" i="1"/>
  <c r="Y5807" i="1" s="1"/>
  <c r="Z5807" i="1" s="1"/>
  <c r="AA5807" i="1" s="1"/>
  <c r="T5061" i="1"/>
  <c r="T5258" i="1"/>
  <c r="T3421" i="1"/>
  <c r="T2255" i="1"/>
  <c r="T4402" i="1"/>
  <c r="T6019" i="1"/>
  <c r="T6036" i="1"/>
  <c r="T6068" i="1"/>
  <c r="T2905" i="1"/>
  <c r="T4795" i="1"/>
  <c r="T4555" i="1"/>
  <c r="T5518" i="1"/>
  <c r="Y5518" i="1" s="1"/>
  <c r="Z5518" i="1" s="1"/>
  <c r="AA5518" i="1" s="1"/>
  <c r="T5327" i="1"/>
  <c r="T3159" i="1"/>
  <c r="T5553" i="1"/>
  <c r="T3003" i="1"/>
  <c r="T2999" i="1"/>
  <c r="T3816" i="1"/>
  <c r="T5714" i="1"/>
  <c r="T3470" i="1"/>
  <c r="T3481" i="1"/>
  <c r="T4094" i="1"/>
  <c r="T4961" i="1"/>
  <c r="T4969" i="1"/>
  <c r="Y4969" i="1" s="1"/>
  <c r="Z4969" i="1" s="1"/>
  <c r="AA4969" i="1" s="1"/>
  <c r="T5966" i="1"/>
  <c r="T3982" i="1"/>
  <c r="T5679" i="1"/>
  <c r="T5416" i="1"/>
  <c r="T3567" i="1"/>
  <c r="T4808" i="1"/>
  <c r="T4490" i="1"/>
  <c r="Y4490" i="1" s="1"/>
  <c r="Z4491" i="1" s="1"/>
  <c r="AA4491" i="1" s="1"/>
  <c r="T5066" i="1"/>
  <c r="T5080" i="1"/>
  <c r="T4850" i="1"/>
  <c r="T5834" i="1"/>
  <c r="T4514" i="1"/>
  <c r="T4519" i="1"/>
  <c r="T5608" i="1"/>
  <c r="Y5608" i="1" s="1"/>
  <c r="T3088" i="1"/>
  <c r="T3093" i="1"/>
  <c r="T3873" i="1"/>
  <c r="T5580" i="1"/>
  <c r="T4578" i="1"/>
  <c r="T4393" i="1"/>
  <c r="T4367" i="1"/>
  <c r="T4374" i="1"/>
  <c r="T5175" i="1"/>
  <c r="Y5175" i="1" s="1"/>
  <c r="Z5175" i="1" s="1"/>
  <c r="AA5175" i="1" s="1"/>
  <c r="T5611" i="1"/>
  <c r="T5658" i="1"/>
  <c r="T4056" i="1"/>
  <c r="Y4056" i="1" s="1"/>
  <c r="Z4056" i="1" s="1"/>
  <c r="AA4056" i="1" s="1"/>
  <c r="T4070" i="1"/>
  <c r="Y4070" i="1" s="1"/>
  <c r="Z4070" i="1" s="1"/>
  <c r="AA4070" i="1" s="1"/>
  <c r="T5722" i="1"/>
  <c r="T3461" i="1"/>
  <c r="T1629" i="1"/>
  <c r="T1638" i="1"/>
  <c r="T1642" i="1"/>
  <c r="T5266" i="1"/>
  <c r="Y5266" i="1" s="1"/>
  <c r="Z5266" i="1" s="1"/>
  <c r="AA5266" i="1" s="1"/>
  <c r="T4461" i="1"/>
  <c r="T5042" i="1"/>
  <c r="T4944" i="1"/>
  <c r="T5460" i="1"/>
  <c r="Y5460" i="1" s="1"/>
  <c r="Z5460" i="1" s="1"/>
  <c r="AA5460" i="1" s="1"/>
  <c r="T4841" i="1"/>
  <c r="T4952" i="1"/>
  <c r="Y4952" i="1" s="1"/>
  <c r="Z4952" i="1" s="1"/>
  <c r="AA4952" i="1" s="1"/>
  <c r="T1127" i="1"/>
  <c r="T3804" i="1"/>
  <c r="T5703" i="1"/>
  <c r="T5885" i="1"/>
  <c r="Y5885" i="1" s="1"/>
  <c r="Z5885" i="1" s="1"/>
  <c r="AA5885" i="1" s="1"/>
  <c r="T5934" i="1"/>
  <c r="T4877" i="1"/>
  <c r="T5181" i="1"/>
  <c r="Y5181" i="1" s="1"/>
  <c r="Z5181" i="1" s="1"/>
  <c r="AA5181" i="1" s="1"/>
  <c r="T3605" i="1"/>
  <c r="Y3605" i="1" s="1"/>
  <c r="Z3605" i="1" s="1"/>
  <c r="AA3605" i="1" s="1"/>
  <c r="T3102" i="1"/>
  <c r="T3107" i="1"/>
  <c r="T3114" i="1"/>
  <c r="T4647" i="1"/>
  <c r="Y4647" i="1" s="1"/>
  <c r="Z4647" i="1" s="1"/>
  <c r="AA4647" i="1" s="1"/>
  <c r="T5480" i="1"/>
  <c r="T4929" i="1"/>
  <c r="Y4929" i="1" s="1"/>
  <c r="Z4929" i="1" s="1"/>
  <c r="AA4929" i="1" s="1"/>
  <c r="T5200" i="1"/>
  <c r="T843" i="1"/>
  <c r="T890" i="1"/>
  <c r="T887" i="1"/>
  <c r="T860" i="1"/>
  <c r="T863" i="1"/>
  <c r="T855" i="1"/>
  <c r="T892" i="1"/>
  <c r="T900" i="1"/>
  <c r="Y900" i="1" s="1"/>
  <c r="Z900" i="1" s="1"/>
  <c r="AA900" i="1" s="1"/>
  <c r="T163" i="1"/>
  <c r="T171" i="1"/>
  <c r="T183" i="1"/>
  <c r="T173" i="1"/>
  <c r="T195" i="1"/>
  <c r="T203" i="1"/>
  <c r="T219" i="1"/>
  <c r="T220" i="1"/>
  <c r="T217" i="1"/>
  <c r="T210" i="1"/>
  <c r="T243" i="1"/>
  <c r="T5220" i="1"/>
  <c r="T4366" i="1"/>
  <c r="T4372" i="1"/>
  <c r="Y4372" i="1" s="1"/>
  <c r="Z4372" i="1" s="1"/>
  <c r="AA4372" i="1" s="1"/>
  <c r="T3778" i="1"/>
  <c r="T4747" i="1"/>
  <c r="T5612" i="1"/>
  <c r="T5657" i="1"/>
  <c r="Y5657" i="1" s="1"/>
  <c r="T5880" i="1"/>
  <c r="Y5880" i="1" s="1"/>
  <c r="Z5881" i="1" s="1"/>
  <c r="AA5881" i="1" s="1"/>
  <c r="T5721" i="1"/>
  <c r="Y5721" i="1" s="1"/>
  <c r="Z5721" i="1" s="1"/>
  <c r="AA5721" i="1" s="1"/>
  <c r="T3459" i="1"/>
  <c r="T1632" i="1"/>
  <c r="T1636" i="1"/>
  <c r="T1647" i="1"/>
  <c r="T5143" i="1"/>
  <c r="T4462" i="1"/>
  <c r="T5040" i="1"/>
  <c r="T4943" i="1"/>
  <c r="Y4943" i="1" s="1"/>
  <c r="T4840" i="1"/>
  <c r="T1128" i="1"/>
  <c r="T4743" i="1"/>
  <c r="T3806" i="1"/>
  <c r="T5702" i="1"/>
  <c r="T5935" i="1"/>
  <c r="Y5935" i="1" s="1"/>
  <c r="Z5935" i="1" s="1"/>
  <c r="AA5935" i="1" s="1"/>
  <c r="T4878" i="1"/>
  <c r="T3100" i="1"/>
  <c r="T3109" i="1"/>
  <c r="T3115" i="1"/>
  <c r="T3417" i="1"/>
  <c r="T5479" i="1"/>
  <c r="Y5479" i="1" s="1"/>
  <c r="T4269" i="1"/>
  <c r="T5201" i="1"/>
  <c r="T845" i="1"/>
  <c r="T875" i="1"/>
  <c r="T891" i="1"/>
  <c r="T864" i="1"/>
  <c r="T868" i="1"/>
  <c r="T865" i="1"/>
  <c r="T893" i="1"/>
  <c r="T164" i="1"/>
  <c r="T181" i="1"/>
  <c r="T185" i="1"/>
  <c r="T175" i="1"/>
  <c r="T196" i="1"/>
  <c r="T204" i="1"/>
  <c r="T230" i="1"/>
  <c r="T227" i="1"/>
  <c r="T216" i="1"/>
  <c r="T234" i="1"/>
  <c r="T255" i="1"/>
  <c r="T272" i="1"/>
  <c r="T245" i="1"/>
  <c r="T258" i="1"/>
  <c r="T277" i="1"/>
  <c r="T4293" i="1"/>
  <c r="Y4293" i="1" s="1"/>
  <c r="Z4293" i="1" s="1"/>
  <c r="AA4293" i="1" s="1"/>
  <c r="T4714" i="1"/>
  <c r="T4723" i="1"/>
  <c r="T3389" i="1"/>
  <c r="T1023" i="1"/>
  <c r="T1030" i="1"/>
  <c r="T1038" i="1"/>
  <c r="T1068" i="1"/>
  <c r="T1050" i="1"/>
  <c r="T1081" i="1"/>
  <c r="T1069" i="1"/>
  <c r="T1061" i="1"/>
  <c r="T1074" i="1"/>
  <c r="T1107" i="1"/>
  <c r="T1111" i="1"/>
  <c r="T1102" i="1"/>
  <c r="T1119" i="1"/>
  <c r="T6030" i="1"/>
  <c r="T4296" i="1"/>
  <c r="T5346" i="1"/>
  <c r="T5229" i="1"/>
  <c r="Y5229" i="1" s="1"/>
  <c r="T3787" i="1"/>
  <c r="T3793" i="1"/>
  <c r="T5823" i="1"/>
  <c r="Y5823" i="1" s="1"/>
  <c r="Z5823" i="1" s="1"/>
  <c r="AA5823" i="1" s="1"/>
  <c r="T4238" i="1"/>
  <c r="Y4238" i="1" s="1"/>
  <c r="Z4238" i="1" s="1"/>
  <c r="AA4238" i="1" s="1"/>
  <c r="T2441" i="1"/>
  <c r="T2447" i="1"/>
  <c r="T2446" i="1"/>
  <c r="T2457" i="1"/>
  <c r="T5158" i="1"/>
  <c r="Y5158" i="1" s="1"/>
  <c r="T818" i="1"/>
  <c r="T805" i="1"/>
  <c r="T812" i="1"/>
  <c r="T827" i="1"/>
  <c r="T4485" i="1"/>
  <c r="T5543" i="1"/>
  <c r="Y5543" i="1" s="1"/>
  <c r="Z5543" i="1" s="1"/>
  <c r="AA5543" i="1" s="1"/>
  <c r="T3489" i="1"/>
  <c r="T3498" i="1"/>
  <c r="T5932" i="1"/>
  <c r="Y5932" i="1" s="1"/>
  <c r="Z5932" i="1" s="1"/>
  <c r="AA5932" i="1" s="1"/>
  <c r="T4531" i="1"/>
  <c r="T2709" i="1"/>
  <c r="T2713" i="1"/>
  <c r="T3037" i="1"/>
  <c r="T4240" i="1"/>
  <c r="T503" i="1"/>
  <c r="T5019" i="1"/>
  <c r="T3910" i="1"/>
  <c r="T2758" i="1"/>
  <c r="T4910" i="1"/>
  <c r="T4920" i="1"/>
  <c r="T3165" i="1"/>
  <c r="T905" i="1"/>
  <c r="T913" i="1"/>
  <c r="T910" i="1"/>
  <c r="T952" i="1"/>
  <c r="T973" i="1"/>
  <c r="T930" i="1"/>
  <c r="T937" i="1"/>
  <c r="T939" i="1"/>
  <c r="T965" i="1"/>
  <c r="T955" i="1"/>
  <c r="T947" i="1"/>
  <c r="T998" i="1"/>
  <c r="T993" i="1"/>
  <c r="T1009" i="1"/>
  <c r="T1014" i="1"/>
  <c r="Y1014" i="1" s="1"/>
  <c r="Z1014" i="1" s="1"/>
  <c r="AA1014" i="1" s="1"/>
  <c r="T2913" i="1"/>
  <c r="T2918" i="1"/>
  <c r="T2930" i="1"/>
  <c r="T4018" i="1"/>
  <c r="T4258" i="1"/>
  <c r="T4288" i="1"/>
  <c r="T4626" i="1"/>
  <c r="Y4626" i="1" s="1"/>
  <c r="T3332" i="1"/>
  <c r="T3341" i="1"/>
  <c r="T4660" i="1"/>
  <c r="T4665" i="1"/>
  <c r="T5781" i="1"/>
  <c r="T4958" i="1"/>
  <c r="Y4958" i="1" s="1"/>
  <c r="T3030" i="1"/>
  <c r="T3021" i="1"/>
  <c r="T5867" i="1"/>
  <c r="Y5867" i="1" s="1"/>
  <c r="Z5867" i="1" s="1"/>
  <c r="AA5867" i="1" s="1"/>
  <c r="T5591" i="1"/>
  <c r="T3943" i="1"/>
  <c r="T4935" i="1"/>
  <c r="T5083" i="1"/>
  <c r="T5489" i="1"/>
  <c r="Y5489" i="1" s="1"/>
  <c r="Z5489" i="1" s="1"/>
  <c r="AA5489" i="1" s="1"/>
  <c r="T4591" i="1"/>
  <c r="T5818" i="1"/>
  <c r="T5775" i="1"/>
  <c r="Y5775" i="1" s="1"/>
  <c r="Z5775" i="1" s="1"/>
  <c r="AA5775" i="1" s="1"/>
  <c r="T4903" i="1"/>
  <c r="T3302" i="1"/>
  <c r="T5688" i="1"/>
  <c r="T3504" i="1"/>
  <c r="T4036" i="1"/>
  <c r="T5052" i="1"/>
  <c r="T5059" i="1"/>
  <c r="T5256" i="1"/>
  <c r="T3420" i="1"/>
  <c r="T3428" i="1"/>
  <c r="T2256" i="1"/>
  <c r="T6028" i="1"/>
  <c r="T6035" i="1"/>
  <c r="T6078" i="1"/>
  <c r="T5284" i="1"/>
  <c r="T2904" i="1"/>
  <c r="Y2904" i="1" s="1"/>
  <c r="T4794" i="1"/>
  <c r="Y4794" i="1" s="1"/>
  <c r="T5223" i="1"/>
  <c r="T5330" i="1"/>
  <c r="T4083" i="1"/>
  <c r="T3772" i="1"/>
  <c r="T5552" i="1"/>
  <c r="T3006" i="1"/>
  <c r="T3008" i="1"/>
  <c r="T5574" i="1"/>
  <c r="Y5574" i="1" s="1"/>
  <c r="Z5574" i="1" s="1"/>
  <c r="AA5574" i="1" s="1"/>
  <c r="T4994" i="1"/>
  <c r="T5064" i="1"/>
  <c r="Y5064" i="1" s="1"/>
  <c r="Z5064" i="1" s="1"/>
  <c r="AA5064" i="1" s="1"/>
  <c r="T3818" i="1"/>
  <c r="T3472" i="1"/>
  <c r="T3478" i="1"/>
  <c r="T4093" i="1"/>
  <c r="T4964" i="1"/>
  <c r="T2721" i="1"/>
  <c r="T3986" i="1"/>
  <c r="T3566" i="1"/>
  <c r="T4810" i="1"/>
  <c r="T5692" i="1"/>
  <c r="T5069" i="1"/>
  <c r="T5078" i="1"/>
  <c r="T4852" i="1"/>
  <c r="T5833" i="1"/>
  <c r="Y5833" i="1" s="1"/>
  <c r="T4523" i="1"/>
  <c r="Y4523" i="1" s="1"/>
  <c r="Z4523" i="1" s="1"/>
  <c r="AA4523" i="1" s="1"/>
  <c r="T3081" i="1"/>
  <c r="T3083" i="1"/>
  <c r="T3095" i="1"/>
  <c r="Y3095" i="1" s="1"/>
  <c r="Z3095" i="1" s="1"/>
  <c r="AA3095" i="1" s="1"/>
  <c r="T3872" i="1"/>
  <c r="T4580" i="1"/>
  <c r="T4395" i="1"/>
  <c r="T2766" i="1"/>
  <c r="T5873" i="1"/>
  <c r="T5218" i="1"/>
  <c r="T5974" i="1"/>
  <c r="Y5974" i="1" s="1"/>
  <c r="T4365" i="1"/>
  <c r="T3777" i="1"/>
  <c r="T3391" i="1"/>
  <c r="T4749" i="1"/>
  <c r="T5610" i="1"/>
  <c r="T4064" i="1"/>
  <c r="T4253" i="1"/>
  <c r="T3458" i="1"/>
  <c r="Y3458" i="1" s="1"/>
  <c r="Z3458" i="1" s="1"/>
  <c r="AA3458" i="1" s="1"/>
  <c r="T1626" i="1"/>
  <c r="T1637" i="1"/>
  <c r="T1645" i="1"/>
  <c r="T5145" i="1"/>
  <c r="T4458" i="1"/>
  <c r="T4463" i="1"/>
  <c r="T5041" i="1"/>
  <c r="T5961" i="1"/>
  <c r="Y5961" i="1" s="1"/>
  <c r="T5782" i="1"/>
  <c r="Y5782" i="1" s="1"/>
  <c r="Z5782" i="1" s="1"/>
  <c r="AA5782" i="1" s="1"/>
  <c r="T3031" i="1"/>
  <c r="T3017" i="1"/>
  <c r="T3011" i="1"/>
  <c r="T5213" i="1"/>
  <c r="T5590" i="1"/>
  <c r="T3944" i="1"/>
  <c r="T4936" i="1"/>
  <c r="T5082" i="1"/>
  <c r="Y5082" i="1" s="1"/>
  <c r="T5748" i="1"/>
  <c r="Y5748" i="1" s="1"/>
  <c r="T4594" i="1"/>
  <c r="T5820" i="1"/>
  <c r="Y5820" i="1" s="1"/>
  <c r="Z5820" i="1" s="1"/>
  <c r="AA5820" i="1" s="1"/>
  <c r="T4902" i="1"/>
  <c r="T3306" i="1"/>
  <c r="T5671" i="1"/>
  <c r="T4584" i="1"/>
  <c r="T5686" i="1"/>
  <c r="T3505" i="1"/>
  <c r="T4034" i="1"/>
  <c r="Y4034" i="1" s="1"/>
  <c r="Z4034" i="1" s="1"/>
  <c r="AA4034" i="1" s="1"/>
  <c r="T5056" i="1"/>
  <c r="T5058" i="1"/>
  <c r="Y5058" i="1" s="1"/>
  <c r="Z5058" i="1" s="1"/>
  <c r="AA5058" i="1" s="1"/>
  <c r="T5260" i="1"/>
  <c r="T3424" i="1"/>
  <c r="T3429" i="1"/>
  <c r="Y3429" i="1" s="1"/>
  <c r="Z3429" i="1" s="1"/>
  <c r="AA3429" i="1" s="1"/>
  <c r="T2257" i="1"/>
  <c r="T6013" i="1"/>
  <c r="T6032" i="1"/>
  <c r="T6046" i="1"/>
  <c r="T6085" i="1"/>
  <c r="T5287" i="1"/>
  <c r="T5871" i="1"/>
  <c r="Y5871" i="1" s="1"/>
  <c r="T5222" i="1"/>
  <c r="Y5222" i="1" s="1"/>
  <c r="T5329" i="1"/>
  <c r="T4084" i="1"/>
  <c r="T3773" i="1"/>
  <c r="T5939" i="1"/>
  <c r="T5558" i="1"/>
  <c r="T3004" i="1"/>
  <c r="T3009" i="1"/>
  <c r="Y3009" i="1" s="1"/>
  <c r="Z3009" i="1" s="1"/>
  <c r="AA3009" i="1" s="1"/>
  <c r="T4995" i="1"/>
  <c r="Y4995" i="1" s="1"/>
  <c r="Z4995" i="1" s="1"/>
  <c r="AA4995" i="1" s="1"/>
  <c r="T3815" i="1"/>
  <c r="T3465" i="1"/>
  <c r="T3473" i="1"/>
  <c r="T3482" i="1"/>
  <c r="T4091" i="1"/>
  <c r="T4962" i="1"/>
  <c r="T2723" i="1"/>
  <c r="T6132" i="1"/>
  <c r="T3985" i="1"/>
  <c r="T5637" i="1"/>
  <c r="T3565" i="1"/>
  <c r="T3561" i="1"/>
  <c r="Y3561" i="1" s="1"/>
  <c r="Z3561" i="1" s="1"/>
  <c r="AA3561" i="1" s="1"/>
  <c r="T4811" i="1"/>
  <c r="T5693" i="1"/>
  <c r="T6039" i="1"/>
  <c r="Y6039" i="1" s="1"/>
  <c r="Z6039" i="1" s="1"/>
  <c r="AA6039" i="1" s="1"/>
  <c r="T5073" i="1"/>
  <c r="T5068" i="1"/>
  <c r="T4853" i="1"/>
  <c r="Y4853" i="1" s="1"/>
  <c r="Z4853" i="1" s="1"/>
  <c r="AA4853" i="1" s="1"/>
  <c r="T4887" i="1"/>
  <c r="T4516" i="1"/>
  <c r="T3080" i="1"/>
  <c r="T3086" i="1"/>
  <c r="T3875" i="1"/>
  <c r="T5141" i="1"/>
  <c r="Y5141" i="1" s="1"/>
  <c r="T4582" i="1"/>
  <c r="Y4582" i="1" s="1"/>
  <c r="Z4582" i="1" s="1"/>
  <c r="AA4582" i="1" s="1"/>
  <c r="T4394" i="1"/>
  <c r="T2764" i="1"/>
  <c r="T5874" i="1"/>
  <c r="T5219" i="1"/>
  <c r="Y5219" i="1" s="1"/>
  <c r="Z5219" i="1" s="1"/>
  <c r="AA5219" i="1" s="1"/>
  <c r="T4370" i="1"/>
  <c r="T5211" i="1"/>
  <c r="T3776" i="1"/>
  <c r="T3392" i="1"/>
  <c r="T3876" i="1"/>
  <c r="T4396" i="1"/>
  <c r="T2765" i="1"/>
  <c r="T5875" i="1"/>
  <c r="Y5875" i="1" s="1"/>
  <c r="Z5875" i="1" s="1"/>
  <c r="AA5875" i="1" s="1"/>
  <c r="T4361" i="1"/>
  <c r="T4371" i="1"/>
  <c r="T5210" i="1"/>
  <c r="Y5210" i="1" s="1"/>
  <c r="T3779" i="1"/>
  <c r="T3393" i="1"/>
  <c r="Y3393" i="1" s="1"/>
  <c r="Z3393" i="1" s="1"/>
  <c r="AA3393" i="1" s="1"/>
  <c r="T4052" i="1"/>
  <c r="T4066" i="1"/>
  <c r="T4249" i="1"/>
  <c r="T5720" i="1"/>
  <c r="T3457" i="1"/>
  <c r="T1624" i="1"/>
  <c r="T1633" i="1"/>
  <c r="T1640" i="1"/>
  <c r="T1648" i="1"/>
  <c r="T4456" i="1"/>
  <c r="T4465" i="1"/>
  <c r="Y4465" i="1" s="1"/>
  <c r="Z4465" i="1" s="1"/>
  <c r="AA4465" i="1" s="1"/>
  <c r="T5369" i="1"/>
  <c r="T5760" i="1"/>
  <c r="Y5760" i="1" s="1"/>
  <c r="Z5760" i="1" s="1"/>
  <c r="AA5760" i="1" s="1"/>
  <c r="T5949" i="1"/>
  <c r="T1125" i="1"/>
  <c r="T1133" i="1"/>
  <c r="T3809" i="1"/>
  <c r="Y3809" i="1" s="1"/>
  <c r="Z3809" i="1" s="1"/>
  <c r="AA3809" i="1" s="1"/>
  <c r="T4751" i="1"/>
  <c r="T4337" i="1"/>
  <c r="T4873" i="1"/>
  <c r="T5180" i="1"/>
  <c r="T3602" i="1"/>
  <c r="T4892" i="1"/>
  <c r="T3099" i="1"/>
  <c r="T3110" i="1"/>
  <c r="T3118" i="1"/>
  <c r="T4645" i="1"/>
  <c r="T4100" i="1"/>
  <c r="Y4100" i="1" s="1"/>
  <c r="Z4100" i="1" s="1"/>
  <c r="AA4100" i="1" s="1"/>
  <c r="T4926" i="1"/>
  <c r="T5109" i="1"/>
  <c r="Y5109" i="1" s="1"/>
  <c r="T5920" i="1"/>
  <c r="T5203" i="1"/>
  <c r="T866" i="1"/>
  <c r="T849" i="1"/>
  <c r="T862" i="1"/>
  <c r="T861" i="1"/>
  <c r="T852" i="1"/>
  <c r="T859" i="1"/>
  <c r="T895" i="1"/>
  <c r="T159" i="1"/>
  <c r="T167" i="1"/>
  <c r="T180" i="1"/>
  <c r="T188" i="1"/>
  <c r="T187" i="1"/>
  <c r="T199" i="1"/>
  <c r="T207" i="1"/>
  <c r="T222" i="1"/>
  <c r="T229" i="1"/>
  <c r="T211" i="1"/>
  <c r="T239" i="1"/>
  <c r="T271" i="1"/>
  <c r="T249" i="1"/>
  <c r="T265" i="1"/>
  <c r="T268" i="1"/>
  <c r="T275" i="1"/>
  <c r="Y275" i="1" s="1"/>
  <c r="Z275" i="1" s="1"/>
  <c r="AA275" i="1" s="1"/>
  <c r="T4716" i="1"/>
  <c r="T4709" i="1"/>
  <c r="T4708" i="1"/>
  <c r="T4183" i="1"/>
  <c r="T3386" i="1"/>
  <c r="T1024" i="1"/>
  <c r="T1035" i="1"/>
  <c r="T1042" i="1"/>
  <c r="T1044" i="1"/>
  <c r="T1078" i="1"/>
  <c r="T1063" i="1"/>
  <c r="T1054" i="1"/>
  <c r="T1046" i="1"/>
  <c r="T1090" i="1"/>
  <c r="T1104" i="1"/>
  <c r="T1097" i="1"/>
  <c r="T1115" i="1"/>
  <c r="T5763" i="1"/>
  <c r="T4049" i="1"/>
  <c r="T3782" i="1"/>
  <c r="T3788" i="1"/>
  <c r="T3798" i="1"/>
  <c r="T5374" i="1"/>
  <c r="Y5374" i="1" s="1"/>
  <c r="Z5374" i="1" s="1"/>
  <c r="AA5374" i="1" s="1"/>
  <c r="T3828" i="1"/>
  <c r="T2437" i="1"/>
  <c r="T2448" i="1"/>
  <c r="T2456" i="1"/>
  <c r="T2464" i="1"/>
  <c r="T797" i="1"/>
  <c r="T813" i="1"/>
  <c r="T815" i="1"/>
  <c r="T819" i="1"/>
  <c r="T826" i="1"/>
  <c r="T4488" i="1"/>
  <c r="Y4488" i="1" s="1"/>
  <c r="Z4488" i="1" s="1"/>
  <c r="AA4488" i="1" s="1"/>
  <c r="T3485" i="1"/>
  <c r="T3496" i="1"/>
  <c r="T3501" i="1"/>
  <c r="Y3501" i="1" s="1"/>
  <c r="Z3501" i="1" s="1"/>
  <c r="AA3501" i="1" s="1"/>
  <c r="T4532" i="1"/>
  <c r="T2710" i="1"/>
  <c r="T2719" i="1"/>
  <c r="T3039" i="1"/>
  <c r="T4242" i="1"/>
  <c r="T498" i="1"/>
  <c r="T506" i="1"/>
  <c r="Y506" i="1" s="1"/>
  <c r="Z506" i="1" s="1"/>
  <c r="AA506" i="1" s="1"/>
  <c r="T5905" i="1"/>
  <c r="T4800" i="1"/>
  <c r="T2749" i="1"/>
  <c r="T2752" i="1"/>
  <c r="T4913" i="1"/>
  <c r="T4921" i="1"/>
  <c r="T5149" i="1"/>
  <c r="Y5149" i="1" s="1"/>
  <c r="T908" i="1"/>
  <c r="T918" i="1"/>
  <c r="T924" i="1"/>
  <c r="T988" i="1"/>
  <c r="T944" i="1"/>
  <c r="T987" i="1"/>
  <c r="T956" i="1"/>
  <c r="T960" i="1"/>
  <c r="T938" i="1"/>
  <c r="T980" i="1"/>
  <c r="T935" i="1"/>
  <c r="T990" i="1"/>
  <c r="T992" i="1"/>
  <c r="T1013" i="1"/>
  <c r="T2919" i="1"/>
  <c r="T2922" i="1"/>
  <c r="T2934" i="1"/>
  <c r="T5527" i="1"/>
  <c r="Y5527" i="1" s="1"/>
  <c r="Z5527" i="1" s="1"/>
  <c r="AA5527" i="1" s="1"/>
  <c r="T4754" i="1"/>
  <c r="T4261" i="1"/>
  <c r="Y4261" i="1" s="1"/>
  <c r="Z4261" i="1" s="1"/>
  <c r="AA4261" i="1" s="1"/>
  <c r="T4286" i="1"/>
  <c r="Y4286" i="1" s="1"/>
  <c r="Z4286" i="1" s="1"/>
  <c r="AA4286" i="1" s="1"/>
  <c r="T3327" i="1"/>
  <c r="T3339" i="1"/>
  <c r="T4666" i="1"/>
  <c r="T4668" i="1"/>
  <c r="T3396" i="1"/>
  <c r="T5384" i="1"/>
  <c r="Y5384" i="1" s="1"/>
  <c r="Z5384" i="1" s="1"/>
  <c r="AA5384" i="1" s="1"/>
  <c r="T4727" i="1"/>
  <c r="Y4727" i="1" s="1"/>
  <c r="T1964" i="1"/>
  <c r="T1953" i="1"/>
  <c r="T1954" i="1"/>
  <c r="T4281" i="1"/>
  <c r="T4508" i="1"/>
  <c r="T4030" i="1"/>
  <c r="T5887" i="1"/>
  <c r="T3957" i="1"/>
  <c r="T3956" i="1"/>
  <c r="T4759" i="1"/>
  <c r="T4770" i="1"/>
  <c r="T4779" i="1"/>
  <c r="T4767" i="1"/>
  <c r="T3869" i="1"/>
  <c r="T3639" i="1"/>
  <c r="T5402" i="1"/>
  <c r="T3312" i="1"/>
  <c r="T3320" i="1"/>
  <c r="T2842" i="1"/>
  <c r="T2850" i="1"/>
  <c r="T2852" i="1"/>
  <c r="T2866" i="1"/>
  <c r="T4380" i="1"/>
  <c r="T3994" i="1"/>
  <c r="T3245" i="1"/>
  <c r="T290" i="1"/>
  <c r="T298" i="1"/>
  <c r="T306" i="1"/>
  <c r="T331" i="1"/>
  <c r="T339" i="1"/>
  <c r="T313" i="1"/>
  <c r="T330" i="1"/>
  <c r="T346" i="1"/>
  <c r="T354" i="1"/>
  <c r="T361" i="1"/>
  <c r="T403" i="1"/>
  <c r="T363" i="1"/>
  <c r="T362" i="1"/>
  <c r="T376" i="1"/>
  <c r="T401" i="1"/>
  <c r="T400" i="1"/>
  <c r="T369" i="1"/>
  <c r="T377" i="1"/>
  <c r="T407" i="1"/>
  <c r="T455" i="1"/>
  <c r="T448" i="1"/>
  <c r="T458" i="1"/>
  <c r="T470" i="1"/>
  <c r="T474" i="1"/>
  <c r="T5187" i="1"/>
  <c r="T2771" i="1"/>
  <c r="T2781" i="1"/>
  <c r="T1697" i="1"/>
  <c r="T1703" i="1"/>
  <c r="T3292" i="1"/>
  <c r="T3300" i="1"/>
  <c r="T3724" i="1"/>
  <c r="T4949" i="1"/>
  <c r="Y4949" i="1" s="1"/>
  <c r="Z4949" i="1" s="1"/>
  <c r="AA4949" i="1" s="1"/>
  <c r="T2342" i="1"/>
  <c r="T2348" i="1"/>
  <c r="T2358" i="1"/>
  <c r="T4882" i="1"/>
  <c r="T2301" i="1"/>
  <c r="T2299" i="1"/>
  <c r="T2320" i="1"/>
  <c r="T2317" i="1"/>
  <c r="T2328" i="1"/>
  <c r="T3402" i="1"/>
  <c r="T5666" i="1"/>
  <c r="T5710" i="1"/>
  <c r="Y5710" i="1" s="1"/>
  <c r="T5386" i="1"/>
  <c r="T3173" i="1"/>
  <c r="T3180" i="1"/>
  <c r="T2874" i="1"/>
  <c r="T2887" i="1"/>
  <c r="T2889" i="1"/>
  <c r="T2897" i="1"/>
  <c r="T4330" i="1"/>
  <c r="T4997" i="1"/>
  <c r="T3690" i="1"/>
  <c r="T3698" i="1"/>
  <c r="T3712" i="1"/>
  <c r="T3718" i="1"/>
  <c r="T4119" i="1"/>
  <c r="T4124" i="1"/>
  <c r="T4150" i="1"/>
  <c r="T4138" i="1"/>
  <c r="T4139" i="1"/>
  <c r="T4160" i="1"/>
  <c r="T4173" i="1"/>
  <c r="T4166" i="1"/>
  <c r="T5744" i="1"/>
  <c r="T3075" i="1"/>
  <c r="T1729" i="1"/>
  <c r="T1735" i="1"/>
  <c r="T5756" i="1"/>
  <c r="T3656" i="1"/>
  <c r="T2214" i="1"/>
  <c r="T2222" i="1"/>
  <c r="T2230" i="1"/>
  <c r="T2238" i="1"/>
  <c r="T4499" i="1"/>
  <c r="T5507" i="1"/>
  <c r="T3432" i="1"/>
  <c r="T3195" i="1"/>
  <c r="T5451" i="1"/>
  <c r="T5545" i="1"/>
  <c r="T2196" i="1"/>
  <c r="T2203" i="1"/>
  <c r="T2210" i="1"/>
  <c r="Y2210" i="1" s="1"/>
  <c r="Z2210" i="1" s="1"/>
  <c r="AA2210" i="1" s="1"/>
  <c r="T2740" i="1"/>
  <c r="T2947" i="1"/>
  <c r="T2955" i="1"/>
  <c r="T2957" i="1"/>
  <c r="T2977" i="1"/>
  <c r="T2973" i="1"/>
  <c r="T2972" i="1"/>
  <c r="T2996" i="1"/>
  <c r="T2694" i="1"/>
  <c r="T2704" i="1"/>
  <c r="T6071" i="1"/>
  <c r="T6088" i="1"/>
  <c r="T5198" i="1"/>
  <c r="Y5198" i="1" s="1"/>
  <c r="Z5198" i="1" s="1"/>
  <c r="AA5198" i="1" s="1"/>
  <c r="T2270" i="1"/>
  <c r="T2279" i="1"/>
  <c r="T2289" i="1"/>
  <c r="T4482" i="1"/>
  <c r="Y4482" i="1" s="1"/>
  <c r="Z4482" i="1" s="1"/>
  <c r="AA4482" i="1" s="1"/>
  <c r="T2642" i="1"/>
  <c r="T2651" i="1"/>
  <c r="T3972" i="1"/>
  <c r="T4639" i="1"/>
  <c r="T4110" i="1"/>
  <c r="T4426" i="1"/>
  <c r="T4422" i="1"/>
  <c r="T4441" i="1"/>
  <c r="T4444" i="1"/>
  <c r="T2418" i="1"/>
  <c r="T2426" i="1"/>
  <c r="T2433" i="1"/>
  <c r="Y2433" i="1" s="1"/>
  <c r="Z2433" i="1" s="1"/>
  <c r="AA2433" i="1" s="1"/>
  <c r="T5645" i="1"/>
  <c r="T3680" i="1"/>
  <c r="T3685" i="1"/>
  <c r="T3687" i="1"/>
  <c r="Y3687" i="1" s="1"/>
  <c r="Z3687" i="1" s="1"/>
  <c r="AA3687" i="1" s="1"/>
  <c r="T5449" i="1"/>
  <c r="Y5449" i="1" s="1"/>
  <c r="Z5449" i="1" s="1"/>
  <c r="AA5449" i="1" s="1"/>
  <c r="T4692" i="1"/>
  <c r="T1754" i="1"/>
  <c r="T1760" i="1"/>
  <c r="T1770" i="1"/>
  <c r="T1776" i="1"/>
  <c r="T1809" i="1"/>
  <c r="T1781" i="1"/>
  <c r="T1774" i="1"/>
  <c r="T1810" i="1"/>
  <c r="T1846" i="1"/>
  <c r="T1875" i="1"/>
  <c r="T1871" i="1"/>
  <c r="T1849" i="1"/>
  <c r="T1867" i="1"/>
  <c r="T1832" i="1"/>
  <c r="T1889" i="1"/>
  <c r="T1857" i="1"/>
  <c r="T1876" i="1"/>
  <c r="T1830" i="1"/>
  <c r="T1898" i="1"/>
  <c r="T4077" i="1"/>
  <c r="T3582" i="1"/>
  <c r="T3596" i="1"/>
  <c r="T3590" i="1"/>
  <c r="T2159" i="1"/>
  <c r="T2173" i="1"/>
  <c r="T2157" i="1"/>
  <c r="T2181" i="1"/>
  <c r="T2185" i="1"/>
  <c r="T4824" i="1"/>
  <c r="Y4824" i="1" s="1"/>
  <c r="Z4824" i="1" s="1"/>
  <c r="AA4824" i="1" s="1"/>
  <c r="T4605" i="1"/>
  <c r="T3443" i="1"/>
  <c r="T3446" i="1"/>
  <c r="T5104" i="1"/>
  <c r="Y5104" i="1" s="1"/>
  <c r="Z5104" i="1" s="1"/>
  <c r="AA5104" i="1" s="1"/>
  <c r="T3652" i="1"/>
  <c r="T5515" i="1"/>
  <c r="Y5515" i="1" s="1"/>
  <c r="Z5515" i="1" s="1"/>
  <c r="AA5515" i="1" s="1"/>
  <c r="T3847" i="1"/>
  <c r="T5009" i="1"/>
  <c r="Y5009" i="1" s="1"/>
  <c r="Z5009" i="1" s="1"/>
  <c r="AA5009" i="1" s="1"/>
  <c r="T3833" i="1"/>
  <c r="Y3833" i="1" s="1"/>
  <c r="Z3833" i="1" s="1"/>
  <c r="AA3833" i="1" s="1"/>
  <c r="T484" i="1"/>
  <c r="T493" i="1"/>
  <c r="T1655" i="1"/>
  <c r="T1664" i="1"/>
  <c r="T5154" i="1"/>
  <c r="T4545" i="1"/>
  <c r="T3358" i="1"/>
  <c r="T3853" i="1"/>
  <c r="T3862" i="1"/>
  <c r="T4062" i="1"/>
  <c r="T4860" i="1"/>
  <c r="T5898" i="1"/>
  <c r="Y5898" i="1" s="1"/>
  <c r="Z5898" i="1" s="1"/>
  <c r="AA5898" i="1" s="1"/>
  <c r="T3533" i="1"/>
  <c r="T4218" i="1"/>
  <c r="T4227" i="1"/>
  <c r="T2482" i="1"/>
  <c r="T2476" i="1"/>
  <c r="T5273" i="1"/>
  <c r="Y5273" i="1" s="1"/>
  <c r="Z5273" i="1" s="1"/>
  <c r="AA5273" i="1" s="1"/>
  <c r="T3366" i="1"/>
  <c r="T578" i="1"/>
  <c r="T591" i="1"/>
  <c r="T2785" i="1"/>
  <c r="T2793" i="1"/>
  <c r="T2815" i="1"/>
  <c r="T2795" i="1"/>
  <c r="T2828" i="1"/>
  <c r="T2796" i="1"/>
  <c r="T2798" i="1"/>
  <c r="T5649" i="1"/>
  <c r="T2673" i="1"/>
  <c r="T2668" i="1"/>
  <c r="T2676" i="1"/>
  <c r="T598" i="1"/>
  <c r="T606" i="1"/>
  <c r="T649" i="1"/>
  <c r="T653" i="1"/>
  <c r="T642" i="1"/>
  <c r="T647" i="1"/>
  <c r="T639" i="1"/>
  <c r="T622" i="1"/>
  <c r="T662" i="1"/>
  <c r="T710" i="1"/>
  <c r="T684" i="1"/>
  <c r="T673" i="1"/>
  <c r="T697" i="1"/>
  <c r="T756" i="1"/>
  <c r="T692" i="1"/>
  <c r="T751" i="1"/>
  <c r="T683" i="1"/>
  <c r="T754" i="1"/>
  <c r="T755" i="1"/>
  <c r="T674" i="1"/>
  <c r="T688" i="1"/>
  <c r="T766" i="1"/>
  <c r="T770" i="1"/>
  <c r="T775" i="1"/>
  <c r="T789" i="1"/>
  <c r="T3280" i="1"/>
  <c r="T4540" i="1"/>
  <c r="T5767" i="1"/>
  <c r="Y5767" i="1" s="1"/>
  <c r="Z5767" i="1" s="1"/>
  <c r="AA5767" i="1" s="1"/>
  <c r="T4682" i="1"/>
  <c r="T2554" i="1"/>
  <c r="T2564" i="1"/>
  <c r="T2579" i="1"/>
  <c r="T2562" i="1"/>
  <c r="T2586" i="1"/>
  <c r="T2592" i="1"/>
  <c r="T2609" i="1"/>
  <c r="T2611" i="1"/>
  <c r="T5626" i="1"/>
  <c r="T1905" i="1"/>
  <c r="T1913" i="1"/>
  <c r="T1923" i="1"/>
  <c r="T1930" i="1"/>
  <c r="T1932" i="1"/>
  <c r="T4654" i="1"/>
  <c r="T837" i="1"/>
  <c r="T5951" i="1"/>
  <c r="Y5951" i="1" s="1"/>
  <c r="Z5951" i="1" s="1"/>
  <c r="AA5951" i="1" s="1"/>
  <c r="T3732" i="1"/>
  <c r="T3739" i="1"/>
  <c r="T3749" i="1"/>
  <c r="Y3749" i="1" s="1"/>
  <c r="Z3749" i="1" s="1"/>
  <c r="AA3749" i="1" s="1"/>
  <c r="T3517" i="1"/>
  <c r="T3519" i="1"/>
  <c r="T3183" i="1"/>
  <c r="T3347" i="1"/>
  <c r="Y3347" i="1" s="1"/>
  <c r="Z3347" i="1" s="1"/>
  <c r="AA3347" i="1" s="1"/>
  <c r="T4306" i="1"/>
  <c r="T6010" i="1"/>
  <c r="T5317" i="1"/>
  <c r="Y5317" i="1" s="1"/>
  <c r="Z5317" i="1" s="1"/>
  <c r="AA5317" i="1" s="1"/>
  <c r="T3379" i="1"/>
  <c r="T5301" i="1"/>
  <c r="T4208" i="1"/>
  <c r="T4736" i="1"/>
  <c r="T1975" i="1"/>
  <c r="T1988" i="1"/>
  <c r="T1993" i="1"/>
  <c r="T1996" i="1"/>
  <c r="T2021" i="1"/>
  <c r="T2025" i="1"/>
  <c r="T2026" i="1"/>
  <c r="T2022" i="1"/>
  <c r="T2045" i="1"/>
  <c r="T2009" i="1"/>
  <c r="T2057" i="1"/>
  <c r="T2066" i="1"/>
  <c r="T2071" i="1"/>
  <c r="T2107" i="1"/>
  <c r="T2088" i="1"/>
  <c r="T2082" i="1"/>
  <c r="T2097" i="1"/>
  <c r="T2111" i="1"/>
  <c r="T2116" i="1"/>
  <c r="T2661" i="1"/>
  <c r="T4868" i="1"/>
  <c r="T3978" i="1"/>
  <c r="T4266" i="1"/>
  <c r="T283" i="1"/>
  <c r="T4040" i="1"/>
  <c r="T5809" i="1"/>
  <c r="T5106" i="1"/>
  <c r="Y5106" i="1" s="1"/>
  <c r="T5131" i="1"/>
  <c r="T2624" i="1"/>
  <c r="T2631" i="1"/>
  <c r="T5532" i="1"/>
  <c r="Y5532" i="1" s="1"/>
  <c r="Z5532" i="1" s="1"/>
  <c r="AA5532" i="1" s="1"/>
  <c r="T4053" i="1"/>
  <c r="T4068" i="1"/>
  <c r="T4252" i="1"/>
  <c r="T5717" i="1"/>
  <c r="T3463" i="1"/>
  <c r="T1625" i="1"/>
  <c r="T1628" i="1"/>
  <c r="T1641" i="1"/>
  <c r="T1649" i="1"/>
  <c r="T5264" i="1"/>
  <c r="T4455" i="1"/>
  <c r="T5177" i="1"/>
  <c r="T5370" i="1"/>
  <c r="T5948" i="1"/>
  <c r="Y5948" i="1" s="1"/>
  <c r="T1126" i="1"/>
  <c r="T1134" i="1"/>
  <c r="T3802" i="1"/>
  <c r="T4752" i="1"/>
  <c r="Y4752" i="1" s="1"/>
  <c r="Z4752" i="1" s="1"/>
  <c r="AA4752" i="1" s="1"/>
  <c r="T4341" i="1"/>
  <c r="T4875" i="1"/>
  <c r="T5182" i="1"/>
  <c r="T3601" i="1"/>
  <c r="T4891" i="1"/>
  <c r="Y4891" i="1" s="1"/>
  <c r="Z4891" i="1" s="1"/>
  <c r="AA4891" i="1" s="1"/>
  <c r="T3101" i="1"/>
  <c r="T3111" i="1"/>
  <c r="T3119" i="1"/>
  <c r="T4646" i="1"/>
  <c r="T4927" i="1"/>
  <c r="T5918" i="1"/>
  <c r="T5205" i="1"/>
  <c r="Y5205" i="1" s="1"/>
  <c r="Z5205" i="1" s="1"/>
  <c r="AA5205" i="1" s="1"/>
  <c r="T846" i="1"/>
  <c r="T888" i="1"/>
  <c r="T850" i="1"/>
  <c r="T885" i="1"/>
  <c r="T873" i="1"/>
  <c r="T882" i="1"/>
  <c r="T898" i="1"/>
  <c r="T160" i="1"/>
  <c r="T168" i="1"/>
  <c r="T189" i="1"/>
  <c r="T179" i="1"/>
  <c r="T172" i="1"/>
  <c r="T200" i="1"/>
  <c r="T208" i="1"/>
  <c r="T231" i="1"/>
  <c r="T223" i="1"/>
  <c r="T226" i="1"/>
  <c r="T240" i="1"/>
  <c r="T263" i="1"/>
  <c r="T252" i="1"/>
  <c r="T257" i="1"/>
  <c r="T254" i="1"/>
  <c r="T4711" i="1"/>
  <c r="T4722" i="1"/>
  <c r="T4712" i="1"/>
  <c r="Y4712" i="1" s="1"/>
  <c r="Z4712" i="1" s="1"/>
  <c r="AA4712" i="1" s="1"/>
  <c r="T4187" i="1"/>
  <c r="T3384" i="1"/>
  <c r="T1019" i="1"/>
  <c r="T1027" i="1"/>
  <c r="T1029" i="1"/>
  <c r="T1043" i="1"/>
  <c r="T1055" i="1"/>
  <c r="T1080" i="1"/>
  <c r="T1048" i="1"/>
  <c r="T1079" i="1"/>
  <c r="T1066" i="1"/>
  <c r="T1091" i="1"/>
  <c r="T1096" i="1"/>
  <c r="T1103" i="1"/>
  <c r="T1116" i="1"/>
  <c r="T5928" i="1"/>
  <c r="T5595" i="1"/>
  <c r="Y5595" i="1" s="1"/>
  <c r="T5762" i="1"/>
  <c r="Y5762" i="1" s="1"/>
  <c r="T4047" i="1"/>
  <c r="T3783" i="1"/>
  <c r="T3791" i="1"/>
  <c r="T3799" i="1"/>
  <c r="T5147" i="1"/>
  <c r="Y5147" i="1" s="1"/>
  <c r="T3829" i="1"/>
  <c r="Y3829" i="1" s="1"/>
  <c r="Z3829" i="1" s="1"/>
  <c r="AA3829" i="1" s="1"/>
  <c r="T2440" i="1"/>
  <c r="T2454" i="1"/>
  <c r="T2459" i="1"/>
  <c r="T2462" i="1"/>
  <c r="T796" i="1"/>
  <c r="T816" i="1"/>
  <c r="T800" i="1"/>
  <c r="T801" i="1"/>
  <c r="T822" i="1"/>
  <c r="T3486" i="1"/>
  <c r="T3492" i="1"/>
  <c r="T5699" i="1"/>
  <c r="Y5699" i="1" s="1"/>
  <c r="T4534" i="1"/>
  <c r="T5582" i="1"/>
  <c r="T2711" i="1"/>
  <c r="T2718" i="1"/>
  <c r="Y2718" i="1" s="1"/>
  <c r="Z2718" i="1" s="1"/>
  <c r="AA2718" i="1" s="1"/>
  <c r="T3040" i="1"/>
  <c r="T4244" i="1"/>
  <c r="T499" i="1"/>
  <c r="T5907" i="1"/>
  <c r="T4799" i="1"/>
  <c r="T2750" i="1"/>
  <c r="T2759" i="1"/>
  <c r="T4917" i="1"/>
  <c r="T4922" i="1"/>
  <c r="Y4922" i="1" s="1"/>
  <c r="Z4922" i="1" s="1"/>
  <c r="AA4922" i="1" s="1"/>
  <c r="T917" i="1"/>
  <c r="T922" i="1"/>
  <c r="T925" i="1"/>
  <c r="T950" i="1"/>
  <c r="T976" i="1"/>
  <c r="T949" i="1"/>
  <c r="T967" i="1"/>
  <c r="T951" i="1"/>
  <c r="T963" i="1"/>
  <c r="T974" i="1"/>
  <c r="T989" i="1"/>
  <c r="T1002" i="1"/>
  <c r="T1006" i="1"/>
  <c r="T1016" i="1"/>
  <c r="T2910" i="1"/>
  <c r="T2925" i="1"/>
  <c r="T2926" i="1"/>
  <c r="T2935" i="1"/>
  <c r="T4755" i="1"/>
  <c r="Y4755" i="1" s="1"/>
  <c r="Z4755" i="1" s="1"/>
  <c r="AA4755" i="1" s="1"/>
  <c r="T3328" i="1"/>
  <c r="T3338" i="1"/>
  <c r="T4658" i="1"/>
  <c r="T4664" i="1"/>
  <c r="T4672" i="1"/>
  <c r="Y4672" i="1" s="1"/>
  <c r="Z4672" i="1" s="1"/>
  <c r="AA4672" i="1" s="1"/>
  <c r="T3397" i="1"/>
  <c r="T1952" i="1"/>
  <c r="T1962" i="1"/>
  <c r="T1966" i="1"/>
  <c r="T6004" i="1"/>
  <c r="T4276" i="1"/>
  <c r="T3527" i="1"/>
  <c r="T4507" i="1"/>
  <c r="T4855" i="1"/>
  <c r="T3574" i="1"/>
  <c r="T4029" i="1"/>
  <c r="T4301" i="1"/>
  <c r="T5889" i="1"/>
  <c r="Y5889" i="1" s="1"/>
  <c r="Z5889" i="1" s="1"/>
  <c r="AA5889" i="1" s="1"/>
  <c r="T3950" i="1"/>
  <c r="T3953" i="1"/>
  <c r="T4758" i="1"/>
  <c r="T4773" i="1"/>
  <c r="T4781" i="1"/>
  <c r="T4782" i="1"/>
  <c r="T3870" i="1"/>
  <c r="Y3870" i="1" s="1"/>
  <c r="Z3870" i="1" s="1"/>
  <c r="AA3870" i="1" s="1"/>
  <c r="T5937" i="1"/>
  <c r="Y5937" i="1" s="1"/>
  <c r="T3635" i="1"/>
  <c r="Y3635" i="1" s="1"/>
  <c r="Z3635" i="1" s="1"/>
  <c r="AA3635" i="1" s="1"/>
  <c r="T5403" i="1"/>
  <c r="T3314" i="1"/>
  <c r="T3323" i="1"/>
  <c r="T2843" i="1"/>
  <c r="T2846" i="1"/>
  <c r="T2855" i="1"/>
  <c r="T2867" i="1"/>
  <c r="T4382" i="1"/>
  <c r="T5089" i="1"/>
  <c r="T3995" i="1"/>
  <c r="T3246" i="1"/>
  <c r="T4705" i="1"/>
  <c r="T291" i="1"/>
  <c r="T299" i="1"/>
  <c r="T307" i="1"/>
  <c r="T316" i="1"/>
  <c r="T321" i="1"/>
  <c r="T318" i="1"/>
  <c r="T323" i="1"/>
  <c r="T347" i="1"/>
  <c r="T355" i="1"/>
  <c r="T436" i="1"/>
  <c r="T425" i="1"/>
  <c r="T424" i="1"/>
  <c r="T433" i="1"/>
  <c r="T438" i="1"/>
  <c r="T380" i="1"/>
  <c r="T417" i="1"/>
  <c r="T356" i="1"/>
  <c r="T408" i="1"/>
  <c r="T422" i="1"/>
  <c r="T451" i="1"/>
  <c r="T446" i="1"/>
  <c r="T459" i="1"/>
  <c r="T463" i="1"/>
  <c r="T475" i="1"/>
  <c r="T5189" i="1"/>
  <c r="T2778" i="1"/>
  <c r="T2776" i="1"/>
  <c r="T1696" i="1"/>
  <c r="T1704" i="1"/>
  <c r="T3291" i="1"/>
  <c r="T3299" i="1"/>
  <c r="T3879" i="1"/>
  <c r="T3722" i="1"/>
  <c r="T2341" i="1"/>
  <c r="T2356" i="1"/>
  <c r="T2346" i="1"/>
  <c r="T4884" i="1"/>
  <c r="T2304" i="1"/>
  <c r="T2298" i="1"/>
  <c r="T2326" i="1"/>
  <c r="T2322" i="1"/>
  <c r="T2329" i="1"/>
  <c r="T3407" i="1"/>
  <c r="T5765" i="1"/>
  <c r="Y5765" i="1" s="1"/>
  <c r="T5665" i="1"/>
  <c r="T5387" i="1"/>
  <c r="T4471" i="1"/>
  <c r="T3172" i="1"/>
  <c r="T3181" i="1"/>
  <c r="T2875" i="1"/>
  <c r="T2885" i="1"/>
  <c r="T2895" i="1"/>
  <c r="T2896" i="1"/>
  <c r="T4329" i="1"/>
  <c r="T4998" i="1"/>
  <c r="T3691" i="1"/>
  <c r="T3699" i="1"/>
  <c r="T3705" i="1"/>
  <c r="T3717" i="1"/>
  <c r="T4121" i="1"/>
  <c r="T4123" i="1"/>
  <c r="T4145" i="1"/>
  <c r="T4152" i="1"/>
  <c r="T4153" i="1"/>
  <c r="T4162" i="1"/>
  <c r="T4174" i="1"/>
  <c r="T4172" i="1"/>
  <c r="T5232" i="1"/>
  <c r="T5844" i="1"/>
  <c r="Y5844" i="1" s="1"/>
  <c r="T5597" i="1"/>
  <c r="T5745" i="1"/>
  <c r="T3076" i="1"/>
  <c r="T5268" i="1"/>
  <c r="T1730" i="1"/>
  <c r="T1736" i="1"/>
  <c r="T5842" i="1"/>
  <c r="T5757" i="1"/>
  <c r="T5955" i="1"/>
  <c r="Y5955" i="1" s="1"/>
  <c r="T3659" i="1"/>
  <c r="T2215" i="1"/>
  <c r="T2228" i="1"/>
  <c r="T2234" i="1"/>
  <c r="T2239" i="1"/>
  <c r="Y2239" i="1" s="1"/>
  <c r="Z2239" i="1" s="1"/>
  <c r="AA2239" i="1" s="1"/>
  <c r="T4502" i="1"/>
  <c r="T5508" i="1"/>
  <c r="Y5508" i="1" s="1"/>
  <c r="Z5508" i="1" s="1"/>
  <c r="AA5508" i="1" s="1"/>
  <c r="T3433" i="1"/>
  <c r="T3198" i="1"/>
  <c r="T5452" i="1"/>
  <c r="T5546" i="1"/>
  <c r="T2197" i="1"/>
  <c r="T2202" i="1"/>
  <c r="T2739" i="1"/>
  <c r="T2939" i="1"/>
  <c r="T2945" i="1"/>
  <c r="T2960" i="1"/>
  <c r="T2948" i="1"/>
  <c r="T2974" i="1"/>
  <c r="T2970" i="1"/>
  <c r="T2979" i="1"/>
  <c r="T2995" i="1"/>
  <c r="T2690" i="1"/>
  <c r="T2696" i="1"/>
  <c r="T2703" i="1"/>
  <c r="Y2703" i="1" s="1"/>
  <c r="Z2703" i="1" s="1"/>
  <c r="AA2703" i="1" s="1"/>
  <c r="T5497" i="1"/>
  <c r="T6116" i="1"/>
  <c r="T6183" i="1"/>
  <c r="T2268" i="1"/>
  <c r="T2282" i="1"/>
  <c r="T2292" i="1"/>
  <c r="T4475" i="1"/>
  <c r="T2643" i="1"/>
  <c r="T2650" i="1"/>
  <c r="T3971" i="1"/>
  <c r="T4640" i="1"/>
  <c r="T4111" i="1"/>
  <c r="Y4111" i="1" s="1"/>
  <c r="Z4111" i="1" s="1"/>
  <c r="AA4111" i="1" s="1"/>
  <c r="T5565" i="1"/>
  <c r="T4427" i="1"/>
  <c r="T4419" i="1"/>
  <c r="T4437" i="1"/>
  <c r="T4446" i="1"/>
  <c r="T2421" i="1"/>
  <c r="T2425" i="1"/>
  <c r="T5646" i="1"/>
  <c r="Y5646" i="1" s="1"/>
  <c r="Z5646" i="1" s="1"/>
  <c r="AA5646" i="1" s="1"/>
  <c r="T3974" i="1"/>
  <c r="Y3974" i="1" s="1"/>
  <c r="T3665" i="1"/>
  <c r="T3683" i="1"/>
  <c r="T3678" i="1"/>
  <c r="T4693" i="1"/>
  <c r="T1755" i="1"/>
  <c r="T1763" i="1"/>
  <c r="T1771" i="1"/>
  <c r="T1796" i="1"/>
  <c r="T1795" i="1"/>
  <c r="T1798" i="1"/>
  <c r="T1778" i="1"/>
  <c r="T1811" i="1"/>
  <c r="T1852" i="1"/>
  <c r="T1860" i="1"/>
  <c r="T1866" i="1"/>
  <c r="T1862" i="1"/>
  <c r="T1835" i="1"/>
  <c r="T1844" i="1"/>
  <c r="T1872" i="1"/>
  <c r="T1840" i="1"/>
  <c r="T1818" i="1"/>
  <c r="T1825" i="1"/>
  <c r="T1899" i="1"/>
  <c r="T4076" i="1"/>
  <c r="T3583" i="1"/>
  <c r="T3586" i="1"/>
  <c r="T3599" i="1"/>
  <c r="Y3599" i="1" s="1"/>
  <c r="Z3599" i="1" s="1"/>
  <c r="AA3599" i="1" s="1"/>
  <c r="T2169" i="1"/>
  <c r="T2168" i="1"/>
  <c r="T2161" i="1"/>
  <c r="T2177" i="1"/>
  <c r="T2178" i="1"/>
  <c r="T4600" i="1"/>
  <c r="T3441" i="1"/>
  <c r="T3444" i="1"/>
  <c r="T5097" i="1"/>
  <c r="T3642" i="1"/>
  <c r="T3651" i="1"/>
  <c r="T3849" i="1"/>
  <c r="Y3849" i="1" s="1"/>
  <c r="Z3849" i="1" s="1"/>
  <c r="AA3849" i="1" s="1"/>
  <c r="T5337" i="1"/>
  <c r="T486" i="1"/>
  <c r="T494" i="1"/>
  <c r="Y494" i="1" s="1"/>
  <c r="Z494" i="1" s="1"/>
  <c r="AA494" i="1" s="1"/>
  <c r="T1656" i="1"/>
  <c r="T1663" i="1"/>
  <c r="T5153" i="1"/>
  <c r="T4546" i="1"/>
  <c r="T3356" i="1"/>
  <c r="T5500" i="1"/>
  <c r="T3855" i="1"/>
  <c r="T3864" i="1"/>
  <c r="T4061" i="1"/>
  <c r="Y4061" i="1" s="1"/>
  <c r="Z4061" i="1" s="1"/>
  <c r="AA4061" i="1" s="1"/>
  <c r="T4863" i="1"/>
  <c r="Y4863" i="1" s="1"/>
  <c r="Z4863" i="1" s="1"/>
  <c r="AA4863" i="1" s="1"/>
  <c r="T3536" i="1"/>
  <c r="T4217" i="1"/>
  <c r="T4229" i="1"/>
  <c r="T5033" i="1"/>
  <c r="T2473" i="1"/>
  <c r="T2475" i="1"/>
  <c r="T3367" i="1"/>
  <c r="T580" i="1"/>
  <c r="T582" i="1"/>
  <c r="T2786" i="1"/>
  <c r="T2814" i="1"/>
  <c r="T2832" i="1"/>
  <c r="T2835" i="1"/>
  <c r="T2811" i="1"/>
  <c r="T2825" i="1"/>
  <c r="T2817" i="1"/>
  <c r="T5650" i="1"/>
  <c r="T2670" i="1"/>
  <c r="T2679" i="1"/>
  <c r="T2684" i="1"/>
  <c r="T5963" i="1"/>
  <c r="Y5963" i="1" s="1"/>
  <c r="T600" i="1"/>
  <c r="T607" i="1"/>
  <c r="T646" i="1"/>
  <c r="T643" i="1"/>
  <c r="T629" i="1"/>
  <c r="T608" i="1"/>
  <c r="T623" i="1"/>
  <c r="T617" i="1"/>
  <c r="T663" i="1"/>
  <c r="T716" i="1"/>
  <c r="T668" i="1"/>
  <c r="T741" i="1"/>
  <c r="T740" i="1"/>
  <c r="T734" i="1"/>
  <c r="T746" i="1"/>
  <c r="T689" i="1"/>
  <c r="T717" i="1"/>
  <c r="T713" i="1"/>
  <c r="T699" i="1"/>
  <c r="T725" i="1"/>
  <c r="T704" i="1"/>
  <c r="T767" i="1"/>
  <c r="T785" i="1"/>
  <c r="T777" i="1"/>
  <c r="T791" i="1"/>
  <c r="Y791" i="1" s="1"/>
  <c r="Z791" i="1" s="1"/>
  <c r="AA791" i="1" s="1"/>
  <c r="T3282" i="1"/>
  <c r="T4539" i="1"/>
  <c r="Y4539" i="1" s="1"/>
  <c r="T4683" i="1"/>
  <c r="Y4683" i="1" s="1"/>
  <c r="Z4683" i="1" s="1"/>
  <c r="AA4683" i="1" s="1"/>
  <c r="T2568" i="1"/>
  <c r="T2582" i="1"/>
  <c r="T2569" i="1"/>
  <c r="T2561" i="1"/>
  <c r="T2585" i="1"/>
  <c r="T2608" i="1"/>
  <c r="T2600" i="1"/>
  <c r="T2610" i="1"/>
  <c r="T5624" i="1"/>
  <c r="Y5624" i="1" s="1"/>
  <c r="T1906" i="1"/>
  <c r="T1915" i="1"/>
  <c r="T1925" i="1"/>
  <c r="T1931" i="1"/>
  <c r="T1937" i="1"/>
  <c r="T4653" i="1"/>
  <c r="Y4653" i="1" s="1"/>
  <c r="Z4653" i="1" s="1"/>
  <c r="AA4653" i="1" s="1"/>
  <c r="T833" i="1"/>
  <c r="T3734" i="1"/>
  <c r="T3740" i="1"/>
  <c r="T3516" i="1"/>
  <c r="T3520" i="1"/>
  <c r="T3185" i="1"/>
  <c r="T4307" i="1"/>
  <c r="Y4307" i="1" s="1"/>
  <c r="Z4307" i="1" s="1"/>
  <c r="AA4307" i="1" s="1"/>
  <c r="T6044" i="1"/>
  <c r="Y6044" i="1" s="1"/>
  <c r="Z6044" i="1" s="1"/>
  <c r="AA6044" i="1" s="1"/>
  <c r="T3380" i="1"/>
  <c r="Y3380" i="1" s="1"/>
  <c r="Z3380" i="1" s="1"/>
  <c r="AA3380" i="1" s="1"/>
  <c r="T5299" i="1"/>
  <c r="T4199" i="1"/>
  <c r="T4207" i="1"/>
  <c r="T4738" i="1"/>
  <c r="T1976" i="1"/>
  <c r="T1982" i="1"/>
  <c r="T1995" i="1"/>
  <c r="T1999" i="1"/>
  <c r="T2038" i="1"/>
  <c r="T2037" i="1"/>
  <c r="T2034" i="1"/>
  <c r="T2046" i="1"/>
  <c r="T2035" i="1"/>
  <c r="T2006" i="1"/>
  <c r="T2054" i="1"/>
  <c r="T2065" i="1"/>
  <c r="T2072" i="1"/>
  <c r="T2089" i="1"/>
  <c r="T2092" i="1"/>
  <c r="T2095" i="1"/>
  <c r="T2093" i="1"/>
  <c r="T2112" i="1"/>
  <c r="T2117" i="1"/>
  <c r="T3414" i="1"/>
  <c r="T2660" i="1"/>
  <c r="Y2660" i="1" s="1"/>
  <c r="Z2660" i="1" s="1"/>
  <c r="AA2660" i="1" s="1"/>
  <c r="T5660" i="1"/>
  <c r="T5585" i="1"/>
  <c r="T4867" i="1"/>
  <c r="Y4867" i="1" s="1"/>
  <c r="Z4867" i="1" s="1"/>
  <c r="AA4867" i="1" s="1"/>
  <c r="T3979" i="1"/>
  <c r="Y3979" i="1" s="1"/>
  <c r="Z3979" i="1" s="1"/>
  <c r="AA3979" i="1" s="1"/>
  <c r="T4264" i="1"/>
  <c r="T282" i="1"/>
  <c r="T4041" i="1"/>
  <c r="T5812" i="1"/>
  <c r="T5132" i="1"/>
  <c r="Y5132" i="1" s="1"/>
  <c r="Z5132" i="1" s="1"/>
  <c r="AA5132" i="1" s="1"/>
  <c r="T2626" i="1"/>
  <c r="T2634" i="1"/>
  <c r="T514" i="1"/>
  <c r="T524" i="1"/>
  <c r="T511" i="1"/>
  <c r="T516" i="1"/>
  <c r="T510" i="1"/>
  <c r="T565" i="1"/>
  <c r="T570" i="1"/>
  <c r="T559" i="1"/>
  <c r="T567" i="1"/>
  <c r="T5797" i="1"/>
  <c r="T3894" i="1"/>
  <c r="T3900" i="1"/>
  <c r="T2131" i="1"/>
  <c r="T2145" i="1"/>
  <c r="T1674" i="1"/>
  <c r="T1683" i="1"/>
  <c r="T4004" i="1"/>
  <c r="T4012" i="1"/>
  <c r="T3207" i="1"/>
  <c r="T3225" i="1"/>
  <c r="T3230" i="1"/>
  <c r="T3211" i="1"/>
  <c r="T3232" i="1"/>
  <c r="Y3232" i="1" s="1"/>
  <c r="Z3232" i="1" s="1"/>
  <c r="AA3232" i="1" s="1"/>
  <c r="T3551" i="1"/>
  <c r="T3541" i="1"/>
  <c r="T3544" i="1"/>
  <c r="T3127" i="1"/>
  <c r="T5576" i="1"/>
  <c r="Y5576" i="1" s="1"/>
  <c r="Z5577" i="1" s="1"/>
  <c r="AA5577" i="1" s="1"/>
  <c r="T1144" i="1"/>
  <c r="T1152" i="1"/>
  <c r="T1160" i="1"/>
  <c r="T1168" i="1"/>
  <c r="T1176" i="1"/>
  <c r="T1184" i="1"/>
  <c r="T1192" i="1"/>
  <c r="T1206" i="1"/>
  <c r="T1229" i="1"/>
  <c r="T1213" i="1"/>
  <c r="T1203" i="1"/>
  <c r="T1230" i="1"/>
  <c r="T1218" i="1"/>
  <c r="T2813" i="1"/>
  <c r="T2820" i="1"/>
  <c r="T2809" i="1"/>
  <c r="T2837" i="1"/>
  <c r="T2808" i="1"/>
  <c r="T5652" i="1"/>
  <c r="T2669" i="1"/>
  <c r="T2681" i="1"/>
  <c r="T2685" i="1"/>
  <c r="T599" i="1"/>
  <c r="T630" i="1"/>
  <c r="T655" i="1"/>
  <c r="T609" i="1"/>
  <c r="T654" i="1"/>
  <c r="T648" i="1"/>
  <c r="T632" i="1"/>
  <c r="T657" i="1"/>
  <c r="T664" i="1"/>
  <c r="T703" i="1"/>
  <c r="T728" i="1"/>
  <c r="T763" i="1"/>
  <c r="T705" i="1"/>
  <c r="T744" i="1"/>
  <c r="T719" i="1"/>
  <c r="T718" i="1"/>
  <c r="T702" i="1"/>
  <c r="T762" i="1"/>
  <c r="T723" i="1"/>
  <c r="T686" i="1"/>
  <c r="T671" i="1"/>
  <c r="T768" i="1"/>
  <c r="T776" i="1"/>
  <c r="T779" i="1"/>
  <c r="T3287" i="1"/>
  <c r="T5617" i="1"/>
  <c r="T2575" i="1"/>
  <c r="T2557" i="1"/>
  <c r="T2578" i="1"/>
  <c r="T2573" i="1"/>
  <c r="T2588" i="1"/>
  <c r="T2605" i="1"/>
  <c r="T2607" i="1"/>
  <c r="T2613" i="1"/>
  <c r="T1907" i="1"/>
  <c r="T1917" i="1"/>
  <c r="T1920" i="1"/>
  <c r="T1934" i="1"/>
  <c r="T1939" i="1"/>
  <c r="T836" i="1"/>
  <c r="T3727" i="1"/>
  <c r="T3735" i="1"/>
  <c r="T3744" i="1"/>
  <c r="T4103" i="1"/>
  <c r="T3514" i="1"/>
  <c r="T3522" i="1"/>
  <c r="T3186" i="1"/>
  <c r="T2262" i="1"/>
  <c r="T3373" i="1"/>
  <c r="T5300" i="1"/>
  <c r="T4204" i="1"/>
  <c r="T4205" i="1"/>
  <c r="Y4205" i="1" s="1"/>
  <c r="Z4205" i="1" s="1"/>
  <c r="AA4205" i="1" s="1"/>
  <c r="T4741" i="1"/>
  <c r="Y4741" i="1" s="1"/>
  <c r="Z4741" i="1" s="1"/>
  <c r="AA4741" i="1" s="1"/>
  <c r="T1978" i="1"/>
  <c r="T1984" i="1"/>
  <c r="T1992" i="1"/>
  <c r="T2001" i="1"/>
  <c r="T2005" i="1"/>
  <c r="T2039" i="1"/>
  <c r="T2048" i="1"/>
  <c r="T2032" i="1"/>
  <c r="T2016" i="1"/>
  <c r="T2044" i="1"/>
  <c r="T2060" i="1"/>
  <c r="T2053" i="1"/>
  <c r="T2073" i="1"/>
  <c r="T2076" i="1"/>
  <c r="T2103" i="1"/>
  <c r="T2078" i="1"/>
  <c r="T2104" i="1"/>
  <c r="T2113" i="1"/>
  <c r="T2122" i="1"/>
  <c r="T3412" i="1"/>
  <c r="T5661" i="1"/>
  <c r="T5586" i="1"/>
  <c r="T4263" i="1"/>
  <c r="T285" i="1"/>
  <c r="T4045" i="1"/>
  <c r="T5811" i="1"/>
  <c r="Y5811" i="1" s="1"/>
  <c r="Z5811" i="1" s="1"/>
  <c r="AA5811" i="1" s="1"/>
  <c r="T4405" i="1"/>
  <c r="T2623" i="1"/>
  <c r="T2632" i="1"/>
  <c r="T5310" i="1"/>
  <c r="Y5310" i="1" s="1"/>
  <c r="Z5311" i="1" s="1"/>
  <c r="AA5311" i="1" s="1"/>
  <c r="T531" i="1"/>
  <c r="T536" i="1"/>
  <c r="T534" i="1"/>
  <c r="T532" i="1"/>
  <c r="T545" i="1"/>
  <c r="T568" i="1"/>
  <c r="T569" i="1"/>
  <c r="T576" i="1"/>
  <c r="T564" i="1"/>
  <c r="Y564" i="1" s="1"/>
  <c r="Z564" i="1" s="1"/>
  <c r="AA564" i="1" s="1"/>
  <c r="T5796" i="1"/>
  <c r="T3895" i="1"/>
  <c r="T3899" i="1"/>
  <c r="T5850" i="1"/>
  <c r="Y5850" i="1" s="1"/>
  <c r="T2132" i="1"/>
  <c r="T2142" i="1"/>
  <c r="T1675" i="1"/>
  <c r="T1684" i="1"/>
  <c r="T5959" i="1"/>
  <c r="Y5959" i="1" s="1"/>
  <c r="T4011" i="1"/>
  <c r="T4013" i="1"/>
  <c r="T3208" i="1"/>
  <c r="T3222" i="1"/>
  <c r="T3221" i="1"/>
  <c r="T3216" i="1"/>
  <c r="T3552" i="1"/>
  <c r="T3540" i="1"/>
  <c r="T3543" i="1"/>
  <c r="Y3543" i="1" s="1"/>
  <c r="Z3543" i="1" s="1"/>
  <c r="AA3543" i="1" s="1"/>
  <c r="T3129" i="1"/>
  <c r="T1145" i="1"/>
  <c r="T1153" i="1"/>
  <c r="T1161" i="1"/>
  <c r="T1169" i="1"/>
  <c r="T1177" i="1"/>
  <c r="T1185" i="1"/>
  <c r="T1193" i="1"/>
  <c r="T1237" i="1"/>
  <c r="T1234" i="1"/>
  <c r="T1215" i="1"/>
  <c r="T1207" i="1"/>
  <c r="T1239" i="1"/>
  <c r="T1212" i="1"/>
  <c r="T1221" i="1"/>
  <c r="T1257" i="1"/>
  <c r="T1265" i="1"/>
  <c r="T1426" i="1"/>
  <c r="T1369" i="1"/>
  <c r="T1282" i="1"/>
  <c r="T1487" i="1"/>
  <c r="T1416" i="1"/>
  <c r="T1579" i="1"/>
  <c r="T1563" i="1"/>
  <c r="T1559" i="1"/>
  <c r="T1583" i="1"/>
  <c r="T1382" i="1"/>
  <c r="T1396" i="1"/>
  <c r="T1494" i="1"/>
  <c r="T1475" i="1"/>
  <c r="T1510" i="1"/>
  <c r="T1332" i="1"/>
  <c r="T1455" i="1"/>
  <c r="T1404" i="1"/>
  <c r="T1414" i="1"/>
  <c r="T1309" i="1"/>
  <c r="T1288" i="1"/>
  <c r="T1467" i="1"/>
  <c r="T1278" i="1"/>
  <c r="T1446" i="1"/>
  <c r="T1486" i="1"/>
  <c r="T1274" i="1"/>
  <c r="T1554" i="1"/>
  <c r="T1401" i="1"/>
  <c r="T1598" i="1"/>
  <c r="T1408" i="1"/>
  <c r="T1296" i="1"/>
  <c r="T1285" i="1"/>
  <c r="T1342" i="1"/>
  <c r="T1341" i="1"/>
  <c r="T1319" i="1"/>
  <c r="T1555" i="1"/>
  <c r="T1386" i="1"/>
  <c r="T1485" i="1"/>
  <c r="T1340" i="1"/>
  <c r="T1269" i="1"/>
  <c r="T1575" i="1"/>
  <c r="T1571" i="1"/>
  <c r="T1601" i="1"/>
  <c r="Y1601" i="1" s="1"/>
  <c r="Z1601" i="1" s="1"/>
  <c r="AA1601" i="1" s="1"/>
  <c r="T4114" i="1"/>
  <c r="T4214" i="1"/>
  <c r="Y4214" i="1" s="1"/>
  <c r="Z4214" i="1" s="1"/>
  <c r="AA4214" i="1" s="1"/>
  <c r="T2250" i="1"/>
  <c r="T5030" i="1"/>
  <c r="T5352" i="1"/>
  <c r="T3917" i="1"/>
  <c r="T3927" i="1"/>
  <c r="T5474" i="1"/>
  <c r="Y5474" i="1" s="1"/>
  <c r="Z5474" i="1" s="1"/>
  <c r="AA5474" i="1" s="1"/>
  <c r="T4624" i="1"/>
  <c r="T5426" i="1"/>
  <c r="T3630" i="1"/>
  <c r="T5522" i="1"/>
  <c r="T5787" i="1"/>
  <c r="T2363" i="1"/>
  <c r="T2372" i="1"/>
  <c r="T2378" i="1"/>
  <c r="T2386" i="1"/>
  <c r="T2394" i="1"/>
  <c r="T2402" i="1"/>
  <c r="T2411" i="1"/>
  <c r="T4191" i="1"/>
  <c r="Y4191" i="1" s="1"/>
  <c r="Z4191" i="1" s="1"/>
  <c r="AA4191" i="1" s="1"/>
  <c r="T3269" i="1"/>
  <c r="T3045" i="1"/>
  <c r="T3067" i="1"/>
  <c r="T3062" i="1"/>
  <c r="T3059" i="1"/>
  <c r="Y3059" i="1" s="1"/>
  <c r="Z3059" i="1" s="1"/>
  <c r="AA3059" i="1" s="1"/>
  <c r="T5011" i="1"/>
  <c r="T4699" i="1"/>
  <c r="T3251" i="1"/>
  <c r="T3259" i="1"/>
  <c r="T2545" i="1"/>
  <c r="T3752" i="1"/>
  <c r="T3759" i="1"/>
  <c r="T3767" i="1"/>
  <c r="T4732" i="1"/>
  <c r="T2496" i="1"/>
  <c r="T2499" i="1"/>
  <c r="T2514" i="1"/>
  <c r="T2515" i="1"/>
  <c r="T2536" i="1"/>
  <c r="T2531" i="1"/>
  <c r="T2528" i="1"/>
  <c r="T5321" i="1"/>
  <c r="Y5321" i="1" s="1"/>
  <c r="Z5321" i="1" s="1"/>
  <c r="AA5321" i="1" s="1"/>
  <c r="T6007" i="1"/>
  <c r="T6023" i="1"/>
  <c r="T6059" i="1"/>
  <c r="T6070" i="1"/>
  <c r="T6106" i="1"/>
  <c r="T6115" i="1"/>
  <c r="T6104" i="1"/>
  <c r="T6095" i="1"/>
  <c r="T6128" i="1"/>
  <c r="T6146" i="1"/>
  <c r="T6177" i="1"/>
  <c r="T6153" i="1"/>
  <c r="T6162" i="1"/>
  <c r="T6167" i="1"/>
  <c r="T6169" i="1"/>
  <c r="T6189" i="1"/>
  <c r="T5731" i="1"/>
  <c r="T5968" i="1"/>
  <c r="Y5968" i="1" s="1"/>
  <c r="T3570" i="1"/>
  <c r="Y3570" i="1" s="1"/>
  <c r="T5121" i="1"/>
  <c r="T3843" i="1"/>
  <c r="Y3843" i="1" s="1"/>
  <c r="Z3843" i="1" s="1"/>
  <c r="AA3843" i="1" s="1"/>
  <c r="T3622" i="1"/>
  <c r="T5802" i="1"/>
  <c r="Y5802" i="1" s="1"/>
  <c r="Z5802" i="1" s="1"/>
  <c r="AA5802" i="1" s="1"/>
  <c r="T5361" i="1"/>
  <c r="T5358" i="1"/>
  <c r="T1719" i="1"/>
  <c r="T1720" i="1"/>
  <c r="T4564" i="1"/>
  <c r="T4558" i="1"/>
  <c r="T3190" i="1"/>
  <c r="T4988" i="1"/>
  <c r="T15" i="1"/>
  <c r="T21" i="1"/>
  <c r="T32" i="1"/>
  <c r="T37" i="1"/>
  <c r="T46" i="1"/>
  <c r="T52" i="1"/>
  <c r="T41" i="1"/>
  <c r="T48" i="1"/>
  <c r="T50" i="1"/>
  <c r="T85" i="1"/>
  <c r="T45" i="1"/>
  <c r="T101" i="1"/>
  <c r="T132" i="1"/>
  <c r="T120" i="1"/>
  <c r="T140" i="1"/>
  <c r="T139" i="1"/>
  <c r="T121" i="1"/>
  <c r="T149" i="1"/>
  <c r="T5654" i="1"/>
  <c r="T5412" i="1"/>
  <c r="T5534" i="1"/>
  <c r="Y5534" i="1" s="1"/>
  <c r="T3143" i="1"/>
  <c r="T3153" i="1"/>
  <c r="T3148" i="1"/>
  <c r="T5333" i="1"/>
  <c r="T4981" i="1"/>
  <c r="T5476" i="1"/>
  <c r="T1671" i="1"/>
  <c r="T1605" i="1"/>
  <c r="T1615" i="1"/>
  <c r="T1622" i="1"/>
  <c r="Y1622" i="1" s="1"/>
  <c r="Z1622" i="1" s="1"/>
  <c r="AA1622" i="1" s="1"/>
  <c r="T4347" i="1"/>
  <c r="T4356" i="1"/>
  <c r="T4791" i="1"/>
  <c r="T4833" i="1"/>
  <c r="T251" i="1"/>
  <c r="T267" i="1"/>
  <c r="T266" i="1"/>
  <c r="T279" i="1"/>
  <c r="T4292" i="1"/>
  <c r="T4710" i="1"/>
  <c r="T4725" i="1"/>
  <c r="T5633" i="1"/>
  <c r="Y5633" i="1" s="1"/>
  <c r="T3382" i="1"/>
  <c r="Y3382" i="1" s="1"/>
  <c r="T1022" i="1"/>
  <c r="T1034" i="1"/>
  <c r="T1039" i="1"/>
  <c r="T1058" i="1"/>
  <c r="T1059" i="1"/>
  <c r="T1082" i="1"/>
  <c r="T1060" i="1"/>
  <c r="T1077" i="1"/>
  <c r="T1089" i="1"/>
  <c r="T1100" i="1"/>
  <c r="T1105" i="1"/>
  <c r="T1110" i="1"/>
  <c r="T1118" i="1"/>
  <c r="T4298" i="1"/>
  <c r="T5230" i="1"/>
  <c r="T3785" i="1"/>
  <c r="T3794" i="1"/>
  <c r="T5822" i="1"/>
  <c r="T3989" i="1"/>
  <c r="Y3989" i="1" s="1"/>
  <c r="Z3989" i="1" s="1"/>
  <c r="AA3989" i="1" s="1"/>
  <c r="T4237" i="1"/>
  <c r="T2436" i="1"/>
  <c r="T2444" i="1"/>
  <c r="T2450" i="1"/>
  <c r="T2461" i="1"/>
  <c r="T794" i="1"/>
  <c r="T806" i="1"/>
  <c r="T802" i="1"/>
  <c r="T828" i="1"/>
  <c r="T4484" i="1"/>
  <c r="T5542" i="1"/>
  <c r="T3491" i="1"/>
  <c r="T3499" i="1"/>
  <c r="T4528" i="1"/>
  <c r="T4537" i="1"/>
  <c r="Y4537" i="1" s="1"/>
  <c r="Z4537" i="1" s="1"/>
  <c r="AA4537" i="1" s="1"/>
  <c r="T2708" i="1"/>
  <c r="T2712" i="1"/>
  <c r="T3036" i="1"/>
  <c r="T4247" i="1"/>
  <c r="Y4247" i="1" s="1"/>
  <c r="Z4247" i="1" s="1"/>
  <c r="AA4247" i="1" s="1"/>
  <c r="T504" i="1"/>
  <c r="T5020" i="1"/>
  <c r="T3908" i="1"/>
  <c r="T4803" i="1"/>
  <c r="Y4803" i="1" s="1"/>
  <c r="Z4803" i="1" s="1"/>
  <c r="AA4803" i="1" s="1"/>
  <c r="T2753" i="1"/>
  <c r="T4915" i="1"/>
  <c r="T5726" i="1"/>
  <c r="Y5726" i="1" s="1"/>
  <c r="Z5726" i="1" s="1"/>
  <c r="AA5726" i="1" s="1"/>
  <c r="T3166" i="1"/>
  <c r="T904" i="1"/>
  <c r="T914" i="1"/>
  <c r="T919" i="1"/>
  <c r="T928" i="1"/>
  <c r="T942" i="1"/>
  <c r="T966" i="1"/>
  <c r="T933" i="1"/>
  <c r="T957" i="1"/>
  <c r="T970" i="1"/>
  <c r="T946" i="1"/>
  <c r="T964" i="1"/>
  <c r="T1008" i="1"/>
  <c r="T1005" i="1"/>
  <c r="T994" i="1"/>
  <c r="T1015" i="1"/>
  <c r="T2912" i="1"/>
  <c r="T2924" i="1"/>
  <c r="T2929" i="1"/>
  <c r="T2936" i="1"/>
  <c r="Y2936" i="1" s="1"/>
  <c r="Z2936" i="1" s="1"/>
  <c r="AA2936" i="1" s="1"/>
  <c r="T4020" i="1"/>
  <c r="T4257" i="1"/>
  <c r="T4284" i="1"/>
  <c r="T4629" i="1"/>
  <c r="T3331" i="1"/>
  <c r="T3335" i="1"/>
  <c r="T4657" i="1"/>
  <c r="T4663" i="1"/>
  <c r="T5902" i="1"/>
  <c r="Y5902" i="1" s="1"/>
  <c r="T5828" i="1"/>
  <c r="T1945" i="1"/>
  <c r="T1956" i="1"/>
  <c r="T1957" i="1"/>
  <c r="T1969" i="1"/>
  <c r="T4280" i="1"/>
  <c r="T3530" i="1"/>
  <c r="Y3530" i="1" s="1"/>
  <c r="Z3530" i="1" s="1"/>
  <c r="AA3530" i="1" s="1"/>
  <c r="T2148" i="1"/>
  <c r="T4023" i="1"/>
  <c r="T3577" i="1"/>
  <c r="T5127" i="1"/>
  <c r="T4303" i="1"/>
  <c r="T4614" i="1"/>
  <c r="Y4614" i="1" s="1"/>
  <c r="T3959" i="1"/>
  <c r="T3958" i="1"/>
  <c r="T3964" i="1"/>
  <c r="T4761" i="1"/>
  <c r="T4769" i="1"/>
  <c r="T4774" i="1"/>
  <c r="T4097" i="1"/>
  <c r="Y4097" i="1" s="1"/>
  <c r="Z4097" i="1" s="1"/>
  <c r="AA4097" i="1" s="1"/>
  <c r="T3634" i="1"/>
  <c r="T5399" i="1"/>
  <c r="T5405" i="1"/>
  <c r="Y5405" i="1" s="1"/>
  <c r="Z5405" i="1" s="1"/>
  <c r="AA5405" i="1" s="1"/>
  <c r="T3315" i="1"/>
  <c r="T3321" i="1"/>
  <c r="Y3321" i="1" s="1"/>
  <c r="Z3321" i="1" s="1"/>
  <c r="AA3321" i="1" s="1"/>
  <c r="T2857" i="1"/>
  <c r="T2845" i="1"/>
  <c r="T2854" i="1"/>
  <c r="T4378" i="1"/>
  <c r="T4383" i="1"/>
  <c r="T5090" i="1"/>
  <c r="Y5090" i="1" s="1"/>
  <c r="Z5090" i="1" s="1"/>
  <c r="AA5090" i="1" s="1"/>
  <c r="T5289" i="1"/>
  <c r="T293" i="1"/>
  <c r="T302" i="1"/>
  <c r="T327" i="1"/>
  <c r="T329" i="1"/>
  <c r="T334" i="1"/>
  <c r="T322" i="1"/>
  <c r="T335" i="1"/>
  <c r="T350" i="1"/>
  <c r="T379" i="1"/>
  <c r="T416" i="1"/>
  <c r="T395" i="1"/>
  <c r="T357" i="1"/>
  <c r="T398" i="1"/>
  <c r="T387" i="1"/>
  <c r="T429" i="1"/>
  <c r="T412" i="1"/>
  <c r="T368" i="1"/>
  <c r="T414" i="1"/>
  <c r="T434" i="1"/>
  <c r="T445" i="1"/>
  <c r="T449" i="1"/>
  <c r="T465" i="1"/>
  <c r="T466" i="1"/>
  <c r="T5193" i="1"/>
  <c r="Y5193" i="1" s="1"/>
  <c r="Z5193" i="1" s="1"/>
  <c r="AA5193" i="1" s="1"/>
  <c r="T2780" i="1"/>
  <c r="T1698" i="1"/>
  <c r="T1705" i="1"/>
  <c r="T3294" i="1"/>
  <c r="T5891" i="1"/>
  <c r="T3882" i="1"/>
  <c r="T2336" i="1"/>
  <c r="T2335" i="1"/>
  <c r="T2355" i="1"/>
  <c r="T2347" i="1"/>
  <c r="T4883" i="1"/>
  <c r="Y4883" i="1" s="1"/>
  <c r="Z4883" i="1" s="1"/>
  <c r="AA4883" i="1" s="1"/>
  <c r="T2302" i="1"/>
  <c r="T2318" i="1"/>
  <c r="T2319" i="1"/>
  <c r="T2314" i="1"/>
  <c r="T4674" i="1"/>
  <c r="Y4674" i="1" s="1"/>
  <c r="T3409" i="1"/>
  <c r="T4829" i="1"/>
  <c r="T5729" i="1"/>
  <c r="T4676" i="1"/>
  <c r="T4470" i="1"/>
  <c r="Y4470" i="1" s="1"/>
  <c r="T3175" i="1"/>
  <c r="T2870" i="1"/>
  <c r="T2878" i="1"/>
  <c r="T2883" i="1"/>
  <c r="T2901" i="1"/>
  <c r="T2902" i="1"/>
  <c r="Y2902" i="1" s="1"/>
  <c r="Z2902" i="1" s="1"/>
  <c r="AA2902" i="1" s="1"/>
  <c r="T4332" i="1"/>
  <c r="T5001" i="1"/>
  <c r="T3696" i="1"/>
  <c r="T3702" i="1"/>
  <c r="T3707" i="1"/>
  <c r="T3716" i="1"/>
  <c r="T4128" i="1"/>
  <c r="T4130" i="1"/>
  <c r="T4141" i="1"/>
  <c r="T4147" i="1"/>
  <c r="T4158" i="1"/>
  <c r="T4164" i="1"/>
  <c r="T4180" i="1"/>
  <c r="T4176" i="1"/>
  <c r="Y4176" i="1" s="1"/>
  <c r="Z4176" i="1" s="1"/>
  <c r="AA4176" i="1" s="1"/>
  <c r="T5234" i="1"/>
  <c r="T5421" i="1"/>
  <c r="T5241" i="1"/>
  <c r="T3072" i="1"/>
  <c r="T6015" i="1"/>
  <c r="T1734" i="1"/>
  <c r="T1743" i="1"/>
  <c r="T6009" i="1"/>
  <c r="T5970" i="1"/>
  <c r="Y5970" i="1" s="1"/>
  <c r="Z5970" i="1" s="1"/>
  <c r="AA5970" i="1" s="1"/>
  <c r="T4975" i="1"/>
  <c r="Y4975" i="1" s="1"/>
  <c r="T3660" i="1"/>
  <c r="T2229" i="1"/>
  <c r="T2224" i="1"/>
  <c r="T2231" i="1"/>
  <c r="T4495" i="1"/>
  <c r="T4497" i="1"/>
  <c r="T5138" i="1"/>
  <c r="T3201" i="1"/>
  <c r="T5457" i="1"/>
  <c r="T4324" i="1"/>
  <c r="T2200" i="1"/>
  <c r="T2208" i="1"/>
  <c r="T2734" i="1"/>
  <c r="T2742" i="1"/>
  <c r="T2942" i="1"/>
  <c r="T2963" i="1"/>
  <c r="T2950" i="1"/>
  <c r="T2966" i="1"/>
  <c r="T2988" i="1"/>
  <c r="T2989" i="1"/>
  <c r="T2987" i="1"/>
  <c r="T3614" i="1"/>
  <c r="T2693" i="1"/>
  <c r="T2700" i="1"/>
  <c r="T5484" i="1"/>
  <c r="Y5484" i="1" s="1"/>
  <c r="T6113" i="1"/>
  <c r="T2272" i="1"/>
  <c r="T2278" i="1"/>
  <c r="T2287" i="1"/>
  <c r="T4478" i="1"/>
  <c r="T2638" i="1"/>
  <c r="T2646" i="1"/>
  <c r="T2654" i="1"/>
  <c r="T4636" i="1"/>
  <c r="T4643" i="1"/>
  <c r="Y4643" i="1" s="1"/>
  <c r="Z4643" i="1" s="1"/>
  <c r="AA4643" i="1" s="1"/>
  <c r="T4420" i="1"/>
  <c r="T4432" i="1"/>
  <c r="T4439" i="1"/>
  <c r="T4448" i="1"/>
  <c r="T2423" i="1"/>
  <c r="T2429" i="1"/>
  <c r="T5562" i="1"/>
  <c r="Y5562" i="1" s="1"/>
  <c r="Z5562" i="1" s="1"/>
  <c r="AA5562" i="1" s="1"/>
  <c r="T4608" i="1"/>
  <c r="T5024" i="1"/>
  <c r="T3673" i="1"/>
  <c r="T3676" i="1"/>
  <c r="T3675" i="1"/>
  <c r="T5831" i="1"/>
  <c r="Y5831" i="1" s="1"/>
  <c r="T1750" i="1"/>
  <c r="T1758" i="1"/>
  <c r="T1766" i="1"/>
  <c r="T1788" i="1"/>
  <c r="T1793" i="1"/>
  <c r="T1807" i="1"/>
  <c r="T1803" i="1"/>
  <c r="T1792" i="1"/>
  <c r="T1814" i="1"/>
  <c r="T1881" i="1"/>
  <c r="T1823" i="1"/>
  <c r="T1865" i="1"/>
  <c r="T1884" i="1"/>
  <c r="T1821" i="1"/>
  <c r="T1831" i="1"/>
  <c r="T1842" i="1"/>
  <c r="T1819" i="1"/>
  <c r="T1817" i="1"/>
  <c r="T1877" i="1"/>
  <c r="T4072" i="1"/>
  <c r="T4080" i="1"/>
  <c r="Y4080" i="1" s="1"/>
  <c r="Z4080" i="1" s="1"/>
  <c r="AA4080" i="1" s="1"/>
  <c r="T3589" i="1"/>
  <c r="T3598" i="1"/>
  <c r="T2153" i="1"/>
  <c r="T2162" i="1"/>
  <c r="T2163" i="1"/>
  <c r="T2179" i="1"/>
  <c r="T2184" i="1"/>
  <c r="T2193" i="1"/>
  <c r="T5165" i="1"/>
  <c r="Y5165" i="1" s="1"/>
  <c r="Z5165" i="1" s="1"/>
  <c r="AA5165" i="1" s="1"/>
  <c r="T4606" i="1"/>
  <c r="Y4606" i="1" s="1"/>
  <c r="Z4606" i="1" s="1"/>
  <c r="AA4606" i="1" s="1"/>
  <c r="T3442" i="1"/>
  <c r="T3449" i="1"/>
  <c r="T5100" i="1"/>
  <c r="T5379" i="1"/>
  <c r="T3649" i="1"/>
  <c r="T3648" i="1"/>
  <c r="T3845" i="1"/>
  <c r="T5006" i="1"/>
  <c r="T4820" i="1"/>
  <c r="T481" i="1"/>
  <c r="T491" i="1"/>
  <c r="T5682" i="1"/>
  <c r="Y5682" i="1" s="1"/>
  <c r="T1660" i="1"/>
  <c r="T5113" i="1"/>
  <c r="Y5113" i="1" s="1"/>
  <c r="Z5113" i="1" s="1"/>
  <c r="AA5113" i="1" s="1"/>
  <c r="T4550" i="1"/>
  <c r="T3354" i="1"/>
  <c r="Y3354" i="1" s="1"/>
  <c r="T5742" i="1"/>
  <c r="Y5742" i="1" s="1"/>
  <c r="Z5742" i="1" s="1"/>
  <c r="AA5742" i="1" s="1"/>
  <c r="T3856" i="1"/>
  <c r="T4859" i="1"/>
  <c r="T4687" i="1"/>
  <c r="Y4687" i="1" s="1"/>
  <c r="T5538" i="1"/>
  <c r="Y5538" i="1" s="1"/>
  <c r="Z5538" i="1" s="1"/>
  <c r="AA5538" i="1" s="1"/>
  <c r="T4223" i="1"/>
  <c r="T4231" i="1"/>
  <c r="T5036" i="1"/>
  <c r="Y5036" i="1" s="1"/>
  <c r="Z5036" i="1" s="1"/>
  <c r="AA5036" i="1" s="1"/>
  <c r="T2480" i="1"/>
  <c r="T2486" i="1"/>
  <c r="Y2486" i="1" s="1"/>
  <c r="Z2486" i="1" s="1"/>
  <c r="AA2486" i="1" s="1"/>
  <c r="T3362" i="1"/>
  <c r="T3370" i="1"/>
  <c r="T584" i="1"/>
  <c r="T587" i="1"/>
  <c r="Y587" i="1" s="1"/>
  <c r="Z587" i="1" s="1"/>
  <c r="AA587" i="1" s="1"/>
  <c r="T2789" i="1"/>
  <c r="T2826" i="1"/>
  <c r="T2803" i="1"/>
  <c r="T2822" i="1"/>
  <c r="T2801" i="1"/>
  <c r="T2794" i="1"/>
  <c r="T2800" i="1"/>
  <c r="T2671" i="1"/>
  <c r="T2682" i="1"/>
  <c r="T594" i="1"/>
  <c r="T602" i="1"/>
  <c r="T614" i="1"/>
  <c r="T635" i="1"/>
  <c r="T610" i="1"/>
  <c r="T612" i="1"/>
  <c r="T627" i="1"/>
  <c r="T633" i="1"/>
  <c r="T626" i="1"/>
  <c r="T736" i="1"/>
  <c r="T735" i="1"/>
  <c r="T752" i="1"/>
  <c r="T677" i="1"/>
  <c r="T679" i="1"/>
  <c r="T748" i="1"/>
  <c r="T709" i="1"/>
  <c r="T737" i="1"/>
  <c r="T750" i="1"/>
  <c r="T727" i="1"/>
  <c r="T675" i="1"/>
  <c r="T681" i="1"/>
  <c r="T690" i="1"/>
  <c r="T784" i="1"/>
  <c r="T774" i="1"/>
  <c r="T773" i="1"/>
  <c r="T3277" i="1"/>
  <c r="T3285" i="1"/>
  <c r="T5048" i="1"/>
  <c r="T5618" i="1"/>
  <c r="T5207" i="1"/>
  <c r="Y5207" i="1" s="1"/>
  <c r="T2563" i="1"/>
  <c r="T2581" i="1"/>
  <c r="T2558" i="1"/>
  <c r="T2580" i="1"/>
  <c r="T2591" i="1"/>
  <c r="T2601" i="1"/>
  <c r="T2603" i="1"/>
  <c r="T2612" i="1"/>
  <c r="T1909" i="1"/>
  <c r="T1918" i="1"/>
  <c r="T1924" i="1"/>
  <c r="T1928" i="1"/>
  <c r="T1940" i="1"/>
  <c r="Y1940" i="1" s="1"/>
  <c r="Z1940" i="1" s="1"/>
  <c r="AA1940" i="1" s="1"/>
  <c r="T831" i="1"/>
  <c r="T839" i="1"/>
  <c r="T3730" i="1"/>
  <c r="T3737" i="1"/>
  <c r="T3745" i="1"/>
  <c r="T4105" i="1"/>
  <c r="T3511" i="1"/>
  <c r="T3524" i="1"/>
  <c r="T2263" i="1"/>
  <c r="T3610" i="1"/>
  <c r="T5315" i="1"/>
  <c r="T3375" i="1"/>
  <c r="T5601" i="1"/>
  <c r="Y5601" i="1" s="1"/>
  <c r="Z5601" i="1" s="1"/>
  <c r="AA5601" i="1" s="1"/>
  <c r="T5304" i="1"/>
  <c r="T4202" i="1"/>
  <c r="T4735" i="1"/>
  <c r="T2469" i="1"/>
  <c r="T1979" i="1"/>
  <c r="T1986" i="1"/>
  <c r="T1991" i="1"/>
  <c r="T2003" i="1"/>
  <c r="T2051" i="1"/>
  <c r="T2020" i="1"/>
  <c r="T2013" i="1"/>
  <c r="T2017" i="1"/>
  <c r="T2030" i="1"/>
  <c r="T2023" i="1"/>
  <c r="T2061" i="1"/>
  <c r="T2067" i="1"/>
  <c r="T2106" i="1"/>
  <c r="T2080" i="1"/>
  <c r="T2085" i="1"/>
  <c r="T2102" i="1"/>
  <c r="T2105" i="1"/>
  <c r="T2119" i="1"/>
  <c r="T2120" i="1"/>
  <c r="T5663" i="1"/>
  <c r="T5790" i="1"/>
  <c r="Y5790" i="1" s="1"/>
  <c r="Z5790" i="1" s="1"/>
  <c r="AA5790" i="1" s="1"/>
  <c r="T5504" i="1"/>
  <c r="T4043" i="1"/>
  <c r="T5281" i="1"/>
  <c r="T4407" i="1"/>
  <c r="T2618" i="1"/>
  <c r="T2628" i="1"/>
  <c r="T2630" i="1"/>
  <c r="Y2630" i="1" s="1"/>
  <c r="Z2630" i="1" s="1"/>
  <c r="AA2630" i="1" s="1"/>
  <c r="T5930" i="1"/>
  <c r="Y5930" i="1" s="1"/>
  <c r="T517" i="1"/>
  <c r="T509" i="1"/>
  <c r="T538" i="1"/>
  <c r="T528" i="1"/>
  <c r="T547" i="1"/>
  <c r="T572" i="1"/>
  <c r="T557" i="1"/>
  <c r="T566" i="1"/>
  <c r="T5439" i="1"/>
  <c r="T5795" i="1"/>
  <c r="Y5795" i="1" s="1"/>
  <c r="Z5795" i="1" s="1"/>
  <c r="AA5795" i="1" s="1"/>
  <c r="T3893" i="1"/>
  <c r="T3902" i="1"/>
  <c r="T2139" i="1"/>
  <c r="T2128" i="1"/>
  <c r="T2143" i="1"/>
  <c r="T1676" i="1"/>
  <c r="T1689" i="1"/>
  <c r="T3999" i="1"/>
  <c r="T4010" i="1"/>
  <c r="T4015" i="1"/>
  <c r="Y4015" i="1" s="1"/>
  <c r="Z4015" i="1" s="1"/>
  <c r="AA4015" i="1" s="1"/>
  <c r="T3210" i="1"/>
  <c r="T3213" i="1"/>
  <c r="T3233" i="1"/>
  <c r="T3226" i="1"/>
  <c r="T5736" i="1"/>
  <c r="T3558" i="1"/>
  <c r="T3557" i="1"/>
  <c r="T3123" i="1"/>
  <c r="T3134" i="1"/>
  <c r="T1139" i="1"/>
  <c r="T1147" i="1"/>
  <c r="T1155" i="1"/>
  <c r="T1163" i="1"/>
  <c r="T1171" i="1"/>
  <c r="T1179" i="1"/>
  <c r="T1187" i="1"/>
  <c r="T1195" i="1"/>
  <c r="T1205" i="1"/>
  <c r="T1222" i="1"/>
  <c r="T1231" i="1"/>
  <c r="T1251" i="1"/>
  <c r="T1246" i="1"/>
  <c r="T1249" i="1"/>
  <c r="T1248" i="1"/>
  <c r="T1259" i="1"/>
  <c r="T1267" i="1"/>
  <c r="T1302" i="1"/>
  <c r="T1328" i="1"/>
  <c r="T1437" i="1"/>
  <c r="T1375" i="1"/>
  <c r="T1409" i="1"/>
  <c r="T1312" i="1"/>
  <c r="T1489" i="1"/>
  <c r="T1368" i="1"/>
  <c r="T1421" i="1"/>
  <c r="T1346" i="1"/>
  <c r="T1299" i="1"/>
  <c r="T1402" i="1"/>
  <c r="T1418" i="1"/>
  <c r="T1344" i="1"/>
  <c r="T1435" i="1"/>
  <c r="T1573" i="1"/>
  <c r="T1518" i="1"/>
  <c r="T1381" i="1"/>
  <c r="T1406" i="1"/>
  <c r="T1287" i="1"/>
  <c r="T1502" i="1"/>
  <c r="T1322" i="1"/>
  <c r="T1388" i="1"/>
  <c r="T1356" i="1"/>
  <c r="T1477" i="1"/>
  <c r="T1531" i="1"/>
  <c r="T1453" i="1"/>
  <c r="T1543" i="1"/>
  <c r="T1572" i="1"/>
  <c r="T1588" i="1"/>
  <c r="T1491" i="1"/>
  <c r="T1484" i="1"/>
  <c r="T1438" i="1"/>
  <c r="T1318" i="1"/>
  <c r="T1473" i="1"/>
  <c r="T1419" i="1"/>
  <c r="T1506" i="1"/>
  <c r="T1304" i="1"/>
  <c r="T1558" i="1"/>
  <c r="T1442" i="1"/>
  <c r="T1479" i="1"/>
  <c r="T5568" i="1"/>
  <c r="T4116" i="1"/>
  <c r="T2247" i="1"/>
  <c r="T2249" i="1"/>
  <c r="T4452" i="1"/>
  <c r="T5349" i="1"/>
  <c r="T3921" i="1"/>
  <c r="T3932" i="1"/>
  <c r="T5469" i="1"/>
  <c r="T4622" i="1"/>
  <c r="T5427" i="1"/>
  <c r="Y5427" i="1" s="1"/>
  <c r="Z5427" i="1" s="1"/>
  <c r="AA5427" i="1" s="1"/>
  <c r="T5524" i="1"/>
  <c r="Y5524" i="1" s="1"/>
  <c r="Z5524" i="1" s="1"/>
  <c r="AA5524" i="1" s="1"/>
  <c r="T5784" i="1"/>
  <c r="T2369" i="1"/>
  <c r="T2373" i="1"/>
  <c r="T2380" i="1"/>
  <c r="T2388" i="1"/>
  <c r="T2398" i="1"/>
  <c r="T2403" i="1"/>
  <c r="T2412" i="1"/>
  <c r="T3266" i="1"/>
  <c r="T3274" i="1"/>
  <c r="Y3274" i="1" s="1"/>
  <c r="Z3274" i="1" s="1"/>
  <c r="AA3274" i="1" s="1"/>
  <c r="T3048" i="1"/>
  <c r="T3056" i="1"/>
  <c r="T3060" i="1"/>
  <c r="T5512" i="1"/>
  <c r="T5829" i="1"/>
  <c r="Y5829" i="1" s="1"/>
  <c r="Z5829" i="1" s="1"/>
  <c r="AA5829" i="1" s="1"/>
  <c r="T4729" i="1"/>
  <c r="T1958" i="1"/>
  <c r="T1948" i="1"/>
  <c r="T1961" i="1"/>
  <c r="T1970" i="1"/>
  <c r="T4273" i="1"/>
  <c r="T4277" i="1"/>
  <c r="T2147" i="1"/>
  <c r="T4024" i="1"/>
  <c r="T3578" i="1"/>
  <c r="Y3578" i="1" s="1"/>
  <c r="Z3578" i="1" s="1"/>
  <c r="AA3578" i="1" s="1"/>
  <c r="T5128" i="1"/>
  <c r="Y5128" i="1" s="1"/>
  <c r="Z5128" i="1" s="1"/>
  <c r="AA5128" i="1" s="1"/>
  <c r="T4304" i="1"/>
  <c r="Y4304" i="1" s="1"/>
  <c r="Z4304" i="1" s="1"/>
  <c r="AA4304" i="1" s="1"/>
  <c r="T3952" i="1"/>
  <c r="T3963" i="1"/>
  <c r="T3968" i="1"/>
  <c r="T4762" i="1"/>
  <c r="T4778" i="1"/>
  <c r="T4777" i="1"/>
  <c r="T3868" i="1"/>
  <c r="T3636" i="1"/>
  <c r="T5401" i="1"/>
  <c r="T3318" i="1"/>
  <c r="T2862" i="1"/>
  <c r="T2853" i="1"/>
  <c r="T2864" i="1"/>
  <c r="T4376" i="1"/>
  <c r="T4384" i="1"/>
  <c r="T3242" i="1"/>
  <c r="T5290" i="1"/>
  <c r="T287" i="1"/>
  <c r="U287" i="1" s="1"/>
  <c r="V287" i="1" s="1"/>
  <c r="T294" i="1"/>
  <c r="T303" i="1"/>
  <c r="T332" i="1"/>
  <c r="T341" i="1"/>
  <c r="T311" i="1"/>
  <c r="T342" i="1"/>
  <c r="T343" i="1"/>
  <c r="T351" i="1"/>
  <c r="T428" i="1"/>
  <c r="T375" i="1"/>
  <c r="T359" i="1"/>
  <c r="T388" i="1"/>
  <c r="T430" i="1"/>
  <c r="T439" i="1"/>
  <c r="T392" i="1"/>
  <c r="T367" i="1"/>
  <c r="T390" i="1"/>
  <c r="T418" i="1"/>
  <c r="T415" i="1"/>
  <c r="T444" i="1"/>
  <c r="T452" i="1"/>
  <c r="T464" i="1"/>
  <c r="T472" i="1"/>
  <c r="T5186" i="1"/>
  <c r="T2779" i="1"/>
  <c r="T1693" i="1"/>
  <c r="T1700" i="1"/>
  <c r="T1708" i="1"/>
  <c r="Y1708" i="1" s="1"/>
  <c r="Z1708" i="1" s="1"/>
  <c r="AA1708" i="1" s="1"/>
  <c r="T3295" i="1"/>
  <c r="T5893" i="1"/>
  <c r="T3883" i="1"/>
  <c r="Y3883" i="1" s="1"/>
  <c r="Z3883" i="1" s="1"/>
  <c r="AA3883" i="1" s="1"/>
  <c r="T4946" i="1"/>
  <c r="T2333" i="1"/>
  <c r="T2337" i="1"/>
  <c r="T2349" i="1"/>
  <c r="T2359" i="1"/>
  <c r="T2303" i="1"/>
  <c r="T2315" i="1"/>
  <c r="T2307" i="1"/>
  <c r="T2308" i="1"/>
  <c r="T3405" i="1"/>
  <c r="T4830" i="1"/>
  <c r="Y4830" i="1" s="1"/>
  <c r="Z4830" i="1" s="1"/>
  <c r="AA4830" i="1" s="1"/>
  <c r="T5728" i="1"/>
  <c r="Y5728" i="1" s="1"/>
  <c r="T4315" i="1"/>
  <c r="T4677" i="1"/>
  <c r="T3176" i="1"/>
  <c r="T2871" i="1"/>
  <c r="T2879" i="1"/>
  <c r="T2886" i="1"/>
  <c r="T2892" i="1"/>
  <c r="T4334" i="1"/>
  <c r="T5002" i="1"/>
  <c r="Y5002" i="1" s="1"/>
  <c r="Z5002" i="1" s="1"/>
  <c r="AA5002" i="1" s="1"/>
  <c r="T3695" i="1"/>
  <c r="T3703" i="1"/>
  <c r="T3709" i="1"/>
  <c r="T3719" i="1"/>
  <c r="Y3719" i="1" s="1"/>
  <c r="Z3719" i="1" s="1"/>
  <c r="AA3719" i="1" s="1"/>
  <c r="T4131" i="1"/>
  <c r="T4133" i="1"/>
  <c r="T4149" i="1"/>
  <c r="T4136" i="1"/>
  <c r="T4163" i="1"/>
  <c r="T4179" i="1"/>
  <c r="T4167" i="1"/>
  <c r="T5235" i="1"/>
  <c r="T5420" i="1"/>
  <c r="T5242" i="1"/>
  <c r="T3071" i="1"/>
  <c r="T6021" i="1"/>
  <c r="T1727" i="1"/>
  <c r="T1733" i="1"/>
  <c r="T1741" i="1"/>
  <c r="T6031" i="1"/>
  <c r="T3662" i="1"/>
  <c r="T2223" i="1"/>
  <c r="T2218" i="1"/>
  <c r="T2235" i="1"/>
  <c r="T4492" i="1"/>
  <c r="T4496" i="1"/>
  <c r="T5139" i="1"/>
  <c r="Y5139" i="1" s="1"/>
  <c r="Z5139" i="1" s="1"/>
  <c r="AA5139" i="1" s="1"/>
  <c r="T3194" i="1"/>
  <c r="T3202" i="1"/>
  <c r="Y3202" i="1" s="1"/>
  <c r="Z3202" i="1" s="1"/>
  <c r="AA3202" i="1" s="1"/>
  <c r="T5456" i="1"/>
  <c r="T4325" i="1"/>
  <c r="T2205" i="1"/>
  <c r="T2207" i="1"/>
  <c r="T2733" i="1"/>
  <c r="T2743" i="1"/>
  <c r="T2943" i="1"/>
  <c r="T2964" i="1"/>
  <c r="T2961" i="1"/>
  <c r="T2976" i="1"/>
  <c r="T2984" i="1"/>
  <c r="T2978" i="1"/>
  <c r="T2967" i="1"/>
  <c r="T3615" i="1"/>
  <c r="T2688" i="1"/>
  <c r="T2697" i="1"/>
  <c r="T5882" i="1"/>
  <c r="Y5882" i="1" s="1"/>
  <c r="T6107" i="1"/>
  <c r="T5195" i="1"/>
  <c r="T2276" i="1"/>
  <c r="T2269" i="1"/>
  <c r="T2286" i="1"/>
  <c r="T4986" i="1"/>
  <c r="T4477" i="1"/>
  <c r="T2639" i="1"/>
  <c r="T2647" i="1"/>
  <c r="T2655" i="1"/>
  <c r="T4635" i="1"/>
  <c r="T5846" i="1"/>
  <c r="T4417" i="1"/>
  <c r="T4429" i="1"/>
  <c r="T4433" i="1"/>
  <c r="T4440" i="1"/>
  <c r="T4449" i="1"/>
  <c r="Y4449" i="1" s="1"/>
  <c r="Z4449" i="1" s="1"/>
  <c r="AA4449" i="1" s="1"/>
  <c r="T2422" i="1"/>
  <c r="T2431" i="1"/>
  <c r="T4611" i="1"/>
  <c r="T5025" i="1"/>
  <c r="T3686" i="1"/>
  <c r="T3674" i="1"/>
  <c r="T3682" i="1"/>
  <c r="T5446" i="1"/>
  <c r="T1751" i="1"/>
  <c r="T1761" i="1"/>
  <c r="T1767" i="1"/>
  <c r="T1789" i="1"/>
  <c r="T1780" i="1"/>
  <c r="T1785" i="1"/>
  <c r="T1786" i="1"/>
  <c r="T1800" i="1"/>
  <c r="T1815" i="1"/>
  <c r="T1873" i="1"/>
  <c r="T1868" i="1"/>
  <c r="T1822" i="1"/>
  <c r="T1851" i="1"/>
  <c r="T1854" i="1"/>
  <c r="T1820" i="1"/>
  <c r="T1874" i="1"/>
  <c r="T1826" i="1"/>
  <c r="T1834" i="1"/>
  <c r="T1855" i="1"/>
  <c r="T4073" i="1"/>
  <c r="T3591" i="1"/>
  <c r="T3593" i="1"/>
  <c r="T2154" i="1"/>
  <c r="T2171" i="1"/>
  <c r="T2170" i="1"/>
  <c r="T2182" i="1"/>
  <c r="T2191" i="1"/>
  <c r="T2194" i="1"/>
  <c r="Y2194" i="1" s="1"/>
  <c r="Z2194" i="1" s="1"/>
  <c r="AA2194" i="1" s="1"/>
  <c r="T3453" i="1"/>
  <c r="T3454" i="1"/>
  <c r="T5102" i="1"/>
  <c r="T5378" i="1"/>
  <c r="T3644" i="1"/>
  <c r="T3650" i="1"/>
  <c r="Y3650" i="1" s="1"/>
  <c r="Z3650" i="1" s="1"/>
  <c r="AA3650" i="1" s="1"/>
  <c r="T3851" i="1"/>
  <c r="T5005" i="1"/>
  <c r="T4816" i="1"/>
  <c r="T3831" i="1"/>
  <c r="T482" i="1"/>
  <c r="T490" i="1"/>
  <c r="T1657" i="1"/>
  <c r="T4543" i="1"/>
  <c r="T4551" i="1"/>
  <c r="T3858" i="1"/>
  <c r="T4060" i="1"/>
  <c r="T4861" i="1"/>
  <c r="T4221" i="1"/>
  <c r="T4224" i="1"/>
  <c r="T4233" i="1"/>
  <c r="T2483" i="1"/>
  <c r="T3360" i="1"/>
  <c r="T3371" i="1"/>
  <c r="Y3371" i="1" s="1"/>
  <c r="Z3371" i="1" s="1"/>
  <c r="AA3371" i="1" s="1"/>
  <c r="T590" i="1"/>
  <c r="T2790" i="1"/>
  <c r="T2818" i="1"/>
  <c r="T2821" i="1"/>
  <c r="T2831" i="1"/>
  <c r="T2834" i="1"/>
  <c r="T2806" i="1"/>
  <c r="T2797" i="1"/>
  <c r="Y2797" i="1" s="1"/>
  <c r="Z2797" i="1" s="1"/>
  <c r="AA2797" i="1" s="1"/>
  <c r="T2665" i="1"/>
  <c r="T2674" i="1"/>
  <c r="T2677" i="1"/>
  <c r="T5492" i="1"/>
  <c r="T595" i="1"/>
  <c r="T603" i="1"/>
  <c r="T645" i="1"/>
  <c r="T613" i="1"/>
  <c r="T658" i="1"/>
  <c r="T628" i="1"/>
  <c r="T634" i="1"/>
  <c r="T636" i="1"/>
  <c r="T640" i="1"/>
  <c r="T693" i="1"/>
  <c r="T722" i="1"/>
  <c r="T757" i="1"/>
  <c r="T747" i="1"/>
  <c r="T743" i="1"/>
  <c r="T715" i="1"/>
  <c r="T731" i="1"/>
  <c r="T696" i="1"/>
  <c r="T682" i="1"/>
  <c r="T695" i="1"/>
  <c r="T700" i="1"/>
  <c r="T665" i="1"/>
  <c r="T726" i="1"/>
  <c r="T786" i="1"/>
  <c r="T780" i="1"/>
  <c r="T787" i="1"/>
  <c r="T3278" i="1"/>
  <c r="T3286" i="1"/>
  <c r="T5050" i="1"/>
  <c r="T5616" i="1"/>
  <c r="Y5616" i="1" s="1"/>
  <c r="Z5616" i="1" s="1"/>
  <c r="AA5616" i="1" s="1"/>
  <c r="T2567" i="1"/>
  <c r="T2571" i="1"/>
  <c r="T2559" i="1"/>
  <c r="T2584" i="1"/>
  <c r="T2589" i="1"/>
  <c r="T2595" i="1"/>
  <c r="T2606" i="1"/>
  <c r="T2615" i="1"/>
  <c r="Y2615" i="1" s="1"/>
  <c r="Z2615" i="1" s="1"/>
  <c r="AA2615" i="1" s="1"/>
  <c r="T1902" i="1"/>
  <c r="T1910" i="1"/>
  <c r="T1914" i="1"/>
  <c r="T1927" i="1"/>
  <c r="T1935" i="1"/>
  <c r="T832" i="1"/>
  <c r="T840" i="1"/>
  <c r="T3729" i="1"/>
  <c r="T3741" i="1"/>
  <c r="T3743" i="1"/>
  <c r="T4104" i="1"/>
  <c r="Y4104" i="1" s="1"/>
  <c r="Z4104" i="1" s="1"/>
  <c r="AA4104" i="1" s="1"/>
  <c r="T3515" i="1"/>
  <c r="T3523" i="1"/>
  <c r="T3344" i="1"/>
  <c r="T2265" i="1"/>
  <c r="Y2265" i="1" s="1"/>
  <c r="Z2265" i="1" s="1"/>
  <c r="AA2265" i="1" s="1"/>
  <c r="T3611" i="1"/>
  <c r="T5312" i="1"/>
  <c r="T3376" i="1"/>
  <c r="T5305" i="1"/>
  <c r="Y5305" i="1" s="1"/>
  <c r="Z5305" i="1" s="1"/>
  <c r="AA5305" i="1" s="1"/>
  <c r="T4203" i="1"/>
  <c r="T4737" i="1"/>
  <c r="T2470" i="1"/>
  <c r="Y2470" i="1" s="1"/>
  <c r="Z2470" i="1" s="1"/>
  <c r="AA2470" i="1" s="1"/>
  <c r="T1980" i="1"/>
  <c r="T1985" i="1"/>
  <c r="T1997" i="1"/>
  <c r="T2004" i="1"/>
  <c r="T2042" i="1"/>
  <c r="T2018" i="1"/>
  <c r="T2049" i="1"/>
  <c r="T2043" i="1"/>
  <c r="T2027" i="1"/>
  <c r="T2052" i="1"/>
  <c r="T2056" i="1"/>
  <c r="T2069" i="1"/>
  <c r="T2090" i="1"/>
  <c r="T2083" i="1"/>
  <c r="T2100" i="1"/>
  <c r="T2077" i="1"/>
  <c r="T2110" i="1"/>
  <c r="T2125" i="1"/>
  <c r="T2124" i="1"/>
  <c r="T2659" i="1"/>
  <c r="T5294" i="1"/>
  <c r="Y5294" i="1" s="1"/>
  <c r="Z5294" i="1" s="1"/>
  <c r="AA5294" i="1" s="1"/>
  <c r="T4866" i="1"/>
  <c r="T5505" i="1"/>
  <c r="Y5505" i="1" s="1"/>
  <c r="Z5505" i="1" s="1"/>
  <c r="AA5505" i="1" s="1"/>
  <c r="T5900" i="1"/>
  <c r="Y5900" i="1" s="1"/>
  <c r="T4042" i="1"/>
  <c r="Y4042" i="1" s="1"/>
  <c r="Z4042" i="1" s="1"/>
  <c r="AA4042" i="1" s="1"/>
  <c r="T5282" i="1"/>
  <c r="Y5282" i="1" s="1"/>
  <c r="Z5282" i="1" s="1"/>
  <c r="AA5282" i="1" s="1"/>
  <c r="T4406" i="1"/>
  <c r="Y4406" i="1" s="1"/>
  <c r="Z4406" i="1" s="1"/>
  <c r="AA4406" i="1" s="1"/>
  <c r="T2619" i="1"/>
  <c r="T2627" i="1"/>
  <c r="T540" i="1"/>
  <c r="T537" i="1"/>
  <c r="T523" i="1"/>
  <c r="T541" i="1"/>
  <c r="T544" i="1"/>
  <c r="T551" i="1"/>
  <c r="T561" i="1"/>
  <c r="T571" i="1"/>
  <c r="T5440" i="1"/>
  <c r="Y5440" i="1" s="1"/>
  <c r="Z5440" i="1" s="1"/>
  <c r="AA5440" i="1" s="1"/>
  <c r="T3891" i="1"/>
  <c r="T3903" i="1"/>
  <c r="T2134" i="1"/>
  <c r="T2130" i="1"/>
  <c r="T2141" i="1"/>
  <c r="Y2141" i="1" s="1"/>
  <c r="Z2141" i="1" s="1"/>
  <c r="AA2141" i="1" s="1"/>
  <c r="T1679" i="1"/>
  <c r="T1687" i="1"/>
  <c r="T4000" i="1"/>
  <c r="T4008" i="1"/>
  <c r="T3235" i="1"/>
  <c r="T3231" i="1"/>
  <c r="T3227" i="1"/>
  <c r="T3229" i="1"/>
  <c r="T5737" i="1"/>
  <c r="Y5737" i="1" s="1"/>
  <c r="Z5737" i="1" s="1"/>
  <c r="AA5737" i="1" s="1"/>
  <c r="T3546" i="1"/>
  <c r="T3553" i="1"/>
  <c r="T3124" i="1"/>
  <c r="T3132" i="1"/>
  <c r="T1140" i="1"/>
  <c r="T1148" i="1"/>
  <c r="T1157" i="1"/>
  <c r="T1164" i="1"/>
  <c r="T1172" i="1"/>
  <c r="T1180" i="1"/>
  <c r="T1188" i="1"/>
  <c r="T1196" i="1"/>
  <c r="T1225" i="1"/>
  <c r="T1217" i="1"/>
  <c r="T1201" i="1"/>
  <c r="T1244" i="1"/>
  <c r="T1208" i="1"/>
  <c r="T1241" i="1"/>
  <c r="T1252" i="1"/>
  <c r="T1260" i="1"/>
  <c r="T1268" i="1"/>
  <c r="T1483" i="1"/>
  <c r="T1499" i="1"/>
  <c r="T1436" i="1"/>
  <c r="T1327" i="1"/>
  <c r="T1280" i="1"/>
  <c r="T1567" i="1"/>
  <c r="T1540" i="1"/>
  <c r="T1481" i="1"/>
  <c r="T1470" i="1"/>
  <c r="T1524" i="1"/>
  <c r="T1512" i="1"/>
  <c r="T1469" i="1"/>
  <c r="T1596" i="1"/>
  <c r="T1357" i="1"/>
  <c r="T1552" i="1"/>
  <c r="T1508" i="1"/>
  <c r="T1374" i="1"/>
  <c r="T1425" i="1"/>
  <c r="T1324" i="1"/>
  <c r="T1428" i="1"/>
  <c r="T1433" i="1"/>
  <c r="T1522" i="1"/>
  <c r="T1275" i="1"/>
  <c r="T1507" i="1"/>
  <c r="T1546" i="1"/>
  <c r="T1331" i="1"/>
  <c r="T1597" i="1"/>
  <c r="T1362" i="1"/>
  <c r="T1577" i="1"/>
  <c r="T1444" i="1"/>
  <c r="T1553" i="1"/>
  <c r="T1355" i="1"/>
  <c r="T1366" i="1"/>
  <c r="T1466" i="1"/>
  <c r="T1581" i="1"/>
  <c r="T1566" i="1"/>
  <c r="T1431" i="1"/>
  <c r="T1360" i="1"/>
  <c r="T1516" i="1"/>
  <c r="T1547" i="1"/>
  <c r="T1565" i="1"/>
  <c r="T5569" i="1"/>
  <c r="T4117" i="1"/>
  <c r="Y4117" i="1" s="1"/>
  <c r="Z4117" i="1" s="1"/>
  <c r="AA4117" i="1" s="1"/>
  <c r="T2246" i="1"/>
  <c r="T2245" i="1"/>
  <c r="T4194" i="1"/>
  <c r="T4453" i="1"/>
  <c r="Y4453" i="1" s="1"/>
  <c r="Z4453" i="1" s="1"/>
  <c r="AA4453" i="1" s="1"/>
  <c r="T5353" i="1"/>
  <c r="Y5353" i="1" s="1"/>
  <c r="Z5353" i="1" s="1"/>
  <c r="AA5353" i="1" s="1"/>
  <c r="T3920" i="1"/>
  <c r="T3926" i="1"/>
  <c r="T5468" i="1"/>
  <c r="Y5468" i="1" s="1"/>
  <c r="Z5468" i="1" s="1"/>
  <c r="AA5468" i="1" s="1"/>
  <c r="T4621" i="1"/>
  <c r="T5167" i="1"/>
  <c r="T3349" i="1"/>
  <c r="T5785" i="1"/>
  <c r="Y5785" i="1" s="1"/>
  <c r="Z5785" i="1" s="1"/>
  <c r="AA5785" i="1" s="1"/>
  <c r="T2368" i="1"/>
  <c r="T2371" i="1"/>
  <c r="T2382" i="1"/>
  <c r="T2390" i="1"/>
  <c r="T2396" i="1"/>
  <c r="T2405" i="1"/>
  <c r="T2413" i="1"/>
  <c r="T3267" i="1"/>
  <c r="T3046" i="1"/>
  <c r="T3068" i="1"/>
  <c r="T3050" i="1"/>
  <c r="T5510" i="1"/>
  <c r="T5015" i="1"/>
  <c r="T4700" i="1"/>
  <c r="Y4700" i="1" s="1"/>
  <c r="Z4700" i="1" s="1"/>
  <c r="AA4700" i="1" s="1"/>
  <c r="T3254" i="1"/>
  <c r="T3262" i="1"/>
  <c r="T2548" i="1"/>
  <c r="T3755" i="1"/>
  <c r="T3762" i="1"/>
  <c r="T5972" i="1"/>
  <c r="Y5972" i="1" s="1"/>
  <c r="T4847" i="1"/>
  <c r="Y4847" i="1" s="1"/>
  <c r="Z4847" i="1" s="1"/>
  <c r="AA4847" i="1" s="1"/>
  <c r="T2492" i="1"/>
  <c r="T2510" i="1"/>
  <c r="T2508" i="1"/>
  <c r="T2518" i="1"/>
  <c r="T2524" i="1"/>
  <c r="T2520" i="1"/>
  <c r="T2542" i="1"/>
  <c r="Y2542" i="1" s="1"/>
  <c r="Z2542" i="1" s="1"/>
  <c r="AA2542" i="1" s="1"/>
  <c r="T5910" i="1"/>
  <c r="Y5910" i="1" s="1"/>
  <c r="Z5910" i="1" s="1"/>
  <c r="AA5910" i="1" s="1"/>
  <c r="T6005" i="1"/>
  <c r="T6060" i="1"/>
  <c r="T6064" i="1"/>
  <c r="T6075" i="1"/>
  <c r="T6096" i="1"/>
  <c r="T6101" i="1"/>
  <c r="T6102" i="1"/>
  <c r="T6123" i="1"/>
  <c r="T6131" i="1"/>
  <c r="T6148" i="1"/>
  <c r="T6160" i="1"/>
  <c r="T6144" i="1"/>
  <c r="T6178" i="1"/>
  <c r="T6157" i="1"/>
  <c r="T6176" i="1"/>
  <c r="T6140" i="1"/>
  <c r="T6053" i="1"/>
  <c r="T5464" i="1"/>
  <c r="T5125" i="1"/>
  <c r="T3838" i="1"/>
  <c r="T3935" i="1"/>
  <c r="T3624" i="1"/>
  <c r="Y3624" i="1" s="1"/>
  <c r="Z3624" i="1" s="1"/>
  <c r="AA3624" i="1" s="1"/>
  <c r="T5432" i="1"/>
  <c r="T5357" i="1"/>
  <c r="T1714" i="1"/>
  <c r="T4560" i="1"/>
  <c r="T4566" i="1"/>
  <c r="T4991" i="1"/>
  <c r="Y4991" i="1" s="1"/>
  <c r="Z4991" i="1" s="1"/>
  <c r="AA4991" i="1" s="1"/>
  <c r="T16" i="1"/>
  <c r="T26" i="1"/>
  <c r="T33" i="1"/>
  <c r="T98" i="1"/>
  <c r="T68" i="1"/>
  <c r="T71" i="1"/>
  <c r="T76" i="1"/>
  <c r="T51" i="1"/>
  <c r="T96" i="1"/>
  <c r="T38" i="1"/>
  <c r="T86" i="1"/>
  <c r="T107" i="1"/>
  <c r="T134" i="1"/>
  <c r="T104" i="1"/>
  <c r="T130" i="1"/>
  <c r="T118" i="1"/>
  <c r="T142" i="1"/>
  <c r="T152" i="1"/>
  <c r="T4410" i="1"/>
  <c r="T4931" i="1"/>
  <c r="T3149" i="1"/>
  <c r="T3141" i="1"/>
  <c r="T4311" i="1"/>
  <c r="T4978" i="1"/>
  <c r="T5858" i="1"/>
  <c r="T1670" i="1"/>
  <c r="Y1670" i="1" s="1"/>
  <c r="Z1670" i="1" s="1"/>
  <c r="AA1670" i="1" s="1"/>
  <c r="T1610" i="1"/>
  <c r="T1613" i="1"/>
  <c r="T4344" i="1"/>
  <c r="T4348" i="1"/>
  <c r="T4843" i="1"/>
  <c r="Y4843" i="1" s="1"/>
  <c r="Z4843" i="1" s="1"/>
  <c r="AA4843" i="1" s="1"/>
  <c r="T1124" i="1"/>
  <c r="T1132" i="1"/>
  <c r="T4745" i="1"/>
  <c r="T3807" i="1"/>
  <c r="T5701" i="1"/>
  <c r="Y5701" i="1" s="1"/>
  <c r="T4338" i="1"/>
  <c r="T4879" i="1"/>
  <c r="Y4879" i="1" s="1"/>
  <c r="Z4879" i="1" s="1"/>
  <c r="AA4879" i="1" s="1"/>
  <c r="T3604" i="1"/>
  <c r="T4890" i="1"/>
  <c r="T3098" i="1"/>
  <c r="T3106" i="1"/>
  <c r="T3117" i="1"/>
  <c r="T3416" i="1"/>
  <c r="Y3416" i="1" s="1"/>
  <c r="T4099" i="1"/>
  <c r="T5110" i="1"/>
  <c r="T4270" i="1"/>
  <c r="Y4270" i="1" s="1"/>
  <c r="Z4270" i="1" s="1"/>
  <c r="AA4270" i="1" s="1"/>
  <c r="T5204" i="1"/>
  <c r="T872" i="1"/>
  <c r="T854" i="1"/>
  <c r="T870" i="1"/>
  <c r="T874" i="1"/>
  <c r="T853" i="1"/>
  <c r="T889" i="1"/>
  <c r="T894" i="1"/>
  <c r="T157" i="1"/>
  <c r="T165" i="1"/>
  <c r="T184" i="1"/>
  <c r="T194" i="1"/>
  <c r="T174" i="1"/>
  <c r="T197" i="1"/>
  <c r="T205" i="1"/>
  <c r="T221" i="1"/>
  <c r="T228" i="1"/>
  <c r="T237" i="1"/>
  <c r="T225" i="1"/>
  <c r="T253" i="1"/>
  <c r="T264" i="1"/>
  <c r="T250" i="1"/>
  <c r="T270" i="1"/>
  <c r="T278" i="1"/>
  <c r="T4719" i="1"/>
  <c r="T4713" i="1"/>
  <c r="T4182" i="1"/>
  <c r="T3387" i="1"/>
  <c r="T5436" i="1"/>
  <c r="T1026" i="1"/>
  <c r="T1031" i="1"/>
  <c r="T1040" i="1"/>
  <c r="T1070" i="1"/>
  <c r="T1067" i="1"/>
  <c r="T1085" i="1"/>
  <c r="T1056" i="1"/>
  <c r="T1075" i="1"/>
  <c r="T1062" i="1"/>
  <c r="T1109" i="1"/>
  <c r="T1099" i="1"/>
  <c r="T1113" i="1"/>
  <c r="T1120" i="1"/>
  <c r="T6038" i="1"/>
  <c r="T4297" i="1"/>
  <c r="Y4297" i="1" s="1"/>
  <c r="Z4297" i="1" s="1"/>
  <c r="AA4297" i="1" s="1"/>
  <c r="T5347" i="1"/>
  <c r="Y5347" i="1" s="1"/>
  <c r="Z5347" i="1" s="1"/>
  <c r="AA5347" i="1" s="1"/>
  <c r="T3790" i="1"/>
  <c r="T3795" i="1"/>
  <c r="T3885" i="1"/>
  <c r="T2439" i="1"/>
  <c r="T2445" i="1"/>
  <c r="T2453" i="1"/>
  <c r="T2467" i="1"/>
  <c r="T804" i="1"/>
  <c r="T803" i="1"/>
  <c r="T811" i="1"/>
  <c r="T823" i="1"/>
  <c r="T4486" i="1"/>
  <c r="T3490" i="1"/>
  <c r="T3497" i="1"/>
  <c r="T4530" i="1"/>
  <c r="T5943" i="1"/>
  <c r="T2707" i="1"/>
  <c r="T2716" i="1"/>
  <c r="T3038" i="1"/>
  <c r="T4243" i="1"/>
  <c r="T496" i="1"/>
  <c r="T500" i="1"/>
  <c r="T5021" i="1"/>
  <c r="Y5021" i="1" s="1"/>
  <c r="Z5021" i="1" s="1"/>
  <c r="AA5021" i="1" s="1"/>
  <c r="T3909" i="1"/>
  <c r="Y3909" i="1" s="1"/>
  <c r="Z3909" i="1" s="1"/>
  <c r="AA3909" i="1" s="1"/>
  <c r="T2747" i="1"/>
  <c r="T2756" i="1"/>
  <c r="T4911" i="1"/>
  <c r="T4919" i="1"/>
  <c r="T5134" i="1"/>
  <c r="T3167" i="1"/>
  <c r="Y3167" i="1" s="1"/>
  <c r="Z3167" i="1" s="1"/>
  <c r="AA3167" i="1" s="1"/>
  <c r="T906" i="1"/>
  <c r="T915" i="1"/>
  <c r="T912" i="1"/>
  <c r="T958" i="1"/>
  <c r="T961" i="1"/>
  <c r="T929" i="1"/>
  <c r="T985" i="1"/>
  <c r="T984" i="1"/>
  <c r="T953" i="1"/>
  <c r="T943" i="1"/>
  <c r="T977" i="1"/>
  <c r="T1001" i="1"/>
  <c r="T997" i="1"/>
  <c r="T1010" i="1"/>
  <c r="T2916" i="1"/>
  <c r="T2917" i="1"/>
  <c r="T2932" i="1"/>
  <c r="T5526" i="1"/>
  <c r="T4017" i="1"/>
  <c r="Y4017" i="1" s="1"/>
  <c r="T4259" i="1"/>
  <c r="T4290" i="1"/>
  <c r="T3333" i="1"/>
  <c r="T3336" i="1"/>
  <c r="T4661" i="1"/>
  <c r="T4670" i="1"/>
  <c r="T3399" i="1"/>
  <c r="T4728" i="1"/>
  <c r="T1959" i="1"/>
  <c r="T1951" i="1"/>
  <c r="T1960" i="1"/>
  <c r="T1971" i="1"/>
  <c r="T4278" i="1"/>
  <c r="T4274" i="1"/>
  <c r="T4505" i="1"/>
  <c r="T2150" i="1"/>
  <c r="T4025" i="1"/>
  <c r="T5628" i="1"/>
  <c r="T3961" i="1"/>
  <c r="T3951" i="1"/>
  <c r="T3967" i="1"/>
  <c r="Y3967" i="1" s="1"/>
  <c r="Z3967" i="1" s="1"/>
  <c r="AA3967" i="1" s="1"/>
  <c r="T4763" i="1"/>
  <c r="T4780" i="1"/>
  <c r="T4775" i="1"/>
  <c r="T3866" i="1"/>
  <c r="T5739" i="1"/>
  <c r="T3637" i="1"/>
  <c r="T5408" i="1"/>
  <c r="T3310" i="1"/>
  <c r="T3322" i="1"/>
  <c r="T2840" i="1"/>
  <c r="T2860" i="1"/>
  <c r="T2856" i="1"/>
  <c r="T2865" i="1"/>
  <c r="T4377" i="1"/>
  <c r="T4386" i="1"/>
  <c r="T3993" i="1"/>
  <c r="T3241" i="1"/>
  <c r="T5291" i="1"/>
  <c r="T288" i="1"/>
  <c r="T295" i="1"/>
  <c r="T304" i="1"/>
  <c r="T333" i="1"/>
  <c r="T315" i="1"/>
  <c r="T320" i="1"/>
  <c r="T310" i="1"/>
  <c r="T344" i="1"/>
  <c r="T352" i="1"/>
  <c r="T371" i="1"/>
  <c r="T435" i="1"/>
  <c r="T372" i="1"/>
  <c r="T391" i="1"/>
  <c r="T360" i="1"/>
  <c r="T381" i="1"/>
  <c r="T421" i="1"/>
  <c r="T382" i="1"/>
  <c r="T427" i="1"/>
  <c r="T394" i="1"/>
  <c r="T389" i="1"/>
  <c r="T443" i="1"/>
  <c r="T456" i="1"/>
  <c r="T462" i="1"/>
  <c r="T471" i="1"/>
  <c r="T5192" i="1"/>
  <c r="T2772" i="1"/>
  <c r="T2775" i="1"/>
  <c r="T1692" i="1"/>
  <c r="T1701" i="1"/>
  <c r="T3296" i="1"/>
  <c r="T5892" i="1"/>
  <c r="T4947" i="1"/>
  <c r="T2334" i="1"/>
  <c r="T2344" i="1"/>
  <c r="T2350" i="1"/>
  <c r="T2360" i="1"/>
  <c r="Y2360" i="1" s="1"/>
  <c r="Z2360" i="1" s="1"/>
  <c r="AA2360" i="1" s="1"/>
  <c r="T2294" i="1"/>
  <c r="T2306" i="1"/>
  <c r="T2324" i="1"/>
  <c r="T2325" i="1"/>
  <c r="T2310" i="1"/>
  <c r="T3401" i="1"/>
  <c r="T3404" i="1"/>
  <c r="T4316" i="1"/>
  <c r="Y4316" i="1" s="1"/>
  <c r="Z4316" i="1" s="1"/>
  <c r="AA4316" i="1" s="1"/>
  <c r="T4678" i="1"/>
  <c r="T3169" i="1"/>
  <c r="T3177" i="1"/>
  <c r="T2872" i="1"/>
  <c r="T2880" i="1"/>
  <c r="T2888" i="1"/>
  <c r="T2891" i="1"/>
  <c r="T4327" i="1"/>
  <c r="T4333" i="1"/>
  <c r="Y4333" i="1" s="1"/>
  <c r="Z4333" i="1" s="1"/>
  <c r="AA4333" i="1" s="1"/>
  <c r="T3693" i="1"/>
  <c r="T3711" i="1"/>
  <c r="T3706" i="1"/>
  <c r="T4126" i="1"/>
  <c r="T4146" i="1"/>
  <c r="T4142" i="1"/>
  <c r="T4134" i="1"/>
  <c r="T4161" i="1"/>
  <c r="T4178" i="1"/>
  <c r="T4177" i="1"/>
  <c r="T5279" i="1"/>
  <c r="T5236" i="1"/>
  <c r="T5422" i="1"/>
  <c r="T5240" i="1"/>
  <c r="Y5240" i="1" s="1"/>
  <c r="T3073" i="1"/>
  <c r="T6016" i="1"/>
  <c r="T1728" i="1"/>
  <c r="T1737" i="1"/>
  <c r="T1742" i="1"/>
  <c r="T6043" i="1"/>
  <c r="Y6043" i="1" s="1"/>
  <c r="Z6043" i="1" s="1"/>
  <c r="AA6043" i="1" s="1"/>
  <c r="T6061" i="1"/>
  <c r="T3661" i="1"/>
  <c r="Y3661" i="1" s="1"/>
  <c r="Z3661" i="1" s="1"/>
  <c r="AA3661" i="1" s="1"/>
  <c r="T2225" i="1"/>
  <c r="T2226" i="1"/>
  <c r="T2236" i="1"/>
  <c r="T4494" i="1"/>
  <c r="T4500" i="1"/>
  <c r="Y4500" i="1" s="1"/>
  <c r="Z4500" i="1" s="1"/>
  <c r="AA4500" i="1" s="1"/>
  <c r="T3197" i="1"/>
  <c r="T5455" i="1"/>
  <c r="Y5455" i="1" s="1"/>
  <c r="Z5455" i="1" s="1"/>
  <c r="AA5455" i="1" s="1"/>
  <c r="T4323" i="1"/>
  <c r="Y4323" i="1" s="1"/>
  <c r="T2201" i="1"/>
  <c r="T2211" i="1"/>
  <c r="T2736" i="1"/>
  <c r="T2744" i="1"/>
  <c r="T2944" i="1"/>
  <c r="T2958" i="1"/>
  <c r="T2949" i="1"/>
  <c r="T2985" i="1"/>
  <c r="T2980" i="1"/>
  <c r="T2968" i="1"/>
  <c r="T2986" i="1"/>
  <c r="T3616" i="1"/>
  <c r="T2689" i="1"/>
  <c r="T2701" i="1"/>
  <c r="T4414" i="1"/>
  <c r="T6109" i="1"/>
  <c r="T5196" i="1"/>
  <c r="T2275" i="1"/>
  <c r="T2281" i="1"/>
  <c r="T2285" i="1"/>
  <c r="T4985" i="1"/>
  <c r="T4480" i="1"/>
  <c r="T2640" i="1"/>
  <c r="T2652" i="1"/>
  <c r="T2656" i="1"/>
  <c r="Y2656" i="1" s="1"/>
  <c r="Z2656" i="1" s="1"/>
  <c r="AA2656" i="1" s="1"/>
  <c r="T4637" i="1"/>
  <c r="T4108" i="1"/>
  <c r="T5847" i="1"/>
  <c r="T4431" i="1"/>
  <c r="T4425" i="1"/>
  <c r="T4438" i="1"/>
  <c r="T4442" i="1"/>
  <c r="T2419" i="1"/>
  <c r="T2430" i="1"/>
  <c r="T3822" i="1"/>
  <c r="Y3822" i="1" s="1"/>
  <c r="T4612" i="1"/>
  <c r="T5026" i="1"/>
  <c r="T3672" i="1"/>
  <c r="T3684" i="1"/>
  <c r="T3671" i="1"/>
  <c r="T5447" i="1"/>
  <c r="T4690" i="1"/>
  <c r="T1752" i="1"/>
  <c r="T1759" i="1"/>
  <c r="T1768" i="1"/>
  <c r="T1787" i="1"/>
  <c r="T1801" i="1"/>
  <c r="T1799" i="1"/>
  <c r="T1808" i="1"/>
  <c r="T1775" i="1"/>
  <c r="T1816" i="1"/>
  <c r="T1896" i="1"/>
  <c r="T1837" i="1"/>
  <c r="T1886" i="1"/>
  <c r="T1858" i="1"/>
  <c r="T1890" i="1"/>
  <c r="T1893" i="1"/>
  <c r="T1827" i="1"/>
  <c r="T1895" i="1"/>
  <c r="T1887" i="1"/>
  <c r="T1864" i="1"/>
  <c r="T4074" i="1"/>
  <c r="T3580" i="1"/>
  <c r="T3594" i="1"/>
  <c r="T3592" i="1"/>
  <c r="T2156" i="1"/>
  <c r="T2160" i="1"/>
  <c r="T2176" i="1"/>
  <c r="T2190" i="1"/>
  <c r="T2189" i="1"/>
  <c r="T4601" i="1"/>
  <c r="T3438" i="1"/>
  <c r="T3448" i="1"/>
  <c r="T3439" i="1"/>
  <c r="T5101" i="1"/>
  <c r="T5377" i="1"/>
  <c r="T3641" i="1"/>
  <c r="T3848" i="1"/>
  <c r="T5007" i="1"/>
  <c r="T4819" i="1"/>
  <c r="T3834" i="1"/>
  <c r="T483" i="1"/>
  <c r="T489" i="1"/>
  <c r="T1653" i="1"/>
  <c r="T1661" i="1"/>
  <c r="T5151" i="1"/>
  <c r="T4542" i="1"/>
  <c r="T4548" i="1"/>
  <c r="Y4548" i="1" s="1"/>
  <c r="Z4548" i="1" s="1"/>
  <c r="AA4548" i="1" s="1"/>
  <c r="T5603" i="1"/>
  <c r="T5978" i="1"/>
  <c r="Y5978" i="1" s="1"/>
  <c r="T3859" i="1"/>
  <c r="T4058" i="1"/>
  <c r="T4862" i="1"/>
  <c r="T5896" i="1"/>
  <c r="T3532" i="1"/>
  <c r="T4216" i="1"/>
  <c r="T4225" i="1"/>
  <c r="T4232" i="1"/>
  <c r="T2472" i="1"/>
  <c r="T2477" i="1"/>
  <c r="T5272" i="1"/>
  <c r="T3363" i="1"/>
  <c r="T581" i="1"/>
  <c r="T5631" i="1"/>
  <c r="Y5631" i="1" s="1"/>
  <c r="T2791" i="1"/>
  <c r="T2838" i="1"/>
  <c r="T2819" i="1"/>
  <c r="T2836" i="1"/>
  <c r="T2830" i="1"/>
  <c r="T2823" i="1"/>
  <c r="T2672" i="1"/>
  <c r="T2664" i="1"/>
  <c r="T2680" i="1"/>
  <c r="T5493" i="1"/>
  <c r="T596" i="1"/>
  <c r="T604" i="1"/>
  <c r="T651" i="1"/>
  <c r="T621" i="1"/>
  <c r="T615" i="1"/>
  <c r="T638" i="1"/>
  <c r="T624" i="1"/>
  <c r="T656" i="1"/>
  <c r="T660" i="1"/>
  <c r="T680" i="1"/>
  <c r="T714" i="1"/>
  <c r="T706" i="1"/>
  <c r="T749" i="1"/>
  <c r="T698" i="1"/>
  <c r="T678" i="1"/>
  <c r="T708" i="1"/>
  <c r="T669" i="1"/>
  <c r="T721" i="1"/>
  <c r="T758" i="1"/>
  <c r="T666" i="1"/>
  <c r="T760" i="1"/>
  <c r="T765" i="1"/>
  <c r="T772" i="1"/>
  <c r="T781" i="1"/>
  <c r="T788" i="1"/>
  <c r="T3279" i="1"/>
  <c r="T3284" i="1"/>
  <c r="Y3284" i="1" s="1"/>
  <c r="Z3284" i="1" s="1"/>
  <c r="AA3284" i="1" s="1"/>
  <c r="T5049" i="1"/>
  <c r="Y5049" i="1" s="1"/>
  <c r="Z5049" i="1" s="1"/>
  <c r="AA5049" i="1" s="1"/>
  <c r="T2552" i="1"/>
  <c r="T2572" i="1"/>
  <c r="T2577" i="1"/>
  <c r="T2560" i="1"/>
  <c r="T2587" i="1"/>
  <c r="T2593" i="1"/>
  <c r="T2598" i="1"/>
  <c r="T2604" i="1"/>
  <c r="T1903" i="1"/>
  <c r="T1911" i="1"/>
  <c r="T1919" i="1"/>
  <c r="T1921" i="1"/>
  <c r="T1929" i="1"/>
  <c r="T4651" i="1"/>
  <c r="T834" i="1"/>
  <c r="T841" i="1"/>
  <c r="Y841" i="1" s="1"/>
  <c r="Z841" i="1" s="1"/>
  <c r="AA841" i="1" s="1"/>
  <c r="T3731" i="1"/>
  <c r="T3738" i="1"/>
  <c r="T3747" i="1"/>
  <c r="T3513" i="1"/>
  <c r="T3525" i="1"/>
  <c r="Y3525" i="1" s="1"/>
  <c r="Z3525" i="1" s="1"/>
  <c r="AA3525" i="1" s="1"/>
  <c r="T3345" i="1"/>
  <c r="T3612" i="1"/>
  <c r="Y3612" i="1" s="1"/>
  <c r="Z3612" i="1" s="1"/>
  <c r="AA3612" i="1" s="1"/>
  <c r="T5316" i="1"/>
  <c r="T3377" i="1"/>
  <c r="T5298" i="1"/>
  <c r="T4201" i="1"/>
  <c r="T4740" i="1"/>
  <c r="T1981" i="1"/>
  <c r="T1994" i="1"/>
  <c r="T2000" i="1"/>
  <c r="T2028" i="1"/>
  <c r="T2036" i="1"/>
  <c r="T2011" i="1"/>
  <c r="T2033" i="1"/>
  <c r="T2047" i="1"/>
  <c r="T2050" i="1"/>
  <c r="T2064" i="1"/>
  <c r="T2058" i="1"/>
  <c r="T2068" i="1"/>
  <c r="T2096" i="1"/>
  <c r="T2084" i="1"/>
  <c r="T2094" i="1"/>
  <c r="T2074" i="1"/>
  <c r="T2108" i="1"/>
  <c r="T2121" i="1"/>
  <c r="T2123" i="1"/>
  <c r="T2658" i="1"/>
  <c r="T4467" i="1"/>
  <c r="T4869" i="1"/>
  <c r="T3976" i="1"/>
  <c r="T4038" i="1"/>
  <c r="T2620" i="1"/>
  <c r="T2625" i="1"/>
  <c r="T5530" i="1"/>
  <c r="T520" i="1"/>
  <c r="T533" i="1"/>
  <c r="T519" i="1"/>
  <c r="T526" i="1"/>
  <c r="T542" i="1"/>
  <c r="T548" i="1"/>
  <c r="T554" i="1"/>
  <c r="T563" i="1"/>
  <c r="T550" i="1"/>
  <c r="T3888" i="1"/>
  <c r="T4748" i="1"/>
  <c r="Y4748" i="1" s="1"/>
  <c r="Z4748" i="1" s="1"/>
  <c r="AA4748" i="1" s="1"/>
  <c r="T5614" i="1"/>
  <c r="Y5614" i="1" s="1"/>
  <c r="Z5614" i="1" s="1"/>
  <c r="AA5614" i="1" s="1"/>
  <c r="T4051" i="1"/>
  <c r="T4065" i="1"/>
  <c r="T4254" i="1"/>
  <c r="T5718" i="1"/>
  <c r="T3456" i="1"/>
  <c r="T1630" i="1"/>
  <c r="T1635" i="1"/>
  <c r="T1643" i="1"/>
  <c r="T5144" i="1"/>
  <c r="Y5144" i="1" s="1"/>
  <c r="Z5144" i="1" s="1"/>
  <c r="AA5144" i="1" s="1"/>
  <c r="T4457" i="1"/>
  <c r="T4464" i="1"/>
  <c r="T5043" i="1"/>
  <c r="Y5043" i="1" s="1"/>
  <c r="Z5043" i="1" s="1"/>
  <c r="AA5043" i="1" s="1"/>
  <c r="T5368" i="1"/>
  <c r="T1123" i="1"/>
  <c r="T1129" i="1"/>
  <c r="T4744" i="1"/>
  <c r="Y4744" i="1" s="1"/>
  <c r="Z4744" i="1" s="1"/>
  <c r="AA4744" i="1" s="1"/>
  <c r="T3808" i="1"/>
  <c r="T4339" i="1"/>
  <c r="T4872" i="1"/>
  <c r="T3603" i="1"/>
  <c r="T4893" i="1"/>
  <c r="T3097" i="1"/>
  <c r="T3108" i="1"/>
  <c r="T3116" i="1"/>
  <c r="T4101" i="1"/>
  <c r="T4925" i="1"/>
  <c r="T5111" i="1"/>
  <c r="T5202" i="1"/>
  <c r="T858" i="1"/>
  <c r="T877" i="1"/>
  <c r="T871" i="1"/>
  <c r="T879" i="1"/>
  <c r="T880" i="1"/>
  <c r="T886" i="1"/>
  <c r="T899" i="1"/>
  <c r="T158" i="1"/>
  <c r="T166" i="1"/>
  <c r="T170" i="1"/>
  <c r="T182" i="1"/>
  <c r="T190" i="1"/>
  <c r="T198" i="1"/>
  <c r="T206" i="1"/>
  <c r="T224" i="1"/>
  <c r="T236" i="1"/>
  <c r="T233" i="1"/>
  <c r="T238" i="1"/>
  <c r="T247" i="1"/>
  <c r="T259" i="1"/>
  <c r="T274" i="1"/>
  <c r="T248" i="1"/>
  <c r="T276" i="1"/>
  <c r="T4724" i="1"/>
  <c r="T4707" i="1"/>
  <c r="T4720" i="1"/>
  <c r="T4184" i="1"/>
  <c r="T3388" i="1"/>
  <c r="T5437" i="1"/>
  <c r="Y5437" i="1" s="1"/>
  <c r="Z5437" i="1" s="1"/>
  <c r="AA5437" i="1" s="1"/>
  <c r="T1025" i="1"/>
  <c r="T1036" i="1"/>
  <c r="T1041" i="1"/>
  <c r="T1076" i="1"/>
  <c r="T1073" i="1"/>
  <c r="T1049" i="1"/>
  <c r="T1072" i="1"/>
  <c r="T1071" i="1"/>
  <c r="T1045" i="1"/>
  <c r="T1094" i="1"/>
  <c r="T1108" i="1"/>
  <c r="T1112" i="1"/>
  <c r="T1121" i="1"/>
  <c r="Y1121" i="1" s="1"/>
  <c r="Z1121" i="1" s="1"/>
  <c r="AA1121" i="1" s="1"/>
  <c r="T6033" i="1"/>
  <c r="Y6033" i="1" s="1"/>
  <c r="Z6033" i="1" s="1"/>
  <c r="AA6033" i="1" s="1"/>
  <c r="T3789" i="1"/>
  <c r="T3797" i="1"/>
  <c r="T5373" i="1"/>
  <c r="T3886" i="1"/>
  <c r="Y3886" i="1" s="1"/>
  <c r="Z3886" i="1" s="1"/>
  <c r="AA3886" i="1" s="1"/>
  <c r="T3827" i="1"/>
  <c r="T2438" i="1"/>
  <c r="T2452" i="1"/>
  <c r="T2451" i="1"/>
  <c r="T2463" i="1"/>
  <c r="T793" i="1"/>
  <c r="T809" i="1"/>
  <c r="T814" i="1"/>
  <c r="T808" i="1"/>
  <c r="T824" i="1"/>
  <c r="T4487" i="1"/>
  <c r="T3484" i="1"/>
  <c r="T3495" i="1"/>
  <c r="T3500" i="1"/>
  <c r="T5916" i="1"/>
  <c r="Y5916" i="1" s="1"/>
  <c r="Z5916" i="1" s="1"/>
  <c r="AA5916" i="1" s="1"/>
  <c r="T4533" i="1"/>
  <c r="T5944" i="1"/>
  <c r="Y5944" i="1" s="1"/>
  <c r="Z5944" i="1" s="1"/>
  <c r="AA5944" i="1" s="1"/>
  <c r="T2706" i="1"/>
  <c r="T2717" i="1"/>
  <c r="T3041" i="1"/>
  <c r="T4241" i="1"/>
  <c r="T497" i="1"/>
  <c r="T501" i="1"/>
  <c r="T2748" i="1"/>
  <c r="T2754" i="1"/>
  <c r="T4912" i="1"/>
  <c r="T4916" i="1"/>
  <c r="T5135" i="1"/>
  <c r="Y5135" i="1" s="1"/>
  <c r="Z5135" i="1" s="1"/>
  <c r="AA5135" i="1" s="1"/>
  <c r="T907" i="1"/>
  <c r="T921" i="1"/>
  <c r="T923" i="1"/>
  <c r="T934" i="1"/>
  <c r="T972" i="1"/>
  <c r="T940" i="1"/>
  <c r="T982" i="1"/>
  <c r="T932" i="1"/>
  <c r="T978" i="1"/>
  <c r="T954" i="1"/>
  <c r="T945" i="1"/>
  <c r="T1007" i="1"/>
  <c r="T995" i="1"/>
  <c r="T1017" i="1"/>
  <c r="T5869" i="1"/>
  <c r="Y5869" i="1" s="1"/>
  <c r="T2923" i="1"/>
  <c r="T2915" i="1"/>
  <c r="T2931" i="1"/>
  <c r="T5528" i="1"/>
  <c r="T4260" i="1"/>
  <c r="T4289" i="1"/>
  <c r="T3326" i="1"/>
  <c r="T3334" i="1"/>
  <c r="T3342" i="1"/>
  <c r="Y3342" i="1" s="1"/>
  <c r="Z3342" i="1" s="1"/>
  <c r="AA3342" i="1" s="1"/>
  <c r="T4662" i="1"/>
  <c r="T4669" i="1"/>
  <c r="T3395" i="1"/>
  <c r="T5383" i="1"/>
  <c r="T4730" i="1"/>
  <c r="T1963" i="1"/>
  <c r="T1965" i="1"/>
  <c r="T1955" i="1"/>
  <c r="T1968" i="1"/>
  <c r="Y1968" i="1" s="1"/>
  <c r="Z1968" i="1" s="1"/>
  <c r="AA1968" i="1" s="1"/>
  <c r="T4279" i="1"/>
  <c r="T4272" i="1"/>
  <c r="Y4272" i="1" s="1"/>
  <c r="Z4272" i="1" s="1"/>
  <c r="AA4272" i="1" s="1"/>
  <c r="T4506" i="1"/>
  <c r="T2149" i="1"/>
  <c r="T4026" i="1"/>
  <c r="Y4026" i="1" s="1"/>
  <c r="Z4026" i="1" s="1"/>
  <c r="AA4026" i="1" s="1"/>
  <c r="T4028" i="1"/>
  <c r="T5675" i="1"/>
  <c r="Y5675" i="1" s="1"/>
  <c r="T5888" i="1"/>
  <c r="T5629" i="1"/>
  <c r="Y5629" i="1" s="1"/>
  <c r="Z5629" i="1" s="1"/>
  <c r="AA5629" i="1" s="1"/>
  <c r="T3955" i="1"/>
  <c r="T3960" i="1"/>
  <c r="T4766" i="1"/>
  <c r="T4768" i="1"/>
  <c r="T4771" i="1"/>
  <c r="T3867" i="1"/>
  <c r="T5740" i="1"/>
  <c r="Y5740" i="1" s="1"/>
  <c r="Z5740" i="1" s="1"/>
  <c r="AA5740" i="1" s="1"/>
  <c r="T3633" i="1"/>
  <c r="T5404" i="1"/>
  <c r="T3311" i="1"/>
  <c r="T3319" i="1"/>
  <c r="T2841" i="1"/>
  <c r="T2858" i="1"/>
  <c r="T2861" i="1"/>
  <c r="T2863" i="1"/>
  <c r="T4379" i="1"/>
  <c r="T4387" i="1"/>
  <c r="Y4387" i="1" s="1"/>
  <c r="Z4387" i="1" s="1"/>
  <c r="AA4387" i="1" s="1"/>
  <c r="T3992" i="1"/>
  <c r="T3243" i="1"/>
  <c r="T5292" i="1"/>
  <c r="Y5292" i="1" s="1"/>
  <c r="Z5292" i="1" s="1"/>
  <c r="AA5292" i="1" s="1"/>
  <c r="T289" i="1"/>
  <c r="T297" i="1"/>
  <c r="T305" i="1"/>
  <c r="T319" i="1"/>
  <c r="T337" i="1"/>
  <c r="T336" i="1"/>
  <c r="T328" i="1"/>
  <c r="T345" i="1"/>
  <c r="T353" i="1"/>
  <c r="T386" i="1"/>
  <c r="T419" i="1"/>
  <c r="T383" i="1"/>
  <c r="T420" i="1"/>
  <c r="T405" i="1"/>
  <c r="T393" i="1"/>
  <c r="T402" i="1"/>
  <c r="T366" i="1"/>
  <c r="T413" i="1"/>
  <c r="T411" i="1"/>
  <c r="T441" i="1"/>
  <c r="T447" i="1"/>
  <c r="T457" i="1"/>
  <c r="T469" i="1"/>
  <c r="T473" i="1"/>
  <c r="T5191" i="1"/>
  <c r="T2770" i="1"/>
  <c r="T2774" i="1"/>
  <c r="T1694" i="1"/>
  <c r="T1702" i="1"/>
  <c r="T3289" i="1"/>
  <c r="T3297" i="1"/>
  <c r="T5894" i="1"/>
  <c r="Y5894" i="1" s="1"/>
  <c r="Z5894" i="1" s="1"/>
  <c r="AA5894" i="1" s="1"/>
  <c r="T3721" i="1"/>
  <c r="T4948" i="1"/>
  <c r="T2338" i="1"/>
  <c r="T2352" i="1"/>
  <c r="T2351" i="1"/>
  <c r="T2297" i="1"/>
  <c r="T2305" i="1"/>
  <c r="T2323" i="1"/>
  <c r="T2312" i="1"/>
  <c r="T2327" i="1"/>
  <c r="T3403" i="1"/>
  <c r="T3406" i="1"/>
  <c r="Y3406" i="1" s="1"/>
  <c r="Z3406" i="1" s="1"/>
  <c r="AA3406" i="1" s="1"/>
  <c r="T5667" i="1"/>
  <c r="T5711" i="1"/>
  <c r="T4679" i="1"/>
  <c r="Y4679" i="1" s="1"/>
  <c r="Z4679" i="1" s="1"/>
  <c r="AA4679" i="1" s="1"/>
  <c r="T3170" i="1"/>
  <c r="T3178" i="1"/>
  <c r="T2873" i="1"/>
  <c r="T2881" i="1"/>
  <c r="T2890" i="1"/>
  <c r="T2900" i="1"/>
  <c r="T4328" i="1"/>
  <c r="T3689" i="1"/>
  <c r="T3697" i="1"/>
  <c r="T3710" i="1"/>
  <c r="T3713" i="1"/>
  <c r="T4120" i="1"/>
  <c r="T4125" i="1"/>
  <c r="T4143" i="1"/>
  <c r="T4144" i="1"/>
  <c r="T4140" i="1"/>
  <c r="T4157" i="1"/>
  <c r="T4171" i="1"/>
  <c r="T4165" i="1"/>
  <c r="T5278" i="1"/>
  <c r="Y5278" i="1" s="1"/>
  <c r="T5237" i="1"/>
  <c r="Y5237" i="1" s="1"/>
  <c r="Z5237" i="1" s="1"/>
  <c r="AA5237" i="1" s="1"/>
  <c r="T5423" i="1"/>
  <c r="Y5423" i="1" s="1"/>
  <c r="Z5423" i="1" s="1"/>
  <c r="AA5423" i="1" s="1"/>
  <c r="T3074" i="1"/>
  <c r="T6072" i="1"/>
  <c r="Y6072" i="1" s="1"/>
  <c r="Z6072" i="1" s="1"/>
  <c r="AA6072" i="1" s="1"/>
  <c r="T1726" i="1"/>
  <c r="T1738" i="1"/>
  <c r="T1744" i="1"/>
  <c r="Y1744" i="1" s="1"/>
  <c r="Z1744" i="1" s="1"/>
  <c r="AA1744" i="1" s="1"/>
  <c r="T6062" i="1"/>
  <c r="Y6062" i="1" s="1"/>
  <c r="Z6062" i="1" s="1"/>
  <c r="AA6062" i="1" s="1"/>
  <c r="T3655" i="1"/>
  <c r="T2221" i="1"/>
  <c r="T2220" i="1"/>
  <c r="T2237" i="1"/>
  <c r="T4498" i="1"/>
  <c r="T3431" i="1"/>
  <c r="T3196" i="1"/>
  <c r="T5453" i="1"/>
  <c r="T2206" i="1"/>
  <c r="T2212" i="1"/>
  <c r="T2738" i="1"/>
  <c r="T2745" i="1"/>
  <c r="Y2745" i="1" s="1"/>
  <c r="Z2745" i="1" s="1"/>
  <c r="AA2745" i="1" s="1"/>
  <c r="T2946" i="1"/>
  <c r="T2956" i="1"/>
  <c r="T2954" i="1"/>
  <c r="T2982" i="1"/>
  <c r="T2971" i="1"/>
  <c r="T2990" i="1"/>
  <c r="T2994" i="1"/>
  <c r="T3617" i="1"/>
  <c r="Y3617" i="1" s="1"/>
  <c r="Z3617" i="1" s="1"/>
  <c r="AA3617" i="1" s="1"/>
  <c r="T2695" i="1"/>
  <c r="T2702" i="1"/>
  <c r="T4415" i="1"/>
  <c r="Y4415" i="1" s="1"/>
  <c r="Z4415" i="1" s="1"/>
  <c r="AA4415" i="1" s="1"/>
  <c r="T6066" i="1"/>
  <c r="T6114" i="1"/>
  <c r="T5197" i="1"/>
  <c r="T2271" i="1"/>
  <c r="T2280" i="1"/>
  <c r="T2288" i="1"/>
  <c r="T4984" i="1"/>
  <c r="Y4984" i="1" s="1"/>
  <c r="T4481" i="1"/>
  <c r="T2641" i="1"/>
  <c r="T2649" i="1"/>
  <c r="T4638" i="1"/>
  <c r="T4109" i="1"/>
  <c r="T5848" i="1"/>
  <c r="Y5848" i="1" s="1"/>
  <c r="Z5848" i="1" s="1"/>
  <c r="AA5848" i="1" s="1"/>
  <c r="T4430" i="1"/>
  <c r="T4418" i="1"/>
  <c r="T4435" i="1"/>
  <c r="T4436" i="1"/>
  <c r="T2416" i="1"/>
  <c r="T2424" i="1"/>
  <c r="T2432" i="1"/>
  <c r="T4609" i="1"/>
  <c r="Y4609" i="1" s="1"/>
  <c r="Z4609" i="1" s="1"/>
  <c r="AA4609" i="1" s="1"/>
  <c r="T5027" i="1"/>
  <c r="Y5027" i="1" s="1"/>
  <c r="Z5027" i="1" s="1"/>
  <c r="AA5027" i="1" s="1"/>
  <c r="T3679" i="1"/>
  <c r="T3681" i="1"/>
  <c r="T3667" i="1"/>
  <c r="T5448" i="1"/>
  <c r="T4691" i="1"/>
  <c r="T1753" i="1"/>
  <c r="T1762" i="1"/>
  <c r="T1769" i="1"/>
  <c r="T1804" i="1"/>
  <c r="T1784" i="1"/>
  <c r="T1782" i="1"/>
  <c r="T1791" i="1"/>
  <c r="T1797" i="1"/>
  <c r="T1829" i="1"/>
  <c r="T1878" i="1"/>
  <c r="T1859" i="1"/>
  <c r="T1894" i="1"/>
  <c r="T1853" i="1"/>
  <c r="T1833" i="1"/>
  <c r="T1885" i="1"/>
  <c r="T1880" i="1"/>
  <c r="T1839" i="1"/>
  <c r="T1863" i="1"/>
  <c r="T1897" i="1"/>
  <c r="T4075" i="1"/>
  <c r="T3581" i="1"/>
  <c r="T3597" i="1"/>
  <c r="T3587" i="1"/>
  <c r="T2155" i="1"/>
  <c r="T2167" i="1"/>
  <c r="T2172" i="1"/>
  <c r="T2187" i="1"/>
  <c r="T2188" i="1"/>
  <c r="T4823" i="1"/>
  <c r="T4604" i="1"/>
  <c r="T3437" i="1"/>
  <c r="T3452" i="1"/>
  <c r="T3450" i="1"/>
  <c r="Y3450" i="1" s="1"/>
  <c r="Z3450" i="1" s="1"/>
  <c r="AA3450" i="1" s="1"/>
  <c r="T5103" i="1"/>
  <c r="T5380" i="1"/>
  <c r="Y5380" i="1" s="1"/>
  <c r="Z5380" i="1" s="1"/>
  <c r="AA5380" i="1" s="1"/>
  <c r="T3653" i="1"/>
  <c r="T5514" i="1"/>
  <c r="T3850" i="1"/>
  <c r="T5008" i="1"/>
  <c r="T4818" i="1"/>
  <c r="Y4818" i="1" s="1"/>
  <c r="Z4818" i="1" s="1"/>
  <c r="AA4818" i="1" s="1"/>
  <c r="T3832" i="1"/>
  <c r="T487" i="1"/>
  <c r="T492" i="1"/>
  <c r="T1654" i="1"/>
  <c r="T1662" i="1"/>
  <c r="T5152" i="1"/>
  <c r="T4544" i="1"/>
  <c r="T5604" i="1"/>
  <c r="Y5604" i="1" s="1"/>
  <c r="Z5604" i="1" s="1"/>
  <c r="AA5604" i="1" s="1"/>
  <c r="T3860" i="1"/>
  <c r="T4059" i="1"/>
  <c r="T4864" i="1"/>
  <c r="T5897" i="1"/>
  <c r="T3537" i="1"/>
  <c r="T4220" i="1"/>
  <c r="T4230" i="1"/>
  <c r="T4234" i="1"/>
  <c r="Y4234" i="1" s="1"/>
  <c r="Z4234" i="1" s="1"/>
  <c r="AA4234" i="1" s="1"/>
  <c r="T2481" i="1"/>
  <c r="T2478" i="1"/>
  <c r="T5274" i="1"/>
  <c r="T3364" i="1"/>
  <c r="T579" i="1"/>
  <c r="T585" i="1"/>
  <c r="T2792" i="1"/>
  <c r="T2833" i="1"/>
  <c r="T2807" i="1"/>
  <c r="T2824" i="1"/>
  <c r="T2827" i="1"/>
  <c r="T2805" i="1"/>
  <c r="T5648" i="1"/>
  <c r="T2666" i="1"/>
  <c r="T2667" i="1"/>
  <c r="T2678" i="1"/>
  <c r="T5494" i="1"/>
  <c r="Y5494" i="1" s="1"/>
  <c r="Z5494" i="1" s="1"/>
  <c r="AA5494" i="1" s="1"/>
  <c r="T597" i="1"/>
  <c r="T605" i="1"/>
  <c r="T616" i="1"/>
  <c r="T620" i="1"/>
  <c r="T618" i="1"/>
  <c r="T641" i="1"/>
  <c r="T637" i="1"/>
  <c r="T650" i="1"/>
  <c r="T661" i="1"/>
  <c r="T712" i="1"/>
  <c r="T676" i="1"/>
  <c r="T670" i="1"/>
  <c r="T745" i="1"/>
  <c r="T739" i="1"/>
  <c r="T742" i="1"/>
  <c r="T729" i="1"/>
  <c r="T691" i="1"/>
  <c r="T761" i="1"/>
  <c r="T707" i="1"/>
  <c r="T694" i="1"/>
  <c r="T724" i="1"/>
  <c r="T764" i="1"/>
  <c r="T778" i="1"/>
  <c r="T783" i="1"/>
  <c r="T790" i="1"/>
  <c r="T3281" i="1"/>
  <c r="T4681" i="1"/>
  <c r="T2553" i="1"/>
  <c r="T2556" i="1"/>
  <c r="T2570" i="1"/>
  <c r="T2566" i="1"/>
  <c r="T2583" i="1"/>
  <c r="T2594" i="1"/>
  <c r="T2597" i="1"/>
  <c r="T2602" i="1"/>
  <c r="T5625" i="1"/>
  <c r="T1904" i="1"/>
  <c r="T1912" i="1"/>
  <c r="T1926" i="1"/>
  <c r="T1933" i="1"/>
  <c r="T1936" i="1"/>
  <c r="T4652" i="1"/>
  <c r="T835" i="1"/>
  <c r="T3733" i="1"/>
  <c r="T3742" i="1"/>
  <c r="T3746" i="1"/>
  <c r="T3510" i="1"/>
  <c r="T3518" i="1"/>
  <c r="T3346" i="1"/>
  <c r="T4308" i="1"/>
  <c r="T5314" i="1"/>
  <c r="T3378" i="1"/>
  <c r="T5302" i="1"/>
  <c r="T5045" i="1"/>
  <c r="Y5045" i="1" s="1"/>
  <c r="T4206" i="1"/>
  <c r="T4739" i="1"/>
  <c r="T1974" i="1"/>
  <c r="T1983" i="1"/>
  <c r="T1989" i="1"/>
  <c r="T1998" i="1"/>
  <c r="T2008" i="1"/>
  <c r="T2040" i="1"/>
  <c r="T2010" i="1"/>
  <c r="T2041" i="1"/>
  <c r="T2014" i="1"/>
  <c r="T2029" i="1"/>
  <c r="T2055" i="1"/>
  <c r="T2062" i="1"/>
  <c r="T2070" i="1"/>
  <c r="T2087" i="1"/>
  <c r="T2075" i="1"/>
  <c r="T2079" i="1"/>
  <c r="T2101" i="1"/>
  <c r="T2109" i="1"/>
  <c r="T1748" i="1"/>
  <c r="Y1748" i="1" s="1"/>
  <c r="Z1748" i="1" s="1"/>
  <c r="AA1748" i="1" s="1"/>
  <c r="T5549" i="1"/>
  <c r="Y5549" i="1" s="1"/>
  <c r="T5800" i="1"/>
  <c r="T2364" i="1"/>
  <c r="T2374" i="1"/>
  <c r="T2381" i="1"/>
  <c r="T2389" i="1"/>
  <c r="T2393" i="1"/>
  <c r="T2407" i="1"/>
  <c r="T2414" i="1"/>
  <c r="Y2414" i="1" s="1"/>
  <c r="Z2414" i="1" s="1"/>
  <c r="AA2414" i="1" s="1"/>
  <c r="T5801" i="1"/>
  <c r="T5946" i="1"/>
  <c r="Y5946" i="1" s="1"/>
  <c r="T5570" i="1"/>
  <c r="T5017" i="1"/>
  <c r="T4697" i="1"/>
  <c r="T3253" i="1"/>
  <c r="T3256" i="1"/>
  <c r="T2547" i="1"/>
  <c r="T3754" i="1"/>
  <c r="T3764" i="1"/>
  <c r="T2493" i="1"/>
  <c r="T2501" i="1"/>
  <c r="T2512" i="1"/>
  <c r="T2517" i="1"/>
  <c r="T2538" i="1"/>
  <c r="T2521" i="1"/>
  <c r="T2541" i="1"/>
  <c r="T5909" i="1"/>
  <c r="T6006" i="1"/>
  <c r="T6054" i="1"/>
  <c r="T6057" i="1"/>
  <c r="T6074" i="1"/>
  <c r="T6083" i="1"/>
  <c r="T6090" i="1"/>
  <c r="T6100" i="1"/>
  <c r="T6119" i="1"/>
  <c r="T6130" i="1"/>
  <c r="T6161" i="1"/>
  <c r="T6190" i="1"/>
  <c r="T6139" i="1"/>
  <c r="T6138" i="1"/>
  <c r="T6166" i="1"/>
  <c r="T6150" i="1"/>
  <c r="T6171" i="1"/>
  <c r="T5733" i="1"/>
  <c r="Y5733" i="1" s="1"/>
  <c r="Z5733" i="1" s="1"/>
  <c r="AA5733" i="1" s="1"/>
  <c r="T6047" i="1"/>
  <c r="T5462" i="1"/>
  <c r="T5124" i="1"/>
  <c r="T3837" i="1"/>
  <c r="T3934" i="1"/>
  <c r="T3623" i="1"/>
  <c r="T5431" i="1"/>
  <c r="T5359" i="1"/>
  <c r="T5364" i="1"/>
  <c r="Y5364" i="1" s="1"/>
  <c r="Z5364" i="1" s="1"/>
  <c r="AA5364" i="1" s="1"/>
  <c r="T1718" i="1"/>
  <c r="T1715" i="1"/>
  <c r="Y1715" i="1" s="1"/>
  <c r="Z1715" i="1" s="1"/>
  <c r="AA1715" i="1" s="1"/>
  <c r="T4570" i="1"/>
  <c r="T4569" i="1"/>
  <c r="T3191" i="1"/>
  <c r="Y3191" i="1" s="1"/>
  <c r="Z3191" i="1" s="1"/>
  <c r="AA3191" i="1" s="1"/>
  <c r="T4990" i="1"/>
  <c r="T14" i="1"/>
  <c r="T27" i="1"/>
  <c r="T28" i="1"/>
  <c r="T39" i="1"/>
  <c r="T44" i="1"/>
  <c r="T82" i="1"/>
  <c r="T55" i="1"/>
  <c r="T60" i="1"/>
  <c r="T40" i="1"/>
  <c r="T92" i="1"/>
  <c r="T89" i="1"/>
  <c r="T111" i="1"/>
  <c r="T115" i="1"/>
  <c r="T136" i="1"/>
  <c r="T106" i="1"/>
  <c r="T133" i="1"/>
  <c r="T144" i="1"/>
  <c r="T151" i="1"/>
  <c r="T5414" i="1"/>
  <c r="Y5414" i="1" s="1"/>
  <c r="Z5414" i="1" s="1"/>
  <c r="AA5414" i="1" s="1"/>
  <c r="T4932" i="1"/>
  <c r="T3145" i="1"/>
  <c r="T3151" i="1"/>
  <c r="T3142" i="1"/>
  <c r="Y3142" i="1" s="1"/>
  <c r="Z3142" i="1" s="1"/>
  <c r="AA3142" i="1" s="1"/>
  <c r="T4310" i="1"/>
  <c r="T5334" i="1"/>
  <c r="Y5334" i="1" s="1"/>
  <c r="Z5334" i="1" s="1"/>
  <c r="AA5334" i="1" s="1"/>
  <c r="T4982" i="1"/>
  <c r="T1668" i="1"/>
  <c r="T1609" i="1"/>
  <c r="T1614" i="1"/>
  <c r="T4343" i="1"/>
  <c r="T4351" i="1"/>
  <c r="T4359" i="1"/>
  <c r="Y4359" i="1" s="1"/>
  <c r="Z4359" i="1" s="1"/>
  <c r="AA4359" i="1" s="1"/>
  <c r="T4792" i="1"/>
  <c r="Y4792" i="1" s="1"/>
  <c r="Z4792" i="1" s="1"/>
  <c r="AA4792" i="1" s="1"/>
  <c r="T3892" i="1"/>
  <c r="T3904" i="1"/>
  <c r="T2365" i="1"/>
  <c r="T2375" i="1"/>
  <c r="T2383" i="1"/>
  <c r="T2391" i="1"/>
  <c r="T2400" i="1"/>
  <c r="T2406" i="1"/>
  <c r="T5571" i="1"/>
  <c r="Y5571" i="1" s="1"/>
  <c r="Z5571" i="1" s="1"/>
  <c r="AA5571" i="1" s="1"/>
  <c r="T3270" i="1"/>
  <c r="T3889" i="1"/>
  <c r="T3897" i="1"/>
  <c r="T3905" i="1"/>
  <c r="T2367" i="1"/>
  <c r="T2376" i="1"/>
  <c r="T2384" i="1"/>
  <c r="T2392" i="1"/>
  <c r="T2401" i="1"/>
  <c r="T2408" i="1"/>
  <c r="T2136" i="1"/>
  <c r="T1680" i="1"/>
  <c r="T1688" i="1"/>
  <c r="T4001" i="1"/>
  <c r="T4007" i="1"/>
  <c r="T3204" i="1"/>
  <c r="T3215" i="1"/>
  <c r="T3217" i="1"/>
  <c r="T3218" i="1"/>
  <c r="T3214" i="1"/>
  <c r="T3556" i="1"/>
  <c r="T3542" i="1"/>
  <c r="T3125" i="1"/>
  <c r="T3133" i="1"/>
  <c r="T1141" i="1"/>
  <c r="T1149" i="1"/>
  <c r="T1156" i="1"/>
  <c r="T1165" i="1"/>
  <c r="T1173" i="1"/>
  <c r="T1181" i="1"/>
  <c r="T1189" i="1"/>
  <c r="T1197" i="1"/>
  <c r="T1211" i="1"/>
  <c r="T1220" i="1"/>
  <c r="T1226" i="1"/>
  <c r="T1204" i="1"/>
  <c r="T1243" i="1"/>
  <c r="T1235" i="1"/>
  <c r="T1253" i="1"/>
  <c r="T1261" i="1"/>
  <c r="T1399" i="1"/>
  <c r="T1557" i="1"/>
  <c r="T1339" i="1"/>
  <c r="T1439" i="1"/>
  <c r="T1281" i="1"/>
  <c r="T1574" i="1"/>
  <c r="T1293" i="1"/>
  <c r="T1456" i="1"/>
  <c r="T1407" i="1"/>
  <c r="T1498" i="1"/>
  <c r="T1461" i="1"/>
  <c r="T1364" i="1"/>
  <c r="T1495" i="1"/>
  <c r="T1536" i="1"/>
  <c r="T1376" i="1"/>
  <c r="T1373" i="1"/>
  <c r="T1591" i="1"/>
  <c r="T1291" i="1"/>
  <c r="T1290" i="1"/>
  <c r="T1478" i="1"/>
  <c r="T1338" i="1"/>
  <c r="T1384" i="1"/>
  <c r="T1490" i="1"/>
  <c r="T1472" i="1"/>
  <c r="T1380" i="1"/>
  <c r="T1297" i="1"/>
  <c r="T1434" i="1"/>
  <c r="T1330" i="1"/>
  <c r="T1337" i="1"/>
  <c r="T1560" i="1"/>
  <c r="T1420" i="1"/>
  <c r="T1595" i="1"/>
  <c r="T1320" i="1"/>
  <c r="T1459" i="1"/>
  <c r="T1445" i="1"/>
  <c r="T1317" i="1"/>
  <c r="T1412" i="1"/>
  <c r="T1534" i="1"/>
  <c r="T1441" i="1"/>
  <c r="T1365" i="1"/>
  <c r="T1417" i="1"/>
  <c r="T1533" i="1"/>
  <c r="T2243" i="1"/>
  <c r="T2252" i="1"/>
  <c r="T4193" i="1"/>
  <c r="T3919" i="1"/>
  <c r="T3931" i="1"/>
  <c r="T5168" i="1"/>
  <c r="T3626" i="1"/>
  <c r="T3350" i="1"/>
  <c r="T4972" i="1"/>
  <c r="T3049" i="1"/>
  <c r="T3058" i="1"/>
  <c r="T3057" i="1"/>
  <c r="T5511" i="1"/>
  <c r="Y5511" i="1" s="1"/>
  <c r="Z5511" i="1" s="1"/>
  <c r="AA5511" i="1" s="1"/>
  <c r="T5016" i="1"/>
  <c r="Y5016" i="1" s="1"/>
  <c r="Z5016" i="1" s="1"/>
  <c r="AA5016" i="1" s="1"/>
  <c r="T3261" i="1"/>
  <c r="T3263" i="1"/>
  <c r="T2549" i="1"/>
  <c r="T3756" i="1"/>
  <c r="T3758" i="1"/>
  <c r="T2494" i="1"/>
  <c r="T2503" i="1"/>
  <c r="T2507" i="1"/>
  <c r="T2519" i="1"/>
  <c r="T2523" i="1"/>
  <c r="T2539" i="1"/>
  <c r="T6025" i="1"/>
  <c r="T6056" i="1"/>
  <c r="T6065" i="1"/>
  <c r="T6076" i="1"/>
  <c r="T6091" i="1"/>
  <c r="T6112" i="1"/>
  <c r="T6089" i="1"/>
  <c r="T6120" i="1"/>
  <c r="T6135" i="1"/>
  <c r="T6191" i="1"/>
  <c r="T6155" i="1"/>
  <c r="T6147" i="1"/>
  <c r="T6149" i="1"/>
  <c r="T6168" i="1"/>
  <c r="T6192" i="1"/>
  <c r="T6142" i="1"/>
  <c r="T5093" i="1"/>
  <c r="T6099" i="1"/>
  <c r="T5463" i="1"/>
  <c r="T5123" i="1"/>
  <c r="Y5123" i="1" s="1"/>
  <c r="Z5123" i="1" s="1"/>
  <c r="AA5123" i="1" s="1"/>
  <c r="T3839" i="1"/>
  <c r="T3936" i="1"/>
  <c r="Y3936" i="1" s="1"/>
  <c r="Z3936" i="1" s="1"/>
  <c r="AA3936" i="1" s="1"/>
  <c r="T5434" i="1"/>
  <c r="T5365" i="1"/>
  <c r="T1710" i="1"/>
  <c r="T1721" i="1"/>
  <c r="T4563" i="1"/>
  <c r="T4561" i="1"/>
  <c r="T4559" i="1"/>
  <c r="Y4559" i="1" s="1"/>
  <c r="Z4559" i="1" s="1"/>
  <c r="AA4559" i="1" s="1"/>
  <c r="T4954" i="1"/>
  <c r="T13" i="1"/>
  <c r="T25" i="1"/>
  <c r="T34" i="1"/>
  <c r="T94" i="1"/>
  <c r="T42" i="1"/>
  <c r="T49" i="1"/>
  <c r="T59" i="1"/>
  <c r="T47" i="1"/>
  <c r="T69" i="1"/>
  <c r="T87" i="1"/>
  <c r="T77" i="1"/>
  <c r="T109" i="1"/>
  <c r="T135" i="1"/>
  <c r="T131" i="1"/>
  <c r="T141" i="1"/>
  <c r="T143" i="1"/>
  <c r="T112" i="1"/>
  <c r="T153" i="1"/>
  <c r="T4409" i="1"/>
  <c r="T4906" i="1"/>
  <c r="T4933" i="1"/>
  <c r="Y4933" i="1" s="1"/>
  <c r="Z4933" i="1" s="1"/>
  <c r="AA4933" i="1" s="1"/>
  <c r="T3155" i="1"/>
  <c r="T3146" i="1"/>
  <c r="T5116" i="1"/>
  <c r="T4313" i="1"/>
  <c r="Y4313" i="1" s="1"/>
  <c r="Z4313" i="1" s="1"/>
  <c r="AA4313" i="1" s="1"/>
  <c r="T5814" i="1"/>
  <c r="T4979" i="1"/>
  <c r="Y4979" i="1" s="1"/>
  <c r="Z4979" i="1" s="1"/>
  <c r="AA4979" i="1" s="1"/>
  <c r="T5857" i="1"/>
  <c r="T1611" i="1"/>
  <c r="T1619" i="1"/>
  <c r="T4352" i="1"/>
  <c r="T4346" i="1"/>
  <c r="T4789" i="1"/>
  <c r="T4832" i="1"/>
  <c r="T3272" i="1"/>
  <c r="T3890" i="1"/>
  <c r="T3898" i="1"/>
  <c r="T3906" i="1"/>
  <c r="Y3906" i="1" s="1"/>
  <c r="Z3906" i="1" s="1"/>
  <c r="AA3906" i="1" s="1"/>
  <c r="T4620" i="1"/>
  <c r="T2366" i="1"/>
  <c r="T2377" i="1"/>
  <c r="T2387" i="1"/>
  <c r="T2397" i="1"/>
  <c r="T2399" i="1"/>
  <c r="T2409" i="1"/>
  <c r="T5792" i="1"/>
  <c r="T4189" i="1"/>
  <c r="T2135" i="1"/>
  <c r="T2115" i="1"/>
  <c r="T2126" i="1"/>
  <c r="Y2126" i="1" s="1"/>
  <c r="Z2126" i="1" s="1"/>
  <c r="AA2126" i="1" s="1"/>
  <c r="T2662" i="1"/>
  <c r="T5296" i="1"/>
  <c r="Y5296" i="1" s="1"/>
  <c r="T4468" i="1"/>
  <c r="Y4468" i="1" s="1"/>
  <c r="Z4468" i="1" s="1"/>
  <c r="AA4468" i="1" s="1"/>
  <c r="T4870" i="1"/>
  <c r="T3977" i="1"/>
  <c r="T4267" i="1"/>
  <c r="T281" i="1"/>
  <c r="T4039" i="1"/>
  <c r="T5810" i="1"/>
  <c r="T5107" i="1"/>
  <c r="T2621" i="1"/>
  <c r="T2629" i="1"/>
  <c r="T525" i="1"/>
  <c r="T543" i="1"/>
  <c r="T515" i="1"/>
  <c r="T518" i="1"/>
  <c r="T529" i="1"/>
  <c r="T556" i="1"/>
  <c r="T562" i="1"/>
  <c r="T555" i="1"/>
  <c r="T552" i="1"/>
  <c r="T1678" i="1"/>
  <c r="T1682" i="1"/>
  <c r="T1686" i="1"/>
  <c r="T4002" i="1"/>
  <c r="T4009" i="1"/>
  <c r="T3205" i="1"/>
  <c r="T3219" i="1"/>
  <c r="T3220" i="1"/>
  <c r="T3239" i="1"/>
  <c r="T3224" i="1"/>
  <c r="T3550" i="1"/>
  <c r="T3555" i="1"/>
  <c r="T3539" i="1"/>
  <c r="T3126" i="1"/>
  <c r="T3131" i="1"/>
  <c r="Y3131" i="1" s="1"/>
  <c r="Z3131" i="1" s="1"/>
  <c r="AA3131" i="1" s="1"/>
  <c r="T1142" i="1"/>
  <c r="T1150" i="1"/>
  <c r="T1158" i="1"/>
  <c r="T1166" i="1"/>
  <c r="T1174" i="1"/>
  <c r="T1182" i="1"/>
  <c r="T1190" i="1"/>
  <c r="T1198" i="1"/>
  <c r="T1240" i="1"/>
  <c r="T1210" i="1"/>
  <c r="T1227" i="1"/>
  <c r="T1219" i="1"/>
  <c r="T1238" i="1"/>
  <c r="T1228" i="1"/>
  <c r="T1254" i="1"/>
  <c r="T1262" i="1"/>
  <c r="T1457" i="1"/>
  <c r="T1352" i="1"/>
  <c r="T1514" i="1"/>
  <c r="T1314" i="1"/>
  <c r="T1427" i="1"/>
  <c r="T1333" i="1"/>
  <c r="T1378" i="1"/>
  <c r="T1398" i="1"/>
  <c r="T1541" i="1"/>
  <c r="T1527" i="1"/>
  <c r="T1519" i="1"/>
  <c r="T1345" i="1"/>
  <c r="T1358" i="1"/>
  <c r="T1392" i="1"/>
  <c r="T1415" i="1"/>
  <c r="T1525" i="1"/>
  <c r="T1391" i="1"/>
  <c r="T1394" i="1"/>
  <c r="T1411" i="1"/>
  <c r="T1454" i="1"/>
  <c r="T1424" i="1"/>
  <c r="T1308" i="1"/>
  <c r="T1593" i="1"/>
  <c r="T1471" i="1"/>
  <c r="T1387" i="1"/>
  <c r="T1550" i="1"/>
  <c r="T1599" i="1"/>
  <c r="T1321" i="1"/>
  <c r="T1405" i="1"/>
  <c r="T1480" i="1"/>
  <c r="T1460" i="1"/>
  <c r="T1465" i="1"/>
  <c r="T1513" i="1"/>
  <c r="T1307" i="1"/>
  <c r="T1306" i="1"/>
  <c r="T1348" i="1"/>
  <c r="T1505" i="1"/>
  <c r="T1423" i="1"/>
  <c r="T1562" i="1"/>
  <c r="T1353" i="1"/>
  <c r="T1561" i="1"/>
  <c r="T1400" i="1"/>
  <c r="T5976" i="1"/>
  <c r="Y5976" i="1" s="1"/>
  <c r="T2242" i="1"/>
  <c r="T2251" i="1"/>
  <c r="Y2251" i="1" s="1"/>
  <c r="Z2251" i="1" s="1"/>
  <c r="AA2251" i="1" s="1"/>
  <c r="T4195" i="1"/>
  <c r="T4685" i="1"/>
  <c r="Y4685" i="1" s="1"/>
  <c r="Z4685" i="1" s="1"/>
  <c r="AA4685" i="1" s="1"/>
  <c r="T3914" i="1"/>
  <c r="T3918" i="1"/>
  <c r="T3928" i="1"/>
  <c r="T5473" i="1"/>
  <c r="T5169" i="1"/>
  <c r="T3627" i="1"/>
  <c r="T3351" i="1"/>
  <c r="T4971" i="1"/>
  <c r="T3053" i="1"/>
  <c r="T3055" i="1"/>
  <c r="T3065" i="1"/>
  <c r="T3248" i="1"/>
  <c r="T3255" i="1"/>
  <c r="T3264" i="1"/>
  <c r="Y3264" i="1" s="1"/>
  <c r="Z3264" i="1" s="1"/>
  <c r="AA3264" i="1" s="1"/>
  <c r="T2550" i="1"/>
  <c r="Y2550" i="1" s="1"/>
  <c r="Z2550" i="1" s="1"/>
  <c r="AA2550" i="1" s="1"/>
  <c r="T3757" i="1"/>
  <c r="T3766" i="1"/>
  <c r="T5854" i="1"/>
  <c r="T2488" i="1"/>
  <c r="T2497" i="1"/>
  <c r="T2504" i="1"/>
  <c r="T2505" i="1"/>
  <c r="T2534" i="1"/>
  <c r="T2532" i="1"/>
  <c r="T2540" i="1"/>
  <c r="T5319" i="1"/>
  <c r="T6024" i="1"/>
  <c r="T6050" i="1"/>
  <c r="T6069" i="1"/>
  <c r="T6079" i="1"/>
  <c r="T6081" i="1"/>
  <c r="T6093" i="1"/>
  <c r="T6110" i="1"/>
  <c r="T6125" i="1"/>
  <c r="T6136" i="1"/>
  <c r="T6163" i="1"/>
  <c r="T6172" i="1"/>
  <c r="T6173" i="1"/>
  <c r="T6152" i="1"/>
  <c r="T6193" i="1"/>
  <c r="T6141" i="1"/>
  <c r="T6196" i="1"/>
  <c r="T5094" i="1"/>
  <c r="T5465" i="1"/>
  <c r="Y5465" i="1" s="1"/>
  <c r="Z5465" i="1" s="1"/>
  <c r="AA5465" i="1" s="1"/>
  <c r="T3840" i="1"/>
  <c r="T5433" i="1"/>
  <c r="Y5433" i="1" s="1"/>
  <c r="Z5433" i="1" s="1"/>
  <c r="AA5433" i="1" s="1"/>
  <c r="T5363" i="1"/>
  <c r="T1711" i="1"/>
  <c r="T1713" i="1"/>
  <c r="T4572" i="1"/>
  <c r="T4568" i="1"/>
  <c r="T4955" i="1"/>
  <c r="T10" i="1"/>
  <c r="T18" i="1"/>
  <c r="T24" i="1"/>
  <c r="T29" i="1"/>
  <c r="T93" i="1"/>
  <c r="T83" i="1"/>
  <c r="T80" i="1"/>
  <c r="T54" i="1"/>
  <c r="T57" i="1"/>
  <c r="T65" i="1"/>
  <c r="T84" i="1"/>
  <c r="T70" i="1"/>
  <c r="T103" i="1"/>
  <c r="T116" i="1"/>
  <c r="T125" i="1"/>
  <c r="T122" i="1"/>
  <c r="T114" i="1"/>
  <c r="T146" i="1"/>
  <c r="T154" i="1"/>
  <c r="T4411" i="1"/>
  <c r="T4907" i="1"/>
  <c r="T3150" i="1"/>
  <c r="T3140" i="1"/>
  <c r="T5117" i="1"/>
  <c r="T5816" i="1"/>
  <c r="T5859" i="1"/>
  <c r="Y5859" i="1" s="1"/>
  <c r="Z5859" i="1" s="1"/>
  <c r="AA5859" i="1" s="1"/>
  <c r="T1603" i="1"/>
  <c r="T1608" i="1"/>
  <c r="T1618" i="1"/>
  <c r="T4345" i="1"/>
  <c r="T4357" i="1"/>
  <c r="T4790" i="1"/>
  <c r="T4837" i="1"/>
  <c r="T3268" i="1"/>
  <c r="T4619" i="1"/>
  <c r="T5531" i="1"/>
  <c r="T5793" i="1"/>
  <c r="T5307" i="1"/>
  <c r="T4190" i="1"/>
  <c r="T2133" i="1"/>
  <c r="T527" i="1"/>
  <c r="T530" i="1"/>
  <c r="T513" i="1"/>
  <c r="T508" i="1"/>
  <c r="T521" i="1"/>
  <c r="T575" i="1"/>
  <c r="T558" i="1"/>
  <c r="T553" i="1"/>
  <c r="T574" i="1"/>
  <c r="T2138" i="1"/>
  <c r="T2129" i="1"/>
  <c r="T1677" i="1"/>
  <c r="T1681" i="1"/>
  <c r="T1690" i="1"/>
  <c r="Y1690" i="1" s="1"/>
  <c r="Z1690" i="1" s="1"/>
  <c r="AA1690" i="1" s="1"/>
  <c r="T4003" i="1"/>
  <c r="T4006" i="1"/>
  <c r="T3206" i="1"/>
  <c r="T3236" i="1"/>
  <c r="T3238" i="1"/>
  <c r="T3237" i="1"/>
  <c r="T3212" i="1"/>
  <c r="T3548" i="1"/>
  <c r="T3545" i="1"/>
  <c r="T3554" i="1"/>
  <c r="T3128" i="1"/>
  <c r="T1143" i="1"/>
  <c r="T1151" i="1"/>
  <c r="T1159" i="1"/>
  <c r="T1167" i="1"/>
  <c r="T1175" i="1"/>
  <c r="T1183" i="1"/>
  <c r="T1191" i="1"/>
  <c r="T1199" i="1"/>
  <c r="T1233" i="1"/>
  <c r="T1214" i="1"/>
  <c r="T1223" i="1"/>
  <c r="T1250" i="1"/>
  <c r="T1216" i="1"/>
  <c r="T1224" i="1"/>
  <c r="T1255" i="1"/>
  <c r="T1263" i="1"/>
  <c r="T1451" i="1"/>
  <c r="T1576" i="1"/>
  <c r="T1580" i="1"/>
  <c r="T1530" i="1"/>
  <c r="T1488" i="1"/>
  <c r="T1347" i="1"/>
  <c r="T1326" i="1"/>
  <c r="T1311" i="1"/>
  <c r="T1377" i="1"/>
  <c r="T1520" i="1"/>
  <c r="T1549" i="1"/>
  <c r="T1279" i="1"/>
  <c r="T1538" i="1"/>
  <c r="T1292" i="1"/>
  <c r="T1367" i="1"/>
  <c r="T1372" i="1"/>
  <c r="T1350" i="1"/>
  <c r="T1390" i="1"/>
  <c r="T1289" i="1"/>
  <c r="T1403" i="1"/>
  <c r="T1556" i="1"/>
  <c r="T1535" i="1"/>
  <c r="T1443" i="1"/>
  <c r="T1474" i="1"/>
  <c r="T1501" i="1"/>
  <c r="T1273" i="1"/>
  <c r="T1529" i="1"/>
  <c r="T1589" i="1"/>
  <c r="T1286" i="1"/>
  <c r="T1592" i="1"/>
  <c r="T1542" i="1"/>
  <c r="T1343" i="1"/>
  <c r="T1349" i="1"/>
  <c r="T1537" i="1"/>
  <c r="T1569" i="1"/>
  <c r="T1458" i="1"/>
  <c r="T1432" i="1"/>
  <c r="T1594" i="1"/>
  <c r="T1270" i="1"/>
  <c r="T1379" i="1"/>
  <c r="T1578" i="1"/>
  <c r="T1334" i="1"/>
  <c r="T2244" i="1"/>
  <c r="T4196" i="1"/>
  <c r="T3915" i="1"/>
  <c r="T3922" i="1"/>
  <c r="T3930" i="1"/>
  <c r="T5471" i="1"/>
  <c r="T5170" i="1"/>
  <c r="Y5170" i="1" s="1"/>
  <c r="Z5170" i="1" s="1"/>
  <c r="AA5170" i="1" s="1"/>
  <c r="T3628" i="1"/>
  <c r="T3352" i="1"/>
  <c r="Y3352" i="1" s="1"/>
  <c r="Z3352" i="1" s="1"/>
  <c r="AA3352" i="1" s="1"/>
  <c r="T4973" i="1"/>
  <c r="Y4973" i="1" s="1"/>
  <c r="Z4973" i="1" s="1"/>
  <c r="AA4973" i="1" s="1"/>
  <c r="T3052" i="1"/>
  <c r="T3063" i="1"/>
  <c r="T3051" i="1"/>
  <c r="T5014" i="1"/>
  <c r="T4696" i="1"/>
  <c r="T3249" i="1"/>
  <c r="T3257" i="1"/>
  <c r="T3763" i="1"/>
  <c r="T3765" i="1"/>
  <c r="T5855" i="1"/>
  <c r="T2489" i="1"/>
  <c r="T2491" i="1"/>
  <c r="T2513" i="1"/>
  <c r="T2502" i="1"/>
  <c r="T2530" i="1"/>
  <c r="T2525" i="1"/>
  <c r="T2535" i="1"/>
  <c r="T5320" i="1"/>
  <c r="T6022" i="1"/>
  <c r="T6052" i="1"/>
  <c r="T6063" i="1"/>
  <c r="T6080" i="1"/>
  <c r="T6082" i="1"/>
  <c r="T6111" i="1"/>
  <c r="T6084" i="1"/>
  <c r="T6127" i="1"/>
  <c r="T6184" i="1"/>
  <c r="T6174" i="1"/>
  <c r="T6180" i="1"/>
  <c r="T6158" i="1"/>
  <c r="T6170" i="1"/>
  <c r="T6188" i="1"/>
  <c r="T6182" i="1"/>
  <c r="T6195" i="1"/>
  <c r="Y6195" i="1" s="1"/>
  <c r="Z6195" i="1" s="1"/>
  <c r="AA6195" i="1" s="1"/>
  <c r="T5095" i="1"/>
  <c r="Y5095" i="1" s="1"/>
  <c r="Z5095" i="1" s="1"/>
  <c r="AA5095" i="1" s="1"/>
  <c r="T3572" i="1"/>
  <c r="T5086" i="1"/>
  <c r="T3841" i="1"/>
  <c r="T3619" i="1"/>
  <c r="T5366" i="1"/>
  <c r="T1712" i="1"/>
  <c r="T1723" i="1"/>
  <c r="T4571" i="1"/>
  <c r="T4565" i="1"/>
  <c r="T3188" i="1"/>
  <c r="T4956" i="1"/>
  <c r="Y4956" i="1" s="1"/>
  <c r="Z4956" i="1" s="1"/>
  <c r="AA4956" i="1" s="1"/>
  <c r="T11" i="1"/>
  <c r="T22" i="1"/>
  <c r="T23" i="1"/>
  <c r="T35" i="1"/>
  <c r="T75" i="1"/>
  <c r="T74" i="1"/>
  <c r="T81" i="1"/>
  <c r="T63" i="1"/>
  <c r="T61" i="1"/>
  <c r="T97" i="1"/>
  <c r="T90" i="1"/>
  <c r="T99" i="1"/>
  <c r="T117" i="1"/>
  <c r="T124" i="1"/>
  <c r="T119" i="1"/>
  <c r="T126" i="1"/>
  <c r="T123" i="1"/>
  <c r="T147" i="1"/>
  <c r="T155" i="1"/>
  <c r="Y155" i="1" s="1"/>
  <c r="Z155" i="1" s="1"/>
  <c r="AA155" i="1" s="1"/>
  <c r="T4412" i="1"/>
  <c r="Y4412" i="1" s="1"/>
  <c r="Z4412" i="1" s="1"/>
  <c r="AA4412" i="1" s="1"/>
  <c r="T4908" i="1"/>
  <c r="Y4908" i="1" s="1"/>
  <c r="Z4908" i="1" s="1"/>
  <c r="AA4908" i="1" s="1"/>
  <c r="T3136" i="1"/>
  <c r="T3152" i="1"/>
  <c r="T3138" i="1"/>
  <c r="T5115" i="1"/>
  <c r="T5815" i="1"/>
  <c r="Y5815" i="1" s="1"/>
  <c r="Z5815" i="1" s="1"/>
  <c r="AA5815" i="1" s="1"/>
  <c r="T3912" i="1"/>
  <c r="Y3912" i="1" s="1"/>
  <c r="T1606" i="1"/>
  <c r="T1612" i="1"/>
  <c r="T1621" i="1"/>
  <c r="T4350" i="1"/>
  <c r="T4358" i="1"/>
  <c r="T4787" i="1"/>
  <c r="T4835" i="1"/>
  <c r="T3271" i="1"/>
  <c r="T1746" i="1"/>
  <c r="T4623" i="1"/>
  <c r="T5130" i="1"/>
  <c r="T5308" i="1"/>
  <c r="Y5308" i="1" s="1"/>
  <c r="Z5308" i="1" s="1"/>
  <c r="AA5308" i="1" s="1"/>
  <c r="T2137" i="1"/>
  <c r="T1247" i="1"/>
  <c r="T1256" i="1"/>
  <c r="T1264" i="1"/>
  <c r="T1329" i="1"/>
  <c r="T1585" i="1"/>
  <c r="T1545" i="1"/>
  <c r="T1551" i="1"/>
  <c r="T1313" i="1"/>
  <c r="T1582" i="1"/>
  <c r="T1301" i="1"/>
  <c r="T1395" i="1"/>
  <c r="T1521" i="1"/>
  <c r="T1325" i="1"/>
  <c r="T1532" i="1"/>
  <c r="T1359" i="1"/>
  <c r="T1511" i="1"/>
  <c r="T1450" i="1"/>
  <c r="T1351" i="1"/>
  <c r="T1449" i="1"/>
  <c r="T1363" i="1"/>
  <c r="T1468" i="1"/>
  <c r="T1371" i="1"/>
  <c r="T1389" i="1"/>
  <c r="T1523" i="1"/>
  <c r="T1447" i="1"/>
  <c r="T1277" i="1"/>
  <c r="T1383" i="1"/>
  <c r="T1448" i="1"/>
  <c r="T1492" i="1"/>
  <c r="T1590" i="1"/>
  <c r="T1272" i="1"/>
  <c r="T1452" i="1"/>
  <c r="T1584" i="1"/>
  <c r="T1295" i="1"/>
  <c r="T1271" i="1"/>
  <c r="T1294" i="1"/>
  <c r="T1497" i="1"/>
  <c r="T1354" i="1"/>
  <c r="T1316" i="1"/>
  <c r="T1315" i="1"/>
  <c r="T1422" i="1"/>
  <c r="T1568" i="1"/>
  <c r="T1393" i="1"/>
  <c r="T1463" i="1"/>
  <c r="T1600" i="1"/>
  <c r="T4113" i="1"/>
  <c r="T4213" i="1"/>
  <c r="T2241" i="1"/>
  <c r="T5029" i="1"/>
  <c r="T4197" i="1"/>
  <c r="Y4197" i="1" s="1"/>
  <c r="Z4197" i="1" s="1"/>
  <c r="AA4197" i="1" s="1"/>
  <c r="T5350" i="1"/>
  <c r="T3916" i="1"/>
  <c r="T3924" i="1"/>
  <c r="T3925" i="1"/>
  <c r="Y3925" i="1" s="1"/>
  <c r="Z3925" i="1" s="1"/>
  <c r="AA3925" i="1" s="1"/>
  <c r="T5472" i="1"/>
  <c r="T3629" i="1"/>
  <c r="T3061" i="1"/>
  <c r="T3064" i="1"/>
  <c r="T3069" i="1"/>
  <c r="T5012" i="1"/>
  <c r="T4701" i="1"/>
  <c r="T3250" i="1"/>
  <c r="T3260" i="1"/>
  <c r="T2544" i="1"/>
  <c r="T3751" i="1"/>
  <c r="T3760" i="1"/>
  <c r="T3768" i="1"/>
  <c r="T2490" i="1"/>
  <c r="T2498" i="1"/>
  <c r="T2506" i="1"/>
  <c r="T2511" i="1"/>
  <c r="T2537" i="1"/>
  <c r="T2522" i="1"/>
  <c r="T2527" i="1"/>
  <c r="T5322" i="1"/>
  <c r="T6003" i="1"/>
  <c r="T6026" i="1"/>
  <c r="T6055" i="1"/>
  <c r="T6067" i="1"/>
  <c r="T6117" i="1"/>
  <c r="T6092" i="1"/>
  <c r="T6108" i="1"/>
  <c r="T6087" i="1"/>
  <c r="T6126" i="1"/>
  <c r="T6159" i="1"/>
  <c r="T6137" i="1"/>
  <c r="T6194" i="1"/>
  <c r="T6175" i="1"/>
  <c r="T6164" i="1"/>
  <c r="T6143" i="1"/>
  <c r="T6154" i="1"/>
  <c r="T3571" i="1"/>
  <c r="T5122" i="1"/>
  <c r="T5085" i="1"/>
  <c r="Y5085" i="1" s="1"/>
  <c r="T3842" i="1"/>
  <c r="T3621" i="1"/>
  <c r="T5355" i="1"/>
  <c r="T5356" i="1"/>
  <c r="T1724" i="1"/>
  <c r="T1717" i="1"/>
  <c r="T4574" i="1"/>
  <c r="T4573" i="1"/>
  <c r="T3192" i="1"/>
  <c r="T12" i="1"/>
  <c r="T20" i="1"/>
  <c r="T31" i="1"/>
  <c r="T36" i="1"/>
  <c r="T62" i="1"/>
  <c r="T56" i="1"/>
  <c r="T88" i="1"/>
  <c r="T53" i="1"/>
  <c r="T73" i="1"/>
  <c r="T72" i="1"/>
  <c r="T79" i="1"/>
  <c r="T100" i="1"/>
  <c r="T108" i="1"/>
  <c r="T145" i="1"/>
  <c r="T129" i="1"/>
  <c r="T138" i="1"/>
  <c r="T127" i="1"/>
  <c r="T148" i="1"/>
  <c r="T3137" i="1"/>
  <c r="T3139" i="1"/>
  <c r="T3144" i="1"/>
  <c r="T5118" i="1"/>
  <c r="Y5118" i="1" s="1"/>
  <c r="Z5118" i="1" s="1"/>
  <c r="AA5118" i="1" s="1"/>
  <c r="T1667" i="1"/>
  <c r="T1604" i="1"/>
  <c r="T1616" i="1"/>
  <c r="T1620" i="1"/>
  <c r="T4353" i="1"/>
  <c r="T4355" i="1"/>
  <c r="T4788" i="1"/>
  <c r="T4836" i="1"/>
  <c r="T1747" i="1"/>
  <c r="T4618" i="1"/>
  <c r="T5799" i="1"/>
  <c r="P2" i="1"/>
  <c r="Q2" i="1"/>
  <c r="Z5880" i="1" l="1"/>
  <c r="AA5880" i="1" s="1"/>
  <c r="Z5933" i="1"/>
  <c r="AA5933" i="1" s="1"/>
  <c r="Z5853" i="1"/>
  <c r="AA5853" i="1" s="1"/>
  <c r="U145" i="1"/>
  <c r="V145" i="1" s="1"/>
  <c r="Y145" i="1"/>
  <c r="Z145" i="1" s="1"/>
  <c r="AA145" i="1" s="1"/>
  <c r="U3924" i="1"/>
  <c r="V3924" i="1" s="1"/>
  <c r="Y3924" i="1"/>
  <c r="Z3924" i="1" s="1"/>
  <c r="AA3924" i="1" s="1"/>
  <c r="U1325" i="1"/>
  <c r="V1325" i="1" s="1"/>
  <c r="Y1325" i="1"/>
  <c r="Z1325" i="1" s="1"/>
  <c r="AA1325" i="1" s="1"/>
  <c r="U4571" i="1"/>
  <c r="V4571" i="1" s="1"/>
  <c r="Y4571" i="1"/>
  <c r="Z4571" i="1" s="1"/>
  <c r="AA4571" i="1" s="1"/>
  <c r="U2489" i="1"/>
  <c r="V2489" i="1" s="1"/>
  <c r="Y2489" i="1"/>
  <c r="Z2489" i="1" s="1"/>
  <c r="AA2489" i="1" s="1"/>
  <c r="U1255" i="1"/>
  <c r="V1255" i="1" s="1"/>
  <c r="Y1255" i="1"/>
  <c r="Z1255" i="1" s="1"/>
  <c r="AA1255" i="1" s="1"/>
  <c r="U5117" i="1"/>
  <c r="V5117" i="1" s="1"/>
  <c r="Y5117" i="1"/>
  <c r="Z5117" i="1" s="1"/>
  <c r="AA5117" i="1" s="1"/>
  <c r="Z5976" i="1"/>
  <c r="AA5976" i="1" s="1"/>
  <c r="Z5977" i="1"/>
  <c r="AA5977" i="1" s="1"/>
  <c r="U1227" i="1"/>
  <c r="V1227" i="1" s="1"/>
  <c r="Y1227" i="1"/>
  <c r="Z1227" i="1" s="1"/>
  <c r="AA1227" i="1" s="1"/>
  <c r="U515" i="1"/>
  <c r="V515" i="1" s="1"/>
  <c r="Y515" i="1"/>
  <c r="Z515" i="1" s="1"/>
  <c r="AA515" i="1" s="1"/>
  <c r="U69" i="1"/>
  <c r="V69" i="1" s="1"/>
  <c r="Y69" i="1"/>
  <c r="Z69" i="1" s="1"/>
  <c r="AA69" i="1" s="1"/>
  <c r="U2523" i="1"/>
  <c r="V2523" i="1" s="1"/>
  <c r="Y2523" i="1"/>
  <c r="Z2523" i="1" s="1"/>
  <c r="AA2523" i="1" s="1"/>
  <c r="U1291" i="1"/>
  <c r="V1291" i="1" s="1"/>
  <c r="Y1291" i="1"/>
  <c r="Z1291" i="1" s="1"/>
  <c r="AA1291" i="1" s="1"/>
  <c r="U2408" i="1"/>
  <c r="V2408" i="1" s="1"/>
  <c r="Y2408" i="1"/>
  <c r="Z2408" i="1" s="1"/>
  <c r="AA2408" i="1" s="1"/>
  <c r="U39" i="1"/>
  <c r="V39" i="1" s="1"/>
  <c r="Y39" i="1"/>
  <c r="Z39" i="1" s="1"/>
  <c r="AA39" i="1" s="1"/>
  <c r="U2393" i="1"/>
  <c r="V2393" i="1" s="1"/>
  <c r="Y2393" i="1"/>
  <c r="Z2393" i="1" s="1"/>
  <c r="AA2393" i="1" s="1"/>
  <c r="U761" i="1"/>
  <c r="V761" i="1" s="1"/>
  <c r="Y761" i="1"/>
  <c r="Z761" i="1" s="1"/>
  <c r="AA761" i="1" s="1"/>
  <c r="U1726" i="1"/>
  <c r="V1726" i="1" s="1"/>
  <c r="Y1726" i="1"/>
  <c r="U1017" i="1"/>
  <c r="V1017" i="1" s="1"/>
  <c r="Y1017" i="1"/>
  <c r="Z1017" i="1" s="1"/>
  <c r="AA1017" i="1" s="1"/>
  <c r="U1112" i="1"/>
  <c r="V1112" i="1" s="1"/>
  <c r="Y1112" i="1"/>
  <c r="Z1112" i="1" s="1"/>
  <c r="AA1112" i="1" s="1"/>
  <c r="U5368" i="1"/>
  <c r="V5368" i="1" s="1"/>
  <c r="Y5368" i="1"/>
  <c r="U2658" i="1"/>
  <c r="V2658" i="1" s="1"/>
  <c r="Y2658" i="1"/>
  <c r="U2604" i="1"/>
  <c r="V2604" i="1" s="1"/>
  <c r="Y2604" i="1"/>
  <c r="Z2604" i="1" s="1"/>
  <c r="AA2604" i="1" s="1"/>
  <c r="U2823" i="1"/>
  <c r="V2823" i="1" s="1"/>
  <c r="Y2823" i="1"/>
  <c r="Z2823" i="1" s="1"/>
  <c r="AA2823" i="1" s="1"/>
  <c r="U2189" i="1"/>
  <c r="V2189" i="1" s="1"/>
  <c r="Y2189" i="1"/>
  <c r="Z2189" i="1" s="1"/>
  <c r="AA2189" i="1" s="1"/>
  <c r="U3672" i="1"/>
  <c r="V3672" i="1" s="1"/>
  <c r="Y3672" i="1"/>
  <c r="Z3672" i="1" s="1"/>
  <c r="AA3672" i="1" s="1"/>
  <c r="U4480" i="1"/>
  <c r="V4480" i="1" s="1"/>
  <c r="Y4480" i="1"/>
  <c r="Z4480" i="1" s="1"/>
  <c r="AA4480" i="1" s="1"/>
  <c r="U4126" i="1"/>
  <c r="V4126" i="1" s="1"/>
  <c r="Y4126" i="1"/>
  <c r="Z4126" i="1" s="1"/>
  <c r="AA4126" i="1" s="1"/>
  <c r="U2310" i="1"/>
  <c r="V2310" i="1" s="1"/>
  <c r="Y2310" i="1"/>
  <c r="Z2310" i="1" s="1"/>
  <c r="AA2310" i="1" s="1"/>
  <c r="U5192" i="1"/>
  <c r="V5192" i="1" s="1"/>
  <c r="Y5192" i="1"/>
  <c r="Z5192" i="1" s="1"/>
  <c r="AA5192" i="1" s="1"/>
  <c r="U288" i="1"/>
  <c r="V288" i="1" s="1"/>
  <c r="Y288" i="1"/>
  <c r="Z288" i="1" s="1"/>
  <c r="AA288" i="1" s="1"/>
  <c r="Z4017" i="1"/>
  <c r="AA4017" i="1" s="1"/>
  <c r="U2707" i="1"/>
  <c r="V2707" i="1" s="1"/>
  <c r="Y2707" i="1"/>
  <c r="Z2707" i="1" s="1"/>
  <c r="AA2707" i="1" s="1"/>
  <c r="U3790" i="1"/>
  <c r="V3790" i="1" s="1"/>
  <c r="Y3790" i="1"/>
  <c r="Z3790" i="1" s="1"/>
  <c r="AA3790" i="1" s="1"/>
  <c r="U1026" i="1"/>
  <c r="V1026" i="1" s="1"/>
  <c r="Y1026" i="1"/>
  <c r="Z1026" i="1" s="1"/>
  <c r="AA1026" i="1" s="1"/>
  <c r="U197" i="1"/>
  <c r="V197" i="1" s="1"/>
  <c r="Y197" i="1"/>
  <c r="Z197" i="1" s="1"/>
  <c r="AA197" i="1" s="1"/>
  <c r="U853" i="1"/>
  <c r="V853" i="1" s="1"/>
  <c r="Y853" i="1"/>
  <c r="Z853" i="1" s="1"/>
  <c r="AA853" i="1" s="1"/>
  <c r="U4338" i="1"/>
  <c r="V4338" i="1" s="1"/>
  <c r="Y4338" i="1"/>
  <c r="Z4338" i="1" s="1"/>
  <c r="AA4338" i="1" s="1"/>
  <c r="U3149" i="1"/>
  <c r="V3149" i="1" s="1"/>
  <c r="Y3149" i="1"/>
  <c r="Z3149" i="1" s="1"/>
  <c r="AA3149" i="1" s="1"/>
  <c r="U68" i="1"/>
  <c r="V68" i="1" s="1"/>
  <c r="Y68" i="1"/>
  <c r="Z68" i="1" s="1"/>
  <c r="AA68" i="1" s="1"/>
  <c r="U6131" i="1"/>
  <c r="V6131" i="1" s="1"/>
  <c r="Y6131" i="1"/>
  <c r="Z6131" i="1" s="1"/>
  <c r="AA6131" i="1" s="1"/>
  <c r="U5167" i="1"/>
  <c r="V5167" i="1" s="1"/>
  <c r="Y5167" i="1"/>
  <c r="U1577" i="1"/>
  <c r="V1577" i="1" s="1"/>
  <c r="Y1577" i="1"/>
  <c r="Z1577" i="1" s="1"/>
  <c r="AA1577" i="1" s="1"/>
  <c r="U1596" i="1"/>
  <c r="V1596" i="1" s="1"/>
  <c r="Y1596" i="1"/>
  <c r="Z1596" i="1" s="1"/>
  <c r="AA1596" i="1" s="1"/>
  <c r="U540" i="1"/>
  <c r="V540" i="1" s="1"/>
  <c r="Y540" i="1"/>
  <c r="Z540" i="1" s="1"/>
  <c r="AA540" i="1" s="1"/>
  <c r="U2018" i="1"/>
  <c r="V2018" i="1" s="1"/>
  <c r="Y2018" i="1"/>
  <c r="Z2018" i="1" s="1"/>
  <c r="AA2018" i="1" s="1"/>
  <c r="U3515" i="1"/>
  <c r="V3515" i="1" s="1"/>
  <c r="Y3515" i="1"/>
  <c r="Z3515" i="1" s="1"/>
  <c r="AA3515" i="1" s="1"/>
  <c r="U2584" i="1"/>
  <c r="V2584" i="1" s="1"/>
  <c r="Y2584" i="1"/>
  <c r="Z2584" i="1" s="1"/>
  <c r="AA2584" i="1" s="1"/>
  <c r="U696" i="1"/>
  <c r="V696" i="1" s="1"/>
  <c r="Y696" i="1"/>
  <c r="Z696" i="1" s="1"/>
  <c r="AA696" i="1" s="1"/>
  <c r="U640" i="1"/>
  <c r="V640" i="1" s="1"/>
  <c r="Y640" i="1"/>
  <c r="Z640" i="1" s="1"/>
  <c r="AA640" i="1" s="1"/>
  <c r="U2831" i="1"/>
  <c r="V2831" i="1" s="1"/>
  <c r="Y2831" i="1"/>
  <c r="Z2831" i="1" s="1"/>
  <c r="AA2831" i="1" s="1"/>
  <c r="U1657" i="1"/>
  <c r="V1657" i="1" s="1"/>
  <c r="Y1657" i="1"/>
  <c r="Z1657" i="1" s="1"/>
  <c r="AA1657" i="1" s="1"/>
  <c r="U2170" i="1"/>
  <c r="V2170" i="1" s="1"/>
  <c r="Y2170" i="1"/>
  <c r="Z2170" i="1" s="1"/>
  <c r="AA2170" i="1" s="1"/>
  <c r="U1815" i="1"/>
  <c r="V1815" i="1" s="1"/>
  <c r="Y1815" i="1"/>
  <c r="Z1815" i="1" s="1"/>
  <c r="AA1815" i="1" s="1"/>
  <c r="U2422" i="1"/>
  <c r="V2422" i="1" s="1"/>
  <c r="Y2422" i="1"/>
  <c r="Z2422" i="1" s="1"/>
  <c r="AA2422" i="1" s="1"/>
  <c r="U5195" i="1"/>
  <c r="V5195" i="1" s="1"/>
  <c r="Y5195" i="1"/>
  <c r="U2205" i="1"/>
  <c r="V2205" i="1" s="1"/>
  <c r="Y2205" i="1"/>
  <c r="Z2205" i="1" s="1"/>
  <c r="AA2205" i="1" s="1"/>
  <c r="U4315" i="1"/>
  <c r="V4315" i="1" s="1"/>
  <c r="Y4315" i="1"/>
  <c r="U2359" i="1"/>
  <c r="V2359" i="1" s="1"/>
  <c r="Y2359" i="1"/>
  <c r="Z2359" i="1" s="1"/>
  <c r="AA2359" i="1" s="1"/>
  <c r="U444" i="1"/>
  <c r="V444" i="1" s="1"/>
  <c r="Y444" i="1"/>
  <c r="Z444" i="1" s="1"/>
  <c r="AA444" i="1" s="1"/>
  <c r="U4376" i="1"/>
  <c r="V4376" i="1" s="1"/>
  <c r="Y4376" i="1"/>
  <c r="U3123" i="1"/>
  <c r="V3123" i="1" s="1"/>
  <c r="Y3123" i="1"/>
  <c r="U4574" i="1"/>
  <c r="V4574" i="1" s="1"/>
  <c r="Y4574" i="1"/>
  <c r="Z4574" i="1" s="1"/>
  <c r="AA4574" i="1" s="1"/>
  <c r="U1497" i="1"/>
  <c r="V1497" i="1" s="1"/>
  <c r="Y1497" i="1"/>
  <c r="Z1497" i="1" s="1"/>
  <c r="AA1497" i="1" s="1"/>
  <c r="U75" i="1"/>
  <c r="V75" i="1" s="1"/>
  <c r="Y75" i="1"/>
  <c r="Z75" i="1" s="1"/>
  <c r="AA75" i="1" s="1"/>
  <c r="U3051" i="1"/>
  <c r="V3051" i="1" s="1"/>
  <c r="Y3051" i="1"/>
  <c r="Z3051" i="1" s="1"/>
  <c r="AA3051" i="1" s="1"/>
  <c r="U3554" i="1"/>
  <c r="V3554" i="1" s="1"/>
  <c r="Y3554" i="1"/>
  <c r="Z3554" i="1" s="1"/>
  <c r="AA3554" i="1" s="1"/>
  <c r="U4790" i="1"/>
  <c r="V4790" i="1" s="1"/>
  <c r="Y4790" i="1"/>
  <c r="Z4790" i="1" s="1"/>
  <c r="AA4790" i="1" s="1"/>
  <c r="U6163" i="1"/>
  <c r="V6163" i="1" s="1"/>
  <c r="Y6163" i="1"/>
  <c r="Z6163" i="1" s="1"/>
  <c r="AA6163" i="1" s="1"/>
  <c r="U1599" i="1"/>
  <c r="V1599" i="1" s="1"/>
  <c r="Y1599" i="1"/>
  <c r="Z1599" i="1" s="1"/>
  <c r="AA1599" i="1" s="1"/>
  <c r="U3224" i="1"/>
  <c r="V3224" i="1" s="1"/>
  <c r="Y3224" i="1"/>
  <c r="Z3224" i="1" s="1"/>
  <c r="AA3224" i="1" s="1"/>
  <c r="U2377" i="1"/>
  <c r="V2377" i="1" s="1"/>
  <c r="Y2377" i="1"/>
  <c r="Z2377" i="1" s="1"/>
  <c r="AA2377" i="1" s="1"/>
  <c r="U6192" i="1"/>
  <c r="V6192" i="1" s="1"/>
  <c r="Y6192" i="1"/>
  <c r="Z6192" i="1" s="1"/>
  <c r="AA6192" i="1" s="1"/>
  <c r="U1297" i="1"/>
  <c r="V1297" i="1" s="1"/>
  <c r="Y1297" i="1"/>
  <c r="Z1297" i="1" s="1"/>
  <c r="AA1297" i="1" s="1"/>
  <c r="U2517" i="1"/>
  <c r="V2517" i="1" s="1"/>
  <c r="Y2517" i="1"/>
  <c r="Z2517" i="1" s="1"/>
  <c r="AA2517" i="1" s="1"/>
  <c r="U4308" i="1"/>
  <c r="V4308" i="1" s="1"/>
  <c r="Y4308" i="1"/>
  <c r="Z4308" i="1" s="1"/>
  <c r="AA4308" i="1" s="1"/>
  <c r="U712" i="1"/>
  <c r="V712" i="1" s="1"/>
  <c r="Y712" i="1"/>
  <c r="Z712" i="1" s="1"/>
  <c r="AA712" i="1" s="1"/>
  <c r="U4864" i="1"/>
  <c r="V4864" i="1" s="1"/>
  <c r="Y4864" i="1"/>
  <c r="Z4864" i="1" s="1"/>
  <c r="AA4864" i="1" s="1"/>
  <c r="U1897" i="1"/>
  <c r="V1897" i="1" s="1"/>
  <c r="Y1897" i="1"/>
  <c r="Z1897" i="1" s="1"/>
  <c r="AA1897" i="1" s="1"/>
  <c r="U2695" i="1"/>
  <c r="V2695" i="1" s="1"/>
  <c r="Y2695" i="1"/>
  <c r="Z2695" i="1" s="1"/>
  <c r="AA2695" i="1" s="1"/>
  <c r="U3697" i="1"/>
  <c r="V3697" i="1" s="1"/>
  <c r="Y3697" i="1"/>
  <c r="Z3697" i="1" s="1"/>
  <c r="AA3697" i="1" s="1"/>
  <c r="U473" i="1"/>
  <c r="V473" i="1" s="1"/>
  <c r="Y473" i="1"/>
  <c r="Z473" i="1" s="1"/>
  <c r="AA473" i="1" s="1"/>
  <c r="U4768" i="1"/>
  <c r="V4768" i="1" s="1"/>
  <c r="Y4768" i="1"/>
  <c r="Z4768" i="1" s="1"/>
  <c r="AA4768" i="1" s="1"/>
  <c r="U2706" i="1"/>
  <c r="V2706" i="1" s="1"/>
  <c r="Y2706" i="1"/>
  <c r="U4707" i="1"/>
  <c r="V4707" i="1" s="1"/>
  <c r="Y4707" i="1"/>
  <c r="U550" i="1"/>
  <c r="V550" i="1" s="1"/>
  <c r="Y550" i="1"/>
  <c r="Z550" i="1" s="1"/>
  <c r="AA550" i="1" s="1"/>
  <c r="U2068" i="1"/>
  <c r="V2068" i="1" s="1"/>
  <c r="Y2068" i="1"/>
  <c r="Z2068" i="1" s="1"/>
  <c r="AA2068" i="1" s="1"/>
  <c r="U666" i="1"/>
  <c r="V666" i="1" s="1"/>
  <c r="Y666" i="1"/>
  <c r="Z666" i="1" s="1"/>
  <c r="AA666" i="1" s="1"/>
  <c r="U5896" i="1"/>
  <c r="V5896" i="1" s="1"/>
  <c r="Y5896" i="1"/>
  <c r="U2150" i="1"/>
  <c r="V2150" i="1" s="1"/>
  <c r="Y2150" i="1"/>
  <c r="Z2150" i="1" s="1"/>
  <c r="AA2150" i="1" s="1"/>
  <c r="U100" i="1"/>
  <c r="V100" i="1" s="1"/>
  <c r="Y100" i="1"/>
  <c r="Z100" i="1" s="1"/>
  <c r="AA100" i="1" s="1"/>
  <c r="U6087" i="1"/>
  <c r="V6087" i="1" s="1"/>
  <c r="Y6087" i="1"/>
  <c r="Z6087" i="1" s="1"/>
  <c r="AA6087" i="1" s="1"/>
  <c r="U5350" i="1"/>
  <c r="V5350" i="1" s="1"/>
  <c r="Y5350" i="1"/>
  <c r="Z5350" i="1" s="1"/>
  <c r="AA5350" i="1" s="1"/>
  <c r="U1449" i="1"/>
  <c r="V1449" i="1" s="1"/>
  <c r="Y1449" i="1"/>
  <c r="Z1449" i="1" s="1"/>
  <c r="AA1449" i="1" s="1"/>
  <c r="U6182" i="1"/>
  <c r="V6182" i="1" s="1"/>
  <c r="Y6182" i="1"/>
  <c r="Z6182" i="1" s="1"/>
  <c r="AA6182" i="1" s="1"/>
  <c r="U2535" i="1"/>
  <c r="V2535" i="1" s="1"/>
  <c r="Y2535" i="1"/>
  <c r="Z2535" i="1" s="1"/>
  <c r="AA2535" i="1" s="1"/>
  <c r="U3052" i="1"/>
  <c r="V3052" i="1" s="1"/>
  <c r="Y3052" i="1"/>
  <c r="Z3052" i="1" s="1"/>
  <c r="AA3052" i="1" s="1"/>
  <c r="U3915" i="1"/>
  <c r="V3915" i="1" s="1"/>
  <c r="Y3915" i="1"/>
  <c r="Z3915" i="1" s="1"/>
  <c r="AA3915" i="1" s="1"/>
  <c r="U1286" i="1"/>
  <c r="V1286" i="1" s="1"/>
  <c r="Y1286" i="1"/>
  <c r="Z1286" i="1" s="1"/>
  <c r="AA1286" i="1" s="1"/>
  <c r="U1556" i="1"/>
  <c r="V1556" i="1" s="1"/>
  <c r="Y1556" i="1"/>
  <c r="Z1556" i="1" s="1"/>
  <c r="AA1556" i="1" s="1"/>
  <c r="U1538" i="1"/>
  <c r="V1538" i="1" s="1"/>
  <c r="Y1538" i="1"/>
  <c r="Z1538" i="1" s="1"/>
  <c r="AA1538" i="1" s="1"/>
  <c r="U1488" i="1"/>
  <c r="V1488" i="1" s="1"/>
  <c r="Y1488" i="1"/>
  <c r="Z1488" i="1" s="1"/>
  <c r="AA1488" i="1" s="1"/>
  <c r="U1216" i="1"/>
  <c r="V1216" i="1" s="1"/>
  <c r="Y1216" i="1"/>
  <c r="Z1216" i="1" s="1"/>
  <c r="AA1216" i="1" s="1"/>
  <c r="U1175" i="1"/>
  <c r="V1175" i="1" s="1"/>
  <c r="Y1175" i="1"/>
  <c r="Z1175" i="1" s="1"/>
  <c r="AA1175" i="1" s="1"/>
  <c r="U3548" i="1"/>
  <c r="V3548" i="1" s="1"/>
  <c r="Y3548" i="1"/>
  <c r="Z3548" i="1" s="1"/>
  <c r="AA3548" i="1" s="1"/>
  <c r="U575" i="1"/>
  <c r="V575" i="1" s="1"/>
  <c r="Y575" i="1"/>
  <c r="Z575" i="1" s="1"/>
  <c r="AA575" i="1" s="1"/>
  <c r="U4345" i="1"/>
  <c r="V4345" i="1" s="1"/>
  <c r="Y4345" i="1"/>
  <c r="Z4345" i="1" s="1"/>
  <c r="AA4345" i="1" s="1"/>
  <c r="U116" i="1"/>
  <c r="V116" i="1" s="1"/>
  <c r="Y116" i="1"/>
  <c r="Z116" i="1" s="1"/>
  <c r="AA116" i="1" s="1"/>
  <c r="U4572" i="1"/>
  <c r="V4572" i="1" s="1"/>
  <c r="Y4572" i="1"/>
  <c r="Z4572" i="1" s="1"/>
  <c r="AA4572" i="1" s="1"/>
  <c r="U6125" i="1"/>
  <c r="V6125" i="1" s="1"/>
  <c r="Y6125" i="1"/>
  <c r="Z6125" i="1" s="1"/>
  <c r="AA6125" i="1" s="1"/>
  <c r="U5854" i="1"/>
  <c r="V5854" i="1" s="1"/>
  <c r="Y5854" i="1"/>
  <c r="U3918" i="1"/>
  <c r="V3918" i="1" s="1"/>
  <c r="Y3918" i="1"/>
  <c r="Z3918" i="1" s="1"/>
  <c r="AA3918" i="1" s="1"/>
  <c r="U1513" i="1"/>
  <c r="V1513" i="1" s="1"/>
  <c r="Y1513" i="1"/>
  <c r="Z1513" i="1" s="1"/>
  <c r="AA1513" i="1" s="1"/>
  <c r="U1391" i="1"/>
  <c r="V1391" i="1" s="1"/>
  <c r="Y1391" i="1"/>
  <c r="Z1391" i="1" s="1"/>
  <c r="AA1391" i="1" s="1"/>
  <c r="U1240" i="1"/>
  <c r="V1240" i="1" s="1"/>
  <c r="Y1240" i="1"/>
  <c r="Z1240" i="1" s="1"/>
  <c r="AA1240" i="1" s="1"/>
  <c r="U3220" i="1"/>
  <c r="V3220" i="1" s="1"/>
  <c r="Y3220" i="1"/>
  <c r="Z3220" i="1" s="1"/>
  <c r="AA3220" i="1" s="1"/>
  <c r="U525" i="1"/>
  <c r="V525" i="1" s="1"/>
  <c r="Y525" i="1"/>
  <c r="Z525" i="1" s="1"/>
  <c r="AA525" i="1" s="1"/>
  <c r="U4189" i="1"/>
  <c r="V4189" i="1" s="1"/>
  <c r="Y4189" i="1"/>
  <c r="U4352" i="1"/>
  <c r="V4352" i="1" s="1"/>
  <c r="Y4352" i="1"/>
  <c r="Z4352" i="1" s="1"/>
  <c r="AA4352" i="1" s="1"/>
  <c r="U3839" i="1"/>
  <c r="V3839" i="1" s="1"/>
  <c r="Y3839" i="1"/>
  <c r="Z3839" i="1" s="1"/>
  <c r="AA3839" i="1" s="1"/>
  <c r="U6091" i="1"/>
  <c r="V6091" i="1" s="1"/>
  <c r="Y6091" i="1"/>
  <c r="Z6091" i="1" s="1"/>
  <c r="AA6091" i="1" s="1"/>
  <c r="U2507" i="1"/>
  <c r="V2507" i="1" s="1"/>
  <c r="Y2507" i="1"/>
  <c r="Z2507" i="1" s="1"/>
  <c r="AA2507" i="1" s="1"/>
  <c r="U5168" i="1"/>
  <c r="V5168" i="1" s="1"/>
  <c r="Y5168" i="1"/>
  <c r="Z5168" i="1" s="1"/>
  <c r="AA5168" i="1" s="1"/>
  <c r="U1595" i="1"/>
  <c r="V1595" i="1" s="1"/>
  <c r="Y1595" i="1"/>
  <c r="Z1595" i="1" s="1"/>
  <c r="AA1595" i="1" s="1"/>
  <c r="U1373" i="1"/>
  <c r="V1373" i="1" s="1"/>
  <c r="Y1373" i="1"/>
  <c r="Z1373" i="1" s="1"/>
  <c r="AA1373" i="1" s="1"/>
  <c r="U1261" i="1"/>
  <c r="V1261" i="1" s="1"/>
  <c r="Y1261" i="1"/>
  <c r="Z1261" i="1" s="1"/>
  <c r="AA1261" i="1" s="1"/>
  <c r="U1197" i="1"/>
  <c r="V1197" i="1" s="1"/>
  <c r="Y1197" i="1"/>
  <c r="Z1197" i="1" s="1"/>
  <c r="AA1197" i="1" s="1"/>
  <c r="U3204" i="1"/>
  <c r="V3204" i="1" s="1"/>
  <c r="Y3204" i="1"/>
  <c r="U2392" i="1"/>
  <c r="V2392" i="1" s="1"/>
  <c r="Y2392" i="1"/>
  <c r="Z2392" i="1" s="1"/>
  <c r="AA2392" i="1" s="1"/>
  <c r="U3892" i="1"/>
  <c r="V3892" i="1" s="1"/>
  <c r="Y3892" i="1"/>
  <c r="Z3892" i="1" s="1"/>
  <c r="AA3892" i="1" s="1"/>
  <c r="U151" i="1"/>
  <c r="V151" i="1" s="1"/>
  <c r="Y151" i="1"/>
  <c r="Z151" i="1" s="1"/>
  <c r="AA151" i="1" s="1"/>
  <c r="U92" i="1"/>
  <c r="V92" i="1" s="1"/>
  <c r="Y92" i="1"/>
  <c r="Z92" i="1" s="1"/>
  <c r="AA92" i="1" s="1"/>
  <c r="U27" i="1"/>
  <c r="V27" i="1" s="1"/>
  <c r="Y27" i="1"/>
  <c r="Z27" i="1" s="1"/>
  <c r="AA27" i="1" s="1"/>
  <c r="U6047" i="1"/>
  <c r="V6047" i="1" s="1"/>
  <c r="Y6047" i="1"/>
  <c r="U6054" i="1"/>
  <c r="V6054" i="1" s="1"/>
  <c r="Y6054" i="1"/>
  <c r="Z6054" i="1" s="1"/>
  <c r="AA6054" i="1" s="1"/>
  <c r="U5017" i="1"/>
  <c r="V5017" i="1" s="1"/>
  <c r="Y5017" i="1"/>
  <c r="Z5017" i="1" s="1"/>
  <c r="AA5017" i="1" s="1"/>
  <c r="U2079" i="1"/>
  <c r="V2079" i="1" s="1"/>
  <c r="Y2079" i="1"/>
  <c r="Z2079" i="1" s="1"/>
  <c r="AA2079" i="1" s="1"/>
  <c r="U4739" i="1"/>
  <c r="V4739" i="1" s="1"/>
  <c r="Y4739" i="1"/>
  <c r="Z4739" i="1" s="1"/>
  <c r="AA4739" i="1" s="1"/>
  <c r="U1933" i="1"/>
  <c r="V1933" i="1" s="1"/>
  <c r="Y1933" i="1"/>
  <c r="Z1933" i="1" s="1"/>
  <c r="AA1933" i="1" s="1"/>
  <c r="U783" i="1"/>
  <c r="V783" i="1" s="1"/>
  <c r="Y783" i="1"/>
  <c r="Z783" i="1" s="1"/>
  <c r="AA783" i="1" s="1"/>
  <c r="U729" i="1"/>
  <c r="V729" i="1" s="1"/>
  <c r="Y729" i="1"/>
  <c r="Z729" i="1" s="1"/>
  <c r="AA729" i="1" s="1"/>
  <c r="U650" i="1"/>
  <c r="V650" i="1" s="1"/>
  <c r="Y650" i="1"/>
  <c r="Z650" i="1" s="1"/>
  <c r="AA650" i="1" s="1"/>
  <c r="U2807" i="1"/>
  <c r="V2807" i="1" s="1"/>
  <c r="Y2807" i="1"/>
  <c r="Z2807" i="1" s="1"/>
  <c r="AA2807" i="1" s="1"/>
  <c r="U3860" i="1"/>
  <c r="V3860" i="1" s="1"/>
  <c r="Y3860" i="1"/>
  <c r="Z3860" i="1" s="1"/>
  <c r="AA3860" i="1" s="1"/>
  <c r="U3832" i="1"/>
  <c r="V3832" i="1" s="1"/>
  <c r="Y3832" i="1"/>
  <c r="Z3832" i="1" s="1"/>
  <c r="AA3832" i="1" s="1"/>
  <c r="U2167" i="1"/>
  <c r="V2167" i="1" s="1"/>
  <c r="Y2167" i="1"/>
  <c r="Z2167" i="1" s="1"/>
  <c r="AA2167" i="1" s="1"/>
  <c r="U1829" i="1"/>
  <c r="V1829" i="1" s="1"/>
  <c r="Y1829" i="1"/>
  <c r="Z1829" i="1" s="1"/>
  <c r="AA1829" i="1" s="1"/>
  <c r="U2432" i="1"/>
  <c r="V2432" i="1" s="1"/>
  <c r="Y2432" i="1"/>
  <c r="Z2432" i="1" s="1"/>
  <c r="AA2432" i="1" s="1"/>
  <c r="U2271" i="1"/>
  <c r="V2271" i="1" s="1"/>
  <c r="Y2271" i="1"/>
  <c r="Z2271" i="1" s="1"/>
  <c r="AA2271" i="1" s="1"/>
  <c r="U2738" i="1"/>
  <c r="V2738" i="1" s="1"/>
  <c r="Y2738" i="1"/>
  <c r="Z2738" i="1" s="1"/>
  <c r="AA2738" i="1" s="1"/>
  <c r="U3074" i="1"/>
  <c r="V3074" i="1" s="1"/>
  <c r="Y3074" i="1"/>
  <c r="Z3074" i="1" s="1"/>
  <c r="AA3074" i="1" s="1"/>
  <c r="U4328" i="1"/>
  <c r="V4328" i="1" s="1"/>
  <c r="Y4328" i="1"/>
  <c r="Z4328" i="1" s="1"/>
  <c r="AA4328" i="1" s="1"/>
  <c r="U2297" i="1"/>
  <c r="V2297" i="1" s="1"/>
  <c r="Y2297" i="1"/>
  <c r="Z2297" i="1" s="1"/>
  <c r="AA2297" i="1" s="1"/>
  <c r="U457" i="1"/>
  <c r="V457" i="1" s="1"/>
  <c r="Y457" i="1"/>
  <c r="Z457" i="1" s="1"/>
  <c r="AA457" i="1" s="1"/>
  <c r="U336" i="1"/>
  <c r="V336" i="1" s="1"/>
  <c r="Y336" i="1"/>
  <c r="Z336" i="1" s="1"/>
  <c r="AA336" i="1" s="1"/>
  <c r="U3311" i="1"/>
  <c r="V3311" i="1" s="1"/>
  <c r="Y3311" i="1"/>
  <c r="Z3311" i="1" s="1"/>
  <c r="AA3311" i="1" s="1"/>
  <c r="U4506" i="1"/>
  <c r="V4506" i="1" s="1"/>
  <c r="Y4506" i="1"/>
  <c r="Z4506" i="1" s="1"/>
  <c r="AA4506" i="1" s="1"/>
  <c r="U5383" i="1"/>
  <c r="V5383" i="1" s="1"/>
  <c r="Y5383" i="1"/>
  <c r="U1007" i="1"/>
  <c r="V1007" i="1" s="1"/>
  <c r="Y1007" i="1"/>
  <c r="Z1007" i="1" s="1"/>
  <c r="AA1007" i="1" s="1"/>
  <c r="U2748" i="1"/>
  <c r="V2748" i="1" s="1"/>
  <c r="Y2748" i="1"/>
  <c r="Z2748" i="1" s="1"/>
  <c r="AA2748" i="1" s="1"/>
  <c r="U4533" i="1"/>
  <c r="V4533" i="1" s="1"/>
  <c r="Y4533" i="1"/>
  <c r="Z4533" i="1" s="1"/>
  <c r="AA4533" i="1" s="1"/>
  <c r="U814" i="1"/>
  <c r="V814" i="1" s="1"/>
  <c r="Y814" i="1"/>
  <c r="Z814" i="1" s="1"/>
  <c r="AA814" i="1" s="1"/>
  <c r="U1094" i="1"/>
  <c r="V1094" i="1" s="1"/>
  <c r="Y1094" i="1"/>
  <c r="Z1094" i="1" s="1"/>
  <c r="AA1094" i="1" s="1"/>
  <c r="U276" i="1"/>
  <c r="V276" i="1" s="1"/>
  <c r="Y276" i="1"/>
  <c r="Z276" i="1" s="1"/>
  <c r="AA276" i="1" s="1"/>
  <c r="U899" i="1"/>
  <c r="V899" i="1" s="1"/>
  <c r="Y899" i="1"/>
  <c r="Z899" i="1" s="1"/>
  <c r="AA899" i="1" s="1"/>
  <c r="U4872" i="1"/>
  <c r="V4872" i="1" s="1"/>
  <c r="Y4872" i="1"/>
  <c r="U4254" i="1"/>
  <c r="V4254" i="1" s="1"/>
  <c r="Y4254" i="1"/>
  <c r="Z4254" i="1" s="1"/>
  <c r="AA4254" i="1" s="1"/>
  <c r="U2625" i="1"/>
  <c r="V2625" i="1" s="1"/>
  <c r="Y2625" i="1"/>
  <c r="Z2625" i="1" s="1"/>
  <c r="AA2625" i="1" s="1"/>
  <c r="U2064" i="1"/>
  <c r="V2064" i="1" s="1"/>
  <c r="Y2064" i="1"/>
  <c r="Z2064" i="1" s="1"/>
  <c r="AA2064" i="1" s="1"/>
  <c r="U3345" i="1"/>
  <c r="V3345" i="1" s="1"/>
  <c r="Y3345" i="1"/>
  <c r="Z3345" i="1" s="1"/>
  <c r="AA3345" i="1" s="1"/>
  <c r="U2593" i="1"/>
  <c r="V2593" i="1" s="1"/>
  <c r="Y2593" i="1"/>
  <c r="Z2593" i="1" s="1"/>
  <c r="AA2593" i="1" s="1"/>
  <c r="U3279" i="1"/>
  <c r="V3279" i="1" s="1"/>
  <c r="Y3279" i="1"/>
  <c r="Z3279" i="1" s="1"/>
  <c r="AA3279" i="1" s="1"/>
  <c r="U680" i="1"/>
  <c r="V680" i="1" s="1"/>
  <c r="Y680" i="1"/>
  <c r="Z680" i="1" s="1"/>
  <c r="AA680" i="1" s="1"/>
  <c r="U2836" i="1"/>
  <c r="V2836" i="1" s="1"/>
  <c r="Y2836" i="1"/>
  <c r="Z2836" i="1" s="1"/>
  <c r="AA2836" i="1" s="1"/>
  <c r="U4058" i="1"/>
  <c r="V4058" i="1" s="1"/>
  <c r="Y4058" i="1"/>
  <c r="U5377" i="1"/>
  <c r="V5377" i="1" s="1"/>
  <c r="Y5377" i="1"/>
  <c r="Z5377" i="1" s="1"/>
  <c r="AA5377" i="1" s="1"/>
  <c r="U1887" i="1"/>
  <c r="V1887" i="1" s="1"/>
  <c r="Y1887" i="1"/>
  <c r="Z1887" i="1" s="1"/>
  <c r="AA1887" i="1" s="1"/>
  <c r="U1759" i="1"/>
  <c r="V1759" i="1" s="1"/>
  <c r="Y1759" i="1"/>
  <c r="Z1759" i="1" s="1"/>
  <c r="AA1759" i="1" s="1"/>
  <c r="U5847" i="1"/>
  <c r="V5847" i="1" s="1"/>
  <c r="Y5847" i="1"/>
  <c r="Z5847" i="1" s="1"/>
  <c r="AA5847" i="1" s="1"/>
  <c r="U3616" i="1"/>
  <c r="V3616" i="1" s="1"/>
  <c r="Y3616" i="1"/>
  <c r="Z3616" i="1" s="1"/>
  <c r="AA3616" i="1" s="1"/>
  <c r="U4494" i="1"/>
  <c r="V4494" i="1" s="1"/>
  <c r="Y4494" i="1"/>
  <c r="Z4494" i="1" s="1"/>
  <c r="AA4494" i="1" s="1"/>
  <c r="U4177" i="1"/>
  <c r="V4177" i="1" s="1"/>
  <c r="Y4177" i="1"/>
  <c r="Z4177" i="1" s="1"/>
  <c r="AA4177" i="1" s="1"/>
  <c r="U3177" i="1"/>
  <c r="V3177" i="1" s="1"/>
  <c r="Y3177" i="1"/>
  <c r="Z3177" i="1" s="1"/>
  <c r="AA3177" i="1" s="1"/>
  <c r="U5892" i="1"/>
  <c r="V5892" i="1" s="1"/>
  <c r="Y5892" i="1"/>
  <c r="Z5892" i="1" s="1"/>
  <c r="AA5892" i="1" s="1"/>
  <c r="U310" i="1"/>
  <c r="V310" i="1" s="1"/>
  <c r="Y310" i="1"/>
  <c r="Z310" i="1" s="1"/>
  <c r="AA310" i="1" s="1"/>
  <c r="U3322" i="1"/>
  <c r="V3322" i="1" s="1"/>
  <c r="Y3322" i="1"/>
  <c r="Z3322" i="1" s="1"/>
  <c r="AA3322" i="1" s="1"/>
  <c r="U4274" i="1"/>
  <c r="V4274" i="1" s="1"/>
  <c r="Y4274" i="1"/>
  <c r="Z4274" i="1" s="1"/>
  <c r="AA4274" i="1" s="1"/>
  <c r="U4670" i="1"/>
  <c r="V4670" i="1" s="1"/>
  <c r="Y4670" i="1"/>
  <c r="Z4670" i="1" s="1"/>
  <c r="AA4670" i="1" s="1"/>
  <c r="U953" i="1"/>
  <c r="V953" i="1" s="1"/>
  <c r="Y953" i="1"/>
  <c r="Z953" i="1" s="1"/>
  <c r="AA953" i="1" s="1"/>
  <c r="U906" i="1"/>
  <c r="V906" i="1" s="1"/>
  <c r="Y906" i="1"/>
  <c r="Z906" i="1" s="1"/>
  <c r="AA906" i="1" s="1"/>
  <c r="U4530" i="1"/>
  <c r="V4530" i="1" s="1"/>
  <c r="Y4530" i="1"/>
  <c r="Z4530" i="1" s="1"/>
  <c r="AA4530" i="1" s="1"/>
  <c r="U2467" i="1"/>
  <c r="V2467" i="1" s="1"/>
  <c r="Y2467" i="1"/>
  <c r="Z2467" i="1" s="1"/>
  <c r="AA2467" i="1" s="1"/>
  <c r="U1056" i="1"/>
  <c r="V1056" i="1" s="1"/>
  <c r="Y1056" i="1"/>
  <c r="Z1056" i="1" s="1"/>
  <c r="AA1056" i="1" s="1"/>
  <c r="U253" i="1"/>
  <c r="V253" i="1" s="1"/>
  <c r="Y253" i="1"/>
  <c r="Z253" i="1" s="1"/>
  <c r="AA253" i="1" s="1"/>
  <c r="U870" i="1"/>
  <c r="V870" i="1" s="1"/>
  <c r="Y870" i="1"/>
  <c r="Z870" i="1" s="1"/>
  <c r="AA870" i="1" s="1"/>
  <c r="U3807" i="1"/>
  <c r="V3807" i="1" s="1"/>
  <c r="Y3807" i="1"/>
  <c r="Z3807" i="1" s="1"/>
  <c r="AA3807" i="1" s="1"/>
  <c r="U4410" i="1"/>
  <c r="V4410" i="1" s="1"/>
  <c r="Y4410" i="1"/>
  <c r="Z4410" i="1" s="1"/>
  <c r="AA4410" i="1" s="1"/>
  <c r="U33" i="1"/>
  <c r="V33" i="1" s="1"/>
  <c r="Y33" i="1"/>
  <c r="Z33" i="1" s="1"/>
  <c r="AA33" i="1" s="1"/>
  <c r="U5432" i="1"/>
  <c r="V5432" i="1" s="1"/>
  <c r="Y5432" i="1"/>
  <c r="Z5432" i="1" s="1"/>
  <c r="AA5432" i="1" s="1"/>
  <c r="U6102" i="1"/>
  <c r="V6102" i="1" s="1"/>
  <c r="Y6102" i="1"/>
  <c r="Z6102" i="1" s="1"/>
  <c r="AA6102" i="1" s="1"/>
  <c r="Z5972" i="1"/>
  <c r="AA5972" i="1" s="1"/>
  <c r="Z5973" i="1"/>
  <c r="AA5973" i="1" s="1"/>
  <c r="U2390" i="1"/>
  <c r="V2390" i="1" s="1"/>
  <c r="Y2390" i="1"/>
  <c r="Z2390" i="1" s="1"/>
  <c r="AA2390" i="1" s="1"/>
  <c r="U1597" i="1"/>
  <c r="V1597" i="1" s="1"/>
  <c r="Y1597" i="1"/>
  <c r="Z1597" i="1" s="1"/>
  <c r="AA1597" i="1" s="1"/>
  <c r="U1512" i="1"/>
  <c r="V1512" i="1" s="1"/>
  <c r="Y1512" i="1"/>
  <c r="Z1512" i="1" s="1"/>
  <c r="AA1512" i="1" s="1"/>
  <c r="U561" i="1"/>
  <c r="V561" i="1" s="1"/>
  <c r="Y561" i="1"/>
  <c r="Z561" i="1" s="1"/>
  <c r="AA561" i="1" s="1"/>
  <c r="U2659" i="1"/>
  <c r="V2659" i="1" s="1"/>
  <c r="Y2659" i="1"/>
  <c r="Z2659" i="1" s="1"/>
  <c r="AA2659" i="1" s="1"/>
  <c r="U2004" i="1"/>
  <c r="V2004" i="1" s="1"/>
  <c r="Y2004" i="1"/>
  <c r="Z2004" i="1" s="1"/>
  <c r="AA2004" i="1" s="1"/>
  <c r="U3743" i="1"/>
  <c r="V3743" i="1" s="1"/>
  <c r="Y3743" i="1"/>
  <c r="Z3743" i="1" s="1"/>
  <c r="AA3743" i="1" s="1"/>
  <c r="U2571" i="1"/>
  <c r="V2571" i="1" s="1"/>
  <c r="Y2571" i="1"/>
  <c r="Z2571" i="1" s="1"/>
  <c r="AA2571" i="1" s="1"/>
  <c r="U715" i="1"/>
  <c r="V715" i="1" s="1"/>
  <c r="Y715" i="1"/>
  <c r="Z715" i="1" s="1"/>
  <c r="AA715" i="1" s="1"/>
  <c r="U2677" i="1"/>
  <c r="V2677" i="1" s="1"/>
  <c r="Y2677" i="1"/>
  <c r="Z2677" i="1" s="1"/>
  <c r="AA2677" i="1" s="1"/>
  <c r="U4221" i="1"/>
  <c r="V4221" i="1" s="1"/>
  <c r="Y4221" i="1"/>
  <c r="Z4221" i="1" s="1"/>
  <c r="AA4221" i="1" s="1"/>
  <c r="U5102" i="1"/>
  <c r="V5102" i="1" s="1"/>
  <c r="Y5102" i="1"/>
  <c r="Z5102" i="1" s="1"/>
  <c r="AA5102" i="1" s="1"/>
  <c r="U1820" i="1"/>
  <c r="V1820" i="1" s="1"/>
  <c r="Y1820" i="1"/>
  <c r="Z1820" i="1" s="1"/>
  <c r="AA1820" i="1" s="1"/>
  <c r="U3682" i="1"/>
  <c r="V3682" i="1" s="1"/>
  <c r="Y3682" i="1"/>
  <c r="Z3682" i="1" s="1"/>
  <c r="AA3682" i="1" s="1"/>
  <c r="Z5882" i="1"/>
  <c r="AA5882" i="1" s="1"/>
  <c r="Z5883" i="1"/>
  <c r="AA5883" i="1" s="1"/>
  <c r="U5456" i="1"/>
  <c r="V5456" i="1" s="1"/>
  <c r="Y5456" i="1"/>
  <c r="Z5456" i="1" s="1"/>
  <c r="AA5456" i="1" s="1"/>
  <c r="U5242" i="1"/>
  <c r="V5242" i="1" s="1"/>
  <c r="Y5242" i="1"/>
  <c r="Z5242" i="1" s="1"/>
  <c r="AA5242" i="1" s="1"/>
  <c r="U1693" i="1"/>
  <c r="V1693" i="1" s="1"/>
  <c r="Y1693" i="1"/>
  <c r="Z1693" i="1" s="1"/>
  <c r="AA1693" i="1" s="1"/>
  <c r="U375" i="1"/>
  <c r="V375" i="1" s="1"/>
  <c r="Y375" i="1"/>
  <c r="Z375" i="1" s="1"/>
  <c r="AA375" i="1" s="1"/>
  <c r="U2853" i="1"/>
  <c r="V2853" i="1" s="1"/>
  <c r="Y2853" i="1"/>
  <c r="Z2853" i="1" s="1"/>
  <c r="AA2853" i="1" s="1"/>
  <c r="U2147" i="1"/>
  <c r="V2147" i="1" s="1"/>
  <c r="Y2147" i="1"/>
  <c r="U1419" i="1"/>
  <c r="V1419" i="1" s="1"/>
  <c r="Y1419" i="1"/>
  <c r="Z1419" i="1" s="1"/>
  <c r="AA1419" i="1" s="1"/>
  <c r="U1287" i="1"/>
  <c r="V1287" i="1" s="1"/>
  <c r="Y1287" i="1"/>
  <c r="Z1287" i="1" s="1"/>
  <c r="AA1287" i="1" s="1"/>
  <c r="U1375" i="1"/>
  <c r="V1375" i="1" s="1"/>
  <c r="Y1375" i="1"/>
  <c r="Z1375" i="1" s="1"/>
  <c r="AA1375" i="1" s="1"/>
  <c r="U1171" i="1"/>
  <c r="V1171" i="1" s="1"/>
  <c r="Y1171" i="1"/>
  <c r="Z1171" i="1" s="1"/>
  <c r="AA1171" i="1" s="1"/>
  <c r="U3558" i="1"/>
  <c r="V3558" i="1" s="1"/>
  <c r="Y3558" i="1"/>
  <c r="Z3558" i="1" s="1"/>
  <c r="AA3558" i="1" s="1"/>
  <c r="U3999" i="1"/>
  <c r="V3999" i="1" s="1"/>
  <c r="Y3999" i="1"/>
  <c r="U509" i="1"/>
  <c r="V509" i="1" s="1"/>
  <c r="Y509" i="1"/>
  <c r="Z509" i="1" s="1"/>
  <c r="AA509" i="1" s="1"/>
  <c r="U2085" i="1"/>
  <c r="V2085" i="1" s="1"/>
  <c r="Y2085" i="1"/>
  <c r="Z2085" i="1" s="1"/>
  <c r="AA2085" i="1" s="1"/>
  <c r="U4735" i="1"/>
  <c r="V4735" i="1" s="1"/>
  <c r="Y4735" i="1"/>
  <c r="U3524" i="1"/>
  <c r="V3524" i="1" s="1"/>
  <c r="Y3524" i="1"/>
  <c r="Z3524" i="1" s="1"/>
  <c r="AA3524" i="1" s="1"/>
  <c r="U2591" i="1"/>
  <c r="V2591" i="1" s="1"/>
  <c r="Y2591" i="1"/>
  <c r="Z2591" i="1" s="1"/>
  <c r="AA2591" i="1" s="1"/>
  <c r="U727" i="1"/>
  <c r="V727" i="1" s="1"/>
  <c r="Y727" i="1"/>
  <c r="Z727" i="1" s="1"/>
  <c r="AA727" i="1" s="1"/>
  <c r="U614" i="1"/>
  <c r="V614" i="1" s="1"/>
  <c r="Y614" i="1"/>
  <c r="Z614" i="1" s="1"/>
  <c r="AA614" i="1" s="1"/>
  <c r="U2822" i="1"/>
  <c r="V2822" i="1" s="1"/>
  <c r="Y2822" i="1"/>
  <c r="Z2822" i="1" s="1"/>
  <c r="AA2822" i="1" s="1"/>
  <c r="U3856" i="1"/>
  <c r="V3856" i="1" s="1"/>
  <c r="Y3856" i="1"/>
  <c r="Z3856" i="1" s="1"/>
  <c r="AA3856" i="1" s="1"/>
  <c r="U3449" i="1"/>
  <c r="V3449" i="1" s="1"/>
  <c r="Y3449" i="1"/>
  <c r="Z3449" i="1" s="1"/>
  <c r="AA3449" i="1" s="1"/>
  <c r="U1819" i="1"/>
  <c r="V1819" i="1" s="1"/>
  <c r="Y1819" i="1"/>
  <c r="Z1819" i="1" s="1"/>
  <c r="AA1819" i="1" s="1"/>
  <c r="U1750" i="1"/>
  <c r="V1750" i="1" s="1"/>
  <c r="Y1750" i="1"/>
  <c r="U2654" i="1"/>
  <c r="V2654" i="1" s="1"/>
  <c r="Y2654" i="1"/>
  <c r="Z2654" i="1" s="1"/>
  <c r="AA2654" i="1" s="1"/>
  <c r="U2950" i="1"/>
  <c r="V2950" i="1" s="1"/>
  <c r="Y2950" i="1"/>
  <c r="Z2950" i="1" s="1"/>
  <c r="AA2950" i="1" s="1"/>
  <c r="U5457" i="1"/>
  <c r="V5457" i="1" s="1"/>
  <c r="Y5457" i="1"/>
  <c r="Z5457" i="1" s="1"/>
  <c r="AA5457" i="1" s="1"/>
  <c r="U5241" i="1"/>
  <c r="V5241" i="1" s="1"/>
  <c r="Y5241" i="1"/>
  <c r="Z5241" i="1" s="1"/>
  <c r="AA5241" i="1" s="1"/>
  <c r="U4332" i="1"/>
  <c r="V4332" i="1" s="1"/>
  <c r="Y4332" i="1"/>
  <c r="Z4332" i="1" s="1"/>
  <c r="AA4332" i="1" s="1"/>
  <c r="U2302" i="1"/>
  <c r="V2302" i="1" s="1"/>
  <c r="Y2302" i="1"/>
  <c r="Z2302" i="1" s="1"/>
  <c r="AA2302" i="1" s="1"/>
  <c r="U445" i="1"/>
  <c r="V445" i="1" s="1"/>
  <c r="Y445" i="1"/>
  <c r="Z445" i="1" s="1"/>
  <c r="AA445" i="1" s="1"/>
  <c r="U329" i="1"/>
  <c r="V329" i="1" s="1"/>
  <c r="Y329" i="1"/>
  <c r="Z329" i="1" s="1"/>
  <c r="AA329" i="1" s="1"/>
  <c r="U2854" i="1"/>
  <c r="V2854" i="1" s="1"/>
  <c r="Y2854" i="1"/>
  <c r="Z2854" i="1" s="1"/>
  <c r="AA2854" i="1" s="1"/>
  <c r="U4303" i="1"/>
  <c r="V4303" i="1" s="1"/>
  <c r="Y4303" i="1"/>
  <c r="Z4303" i="1" s="1"/>
  <c r="AA4303" i="1" s="1"/>
  <c r="U3331" i="1"/>
  <c r="V3331" i="1" s="1"/>
  <c r="Y3331" i="1"/>
  <c r="Z3331" i="1" s="1"/>
  <c r="AA3331" i="1" s="1"/>
  <c r="U2912" i="1"/>
  <c r="V2912" i="1" s="1"/>
  <c r="Y2912" i="1"/>
  <c r="Z2912" i="1" s="1"/>
  <c r="AA2912" i="1" s="1"/>
  <c r="U957" i="1"/>
  <c r="V957" i="1" s="1"/>
  <c r="Y957" i="1"/>
  <c r="Z957" i="1" s="1"/>
  <c r="AA957" i="1" s="1"/>
  <c r="U3166" i="1"/>
  <c r="V3166" i="1" s="1"/>
  <c r="Y3166" i="1"/>
  <c r="Z3166" i="1" s="1"/>
  <c r="AA3166" i="1" s="1"/>
  <c r="U5542" i="1"/>
  <c r="V5542" i="1" s="1"/>
  <c r="Y5542" i="1"/>
  <c r="Z5542" i="1" s="1"/>
  <c r="AA5542" i="1" s="1"/>
  <c r="U4298" i="1"/>
  <c r="V4298" i="1" s="1"/>
  <c r="Y4298" i="1"/>
  <c r="Z4298" i="1" s="1"/>
  <c r="AA4298" i="1" s="1"/>
  <c r="U4725" i="1"/>
  <c r="V4725" i="1" s="1"/>
  <c r="Y4725" i="1"/>
  <c r="Z4725" i="1" s="1"/>
  <c r="AA4725" i="1" s="1"/>
  <c r="U4981" i="1"/>
  <c r="V4981" i="1" s="1"/>
  <c r="Y4981" i="1"/>
  <c r="Z4981" i="1" s="1"/>
  <c r="AA4981" i="1" s="1"/>
  <c r="U85" i="1"/>
  <c r="V85" i="1" s="1"/>
  <c r="Y85" i="1"/>
  <c r="Z85" i="1" s="1"/>
  <c r="AA85" i="1" s="1"/>
  <c r="U5358" i="1"/>
  <c r="V5358" i="1" s="1"/>
  <c r="Y5358" i="1"/>
  <c r="Z5358" i="1" s="1"/>
  <c r="AA5358" i="1" s="1"/>
  <c r="U6128" i="1"/>
  <c r="V6128" i="1" s="1"/>
  <c r="Y6128" i="1"/>
  <c r="Z6128" i="1" s="1"/>
  <c r="AA6128" i="1" s="1"/>
  <c r="U2496" i="1"/>
  <c r="V2496" i="1" s="1"/>
  <c r="Y2496" i="1"/>
  <c r="Z2496" i="1" s="1"/>
  <c r="AA2496" i="1" s="1"/>
  <c r="U2411" i="1"/>
  <c r="V2411" i="1" s="1"/>
  <c r="Y2411" i="1"/>
  <c r="Z2411" i="1" s="1"/>
  <c r="AA2411" i="1" s="1"/>
  <c r="U5030" i="1"/>
  <c r="V5030" i="1" s="1"/>
  <c r="Y5030" i="1"/>
  <c r="Z5030" i="1" s="1"/>
  <c r="AA5030" i="1" s="1"/>
  <c r="U1296" i="1"/>
  <c r="V1296" i="1" s="1"/>
  <c r="Y1296" i="1"/>
  <c r="Z1296" i="1" s="1"/>
  <c r="AA1296" i="1" s="1"/>
  <c r="U1510" i="1"/>
  <c r="V1510" i="1" s="1"/>
  <c r="Y1510" i="1"/>
  <c r="Z1510" i="1" s="1"/>
  <c r="AA1510" i="1" s="1"/>
  <c r="U1221" i="1"/>
  <c r="V1221" i="1" s="1"/>
  <c r="Y1221" i="1"/>
  <c r="Z1221" i="1" s="1"/>
  <c r="AA1221" i="1" s="1"/>
  <c r="Z5959" i="1"/>
  <c r="AA5959" i="1" s="1"/>
  <c r="Z5960" i="1"/>
  <c r="AA5960" i="1" s="1"/>
  <c r="U536" i="1"/>
  <c r="V536" i="1" s="1"/>
  <c r="Y536" i="1"/>
  <c r="Z536" i="1" s="1"/>
  <c r="AA536" i="1" s="1"/>
  <c r="U2078" i="1"/>
  <c r="V2078" i="1" s="1"/>
  <c r="Y2078" i="1"/>
  <c r="Z2078" i="1" s="1"/>
  <c r="AA2078" i="1" s="1"/>
  <c r="U2032" i="1"/>
  <c r="V2032" i="1" s="1"/>
  <c r="Y2032" i="1"/>
  <c r="Z2032" i="1" s="1"/>
  <c r="AA2032" i="1" s="1"/>
  <c r="U3514" i="1"/>
  <c r="V3514" i="1" s="1"/>
  <c r="Y3514" i="1"/>
  <c r="Z3514" i="1" s="1"/>
  <c r="AA3514" i="1" s="1"/>
  <c r="U2578" i="1"/>
  <c r="V2578" i="1" s="1"/>
  <c r="Y2578" i="1"/>
  <c r="Z2578" i="1" s="1"/>
  <c r="AA2578" i="1" s="1"/>
  <c r="U705" i="1"/>
  <c r="V705" i="1" s="1"/>
  <c r="Y705" i="1"/>
  <c r="Z705" i="1" s="1"/>
  <c r="AA705" i="1" s="1"/>
  <c r="U654" i="1"/>
  <c r="V654" i="1" s="1"/>
  <c r="Y654" i="1"/>
  <c r="Z654" i="1" s="1"/>
  <c r="AA654" i="1" s="1"/>
  <c r="U1203" i="1"/>
  <c r="V1203" i="1" s="1"/>
  <c r="Y1203" i="1"/>
  <c r="Z1203" i="1" s="1"/>
  <c r="AA1203" i="1" s="1"/>
  <c r="U1160" i="1"/>
  <c r="V1160" i="1" s="1"/>
  <c r="Y1160" i="1"/>
  <c r="Z1160" i="1" s="1"/>
  <c r="AA1160" i="1" s="1"/>
  <c r="U1674" i="1"/>
  <c r="V1674" i="1" s="1"/>
  <c r="Y1674" i="1"/>
  <c r="Z1674" i="1" s="1"/>
  <c r="AA1674" i="1" s="1"/>
  <c r="U2626" i="1"/>
  <c r="V2626" i="1" s="1"/>
  <c r="Y2626" i="1"/>
  <c r="Z2626" i="1" s="1"/>
  <c r="AA2626" i="1" s="1"/>
  <c r="U2092" i="1"/>
  <c r="V2092" i="1" s="1"/>
  <c r="Y2092" i="1"/>
  <c r="Z2092" i="1" s="1"/>
  <c r="AA2092" i="1" s="1"/>
  <c r="U4207" i="1"/>
  <c r="V4207" i="1" s="1"/>
  <c r="Y4207" i="1"/>
  <c r="Z4207" i="1" s="1"/>
  <c r="AA4207" i="1" s="1"/>
  <c r="U1915" i="1"/>
  <c r="V1915" i="1" s="1"/>
  <c r="Y1915" i="1"/>
  <c r="Z1915" i="1" s="1"/>
  <c r="AA1915" i="1" s="1"/>
  <c r="U785" i="1"/>
  <c r="V785" i="1" s="1"/>
  <c r="Y785" i="1"/>
  <c r="Z785" i="1" s="1"/>
  <c r="AA785" i="1" s="1"/>
  <c r="U623" i="1"/>
  <c r="V623" i="1" s="1"/>
  <c r="Y623" i="1"/>
  <c r="Z623" i="1" s="1"/>
  <c r="AA623" i="1" s="1"/>
  <c r="U5033" i="1"/>
  <c r="V5033" i="1" s="1"/>
  <c r="Y5033" i="1"/>
  <c r="U5337" i="1"/>
  <c r="V5337" i="1" s="1"/>
  <c r="Y5337" i="1"/>
  <c r="U2178" i="1"/>
  <c r="V2178" i="1" s="1"/>
  <c r="Y2178" i="1"/>
  <c r="Z2178" i="1" s="1"/>
  <c r="AA2178" i="1" s="1"/>
  <c r="U1862" i="1"/>
  <c r="V1862" i="1" s="1"/>
  <c r="Y1862" i="1"/>
  <c r="Z1862" i="1" s="1"/>
  <c r="AA1862" i="1" s="1"/>
  <c r="U1796" i="1"/>
  <c r="V1796" i="1" s="1"/>
  <c r="Y1796" i="1"/>
  <c r="Z1796" i="1" s="1"/>
  <c r="AA1796" i="1" s="1"/>
  <c r="U5565" i="1"/>
  <c r="V5565" i="1" s="1"/>
  <c r="Y5565" i="1"/>
  <c r="Z5565" i="1" s="1"/>
  <c r="AA5565" i="1" s="1"/>
  <c r="U2995" i="1"/>
  <c r="V2995" i="1" s="1"/>
  <c r="Y2995" i="1"/>
  <c r="Z2995" i="1" s="1"/>
  <c r="AA2995" i="1" s="1"/>
  <c r="U4502" i="1"/>
  <c r="V4502" i="1" s="1"/>
  <c r="Y4502" i="1"/>
  <c r="Z4502" i="1" s="1"/>
  <c r="AA4502" i="1" s="1"/>
  <c r="U5232" i="1"/>
  <c r="V5232" i="1" s="1"/>
  <c r="Y5232" i="1"/>
  <c r="U2895" i="1"/>
  <c r="V2895" i="1" s="1"/>
  <c r="Y2895" i="1"/>
  <c r="Z2895" i="1" s="1"/>
  <c r="AA2895" i="1" s="1"/>
  <c r="U2346" i="1"/>
  <c r="V2346" i="1" s="1"/>
  <c r="Y2346" i="1"/>
  <c r="Z2346" i="1" s="1"/>
  <c r="AA2346" i="1" s="1"/>
  <c r="U1696" i="1"/>
  <c r="V1696" i="1" s="1"/>
  <c r="Y1696" i="1"/>
  <c r="Z1696" i="1" s="1"/>
  <c r="AA1696" i="1" s="1"/>
  <c r="U424" i="1"/>
  <c r="V424" i="1" s="1"/>
  <c r="Y424" i="1"/>
  <c r="Z424" i="1" s="1"/>
  <c r="AA424" i="1" s="1"/>
  <c r="U316" i="1"/>
  <c r="V316" i="1" s="1"/>
  <c r="Y316" i="1"/>
  <c r="Z316" i="1" s="1"/>
  <c r="AA316" i="1" s="1"/>
  <c r="U4382" i="1"/>
  <c r="V4382" i="1" s="1"/>
  <c r="Y4382" i="1"/>
  <c r="Z4382" i="1" s="1"/>
  <c r="AA4382" i="1" s="1"/>
  <c r="U3950" i="1"/>
  <c r="V3950" i="1" s="1"/>
  <c r="Y3950" i="1"/>
  <c r="Z3950" i="1" s="1"/>
  <c r="AA3950" i="1" s="1"/>
  <c r="U4658" i="1"/>
  <c r="V4658" i="1" s="1"/>
  <c r="Y4658" i="1"/>
  <c r="Z4658" i="1" s="1"/>
  <c r="AA4658" i="1" s="1"/>
  <c r="U2759" i="1"/>
  <c r="V2759" i="1" s="1"/>
  <c r="Y2759" i="1"/>
  <c r="Z2759" i="1" s="1"/>
  <c r="AA2759" i="1" s="1"/>
  <c r="Z5147" i="1"/>
  <c r="AA5147" i="1" s="1"/>
  <c r="Z5148" i="1"/>
  <c r="AA5148" i="1" s="1"/>
  <c r="U1055" i="1"/>
  <c r="V1055" i="1" s="1"/>
  <c r="Y1055" i="1"/>
  <c r="Z1055" i="1" s="1"/>
  <c r="AA1055" i="1" s="1"/>
  <c r="U223" i="1"/>
  <c r="V223" i="1" s="1"/>
  <c r="Y223" i="1"/>
  <c r="Z223" i="1" s="1"/>
  <c r="AA223" i="1" s="1"/>
  <c r="U160" i="1"/>
  <c r="V160" i="1" s="1"/>
  <c r="Y160" i="1"/>
  <c r="Z160" i="1" s="1"/>
  <c r="AA160" i="1" s="1"/>
  <c r="Z5948" i="1"/>
  <c r="AA5948" i="1" s="1"/>
  <c r="U2624" i="1"/>
  <c r="V2624" i="1" s="1"/>
  <c r="Y2624" i="1"/>
  <c r="Z2624" i="1" s="1"/>
  <c r="AA2624" i="1" s="1"/>
  <c r="U2071" i="1"/>
  <c r="V2071" i="1" s="1"/>
  <c r="Y2071" i="1"/>
  <c r="Z2071" i="1" s="1"/>
  <c r="AA2071" i="1" s="1"/>
  <c r="U2562" i="1"/>
  <c r="V2562" i="1" s="1"/>
  <c r="Y2562" i="1"/>
  <c r="Z2562" i="1" s="1"/>
  <c r="AA2562" i="1" s="1"/>
  <c r="U683" i="1"/>
  <c r="V683" i="1" s="1"/>
  <c r="Y683" i="1"/>
  <c r="Z683" i="1" s="1"/>
  <c r="AA683" i="1" s="1"/>
  <c r="U598" i="1"/>
  <c r="V598" i="1" s="1"/>
  <c r="Y598" i="1"/>
  <c r="Z598" i="1" s="1"/>
  <c r="AA598" i="1" s="1"/>
  <c r="U2476" i="1"/>
  <c r="V2476" i="1" s="1"/>
  <c r="Y2476" i="1"/>
  <c r="Z2476" i="1" s="1"/>
  <c r="AA2476" i="1" s="1"/>
  <c r="U484" i="1"/>
  <c r="V484" i="1" s="1"/>
  <c r="Y484" i="1"/>
  <c r="Z484" i="1" s="1"/>
  <c r="AA484" i="1" s="1"/>
  <c r="U3590" i="1"/>
  <c r="V3590" i="1" s="1"/>
  <c r="Y3590" i="1"/>
  <c r="Z3590" i="1" s="1"/>
  <c r="AA3590" i="1" s="1"/>
  <c r="U1889" i="1"/>
  <c r="V1889" i="1" s="1"/>
  <c r="Y1889" i="1"/>
  <c r="Z1889" i="1" s="1"/>
  <c r="AA1889" i="1" s="1"/>
  <c r="U1774" i="1"/>
  <c r="V1774" i="1" s="1"/>
  <c r="Y1774" i="1"/>
  <c r="Z1774" i="1" s="1"/>
  <c r="AA1774" i="1" s="1"/>
  <c r="U4444" i="1"/>
  <c r="V4444" i="1" s="1"/>
  <c r="Y4444" i="1"/>
  <c r="Z4444" i="1" s="1"/>
  <c r="AA4444" i="1" s="1"/>
  <c r="U2704" i="1"/>
  <c r="V2704" i="1" s="1"/>
  <c r="Y2704" i="1"/>
  <c r="Z2704" i="1" s="1"/>
  <c r="AA2704" i="1" s="1"/>
  <c r="U3432" i="1"/>
  <c r="V3432" i="1" s="1"/>
  <c r="Y3432" i="1"/>
  <c r="Z3432" i="1" s="1"/>
  <c r="AA3432" i="1" s="1"/>
  <c r="U4139" i="1"/>
  <c r="V4139" i="1" s="1"/>
  <c r="Y4139" i="1"/>
  <c r="Z4139" i="1" s="1"/>
  <c r="AA4139" i="1" s="1"/>
  <c r="U3173" i="1"/>
  <c r="V3173" i="1" s="1"/>
  <c r="Y3173" i="1"/>
  <c r="Z3173" i="1" s="1"/>
  <c r="AA3173" i="1" s="1"/>
  <c r="U3300" i="1"/>
  <c r="V3300" i="1" s="1"/>
  <c r="Y3300" i="1"/>
  <c r="Z3300" i="1" s="1"/>
  <c r="AA3300" i="1" s="1"/>
  <c r="U470" i="1"/>
  <c r="V470" i="1" s="1"/>
  <c r="Y470" i="1"/>
  <c r="Z470" i="1" s="1"/>
  <c r="AA470" i="1" s="1"/>
  <c r="U330" i="1"/>
  <c r="V330" i="1" s="1"/>
  <c r="Y330" i="1"/>
  <c r="Z330" i="1" s="1"/>
  <c r="AA330" i="1" s="1"/>
  <c r="U5402" i="1"/>
  <c r="V5402" i="1" s="1"/>
  <c r="Y5402" i="1"/>
  <c r="Z5402" i="1" s="1"/>
  <c r="AA5402" i="1" s="1"/>
  <c r="U2749" i="1"/>
  <c r="V2749" i="1" s="1"/>
  <c r="Y2749" i="1"/>
  <c r="Z2749" i="1" s="1"/>
  <c r="AA2749" i="1" s="1"/>
  <c r="U1035" i="1"/>
  <c r="V1035" i="1" s="1"/>
  <c r="Y1035" i="1"/>
  <c r="Z1035" i="1" s="1"/>
  <c r="AA1035" i="1" s="1"/>
  <c r="U207" i="1"/>
  <c r="V207" i="1" s="1"/>
  <c r="Y207" i="1"/>
  <c r="Z207" i="1" s="1"/>
  <c r="AA207" i="1" s="1"/>
  <c r="U859" i="1"/>
  <c r="V859" i="1" s="1"/>
  <c r="Y859" i="1"/>
  <c r="Z859" i="1" s="1"/>
  <c r="AA859" i="1" s="1"/>
  <c r="U3602" i="1"/>
  <c r="V3602" i="1" s="1"/>
  <c r="Y3602" i="1"/>
  <c r="Z3602" i="1" s="1"/>
  <c r="AA3602" i="1" s="1"/>
  <c r="Z5210" i="1"/>
  <c r="AA5210" i="1" s="1"/>
  <c r="U3776" i="1"/>
  <c r="V3776" i="1" s="1"/>
  <c r="Y3776" i="1"/>
  <c r="U5073" i="1"/>
  <c r="V5073" i="1" s="1"/>
  <c r="Y5073" i="1"/>
  <c r="Z5073" i="1" s="1"/>
  <c r="AA5073" i="1" s="1"/>
  <c r="U6132" i="1"/>
  <c r="V6132" i="1" s="1"/>
  <c r="Y6132" i="1"/>
  <c r="U4936" i="1"/>
  <c r="V4936" i="1" s="1"/>
  <c r="Y4936" i="1"/>
  <c r="Z4936" i="1" s="1"/>
  <c r="AA4936" i="1" s="1"/>
  <c r="U3083" i="1"/>
  <c r="V3083" i="1" s="1"/>
  <c r="Y3083" i="1"/>
  <c r="Z3083" i="1" s="1"/>
  <c r="AA3083" i="1" s="1"/>
  <c r="U3818" i="1"/>
  <c r="V3818" i="1" s="1"/>
  <c r="Y3818" i="1"/>
  <c r="Z3818" i="1" s="1"/>
  <c r="AA3818" i="1" s="1"/>
  <c r="U6028" i="1"/>
  <c r="V6028" i="1" s="1"/>
  <c r="Y6028" i="1"/>
  <c r="Z6028" i="1" s="1"/>
  <c r="AA6028" i="1" s="1"/>
  <c r="U5083" i="1"/>
  <c r="V5083" i="1" s="1"/>
  <c r="Y5083" i="1"/>
  <c r="Z5083" i="1" s="1"/>
  <c r="AA5083" i="1" s="1"/>
  <c r="U4018" i="1"/>
  <c r="V4018" i="1" s="1"/>
  <c r="Y4018" i="1"/>
  <c r="Z4018" i="1" s="1"/>
  <c r="AA4018" i="1" s="1"/>
  <c r="U910" i="1"/>
  <c r="V910" i="1" s="1"/>
  <c r="Y910" i="1"/>
  <c r="Z910" i="1" s="1"/>
  <c r="AA910" i="1" s="1"/>
  <c r="Z5159" i="1"/>
  <c r="AA5159" i="1" s="1"/>
  <c r="Z5158" i="1"/>
  <c r="AA5158" i="1" s="1"/>
  <c r="U1107" i="1"/>
  <c r="V1107" i="1" s="1"/>
  <c r="Y1107" i="1"/>
  <c r="Z1107" i="1" s="1"/>
  <c r="AA1107" i="1" s="1"/>
  <c r="U245" i="1"/>
  <c r="V245" i="1" s="1"/>
  <c r="Y245" i="1"/>
  <c r="Z245" i="1" s="1"/>
  <c r="AA245" i="1" s="1"/>
  <c r="U864" i="1"/>
  <c r="V864" i="1" s="1"/>
  <c r="Y864" i="1"/>
  <c r="Z864" i="1" s="1"/>
  <c r="AA864" i="1" s="1"/>
  <c r="U1128" i="1"/>
  <c r="V1128" i="1" s="1"/>
  <c r="Y1128" i="1"/>
  <c r="Z1128" i="1" s="1"/>
  <c r="AA1128" i="1" s="1"/>
  <c r="U1632" i="1"/>
  <c r="V1632" i="1" s="1"/>
  <c r="Y1632" i="1"/>
  <c r="Z1632" i="1" s="1"/>
  <c r="AA1632" i="1" s="1"/>
  <c r="U855" i="1"/>
  <c r="V855" i="1" s="1"/>
  <c r="Y855" i="1"/>
  <c r="Z855" i="1" s="1"/>
  <c r="AA855" i="1" s="1"/>
  <c r="U5934" i="1"/>
  <c r="V5934" i="1" s="1"/>
  <c r="Y5934" i="1"/>
  <c r="U5722" i="1"/>
  <c r="V5722" i="1" s="1"/>
  <c r="Y5722" i="1"/>
  <c r="Z5722" i="1" s="1"/>
  <c r="AA5722" i="1" s="1"/>
  <c r="U4393" i="1"/>
  <c r="V4393" i="1" s="1"/>
  <c r="Y4393" i="1"/>
  <c r="Z4393" i="1" s="1"/>
  <c r="AA4393" i="1" s="1"/>
  <c r="U5416" i="1"/>
  <c r="V5416" i="1" s="1"/>
  <c r="Y5416" i="1"/>
  <c r="U3470" i="1"/>
  <c r="V3470" i="1" s="1"/>
  <c r="Y3470" i="1"/>
  <c r="Z3470" i="1" s="1"/>
  <c r="AA3470" i="1" s="1"/>
  <c r="U2255" i="1"/>
  <c r="V2255" i="1" s="1"/>
  <c r="Y2255" i="1"/>
  <c r="Z2255" i="1" s="1"/>
  <c r="AA2255" i="1" s="1"/>
  <c r="U5865" i="1"/>
  <c r="V5865" i="1" s="1"/>
  <c r="Y5865" i="1"/>
  <c r="U5381" i="1"/>
  <c r="V5381" i="1" s="1"/>
  <c r="Y5381" i="1"/>
  <c r="Z5381" i="1" s="1"/>
  <c r="AA5381" i="1" s="1"/>
  <c r="U2165" i="1"/>
  <c r="V2165" i="1" s="1"/>
  <c r="Y2165" i="1"/>
  <c r="Z2165" i="1" s="1"/>
  <c r="AA2165" i="1" s="1"/>
  <c r="U1869" i="1"/>
  <c r="V1869" i="1" s="1"/>
  <c r="Y1869" i="1"/>
  <c r="Z1869" i="1" s="1"/>
  <c r="AA1869" i="1" s="1"/>
  <c r="U1756" i="1"/>
  <c r="V1756" i="1" s="1"/>
  <c r="Y1756" i="1"/>
  <c r="Z1756" i="1" s="1"/>
  <c r="AA1756" i="1" s="1"/>
  <c r="U2428" i="1"/>
  <c r="V2428" i="1" s="1"/>
  <c r="Y2428" i="1"/>
  <c r="Z2428" i="1" s="1"/>
  <c r="AA2428" i="1" s="1"/>
  <c r="Z3970" i="1"/>
  <c r="AA3970" i="1" s="1"/>
  <c r="U2267" i="1"/>
  <c r="V2267" i="1" s="1"/>
  <c r="Y2267" i="1"/>
  <c r="U2991" i="1"/>
  <c r="V2991" i="1" s="1"/>
  <c r="Y2991" i="1"/>
  <c r="Z2991" i="1" s="1"/>
  <c r="AA2991" i="1" s="1"/>
  <c r="U2204" i="1"/>
  <c r="V2204" i="1" s="1"/>
  <c r="Y2204" i="1"/>
  <c r="Z2204" i="1" s="1"/>
  <c r="AA2204" i="1" s="1"/>
  <c r="U2219" i="1"/>
  <c r="V2219" i="1" s="1"/>
  <c r="Y2219" i="1"/>
  <c r="Z2219" i="1" s="1"/>
  <c r="AA2219" i="1" s="1"/>
  <c r="U4151" i="1"/>
  <c r="V4151" i="1" s="1"/>
  <c r="Y4151" i="1"/>
  <c r="Z4151" i="1" s="1"/>
  <c r="AA4151" i="1" s="1"/>
  <c r="U5000" i="1"/>
  <c r="V5000" i="1" s="1"/>
  <c r="Y5000" i="1"/>
  <c r="Z5000" i="1" s="1"/>
  <c r="AA5000" i="1" s="1"/>
  <c r="U4473" i="1"/>
  <c r="V4473" i="1" s="1"/>
  <c r="Y4473" i="1"/>
  <c r="Z4473" i="1" s="1"/>
  <c r="AA4473" i="1" s="1"/>
  <c r="U4363" i="1"/>
  <c r="V4363" i="1" s="1"/>
  <c r="Y4363" i="1"/>
  <c r="Z4363" i="1" s="1"/>
  <c r="AA4363" i="1" s="1"/>
  <c r="U3092" i="1"/>
  <c r="V3092" i="1" s="1"/>
  <c r="Y3092" i="1"/>
  <c r="Z3092" i="1" s="1"/>
  <c r="AA3092" i="1" s="1"/>
  <c r="Z5953" i="1"/>
  <c r="AA5953" i="1" s="1"/>
  <c r="Z5954" i="1"/>
  <c r="AA5954" i="1" s="1"/>
  <c r="U4967" i="1"/>
  <c r="V4967" i="1" s="1"/>
  <c r="Y4967" i="1"/>
  <c r="Z4967" i="1" s="1"/>
  <c r="AA4967" i="1" s="1"/>
  <c r="U4631" i="1"/>
  <c r="V4631" i="1" s="1"/>
  <c r="Y4631" i="1"/>
  <c r="U6045" i="1"/>
  <c r="V6045" i="1" s="1"/>
  <c r="Y6045" i="1"/>
  <c r="Z6045" i="1" s="1"/>
  <c r="AA6045" i="1" s="1"/>
  <c r="U5053" i="1"/>
  <c r="V5053" i="1" s="1"/>
  <c r="Y5053" i="1"/>
  <c r="Z5053" i="1" s="1"/>
  <c r="AA5053" i="1" s="1"/>
  <c r="U5922" i="1"/>
  <c r="V5922" i="1" s="1"/>
  <c r="Y5922" i="1"/>
  <c r="U2728" i="1"/>
  <c r="V2728" i="1" s="1"/>
  <c r="Y2728" i="1"/>
  <c r="Z2728" i="1" s="1"/>
  <c r="AA2728" i="1" s="1"/>
  <c r="U3089" i="1"/>
  <c r="V3089" i="1" s="1"/>
  <c r="Y3089" i="1"/>
  <c r="Z3089" i="1" s="1"/>
  <c r="AA3089" i="1" s="1"/>
  <c r="U5694" i="1"/>
  <c r="V5694" i="1" s="1"/>
  <c r="Y5694" i="1"/>
  <c r="Z5694" i="1" s="1"/>
  <c r="AA5694" i="1" s="1"/>
  <c r="U4092" i="1"/>
  <c r="V4092" i="1" s="1"/>
  <c r="Y4092" i="1"/>
  <c r="Z4092" i="1" s="1"/>
  <c r="AA4092" i="1" s="1"/>
  <c r="U5557" i="1"/>
  <c r="V5557" i="1" s="1"/>
  <c r="Y5557" i="1"/>
  <c r="Z5557" i="1" s="1"/>
  <c r="AA5557" i="1" s="1"/>
  <c r="U6086" i="1"/>
  <c r="V6086" i="1" s="1"/>
  <c r="Y6086" i="1"/>
  <c r="Z6086" i="1" s="1"/>
  <c r="AA6086" i="1" s="1"/>
  <c r="U3506" i="1"/>
  <c r="V3506" i="1" s="1"/>
  <c r="Y3506" i="1"/>
  <c r="Z3506" i="1" s="1"/>
  <c r="AA3506" i="1" s="1"/>
  <c r="U5391" i="1"/>
  <c r="V5391" i="1" s="1"/>
  <c r="Y5391" i="1"/>
  <c r="Z5391" i="1" s="1"/>
  <c r="AA5391" i="1" s="1"/>
  <c r="U3033" i="1"/>
  <c r="V3033" i="1" s="1"/>
  <c r="Y3033" i="1"/>
  <c r="Z3033" i="1" s="1"/>
  <c r="AA3033" i="1" s="1"/>
  <c r="U4522" i="1"/>
  <c r="V4522" i="1" s="1"/>
  <c r="Y4522" i="1"/>
  <c r="Z4522" i="1" s="1"/>
  <c r="AA4522" i="1" s="1"/>
  <c r="U4809" i="1"/>
  <c r="V4809" i="1" s="1"/>
  <c r="Y4809" i="1"/>
  <c r="Z4809" i="1" s="1"/>
  <c r="AA4809" i="1" s="1"/>
  <c r="U3474" i="1"/>
  <c r="V3474" i="1" s="1"/>
  <c r="Y3474" i="1"/>
  <c r="Z3474" i="1" s="1"/>
  <c r="AA3474" i="1" s="1"/>
  <c r="U2998" i="1"/>
  <c r="V2998" i="1" s="1"/>
  <c r="Y2998" i="1"/>
  <c r="U2908" i="1"/>
  <c r="V2908" i="1" s="1"/>
  <c r="Y2908" i="1"/>
  <c r="Z2908" i="1" s="1"/>
  <c r="AA2908" i="1" s="1"/>
  <c r="U3419" i="1"/>
  <c r="V3419" i="1" s="1"/>
  <c r="Y3419" i="1"/>
  <c r="U2309" i="1"/>
  <c r="V2309" i="1" s="1"/>
  <c r="Y2309" i="1"/>
  <c r="Z2309" i="1" s="1"/>
  <c r="AA2309" i="1" s="1"/>
  <c r="U3723" i="1"/>
  <c r="V3723" i="1" s="1"/>
  <c r="Y3723" i="1"/>
  <c r="Z3723" i="1" s="1"/>
  <c r="AA3723" i="1" s="1"/>
  <c r="U5190" i="1"/>
  <c r="V5190" i="1" s="1"/>
  <c r="Y5190" i="1"/>
  <c r="Z5190" i="1" s="1"/>
  <c r="AA5190" i="1" s="1"/>
  <c r="U406" i="1"/>
  <c r="V406" i="1" s="1"/>
  <c r="Y406" i="1"/>
  <c r="Z406" i="1" s="1"/>
  <c r="AA406" i="1" s="1"/>
  <c r="U404" i="1"/>
  <c r="V404" i="1" s="1"/>
  <c r="Y404" i="1"/>
  <c r="Z404" i="1" s="1"/>
  <c r="AA404" i="1" s="1"/>
  <c r="U292" i="1"/>
  <c r="V292" i="1" s="1"/>
  <c r="Y292" i="1"/>
  <c r="Z292" i="1" s="1"/>
  <c r="AA292" i="1" s="1"/>
  <c r="U2859" i="1"/>
  <c r="V2859" i="1" s="1"/>
  <c r="Y2859" i="1"/>
  <c r="Z2859" i="1" s="1"/>
  <c r="AA2859" i="1" s="1"/>
  <c r="U4757" i="1"/>
  <c r="V4757" i="1" s="1"/>
  <c r="Y4757" i="1"/>
  <c r="U5780" i="1"/>
  <c r="V5780" i="1" s="1"/>
  <c r="Y5780" i="1"/>
  <c r="U4282" i="1"/>
  <c r="V4282" i="1" s="1"/>
  <c r="Y4282" i="1"/>
  <c r="Z4282" i="1" s="1"/>
  <c r="AA4282" i="1" s="1"/>
  <c r="U4667" i="1"/>
  <c r="V4667" i="1" s="1"/>
  <c r="Y4667" i="1"/>
  <c r="Z4667" i="1" s="1"/>
  <c r="AA4667" i="1" s="1"/>
  <c r="U2927" i="1"/>
  <c r="V2927" i="1" s="1"/>
  <c r="Y2927" i="1"/>
  <c r="Z2927" i="1" s="1"/>
  <c r="AA2927" i="1" s="1"/>
  <c r="U969" i="1"/>
  <c r="V969" i="1" s="1"/>
  <c r="Y969" i="1"/>
  <c r="Z969" i="1" s="1"/>
  <c r="AA969" i="1" s="1"/>
  <c r="U911" i="1"/>
  <c r="V911" i="1" s="1"/>
  <c r="Y911" i="1"/>
  <c r="Z911" i="1" s="1"/>
  <c r="AA911" i="1" s="1"/>
  <c r="Z5840" i="1"/>
  <c r="AA5840" i="1" s="1"/>
  <c r="Z5839" i="1"/>
  <c r="AA5839" i="1" s="1"/>
  <c r="U3493" i="1"/>
  <c r="V3493" i="1" s="1"/>
  <c r="Y3493" i="1"/>
  <c r="Z3493" i="1" s="1"/>
  <c r="AA3493" i="1" s="1"/>
  <c r="U2465" i="1"/>
  <c r="V2465" i="1" s="1"/>
  <c r="Y2465" i="1"/>
  <c r="Z2465" i="1" s="1"/>
  <c r="AA2465" i="1" s="1"/>
  <c r="U2015" i="1"/>
  <c r="V2015" i="1" s="1"/>
  <c r="Y2015" i="1"/>
  <c r="Z2015" i="1" s="1"/>
  <c r="AA2015" i="1" s="1"/>
  <c r="U730" i="1"/>
  <c r="V730" i="1" s="1"/>
  <c r="Y730" i="1"/>
  <c r="Z730" i="1" s="1"/>
  <c r="AA730" i="1" s="1"/>
  <c r="U3643" i="1"/>
  <c r="V3643" i="1" s="1"/>
  <c r="Y3643" i="1"/>
  <c r="Z3643" i="1" s="1"/>
  <c r="AA3643" i="1" s="1"/>
  <c r="U432" i="1"/>
  <c r="V432" i="1" s="1"/>
  <c r="Y432" i="1"/>
  <c r="Z432" i="1" s="1"/>
  <c r="AA432" i="1" s="1"/>
  <c r="U4627" i="1"/>
  <c r="V4627" i="1" s="1"/>
  <c r="Y4627" i="1"/>
  <c r="Z4627" i="1" s="1"/>
  <c r="AA4627" i="1" s="1"/>
  <c r="U1064" i="1"/>
  <c r="V1064" i="1" s="1"/>
  <c r="Y1064" i="1"/>
  <c r="Z1064" i="1" s="1"/>
  <c r="AA1064" i="1" s="1"/>
  <c r="U1627" i="1"/>
  <c r="V1627" i="1" s="1"/>
  <c r="Y1627" i="1"/>
  <c r="Z1627" i="1" s="1"/>
  <c r="AA1627" i="1" s="1"/>
  <c r="U5054" i="1"/>
  <c r="V5054" i="1" s="1"/>
  <c r="Y5054" i="1"/>
  <c r="Z5054" i="1" s="1"/>
  <c r="AA5054" i="1" s="1"/>
  <c r="U2059" i="1"/>
  <c r="V2059" i="1" s="1"/>
  <c r="Y2059" i="1"/>
  <c r="Z2059" i="1" s="1"/>
  <c r="AA2059" i="1" s="1"/>
  <c r="U685" i="1"/>
  <c r="V685" i="1" s="1"/>
  <c r="Y685" i="1"/>
  <c r="Z685" i="1" s="1"/>
  <c r="AA685" i="1" s="1"/>
  <c r="U480" i="1"/>
  <c r="V480" i="1" s="1"/>
  <c r="Y480" i="1"/>
  <c r="Z480" i="1" s="1"/>
  <c r="AA480" i="1" s="1"/>
  <c r="U4447" i="1"/>
  <c r="V4447" i="1" s="1"/>
  <c r="Y4447" i="1"/>
  <c r="Z4447" i="1" s="1"/>
  <c r="AA4447" i="1" s="1"/>
  <c r="U3408" i="1"/>
  <c r="V3408" i="1" s="1"/>
  <c r="Y3408" i="1"/>
  <c r="Z3408" i="1" s="1"/>
  <c r="AA3408" i="1" s="1"/>
  <c r="U4385" i="1"/>
  <c r="V4385" i="1" s="1"/>
  <c r="Y4385" i="1"/>
  <c r="Z4385" i="1" s="1"/>
  <c r="AA4385" i="1" s="1"/>
  <c r="U936" i="1"/>
  <c r="V936" i="1" s="1"/>
  <c r="Y936" i="1"/>
  <c r="Z936" i="1" s="1"/>
  <c r="AA936" i="1" s="1"/>
  <c r="U1084" i="1"/>
  <c r="V1084" i="1" s="1"/>
  <c r="Y1084" i="1"/>
  <c r="Z1084" i="1" s="1"/>
  <c r="AA1084" i="1" s="1"/>
  <c r="Z5160" i="1"/>
  <c r="AA5160" i="1" s="1"/>
  <c r="U5805" i="1"/>
  <c r="V5805" i="1" s="1"/>
  <c r="Y5805" i="1"/>
  <c r="Z5805" i="1" s="1"/>
  <c r="AA5805" i="1" s="1"/>
  <c r="U4005" i="1"/>
  <c r="V4005" i="1" s="1"/>
  <c r="Y4005" i="1"/>
  <c r="Z4005" i="1" s="1"/>
  <c r="AA4005" i="1" s="1"/>
  <c r="U2012" i="1"/>
  <c r="V2012" i="1" s="1"/>
  <c r="Y2012" i="1"/>
  <c r="Z2012" i="1" s="1"/>
  <c r="AA2012" i="1" s="1"/>
  <c r="U733" i="1"/>
  <c r="V733" i="1" s="1"/>
  <c r="Y733" i="1"/>
  <c r="Z733" i="1" s="1"/>
  <c r="AA733" i="1" s="1"/>
  <c r="U5137" i="1"/>
  <c r="V5137" i="1" s="1"/>
  <c r="Y5137" i="1"/>
  <c r="U397" i="1"/>
  <c r="V397" i="1" s="1"/>
  <c r="Y397" i="1"/>
  <c r="Z397" i="1" s="1"/>
  <c r="AA397" i="1" s="1"/>
  <c r="U2928" i="1"/>
  <c r="V2928" i="1" s="1"/>
  <c r="Y2928" i="1"/>
  <c r="Z2928" i="1" s="1"/>
  <c r="AA2928" i="1" s="1"/>
  <c r="U2443" i="1"/>
  <c r="V2443" i="1" s="1"/>
  <c r="Y2443" i="1"/>
  <c r="Z2443" i="1" s="1"/>
  <c r="AA2443" i="1" s="1"/>
  <c r="U878" i="1"/>
  <c r="V878" i="1" s="1"/>
  <c r="Y878" i="1"/>
  <c r="Z878" i="1" s="1"/>
  <c r="AA878" i="1" s="1"/>
  <c r="U4391" i="1"/>
  <c r="V4391" i="1" s="1"/>
  <c r="Y4391" i="1"/>
  <c r="Z4391" i="1" s="1"/>
  <c r="AA4391" i="1" s="1"/>
  <c r="Z5983" i="1"/>
  <c r="AA5983" i="1" s="1"/>
  <c r="Z5982" i="1"/>
  <c r="AA5982" i="1" s="1"/>
  <c r="U1276" i="1"/>
  <c r="V1276" i="1" s="1"/>
  <c r="Y1276" i="1"/>
  <c r="Z1276" i="1" s="1"/>
  <c r="AA1276" i="1" s="1"/>
  <c r="U1496" i="1"/>
  <c r="V1496" i="1" s="1"/>
  <c r="Y1496" i="1"/>
  <c r="Z1496" i="1" s="1"/>
  <c r="AA1496" i="1" s="1"/>
  <c r="U3234" i="1"/>
  <c r="V3234" i="1" s="1"/>
  <c r="Y3234" i="1"/>
  <c r="Z3234" i="1" s="1"/>
  <c r="AA3234" i="1" s="1"/>
  <c r="U838" i="1"/>
  <c r="V838" i="1" s="1"/>
  <c r="Y838" i="1"/>
  <c r="Z838" i="1" s="1"/>
  <c r="AA838" i="1" s="1"/>
  <c r="U588" i="1"/>
  <c r="V588" i="1" s="1"/>
  <c r="Y588" i="1"/>
  <c r="Z588" i="1" s="1"/>
  <c r="AA588" i="1" s="1"/>
  <c r="U1841" i="1"/>
  <c r="V1841" i="1" s="1"/>
  <c r="Y1841" i="1"/>
  <c r="Z1841" i="1" s="1"/>
  <c r="AA1841" i="1" s="1"/>
  <c r="U2217" i="1"/>
  <c r="V2217" i="1" s="1"/>
  <c r="Y2217" i="1"/>
  <c r="Z2217" i="1" s="1"/>
  <c r="AA2217" i="1" s="1"/>
  <c r="U461" i="1"/>
  <c r="V461" i="1" s="1"/>
  <c r="Y461" i="1"/>
  <c r="Z461" i="1" s="1"/>
  <c r="AA461" i="1" s="1"/>
  <c r="U1972" i="1"/>
  <c r="V1972" i="1" s="1"/>
  <c r="Y1972" i="1"/>
  <c r="Z1972" i="1" s="1"/>
  <c r="AA1972" i="1" s="1"/>
  <c r="U1093" i="1"/>
  <c r="V1093" i="1" s="1"/>
  <c r="Y1093" i="1"/>
  <c r="Z1093" i="1" s="1"/>
  <c r="AA1093" i="1" s="1"/>
  <c r="U5265" i="1"/>
  <c r="V5265" i="1" s="1"/>
  <c r="Y5265" i="1"/>
  <c r="Z5265" i="1" s="1"/>
  <c r="AA5265" i="1" s="1"/>
  <c r="Z5861" i="1"/>
  <c r="AA5861" i="1" s="1"/>
  <c r="U43" i="1"/>
  <c r="V43" i="1" s="1"/>
  <c r="Y43" i="1"/>
  <c r="Z43" i="1" s="1"/>
  <c r="AA43" i="1" s="1"/>
  <c r="U4562" i="1"/>
  <c r="V4562" i="1" s="1"/>
  <c r="Y4562" i="1"/>
  <c r="Z4562" i="1" s="1"/>
  <c r="AA4562" i="1" s="1"/>
  <c r="U5120" i="1"/>
  <c r="V5120" i="1" s="1"/>
  <c r="Y5120" i="1"/>
  <c r="U6165" i="1"/>
  <c r="V6165" i="1" s="1"/>
  <c r="Y6165" i="1"/>
  <c r="Z6165" i="1" s="1"/>
  <c r="AA6165" i="1" s="1"/>
  <c r="U6037" i="1"/>
  <c r="V6037" i="1" s="1"/>
  <c r="Y6037" i="1"/>
  <c r="Z6037" i="1" s="1"/>
  <c r="AA6037" i="1" s="1"/>
  <c r="U2495" i="1"/>
  <c r="V2495" i="1" s="1"/>
  <c r="Y2495" i="1"/>
  <c r="Z2495" i="1" s="1"/>
  <c r="AA2495" i="1" s="1"/>
  <c r="U4698" i="1"/>
  <c r="V4698" i="1" s="1"/>
  <c r="Y4698" i="1"/>
  <c r="Z4698" i="1" s="1"/>
  <c r="AA4698" i="1" s="1"/>
  <c r="U2385" i="1"/>
  <c r="V2385" i="1" s="1"/>
  <c r="Y2385" i="1"/>
  <c r="Z2385" i="1" s="1"/>
  <c r="AA2385" i="1" s="1"/>
  <c r="Z4617" i="1"/>
  <c r="AA4617" i="1" s="1"/>
  <c r="U1430" i="1"/>
  <c r="V1430" i="1" s="1"/>
  <c r="Y1430" i="1"/>
  <c r="Z1430" i="1" s="1"/>
  <c r="AA1430" i="1" s="1"/>
  <c r="U1509" i="1"/>
  <c r="V1509" i="1" s="1"/>
  <c r="Y1509" i="1"/>
  <c r="Z1509" i="1" s="1"/>
  <c r="AA1509" i="1" s="1"/>
  <c r="U1310" i="1"/>
  <c r="V1310" i="1" s="1"/>
  <c r="Y1310" i="1"/>
  <c r="Z1310" i="1" s="1"/>
  <c r="AA1310" i="1" s="1"/>
  <c r="U1154" i="1"/>
  <c r="V1154" i="1" s="1"/>
  <c r="Y1154" i="1"/>
  <c r="Z1154" i="1" s="1"/>
  <c r="AA1154" i="1" s="1"/>
  <c r="U5313" i="1"/>
  <c r="V5313" i="1" s="1"/>
  <c r="Y5313" i="1"/>
  <c r="Z5313" i="1" s="1"/>
  <c r="AA5313" i="1" s="1"/>
  <c r="U659" i="1"/>
  <c r="V659" i="1" s="1"/>
  <c r="Y659" i="1"/>
  <c r="Z659" i="1" s="1"/>
  <c r="AA659" i="1" s="1"/>
  <c r="U5163" i="1"/>
  <c r="V5163" i="1" s="1"/>
  <c r="Y5163" i="1"/>
  <c r="U2645" i="1"/>
  <c r="V2645" i="1" s="1"/>
  <c r="Y2645" i="1"/>
  <c r="Z2645" i="1" s="1"/>
  <c r="AA2645" i="1" s="1"/>
  <c r="U2899" i="1"/>
  <c r="V2899" i="1" s="1"/>
  <c r="Y2899" i="1"/>
  <c r="Z2899" i="1" s="1"/>
  <c r="AA2899" i="1" s="1"/>
  <c r="U325" i="1"/>
  <c r="V325" i="1" s="1"/>
  <c r="Y325" i="1"/>
  <c r="Z325" i="1" s="1"/>
  <c r="AA325" i="1" s="1"/>
  <c r="U971" i="1"/>
  <c r="V971" i="1" s="1"/>
  <c r="Y971" i="1"/>
  <c r="Z971" i="1" s="1"/>
  <c r="AA971" i="1" s="1"/>
  <c r="U5634" i="1"/>
  <c r="V5634" i="1" s="1"/>
  <c r="Y5634" i="1"/>
  <c r="Z5634" i="1" s="1"/>
  <c r="AA5634" i="1" s="1"/>
  <c r="U1644" i="1"/>
  <c r="V1644" i="1" s="1"/>
  <c r="Y1644" i="1"/>
  <c r="Z1644" i="1" s="1"/>
  <c r="AA1644" i="1" s="1"/>
  <c r="U4556" i="1"/>
  <c r="V4556" i="1" s="1"/>
  <c r="Y4556" i="1"/>
  <c r="Z4556" i="1" s="1"/>
  <c r="AA4556" i="1" s="1"/>
  <c r="U1095" i="1"/>
  <c r="V1095" i="1" s="1"/>
  <c r="Y1095" i="1"/>
  <c r="Z1095" i="1" s="1"/>
  <c r="AA1095" i="1" s="1"/>
  <c r="U1028" i="1"/>
  <c r="V1028" i="1" s="1"/>
  <c r="Y1028" i="1"/>
  <c r="Z1028" i="1" s="1"/>
  <c r="AA1028" i="1" s="1"/>
  <c r="U260" i="1"/>
  <c r="V260" i="1" s="1"/>
  <c r="Y260" i="1"/>
  <c r="Z260" i="1" s="1"/>
  <c r="AA260" i="1" s="1"/>
  <c r="U209" i="1"/>
  <c r="V209" i="1" s="1"/>
  <c r="Y209" i="1"/>
  <c r="Z209" i="1" s="1"/>
  <c r="AA209" i="1" s="1"/>
  <c r="U867" i="1"/>
  <c r="V867" i="1" s="1"/>
  <c r="Y867" i="1"/>
  <c r="Z867" i="1" s="1"/>
  <c r="AA867" i="1" s="1"/>
  <c r="U4924" i="1"/>
  <c r="V4924" i="1" s="1"/>
  <c r="Y4924" i="1"/>
  <c r="U4876" i="1"/>
  <c r="V4876" i="1" s="1"/>
  <c r="Y4876" i="1"/>
  <c r="Z4876" i="1" s="1"/>
  <c r="AA4876" i="1" s="1"/>
  <c r="U3460" i="1"/>
  <c r="V3460" i="1" s="1"/>
  <c r="Y3460" i="1"/>
  <c r="Z3460" i="1" s="1"/>
  <c r="AA3460" i="1" s="1"/>
  <c r="U4369" i="1"/>
  <c r="V4369" i="1" s="1"/>
  <c r="Y4369" i="1"/>
  <c r="Z4369" i="1" s="1"/>
  <c r="AA4369" i="1" s="1"/>
  <c r="U5076" i="1"/>
  <c r="V5076" i="1" s="1"/>
  <c r="Y5076" i="1"/>
  <c r="Z5076" i="1" s="1"/>
  <c r="AA5076" i="1" s="1"/>
  <c r="U4968" i="1"/>
  <c r="V4968" i="1" s="1"/>
  <c r="Y4968" i="1"/>
  <c r="Z4968" i="1" s="1"/>
  <c r="AA4968" i="1" s="1"/>
  <c r="U3000" i="1"/>
  <c r="V3000" i="1" s="1"/>
  <c r="Y3000" i="1"/>
  <c r="Z3000" i="1" s="1"/>
  <c r="AA3000" i="1" s="1"/>
  <c r="U2906" i="1"/>
  <c r="V2906" i="1" s="1"/>
  <c r="Y2906" i="1"/>
  <c r="Z2906" i="1" s="1"/>
  <c r="AA2906" i="1" s="1"/>
  <c r="U5806" i="1"/>
  <c r="V5806" i="1" s="1"/>
  <c r="Y5806" i="1"/>
  <c r="Z5806" i="1" s="1"/>
  <c r="AA5806" i="1" s="1"/>
  <c r="Z5877" i="1"/>
  <c r="AA5877" i="1" s="1"/>
  <c r="U2144" i="1"/>
  <c r="V2144" i="1" s="1"/>
  <c r="Y2144" i="1"/>
  <c r="Z2144" i="1" s="1"/>
  <c r="AA2144" i="1" s="1"/>
  <c r="U1987" i="1"/>
  <c r="V1987" i="1" s="1"/>
  <c r="Y1987" i="1"/>
  <c r="Z1987" i="1" s="1"/>
  <c r="AA1987" i="1" s="1"/>
  <c r="U672" i="1"/>
  <c r="V672" i="1" s="1"/>
  <c r="Y672" i="1"/>
  <c r="Z672" i="1" s="1"/>
  <c r="AA672" i="1" s="1"/>
  <c r="U1879" i="1"/>
  <c r="V1879" i="1" s="1"/>
  <c r="Y1879" i="1"/>
  <c r="Z1879" i="1" s="1"/>
  <c r="AA1879" i="1" s="1"/>
  <c r="U2951" i="1"/>
  <c r="V2951" i="1" s="1"/>
  <c r="Y2951" i="1"/>
  <c r="Z2951" i="1" s="1"/>
  <c r="AA2951" i="1" s="1"/>
  <c r="U5903" i="1"/>
  <c r="V5903" i="1" s="1"/>
  <c r="Y5903" i="1"/>
  <c r="Z5903" i="1" s="1"/>
  <c r="AA5903" i="1" s="1"/>
  <c r="U2455" i="1"/>
  <c r="V2455" i="1" s="1"/>
  <c r="Y2455" i="1"/>
  <c r="Z2455" i="1" s="1"/>
  <c r="AA2455" i="1" s="1"/>
  <c r="U857" i="1"/>
  <c r="V857" i="1" s="1"/>
  <c r="Y857" i="1"/>
  <c r="Z857" i="1" s="1"/>
  <c r="AA857" i="1" s="1"/>
  <c r="U4849" i="1"/>
  <c r="V4849" i="1" s="1"/>
  <c r="Y4849" i="1"/>
  <c r="U5488" i="1"/>
  <c r="V5488" i="1" s="1"/>
  <c r="Y5488" i="1"/>
  <c r="Z5488" i="1" s="1"/>
  <c r="AA5488" i="1" s="1"/>
  <c r="U2091" i="1"/>
  <c r="V2091" i="1" s="1"/>
  <c r="Y2091" i="1"/>
  <c r="Z2091" i="1" s="1"/>
  <c r="AA2091" i="1" s="1"/>
  <c r="U631" i="1"/>
  <c r="V631" i="1" s="1"/>
  <c r="Y631" i="1"/>
  <c r="Z631" i="1" s="1"/>
  <c r="AA631" i="1" s="1"/>
  <c r="U1856" i="1"/>
  <c r="V1856" i="1" s="1"/>
  <c r="Y1856" i="1"/>
  <c r="Z1856" i="1" s="1"/>
  <c r="AA1856" i="1" s="1"/>
  <c r="U2959" i="1"/>
  <c r="V2959" i="1" s="1"/>
  <c r="Y2959" i="1"/>
  <c r="Z2959" i="1" s="1"/>
  <c r="AA2959" i="1" s="1"/>
  <c r="U4701" i="1"/>
  <c r="V4701" i="1" s="1"/>
  <c r="Y4701" i="1"/>
  <c r="Z4701" i="1" s="1"/>
  <c r="AA4701" i="1" s="1"/>
  <c r="U1612" i="1"/>
  <c r="V1612" i="1" s="1"/>
  <c r="Y1612" i="1"/>
  <c r="Z1612" i="1" s="1"/>
  <c r="AA1612" i="1" s="1"/>
  <c r="U1326" i="1"/>
  <c r="V1326" i="1" s="1"/>
  <c r="Y1326" i="1"/>
  <c r="Z1326" i="1" s="1"/>
  <c r="AA1326" i="1" s="1"/>
  <c r="U2497" i="1"/>
  <c r="V2497" i="1" s="1"/>
  <c r="Y2497" i="1"/>
  <c r="Z2497" i="1" s="1"/>
  <c r="AA2497" i="1" s="1"/>
  <c r="U4789" i="1"/>
  <c r="V4789" i="1" s="1"/>
  <c r="Y4789" i="1"/>
  <c r="Z4789" i="1" s="1"/>
  <c r="AA4789" i="1" s="1"/>
  <c r="U3889" i="1"/>
  <c r="V3889" i="1" s="1"/>
  <c r="Y3889" i="1"/>
  <c r="Z3889" i="1" s="1"/>
  <c r="AA3889" i="1" s="1"/>
  <c r="U2187" i="1"/>
  <c r="V2187" i="1" s="1"/>
  <c r="Y2187" i="1"/>
  <c r="Z2187" i="1" s="1"/>
  <c r="AA2187" i="1" s="1"/>
  <c r="U2958" i="1"/>
  <c r="V2958" i="1" s="1"/>
  <c r="Y2958" i="1"/>
  <c r="Z2958" i="1" s="1"/>
  <c r="AA2958" i="1" s="1"/>
  <c r="U5307" i="1"/>
  <c r="V5307" i="1" s="1"/>
  <c r="Y5307" i="1"/>
  <c r="U3150" i="1"/>
  <c r="V3150" i="1" s="1"/>
  <c r="Y3150" i="1"/>
  <c r="Z3150" i="1" s="1"/>
  <c r="AA3150" i="1" s="1"/>
  <c r="U83" i="1"/>
  <c r="V83" i="1" s="1"/>
  <c r="Y83" i="1"/>
  <c r="Z83" i="1" s="1"/>
  <c r="AA83" i="1" s="1"/>
  <c r="U6196" i="1"/>
  <c r="V6196" i="1" s="1"/>
  <c r="Y6196" i="1"/>
  <c r="Z6196" i="1" s="1"/>
  <c r="AA6196" i="1" s="1"/>
  <c r="U5319" i="1"/>
  <c r="V5319" i="1" s="1"/>
  <c r="Y5319" i="1"/>
  <c r="U3055" i="1"/>
  <c r="V3055" i="1" s="1"/>
  <c r="Y3055" i="1"/>
  <c r="Z3055" i="1" s="1"/>
  <c r="AA3055" i="1" s="1"/>
  <c r="U1561" i="1"/>
  <c r="V1561" i="1" s="1"/>
  <c r="Y1561" i="1"/>
  <c r="Z1561" i="1" s="1"/>
  <c r="AA1561" i="1" s="1"/>
  <c r="U1387" i="1"/>
  <c r="V1387" i="1" s="1"/>
  <c r="Y1387" i="1"/>
  <c r="Z1387" i="1" s="1"/>
  <c r="AA1387" i="1" s="1"/>
  <c r="U1541" i="1"/>
  <c r="V1541" i="1" s="1"/>
  <c r="Y1541" i="1"/>
  <c r="Z1541" i="1" s="1"/>
  <c r="AA1541" i="1" s="1"/>
  <c r="U1457" i="1"/>
  <c r="V1457" i="1" s="1"/>
  <c r="Y1457" i="1"/>
  <c r="Z1457" i="1" s="1"/>
  <c r="AA1457" i="1" s="1"/>
  <c r="U1142" i="1"/>
  <c r="V1142" i="1" s="1"/>
  <c r="Y1142" i="1"/>
  <c r="Z1142" i="1" s="1"/>
  <c r="AA1142" i="1" s="1"/>
  <c r="U552" i="1"/>
  <c r="V552" i="1" s="1"/>
  <c r="Y552" i="1"/>
  <c r="Z552" i="1" s="1"/>
  <c r="AA552" i="1" s="1"/>
  <c r="U3977" i="1"/>
  <c r="V3977" i="1" s="1"/>
  <c r="Y3977" i="1"/>
  <c r="Z3977" i="1" s="1"/>
  <c r="AA3977" i="1" s="1"/>
  <c r="U4620" i="1"/>
  <c r="V4620" i="1" s="1"/>
  <c r="Y4620" i="1"/>
  <c r="Z4620" i="1" s="1"/>
  <c r="AA4620" i="1" s="1"/>
  <c r="U3146" i="1"/>
  <c r="V3146" i="1" s="1"/>
  <c r="Y3146" i="1"/>
  <c r="Z3146" i="1" s="1"/>
  <c r="AA3146" i="1" s="1"/>
  <c r="U141" i="1"/>
  <c r="V141" i="1" s="1"/>
  <c r="Y141" i="1"/>
  <c r="Z141" i="1" s="1"/>
  <c r="AA141" i="1" s="1"/>
  <c r="U59" i="1"/>
  <c r="V59" i="1" s="1"/>
  <c r="Y59" i="1"/>
  <c r="Z59" i="1" s="1"/>
  <c r="AA59" i="1" s="1"/>
  <c r="U6149" i="1"/>
  <c r="V6149" i="1" s="1"/>
  <c r="Y6149" i="1"/>
  <c r="Z6149" i="1" s="1"/>
  <c r="AA6149" i="1" s="1"/>
  <c r="U1365" i="1"/>
  <c r="V1365" i="1" s="1"/>
  <c r="Y1365" i="1"/>
  <c r="Z1365" i="1" s="1"/>
  <c r="AA1365" i="1" s="1"/>
  <c r="U1472" i="1"/>
  <c r="V1472" i="1" s="1"/>
  <c r="Y1472" i="1"/>
  <c r="Z1472" i="1" s="1"/>
  <c r="AA1472" i="1" s="1"/>
  <c r="U1456" i="1"/>
  <c r="V1456" i="1" s="1"/>
  <c r="Y1456" i="1"/>
  <c r="Z1456" i="1" s="1"/>
  <c r="AA1456" i="1" s="1"/>
  <c r="U3133" i="1"/>
  <c r="V3133" i="1" s="1"/>
  <c r="Y3133" i="1"/>
  <c r="Z3133" i="1" s="1"/>
  <c r="AA3133" i="1" s="1"/>
  <c r="U4982" i="1"/>
  <c r="V4982" i="1" s="1"/>
  <c r="Y4982" i="1"/>
  <c r="Z4982" i="1" s="1"/>
  <c r="AA4982" i="1" s="1"/>
  <c r="U6161" i="1"/>
  <c r="V6161" i="1" s="1"/>
  <c r="Y6161" i="1"/>
  <c r="Z6161" i="1" s="1"/>
  <c r="AA6161" i="1" s="1"/>
  <c r="U2501" i="1"/>
  <c r="V2501" i="1" s="1"/>
  <c r="Y2501" i="1"/>
  <c r="Z2501" i="1" s="1"/>
  <c r="AA2501" i="1" s="1"/>
  <c r="U2381" i="1"/>
  <c r="V2381" i="1" s="1"/>
  <c r="Y2381" i="1"/>
  <c r="Z2381" i="1" s="1"/>
  <c r="AA2381" i="1" s="1"/>
  <c r="U2041" i="1"/>
  <c r="V2041" i="1" s="1"/>
  <c r="Y2041" i="1"/>
  <c r="Z2041" i="1" s="1"/>
  <c r="AA2041" i="1" s="1"/>
  <c r="U3518" i="1"/>
  <c r="V3518" i="1" s="1"/>
  <c r="Y3518" i="1"/>
  <c r="Z3518" i="1" s="1"/>
  <c r="AA3518" i="1" s="1"/>
  <c r="U2583" i="1"/>
  <c r="V2583" i="1" s="1"/>
  <c r="Y2583" i="1"/>
  <c r="Z2583" i="1" s="1"/>
  <c r="AA2583" i="1" s="1"/>
  <c r="U2481" i="1"/>
  <c r="V2481" i="1" s="1"/>
  <c r="Y2481" i="1"/>
  <c r="Z2481" i="1" s="1"/>
  <c r="AA2481" i="1" s="1"/>
  <c r="U1839" i="1"/>
  <c r="V1839" i="1" s="1"/>
  <c r="Y1839" i="1"/>
  <c r="Z1839" i="1" s="1"/>
  <c r="AA1839" i="1" s="1"/>
  <c r="U1753" i="1"/>
  <c r="V1753" i="1" s="1"/>
  <c r="Y1753" i="1"/>
  <c r="Z1753" i="1" s="1"/>
  <c r="AA1753" i="1" s="1"/>
  <c r="U4109" i="1"/>
  <c r="V4109" i="1" s="1"/>
  <c r="Y4109" i="1"/>
  <c r="Z4109" i="1" s="1"/>
  <c r="AA4109" i="1" s="1"/>
  <c r="U2994" i="1"/>
  <c r="V2994" i="1" s="1"/>
  <c r="Y2994" i="1"/>
  <c r="Z2994" i="1" s="1"/>
  <c r="AA2994" i="1" s="1"/>
  <c r="U2220" i="1"/>
  <c r="V2220" i="1" s="1"/>
  <c r="Y2220" i="1"/>
  <c r="Z2220" i="1" s="1"/>
  <c r="AA2220" i="1" s="1"/>
  <c r="U4144" i="1"/>
  <c r="V4144" i="1" s="1"/>
  <c r="Y4144" i="1"/>
  <c r="Z4144" i="1" s="1"/>
  <c r="AA4144" i="1" s="1"/>
  <c r="U5711" i="1"/>
  <c r="V5711" i="1" s="1"/>
  <c r="Y5711" i="1"/>
  <c r="Z5711" i="1" s="1"/>
  <c r="AA5711" i="1" s="1"/>
  <c r="U3289" i="1"/>
  <c r="V3289" i="1" s="1"/>
  <c r="Y3289" i="1"/>
  <c r="U405" i="1"/>
  <c r="V405" i="1" s="1"/>
  <c r="Y405" i="1"/>
  <c r="Z405" i="1" s="1"/>
  <c r="AA405" i="1" s="1"/>
  <c r="U3992" i="1"/>
  <c r="V3992" i="1" s="1"/>
  <c r="Y3992" i="1"/>
  <c r="U3960" i="1"/>
  <c r="V3960" i="1" s="1"/>
  <c r="Y3960" i="1"/>
  <c r="Z3960" i="1" s="1"/>
  <c r="AA3960" i="1" s="1"/>
  <c r="U4260" i="1"/>
  <c r="V4260" i="1" s="1"/>
  <c r="Y4260" i="1"/>
  <c r="Z4260" i="1" s="1"/>
  <c r="AA4260" i="1" s="1"/>
  <c r="U934" i="1"/>
  <c r="V934" i="1" s="1"/>
  <c r="Y934" i="1"/>
  <c r="Z934" i="1" s="1"/>
  <c r="AA934" i="1" s="1"/>
  <c r="U1036" i="1"/>
  <c r="V1036" i="1" s="1"/>
  <c r="Y1036" i="1"/>
  <c r="Z1036" i="1" s="1"/>
  <c r="AA1036" i="1" s="1"/>
  <c r="U224" i="1"/>
  <c r="V224" i="1" s="1"/>
  <c r="Y224" i="1"/>
  <c r="Z224" i="1" s="1"/>
  <c r="AA224" i="1" s="1"/>
  <c r="U5111" i="1"/>
  <c r="V5111" i="1" s="1"/>
  <c r="Y5111" i="1"/>
  <c r="Z5111" i="1" s="1"/>
  <c r="AA5111" i="1" s="1"/>
  <c r="U4464" i="1"/>
  <c r="V4464" i="1" s="1"/>
  <c r="Y4464" i="1"/>
  <c r="Z4464" i="1" s="1"/>
  <c r="AA4464" i="1" s="1"/>
  <c r="U554" i="1"/>
  <c r="V554" i="1" s="1"/>
  <c r="Y554" i="1"/>
  <c r="Z554" i="1" s="1"/>
  <c r="AA554" i="1" s="1"/>
  <c r="U2121" i="1"/>
  <c r="V2121" i="1" s="1"/>
  <c r="Y2121" i="1"/>
  <c r="Z2121" i="1" s="1"/>
  <c r="AA2121" i="1" s="1"/>
  <c r="U1994" i="1"/>
  <c r="V1994" i="1" s="1"/>
  <c r="Y1994" i="1"/>
  <c r="Z1994" i="1" s="1"/>
  <c r="AA1994" i="1" s="1"/>
  <c r="U4651" i="1"/>
  <c r="V4651" i="1" s="1"/>
  <c r="Y4651" i="1"/>
  <c r="U721" i="1"/>
  <c r="V721" i="1" s="1"/>
  <c r="Y721" i="1"/>
  <c r="Z721" i="1" s="1"/>
  <c r="AA721" i="1" s="1"/>
  <c r="U604" i="1"/>
  <c r="V604" i="1" s="1"/>
  <c r="Y604" i="1"/>
  <c r="Z604" i="1" s="1"/>
  <c r="AA604" i="1" s="1"/>
  <c r="U2477" i="1"/>
  <c r="V2477" i="1" s="1"/>
  <c r="Y2477" i="1"/>
  <c r="Z2477" i="1" s="1"/>
  <c r="AA2477" i="1" s="1"/>
  <c r="U1653" i="1"/>
  <c r="V1653" i="1" s="1"/>
  <c r="Y1653" i="1"/>
  <c r="U2176" i="1"/>
  <c r="V2176" i="1" s="1"/>
  <c r="Y2176" i="1"/>
  <c r="Z2176" i="1" s="1"/>
  <c r="AA2176" i="1" s="1"/>
  <c r="U1896" i="1"/>
  <c r="V1896" i="1" s="1"/>
  <c r="Y1896" i="1"/>
  <c r="Z1896" i="1" s="1"/>
  <c r="AA1896" i="1" s="1"/>
  <c r="U4612" i="1"/>
  <c r="V4612" i="1" s="1"/>
  <c r="Y4612" i="1"/>
  <c r="Z4612" i="1" s="1"/>
  <c r="AA4612" i="1" s="1"/>
  <c r="U2285" i="1"/>
  <c r="V2285" i="1" s="1"/>
  <c r="Y2285" i="1"/>
  <c r="Z2285" i="1" s="1"/>
  <c r="AA2285" i="1" s="1"/>
  <c r="U2744" i="1"/>
  <c r="V2744" i="1" s="1"/>
  <c r="Y2744" i="1"/>
  <c r="Z2744" i="1" s="1"/>
  <c r="AA2744" i="1" s="1"/>
  <c r="U1737" i="1"/>
  <c r="V1737" i="1" s="1"/>
  <c r="Y1737" i="1"/>
  <c r="Z1737" i="1" s="1"/>
  <c r="AA1737" i="1" s="1"/>
  <c r="U3711" i="1"/>
  <c r="V3711" i="1" s="1"/>
  <c r="Y3711" i="1"/>
  <c r="Z3711" i="1" s="1"/>
  <c r="AA3711" i="1" s="1"/>
  <c r="U2324" i="1"/>
  <c r="V2324" i="1" s="1"/>
  <c r="Y2324" i="1"/>
  <c r="Z2324" i="1" s="1"/>
  <c r="AA2324" i="1" s="1"/>
  <c r="U462" i="1"/>
  <c r="V462" i="1" s="1"/>
  <c r="Y462" i="1"/>
  <c r="Z462" i="1" s="1"/>
  <c r="AA462" i="1" s="1"/>
  <c r="U381" i="1"/>
  <c r="V381" i="1" s="1"/>
  <c r="Y381" i="1"/>
  <c r="Z381" i="1" s="1"/>
  <c r="AA381" i="1" s="1"/>
  <c r="U3241" i="1"/>
  <c r="V3241" i="1" s="1"/>
  <c r="Y3241" i="1"/>
  <c r="U4763" i="1"/>
  <c r="V4763" i="1" s="1"/>
  <c r="Y4763" i="1"/>
  <c r="Z4763" i="1" s="1"/>
  <c r="AA4763" i="1" s="1"/>
  <c r="U2932" i="1"/>
  <c r="V2932" i="1" s="1"/>
  <c r="Y2932" i="1"/>
  <c r="Z2932" i="1" s="1"/>
  <c r="AA2932" i="1" s="1"/>
  <c r="U3387" i="1"/>
  <c r="V3387" i="1" s="1"/>
  <c r="Y3387" i="1"/>
  <c r="Z3387" i="1" s="1"/>
  <c r="AA3387" i="1" s="1"/>
  <c r="U194" i="1"/>
  <c r="V194" i="1" s="1"/>
  <c r="Y194" i="1"/>
  <c r="Z194" i="1" s="1"/>
  <c r="AA194" i="1" s="1"/>
  <c r="U3117" i="1"/>
  <c r="V3117" i="1" s="1"/>
  <c r="Y3117" i="1"/>
  <c r="Z3117" i="1" s="1"/>
  <c r="AA3117" i="1" s="1"/>
  <c r="U1610" i="1"/>
  <c r="V1610" i="1" s="1"/>
  <c r="Y1610" i="1"/>
  <c r="Z1610" i="1" s="1"/>
  <c r="AA1610" i="1" s="1"/>
  <c r="U86" i="1"/>
  <c r="V86" i="1" s="1"/>
  <c r="Y86" i="1"/>
  <c r="Z86" i="1" s="1"/>
  <c r="AA86" i="1" s="1"/>
  <c r="U6176" i="1"/>
  <c r="V6176" i="1" s="1"/>
  <c r="Y6176" i="1"/>
  <c r="Z6176" i="1" s="1"/>
  <c r="AA6176" i="1" s="1"/>
  <c r="U5510" i="1"/>
  <c r="V5510" i="1" s="1"/>
  <c r="Y5510" i="1"/>
  <c r="U1581" i="1"/>
  <c r="V1581" i="1" s="1"/>
  <c r="Y1581" i="1"/>
  <c r="Z1581" i="1" s="1"/>
  <c r="AA1581" i="1" s="1"/>
  <c r="U1324" i="1"/>
  <c r="V1324" i="1" s="1"/>
  <c r="Y1324" i="1"/>
  <c r="Z1324" i="1" s="1"/>
  <c r="AA1324" i="1" s="1"/>
  <c r="U1436" i="1"/>
  <c r="V1436" i="1" s="1"/>
  <c r="Y1436" i="1"/>
  <c r="Z1436" i="1" s="1"/>
  <c r="AA1436" i="1" s="1"/>
  <c r="U1244" i="1"/>
  <c r="V1244" i="1" s="1"/>
  <c r="Y1244" i="1"/>
  <c r="Z1244" i="1" s="1"/>
  <c r="AA1244" i="1" s="1"/>
  <c r="U1164" i="1"/>
  <c r="V1164" i="1" s="1"/>
  <c r="Y1164" i="1"/>
  <c r="Z1164" i="1" s="1"/>
  <c r="AA1164" i="1" s="1"/>
  <c r="U1679" i="1"/>
  <c r="V1679" i="1" s="1"/>
  <c r="Y1679" i="1"/>
  <c r="Z1679" i="1" s="1"/>
  <c r="AA1679" i="1" s="1"/>
  <c r="U2619" i="1"/>
  <c r="V2619" i="1" s="1"/>
  <c r="Y2619" i="1"/>
  <c r="Z2619" i="1" s="1"/>
  <c r="AA2619" i="1" s="1"/>
  <c r="U2069" i="1"/>
  <c r="V2069" i="1" s="1"/>
  <c r="Y2069" i="1"/>
  <c r="Z2069" i="1" s="1"/>
  <c r="AA2069" i="1" s="1"/>
  <c r="U3376" i="1"/>
  <c r="V3376" i="1" s="1"/>
  <c r="Y3376" i="1"/>
  <c r="Z3376" i="1" s="1"/>
  <c r="AA3376" i="1" s="1"/>
  <c r="U1910" i="1"/>
  <c r="V1910" i="1" s="1"/>
  <c r="Y1910" i="1"/>
  <c r="Z1910" i="1" s="1"/>
  <c r="AA1910" i="1" s="1"/>
  <c r="U786" i="1"/>
  <c r="V786" i="1" s="1"/>
  <c r="Y786" i="1"/>
  <c r="Z786" i="1" s="1"/>
  <c r="AA786" i="1" s="1"/>
  <c r="U634" i="1"/>
  <c r="V634" i="1" s="1"/>
  <c r="Y634" i="1"/>
  <c r="Z634" i="1" s="1"/>
  <c r="AA634" i="1" s="1"/>
  <c r="U2818" i="1"/>
  <c r="V2818" i="1" s="1"/>
  <c r="Y2818" i="1"/>
  <c r="Z2818" i="1" s="1"/>
  <c r="AA2818" i="1" s="1"/>
  <c r="U482" i="1"/>
  <c r="V482" i="1" s="1"/>
  <c r="Y482" i="1"/>
  <c r="Z482" i="1" s="1"/>
  <c r="AA482" i="1" s="1"/>
  <c r="U2154" i="1"/>
  <c r="V2154" i="1" s="1"/>
  <c r="Y2154" i="1"/>
  <c r="Z2154" i="1" s="1"/>
  <c r="AA2154" i="1" s="1"/>
  <c r="U1786" i="1"/>
  <c r="V1786" i="1" s="1"/>
  <c r="Y1786" i="1"/>
  <c r="Z1786" i="1" s="1"/>
  <c r="AA1786" i="1" s="1"/>
  <c r="U4440" i="1"/>
  <c r="V4440" i="1" s="1"/>
  <c r="Y4440" i="1"/>
  <c r="Z4440" i="1" s="1"/>
  <c r="AA4440" i="1" s="1"/>
  <c r="U2639" i="1"/>
  <c r="V2639" i="1" s="1"/>
  <c r="Y2639" i="1"/>
  <c r="Z2639" i="1" s="1"/>
  <c r="AA2639" i="1" s="1"/>
  <c r="U2961" i="1"/>
  <c r="V2961" i="1" s="1"/>
  <c r="Y2961" i="1"/>
  <c r="Z2961" i="1" s="1"/>
  <c r="AA2961" i="1" s="1"/>
  <c r="U2223" i="1"/>
  <c r="V2223" i="1" s="1"/>
  <c r="Y2223" i="1"/>
  <c r="Z2223" i="1" s="1"/>
  <c r="AA2223" i="1" s="1"/>
  <c r="U4133" i="1"/>
  <c r="V4133" i="1" s="1"/>
  <c r="Y4133" i="1"/>
  <c r="Z4133" i="1" s="1"/>
  <c r="AA4133" i="1" s="1"/>
  <c r="U2892" i="1"/>
  <c r="V2892" i="1" s="1"/>
  <c r="Y2892" i="1"/>
  <c r="Z2892" i="1" s="1"/>
  <c r="AA2892" i="1" s="1"/>
  <c r="U2337" i="1"/>
  <c r="V2337" i="1" s="1"/>
  <c r="Y2337" i="1"/>
  <c r="Z2337" i="1" s="1"/>
  <c r="AA2337" i="1" s="1"/>
  <c r="U418" i="1"/>
  <c r="V418" i="1" s="1"/>
  <c r="Y418" i="1"/>
  <c r="Z418" i="1" s="1"/>
  <c r="AA418" i="1" s="1"/>
  <c r="U303" i="1"/>
  <c r="V303" i="1" s="1"/>
  <c r="Y303" i="1"/>
  <c r="Z303" i="1" s="1"/>
  <c r="AA303" i="1" s="1"/>
  <c r="U4762" i="1"/>
  <c r="V4762" i="1" s="1"/>
  <c r="Y4762" i="1"/>
  <c r="Z4762" i="1" s="1"/>
  <c r="AA4762" i="1" s="1"/>
  <c r="U2403" i="1"/>
  <c r="V2403" i="1" s="1"/>
  <c r="Y2403" i="1"/>
  <c r="Z2403" i="1" s="1"/>
  <c r="AA2403" i="1" s="1"/>
  <c r="U2247" i="1"/>
  <c r="V2247" i="1" s="1"/>
  <c r="Y2247" i="1"/>
  <c r="Z2247" i="1" s="1"/>
  <c r="AA2247" i="1" s="1"/>
  <c r="U1543" i="1"/>
  <c r="V1543" i="1" s="1"/>
  <c r="Y1543" i="1"/>
  <c r="Z1543" i="1" s="1"/>
  <c r="AA1543" i="1" s="1"/>
  <c r="U1402" i="1"/>
  <c r="V1402" i="1" s="1"/>
  <c r="Y1402" i="1"/>
  <c r="Z1402" i="1" s="1"/>
  <c r="AA1402" i="1" s="1"/>
  <c r="U1246" i="1"/>
  <c r="V1246" i="1" s="1"/>
  <c r="Y1246" i="1"/>
  <c r="Z1246" i="1" s="1"/>
  <c r="AA1246" i="1" s="1"/>
  <c r="U4043" i="1"/>
  <c r="V4043" i="1" s="1"/>
  <c r="Y4043" i="1"/>
  <c r="Z4043" i="1" s="1"/>
  <c r="AA4043" i="1" s="1"/>
  <c r="U2013" i="1"/>
  <c r="V2013" i="1" s="1"/>
  <c r="Y2013" i="1"/>
  <c r="Z2013" i="1" s="1"/>
  <c r="AA2013" i="1" s="1"/>
  <c r="U3285" i="1"/>
  <c r="V3285" i="1" s="1"/>
  <c r="Y3285" i="1"/>
  <c r="Z3285" i="1" s="1"/>
  <c r="AA3285" i="1" s="1"/>
  <c r="U735" i="1"/>
  <c r="V735" i="1" s="1"/>
  <c r="Y735" i="1"/>
  <c r="Z735" i="1" s="1"/>
  <c r="AA735" i="1" s="1"/>
  <c r="U481" i="1"/>
  <c r="V481" i="1" s="1"/>
  <c r="Y481" i="1"/>
  <c r="Z481" i="1" s="1"/>
  <c r="AA481" i="1" s="1"/>
  <c r="U2162" i="1"/>
  <c r="V2162" i="1" s="1"/>
  <c r="Y2162" i="1"/>
  <c r="Z2162" i="1" s="1"/>
  <c r="AA2162" i="1" s="1"/>
  <c r="U1814" i="1"/>
  <c r="V1814" i="1" s="1"/>
  <c r="Y1814" i="1"/>
  <c r="Z1814" i="1" s="1"/>
  <c r="AA1814" i="1" s="1"/>
  <c r="U2429" i="1"/>
  <c r="V2429" i="1" s="1"/>
  <c r="Y2429" i="1"/>
  <c r="Z2429" i="1" s="1"/>
  <c r="AA2429" i="1" s="1"/>
  <c r="Z5484" i="1"/>
  <c r="AA5484" i="1" s="1"/>
  <c r="U3660" i="1"/>
  <c r="V3660" i="1" s="1"/>
  <c r="Y3660" i="1"/>
  <c r="Z3660" i="1" s="1"/>
  <c r="AA3660" i="1" s="1"/>
  <c r="U4141" i="1"/>
  <c r="V4141" i="1" s="1"/>
  <c r="Y4141" i="1"/>
  <c r="Z4141" i="1" s="1"/>
  <c r="AA4141" i="1" s="1"/>
  <c r="U4676" i="1"/>
  <c r="V4676" i="1" s="1"/>
  <c r="Y4676" i="1"/>
  <c r="U3294" i="1"/>
  <c r="V3294" i="1" s="1"/>
  <c r="Y3294" i="1"/>
  <c r="Z3294" i="1" s="1"/>
  <c r="AA3294" i="1" s="1"/>
  <c r="U357" i="1"/>
  <c r="V357" i="1" s="1"/>
  <c r="Y357" i="1"/>
  <c r="Z357" i="1" s="1"/>
  <c r="AA357" i="1" s="1"/>
  <c r="U1957" i="1"/>
  <c r="V1957" i="1" s="1"/>
  <c r="Y1957" i="1"/>
  <c r="Z1957" i="1" s="1"/>
  <c r="AA1957" i="1" s="1"/>
  <c r="U2444" i="1"/>
  <c r="V2444" i="1" s="1"/>
  <c r="Y2444" i="1"/>
  <c r="Z2444" i="1" s="1"/>
  <c r="AA2444" i="1" s="1"/>
  <c r="U1082" i="1"/>
  <c r="V1082" i="1" s="1"/>
  <c r="Y1082" i="1"/>
  <c r="Z1082" i="1" s="1"/>
  <c r="AA1082" i="1" s="1"/>
  <c r="U4791" i="1"/>
  <c r="V4791" i="1" s="1"/>
  <c r="Y4791" i="1"/>
  <c r="Z4791" i="1" s="1"/>
  <c r="AA4791" i="1" s="1"/>
  <c r="U149" i="1"/>
  <c r="V149" i="1" s="1"/>
  <c r="Y149" i="1"/>
  <c r="Z149" i="1" s="1"/>
  <c r="AA149" i="1" s="1"/>
  <c r="U21" i="1"/>
  <c r="V21" i="1" s="1"/>
  <c r="Y21" i="1"/>
  <c r="Z21" i="1" s="1"/>
  <c r="AA21" i="1" s="1"/>
  <c r="U5731" i="1"/>
  <c r="V5731" i="1" s="1"/>
  <c r="Y5731" i="1"/>
  <c r="U6007" i="1"/>
  <c r="V6007" i="1" s="1"/>
  <c r="Y6007" i="1"/>
  <c r="Z6007" i="1" s="1"/>
  <c r="AA6007" i="1" s="1"/>
  <c r="U4699" i="1"/>
  <c r="V4699" i="1" s="1"/>
  <c r="Y4699" i="1"/>
  <c r="Z4699" i="1" s="1"/>
  <c r="AA4699" i="1" s="1"/>
  <c r="U5522" i="1"/>
  <c r="V5522" i="1" s="1"/>
  <c r="Y5522" i="1"/>
  <c r="U1340" i="1"/>
  <c r="V1340" i="1" s="1"/>
  <c r="Y1340" i="1"/>
  <c r="Z1340" i="1" s="1"/>
  <c r="AA1340" i="1" s="1"/>
  <c r="U1278" i="1"/>
  <c r="V1278" i="1" s="1"/>
  <c r="Y1278" i="1"/>
  <c r="Z1278" i="1" s="1"/>
  <c r="AA1278" i="1" s="1"/>
  <c r="U1579" i="1"/>
  <c r="V1579" i="1" s="1"/>
  <c r="Y1579" i="1"/>
  <c r="Z1579" i="1" s="1"/>
  <c r="AA1579" i="1" s="1"/>
  <c r="U1185" i="1"/>
  <c r="V1185" i="1" s="1"/>
  <c r="Y1185" i="1"/>
  <c r="Z1185" i="1" s="1"/>
  <c r="AA1185" i="1" s="1"/>
  <c r="U3540" i="1"/>
  <c r="V3540" i="1" s="1"/>
  <c r="Y3540" i="1"/>
  <c r="Z3540" i="1" s="1"/>
  <c r="AA3540" i="1" s="1"/>
  <c r="U5796" i="1"/>
  <c r="V5796" i="1" s="1"/>
  <c r="Y5796" i="1"/>
  <c r="Z5796" i="1" s="1"/>
  <c r="AA5796" i="1" s="1"/>
  <c r="U285" i="1"/>
  <c r="V285" i="1" s="1"/>
  <c r="Y285" i="1"/>
  <c r="Z285" i="1" s="1"/>
  <c r="AA285" i="1" s="1"/>
  <c r="U1920" i="1"/>
  <c r="V1920" i="1" s="1"/>
  <c r="Y1920" i="1"/>
  <c r="Z1920" i="1" s="1"/>
  <c r="AA1920" i="1" s="1"/>
  <c r="U671" i="1"/>
  <c r="V671" i="1" s="1"/>
  <c r="Y671" i="1"/>
  <c r="Z671" i="1" s="1"/>
  <c r="AA671" i="1" s="1"/>
  <c r="U5652" i="1"/>
  <c r="V5652" i="1" s="1"/>
  <c r="Y5652" i="1"/>
  <c r="Z5652" i="1" s="1"/>
  <c r="AA5652" i="1" s="1"/>
  <c r="U570" i="1"/>
  <c r="V570" i="1" s="1"/>
  <c r="Y570" i="1"/>
  <c r="Z570" i="1" s="1"/>
  <c r="AA570" i="1" s="1"/>
  <c r="U5585" i="1"/>
  <c r="V5585" i="1" s="1"/>
  <c r="Y5585" i="1"/>
  <c r="U2034" i="1"/>
  <c r="V2034" i="1" s="1"/>
  <c r="Y2034" i="1"/>
  <c r="Z2034" i="1" s="1"/>
  <c r="AA2034" i="1" s="1"/>
  <c r="U3516" i="1"/>
  <c r="V3516" i="1" s="1"/>
  <c r="Y3516" i="1"/>
  <c r="Z3516" i="1" s="1"/>
  <c r="AA3516" i="1" s="1"/>
  <c r="U2569" i="1"/>
  <c r="V2569" i="1" s="1"/>
  <c r="Y2569" i="1"/>
  <c r="Z2569" i="1" s="1"/>
  <c r="AA2569" i="1" s="1"/>
  <c r="U746" i="1"/>
  <c r="V746" i="1" s="1"/>
  <c r="Y746" i="1"/>
  <c r="Z746" i="1" s="1"/>
  <c r="AA746" i="1" s="1"/>
  <c r="U2684" i="1"/>
  <c r="V2684" i="1" s="1"/>
  <c r="Y2684" i="1"/>
  <c r="Z2684" i="1" s="1"/>
  <c r="AA2684" i="1" s="1"/>
  <c r="U2832" i="1"/>
  <c r="V2832" i="1" s="1"/>
  <c r="Y2832" i="1"/>
  <c r="Z2832" i="1" s="1"/>
  <c r="AA2832" i="1" s="1"/>
  <c r="U5500" i="1"/>
  <c r="V5500" i="1" s="1"/>
  <c r="Y5500" i="1"/>
  <c r="U4076" i="1"/>
  <c r="V4076" i="1" s="1"/>
  <c r="Y4076" i="1"/>
  <c r="Z4076" i="1" s="1"/>
  <c r="AA4076" i="1" s="1"/>
  <c r="Z3974" i="1"/>
  <c r="AA3974" i="1" s="1"/>
  <c r="Z3975" i="1"/>
  <c r="AA3975" i="1" s="1"/>
  <c r="U2282" i="1"/>
  <c r="V2282" i="1" s="1"/>
  <c r="Y2282" i="1"/>
  <c r="Z2282" i="1" s="1"/>
  <c r="AA2282" i="1" s="1"/>
  <c r="U2739" i="1"/>
  <c r="V2739" i="1" s="1"/>
  <c r="Y2739" i="1"/>
  <c r="Z2739" i="1" s="1"/>
  <c r="AA2739" i="1" s="1"/>
  <c r="U5842" i="1"/>
  <c r="V5842" i="1" s="1"/>
  <c r="Y5842" i="1"/>
  <c r="Z5842" i="1" s="1"/>
  <c r="AA5842" i="1" s="1"/>
  <c r="U4121" i="1"/>
  <c r="V4121" i="1" s="1"/>
  <c r="Y4121" i="1"/>
  <c r="Z4121" i="1" s="1"/>
  <c r="AA4121" i="1" s="1"/>
  <c r="Z5765" i="1"/>
  <c r="AA5765" i="1" s="1"/>
  <c r="Z5766" i="1"/>
  <c r="AA5766" i="1" s="1"/>
  <c r="U451" i="1"/>
  <c r="V451" i="1" s="1"/>
  <c r="Y451" i="1"/>
  <c r="Z451" i="1" s="1"/>
  <c r="AA451" i="1" s="1"/>
  <c r="U4276" i="1"/>
  <c r="V4276" i="1" s="1"/>
  <c r="Y4276" i="1"/>
  <c r="Z4276" i="1" s="1"/>
  <c r="AA4276" i="1" s="1"/>
  <c r="U1016" i="1"/>
  <c r="V1016" i="1" s="1"/>
  <c r="Y1016" i="1"/>
  <c r="Z1016" i="1" s="1"/>
  <c r="AA1016" i="1" s="1"/>
  <c r="U949" i="1"/>
  <c r="V949" i="1" s="1"/>
  <c r="Y949" i="1"/>
  <c r="Z949" i="1" s="1"/>
  <c r="AA949" i="1" s="1"/>
  <c r="U2711" i="1"/>
  <c r="V2711" i="1" s="1"/>
  <c r="Y2711" i="1"/>
  <c r="Z2711" i="1" s="1"/>
  <c r="AA2711" i="1" s="1"/>
  <c r="U800" i="1"/>
  <c r="V800" i="1" s="1"/>
  <c r="Y800" i="1"/>
  <c r="Z800" i="1" s="1"/>
  <c r="AA800" i="1" s="1"/>
  <c r="U1116" i="1"/>
  <c r="V1116" i="1" s="1"/>
  <c r="Y1116" i="1"/>
  <c r="Z1116" i="1" s="1"/>
  <c r="AA1116" i="1" s="1"/>
  <c r="U4722" i="1"/>
  <c r="V4722" i="1" s="1"/>
  <c r="Y4722" i="1"/>
  <c r="Z4722" i="1" s="1"/>
  <c r="AA4722" i="1" s="1"/>
  <c r="U3601" i="1"/>
  <c r="V3601" i="1" s="1"/>
  <c r="Y3601" i="1"/>
  <c r="U1625" i="1"/>
  <c r="V1625" i="1" s="1"/>
  <c r="Y1625" i="1"/>
  <c r="Z1625" i="1" s="1"/>
  <c r="AA1625" i="1" s="1"/>
  <c r="U4868" i="1"/>
  <c r="V4868" i="1" s="1"/>
  <c r="Y4868" i="1"/>
  <c r="Z4868" i="1" s="1"/>
  <c r="AA4868" i="1" s="1"/>
  <c r="U2021" i="1"/>
  <c r="V2021" i="1" s="1"/>
  <c r="Y2021" i="1"/>
  <c r="Z2021" i="1" s="1"/>
  <c r="AA2021" i="1" s="1"/>
  <c r="U3379" i="1"/>
  <c r="V3379" i="1" s="1"/>
  <c r="Y3379" i="1"/>
  <c r="Z3379" i="1" s="1"/>
  <c r="AA3379" i="1" s="1"/>
  <c r="U1923" i="1"/>
  <c r="V1923" i="1" s="1"/>
  <c r="Y1923" i="1"/>
  <c r="Z1923" i="1" s="1"/>
  <c r="AA1923" i="1" s="1"/>
  <c r="U789" i="1"/>
  <c r="V789" i="1" s="1"/>
  <c r="Y789" i="1"/>
  <c r="Z789" i="1" s="1"/>
  <c r="AA789" i="1" s="1"/>
  <c r="U662" i="1"/>
  <c r="V662" i="1" s="1"/>
  <c r="Y662" i="1"/>
  <c r="Z662" i="1" s="1"/>
  <c r="AA662" i="1" s="1"/>
  <c r="U2795" i="1"/>
  <c r="V2795" i="1" s="1"/>
  <c r="Y2795" i="1"/>
  <c r="Z2795" i="1" s="1"/>
  <c r="AA2795" i="1" s="1"/>
  <c r="U3862" i="1"/>
  <c r="V3862" i="1" s="1"/>
  <c r="Y3862" i="1"/>
  <c r="Z3862" i="1" s="1"/>
  <c r="AA3862" i="1" s="1"/>
  <c r="U3443" i="1"/>
  <c r="V3443" i="1" s="1"/>
  <c r="Y3443" i="1"/>
  <c r="Z3443" i="1" s="1"/>
  <c r="AA3443" i="1" s="1"/>
  <c r="U2642" i="1"/>
  <c r="V2642" i="1" s="1"/>
  <c r="Y2642" i="1"/>
  <c r="Z2642" i="1" s="1"/>
  <c r="AA2642" i="1" s="1"/>
  <c r="U2947" i="1"/>
  <c r="V2947" i="1" s="1"/>
  <c r="Y2947" i="1"/>
  <c r="Z2947" i="1" s="1"/>
  <c r="AA2947" i="1" s="1"/>
  <c r="U5756" i="1"/>
  <c r="V5756" i="1" s="1"/>
  <c r="Y5756" i="1"/>
  <c r="U3690" i="1"/>
  <c r="V3690" i="1" s="1"/>
  <c r="Y3690" i="1"/>
  <c r="Z3690" i="1" s="1"/>
  <c r="AA3690" i="1" s="1"/>
  <c r="U2299" i="1"/>
  <c r="V2299" i="1" s="1"/>
  <c r="Y2299" i="1"/>
  <c r="Z2299" i="1" s="1"/>
  <c r="AA2299" i="1" s="1"/>
  <c r="U401" i="1"/>
  <c r="V401" i="1" s="1"/>
  <c r="Y401" i="1"/>
  <c r="Z401" i="1" s="1"/>
  <c r="AA401" i="1" s="1"/>
  <c r="U3994" i="1"/>
  <c r="V3994" i="1" s="1"/>
  <c r="Y3994" i="1"/>
  <c r="Z3994" i="1" s="1"/>
  <c r="AA3994" i="1" s="1"/>
  <c r="U3957" i="1"/>
  <c r="V3957" i="1" s="1"/>
  <c r="Y3957" i="1"/>
  <c r="Z3957" i="1" s="1"/>
  <c r="AA3957" i="1" s="1"/>
  <c r="Z4727" i="1"/>
  <c r="AA4727" i="1" s="1"/>
  <c r="U990" i="1"/>
  <c r="V990" i="1" s="1"/>
  <c r="Y990" i="1"/>
  <c r="Z990" i="1" s="1"/>
  <c r="AA990" i="1" s="1"/>
  <c r="U988" i="1"/>
  <c r="V988" i="1" s="1"/>
  <c r="Y988" i="1"/>
  <c r="Z988" i="1" s="1"/>
  <c r="AA988" i="1" s="1"/>
  <c r="U2710" i="1"/>
  <c r="V2710" i="1" s="1"/>
  <c r="Y2710" i="1"/>
  <c r="Z2710" i="1" s="1"/>
  <c r="AA2710" i="1" s="1"/>
  <c r="U815" i="1"/>
  <c r="V815" i="1" s="1"/>
  <c r="Y815" i="1"/>
  <c r="Z815" i="1" s="1"/>
  <c r="AA815" i="1" s="1"/>
  <c r="U1104" i="1"/>
  <c r="V1104" i="1" s="1"/>
  <c r="Y1104" i="1"/>
  <c r="Z1104" i="1" s="1"/>
  <c r="AA1104" i="1" s="1"/>
  <c r="U268" i="1"/>
  <c r="V268" i="1" s="1"/>
  <c r="Y268" i="1"/>
  <c r="Z268" i="1" s="1"/>
  <c r="AA268" i="1" s="1"/>
  <c r="Z5109" i="1"/>
  <c r="AA5109" i="1" s="1"/>
  <c r="U5949" i="1"/>
  <c r="V5949" i="1" s="1"/>
  <c r="Y5949" i="1"/>
  <c r="Z5949" i="1" s="1"/>
  <c r="AA5949" i="1" s="1"/>
  <c r="U1624" i="1"/>
  <c r="V1624" i="1" s="1"/>
  <c r="Y1624" i="1"/>
  <c r="Z5141" i="1"/>
  <c r="AA5141" i="1" s="1"/>
  <c r="Z5142" i="1"/>
  <c r="AA5142" i="1" s="1"/>
  <c r="Z5222" i="1"/>
  <c r="AA5222" i="1" s="1"/>
  <c r="U4584" i="1"/>
  <c r="V4584" i="1" s="1"/>
  <c r="Y4584" i="1"/>
  <c r="Z5962" i="1"/>
  <c r="AA5962" i="1" s="1"/>
  <c r="Z5961" i="1"/>
  <c r="AA5961" i="1" s="1"/>
  <c r="Z5974" i="1"/>
  <c r="AA5974" i="1" s="1"/>
  <c r="Z5975" i="1"/>
  <c r="AA5975" i="1" s="1"/>
  <c r="U4810" i="1"/>
  <c r="V4810" i="1" s="1"/>
  <c r="Y4810" i="1"/>
  <c r="Z4810" i="1" s="1"/>
  <c r="AA4810" i="1" s="1"/>
  <c r="U4083" i="1"/>
  <c r="V4083" i="1" s="1"/>
  <c r="Y4083" i="1"/>
  <c r="Z4083" i="1" s="1"/>
  <c r="AA4083" i="1" s="1"/>
  <c r="U3504" i="1"/>
  <c r="V3504" i="1" s="1"/>
  <c r="Y3504" i="1"/>
  <c r="Z3504" i="1" s="1"/>
  <c r="AA3504" i="1" s="1"/>
  <c r="U5781" i="1"/>
  <c r="V5781" i="1" s="1"/>
  <c r="Y5781" i="1"/>
  <c r="Z5781" i="1" s="1"/>
  <c r="AA5781" i="1" s="1"/>
  <c r="U947" i="1"/>
  <c r="V947" i="1" s="1"/>
  <c r="Y947" i="1"/>
  <c r="Z947" i="1" s="1"/>
  <c r="AA947" i="1" s="1"/>
  <c r="U5019" i="1"/>
  <c r="V5019" i="1" s="1"/>
  <c r="Y5019" i="1"/>
  <c r="U3498" i="1"/>
  <c r="V3498" i="1" s="1"/>
  <c r="Y3498" i="1"/>
  <c r="Z3498" i="1" s="1"/>
  <c r="AA3498" i="1" s="1"/>
  <c r="U3787" i="1"/>
  <c r="V3787" i="1" s="1"/>
  <c r="Y3787" i="1"/>
  <c r="Z3787" i="1" s="1"/>
  <c r="AA3787" i="1" s="1"/>
  <c r="U1030" i="1"/>
  <c r="V1030" i="1" s="1"/>
  <c r="Y1030" i="1"/>
  <c r="Z1030" i="1" s="1"/>
  <c r="AA1030" i="1" s="1"/>
  <c r="U196" i="1"/>
  <c r="V196" i="1" s="1"/>
  <c r="Y196" i="1"/>
  <c r="Z196" i="1" s="1"/>
  <c r="AA196" i="1" s="1"/>
  <c r="U3115" i="1"/>
  <c r="V3115" i="1" s="1"/>
  <c r="Y3115" i="1"/>
  <c r="Z3115" i="1" s="1"/>
  <c r="AA3115" i="1" s="1"/>
  <c r="U203" i="1"/>
  <c r="V203" i="1" s="1"/>
  <c r="Y203" i="1"/>
  <c r="Z203" i="1" s="1"/>
  <c r="AA203" i="1" s="1"/>
  <c r="U5480" i="1"/>
  <c r="V5480" i="1" s="1"/>
  <c r="Y5480" i="1"/>
  <c r="Z5480" i="1" s="1"/>
  <c r="AA5480" i="1" s="1"/>
  <c r="U4944" i="1"/>
  <c r="V4944" i="1" s="1"/>
  <c r="Y4944" i="1"/>
  <c r="Z4944" i="1" s="1"/>
  <c r="AA4944" i="1" s="1"/>
  <c r="U4514" i="1"/>
  <c r="V4514" i="1" s="1"/>
  <c r="Y4514" i="1"/>
  <c r="Z4514" i="1" s="1"/>
  <c r="AA4514" i="1" s="1"/>
  <c r="U5444" i="1"/>
  <c r="V5444" i="1" s="1"/>
  <c r="Y5444" i="1"/>
  <c r="Z5444" i="1" s="1"/>
  <c r="AA5444" i="1" s="1"/>
  <c r="U586" i="1"/>
  <c r="V586" i="1" s="1"/>
  <c r="Y586" i="1"/>
  <c r="Z586" i="1" s="1"/>
  <c r="AA586" i="1" s="1"/>
  <c r="U3534" i="1"/>
  <c r="V3534" i="1" s="1"/>
  <c r="Y3534" i="1"/>
  <c r="Z3534" i="1" s="1"/>
  <c r="AA3534" i="1" s="1"/>
  <c r="U1870" i="1"/>
  <c r="V1870" i="1" s="1"/>
  <c r="Y1870" i="1"/>
  <c r="Z1870" i="1" s="1"/>
  <c r="AA1870" i="1" s="1"/>
  <c r="U5490" i="1"/>
  <c r="V5490" i="1" s="1"/>
  <c r="Y5490" i="1"/>
  <c r="Z5490" i="1" s="1"/>
  <c r="AA5490" i="1" s="1"/>
  <c r="U4836" i="1"/>
  <c r="V4836" i="1" s="1"/>
  <c r="Y4836" i="1"/>
  <c r="Z4836" i="1" s="1"/>
  <c r="AA4836" i="1" s="1"/>
  <c r="U6026" i="1"/>
  <c r="V6026" i="1" s="1"/>
  <c r="Y6026" i="1"/>
  <c r="Z6026" i="1" s="1"/>
  <c r="AA6026" i="1" s="1"/>
  <c r="U1492" i="1"/>
  <c r="V1492" i="1" s="1"/>
  <c r="Y1492" i="1"/>
  <c r="Z1492" i="1" s="1"/>
  <c r="AA1492" i="1" s="1"/>
  <c r="U4623" i="1"/>
  <c r="V4623" i="1" s="1"/>
  <c r="Y4623" i="1"/>
  <c r="Z4623" i="1" s="1"/>
  <c r="AA4623" i="1" s="1"/>
  <c r="U6184" i="1"/>
  <c r="V6184" i="1" s="1"/>
  <c r="Y6184" i="1"/>
  <c r="Z6184" i="1" s="1"/>
  <c r="AA6184" i="1" s="1"/>
  <c r="U1443" i="1"/>
  <c r="V1443" i="1" s="1"/>
  <c r="Y1443" i="1"/>
  <c r="Z1443" i="1" s="1"/>
  <c r="AA1443" i="1" s="1"/>
  <c r="U553" i="1"/>
  <c r="V553" i="1" s="1"/>
  <c r="Y553" i="1"/>
  <c r="Z553" i="1" s="1"/>
  <c r="AA553" i="1" s="1"/>
  <c r="U54" i="1"/>
  <c r="V54" i="1" s="1"/>
  <c r="Y54" i="1"/>
  <c r="Z54" i="1" s="1"/>
  <c r="AA54" i="1" s="1"/>
  <c r="U5473" i="1"/>
  <c r="V5473" i="1" s="1"/>
  <c r="Y5473" i="1"/>
  <c r="Z5473" i="1" s="1"/>
  <c r="AA5473" i="1" s="1"/>
  <c r="U1514" i="1"/>
  <c r="V1514" i="1" s="1"/>
  <c r="Y1514" i="1"/>
  <c r="Z1514" i="1" s="1"/>
  <c r="AA1514" i="1" s="1"/>
  <c r="U281" i="1"/>
  <c r="V281" i="1" s="1"/>
  <c r="Y281" i="1"/>
  <c r="U13" i="1"/>
  <c r="V13" i="1" s="1"/>
  <c r="Y13" i="1"/>
  <c r="Z13" i="1" s="1"/>
  <c r="AA13" i="1" s="1"/>
  <c r="U1533" i="1"/>
  <c r="V1533" i="1" s="1"/>
  <c r="Y1533" i="1"/>
  <c r="Z1533" i="1" s="1"/>
  <c r="AA1533" i="1" s="1"/>
  <c r="U1557" i="1"/>
  <c r="V1557" i="1" s="1"/>
  <c r="Y1557" i="1"/>
  <c r="Z1557" i="1" s="1"/>
  <c r="AA1557" i="1" s="1"/>
  <c r="U4932" i="1"/>
  <c r="V4932" i="1" s="1"/>
  <c r="Y4932" i="1"/>
  <c r="Z4932" i="1" s="1"/>
  <c r="AA4932" i="1" s="1"/>
  <c r="U6074" i="1"/>
  <c r="V6074" i="1" s="1"/>
  <c r="Y6074" i="1"/>
  <c r="Z6074" i="1" s="1"/>
  <c r="AA6074" i="1" s="1"/>
  <c r="U2109" i="1"/>
  <c r="V2109" i="1" s="1"/>
  <c r="Y2109" i="1"/>
  <c r="Z2109" i="1" s="1"/>
  <c r="AA2109" i="1" s="1"/>
  <c r="U2597" i="1"/>
  <c r="V2597" i="1" s="1"/>
  <c r="Y2597" i="1"/>
  <c r="Z2597" i="1" s="1"/>
  <c r="AA2597" i="1" s="1"/>
  <c r="U2827" i="1"/>
  <c r="V2827" i="1" s="1"/>
  <c r="Y2827" i="1"/>
  <c r="Z2827" i="1" s="1"/>
  <c r="AA2827" i="1" s="1"/>
  <c r="U4430" i="1"/>
  <c r="V4430" i="1" s="1"/>
  <c r="Y4430" i="1"/>
  <c r="Z4430" i="1" s="1"/>
  <c r="AA4430" i="1" s="1"/>
  <c r="U4157" i="1"/>
  <c r="V4157" i="1" s="1"/>
  <c r="Y4157" i="1"/>
  <c r="Z4157" i="1" s="1"/>
  <c r="AA4157" i="1" s="1"/>
  <c r="U824" i="1"/>
  <c r="V824" i="1" s="1"/>
  <c r="Y824" i="1"/>
  <c r="Z824" i="1" s="1"/>
  <c r="AA824" i="1" s="1"/>
  <c r="U4893" i="1"/>
  <c r="V4893" i="1" s="1"/>
  <c r="Y4893" i="1"/>
  <c r="Z4893" i="1" s="1"/>
  <c r="AA4893" i="1" s="1"/>
  <c r="U3363" i="1"/>
  <c r="V3363" i="1" s="1"/>
  <c r="Y3363" i="1"/>
  <c r="Z3363" i="1" s="1"/>
  <c r="AA3363" i="1" s="1"/>
  <c r="U1886" i="1"/>
  <c r="V1886" i="1" s="1"/>
  <c r="Y1886" i="1"/>
  <c r="Z1886" i="1" s="1"/>
  <c r="AA1886" i="1" s="1"/>
  <c r="U4728" i="1"/>
  <c r="V4728" i="1" s="1"/>
  <c r="Y4728" i="1"/>
  <c r="Z4728" i="1" s="1"/>
  <c r="AA4728" i="1" s="1"/>
  <c r="U3139" i="1"/>
  <c r="V3139" i="1" s="1"/>
  <c r="Y3139" i="1"/>
  <c r="Z3139" i="1" s="1"/>
  <c r="AA3139" i="1" s="1"/>
  <c r="U6154" i="1"/>
  <c r="V6154" i="1" s="1"/>
  <c r="Y6154" i="1"/>
  <c r="Z6154" i="1" s="1"/>
  <c r="AA6154" i="1" s="1"/>
  <c r="U3069" i="1"/>
  <c r="V3069" i="1" s="1"/>
  <c r="Y3069" i="1"/>
  <c r="Z3069" i="1" s="1"/>
  <c r="AA3069" i="1" s="1"/>
  <c r="U1271" i="1"/>
  <c r="V1271" i="1" s="1"/>
  <c r="Y1271" i="1"/>
  <c r="Z1271" i="1" s="1"/>
  <c r="AA1271" i="1" s="1"/>
  <c r="U1264" i="1"/>
  <c r="V1264" i="1" s="1"/>
  <c r="Y1264" i="1"/>
  <c r="Z1264" i="1" s="1"/>
  <c r="AA1264" i="1" s="1"/>
  <c r="U1712" i="1"/>
  <c r="V1712" i="1" s="1"/>
  <c r="Y1712" i="1"/>
  <c r="Z1712" i="1" s="1"/>
  <c r="AA1712" i="1" s="1"/>
  <c r="U5122" i="1"/>
  <c r="V5122" i="1" s="1"/>
  <c r="Y5122" i="1"/>
  <c r="Z5122" i="1" s="1"/>
  <c r="AA5122" i="1" s="1"/>
  <c r="U6022" i="1"/>
  <c r="V6022" i="1" s="1"/>
  <c r="Y6022" i="1"/>
  <c r="Z6022" i="1" s="1"/>
  <c r="AA6022" i="1" s="1"/>
  <c r="U1367" i="1"/>
  <c r="V1367" i="1" s="1"/>
  <c r="Y1367" i="1"/>
  <c r="Z1367" i="1" s="1"/>
  <c r="AA1367" i="1" s="1"/>
  <c r="U2133" i="1"/>
  <c r="V2133" i="1" s="1"/>
  <c r="Y2133" i="1"/>
  <c r="Z2133" i="1" s="1"/>
  <c r="AA2133" i="1" s="1"/>
  <c r="U4955" i="1"/>
  <c r="V4955" i="1" s="1"/>
  <c r="Y4955" i="1"/>
  <c r="Z4955" i="1" s="1"/>
  <c r="AA4955" i="1" s="1"/>
  <c r="U1306" i="1"/>
  <c r="V1306" i="1" s="1"/>
  <c r="Y1306" i="1"/>
  <c r="Z1306" i="1" s="1"/>
  <c r="AA1306" i="1" s="1"/>
  <c r="U1158" i="1"/>
  <c r="V1158" i="1" s="1"/>
  <c r="Y1158" i="1"/>
  <c r="Z1158" i="1" s="1"/>
  <c r="AA1158" i="1" s="1"/>
  <c r="U2115" i="1"/>
  <c r="V2115" i="1" s="1"/>
  <c r="Y2115" i="1"/>
  <c r="Z2115" i="1" s="1"/>
  <c r="AA2115" i="1" s="1"/>
  <c r="U5434" i="1"/>
  <c r="V5434" i="1" s="1"/>
  <c r="Y5434" i="1"/>
  <c r="Z5434" i="1" s="1"/>
  <c r="AA5434" i="1" s="1"/>
  <c r="U3350" i="1"/>
  <c r="V3350" i="1" s="1"/>
  <c r="Y3350" i="1"/>
  <c r="Z3350" i="1" s="1"/>
  <c r="AA3350" i="1" s="1"/>
  <c r="U1498" i="1"/>
  <c r="V1498" i="1" s="1"/>
  <c r="Y1498" i="1"/>
  <c r="Z1498" i="1" s="1"/>
  <c r="AA1498" i="1" s="1"/>
  <c r="U2365" i="1"/>
  <c r="V2365" i="1" s="1"/>
  <c r="Y2365" i="1"/>
  <c r="Z2365" i="1" s="1"/>
  <c r="AA2365" i="1" s="1"/>
  <c r="U5124" i="1"/>
  <c r="V5124" i="1" s="1"/>
  <c r="Y5124" i="1"/>
  <c r="Z5124" i="1" s="1"/>
  <c r="AA5124" i="1" s="1"/>
  <c r="U2029" i="1"/>
  <c r="V2029" i="1" s="1"/>
  <c r="Y2029" i="1"/>
  <c r="Z2029" i="1" s="1"/>
  <c r="AA2029" i="1" s="1"/>
  <c r="U3281" i="1"/>
  <c r="V3281" i="1" s="1"/>
  <c r="Y3281" i="1"/>
  <c r="Z3281" i="1" s="1"/>
  <c r="AA3281" i="1" s="1"/>
  <c r="U5274" i="1"/>
  <c r="V5274" i="1" s="1"/>
  <c r="Y5274" i="1"/>
  <c r="Z5274" i="1" s="1"/>
  <c r="AA5274" i="1" s="1"/>
  <c r="U1859" i="1"/>
  <c r="V1859" i="1" s="1"/>
  <c r="Y1859" i="1"/>
  <c r="Z1859" i="1" s="1"/>
  <c r="AA1859" i="1" s="1"/>
  <c r="U4498" i="1"/>
  <c r="V4498" i="1" s="1"/>
  <c r="Y4498" i="1"/>
  <c r="Z4498" i="1" s="1"/>
  <c r="AA4498" i="1" s="1"/>
  <c r="U2323" i="1"/>
  <c r="V2323" i="1" s="1"/>
  <c r="Y2323" i="1"/>
  <c r="Z2323" i="1" s="1"/>
  <c r="AA2323" i="1" s="1"/>
  <c r="U345" i="1"/>
  <c r="V345" i="1" s="1"/>
  <c r="Y345" i="1"/>
  <c r="Z345" i="1" s="1"/>
  <c r="AA345" i="1" s="1"/>
  <c r="U3326" i="1"/>
  <c r="V3326" i="1" s="1"/>
  <c r="Y3326" i="1"/>
  <c r="U2438" i="1"/>
  <c r="V2438" i="1" s="1"/>
  <c r="Y2438" i="1"/>
  <c r="Z2438" i="1" s="1"/>
  <c r="AA2438" i="1" s="1"/>
  <c r="U858" i="1"/>
  <c r="V858" i="1" s="1"/>
  <c r="Y858" i="1"/>
  <c r="Z858" i="1" s="1"/>
  <c r="AA858" i="1" s="1"/>
  <c r="U520" i="1"/>
  <c r="V520" i="1" s="1"/>
  <c r="Y520" i="1"/>
  <c r="Z520" i="1" s="1"/>
  <c r="AA520" i="1" s="1"/>
  <c r="U5316" i="1"/>
  <c r="V5316" i="1" s="1"/>
  <c r="Y5316" i="1"/>
  <c r="Z5316" i="1" s="1"/>
  <c r="AA5316" i="1" s="1"/>
  <c r="U5151" i="1"/>
  <c r="V5151" i="1" s="1"/>
  <c r="Y5151" i="1"/>
  <c r="U912" i="1"/>
  <c r="V912" i="1" s="1"/>
  <c r="Y912" i="1"/>
  <c r="Z912" i="1" s="1"/>
  <c r="AA912" i="1" s="1"/>
  <c r="U36" i="1"/>
  <c r="V36" i="1" s="1"/>
  <c r="Y36" i="1"/>
  <c r="Z36" i="1" s="1"/>
  <c r="AA36" i="1" s="1"/>
  <c r="U3768" i="1"/>
  <c r="V3768" i="1" s="1"/>
  <c r="Y3768" i="1"/>
  <c r="Z3768" i="1" s="1"/>
  <c r="AA3768" i="1" s="1"/>
  <c r="U1383" i="1"/>
  <c r="V1383" i="1" s="1"/>
  <c r="Y1383" i="1"/>
  <c r="Z1383" i="1" s="1"/>
  <c r="AA1383" i="1" s="1"/>
  <c r="U3271" i="1"/>
  <c r="V3271" i="1" s="1"/>
  <c r="Y3271" i="1"/>
  <c r="Z3271" i="1" s="1"/>
  <c r="AA3271" i="1" s="1"/>
  <c r="U23" i="1"/>
  <c r="V23" i="1" s="1"/>
  <c r="Y23" i="1"/>
  <c r="Z23" i="1" s="1"/>
  <c r="AA23" i="1" s="1"/>
  <c r="U2498" i="1"/>
  <c r="V2498" i="1" s="1"/>
  <c r="Y2498" i="1"/>
  <c r="Z2498" i="1" s="1"/>
  <c r="AA2498" i="1" s="1"/>
  <c r="U1468" i="1"/>
  <c r="V1468" i="1" s="1"/>
  <c r="Y1468" i="1"/>
  <c r="Z1468" i="1" s="1"/>
  <c r="AA1468" i="1" s="1"/>
  <c r="U117" i="1"/>
  <c r="V117" i="1" s="1"/>
  <c r="Y117" i="1"/>
  <c r="Z117" i="1" s="1"/>
  <c r="AA117" i="1" s="1"/>
  <c r="U3930" i="1"/>
  <c r="V3930" i="1" s="1"/>
  <c r="Y3930" i="1"/>
  <c r="Z3930" i="1" s="1"/>
  <c r="AA3930" i="1" s="1"/>
  <c r="U1191" i="1"/>
  <c r="V1191" i="1" s="1"/>
  <c r="Y1191" i="1"/>
  <c r="Z1191" i="1" s="1"/>
  <c r="AA1191" i="1" s="1"/>
  <c r="U1411" i="1"/>
  <c r="V1411" i="1" s="1"/>
  <c r="Y1411" i="1"/>
  <c r="Z1411" i="1" s="1"/>
  <c r="AA1411" i="1" s="1"/>
  <c r="U6089" i="1"/>
  <c r="V6089" i="1" s="1"/>
  <c r="Y6089" i="1"/>
  <c r="Z6089" i="1" s="1"/>
  <c r="AA6089" i="1" s="1"/>
  <c r="U1459" i="1"/>
  <c r="V1459" i="1" s="1"/>
  <c r="Y1459" i="1"/>
  <c r="Z1459" i="1" s="1"/>
  <c r="AA1459" i="1" s="1"/>
  <c r="U3217" i="1"/>
  <c r="V3217" i="1" s="1"/>
  <c r="Y3217" i="1"/>
  <c r="Z3217" i="1" s="1"/>
  <c r="AA3217" i="1" s="1"/>
  <c r="U111" i="1"/>
  <c r="V111" i="1" s="1"/>
  <c r="Y111" i="1"/>
  <c r="Z111" i="1" s="1"/>
  <c r="AA111" i="1" s="1"/>
  <c r="U3253" i="1"/>
  <c r="V3253" i="1" s="1"/>
  <c r="Y3253" i="1"/>
  <c r="Z3253" i="1" s="1"/>
  <c r="AA3253" i="1" s="1"/>
  <c r="U4652" i="1"/>
  <c r="V4652" i="1" s="1"/>
  <c r="Y4652" i="1"/>
  <c r="Z4652" i="1" s="1"/>
  <c r="AA4652" i="1" s="1"/>
  <c r="U605" i="1"/>
  <c r="V605" i="1" s="1"/>
  <c r="Y605" i="1"/>
  <c r="Z605" i="1" s="1"/>
  <c r="AA605" i="1" s="1"/>
  <c r="U492" i="1"/>
  <c r="V492" i="1" s="1"/>
  <c r="Y492" i="1"/>
  <c r="Z492" i="1" s="1"/>
  <c r="AA492" i="1" s="1"/>
  <c r="U1769" i="1"/>
  <c r="V1769" i="1" s="1"/>
  <c r="Y1769" i="1"/>
  <c r="Z1769" i="1" s="1"/>
  <c r="AA1769" i="1" s="1"/>
  <c r="U2946" i="1"/>
  <c r="V2946" i="1" s="1"/>
  <c r="Y2946" i="1"/>
  <c r="Z2946" i="1" s="1"/>
  <c r="AA2946" i="1" s="1"/>
  <c r="U3170" i="1"/>
  <c r="V3170" i="1" s="1"/>
  <c r="Y3170" i="1"/>
  <c r="Z3170" i="1" s="1"/>
  <c r="AA3170" i="1" s="1"/>
  <c r="U402" i="1"/>
  <c r="V402" i="1" s="1"/>
  <c r="Y402" i="1"/>
  <c r="Z402" i="1" s="1"/>
  <c r="AA402" i="1" s="1"/>
  <c r="U1963" i="1"/>
  <c r="V1963" i="1" s="1"/>
  <c r="Y1963" i="1"/>
  <c r="Z1963" i="1" s="1"/>
  <c r="AA1963" i="1" s="1"/>
  <c r="U4912" i="1"/>
  <c r="V4912" i="1" s="1"/>
  <c r="Y4912" i="1"/>
  <c r="Z4912" i="1" s="1"/>
  <c r="AA4912" i="1" s="1"/>
  <c r="U1076" i="1"/>
  <c r="V1076" i="1" s="1"/>
  <c r="Y1076" i="1"/>
  <c r="Z1076" i="1" s="1"/>
  <c r="AA1076" i="1" s="1"/>
  <c r="U3456" i="1"/>
  <c r="V3456" i="1" s="1"/>
  <c r="Y3456" i="1"/>
  <c r="U2028" i="1"/>
  <c r="V2028" i="1" s="1"/>
  <c r="Y2028" i="1"/>
  <c r="Z2028" i="1" s="1"/>
  <c r="AA2028" i="1" s="1"/>
  <c r="U706" i="1"/>
  <c r="V706" i="1" s="1"/>
  <c r="Y706" i="1"/>
  <c r="Z706" i="1" s="1"/>
  <c r="AA706" i="1" s="1"/>
  <c r="U4074" i="1"/>
  <c r="V4074" i="1" s="1"/>
  <c r="Y4074" i="1"/>
  <c r="Z4074" i="1" s="1"/>
  <c r="AA4074" i="1" s="1"/>
  <c r="U4775" i="1"/>
  <c r="V4775" i="1" s="1"/>
  <c r="Y4775" i="1"/>
  <c r="Z4775" i="1" s="1"/>
  <c r="AA4775" i="1" s="1"/>
  <c r="U4355" i="1"/>
  <c r="V4355" i="1" s="1"/>
  <c r="Y4355" i="1"/>
  <c r="Z4355" i="1" s="1"/>
  <c r="AA4355" i="1" s="1"/>
  <c r="U1724" i="1"/>
  <c r="V1724" i="1" s="1"/>
  <c r="Y1724" i="1"/>
  <c r="Z1724" i="1" s="1"/>
  <c r="AA1724" i="1" s="1"/>
  <c r="U5322" i="1"/>
  <c r="V5322" i="1" s="1"/>
  <c r="Y5322" i="1"/>
  <c r="Z5322" i="1" s="1"/>
  <c r="AA5322" i="1" s="1"/>
  <c r="U1393" i="1"/>
  <c r="V1393" i="1" s="1"/>
  <c r="Y1393" i="1"/>
  <c r="Z1393" i="1" s="1"/>
  <c r="AA1393" i="1" s="1"/>
  <c r="U1395" i="1"/>
  <c r="V1395" i="1" s="1"/>
  <c r="Y1395" i="1"/>
  <c r="Z1395" i="1" s="1"/>
  <c r="AA1395" i="1" s="1"/>
  <c r="Z3913" i="1"/>
  <c r="AA3913" i="1" s="1"/>
  <c r="Z3912" i="1"/>
  <c r="AA3912" i="1" s="1"/>
  <c r="U90" i="1"/>
  <c r="V90" i="1" s="1"/>
  <c r="Y90" i="1"/>
  <c r="Z90" i="1" s="1"/>
  <c r="AA90" i="1" s="1"/>
  <c r="U6084" i="1"/>
  <c r="V6084" i="1" s="1"/>
  <c r="Y6084" i="1"/>
  <c r="Z6084" i="1" s="1"/>
  <c r="AA6084" i="1" s="1"/>
  <c r="U3765" i="1"/>
  <c r="V3765" i="1" s="1"/>
  <c r="Y3765" i="1"/>
  <c r="Z3765" i="1" s="1"/>
  <c r="AA3765" i="1" s="1"/>
  <c r="U1432" i="1"/>
  <c r="V1432" i="1" s="1"/>
  <c r="Y1432" i="1"/>
  <c r="Z1432" i="1" s="1"/>
  <c r="AA1432" i="1" s="1"/>
  <c r="U4618" i="1"/>
  <c r="V4618" i="1" s="1"/>
  <c r="Y4618" i="1"/>
  <c r="Z4618" i="1" s="1"/>
  <c r="AA4618" i="1" s="1"/>
  <c r="U1604" i="1"/>
  <c r="V1604" i="1" s="1"/>
  <c r="Y1604" i="1"/>
  <c r="Z1604" i="1" s="1"/>
  <c r="AA1604" i="1" s="1"/>
  <c r="U138" i="1"/>
  <c r="V138" i="1" s="1"/>
  <c r="Y138" i="1"/>
  <c r="Z138" i="1" s="1"/>
  <c r="AA138" i="1" s="1"/>
  <c r="U53" i="1"/>
  <c r="V53" i="1" s="1"/>
  <c r="Y53" i="1"/>
  <c r="Z53" i="1" s="1"/>
  <c r="AA53" i="1" s="1"/>
  <c r="U3192" i="1"/>
  <c r="V3192" i="1" s="1"/>
  <c r="Y3192" i="1"/>
  <c r="Z3192" i="1" s="1"/>
  <c r="AA3192" i="1" s="1"/>
  <c r="U3842" i="1"/>
  <c r="V3842" i="1" s="1"/>
  <c r="Y3842" i="1"/>
  <c r="Z3842" i="1" s="1"/>
  <c r="AA3842" i="1" s="1"/>
  <c r="U6194" i="1"/>
  <c r="V6194" i="1" s="1"/>
  <c r="Y6194" i="1"/>
  <c r="Z6194" i="1" s="1"/>
  <c r="AA6194" i="1" s="1"/>
  <c r="U6067" i="1"/>
  <c r="V6067" i="1" s="1"/>
  <c r="Y6067" i="1"/>
  <c r="Z6067" i="1" s="1"/>
  <c r="AA6067" i="1" s="1"/>
  <c r="U2511" i="1"/>
  <c r="V2511" i="1" s="1"/>
  <c r="Y2511" i="1"/>
  <c r="Z2511" i="1" s="1"/>
  <c r="AA2511" i="1" s="1"/>
  <c r="U3260" i="1"/>
  <c r="V3260" i="1" s="1"/>
  <c r="Y3260" i="1"/>
  <c r="Z3260" i="1" s="1"/>
  <c r="AA3260" i="1" s="1"/>
  <c r="U5472" i="1"/>
  <c r="V5472" i="1" s="1"/>
  <c r="Y5472" i="1"/>
  <c r="Z5472" i="1" s="1"/>
  <c r="AA5472" i="1" s="1"/>
  <c r="U4213" i="1"/>
  <c r="V4213" i="1" s="1"/>
  <c r="Y4213" i="1"/>
  <c r="U1316" i="1"/>
  <c r="V1316" i="1" s="1"/>
  <c r="Y1316" i="1"/>
  <c r="Z1316" i="1" s="1"/>
  <c r="AA1316" i="1" s="1"/>
  <c r="U1272" i="1"/>
  <c r="V1272" i="1" s="1"/>
  <c r="Y1272" i="1"/>
  <c r="Z1272" i="1" s="1"/>
  <c r="AA1272" i="1" s="1"/>
  <c r="U1389" i="1"/>
  <c r="V1389" i="1" s="1"/>
  <c r="Y1389" i="1"/>
  <c r="Z1389" i="1" s="1"/>
  <c r="AA1389" i="1" s="1"/>
  <c r="U1359" i="1"/>
  <c r="V1359" i="1" s="1"/>
  <c r="Y1359" i="1"/>
  <c r="Z1359" i="1" s="1"/>
  <c r="AA1359" i="1" s="1"/>
  <c r="U1551" i="1"/>
  <c r="V1551" i="1" s="1"/>
  <c r="Y1551" i="1"/>
  <c r="Z1551" i="1" s="1"/>
  <c r="AA1551" i="1" s="1"/>
  <c r="U4350" i="1"/>
  <c r="V4350" i="1" s="1"/>
  <c r="Y4350" i="1"/>
  <c r="Z4350" i="1" s="1"/>
  <c r="AA4350" i="1" s="1"/>
  <c r="U3152" i="1"/>
  <c r="V3152" i="1" s="1"/>
  <c r="Y3152" i="1"/>
  <c r="Z3152" i="1" s="1"/>
  <c r="AA3152" i="1" s="1"/>
  <c r="U119" i="1"/>
  <c r="V119" i="1" s="1"/>
  <c r="Y119" i="1"/>
  <c r="Z119" i="1" s="1"/>
  <c r="AA119" i="1" s="1"/>
  <c r="U81" i="1"/>
  <c r="V81" i="1" s="1"/>
  <c r="Y81" i="1"/>
  <c r="Z81" i="1" s="1"/>
  <c r="AA81" i="1" s="1"/>
  <c r="U3188" i="1"/>
  <c r="V3188" i="1" s="1"/>
  <c r="Y3188" i="1"/>
  <c r="U5086" i="1"/>
  <c r="V5086" i="1" s="1"/>
  <c r="Y5086" i="1"/>
  <c r="Z5086" i="1" s="1"/>
  <c r="AA5086" i="1" s="1"/>
  <c r="U6180" i="1"/>
  <c r="V6180" i="1" s="1"/>
  <c r="Y6180" i="1"/>
  <c r="Z6180" i="1" s="1"/>
  <c r="AA6180" i="1" s="1"/>
  <c r="U6063" i="1"/>
  <c r="V6063" i="1" s="1"/>
  <c r="Y6063" i="1"/>
  <c r="Z6063" i="1" s="1"/>
  <c r="AA6063" i="1" s="1"/>
  <c r="U2513" i="1"/>
  <c r="V2513" i="1" s="1"/>
  <c r="Y2513" i="1"/>
  <c r="Z2513" i="1" s="1"/>
  <c r="AA2513" i="1" s="1"/>
  <c r="U4696" i="1"/>
  <c r="V4696" i="1" s="1"/>
  <c r="Y4696" i="1"/>
  <c r="U1578" i="1"/>
  <c r="V1578" i="1" s="1"/>
  <c r="Y1578" i="1"/>
  <c r="Z1578" i="1" s="1"/>
  <c r="AA1578" i="1" s="1"/>
  <c r="U1349" i="1"/>
  <c r="V1349" i="1" s="1"/>
  <c r="Y1349" i="1"/>
  <c r="Z1349" i="1" s="1"/>
  <c r="AA1349" i="1" s="1"/>
  <c r="U1501" i="1"/>
  <c r="V1501" i="1" s="1"/>
  <c r="Y1501" i="1"/>
  <c r="Z1501" i="1" s="1"/>
  <c r="AA1501" i="1" s="1"/>
  <c r="U1350" i="1"/>
  <c r="V1350" i="1" s="1"/>
  <c r="Y1350" i="1"/>
  <c r="Z1350" i="1" s="1"/>
  <c r="AA1350" i="1" s="1"/>
  <c r="U1377" i="1"/>
  <c r="V1377" i="1" s="1"/>
  <c r="Y1377" i="1"/>
  <c r="Z1377" i="1" s="1"/>
  <c r="AA1377" i="1" s="1"/>
  <c r="U1451" i="1"/>
  <c r="V1451" i="1" s="1"/>
  <c r="Y1451" i="1"/>
  <c r="Z1451" i="1" s="1"/>
  <c r="AA1451" i="1" s="1"/>
  <c r="U1233" i="1"/>
  <c r="V1233" i="1" s="1"/>
  <c r="Y1233" i="1"/>
  <c r="Z1233" i="1" s="1"/>
  <c r="AA1233" i="1" s="1"/>
  <c r="U1143" i="1"/>
  <c r="V1143" i="1" s="1"/>
  <c r="Y1143" i="1"/>
  <c r="Z1143" i="1" s="1"/>
  <c r="AA1143" i="1" s="1"/>
  <c r="U3236" i="1"/>
  <c r="V3236" i="1" s="1"/>
  <c r="Y3236" i="1"/>
  <c r="Z3236" i="1" s="1"/>
  <c r="AA3236" i="1" s="1"/>
  <c r="U2138" i="1"/>
  <c r="V2138" i="1" s="1"/>
  <c r="Y2138" i="1"/>
  <c r="Z2138" i="1" s="1"/>
  <c r="AA2138" i="1" s="1"/>
  <c r="U530" i="1"/>
  <c r="V530" i="1" s="1"/>
  <c r="Y530" i="1"/>
  <c r="Z530" i="1" s="1"/>
  <c r="AA530" i="1" s="1"/>
  <c r="U3268" i="1"/>
  <c r="V3268" i="1" s="1"/>
  <c r="Y3268" i="1"/>
  <c r="Z3268" i="1" s="1"/>
  <c r="AA3268" i="1" s="1"/>
  <c r="U146" i="1"/>
  <c r="V146" i="1" s="1"/>
  <c r="Y146" i="1"/>
  <c r="Z146" i="1" s="1"/>
  <c r="AA146" i="1" s="1"/>
  <c r="U65" i="1"/>
  <c r="V65" i="1" s="1"/>
  <c r="Y65" i="1"/>
  <c r="Z65" i="1" s="1"/>
  <c r="AA65" i="1" s="1"/>
  <c r="U18" i="1"/>
  <c r="V18" i="1" s="1"/>
  <c r="Y18" i="1"/>
  <c r="Z18" i="1" s="1"/>
  <c r="AA18" i="1" s="1"/>
  <c r="U6173" i="1"/>
  <c r="V6173" i="1" s="1"/>
  <c r="Y6173" i="1"/>
  <c r="Z6173" i="1" s="1"/>
  <c r="AA6173" i="1" s="1"/>
  <c r="U6079" i="1"/>
  <c r="V6079" i="1" s="1"/>
  <c r="Y6079" i="1"/>
  <c r="Z6079" i="1" s="1"/>
  <c r="AA6079" i="1" s="1"/>
  <c r="U2505" i="1"/>
  <c r="V2505" i="1" s="1"/>
  <c r="Y2505" i="1"/>
  <c r="Z2505" i="1" s="1"/>
  <c r="AA2505" i="1" s="1"/>
  <c r="U3627" i="1"/>
  <c r="V3627" i="1" s="1"/>
  <c r="Y3627" i="1"/>
  <c r="Z3627" i="1" s="1"/>
  <c r="AA3627" i="1" s="1"/>
  <c r="U1505" i="1"/>
  <c r="V1505" i="1" s="1"/>
  <c r="Y1505" i="1"/>
  <c r="Z1505" i="1" s="1"/>
  <c r="AA1505" i="1" s="1"/>
  <c r="U1405" i="1"/>
  <c r="V1405" i="1" s="1"/>
  <c r="Y1405" i="1"/>
  <c r="Z1405" i="1" s="1"/>
  <c r="AA1405" i="1" s="1"/>
  <c r="U1424" i="1"/>
  <c r="V1424" i="1" s="1"/>
  <c r="Y1424" i="1"/>
  <c r="Z1424" i="1" s="1"/>
  <c r="AA1424" i="1" s="1"/>
  <c r="U1358" i="1"/>
  <c r="V1358" i="1" s="1"/>
  <c r="Y1358" i="1"/>
  <c r="Z1358" i="1" s="1"/>
  <c r="AA1358" i="1" s="1"/>
  <c r="U1427" i="1"/>
  <c r="V1427" i="1" s="1"/>
  <c r="Y1427" i="1"/>
  <c r="Z1427" i="1" s="1"/>
  <c r="AA1427" i="1" s="1"/>
  <c r="U1238" i="1"/>
  <c r="V1238" i="1" s="1"/>
  <c r="Y1238" i="1"/>
  <c r="Z1238" i="1" s="1"/>
  <c r="AA1238" i="1" s="1"/>
  <c r="U1174" i="1"/>
  <c r="V1174" i="1" s="1"/>
  <c r="Y1174" i="1"/>
  <c r="Z1174" i="1" s="1"/>
  <c r="AA1174" i="1" s="1"/>
  <c r="U3555" i="1"/>
  <c r="V3555" i="1" s="1"/>
  <c r="Y3555" i="1"/>
  <c r="Z3555" i="1" s="1"/>
  <c r="AA3555" i="1" s="1"/>
  <c r="U4002" i="1"/>
  <c r="V4002" i="1" s="1"/>
  <c r="Y4002" i="1"/>
  <c r="Z4002" i="1" s="1"/>
  <c r="AA4002" i="1" s="1"/>
  <c r="U529" i="1"/>
  <c r="V529" i="1" s="1"/>
  <c r="Y529" i="1"/>
  <c r="Z529" i="1" s="1"/>
  <c r="AA529" i="1" s="1"/>
  <c r="U5810" i="1"/>
  <c r="V5810" i="1" s="1"/>
  <c r="Y5810" i="1"/>
  <c r="Z5810" i="1" s="1"/>
  <c r="AA5810" i="1" s="1"/>
  <c r="U2662" i="1"/>
  <c r="V2662" i="1" s="1"/>
  <c r="Y2662" i="1"/>
  <c r="Z2662" i="1" s="1"/>
  <c r="AA2662" i="1" s="1"/>
  <c r="U2397" i="1"/>
  <c r="V2397" i="1" s="1"/>
  <c r="Y2397" i="1"/>
  <c r="Z2397" i="1" s="1"/>
  <c r="AA2397" i="1" s="1"/>
  <c r="U3272" i="1"/>
  <c r="V3272" i="1" s="1"/>
  <c r="Y3272" i="1"/>
  <c r="Z3272" i="1" s="1"/>
  <c r="AA3272" i="1" s="1"/>
  <c r="U4409" i="1"/>
  <c r="V4409" i="1" s="1"/>
  <c r="Y4409" i="1"/>
  <c r="U77" i="1"/>
  <c r="V77" i="1" s="1"/>
  <c r="Y77" i="1"/>
  <c r="Z77" i="1" s="1"/>
  <c r="AA77" i="1" s="1"/>
  <c r="U34" i="1"/>
  <c r="V34" i="1" s="1"/>
  <c r="Y34" i="1"/>
  <c r="Z34" i="1" s="1"/>
  <c r="AA34" i="1" s="1"/>
  <c r="U1710" i="1"/>
  <c r="V1710" i="1" s="1"/>
  <c r="Y1710" i="1"/>
  <c r="U5093" i="1"/>
  <c r="V5093" i="1" s="1"/>
  <c r="Y5093" i="1"/>
  <c r="U6135" i="1"/>
  <c r="V6135" i="1" s="1"/>
  <c r="Y6135" i="1"/>
  <c r="Z6135" i="1" s="1"/>
  <c r="AA6135" i="1" s="1"/>
  <c r="U6025" i="1"/>
  <c r="V6025" i="1" s="1"/>
  <c r="Y6025" i="1"/>
  <c r="Z6025" i="1" s="1"/>
  <c r="AA6025" i="1" s="1"/>
  <c r="U3756" i="1"/>
  <c r="V3756" i="1" s="1"/>
  <c r="Y3756" i="1"/>
  <c r="Z3756" i="1" s="1"/>
  <c r="AA3756" i="1" s="1"/>
  <c r="U3049" i="1"/>
  <c r="V3049" i="1" s="1"/>
  <c r="Y3049" i="1"/>
  <c r="Z3049" i="1" s="1"/>
  <c r="AA3049" i="1" s="1"/>
  <c r="U2252" i="1"/>
  <c r="V2252" i="1" s="1"/>
  <c r="Y2252" i="1"/>
  <c r="Z2252" i="1" s="1"/>
  <c r="AA2252" i="1" s="1"/>
  <c r="U1317" i="1"/>
  <c r="V1317" i="1" s="1"/>
  <c r="Y1317" i="1"/>
  <c r="Z1317" i="1" s="1"/>
  <c r="AA1317" i="1" s="1"/>
  <c r="U1330" i="1"/>
  <c r="V1330" i="1" s="1"/>
  <c r="Y1330" i="1"/>
  <c r="Z1330" i="1" s="1"/>
  <c r="AA1330" i="1" s="1"/>
  <c r="U1478" i="1"/>
  <c r="V1478" i="1" s="1"/>
  <c r="Y1478" i="1"/>
  <c r="Z1478" i="1" s="1"/>
  <c r="AA1478" i="1" s="1"/>
  <c r="U1364" i="1"/>
  <c r="V1364" i="1" s="1"/>
  <c r="Y1364" i="1"/>
  <c r="Z1364" i="1" s="1"/>
  <c r="AA1364" i="1" s="1"/>
  <c r="U1439" i="1"/>
  <c r="V1439" i="1" s="1"/>
  <c r="Y1439" i="1"/>
  <c r="Z1439" i="1" s="1"/>
  <c r="AA1439" i="1" s="1"/>
  <c r="U1204" i="1"/>
  <c r="V1204" i="1" s="1"/>
  <c r="Y1204" i="1"/>
  <c r="Z1204" i="1" s="1"/>
  <c r="AA1204" i="1" s="1"/>
  <c r="U1165" i="1"/>
  <c r="V1165" i="1" s="1"/>
  <c r="Y1165" i="1"/>
  <c r="Z1165" i="1" s="1"/>
  <c r="AA1165" i="1" s="1"/>
  <c r="U3214" i="1"/>
  <c r="V3214" i="1" s="1"/>
  <c r="Y3214" i="1"/>
  <c r="Z3214" i="1" s="1"/>
  <c r="AA3214" i="1" s="1"/>
  <c r="U1680" i="1"/>
  <c r="V1680" i="1" s="1"/>
  <c r="Y1680" i="1"/>
  <c r="Z1680" i="1" s="1"/>
  <c r="AA1680" i="1" s="1"/>
  <c r="U3905" i="1"/>
  <c r="V3905" i="1" s="1"/>
  <c r="Y3905" i="1"/>
  <c r="Z3905" i="1" s="1"/>
  <c r="AA3905" i="1" s="1"/>
  <c r="U2383" i="1"/>
  <c r="V2383" i="1" s="1"/>
  <c r="Y2383" i="1"/>
  <c r="Z2383" i="1" s="1"/>
  <c r="AA2383" i="1" s="1"/>
  <c r="U4343" i="1"/>
  <c r="V4343" i="1" s="1"/>
  <c r="Y4343" i="1"/>
  <c r="U3151" i="1"/>
  <c r="V3151" i="1" s="1"/>
  <c r="Y3151" i="1"/>
  <c r="Z3151" i="1" s="1"/>
  <c r="AA3151" i="1" s="1"/>
  <c r="U136" i="1"/>
  <c r="V136" i="1" s="1"/>
  <c r="Y136" i="1"/>
  <c r="Z136" i="1" s="1"/>
  <c r="AA136" i="1" s="1"/>
  <c r="U82" i="1"/>
  <c r="V82" i="1" s="1"/>
  <c r="Y82" i="1"/>
  <c r="Z82" i="1" s="1"/>
  <c r="AA82" i="1" s="1"/>
  <c r="U4569" i="1"/>
  <c r="V4569" i="1" s="1"/>
  <c r="Y4569" i="1"/>
  <c r="Z4569" i="1" s="1"/>
  <c r="AA4569" i="1" s="1"/>
  <c r="U3934" i="1"/>
  <c r="V3934" i="1" s="1"/>
  <c r="Y3934" i="1"/>
  <c r="U6166" i="1"/>
  <c r="V6166" i="1" s="1"/>
  <c r="Y6166" i="1"/>
  <c r="Z6166" i="1" s="1"/>
  <c r="AA6166" i="1" s="1"/>
  <c r="U6090" i="1"/>
  <c r="V6090" i="1" s="1"/>
  <c r="Y6090" i="1"/>
  <c r="Z6090" i="1" s="1"/>
  <c r="AA6090" i="1" s="1"/>
  <c r="U2521" i="1"/>
  <c r="V2521" i="1" s="1"/>
  <c r="Y2521" i="1"/>
  <c r="Z2521" i="1" s="1"/>
  <c r="AA2521" i="1" s="1"/>
  <c r="U2547" i="1"/>
  <c r="V2547" i="1" s="1"/>
  <c r="Y2547" i="1"/>
  <c r="Z2547" i="1" s="1"/>
  <c r="AA2547" i="1" s="1"/>
  <c r="Z5549" i="1"/>
  <c r="AA5549" i="1" s="1"/>
  <c r="Z5550" i="1"/>
  <c r="AA5550" i="1" s="1"/>
  <c r="U2062" i="1"/>
  <c r="V2062" i="1" s="1"/>
  <c r="Y2062" i="1"/>
  <c r="Z2062" i="1" s="1"/>
  <c r="AA2062" i="1" s="1"/>
  <c r="U1998" i="1"/>
  <c r="V1998" i="1" s="1"/>
  <c r="Y1998" i="1"/>
  <c r="Z1998" i="1" s="1"/>
  <c r="AA1998" i="1" s="1"/>
  <c r="U3378" i="1"/>
  <c r="V3378" i="1" s="1"/>
  <c r="Y3378" i="1"/>
  <c r="Z3378" i="1" s="1"/>
  <c r="AA3378" i="1" s="1"/>
  <c r="U3733" i="1"/>
  <c r="V3733" i="1" s="1"/>
  <c r="Y3733" i="1"/>
  <c r="Z3733" i="1" s="1"/>
  <c r="AA3733" i="1" s="1"/>
  <c r="U5625" i="1"/>
  <c r="V5625" i="1" s="1"/>
  <c r="Y5625" i="1"/>
  <c r="Z5625" i="1" s="1"/>
  <c r="AA5625" i="1" s="1"/>
  <c r="U2553" i="1"/>
  <c r="V2553" i="1" s="1"/>
  <c r="Y2553" i="1"/>
  <c r="Z2553" i="1" s="1"/>
  <c r="AA2553" i="1" s="1"/>
  <c r="U694" i="1"/>
  <c r="V694" i="1" s="1"/>
  <c r="Y694" i="1"/>
  <c r="Z694" i="1" s="1"/>
  <c r="AA694" i="1" s="1"/>
  <c r="U670" i="1"/>
  <c r="V670" i="1" s="1"/>
  <c r="Y670" i="1"/>
  <c r="Z670" i="1" s="1"/>
  <c r="AA670" i="1" s="1"/>
  <c r="U620" i="1"/>
  <c r="V620" i="1" s="1"/>
  <c r="Y620" i="1"/>
  <c r="Z620" i="1" s="1"/>
  <c r="AA620" i="1" s="1"/>
  <c r="U5648" i="1"/>
  <c r="V5648" i="1" s="1"/>
  <c r="Y5648" i="1"/>
  <c r="U579" i="1"/>
  <c r="V579" i="1" s="1"/>
  <c r="Y579" i="1"/>
  <c r="Z579" i="1" s="1"/>
  <c r="AA579" i="1" s="1"/>
  <c r="U3537" i="1"/>
  <c r="V3537" i="1" s="1"/>
  <c r="Y3537" i="1"/>
  <c r="Z3537" i="1" s="1"/>
  <c r="AA3537" i="1" s="1"/>
  <c r="U1662" i="1"/>
  <c r="V1662" i="1" s="1"/>
  <c r="Y1662" i="1"/>
  <c r="Z1662" i="1" s="1"/>
  <c r="AA1662" i="1" s="1"/>
  <c r="U5514" i="1"/>
  <c r="V5514" i="1" s="1"/>
  <c r="Y5514" i="1"/>
  <c r="U4823" i="1"/>
  <c r="V4823" i="1" s="1"/>
  <c r="Y4823" i="1"/>
  <c r="U3581" i="1"/>
  <c r="V3581" i="1" s="1"/>
  <c r="Y3581" i="1"/>
  <c r="Z3581" i="1" s="1"/>
  <c r="AA3581" i="1" s="1"/>
  <c r="U1853" i="1"/>
  <c r="V1853" i="1" s="1"/>
  <c r="Y1853" i="1"/>
  <c r="Z1853" i="1" s="1"/>
  <c r="AA1853" i="1" s="1"/>
  <c r="U1784" i="1"/>
  <c r="V1784" i="1" s="1"/>
  <c r="Y1784" i="1"/>
  <c r="Z1784" i="1" s="1"/>
  <c r="AA1784" i="1" s="1"/>
  <c r="U3681" i="1"/>
  <c r="V3681" i="1" s="1"/>
  <c r="Y3681" i="1"/>
  <c r="Z3681" i="1" s="1"/>
  <c r="AA3681" i="1" s="1"/>
  <c r="U4435" i="1"/>
  <c r="V4435" i="1" s="1"/>
  <c r="Y4435" i="1"/>
  <c r="Z4435" i="1" s="1"/>
  <c r="AA4435" i="1" s="1"/>
  <c r="U4481" i="1"/>
  <c r="V4481" i="1" s="1"/>
  <c r="Y4481" i="1"/>
  <c r="Z4481" i="1" s="1"/>
  <c r="AA4481" i="1" s="1"/>
  <c r="U2954" i="1"/>
  <c r="V2954" i="1" s="1"/>
  <c r="Y2954" i="1"/>
  <c r="Z2954" i="1" s="1"/>
  <c r="AA2954" i="1" s="1"/>
  <c r="U3196" i="1"/>
  <c r="V3196" i="1" s="1"/>
  <c r="Y3196" i="1"/>
  <c r="Z3196" i="1" s="1"/>
  <c r="AA3196" i="1" s="1"/>
  <c r="U4165" i="1"/>
  <c r="V4165" i="1" s="1"/>
  <c r="Y4165" i="1"/>
  <c r="Z4165" i="1" s="1"/>
  <c r="AA4165" i="1" s="1"/>
  <c r="U3713" i="1"/>
  <c r="V3713" i="1" s="1"/>
  <c r="Y3713" i="1"/>
  <c r="Z3713" i="1" s="1"/>
  <c r="AA3713" i="1" s="1"/>
  <c r="U2873" i="1"/>
  <c r="V2873" i="1" s="1"/>
  <c r="Y2873" i="1"/>
  <c r="Z2873" i="1" s="1"/>
  <c r="AA2873" i="1" s="1"/>
  <c r="U2327" i="1"/>
  <c r="V2327" i="1" s="1"/>
  <c r="Y2327" i="1"/>
  <c r="Z2327" i="1" s="1"/>
  <c r="AA2327" i="1" s="1"/>
  <c r="U4948" i="1"/>
  <c r="V4948" i="1" s="1"/>
  <c r="Y4948" i="1"/>
  <c r="Z4948" i="1" s="1"/>
  <c r="AA4948" i="1" s="1"/>
  <c r="U2770" i="1"/>
  <c r="V2770" i="1" s="1"/>
  <c r="Y2770" i="1"/>
  <c r="U413" i="1"/>
  <c r="V413" i="1" s="1"/>
  <c r="Y413" i="1"/>
  <c r="Z413" i="1" s="1"/>
  <c r="AA413" i="1" s="1"/>
  <c r="U386" i="1"/>
  <c r="V386" i="1" s="1"/>
  <c r="Y386" i="1"/>
  <c r="Z386" i="1" s="1"/>
  <c r="AA386" i="1" s="1"/>
  <c r="U297" i="1"/>
  <c r="V297" i="1" s="1"/>
  <c r="Y297" i="1"/>
  <c r="Z297" i="1" s="1"/>
  <c r="AA297" i="1" s="1"/>
  <c r="U2861" i="1"/>
  <c r="V2861" i="1" s="1"/>
  <c r="Y2861" i="1"/>
  <c r="Z2861" i="1" s="1"/>
  <c r="AA2861" i="1" s="1"/>
  <c r="U3867" i="1"/>
  <c r="V3867" i="1" s="1"/>
  <c r="Y3867" i="1"/>
  <c r="Z3867" i="1" s="1"/>
  <c r="AA3867" i="1" s="1"/>
  <c r="Z5676" i="1"/>
  <c r="AA5676" i="1" s="1"/>
  <c r="Z5675" i="1"/>
  <c r="AA5675" i="1" s="1"/>
  <c r="U1955" i="1"/>
  <c r="V1955" i="1" s="1"/>
  <c r="Y1955" i="1"/>
  <c r="Z1955" i="1" s="1"/>
  <c r="AA1955" i="1" s="1"/>
  <c r="U2923" i="1"/>
  <c r="V2923" i="1" s="1"/>
  <c r="Y2923" i="1"/>
  <c r="Z2923" i="1" s="1"/>
  <c r="AA2923" i="1" s="1"/>
  <c r="U932" i="1"/>
  <c r="V932" i="1" s="1"/>
  <c r="Y932" i="1"/>
  <c r="Z932" i="1" s="1"/>
  <c r="AA932" i="1" s="1"/>
  <c r="U3041" i="1"/>
  <c r="V3041" i="1" s="1"/>
  <c r="Y3041" i="1"/>
  <c r="Z3041" i="1" s="1"/>
  <c r="AA3041" i="1" s="1"/>
  <c r="U3484" i="1"/>
  <c r="V3484" i="1" s="1"/>
  <c r="Y3484" i="1"/>
  <c r="U2451" i="1"/>
  <c r="V2451" i="1" s="1"/>
  <c r="Y2451" i="1"/>
  <c r="Z2451" i="1" s="1"/>
  <c r="AA2451" i="1" s="1"/>
  <c r="U1049" i="1"/>
  <c r="V1049" i="1" s="1"/>
  <c r="Y1049" i="1"/>
  <c r="Z1049" i="1" s="1"/>
  <c r="AA1049" i="1" s="1"/>
  <c r="U4184" i="1"/>
  <c r="V4184" i="1" s="1"/>
  <c r="Y4184" i="1"/>
  <c r="Z4184" i="1" s="1"/>
  <c r="AA4184" i="1" s="1"/>
  <c r="U247" i="1"/>
  <c r="V247" i="1" s="1"/>
  <c r="Y247" i="1"/>
  <c r="Z247" i="1" s="1"/>
  <c r="AA247" i="1" s="1"/>
  <c r="U182" i="1"/>
  <c r="V182" i="1" s="1"/>
  <c r="Y182" i="1"/>
  <c r="Z182" i="1" s="1"/>
  <c r="AA182" i="1" s="1"/>
  <c r="U871" i="1"/>
  <c r="V871" i="1" s="1"/>
  <c r="Y871" i="1"/>
  <c r="Z871" i="1" s="1"/>
  <c r="AA871" i="1" s="1"/>
  <c r="U3108" i="1"/>
  <c r="V3108" i="1" s="1"/>
  <c r="Y3108" i="1"/>
  <c r="Z3108" i="1" s="1"/>
  <c r="AA3108" i="1" s="1"/>
  <c r="U1129" i="1"/>
  <c r="V1129" i="1" s="1"/>
  <c r="Y1129" i="1"/>
  <c r="Z1129" i="1" s="1"/>
  <c r="AA1129" i="1" s="1"/>
  <c r="U1635" i="1"/>
  <c r="V1635" i="1" s="1"/>
  <c r="Y1635" i="1"/>
  <c r="Z1635" i="1" s="1"/>
  <c r="AA1635" i="1" s="1"/>
  <c r="U519" i="1"/>
  <c r="V519" i="1" s="1"/>
  <c r="Y519" i="1"/>
  <c r="Z519" i="1" s="1"/>
  <c r="AA519" i="1" s="1"/>
  <c r="U4869" i="1"/>
  <c r="V4869" i="1" s="1"/>
  <c r="Y4869" i="1"/>
  <c r="Z4869" i="1" s="1"/>
  <c r="AA4869" i="1" s="1"/>
  <c r="U2084" i="1"/>
  <c r="V2084" i="1" s="1"/>
  <c r="Y2084" i="1"/>
  <c r="Z2084" i="1" s="1"/>
  <c r="AA2084" i="1" s="1"/>
  <c r="U2011" i="1"/>
  <c r="V2011" i="1" s="1"/>
  <c r="Y2011" i="1"/>
  <c r="Z2011" i="1" s="1"/>
  <c r="AA2011" i="1" s="1"/>
  <c r="U5298" i="1"/>
  <c r="V5298" i="1" s="1"/>
  <c r="Y5298" i="1"/>
  <c r="U3738" i="1"/>
  <c r="V3738" i="1" s="1"/>
  <c r="Y3738" i="1"/>
  <c r="Z3738" i="1" s="1"/>
  <c r="AA3738" i="1" s="1"/>
  <c r="U1911" i="1"/>
  <c r="V1911" i="1" s="1"/>
  <c r="Y1911" i="1"/>
  <c r="Z1911" i="1" s="1"/>
  <c r="AA1911" i="1" s="1"/>
  <c r="U2572" i="1"/>
  <c r="V2572" i="1" s="1"/>
  <c r="Y2572" i="1"/>
  <c r="Z2572" i="1" s="1"/>
  <c r="AA2572" i="1" s="1"/>
  <c r="U765" i="1"/>
  <c r="V765" i="1" s="1"/>
  <c r="Y765" i="1"/>
  <c r="Z765" i="1" s="1"/>
  <c r="AA765" i="1" s="1"/>
  <c r="U698" i="1"/>
  <c r="V698" i="1" s="1"/>
  <c r="Y698" i="1"/>
  <c r="Z698" i="1" s="1"/>
  <c r="AA698" i="1" s="1"/>
  <c r="U638" i="1"/>
  <c r="V638" i="1" s="1"/>
  <c r="Y638" i="1"/>
  <c r="Z638" i="1" s="1"/>
  <c r="AA638" i="1" s="1"/>
  <c r="U2664" i="1"/>
  <c r="V2664" i="1" s="1"/>
  <c r="Y2664" i="1"/>
  <c r="Z5631" i="1"/>
  <c r="AA5631" i="1" s="1"/>
  <c r="Z5632" i="1"/>
  <c r="AA5632" i="1" s="1"/>
  <c r="U4216" i="1"/>
  <c r="V4216" i="1" s="1"/>
  <c r="Y4216" i="1"/>
  <c r="U4819" i="1"/>
  <c r="V4819" i="1" s="1"/>
  <c r="Y4819" i="1"/>
  <c r="Z4819" i="1" s="1"/>
  <c r="AA4819" i="1" s="1"/>
  <c r="U3438" i="1"/>
  <c r="V3438" i="1" s="1"/>
  <c r="Y3438" i="1"/>
  <c r="Z3438" i="1" s="1"/>
  <c r="AA3438" i="1" s="1"/>
  <c r="U3594" i="1"/>
  <c r="V3594" i="1" s="1"/>
  <c r="Y3594" i="1"/>
  <c r="Z3594" i="1" s="1"/>
  <c r="AA3594" i="1" s="1"/>
  <c r="U1890" i="1"/>
  <c r="V1890" i="1" s="1"/>
  <c r="Y1890" i="1"/>
  <c r="Z1890" i="1" s="1"/>
  <c r="AA1890" i="1" s="1"/>
  <c r="U1799" i="1"/>
  <c r="V1799" i="1" s="1"/>
  <c r="Y1799" i="1"/>
  <c r="Z1799" i="1" s="1"/>
  <c r="AA1799" i="1" s="1"/>
  <c r="U3671" i="1"/>
  <c r="V3671" i="1" s="1"/>
  <c r="Y3671" i="1"/>
  <c r="Z3671" i="1" s="1"/>
  <c r="AA3671" i="1" s="1"/>
  <c r="U4442" i="1"/>
  <c r="V4442" i="1" s="1"/>
  <c r="Y4442" i="1"/>
  <c r="Z4442" i="1" s="1"/>
  <c r="AA4442" i="1" s="1"/>
  <c r="U2652" i="1"/>
  <c r="V2652" i="1" s="1"/>
  <c r="Y2652" i="1"/>
  <c r="Z2652" i="1" s="1"/>
  <c r="AA2652" i="1" s="1"/>
  <c r="U6109" i="1"/>
  <c r="V6109" i="1" s="1"/>
  <c r="Y6109" i="1"/>
  <c r="Z6109" i="1" s="1"/>
  <c r="AA6109" i="1" s="1"/>
  <c r="U2985" i="1"/>
  <c r="V2985" i="1" s="1"/>
  <c r="Y2985" i="1"/>
  <c r="Z2985" i="1" s="1"/>
  <c r="AA2985" i="1" s="1"/>
  <c r="Z4323" i="1"/>
  <c r="AA4323" i="1" s="1"/>
  <c r="Z5243" i="1"/>
  <c r="AA5243" i="1" s="1"/>
  <c r="Z5240" i="1"/>
  <c r="AA5240" i="1" s="1"/>
  <c r="U4142" i="1"/>
  <c r="V4142" i="1" s="1"/>
  <c r="Y4142" i="1"/>
  <c r="Z4142" i="1" s="1"/>
  <c r="AA4142" i="1" s="1"/>
  <c r="U2891" i="1"/>
  <c r="V2891" i="1" s="1"/>
  <c r="Y2891" i="1"/>
  <c r="Z2891" i="1" s="1"/>
  <c r="AA2891" i="1" s="1"/>
  <c r="U3404" i="1"/>
  <c r="V3404" i="1" s="1"/>
  <c r="Y3404" i="1"/>
  <c r="Z3404" i="1" s="1"/>
  <c r="AA3404" i="1" s="1"/>
  <c r="U2350" i="1"/>
  <c r="V2350" i="1" s="1"/>
  <c r="Y2350" i="1"/>
  <c r="Z2350" i="1" s="1"/>
  <c r="AA2350" i="1" s="1"/>
  <c r="U2775" i="1"/>
  <c r="V2775" i="1" s="1"/>
  <c r="Y2775" i="1"/>
  <c r="Z2775" i="1" s="1"/>
  <c r="AA2775" i="1" s="1"/>
  <c r="U394" i="1"/>
  <c r="V394" i="1" s="1"/>
  <c r="Y394" i="1"/>
  <c r="Z394" i="1" s="1"/>
  <c r="AA394" i="1" s="1"/>
  <c r="U435" i="1"/>
  <c r="V435" i="1" s="1"/>
  <c r="Y435" i="1"/>
  <c r="Z435" i="1" s="1"/>
  <c r="AA435" i="1" s="1"/>
  <c r="U304" i="1"/>
  <c r="V304" i="1" s="1"/>
  <c r="Y304" i="1"/>
  <c r="Z304" i="1" s="1"/>
  <c r="AA304" i="1" s="1"/>
  <c r="U2865" i="1"/>
  <c r="V2865" i="1" s="1"/>
  <c r="Y2865" i="1"/>
  <c r="Z2865" i="1" s="1"/>
  <c r="AA2865" i="1" s="1"/>
  <c r="U5739" i="1"/>
  <c r="V5739" i="1" s="1"/>
  <c r="Y5739" i="1"/>
  <c r="U5628" i="1"/>
  <c r="V5628" i="1" s="1"/>
  <c r="Y5628" i="1"/>
  <c r="U1951" i="1"/>
  <c r="V1951" i="1" s="1"/>
  <c r="Y1951" i="1"/>
  <c r="Z1951" i="1" s="1"/>
  <c r="AA1951" i="1" s="1"/>
  <c r="U4290" i="1"/>
  <c r="V4290" i="1" s="1"/>
  <c r="Y4290" i="1"/>
  <c r="Z4290" i="1" s="1"/>
  <c r="AA4290" i="1" s="1"/>
  <c r="U997" i="1"/>
  <c r="V997" i="1" s="1"/>
  <c r="Y997" i="1"/>
  <c r="Z997" i="1" s="1"/>
  <c r="AA997" i="1" s="1"/>
  <c r="U961" i="1"/>
  <c r="V961" i="1" s="1"/>
  <c r="Y961" i="1"/>
  <c r="Z961" i="1" s="1"/>
  <c r="AA961" i="1" s="1"/>
  <c r="U4911" i="1"/>
  <c r="V4911" i="1" s="1"/>
  <c r="Y4911" i="1"/>
  <c r="Z4911" i="1" s="1"/>
  <c r="AA4911" i="1" s="1"/>
  <c r="U3038" i="1"/>
  <c r="V3038" i="1" s="1"/>
  <c r="Y3038" i="1"/>
  <c r="Z3038" i="1" s="1"/>
  <c r="AA3038" i="1" s="1"/>
  <c r="U823" i="1"/>
  <c r="V823" i="1" s="1"/>
  <c r="Y823" i="1"/>
  <c r="Z823" i="1" s="1"/>
  <c r="AA823" i="1" s="1"/>
  <c r="U3885" i="1"/>
  <c r="V3885" i="1" s="1"/>
  <c r="Y3885" i="1"/>
  <c r="U1099" i="1"/>
  <c r="V1099" i="1" s="1"/>
  <c r="Y1099" i="1"/>
  <c r="Z1099" i="1" s="1"/>
  <c r="AA1099" i="1" s="1"/>
  <c r="U1040" i="1"/>
  <c r="V1040" i="1" s="1"/>
  <c r="Y1040" i="1"/>
  <c r="Z1040" i="1" s="1"/>
  <c r="AA1040" i="1" s="1"/>
  <c r="U278" i="1"/>
  <c r="V278" i="1" s="1"/>
  <c r="Y278" i="1"/>
  <c r="Z278" i="1" s="1"/>
  <c r="AA278" i="1" s="1"/>
  <c r="U221" i="1"/>
  <c r="V221" i="1" s="1"/>
  <c r="Y221" i="1"/>
  <c r="Z221" i="1" s="1"/>
  <c r="AA221" i="1" s="1"/>
  <c r="U894" i="1"/>
  <c r="V894" i="1" s="1"/>
  <c r="Y894" i="1"/>
  <c r="Z894" i="1" s="1"/>
  <c r="AA894" i="1" s="1"/>
  <c r="U3604" i="1"/>
  <c r="V3604" i="1" s="1"/>
  <c r="Y3604" i="1"/>
  <c r="Z3604" i="1" s="1"/>
  <c r="AA3604" i="1" s="1"/>
  <c r="U4311" i="1"/>
  <c r="V4311" i="1" s="1"/>
  <c r="Y4311" i="1"/>
  <c r="Z4311" i="1" s="1"/>
  <c r="AA4311" i="1" s="1"/>
  <c r="U130" i="1"/>
  <c r="V130" i="1" s="1"/>
  <c r="Y130" i="1"/>
  <c r="Z130" i="1" s="1"/>
  <c r="AA130" i="1" s="1"/>
  <c r="U76" i="1"/>
  <c r="V76" i="1" s="1"/>
  <c r="Y76" i="1"/>
  <c r="Z76" i="1" s="1"/>
  <c r="AA76" i="1" s="1"/>
  <c r="U4566" i="1"/>
  <c r="V4566" i="1" s="1"/>
  <c r="Y4566" i="1"/>
  <c r="Z4566" i="1" s="1"/>
  <c r="AA4566" i="1" s="1"/>
  <c r="U5125" i="1"/>
  <c r="V5125" i="1" s="1"/>
  <c r="Y5125" i="1"/>
  <c r="Z5125" i="1" s="1"/>
  <c r="AA5125" i="1" s="1"/>
  <c r="U6160" i="1"/>
  <c r="V6160" i="1" s="1"/>
  <c r="Y6160" i="1"/>
  <c r="Z6160" i="1" s="1"/>
  <c r="AA6160" i="1" s="1"/>
  <c r="U6064" i="1"/>
  <c r="V6064" i="1" s="1"/>
  <c r="Y6064" i="1"/>
  <c r="Z6064" i="1" s="1"/>
  <c r="AA6064" i="1" s="1"/>
  <c r="U2508" i="1"/>
  <c r="V2508" i="1" s="1"/>
  <c r="Y2508" i="1"/>
  <c r="Z2508" i="1" s="1"/>
  <c r="AA2508" i="1" s="1"/>
  <c r="U3262" i="1"/>
  <c r="V3262" i="1" s="1"/>
  <c r="Y3262" i="1"/>
  <c r="Z3262" i="1" s="1"/>
  <c r="AA3262" i="1" s="1"/>
  <c r="U3267" i="1"/>
  <c r="V3267" i="1" s="1"/>
  <c r="Y3267" i="1"/>
  <c r="Z3267" i="1" s="1"/>
  <c r="AA3267" i="1" s="1"/>
  <c r="U1516" i="1"/>
  <c r="V1516" i="1" s="1"/>
  <c r="Y1516" i="1"/>
  <c r="Z1516" i="1" s="1"/>
  <c r="AA1516" i="1" s="1"/>
  <c r="U1553" i="1"/>
  <c r="V1553" i="1" s="1"/>
  <c r="Y1553" i="1"/>
  <c r="Z1553" i="1" s="1"/>
  <c r="AA1553" i="1" s="1"/>
  <c r="U1275" i="1"/>
  <c r="V1275" i="1" s="1"/>
  <c r="Y1275" i="1"/>
  <c r="Z1275" i="1" s="1"/>
  <c r="AA1275" i="1" s="1"/>
  <c r="U1552" i="1"/>
  <c r="V1552" i="1" s="1"/>
  <c r="Y1552" i="1"/>
  <c r="Z1552" i="1" s="1"/>
  <c r="AA1552" i="1" s="1"/>
  <c r="U1540" i="1"/>
  <c r="V1540" i="1" s="1"/>
  <c r="Y1540" i="1"/>
  <c r="Z1540" i="1" s="1"/>
  <c r="AA1540" i="1" s="1"/>
  <c r="U1260" i="1"/>
  <c r="V1260" i="1" s="1"/>
  <c r="Y1260" i="1"/>
  <c r="Z1260" i="1" s="1"/>
  <c r="AA1260" i="1" s="1"/>
  <c r="U1196" i="1"/>
  <c r="V1196" i="1" s="1"/>
  <c r="Y1196" i="1"/>
  <c r="Z1196" i="1" s="1"/>
  <c r="AA1196" i="1" s="1"/>
  <c r="U3132" i="1"/>
  <c r="V3132" i="1" s="1"/>
  <c r="Y3132" i="1"/>
  <c r="Z3132" i="1" s="1"/>
  <c r="AA3132" i="1" s="1"/>
  <c r="U6159" i="1"/>
  <c r="V6159" i="1" s="1"/>
  <c r="Y6159" i="1"/>
  <c r="Z6159" i="1" s="1"/>
  <c r="AA6159" i="1" s="1"/>
  <c r="U1585" i="1"/>
  <c r="V1585" i="1" s="1"/>
  <c r="Y1585" i="1"/>
  <c r="Z1585" i="1" s="1"/>
  <c r="AA1585" i="1" s="1"/>
  <c r="U1270" i="1"/>
  <c r="V1270" i="1" s="1"/>
  <c r="Y1270" i="1"/>
  <c r="Z1270" i="1" s="1"/>
  <c r="AA1270" i="1" s="1"/>
  <c r="U6050" i="1"/>
  <c r="V6050" i="1" s="1"/>
  <c r="Y6050" i="1"/>
  <c r="Z6050" i="1" s="1"/>
  <c r="AA6050" i="1" s="1"/>
  <c r="U1149" i="1"/>
  <c r="V1149" i="1" s="1"/>
  <c r="Y1149" i="1"/>
  <c r="Z1149" i="1" s="1"/>
  <c r="AA1149" i="1" s="1"/>
  <c r="U233" i="1"/>
  <c r="V233" i="1" s="1"/>
  <c r="Y233" i="1"/>
  <c r="Z233" i="1" s="1"/>
  <c r="AA233" i="1" s="1"/>
  <c r="U56" i="1"/>
  <c r="V56" i="1" s="1"/>
  <c r="Y56" i="1"/>
  <c r="Z56" i="1" s="1"/>
  <c r="AA56" i="1" s="1"/>
  <c r="U1600" i="1"/>
  <c r="V1600" i="1" s="1"/>
  <c r="Y1600" i="1"/>
  <c r="Z1600" i="1" s="1"/>
  <c r="AA1600" i="1" s="1"/>
  <c r="U1542" i="1"/>
  <c r="V1542" i="1" s="1"/>
  <c r="Y1542" i="1"/>
  <c r="Z1542" i="1" s="1"/>
  <c r="AA1542" i="1" s="1"/>
  <c r="U4006" i="1"/>
  <c r="V4006" i="1" s="1"/>
  <c r="Y4006" i="1"/>
  <c r="Z4006" i="1" s="1"/>
  <c r="AA4006" i="1" s="1"/>
  <c r="U122" i="1"/>
  <c r="V122" i="1" s="1"/>
  <c r="Y122" i="1"/>
  <c r="Z122" i="1" s="1"/>
  <c r="AA122" i="1" s="1"/>
  <c r="U3248" i="1"/>
  <c r="V3248" i="1" s="1"/>
  <c r="Y3248" i="1"/>
  <c r="U1519" i="1"/>
  <c r="V1519" i="1" s="1"/>
  <c r="Y1519" i="1"/>
  <c r="Z1519" i="1" s="1"/>
  <c r="AA1519" i="1" s="1"/>
  <c r="U1682" i="1"/>
  <c r="V1682" i="1" s="1"/>
  <c r="Y1682" i="1"/>
  <c r="Z1682" i="1" s="1"/>
  <c r="AA1682" i="1" s="1"/>
  <c r="U112" i="1"/>
  <c r="V112" i="1" s="1"/>
  <c r="Y112" i="1"/>
  <c r="Z112" i="1" s="1"/>
  <c r="AA112" i="1" s="1"/>
  <c r="U3263" i="1"/>
  <c r="V3263" i="1" s="1"/>
  <c r="Y3263" i="1"/>
  <c r="Z3263" i="1" s="1"/>
  <c r="AA3263" i="1" s="1"/>
  <c r="U1220" i="1"/>
  <c r="V1220" i="1" s="1"/>
  <c r="Y1220" i="1"/>
  <c r="Z1220" i="1" s="1"/>
  <c r="AA1220" i="1" s="1"/>
  <c r="U1609" i="1"/>
  <c r="V1609" i="1" s="1"/>
  <c r="Y1609" i="1"/>
  <c r="Z1609" i="1" s="1"/>
  <c r="AA1609" i="1" s="1"/>
  <c r="U6139" i="1"/>
  <c r="V6139" i="1" s="1"/>
  <c r="Y6139" i="1"/>
  <c r="Z6139" i="1" s="1"/>
  <c r="AA6139" i="1" s="1"/>
  <c r="U1983" i="1"/>
  <c r="V1983" i="1" s="1"/>
  <c r="Y1983" i="1"/>
  <c r="Z1983" i="1" s="1"/>
  <c r="AA1983" i="1" s="1"/>
  <c r="U2288" i="1"/>
  <c r="V2288" i="1" s="1"/>
  <c r="Y2288" i="1"/>
  <c r="Z2288" i="1" s="1"/>
  <c r="AA2288" i="1" s="1"/>
  <c r="U2841" i="1"/>
  <c r="V2841" i="1" s="1"/>
  <c r="Y2841" i="1"/>
  <c r="Z2841" i="1" s="1"/>
  <c r="AA2841" i="1" s="1"/>
  <c r="U940" i="1"/>
  <c r="V940" i="1" s="1"/>
  <c r="Y940" i="1"/>
  <c r="Z940" i="1" s="1"/>
  <c r="AA940" i="1" s="1"/>
  <c r="U166" i="1"/>
  <c r="V166" i="1" s="1"/>
  <c r="Y166" i="1"/>
  <c r="Z166" i="1" s="1"/>
  <c r="AA166" i="1" s="1"/>
  <c r="U621" i="1"/>
  <c r="V621" i="1" s="1"/>
  <c r="Y621" i="1"/>
  <c r="Z621" i="1" s="1"/>
  <c r="AA621" i="1" s="1"/>
  <c r="U3848" i="1"/>
  <c r="V3848" i="1" s="1"/>
  <c r="Y3848" i="1"/>
  <c r="Z3848" i="1" s="1"/>
  <c r="AA3848" i="1" s="1"/>
  <c r="U1787" i="1"/>
  <c r="V1787" i="1" s="1"/>
  <c r="Y1787" i="1"/>
  <c r="Z1787" i="1" s="1"/>
  <c r="AA1787" i="1" s="1"/>
  <c r="U4425" i="1"/>
  <c r="V4425" i="1" s="1"/>
  <c r="Y4425" i="1"/>
  <c r="Z4425" i="1" s="1"/>
  <c r="AA4425" i="1" s="1"/>
  <c r="U2701" i="1"/>
  <c r="V2701" i="1" s="1"/>
  <c r="Y2701" i="1"/>
  <c r="Z2701" i="1" s="1"/>
  <c r="AA2701" i="1" s="1"/>
  <c r="U3197" i="1"/>
  <c r="V3197" i="1" s="1"/>
  <c r="Y3197" i="1"/>
  <c r="Z3197" i="1" s="1"/>
  <c r="AA3197" i="1" s="1"/>
  <c r="U5236" i="1"/>
  <c r="V5236" i="1" s="1"/>
  <c r="Y5236" i="1"/>
  <c r="Z5236" i="1" s="1"/>
  <c r="AA5236" i="1" s="1"/>
  <c r="U2880" i="1"/>
  <c r="V2880" i="1" s="1"/>
  <c r="Y2880" i="1"/>
  <c r="Z2880" i="1" s="1"/>
  <c r="AA2880" i="1" s="1"/>
  <c r="U2334" i="1"/>
  <c r="V2334" i="1" s="1"/>
  <c r="Y2334" i="1"/>
  <c r="Z2334" i="1" s="1"/>
  <c r="AA2334" i="1" s="1"/>
  <c r="U382" i="1"/>
  <c r="V382" i="1" s="1"/>
  <c r="Y382" i="1"/>
  <c r="Z382" i="1" s="1"/>
  <c r="AA382" i="1" s="1"/>
  <c r="U352" i="1"/>
  <c r="V352" i="1" s="1"/>
  <c r="Y352" i="1"/>
  <c r="Z352" i="1" s="1"/>
  <c r="AA352" i="1" s="1"/>
  <c r="U2860" i="1"/>
  <c r="V2860" i="1" s="1"/>
  <c r="Y2860" i="1"/>
  <c r="Z2860" i="1" s="1"/>
  <c r="AA2860" i="1" s="1"/>
  <c r="U977" i="1"/>
  <c r="V977" i="1" s="1"/>
  <c r="Y977" i="1"/>
  <c r="Z977" i="1" s="1"/>
  <c r="AA977" i="1" s="1"/>
  <c r="U2747" i="1"/>
  <c r="V2747" i="1" s="1"/>
  <c r="Y2747" i="1"/>
  <c r="U803" i="1"/>
  <c r="V803" i="1" s="1"/>
  <c r="Y803" i="1"/>
  <c r="Z803" i="1" s="1"/>
  <c r="AA803" i="1" s="1"/>
  <c r="U1062" i="1"/>
  <c r="V1062" i="1" s="1"/>
  <c r="Y1062" i="1"/>
  <c r="Z1062" i="1" s="1"/>
  <c r="AA1062" i="1" s="1"/>
  <c r="U250" i="1"/>
  <c r="V250" i="1" s="1"/>
  <c r="Y250" i="1"/>
  <c r="Z250" i="1" s="1"/>
  <c r="AA250" i="1" s="1"/>
  <c r="U4099" i="1"/>
  <c r="V4099" i="1" s="1"/>
  <c r="Y4099" i="1"/>
  <c r="U4344" i="1"/>
  <c r="V4344" i="1" s="1"/>
  <c r="Y4344" i="1"/>
  <c r="Z4344" i="1" s="1"/>
  <c r="AA4344" i="1" s="1"/>
  <c r="U134" i="1"/>
  <c r="V134" i="1" s="1"/>
  <c r="Y134" i="1"/>
  <c r="Z134" i="1" s="1"/>
  <c r="AA134" i="1" s="1"/>
  <c r="U1714" i="1"/>
  <c r="V1714" i="1" s="1"/>
  <c r="Y1714" i="1"/>
  <c r="Z1714" i="1" s="1"/>
  <c r="AA1714" i="1" s="1"/>
  <c r="U6053" i="1"/>
  <c r="V6053" i="1" s="1"/>
  <c r="Y6053" i="1"/>
  <c r="Z6053" i="1" s="1"/>
  <c r="AA6053" i="1" s="1"/>
  <c r="U6005" i="1"/>
  <c r="V6005" i="1" s="1"/>
  <c r="Y6005" i="1"/>
  <c r="Z6005" i="1" s="1"/>
  <c r="AA6005" i="1" s="1"/>
  <c r="U2492" i="1"/>
  <c r="V2492" i="1" s="1"/>
  <c r="Y2492" i="1"/>
  <c r="Z2492" i="1" s="1"/>
  <c r="AA2492" i="1" s="1"/>
  <c r="U2405" i="1"/>
  <c r="V2405" i="1" s="1"/>
  <c r="Y2405" i="1"/>
  <c r="Z2405" i="1" s="1"/>
  <c r="AA2405" i="1" s="1"/>
  <c r="U2245" i="1"/>
  <c r="V2245" i="1" s="1"/>
  <c r="Y2245" i="1"/>
  <c r="Z2245" i="1" s="1"/>
  <c r="AA2245" i="1" s="1"/>
  <c r="U1431" i="1"/>
  <c r="V1431" i="1" s="1"/>
  <c r="Y1431" i="1"/>
  <c r="Z1431" i="1" s="1"/>
  <c r="AA1431" i="1" s="1"/>
  <c r="U1433" i="1"/>
  <c r="V1433" i="1" s="1"/>
  <c r="Y1433" i="1"/>
  <c r="Z1433" i="1" s="1"/>
  <c r="AA1433" i="1" s="1"/>
  <c r="U1280" i="1"/>
  <c r="V1280" i="1" s="1"/>
  <c r="Y1280" i="1"/>
  <c r="Z1280" i="1" s="1"/>
  <c r="AA1280" i="1" s="1"/>
  <c r="U1241" i="1"/>
  <c r="V1241" i="1" s="1"/>
  <c r="Y1241" i="1"/>
  <c r="Z1241" i="1" s="1"/>
  <c r="AA1241" i="1" s="1"/>
  <c r="U1180" i="1"/>
  <c r="V1180" i="1" s="1"/>
  <c r="Y1180" i="1"/>
  <c r="Z1180" i="1" s="1"/>
  <c r="AA1180" i="1" s="1"/>
  <c r="U3553" i="1"/>
  <c r="V3553" i="1" s="1"/>
  <c r="Y3553" i="1"/>
  <c r="Z3553" i="1" s="1"/>
  <c r="AA3553" i="1" s="1"/>
  <c r="U4000" i="1"/>
  <c r="V4000" i="1" s="1"/>
  <c r="Y4000" i="1"/>
  <c r="Z4000" i="1" s="1"/>
  <c r="AA4000" i="1" s="1"/>
  <c r="U4866" i="1"/>
  <c r="V4866" i="1" s="1"/>
  <c r="Y4866" i="1"/>
  <c r="U2083" i="1"/>
  <c r="V2083" i="1" s="1"/>
  <c r="Y2083" i="1"/>
  <c r="Z2083" i="1" s="1"/>
  <c r="AA2083" i="1" s="1"/>
  <c r="U4203" i="1"/>
  <c r="V4203" i="1" s="1"/>
  <c r="Y4203" i="1"/>
  <c r="Z4203" i="1" s="1"/>
  <c r="AA4203" i="1" s="1"/>
  <c r="U1927" i="1"/>
  <c r="V1927" i="1" s="1"/>
  <c r="Y1927" i="1"/>
  <c r="Z1927" i="1" s="1"/>
  <c r="AA1927" i="1" s="1"/>
  <c r="U787" i="1"/>
  <c r="V787" i="1" s="1"/>
  <c r="Y787" i="1"/>
  <c r="Z787" i="1" s="1"/>
  <c r="AA787" i="1" s="1"/>
  <c r="U595" i="1"/>
  <c r="V595" i="1" s="1"/>
  <c r="Y595" i="1"/>
  <c r="Z595" i="1" s="1"/>
  <c r="AA595" i="1" s="1"/>
  <c r="U4233" i="1"/>
  <c r="V4233" i="1" s="1"/>
  <c r="Y4233" i="1"/>
  <c r="Z4233" i="1" s="1"/>
  <c r="AA4233" i="1" s="1"/>
  <c r="U3644" i="1"/>
  <c r="V3644" i="1" s="1"/>
  <c r="Y3644" i="1"/>
  <c r="Z3644" i="1" s="1"/>
  <c r="AA3644" i="1" s="1"/>
  <c r="U1826" i="1"/>
  <c r="V1826" i="1" s="1"/>
  <c r="Y1826" i="1"/>
  <c r="Z1826" i="1" s="1"/>
  <c r="AA1826" i="1" s="1"/>
  <c r="U1751" i="1"/>
  <c r="V1751" i="1" s="1"/>
  <c r="Y1751" i="1"/>
  <c r="Z1751" i="1" s="1"/>
  <c r="AA1751" i="1" s="1"/>
  <c r="U2655" i="1"/>
  <c r="V2655" i="1" s="1"/>
  <c r="Y2655" i="1"/>
  <c r="Z2655" i="1" s="1"/>
  <c r="AA2655" i="1" s="1"/>
  <c r="U2984" i="1"/>
  <c r="V2984" i="1" s="1"/>
  <c r="Y2984" i="1"/>
  <c r="Z2984" i="1" s="1"/>
  <c r="AA2984" i="1" s="1"/>
  <c r="U2235" i="1"/>
  <c r="V2235" i="1" s="1"/>
  <c r="Y2235" i="1"/>
  <c r="Z2235" i="1" s="1"/>
  <c r="AA2235" i="1" s="1"/>
  <c r="U6021" i="1"/>
  <c r="V6021" i="1" s="1"/>
  <c r="Y6021" i="1"/>
  <c r="Z6021" i="1" s="1"/>
  <c r="AA6021" i="1" s="1"/>
  <c r="U4136" i="1"/>
  <c r="V4136" i="1" s="1"/>
  <c r="Y4136" i="1"/>
  <c r="Z4136" i="1" s="1"/>
  <c r="AA4136" i="1" s="1"/>
  <c r="U388" i="1"/>
  <c r="V388" i="1" s="1"/>
  <c r="Y388" i="1"/>
  <c r="Z388" i="1" s="1"/>
  <c r="AA388" i="1" s="1"/>
  <c r="U341" i="1"/>
  <c r="V341" i="1" s="1"/>
  <c r="Y341" i="1"/>
  <c r="Z341" i="1" s="1"/>
  <c r="AA341" i="1" s="1"/>
  <c r="U4777" i="1"/>
  <c r="V4777" i="1" s="1"/>
  <c r="Y4777" i="1"/>
  <c r="Z4777" i="1" s="1"/>
  <c r="AA4777" i="1" s="1"/>
  <c r="U1958" i="1"/>
  <c r="V1958" i="1" s="1"/>
  <c r="Y1958" i="1"/>
  <c r="Z1958" i="1" s="1"/>
  <c r="AA1958" i="1" s="1"/>
  <c r="U3266" i="1"/>
  <c r="V3266" i="1" s="1"/>
  <c r="Y3266" i="1"/>
  <c r="U5784" i="1"/>
  <c r="V5784" i="1" s="1"/>
  <c r="Y5784" i="1"/>
  <c r="U4452" i="1"/>
  <c r="V4452" i="1" s="1"/>
  <c r="Y4452" i="1"/>
  <c r="Z4452" i="1" s="1"/>
  <c r="AA4452" i="1" s="1"/>
  <c r="U1304" i="1"/>
  <c r="V1304" i="1" s="1"/>
  <c r="Y1304" i="1"/>
  <c r="Z1304" i="1" s="1"/>
  <c r="AA1304" i="1" s="1"/>
  <c r="U1588" i="1"/>
  <c r="V1588" i="1" s="1"/>
  <c r="Y1588" i="1"/>
  <c r="Z1588" i="1" s="1"/>
  <c r="AA1588" i="1" s="1"/>
  <c r="U1322" i="1"/>
  <c r="V1322" i="1" s="1"/>
  <c r="Y1322" i="1"/>
  <c r="Z1322" i="1" s="1"/>
  <c r="AA1322" i="1" s="1"/>
  <c r="U1344" i="1"/>
  <c r="V1344" i="1" s="1"/>
  <c r="Y1344" i="1"/>
  <c r="Z1344" i="1" s="1"/>
  <c r="AA1344" i="1" s="1"/>
  <c r="U1312" i="1"/>
  <c r="V1312" i="1" s="1"/>
  <c r="Y1312" i="1"/>
  <c r="Z1312" i="1" s="1"/>
  <c r="AA1312" i="1" s="1"/>
  <c r="U1248" i="1"/>
  <c r="V1248" i="1" s="1"/>
  <c r="Y1248" i="1"/>
  <c r="Z1248" i="1" s="1"/>
  <c r="AA1248" i="1" s="1"/>
  <c r="U1187" i="1"/>
  <c r="V1187" i="1" s="1"/>
  <c r="Y1187" i="1"/>
  <c r="Z1187" i="1" s="1"/>
  <c r="AA1187" i="1" s="1"/>
  <c r="U3902" i="1"/>
  <c r="V3902" i="1" s="1"/>
  <c r="Y3902" i="1"/>
  <c r="Z3902" i="1" s="1"/>
  <c r="AA3902" i="1" s="1"/>
  <c r="U528" i="1"/>
  <c r="V528" i="1" s="1"/>
  <c r="Y528" i="1"/>
  <c r="Z528" i="1" s="1"/>
  <c r="AA528" i="1" s="1"/>
  <c r="U4407" i="1"/>
  <c r="V4407" i="1" s="1"/>
  <c r="Y4407" i="1"/>
  <c r="Z4407" i="1" s="1"/>
  <c r="AA4407" i="1" s="1"/>
  <c r="U2105" i="1"/>
  <c r="V2105" i="1" s="1"/>
  <c r="Y2105" i="1"/>
  <c r="Z2105" i="1" s="1"/>
  <c r="AA2105" i="1" s="1"/>
  <c r="U2030" i="1"/>
  <c r="V2030" i="1" s="1"/>
  <c r="Y2030" i="1"/>
  <c r="Z2030" i="1" s="1"/>
  <c r="AA2030" i="1" s="1"/>
  <c r="U1979" i="1"/>
  <c r="V1979" i="1" s="1"/>
  <c r="Y1979" i="1"/>
  <c r="Z1979" i="1" s="1"/>
  <c r="AA1979" i="1" s="1"/>
  <c r="U3610" i="1"/>
  <c r="V3610" i="1" s="1"/>
  <c r="Y3610" i="1"/>
  <c r="Z3610" i="1" s="1"/>
  <c r="AA3610" i="1" s="1"/>
  <c r="U839" i="1"/>
  <c r="V839" i="1" s="1"/>
  <c r="Y839" i="1"/>
  <c r="Z839" i="1" s="1"/>
  <c r="AA839" i="1" s="1"/>
  <c r="U2603" i="1"/>
  <c r="V2603" i="1" s="1"/>
  <c r="Y2603" i="1"/>
  <c r="Z2603" i="1" s="1"/>
  <c r="AA2603" i="1" s="1"/>
  <c r="U5618" i="1"/>
  <c r="V5618" i="1" s="1"/>
  <c r="Y5618" i="1"/>
  <c r="Z5618" i="1" s="1"/>
  <c r="AA5618" i="1" s="1"/>
  <c r="U681" i="1"/>
  <c r="V681" i="1" s="1"/>
  <c r="Y681" i="1"/>
  <c r="Z681" i="1" s="1"/>
  <c r="AA681" i="1" s="1"/>
  <c r="U677" i="1"/>
  <c r="V677" i="1" s="1"/>
  <c r="Y677" i="1"/>
  <c r="Z677" i="1" s="1"/>
  <c r="AA677" i="1" s="1"/>
  <c r="U610" i="1"/>
  <c r="V610" i="1" s="1"/>
  <c r="Y610" i="1"/>
  <c r="Z610" i="1" s="1"/>
  <c r="AA610" i="1" s="1"/>
  <c r="U2794" i="1"/>
  <c r="V2794" i="1" s="1"/>
  <c r="Y2794" i="1"/>
  <c r="Z2794" i="1" s="1"/>
  <c r="AA2794" i="1" s="1"/>
  <c r="U3370" i="1"/>
  <c r="V3370" i="1" s="1"/>
  <c r="Y3370" i="1"/>
  <c r="Z3370" i="1" s="1"/>
  <c r="AA3370" i="1" s="1"/>
  <c r="Z4687" i="1"/>
  <c r="AA4687" i="1" s="1"/>
  <c r="Z5682" i="1"/>
  <c r="AA5682" i="1" s="1"/>
  <c r="U5379" i="1"/>
  <c r="V5379" i="1" s="1"/>
  <c r="Y5379" i="1"/>
  <c r="Z5379" i="1" s="1"/>
  <c r="AA5379" i="1" s="1"/>
  <c r="U2179" i="1"/>
  <c r="V2179" i="1" s="1"/>
  <c r="Y2179" i="1"/>
  <c r="Z2179" i="1" s="1"/>
  <c r="AA2179" i="1" s="1"/>
  <c r="U1877" i="1"/>
  <c r="V1877" i="1" s="1"/>
  <c r="Y1877" i="1"/>
  <c r="Z1877" i="1" s="1"/>
  <c r="AA1877" i="1" s="1"/>
  <c r="U1823" i="1"/>
  <c r="V1823" i="1" s="1"/>
  <c r="Y1823" i="1"/>
  <c r="Z1823" i="1" s="1"/>
  <c r="AA1823" i="1" s="1"/>
  <c r="U1766" i="1"/>
  <c r="V1766" i="1" s="1"/>
  <c r="Y1766" i="1"/>
  <c r="Z1766" i="1" s="1"/>
  <c r="AA1766" i="1" s="1"/>
  <c r="U4608" i="1"/>
  <c r="V4608" i="1" s="1"/>
  <c r="Y4608" i="1"/>
  <c r="U2272" i="1"/>
  <c r="V2272" i="1" s="1"/>
  <c r="Y2272" i="1"/>
  <c r="Z2272" i="1" s="1"/>
  <c r="AA2272" i="1" s="1"/>
  <c r="U2988" i="1"/>
  <c r="V2988" i="1" s="1"/>
  <c r="Y2988" i="1"/>
  <c r="Z2988" i="1" s="1"/>
  <c r="AA2988" i="1" s="1"/>
  <c r="U2200" i="1"/>
  <c r="V2200" i="1" s="1"/>
  <c r="Y2200" i="1"/>
  <c r="Z2200" i="1" s="1"/>
  <c r="AA2200" i="1" s="1"/>
  <c r="U2224" i="1"/>
  <c r="V2224" i="1" s="1"/>
  <c r="Y2224" i="1"/>
  <c r="Z2224" i="1" s="1"/>
  <c r="AA2224" i="1" s="1"/>
  <c r="U6015" i="1"/>
  <c r="V6015" i="1" s="1"/>
  <c r="Y6015" i="1"/>
  <c r="U4158" i="1"/>
  <c r="V4158" i="1" s="1"/>
  <c r="Y4158" i="1"/>
  <c r="Z4158" i="1" s="1"/>
  <c r="AA4158" i="1" s="1"/>
  <c r="U3696" i="1"/>
  <c r="V3696" i="1" s="1"/>
  <c r="Y3696" i="1"/>
  <c r="Z3696" i="1" s="1"/>
  <c r="AA3696" i="1" s="1"/>
  <c r="U3175" i="1"/>
  <c r="V3175" i="1" s="1"/>
  <c r="Y3175" i="1"/>
  <c r="Z3175" i="1" s="1"/>
  <c r="AA3175" i="1" s="1"/>
  <c r="U2319" i="1"/>
  <c r="V2319" i="1" s="1"/>
  <c r="Y2319" i="1"/>
  <c r="Z2319" i="1" s="1"/>
  <c r="AA2319" i="1" s="1"/>
  <c r="U3882" i="1"/>
  <c r="V3882" i="1" s="1"/>
  <c r="Y3882" i="1"/>
  <c r="Z3882" i="1" s="1"/>
  <c r="AA3882" i="1" s="1"/>
  <c r="U465" i="1"/>
  <c r="V465" i="1" s="1"/>
  <c r="Y465" i="1"/>
  <c r="Z465" i="1" s="1"/>
  <c r="AA465" i="1" s="1"/>
  <c r="U387" i="1"/>
  <c r="V387" i="1" s="1"/>
  <c r="Y387" i="1"/>
  <c r="Z387" i="1" s="1"/>
  <c r="AA387" i="1" s="1"/>
  <c r="U322" i="1"/>
  <c r="V322" i="1" s="1"/>
  <c r="Y322" i="1"/>
  <c r="Z322" i="1" s="1"/>
  <c r="AA322" i="1" s="1"/>
  <c r="U4383" i="1"/>
  <c r="V4383" i="1" s="1"/>
  <c r="Y4383" i="1"/>
  <c r="Z4383" i="1" s="1"/>
  <c r="AA4383" i="1" s="1"/>
  <c r="U5399" i="1"/>
  <c r="V5399" i="1" s="1"/>
  <c r="Y5399" i="1"/>
  <c r="U3959" i="1"/>
  <c r="V3959" i="1" s="1"/>
  <c r="Y3959" i="1"/>
  <c r="Z3959" i="1" s="1"/>
  <c r="AA3959" i="1" s="1"/>
  <c r="U4280" i="1"/>
  <c r="V4280" i="1" s="1"/>
  <c r="Y4280" i="1"/>
  <c r="Z4280" i="1" s="1"/>
  <c r="AA4280" i="1" s="1"/>
  <c r="U4657" i="1"/>
  <c r="V4657" i="1" s="1"/>
  <c r="Y4657" i="1"/>
  <c r="Z4657" i="1" s="1"/>
  <c r="AA4657" i="1" s="1"/>
  <c r="U2929" i="1"/>
  <c r="V2929" i="1" s="1"/>
  <c r="Y2929" i="1"/>
  <c r="Z2929" i="1" s="1"/>
  <c r="AA2929" i="1" s="1"/>
  <c r="U946" i="1"/>
  <c r="V946" i="1" s="1"/>
  <c r="Y946" i="1"/>
  <c r="Z946" i="1" s="1"/>
  <c r="AA946" i="1" s="1"/>
  <c r="U914" i="1"/>
  <c r="V914" i="1" s="1"/>
  <c r="Y914" i="1"/>
  <c r="Z914" i="1" s="1"/>
  <c r="AA914" i="1" s="1"/>
  <c r="U5020" i="1"/>
  <c r="V5020" i="1" s="1"/>
  <c r="Y5020" i="1"/>
  <c r="Z5020" i="1" s="1"/>
  <c r="AA5020" i="1" s="1"/>
  <c r="U3499" i="1"/>
  <c r="V3499" i="1" s="1"/>
  <c r="Y3499" i="1"/>
  <c r="Z3499" i="1" s="1"/>
  <c r="AA3499" i="1" s="1"/>
  <c r="U2461" i="1"/>
  <c r="V2461" i="1" s="1"/>
  <c r="Y2461" i="1"/>
  <c r="Z2461" i="1" s="1"/>
  <c r="AA2461" i="1" s="1"/>
  <c r="U3785" i="1"/>
  <c r="V3785" i="1" s="1"/>
  <c r="Y3785" i="1"/>
  <c r="Z3785" i="1" s="1"/>
  <c r="AA3785" i="1" s="1"/>
  <c r="U1077" i="1"/>
  <c r="V1077" i="1" s="1"/>
  <c r="Y1077" i="1"/>
  <c r="Z1077" i="1" s="1"/>
  <c r="AA1077" i="1" s="1"/>
  <c r="Z3382" i="1"/>
  <c r="AA3382" i="1" s="1"/>
  <c r="U251" i="1"/>
  <c r="V251" i="1" s="1"/>
  <c r="Y251" i="1"/>
  <c r="Z251" i="1" s="1"/>
  <c r="AA251" i="1" s="1"/>
  <c r="U1671" i="1"/>
  <c r="V1671" i="1" s="1"/>
  <c r="Y1671" i="1"/>
  <c r="Z1671" i="1" s="1"/>
  <c r="AA1671" i="1" s="1"/>
  <c r="U5412" i="1"/>
  <c r="V5412" i="1" s="1"/>
  <c r="Y5412" i="1"/>
  <c r="U101" i="1"/>
  <c r="V101" i="1" s="1"/>
  <c r="Y101" i="1"/>
  <c r="Z101" i="1" s="1"/>
  <c r="AA101" i="1" s="1"/>
  <c r="U37" i="1"/>
  <c r="V37" i="1" s="1"/>
  <c r="Y37" i="1"/>
  <c r="Z37" i="1" s="1"/>
  <c r="AA37" i="1" s="1"/>
  <c r="U1720" i="1"/>
  <c r="V1720" i="1" s="1"/>
  <c r="Y1720" i="1"/>
  <c r="Z1720" i="1" s="1"/>
  <c r="AA1720" i="1" s="1"/>
  <c r="Z3570" i="1"/>
  <c r="AA3570" i="1" s="1"/>
  <c r="U6177" i="1"/>
  <c r="V6177" i="1" s="1"/>
  <c r="Y6177" i="1"/>
  <c r="Z6177" i="1" s="1"/>
  <c r="AA6177" i="1" s="1"/>
  <c r="U6059" i="1"/>
  <c r="V6059" i="1" s="1"/>
  <c r="Y6059" i="1"/>
  <c r="Z6059" i="1" s="1"/>
  <c r="AA6059" i="1" s="1"/>
  <c r="U2514" i="1"/>
  <c r="V2514" i="1" s="1"/>
  <c r="Y2514" i="1"/>
  <c r="Z2514" i="1" s="1"/>
  <c r="AA2514" i="1" s="1"/>
  <c r="U3259" i="1"/>
  <c r="V3259" i="1" s="1"/>
  <c r="Y3259" i="1"/>
  <c r="Z3259" i="1" s="1"/>
  <c r="AA3259" i="1" s="1"/>
  <c r="U3269" i="1"/>
  <c r="V3269" i="1" s="1"/>
  <c r="Y3269" i="1"/>
  <c r="Z3269" i="1" s="1"/>
  <c r="AA3269" i="1" s="1"/>
  <c r="U2363" i="1"/>
  <c r="V2363" i="1" s="1"/>
  <c r="Y2363" i="1"/>
  <c r="Z2363" i="1" s="1"/>
  <c r="AA2363" i="1" s="1"/>
  <c r="U3917" i="1"/>
  <c r="V3917" i="1" s="1"/>
  <c r="Y3917" i="1"/>
  <c r="Z3917" i="1" s="1"/>
  <c r="AA3917" i="1" s="1"/>
  <c r="U1575" i="1"/>
  <c r="V1575" i="1" s="1"/>
  <c r="Y1575" i="1"/>
  <c r="Z1575" i="1" s="1"/>
  <c r="AA1575" i="1" s="1"/>
  <c r="U1342" i="1"/>
  <c r="V1342" i="1" s="1"/>
  <c r="Y1342" i="1"/>
  <c r="Z1342" i="1" s="1"/>
  <c r="AA1342" i="1" s="1"/>
  <c r="U1486" i="1"/>
  <c r="V1486" i="1" s="1"/>
  <c r="Y1486" i="1"/>
  <c r="Z1486" i="1" s="1"/>
  <c r="AA1486" i="1" s="1"/>
  <c r="U1455" i="1"/>
  <c r="V1455" i="1" s="1"/>
  <c r="Y1455" i="1"/>
  <c r="Z1455" i="1" s="1"/>
  <c r="AA1455" i="1" s="1"/>
  <c r="U1559" i="1"/>
  <c r="V1559" i="1" s="1"/>
  <c r="Y1559" i="1"/>
  <c r="Z1559" i="1" s="1"/>
  <c r="AA1559" i="1" s="1"/>
  <c r="U1265" i="1"/>
  <c r="V1265" i="1" s="1"/>
  <c r="Y1265" i="1"/>
  <c r="Z1265" i="1" s="1"/>
  <c r="AA1265" i="1" s="1"/>
  <c r="U1237" i="1"/>
  <c r="V1237" i="1" s="1"/>
  <c r="Y1237" i="1"/>
  <c r="Z1237" i="1" s="1"/>
  <c r="AA1237" i="1" s="1"/>
  <c r="U3129" i="1"/>
  <c r="V3129" i="1" s="1"/>
  <c r="Y3129" i="1"/>
  <c r="Z3129" i="1" s="1"/>
  <c r="AA3129" i="1" s="1"/>
  <c r="U4013" i="1"/>
  <c r="V4013" i="1" s="1"/>
  <c r="Y4013" i="1"/>
  <c r="Z4013" i="1" s="1"/>
  <c r="AA4013" i="1" s="1"/>
  <c r="U3899" i="1"/>
  <c r="V3899" i="1" s="1"/>
  <c r="Y3899" i="1"/>
  <c r="Z3899" i="1" s="1"/>
  <c r="AA3899" i="1" s="1"/>
  <c r="U532" i="1"/>
  <c r="V532" i="1" s="1"/>
  <c r="Y532" i="1"/>
  <c r="Z532" i="1" s="1"/>
  <c r="AA532" i="1" s="1"/>
  <c r="U2113" i="1"/>
  <c r="V2113" i="1" s="1"/>
  <c r="Y2113" i="1"/>
  <c r="Z2113" i="1" s="1"/>
  <c r="AA2113" i="1" s="1"/>
  <c r="U2044" i="1"/>
  <c r="V2044" i="1" s="1"/>
  <c r="Y2044" i="1"/>
  <c r="Z2044" i="1" s="1"/>
  <c r="AA2044" i="1" s="1"/>
  <c r="U1984" i="1"/>
  <c r="V1984" i="1" s="1"/>
  <c r="Y1984" i="1"/>
  <c r="Z1984" i="1" s="1"/>
  <c r="AA1984" i="1" s="1"/>
  <c r="U3186" i="1"/>
  <c r="V3186" i="1" s="1"/>
  <c r="Y3186" i="1"/>
  <c r="Z3186" i="1" s="1"/>
  <c r="AA3186" i="1" s="1"/>
  <c r="U1939" i="1"/>
  <c r="V1939" i="1" s="1"/>
  <c r="Y1939" i="1"/>
  <c r="Z1939" i="1" s="1"/>
  <c r="AA1939" i="1" s="1"/>
  <c r="U2588" i="1"/>
  <c r="V2588" i="1" s="1"/>
  <c r="Y2588" i="1"/>
  <c r="Z2588" i="1" s="1"/>
  <c r="AA2588" i="1" s="1"/>
  <c r="U776" i="1"/>
  <c r="V776" i="1" s="1"/>
  <c r="Y776" i="1"/>
  <c r="Z776" i="1" s="1"/>
  <c r="AA776" i="1" s="1"/>
  <c r="U719" i="1"/>
  <c r="V719" i="1" s="1"/>
  <c r="Y719" i="1"/>
  <c r="Z719" i="1" s="1"/>
  <c r="AA719" i="1" s="1"/>
  <c r="U632" i="1"/>
  <c r="V632" i="1" s="1"/>
  <c r="Y632" i="1"/>
  <c r="Z632" i="1" s="1"/>
  <c r="AA632" i="1" s="1"/>
  <c r="U2681" i="1"/>
  <c r="V2681" i="1" s="1"/>
  <c r="Y2681" i="1"/>
  <c r="Z2681" i="1" s="1"/>
  <c r="AA2681" i="1" s="1"/>
  <c r="U1218" i="1"/>
  <c r="V1218" i="1" s="1"/>
  <c r="Y1218" i="1"/>
  <c r="Z1218" i="1" s="1"/>
  <c r="AA1218" i="1" s="1"/>
  <c r="U1176" i="1"/>
  <c r="V1176" i="1" s="1"/>
  <c r="Y1176" i="1"/>
  <c r="Z1176" i="1" s="1"/>
  <c r="AA1176" i="1" s="1"/>
  <c r="U3541" i="1"/>
  <c r="V3541" i="1" s="1"/>
  <c r="Y3541" i="1"/>
  <c r="Z3541" i="1" s="1"/>
  <c r="AA3541" i="1" s="1"/>
  <c r="U4004" i="1"/>
  <c r="V4004" i="1" s="1"/>
  <c r="Y4004" i="1"/>
  <c r="Z4004" i="1" s="1"/>
  <c r="AA4004" i="1" s="1"/>
  <c r="U567" i="1"/>
  <c r="V567" i="1" s="1"/>
  <c r="Y567" i="1"/>
  <c r="Z567" i="1" s="1"/>
  <c r="AA567" i="1" s="1"/>
  <c r="U514" i="1"/>
  <c r="V514" i="1" s="1"/>
  <c r="Y514" i="1"/>
  <c r="Z514" i="1" s="1"/>
  <c r="AA514" i="1" s="1"/>
  <c r="U2093" i="1"/>
  <c r="V2093" i="1" s="1"/>
  <c r="Y2093" i="1"/>
  <c r="Z2093" i="1" s="1"/>
  <c r="AA2093" i="1" s="1"/>
  <c r="U2035" i="1"/>
  <c r="V2035" i="1" s="1"/>
  <c r="Y2035" i="1"/>
  <c r="Z2035" i="1" s="1"/>
  <c r="AA2035" i="1" s="1"/>
  <c r="U1976" i="1"/>
  <c r="V1976" i="1" s="1"/>
  <c r="Y1976" i="1"/>
  <c r="Z1976" i="1" s="1"/>
  <c r="AA1976" i="1" s="1"/>
  <c r="U3185" i="1"/>
  <c r="V3185" i="1" s="1"/>
  <c r="Y3185" i="1"/>
  <c r="Z3185" i="1" s="1"/>
  <c r="AA3185" i="1" s="1"/>
  <c r="U1931" i="1"/>
  <c r="V1931" i="1" s="1"/>
  <c r="Y1931" i="1"/>
  <c r="Z1931" i="1" s="1"/>
  <c r="AA1931" i="1" s="1"/>
  <c r="U2585" i="1"/>
  <c r="V2585" i="1" s="1"/>
  <c r="Y2585" i="1"/>
  <c r="Z2585" i="1" s="1"/>
  <c r="AA2585" i="1" s="1"/>
  <c r="U717" i="1"/>
  <c r="V717" i="1" s="1"/>
  <c r="Y717" i="1"/>
  <c r="Z717" i="1" s="1"/>
  <c r="AA717" i="1" s="1"/>
  <c r="U663" i="1"/>
  <c r="V663" i="1" s="1"/>
  <c r="Y663" i="1"/>
  <c r="Z663" i="1" s="1"/>
  <c r="AA663" i="1" s="1"/>
  <c r="U600" i="1"/>
  <c r="V600" i="1" s="1"/>
  <c r="Y600" i="1"/>
  <c r="Z600" i="1" s="1"/>
  <c r="AA600" i="1" s="1"/>
  <c r="U2811" i="1"/>
  <c r="V2811" i="1" s="1"/>
  <c r="Y2811" i="1"/>
  <c r="Z2811" i="1" s="1"/>
  <c r="AA2811" i="1" s="1"/>
  <c r="U2475" i="1"/>
  <c r="V2475" i="1" s="1"/>
  <c r="Y2475" i="1"/>
  <c r="Z2475" i="1" s="1"/>
  <c r="AA2475" i="1" s="1"/>
  <c r="U3864" i="1"/>
  <c r="V3864" i="1" s="1"/>
  <c r="Y3864" i="1"/>
  <c r="Z3864" i="1" s="1"/>
  <c r="AA3864" i="1" s="1"/>
  <c r="U3441" i="1"/>
  <c r="V3441" i="1" s="1"/>
  <c r="Y3441" i="1"/>
  <c r="Z3441" i="1" s="1"/>
  <c r="AA3441" i="1" s="1"/>
  <c r="U3586" i="1"/>
  <c r="V3586" i="1" s="1"/>
  <c r="Y3586" i="1"/>
  <c r="Z3586" i="1" s="1"/>
  <c r="AA3586" i="1" s="1"/>
  <c r="U1844" i="1"/>
  <c r="V1844" i="1" s="1"/>
  <c r="Y1844" i="1"/>
  <c r="Z1844" i="1" s="1"/>
  <c r="AA1844" i="1" s="1"/>
  <c r="U1798" i="1"/>
  <c r="V1798" i="1" s="1"/>
  <c r="Y1798" i="1"/>
  <c r="Z1798" i="1" s="1"/>
  <c r="AA1798" i="1" s="1"/>
  <c r="U3683" i="1"/>
  <c r="V3683" i="1" s="1"/>
  <c r="Y3683" i="1"/>
  <c r="Z3683" i="1" s="1"/>
  <c r="AA3683" i="1" s="1"/>
  <c r="U4419" i="1"/>
  <c r="V4419" i="1" s="1"/>
  <c r="Y4419" i="1"/>
  <c r="Z4419" i="1" s="1"/>
  <c r="AA4419" i="1" s="1"/>
  <c r="U4475" i="1"/>
  <c r="V4475" i="1" s="1"/>
  <c r="Y4475" i="1"/>
  <c r="U2696" i="1"/>
  <c r="V2696" i="1" s="1"/>
  <c r="Y2696" i="1"/>
  <c r="Z2696" i="1" s="1"/>
  <c r="AA2696" i="1" s="1"/>
  <c r="U2945" i="1"/>
  <c r="V2945" i="1" s="1"/>
  <c r="Y2945" i="1"/>
  <c r="Z2945" i="1" s="1"/>
  <c r="AA2945" i="1" s="1"/>
  <c r="U3433" i="1"/>
  <c r="V3433" i="1" s="1"/>
  <c r="Y3433" i="1"/>
  <c r="Z3433" i="1" s="1"/>
  <c r="AA3433" i="1" s="1"/>
  <c r="Z5955" i="1"/>
  <c r="AA5955" i="1" s="1"/>
  <c r="Z5956" i="1"/>
  <c r="AA5956" i="1" s="1"/>
  <c r="U5597" i="1"/>
  <c r="V5597" i="1" s="1"/>
  <c r="Y5597" i="1"/>
  <c r="U4145" i="1"/>
  <c r="V4145" i="1" s="1"/>
  <c r="Y4145" i="1"/>
  <c r="Z4145" i="1" s="1"/>
  <c r="AA4145" i="1" s="1"/>
  <c r="U4329" i="1"/>
  <c r="V4329" i="1" s="1"/>
  <c r="Y4329" i="1"/>
  <c r="Z4329" i="1" s="1"/>
  <c r="AA4329" i="1" s="1"/>
  <c r="U5387" i="1"/>
  <c r="V5387" i="1" s="1"/>
  <c r="Y5387" i="1"/>
  <c r="Z5387" i="1" s="1"/>
  <c r="AA5387" i="1" s="1"/>
  <c r="U2304" i="1"/>
  <c r="V2304" i="1" s="1"/>
  <c r="Y2304" i="1"/>
  <c r="Z2304" i="1" s="1"/>
  <c r="AA2304" i="1" s="1"/>
  <c r="U3291" i="1"/>
  <c r="V3291" i="1" s="1"/>
  <c r="Y3291" i="1"/>
  <c r="Z3291" i="1" s="1"/>
  <c r="AA3291" i="1" s="1"/>
  <c r="U459" i="1"/>
  <c r="V459" i="1" s="1"/>
  <c r="Y459" i="1"/>
  <c r="Z459" i="1" s="1"/>
  <c r="AA459" i="1" s="1"/>
  <c r="U438" i="1"/>
  <c r="V438" i="1" s="1"/>
  <c r="Y438" i="1"/>
  <c r="Z438" i="1" s="1"/>
  <c r="AA438" i="1" s="1"/>
  <c r="U318" i="1"/>
  <c r="V318" i="1" s="1"/>
  <c r="Y318" i="1"/>
  <c r="Z318" i="1" s="1"/>
  <c r="AA318" i="1" s="1"/>
  <c r="U3995" i="1"/>
  <c r="V3995" i="1" s="1"/>
  <c r="Y3995" i="1"/>
  <c r="Z3995" i="1" s="1"/>
  <c r="AA3995" i="1" s="1"/>
  <c r="U3314" i="1"/>
  <c r="V3314" i="1" s="1"/>
  <c r="Y3314" i="1"/>
  <c r="Z3314" i="1" s="1"/>
  <c r="AA3314" i="1" s="1"/>
  <c r="U4758" i="1"/>
  <c r="V4758" i="1" s="1"/>
  <c r="Y4758" i="1"/>
  <c r="Z4758" i="1" s="1"/>
  <c r="AA4758" i="1" s="1"/>
  <c r="U4507" i="1"/>
  <c r="V4507" i="1" s="1"/>
  <c r="Y4507" i="1"/>
  <c r="Z4507" i="1" s="1"/>
  <c r="AA4507" i="1" s="1"/>
  <c r="U2925" i="1"/>
  <c r="V2925" i="1" s="1"/>
  <c r="Y2925" i="1"/>
  <c r="Z2925" i="1" s="1"/>
  <c r="AA2925" i="1" s="1"/>
  <c r="U951" i="1"/>
  <c r="V951" i="1" s="1"/>
  <c r="Y951" i="1"/>
  <c r="Z951" i="1" s="1"/>
  <c r="AA951" i="1" s="1"/>
  <c r="U3040" i="1"/>
  <c r="V3040" i="1" s="1"/>
  <c r="Y3040" i="1"/>
  <c r="Z3040" i="1" s="1"/>
  <c r="AA3040" i="1" s="1"/>
  <c r="U822" i="1"/>
  <c r="V822" i="1" s="1"/>
  <c r="Y822" i="1"/>
  <c r="Z822" i="1" s="1"/>
  <c r="AA822" i="1" s="1"/>
  <c r="U2440" i="1"/>
  <c r="V2440" i="1" s="1"/>
  <c r="Y2440" i="1"/>
  <c r="Z2440" i="1" s="1"/>
  <c r="AA2440" i="1" s="1"/>
  <c r="Z5595" i="1"/>
  <c r="AA5595" i="1" s="1"/>
  <c r="Z5596" i="1"/>
  <c r="AA5596" i="1" s="1"/>
  <c r="U1048" i="1"/>
  <c r="V1048" i="1" s="1"/>
  <c r="Y1048" i="1"/>
  <c r="Z1048" i="1" s="1"/>
  <c r="AA1048" i="1" s="1"/>
  <c r="U4187" i="1"/>
  <c r="V4187" i="1" s="1"/>
  <c r="Y4187" i="1"/>
  <c r="Z4187" i="1" s="1"/>
  <c r="AA4187" i="1" s="1"/>
  <c r="U240" i="1"/>
  <c r="V240" i="1" s="1"/>
  <c r="Y240" i="1"/>
  <c r="Z240" i="1" s="1"/>
  <c r="AA240" i="1" s="1"/>
  <c r="U189" i="1"/>
  <c r="V189" i="1" s="1"/>
  <c r="Y189" i="1"/>
  <c r="Z189" i="1" s="1"/>
  <c r="AA189" i="1" s="1"/>
  <c r="U888" i="1"/>
  <c r="V888" i="1" s="1"/>
  <c r="Y888" i="1"/>
  <c r="Z888" i="1" s="1"/>
  <c r="AA888" i="1" s="1"/>
  <c r="U3101" i="1"/>
  <c r="V3101" i="1" s="1"/>
  <c r="Y3101" i="1"/>
  <c r="Z3101" i="1" s="1"/>
  <c r="AA3101" i="1" s="1"/>
  <c r="U1134" i="1"/>
  <c r="V1134" i="1" s="1"/>
  <c r="Y1134" i="1"/>
  <c r="Z1134" i="1" s="1"/>
  <c r="AA1134" i="1" s="1"/>
  <c r="U1641" i="1"/>
  <c r="V1641" i="1" s="1"/>
  <c r="Y1641" i="1"/>
  <c r="Z1641" i="1" s="1"/>
  <c r="AA1641" i="1" s="1"/>
  <c r="U4266" i="1"/>
  <c r="V4266" i="1" s="1"/>
  <c r="Y4266" i="1"/>
  <c r="Z4266" i="1" s="1"/>
  <c r="AA4266" i="1" s="1"/>
  <c r="U2088" i="1"/>
  <c r="V2088" i="1" s="1"/>
  <c r="Y2088" i="1"/>
  <c r="Z2088" i="1" s="1"/>
  <c r="AA2088" i="1" s="1"/>
  <c r="U2026" i="1"/>
  <c r="V2026" i="1" s="1"/>
  <c r="Y2026" i="1"/>
  <c r="Z2026" i="1" s="1"/>
  <c r="AA2026" i="1" s="1"/>
  <c r="U4208" i="1"/>
  <c r="V4208" i="1" s="1"/>
  <c r="Y4208" i="1"/>
  <c r="Z4208" i="1" s="1"/>
  <c r="AA4208" i="1" s="1"/>
  <c r="U3519" i="1"/>
  <c r="V3519" i="1" s="1"/>
  <c r="Y3519" i="1"/>
  <c r="Z3519" i="1" s="1"/>
  <c r="AA3519" i="1" s="1"/>
  <c r="U1932" i="1"/>
  <c r="V1932" i="1" s="1"/>
  <c r="Y1932" i="1"/>
  <c r="Z1932" i="1" s="1"/>
  <c r="AA1932" i="1" s="1"/>
  <c r="U2592" i="1"/>
  <c r="V2592" i="1" s="1"/>
  <c r="Y2592" i="1"/>
  <c r="Z2592" i="1" s="1"/>
  <c r="AA2592" i="1" s="1"/>
  <c r="U4540" i="1"/>
  <c r="V4540" i="1" s="1"/>
  <c r="Y4540" i="1"/>
  <c r="Z4540" i="1" s="1"/>
  <c r="AA4540" i="1" s="1"/>
  <c r="U755" i="1"/>
  <c r="V755" i="1" s="1"/>
  <c r="Y755" i="1"/>
  <c r="Z755" i="1" s="1"/>
  <c r="AA755" i="1" s="1"/>
  <c r="U684" i="1"/>
  <c r="V684" i="1" s="1"/>
  <c r="Y684" i="1"/>
  <c r="Z684" i="1" s="1"/>
  <c r="AA684" i="1" s="1"/>
  <c r="U649" i="1"/>
  <c r="V649" i="1" s="1"/>
  <c r="Y649" i="1"/>
  <c r="Z649" i="1" s="1"/>
  <c r="AA649" i="1" s="1"/>
  <c r="U2796" i="1"/>
  <c r="V2796" i="1" s="1"/>
  <c r="Y2796" i="1"/>
  <c r="Z2796" i="1" s="1"/>
  <c r="AA2796" i="1" s="1"/>
  <c r="U3366" i="1"/>
  <c r="V3366" i="1" s="1"/>
  <c r="Y3366" i="1"/>
  <c r="Z3366" i="1" s="1"/>
  <c r="AA3366" i="1" s="1"/>
  <c r="U4860" i="1"/>
  <c r="V4860" i="1" s="1"/>
  <c r="Y4860" i="1"/>
  <c r="Z4860" i="1" s="1"/>
  <c r="AA4860" i="1" s="1"/>
  <c r="U1655" i="1"/>
  <c r="V1655" i="1" s="1"/>
  <c r="Y1655" i="1"/>
  <c r="Z1655" i="1" s="1"/>
  <c r="AA1655" i="1" s="1"/>
  <c r="U2173" i="1"/>
  <c r="V2173" i="1" s="1"/>
  <c r="Y2173" i="1"/>
  <c r="Z2173" i="1" s="1"/>
  <c r="AA2173" i="1" s="1"/>
  <c r="U1876" i="1"/>
  <c r="V1876" i="1" s="1"/>
  <c r="Y1876" i="1"/>
  <c r="Z1876" i="1" s="1"/>
  <c r="AA1876" i="1" s="1"/>
  <c r="U1846" i="1"/>
  <c r="V1846" i="1" s="1"/>
  <c r="Y1846" i="1"/>
  <c r="Z1846" i="1" s="1"/>
  <c r="AA1846" i="1" s="1"/>
  <c r="U1754" i="1"/>
  <c r="V1754" i="1" s="1"/>
  <c r="Y1754" i="1"/>
  <c r="Z1754" i="1" s="1"/>
  <c r="AA1754" i="1" s="1"/>
  <c r="U2426" i="1"/>
  <c r="V2426" i="1" s="1"/>
  <c r="Y2426" i="1"/>
  <c r="Z2426" i="1" s="1"/>
  <c r="AA2426" i="1" s="1"/>
  <c r="U3972" i="1"/>
  <c r="V3972" i="1" s="1"/>
  <c r="Y3972" i="1"/>
  <c r="Z3972" i="1" s="1"/>
  <c r="AA3972" i="1" s="1"/>
  <c r="U6088" i="1"/>
  <c r="V6088" i="1" s="1"/>
  <c r="Y6088" i="1"/>
  <c r="Z6088" i="1" s="1"/>
  <c r="AA6088" i="1" s="1"/>
  <c r="U2957" i="1"/>
  <c r="V2957" i="1" s="1"/>
  <c r="Y2957" i="1"/>
  <c r="Z2957" i="1" s="1"/>
  <c r="AA2957" i="1" s="1"/>
  <c r="U5451" i="1"/>
  <c r="V5451" i="1" s="1"/>
  <c r="Y5451" i="1"/>
  <c r="U2214" i="1"/>
  <c r="V2214" i="1" s="1"/>
  <c r="Y2214" i="1"/>
  <c r="U4173" i="1"/>
  <c r="V4173" i="1" s="1"/>
  <c r="Y4173" i="1"/>
  <c r="Z4173" i="1" s="1"/>
  <c r="AA4173" i="1" s="1"/>
  <c r="U3712" i="1"/>
  <c r="V3712" i="1" s="1"/>
  <c r="Y3712" i="1"/>
  <c r="Z3712" i="1" s="1"/>
  <c r="AA3712" i="1" s="1"/>
  <c r="U2874" i="1"/>
  <c r="V2874" i="1" s="1"/>
  <c r="Y2874" i="1"/>
  <c r="Z2874" i="1" s="1"/>
  <c r="AA2874" i="1" s="1"/>
  <c r="U2317" i="1"/>
  <c r="V2317" i="1" s="1"/>
  <c r="Y2317" i="1"/>
  <c r="Z2317" i="1" s="1"/>
  <c r="AA2317" i="1" s="1"/>
  <c r="U5187" i="1"/>
  <c r="V5187" i="1" s="1"/>
  <c r="Y5187" i="1"/>
  <c r="Z5187" i="1" s="1"/>
  <c r="AA5187" i="1" s="1"/>
  <c r="U369" i="1"/>
  <c r="V369" i="1" s="1"/>
  <c r="Y369" i="1"/>
  <c r="Z369" i="1" s="1"/>
  <c r="AA369" i="1" s="1"/>
  <c r="U354" i="1"/>
  <c r="V354" i="1" s="1"/>
  <c r="Y354" i="1"/>
  <c r="Z354" i="1" s="1"/>
  <c r="AA354" i="1" s="1"/>
  <c r="U290" i="1"/>
  <c r="V290" i="1" s="1"/>
  <c r="Y290" i="1"/>
  <c r="Z290" i="1" s="1"/>
  <c r="AA290" i="1" s="1"/>
  <c r="U3320" i="1"/>
  <c r="V3320" i="1" s="1"/>
  <c r="Y3320" i="1"/>
  <c r="Z3320" i="1" s="1"/>
  <c r="AA3320" i="1" s="1"/>
  <c r="U4759" i="1"/>
  <c r="V4759" i="1" s="1"/>
  <c r="Y4759" i="1"/>
  <c r="Z4759" i="1" s="1"/>
  <c r="AA4759" i="1" s="1"/>
  <c r="U1953" i="1"/>
  <c r="V1953" i="1" s="1"/>
  <c r="Y1953" i="1"/>
  <c r="Z1953" i="1" s="1"/>
  <c r="AA1953" i="1" s="1"/>
  <c r="U3327" i="1"/>
  <c r="V3327" i="1" s="1"/>
  <c r="Y3327" i="1"/>
  <c r="Z3327" i="1" s="1"/>
  <c r="AA3327" i="1" s="1"/>
  <c r="U1013" i="1"/>
  <c r="V1013" i="1" s="1"/>
  <c r="Y1013" i="1"/>
  <c r="Z1013" i="1" s="1"/>
  <c r="AA1013" i="1" s="1"/>
  <c r="U987" i="1"/>
  <c r="V987" i="1" s="1"/>
  <c r="Y987" i="1"/>
  <c r="Z987" i="1" s="1"/>
  <c r="AA987" i="1" s="1"/>
  <c r="U4913" i="1"/>
  <c r="V4913" i="1" s="1"/>
  <c r="Y4913" i="1"/>
  <c r="Z4913" i="1" s="1"/>
  <c r="AA4913" i="1" s="1"/>
  <c r="U3039" i="1"/>
  <c r="V3039" i="1" s="1"/>
  <c r="Y3039" i="1"/>
  <c r="Z3039" i="1" s="1"/>
  <c r="AA3039" i="1" s="1"/>
  <c r="U826" i="1"/>
  <c r="V826" i="1" s="1"/>
  <c r="Y826" i="1"/>
  <c r="Z826" i="1" s="1"/>
  <c r="AA826" i="1" s="1"/>
  <c r="U2437" i="1"/>
  <c r="V2437" i="1" s="1"/>
  <c r="Y2437" i="1"/>
  <c r="Z2437" i="1" s="1"/>
  <c r="AA2437" i="1" s="1"/>
  <c r="U1115" i="1"/>
  <c r="V1115" i="1" s="1"/>
  <c r="Y1115" i="1"/>
  <c r="Z1115" i="1" s="1"/>
  <c r="AA1115" i="1" s="1"/>
  <c r="U1044" i="1"/>
  <c r="V1044" i="1" s="1"/>
  <c r="Y1044" i="1"/>
  <c r="Z1044" i="1" s="1"/>
  <c r="AA1044" i="1" s="1"/>
  <c r="U4716" i="1"/>
  <c r="V4716" i="1" s="1"/>
  <c r="Y4716" i="1"/>
  <c r="Z4716" i="1" s="1"/>
  <c r="AA4716" i="1" s="1"/>
  <c r="U229" i="1"/>
  <c r="V229" i="1" s="1"/>
  <c r="Y229" i="1"/>
  <c r="Z229" i="1" s="1"/>
  <c r="AA229" i="1" s="1"/>
  <c r="U159" i="1"/>
  <c r="V159" i="1" s="1"/>
  <c r="Y159" i="1"/>
  <c r="Z159" i="1" s="1"/>
  <c r="AA159" i="1" s="1"/>
  <c r="U5203" i="1"/>
  <c r="V5203" i="1" s="1"/>
  <c r="Y5203" i="1"/>
  <c r="Z5203" i="1" s="1"/>
  <c r="AA5203" i="1" s="1"/>
  <c r="U3099" i="1"/>
  <c r="V3099" i="1" s="1"/>
  <c r="Y3099" i="1"/>
  <c r="Z3099" i="1" s="1"/>
  <c r="AA3099" i="1" s="1"/>
  <c r="U1133" i="1"/>
  <c r="V1133" i="1" s="1"/>
  <c r="Y1133" i="1"/>
  <c r="Z1133" i="1" s="1"/>
  <c r="AA1133" i="1" s="1"/>
  <c r="U1640" i="1"/>
  <c r="V1640" i="1" s="1"/>
  <c r="Y1640" i="1"/>
  <c r="Z1640" i="1" s="1"/>
  <c r="AA1640" i="1" s="1"/>
  <c r="U3876" i="1"/>
  <c r="V3876" i="1" s="1"/>
  <c r="Y3876" i="1"/>
  <c r="Z3876" i="1" s="1"/>
  <c r="AA3876" i="1" s="1"/>
  <c r="U4394" i="1"/>
  <c r="V4394" i="1" s="1"/>
  <c r="Y4394" i="1"/>
  <c r="Z4394" i="1" s="1"/>
  <c r="AA4394" i="1" s="1"/>
  <c r="U5637" i="1"/>
  <c r="V5637" i="1" s="1"/>
  <c r="Y5637" i="1"/>
  <c r="Z5637" i="1" s="1"/>
  <c r="AA5637" i="1" s="1"/>
  <c r="U3465" i="1"/>
  <c r="V3465" i="1" s="1"/>
  <c r="Y3465" i="1"/>
  <c r="U4084" i="1"/>
  <c r="V4084" i="1" s="1"/>
  <c r="Y4084" i="1"/>
  <c r="Z4084" i="1" s="1"/>
  <c r="AA4084" i="1" s="1"/>
  <c r="U6013" i="1"/>
  <c r="V6013" i="1" s="1"/>
  <c r="Y6013" i="1"/>
  <c r="Z6013" i="1" s="1"/>
  <c r="AA6013" i="1" s="1"/>
  <c r="U3505" i="1"/>
  <c r="V3505" i="1" s="1"/>
  <c r="Y3505" i="1"/>
  <c r="Z3505" i="1" s="1"/>
  <c r="AA3505" i="1" s="1"/>
  <c r="Z5748" i="1"/>
  <c r="AA5748" i="1" s="1"/>
  <c r="Z5749" i="1"/>
  <c r="AA5749" i="1" s="1"/>
  <c r="U3031" i="1"/>
  <c r="V3031" i="1" s="1"/>
  <c r="Y3031" i="1"/>
  <c r="Z3031" i="1" s="1"/>
  <c r="AA3031" i="1" s="1"/>
  <c r="U1637" i="1"/>
  <c r="V1637" i="1" s="1"/>
  <c r="Y1637" i="1"/>
  <c r="Z1637" i="1" s="1"/>
  <c r="AA1637" i="1" s="1"/>
  <c r="U3777" i="1"/>
  <c r="V3777" i="1" s="1"/>
  <c r="Y3777" i="1"/>
  <c r="Z3777" i="1" s="1"/>
  <c r="AA3777" i="1" s="1"/>
  <c r="U3872" i="1"/>
  <c r="V3872" i="1" s="1"/>
  <c r="Y3872" i="1"/>
  <c r="U5069" i="1"/>
  <c r="V5069" i="1" s="1"/>
  <c r="Y5069" i="1"/>
  <c r="Z5069" i="1" s="1"/>
  <c r="AA5069" i="1" s="1"/>
  <c r="U3478" i="1"/>
  <c r="V3478" i="1" s="1"/>
  <c r="Y3478" i="1"/>
  <c r="Z3478" i="1" s="1"/>
  <c r="AA3478" i="1" s="1"/>
  <c r="U5552" i="1"/>
  <c r="V5552" i="1" s="1"/>
  <c r="Y5552" i="1"/>
  <c r="Z5552" i="1" s="1"/>
  <c r="AA5552" i="1" s="1"/>
  <c r="U6078" i="1"/>
  <c r="V6078" i="1" s="1"/>
  <c r="Y6078" i="1"/>
  <c r="Z6078" i="1" s="1"/>
  <c r="AA6078" i="1" s="1"/>
  <c r="U5052" i="1"/>
  <c r="V5052" i="1" s="1"/>
  <c r="Y5052" i="1"/>
  <c r="U4591" i="1"/>
  <c r="V4591" i="1" s="1"/>
  <c r="Y4591" i="1"/>
  <c r="U3030" i="1"/>
  <c r="V3030" i="1" s="1"/>
  <c r="Y3030" i="1"/>
  <c r="Z3030" i="1" s="1"/>
  <c r="AA3030" i="1" s="1"/>
  <c r="U4288" i="1"/>
  <c r="V4288" i="1" s="1"/>
  <c r="Y4288" i="1"/>
  <c r="Z4288" i="1" s="1"/>
  <c r="AA4288" i="1" s="1"/>
  <c r="U993" i="1"/>
  <c r="V993" i="1" s="1"/>
  <c r="Y993" i="1"/>
  <c r="Z993" i="1" s="1"/>
  <c r="AA993" i="1" s="1"/>
  <c r="U973" i="1"/>
  <c r="V973" i="1" s="1"/>
  <c r="Y973" i="1"/>
  <c r="Z973" i="1" s="1"/>
  <c r="AA973" i="1" s="1"/>
  <c r="U2758" i="1"/>
  <c r="V2758" i="1" s="1"/>
  <c r="Y2758" i="1"/>
  <c r="Z2758" i="1" s="1"/>
  <c r="AA2758" i="1" s="1"/>
  <c r="U4531" i="1"/>
  <c r="V4531" i="1" s="1"/>
  <c r="Y4531" i="1"/>
  <c r="Z4531" i="1" s="1"/>
  <c r="AA4531" i="1" s="1"/>
  <c r="U805" i="1"/>
  <c r="V805" i="1" s="1"/>
  <c r="Y805" i="1"/>
  <c r="Z805" i="1" s="1"/>
  <c r="AA805" i="1" s="1"/>
  <c r="U1102" i="1"/>
  <c r="V1102" i="1" s="1"/>
  <c r="Y1102" i="1"/>
  <c r="Z1102" i="1" s="1"/>
  <c r="AA1102" i="1" s="1"/>
  <c r="U1068" i="1"/>
  <c r="V1068" i="1" s="1"/>
  <c r="Y1068" i="1"/>
  <c r="Z1068" i="1" s="1"/>
  <c r="AA1068" i="1" s="1"/>
  <c r="U277" i="1"/>
  <c r="V277" i="1" s="1"/>
  <c r="Y277" i="1"/>
  <c r="Z277" i="1" s="1"/>
  <c r="AA277" i="1" s="1"/>
  <c r="U230" i="1"/>
  <c r="V230" i="1" s="1"/>
  <c r="Y230" i="1"/>
  <c r="Z230" i="1" s="1"/>
  <c r="AA230" i="1" s="1"/>
  <c r="U865" i="1"/>
  <c r="V865" i="1" s="1"/>
  <c r="Y865" i="1"/>
  <c r="Z865" i="1" s="1"/>
  <c r="AA865" i="1" s="1"/>
  <c r="Z5479" i="1"/>
  <c r="AA5479" i="1" s="1"/>
  <c r="Z5481" i="1"/>
  <c r="AA5481" i="1" s="1"/>
  <c r="U3806" i="1"/>
  <c r="V3806" i="1" s="1"/>
  <c r="Y3806" i="1"/>
  <c r="Z3806" i="1" s="1"/>
  <c r="AA3806" i="1" s="1"/>
  <c r="U1647" i="1"/>
  <c r="V1647" i="1" s="1"/>
  <c r="Y1647" i="1"/>
  <c r="Z1647" i="1" s="1"/>
  <c r="AA1647" i="1" s="1"/>
  <c r="U4747" i="1"/>
  <c r="V4747" i="1" s="1"/>
  <c r="Y4747" i="1"/>
  <c r="U220" i="1"/>
  <c r="V220" i="1" s="1"/>
  <c r="Y220" i="1"/>
  <c r="Z220" i="1" s="1"/>
  <c r="AA220" i="1" s="1"/>
  <c r="U5200" i="1"/>
  <c r="V5200" i="1" s="1"/>
  <c r="Y5200" i="1"/>
  <c r="U4841" i="1"/>
  <c r="V4841" i="1" s="1"/>
  <c r="Y4841" i="1"/>
  <c r="Z4841" i="1" s="1"/>
  <c r="AA4841" i="1" s="1"/>
  <c r="U1629" i="1"/>
  <c r="V1629" i="1" s="1"/>
  <c r="Y1629" i="1"/>
  <c r="Z1629" i="1" s="1"/>
  <c r="AA1629" i="1" s="1"/>
  <c r="U4374" i="1"/>
  <c r="V4374" i="1" s="1"/>
  <c r="Y4374" i="1"/>
  <c r="Z4374" i="1" s="1"/>
  <c r="AA4374" i="1" s="1"/>
  <c r="Z5608" i="1"/>
  <c r="AA5608" i="1" s="1"/>
  <c r="Z5609" i="1"/>
  <c r="AA5609" i="1" s="1"/>
  <c r="U4808" i="1"/>
  <c r="V4808" i="1" s="1"/>
  <c r="Y4808" i="1"/>
  <c r="Z4808" i="1" s="1"/>
  <c r="AA4808" i="1" s="1"/>
  <c r="U4094" i="1"/>
  <c r="V4094" i="1" s="1"/>
  <c r="Y4094" i="1"/>
  <c r="Z4094" i="1" s="1"/>
  <c r="AA4094" i="1" s="1"/>
  <c r="U3159" i="1"/>
  <c r="V3159" i="1" s="1"/>
  <c r="Y3159" i="1"/>
  <c r="Z3159" i="1" s="1"/>
  <c r="AA3159" i="1" s="1"/>
  <c r="U6019" i="1"/>
  <c r="V6019" i="1" s="1"/>
  <c r="Y6019" i="1"/>
  <c r="Z6019" i="1" s="1"/>
  <c r="AA6019" i="1" s="1"/>
  <c r="Z5411" i="1"/>
  <c r="AA5411" i="1" s="1"/>
  <c r="Z5410" i="1"/>
  <c r="AA5410" i="1" s="1"/>
  <c r="U2787" i="1"/>
  <c r="V2787" i="1" s="1"/>
  <c r="Y2787" i="1"/>
  <c r="Z2787" i="1" s="1"/>
  <c r="AA2787" i="1" s="1"/>
  <c r="U4228" i="1"/>
  <c r="V4228" i="1" s="1"/>
  <c r="Y4228" i="1"/>
  <c r="Z4228" i="1" s="1"/>
  <c r="AA4228" i="1" s="1"/>
  <c r="U4547" i="1"/>
  <c r="V4547" i="1" s="1"/>
  <c r="Y4547" i="1"/>
  <c r="Z4547" i="1" s="1"/>
  <c r="AA4547" i="1" s="1"/>
  <c r="U3645" i="1"/>
  <c r="V3645" i="1" s="1"/>
  <c r="Y3645" i="1"/>
  <c r="Z3645" i="1" s="1"/>
  <c r="AA3645" i="1" s="1"/>
  <c r="U2183" i="1"/>
  <c r="V2183" i="1" s="1"/>
  <c r="Y2183" i="1"/>
  <c r="Z2183" i="1" s="1"/>
  <c r="AA2183" i="1" s="1"/>
  <c r="U1892" i="1"/>
  <c r="V1892" i="1" s="1"/>
  <c r="Y1892" i="1"/>
  <c r="Z1892" i="1" s="1"/>
  <c r="AA1892" i="1" s="1"/>
  <c r="U1772" i="1"/>
  <c r="V1772" i="1" s="1"/>
  <c r="Y1772" i="1"/>
  <c r="Z1772" i="1" s="1"/>
  <c r="AA1772" i="1" s="1"/>
  <c r="U3664" i="1"/>
  <c r="V3664" i="1" s="1"/>
  <c r="Y3664" i="1"/>
  <c r="U5564" i="1"/>
  <c r="V5564" i="1" s="1"/>
  <c r="Y5564" i="1"/>
  <c r="U2283" i="1"/>
  <c r="V2283" i="1" s="1"/>
  <c r="Y2283" i="1"/>
  <c r="Z2283" i="1" s="1"/>
  <c r="AA2283" i="1" s="1"/>
  <c r="U2737" i="1"/>
  <c r="V2737" i="1" s="1"/>
  <c r="Y2737" i="1"/>
  <c r="Z2737" i="1" s="1"/>
  <c r="AA2737" i="1" s="1"/>
  <c r="U4503" i="1"/>
  <c r="V4503" i="1" s="1"/>
  <c r="Y4503" i="1"/>
  <c r="Z4503" i="1" s="1"/>
  <c r="AA4503" i="1" s="1"/>
  <c r="U1731" i="1"/>
  <c r="V1731" i="1" s="1"/>
  <c r="Y1731" i="1"/>
  <c r="Z1731" i="1" s="1"/>
  <c r="AA1731" i="1" s="1"/>
  <c r="U4159" i="1"/>
  <c r="V4159" i="1" s="1"/>
  <c r="Y4159" i="1"/>
  <c r="Z4159" i="1" s="1"/>
  <c r="AA4159" i="1" s="1"/>
  <c r="U3700" i="1"/>
  <c r="V3700" i="1" s="1"/>
  <c r="Y3700" i="1"/>
  <c r="Z3700" i="1" s="1"/>
  <c r="AA3700" i="1" s="1"/>
  <c r="U5225" i="1"/>
  <c r="V5225" i="1" s="1"/>
  <c r="Y5225" i="1"/>
  <c r="U5255" i="1"/>
  <c r="V5255" i="1" s="1"/>
  <c r="Y5255" i="1"/>
  <c r="Z5255" i="1" s="1"/>
  <c r="AA5255" i="1" s="1"/>
  <c r="U3946" i="1"/>
  <c r="V3946" i="1" s="1"/>
  <c r="Y3946" i="1"/>
  <c r="Z3946" i="1" s="1"/>
  <c r="AA3946" i="1" s="1"/>
  <c r="U5878" i="1"/>
  <c r="V5878" i="1" s="1"/>
  <c r="Y5878" i="1"/>
  <c r="Z5878" i="1" s="1"/>
  <c r="AA5878" i="1" s="1"/>
  <c r="U5070" i="1"/>
  <c r="V5070" i="1" s="1"/>
  <c r="Y5070" i="1"/>
  <c r="Z5070" i="1" s="1"/>
  <c r="AA5070" i="1" s="1"/>
  <c r="U2725" i="1"/>
  <c r="V2725" i="1" s="1"/>
  <c r="Y2725" i="1"/>
  <c r="Z2725" i="1" s="1"/>
  <c r="AA2725" i="1" s="1"/>
  <c r="U4318" i="1"/>
  <c r="V4318" i="1" s="1"/>
  <c r="Y4318" i="1"/>
  <c r="U4525" i="1"/>
  <c r="V4525" i="1" s="1"/>
  <c r="Y4525" i="1"/>
  <c r="U5261" i="1"/>
  <c r="V5261" i="1" s="1"/>
  <c r="Y5261" i="1"/>
  <c r="Z5261" i="1" s="1"/>
  <c r="AA5261" i="1" s="1"/>
  <c r="U4895" i="1"/>
  <c r="V4895" i="1" s="1"/>
  <c r="Y4895" i="1"/>
  <c r="U3019" i="1"/>
  <c r="V3019" i="1" s="1"/>
  <c r="Y3019" i="1"/>
  <c r="Z3019" i="1" s="1"/>
  <c r="AA3019" i="1" s="1"/>
  <c r="U3094" i="1"/>
  <c r="V3094" i="1" s="1"/>
  <c r="Y3094" i="1"/>
  <c r="Z3094" i="1" s="1"/>
  <c r="AA3094" i="1" s="1"/>
  <c r="U5077" i="1"/>
  <c r="V5077" i="1" s="1"/>
  <c r="Y5077" i="1"/>
  <c r="Z5077" i="1" s="1"/>
  <c r="AA5077" i="1" s="1"/>
  <c r="U4965" i="1"/>
  <c r="V4965" i="1" s="1"/>
  <c r="Y4965" i="1"/>
  <c r="Z4965" i="1" s="1"/>
  <c r="AA4965" i="1" s="1"/>
  <c r="U5573" i="1"/>
  <c r="V5573" i="1" s="1"/>
  <c r="Y5573" i="1"/>
  <c r="U2259" i="1"/>
  <c r="V2259" i="1" s="1"/>
  <c r="Y2259" i="1"/>
  <c r="Z2259" i="1" s="1"/>
  <c r="AA2259" i="1" s="1"/>
  <c r="U2332" i="1"/>
  <c r="V2332" i="1" s="1"/>
  <c r="Y2332" i="1"/>
  <c r="U2773" i="1"/>
  <c r="V2773" i="1" s="1"/>
  <c r="Y2773" i="1"/>
  <c r="Z2773" i="1" s="1"/>
  <c r="AA2773" i="1" s="1"/>
  <c r="U396" i="1"/>
  <c r="V396" i="1" s="1"/>
  <c r="Y396" i="1"/>
  <c r="Z396" i="1" s="1"/>
  <c r="AA396" i="1" s="1"/>
  <c r="U373" i="1"/>
  <c r="V373" i="1" s="1"/>
  <c r="Y373" i="1"/>
  <c r="Z373" i="1" s="1"/>
  <c r="AA373" i="1" s="1"/>
  <c r="U308" i="1"/>
  <c r="V308" i="1" s="1"/>
  <c r="Y308" i="1"/>
  <c r="Z308" i="1" s="1"/>
  <c r="AA308" i="1" s="1"/>
  <c r="U4765" i="1"/>
  <c r="V4765" i="1" s="1"/>
  <c r="Y4765" i="1"/>
  <c r="Z4765" i="1" s="1"/>
  <c r="AA4765" i="1" s="1"/>
  <c r="U3575" i="1"/>
  <c r="V3575" i="1" s="1"/>
  <c r="Y3575" i="1"/>
  <c r="Z3575" i="1" s="1"/>
  <c r="AA3575" i="1" s="1"/>
  <c r="U5819" i="1"/>
  <c r="V5819" i="1" s="1"/>
  <c r="Y5819" i="1"/>
  <c r="Z5819" i="1" s="1"/>
  <c r="AA5819" i="1" s="1"/>
  <c r="Z6000" i="1"/>
  <c r="AA6000" i="1" s="1"/>
  <c r="Z6001" i="1"/>
  <c r="AA6001" i="1" s="1"/>
  <c r="U1607" i="1"/>
  <c r="V1607" i="1" s="1"/>
  <c r="Y1607" i="1"/>
  <c r="Z1607" i="1" s="1"/>
  <c r="AA1607" i="1" s="1"/>
  <c r="U3156" i="1"/>
  <c r="V3156" i="1" s="1"/>
  <c r="Y3156" i="1"/>
  <c r="Z3156" i="1" s="1"/>
  <c r="AA3156" i="1" s="1"/>
  <c r="U110" i="1"/>
  <c r="V110" i="1" s="1"/>
  <c r="Y110" i="1"/>
  <c r="Z110" i="1" s="1"/>
  <c r="AA110" i="1" s="1"/>
  <c r="U5707" i="1"/>
  <c r="V5707" i="1" s="1"/>
  <c r="Y5707" i="1"/>
  <c r="U4021" i="1"/>
  <c r="V4021" i="1" s="1"/>
  <c r="Y4021" i="1"/>
  <c r="Z4021" i="1" s="1"/>
  <c r="AA4021" i="1" s="1"/>
  <c r="U999" i="1"/>
  <c r="V999" i="1" s="1"/>
  <c r="Y999" i="1"/>
  <c r="Z999" i="1" s="1"/>
  <c r="AA999" i="1" s="1"/>
  <c r="U926" i="1"/>
  <c r="V926" i="1" s="1"/>
  <c r="Y926" i="1"/>
  <c r="Z926" i="1" s="1"/>
  <c r="AA926" i="1" s="1"/>
  <c r="U4801" i="1"/>
  <c r="V4801" i="1" s="1"/>
  <c r="Y4801" i="1"/>
  <c r="Z4801" i="1" s="1"/>
  <c r="AA4801" i="1" s="1"/>
  <c r="U4535" i="1"/>
  <c r="V4535" i="1" s="1"/>
  <c r="Y4535" i="1"/>
  <c r="Z4535" i="1" s="1"/>
  <c r="AA4535" i="1" s="1"/>
  <c r="U810" i="1"/>
  <c r="V810" i="1" s="1"/>
  <c r="Y810" i="1"/>
  <c r="Z810" i="1" s="1"/>
  <c r="AA810" i="1" s="1"/>
  <c r="U3792" i="1"/>
  <c r="V3792" i="1" s="1"/>
  <c r="Y3792" i="1"/>
  <c r="Z3792" i="1" s="1"/>
  <c r="AA3792" i="1" s="1"/>
  <c r="U5662" i="1"/>
  <c r="V5662" i="1" s="1"/>
  <c r="Y5662" i="1"/>
  <c r="Z5662" i="1" s="1"/>
  <c r="AA5662" i="1" s="1"/>
  <c r="U3276" i="1"/>
  <c r="V3276" i="1" s="1"/>
  <c r="Y3276" i="1"/>
  <c r="U4549" i="1"/>
  <c r="V4549" i="1" s="1"/>
  <c r="Y4549" i="1"/>
  <c r="Z4549" i="1" s="1"/>
  <c r="AA4549" i="1" s="1"/>
  <c r="U3677" i="1"/>
  <c r="V3677" i="1" s="1"/>
  <c r="Y3677" i="1"/>
  <c r="Z3677" i="1" s="1"/>
  <c r="AA3677" i="1" s="1"/>
  <c r="U4331" i="1"/>
  <c r="V4331" i="1" s="1"/>
  <c r="Y4331" i="1"/>
  <c r="Z4331" i="1" s="1"/>
  <c r="AA4331" i="1" s="1"/>
  <c r="U3965" i="1"/>
  <c r="V3965" i="1" s="1"/>
  <c r="Y3965" i="1"/>
  <c r="Z3965" i="1" s="1"/>
  <c r="AA3965" i="1" s="1"/>
  <c r="U4236" i="1"/>
  <c r="V4236" i="1" s="1"/>
  <c r="Y4236" i="1"/>
  <c r="U3805" i="1"/>
  <c r="V3805" i="1" s="1"/>
  <c r="Y3805" i="1"/>
  <c r="Z3805" i="1" s="1"/>
  <c r="AA3805" i="1" s="1"/>
  <c r="U5328" i="1"/>
  <c r="V5328" i="1" s="1"/>
  <c r="Y5328" i="1"/>
  <c r="Z5328" i="1" s="1"/>
  <c r="AA5328" i="1" s="1"/>
  <c r="U549" i="1"/>
  <c r="V549" i="1" s="1"/>
  <c r="Y549" i="1"/>
  <c r="Z549" i="1" s="1"/>
  <c r="AA549" i="1" s="1"/>
  <c r="U2565" i="1"/>
  <c r="V2565" i="1" s="1"/>
  <c r="Y2565" i="1"/>
  <c r="Z2565" i="1" s="1"/>
  <c r="AA2565" i="1" s="1"/>
  <c r="U1757" i="1"/>
  <c r="V1757" i="1" s="1"/>
  <c r="Y1757" i="1"/>
  <c r="Z1757" i="1" s="1"/>
  <c r="AA1757" i="1" s="1"/>
  <c r="U3701" i="1"/>
  <c r="V3701" i="1" s="1"/>
  <c r="Y3701" i="1"/>
  <c r="Z3701" i="1" s="1"/>
  <c r="AA3701" i="1" s="1"/>
  <c r="U440" i="1"/>
  <c r="V440" i="1" s="1"/>
  <c r="Y440" i="1"/>
  <c r="Z440" i="1" s="1"/>
  <c r="AA440" i="1" s="1"/>
  <c r="U4256" i="1"/>
  <c r="V4256" i="1" s="1"/>
  <c r="Y4256" i="1"/>
  <c r="U3990" i="1"/>
  <c r="V3990" i="1" s="1"/>
  <c r="Y3990" i="1"/>
  <c r="Z3990" i="1" s="1"/>
  <c r="AA3990" i="1" s="1"/>
  <c r="U5704" i="1"/>
  <c r="V5704" i="1" s="1"/>
  <c r="Y5704" i="1"/>
  <c r="Z5704" i="1" s="1"/>
  <c r="AA5704" i="1" s="1"/>
  <c r="U5519" i="1"/>
  <c r="V5519" i="1" s="1"/>
  <c r="Y5519" i="1"/>
  <c r="Z5519" i="1" s="1"/>
  <c r="AA5519" i="1" s="1"/>
  <c r="U3130" i="1"/>
  <c r="V3130" i="1" s="1"/>
  <c r="Y3130" i="1"/>
  <c r="Z3130" i="1" s="1"/>
  <c r="AA3130" i="1" s="1"/>
  <c r="U2590" i="1"/>
  <c r="V2590" i="1" s="1"/>
  <c r="Y2590" i="1"/>
  <c r="Z2590" i="1" s="1"/>
  <c r="AA2590" i="1" s="1"/>
  <c r="U4688" i="1"/>
  <c r="V4688" i="1" s="1"/>
  <c r="Y4688" i="1"/>
  <c r="Z4688" i="1" s="1"/>
  <c r="AA4688" i="1" s="1"/>
  <c r="U2965" i="1"/>
  <c r="V2965" i="1" s="1"/>
  <c r="Y2965" i="1"/>
  <c r="Z2965" i="1" s="1"/>
  <c r="AA2965" i="1" s="1"/>
  <c r="U2777" i="1"/>
  <c r="V2777" i="1" s="1"/>
  <c r="Y2777" i="1"/>
  <c r="Z2777" i="1" s="1"/>
  <c r="AA2777" i="1" s="1"/>
  <c r="U1944" i="1"/>
  <c r="V1944" i="1" s="1"/>
  <c r="Y1944" i="1"/>
  <c r="Z1944" i="1" s="1"/>
  <c r="AA1944" i="1" s="1"/>
  <c r="U3494" i="1"/>
  <c r="V3494" i="1" s="1"/>
  <c r="Y3494" i="1"/>
  <c r="Z3494" i="1" s="1"/>
  <c r="AA3494" i="1" s="1"/>
  <c r="U214" i="1"/>
  <c r="V214" i="1" s="1"/>
  <c r="Y214" i="1"/>
  <c r="Z214" i="1" s="1"/>
  <c r="AA214" i="1" s="1"/>
  <c r="U4067" i="1"/>
  <c r="V4067" i="1" s="1"/>
  <c r="Y4067" i="1"/>
  <c r="Z4067" i="1" s="1"/>
  <c r="AA4067" i="1" s="1"/>
  <c r="U1476" i="1"/>
  <c r="V1476" i="1" s="1"/>
  <c r="Y1476" i="1"/>
  <c r="Z1476" i="1" s="1"/>
  <c r="AA1476" i="1" s="1"/>
  <c r="U1397" i="1"/>
  <c r="V1397" i="1" s="1"/>
  <c r="Y1397" i="1"/>
  <c r="Z1397" i="1" s="1"/>
  <c r="AA1397" i="1" s="1"/>
  <c r="U1178" i="1"/>
  <c r="V1178" i="1" s="1"/>
  <c r="Y1178" i="1"/>
  <c r="Z1178" i="1" s="1"/>
  <c r="AA1178" i="1" s="1"/>
  <c r="U2086" i="1"/>
  <c r="V2086" i="1" s="1"/>
  <c r="Y2086" i="1"/>
  <c r="Z2086" i="1" s="1"/>
  <c r="AA2086" i="1" s="1"/>
  <c r="U601" i="1"/>
  <c r="V601" i="1" s="1"/>
  <c r="Y601" i="1"/>
  <c r="Z601" i="1" s="1"/>
  <c r="AA601" i="1" s="1"/>
  <c r="U2158" i="1"/>
  <c r="V2158" i="1" s="1"/>
  <c r="Y2158" i="1"/>
  <c r="Z2158" i="1" s="1"/>
  <c r="AA2158" i="1" s="1"/>
  <c r="U2741" i="1"/>
  <c r="V2741" i="1" s="1"/>
  <c r="Y2741" i="1"/>
  <c r="Z2741" i="1" s="1"/>
  <c r="AA2741" i="1" s="1"/>
  <c r="U2354" i="1"/>
  <c r="V2354" i="1" s="1"/>
  <c r="Y2354" i="1"/>
  <c r="Z2354" i="1" s="1"/>
  <c r="AA2354" i="1" s="1"/>
  <c r="U4760" i="1"/>
  <c r="V4760" i="1" s="1"/>
  <c r="Y4760" i="1"/>
  <c r="Z4760" i="1" s="1"/>
  <c r="AA4760" i="1" s="1"/>
  <c r="U2435" i="1"/>
  <c r="V2435" i="1" s="1"/>
  <c r="Y2435" i="1"/>
  <c r="U4874" i="1"/>
  <c r="V4874" i="1" s="1"/>
  <c r="Y4874" i="1"/>
  <c r="Z4874" i="1" s="1"/>
  <c r="AA4874" i="1" s="1"/>
  <c r="U2907" i="1"/>
  <c r="V2907" i="1" s="1"/>
  <c r="Y2907" i="1"/>
  <c r="Z2907" i="1" s="1"/>
  <c r="AA2907" i="1" s="1"/>
  <c r="U66" i="1"/>
  <c r="V66" i="1" s="1"/>
  <c r="Y66" i="1"/>
  <c r="Z66" i="1" s="1"/>
  <c r="AA66" i="1" s="1"/>
  <c r="U4989" i="1"/>
  <c r="V4989" i="1" s="1"/>
  <c r="Y4989" i="1"/>
  <c r="Z4989" i="1" s="1"/>
  <c r="AA4989" i="1" s="1"/>
  <c r="U3620" i="1"/>
  <c r="V3620" i="1" s="1"/>
  <c r="Y3620" i="1"/>
  <c r="Z3620" i="1" s="1"/>
  <c r="AA3620" i="1" s="1"/>
  <c r="U6187" i="1"/>
  <c r="V6187" i="1" s="1"/>
  <c r="Y6187" i="1"/>
  <c r="Z6187" i="1" s="1"/>
  <c r="AA6187" i="1" s="1"/>
  <c r="U6073" i="1"/>
  <c r="V6073" i="1" s="1"/>
  <c r="Y6073" i="1"/>
  <c r="Z6073" i="1" s="1"/>
  <c r="AA6073" i="1" s="1"/>
  <c r="U2509" i="1"/>
  <c r="V2509" i="1" s="1"/>
  <c r="Y2509" i="1"/>
  <c r="Z2509" i="1" s="1"/>
  <c r="AA2509" i="1" s="1"/>
  <c r="U3258" i="1"/>
  <c r="V3258" i="1" s="1"/>
  <c r="Y3258" i="1"/>
  <c r="Z3258" i="1" s="1"/>
  <c r="AA3258" i="1" s="1"/>
  <c r="U2404" i="1"/>
  <c r="V2404" i="1" s="1"/>
  <c r="Y2404" i="1"/>
  <c r="Z2404" i="1" s="1"/>
  <c r="AA2404" i="1" s="1"/>
  <c r="U2248" i="1"/>
  <c r="V2248" i="1" s="1"/>
  <c r="Y2248" i="1"/>
  <c r="Z2248" i="1" s="1"/>
  <c r="AA2248" i="1" s="1"/>
  <c r="U1564" i="1"/>
  <c r="V1564" i="1" s="1"/>
  <c r="Y1564" i="1"/>
  <c r="Z1564" i="1" s="1"/>
  <c r="AA1564" i="1" s="1"/>
  <c r="U1587" i="1"/>
  <c r="V1587" i="1" s="1"/>
  <c r="Y1587" i="1"/>
  <c r="Z1587" i="1" s="1"/>
  <c r="AA1587" i="1" s="1"/>
  <c r="U1209" i="1"/>
  <c r="V1209" i="1" s="1"/>
  <c r="Y1209" i="1"/>
  <c r="Z1209" i="1" s="1"/>
  <c r="AA1209" i="1" s="1"/>
  <c r="U2007" i="1"/>
  <c r="V2007" i="1" s="1"/>
  <c r="Y2007" i="1"/>
  <c r="Z2007" i="1" s="1"/>
  <c r="AA2007" i="1" s="1"/>
  <c r="U701" i="1"/>
  <c r="V701" i="1" s="1"/>
  <c r="Y701" i="1"/>
  <c r="Z701" i="1" s="1"/>
  <c r="AA701" i="1" s="1"/>
  <c r="U4821" i="1"/>
  <c r="V4821" i="1" s="1"/>
  <c r="Y4821" i="1"/>
  <c r="Z4821" i="1" s="1"/>
  <c r="AA4821" i="1" s="1"/>
  <c r="U5561" i="1"/>
  <c r="V5561" i="1" s="1"/>
  <c r="Y5561" i="1"/>
  <c r="Z5561" i="1" s="1"/>
  <c r="AA5561" i="1" s="1"/>
  <c r="U4168" i="1"/>
  <c r="V4168" i="1" s="1"/>
  <c r="Y4168" i="1"/>
  <c r="Z4168" i="1" s="1"/>
  <c r="AA4168" i="1" s="1"/>
  <c r="U409" i="1"/>
  <c r="V409" i="1" s="1"/>
  <c r="Y409" i="1"/>
  <c r="Z409" i="1" s="1"/>
  <c r="AA409" i="1" s="1"/>
  <c r="U4287" i="1"/>
  <c r="V4287" i="1" s="1"/>
  <c r="Y4287" i="1"/>
  <c r="Z4287" i="1" s="1"/>
  <c r="AA4287" i="1" s="1"/>
  <c r="U1101" i="1"/>
  <c r="V1101" i="1" s="1"/>
  <c r="Y1101" i="1"/>
  <c r="Z1101" i="1" s="1"/>
  <c r="AA1101" i="1" s="1"/>
  <c r="U5884" i="1"/>
  <c r="V5884" i="1" s="1"/>
  <c r="Y5884" i="1"/>
  <c r="U3981" i="1"/>
  <c r="V3981" i="1" s="1"/>
  <c r="Y3981" i="1"/>
  <c r="U1114" i="1"/>
  <c r="V1114" i="1" s="1"/>
  <c r="Y1114" i="1"/>
  <c r="Z1114" i="1" s="1"/>
  <c r="AA1114" i="1" s="1"/>
  <c r="U1057" i="1"/>
  <c r="V1057" i="1" s="1"/>
  <c r="Y1057" i="1"/>
  <c r="Z1057" i="1" s="1"/>
  <c r="AA1057" i="1" s="1"/>
  <c r="U4717" i="1"/>
  <c r="V4717" i="1" s="1"/>
  <c r="Y4717" i="1"/>
  <c r="Z4717" i="1" s="1"/>
  <c r="AA4717" i="1" s="1"/>
  <c r="U235" i="1"/>
  <c r="V235" i="1" s="1"/>
  <c r="Y235" i="1"/>
  <c r="Z235" i="1" s="1"/>
  <c r="AA235" i="1" s="1"/>
  <c r="U162" i="1"/>
  <c r="V162" i="1" s="1"/>
  <c r="Y162" i="1"/>
  <c r="Z162" i="1" s="1"/>
  <c r="AA162" i="1" s="1"/>
  <c r="U3606" i="1"/>
  <c r="V3606" i="1" s="1"/>
  <c r="Y3606" i="1"/>
  <c r="Z3606" i="1" s="1"/>
  <c r="AA3606" i="1" s="1"/>
  <c r="U4839" i="1"/>
  <c r="V4839" i="1" s="1"/>
  <c r="Y4839" i="1"/>
  <c r="U1634" i="1"/>
  <c r="V1634" i="1" s="1"/>
  <c r="Y1634" i="1"/>
  <c r="Z1634" i="1" s="1"/>
  <c r="AA1634" i="1" s="1"/>
  <c r="U5161" i="1"/>
  <c r="V5161" i="1" s="1"/>
  <c r="Y5161" i="1"/>
  <c r="Z5161" i="1" s="1"/>
  <c r="AA5161" i="1" s="1"/>
  <c r="U4392" i="1"/>
  <c r="V4392" i="1" s="1"/>
  <c r="Y4392" i="1"/>
  <c r="Z4392" i="1" s="1"/>
  <c r="AA4392" i="1" s="1"/>
  <c r="U5395" i="1"/>
  <c r="V5395" i="1" s="1"/>
  <c r="Y5395" i="1"/>
  <c r="Z5395" i="1" s="1"/>
  <c r="AA5395" i="1" s="1"/>
  <c r="U5678" i="1"/>
  <c r="V5678" i="1" s="1"/>
  <c r="Y5678" i="1"/>
  <c r="Z5678" i="1" s="1"/>
  <c r="AA5678" i="1" s="1"/>
  <c r="U4321" i="1"/>
  <c r="V4321" i="1" s="1"/>
  <c r="Y4321" i="1"/>
  <c r="Z4321" i="1" s="1"/>
  <c r="AA4321" i="1" s="1"/>
  <c r="U4353" i="1"/>
  <c r="V4353" i="1" s="1"/>
  <c r="Y4353" i="1"/>
  <c r="Z4353" i="1" s="1"/>
  <c r="AA4353" i="1" s="1"/>
  <c r="U3137" i="1"/>
  <c r="V3137" i="1" s="1"/>
  <c r="Y3137" i="1"/>
  <c r="Z3137" i="1" s="1"/>
  <c r="AA3137" i="1" s="1"/>
  <c r="U79" i="1"/>
  <c r="V79" i="1" s="1"/>
  <c r="Y79" i="1"/>
  <c r="Z79" i="1" s="1"/>
  <c r="AA79" i="1" s="1"/>
  <c r="U31" i="1"/>
  <c r="V31" i="1" s="1"/>
  <c r="Y31" i="1"/>
  <c r="Z31" i="1" s="1"/>
  <c r="AA31" i="1" s="1"/>
  <c r="U5356" i="1"/>
  <c r="V5356" i="1" s="1"/>
  <c r="Y5356" i="1"/>
  <c r="Z5356" i="1" s="1"/>
  <c r="AA5356" i="1" s="1"/>
  <c r="U6143" i="1"/>
  <c r="V6143" i="1" s="1"/>
  <c r="Y6143" i="1"/>
  <c r="Z6143" i="1" s="1"/>
  <c r="AA6143" i="1" s="1"/>
  <c r="U6108" i="1"/>
  <c r="V6108" i="1" s="1"/>
  <c r="Y6108" i="1"/>
  <c r="Z6108" i="1" s="1"/>
  <c r="AA6108" i="1" s="1"/>
  <c r="U2527" i="1"/>
  <c r="V2527" i="1" s="1"/>
  <c r="Y2527" i="1"/>
  <c r="Z2527" i="1" s="1"/>
  <c r="AA2527" i="1" s="1"/>
  <c r="U3760" i="1"/>
  <c r="V3760" i="1" s="1"/>
  <c r="Y3760" i="1"/>
  <c r="Z3760" i="1" s="1"/>
  <c r="AA3760" i="1" s="1"/>
  <c r="U3064" i="1"/>
  <c r="V3064" i="1" s="1"/>
  <c r="Y3064" i="1"/>
  <c r="Z3064" i="1" s="1"/>
  <c r="AA3064" i="1" s="1"/>
  <c r="U1568" i="1"/>
  <c r="V1568" i="1" s="1"/>
  <c r="Y1568" i="1"/>
  <c r="Z1568" i="1" s="1"/>
  <c r="AA1568" i="1" s="1"/>
  <c r="U1295" i="1"/>
  <c r="V1295" i="1" s="1"/>
  <c r="Y1295" i="1"/>
  <c r="Z1295" i="1" s="1"/>
  <c r="AA1295" i="1" s="1"/>
  <c r="U1277" i="1"/>
  <c r="V1277" i="1" s="1"/>
  <c r="Y1277" i="1"/>
  <c r="Z1277" i="1" s="1"/>
  <c r="AA1277" i="1" s="1"/>
  <c r="U1351" i="1"/>
  <c r="V1351" i="1" s="1"/>
  <c r="Y1351" i="1"/>
  <c r="Z1351" i="1" s="1"/>
  <c r="AA1351" i="1" s="1"/>
  <c r="U1301" i="1"/>
  <c r="V1301" i="1" s="1"/>
  <c r="Y1301" i="1"/>
  <c r="Z1301" i="1" s="1"/>
  <c r="AA1301" i="1" s="1"/>
  <c r="U1256" i="1"/>
  <c r="V1256" i="1" s="1"/>
  <c r="Y1256" i="1"/>
  <c r="Z1256" i="1" s="1"/>
  <c r="AA1256" i="1" s="1"/>
  <c r="U4835" i="1"/>
  <c r="V4835" i="1" s="1"/>
  <c r="Y4835" i="1"/>
  <c r="Z4835" i="1" s="1"/>
  <c r="AA4835" i="1" s="1"/>
  <c r="U147" i="1"/>
  <c r="V147" i="1" s="1"/>
  <c r="Y147" i="1"/>
  <c r="Z147" i="1" s="1"/>
  <c r="AA147" i="1" s="1"/>
  <c r="U97" i="1"/>
  <c r="V97" i="1" s="1"/>
  <c r="Y97" i="1"/>
  <c r="Z97" i="1" s="1"/>
  <c r="AA97" i="1" s="1"/>
  <c r="U22" i="1"/>
  <c r="V22" i="1" s="1"/>
  <c r="Y22" i="1"/>
  <c r="Z22" i="1" s="1"/>
  <c r="AA22" i="1" s="1"/>
  <c r="U5366" i="1"/>
  <c r="V5366" i="1" s="1"/>
  <c r="Y5366" i="1"/>
  <c r="Z5366" i="1" s="1"/>
  <c r="AA5366" i="1" s="1"/>
  <c r="U6188" i="1"/>
  <c r="V6188" i="1" s="1"/>
  <c r="Y6188" i="1"/>
  <c r="Z6188" i="1" s="1"/>
  <c r="AA6188" i="1" s="1"/>
  <c r="U6111" i="1"/>
  <c r="V6111" i="1" s="1"/>
  <c r="Y6111" i="1"/>
  <c r="Z6111" i="1" s="1"/>
  <c r="AA6111" i="1" s="1"/>
  <c r="U2525" i="1"/>
  <c r="V2525" i="1" s="1"/>
  <c r="Y2525" i="1"/>
  <c r="Z2525" i="1" s="1"/>
  <c r="AA2525" i="1" s="1"/>
  <c r="U3763" i="1"/>
  <c r="V3763" i="1" s="1"/>
  <c r="Y3763" i="1"/>
  <c r="Z3763" i="1" s="1"/>
  <c r="AA3763" i="1" s="1"/>
  <c r="U4196" i="1"/>
  <c r="V4196" i="1" s="1"/>
  <c r="Y4196" i="1"/>
  <c r="Z4196" i="1" s="1"/>
  <c r="AA4196" i="1" s="1"/>
  <c r="U1458" i="1"/>
  <c r="V1458" i="1" s="1"/>
  <c r="Y1458" i="1"/>
  <c r="Z1458" i="1" s="1"/>
  <c r="AA1458" i="1" s="1"/>
  <c r="U1589" i="1"/>
  <c r="V1589" i="1" s="1"/>
  <c r="Y1589" i="1"/>
  <c r="Z1589" i="1" s="1"/>
  <c r="AA1589" i="1" s="1"/>
  <c r="U1403" i="1"/>
  <c r="V1403" i="1" s="1"/>
  <c r="Y1403" i="1"/>
  <c r="Z1403" i="1" s="1"/>
  <c r="AA1403" i="1" s="1"/>
  <c r="U1279" i="1"/>
  <c r="V1279" i="1" s="1"/>
  <c r="Y1279" i="1"/>
  <c r="Z1279" i="1" s="1"/>
  <c r="AA1279" i="1" s="1"/>
  <c r="U1530" i="1"/>
  <c r="V1530" i="1" s="1"/>
  <c r="Y1530" i="1"/>
  <c r="Z1530" i="1" s="1"/>
  <c r="AA1530" i="1" s="1"/>
  <c r="U1250" i="1"/>
  <c r="V1250" i="1" s="1"/>
  <c r="Y1250" i="1"/>
  <c r="Z1250" i="1" s="1"/>
  <c r="AA1250" i="1" s="1"/>
  <c r="U1167" i="1"/>
  <c r="V1167" i="1" s="1"/>
  <c r="Y1167" i="1"/>
  <c r="Z1167" i="1" s="1"/>
  <c r="AA1167" i="1" s="1"/>
  <c r="U3212" i="1"/>
  <c r="V3212" i="1" s="1"/>
  <c r="Y3212" i="1"/>
  <c r="Z3212" i="1" s="1"/>
  <c r="AA3212" i="1" s="1"/>
  <c r="U1681" i="1"/>
  <c r="V1681" i="1" s="1"/>
  <c r="Y1681" i="1"/>
  <c r="Z1681" i="1" s="1"/>
  <c r="AA1681" i="1" s="1"/>
  <c r="U521" i="1"/>
  <c r="V521" i="1" s="1"/>
  <c r="Y521" i="1"/>
  <c r="Z521" i="1" s="1"/>
  <c r="AA521" i="1" s="1"/>
  <c r="U5793" i="1"/>
  <c r="V5793" i="1" s="1"/>
  <c r="Y5793" i="1"/>
  <c r="Z5793" i="1" s="1"/>
  <c r="AA5793" i="1" s="1"/>
  <c r="U1618" i="1"/>
  <c r="V1618" i="1" s="1"/>
  <c r="Y1618" i="1"/>
  <c r="Z1618" i="1" s="1"/>
  <c r="AA1618" i="1" s="1"/>
  <c r="U4907" i="1"/>
  <c r="V4907" i="1" s="1"/>
  <c r="Y4907" i="1"/>
  <c r="Z4907" i="1" s="1"/>
  <c r="AA4907" i="1" s="1"/>
  <c r="U103" i="1"/>
  <c r="V103" i="1" s="1"/>
  <c r="Y103" i="1"/>
  <c r="Z103" i="1" s="1"/>
  <c r="AA103" i="1" s="1"/>
  <c r="U93" i="1"/>
  <c r="V93" i="1" s="1"/>
  <c r="Y93" i="1"/>
  <c r="Z93" i="1" s="1"/>
  <c r="AA93" i="1" s="1"/>
  <c r="U1713" i="1"/>
  <c r="V1713" i="1" s="1"/>
  <c r="Y1713" i="1"/>
  <c r="Z1713" i="1" s="1"/>
  <c r="AA1713" i="1" s="1"/>
  <c r="U6141" i="1"/>
  <c r="V6141" i="1" s="1"/>
  <c r="Y6141" i="1"/>
  <c r="Z6141" i="1" s="1"/>
  <c r="AA6141" i="1" s="1"/>
  <c r="U6110" i="1"/>
  <c r="V6110" i="1" s="1"/>
  <c r="Y6110" i="1"/>
  <c r="Z6110" i="1" s="1"/>
  <c r="AA6110" i="1" s="1"/>
  <c r="U2540" i="1"/>
  <c r="V2540" i="1" s="1"/>
  <c r="Y2540" i="1"/>
  <c r="Z2540" i="1" s="1"/>
  <c r="AA2540" i="1" s="1"/>
  <c r="U3766" i="1"/>
  <c r="V3766" i="1" s="1"/>
  <c r="Y3766" i="1"/>
  <c r="Z3766" i="1" s="1"/>
  <c r="AA3766" i="1" s="1"/>
  <c r="U3053" i="1"/>
  <c r="V3053" i="1" s="1"/>
  <c r="Y3053" i="1"/>
  <c r="Z3053" i="1" s="1"/>
  <c r="AA3053" i="1" s="1"/>
  <c r="U3914" i="1"/>
  <c r="V3914" i="1" s="1"/>
  <c r="Y3914" i="1"/>
  <c r="U1353" i="1"/>
  <c r="V1353" i="1" s="1"/>
  <c r="Y1353" i="1"/>
  <c r="Z1353" i="1" s="1"/>
  <c r="AA1353" i="1" s="1"/>
  <c r="U1465" i="1"/>
  <c r="V1465" i="1" s="1"/>
  <c r="Y1465" i="1"/>
  <c r="Z1465" i="1" s="1"/>
  <c r="AA1465" i="1" s="1"/>
  <c r="U1471" i="1"/>
  <c r="V1471" i="1" s="1"/>
  <c r="Y1471" i="1"/>
  <c r="Z1471" i="1" s="1"/>
  <c r="AA1471" i="1" s="1"/>
  <c r="U1525" i="1"/>
  <c r="V1525" i="1" s="1"/>
  <c r="Y1525" i="1"/>
  <c r="Z1525" i="1" s="1"/>
  <c r="AA1525" i="1" s="1"/>
  <c r="U1398" i="1"/>
  <c r="V1398" i="1" s="1"/>
  <c r="Y1398" i="1"/>
  <c r="Z1398" i="1" s="1"/>
  <c r="AA1398" i="1" s="1"/>
  <c r="U1262" i="1"/>
  <c r="V1262" i="1" s="1"/>
  <c r="Y1262" i="1"/>
  <c r="Z1262" i="1" s="1"/>
  <c r="AA1262" i="1" s="1"/>
  <c r="U1198" i="1"/>
  <c r="V1198" i="1" s="1"/>
  <c r="Y1198" i="1"/>
  <c r="Z1198" i="1" s="1"/>
  <c r="AA1198" i="1" s="1"/>
  <c r="U3219" i="1"/>
  <c r="V3219" i="1" s="1"/>
  <c r="Y3219" i="1"/>
  <c r="Z3219" i="1" s="1"/>
  <c r="AA3219" i="1" s="1"/>
  <c r="U555" i="1"/>
  <c r="V555" i="1" s="1"/>
  <c r="Y555" i="1"/>
  <c r="Z555" i="1" s="1"/>
  <c r="AA555" i="1" s="1"/>
  <c r="U2629" i="1"/>
  <c r="V2629" i="1" s="1"/>
  <c r="Y2629" i="1"/>
  <c r="Z2629" i="1" s="1"/>
  <c r="AA2629" i="1" s="1"/>
  <c r="U4870" i="1"/>
  <c r="V4870" i="1" s="1"/>
  <c r="Y4870" i="1"/>
  <c r="Z4870" i="1" s="1"/>
  <c r="AA4870" i="1" s="1"/>
  <c r="U5792" i="1"/>
  <c r="V5792" i="1" s="1"/>
  <c r="Y5792" i="1"/>
  <c r="U1619" i="1"/>
  <c r="V1619" i="1" s="1"/>
  <c r="Y1619" i="1"/>
  <c r="Z1619" i="1" s="1"/>
  <c r="AA1619" i="1" s="1"/>
  <c r="U3155" i="1"/>
  <c r="V3155" i="1" s="1"/>
  <c r="Y3155" i="1"/>
  <c r="Z3155" i="1" s="1"/>
  <c r="AA3155" i="1" s="1"/>
  <c r="U131" i="1"/>
  <c r="V131" i="1" s="1"/>
  <c r="Y131" i="1"/>
  <c r="Z131" i="1" s="1"/>
  <c r="AA131" i="1" s="1"/>
  <c r="U49" i="1"/>
  <c r="V49" i="1" s="1"/>
  <c r="Y49" i="1"/>
  <c r="Z49" i="1" s="1"/>
  <c r="AA49" i="1" s="1"/>
  <c r="U4561" i="1"/>
  <c r="V4561" i="1" s="1"/>
  <c r="Y4561" i="1"/>
  <c r="Z4561" i="1" s="1"/>
  <c r="AA4561" i="1" s="1"/>
  <c r="U6147" i="1"/>
  <c r="V6147" i="1" s="1"/>
  <c r="Y6147" i="1"/>
  <c r="Z6147" i="1" s="1"/>
  <c r="AA6147" i="1" s="1"/>
  <c r="U6076" i="1"/>
  <c r="V6076" i="1" s="1"/>
  <c r="Y6076" i="1"/>
  <c r="Z6076" i="1" s="1"/>
  <c r="AA6076" i="1" s="1"/>
  <c r="U2503" i="1"/>
  <c r="V2503" i="1" s="1"/>
  <c r="Y2503" i="1"/>
  <c r="Z2503" i="1" s="1"/>
  <c r="AA2503" i="1" s="1"/>
  <c r="U3931" i="1"/>
  <c r="V3931" i="1" s="1"/>
  <c r="Y3931" i="1"/>
  <c r="Z3931" i="1" s="1"/>
  <c r="AA3931" i="1" s="1"/>
  <c r="U1441" i="1"/>
  <c r="V1441" i="1" s="1"/>
  <c r="Y1441" i="1"/>
  <c r="Z1441" i="1" s="1"/>
  <c r="AA1441" i="1" s="1"/>
  <c r="U1420" i="1"/>
  <c r="V1420" i="1" s="1"/>
  <c r="Y1420" i="1"/>
  <c r="Z1420" i="1" s="1"/>
  <c r="AA1420" i="1" s="1"/>
  <c r="U1490" i="1"/>
  <c r="V1490" i="1" s="1"/>
  <c r="Y1490" i="1"/>
  <c r="Z1490" i="1" s="1"/>
  <c r="AA1490" i="1" s="1"/>
  <c r="U1376" i="1"/>
  <c r="V1376" i="1" s="1"/>
  <c r="Y1376" i="1"/>
  <c r="Z1376" i="1" s="1"/>
  <c r="AA1376" i="1" s="1"/>
  <c r="U1293" i="1"/>
  <c r="V1293" i="1" s="1"/>
  <c r="Y1293" i="1"/>
  <c r="Z1293" i="1" s="1"/>
  <c r="AA1293" i="1" s="1"/>
  <c r="U1253" i="1"/>
  <c r="V1253" i="1" s="1"/>
  <c r="Y1253" i="1"/>
  <c r="Z1253" i="1" s="1"/>
  <c r="AA1253" i="1" s="1"/>
  <c r="U1189" i="1"/>
  <c r="V1189" i="1" s="1"/>
  <c r="Y1189" i="1"/>
  <c r="Z1189" i="1" s="1"/>
  <c r="AA1189" i="1" s="1"/>
  <c r="U3125" i="1"/>
  <c r="V3125" i="1" s="1"/>
  <c r="Y3125" i="1"/>
  <c r="Z3125" i="1" s="1"/>
  <c r="AA3125" i="1" s="1"/>
  <c r="U4007" i="1"/>
  <c r="V4007" i="1" s="1"/>
  <c r="Y4007" i="1"/>
  <c r="Z4007" i="1" s="1"/>
  <c r="AA4007" i="1" s="1"/>
  <c r="U2384" i="1"/>
  <c r="V2384" i="1" s="1"/>
  <c r="Y2384" i="1"/>
  <c r="Z2384" i="1" s="1"/>
  <c r="AA2384" i="1" s="1"/>
  <c r="U2406" i="1"/>
  <c r="V2406" i="1" s="1"/>
  <c r="Y2406" i="1"/>
  <c r="Z2406" i="1" s="1"/>
  <c r="AA2406" i="1" s="1"/>
  <c r="U144" i="1"/>
  <c r="V144" i="1" s="1"/>
  <c r="Y144" i="1"/>
  <c r="Z144" i="1" s="1"/>
  <c r="AA144" i="1" s="1"/>
  <c r="U40" i="1"/>
  <c r="V40" i="1" s="1"/>
  <c r="Y40" i="1"/>
  <c r="Z40" i="1" s="1"/>
  <c r="AA40" i="1" s="1"/>
  <c r="U14" i="1"/>
  <c r="V14" i="1" s="1"/>
  <c r="Y14" i="1"/>
  <c r="Z14" i="1" s="1"/>
  <c r="AA14" i="1" s="1"/>
  <c r="U5359" i="1"/>
  <c r="V5359" i="1" s="1"/>
  <c r="Y5359" i="1"/>
  <c r="Z5359" i="1" s="1"/>
  <c r="AA5359" i="1" s="1"/>
  <c r="U6130" i="1"/>
  <c r="V6130" i="1" s="1"/>
  <c r="Y6130" i="1"/>
  <c r="Z6130" i="1" s="1"/>
  <c r="AA6130" i="1" s="1"/>
  <c r="U6006" i="1"/>
  <c r="V6006" i="1" s="1"/>
  <c r="Y6006" i="1"/>
  <c r="Z6006" i="1" s="1"/>
  <c r="AA6006" i="1" s="1"/>
  <c r="U2493" i="1"/>
  <c r="V2493" i="1" s="1"/>
  <c r="Y2493" i="1"/>
  <c r="Z2493" i="1" s="1"/>
  <c r="AA2493" i="1" s="1"/>
  <c r="U5570" i="1"/>
  <c r="V5570" i="1" s="1"/>
  <c r="Y5570" i="1"/>
  <c r="Z5570" i="1" s="1"/>
  <c r="AA5570" i="1" s="1"/>
  <c r="U2374" i="1"/>
  <c r="V2374" i="1" s="1"/>
  <c r="Y2374" i="1"/>
  <c r="Z2374" i="1" s="1"/>
  <c r="AA2374" i="1" s="1"/>
  <c r="U2075" i="1"/>
  <c r="V2075" i="1" s="1"/>
  <c r="Y2075" i="1"/>
  <c r="Z2075" i="1" s="1"/>
  <c r="AA2075" i="1" s="1"/>
  <c r="U2010" i="1"/>
  <c r="V2010" i="1" s="1"/>
  <c r="Y2010" i="1"/>
  <c r="Z2010" i="1" s="1"/>
  <c r="AA2010" i="1" s="1"/>
  <c r="U4206" i="1"/>
  <c r="V4206" i="1" s="1"/>
  <c r="Y4206" i="1"/>
  <c r="Z4206" i="1" s="1"/>
  <c r="AA4206" i="1" s="1"/>
  <c r="U3510" i="1"/>
  <c r="V3510" i="1" s="1"/>
  <c r="Y3510" i="1"/>
  <c r="U1926" i="1"/>
  <c r="V1926" i="1" s="1"/>
  <c r="Y1926" i="1"/>
  <c r="Z1926" i="1" s="1"/>
  <c r="AA1926" i="1" s="1"/>
  <c r="U2566" i="1"/>
  <c r="V2566" i="1" s="1"/>
  <c r="Y2566" i="1"/>
  <c r="Z2566" i="1" s="1"/>
  <c r="AA2566" i="1" s="1"/>
  <c r="U778" i="1"/>
  <c r="V778" i="1" s="1"/>
  <c r="Y778" i="1"/>
  <c r="Z778" i="1" s="1"/>
  <c r="AA778" i="1" s="1"/>
  <c r="U742" i="1"/>
  <c r="V742" i="1" s="1"/>
  <c r="Y742" i="1"/>
  <c r="Z742" i="1" s="1"/>
  <c r="AA742" i="1" s="1"/>
  <c r="U637" i="1"/>
  <c r="V637" i="1" s="1"/>
  <c r="Y637" i="1"/>
  <c r="Z637" i="1" s="1"/>
  <c r="AA637" i="1" s="1"/>
  <c r="U2678" i="1"/>
  <c r="V2678" i="1" s="1"/>
  <c r="Y2678" i="1"/>
  <c r="Z2678" i="1" s="1"/>
  <c r="AA2678" i="1" s="1"/>
  <c r="U2833" i="1"/>
  <c r="V2833" i="1" s="1"/>
  <c r="Y2833" i="1"/>
  <c r="Z2833" i="1" s="1"/>
  <c r="AA2833" i="1" s="1"/>
  <c r="U3452" i="1"/>
  <c r="V3452" i="1" s="1"/>
  <c r="Y3452" i="1"/>
  <c r="Z3452" i="1" s="1"/>
  <c r="AA3452" i="1" s="1"/>
  <c r="U2155" i="1"/>
  <c r="V2155" i="1" s="1"/>
  <c r="Y2155" i="1"/>
  <c r="Z2155" i="1" s="1"/>
  <c r="AA2155" i="1" s="1"/>
  <c r="U1880" i="1"/>
  <c r="V1880" i="1" s="1"/>
  <c r="Y1880" i="1"/>
  <c r="Z1880" i="1" s="1"/>
  <c r="AA1880" i="1" s="1"/>
  <c r="U1797" i="1"/>
  <c r="V1797" i="1" s="1"/>
  <c r="Y1797" i="1"/>
  <c r="Z1797" i="1" s="1"/>
  <c r="AA1797" i="1" s="1"/>
  <c r="U4691" i="1"/>
  <c r="V4691" i="1" s="1"/>
  <c r="Y4691" i="1"/>
  <c r="Z4691" i="1" s="1"/>
  <c r="AA4691" i="1" s="1"/>
  <c r="U2424" i="1"/>
  <c r="V2424" i="1" s="1"/>
  <c r="Y2424" i="1"/>
  <c r="Z2424" i="1" s="1"/>
  <c r="AA2424" i="1" s="1"/>
  <c r="U4638" i="1"/>
  <c r="V4638" i="1" s="1"/>
  <c r="Y4638" i="1"/>
  <c r="Z4638" i="1" s="1"/>
  <c r="AA4638" i="1" s="1"/>
  <c r="U5197" i="1"/>
  <c r="V5197" i="1" s="1"/>
  <c r="Y5197" i="1"/>
  <c r="Z5197" i="1" s="1"/>
  <c r="AA5197" i="1" s="1"/>
  <c r="U2990" i="1"/>
  <c r="V2990" i="1" s="1"/>
  <c r="Y2990" i="1"/>
  <c r="Z2990" i="1" s="1"/>
  <c r="AA2990" i="1" s="1"/>
  <c r="U2212" i="1"/>
  <c r="V2212" i="1" s="1"/>
  <c r="Y2212" i="1"/>
  <c r="Z2212" i="1" s="1"/>
  <c r="AA2212" i="1" s="1"/>
  <c r="U2221" i="1"/>
  <c r="V2221" i="1" s="1"/>
  <c r="Y2221" i="1"/>
  <c r="Z2221" i="1" s="1"/>
  <c r="AA2221" i="1" s="1"/>
  <c r="U4143" i="1"/>
  <c r="V4143" i="1" s="1"/>
  <c r="Y4143" i="1"/>
  <c r="Z4143" i="1" s="1"/>
  <c r="AA4143" i="1" s="1"/>
  <c r="U2900" i="1"/>
  <c r="V2900" i="1" s="1"/>
  <c r="Y2900" i="1"/>
  <c r="Z2900" i="1" s="1"/>
  <c r="AA2900" i="1" s="1"/>
  <c r="U5667" i="1"/>
  <c r="V5667" i="1" s="1"/>
  <c r="Y5667" i="1"/>
  <c r="Z5667" i="1" s="1"/>
  <c r="AA5667" i="1" s="1"/>
  <c r="U2351" i="1"/>
  <c r="V2351" i="1" s="1"/>
  <c r="Y2351" i="1"/>
  <c r="Z2351" i="1" s="1"/>
  <c r="AA2351" i="1" s="1"/>
  <c r="U1702" i="1"/>
  <c r="V1702" i="1" s="1"/>
  <c r="Y1702" i="1"/>
  <c r="Z1702" i="1" s="1"/>
  <c r="AA1702" i="1" s="1"/>
  <c r="U447" i="1"/>
  <c r="V447" i="1" s="1"/>
  <c r="Y447" i="1"/>
  <c r="Z447" i="1" s="1"/>
  <c r="AA447" i="1" s="1"/>
  <c r="U420" i="1"/>
  <c r="V420" i="1" s="1"/>
  <c r="Y420" i="1"/>
  <c r="Z420" i="1" s="1"/>
  <c r="AA420" i="1" s="1"/>
  <c r="U337" i="1"/>
  <c r="V337" i="1" s="1"/>
  <c r="Y337" i="1"/>
  <c r="Z337" i="1" s="1"/>
  <c r="AA337" i="1" s="1"/>
  <c r="U5404" i="1"/>
  <c r="V5404" i="1" s="1"/>
  <c r="Y5404" i="1"/>
  <c r="Z5404" i="1" s="1"/>
  <c r="AA5404" i="1" s="1"/>
  <c r="U3955" i="1"/>
  <c r="V3955" i="1" s="1"/>
  <c r="Y3955" i="1"/>
  <c r="Z3955" i="1" s="1"/>
  <c r="AA3955" i="1" s="1"/>
  <c r="U3395" i="1"/>
  <c r="V3395" i="1" s="1"/>
  <c r="Y3395" i="1"/>
  <c r="U5528" i="1"/>
  <c r="V5528" i="1" s="1"/>
  <c r="Y5528" i="1"/>
  <c r="Z5528" i="1" s="1"/>
  <c r="AA5528" i="1" s="1"/>
  <c r="U945" i="1"/>
  <c r="V945" i="1" s="1"/>
  <c r="Y945" i="1"/>
  <c r="Z945" i="1" s="1"/>
  <c r="AA945" i="1" s="1"/>
  <c r="U923" i="1"/>
  <c r="V923" i="1" s="1"/>
  <c r="Y923" i="1"/>
  <c r="Z923" i="1" s="1"/>
  <c r="AA923" i="1" s="1"/>
  <c r="U501" i="1"/>
  <c r="V501" i="1" s="1"/>
  <c r="Y501" i="1"/>
  <c r="Z501" i="1" s="1"/>
  <c r="AA501" i="1" s="1"/>
  <c r="U809" i="1"/>
  <c r="V809" i="1" s="1"/>
  <c r="Y809" i="1"/>
  <c r="Z809" i="1" s="1"/>
  <c r="AA809" i="1" s="1"/>
  <c r="U5373" i="1"/>
  <c r="V5373" i="1" s="1"/>
  <c r="Y5373" i="1"/>
  <c r="U1045" i="1"/>
  <c r="V1045" i="1" s="1"/>
  <c r="Y1045" i="1"/>
  <c r="Z1045" i="1" s="1"/>
  <c r="AA1045" i="1" s="1"/>
  <c r="U1025" i="1"/>
  <c r="V1025" i="1" s="1"/>
  <c r="Y1025" i="1"/>
  <c r="Z1025" i="1" s="1"/>
  <c r="AA1025" i="1" s="1"/>
  <c r="U248" i="1"/>
  <c r="V248" i="1" s="1"/>
  <c r="Y248" i="1"/>
  <c r="Z248" i="1" s="1"/>
  <c r="AA248" i="1" s="1"/>
  <c r="U206" i="1"/>
  <c r="V206" i="1" s="1"/>
  <c r="Y206" i="1"/>
  <c r="Z206" i="1" s="1"/>
  <c r="AA206" i="1" s="1"/>
  <c r="U886" i="1"/>
  <c r="V886" i="1" s="1"/>
  <c r="Y886" i="1"/>
  <c r="Z886" i="1" s="1"/>
  <c r="AA886" i="1" s="1"/>
  <c r="U4925" i="1"/>
  <c r="V4925" i="1" s="1"/>
  <c r="Y4925" i="1"/>
  <c r="Z4925" i="1" s="1"/>
  <c r="AA4925" i="1" s="1"/>
  <c r="U4339" i="1"/>
  <c r="V4339" i="1" s="1"/>
  <c r="Y4339" i="1"/>
  <c r="Z4339" i="1" s="1"/>
  <c r="AA4339" i="1" s="1"/>
  <c r="U4457" i="1"/>
  <c r="V4457" i="1" s="1"/>
  <c r="Y4457" i="1"/>
  <c r="Z4457" i="1" s="1"/>
  <c r="AA4457" i="1" s="1"/>
  <c r="U4065" i="1"/>
  <c r="V4065" i="1" s="1"/>
  <c r="Y4065" i="1"/>
  <c r="Z4065" i="1" s="1"/>
  <c r="AA4065" i="1" s="1"/>
  <c r="U548" i="1"/>
  <c r="V548" i="1" s="1"/>
  <c r="Y548" i="1"/>
  <c r="Z548" i="1" s="1"/>
  <c r="AA548" i="1" s="1"/>
  <c r="U2620" i="1"/>
  <c r="V2620" i="1" s="1"/>
  <c r="Y2620" i="1"/>
  <c r="Z2620" i="1" s="1"/>
  <c r="AA2620" i="1" s="1"/>
  <c r="U2108" i="1"/>
  <c r="V2108" i="1" s="1"/>
  <c r="Y2108" i="1"/>
  <c r="Z2108" i="1" s="1"/>
  <c r="AA2108" i="1" s="1"/>
  <c r="U2050" i="1"/>
  <c r="V2050" i="1" s="1"/>
  <c r="Y2050" i="1"/>
  <c r="Z2050" i="1" s="1"/>
  <c r="AA2050" i="1" s="1"/>
  <c r="U1981" i="1"/>
  <c r="V1981" i="1" s="1"/>
  <c r="Y1981" i="1"/>
  <c r="Z1981" i="1" s="1"/>
  <c r="AA1981" i="1" s="1"/>
  <c r="U1929" i="1"/>
  <c r="V1929" i="1" s="1"/>
  <c r="Y1929" i="1"/>
  <c r="Z1929" i="1" s="1"/>
  <c r="AA1929" i="1" s="1"/>
  <c r="U2587" i="1"/>
  <c r="V2587" i="1" s="1"/>
  <c r="Y2587" i="1"/>
  <c r="Z2587" i="1" s="1"/>
  <c r="AA2587" i="1" s="1"/>
  <c r="U788" i="1"/>
  <c r="V788" i="1" s="1"/>
  <c r="Y788" i="1"/>
  <c r="Z788" i="1" s="1"/>
  <c r="AA788" i="1" s="1"/>
  <c r="U669" i="1"/>
  <c r="V669" i="1" s="1"/>
  <c r="Y669" i="1"/>
  <c r="Z669" i="1" s="1"/>
  <c r="AA669" i="1" s="1"/>
  <c r="U660" i="1"/>
  <c r="V660" i="1" s="1"/>
  <c r="Y660" i="1"/>
  <c r="Z660" i="1" s="1"/>
  <c r="AA660" i="1" s="1"/>
  <c r="U596" i="1"/>
  <c r="V596" i="1" s="1"/>
  <c r="Y596" i="1"/>
  <c r="Z596" i="1" s="1"/>
  <c r="AA596" i="1" s="1"/>
  <c r="U2819" i="1"/>
  <c r="V2819" i="1" s="1"/>
  <c r="Y2819" i="1"/>
  <c r="Z2819" i="1" s="1"/>
  <c r="AA2819" i="1" s="1"/>
  <c r="U2472" i="1"/>
  <c r="V2472" i="1" s="1"/>
  <c r="Y2472" i="1"/>
  <c r="U3859" i="1"/>
  <c r="V3859" i="1" s="1"/>
  <c r="Y3859" i="1"/>
  <c r="Z3859" i="1" s="1"/>
  <c r="AA3859" i="1" s="1"/>
  <c r="U489" i="1"/>
  <c r="V489" i="1" s="1"/>
  <c r="Y489" i="1"/>
  <c r="Z489" i="1" s="1"/>
  <c r="AA489" i="1" s="1"/>
  <c r="U5101" i="1"/>
  <c r="V5101" i="1" s="1"/>
  <c r="Y5101" i="1"/>
  <c r="Z5101" i="1" s="1"/>
  <c r="AA5101" i="1" s="1"/>
  <c r="U2160" i="1"/>
  <c r="V2160" i="1" s="1"/>
  <c r="Y2160" i="1"/>
  <c r="Z2160" i="1" s="1"/>
  <c r="AA2160" i="1" s="1"/>
  <c r="U1895" i="1"/>
  <c r="V1895" i="1" s="1"/>
  <c r="Y1895" i="1"/>
  <c r="Z1895" i="1" s="1"/>
  <c r="AA1895" i="1" s="1"/>
  <c r="U1816" i="1"/>
  <c r="V1816" i="1" s="1"/>
  <c r="Y1816" i="1"/>
  <c r="Z1816" i="1" s="1"/>
  <c r="AA1816" i="1" s="1"/>
  <c r="U1752" i="1"/>
  <c r="V1752" i="1" s="1"/>
  <c r="Y1752" i="1"/>
  <c r="Z1752" i="1" s="1"/>
  <c r="AA1752" i="1" s="1"/>
  <c r="Z3822" i="1"/>
  <c r="AA3822" i="1" s="1"/>
  <c r="Z3823" i="1"/>
  <c r="AA3823" i="1" s="1"/>
  <c r="U4108" i="1"/>
  <c r="V4108" i="1" s="1"/>
  <c r="Y4108" i="1"/>
  <c r="U2281" i="1"/>
  <c r="V2281" i="1" s="1"/>
  <c r="Y2281" i="1"/>
  <c r="Z2281" i="1" s="1"/>
  <c r="AA2281" i="1" s="1"/>
  <c r="U2986" i="1"/>
  <c r="V2986" i="1" s="1"/>
  <c r="Y2986" i="1"/>
  <c r="Z2986" i="1" s="1"/>
  <c r="AA2986" i="1" s="1"/>
  <c r="U2736" i="1"/>
  <c r="V2736" i="1" s="1"/>
  <c r="Y2736" i="1"/>
  <c r="Z2736" i="1" s="1"/>
  <c r="AA2736" i="1" s="1"/>
  <c r="U2236" i="1"/>
  <c r="V2236" i="1" s="1"/>
  <c r="Y2236" i="1"/>
  <c r="Z2236" i="1" s="1"/>
  <c r="AA2236" i="1" s="1"/>
  <c r="U1728" i="1"/>
  <c r="V1728" i="1" s="1"/>
  <c r="Y1728" i="1"/>
  <c r="Z1728" i="1" s="1"/>
  <c r="AA1728" i="1" s="1"/>
  <c r="U4178" i="1"/>
  <c r="V4178" i="1" s="1"/>
  <c r="Y4178" i="1"/>
  <c r="Z4178" i="1" s="1"/>
  <c r="AA4178" i="1" s="1"/>
  <c r="U3693" i="1"/>
  <c r="V3693" i="1" s="1"/>
  <c r="Y3693" i="1"/>
  <c r="Z3693" i="1" s="1"/>
  <c r="AA3693" i="1" s="1"/>
  <c r="U3169" i="1"/>
  <c r="V3169" i="1" s="1"/>
  <c r="Y3169" i="1"/>
  <c r="U2306" i="1"/>
  <c r="V2306" i="1" s="1"/>
  <c r="Y2306" i="1"/>
  <c r="Z2306" i="1" s="1"/>
  <c r="AA2306" i="1" s="1"/>
  <c r="U3296" i="1"/>
  <c r="V3296" i="1" s="1"/>
  <c r="Y3296" i="1"/>
  <c r="Z3296" i="1" s="1"/>
  <c r="AA3296" i="1" s="1"/>
  <c r="U456" i="1"/>
  <c r="V456" i="1" s="1"/>
  <c r="Y456" i="1"/>
  <c r="Z456" i="1" s="1"/>
  <c r="AA456" i="1" s="1"/>
  <c r="U360" i="1"/>
  <c r="V360" i="1" s="1"/>
  <c r="Y360" i="1"/>
  <c r="Z360" i="1" s="1"/>
  <c r="AA360" i="1" s="1"/>
  <c r="U320" i="1"/>
  <c r="V320" i="1" s="1"/>
  <c r="Y320" i="1"/>
  <c r="Z320" i="1" s="1"/>
  <c r="AA320" i="1" s="1"/>
  <c r="U3993" i="1"/>
  <c r="V3993" i="1" s="1"/>
  <c r="Y3993" i="1"/>
  <c r="Z3993" i="1" s="1"/>
  <c r="AA3993" i="1" s="1"/>
  <c r="U3310" i="1"/>
  <c r="V3310" i="1" s="1"/>
  <c r="Y3310" i="1"/>
  <c r="U4278" i="1"/>
  <c r="V4278" i="1" s="1"/>
  <c r="Y4278" i="1"/>
  <c r="Z4278" i="1" s="1"/>
  <c r="AA4278" i="1" s="1"/>
  <c r="U4661" i="1"/>
  <c r="V4661" i="1" s="1"/>
  <c r="Y4661" i="1"/>
  <c r="Z4661" i="1" s="1"/>
  <c r="AA4661" i="1" s="1"/>
  <c r="U2917" i="1"/>
  <c r="V2917" i="1" s="1"/>
  <c r="Y2917" i="1"/>
  <c r="Z2917" i="1" s="1"/>
  <c r="AA2917" i="1" s="1"/>
  <c r="U984" i="1"/>
  <c r="V984" i="1" s="1"/>
  <c r="Y984" i="1"/>
  <c r="Z984" i="1" s="1"/>
  <c r="AA984" i="1" s="1"/>
  <c r="U500" i="1"/>
  <c r="V500" i="1" s="1"/>
  <c r="Y500" i="1"/>
  <c r="Z500" i="1" s="1"/>
  <c r="AA500" i="1" s="1"/>
  <c r="U3497" i="1"/>
  <c r="V3497" i="1" s="1"/>
  <c r="Y3497" i="1"/>
  <c r="Z3497" i="1" s="1"/>
  <c r="AA3497" i="1" s="1"/>
  <c r="U2453" i="1"/>
  <c r="V2453" i="1" s="1"/>
  <c r="Y2453" i="1"/>
  <c r="Z2453" i="1" s="1"/>
  <c r="AA2453" i="1" s="1"/>
  <c r="U6038" i="1"/>
  <c r="V6038" i="1" s="1"/>
  <c r="Y6038" i="1"/>
  <c r="Z6038" i="1" s="1"/>
  <c r="AA6038" i="1" s="1"/>
  <c r="U1085" i="1"/>
  <c r="V1085" i="1" s="1"/>
  <c r="Y1085" i="1"/>
  <c r="Z1085" i="1" s="1"/>
  <c r="AA1085" i="1" s="1"/>
  <c r="U4182" i="1"/>
  <c r="V4182" i="1" s="1"/>
  <c r="Y4182" i="1"/>
  <c r="U225" i="1"/>
  <c r="V225" i="1" s="1"/>
  <c r="Y225" i="1"/>
  <c r="Z225" i="1" s="1"/>
  <c r="AA225" i="1" s="1"/>
  <c r="U184" i="1"/>
  <c r="V184" i="1" s="1"/>
  <c r="Y184" i="1"/>
  <c r="Z184" i="1" s="1"/>
  <c r="AA184" i="1" s="1"/>
  <c r="U854" i="1"/>
  <c r="V854" i="1" s="1"/>
  <c r="Y854" i="1"/>
  <c r="Z854" i="1" s="1"/>
  <c r="AA854" i="1" s="1"/>
  <c r="U3106" i="1"/>
  <c r="V3106" i="1" s="1"/>
  <c r="Y3106" i="1"/>
  <c r="Z3106" i="1" s="1"/>
  <c r="AA3106" i="1" s="1"/>
  <c r="U4745" i="1"/>
  <c r="V4745" i="1" s="1"/>
  <c r="Y4745" i="1"/>
  <c r="Z4745" i="1" s="1"/>
  <c r="AA4745" i="1" s="1"/>
  <c r="U152" i="1"/>
  <c r="V152" i="1" s="1"/>
  <c r="Y152" i="1"/>
  <c r="Z152" i="1" s="1"/>
  <c r="AA152" i="1" s="1"/>
  <c r="U38" i="1"/>
  <c r="V38" i="1" s="1"/>
  <c r="Y38" i="1"/>
  <c r="Z38" i="1" s="1"/>
  <c r="AA38" i="1" s="1"/>
  <c r="U26" i="1"/>
  <c r="V26" i="1" s="1"/>
  <c r="Y26" i="1"/>
  <c r="Z26" i="1" s="1"/>
  <c r="AA26" i="1" s="1"/>
  <c r="U6157" i="1"/>
  <c r="V6157" i="1" s="1"/>
  <c r="Y6157" i="1"/>
  <c r="Z6157" i="1" s="1"/>
  <c r="AA6157" i="1" s="1"/>
  <c r="U6101" i="1"/>
  <c r="V6101" i="1" s="1"/>
  <c r="Y6101" i="1"/>
  <c r="Z6101" i="1" s="1"/>
  <c r="AA6101" i="1" s="1"/>
  <c r="U2520" i="1"/>
  <c r="V2520" i="1" s="1"/>
  <c r="Y2520" i="1"/>
  <c r="Z2520" i="1" s="1"/>
  <c r="AA2520" i="1" s="1"/>
  <c r="U3762" i="1"/>
  <c r="V3762" i="1" s="1"/>
  <c r="Y3762" i="1"/>
  <c r="Z3762" i="1" s="1"/>
  <c r="AA3762" i="1" s="1"/>
  <c r="U3050" i="1"/>
  <c r="V3050" i="1" s="1"/>
  <c r="Y3050" i="1"/>
  <c r="Z3050" i="1" s="1"/>
  <c r="AA3050" i="1" s="1"/>
  <c r="U2382" i="1"/>
  <c r="V2382" i="1" s="1"/>
  <c r="Y2382" i="1"/>
  <c r="Z2382" i="1" s="1"/>
  <c r="AA2382" i="1" s="1"/>
  <c r="U3926" i="1"/>
  <c r="V3926" i="1" s="1"/>
  <c r="Y3926" i="1"/>
  <c r="Z3926" i="1" s="1"/>
  <c r="AA3926" i="1" s="1"/>
  <c r="U5569" i="1"/>
  <c r="V5569" i="1" s="1"/>
  <c r="Y5569" i="1"/>
  <c r="Z5569" i="1" s="1"/>
  <c r="AA5569" i="1" s="1"/>
  <c r="U1466" i="1"/>
  <c r="V1466" i="1" s="1"/>
  <c r="Y1466" i="1"/>
  <c r="Z1466" i="1" s="1"/>
  <c r="AA1466" i="1" s="1"/>
  <c r="U1331" i="1"/>
  <c r="V1331" i="1" s="1"/>
  <c r="Y1331" i="1"/>
  <c r="Z1331" i="1" s="1"/>
  <c r="AA1331" i="1" s="1"/>
  <c r="U1425" i="1"/>
  <c r="V1425" i="1" s="1"/>
  <c r="Y1425" i="1"/>
  <c r="Z1425" i="1" s="1"/>
  <c r="AA1425" i="1" s="1"/>
  <c r="U1524" i="1"/>
  <c r="V1524" i="1" s="1"/>
  <c r="Y1524" i="1"/>
  <c r="Z1524" i="1" s="1"/>
  <c r="AA1524" i="1" s="1"/>
  <c r="U1499" i="1"/>
  <c r="V1499" i="1" s="1"/>
  <c r="Y1499" i="1"/>
  <c r="Z1499" i="1" s="1"/>
  <c r="AA1499" i="1" s="1"/>
  <c r="U1201" i="1"/>
  <c r="V1201" i="1" s="1"/>
  <c r="Y1201" i="1"/>
  <c r="Z1201" i="1" s="1"/>
  <c r="AA1201" i="1" s="1"/>
  <c r="U1157" i="1"/>
  <c r="V1157" i="1" s="1"/>
  <c r="Y1157" i="1"/>
  <c r="Z1157" i="1" s="1"/>
  <c r="AA1157" i="1" s="1"/>
  <c r="U3229" i="1"/>
  <c r="V3229" i="1" s="1"/>
  <c r="Y3229" i="1"/>
  <c r="Z3229" i="1" s="1"/>
  <c r="AA3229" i="1" s="1"/>
  <c r="U551" i="1"/>
  <c r="V551" i="1" s="1"/>
  <c r="Y551" i="1"/>
  <c r="Z551" i="1" s="1"/>
  <c r="AA551" i="1" s="1"/>
  <c r="U2124" i="1"/>
  <c r="V2124" i="1" s="1"/>
  <c r="Y2124" i="1"/>
  <c r="Z2124" i="1" s="1"/>
  <c r="AA2124" i="1" s="1"/>
  <c r="U2056" i="1"/>
  <c r="V2056" i="1" s="1"/>
  <c r="Y2056" i="1"/>
  <c r="Z2056" i="1" s="1"/>
  <c r="AA2056" i="1" s="1"/>
  <c r="U1997" i="1"/>
  <c r="V1997" i="1" s="1"/>
  <c r="Y1997" i="1"/>
  <c r="Z1997" i="1" s="1"/>
  <c r="AA1997" i="1" s="1"/>
  <c r="U5312" i="1"/>
  <c r="V5312" i="1" s="1"/>
  <c r="Y5312" i="1"/>
  <c r="U3741" i="1"/>
  <c r="V3741" i="1" s="1"/>
  <c r="Y3741" i="1"/>
  <c r="Z3741" i="1" s="1"/>
  <c r="AA3741" i="1" s="1"/>
  <c r="U1902" i="1"/>
  <c r="V1902" i="1" s="1"/>
  <c r="Y1902" i="1"/>
  <c r="U2567" i="1"/>
  <c r="V2567" i="1" s="1"/>
  <c r="Y2567" i="1"/>
  <c r="Z2567" i="1" s="1"/>
  <c r="AA2567" i="1" s="1"/>
  <c r="U726" i="1"/>
  <c r="V726" i="1" s="1"/>
  <c r="Y726" i="1"/>
  <c r="Z726" i="1" s="1"/>
  <c r="AA726" i="1" s="1"/>
  <c r="U743" i="1"/>
  <c r="V743" i="1" s="1"/>
  <c r="Y743" i="1"/>
  <c r="Z743" i="1" s="1"/>
  <c r="AA743" i="1" s="1"/>
  <c r="U628" i="1"/>
  <c r="V628" i="1" s="1"/>
  <c r="Y628" i="1"/>
  <c r="Z628" i="1" s="1"/>
  <c r="AA628" i="1" s="1"/>
  <c r="U2674" i="1"/>
  <c r="V2674" i="1" s="1"/>
  <c r="Y2674" i="1"/>
  <c r="Z2674" i="1" s="1"/>
  <c r="AA2674" i="1" s="1"/>
  <c r="U2790" i="1"/>
  <c r="V2790" i="1" s="1"/>
  <c r="Y2790" i="1"/>
  <c r="Z2790" i="1" s="1"/>
  <c r="AA2790" i="1" s="1"/>
  <c r="U4861" i="1"/>
  <c r="V4861" i="1" s="1"/>
  <c r="Y4861" i="1"/>
  <c r="Z4861" i="1" s="1"/>
  <c r="AA4861" i="1" s="1"/>
  <c r="U3831" i="1"/>
  <c r="V3831" i="1" s="1"/>
  <c r="Y3831" i="1"/>
  <c r="U3454" i="1"/>
  <c r="V3454" i="1" s="1"/>
  <c r="Y3454" i="1"/>
  <c r="Z3454" i="1" s="1"/>
  <c r="AA3454" i="1" s="1"/>
  <c r="U3593" i="1"/>
  <c r="V3593" i="1" s="1"/>
  <c r="Y3593" i="1"/>
  <c r="Z3593" i="1" s="1"/>
  <c r="AA3593" i="1" s="1"/>
  <c r="U1854" i="1"/>
  <c r="V1854" i="1" s="1"/>
  <c r="Y1854" i="1"/>
  <c r="Z1854" i="1" s="1"/>
  <c r="AA1854" i="1" s="1"/>
  <c r="U1785" i="1"/>
  <c r="V1785" i="1" s="1"/>
  <c r="Y1785" i="1"/>
  <c r="Z1785" i="1" s="1"/>
  <c r="AA1785" i="1" s="1"/>
  <c r="U3674" i="1"/>
  <c r="V3674" i="1" s="1"/>
  <c r="Y3674" i="1"/>
  <c r="Z3674" i="1" s="1"/>
  <c r="AA3674" i="1" s="1"/>
  <c r="U4433" i="1"/>
  <c r="V4433" i="1" s="1"/>
  <c r="Y4433" i="1"/>
  <c r="Z4433" i="1" s="1"/>
  <c r="AA4433" i="1" s="1"/>
  <c r="U4477" i="1"/>
  <c r="V4477" i="1" s="1"/>
  <c r="Y4477" i="1"/>
  <c r="Z4477" i="1" s="1"/>
  <c r="AA4477" i="1" s="1"/>
  <c r="U2697" i="1"/>
  <c r="V2697" i="1" s="1"/>
  <c r="Y2697" i="1"/>
  <c r="Z2697" i="1" s="1"/>
  <c r="AA2697" i="1" s="1"/>
  <c r="U2964" i="1"/>
  <c r="V2964" i="1" s="1"/>
  <c r="Y2964" i="1"/>
  <c r="Z2964" i="1" s="1"/>
  <c r="AA2964" i="1" s="1"/>
  <c r="U3662" i="1"/>
  <c r="V3662" i="1" s="1"/>
  <c r="Y3662" i="1"/>
  <c r="Z3662" i="1" s="1"/>
  <c r="AA3662" i="1" s="1"/>
  <c r="U5420" i="1"/>
  <c r="V5420" i="1" s="1"/>
  <c r="Y5420" i="1"/>
  <c r="Z5420" i="1" s="1"/>
  <c r="AA5420" i="1" s="1"/>
  <c r="U4131" i="1"/>
  <c r="V4131" i="1" s="1"/>
  <c r="Y4131" i="1"/>
  <c r="Z4131" i="1" s="1"/>
  <c r="AA4131" i="1" s="1"/>
  <c r="U2886" i="1"/>
  <c r="V2886" i="1" s="1"/>
  <c r="Y2886" i="1"/>
  <c r="Z2886" i="1" s="1"/>
  <c r="AA2886" i="1" s="1"/>
  <c r="U3405" i="1"/>
  <c r="V3405" i="1" s="1"/>
  <c r="Y3405" i="1"/>
  <c r="Z3405" i="1" s="1"/>
  <c r="AA3405" i="1" s="1"/>
  <c r="U2333" i="1"/>
  <c r="V2333" i="1" s="1"/>
  <c r="Y2333" i="1"/>
  <c r="Z2333" i="1" s="1"/>
  <c r="AA2333" i="1" s="1"/>
  <c r="U2779" i="1"/>
  <c r="V2779" i="1" s="1"/>
  <c r="Y2779" i="1"/>
  <c r="Z2779" i="1" s="1"/>
  <c r="AA2779" i="1" s="1"/>
  <c r="U390" i="1"/>
  <c r="V390" i="1" s="1"/>
  <c r="Y390" i="1"/>
  <c r="Z390" i="1" s="1"/>
  <c r="AA390" i="1" s="1"/>
  <c r="U428" i="1"/>
  <c r="V428" i="1" s="1"/>
  <c r="Y428" i="1"/>
  <c r="Z428" i="1" s="1"/>
  <c r="AA428" i="1" s="1"/>
  <c r="U294" i="1"/>
  <c r="V294" i="1" s="1"/>
  <c r="Y294" i="1"/>
  <c r="Z294" i="1" s="1"/>
  <c r="AA294" i="1" s="1"/>
  <c r="U2862" i="1"/>
  <c r="V2862" i="1" s="1"/>
  <c r="Y2862" i="1"/>
  <c r="Z2862" i="1" s="1"/>
  <c r="AA2862" i="1" s="1"/>
  <c r="U3968" i="1"/>
  <c r="V3968" i="1" s="1"/>
  <c r="Y3968" i="1"/>
  <c r="Z3968" i="1" s="1"/>
  <c r="AA3968" i="1" s="1"/>
  <c r="U4277" i="1"/>
  <c r="V4277" i="1" s="1"/>
  <c r="Y4277" i="1"/>
  <c r="Z4277" i="1" s="1"/>
  <c r="AA4277" i="1" s="1"/>
  <c r="U5512" i="1"/>
  <c r="V5512" i="1" s="1"/>
  <c r="Y5512" i="1"/>
  <c r="Z5512" i="1" s="1"/>
  <c r="AA5512" i="1" s="1"/>
  <c r="U2398" i="1"/>
  <c r="V2398" i="1" s="1"/>
  <c r="Y2398" i="1"/>
  <c r="Z2398" i="1" s="1"/>
  <c r="AA2398" i="1" s="1"/>
  <c r="U4622" i="1"/>
  <c r="V4622" i="1" s="1"/>
  <c r="Y4622" i="1"/>
  <c r="Z4622" i="1" s="1"/>
  <c r="AA4622" i="1" s="1"/>
  <c r="U4116" i="1"/>
  <c r="V4116" i="1" s="1"/>
  <c r="Y4116" i="1"/>
  <c r="Z4116" i="1" s="1"/>
  <c r="AA4116" i="1" s="1"/>
  <c r="U1473" i="1"/>
  <c r="V1473" i="1" s="1"/>
  <c r="Y1473" i="1"/>
  <c r="Z1473" i="1" s="1"/>
  <c r="AA1473" i="1" s="1"/>
  <c r="U1453" i="1"/>
  <c r="V1453" i="1" s="1"/>
  <c r="Y1453" i="1"/>
  <c r="Z1453" i="1" s="1"/>
  <c r="AA1453" i="1" s="1"/>
  <c r="U1406" i="1"/>
  <c r="V1406" i="1" s="1"/>
  <c r="Y1406" i="1"/>
  <c r="Z1406" i="1" s="1"/>
  <c r="AA1406" i="1" s="1"/>
  <c r="U1299" i="1"/>
  <c r="V1299" i="1" s="1"/>
  <c r="Y1299" i="1"/>
  <c r="Z1299" i="1" s="1"/>
  <c r="AA1299" i="1" s="1"/>
  <c r="U1437" i="1"/>
  <c r="V1437" i="1" s="1"/>
  <c r="Y1437" i="1"/>
  <c r="Z1437" i="1" s="1"/>
  <c r="AA1437" i="1" s="1"/>
  <c r="U1251" i="1"/>
  <c r="V1251" i="1" s="1"/>
  <c r="Y1251" i="1"/>
  <c r="Z1251" i="1" s="1"/>
  <c r="AA1251" i="1" s="1"/>
  <c r="U1163" i="1"/>
  <c r="V1163" i="1" s="1"/>
  <c r="Y1163" i="1"/>
  <c r="Z1163" i="1" s="1"/>
  <c r="AA1163" i="1" s="1"/>
  <c r="U5736" i="1"/>
  <c r="V5736" i="1" s="1"/>
  <c r="Y5736" i="1"/>
  <c r="Z5736" i="1" s="1"/>
  <c r="AA5736" i="1" s="1"/>
  <c r="U1689" i="1"/>
  <c r="V1689" i="1" s="1"/>
  <c r="Y1689" i="1"/>
  <c r="Z1689" i="1" s="1"/>
  <c r="AA1689" i="1" s="1"/>
  <c r="U5439" i="1"/>
  <c r="V5439" i="1" s="1"/>
  <c r="Y5439" i="1"/>
  <c r="U517" i="1"/>
  <c r="V517" i="1" s="1"/>
  <c r="Y517" i="1"/>
  <c r="Z517" i="1" s="1"/>
  <c r="AA517" i="1" s="1"/>
  <c r="U5504" i="1"/>
  <c r="V5504" i="1" s="1"/>
  <c r="Y5504" i="1"/>
  <c r="Z5504" i="1" s="1"/>
  <c r="AA5504" i="1" s="1"/>
  <c r="U2080" i="1"/>
  <c r="V2080" i="1" s="1"/>
  <c r="Y2080" i="1"/>
  <c r="Z2080" i="1" s="1"/>
  <c r="AA2080" i="1" s="1"/>
  <c r="U2020" i="1"/>
  <c r="V2020" i="1" s="1"/>
  <c r="Y2020" i="1"/>
  <c r="Z2020" i="1" s="1"/>
  <c r="AA2020" i="1" s="1"/>
  <c r="U4202" i="1"/>
  <c r="V4202" i="1" s="1"/>
  <c r="Y4202" i="1"/>
  <c r="Z4202" i="1" s="1"/>
  <c r="AA4202" i="1" s="1"/>
  <c r="U3511" i="1"/>
  <c r="V3511" i="1" s="1"/>
  <c r="Y3511" i="1"/>
  <c r="Z3511" i="1" s="1"/>
  <c r="AA3511" i="1" s="1"/>
  <c r="U1928" i="1"/>
  <c r="V1928" i="1" s="1"/>
  <c r="Y1928" i="1"/>
  <c r="Z1928" i="1" s="1"/>
  <c r="AA1928" i="1" s="1"/>
  <c r="U2580" i="1"/>
  <c r="V2580" i="1" s="1"/>
  <c r="Y2580" i="1"/>
  <c r="Z2580" i="1" s="1"/>
  <c r="AA2580" i="1" s="1"/>
  <c r="U3277" i="1"/>
  <c r="V3277" i="1" s="1"/>
  <c r="Y3277" i="1"/>
  <c r="Z3277" i="1" s="1"/>
  <c r="AA3277" i="1" s="1"/>
  <c r="U750" i="1"/>
  <c r="V750" i="1" s="1"/>
  <c r="Y750" i="1"/>
  <c r="Z750" i="1" s="1"/>
  <c r="AA750" i="1" s="1"/>
  <c r="U736" i="1"/>
  <c r="V736" i="1" s="1"/>
  <c r="Y736" i="1"/>
  <c r="Z736" i="1" s="1"/>
  <c r="AA736" i="1" s="1"/>
  <c r="U602" i="1"/>
  <c r="V602" i="1" s="1"/>
  <c r="Y602" i="1"/>
  <c r="Z602" i="1" s="1"/>
  <c r="AA602" i="1" s="1"/>
  <c r="U2803" i="1"/>
  <c r="V2803" i="1" s="1"/>
  <c r="Y2803" i="1"/>
  <c r="Z2803" i="1" s="1"/>
  <c r="AA2803" i="1" s="1"/>
  <c r="U2480" i="1"/>
  <c r="V2480" i="1" s="1"/>
  <c r="Y2480" i="1"/>
  <c r="Z2480" i="1" s="1"/>
  <c r="AA2480" i="1" s="1"/>
  <c r="U4820" i="1"/>
  <c r="V4820" i="1" s="1"/>
  <c r="Y4820" i="1"/>
  <c r="Z4820" i="1" s="1"/>
  <c r="AA4820" i="1" s="1"/>
  <c r="U3442" i="1"/>
  <c r="V3442" i="1" s="1"/>
  <c r="Y3442" i="1"/>
  <c r="Z3442" i="1" s="1"/>
  <c r="AA3442" i="1" s="1"/>
  <c r="U2153" i="1"/>
  <c r="V2153" i="1" s="1"/>
  <c r="Y2153" i="1"/>
  <c r="Z2153" i="1" s="1"/>
  <c r="AA2153" i="1" s="1"/>
  <c r="U1842" i="1"/>
  <c r="V1842" i="1" s="1"/>
  <c r="Y1842" i="1"/>
  <c r="Z1842" i="1" s="1"/>
  <c r="AA1842" i="1" s="1"/>
  <c r="U1792" i="1"/>
  <c r="V1792" i="1" s="1"/>
  <c r="Y1792" i="1"/>
  <c r="Z1792" i="1" s="1"/>
  <c r="AA1792" i="1" s="1"/>
  <c r="Z5831" i="1"/>
  <c r="AA5831" i="1" s="1"/>
  <c r="Z5832" i="1"/>
  <c r="AA5832" i="1" s="1"/>
  <c r="U2423" i="1"/>
  <c r="V2423" i="1" s="1"/>
  <c r="Y2423" i="1"/>
  <c r="Z2423" i="1" s="1"/>
  <c r="AA2423" i="1" s="1"/>
  <c r="U2646" i="1"/>
  <c r="V2646" i="1" s="1"/>
  <c r="Y2646" i="1"/>
  <c r="Z2646" i="1" s="1"/>
  <c r="AA2646" i="1" s="1"/>
  <c r="U2700" i="1"/>
  <c r="V2700" i="1" s="1"/>
  <c r="Y2700" i="1"/>
  <c r="Z2700" i="1" s="1"/>
  <c r="AA2700" i="1" s="1"/>
  <c r="U2963" i="1"/>
  <c r="V2963" i="1" s="1"/>
  <c r="Y2963" i="1"/>
  <c r="Z2963" i="1" s="1"/>
  <c r="AA2963" i="1" s="1"/>
  <c r="U3201" i="1"/>
  <c r="V3201" i="1" s="1"/>
  <c r="Y3201" i="1"/>
  <c r="Z3201" i="1" s="1"/>
  <c r="AA3201" i="1" s="1"/>
  <c r="Z4975" i="1"/>
  <c r="AA4975" i="1" s="1"/>
  <c r="U5421" i="1"/>
  <c r="V5421" i="1" s="1"/>
  <c r="Y5421" i="1"/>
  <c r="Z5421" i="1" s="1"/>
  <c r="AA5421" i="1" s="1"/>
  <c r="U4130" i="1"/>
  <c r="V4130" i="1" s="1"/>
  <c r="Y4130" i="1"/>
  <c r="Z4130" i="1" s="1"/>
  <c r="AA4130" i="1" s="1"/>
  <c r="U5729" i="1"/>
  <c r="V5729" i="1" s="1"/>
  <c r="Y5729" i="1"/>
  <c r="Z5729" i="1" s="1"/>
  <c r="AA5729" i="1" s="1"/>
  <c r="U1705" i="1"/>
  <c r="V1705" i="1" s="1"/>
  <c r="Y1705" i="1"/>
  <c r="Z1705" i="1" s="1"/>
  <c r="AA1705" i="1" s="1"/>
  <c r="U434" i="1"/>
  <c r="V434" i="1" s="1"/>
  <c r="Y434" i="1"/>
  <c r="Z434" i="1" s="1"/>
  <c r="AA434" i="1" s="1"/>
  <c r="U395" i="1"/>
  <c r="V395" i="1" s="1"/>
  <c r="Y395" i="1"/>
  <c r="Z395" i="1" s="1"/>
  <c r="AA395" i="1" s="1"/>
  <c r="U327" i="1"/>
  <c r="V327" i="1" s="1"/>
  <c r="Y327" i="1"/>
  <c r="Z327" i="1" s="1"/>
  <c r="AA327" i="1" s="1"/>
  <c r="U2845" i="1"/>
  <c r="V2845" i="1" s="1"/>
  <c r="Y2845" i="1"/>
  <c r="Z2845" i="1" s="1"/>
  <c r="AA2845" i="1" s="1"/>
  <c r="U4774" i="1"/>
  <c r="V4774" i="1" s="1"/>
  <c r="Y4774" i="1"/>
  <c r="Z4774" i="1" s="1"/>
  <c r="AA4774" i="1" s="1"/>
  <c r="U5127" i="1"/>
  <c r="V5127" i="1" s="1"/>
  <c r="Y5127" i="1"/>
  <c r="U1956" i="1"/>
  <c r="V1956" i="1" s="1"/>
  <c r="Y1956" i="1"/>
  <c r="Z1956" i="1" s="1"/>
  <c r="AA1956" i="1" s="1"/>
  <c r="U4629" i="1"/>
  <c r="V4629" i="1" s="1"/>
  <c r="Y4629" i="1"/>
  <c r="Z4629" i="1" s="1"/>
  <c r="AA4629" i="1" s="1"/>
  <c r="U1015" i="1"/>
  <c r="V1015" i="1" s="1"/>
  <c r="Y1015" i="1"/>
  <c r="Z1015" i="1" s="1"/>
  <c r="AA1015" i="1" s="1"/>
  <c r="U933" i="1"/>
  <c r="V933" i="1" s="1"/>
  <c r="Y933" i="1"/>
  <c r="Z933" i="1" s="1"/>
  <c r="AA933" i="1" s="1"/>
  <c r="U3036" i="1"/>
  <c r="V3036" i="1" s="1"/>
  <c r="Y3036" i="1"/>
  <c r="Z3036" i="1" s="1"/>
  <c r="AA3036" i="1" s="1"/>
  <c r="U4484" i="1"/>
  <c r="V4484" i="1" s="1"/>
  <c r="Y4484" i="1"/>
  <c r="U2436" i="1"/>
  <c r="V2436" i="1" s="1"/>
  <c r="Y2436" i="1"/>
  <c r="Z2436" i="1" s="1"/>
  <c r="AA2436" i="1" s="1"/>
  <c r="U1118" i="1"/>
  <c r="V1118" i="1" s="1"/>
  <c r="Y1118" i="1"/>
  <c r="Z1118" i="1" s="1"/>
  <c r="AA1118" i="1" s="1"/>
  <c r="U1059" i="1"/>
  <c r="V1059" i="1" s="1"/>
  <c r="Y1059" i="1"/>
  <c r="Z1059" i="1" s="1"/>
  <c r="AA1059" i="1" s="1"/>
  <c r="U4710" i="1"/>
  <c r="V4710" i="1" s="1"/>
  <c r="Y4710" i="1"/>
  <c r="Z4710" i="1" s="1"/>
  <c r="AA4710" i="1" s="1"/>
  <c r="U4356" i="1"/>
  <c r="V4356" i="1" s="1"/>
  <c r="Y4356" i="1"/>
  <c r="Z4356" i="1" s="1"/>
  <c r="AA4356" i="1" s="1"/>
  <c r="U5333" i="1"/>
  <c r="V5333" i="1" s="1"/>
  <c r="Y5333" i="1"/>
  <c r="U121" i="1"/>
  <c r="V121" i="1" s="1"/>
  <c r="Y121" i="1"/>
  <c r="Z121" i="1" s="1"/>
  <c r="AA121" i="1" s="1"/>
  <c r="U50" i="1"/>
  <c r="V50" i="1" s="1"/>
  <c r="Y50" i="1"/>
  <c r="Z50" i="1" s="1"/>
  <c r="AA50" i="1" s="1"/>
  <c r="U15" i="1"/>
  <c r="V15" i="1" s="1"/>
  <c r="Y15" i="1"/>
  <c r="Z15" i="1" s="1"/>
  <c r="AA15" i="1" s="1"/>
  <c r="U5361" i="1"/>
  <c r="V5361" i="1" s="1"/>
  <c r="Y5361" i="1"/>
  <c r="Z5361" i="1" s="1"/>
  <c r="AA5361" i="1" s="1"/>
  <c r="U6189" i="1"/>
  <c r="V6189" i="1" s="1"/>
  <c r="Y6189" i="1"/>
  <c r="Z6189" i="1" s="1"/>
  <c r="AA6189" i="1" s="1"/>
  <c r="U6095" i="1"/>
  <c r="V6095" i="1" s="1"/>
  <c r="Y6095" i="1"/>
  <c r="Z6095" i="1" s="1"/>
  <c r="AA6095" i="1" s="1"/>
  <c r="U4732" i="1"/>
  <c r="V4732" i="1" s="1"/>
  <c r="Y4732" i="1"/>
  <c r="U5011" i="1"/>
  <c r="V5011" i="1" s="1"/>
  <c r="Y5011" i="1"/>
  <c r="U2402" i="1"/>
  <c r="V2402" i="1" s="1"/>
  <c r="Y2402" i="1"/>
  <c r="Z2402" i="1" s="1"/>
  <c r="AA2402" i="1" s="1"/>
  <c r="U3630" i="1"/>
  <c r="V3630" i="1" s="1"/>
  <c r="Y3630" i="1"/>
  <c r="Z3630" i="1" s="1"/>
  <c r="AA3630" i="1" s="1"/>
  <c r="U2250" i="1"/>
  <c r="V2250" i="1" s="1"/>
  <c r="Y2250" i="1"/>
  <c r="Z2250" i="1" s="1"/>
  <c r="AA2250" i="1" s="1"/>
  <c r="U1485" i="1"/>
  <c r="V1485" i="1" s="1"/>
  <c r="Y1485" i="1"/>
  <c r="Z1485" i="1" s="1"/>
  <c r="AA1485" i="1" s="1"/>
  <c r="U1408" i="1"/>
  <c r="V1408" i="1" s="1"/>
  <c r="Y1408" i="1"/>
  <c r="Z1408" i="1" s="1"/>
  <c r="AA1408" i="1" s="1"/>
  <c r="U1467" i="1"/>
  <c r="V1467" i="1" s="1"/>
  <c r="Y1467" i="1"/>
  <c r="Z1467" i="1" s="1"/>
  <c r="AA1467" i="1" s="1"/>
  <c r="U1475" i="1"/>
  <c r="V1475" i="1" s="1"/>
  <c r="Y1475" i="1"/>
  <c r="Z1475" i="1" s="1"/>
  <c r="AA1475" i="1" s="1"/>
  <c r="U1416" i="1"/>
  <c r="V1416" i="1" s="1"/>
  <c r="Y1416" i="1"/>
  <c r="Z1416" i="1" s="1"/>
  <c r="AA1416" i="1" s="1"/>
  <c r="U1212" i="1"/>
  <c r="V1212" i="1" s="1"/>
  <c r="Y1212" i="1"/>
  <c r="Z1212" i="1" s="1"/>
  <c r="AA1212" i="1" s="1"/>
  <c r="U1177" i="1"/>
  <c r="V1177" i="1" s="1"/>
  <c r="Y1177" i="1"/>
  <c r="Z1177" i="1" s="1"/>
  <c r="AA1177" i="1" s="1"/>
  <c r="U3552" i="1"/>
  <c r="V3552" i="1" s="1"/>
  <c r="Y3552" i="1"/>
  <c r="Z3552" i="1" s="1"/>
  <c r="AA3552" i="1" s="1"/>
  <c r="U1684" i="1"/>
  <c r="V1684" i="1" s="1"/>
  <c r="Y1684" i="1"/>
  <c r="Z1684" i="1" s="1"/>
  <c r="AA1684" i="1" s="1"/>
  <c r="U531" i="1"/>
  <c r="V531" i="1" s="1"/>
  <c r="Y531" i="1"/>
  <c r="Z531" i="1" s="1"/>
  <c r="AA531" i="1" s="1"/>
  <c r="U4263" i="1"/>
  <c r="V4263" i="1" s="1"/>
  <c r="Y4263" i="1"/>
  <c r="U2103" i="1"/>
  <c r="V2103" i="1" s="1"/>
  <c r="Y2103" i="1"/>
  <c r="Z2103" i="1" s="1"/>
  <c r="AA2103" i="1" s="1"/>
  <c r="U2048" i="1"/>
  <c r="V2048" i="1" s="1"/>
  <c r="Y2048" i="1"/>
  <c r="Z2048" i="1" s="1"/>
  <c r="AA2048" i="1" s="1"/>
  <c r="U4103" i="1"/>
  <c r="V4103" i="1" s="1"/>
  <c r="Y4103" i="1"/>
  <c r="U1917" i="1"/>
  <c r="V1917" i="1" s="1"/>
  <c r="Y1917" i="1"/>
  <c r="Z1917" i="1" s="1"/>
  <c r="AA1917" i="1" s="1"/>
  <c r="U2557" i="1"/>
  <c r="V2557" i="1" s="1"/>
  <c r="Y2557" i="1"/>
  <c r="Z2557" i="1" s="1"/>
  <c r="AA2557" i="1" s="1"/>
  <c r="U686" i="1"/>
  <c r="V686" i="1" s="1"/>
  <c r="Y686" i="1"/>
  <c r="Z686" i="1" s="1"/>
  <c r="AA686" i="1" s="1"/>
  <c r="U763" i="1"/>
  <c r="V763" i="1" s="1"/>
  <c r="Y763" i="1"/>
  <c r="Z763" i="1" s="1"/>
  <c r="AA763" i="1" s="1"/>
  <c r="U609" i="1"/>
  <c r="V609" i="1" s="1"/>
  <c r="Y609" i="1"/>
  <c r="Z609" i="1" s="1"/>
  <c r="AA609" i="1" s="1"/>
  <c r="U2808" i="1"/>
  <c r="V2808" i="1" s="1"/>
  <c r="Y2808" i="1"/>
  <c r="Z2808" i="1" s="1"/>
  <c r="AA2808" i="1" s="1"/>
  <c r="U1213" i="1"/>
  <c r="V1213" i="1" s="1"/>
  <c r="Y1213" i="1"/>
  <c r="Z1213" i="1" s="1"/>
  <c r="AA1213" i="1" s="1"/>
  <c r="U1152" i="1"/>
  <c r="V1152" i="1" s="1"/>
  <c r="Y1152" i="1"/>
  <c r="Z1152" i="1" s="1"/>
  <c r="AA1152" i="1" s="1"/>
  <c r="U3211" i="1"/>
  <c r="V3211" i="1" s="1"/>
  <c r="Y3211" i="1"/>
  <c r="Z3211" i="1" s="1"/>
  <c r="AA3211" i="1" s="1"/>
  <c r="U2145" i="1"/>
  <c r="V2145" i="1" s="1"/>
  <c r="Y2145" i="1"/>
  <c r="Z2145" i="1" s="1"/>
  <c r="AA2145" i="1" s="1"/>
  <c r="U565" i="1"/>
  <c r="V565" i="1" s="1"/>
  <c r="Y565" i="1"/>
  <c r="Z565" i="1" s="1"/>
  <c r="AA565" i="1" s="1"/>
  <c r="U5660" i="1"/>
  <c r="V5660" i="1" s="1"/>
  <c r="Y5660" i="1"/>
  <c r="U2089" i="1"/>
  <c r="V2089" i="1" s="1"/>
  <c r="Y2089" i="1"/>
  <c r="Z2089" i="1" s="1"/>
  <c r="AA2089" i="1" s="1"/>
  <c r="U2037" i="1"/>
  <c r="V2037" i="1" s="1"/>
  <c r="Y2037" i="1"/>
  <c r="Z2037" i="1" s="1"/>
  <c r="AA2037" i="1" s="1"/>
  <c r="U4199" i="1"/>
  <c r="V4199" i="1" s="1"/>
  <c r="Y4199" i="1"/>
  <c r="U3740" i="1"/>
  <c r="V3740" i="1" s="1"/>
  <c r="Y3740" i="1"/>
  <c r="Z3740" i="1" s="1"/>
  <c r="AA3740" i="1" s="1"/>
  <c r="U1906" i="1"/>
  <c r="V1906" i="1" s="1"/>
  <c r="Y1906" i="1"/>
  <c r="Z1906" i="1" s="1"/>
  <c r="AA1906" i="1" s="1"/>
  <c r="U2582" i="1"/>
  <c r="V2582" i="1" s="1"/>
  <c r="Y2582" i="1"/>
  <c r="Z2582" i="1" s="1"/>
  <c r="AA2582" i="1" s="1"/>
  <c r="U767" i="1"/>
  <c r="V767" i="1" s="1"/>
  <c r="Y767" i="1"/>
  <c r="Z767" i="1" s="1"/>
  <c r="AA767" i="1" s="1"/>
  <c r="U734" i="1"/>
  <c r="V734" i="1" s="1"/>
  <c r="Y734" i="1"/>
  <c r="Z734" i="1" s="1"/>
  <c r="AA734" i="1" s="1"/>
  <c r="U608" i="1"/>
  <c r="V608" i="1" s="1"/>
  <c r="Y608" i="1"/>
  <c r="Z608" i="1" s="1"/>
  <c r="AA608" i="1" s="1"/>
  <c r="U2679" i="1"/>
  <c r="V2679" i="1" s="1"/>
  <c r="Y2679" i="1"/>
  <c r="Z2679" i="1" s="1"/>
  <c r="AA2679" i="1" s="1"/>
  <c r="U2814" i="1"/>
  <c r="V2814" i="1" s="1"/>
  <c r="Y2814" i="1"/>
  <c r="Z2814" i="1" s="1"/>
  <c r="AA2814" i="1" s="1"/>
  <c r="U4229" i="1"/>
  <c r="V4229" i="1" s="1"/>
  <c r="Y4229" i="1"/>
  <c r="Z4229" i="1" s="1"/>
  <c r="AA4229" i="1" s="1"/>
  <c r="U3356" i="1"/>
  <c r="V3356" i="1" s="1"/>
  <c r="Y3356" i="1"/>
  <c r="Z3356" i="1" s="1"/>
  <c r="AA3356" i="1" s="1"/>
  <c r="U2177" i="1"/>
  <c r="V2177" i="1" s="1"/>
  <c r="Y2177" i="1"/>
  <c r="Z2177" i="1" s="1"/>
  <c r="AA2177" i="1" s="1"/>
  <c r="U1899" i="1"/>
  <c r="V1899" i="1" s="1"/>
  <c r="Y1899" i="1"/>
  <c r="Z1899" i="1" s="1"/>
  <c r="AA1899" i="1" s="1"/>
  <c r="U1866" i="1"/>
  <c r="V1866" i="1" s="1"/>
  <c r="Y1866" i="1"/>
  <c r="Z1866" i="1" s="1"/>
  <c r="AA1866" i="1" s="1"/>
  <c r="U1771" i="1"/>
  <c r="V1771" i="1" s="1"/>
  <c r="Y1771" i="1"/>
  <c r="Z1771" i="1" s="1"/>
  <c r="AA1771" i="1" s="1"/>
  <c r="U2268" i="1"/>
  <c r="V2268" i="1" s="1"/>
  <c r="Y2268" i="1"/>
  <c r="Z2268" i="1" s="1"/>
  <c r="AA2268" i="1" s="1"/>
  <c r="U2979" i="1"/>
  <c r="V2979" i="1" s="1"/>
  <c r="Y2979" i="1"/>
  <c r="Z2979" i="1" s="1"/>
  <c r="AA2979" i="1" s="1"/>
  <c r="U2202" i="1"/>
  <c r="V2202" i="1" s="1"/>
  <c r="Y2202" i="1"/>
  <c r="Z2202" i="1" s="1"/>
  <c r="AA2202" i="1" s="1"/>
  <c r="U1736" i="1"/>
  <c r="V1736" i="1" s="1"/>
  <c r="Y1736" i="1"/>
  <c r="Z1736" i="1" s="1"/>
  <c r="AA1736" i="1" s="1"/>
  <c r="U4172" i="1"/>
  <c r="V4172" i="1" s="1"/>
  <c r="Y4172" i="1"/>
  <c r="Z4172" i="1" s="1"/>
  <c r="AA4172" i="1" s="1"/>
  <c r="U3717" i="1"/>
  <c r="V3717" i="1" s="1"/>
  <c r="Y3717" i="1"/>
  <c r="Z3717" i="1" s="1"/>
  <c r="AA3717" i="1" s="1"/>
  <c r="U2885" i="1"/>
  <c r="V2885" i="1" s="1"/>
  <c r="Y2885" i="1"/>
  <c r="Z2885" i="1" s="1"/>
  <c r="AA2885" i="1" s="1"/>
  <c r="U3407" i="1"/>
  <c r="V3407" i="1" s="1"/>
  <c r="Y3407" i="1"/>
  <c r="Z3407" i="1" s="1"/>
  <c r="AA3407" i="1" s="1"/>
  <c r="U2356" i="1"/>
  <c r="V2356" i="1" s="1"/>
  <c r="Y2356" i="1"/>
  <c r="Z2356" i="1" s="1"/>
  <c r="AA2356" i="1" s="1"/>
  <c r="U2776" i="1"/>
  <c r="V2776" i="1" s="1"/>
  <c r="Y2776" i="1"/>
  <c r="Z2776" i="1" s="1"/>
  <c r="AA2776" i="1" s="1"/>
  <c r="U422" i="1"/>
  <c r="V422" i="1" s="1"/>
  <c r="Y422" i="1"/>
  <c r="Z422" i="1" s="1"/>
  <c r="AA422" i="1" s="1"/>
  <c r="U425" i="1"/>
  <c r="V425" i="1" s="1"/>
  <c r="Y425" i="1"/>
  <c r="Z425" i="1" s="1"/>
  <c r="AA425" i="1" s="1"/>
  <c r="U307" i="1"/>
  <c r="V307" i="1" s="1"/>
  <c r="Y307" i="1"/>
  <c r="Z307" i="1" s="1"/>
  <c r="AA307" i="1" s="1"/>
  <c r="U2867" i="1"/>
  <c r="V2867" i="1" s="1"/>
  <c r="Y2867" i="1"/>
  <c r="Z2867" i="1" s="1"/>
  <c r="AA2867" i="1" s="1"/>
  <c r="Z5937" i="1"/>
  <c r="AA5937" i="1" s="1"/>
  <c r="Z5938" i="1"/>
  <c r="AA5938" i="1" s="1"/>
  <c r="U6004" i="1"/>
  <c r="V6004" i="1" s="1"/>
  <c r="Y6004" i="1"/>
  <c r="U3338" i="1"/>
  <c r="V3338" i="1" s="1"/>
  <c r="Y3338" i="1"/>
  <c r="Z3338" i="1" s="1"/>
  <c r="AA3338" i="1" s="1"/>
  <c r="U1006" i="1"/>
  <c r="V1006" i="1" s="1"/>
  <c r="Y1006" i="1"/>
  <c r="Z1006" i="1" s="1"/>
  <c r="AA1006" i="1" s="1"/>
  <c r="U976" i="1"/>
  <c r="V976" i="1" s="1"/>
  <c r="Y976" i="1"/>
  <c r="Z976" i="1" s="1"/>
  <c r="AA976" i="1" s="1"/>
  <c r="U2750" i="1"/>
  <c r="V2750" i="1" s="1"/>
  <c r="Y2750" i="1"/>
  <c r="Z2750" i="1" s="1"/>
  <c r="AA2750" i="1" s="1"/>
  <c r="U5582" i="1"/>
  <c r="V5582" i="1" s="1"/>
  <c r="Y5582" i="1"/>
  <c r="U816" i="1"/>
  <c r="V816" i="1" s="1"/>
  <c r="Y816" i="1"/>
  <c r="Z816" i="1" s="1"/>
  <c r="AA816" i="1" s="1"/>
  <c r="U3799" i="1"/>
  <c r="V3799" i="1" s="1"/>
  <c r="Y3799" i="1"/>
  <c r="Z3799" i="1" s="1"/>
  <c r="AA3799" i="1" s="1"/>
  <c r="U1103" i="1"/>
  <c r="V1103" i="1" s="1"/>
  <c r="Y1103" i="1"/>
  <c r="Z1103" i="1" s="1"/>
  <c r="AA1103" i="1" s="1"/>
  <c r="U1043" i="1"/>
  <c r="V1043" i="1" s="1"/>
  <c r="Y1043" i="1"/>
  <c r="Z1043" i="1" s="1"/>
  <c r="AA1043" i="1" s="1"/>
  <c r="U4711" i="1"/>
  <c r="V4711" i="1" s="1"/>
  <c r="Y4711" i="1"/>
  <c r="Z4711" i="1" s="1"/>
  <c r="AA4711" i="1" s="1"/>
  <c r="U231" i="1"/>
  <c r="V231" i="1" s="1"/>
  <c r="Y231" i="1"/>
  <c r="Z231" i="1" s="1"/>
  <c r="AA231" i="1" s="1"/>
  <c r="U898" i="1"/>
  <c r="V898" i="1" s="1"/>
  <c r="Y898" i="1"/>
  <c r="Z898" i="1" s="1"/>
  <c r="AA898" i="1" s="1"/>
  <c r="U5918" i="1"/>
  <c r="V5918" i="1" s="1"/>
  <c r="Y5918" i="1"/>
  <c r="U5182" i="1"/>
  <c r="V5182" i="1" s="1"/>
  <c r="Y5182" i="1"/>
  <c r="Z5182" i="1" s="1"/>
  <c r="AA5182" i="1" s="1"/>
  <c r="U5370" i="1"/>
  <c r="V5370" i="1" s="1"/>
  <c r="Y5370" i="1"/>
  <c r="Z5370" i="1" s="1"/>
  <c r="AA5370" i="1" s="1"/>
  <c r="U3463" i="1"/>
  <c r="V3463" i="1" s="1"/>
  <c r="Y3463" i="1"/>
  <c r="Z3463" i="1" s="1"/>
  <c r="AA3463" i="1" s="1"/>
  <c r="U5131" i="1"/>
  <c r="V5131" i="1" s="1"/>
  <c r="Y5131" i="1"/>
  <c r="Z5131" i="1" s="1"/>
  <c r="AA5131" i="1" s="1"/>
  <c r="U2661" i="1"/>
  <c r="V2661" i="1" s="1"/>
  <c r="Y2661" i="1"/>
  <c r="Z2661" i="1" s="1"/>
  <c r="AA2661" i="1" s="1"/>
  <c r="U2066" i="1"/>
  <c r="V2066" i="1" s="1"/>
  <c r="Y2066" i="1"/>
  <c r="Z2066" i="1" s="1"/>
  <c r="AA2066" i="1" s="1"/>
  <c r="U1996" i="1"/>
  <c r="V1996" i="1" s="1"/>
  <c r="Y1996" i="1"/>
  <c r="Z1996" i="1" s="1"/>
  <c r="AA1996" i="1" s="1"/>
  <c r="U3739" i="1"/>
  <c r="V3739" i="1" s="1"/>
  <c r="Y3739" i="1"/>
  <c r="Z3739" i="1" s="1"/>
  <c r="AA3739" i="1" s="1"/>
  <c r="U1913" i="1"/>
  <c r="V1913" i="1" s="1"/>
  <c r="Y1913" i="1"/>
  <c r="Z1913" i="1" s="1"/>
  <c r="AA1913" i="1" s="1"/>
  <c r="U2579" i="1"/>
  <c r="V2579" i="1" s="1"/>
  <c r="Y2579" i="1"/>
  <c r="Z2579" i="1" s="1"/>
  <c r="AA2579" i="1" s="1"/>
  <c r="U775" i="1"/>
  <c r="V775" i="1" s="1"/>
  <c r="Y775" i="1"/>
  <c r="Z775" i="1" s="1"/>
  <c r="AA775" i="1" s="1"/>
  <c r="U751" i="1"/>
  <c r="V751" i="1" s="1"/>
  <c r="Y751" i="1"/>
  <c r="Z751" i="1" s="1"/>
  <c r="AA751" i="1" s="1"/>
  <c r="U622" i="1"/>
  <c r="V622" i="1" s="1"/>
  <c r="Y622" i="1"/>
  <c r="Z622" i="1" s="1"/>
  <c r="AA622" i="1" s="1"/>
  <c r="U2676" i="1"/>
  <c r="V2676" i="1" s="1"/>
  <c r="Y2676" i="1"/>
  <c r="Z2676" i="1" s="1"/>
  <c r="AA2676" i="1" s="1"/>
  <c r="U2815" i="1"/>
  <c r="V2815" i="1" s="1"/>
  <c r="Y2815" i="1"/>
  <c r="Z2815" i="1" s="1"/>
  <c r="AA2815" i="1" s="1"/>
  <c r="U2482" i="1"/>
  <c r="V2482" i="1" s="1"/>
  <c r="Y2482" i="1"/>
  <c r="Z2482" i="1" s="1"/>
  <c r="AA2482" i="1" s="1"/>
  <c r="U3853" i="1"/>
  <c r="V3853" i="1" s="1"/>
  <c r="Y3853" i="1"/>
  <c r="U4605" i="1"/>
  <c r="V4605" i="1" s="1"/>
  <c r="Y4605" i="1"/>
  <c r="Z4605" i="1" s="1"/>
  <c r="AA4605" i="1" s="1"/>
  <c r="U3596" i="1"/>
  <c r="V3596" i="1" s="1"/>
  <c r="Y3596" i="1"/>
  <c r="Z3596" i="1" s="1"/>
  <c r="AA3596" i="1" s="1"/>
  <c r="U1832" i="1"/>
  <c r="V1832" i="1" s="1"/>
  <c r="Y1832" i="1"/>
  <c r="Z1832" i="1" s="1"/>
  <c r="AA1832" i="1" s="1"/>
  <c r="U1781" i="1"/>
  <c r="V1781" i="1" s="1"/>
  <c r="Y1781" i="1"/>
  <c r="Z1781" i="1" s="1"/>
  <c r="AA1781" i="1" s="1"/>
  <c r="U4441" i="1"/>
  <c r="V4441" i="1" s="1"/>
  <c r="Y4441" i="1"/>
  <c r="Z4441" i="1" s="1"/>
  <c r="AA4441" i="1" s="1"/>
  <c r="U2694" i="1"/>
  <c r="V2694" i="1" s="1"/>
  <c r="Y2694" i="1"/>
  <c r="Z2694" i="1" s="1"/>
  <c r="AA2694" i="1" s="1"/>
  <c r="U2740" i="1"/>
  <c r="V2740" i="1" s="1"/>
  <c r="Y2740" i="1"/>
  <c r="Z2740" i="1" s="1"/>
  <c r="AA2740" i="1" s="1"/>
  <c r="U5507" i="1"/>
  <c r="V5507" i="1" s="1"/>
  <c r="Y5507" i="1"/>
  <c r="U1735" i="1"/>
  <c r="V1735" i="1" s="1"/>
  <c r="Y1735" i="1"/>
  <c r="Z1735" i="1" s="1"/>
  <c r="AA1735" i="1" s="1"/>
  <c r="U4138" i="1"/>
  <c r="V4138" i="1" s="1"/>
  <c r="Y4138" i="1"/>
  <c r="Z4138" i="1" s="1"/>
  <c r="AA4138" i="1" s="1"/>
  <c r="U4997" i="1"/>
  <c r="V4997" i="1" s="1"/>
  <c r="Y4997" i="1"/>
  <c r="U5386" i="1"/>
  <c r="V5386" i="1" s="1"/>
  <c r="Y5386" i="1"/>
  <c r="U2301" i="1"/>
  <c r="V2301" i="1" s="1"/>
  <c r="Y2301" i="1"/>
  <c r="Z2301" i="1" s="1"/>
  <c r="AA2301" i="1" s="1"/>
  <c r="U3292" i="1"/>
  <c r="V3292" i="1" s="1"/>
  <c r="Y3292" i="1"/>
  <c r="Z3292" i="1" s="1"/>
  <c r="AA3292" i="1" s="1"/>
  <c r="U458" i="1"/>
  <c r="V458" i="1" s="1"/>
  <c r="Y458" i="1"/>
  <c r="Z458" i="1" s="1"/>
  <c r="AA458" i="1" s="1"/>
  <c r="U376" i="1"/>
  <c r="V376" i="1" s="1"/>
  <c r="Y376" i="1"/>
  <c r="Z376" i="1" s="1"/>
  <c r="AA376" i="1" s="1"/>
  <c r="U313" i="1"/>
  <c r="V313" i="1" s="1"/>
  <c r="Y313" i="1"/>
  <c r="Z313" i="1" s="1"/>
  <c r="AA313" i="1" s="1"/>
  <c r="U4380" i="1"/>
  <c r="V4380" i="1" s="1"/>
  <c r="Y4380" i="1"/>
  <c r="Z4380" i="1" s="1"/>
  <c r="AA4380" i="1" s="1"/>
  <c r="U3639" i="1"/>
  <c r="V3639" i="1" s="1"/>
  <c r="Y3639" i="1"/>
  <c r="Z3639" i="1" s="1"/>
  <c r="AA3639" i="1" s="1"/>
  <c r="U5887" i="1"/>
  <c r="V5887" i="1" s="1"/>
  <c r="Y5887" i="1"/>
  <c r="U4754" i="1"/>
  <c r="V4754" i="1" s="1"/>
  <c r="Y4754" i="1"/>
  <c r="U935" i="1"/>
  <c r="V935" i="1" s="1"/>
  <c r="Y935" i="1"/>
  <c r="Z935" i="1" s="1"/>
  <c r="AA935" i="1" s="1"/>
  <c r="U924" i="1"/>
  <c r="V924" i="1" s="1"/>
  <c r="Y924" i="1"/>
  <c r="Z924" i="1" s="1"/>
  <c r="AA924" i="1" s="1"/>
  <c r="U4800" i="1"/>
  <c r="V4800" i="1" s="1"/>
  <c r="Y4800" i="1"/>
  <c r="Z4800" i="1" s="1"/>
  <c r="AA4800" i="1" s="1"/>
  <c r="U4532" i="1"/>
  <c r="V4532" i="1" s="1"/>
  <c r="Y4532" i="1"/>
  <c r="Z4532" i="1" s="1"/>
  <c r="AA4532" i="1" s="1"/>
  <c r="U813" i="1"/>
  <c r="V813" i="1" s="1"/>
  <c r="Y813" i="1"/>
  <c r="Z813" i="1" s="1"/>
  <c r="AA813" i="1" s="1"/>
  <c r="U3798" i="1"/>
  <c r="V3798" i="1" s="1"/>
  <c r="Y3798" i="1"/>
  <c r="Z3798" i="1" s="1"/>
  <c r="AA3798" i="1" s="1"/>
  <c r="U1090" i="1"/>
  <c r="V1090" i="1" s="1"/>
  <c r="Y1090" i="1"/>
  <c r="Z1090" i="1" s="1"/>
  <c r="AA1090" i="1" s="1"/>
  <c r="U1024" i="1"/>
  <c r="V1024" i="1" s="1"/>
  <c r="Y1024" i="1"/>
  <c r="Z1024" i="1" s="1"/>
  <c r="AA1024" i="1" s="1"/>
  <c r="U265" i="1"/>
  <c r="V265" i="1" s="1"/>
  <c r="Y265" i="1"/>
  <c r="Z265" i="1" s="1"/>
  <c r="AA265" i="1" s="1"/>
  <c r="U199" i="1"/>
  <c r="V199" i="1" s="1"/>
  <c r="Y199" i="1"/>
  <c r="Z199" i="1" s="1"/>
  <c r="AA199" i="1" s="1"/>
  <c r="U852" i="1"/>
  <c r="V852" i="1" s="1"/>
  <c r="Y852" i="1"/>
  <c r="Z852" i="1" s="1"/>
  <c r="AA852" i="1" s="1"/>
  <c r="U4926" i="1"/>
  <c r="V4926" i="1" s="1"/>
  <c r="Y4926" i="1"/>
  <c r="Z4926" i="1" s="1"/>
  <c r="AA4926" i="1" s="1"/>
  <c r="U5180" i="1"/>
  <c r="V5180" i="1" s="1"/>
  <c r="Y5180" i="1"/>
  <c r="U3457" i="1"/>
  <c r="V3457" i="1" s="1"/>
  <c r="Y3457" i="1"/>
  <c r="Z3457" i="1" s="1"/>
  <c r="AA3457" i="1" s="1"/>
  <c r="U4371" i="1"/>
  <c r="V4371" i="1" s="1"/>
  <c r="Y4371" i="1"/>
  <c r="Z4371" i="1" s="1"/>
  <c r="AA4371" i="1" s="1"/>
  <c r="U5211" i="1"/>
  <c r="V5211" i="1" s="1"/>
  <c r="Y5211" i="1"/>
  <c r="Z5211" i="1" s="1"/>
  <c r="AA5211" i="1" s="1"/>
  <c r="U3875" i="1"/>
  <c r="V3875" i="1" s="1"/>
  <c r="Y3875" i="1"/>
  <c r="Z3875" i="1" s="1"/>
  <c r="AA3875" i="1" s="1"/>
  <c r="U2723" i="1"/>
  <c r="V2723" i="1" s="1"/>
  <c r="Y2723" i="1"/>
  <c r="Z2723" i="1" s="1"/>
  <c r="AA2723" i="1" s="1"/>
  <c r="Z5871" i="1"/>
  <c r="AA5871" i="1" s="1"/>
  <c r="Z5872" i="1"/>
  <c r="AA5872" i="1" s="1"/>
  <c r="U3424" i="1"/>
  <c r="V3424" i="1" s="1"/>
  <c r="Y3424" i="1"/>
  <c r="Z3424" i="1" s="1"/>
  <c r="AA3424" i="1" s="1"/>
  <c r="U5671" i="1"/>
  <c r="V5671" i="1" s="1"/>
  <c r="Y5671" i="1"/>
  <c r="Z5671" i="1" s="1"/>
  <c r="AA5671" i="1" s="1"/>
  <c r="U3944" i="1"/>
  <c r="V3944" i="1" s="1"/>
  <c r="Y3944" i="1"/>
  <c r="Z3944" i="1" s="1"/>
  <c r="AA3944" i="1" s="1"/>
  <c r="U5041" i="1"/>
  <c r="V5041" i="1" s="1"/>
  <c r="Y5041" i="1"/>
  <c r="Z5041" i="1" s="1"/>
  <c r="AA5041" i="1" s="1"/>
  <c r="U4253" i="1"/>
  <c r="V4253" i="1" s="1"/>
  <c r="Y4253" i="1"/>
  <c r="Z4253" i="1" s="1"/>
  <c r="AA4253" i="1" s="1"/>
  <c r="U5218" i="1"/>
  <c r="V5218" i="1" s="1"/>
  <c r="Y5218" i="1"/>
  <c r="U3081" i="1"/>
  <c r="V3081" i="1" s="1"/>
  <c r="Y3081" i="1"/>
  <c r="Z3081" i="1" s="1"/>
  <c r="AA3081" i="1" s="1"/>
  <c r="U3566" i="1"/>
  <c r="V3566" i="1" s="1"/>
  <c r="Y3566" i="1"/>
  <c r="Z3566" i="1" s="1"/>
  <c r="AA3566" i="1" s="1"/>
  <c r="U5330" i="1"/>
  <c r="V5330" i="1" s="1"/>
  <c r="Y5330" i="1"/>
  <c r="Z5330" i="1" s="1"/>
  <c r="AA5330" i="1" s="1"/>
  <c r="U2256" i="1"/>
  <c r="V2256" i="1" s="1"/>
  <c r="Y2256" i="1"/>
  <c r="Z2256" i="1" s="1"/>
  <c r="AA2256" i="1" s="1"/>
  <c r="U5688" i="1"/>
  <c r="V5688" i="1" s="1"/>
  <c r="Y5688" i="1"/>
  <c r="Z5688" i="1" s="1"/>
  <c r="AA5688" i="1" s="1"/>
  <c r="U4935" i="1"/>
  <c r="V4935" i="1" s="1"/>
  <c r="Y4935" i="1"/>
  <c r="U4665" i="1"/>
  <c r="V4665" i="1" s="1"/>
  <c r="Y4665" i="1"/>
  <c r="Z4665" i="1" s="1"/>
  <c r="AA4665" i="1" s="1"/>
  <c r="U2930" i="1"/>
  <c r="V2930" i="1" s="1"/>
  <c r="Y2930" i="1"/>
  <c r="Z2930" i="1" s="1"/>
  <c r="AA2930" i="1" s="1"/>
  <c r="U955" i="1"/>
  <c r="V955" i="1" s="1"/>
  <c r="Y955" i="1"/>
  <c r="Z955" i="1" s="1"/>
  <c r="AA955" i="1" s="1"/>
  <c r="U913" i="1"/>
  <c r="V913" i="1" s="1"/>
  <c r="Y913" i="1"/>
  <c r="Z913" i="1" s="1"/>
  <c r="AA913" i="1" s="1"/>
  <c r="U503" i="1"/>
  <c r="V503" i="1" s="1"/>
  <c r="Y503" i="1"/>
  <c r="Z503" i="1" s="1"/>
  <c r="AA503" i="1" s="1"/>
  <c r="U3489" i="1"/>
  <c r="V3489" i="1" s="1"/>
  <c r="Y3489" i="1"/>
  <c r="Z3489" i="1" s="1"/>
  <c r="AA3489" i="1" s="1"/>
  <c r="U2457" i="1"/>
  <c r="V2457" i="1" s="1"/>
  <c r="Y2457" i="1"/>
  <c r="Z2457" i="1" s="1"/>
  <c r="AA2457" i="1" s="1"/>
  <c r="Z5229" i="1"/>
  <c r="AA5229" i="1" s="1"/>
  <c r="U1074" i="1"/>
  <c r="V1074" i="1" s="1"/>
  <c r="Y1074" i="1"/>
  <c r="Z1074" i="1" s="1"/>
  <c r="AA1074" i="1" s="1"/>
  <c r="U1023" i="1"/>
  <c r="V1023" i="1" s="1"/>
  <c r="Y1023" i="1"/>
  <c r="Z1023" i="1" s="1"/>
  <c r="AA1023" i="1" s="1"/>
  <c r="U272" i="1"/>
  <c r="V272" i="1" s="1"/>
  <c r="Y272" i="1"/>
  <c r="Z272" i="1" s="1"/>
  <c r="AA272" i="1" s="1"/>
  <c r="U175" i="1"/>
  <c r="V175" i="1" s="1"/>
  <c r="Y175" i="1"/>
  <c r="Z175" i="1" s="1"/>
  <c r="AA175" i="1" s="1"/>
  <c r="U891" i="1"/>
  <c r="V891" i="1" s="1"/>
  <c r="Y891" i="1"/>
  <c r="Z891" i="1" s="1"/>
  <c r="AA891" i="1" s="1"/>
  <c r="U3109" i="1"/>
  <c r="V3109" i="1" s="1"/>
  <c r="Y3109" i="1"/>
  <c r="Z3109" i="1" s="1"/>
  <c r="AA3109" i="1" s="1"/>
  <c r="U4840" i="1"/>
  <c r="V4840" i="1" s="1"/>
  <c r="Y4840" i="1"/>
  <c r="Z4840" i="1" s="1"/>
  <c r="AA4840" i="1" s="1"/>
  <c r="U3459" i="1"/>
  <c r="V3459" i="1" s="1"/>
  <c r="Y3459" i="1"/>
  <c r="Z3459" i="1" s="1"/>
  <c r="AA3459" i="1" s="1"/>
  <c r="U4366" i="1"/>
  <c r="V4366" i="1" s="1"/>
  <c r="Y4366" i="1"/>
  <c r="Z4366" i="1" s="1"/>
  <c r="AA4366" i="1" s="1"/>
  <c r="U195" i="1"/>
  <c r="V195" i="1" s="1"/>
  <c r="Y195" i="1"/>
  <c r="Z195" i="1" s="1"/>
  <c r="AA195" i="1" s="1"/>
  <c r="U863" i="1"/>
  <c r="V863" i="1" s="1"/>
  <c r="Y863" i="1"/>
  <c r="Z863" i="1" s="1"/>
  <c r="AA863" i="1" s="1"/>
  <c r="U5042" i="1"/>
  <c r="V5042" i="1" s="1"/>
  <c r="Y5042" i="1"/>
  <c r="Z5042" i="1" s="1"/>
  <c r="AA5042" i="1" s="1"/>
  <c r="U4578" i="1"/>
  <c r="V4578" i="1" s="1"/>
  <c r="Y4578" i="1"/>
  <c r="Z4578" i="1" s="1"/>
  <c r="AA4578" i="1" s="1"/>
  <c r="U5834" i="1"/>
  <c r="V5834" i="1" s="1"/>
  <c r="Y5834" i="1"/>
  <c r="Z5834" i="1" s="1"/>
  <c r="AA5834" i="1" s="1"/>
  <c r="U5679" i="1"/>
  <c r="V5679" i="1" s="1"/>
  <c r="Y5679" i="1"/>
  <c r="Z5679" i="1" s="1"/>
  <c r="AA5679" i="1" s="1"/>
  <c r="U5714" i="1"/>
  <c r="V5714" i="1" s="1"/>
  <c r="Y5714" i="1"/>
  <c r="Z5714" i="1" s="1"/>
  <c r="AA5714" i="1" s="1"/>
  <c r="U4555" i="1"/>
  <c r="V4555" i="1" s="1"/>
  <c r="Y4555" i="1"/>
  <c r="Z4555" i="1" s="1"/>
  <c r="AA4555" i="1" s="1"/>
  <c r="U3421" i="1"/>
  <c r="V3421" i="1" s="1"/>
  <c r="Y3421" i="1"/>
  <c r="Z3421" i="1" s="1"/>
  <c r="AA3421" i="1" s="1"/>
  <c r="U3305" i="1"/>
  <c r="V3305" i="1" s="1"/>
  <c r="Y3305" i="1"/>
  <c r="Z3305" i="1" s="1"/>
  <c r="AA3305" i="1" s="1"/>
  <c r="U3015" i="1"/>
  <c r="V3015" i="1" s="1"/>
  <c r="Y3015" i="1"/>
  <c r="Z3015" i="1" s="1"/>
  <c r="AA3015" i="1" s="1"/>
  <c r="U3368" i="1"/>
  <c r="V3368" i="1" s="1"/>
  <c r="Y3368" i="1"/>
  <c r="Z3368" i="1" s="1"/>
  <c r="AA3368" i="1" s="1"/>
  <c r="U5537" i="1"/>
  <c r="V5537" i="1" s="1"/>
  <c r="Y5537" i="1"/>
  <c r="Z5537" i="1" s="1"/>
  <c r="AA5537" i="1" s="1"/>
  <c r="U1658" i="1"/>
  <c r="V1658" i="1" s="1"/>
  <c r="Y1658" i="1"/>
  <c r="Z1658" i="1" s="1"/>
  <c r="AA1658" i="1" s="1"/>
  <c r="U5098" i="1"/>
  <c r="V5098" i="1" s="1"/>
  <c r="Y5098" i="1"/>
  <c r="Z5098" i="1" s="1"/>
  <c r="AA5098" i="1" s="1"/>
  <c r="U2166" i="1"/>
  <c r="V2166" i="1" s="1"/>
  <c r="Y2166" i="1"/>
  <c r="Z2166" i="1" s="1"/>
  <c r="AA2166" i="1" s="1"/>
  <c r="U1861" i="1"/>
  <c r="V1861" i="1" s="1"/>
  <c r="Y1861" i="1"/>
  <c r="Z1861" i="1" s="1"/>
  <c r="AA1861" i="1" s="1"/>
  <c r="U1812" i="1"/>
  <c r="V1812" i="1" s="1"/>
  <c r="Y1812" i="1"/>
  <c r="Z1812" i="1" s="1"/>
  <c r="AA1812" i="1" s="1"/>
  <c r="U2417" i="1"/>
  <c r="V2417" i="1" s="1"/>
  <c r="Y2417" i="1"/>
  <c r="Z2417" i="1" s="1"/>
  <c r="AA2417" i="1" s="1"/>
  <c r="U2648" i="1"/>
  <c r="V2648" i="1" s="1"/>
  <c r="Y2648" i="1"/>
  <c r="Z2648" i="1" s="1"/>
  <c r="AA2648" i="1" s="1"/>
  <c r="U6145" i="1"/>
  <c r="V6145" i="1" s="1"/>
  <c r="Y6145" i="1"/>
  <c r="Z6145" i="1" s="1"/>
  <c r="AA6145" i="1" s="1"/>
  <c r="U2975" i="1"/>
  <c r="V2975" i="1" s="1"/>
  <c r="Y2975" i="1"/>
  <c r="Z2975" i="1" s="1"/>
  <c r="AA2975" i="1" s="1"/>
  <c r="U2198" i="1"/>
  <c r="V2198" i="1" s="1"/>
  <c r="Y2198" i="1"/>
  <c r="Z2198" i="1" s="1"/>
  <c r="AA2198" i="1" s="1"/>
  <c r="U2216" i="1"/>
  <c r="V2216" i="1" s="1"/>
  <c r="Y2216" i="1"/>
  <c r="Z2216" i="1" s="1"/>
  <c r="AA2216" i="1" s="1"/>
  <c r="U4137" i="1"/>
  <c r="V4137" i="1" s="1"/>
  <c r="Y4137" i="1"/>
  <c r="Z4137" i="1" s="1"/>
  <c r="AA4137" i="1" s="1"/>
  <c r="U4335" i="1"/>
  <c r="V4335" i="1" s="1"/>
  <c r="Y4335" i="1"/>
  <c r="Z4335" i="1" s="1"/>
  <c r="AA4335" i="1" s="1"/>
  <c r="U3939" i="1"/>
  <c r="V3939" i="1" s="1"/>
  <c r="Y3939" i="1"/>
  <c r="Z3939" i="1" s="1"/>
  <c r="AA3939" i="1" s="1"/>
  <c r="U3084" i="1"/>
  <c r="V3084" i="1" s="1"/>
  <c r="Y3084" i="1"/>
  <c r="Z3084" i="1" s="1"/>
  <c r="AA3084" i="1" s="1"/>
  <c r="U5695" i="1"/>
  <c r="V5695" i="1" s="1"/>
  <c r="Y5695" i="1"/>
  <c r="Z5695" i="1" s="1"/>
  <c r="AA5695" i="1" s="1"/>
  <c r="U3001" i="1"/>
  <c r="V3001" i="1" s="1"/>
  <c r="Y3001" i="1"/>
  <c r="Z3001" i="1" s="1"/>
  <c r="AA3001" i="1" s="1"/>
  <c r="U6042" i="1"/>
  <c r="V6042" i="1" s="1"/>
  <c r="Y6042" i="1"/>
  <c r="Z6042" i="1" s="1"/>
  <c r="AA6042" i="1" s="1"/>
  <c r="U5804" i="1"/>
  <c r="V5804" i="1" s="1"/>
  <c r="Y5804" i="1"/>
  <c r="U4596" i="1"/>
  <c r="V4596" i="1" s="1"/>
  <c r="Y4596" i="1"/>
  <c r="Z4596" i="1" s="1"/>
  <c r="AA4596" i="1" s="1"/>
  <c r="U5215" i="1"/>
  <c r="V5215" i="1" s="1"/>
  <c r="Y5215" i="1"/>
  <c r="Z5215" i="1" s="1"/>
  <c r="AA5215" i="1" s="1"/>
  <c r="U3079" i="1"/>
  <c r="V3079" i="1" s="1"/>
  <c r="Y3079" i="1"/>
  <c r="U4814" i="1"/>
  <c r="V4814" i="1" s="1"/>
  <c r="Y4814" i="1"/>
  <c r="Z4814" i="1" s="1"/>
  <c r="AA4814" i="1" s="1"/>
  <c r="U5940" i="1"/>
  <c r="V5940" i="1" s="1"/>
  <c r="Y5940" i="1"/>
  <c r="Z5940" i="1" s="1"/>
  <c r="AA5940" i="1" s="1"/>
  <c r="U6051" i="1"/>
  <c r="V6051" i="1" s="1"/>
  <c r="Y6051" i="1"/>
  <c r="Z6051" i="1" s="1"/>
  <c r="AA6051" i="1" s="1"/>
  <c r="U5685" i="1"/>
  <c r="V5685" i="1" s="1"/>
  <c r="Y5685" i="1"/>
  <c r="U4939" i="1"/>
  <c r="V4939" i="1" s="1"/>
  <c r="Y4939" i="1"/>
  <c r="Z4939" i="1" s="1"/>
  <c r="AA4939" i="1" s="1"/>
  <c r="U2762" i="1"/>
  <c r="V2762" i="1" s="1"/>
  <c r="Y2762" i="1"/>
  <c r="Z4511" i="1"/>
  <c r="AA4511" i="1" s="1"/>
  <c r="U3562" i="1"/>
  <c r="V3562" i="1" s="1"/>
  <c r="Y3562" i="1"/>
  <c r="Z3562" i="1" s="1"/>
  <c r="AA3562" i="1" s="1"/>
  <c r="U3471" i="1"/>
  <c r="V3471" i="1" s="1"/>
  <c r="Y3471" i="1"/>
  <c r="Z3471" i="1" s="1"/>
  <c r="AA3471" i="1" s="1"/>
  <c r="U5555" i="1"/>
  <c r="V5555" i="1" s="1"/>
  <c r="Y5555" i="1"/>
  <c r="Z5555" i="1" s="1"/>
  <c r="AA5555" i="1" s="1"/>
  <c r="U5285" i="1"/>
  <c r="V5285" i="1" s="1"/>
  <c r="Y5285" i="1"/>
  <c r="Z5285" i="1" s="1"/>
  <c r="AA5285" i="1" s="1"/>
  <c r="U5257" i="1"/>
  <c r="V5257" i="1" s="1"/>
  <c r="Y5257" i="1"/>
  <c r="Z5257" i="1" s="1"/>
  <c r="AA5257" i="1" s="1"/>
  <c r="U2295" i="1"/>
  <c r="V2295" i="1" s="1"/>
  <c r="Y2295" i="1"/>
  <c r="Z2295" i="1" s="1"/>
  <c r="AA2295" i="1" s="1"/>
  <c r="U3880" i="1"/>
  <c r="V3880" i="1" s="1"/>
  <c r="Y3880" i="1"/>
  <c r="Z3880" i="1" s="1"/>
  <c r="AA3880" i="1" s="1"/>
  <c r="U476" i="1"/>
  <c r="V476" i="1" s="1"/>
  <c r="Y476" i="1"/>
  <c r="Z476" i="1" s="1"/>
  <c r="AA476" i="1" s="1"/>
  <c r="U423" i="1"/>
  <c r="V423" i="1" s="1"/>
  <c r="Y423" i="1"/>
  <c r="Z423" i="1" s="1"/>
  <c r="AA423" i="1" s="1"/>
  <c r="U348" i="1"/>
  <c r="V348" i="1" s="1"/>
  <c r="Y348" i="1"/>
  <c r="Z348" i="1" s="1"/>
  <c r="AA348" i="1" s="1"/>
  <c r="U4704" i="1"/>
  <c r="V4704" i="1" s="1"/>
  <c r="Y4704" i="1"/>
  <c r="Z4704" i="1" s="1"/>
  <c r="AA4704" i="1" s="1"/>
  <c r="U2844" i="1"/>
  <c r="V2844" i="1" s="1"/>
  <c r="Y2844" i="1"/>
  <c r="Z2844" i="1" s="1"/>
  <c r="AA2844" i="1" s="1"/>
  <c r="U3966" i="1"/>
  <c r="V3966" i="1" s="1"/>
  <c r="Y3966" i="1"/>
  <c r="Z3966" i="1" s="1"/>
  <c r="AA3966" i="1" s="1"/>
  <c r="Z5341" i="1"/>
  <c r="AA5341" i="1" s="1"/>
  <c r="Z5986" i="1"/>
  <c r="AA5986" i="1" s="1"/>
  <c r="Z5985" i="1"/>
  <c r="AA5985" i="1" s="1"/>
  <c r="U4980" i="1"/>
  <c r="V4980" i="1" s="1"/>
  <c r="Y4980" i="1"/>
  <c r="Z4980" i="1" s="1"/>
  <c r="AA4980" i="1" s="1"/>
  <c r="U150" i="1"/>
  <c r="V150" i="1" s="1"/>
  <c r="Y150" i="1"/>
  <c r="Z150" i="1" s="1"/>
  <c r="AA150" i="1" s="1"/>
  <c r="U6018" i="1"/>
  <c r="V6018" i="1" s="1"/>
  <c r="Y6018" i="1"/>
  <c r="Z6018" i="1" s="1"/>
  <c r="AA6018" i="1" s="1"/>
  <c r="U4659" i="1"/>
  <c r="V4659" i="1" s="1"/>
  <c r="Y4659" i="1"/>
  <c r="Z4659" i="1" s="1"/>
  <c r="AA4659" i="1" s="1"/>
  <c r="U2920" i="1"/>
  <c r="V2920" i="1" s="1"/>
  <c r="Y2920" i="1"/>
  <c r="Z2920" i="1" s="1"/>
  <c r="AA2920" i="1" s="1"/>
  <c r="U981" i="1"/>
  <c r="V981" i="1" s="1"/>
  <c r="Y981" i="1"/>
  <c r="Z981" i="1" s="1"/>
  <c r="AA981" i="1" s="1"/>
  <c r="U902" i="1"/>
  <c r="V902" i="1" s="1"/>
  <c r="Y902" i="1"/>
  <c r="U505" i="1"/>
  <c r="V505" i="1" s="1"/>
  <c r="Y505" i="1"/>
  <c r="Z505" i="1" s="1"/>
  <c r="AA505" i="1" s="1"/>
  <c r="U3487" i="1"/>
  <c r="V3487" i="1" s="1"/>
  <c r="Y3487" i="1"/>
  <c r="Z3487" i="1" s="1"/>
  <c r="AA3487" i="1" s="1"/>
  <c r="U2460" i="1"/>
  <c r="V2460" i="1" s="1"/>
  <c r="Y2460" i="1"/>
  <c r="Z2460" i="1" s="1"/>
  <c r="AA2460" i="1" s="1"/>
  <c r="U5926" i="1"/>
  <c r="V5926" i="1" s="1"/>
  <c r="Y5926" i="1"/>
  <c r="U1977" i="1"/>
  <c r="V1977" i="1" s="1"/>
  <c r="Y1977" i="1"/>
  <c r="Z1977" i="1" s="1"/>
  <c r="AA1977" i="1" s="1"/>
  <c r="U644" i="1"/>
  <c r="V644" i="1" s="1"/>
  <c r="Y644" i="1"/>
  <c r="Z644" i="1" s="1"/>
  <c r="AA644" i="1" s="1"/>
  <c r="U2180" i="1"/>
  <c r="V2180" i="1" s="1"/>
  <c r="Y2180" i="1"/>
  <c r="Z2180" i="1" s="1"/>
  <c r="AA2180" i="1" s="1"/>
  <c r="U2637" i="1"/>
  <c r="V2637" i="1" s="1"/>
  <c r="Y2637" i="1"/>
  <c r="Z2637" i="1" s="1"/>
  <c r="AA2637" i="1" s="1"/>
  <c r="U385" i="1"/>
  <c r="V385" i="1" s="1"/>
  <c r="Y385" i="1"/>
  <c r="Z385" i="1" s="1"/>
  <c r="AA385" i="1" s="1"/>
  <c r="U2921" i="1"/>
  <c r="V2921" i="1" s="1"/>
  <c r="Y2921" i="1"/>
  <c r="Z2921" i="1" s="1"/>
  <c r="AA2921" i="1" s="1"/>
  <c r="U1020" i="1"/>
  <c r="V1020" i="1" s="1"/>
  <c r="Y1020" i="1"/>
  <c r="Z1020" i="1" s="1"/>
  <c r="AA1020" i="1" s="1"/>
  <c r="U3303" i="1"/>
  <c r="V3303" i="1" s="1"/>
  <c r="Y3303" i="1"/>
  <c r="Z3303" i="1" s="1"/>
  <c r="AA3303" i="1" s="1"/>
  <c r="U1990" i="1"/>
  <c r="V1990" i="1" s="1"/>
  <c r="Y1990" i="1"/>
  <c r="Z1990" i="1" s="1"/>
  <c r="AA1990" i="1" s="1"/>
  <c r="U759" i="1"/>
  <c r="V759" i="1" s="1"/>
  <c r="Y759" i="1"/>
  <c r="Z759" i="1" s="1"/>
  <c r="AA759" i="1" s="1"/>
  <c r="U5376" i="1"/>
  <c r="V5376" i="1" s="1"/>
  <c r="Y5376" i="1"/>
  <c r="U6098" i="1"/>
  <c r="V6098" i="1" s="1"/>
  <c r="Y6098" i="1"/>
  <c r="Z6098" i="1" s="1"/>
  <c r="AA6098" i="1" s="1"/>
  <c r="U2296" i="1"/>
  <c r="V2296" i="1" s="1"/>
  <c r="Y2296" i="1"/>
  <c r="Z2296" i="1" s="1"/>
  <c r="AA2296" i="1" s="1"/>
  <c r="U4096" i="1"/>
  <c r="V4096" i="1" s="1"/>
  <c r="Y4096" i="1"/>
  <c r="U916" i="1"/>
  <c r="V916" i="1" s="1"/>
  <c r="Y916" i="1"/>
  <c r="Z916" i="1" s="1"/>
  <c r="AA916" i="1" s="1"/>
  <c r="U1053" i="1"/>
  <c r="V1053" i="1" s="1"/>
  <c r="Y1053" i="1"/>
  <c r="Z1053" i="1" s="1"/>
  <c r="AA1053" i="1" s="1"/>
  <c r="U4898" i="1"/>
  <c r="V4898" i="1" s="1"/>
  <c r="Y4898" i="1"/>
  <c r="Z4898" i="1" s="1"/>
  <c r="AA4898" i="1" s="1"/>
  <c r="U1685" i="1"/>
  <c r="V1685" i="1" s="1"/>
  <c r="Y1685" i="1"/>
  <c r="Z1685" i="1" s="1"/>
  <c r="AA1685" i="1" s="1"/>
  <c r="U2002" i="1"/>
  <c r="V2002" i="1" s="1"/>
  <c r="Y2002" i="1"/>
  <c r="Z2002" i="1" s="1"/>
  <c r="AA2002" i="1" s="1"/>
  <c r="U687" i="1"/>
  <c r="V687" i="1" s="1"/>
  <c r="Y687" i="1"/>
  <c r="Z687" i="1" s="1"/>
  <c r="AA687" i="1" s="1"/>
  <c r="U3451" i="1"/>
  <c r="V3451" i="1" s="1"/>
  <c r="Y3451" i="1"/>
  <c r="Z3451" i="1" s="1"/>
  <c r="AA3451" i="1" s="1"/>
  <c r="U3658" i="1"/>
  <c r="V3658" i="1" s="1"/>
  <c r="Y3658" i="1"/>
  <c r="Z3658" i="1" s="1"/>
  <c r="AA3658" i="1" s="1"/>
  <c r="U312" i="1"/>
  <c r="V312" i="1" s="1"/>
  <c r="Y312" i="1"/>
  <c r="Z312" i="1" s="1"/>
  <c r="AA312" i="1" s="1"/>
  <c r="U1004" i="1"/>
  <c r="V1004" i="1" s="1"/>
  <c r="Y1004" i="1"/>
  <c r="Z1004" i="1" s="1"/>
  <c r="AA1004" i="1" s="1"/>
  <c r="U3786" i="1"/>
  <c r="V3786" i="1" s="1"/>
  <c r="Y3786" i="1"/>
  <c r="Z3786" i="1" s="1"/>
  <c r="AA3786" i="1" s="1"/>
  <c r="U3047" i="1"/>
  <c r="V3047" i="1" s="1"/>
  <c r="Y3047" i="1"/>
  <c r="Z3047" i="1" s="1"/>
  <c r="AA3047" i="1" s="1"/>
  <c r="U1493" i="1"/>
  <c r="V1493" i="1" s="1"/>
  <c r="Y1493" i="1"/>
  <c r="Z1493" i="1" s="1"/>
  <c r="AA1493" i="1" s="1"/>
  <c r="U1413" i="1"/>
  <c r="V1413" i="1" s="1"/>
  <c r="Y1413" i="1"/>
  <c r="Z1413" i="1" s="1"/>
  <c r="AA1413" i="1" s="1"/>
  <c r="U560" i="1"/>
  <c r="V560" i="1" s="1"/>
  <c r="Y560" i="1"/>
  <c r="Z560" i="1" s="1"/>
  <c r="AA560" i="1" s="1"/>
  <c r="U2599" i="1"/>
  <c r="V2599" i="1" s="1"/>
  <c r="Y2599" i="1"/>
  <c r="Z2599" i="1" s="1"/>
  <c r="AA2599" i="1" s="1"/>
  <c r="U4226" i="1"/>
  <c r="V4226" i="1" s="1"/>
  <c r="Y4226" i="1"/>
  <c r="Z4226" i="1" s="1"/>
  <c r="AA4226" i="1" s="1"/>
  <c r="U1777" i="1"/>
  <c r="V1777" i="1" s="1"/>
  <c r="Y1777" i="1"/>
  <c r="Z1777" i="1" s="1"/>
  <c r="AA1777" i="1" s="1"/>
  <c r="U4148" i="1"/>
  <c r="V4148" i="1" s="1"/>
  <c r="Y4148" i="1"/>
  <c r="Z4148" i="1" s="1"/>
  <c r="AA4148" i="1" s="1"/>
  <c r="U384" i="1"/>
  <c r="V384" i="1" s="1"/>
  <c r="Y384" i="1"/>
  <c r="Z384" i="1" s="1"/>
  <c r="AA384" i="1" s="1"/>
  <c r="U996" i="1"/>
  <c r="V996" i="1" s="1"/>
  <c r="Y996" i="1"/>
  <c r="Z996" i="1" s="1"/>
  <c r="AA996" i="1" s="1"/>
  <c r="U1037" i="1"/>
  <c r="V1037" i="1" s="1"/>
  <c r="Y1037" i="1"/>
  <c r="Z1037" i="1" s="1"/>
  <c r="AA1037" i="1" s="1"/>
  <c r="U3023" i="1"/>
  <c r="V3023" i="1" s="1"/>
  <c r="Y3023" i="1"/>
  <c r="Z3023" i="1" s="1"/>
  <c r="AA3023" i="1" s="1"/>
  <c r="U58" i="1"/>
  <c r="V58" i="1" s="1"/>
  <c r="Y58" i="1"/>
  <c r="Z58" i="1" s="1"/>
  <c r="AA58" i="1" s="1"/>
  <c r="U4567" i="1"/>
  <c r="V4567" i="1" s="1"/>
  <c r="Y4567" i="1"/>
  <c r="Z4567" i="1" s="1"/>
  <c r="AA4567" i="1" s="1"/>
  <c r="U5732" i="1"/>
  <c r="V5732" i="1" s="1"/>
  <c r="Y5732" i="1"/>
  <c r="Z5732" i="1" s="1"/>
  <c r="AA5732" i="1" s="1"/>
  <c r="U6129" i="1"/>
  <c r="V6129" i="1" s="1"/>
  <c r="Y6129" i="1"/>
  <c r="Z6129" i="1" s="1"/>
  <c r="AA6129" i="1" s="1"/>
  <c r="U6008" i="1"/>
  <c r="V6008" i="1" s="1"/>
  <c r="Y6008" i="1"/>
  <c r="Z6008" i="1" s="1"/>
  <c r="AA6008" i="1" s="1"/>
  <c r="U5013" i="1"/>
  <c r="V5013" i="1" s="1"/>
  <c r="Y5013" i="1"/>
  <c r="Z5013" i="1" s="1"/>
  <c r="AA5013" i="1" s="1"/>
  <c r="U2379" i="1"/>
  <c r="V2379" i="1" s="1"/>
  <c r="Y2379" i="1"/>
  <c r="Z2379" i="1" s="1"/>
  <c r="AA2379" i="1" s="1"/>
  <c r="U5467" i="1"/>
  <c r="V5467" i="1" s="1"/>
  <c r="Y5467" i="1"/>
  <c r="U1504" i="1"/>
  <c r="V1504" i="1" s="1"/>
  <c r="Y1504" i="1"/>
  <c r="Z1504" i="1" s="1"/>
  <c r="AA1504" i="1" s="1"/>
  <c r="U1464" i="1"/>
  <c r="V1464" i="1" s="1"/>
  <c r="Y1464" i="1"/>
  <c r="Z1464" i="1" s="1"/>
  <c r="AA1464" i="1" s="1"/>
  <c r="U1429" i="1"/>
  <c r="V1429" i="1" s="1"/>
  <c r="Y1429" i="1"/>
  <c r="Z1429" i="1" s="1"/>
  <c r="AA1429" i="1" s="1"/>
  <c r="U3549" i="1"/>
  <c r="V3549" i="1" s="1"/>
  <c r="Y3549" i="1"/>
  <c r="Z3549" i="1" s="1"/>
  <c r="AA3549" i="1" s="1"/>
  <c r="U3512" i="1"/>
  <c r="V3512" i="1" s="1"/>
  <c r="Y3512" i="1"/>
  <c r="Z3512" i="1" s="1"/>
  <c r="AA3512" i="1" s="1"/>
  <c r="U2152" i="1"/>
  <c r="V2152" i="1" s="1"/>
  <c r="Y2152" i="1"/>
  <c r="U2274" i="1"/>
  <c r="V2274" i="1" s="1"/>
  <c r="Y2274" i="1"/>
  <c r="Z2274" i="1" s="1"/>
  <c r="AA2274" i="1" s="1"/>
  <c r="U903" i="1"/>
  <c r="V903" i="1" s="1"/>
  <c r="Y903" i="1"/>
  <c r="Z903" i="1" s="1"/>
  <c r="AA903" i="1" s="1"/>
  <c r="U273" i="1"/>
  <c r="V273" i="1" s="1"/>
  <c r="Y273" i="1"/>
  <c r="Z273" i="1" s="1"/>
  <c r="AA273" i="1" s="1"/>
  <c r="U4054" i="1"/>
  <c r="V4054" i="1" s="1"/>
  <c r="Y4054" i="1"/>
  <c r="Z4054" i="1" s="1"/>
  <c r="AA4054" i="1" s="1"/>
  <c r="U4400" i="1"/>
  <c r="V4400" i="1" s="1"/>
  <c r="Y4400" i="1"/>
  <c r="U1092" i="1"/>
  <c r="V1092" i="1" s="1"/>
  <c r="Y1092" i="1"/>
  <c r="Z1092" i="1" s="1"/>
  <c r="AA1092" i="1" s="1"/>
  <c r="U1033" i="1"/>
  <c r="V1033" i="1" s="1"/>
  <c r="Y1033" i="1"/>
  <c r="Z1033" i="1" s="1"/>
  <c r="AA1033" i="1" s="1"/>
  <c r="U261" i="1"/>
  <c r="V261" i="1" s="1"/>
  <c r="Y261" i="1"/>
  <c r="Z261" i="1" s="1"/>
  <c r="AA261" i="1" s="1"/>
  <c r="U201" i="1"/>
  <c r="V201" i="1" s="1"/>
  <c r="Y201" i="1"/>
  <c r="Z201" i="1" s="1"/>
  <c r="AA201" i="1" s="1"/>
  <c r="U876" i="1"/>
  <c r="V876" i="1" s="1"/>
  <c r="Y876" i="1"/>
  <c r="Z876" i="1" s="1"/>
  <c r="AA876" i="1" s="1"/>
  <c r="Z5912" i="1"/>
  <c r="AA5912" i="1" s="1"/>
  <c r="Z5913" i="1"/>
  <c r="AA5913" i="1" s="1"/>
  <c r="U5038" i="1"/>
  <c r="V5038" i="1" s="1"/>
  <c r="Y5038" i="1"/>
  <c r="U5719" i="1"/>
  <c r="V5719" i="1" s="1"/>
  <c r="Y5719" i="1"/>
  <c r="Z5719" i="1" s="1"/>
  <c r="AA5719" i="1" s="1"/>
  <c r="U4362" i="1"/>
  <c r="V4362" i="1" s="1"/>
  <c r="Y4362" i="1"/>
  <c r="Z4362" i="1" s="1"/>
  <c r="AA4362" i="1" s="1"/>
  <c r="U3091" i="1"/>
  <c r="V3091" i="1" s="1"/>
  <c r="Y3091" i="1"/>
  <c r="Z3091" i="1" s="1"/>
  <c r="AA3091" i="1" s="1"/>
  <c r="U5697" i="1"/>
  <c r="V5697" i="1" s="1"/>
  <c r="Y5697" i="1"/>
  <c r="Z5697" i="1" s="1"/>
  <c r="AA5697" i="1" s="1"/>
  <c r="U4087" i="1"/>
  <c r="V4087" i="1" s="1"/>
  <c r="Y4087" i="1"/>
  <c r="U6049" i="1"/>
  <c r="V6049" i="1" s="1"/>
  <c r="Y6049" i="1"/>
  <c r="Z6049" i="1" s="1"/>
  <c r="AA6049" i="1" s="1"/>
  <c r="U5863" i="1"/>
  <c r="V5863" i="1" s="1"/>
  <c r="Y5863" i="1"/>
  <c r="Z5863" i="1" s="1"/>
  <c r="AA5863" i="1" s="1"/>
  <c r="U1335" i="1"/>
  <c r="V1335" i="1" s="1"/>
  <c r="Y1335" i="1"/>
  <c r="Z1335" i="1" s="1"/>
  <c r="AA1335" i="1" s="1"/>
  <c r="U3896" i="1"/>
  <c r="V3896" i="1" s="1"/>
  <c r="Y3896" i="1"/>
  <c r="Z3896" i="1" s="1"/>
  <c r="AA3896" i="1" s="1"/>
  <c r="U3374" i="1"/>
  <c r="V3374" i="1" s="1"/>
  <c r="Y3374" i="1"/>
  <c r="Z3374" i="1" s="1"/>
  <c r="AA3374" i="1" s="1"/>
  <c r="U625" i="1"/>
  <c r="V625" i="1" s="1"/>
  <c r="Y625" i="1"/>
  <c r="Z625" i="1" s="1"/>
  <c r="AA625" i="1" s="1"/>
  <c r="U1813" i="1"/>
  <c r="V1813" i="1" s="1"/>
  <c r="Y1813" i="1"/>
  <c r="Z1813" i="1" s="1"/>
  <c r="AA1813" i="1" s="1"/>
  <c r="U2735" i="1"/>
  <c r="V2735" i="1" s="1"/>
  <c r="Y2735" i="1"/>
  <c r="Z2735" i="1" s="1"/>
  <c r="AA2735" i="1" s="1"/>
  <c r="U442" i="1"/>
  <c r="V442" i="1" s="1"/>
  <c r="Y442" i="1"/>
  <c r="Z442" i="1" s="1"/>
  <c r="AA442" i="1" s="1"/>
  <c r="U2933" i="1"/>
  <c r="V2933" i="1" s="1"/>
  <c r="Y2933" i="1"/>
  <c r="Z2933" i="1" s="1"/>
  <c r="AA2933" i="1" s="1"/>
  <c r="U3796" i="1"/>
  <c r="V3796" i="1" s="1"/>
  <c r="Y3796" i="1"/>
  <c r="Z3796" i="1" s="1"/>
  <c r="AA3796" i="1" s="1"/>
  <c r="U4648" i="1"/>
  <c r="V4648" i="1" s="1"/>
  <c r="Y4648" i="1"/>
  <c r="Z4648" i="1" s="1"/>
  <c r="AA4648" i="1" s="1"/>
  <c r="U4807" i="1"/>
  <c r="V4807" i="1" s="1"/>
  <c r="Y4807" i="1"/>
  <c r="Z4807" i="1" s="1"/>
  <c r="AA4807" i="1" s="1"/>
  <c r="U1303" i="1"/>
  <c r="V1303" i="1" s="1"/>
  <c r="Y1303" i="1"/>
  <c r="Z1303" i="1" s="1"/>
  <c r="AA1303" i="1" s="1"/>
  <c r="U2019" i="1"/>
  <c r="V2019" i="1" s="1"/>
  <c r="Y2019" i="1"/>
  <c r="Z2019" i="1" s="1"/>
  <c r="AA2019" i="1" s="1"/>
  <c r="U2799" i="1"/>
  <c r="V2799" i="1" s="1"/>
  <c r="Y2799" i="1"/>
  <c r="Z2799" i="1" s="1"/>
  <c r="AA2799" i="1" s="1"/>
  <c r="U1806" i="1"/>
  <c r="V1806" i="1" s="1"/>
  <c r="Y1806" i="1"/>
  <c r="Z1806" i="1" s="1"/>
  <c r="AA1806" i="1" s="1"/>
  <c r="U2199" i="1"/>
  <c r="V2199" i="1" s="1"/>
  <c r="Y2199" i="1"/>
  <c r="Z2199" i="1" s="1"/>
  <c r="AA2199" i="1" s="1"/>
  <c r="U2345" i="1"/>
  <c r="V2345" i="1" s="1"/>
  <c r="Y2345" i="1"/>
  <c r="Z2345" i="1" s="1"/>
  <c r="AA2345" i="1" s="1"/>
  <c r="U1947" i="1"/>
  <c r="V1947" i="1" s="1"/>
  <c r="Y1947" i="1"/>
  <c r="Z1947" i="1" s="1"/>
  <c r="AA1947" i="1" s="1"/>
  <c r="U215" i="1"/>
  <c r="V215" i="1" s="1"/>
  <c r="Y215" i="1"/>
  <c r="Z215" i="1" s="1"/>
  <c r="AA215" i="1" s="1"/>
  <c r="U5677" i="1"/>
  <c r="V5677" i="1" s="1"/>
  <c r="Y5677" i="1"/>
  <c r="Z5576" i="1"/>
  <c r="AA5576" i="1" s="1"/>
  <c r="Z5997" i="1"/>
  <c r="AA5997" i="1" s="1"/>
  <c r="Z5310" i="1"/>
  <c r="AA5310" i="1" s="1"/>
  <c r="Z5952" i="1"/>
  <c r="AA5952" i="1" s="1"/>
  <c r="Z5461" i="1"/>
  <c r="AA5461" i="1" s="1"/>
  <c r="U148" i="1"/>
  <c r="V148" i="1" s="1"/>
  <c r="Y148" i="1"/>
  <c r="Z148" i="1" s="1"/>
  <c r="AA148" i="1" s="1"/>
  <c r="U20" i="1"/>
  <c r="V20" i="1" s="1"/>
  <c r="Y20" i="1"/>
  <c r="Z20" i="1" s="1"/>
  <c r="AA20" i="1" s="1"/>
  <c r="U6164" i="1"/>
  <c r="V6164" i="1" s="1"/>
  <c r="Y6164" i="1"/>
  <c r="Z6164" i="1" s="1"/>
  <c r="AA6164" i="1" s="1"/>
  <c r="U2522" i="1"/>
  <c r="V2522" i="1" s="1"/>
  <c r="Y2522" i="1"/>
  <c r="Z2522" i="1" s="1"/>
  <c r="AA2522" i="1" s="1"/>
  <c r="U3061" i="1"/>
  <c r="V3061" i="1" s="1"/>
  <c r="Y3061" i="1"/>
  <c r="Z3061" i="1" s="1"/>
  <c r="AA3061" i="1" s="1"/>
  <c r="U1422" i="1"/>
  <c r="V1422" i="1" s="1"/>
  <c r="Y1422" i="1"/>
  <c r="Z1422" i="1" s="1"/>
  <c r="AA1422" i="1" s="1"/>
  <c r="U1447" i="1"/>
  <c r="V1447" i="1" s="1"/>
  <c r="Y1447" i="1"/>
  <c r="Z1447" i="1" s="1"/>
  <c r="AA1447" i="1" s="1"/>
  <c r="U1582" i="1"/>
  <c r="V1582" i="1" s="1"/>
  <c r="Y1582" i="1"/>
  <c r="Z1582" i="1" s="1"/>
  <c r="AA1582" i="1" s="1"/>
  <c r="U4787" i="1"/>
  <c r="V4787" i="1" s="1"/>
  <c r="Y4787" i="1"/>
  <c r="Z4787" i="1" s="1"/>
  <c r="AA4787" i="1" s="1"/>
  <c r="U123" i="1"/>
  <c r="V123" i="1" s="1"/>
  <c r="Y123" i="1"/>
  <c r="Z123" i="1" s="1"/>
  <c r="AA123" i="1" s="1"/>
  <c r="U11" i="1"/>
  <c r="V11" i="1" s="1"/>
  <c r="Y11" i="1"/>
  <c r="Z11" i="1" s="1"/>
  <c r="AA11" i="1" s="1"/>
  <c r="U6082" i="1"/>
  <c r="V6082" i="1" s="1"/>
  <c r="Y6082" i="1"/>
  <c r="Z6082" i="1" s="1"/>
  <c r="AA6082" i="1" s="1"/>
  <c r="U1569" i="1"/>
  <c r="V1569" i="1" s="1"/>
  <c r="Y1569" i="1"/>
  <c r="Z1569" i="1" s="1"/>
  <c r="AA1569" i="1" s="1"/>
  <c r="U1289" i="1"/>
  <c r="V1289" i="1" s="1"/>
  <c r="Y1289" i="1"/>
  <c r="Z1289" i="1" s="1"/>
  <c r="AA1289" i="1" s="1"/>
  <c r="U1580" i="1"/>
  <c r="V1580" i="1" s="1"/>
  <c r="Y1580" i="1"/>
  <c r="Z1580" i="1" s="1"/>
  <c r="AA1580" i="1" s="1"/>
  <c r="U1159" i="1"/>
  <c r="V1159" i="1" s="1"/>
  <c r="Y1159" i="1"/>
  <c r="Z1159" i="1" s="1"/>
  <c r="AA1159" i="1" s="1"/>
  <c r="U1677" i="1"/>
  <c r="V1677" i="1" s="1"/>
  <c r="Y1677" i="1"/>
  <c r="Z1677" i="1" s="1"/>
  <c r="AA1677" i="1" s="1"/>
  <c r="U5531" i="1"/>
  <c r="V5531" i="1" s="1"/>
  <c r="Y5531" i="1"/>
  <c r="Z5531" i="1" s="1"/>
  <c r="AA5531" i="1" s="1"/>
  <c r="U4411" i="1"/>
  <c r="V4411" i="1" s="1"/>
  <c r="Y4411" i="1"/>
  <c r="Z4411" i="1" s="1"/>
  <c r="AA4411" i="1" s="1"/>
  <c r="U29" i="1"/>
  <c r="V29" i="1" s="1"/>
  <c r="Y29" i="1"/>
  <c r="Z29" i="1" s="1"/>
  <c r="AA29" i="1" s="1"/>
  <c r="U6193" i="1"/>
  <c r="V6193" i="1" s="1"/>
  <c r="Y6193" i="1"/>
  <c r="Z6193" i="1" s="1"/>
  <c r="AA6193" i="1" s="1"/>
  <c r="U2532" i="1"/>
  <c r="V2532" i="1" s="1"/>
  <c r="Y2532" i="1"/>
  <c r="Z2532" i="1" s="1"/>
  <c r="AA2532" i="1" s="1"/>
  <c r="U1460" i="1"/>
  <c r="V1460" i="1" s="1"/>
  <c r="Y1460" i="1"/>
  <c r="Z1460" i="1" s="1"/>
  <c r="AA1460" i="1" s="1"/>
  <c r="U1415" i="1"/>
  <c r="V1415" i="1" s="1"/>
  <c r="Y1415" i="1"/>
  <c r="Z1415" i="1" s="1"/>
  <c r="AA1415" i="1" s="1"/>
  <c r="U1254" i="1"/>
  <c r="V1254" i="1" s="1"/>
  <c r="Y1254" i="1"/>
  <c r="Z1254" i="1" s="1"/>
  <c r="AA1254" i="1" s="1"/>
  <c r="U3126" i="1"/>
  <c r="V3126" i="1" s="1"/>
  <c r="Y3126" i="1"/>
  <c r="Z3126" i="1" s="1"/>
  <c r="AA3126" i="1" s="1"/>
  <c r="U562" i="1"/>
  <c r="V562" i="1" s="1"/>
  <c r="Y562" i="1"/>
  <c r="Z562" i="1" s="1"/>
  <c r="AA562" i="1" s="1"/>
  <c r="U2621" i="1"/>
  <c r="V2621" i="1" s="1"/>
  <c r="Y2621" i="1"/>
  <c r="Z2621" i="1" s="1"/>
  <c r="AA2621" i="1" s="1"/>
  <c r="U2409" i="1"/>
  <c r="V2409" i="1" s="1"/>
  <c r="Y2409" i="1"/>
  <c r="Z2409" i="1" s="1"/>
  <c r="AA2409" i="1" s="1"/>
  <c r="U42" i="1"/>
  <c r="V42" i="1" s="1"/>
  <c r="Y42" i="1"/>
  <c r="Z42" i="1" s="1"/>
  <c r="AA42" i="1" s="1"/>
  <c r="U5463" i="1"/>
  <c r="V5463" i="1" s="1"/>
  <c r="Y5463" i="1"/>
  <c r="Z5463" i="1" s="1"/>
  <c r="AA5463" i="1" s="1"/>
  <c r="U6065" i="1"/>
  <c r="V6065" i="1" s="1"/>
  <c r="Y6065" i="1"/>
  <c r="Z6065" i="1" s="1"/>
  <c r="AA6065" i="1" s="1"/>
  <c r="U3057" i="1"/>
  <c r="V3057" i="1" s="1"/>
  <c r="Y3057" i="1"/>
  <c r="Z3057" i="1" s="1"/>
  <c r="AA3057" i="1" s="1"/>
  <c r="U1534" i="1"/>
  <c r="V1534" i="1" s="1"/>
  <c r="Y1534" i="1"/>
  <c r="Z1534" i="1" s="1"/>
  <c r="AA1534" i="1" s="1"/>
  <c r="U1384" i="1"/>
  <c r="V1384" i="1" s="1"/>
  <c r="Y1384" i="1"/>
  <c r="Z1384" i="1" s="1"/>
  <c r="AA1384" i="1" s="1"/>
  <c r="U1574" i="1"/>
  <c r="V1574" i="1" s="1"/>
  <c r="Y1574" i="1"/>
  <c r="Z1574" i="1" s="1"/>
  <c r="AA1574" i="1" s="1"/>
  <c r="U1181" i="1"/>
  <c r="V1181" i="1" s="1"/>
  <c r="Y1181" i="1"/>
  <c r="Z1181" i="1" s="1"/>
  <c r="AA1181" i="1" s="1"/>
  <c r="U4001" i="1"/>
  <c r="V4001" i="1" s="1"/>
  <c r="Y4001" i="1"/>
  <c r="Z4001" i="1" s="1"/>
  <c r="AA4001" i="1" s="1"/>
  <c r="U2376" i="1"/>
  <c r="V2376" i="1" s="1"/>
  <c r="Y2376" i="1"/>
  <c r="Z2376" i="1" s="1"/>
  <c r="AA2376" i="1" s="1"/>
  <c r="U2400" i="1"/>
  <c r="V2400" i="1" s="1"/>
  <c r="Y2400" i="1"/>
  <c r="Z2400" i="1" s="1"/>
  <c r="AA2400" i="1" s="1"/>
  <c r="U133" i="1"/>
  <c r="V133" i="1" s="1"/>
  <c r="Y133" i="1"/>
  <c r="Z133" i="1" s="1"/>
  <c r="AA133" i="1" s="1"/>
  <c r="U4990" i="1"/>
  <c r="V4990" i="1" s="1"/>
  <c r="Y4990" i="1"/>
  <c r="Z4990" i="1" s="1"/>
  <c r="AA4990" i="1" s="1"/>
  <c r="U6171" i="1"/>
  <c r="V6171" i="1" s="1"/>
  <c r="Y6171" i="1"/>
  <c r="Z6171" i="1" s="1"/>
  <c r="AA6171" i="1" s="1"/>
  <c r="U5909" i="1"/>
  <c r="V5909" i="1" s="1"/>
  <c r="Y5909" i="1"/>
  <c r="Z5946" i="1"/>
  <c r="AA5946" i="1" s="1"/>
  <c r="Z5947" i="1"/>
  <c r="AA5947" i="1" s="1"/>
  <c r="U2087" i="1"/>
  <c r="V2087" i="1" s="1"/>
  <c r="Y2087" i="1"/>
  <c r="Z2087" i="1" s="1"/>
  <c r="AA2087" i="1" s="1"/>
  <c r="U2040" i="1"/>
  <c r="V2040" i="1" s="1"/>
  <c r="Y2040" i="1"/>
  <c r="Z2040" i="1" s="1"/>
  <c r="AA2040" i="1" s="1"/>
  <c r="U3746" i="1"/>
  <c r="V3746" i="1" s="1"/>
  <c r="Y3746" i="1"/>
  <c r="Z3746" i="1" s="1"/>
  <c r="AA3746" i="1" s="1"/>
  <c r="U2570" i="1"/>
  <c r="V2570" i="1" s="1"/>
  <c r="Y2570" i="1"/>
  <c r="Z2570" i="1" s="1"/>
  <c r="AA2570" i="1" s="1"/>
  <c r="U739" i="1"/>
  <c r="V739" i="1" s="1"/>
  <c r="Y739" i="1"/>
  <c r="Z739" i="1" s="1"/>
  <c r="AA739" i="1" s="1"/>
  <c r="U2667" i="1"/>
  <c r="V2667" i="1" s="1"/>
  <c r="Y2667" i="1"/>
  <c r="Z2667" i="1" s="1"/>
  <c r="AA2667" i="1" s="1"/>
  <c r="U4230" i="1"/>
  <c r="V4230" i="1" s="1"/>
  <c r="Y4230" i="1"/>
  <c r="Z4230" i="1" s="1"/>
  <c r="AA4230" i="1" s="1"/>
  <c r="U5008" i="1"/>
  <c r="V5008" i="1" s="1"/>
  <c r="Y5008" i="1"/>
  <c r="Z5008" i="1" s="1"/>
  <c r="AA5008" i="1" s="1"/>
  <c r="U3587" i="1"/>
  <c r="V3587" i="1" s="1"/>
  <c r="Y3587" i="1"/>
  <c r="Z3587" i="1" s="1"/>
  <c r="AA3587" i="1" s="1"/>
  <c r="U1791" i="1"/>
  <c r="V1791" i="1" s="1"/>
  <c r="Y1791" i="1"/>
  <c r="Z1791" i="1" s="1"/>
  <c r="AA1791" i="1" s="1"/>
  <c r="U2416" i="1"/>
  <c r="V2416" i="1" s="1"/>
  <c r="Y2416" i="1"/>
  <c r="U6114" i="1"/>
  <c r="V6114" i="1" s="1"/>
  <c r="Y6114" i="1"/>
  <c r="Z6114" i="1" s="1"/>
  <c r="AA6114" i="1" s="1"/>
  <c r="U1694" i="1"/>
  <c r="V1694" i="1" s="1"/>
  <c r="Y1694" i="1"/>
  <c r="Z1694" i="1" s="1"/>
  <c r="AA1694" i="1" s="1"/>
  <c r="U383" i="1"/>
  <c r="V383" i="1" s="1"/>
  <c r="Y383" i="1"/>
  <c r="Z383" i="1" s="1"/>
  <c r="AA383" i="1" s="1"/>
  <c r="U4669" i="1"/>
  <c r="V4669" i="1" s="1"/>
  <c r="Y4669" i="1"/>
  <c r="Z4669" i="1" s="1"/>
  <c r="AA4669" i="1" s="1"/>
  <c r="U954" i="1"/>
  <c r="V954" i="1" s="1"/>
  <c r="Y954" i="1"/>
  <c r="Z954" i="1" s="1"/>
  <c r="AA954" i="1" s="1"/>
  <c r="U497" i="1"/>
  <c r="V497" i="1" s="1"/>
  <c r="Y497" i="1"/>
  <c r="Z497" i="1" s="1"/>
  <c r="AA497" i="1" s="1"/>
  <c r="U793" i="1"/>
  <c r="V793" i="1" s="1"/>
  <c r="Y793" i="1"/>
  <c r="U198" i="1"/>
  <c r="V198" i="1" s="1"/>
  <c r="Y198" i="1"/>
  <c r="Z198" i="1" s="1"/>
  <c r="AA198" i="1" s="1"/>
  <c r="U4101" i="1"/>
  <c r="V4101" i="1" s="1"/>
  <c r="Y4101" i="1"/>
  <c r="Z4101" i="1" s="1"/>
  <c r="AA4101" i="1" s="1"/>
  <c r="U3808" i="1"/>
  <c r="V3808" i="1" s="1"/>
  <c r="Y3808" i="1"/>
  <c r="Z3808" i="1" s="1"/>
  <c r="AA3808" i="1" s="1"/>
  <c r="U4051" i="1"/>
  <c r="V4051" i="1" s="1"/>
  <c r="Y4051" i="1"/>
  <c r="U4038" i="1"/>
  <c r="V4038" i="1" s="1"/>
  <c r="Y4038" i="1"/>
  <c r="U2047" i="1"/>
  <c r="V2047" i="1" s="1"/>
  <c r="Y2047" i="1"/>
  <c r="Z2047" i="1" s="1"/>
  <c r="AA2047" i="1" s="1"/>
  <c r="U3513" i="1"/>
  <c r="V3513" i="1" s="1"/>
  <c r="Y3513" i="1"/>
  <c r="Z3513" i="1" s="1"/>
  <c r="AA3513" i="1" s="1"/>
  <c r="U2560" i="1"/>
  <c r="V2560" i="1" s="1"/>
  <c r="Y2560" i="1"/>
  <c r="Z2560" i="1" s="1"/>
  <c r="AA2560" i="1" s="1"/>
  <c r="U708" i="1"/>
  <c r="V708" i="1" s="1"/>
  <c r="Y708" i="1"/>
  <c r="Z708" i="1" s="1"/>
  <c r="AA708" i="1" s="1"/>
  <c r="U5493" i="1"/>
  <c r="V5493" i="1" s="1"/>
  <c r="Y5493" i="1"/>
  <c r="Z5493" i="1" s="1"/>
  <c r="AA5493" i="1" s="1"/>
  <c r="Z5978" i="1"/>
  <c r="AA5978" i="1" s="1"/>
  <c r="Z5979" i="1"/>
  <c r="AA5979" i="1" s="1"/>
  <c r="U3439" i="1"/>
  <c r="V3439" i="1" s="1"/>
  <c r="Y3439" i="1"/>
  <c r="Z3439" i="1" s="1"/>
  <c r="AA3439" i="1" s="1"/>
  <c r="U1827" i="1"/>
  <c r="V1827" i="1" s="1"/>
  <c r="Y1827" i="1"/>
  <c r="Z1827" i="1" s="1"/>
  <c r="AA1827" i="1" s="1"/>
  <c r="U4690" i="1"/>
  <c r="V4690" i="1" s="1"/>
  <c r="Y4690" i="1"/>
  <c r="U4637" i="1"/>
  <c r="V4637" i="1" s="1"/>
  <c r="Y4637" i="1"/>
  <c r="Z4637" i="1" s="1"/>
  <c r="AA4637" i="1" s="1"/>
  <c r="U2968" i="1"/>
  <c r="V2968" i="1" s="1"/>
  <c r="Y2968" i="1"/>
  <c r="Z2968" i="1" s="1"/>
  <c r="AA2968" i="1" s="1"/>
  <c r="U2226" i="1"/>
  <c r="V2226" i="1" s="1"/>
  <c r="Y2226" i="1"/>
  <c r="Z2226" i="1" s="1"/>
  <c r="AA2226" i="1" s="1"/>
  <c r="U2294" i="1"/>
  <c r="V2294" i="1" s="1"/>
  <c r="Y2294" i="1"/>
  <c r="U443" i="1"/>
  <c r="V443" i="1" s="1"/>
  <c r="Y443" i="1"/>
  <c r="Z443" i="1" s="1"/>
  <c r="AA443" i="1" s="1"/>
  <c r="U315" i="1"/>
  <c r="V315" i="1" s="1"/>
  <c r="Y315" i="1"/>
  <c r="Z315" i="1" s="1"/>
  <c r="AA315" i="1" s="1"/>
  <c r="U5408" i="1"/>
  <c r="V5408" i="1" s="1"/>
  <c r="Y5408" i="1"/>
  <c r="Z5408" i="1" s="1"/>
  <c r="AA5408" i="1" s="1"/>
  <c r="U1971" i="1"/>
  <c r="V1971" i="1" s="1"/>
  <c r="Y1971" i="1"/>
  <c r="Z1971" i="1" s="1"/>
  <c r="AA1971" i="1" s="1"/>
  <c r="U2916" i="1"/>
  <c r="V2916" i="1" s="1"/>
  <c r="Y2916" i="1"/>
  <c r="Z2916" i="1" s="1"/>
  <c r="AA2916" i="1" s="1"/>
  <c r="U5134" i="1"/>
  <c r="V5134" i="1" s="1"/>
  <c r="Y5134" i="1"/>
  <c r="U3490" i="1"/>
  <c r="V3490" i="1" s="1"/>
  <c r="Y3490" i="1"/>
  <c r="Z3490" i="1" s="1"/>
  <c r="AA3490" i="1" s="1"/>
  <c r="U1120" i="1"/>
  <c r="V1120" i="1" s="1"/>
  <c r="Y1120" i="1"/>
  <c r="Z1120" i="1" s="1"/>
  <c r="AA1120" i="1" s="1"/>
  <c r="U4713" i="1"/>
  <c r="V4713" i="1" s="1"/>
  <c r="Y4713" i="1"/>
  <c r="Z4713" i="1" s="1"/>
  <c r="AA4713" i="1" s="1"/>
  <c r="U165" i="1"/>
  <c r="V165" i="1" s="1"/>
  <c r="Y165" i="1"/>
  <c r="Z165" i="1" s="1"/>
  <c r="AA165" i="1" s="1"/>
  <c r="U872" i="1"/>
  <c r="V872" i="1" s="1"/>
  <c r="Y872" i="1"/>
  <c r="Z872" i="1" s="1"/>
  <c r="AA872" i="1" s="1"/>
  <c r="U1132" i="1"/>
  <c r="V1132" i="1" s="1"/>
  <c r="Y1132" i="1"/>
  <c r="Z1132" i="1" s="1"/>
  <c r="AA1132" i="1" s="1"/>
  <c r="U5858" i="1"/>
  <c r="V5858" i="1" s="1"/>
  <c r="Y5858" i="1"/>
  <c r="Z5858" i="1" s="1"/>
  <c r="AA5858" i="1" s="1"/>
  <c r="U142" i="1"/>
  <c r="V142" i="1" s="1"/>
  <c r="Y142" i="1"/>
  <c r="Z142" i="1" s="1"/>
  <c r="AA142" i="1" s="1"/>
  <c r="U96" i="1"/>
  <c r="V96" i="1" s="1"/>
  <c r="Y96" i="1"/>
  <c r="Z96" i="1" s="1"/>
  <c r="AA96" i="1" s="1"/>
  <c r="U16" i="1"/>
  <c r="V16" i="1" s="1"/>
  <c r="Y16" i="1"/>
  <c r="Z16" i="1" s="1"/>
  <c r="AA16" i="1" s="1"/>
  <c r="U3935" i="1"/>
  <c r="V3935" i="1" s="1"/>
  <c r="Y3935" i="1"/>
  <c r="Z3935" i="1" s="1"/>
  <c r="AA3935" i="1" s="1"/>
  <c r="U6096" i="1"/>
  <c r="V6096" i="1" s="1"/>
  <c r="Y6096" i="1"/>
  <c r="Z6096" i="1" s="1"/>
  <c r="AA6096" i="1" s="1"/>
  <c r="U2524" i="1"/>
  <c r="V2524" i="1" s="1"/>
  <c r="Y2524" i="1"/>
  <c r="Z2524" i="1" s="1"/>
  <c r="AA2524" i="1" s="1"/>
  <c r="U3755" i="1"/>
  <c r="V3755" i="1" s="1"/>
  <c r="Y3755" i="1"/>
  <c r="Z3755" i="1" s="1"/>
  <c r="AA3755" i="1" s="1"/>
  <c r="U3068" i="1"/>
  <c r="V3068" i="1" s="1"/>
  <c r="Y3068" i="1"/>
  <c r="Z3068" i="1" s="1"/>
  <c r="AA3068" i="1" s="1"/>
  <c r="U2371" i="1"/>
  <c r="V2371" i="1" s="1"/>
  <c r="Y2371" i="1"/>
  <c r="Z2371" i="1" s="1"/>
  <c r="AA2371" i="1" s="1"/>
  <c r="U3920" i="1"/>
  <c r="V3920" i="1" s="1"/>
  <c r="Y3920" i="1"/>
  <c r="Z3920" i="1" s="1"/>
  <c r="AA3920" i="1" s="1"/>
  <c r="U1565" i="1"/>
  <c r="V1565" i="1" s="1"/>
  <c r="Y1565" i="1"/>
  <c r="Z1565" i="1" s="1"/>
  <c r="AA1565" i="1" s="1"/>
  <c r="U1366" i="1"/>
  <c r="V1366" i="1" s="1"/>
  <c r="Y1366" i="1"/>
  <c r="Z1366" i="1" s="1"/>
  <c r="AA1366" i="1" s="1"/>
  <c r="U1546" i="1"/>
  <c r="V1546" i="1" s="1"/>
  <c r="Y1546" i="1"/>
  <c r="Z1546" i="1" s="1"/>
  <c r="AA1546" i="1" s="1"/>
  <c r="U1374" i="1"/>
  <c r="V1374" i="1" s="1"/>
  <c r="Y1374" i="1"/>
  <c r="Z1374" i="1" s="1"/>
  <c r="AA1374" i="1" s="1"/>
  <c r="U1470" i="1"/>
  <c r="V1470" i="1" s="1"/>
  <c r="Y1470" i="1"/>
  <c r="Z1470" i="1" s="1"/>
  <c r="AA1470" i="1" s="1"/>
  <c r="U1483" i="1"/>
  <c r="V1483" i="1" s="1"/>
  <c r="Y1483" i="1"/>
  <c r="Z1483" i="1" s="1"/>
  <c r="AA1483" i="1" s="1"/>
  <c r="U1217" i="1"/>
  <c r="V1217" i="1" s="1"/>
  <c r="Y1217" i="1"/>
  <c r="Z1217" i="1" s="1"/>
  <c r="AA1217" i="1" s="1"/>
  <c r="U1148" i="1"/>
  <c r="V1148" i="1" s="1"/>
  <c r="Y1148" i="1"/>
  <c r="Z1148" i="1" s="1"/>
  <c r="AA1148" i="1" s="1"/>
  <c r="U3227" i="1"/>
  <c r="V3227" i="1" s="1"/>
  <c r="Y3227" i="1"/>
  <c r="Z3227" i="1" s="1"/>
  <c r="AA3227" i="1" s="1"/>
  <c r="U2130" i="1"/>
  <c r="V2130" i="1" s="1"/>
  <c r="Y2130" i="1"/>
  <c r="Z2130" i="1" s="1"/>
  <c r="AA2130" i="1" s="1"/>
  <c r="U544" i="1"/>
  <c r="V544" i="1" s="1"/>
  <c r="Y544" i="1"/>
  <c r="Z544" i="1" s="1"/>
  <c r="AA544" i="1" s="1"/>
  <c r="U2125" i="1"/>
  <c r="V2125" i="1" s="1"/>
  <c r="Y2125" i="1"/>
  <c r="Z2125" i="1" s="1"/>
  <c r="AA2125" i="1" s="1"/>
  <c r="U2052" i="1"/>
  <c r="V2052" i="1" s="1"/>
  <c r="Y2052" i="1"/>
  <c r="Z2052" i="1" s="1"/>
  <c r="AA2052" i="1" s="1"/>
  <c r="U1985" i="1"/>
  <c r="V1985" i="1" s="1"/>
  <c r="Y1985" i="1"/>
  <c r="Z1985" i="1" s="1"/>
  <c r="AA1985" i="1" s="1"/>
  <c r="U3611" i="1"/>
  <c r="V3611" i="1" s="1"/>
  <c r="Y3611" i="1"/>
  <c r="Z3611" i="1" s="1"/>
  <c r="AA3611" i="1" s="1"/>
  <c r="U3729" i="1"/>
  <c r="V3729" i="1" s="1"/>
  <c r="Y3729" i="1"/>
  <c r="Z3729" i="1" s="1"/>
  <c r="AA3729" i="1" s="1"/>
  <c r="U665" i="1"/>
  <c r="V665" i="1" s="1"/>
  <c r="Y665" i="1"/>
  <c r="Z665" i="1" s="1"/>
  <c r="AA665" i="1" s="1"/>
  <c r="U747" i="1"/>
  <c r="V747" i="1" s="1"/>
  <c r="Y747" i="1"/>
  <c r="Z747" i="1" s="1"/>
  <c r="AA747" i="1" s="1"/>
  <c r="U658" i="1"/>
  <c r="V658" i="1" s="1"/>
  <c r="Y658" i="1"/>
  <c r="Z658" i="1" s="1"/>
  <c r="AA658" i="1" s="1"/>
  <c r="U2665" i="1"/>
  <c r="V2665" i="1" s="1"/>
  <c r="Y2665" i="1"/>
  <c r="Z2665" i="1" s="1"/>
  <c r="AA2665" i="1" s="1"/>
  <c r="U590" i="1"/>
  <c r="V590" i="1" s="1"/>
  <c r="Y590" i="1"/>
  <c r="Z590" i="1" s="1"/>
  <c r="AA590" i="1" s="1"/>
  <c r="U4060" i="1"/>
  <c r="V4060" i="1" s="1"/>
  <c r="Y4060" i="1"/>
  <c r="Z4060" i="1" s="1"/>
  <c r="AA4060" i="1" s="1"/>
  <c r="U4816" i="1"/>
  <c r="V4816" i="1" s="1"/>
  <c r="Y4816" i="1"/>
  <c r="U3453" i="1"/>
  <c r="V3453" i="1" s="1"/>
  <c r="Y3453" i="1"/>
  <c r="Z3453" i="1" s="1"/>
  <c r="AA3453" i="1" s="1"/>
  <c r="U3591" i="1"/>
  <c r="V3591" i="1" s="1"/>
  <c r="Y3591" i="1"/>
  <c r="Z3591" i="1" s="1"/>
  <c r="AA3591" i="1" s="1"/>
  <c r="U1851" i="1"/>
  <c r="V1851" i="1" s="1"/>
  <c r="Y1851" i="1"/>
  <c r="Z1851" i="1" s="1"/>
  <c r="AA1851" i="1" s="1"/>
  <c r="U1780" i="1"/>
  <c r="V1780" i="1" s="1"/>
  <c r="Y1780" i="1"/>
  <c r="Z1780" i="1" s="1"/>
  <c r="AA1780" i="1" s="1"/>
  <c r="U3686" i="1"/>
  <c r="V3686" i="1" s="1"/>
  <c r="Y3686" i="1"/>
  <c r="Z3686" i="1" s="1"/>
  <c r="AA3686" i="1" s="1"/>
  <c r="U4429" i="1"/>
  <c r="V4429" i="1" s="1"/>
  <c r="Y4429" i="1"/>
  <c r="Z4429" i="1" s="1"/>
  <c r="AA4429" i="1" s="1"/>
  <c r="U4986" i="1"/>
  <c r="V4986" i="1" s="1"/>
  <c r="Y4986" i="1"/>
  <c r="Z4986" i="1" s="1"/>
  <c r="AA4986" i="1" s="1"/>
  <c r="U2688" i="1"/>
  <c r="V2688" i="1" s="1"/>
  <c r="Y2688" i="1"/>
  <c r="U2943" i="1"/>
  <c r="V2943" i="1" s="1"/>
  <c r="Y2943" i="1"/>
  <c r="Z2943" i="1" s="1"/>
  <c r="AA2943" i="1" s="1"/>
  <c r="U3194" i="1"/>
  <c r="V3194" i="1" s="1"/>
  <c r="Y3194" i="1"/>
  <c r="U6031" i="1"/>
  <c r="V6031" i="1" s="1"/>
  <c r="Y6031" i="1"/>
  <c r="Z6031" i="1" s="1"/>
  <c r="AA6031" i="1" s="1"/>
  <c r="U5235" i="1"/>
  <c r="V5235" i="1" s="1"/>
  <c r="Y5235" i="1"/>
  <c r="Z5235" i="1" s="1"/>
  <c r="AA5235" i="1" s="1"/>
  <c r="U2879" i="1"/>
  <c r="V2879" i="1" s="1"/>
  <c r="Y2879" i="1"/>
  <c r="Z2879" i="1" s="1"/>
  <c r="AA2879" i="1" s="1"/>
  <c r="U2308" i="1"/>
  <c r="V2308" i="1" s="1"/>
  <c r="Y2308" i="1"/>
  <c r="Z2308" i="1" s="1"/>
  <c r="AA2308" i="1" s="1"/>
  <c r="U4946" i="1"/>
  <c r="V4946" i="1" s="1"/>
  <c r="Y4946" i="1"/>
  <c r="U5186" i="1"/>
  <c r="V5186" i="1" s="1"/>
  <c r="Y5186" i="1"/>
  <c r="U367" i="1"/>
  <c r="V367" i="1" s="1"/>
  <c r="Y367" i="1"/>
  <c r="Z367" i="1" s="1"/>
  <c r="AA367" i="1" s="1"/>
  <c r="U3318" i="1"/>
  <c r="V3318" i="1" s="1"/>
  <c r="Y3318" i="1"/>
  <c r="Z3318" i="1" s="1"/>
  <c r="AA3318" i="1" s="1"/>
  <c r="U3963" i="1"/>
  <c r="V3963" i="1" s="1"/>
  <c r="Y3963" i="1"/>
  <c r="Z3963" i="1" s="1"/>
  <c r="AA3963" i="1" s="1"/>
  <c r="U4273" i="1"/>
  <c r="V4273" i="1" s="1"/>
  <c r="Y4273" i="1"/>
  <c r="Z4273" i="1" s="1"/>
  <c r="AA4273" i="1" s="1"/>
  <c r="U3060" i="1"/>
  <c r="V3060" i="1" s="1"/>
  <c r="Y3060" i="1"/>
  <c r="Z3060" i="1" s="1"/>
  <c r="AA3060" i="1" s="1"/>
  <c r="U2388" i="1"/>
  <c r="V2388" i="1" s="1"/>
  <c r="Y2388" i="1"/>
  <c r="Z2388" i="1" s="1"/>
  <c r="AA2388" i="1" s="1"/>
  <c r="U5469" i="1"/>
  <c r="V5469" i="1" s="1"/>
  <c r="Y5469" i="1"/>
  <c r="Z5469" i="1" s="1"/>
  <c r="AA5469" i="1" s="1"/>
  <c r="U5568" i="1"/>
  <c r="V5568" i="1" s="1"/>
  <c r="Y5568" i="1"/>
  <c r="U1318" i="1"/>
  <c r="V1318" i="1" s="1"/>
  <c r="Y1318" i="1"/>
  <c r="Z1318" i="1" s="1"/>
  <c r="AA1318" i="1" s="1"/>
  <c r="U1531" i="1"/>
  <c r="V1531" i="1" s="1"/>
  <c r="Y1531" i="1"/>
  <c r="Z1531" i="1" s="1"/>
  <c r="AA1531" i="1" s="1"/>
  <c r="U1381" i="1"/>
  <c r="V1381" i="1" s="1"/>
  <c r="Y1381" i="1"/>
  <c r="Z1381" i="1" s="1"/>
  <c r="AA1381" i="1" s="1"/>
  <c r="U1346" i="1"/>
  <c r="V1346" i="1" s="1"/>
  <c r="Y1346" i="1"/>
  <c r="Z1346" i="1" s="1"/>
  <c r="AA1346" i="1" s="1"/>
  <c r="U1328" i="1"/>
  <c r="V1328" i="1" s="1"/>
  <c r="Y1328" i="1"/>
  <c r="Z1328" i="1" s="1"/>
  <c r="AA1328" i="1" s="1"/>
  <c r="U1231" i="1"/>
  <c r="V1231" i="1" s="1"/>
  <c r="Y1231" i="1"/>
  <c r="Z1231" i="1" s="1"/>
  <c r="AA1231" i="1" s="1"/>
  <c r="U1155" i="1"/>
  <c r="V1155" i="1" s="1"/>
  <c r="Y1155" i="1"/>
  <c r="Z1155" i="1" s="1"/>
  <c r="AA1155" i="1" s="1"/>
  <c r="U3226" i="1"/>
  <c r="V3226" i="1" s="1"/>
  <c r="Y3226" i="1"/>
  <c r="Z3226" i="1" s="1"/>
  <c r="AA3226" i="1" s="1"/>
  <c r="U1676" i="1"/>
  <c r="V1676" i="1" s="1"/>
  <c r="Y1676" i="1"/>
  <c r="Z1676" i="1" s="1"/>
  <c r="AA1676" i="1" s="1"/>
  <c r="U566" i="1"/>
  <c r="V566" i="1" s="1"/>
  <c r="Y566" i="1"/>
  <c r="Z566" i="1" s="1"/>
  <c r="AA566" i="1" s="1"/>
  <c r="Z5930" i="1"/>
  <c r="AA5930" i="1" s="1"/>
  <c r="Z5931" i="1"/>
  <c r="AA5931" i="1" s="1"/>
  <c r="U2106" i="1"/>
  <c r="V2106" i="1" s="1"/>
  <c r="Y2106" i="1"/>
  <c r="Z2106" i="1" s="1"/>
  <c r="AA2106" i="1" s="1"/>
  <c r="U2051" i="1"/>
  <c r="V2051" i="1" s="1"/>
  <c r="Y2051" i="1"/>
  <c r="Z2051" i="1" s="1"/>
  <c r="AA2051" i="1" s="1"/>
  <c r="U5304" i="1"/>
  <c r="V5304" i="1" s="1"/>
  <c r="Y5304" i="1"/>
  <c r="Z5304" i="1" s="1"/>
  <c r="AA5304" i="1" s="1"/>
  <c r="U4105" i="1"/>
  <c r="V4105" i="1" s="1"/>
  <c r="Y4105" i="1"/>
  <c r="Z4105" i="1" s="1"/>
  <c r="AA4105" i="1" s="1"/>
  <c r="U1924" i="1"/>
  <c r="V1924" i="1" s="1"/>
  <c r="Y1924" i="1"/>
  <c r="Z1924" i="1" s="1"/>
  <c r="AA1924" i="1" s="1"/>
  <c r="U2558" i="1"/>
  <c r="V2558" i="1" s="1"/>
  <c r="Y2558" i="1"/>
  <c r="Z2558" i="1" s="1"/>
  <c r="AA2558" i="1" s="1"/>
  <c r="U773" i="1"/>
  <c r="V773" i="1" s="1"/>
  <c r="Y773" i="1"/>
  <c r="Z773" i="1" s="1"/>
  <c r="AA773" i="1" s="1"/>
  <c r="U737" i="1"/>
  <c r="V737" i="1" s="1"/>
  <c r="Y737" i="1"/>
  <c r="Z737" i="1" s="1"/>
  <c r="AA737" i="1" s="1"/>
  <c r="U626" i="1"/>
  <c r="V626" i="1" s="1"/>
  <c r="Y626" i="1"/>
  <c r="Z626" i="1" s="1"/>
  <c r="AA626" i="1" s="1"/>
  <c r="U594" i="1"/>
  <c r="V594" i="1" s="1"/>
  <c r="Y594" i="1"/>
  <c r="Z594" i="1" s="1"/>
  <c r="AA594" i="1" s="1"/>
  <c r="U2826" i="1"/>
  <c r="V2826" i="1" s="1"/>
  <c r="Y2826" i="1"/>
  <c r="Z2826" i="1" s="1"/>
  <c r="AA2826" i="1" s="1"/>
  <c r="Z3354" i="1"/>
  <c r="AA3354" i="1" s="1"/>
  <c r="U5006" i="1"/>
  <c r="V5006" i="1" s="1"/>
  <c r="Y5006" i="1"/>
  <c r="Z5006" i="1" s="1"/>
  <c r="AA5006" i="1" s="1"/>
  <c r="U3598" i="1"/>
  <c r="V3598" i="1" s="1"/>
  <c r="Y3598" i="1"/>
  <c r="Z3598" i="1" s="1"/>
  <c r="AA3598" i="1" s="1"/>
  <c r="U1831" i="1"/>
  <c r="V1831" i="1" s="1"/>
  <c r="Y1831" i="1"/>
  <c r="Z1831" i="1" s="1"/>
  <c r="AA1831" i="1" s="1"/>
  <c r="U1803" i="1"/>
  <c r="V1803" i="1" s="1"/>
  <c r="Y1803" i="1"/>
  <c r="Z1803" i="1" s="1"/>
  <c r="AA1803" i="1" s="1"/>
  <c r="U3675" i="1"/>
  <c r="V3675" i="1" s="1"/>
  <c r="Y3675" i="1"/>
  <c r="Z3675" i="1" s="1"/>
  <c r="AA3675" i="1" s="1"/>
  <c r="U4448" i="1"/>
  <c r="V4448" i="1" s="1"/>
  <c r="Y4448" i="1"/>
  <c r="Z4448" i="1" s="1"/>
  <c r="AA4448" i="1" s="1"/>
  <c r="U2638" i="1"/>
  <c r="V2638" i="1" s="1"/>
  <c r="Y2638" i="1"/>
  <c r="Z2638" i="1" s="1"/>
  <c r="AA2638" i="1" s="1"/>
  <c r="U2693" i="1"/>
  <c r="V2693" i="1" s="1"/>
  <c r="Y2693" i="1"/>
  <c r="Z2693" i="1" s="1"/>
  <c r="AA2693" i="1" s="1"/>
  <c r="U2942" i="1"/>
  <c r="V2942" i="1" s="1"/>
  <c r="Y2942" i="1"/>
  <c r="Z2942" i="1" s="1"/>
  <c r="AA2942" i="1" s="1"/>
  <c r="U5138" i="1"/>
  <c r="V5138" i="1" s="1"/>
  <c r="Y5138" i="1"/>
  <c r="Z5138" i="1" s="1"/>
  <c r="AA5138" i="1" s="1"/>
  <c r="U5234" i="1"/>
  <c r="V5234" i="1" s="1"/>
  <c r="Y5234" i="1"/>
  <c r="Z5234" i="1" s="1"/>
  <c r="AA5234" i="1" s="1"/>
  <c r="U4128" i="1"/>
  <c r="V4128" i="1" s="1"/>
  <c r="Y4128" i="1"/>
  <c r="Z4128" i="1" s="1"/>
  <c r="AA4128" i="1" s="1"/>
  <c r="U2901" i="1"/>
  <c r="V2901" i="1" s="1"/>
  <c r="Y2901" i="1"/>
  <c r="Z2901" i="1" s="1"/>
  <c r="AA2901" i="1" s="1"/>
  <c r="U4829" i="1"/>
  <c r="V4829" i="1" s="1"/>
  <c r="Y4829" i="1"/>
  <c r="Z4829" i="1" s="1"/>
  <c r="AA4829" i="1" s="1"/>
  <c r="U2347" i="1"/>
  <c r="V2347" i="1" s="1"/>
  <c r="Y2347" i="1"/>
  <c r="Z2347" i="1" s="1"/>
  <c r="AA2347" i="1" s="1"/>
  <c r="U1698" i="1"/>
  <c r="V1698" i="1" s="1"/>
  <c r="Y1698" i="1"/>
  <c r="Z1698" i="1" s="1"/>
  <c r="AA1698" i="1" s="1"/>
  <c r="U414" i="1"/>
  <c r="V414" i="1" s="1"/>
  <c r="Y414" i="1"/>
  <c r="Z414" i="1" s="1"/>
  <c r="AA414" i="1" s="1"/>
  <c r="U416" i="1"/>
  <c r="V416" i="1" s="1"/>
  <c r="Y416" i="1"/>
  <c r="Z416" i="1" s="1"/>
  <c r="AA416" i="1" s="1"/>
  <c r="U302" i="1"/>
  <c r="V302" i="1" s="1"/>
  <c r="Y302" i="1"/>
  <c r="Z302" i="1" s="1"/>
  <c r="AA302" i="1" s="1"/>
  <c r="U2857" i="1"/>
  <c r="V2857" i="1" s="1"/>
  <c r="Y2857" i="1"/>
  <c r="Z2857" i="1" s="1"/>
  <c r="AA2857" i="1" s="1"/>
  <c r="U4769" i="1"/>
  <c r="V4769" i="1" s="1"/>
  <c r="Y4769" i="1"/>
  <c r="Z4769" i="1" s="1"/>
  <c r="AA4769" i="1" s="1"/>
  <c r="U3577" i="1"/>
  <c r="V3577" i="1" s="1"/>
  <c r="Y3577" i="1"/>
  <c r="Z3577" i="1" s="1"/>
  <c r="AA3577" i="1" s="1"/>
  <c r="U1945" i="1"/>
  <c r="V1945" i="1" s="1"/>
  <c r="Y1945" i="1"/>
  <c r="Z1945" i="1" s="1"/>
  <c r="AA1945" i="1" s="1"/>
  <c r="U4284" i="1"/>
  <c r="V4284" i="1" s="1"/>
  <c r="Y4284" i="1"/>
  <c r="U994" i="1"/>
  <c r="V994" i="1" s="1"/>
  <c r="Y994" i="1"/>
  <c r="Z994" i="1" s="1"/>
  <c r="AA994" i="1" s="1"/>
  <c r="U966" i="1"/>
  <c r="V966" i="1" s="1"/>
  <c r="Y966" i="1"/>
  <c r="Z966" i="1" s="1"/>
  <c r="AA966" i="1" s="1"/>
  <c r="U4915" i="1"/>
  <c r="V4915" i="1" s="1"/>
  <c r="Y4915" i="1"/>
  <c r="Z4915" i="1" s="1"/>
  <c r="AA4915" i="1" s="1"/>
  <c r="U2712" i="1"/>
  <c r="V2712" i="1" s="1"/>
  <c r="Y2712" i="1"/>
  <c r="Z2712" i="1" s="1"/>
  <c r="AA2712" i="1" s="1"/>
  <c r="U828" i="1"/>
  <c r="V828" i="1" s="1"/>
  <c r="Y828" i="1"/>
  <c r="Z828" i="1" s="1"/>
  <c r="AA828" i="1" s="1"/>
  <c r="U4237" i="1"/>
  <c r="V4237" i="1" s="1"/>
  <c r="Y4237" i="1"/>
  <c r="Z4237" i="1" s="1"/>
  <c r="AA4237" i="1" s="1"/>
  <c r="U1110" i="1"/>
  <c r="V1110" i="1" s="1"/>
  <c r="Y1110" i="1"/>
  <c r="Z1110" i="1" s="1"/>
  <c r="AA1110" i="1" s="1"/>
  <c r="U1058" i="1"/>
  <c r="V1058" i="1" s="1"/>
  <c r="Y1058" i="1"/>
  <c r="Z1058" i="1" s="1"/>
  <c r="AA1058" i="1" s="1"/>
  <c r="U4292" i="1"/>
  <c r="V4292" i="1" s="1"/>
  <c r="Y4292" i="1"/>
  <c r="U4347" i="1"/>
  <c r="V4347" i="1" s="1"/>
  <c r="Y4347" i="1"/>
  <c r="Z4347" i="1" s="1"/>
  <c r="AA4347" i="1" s="1"/>
  <c r="U3148" i="1"/>
  <c r="V3148" i="1" s="1"/>
  <c r="Y3148" i="1"/>
  <c r="Z3148" i="1" s="1"/>
  <c r="AA3148" i="1" s="1"/>
  <c r="U139" i="1"/>
  <c r="V139" i="1" s="1"/>
  <c r="Y139" i="1"/>
  <c r="Z139" i="1" s="1"/>
  <c r="AA139" i="1" s="1"/>
  <c r="U48" i="1"/>
  <c r="V48" i="1" s="1"/>
  <c r="Y48" i="1"/>
  <c r="Z48" i="1" s="1"/>
  <c r="AA48" i="1" s="1"/>
  <c r="U4988" i="1"/>
  <c r="V4988" i="1" s="1"/>
  <c r="Y4988" i="1"/>
  <c r="U6169" i="1"/>
  <c r="V6169" i="1" s="1"/>
  <c r="Y6169" i="1"/>
  <c r="Z6169" i="1" s="1"/>
  <c r="AA6169" i="1" s="1"/>
  <c r="U6104" i="1"/>
  <c r="V6104" i="1" s="1"/>
  <c r="Y6104" i="1"/>
  <c r="Z6104" i="1" s="1"/>
  <c r="AA6104" i="1" s="1"/>
  <c r="U2528" i="1"/>
  <c r="V2528" i="1" s="1"/>
  <c r="Y2528" i="1"/>
  <c r="Z2528" i="1" s="1"/>
  <c r="AA2528" i="1" s="1"/>
  <c r="U3767" i="1"/>
  <c r="V3767" i="1" s="1"/>
  <c r="Y3767" i="1"/>
  <c r="Z3767" i="1" s="1"/>
  <c r="AA3767" i="1" s="1"/>
  <c r="U2394" i="1"/>
  <c r="V2394" i="1" s="1"/>
  <c r="Y2394" i="1"/>
  <c r="Z2394" i="1" s="1"/>
  <c r="AA2394" i="1" s="1"/>
  <c r="U5426" i="1"/>
  <c r="V5426" i="1" s="1"/>
  <c r="Y5426" i="1"/>
  <c r="Z5426" i="1" s="1"/>
  <c r="AA5426" i="1" s="1"/>
  <c r="U1386" i="1"/>
  <c r="V1386" i="1" s="1"/>
  <c r="Y1386" i="1"/>
  <c r="Z1386" i="1" s="1"/>
  <c r="AA1386" i="1" s="1"/>
  <c r="U1598" i="1"/>
  <c r="V1598" i="1" s="1"/>
  <c r="Y1598" i="1"/>
  <c r="Z1598" i="1" s="1"/>
  <c r="AA1598" i="1" s="1"/>
  <c r="U1288" i="1"/>
  <c r="V1288" i="1" s="1"/>
  <c r="Y1288" i="1"/>
  <c r="Z1288" i="1" s="1"/>
  <c r="AA1288" i="1" s="1"/>
  <c r="U1494" i="1"/>
  <c r="V1494" i="1" s="1"/>
  <c r="Y1494" i="1"/>
  <c r="Z1494" i="1" s="1"/>
  <c r="AA1494" i="1" s="1"/>
  <c r="U1487" i="1"/>
  <c r="V1487" i="1" s="1"/>
  <c r="Y1487" i="1"/>
  <c r="Z1487" i="1" s="1"/>
  <c r="AA1487" i="1" s="1"/>
  <c r="U1239" i="1"/>
  <c r="V1239" i="1" s="1"/>
  <c r="Y1239" i="1"/>
  <c r="Z1239" i="1" s="1"/>
  <c r="AA1239" i="1" s="1"/>
  <c r="U1169" i="1"/>
  <c r="V1169" i="1" s="1"/>
  <c r="Y1169" i="1"/>
  <c r="Z1169" i="1" s="1"/>
  <c r="AA1169" i="1" s="1"/>
  <c r="U3216" i="1"/>
  <c r="V3216" i="1" s="1"/>
  <c r="Y3216" i="1"/>
  <c r="Z3216" i="1" s="1"/>
  <c r="AA3216" i="1" s="1"/>
  <c r="U1675" i="1"/>
  <c r="V1675" i="1" s="1"/>
  <c r="Y1675" i="1"/>
  <c r="Z1675" i="1" s="1"/>
  <c r="AA1675" i="1" s="1"/>
  <c r="U576" i="1"/>
  <c r="V576" i="1" s="1"/>
  <c r="Y576" i="1"/>
  <c r="Z576" i="1" s="1"/>
  <c r="AA576" i="1" s="1"/>
  <c r="U5586" i="1"/>
  <c r="V5586" i="1" s="1"/>
  <c r="Y5586" i="1"/>
  <c r="Z5586" i="1" s="1"/>
  <c r="AA5586" i="1" s="1"/>
  <c r="U2076" i="1"/>
  <c r="V2076" i="1" s="1"/>
  <c r="Y2076" i="1"/>
  <c r="Z2076" i="1" s="1"/>
  <c r="AA2076" i="1" s="1"/>
  <c r="U2039" i="1"/>
  <c r="V2039" i="1" s="1"/>
  <c r="Y2039" i="1"/>
  <c r="Z2039" i="1" s="1"/>
  <c r="AA2039" i="1" s="1"/>
  <c r="U4204" i="1"/>
  <c r="V4204" i="1" s="1"/>
  <c r="Y4204" i="1"/>
  <c r="Z4204" i="1" s="1"/>
  <c r="AA4204" i="1" s="1"/>
  <c r="U3744" i="1"/>
  <c r="V3744" i="1" s="1"/>
  <c r="Y3744" i="1"/>
  <c r="Z3744" i="1" s="1"/>
  <c r="AA3744" i="1" s="1"/>
  <c r="U1907" i="1"/>
  <c r="V1907" i="1" s="1"/>
  <c r="Y1907" i="1"/>
  <c r="Z1907" i="1" s="1"/>
  <c r="AA1907" i="1" s="1"/>
  <c r="U2575" i="1"/>
  <c r="V2575" i="1" s="1"/>
  <c r="Y2575" i="1"/>
  <c r="Z2575" i="1" s="1"/>
  <c r="AA2575" i="1" s="1"/>
  <c r="U723" i="1"/>
  <c r="V723" i="1" s="1"/>
  <c r="Y723" i="1"/>
  <c r="Z723" i="1" s="1"/>
  <c r="AA723" i="1" s="1"/>
  <c r="U728" i="1"/>
  <c r="V728" i="1" s="1"/>
  <c r="Y728" i="1"/>
  <c r="Z728" i="1" s="1"/>
  <c r="AA728" i="1" s="1"/>
  <c r="U655" i="1"/>
  <c r="V655" i="1" s="1"/>
  <c r="Y655" i="1"/>
  <c r="Z655" i="1" s="1"/>
  <c r="AA655" i="1" s="1"/>
  <c r="U2837" i="1"/>
  <c r="V2837" i="1" s="1"/>
  <c r="Y2837" i="1"/>
  <c r="Z2837" i="1" s="1"/>
  <c r="AA2837" i="1" s="1"/>
  <c r="U1229" i="1"/>
  <c r="V1229" i="1" s="1"/>
  <c r="Y1229" i="1"/>
  <c r="Z1229" i="1" s="1"/>
  <c r="AA1229" i="1" s="1"/>
  <c r="U1144" i="1"/>
  <c r="V1144" i="1" s="1"/>
  <c r="Y1144" i="1"/>
  <c r="Z1144" i="1" s="1"/>
  <c r="AA1144" i="1" s="1"/>
  <c r="U3230" i="1"/>
  <c r="V3230" i="1" s="1"/>
  <c r="Y3230" i="1"/>
  <c r="Z3230" i="1" s="1"/>
  <c r="AA3230" i="1" s="1"/>
  <c r="U2131" i="1"/>
  <c r="V2131" i="1" s="1"/>
  <c r="Y2131" i="1"/>
  <c r="Z2131" i="1" s="1"/>
  <c r="AA2131" i="1" s="1"/>
  <c r="U510" i="1"/>
  <c r="V510" i="1" s="1"/>
  <c r="Y510" i="1"/>
  <c r="Z510" i="1" s="1"/>
  <c r="AA510" i="1" s="1"/>
  <c r="U5812" i="1"/>
  <c r="V5812" i="1" s="1"/>
  <c r="Y5812" i="1"/>
  <c r="Z5812" i="1" s="1"/>
  <c r="AA5812" i="1" s="1"/>
  <c r="U2072" i="1"/>
  <c r="V2072" i="1" s="1"/>
  <c r="Y2072" i="1"/>
  <c r="Z2072" i="1" s="1"/>
  <c r="AA2072" i="1" s="1"/>
  <c r="U2038" i="1"/>
  <c r="V2038" i="1" s="1"/>
  <c r="Y2038" i="1"/>
  <c r="Z2038" i="1" s="1"/>
  <c r="AA2038" i="1" s="1"/>
  <c r="U5299" i="1"/>
  <c r="V5299" i="1" s="1"/>
  <c r="Y5299" i="1"/>
  <c r="Z5299" i="1" s="1"/>
  <c r="AA5299" i="1" s="1"/>
  <c r="U3734" i="1"/>
  <c r="V3734" i="1" s="1"/>
  <c r="Y3734" i="1"/>
  <c r="Z3734" i="1" s="1"/>
  <c r="AA3734" i="1" s="1"/>
  <c r="Z5624" i="1"/>
  <c r="AA5624" i="1" s="1"/>
  <c r="U2568" i="1"/>
  <c r="V2568" i="1" s="1"/>
  <c r="Y2568" i="1"/>
  <c r="Z2568" i="1" s="1"/>
  <c r="AA2568" i="1" s="1"/>
  <c r="U704" i="1"/>
  <c r="V704" i="1" s="1"/>
  <c r="Y704" i="1"/>
  <c r="Z704" i="1" s="1"/>
  <c r="AA704" i="1" s="1"/>
  <c r="U740" i="1"/>
  <c r="V740" i="1" s="1"/>
  <c r="Y740" i="1"/>
  <c r="Z740" i="1" s="1"/>
  <c r="AA740" i="1" s="1"/>
  <c r="U629" i="1"/>
  <c r="V629" i="1" s="1"/>
  <c r="Y629" i="1"/>
  <c r="Z629" i="1" s="1"/>
  <c r="AA629" i="1" s="1"/>
  <c r="U2670" i="1"/>
  <c r="V2670" i="1" s="1"/>
  <c r="Y2670" i="1"/>
  <c r="Z2670" i="1" s="1"/>
  <c r="AA2670" i="1" s="1"/>
  <c r="U2786" i="1"/>
  <c r="V2786" i="1" s="1"/>
  <c r="Y2786" i="1"/>
  <c r="Z2786" i="1" s="1"/>
  <c r="AA2786" i="1" s="1"/>
  <c r="U4217" i="1"/>
  <c r="V4217" i="1" s="1"/>
  <c r="Y4217" i="1"/>
  <c r="Z4217" i="1" s="1"/>
  <c r="AA4217" i="1" s="1"/>
  <c r="U4546" i="1"/>
  <c r="V4546" i="1" s="1"/>
  <c r="Y4546" i="1"/>
  <c r="Z4546" i="1" s="1"/>
  <c r="AA4546" i="1" s="1"/>
  <c r="U3651" i="1"/>
  <c r="V3651" i="1" s="1"/>
  <c r="Y3651" i="1"/>
  <c r="Z3651" i="1" s="1"/>
  <c r="AA3651" i="1" s="1"/>
  <c r="U2161" i="1"/>
  <c r="V2161" i="1" s="1"/>
  <c r="Y2161" i="1"/>
  <c r="Z2161" i="1" s="1"/>
  <c r="AA2161" i="1" s="1"/>
  <c r="U1825" i="1"/>
  <c r="V1825" i="1" s="1"/>
  <c r="Y1825" i="1"/>
  <c r="Z1825" i="1" s="1"/>
  <c r="AA1825" i="1" s="1"/>
  <c r="U1860" i="1"/>
  <c r="V1860" i="1" s="1"/>
  <c r="Y1860" i="1"/>
  <c r="Z1860" i="1" s="1"/>
  <c r="AA1860" i="1" s="1"/>
  <c r="U1763" i="1"/>
  <c r="V1763" i="1" s="1"/>
  <c r="Y1763" i="1"/>
  <c r="Z1763" i="1" s="1"/>
  <c r="AA1763" i="1" s="1"/>
  <c r="U2425" i="1"/>
  <c r="V2425" i="1" s="1"/>
  <c r="Y2425" i="1"/>
  <c r="Z2425" i="1" s="1"/>
  <c r="AA2425" i="1" s="1"/>
  <c r="U4640" i="1"/>
  <c r="V4640" i="1" s="1"/>
  <c r="Y4640" i="1"/>
  <c r="Z4640" i="1" s="1"/>
  <c r="AA4640" i="1" s="1"/>
  <c r="U6183" i="1"/>
  <c r="V6183" i="1" s="1"/>
  <c r="Y6183" i="1"/>
  <c r="Z6183" i="1" s="1"/>
  <c r="AA6183" i="1" s="1"/>
  <c r="U2970" i="1"/>
  <c r="V2970" i="1" s="1"/>
  <c r="Y2970" i="1"/>
  <c r="Z2970" i="1" s="1"/>
  <c r="AA2970" i="1" s="1"/>
  <c r="U2197" i="1"/>
  <c r="V2197" i="1" s="1"/>
  <c r="Y2197" i="1"/>
  <c r="Z2197" i="1" s="1"/>
  <c r="AA2197" i="1" s="1"/>
  <c r="U2234" i="1"/>
  <c r="V2234" i="1" s="1"/>
  <c r="Y2234" i="1"/>
  <c r="Z2234" i="1" s="1"/>
  <c r="AA2234" i="1" s="1"/>
  <c r="U1730" i="1"/>
  <c r="V1730" i="1" s="1"/>
  <c r="Y1730" i="1"/>
  <c r="Z1730" i="1" s="1"/>
  <c r="AA1730" i="1" s="1"/>
  <c r="U4174" i="1"/>
  <c r="V4174" i="1" s="1"/>
  <c r="Y4174" i="1"/>
  <c r="Z4174" i="1" s="1"/>
  <c r="AA4174" i="1" s="1"/>
  <c r="U3705" i="1"/>
  <c r="V3705" i="1" s="1"/>
  <c r="Y3705" i="1"/>
  <c r="Z3705" i="1" s="1"/>
  <c r="AA3705" i="1" s="1"/>
  <c r="U2875" i="1"/>
  <c r="V2875" i="1" s="1"/>
  <c r="Y2875" i="1"/>
  <c r="Z2875" i="1" s="1"/>
  <c r="AA2875" i="1" s="1"/>
  <c r="U2329" i="1"/>
  <c r="V2329" i="1" s="1"/>
  <c r="Y2329" i="1"/>
  <c r="Z2329" i="1" s="1"/>
  <c r="AA2329" i="1" s="1"/>
  <c r="U2341" i="1"/>
  <c r="V2341" i="1" s="1"/>
  <c r="Y2341" i="1"/>
  <c r="Z2341" i="1" s="1"/>
  <c r="AA2341" i="1" s="1"/>
  <c r="U2778" i="1"/>
  <c r="V2778" i="1" s="1"/>
  <c r="Y2778" i="1"/>
  <c r="Z2778" i="1" s="1"/>
  <c r="AA2778" i="1" s="1"/>
  <c r="U408" i="1"/>
  <c r="V408" i="1" s="1"/>
  <c r="Y408" i="1"/>
  <c r="Z408" i="1" s="1"/>
  <c r="AA408" i="1" s="1"/>
  <c r="U436" i="1"/>
  <c r="V436" i="1" s="1"/>
  <c r="Y436" i="1"/>
  <c r="Z436" i="1" s="1"/>
  <c r="AA436" i="1" s="1"/>
  <c r="U299" i="1"/>
  <c r="V299" i="1" s="1"/>
  <c r="Y299" i="1"/>
  <c r="Z299" i="1" s="1"/>
  <c r="AA299" i="1" s="1"/>
  <c r="U2855" i="1"/>
  <c r="V2855" i="1" s="1"/>
  <c r="Y2855" i="1"/>
  <c r="Z2855" i="1" s="1"/>
  <c r="AA2855" i="1" s="1"/>
  <c r="U4301" i="1"/>
  <c r="V4301" i="1" s="1"/>
  <c r="Y4301" i="1"/>
  <c r="Z4301" i="1" s="1"/>
  <c r="AA4301" i="1" s="1"/>
  <c r="U1966" i="1"/>
  <c r="V1966" i="1" s="1"/>
  <c r="Y1966" i="1"/>
  <c r="Z1966" i="1" s="1"/>
  <c r="AA1966" i="1" s="1"/>
  <c r="U3328" i="1"/>
  <c r="V3328" i="1" s="1"/>
  <c r="Y3328" i="1"/>
  <c r="Z3328" i="1" s="1"/>
  <c r="AA3328" i="1" s="1"/>
  <c r="U1002" i="1"/>
  <c r="V1002" i="1" s="1"/>
  <c r="Y1002" i="1"/>
  <c r="Z1002" i="1" s="1"/>
  <c r="AA1002" i="1" s="1"/>
  <c r="U950" i="1"/>
  <c r="V950" i="1" s="1"/>
  <c r="Y950" i="1"/>
  <c r="Z950" i="1" s="1"/>
  <c r="AA950" i="1" s="1"/>
  <c r="U4799" i="1"/>
  <c r="V4799" i="1" s="1"/>
  <c r="Y4799" i="1"/>
  <c r="U4534" i="1"/>
  <c r="V4534" i="1" s="1"/>
  <c r="Y4534" i="1"/>
  <c r="Z4534" i="1" s="1"/>
  <c r="AA4534" i="1" s="1"/>
  <c r="U796" i="1"/>
  <c r="V796" i="1" s="1"/>
  <c r="Y796" i="1"/>
  <c r="Z796" i="1" s="1"/>
  <c r="AA796" i="1" s="1"/>
  <c r="U3791" i="1"/>
  <c r="V3791" i="1" s="1"/>
  <c r="Y3791" i="1"/>
  <c r="Z3791" i="1" s="1"/>
  <c r="AA3791" i="1" s="1"/>
  <c r="U1096" i="1"/>
  <c r="V1096" i="1" s="1"/>
  <c r="Y1096" i="1"/>
  <c r="Z1096" i="1" s="1"/>
  <c r="AA1096" i="1" s="1"/>
  <c r="U1029" i="1"/>
  <c r="V1029" i="1" s="1"/>
  <c r="Y1029" i="1"/>
  <c r="Z1029" i="1" s="1"/>
  <c r="AA1029" i="1" s="1"/>
  <c r="U254" i="1"/>
  <c r="V254" i="1" s="1"/>
  <c r="Y254" i="1"/>
  <c r="Z254" i="1" s="1"/>
  <c r="AA254" i="1" s="1"/>
  <c r="U208" i="1"/>
  <c r="V208" i="1" s="1"/>
  <c r="Y208" i="1"/>
  <c r="Z208" i="1" s="1"/>
  <c r="AA208" i="1" s="1"/>
  <c r="U882" i="1"/>
  <c r="V882" i="1" s="1"/>
  <c r="Y882" i="1"/>
  <c r="Z882" i="1" s="1"/>
  <c r="AA882" i="1" s="1"/>
  <c r="U4927" i="1"/>
  <c r="V4927" i="1" s="1"/>
  <c r="Y4927" i="1"/>
  <c r="Z4927" i="1" s="1"/>
  <c r="AA4927" i="1" s="1"/>
  <c r="U4875" i="1"/>
  <c r="V4875" i="1" s="1"/>
  <c r="Y4875" i="1"/>
  <c r="Z4875" i="1" s="1"/>
  <c r="AA4875" i="1" s="1"/>
  <c r="U5177" i="1"/>
  <c r="V5177" i="1" s="1"/>
  <c r="Y5177" i="1"/>
  <c r="U5717" i="1"/>
  <c r="V5717" i="1" s="1"/>
  <c r="Y5717" i="1"/>
  <c r="U2116" i="1"/>
  <c r="V2116" i="1" s="1"/>
  <c r="Y2116" i="1"/>
  <c r="Z2116" i="1" s="1"/>
  <c r="AA2116" i="1" s="1"/>
  <c r="U2057" i="1"/>
  <c r="V2057" i="1" s="1"/>
  <c r="Y2057" i="1"/>
  <c r="Z2057" i="1" s="1"/>
  <c r="AA2057" i="1" s="1"/>
  <c r="U1993" i="1"/>
  <c r="V1993" i="1" s="1"/>
  <c r="Y1993" i="1"/>
  <c r="Z1993" i="1" s="1"/>
  <c r="AA1993" i="1" s="1"/>
  <c r="U6010" i="1"/>
  <c r="V6010" i="1" s="1"/>
  <c r="Y6010" i="1"/>
  <c r="U3732" i="1"/>
  <c r="V3732" i="1" s="1"/>
  <c r="Y3732" i="1"/>
  <c r="Z3732" i="1" s="1"/>
  <c r="AA3732" i="1" s="1"/>
  <c r="U1905" i="1"/>
  <c r="V1905" i="1" s="1"/>
  <c r="Y1905" i="1"/>
  <c r="Z1905" i="1" s="1"/>
  <c r="AA1905" i="1" s="1"/>
  <c r="U2564" i="1"/>
  <c r="V2564" i="1" s="1"/>
  <c r="Y2564" i="1"/>
  <c r="Z2564" i="1" s="1"/>
  <c r="AA2564" i="1" s="1"/>
  <c r="U770" i="1"/>
  <c r="V770" i="1" s="1"/>
  <c r="Y770" i="1"/>
  <c r="Z770" i="1" s="1"/>
  <c r="AA770" i="1" s="1"/>
  <c r="U692" i="1"/>
  <c r="V692" i="1" s="1"/>
  <c r="Y692" i="1"/>
  <c r="Z692" i="1" s="1"/>
  <c r="AA692" i="1" s="1"/>
  <c r="U639" i="1"/>
  <c r="V639" i="1" s="1"/>
  <c r="Y639" i="1"/>
  <c r="Z639" i="1" s="1"/>
  <c r="AA639" i="1" s="1"/>
  <c r="U2668" i="1"/>
  <c r="V2668" i="1" s="1"/>
  <c r="Y2668" i="1"/>
  <c r="Z2668" i="1" s="1"/>
  <c r="AA2668" i="1" s="1"/>
  <c r="U2793" i="1"/>
  <c r="V2793" i="1" s="1"/>
  <c r="Y2793" i="1"/>
  <c r="Z2793" i="1" s="1"/>
  <c r="AA2793" i="1" s="1"/>
  <c r="U4227" i="1"/>
  <c r="V4227" i="1" s="1"/>
  <c r="Y4227" i="1"/>
  <c r="Z4227" i="1" s="1"/>
  <c r="AA4227" i="1" s="1"/>
  <c r="U3358" i="1"/>
  <c r="V3358" i="1" s="1"/>
  <c r="Y3358" i="1"/>
  <c r="Z3358" i="1" s="1"/>
  <c r="AA3358" i="1" s="1"/>
  <c r="U3582" i="1"/>
  <c r="V3582" i="1" s="1"/>
  <c r="Y3582" i="1"/>
  <c r="Z3582" i="1" s="1"/>
  <c r="AA3582" i="1" s="1"/>
  <c r="U1867" i="1"/>
  <c r="V1867" i="1" s="1"/>
  <c r="Y1867" i="1"/>
  <c r="Z1867" i="1" s="1"/>
  <c r="AA1867" i="1" s="1"/>
  <c r="U1809" i="1"/>
  <c r="V1809" i="1" s="1"/>
  <c r="Y1809" i="1"/>
  <c r="Z1809" i="1" s="1"/>
  <c r="AA1809" i="1" s="1"/>
  <c r="U3685" i="1"/>
  <c r="V3685" i="1" s="1"/>
  <c r="Y3685" i="1"/>
  <c r="Z3685" i="1" s="1"/>
  <c r="AA3685" i="1" s="1"/>
  <c r="U4422" i="1"/>
  <c r="V4422" i="1" s="1"/>
  <c r="Y4422" i="1"/>
  <c r="Z4422" i="1" s="1"/>
  <c r="AA4422" i="1" s="1"/>
  <c r="U2289" i="1"/>
  <c r="V2289" i="1" s="1"/>
  <c r="Y2289" i="1"/>
  <c r="Z2289" i="1" s="1"/>
  <c r="AA2289" i="1" s="1"/>
  <c r="U2996" i="1"/>
  <c r="V2996" i="1" s="1"/>
  <c r="Y2996" i="1"/>
  <c r="Z2996" i="1" s="1"/>
  <c r="AA2996" i="1" s="1"/>
  <c r="U4499" i="1"/>
  <c r="V4499" i="1" s="1"/>
  <c r="Y4499" i="1"/>
  <c r="Z4499" i="1" s="1"/>
  <c r="AA4499" i="1" s="1"/>
  <c r="U1729" i="1"/>
  <c r="V1729" i="1" s="1"/>
  <c r="Y1729" i="1"/>
  <c r="Z1729" i="1" s="1"/>
  <c r="AA1729" i="1" s="1"/>
  <c r="U4150" i="1"/>
  <c r="V4150" i="1" s="1"/>
  <c r="Y4150" i="1"/>
  <c r="Z4150" i="1" s="1"/>
  <c r="AA4150" i="1" s="1"/>
  <c r="U4330" i="1"/>
  <c r="V4330" i="1" s="1"/>
  <c r="Y4330" i="1"/>
  <c r="Z4330" i="1" s="1"/>
  <c r="AA4330" i="1" s="1"/>
  <c r="Z5710" i="1"/>
  <c r="AA5710" i="1" s="1"/>
  <c r="Z5712" i="1"/>
  <c r="AA5712" i="1" s="1"/>
  <c r="U4882" i="1"/>
  <c r="V4882" i="1" s="1"/>
  <c r="Y4882" i="1"/>
  <c r="Z4882" i="1" s="1"/>
  <c r="AA4882" i="1" s="1"/>
  <c r="U1703" i="1"/>
  <c r="V1703" i="1" s="1"/>
  <c r="Y1703" i="1"/>
  <c r="Z1703" i="1" s="1"/>
  <c r="AA1703" i="1" s="1"/>
  <c r="U448" i="1"/>
  <c r="V448" i="1" s="1"/>
  <c r="Y448" i="1"/>
  <c r="Z448" i="1" s="1"/>
  <c r="AA448" i="1" s="1"/>
  <c r="U362" i="1"/>
  <c r="V362" i="1" s="1"/>
  <c r="Y362" i="1"/>
  <c r="Z362" i="1" s="1"/>
  <c r="AA362" i="1" s="1"/>
  <c r="U339" i="1"/>
  <c r="V339" i="1" s="1"/>
  <c r="Y339" i="1"/>
  <c r="Z339" i="1" s="1"/>
  <c r="AA339" i="1" s="1"/>
  <c r="U2866" i="1"/>
  <c r="V2866" i="1" s="1"/>
  <c r="Y2866" i="1"/>
  <c r="Z2866" i="1" s="1"/>
  <c r="AA2866" i="1" s="1"/>
  <c r="U3869" i="1"/>
  <c r="V3869" i="1" s="1"/>
  <c r="Y3869" i="1"/>
  <c r="Z3869" i="1" s="1"/>
  <c r="AA3869" i="1" s="1"/>
  <c r="U4030" i="1"/>
  <c r="V4030" i="1" s="1"/>
  <c r="Y4030" i="1"/>
  <c r="Z4030" i="1" s="1"/>
  <c r="AA4030" i="1" s="1"/>
  <c r="U3396" i="1"/>
  <c r="V3396" i="1" s="1"/>
  <c r="Y3396" i="1"/>
  <c r="Z3396" i="1" s="1"/>
  <c r="AA3396" i="1" s="1"/>
  <c r="U980" i="1"/>
  <c r="V980" i="1" s="1"/>
  <c r="Y980" i="1"/>
  <c r="Z980" i="1" s="1"/>
  <c r="AA980" i="1" s="1"/>
  <c r="U918" i="1"/>
  <c r="V918" i="1" s="1"/>
  <c r="Y918" i="1"/>
  <c r="Z918" i="1" s="1"/>
  <c r="AA918" i="1" s="1"/>
  <c r="U5905" i="1"/>
  <c r="V5905" i="1" s="1"/>
  <c r="Y5905" i="1"/>
  <c r="U797" i="1"/>
  <c r="V797" i="1" s="1"/>
  <c r="Y797" i="1"/>
  <c r="Z797" i="1" s="1"/>
  <c r="AA797" i="1" s="1"/>
  <c r="U3788" i="1"/>
  <c r="V3788" i="1" s="1"/>
  <c r="Y3788" i="1"/>
  <c r="Z3788" i="1" s="1"/>
  <c r="AA3788" i="1" s="1"/>
  <c r="U1046" i="1"/>
  <c r="V1046" i="1" s="1"/>
  <c r="Y1046" i="1"/>
  <c r="Z1046" i="1" s="1"/>
  <c r="AA1046" i="1" s="1"/>
  <c r="U3386" i="1"/>
  <c r="V3386" i="1" s="1"/>
  <c r="Y3386" i="1"/>
  <c r="Z3386" i="1" s="1"/>
  <c r="AA3386" i="1" s="1"/>
  <c r="U249" i="1"/>
  <c r="V249" i="1" s="1"/>
  <c r="Y249" i="1"/>
  <c r="Z249" i="1" s="1"/>
  <c r="AA249" i="1" s="1"/>
  <c r="U187" i="1"/>
  <c r="V187" i="1" s="1"/>
  <c r="Y187" i="1"/>
  <c r="Z187" i="1" s="1"/>
  <c r="AA187" i="1" s="1"/>
  <c r="U861" i="1"/>
  <c r="V861" i="1" s="1"/>
  <c r="Y861" i="1"/>
  <c r="Z861" i="1" s="1"/>
  <c r="AA861" i="1" s="1"/>
  <c r="U4873" i="1"/>
  <c r="V4873" i="1" s="1"/>
  <c r="Y4873" i="1"/>
  <c r="Z4873" i="1" s="1"/>
  <c r="AA4873" i="1" s="1"/>
  <c r="U5369" i="1"/>
  <c r="V5369" i="1" s="1"/>
  <c r="Y5369" i="1"/>
  <c r="Z5369" i="1" s="1"/>
  <c r="AA5369" i="1" s="1"/>
  <c r="U5720" i="1"/>
  <c r="V5720" i="1" s="1"/>
  <c r="Y5720" i="1"/>
  <c r="Z5720" i="1" s="1"/>
  <c r="AA5720" i="1" s="1"/>
  <c r="U4361" i="1"/>
  <c r="V4361" i="1" s="1"/>
  <c r="Y4361" i="1"/>
  <c r="U4370" i="1"/>
  <c r="V4370" i="1" s="1"/>
  <c r="Y4370" i="1"/>
  <c r="Z4370" i="1" s="1"/>
  <c r="AA4370" i="1" s="1"/>
  <c r="U3086" i="1"/>
  <c r="V3086" i="1" s="1"/>
  <c r="Y3086" i="1"/>
  <c r="Z3086" i="1" s="1"/>
  <c r="AA3086" i="1" s="1"/>
  <c r="U5693" i="1"/>
  <c r="V5693" i="1" s="1"/>
  <c r="Y5693" i="1"/>
  <c r="Z5693" i="1" s="1"/>
  <c r="AA5693" i="1" s="1"/>
  <c r="U4962" i="1"/>
  <c r="V4962" i="1" s="1"/>
  <c r="Y4962" i="1"/>
  <c r="Z4962" i="1" s="1"/>
  <c r="AA4962" i="1" s="1"/>
  <c r="U3004" i="1"/>
  <c r="V3004" i="1" s="1"/>
  <c r="Y3004" i="1"/>
  <c r="Z3004" i="1" s="1"/>
  <c r="AA3004" i="1" s="1"/>
  <c r="U5287" i="1"/>
  <c r="V5287" i="1" s="1"/>
  <c r="Y5287" i="1"/>
  <c r="Z5287" i="1" s="1"/>
  <c r="AA5287" i="1" s="1"/>
  <c r="U5260" i="1"/>
  <c r="V5260" i="1" s="1"/>
  <c r="Y5260" i="1"/>
  <c r="Z5260" i="1" s="1"/>
  <c r="AA5260" i="1" s="1"/>
  <c r="U3306" i="1"/>
  <c r="V3306" i="1" s="1"/>
  <c r="Y3306" i="1"/>
  <c r="Z3306" i="1" s="1"/>
  <c r="AA3306" i="1" s="1"/>
  <c r="U5590" i="1"/>
  <c r="V5590" i="1" s="1"/>
  <c r="Y5590" i="1"/>
  <c r="Z5590" i="1" s="1"/>
  <c r="AA5590" i="1" s="1"/>
  <c r="U4463" i="1"/>
  <c r="V4463" i="1" s="1"/>
  <c r="Y4463" i="1"/>
  <c r="Z4463" i="1" s="1"/>
  <c r="AA4463" i="1" s="1"/>
  <c r="U4064" i="1"/>
  <c r="V4064" i="1" s="1"/>
  <c r="Y4064" i="1"/>
  <c r="U5873" i="1"/>
  <c r="V5873" i="1" s="1"/>
  <c r="Y5873" i="1"/>
  <c r="U3986" i="1"/>
  <c r="V3986" i="1" s="1"/>
  <c r="Y3986" i="1"/>
  <c r="Z3986" i="1" s="1"/>
  <c r="AA3986" i="1" s="1"/>
  <c r="U4994" i="1"/>
  <c r="V4994" i="1" s="1"/>
  <c r="Y4994" i="1"/>
  <c r="Z4994" i="1" s="1"/>
  <c r="AA4994" i="1" s="1"/>
  <c r="U5223" i="1"/>
  <c r="V5223" i="1" s="1"/>
  <c r="Y5223" i="1"/>
  <c r="Z5223" i="1" s="1"/>
  <c r="AA5223" i="1" s="1"/>
  <c r="U3428" i="1"/>
  <c r="V3428" i="1" s="1"/>
  <c r="Y3428" i="1"/>
  <c r="Z3428" i="1" s="1"/>
  <c r="AA3428" i="1" s="1"/>
  <c r="U3302" i="1"/>
  <c r="V3302" i="1" s="1"/>
  <c r="Y3302" i="1"/>
  <c r="U3943" i="1"/>
  <c r="V3943" i="1" s="1"/>
  <c r="Y3943" i="1"/>
  <c r="Z3943" i="1" s="1"/>
  <c r="AA3943" i="1" s="1"/>
  <c r="U4660" i="1"/>
  <c r="V4660" i="1" s="1"/>
  <c r="Y4660" i="1"/>
  <c r="Z4660" i="1" s="1"/>
  <c r="AA4660" i="1" s="1"/>
  <c r="U2918" i="1"/>
  <c r="V2918" i="1" s="1"/>
  <c r="Y2918" i="1"/>
  <c r="Z2918" i="1" s="1"/>
  <c r="AA2918" i="1" s="1"/>
  <c r="U965" i="1"/>
  <c r="V965" i="1" s="1"/>
  <c r="Y965" i="1"/>
  <c r="Z965" i="1" s="1"/>
  <c r="AA965" i="1" s="1"/>
  <c r="U905" i="1"/>
  <c r="V905" i="1" s="1"/>
  <c r="Y905" i="1"/>
  <c r="Z905" i="1" s="1"/>
  <c r="AA905" i="1" s="1"/>
  <c r="U4240" i="1"/>
  <c r="V4240" i="1" s="1"/>
  <c r="Y4240" i="1"/>
  <c r="U2446" i="1"/>
  <c r="V2446" i="1" s="1"/>
  <c r="Y2446" i="1"/>
  <c r="Z2446" i="1" s="1"/>
  <c r="AA2446" i="1" s="1"/>
  <c r="U5346" i="1"/>
  <c r="V5346" i="1" s="1"/>
  <c r="Y5346" i="1"/>
  <c r="U1061" i="1"/>
  <c r="V1061" i="1" s="1"/>
  <c r="Y1061" i="1"/>
  <c r="Z1061" i="1" s="1"/>
  <c r="AA1061" i="1" s="1"/>
  <c r="U3389" i="1"/>
  <c r="V3389" i="1" s="1"/>
  <c r="Y3389" i="1"/>
  <c r="Z3389" i="1" s="1"/>
  <c r="AA3389" i="1" s="1"/>
  <c r="U255" i="1"/>
  <c r="V255" i="1" s="1"/>
  <c r="Y255" i="1"/>
  <c r="Z255" i="1" s="1"/>
  <c r="AA255" i="1" s="1"/>
  <c r="U185" i="1"/>
  <c r="V185" i="1" s="1"/>
  <c r="Y185" i="1"/>
  <c r="Z185" i="1" s="1"/>
  <c r="AA185" i="1" s="1"/>
  <c r="U875" i="1"/>
  <c r="V875" i="1" s="1"/>
  <c r="Y875" i="1"/>
  <c r="Z875" i="1" s="1"/>
  <c r="AA875" i="1" s="1"/>
  <c r="U3100" i="1"/>
  <c r="V3100" i="1" s="1"/>
  <c r="Y3100" i="1"/>
  <c r="Z3100" i="1" s="1"/>
  <c r="AA3100" i="1" s="1"/>
  <c r="Z4943" i="1"/>
  <c r="AA4943" i="1" s="1"/>
  <c r="Z4945" i="1"/>
  <c r="AA4945" i="1" s="1"/>
  <c r="U5220" i="1"/>
  <c r="V5220" i="1" s="1"/>
  <c r="Y5220" i="1"/>
  <c r="Z5220" i="1" s="1"/>
  <c r="AA5220" i="1" s="1"/>
  <c r="U173" i="1"/>
  <c r="V173" i="1" s="1"/>
  <c r="Y173" i="1"/>
  <c r="Z173" i="1" s="1"/>
  <c r="AA173" i="1" s="1"/>
  <c r="U860" i="1"/>
  <c r="V860" i="1" s="1"/>
  <c r="Y860" i="1"/>
  <c r="Z860" i="1" s="1"/>
  <c r="AA860" i="1" s="1"/>
  <c r="U3114" i="1"/>
  <c r="V3114" i="1" s="1"/>
  <c r="Y3114" i="1"/>
  <c r="Z3114" i="1" s="1"/>
  <c r="AA3114" i="1" s="1"/>
  <c r="U5703" i="1"/>
  <c r="V5703" i="1" s="1"/>
  <c r="Y5703" i="1"/>
  <c r="Z5703" i="1" s="1"/>
  <c r="AA5703" i="1" s="1"/>
  <c r="U4461" i="1"/>
  <c r="V4461" i="1" s="1"/>
  <c r="Y4461" i="1"/>
  <c r="Z4461" i="1" s="1"/>
  <c r="AA4461" i="1" s="1"/>
  <c r="U5580" i="1"/>
  <c r="V5580" i="1" s="1"/>
  <c r="Y5580" i="1"/>
  <c r="Z5580" i="1" s="1"/>
  <c r="AA5580" i="1" s="1"/>
  <c r="U4850" i="1"/>
  <c r="V4850" i="1" s="1"/>
  <c r="Y4850" i="1"/>
  <c r="Z4850" i="1" s="1"/>
  <c r="AA4850" i="1" s="1"/>
  <c r="U3982" i="1"/>
  <c r="V3982" i="1" s="1"/>
  <c r="Y3982" i="1"/>
  <c r="Z3982" i="1" s="1"/>
  <c r="AA3982" i="1" s="1"/>
  <c r="U3816" i="1"/>
  <c r="V3816" i="1" s="1"/>
  <c r="Y3816" i="1"/>
  <c r="Z3816" i="1" s="1"/>
  <c r="AA3816" i="1" s="1"/>
  <c r="U4795" i="1"/>
  <c r="V4795" i="1" s="1"/>
  <c r="Y4795" i="1"/>
  <c r="Z4795" i="1" s="1"/>
  <c r="AA4795" i="1" s="1"/>
  <c r="U5258" i="1"/>
  <c r="V5258" i="1" s="1"/>
  <c r="Y5258" i="1"/>
  <c r="Z5258" i="1" s="1"/>
  <c r="AA5258" i="1" s="1"/>
  <c r="U4899" i="1"/>
  <c r="V4899" i="1" s="1"/>
  <c r="Y4899" i="1"/>
  <c r="Z4899" i="1" s="1"/>
  <c r="AA4899" i="1" s="1"/>
  <c r="U3025" i="1"/>
  <c r="V3025" i="1" s="1"/>
  <c r="Y3025" i="1"/>
  <c r="Z3025" i="1" s="1"/>
  <c r="AA3025" i="1" s="1"/>
  <c r="U3365" i="1"/>
  <c r="V3365" i="1" s="1"/>
  <c r="Y3365" i="1"/>
  <c r="Z3365" i="1" s="1"/>
  <c r="AA3365" i="1" s="1"/>
  <c r="U3863" i="1"/>
  <c r="V3863" i="1" s="1"/>
  <c r="Y3863" i="1"/>
  <c r="Z3863" i="1" s="1"/>
  <c r="AA3863" i="1" s="1"/>
  <c r="U485" i="1"/>
  <c r="V485" i="1" s="1"/>
  <c r="Y485" i="1"/>
  <c r="Z485" i="1" s="1"/>
  <c r="AA485" i="1" s="1"/>
  <c r="U3445" i="1"/>
  <c r="V3445" i="1" s="1"/>
  <c r="Y3445" i="1"/>
  <c r="Z3445" i="1" s="1"/>
  <c r="AA3445" i="1" s="1"/>
  <c r="U2175" i="1"/>
  <c r="V2175" i="1" s="1"/>
  <c r="Y2175" i="1"/>
  <c r="Z2175" i="1" s="1"/>
  <c r="AA2175" i="1" s="1"/>
  <c r="U1843" i="1"/>
  <c r="V1843" i="1" s="1"/>
  <c r="Y1843" i="1"/>
  <c r="Z1843" i="1" s="1"/>
  <c r="AA1843" i="1" s="1"/>
  <c r="U1779" i="1"/>
  <c r="V1779" i="1" s="1"/>
  <c r="Y1779" i="1"/>
  <c r="Z1779" i="1" s="1"/>
  <c r="AA1779" i="1" s="1"/>
  <c r="Z5837" i="1"/>
  <c r="AA5837" i="1" s="1"/>
  <c r="Z5838" i="1"/>
  <c r="AA5838" i="1" s="1"/>
  <c r="U4445" i="1"/>
  <c r="V4445" i="1" s="1"/>
  <c r="Y4445" i="1"/>
  <c r="Z4445" i="1" s="1"/>
  <c r="AA4445" i="1" s="1"/>
  <c r="U2644" i="1"/>
  <c r="V2644" i="1" s="1"/>
  <c r="Y2644" i="1"/>
  <c r="Z2644" i="1" s="1"/>
  <c r="AA2644" i="1" s="1"/>
  <c r="U6105" i="1"/>
  <c r="V6105" i="1" s="1"/>
  <c r="Y6105" i="1"/>
  <c r="Z6105" i="1" s="1"/>
  <c r="AA6105" i="1" s="1"/>
  <c r="U2953" i="1"/>
  <c r="V2953" i="1" s="1"/>
  <c r="Y2953" i="1"/>
  <c r="Z2953" i="1" s="1"/>
  <c r="AA2953" i="1" s="1"/>
  <c r="U3657" i="1"/>
  <c r="V3657" i="1" s="1"/>
  <c r="Y3657" i="1"/>
  <c r="Z3657" i="1" s="1"/>
  <c r="AA3657" i="1" s="1"/>
  <c r="U4132" i="1"/>
  <c r="V4132" i="1" s="1"/>
  <c r="Y4132" i="1"/>
  <c r="Z4132" i="1" s="1"/>
  <c r="AA4132" i="1" s="1"/>
  <c r="U2898" i="1"/>
  <c r="V2898" i="1" s="1"/>
  <c r="Y2898" i="1"/>
  <c r="Z2898" i="1" s="1"/>
  <c r="AA2898" i="1" s="1"/>
  <c r="U5825" i="1"/>
  <c r="V5825" i="1" s="1"/>
  <c r="Y5825" i="1"/>
  <c r="U2768" i="1"/>
  <c r="V2768" i="1" s="1"/>
  <c r="Y2768" i="1"/>
  <c r="Z2768" i="1" s="1"/>
  <c r="AA2768" i="1" s="1"/>
  <c r="U5643" i="1"/>
  <c r="V5643" i="1" s="1"/>
  <c r="Y5643" i="1"/>
  <c r="Z5643" i="1" s="1"/>
  <c r="AA5643" i="1" s="1"/>
  <c r="U4813" i="1"/>
  <c r="V4813" i="1" s="1"/>
  <c r="Y4813" i="1"/>
  <c r="Z4813" i="1" s="1"/>
  <c r="AA4813" i="1" s="1"/>
  <c r="U3475" i="1"/>
  <c r="V3475" i="1" s="1"/>
  <c r="Y3475" i="1"/>
  <c r="Z3475" i="1" s="1"/>
  <c r="AA3475" i="1" s="1"/>
  <c r="U5554" i="1"/>
  <c r="V5554" i="1" s="1"/>
  <c r="Y5554" i="1"/>
  <c r="Z5554" i="1" s="1"/>
  <c r="AA5554" i="1" s="1"/>
  <c r="U6017" i="1"/>
  <c r="V6017" i="1" s="1"/>
  <c r="Y6017" i="1"/>
  <c r="Z6017" i="1" s="1"/>
  <c r="AA6017" i="1" s="1"/>
  <c r="U3507" i="1"/>
  <c r="V3507" i="1" s="1"/>
  <c r="Y3507" i="1"/>
  <c r="Z3507" i="1" s="1"/>
  <c r="AA3507" i="1" s="1"/>
  <c r="U5390" i="1"/>
  <c r="V5390" i="1" s="1"/>
  <c r="Y5390" i="1"/>
  <c r="U3020" i="1"/>
  <c r="V3020" i="1" s="1"/>
  <c r="Y3020" i="1"/>
  <c r="Z3020" i="1" s="1"/>
  <c r="AA3020" i="1" s="1"/>
  <c r="U5641" i="1"/>
  <c r="V5641" i="1" s="1"/>
  <c r="Y5641" i="1"/>
  <c r="U3560" i="1"/>
  <c r="V3560" i="1" s="1"/>
  <c r="Y3560" i="1"/>
  <c r="U3476" i="1"/>
  <c r="V3476" i="1" s="1"/>
  <c r="Y3476" i="1"/>
  <c r="Z3476" i="1" s="1"/>
  <c r="AA3476" i="1" s="1"/>
  <c r="U6041" i="1"/>
  <c r="V6041" i="1" s="1"/>
  <c r="Y6041" i="1"/>
  <c r="Z6041" i="1" s="1"/>
  <c r="AA6041" i="1" s="1"/>
  <c r="U4585" i="1"/>
  <c r="V4585" i="1" s="1"/>
  <c r="Y4585" i="1"/>
  <c r="Z4585" i="1" s="1"/>
  <c r="AA4585" i="1" s="1"/>
  <c r="U3945" i="1"/>
  <c r="V3945" i="1" s="1"/>
  <c r="Y3945" i="1"/>
  <c r="Z3945" i="1" s="1"/>
  <c r="AA3945" i="1" s="1"/>
  <c r="U4390" i="1"/>
  <c r="V4390" i="1" s="1"/>
  <c r="Y4390" i="1"/>
  <c r="Z4390" i="1" s="1"/>
  <c r="AA4390" i="1" s="1"/>
  <c r="Z5914" i="1"/>
  <c r="AA5914" i="1" s="1"/>
  <c r="Z5915" i="1"/>
  <c r="AA5915" i="1" s="1"/>
  <c r="U6077" i="1"/>
  <c r="V6077" i="1" s="1"/>
  <c r="Y6077" i="1"/>
  <c r="Z6077" i="1" s="1"/>
  <c r="AA6077" i="1" s="1"/>
  <c r="U5060" i="1"/>
  <c r="V5060" i="1" s="1"/>
  <c r="Y5060" i="1"/>
  <c r="Z5060" i="1" s="1"/>
  <c r="AA5060" i="1" s="1"/>
  <c r="U2300" i="1"/>
  <c r="V2300" i="1" s="1"/>
  <c r="Y2300" i="1"/>
  <c r="Z2300" i="1" s="1"/>
  <c r="AA2300" i="1" s="1"/>
  <c r="U468" i="1"/>
  <c r="V468" i="1" s="1"/>
  <c r="Y468" i="1"/>
  <c r="Z468" i="1" s="1"/>
  <c r="AA468" i="1" s="1"/>
  <c r="U378" i="1"/>
  <c r="V378" i="1" s="1"/>
  <c r="Y378" i="1"/>
  <c r="Z378" i="1" s="1"/>
  <c r="AA378" i="1" s="1"/>
  <c r="U338" i="1"/>
  <c r="V338" i="1" s="1"/>
  <c r="Y338" i="1"/>
  <c r="Z338" i="1" s="1"/>
  <c r="AA338" i="1" s="1"/>
  <c r="U3324" i="1"/>
  <c r="V3324" i="1" s="1"/>
  <c r="Y3324" i="1"/>
  <c r="Z3324" i="1" s="1"/>
  <c r="AA3324" i="1" s="1"/>
  <c r="U3954" i="1"/>
  <c r="V3954" i="1" s="1"/>
  <c r="Y3954" i="1"/>
  <c r="Z3954" i="1" s="1"/>
  <c r="AA3954" i="1" s="1"/>
  <c r="U5589" i="1"/>
  <c r="V5589" i="1" s="1"/>
  <c r="Y5589" i="1"/>
  <c r="U4786" i="1"/>
  <c r="V4786" i="1" s="1"/>
  <c r="Y4786" i="1"/>
  <c r="U5335" i="1"/>
  <c r="V5335" i="1" s="1"/>
  <c r="Y5335" i="1"/>
  <c r="Z5335" i="1" s="1"/>
  <c r="AA5335" i="1" s="1"/>
  <c r="U128" i="1"/>
  <c r="V128" i="1" s="1"/>
  <c r="Y128" i="1"/>
  <c r="Z128" i="1" s="1"/>
  <c r="AA128" i="1" s="1"/>
  <c r="U1967" i="1"/>
  <c r="V1967" i="1" s="1"/>
  <c r="Y1967" i="1"/>
  <c r="Z1967" i="1" s="1"/>
  <c r="AA1967" i="1" s="1"/>
  <c r="U3337" i="1"/>
  <c r="V3337" i="1" s="1"/>
  <c r="Y3337" i="1"/>
  <c r="Z3337" i="1" s="1"/>
  <c r="AA3337" i="1" s="1"/>
  <c r="U2914" i="1"/>
  <c r="V2914" i="1" s="1"/>
  <c r="Y2914" i="1"/>
  <c r="Z2914" i="1" s="1"/>
  <c r="AA2914" i="1" s="1"/>
  <c r="U983" i="1"/>
  <c r="V983" i="1" s="1"/>
  <c r="Y983" i="1"/>
  <c r="Z983" i="1" s="1"/>
  <c r="AA983" i="1" s="1"/>
  <c r="U3163" i="1"/>
  <c r="V3163" i="1" s="1"/>
  <c r="Y3163" i="1"/>
  <c r="U4245" i="1"/>
  <c r="V4245" i="1" s="1"/>
  <c r="Y4245" i="1"/>
  <c r="Z4245" i="1" s="1"/>
  <c r="AA4245" i="1" s="1"/>
  <c r="U5541" i="1"/>
  <c r="V5541" i="1" s="1"/>
  <c r="Y5541" i="1"/>
  <c r="Z5541" i="1" s="1"/>
  <c r="AA5541" i="1" s="1"/>
  <c r="U2449" i="1"/>
  <c r="V2449" i="1" s="1"/>
  <c r="Y2449" i="1"/>
  <c r="Z2449" i="1" s="1"/>
  <c r="AA2449" i="1" s="1"/>
  <c r="U4115" i="1"/>
  <c r="V4115" i="1" s="1"/>
  <c r="Y4115" i="1"/>
  <c r="Z4115" i="1" s="1"/>
  <c r="AA4115" i="1" s="1"/>
  <c r="U3609" i="1"/>
  <c r="V3609" i="1" s="1"/>
  <c r="Y3609" i="1"/>
  <c r="U2675" i="1"/>
  <c r="V2675" i="1" s="1"/>
  <c r="Y2675" i="1"/>
  <c r="Z2675" i="1" s="1"/>
  <c r="AA2675" i="1" s="1"/>
  <c r="U3585" i="1"/>
  <c r="V3585" i="1" s="1"/>
  <c r="Y3585" i="1"/>
  <c r="Z3585" i="1" s="1"/>
  <c r="AA3585" i="1" s="1"/>
  <c r="U326" i="1"/>
  <c r="V326" i="1" s="1"/>
  <c r="Y326" i="1"/>
  <c r="Z326" i="1" s="1"/>
  <c r="AA326" i="1" s="1"/>
  <c r="U975" i="1"/>
  <c r="V975" i="1" s="1"/>
  <c r="Y975" i="1"/>
  <c r="Z975" i="1" s="1"/>
  <c r="AA975" i="1" s="1"/>
  <c r="U4718" i="1"/>
  <c r="V4718" i="1" s="1"/>
  <c r="Y4718" i="1"/>
  <c r="Z4718" i="1" s="1"/>
  <c r="AA4718" i="1" s="1"/>
  <c r="U3082" i="1"/>
  <c r="V3082" i="1" s="1"/>
  <c r="Y3082" i="1"/>
  <c r="Z3082" i="1" s="1"/>
  <c r="AA3082" i="1" s="1"/>
  <c r="U4940" i="1"/>
  <c r="V4940" i="1" s="1"/>
  <c r="Y4940" i="1"/>
  <c r="Z4940" i="1" s="1"/>
  <c r="AA4940" i="1" s="1"/>
  <c r="U5600" i="1"/>
  <c r="V5600" i="1" s="1"/>
  <c r="Y5600" i="1"/>
  <c r="U611" i="1"/>
  <c r="V611" i="1" s="1"/>
  <c r="Y611" i="1"/>
  <c r="Z611" i="1" s="1"/>
  <c r="AA611" i="1" s="1"/>
  <c r="U2192" i="1"/>
  <c r="V2192" i="1" s="1"/>
  <c r="Y2192" i="1"/>
  <c r="Z2192" i="1" s="1"/>
  <c r="AA2192" i="1" s="1"/>
  <c r="U2969" i="1"/>
  <c r="V2969" i="1" s="1"/>
  <c r="Y2969" i="1"/>
  <c r="Z2969" i="1" s="1"/>
  <c r="AA2969" i="1" s="1"/>
  <c r="U2339" i="1"/>
  <c r="V2339" i="1" s="1"/>
  <c r="Y2339" i="1"/>
  <c r="Z2339" i="1" s="1"/>
  <c r="AA2339" i="1" s="1"/>
  <c r="U4302" i="1"/>
  <c r="V4302" i="1" s="1"/>
  <c r="Y4302" i="1"/>
  <c r="Z4302" i="1" s="1"/>
  <c r="AA4302" i="1" s="1"/>
  <c r="U2755" i="1"/>
  <c r="V2755" i="1" s="1"/>
  <c r="Y2755" i="1"/>
  <c r="Z2755" i="1" s="1"/>
  <c r="AA2755" i="1" s="1"/>
  <c r="U202" i="1"/>
  <c r="V202" i="1" s="1"/>
  <c r="Y202" i="1"/>
  <c r="Z202" i="1" s="1"/>
  <c r="AA202" i="1" s="1"/>
  <c r="U3090" i="1"/>
  <c r="V3090" i="1" s="1"/>
  <c r="Y3090" i="1"/>
  <c r="Z3090" i="1" s="1"/>
  <c r="AA3090" i="1" s="1"/>
  <c r="U3901" i="1"/>
  <c r="V3901" i="1" s="1"/>
  <c r="Y3901" i="1"/>
  <c r="Z3901" i="1" s="1"/>
  <c r="AA3901" i="1" s="1"/>
  <c r="U5303" i="1"/>
  <c r="V5303" i="1" s="1"/>
  <c r="Y5303" i="1"/>
  <c r="Z5303" i="1" s="1"/>
  <c r="AA5303" i="1" s="1"/>
  <c r="U619" i="1"/>
  <c r="V619" i="1" s="1"/>
  <c r="Y619" i="1"/>
  <c r="Z619" i="1" s="1"/>
  <c r="AA619" i="1" s="1"/>
  <c r="U2174" i="1"/>
  <c r="V2174" i="1" s="1"/>
  <c r="Y2174" i="1"/>
  <c r="Z2174" i="1" s="1"/>
  <c r="AA2174" i="1" s="1"/>
  <c r="U4135" i="1"/>
  <c r="V4135" i="1" s="1"/>
  <c r="Y4135" i="1"/>
  <c r="Z4135" i="1" s="1"/>
  <c r="AA4135" i="1" s="1"/>
  <c r="U3313" i="1"/>
  <c r="V3313" i="1" s="1"/>
  <c r="Y3313" i="1"/>
  <c r="Z3313" i="1" s="1"/>
  <c r="AA3313" i="1" s="1"/>
  <c r="U986" i="1"/>
  <c r="V986" i="1" s="1"/>
  <c r="Y986" i="1"/>
  <c r="Z986" i="1" s="1"/>
  <c r="AA986" i="1" s="1"/>
  <c r="U1098" i="1"/>
  <c r="V1098" i="1" s="1"/>
  <c r="Y1098" i="1"/>
  <c r="Z1098" i="1" s="1"/>
  <c r="AA1098" i="1" s="1"/>
  <c r="U5183" i="1"/>
  <c r="V5183" i="1" s="1"/>
  <c r="Y5183" i="1"/>
  <c r="Z5183" i="1" s="1"/>
  <c r="AA5183" i="1" s="1"/>
  <c r="U1305" i="1"/>
  <c r="V1305" i="1" s="1"/>
  <c r="Y1305" i="1"/>
  <c r="Z1305" i="1" s="1"/>
  <c r="AA1305" i="1" s="1"/>
  <c r="U1586" i="1"/>
  <c r="V1586" i="1" s="1"/>
  <c r="Y1586" i="1"/>
  <c r="Z1586" i="1" s="1"/>
  <c r="AA1586" i="1" s="1"/>
  <c r="U1570" i="1"/>
  <c r="V1570" i="1" s="1"/>
  <c r="Y1570" i="1"/>
  <c r="Z1570" i="1" s="1"/>
  <c r="AA1570" i="1" s="1"/>
  <c r="U535" i="1"/>
  <c r="V535" i="1" s="1"/>
  <c r="Y535" i="1"/>
  <c r="Z535" i="1" s="1"/>
  <c r="AA535" i="1" s="1"/>
  <c r="U5208" i="1"/>
  <c r="V5208" i="1" s="1"/>
  <c r="Y5208" i="1"/>
  <c r="Z5208" i="1" s="1"/>
  <c r="AA5208" i="1" s="1"/>
  <c r="U3854" i="1"/>
  <c r="V3854" i="1" s="1"/>
  <c r="Y3854" i="1"/>
  <c r="Z3854" i="1" s="1"/>
  <c r="AA3854" i="1" s="1"/>
  <c r="U4423" i="1"/>
  <c r="V4423" i="1" s="1"/>
  <c r="Y4423" i="1"/>
  <c r="Z4423" i="1" s="1"/>
  <c r="AA4423" i="1" s="1"/>
  <c r="U3694" i="1"/>
  <c r="V3694" i="1" s="1"/>
  <c r="Y3694" i="1"/>
  <c r="Z3694" i="1" s="1"/>
  <c r="AA3694" i="1" s="1"/>
  <c r="U364" i="1"/>
  <c r="V364" i="1" s="1"/>
  <c r="Y364" i="1"/>
  <c r="Z364" i="1" s="1"/>
  <c r="AA364" i="1" s="1"/>
  <c r="U927" i="1"/>
  <c r="V927" i="1" s="1"/>
  <c r="Y927" i="1"/>
  <c r="Z927" i="1" s="1"/>
  <c r="AA927" i="1" s="1"/>
  <c r="U4715" i="1"/>
  <c r="V4715" i="1" s="1"/>
  <c r="Y4715" i="1"/>
  <c r="Z4715" i="1" s="1"/>
  <c r="AA4715" i="1" s="1"/>
  <c r="U5174" i="1"/>
  <c r="V5174" i="1" s="1"/>
  <c r="Y5174" i="1"/>
  <c r="U102" i="1"/>
  <c r="V102" i="1" s="1"/>
  <c r="Y102" i="1"/>
  <c r="Z102" i="1" s="1"/>
  <c r="AA102" i="1" s="1"/>
  <c r="U78" i="1"/>
  <c r="V78" i="1" s="1"/>
  <c r="Y78" i="1"/>
  <c r="Z78" i="1" s="1"/>
  <c r="AA78" i="1" s="1"/>
  <c r="U1716" i="1"/>
  <c r="V1716" i="1" s="1"/>
  <c r="Y1716" i="1"/>
  <c r="Z1716" i="1" s="1"/>
  <c r="AA1716" i="1" s="1"/>
  <c r="U6156" i="1"/>
  <c r="V6156" i="1" s="1"/>
  <c r="Y6156" i="1"/>
  <c r="Z6156" i="1" s="1"/>
  <c r="AA6156" i="1" s="1"/>
  <c r="U6118" i="1"/>
  <c r="V6118" i="1" s="1"/>
  <c r="Y6118" i="1"/>
  <c r="Z6118" i="1" s="1"/>
  <c r="AA6118" i="1" s="1"/>
  <c r="U2526" i="1"/>
  <c r="V2526" i="1" s="1"/>
  <c r="Y2526" i="1"/>
  <c r="Z2526" i="1" s="1"/>
  <c r="AA2526" i="1" s="1"/>
  <c r="U3066" i="1"/>
  <c r="V3066" i="1" s="1"/>
  <c r="Y3066" i="1"/>
  <c r="Z3066" i="1" s="1"/>
  <c r="AA3066" i="1" s="1"/>
  <c r="U2370" i="1"/>
  <c r="V2370" i="1" s="1"/>
  <c r="Y2370" i="1"/>
  <c r="Z2370" i="1" s="1"/>
  <c r="AA2370" i="1" s="1"/>
  <c r="U3929" i="1"/>
  <c r="V3929" i="1" s="1"/>
  <c r="Y3929" i="1"/>
  <c r="Z3929" i="1" s="1"/>
  <c r="AA3929" i="1" s="1"/>
  <c r="U1283" i="1"/>
  <c r="V1283" i="1" s="1"/>
  <c r="Y1283" i="1"/>
  <c r="Z1283" i="1" s="1"/>
  <c r="AA1283" i="1" s="1"/>
  <c r="U1323" i="1"/>
  <c r="V1323" i="1" s="1"/>
  <c r="Y1323" i="1"/>
  <c r="Z1323" i="1" s="1"/>
  <c r="AA1323" i="1" s="1"/>
  <c r="U1528" i="1"/>
  <c r="V1528" i="1" s="1"/>
  <c r="Y1528" i="1"/>
  <c r="Z1528" i="1" s="1"/>
  <c r="AA1528" i="1" s="1"/>
  <c r="U3223" i="1"/>
  <c r="V3223" i="1" s="1"/>
  <c r="Y3223" i="1"/>
  <c r="Z3223" i="1" s="1"/>
  <c r="AA3223" i="1" s="1"/>
  <c r="U1941" i="1"/>
  <c r="V1941" i="1" s="1"/>
  <c r="Y1941" i="1"/>
  <c r="Z1941" i="1" s="1"/>
  <c r="AA1941" i="1" s="1"/>
  <c r="U2788" i="1"/>
  <c r="V2788" i="1" s="1"/>
  <c r="Y2788" i="1"/>
  <c r="Z2788" i="1" s="1"/>
  <c r="AA2788" i="1" s="1"/>
  <c r="U1883" i="1"/>
  <c r="V1883" i="1" s="1"/>
  <c r="Y1883" i="1"/>
  <c r="Z1883" i="1" s="1"/>
  <c r="AA1883" i="1" s="1"/>
  <c r="U2981" i="1"/>
  <c r="V2981" i="1" s="1"/>
  <c r="Y2981" i="1"/>
  <c r="Z2981" i="1" s="1"/>
  <c r="AA2981" i="1" s="1"/>
  <c r="U2311" i="1"/>
  <c r="V2311" i="1" s="1"/>
  <c r="Y2311" i="1"/>
  <c r="Z2311" i="1" s="1"/>
  <c r="AA2311" i="1" s="1"/>
  <c r="U3317" i="1"/>
  <c r="V3317" i="1" s="1"/>
  <c r="Y3317" i="1"/>
  <c r="Z3317" i="1" s="1"/>
  <c r="AA3317" i="1" s="1"/>
  <c r="U4246" i="1"/>
  <c r="V4246" i="1" s="1"/>
  <c r="Y4246" i="1"/>
  <c r="Z4246" i="1" s="1"/>
  <c r="AA4246" i="1" s="1"/>
  <c r="U186" i="1"/>
  <c r="V186" i="1" s="1"/>
  <c r="Y186" i="1"/>
  <c r="Z186" i="1" s="1"/>
  <c r="AA186" i="1" s="1"/>
  <c r="U4364" i="1"/>
  <c r="V4364" i="1" s="1"/>
  <c r="Y4364" i="1"/>
  <c r="Z4364" i="1" s="1"/>
  <c r="AA4364" i="1" s="1"/>
  <c r="U1065" i="1"/>
  <c r="V1065" i="1" s="1"/>
  <c r="Y1065" i="1"/>
  <c r="Z1065" i="1" s="1"/>
  <c r="AA1065" i="1" s="1"/>
  <c r="U1021" i="1"/>
  <c r="V1021" i="1" s="1"/>
  <c r="Y1021" i="1"/>
  <c r="Z1021" i="1" s="1"/>
  <c r="AA1021" i="1" s="1"/>
  <c r="U244" i="1"/>
  <c r="V244" i="1" s="1"/>
  <c r="Y244" i="1"/>
  <c r="Z244" i="1" s="1"/>
  <c r="AA244" i="1" s="1"/>
  <c r="U177" i="1"/>
  <c r="V177" i="1" s="1"/>
  <c r="Y177" i="1"/>
  <c r="Z177" i="1" s="1"/>
  <c r="AA177" i="1" s="1"/>
  <c r="U851" i="1"/>
  <c r="V851" i="1" s="1"/>
  <c r="Y851" i="1"/>
  <c r="Z851" i="1" s="1"/>
  <c r="AA851" i="1" s="1"/>
  <c r="U4649" i="1"/>
  <c r="V4649" i="1" s="1"/>
  <c r="Y4649" i="1"/>
  <c r="Z4649" i="1" s="1"/>
  <c r="AA4649" i="1" s="1"/>
  <c r="U5705" i="1"/>
  <c r="V5705" i="1" s="1"/>
  <c r="Y5705" i="1"/>
  <c r="Z5705" i="1" s="1"/>
  <c r="AA5705" i="1" s="1"/>
  <c r="U4459" i="1"/>
  <c r="V4459" i="1" s="1"/>
  <c r="Y4459" i="1"/>
  <c r="Z4459" i="1" s="1"/>
  <c r="AA4459" i="1" s="1"/>
  <c r="U4251" i="1"/>
  <c r="V4251" i="1" s="1"/>
  <c r="Y4251" i="1"/>
  <c r="Z4251" i="1" s="1"/>
  <c r="AA4251" i="1" s="1"/>
  <c r="U3940" i="1"/>
  <c r="V3940" i="1" s="1"/>
  <c r="Y3940" i="1"/>
  <c r="Z3940" i="1" s="1"/>
  <c r="AA3940" i="1" s="1"/>
  <c r="U3087" i="1"/>
  <c r="V3087" i="1" s="1"/>
  <c r="Y3087" i="1"/>
  <c r="Z3087" i="1" s="1"/>
  <c r="AA3087" i="1" s="1"/>
  <c r="U3480" i="1"/>
  <c r="V3480" i="1" s="1"/>
  <c r="Y3480" i="1"/>
  <c r="Z3480" i="1" s="1"/>
  <c r="AA3480" i="1" s="1"/>
  <c r="U3160" i="1"/>
  <c r="V3160" i="1" s="1"/>
  <c r="Y3160" i="1"/>
  <c r="Z3160" i="1" s="1"/>
  <c r="AA3160" i="1" s="1"/>
  <c r="U6034" i="1"/>
  <c r="V6034" i="1" s="1"/>
  <c r="Y6034" i="1"/>
  <c r="Z6034" i="1" s="1"/>
  <c r="AA6034" i="1" s="1"/>
  <c r="U5687" i="1"/>
  <c r="V5687" i="1" s="1"/>
  <c r="Y5687" i="1"/>
  <c r="Z5687" i="1" s="1"/>
  <c r="AA5687" i="1" s="1"/>
  <c r="U4941" i="1"/>
  <c r="V4941" i="1" s="1"/>
  <c r="Y4941" i="1"/>
  <c r="Z4941" i="1" s="1"/>
  <c r="AA4941" i="1" s="1"/>
  <c r="U1258" i="1"/>
  <c r="V1258" i="1" s="1"/>
  <c r="Y1258" i="1"/>
  <c r="Z1258" i="1" s="1"/>
  <c r="AA1258" i="1" s="1"/>
  <c r="U573" i="1"/>
  <c r="V573" i="1" s="1"/>
  <c r="Y573" i="1"/>
  <c r="Z573" i="1" s="1"/>
  <c r="AA573" i="1" s="1"/>
  <c r="U3521" i="1"/>
  <c r="V3521" i="1" s="1"/>
  <c r="Y3521" i="1"/>
  <c r="Z3521" i="1" s="1"/>
  <c r="AA3521" i="1" s="1"/>
  <c r="U1765" i="1"/>
  <c r="V1765" i="1" s="1"/>
  <c r="Y1765" i="1"/>
  <c r="Z1765" i="1" s="1"/>
  <c r="AA1765" i="1" s="1"/>
  <c r="U3200" i="1"/>
  <c r="V3200" i="1" s="1"/>
  <c r="Y3200" i="1"/>
  <c r="Z3200" i="1" s="1"/>
  <c r="AA3200" i="1" s="1"/>
  <c r="U426" i="1"/>
  <c r="V426" i="1" s="1"/>
  <c r="Y426" i="1"/>
  <c r="Z426" i="1" s="1"/>
  <c r="AA426" i="1" s="1"/>
  <c r="U962" i="1"/>
  <c r="V962" i="1" s="1"/>
  <c r="Y962" i="1"/>
  <c r="Z962" i="1" s="1"/>
  <c r="AA962" i="1" s="1"/>
  <c r="U1117" i="1"/>
  <c r="V1117" i="1" s="1"/>
  <c r="Y1117" i="1"/>
  <c r="Z1117" i="1" s="1"/>
  <c r="AA1117" i="1" s="1"/>
  <c r="U3607" i="1"/>
  <c r="V3607" i="1" s="1"/>
  <c r="Y3607" i="1"/>
  <c r="Z3607" i="1" s="1"/>
  <c r="AA3607" i="1" s="1"/>
  <c r="U4966" i="1"/>
  <c r="V4966" i="1" s="1"/>
  <c r="Y4966" i="1"/>
  <c r="Z4966" i="1" s="1"/>
  <c r="AA4966" i="1" s="1"/>
  <c r="U3209" i="1"/>
  <c r="V3209" i="1" s="1"/>
  <c r="Y3209" i="1"/>
  <c r="Z3209" i="1" s="1"/>
  <c r="AA3209" i="1" s="1"/>
  <c r="U830" i="1"/>
  <c r="V830" i="1" s="1"/>
  <c r="Y830" i="1"/>
  <c r="U583" i="1"/>
  <c r="V583" i="1" s="1"/>
  <c r="Y583" i="1"/>
  <c r="Z583" i="1" s="1"/>
  <c r="AA583" i="1" s="1"/>
  <c r="U4826" i="1"/>
  <c r="V4826" i="1" s="1"/>
  <c r="Y4826" i="1"/>
  <c r="Z4826" i="1" s="1"/>
  <c r="AA4826" i="1" s="1"/>
  <c r="U4493" i="1"/>
  <c r="V4493" i="1" s="1"/>
  <c r="Y4493" i="1"/>
  <c r="Z4493" i="1" s="1"/>
  <c r="AA4493" i="1" s="1"/>
  <c r="U1695" i="1"/>
  <c r="V1695" i="1" s="1"/>
  <c r="Y1695" i="1"/>
  <c r="Z1695" i="1" s="1"/>
  <c r="AA1695" i="1" s="1"/>
  <c r="U3340" i="1"/>
  <c r="V3340" i="1" s="1"/>
  <c r="Y3340" i="1"/>
  <c r="Z3340" i="1" s="1"/>
  <c r="AA3340" i="1" s="1"/>
  <c r="U897" i="1"/>
  <c r="V897" i="1" s="1"/>
  <c r="Y897" i="1"/>
  <c r="Z897" i="1" s="1"/>
  <c r="AA897" i="1" s="1"/>
  <c r="U4089" i="1"/>
  <c r="V4089" i="1" s="1"/>
  <c r="Y4089" i="1"/>
  <c r="Z4089" i="1" s="1"/>
  <c r="AA4089" i="1" s="1"/>
  <c r="Z6199" i="1"/>
  <c r="AA6199" i="1" s="1"/>
  <c r="Z5743" i="1"/>
  <c r="AA5743" i="1" s="1"/>
  <c r="Z4848" i="1"/>
  <c r="AA4848" i="1" s="1"/>
  <c r="Z5768" i="1"/>
  <c r="AA5768" i="1" s="1"/>
  <c r="Z3941" i="1"/>
  <c r="AA3941" i="1" s="1"/>
  <c r="Z5295" i="1"/>
  <c r="AA5295" i="1" s="1"/>
  <c r="U1620" i="1"/>
  <c r="V1620" i="1" s="1"/>
  <c r="Y1620" i="1"/>
  <c r="Z1620" i="1" s="1"/>
  <c r="AA1620" i="1" s="1"/>
  <c r="U72" i="1"/>
  <c r="V72" i="1" s="1"/>
  <c r="Y72" i="1"/>
  <c r="Z72" i="1" s="1"/>
  <c r="AA72" i="1" s="1"/>
  <c r="U5355" i="1"/>
  <c r="V5355" i="1" s="1"/>
  <c r="Y5355" i="1"/>
  <c r="U6092" i="1"/>
  <c r="V6092" i="1" s="1"/>
  <c r="Y6092" i="1"/>
  <c r="Z6092" i="1" s="1"/>
  <c r="AA6092" i="1" s="1"/>
  <c r="U3751" i="1"/>
  <c r="V3751" i="1" s="1"/>
  <c r="Y3751" i="1"/>
  <c r="U5029" i="1"/>
  <c r="V5029" i="1" s="1"/>
  <c r="Y5029" i="1"/>
  <c r="U1584" i="1"/>
  <c r="V1584" i="1" s="1"/>
  <c r="Y1584" i="1"/>
  <c r="Z1584" i="1" s="1"/>
  <c r="AA1584" i="1" s="1"/>
  <c r="U1450" i="1"/>
  <c r="V1450" i="1" s="1"/>
  <c r="Y1450" i="1"/>
  <c r="Z1450" i="1" s="1"/>
  <c r="AA1450" i="1" s="1"/>
  <c r="U1247" i="1"/>
  <c r="V1247" i="1" s="1"/>
  <c r="Y1247" i="1"/>
  <c r="Z1247" i="1" s="1"/>
  <c r="AA1247" i="1" s="1"/>
  <c r="U5115" i="1"/>
  <c r="V5115" i="1" s="1"/>
  <c r="Y5115" i="1"/>
  <c r="U61" i="1"/>
  <c r="V61" i="1" s="1"/>
  <c r="Y61" i="1"/>
  <c r="Z61" i="1" s="1"/>
  <c r="AA61" i="1" s="1"/>
  <c r="U3619" i="1"/>
  <c r="V3619" i="1" s="1"/>
  <c r="Y3619" i="1"/>
  <c r="U6170" i="1"/>
  <c r="V6170" i="1" s="1"/>
  <c r="Y6170" i="1"/>
  <c r="Z6170" i="1" s="1"/>
  <c r="AA6170" i="1" s="1"/>
  <c r="U2530" i="1"/>
  <c r="V2530" i="1" s="1"/>
  <c r="Y2530" i="1"/>
  <c r="Z2530" i="1" s="1"/>
  <c r="AA2530" i="1" s="1"/>
  <c r="U3257" i="1"/>
  <c r="V3257" i="1" s="1"/>
  <c r="Y3257" i="1"/>
  <c r="Z3257" i="1" s="1"/>
  <c r="AA3257" i="1" s="1"/>
  <c r="U2244" i="1"/>
  <c r="V2244" i="1" s="1"/>
  <c r="Y2244" i="1"/>
  <c r="Z2244" i="1" s="1"/>
  <c r="AA2244" i="1" s="1"/>
  <c r="U1529" i="1"/>
  <c r="V1529" i="1" s="1"/>
  <c r="Y1529" i="1"/>
  <c r="Z1529" i="1" s="1"/>
  <c r="AA1529" i="1" s="1"/>
  <c r="U1549" i="1"/>
  <c r="V1549" i="1" s="1"/>
  <c r="Y1549" i="1"/>
  <c r="Z1549" i="1" s="1"/>
  <c r="AA1549" i="1" s="1"/>
  <c r="U1223" i="1"/>
  <c r="V1223" i="1" s="1"/>
  <c r="Y1223" i="1"/>
  <c r="Z1223" i="1" s="1"/>
  <c r="AA1223" i="1" s="1"/>
  <c r="U3237" i="1"/>
  <c r="V3237" i="1" s="1"/>
  <c r="Y3237" i="1"/>
  <c r="Z3237" i="1" s="1"/>
  <c r="AA3237" i="1" s="1"/>
  <c r="U508" i="1"/>
  <c r="V508" i="1" s="1"/>
  <c r="Y508" i="1"/>
  <c r="U1608" i="1"/>
  <c r="V1608" i="1" s="1"/>
  <c r="Y1608" i="1"/>
  <c r="Z1608" i="1" s="1"/>
  <c r="AA1608" i="1" s="1"/>
  <c r="U70" i="1"/>
  <c r="V70" i="1" s="1"/>
  <c r="Y70" i="1"/>
  <c r="Z70" i="1" s="1"/>
  <c r="AA70" i="1" s="1"/>
  <c r="U1711" i="1"/>
  <c r="V1711" i="1" s="1"/>
  <c r="Y1711" i="1"/>
  <c r="Z1711" i="1" s="1"/>
  <c r="AA1711" i="1" s="1"/>
  <c r="U6093" i="1"/>
  <c r="V6093" i="1" s="1"/>
  <c r="Y6093" i="1"/>
  <c r="Z6093" i="1" s="1"/>
  <c r="AA6093" i="1" s="1"/>
  <c r="U3757" i="1"/>
  <c r="V3757" i="1" s="1"/>
  <c r="Y3757" i="1"/>
  <c r="Z3757" i="1" s="1"/>
  <c r="AA3757" i="1" s="1"/>
  <c r="U4971" i="1"/>
  <c r="V4971" i="1" s="1"/>
  <c r="Y4971" i="1"/>
  <c r="U1562" i="1"/>
  <c r="V1562" i="1" s="1"/>
  <c r="Y1562" i="1"/>
  <c r="Z1562" i="1" s="1"/>
  <c r="AA1562" i="1" s="1"/>
  <c r="U1593" i="1"/>
  <c r="V1593" i="1" s="1"/>
  <c r="Y1593" i="1"/>
  <c r="Z1593" i="1" s="1"/>
  <c r="AA1593" i="1" s="1"/>
  <c r="U1378" i="1"/>
  <c r="V1378" i="1" s="1"/>
  <c r="Y1378" i="1"/>
  <c r="Z1378" i="1" s="1"/>
  <c r="AA1378" i="1" s="1"/>
  <c r="U1190" i="1"/>
  <c r="V1190" i="1" s="1"/>
  <c r="Y1190" i="1"/>
  <c r="Z1190" i="1" s="1"/>
  <c r="AA1190" i="1" s="1"/>
  <c r="U3205" i="1"/>
  <c r="V3205" i="1" s="1"/>
  <c r="Y3205" i="1"/>
  <c r="Z3205" i="1" s="1"/>
  <c r="AA3205" i="1" s="1"/>
  <c r="U3898" i="1"/>
  <c r="V3898" i="1" s="1"/>
  <c r="Y3898" i="1"/>
  <c r="Z3898" i="1" s="1"/>
  <c r="AA3898" i="1" s="1"/>
  <c r="U1611" i="1"/>
  <c r="V1611" i="1" s="1"/>
  <c r="Y1611" i="1"/>
  <c r="Z1611" i="1" s="1"/>
  <c r="AA1611" i="1" s="1"/>
  <c r="U135" i="1"/>
  <c r="V135" i="1" s="1"/>
  <c r="Y135" i="1"/>
  <c r="Z135" i="1" s="1"/>
  <c r="AA135" i="1" s="1"/>
  <c r="U4563" i="1"/>
  <c r="V4563" i="1" s="1"/>
  <c r="Y4563" i="1"/>
  <c r="Z4563" i="1" s="1"/>
  <c r="AA4563" i="1" s="1"/>
  <c r="U6155" i="1"/>
  <c r="V6155" i="1" s="1"/>
  <c r="Y6155" i="1"/>
  <c r="Z6155" i="1" s="1"/>
  <c r="AA6155" i="1" s="1"/>
  <c r="U2494" i="1"/>
  <c r="V2494" i="1" s="1"/>
  <c r="Y2494" i="1"/>
  <c r="Z2494" i="1" s="1"/>
  <c r="AA2494" i="1" s="1"/>
  <c r="U3919" i="1"/>
  <c r="V3919" i="1" s="1"/>
  <c r="Y3919" i="1"/>
  <c r="Z3919" i="1" s="1"/>
  <c r="AA3919" i="1" s="1"/>
  <c r="U1560" i="1"/>
  <c r="V1560" i="1" s="1"/>
  <c r="Y1560" i="1"/>
  <c r="Z1560" i="1" s="1"/>
  <c r="AA1560" i="1" s="1"/>
  <c r="U1536" i="1"/>
  <c r="V1536" i="1" s="1"/>
  <c r="Y1536" i="1"/>
  <c r="Z1536" i="1" s="1"/>
  <c r="AA1536" i="1" s="1"/>
  <c r="U1235" i="1"/>
  <c r="V1235" i="1" s="1"/>
  <c r="Y1235" i="1"/>
  <c r="Z1235" i="1" s="1"/>
  <c r="AA1235" i="1" s="1"/>
  <c r="U3542" i="1"/>
  <c r="V3542" i="1" s="1"/>
  <c r="Y3542" i="1"/>
  <c r="Z3542" i="1" s="1"/>
  <c r="AA3542" i="1" s="1"/>
  <c r="U4310" i="1"/>
  <c r="V4310" i="1" s="1"/>
  <c r="Y4310" i="1"/>
  <c r="U60" i="1"/>
  <c r="V60" i="1" s="1"/>
  <c r="Y60" i="1"/>
  <c r="Z60" i="1" s="1"/>
  <c r="AA60" i="1" s="1"/>
  <c r="U5431" i="1"/>
  <c r="V5431" i="1" s="1"/>
  <c r="Y5431" i="1"/>
  <c r="U6119" i="1"/>
  <c r="V6119" i="1" s="1"/>
  <c r="Y6119" i="1"/>
  <c r="Z6119" i="1" s="1"/>
  <c r="AA6119" i="1" s="1"/>
  <c r="U3764" i="1"/>
  <c r="V3764" i="1" s="1"/>
  <c r="Y3764" i="1"/>
  <c r="Z3764" i="1" s="1"/>
  <c r="AA3764" i="1" s="1"/>
  <c r="U2364" i="1"/>
  <c r="V2364" i="1" s="1"/>
  <c r="Y2364" i="1"/>
  <c r="Z2364" i="1" s="1"/>
  <c r="AA2364" i="1" s="1"/>
  <c r="Z5045" i="1"/>
  <c r="AA5045" i="1" s="1"/>
  <c r="Z5046" i="1"/>
  <c r="AA5046" i="1" s="1"/>
  <c r="U1912" i="1"/>
  <c r="V1912" i="1" s="1"/>
  <c r="Y1912" i="1"/>
  <c r="Z1912" i="1" s="1"/>
  <c r="AA1912" i="1" s="1"/>
  <c r="U764" i="1"/>
  <c r="V764" i="1" s="1"/>
  <c r="Y764" i="1"/>
  <c r="Z764" i="1" s="1"/>
  <c r="AA764" i="1" s="1"/>
  <c r="U641" i="1"/>
  <c r="V641" i="1" s="1"/>
  <c r="Y641" i="1"/>
  <c r="Z641" i="1" s="1"/>
  <c r="AA641" i="1" s="1"/>
  <c r="U2792" i="1"/>
  <c r="V2792" i="1" s="1"/>
  <c r="Y2792" i="1"/>
  <c r="Z2792" i="1" s="1"/>
  <c r="AA2792" i="1" s="1"/>
  <c r="U4544" i="1"/>
  <c r="V4544" i="1" s="1"/>
  <c r="Y4544" i="1"/>
  <c r="Z4544" i="1" s="1"/>
  <c r="AA4544" i="1" s="1"/>
  <c r="U3437" i="1"/>
  <c r="V3437" i="1" s="1"/>
  <c r="Y3437" i="1"/>
  <c r="U1885" i="1"/>
  <c r="V1885" i="1" s="1"/>
  <c r="Y1885" i="1"/>
  <c r="Z1885" i="1" s="1"/>
  <c r="AA1885" i="1" s="1"/>
  <c r="U5448" i="1"/>
  <c r="V5448" i="1" s="1"/>
  <c r="Y5448" i="1"/>
  <c r="Z5448" i="1" s="1"/>
  <c r="AA5448" i="1" s="1"/>
  <c r="U2649" i="1"/>
  <c r="V2649" i="1" s="1"/>
  <c r="Y2649" i="1"/>
  <c r="Z2649" i="1" s="1"/>
  <c r="AA2649" i="1" s="1"/>
  <c r="U2971" i="1"/>
  <c r="V2971" i="1" s="1"/>
  <c r="Y2971" i="1"/>
  <c r="Z2971" i="1" s="1"/>
  <c r="AA2971" i="1" s="1"/>
  <c r="U2206" i="1"/>
  <c r="V2206" i="1" s="1"/>
  <c r="Y2206" i="1"/>
  <c r="Z2206" i="1" s="1"/>
  <c r="AA2206" i="1" s="1"/>
  <c r="U3655" i="1"/>
  <c r="V3655" i="1" s="1"/>
  <c r="Y3655" i="1"/>
  <c r="U4125" i="1"/>
  <c r="V4125" i="1" s="1"/>
  <c r="Y4125" i="1"/>
  <c r="Z4125" i="1" s="1"/>
  <c r="AA4125" i="1" s="1"/>
  <c r="U2890" i="1"/>
  <c r="V2890" i="1" s="1"/>
  <c r="Y2890" i="1"/>
  <c r="Z2890" i="1" s="1"/>
  <c r="AA2890" i="1" s="1"/>
  <c r="U2352" i="1"/>
  <c r="V2352" i="1" s="1"/>
  <c r="Y2352" i="1"/>
  <c r="Z2352" i="1" s="1"/>
  <c r="AA2352" i="1" s="1"/>
  <c r="U441" i="1"/>
  <c r="V441" i="1" s="1"/>
  <c r="Y441" i="1"/>
  <c r="Z441" i="1" s="1"/>
  <c r="AA441" i="1" s="1"/>
  <c r="U319" i="1"/>
  <c r="V319" i="1" s="1"/>
  <c r="Y319" i="1"/>
  <c r="Z319" i="1" s="1"/>
  <c r="AA319" i="1" s="1"/>
  <c r="U4379" i="1"/>
  <c r="V4379" i="1" s="1"/>
  <c r="Y4379" i="1"/>
  <c r="Z4379" i="1" s="1"/>
  <c r="AA4379" i="1" s="1"/>
  <c r="U3633" i="1"/>
  <c r="V3633" i="1" s="1"/>
  <c r="Y3633" i="1"/>
  <c r="U4279" i="1"/>
  <c r="V4279" i="1" s="1"/>
  <c r="Y4279" i="1"/>
  <c r="Z4279" i="1" s="1"/>
  <c r="AA4279" i="1" s="1"/>
  <c r="U2931" i="1"/>
  <c r="V2931" i="1" s="1"/>
  <c r="Y2931" i="1"/>
  <c r="Z2931" i="1" s="1"/>
  <c r="AA2931" i="1" s="1"/>
  <c r="U921" i="1"/>
  <c r="V921" i="1" s="1"/>
  <c r="Y921" i="1"/>
  <c r="Z921" i="1" s="1"/>
  <c r="AA921" i="1" s="1"/>
  <c r="U3500" i="1"/>
  <c r="V3500" i="1" s="1"/>
  <c r="Y3500" i="1"/>
  <c r="Z3500" i="1" s="1"/>
  <c r="AA3500" i="1" s="1"/>
  <c r="U3797" i="1"/>
  <c r="V3797" i="1" s="1"/>
  <c r="Y3797" i="1"/>
  <c r="Z3797" i="1" s="1"/>
  <c r="AA3797" i="1" s="1"/>
  <c r="U1071" i="1"/>
  <c r="V1071" i="1" s="1"/>
  <c r="Y1071" i="1"/>
  <c r="Z1071" i="1" s="1"/>
  <c r="AA1071" i="1" s="1"/>
  <c r="U274" i="1"/>
  <c r="V274" i="1" s="1"/>
  <c r="Y274" i="1"/>
  <c r="Z274" i="1" s="1"/>
  <c r="AA274" i="1" s="1"/>
  <c r="U880" i="1"/>
  <c r="V880" i="1" s="1"/>
  <c r="Y880" i="1"/>
  <c r="Z880" i="1" s="1"/>
  <c r="AA880" i="1" s="1"/>
  <c r="U542" i="1"/>
  <c r="V542" i="1" s="1"/>
  <c r="Y542" i="1"/>
  <c r="Z542" i="1" s="1"/>
  <c r="AA542" i="1" s="1"/>
  <c r="U2074" i="1"/>
  <c r="V2074" i="1" s="1"/>
  <c r="Y2074" i="1"/>
  <c r="Z2074" i="1" s="1"/>
  <c r="AA2074" i="1" s="1"/>
  <c r="U4740" i="1"/>
  <c r="V4740" i="1" s="1"/>
  <c r="Y4740" i="1"/>
  <c r="Z4740" i="1" s="1"/>
  <c r="AA4740" i="1" s="1"/>
  <c r="U1921" i="1"/>
  <c r="V1921" i="1" s="1"/>
  <c r="Y1921" i="1"/>
  <c r="Z1921" i="1" s="1"/>
  <c r="AA1921" i="1" s="1"/>
  <c r="U781" i="1"/>
  <c r="V781" i="1" s="1"/>
  <c r="Y781" i="1"/>
  <c r="Z781" i="1" s="1"/>
  <c r="AA781" i="1" s="1"/>
  <c r="U656" i="1"/>
  <c r="V656" i="1" s="1"/>
  <c r="Y656" i="1"/>
  <c r="Z656" i="1" s="1"/>
  <c r="AA656" i="1" s="1"/>
  <c r="U2838" i="1"/>
  <c r="V2838" i="1" s="1"/>
  <c r="Y2838" i="1"/>
  <c r="Z2838" i="1" s="1"/>
  <c r="AA2838" i="1" s="1"/>
  <c r="U4232" i="1"/>
  <c r="V4232" i="1" s="1"/>
  <c r="Y4232" i="1"/>
  <c r="Z4232" i="1" s="1"/>
  <c r="AA4232" i="1" s="1"/>
  <c r="U483" i="1"/>
  <c r="V483" i="1" s="1"/>
  <c r="Y483" i="1"/>
  <c r="Z483" i="1" s="1"/>
  <c r="AA483" i="1" s="1"/>
  <c r="U2156" i="1"/>
  <c r="V2156" i="1" s="1"/>
  <c r="Y2156" i="1"/>
  <c r="Z2156" i="1" s="1"/>
  <c r="AA2156" i="1" s="1"/>
  <c r="U1775" i="1"/>
  <c r="V1775" i="1" s="1"/>
  <c r="Y1775" i="1"/>
  <c r="Z1775" i="1" s="1"/>
  <c r="AA1775" i="1" s="1"/>
  <c r="U2430" i="1"/>
  <c r="V2430" i="1" s="1"/>
  <c r="Y2430" i="1"/>
  <c r="Z2430" i="1" s="1"/>
  <c r="AA2430" i="1" s="1"/>
  <c r="U2275" i="1"/>
  <c r="V2275" i="1" s="1"/>
  <c r="Y2275" i="1"/>
  <c r="Z2275" i="1" s="1"/>
  <c r="AA2275" i="1" s="1"/>
  <c r="U2211" i="1"/>
  <c r="V2211" i="1" s="1"/>
  <c r="Y2211" i="1"/>
  <c r="Z2211" i="1" s="1"/>
  <c r="AA2211" i="1" s="1"/>
  <c r="U6016" i="1"/>
  <c r="V6016" i="1" s="1"/>
  <c r="Y6016" i="1"/>
  <c r="Z6016" i="1" s="1"/>
  <c r="AA6016" i="1" s="1"/>
  <c r="U4161" i="1"/>
  <c r="V4161" i="1" s="1"/>
  <c r="Y4161" i="1"/>
  <c r="Z4161" i="1" s="1"/>
  <c r="AA4161" i="1" s="1"/>
  <c r="U4678" i="1"/>
  <c r="V4678" i="1" s="1"/>
  <c r="Y4678" i="1"/>
  <c r="Z4678" i="1" s="1"/>
  <c r="AA4678" i="1" s="1"/>
  <c r="U1701" i="1"/>
  <c r="V1701" i="1" s="1"/>
  <c r="Y1701" i="1"/>
  <c r="Z1701" i="1" s="1"/>
  <c r="AA1701" i="1" s="1"/>
  <c r="U391" i="1"/>
  <c r="V391" i="1" s="1"/>
  <c r="Y391" i="1"/>
  <c r="Z391" i="1" s="1"/>
  <c r="AA391" i="1" s="1"/>
  <c r="U4386" i="1"/>
  <c r="V4386" i="1" s="1"/>
  <c r="Y4386" i="1"/>
  <c r="Z4386" i="1" s="1"/>
  <c r="AA4386" i="1" s="1"/>
  <c r="U3951" i="1"/>
  <c r="V3951" i="1" s="1"/>
  <c r="Y3951" i="1"/>
  <c r="Z3951" i="1" s="1"/>
  <c r="AA3951" i="1" s="1"/>
  <c r="U3336" i="1"/>
  <c r="V3336" i="1" s="1"/>
  <c r="Y3336" i="1"/>
  <c r="Z3336" i="1" s="1"/>
  <c r="AA3336" i="1" s="1"/>
  <c r="U985" i="1"/>
  <c r="V985" i="1" s="1"/>
  <c r="Y985" i="1"/>
  <c r="Z985" i="1" s="1"/>
  <c r="AA985" i="1" s="1"/>
  <c r="U496" i="1"/>
  <c r="V496" i="1" s="1"/>
  <c r="Y496" i="1"/>
  <c r="U2445" i="1"/>
  <c r="V2445" i="1" s="1"/>
  <c r="Y2445" i="1"/>
  <c r="Z2445" i="1" s="1"/>
  <c r="AA2445" i="1" s="1"/>
  <c r="U1067" i="1"/>
  <c r="V1067" i="1" s="1"/>
  <c r="Y1067" i="1"/>
  <c r="Z1067" i="1" s="1"/>
  <c r="AA1067" i="1" s="1"/>
  <c r="U237" i="1"/>
  <c r="V237" i="1" s="1"/>
  <c r="Y237" i="1"/>
  <c r="Z237" i="1" s="1"/>
  <c r="AA237" i="1" s="1"/>
  <c r="U3098" i="1"/>
  <c r="V3098" i="1" s="1"/>
  <c r="Y3098" i="1"/>
  <c r="Z3098" i="1" s="1"/>
  <c r="AA3098" i="1" s="1"/>
  <c r="U6178" i="1"/>
  <c r="V6178" i="1" s="1"/>
  <c r="Y6178" i="1"/>
  <c r="Z6178" i="1" s="1"/>
  <c r="AA6178" i="1" s="1"/>
  <c r="U351" i="1"/>
  <c r="V351" i="1" s="1"/>
  <c r="Y351" i="1"/>
  <c r="Z351" i="1" s="1"/>
  <c r="AA351" i="1" s="1"/>
  <c r="U5799" i="1"/>
  <c r="V5799" i="1" s="1"/>
  <c r="Y5799" i="1"/>
  <c r="U1616" i="1"/>
  <c r="V1616" i="1" s="1"/>
  <c r="Y1616" i="1"/>
  <c r="Z1616" i="1" s="1"/>
  <c r="AA1616" i="1" s="1"/>
  <c r="U127" i="1"/>
  <c r="V127" i="1" s="1"/>
  <c r="Y127" i="1"/>
  <c r="Z127" i="1" s="1"/>
  <c r="AA127" i="1" s="1"/>
  <c r="U73" i="1"/>
  <c r="V73" i="1" s="1"/>
  <c r="Y73" i="1"/>
  <c r="Z73" i="1" s="1"/>
  <c r="AA73" i="1" s="1"/>
  <c r="U12" i="1"/>
  <c r="V12" i="1" s="1"/>
  <c r="Y12" i="1"/>
  <c r="Z12" i="1" s="1"/>
  <c r="AA12" i="1" s="1"/>
  <c r="U3621" i="1"/>
  <c r="V3621" i="1" s="1"/>
  <c r="Y3621" i="1"/>
  <c r="Z3621" i="1" s="1"/>
  <c r="AA3621" i="1" s="1"/>
  <c r="U6175" i="1"/>
  <c r="V6175" i="1" s="1"/>
  <c r="Y6175" i="1"/>
  <c r="Z6175" i="1" s="1"/>
  <c r="AA6175" i="1" s="1"/>
  <c r="U6117" i="1"/>
  <c r="V6117" i="1" s="1"/>
  <c r="Y6117" i="1"/>
  <c r="Z6117" i="1" s="1"/>
  <c r="AA6117" i="1" s="1"/>
  <c r="U2537" i="1"/>
  <c r="V2537" i="1" s="1"/>
  <c r="Y2537" i="1"/>
  <c r="Z2537" i="1" s="1"/>
  <c r="AA2537" i="1" s="1"/>
  <c r="U2544" i="1"/>
  <c r="V2544" i="1" s="1"/>
  <c r="Y2544" i="1"/>
  <c r="U3629" i="1"/>
  <c r="V3629" i="1" s="1"/>
  <c r="Y3629" i="1"/>
  <c r="Z3629" i="1" s="1"/>
  <c r="AA3629" i="1" s="1"/>
  <c r="U2241" i="1"/>
  <c r="V2241" i="1" s="1"/>
  <c r="Y2241" i="1"/>
  <c r="U1315" i="1"/>
  <c r="V1315" i="1" s="1"/>
  <c r="Y1315" i="1"/>
  <c r="Z1315" i="1" s="1"/>
  <c r="AA1315" i="1" s="1"/>
  <c r="U1452" i="1"/>
  <c r="V1452" i="1" s="1"/>
  <c r="Y1452" i="1"/>
  <c r="Z1452" i="1" s="1"/>
  <c r="AA1452" i="1" s="1"/>
  <c r="U1523" i="1"/>
  <c r="V1523" i="1" s="1"/>
  <c r="Y1523" i="1"/>
  <c r="Z1523" i="1" s="1"/>
  <c r="AA1523" i="1" s="1"/>
  <c r="U1511" i="1"/>
  <c r="V1511" i="1" s="1"/>
  <c r="Y1511" i="1"/>
  <c r="Z1511" i="1" s="1"/>
  <c r="AA1511" i="1" s="1"/>
  <c r="U1313" i="1"/>
  <c r="V1313" i="1" s="1"/>
  <c r="Y1313" i="1"/>
  <c r="Z1313" i="1" s="1"/>
  <c r="AA1313" i="1" s="1"/>
  <c r="U2137" i="1"/>
  <c r="V2137" i="1" s="1"/>
  <c r="Y2137" i="1"/>
  <c r="Z2137" i="1" s="1"/>
  <c r="AA2137" i="1" s="1"/>
  <c r="U4358" i="1"/>
  <c r="V4358" i="1" s="1"/>
  <c r="Y4358" i="1"/>
  <c r="Z4358" i="1" s="1"/>
  <c r="AA4358" i="1" s="1"/>
  <c r="U3138" i="1"/>
  <c r="V3138" i="1" s="1"/>
  <c r="Y3138" i="1"/>
  <c r="Z3138" i="1" s="1"/>
  <c r="AA3138" i="1" s="1"/>
  <c r="U126" i="1"/>
  <c r="V126" i="1" s="1"/>
  <c r="Y126" i="1"/>
  <c r="Z126" i="1" s="1"/>
  <c r="AA126" i="1" s="1"/>
  <c r="U63" i="1"/>
  <c r="V63" i="1" s="1"/>
  <c r="Y63" i="1"/>
  <c r="Z63" i="1" s="1"/>
  <c r="AA63" i="1" s="1"/>
  <c r="U3841" i="1"/>
  <c r="V3841" i="1" s="1"/>
  <c r="Y3841" i="1"/>
  <c r="Z3841" i="1" s="1"/>
  <c r="AA3841" i="1" s="1"/>
  <c r="U6158" i="1"/>
  <c r="V6158" i="1" s="1"/>
  <c r="Y6158" i="1"/>
  <c r="Z6158" i="1" s="1"/>
  <c r="AA6158" i="1" s="1"/>
  <c r="U6080" i="1"/>
  <c r="V6080" i="1" s="1"/>
  <c r="Y6080" i="1"/>
  <c r="Z6080" i="1" s="1"/>
  <c r="AA6080" i="1" s="1"/>
  <c r="U2502" i="1"/>
  <c r="V2502" i="1" s="1"/>
  <c r="Y2502" i="1"/>
  <c r="Z2502" i="1" s="1"/>
  <c r="AA2502" i="1" s="1"/>
  <c r="U3249" i="1"/>
  <c r="V3249" i="1" s="1"/>
  <c r="Y3249" i="1"/>
  <c r="Z3249" i="1" s="1"/>
  <c r="AA3249" i="1" s="1"/>
  <c r="U3628" i="1"/>
  <c r="V3628" i="1" s="1"/>
  <c r="Y3628" i="1"/>
  <c r="Z3628" i="1" s="1"/>
  <c r="AA3628" i="1" s="1"/>
  <c r="U1334" i="1"/>
  <c r="V1334" i="1" s="1"/>
  <c r="Y1334" i="1"/>
  <c r="Z1334" i="1" s="1"/>
  <c r="AA1334" i="1" s="1"/>
  <c r="U1537" i="1"/>
  <c r="V1537" i="1" s="1"/>
  <c r="Y1537" i="1"/>
  <c r="Z1537" i="1" s="1"/>
  <c r="AA1537" i="1" s="1"/>
  <c r="U1273" i="1"/>
  <c r="V1273" i="1" s="1"/>
  <c r="Y1273" i="1"/>
  <c r="Z1273" i="1" s="1"/>
  <c r="AA1273" i="1" s="1"/>
  <c r="U1390" i="1"/>
  <c r="V1390" i="1" s="1"/>
  <c r="Y1390" i="1"/>
  <c r="Z1390" i="1" s="1"/>
  <c r="AA1390" i="1" s="1"/>
  <c r="U1520" i="1"/>
  <c r="V1520" i="1" s="1"/>
  <c r="Y1520" i="1"/>
  <c r="Z1520" i="1" s="1"/>
  <c r="AA1520" i="1" s="1"/>
  <c r="U1576" i="1"/>
  <c r="V1576" i="1" s="1"/>
  <c r="Y1576" i="1"/>
  <c r="Z1576" i="1" s="1"/>
  <c r="AA1576" i="1" s="1"/>
  <c r="U1214" i="1"/>
  <c r="V1214" i="1" s="1"/>
  <c r="Y1214" i="1"/>
  <c r="Z1214" i="1" s="1"/>
  <c r="AA1214" i="1" s="1"/>
  <c r="U1151" i="1"/>
  <c r="V1151" i="1" s="1"/>
  <c r="Y1151" i="1"/>
  <c r="Z1151" i="1" s="1"/>
  <c r="AA1151" i="1" s="1"/>
  <c r="U3238" i="1"/>
  <c r="V3238" i="1" s="1"/>
  <c r="Y3238" i="1"/>
  <c r="Z3238" i="1" s="1"/>
  <c r="AA3238" i="1" s="1"/>
  <c r="U2129" i="1"/>
  <c r="V2129" i="1" s="1"/>
  <c r="Y2129" i="1"/>
  <c r="Z2129" i="1" s="1"/>
  <c r="AA2129" i="1" s="1"/>
  <c r="U513" i="1"/>
  <c r="V513" i="1" s="1"/>
  <c r="Y513" i="1"/>
  <c r="Z513" i="1" s="1"/>
  <c r="AA513" i="1" s="1"/>
  <c r="U4619" i="1"/>
  <c r="V4619" i="1" s="1"/>
  <c r="Y4619" i="1"/>
  <c r="Z4619" i="1" s="1"/>
  <c r="AA4619" i="1" s="1"/>
  <c r="U1603" i="1"/>
  <c r="V1603" i="1" s="1"/>
  <c r="Y1603" i="1"/>
  <c r="U154" i="1"/>
  <c r="V154" i="1" s="1"/>
  <c r="Y154" i="1"/>
  <c r="Z154" i="1" s="1"/>
  <c r="AA154" i="1" s="1"/>
  <c r="U84" i="1"/>
  <c r="V84" i="1" s="1"/>
  <c r="Y84" i="1"/>
  <c r="Z84" i="1" s="1"/>
  <c r="AA84" i="1" s="1"/>
  <c r="U24" i="1"/>
  <c r="V24" i="1" s="1"/>
  <c r="Y24" i="1"/>
  <c r="Z24" i="1" s="1"/>
  <c r="AA24" i="1" s="1"/>
  <c r="U5363" i="1"/>
  <c r="V5363" i="1" s="1"/>
  <c r="Y5363" i="1"/>
  <c r="Z5363" i="1" s="1"/>
  <c r="AA5363" i="1" s="1"/>
  <c r="U6152" i="1"/>
  <c r="V6152" i="1" s="1"/>
  <c r="Y6152" i="1"/>
  <c r="Z6152" i="1" s="1"/>
  <c r="AA6152" i="1" s="1"/>
  <c r="U6081" i="1"/>
  <c r="V6081" i="1" s="1"/>
  <c r="Y6081" i="1"/>
  <c r="Z6081" i="1" s="1"/>
  <c r="AA6081" i="1" s="1"/>
  <c r="U2534" i="1"/>
  <c r="V2534" i="1" s="1"/>
  <c r="Y2534" i="1"/>
  <c r="Z2534" i="1" s="1"/>
  <c r="AA2534" i="1" s="1"/>
  <c r="U3351" i="1"/>
  <c r="V3351" i="1" s="1"/>
  <c r="Y3351" i="1"/>
  <c r="Z3351" i="1" s="1"/>
  <c r="AA3351" i="1" s="1"/>
  <c r="U4195" i="1"/>
  <c r="V4195" i="1" s="1"/>
  <c r="Y4195" i="1"/>
  <c r="Z4195" i="1" s="1"/>
  <c r="AA4195" i="1" s="1"/>
  <c r="U1423" i="1"/>
  <c r="V1423" i="1" s="1"/>
  <c r="Y1423" i="1"/>
  <c r="Z1423" i="1" s="1"/>
  <c r="AA1423" i="1" s="1"/>
  <c r="U1480" i="1"/>
  <c r="V1480" i="1" s="1"/>
  <c r="Y1480" i="1"/>
  <c r="Z1480" i="1" s="1"/>
  <c r="AA1480" i="1" s="1"/>
  <c r="U1308" i="1"/>
  <c r="V1308" i="1" s="1"/>
  <c r="Y1308" i="1"/>
  <c r="Z1308" i="1" s="1"/>
  <c r="AA1308" i="1" s="1"/>
  <c r="U1392" i="1"/>
  <c r="V1392" i="1" s="1"/>
  <c r="Y1392" i="1"/>
  <c r="Z1392" i="1" s="1"/>
  <c r="AA1392" i="1" s="1"/>
  <c r="U1333" i="1"/>
  <c r="V1333" i="1" s="1"/>
  <c r="Y1333" i="1"/>
  <c r="Z1333" i="1" s="1"/>
  <c r="AA1333" i="1" s="1"/>
  <c r="U1228" i="1"/>
  <c r="V1228" i="1" s="1"/>
  <c r="Y1228" i="1"/>
  <c r="Z1228" i="1" s="1"/>
  <c r="AA1228" i="1" s="1"/>
  <c r="U1182" i="1"/>
  <c r="V1182" i="1" s="1"/>
  <c r="Y1182" i="1"/>
  <c r="Z1182" i="1" s="1"/>
  <c r="AA1182" i="1" s="1"/>
  <c r="U3539" i="1"/>
  <c r="V3539" i="1" s="1"/>
  <c r="Y3539" i="1"/>
  <c r="U4009" i="1"/>
  <c r="V4009" i="1" s="1"/>
  <c r="Y4009" i="1"/>
  <c r="Z4009" i="1" s="1"/>
  <c r="AA4009" i="1" s="1"/>
  <c r="U556" i="1"/>
  <c r="V556" i="1" s="1"/>
  <c r="Y556" i="1"/>
  <c r="Z556" i="1" s="1"/>
  <c r="AA556" i="1" s="1"/>
  <c r="U5107" i="1"/>
  <c r="V5107" i="1" s="1"/>
  <c r="Y5107" i="1"/>
  <c r="Z5107" i="1" s="1"/>
  <c r="AA5107" i="1" s="1"/>
  <c r="Z5296" i="1"/>
  <c r="AA5296" i="1" s="1"/>
  <c r="Z5297" i="1"/>
  <c r="AA5297" i="1" s="1"/>
  <c r="U2399" i="1"/>
  <c r="V2399" i="1" s="1"/>
  <c r="Y2399" i="1"/>
  <c r="Z2399" i="1" s="1"/>
  <c r="AA2399" i="1" s="1"/>
  <c r="U3890" i="1"/>
  <c r="V3890" i="1" s="1"/>
  <c r="Y3890" i="1"/>
  <c r="Z3890" i="1" s="1"/>
  <c r="AA3890" i="1" s="1"/>
  <c r="U5857" i="1"/>
  <c r="V5857" i="1" s="1"/>
  <c r="Y5857" i="1"/>
  <c r="U4906" i="1"/>
  <c r="V4906" i="1" s="1"/>
  <c r="Y4906" i="1"/>
  <c r="U109" i="1"/>
  <c r="V109" i="1" s="1"/>
  <c r="Y109" i="1"/>
  <c r="Z109" i="1" s="1"/>
  <c r="AA109" i="1" s="1"/>
  <c r="U94" i="1"/>
  <c r="V94" i="1" s="1"/>
  <c r="Y94" i="1"/>
  <c r="Z94" i="1" s="1"/>
  <c r="AA94" i="1" s="1"/>
  <c r="U1721" i="1"/>
  <c r="V1721" i="1" s="1"/>
  <c r="Y1721" i="1"/>
  <c r="Z1721" i="1" s="1"/>
  <c r="AA1721" i="1" s="1"/>
  <c r="Y6099" i="1"/>
  <c r="Z6099" i="1" s="1"/>
  <c r="AA6099" i="1" s="1"/>
  <c r="U6191" i="1"/>
  <c r="V6191" i="1" s="1"/>
  <c r="Y6191" i="1"/>
  <c r="Z6191" i="1" s="1"/>
  <c r="AA6191" i="1" s="1"/>
  <c r="U6056" i="1"/>
  <c r="V6056" i="1" s="1"/>
  <c r="Y6056" i="1"/>
  <c r="Z6056" i="1" s="1"/>
  <c r="AA6056" i="1" s="1"/>
  <c r="U3758" i="1"/>
  <c r="V3758" i="1" s="1"/>
  <c r="Y3758" i="1"/>
  <c r="Z3758" i="1" s="1"/>
  <c r="AA3758" i="1" s="1"/>
  <c r="U3058" i="1"/>
  <c r="V3058" i="1" s="1"/>
  <c r="Y3058" i="1"/>
  <c r="Z3058" i="1" s="1"/>
  <c r="AA3058" i="1" s="1"/>
  <c r="U4193" i="1"/>
  <c r="V4193" i="1" s="1"/>
  <c r="Y4193" i="1"/>
  <c r="U1412" i="1"/>
  <c r="V1412" i="1" s="1"/>
  <c r="Y1412" i="1"/>
  <c r="Z1412" i="1" s="1"/>
  <c r="AA1412" i="1" s="1"/>
  <c r="U1337" i="1"/>
  <c r="V1337" i="1" s="1"/>
  <c r="Y1337" i="1"/>
  <c r="Z1337" i="1" s="1"/>
  <c r="AA1337" i="1" s="1"/>
  <c r="U1338" i="1"/>
  <c r="V1338" i="1" s="1"/>
  <c r="Y1338" i="1"/>
  <c r="Z1338" i="1" s="1"/>
  <c r="AA1338" i="1" s="1"/>
  <c r="U1495" i="1"/>
  <c r="V1495" i="1" s="1"/>
  <c r="Y1495" i="1"/>
  <c r="Z1495" i="1" s="1"/>
  <c r="AA1495" i="1" s="1"/>
  <c r="U1281" i="1"/>
  <c r="V1281" i="1" s="1"/>
  <c r="Y1281" i="1"/>
  <c r="Z1281" i="1" s="1"/>
  <c r="AA1281" i="1" s="1"/>
  <c r="U1243" i="1"/>
  <c r="V1243" i="1" s="1"/>
  <c r="Y1243" i="1"/>
  <c r="Z1243" i="1" s="1"/>
  <c r="AA1243" i="1" s="1"/>
  <c r="U1173" i="1"/>
  <c r="V1173" i="1" s="1"/>
  <c r="Y1173" i="1"/>
  <c r="Z1173" i="1" s="1"/>
  <c r="AA1173" i="1" s="1"/>
  <c r="U3556" i="1"/>
  <c r="V3556" i="1" s="1"/>
  <c r="Y3556" i="1"/>
  <c r="Z3556" i="1" s="1"/>
  <c r="AA3556" i="1" s="1"/>
  <c r="U1688" i="1"/>
  <c r="V1688" i="1" s="1"/>
  <c r="Y1688" i="1"/>
  <c r="Z1688" i="1" s="1"/>
  <c r="AA1688" i="1" s="1"/>
  <c r="U2367" i="1"/>
  <c r="V2367" i="1" s="1"/>
  <c r="Y2367" i="1"/>
  <c r="Z2367" i="1" s="1"/>
  <c r="AA2367" i="1" s="1"/>
  <c r="U2391" i="1"/>
  <c r="V2391" i="1" s="1"/>
  <c r="Y2391" i="1"/>
  <c r="Z2391" i="1" s="1"/>
  <c r="AA2391" i="1" s="1"/>
  <c r="U4351" i="1"/>
  <c r="V4351" i="1" s="1"/>
  <c r="Y4351" i="1"/>
  <c r="Z4351" i="1" s="1"/>
  <c r="AA4351" i="1" s="1"/>
  <c r="U106" i="1"/>
  <c r="V106" i="1" s="1"/>
  <c r="Y106" i="1"/>
  <c r="Z106" i="1" s="1"/>
  <c r="AA106" i="1" s="1"/>
  <c r="U55" i="1"/>
  <c r="V55" i="1" s="1"/>
  <c r="Y55" i="1"/>
  <c r="Z55" i="1" s="1"/>
  <c r="AA55" i="1" s="1"/>
  <c r="U3623" i="1"/>
  <c r="V3623" i="1" s="1"/>
  <c r="Y3623" i="1"/>
  <c r="Z3623" i="1" s="1"/>
  <c r="AA3623" i="1" s="1"/>
  <c r="U6150" i="1"/>
  <c r="V6150" i="1" s="1"/>
  <c r="Y6150" i="1"/>
  <c r="Z6150" i="1" s="1"/>
  <c r="AA6150" i="1" s="1"/>
  <c r="U6100" i="1"/>
  <c r="V6100" i="1" s="1"/>
  <c r="Y6100" i="1"/>
  <c r="Z6100" i="1" s="1"/>
  <c r="AA6100" i="1" s="1"/>
  <c r="U2541" i="1"/>
  <c r="V2541" i="1" s="1"/>
  <c r="Y2541" i="1"/>
  <c r="Z2541" i="1" s="1"/>
  <c r="AA2541" i="1" s="1"/>
  <c r="U3754" i="1"/>
  <c r="V3754" i="1" s="1"/>
  <c r="Y3754" i="1"/>
  <c r="Z3754" i="1" s="1"/>
  <c r="AA3754" i="1" s="1"/>
  <c r="U5801" i="1"/>
  <c r="V5801" i="1" s="1"/>
  <c r="Y5801" i="1"/>
  <c r="Z5801" i="1" s="1"/>
  <c r="AA5801" i="1" s="1"/>
  <c r="U5800" i="1"/>
  <c r="V5800" i="1" s="1"/>
  <c r="Y5800" i="1"/>
  <c r="Z5800" i="1" s="1"/>
  <c r="AA5800" i="1" s="1"/>
  <c r="U2070" i="1"/>
  <c r="V2070" i="1" s="1"/>
  <c r="Y2070" i="1"/>
  <c r="Z2070" i="1" s="1"/>
  <c r="AA2070" i="1" s="1"/>
  <c r="U2008" i="1"/>
  <c r="V2008" i="1" s="1"/>
  <c r="Y2008" i="1"/>
  <c r="Z2008" i="1" s="1"/>
  <c r="AA2008" i="1" s="1"/>
  <c r="U5302" i="1"/>
  <c r="V5302" i="1" s="1"/>
  <c r="Y5302" i="1"/>
  <c r="Z5302" i="1" s="1"/>
  <c r="AA5302" i="1" s="1"/>
  <c r="U3742" i="1"/>
  <c r="V3742" i="1" s="1"/>
  <c r="Y3742" i="1"/>
  <c r="Z3742" i="1" s="1"/>
  <c r="AA3742" i="1" s="1"/>
  <c r="U1904" i="1"/>
  <c r="V1904" i="1" s="1"/>
  <c r="Y1904" i="1"/>
  <c r="Z1904" i="1" s="1"/>
  <c r="AA1904" i="1" s="1"/>
  <c r="U2556" i="1"/>
  <c r="V2556" i="1" s="1"/>
  <c r="Y2556" i="1"/>
  <c r="Z2556" i="1" s="1"/>
  <c r="AA2556" i="1" s="1"/>
  <c r="U724" i="1"/>
  <c r="V724" i="1" s="1"/>
  <c r="Y724" i="1"/>
  <c r="Z724" i="1" s="1"/>
  <c r="AA724" i="1" s="1"/>
  <c r="U745" i="1"/>
  <c r="V745" i="1" s="1"/>
  <c r="Y745" i="1"/>
  <c r="Z745" i="1" s="1"/>
  <c r="AA745" i="1" s="1"/>
  <c r="U618" i="1"/>
  <c r="V618" i="1" s="1"/>
  <c r="Y618" i="1"/>
  <c r="Z618" i="1" s="1"/>
  <c r="AA618" i="1" s="1"/>
  <c r="U2666" i="1"/>
  <c r="V2666" i="1" s="1"/>
  <c r="Y2666" i="1"/>
  <c r="Z2666" i="1" s="1"/>
  <c r="AA2666" i="1" s="1"/>
  <c r="U585" i="1"/>
  <c r="V585" i="1" s="1"/>
  <c r="Y585" i="1"/>
  <c r="Z585" i="1" s="1"/>
  <c r="AA585" i="1" s="1"/>
  <c r="U4220" i="1"/>
  <c r="V4220" i="1" s="1"/>
  <c r="Y4220" i="1"/>
  <c r="Z4220" i="1" s="1"/>
  <c r="AA4220" i="1" s="1"/>
  <c r="U5152" i="1"/>
  <c r="V5152" i="1" s="1"/>
  <c r="Y5152" i="1"/>
  <c r="Z5152" i="1" s="1"/>
  <c r="AA5152" i="1" s="1"/>
  <c r="U3850" i="1"/>
  <c r="V3850" i="1" s="1"/>
  <c r="Y3850" i="1"/>
  <c r="Z3850" i="1" s="1"/>
  <c r="AA3850" i="1" s="1"/>
  <c r="U4604" i="1"/>
  <c r="V4604" i="1" s="1"/>
  <c r="Y4604" i="1"/>
  <c r="Z4604" i="1" s="1"/>
  <c r="AA4604" i="1" s="1"/>
  <c r="U3597" i="1"/>
  <c r="V3597" i="1" s="1"/>
  <c r="Y3597" i="1"/>
  <c r="Z3597" i="1" s="1"/>
  <c r="AA3597" i="1" s="1"/>
  <c r="U1833" i="1"/>
  <c r="V1833" i="1" s="1"/>
  <c r="Y1833" i="1"/>
  <c r="Z1833" i="1" s="1"/>
  <c r="AA1833" i="1" s="1"/>
  <c r="U1782" i="1"/>
  <c r="V1782" i="1" s="1"/>
  <c r="Y1782" i="1"/>
  <c r="Z1782" i="1" s="1"/>
  <c r="AA1782" i="1" s="1"/>
  <c r="U3667" i="1"/>
  <c r="V3667" i="1" s="1"/>
  <c r="Y3667" i="1"/>
  <c r="Z3667" i="1" s="1"/>
  <c r="AA3667" i="1" s="1"/>
  <c r="U4436" i="1"/>
  <c r="V4436" i="1" s="1"/>
  <c r="Y4436" i="1"/>
  <c r="Z4436" i="1" s="1"/>
  <c r="AA4436" i="1" s="1"/>
  <c r="U2641" i="1"/>
  <c r="V2641" i="1" s="1"/>
  <c r="Y2641" i="1"/>
  <c r="Z2641" i="1" s="1"/>
  <c r="AA2641" i="1" s="1"/>
  <c r="U6066" i="1"/>
  <c r="V6066" i="1" s="1"/>
  <c r="Y6066" i="1"/>
  <c r="U2982" i="1"/>
  <c r="V2982" i="1" s="1"/>
  <c r="Y2982" i="1"/>
  <c r="Z2982" i="1" s="1"/>
  <c r="AA2982" i="1" s="1"/>
  <c r="U5453" i="1"/>
  <c r="V5453" i="1" s="1"/>
  <c r="Y5453" i="1"/>
  <c r="Z5453" i="1" s="1"/>
  <c r="AA5453" i="1" s="1"/>
  <c r="Z5278" i="1"/>
  <c r="AA5278" i="1" s="1"/>
  <c r="U4120" i="1"/>
  <c r="V4120" i="1" s="1"/>
  <c r="Y4120" i="1"/>
  <c r="Z4120" i="1" s="1"/>
  <c r="AA4120" i="1" s="1"/>
  <c r="U2881" i="1"/>
  <c r="V2881" i="1" s="1"/>
  <c r="Y2881" i="1"/>
  <c r="Z2881" i="1" s="1"/>
  <c r="AA2881" i="1" s="1"/>
  <c r="U3403" i="1"/>
  <c r="V3403" i="1" s="1"/>
  <c r="Y3403" i="1"/>
  <c r="Z3403" i="1" s="1"/>
  <c r="AA3403" i="1" s="1"/>
  <c r="U2338" i="1"/>
  <c r="V2338" i="1" s="1"/>
  <c r="Y2338" i="1"/>
  <c r="Z2338" i="1" s="1"/>
  <c r="AA2338" i="1" s="1"/>
  <c r="U2774" i="1"/>
  <c r="V2774" i="1" s="1"/>
  <c r="Y2774" i="1"/>
  <c r="Z2774" i="1" s="1"/>
  <c r="AA2774" i="1" s="1"/>
  <c r="U411" i="1"/>
  <c r="V411" i="1" s="1"/>
  <c r="Y411" i="1"/>
  <c r="Z411" i="1" s="1"/>
  <c r="AA411" i="1" s="1"/>
  <c r="U419" i="1"/>
  <c r="V419" i="1" s="1"/>
  <c r="Y419" i="1"/>
  <c r="Z419" i="1" s="1"/>
  <c r="AA419" i="1" s="1"/>
  <c r="U305" i="1"/>
  <c r="V305" i="1" s="1"/>
  <c r="Y305" i="1"/>
  <c r="Z305" i="1" s="1"/>
  <c r="AA305" i="1" s="1"/>
  <c r="U2863" i="1"/>
  <c r="V2863" i="1" s="1"/>
  <c r="Y2863" i="1"/>
  <c r="Z2863" i="1" s="1"/>
  <c r="AA2863" i="1" s="1"/>
  <c r="U5888" i="1"/>
  <c r="V5888" i="1" s="1"/>
  <c r="Y5888" i="1"/>
  <c r="Z5888" i="1" s="1"/>
  <c r="AA5888" i="1" s="1"/>
  <c r="U4662" i="1"/>
  <c r="V4662" i="1" s="1"/>
  <c r="Y4662" i="1"/>
  <c r="Z4662" i="1" s="1"/>
  <c r="AA4662" i="1" s="1"/>
  <c r="U2915" i="1"/>
  <c r="V2915" i="1" s="1"/>
  <c r="Y2915" i="1"/>
  <c r="Z2915" i="1" s="1"/>
  <c r="AA2915" i="1" s="1"/>
  <c r="U978" i="1"/>
  <c r="V978" i="1" s="1"/>
  <c r="Y978" i="1"/>
  <c r="Z978" i="1" s="1"/>
  <c r="AA978" i="1" s="1"/>
  <c r="U907" i="1"/>
  <c r="V907" i="1" s="1"/>
  <c r="Y907" i="1"/>
  <c r="Z907" i="1" s="1"/>
  <c r="AA907" i="1" s="1"/>
  <c r="U4241" i="1"/>
  <c r="V4241" i="1" s="1"/>
  <c r="Y4241" i="1"/>
  <c r="Z4241" i="1" s="1"/>
  <c r="AA4241" i="1" s="1"/>
  <c r="U3495" i="1"/>
  <c r="V3495" i="1" s="1"/>
  <c r="Y3495" i="1"/>
  <c r="Z3495" i="1" s="1"/>
  <c r="AA3495" i="1" s="1"/>
  <c r="U2463" i="1"/>
  <c r="V2463" i="1" s="1"/>
  <c r="Y2463" i="1"/>
  <c r="Z2463" i="1" s="1"/>
  <c r="AA2463" i="1" s="1"/>
  <c r="U3789" i="1"/>
  <c r="V3789" i="1" s="1"/>
  <c r="Y3789" i="1"/>
  <c r="Z3789" i="1" s="1"/>
  <c r="AA3789" i="1" s="1"/>
  <c r="U1072" i="1"/>
  <c r="V1072" i="1" s="1"/>
  <c r="Y1072" i="1"/>
  <c r="Z1072" i="1" s="1"/>
  <c r="AA1072" i="1" s="1"/>
  <c r="U3388" i="1"/>
  <c r="V3388" i="1" s="1"/>
  <c r="Y3388" i="1"/>
  <c r="Z3388" i="1" s="1"/>
  <c r="AA3388" i="1" s="1"/>
  <c r="U259" i="1"/>
  <c r="V259" i="1" s="1"/>
  <c r="Y259" i="1"/>
  <c r="Z259" i="1" s="1"/>
  <c r="AA259" i="1" s="1"/>
  <c r="U190" i="1"/>
  <c r="V190" i="1" s="1"/>
  <c r="Y190" i="1"/>
  <c r="Z190" i="1" s="1"/>
  <c r="AA190" i="1" s="1"/>
  <c r="U879" i="1"/>
  <c r="V879" i="1" s="1"/>
  <c r="Y879" i="1"/>
  <c r="Z879" i="1" s="1"/>
  <c r="AA879" i="1" s="1"/>
  <c r="U3116" i="1"/>
  <c r="V3116" i="1" s="1"/>
  <c r="Y3116" i="1"/>
  <c r="Z3116" i="1" s="1"/>
  <c r="AA3116" i="1" s="1"/>
  <c r="U1643" i="1"/>
  <c r="V1643" i="1" s="1"/>
  <c r="Y1643" i="1"/>
  <c r="Z1643" i="1" s="1"/>
  <c r="AA1643" i="1" s="1"/>
  <c r="U526" i="1"/>
  <c r="V526" i="1" s="1"/>
  <c r="Y526" i="1"/>
  <c r="Z526" i="1" s="1"/>
  <c r="AA526" i="1" s="1"/>
  <c r="U3976" i="1"/>
  <c r="V3976" i="1" s="1"/>
  <c r="Y3976" i="1"/>
  <c r="U2094" i="1"/>
  <c r="V2094" i="1" s="1"/>
  <c r="Y2094" i="1"/>
  <c r="Z2094" i="1" s="1"/>
  <c r="AA2094" i="1" s="1"/>
  <c r="U2033" i="1"/>
  <c r="V2033" i="1" s="1"/>
  <c r="Y2033" i="1"/>
  <c r="Z2033" i="1" s="1"/>
  <c r="AA2033" i="1" s="1"/>
  <c r="U4201" i="1"/>
  <c r="V4201" i="1" s="1"/>
  <c r="Y4201" i="1"/>
  <c r="Z4201" i="1" s="1"/>
  <c r="AA4201" i="1" s="1"/>
  <c r="U3747" i="1"/>
  <c r="V3747" i="1" s="1"/>
  <c r="Y3747" i="1"/>
  <c r="Z3747" i="1" s="1"/>
  <c r="AA3747" i="1" s="1"/>
  <c r="U1919" i="1"/>
  <c r="V1919" i="1" s="1"/>
  <c r="Y1919" i="1"/>
  <c r="Z1919" i="1" s="1"/>
  <c r="AA1919" i="1" s="1"/>
  <c r="U2577" i="1"/>
  <c r="V2577" i="1" s="1"/>
  <c r="Y2577" i="1"/>
  <c r="Z2577" i="1" s="1"/>
  <c r="AA2577" i="1" s="1"/>
  <c r="U772" i="1"/>
  <c r="V772" i="1" s="1"/>
  <c r="Y772" i="1"/>
  <c r="Z772" i="1" s="1"/>
  <c r="AA772" i="1" s="1"/>
  <c r="U678" i="1"/>
  <c r="V678" i="1" s="1"/>
  <c r="Y678" i="1"/>
  <c r="Z678" i="1" s="1"/>
  <c r="AA678" i="1" s="1"/>
  <c r="U624" i="1"/>
  <c r="V624" i="1" s="1"/>
  <c r="Y624" i="1"/>
  <c r="Z624" i="1" s="1"/>
  <c r="AA624" i="1" s="1"/>
  <c r="U2680" i="1"/>
  <c r="V2680" i="1" s="1"/>
  <c r="Y2680" i="1"/>
  <c r="Z2680" i="1" s="1"/>
  <c r="AA2680" i="1" s="1"/>
  <c r="U2791" i="1"/>
  <c r="V2791" i="1" s="1"/>
  <c r="Y2791" i="1"/>
  <c r="Z2791" i="1" s="1"/>
  <c r="AA2791" i="1" s="1"/>
  <c r="U4225" i="1"/>
  <c r="V4225" i="1" s="1"/>
  <c r="Y4225" i="1"/>
  <c r="Z4225" i="1" s="1"/>
  <c r="AA4225" i="1" s="1"/>
  <c r="U5603" i="1"/>
  <c r="V5603" i="1" s="1"/>
  <c r="Y5603" i="1"/>
  <c r="U3834" i="1"/>
  <c r="V3834" i="1" s="1"/>
  <c r="Y3834" i="1"/>
  <c r="Z3834" i="1" s="1"/>
  <c r="AA3834" i="1" s="1"/>
  <c r="U3448" i="1"/>
  <c r="V3448" i="1" s="1"/>
  <c r="Y3448" i="1"/>
  <c r="Z3448" i="1" s="1"/>
  <c r="AA3448" i="1" s="1"/>
  <c r="U3592" i="1"/>
  <c r="V3592" i="1" s="1"/>
  <c r="Y3592" i="1"/>
  <c r="Z3592" i="1" s="1"/>
  <c r="AA3592" i="1" s="1"/>
  <c r="U1893" i="1"/>
  <c r="V1893" i="1" s="1"/>
  <c r="Y1893" i="1"/>
  <c r="Z1893" i="1" s="1"/>
  <c r="AA1893" i="1" s="1"/>
  <c r="U1808" i="1"/>
  <c r="V1808" i="1" s="1"/>
  <c r="Y1808" i="1"/>
  <c r="Z1808" i="1" s="1"/>
  <c r="AA1808" i="1" s="1"/>
  <c r="U5447" i="1"/>
  <c r="V5447" i="1" s="1"/>
  <c r="Y5447" i="1"/>
  <c r="Z5447" i="1" s="1"/>
  <c r="AA5447" i="1" s="1"/>
  <c r="U2419" i="1"/>
  <c r="V2419" i="1" s="1"/>
  <c r="Y2419" i="1"/>
  <c r="Z2419" i="1" s="1"/>
  <c r="AA2419" i="1" s="1"/>
  <c r="U5196" i="1"/>
  <c r="V5196" i="1" s="1"/>
  <c r="Y5196" i="1"/>
  <c r="Z5196" i="1" s="1"/>
  <c r="AA5196" i="1" s="1"/>
  <c r="U2980" i="1"/>
  <c r="V2980" i="1" s="1"/>
  <c r="Y2980" i="1"/>
  <c r="Z2980" i="1" s="1"/>
  <c r="AA2980" i="1" s="1"/>
  <c r="U2201" i="1"/>
  <c r="V2201" i="1" s="1"/>
  <c r="Y2201" i="1"/>
  <c r="Z2201" i="1" s="1"/>
  <c r="AA2201" i="1" s="1"/>
  <c r="U2225" i="1"/>
  <c r="V2225" i="1" s="1"/>
  <c r="Y2225" i="1"/>
  <c r="Z2225" i="1" s="1"/>
  <c r="AA2225" i="1" s="1"/>
  <c r="U3073" i="1"/>
  <c r="V3073" i="1" s="1"/>
  <c r="Y3073" i="1"/>
  <c r="Z3073" i="1" s="1"/>
  <c r="AA3073" i="1" s="1"/>
  <c r="U4134" i="1"/>
  <c r="V4134" i="1" s="1"/>
  <c r="Y4134" i="1"/>
  <c r="Z4134" i="1" s="1"/>
  <c r="AA4134" i="1" s="1"/>
  <c r="U4327" i="1"/>
  <c r="V4327" i="1" s="1"/>
  <c r="Y4327" i="1"/>
  <c r="U1692" i="1"/>
  <c r="V1692" i="1" s="1"/>
  <c r="Y1692" i="1"/>
  <c r="U389" i="1"/>
  <c r="V389" i="1" s="1"/>
  <c r="Y389" i="1"/>
  <c r="Z389" i="1" s="1"/>
  <c r="AA389" i="1" s="1"/>
  <c r="U372" i="1"/>
  <c r="V372" i="1" s="1"/>
  <c r="Y372" i="1"/>
  <c r="Z372" i="1" s="1"/>
  <c r="AA372" i="1" s="1"/>
  <c r="U333" i="1"/>
  <c r="V333" i="1" s="1"/>
  <c r="Y333" i="1"/>
  <c r="Z333" i="1" s="1"/>
  <c r="AA333" i="1" s="1"/>
  <c r="U4377" i="1"/>
  <c r="V4377" i="1" s="1"/>
  <c r="Y4377" i="1"/>
  <c r="Z4377" i="1" s="1"/>
  <c r="AA4377" i="1" s="1"/>
  <c r="U3637" i="1"/>
  <c r="V3637" i="1" s="1"/>
  <c r="Y3637" i="1"/>
  <c r="Z3637" i="1" s="1"/>
  <c r="AA3637" i="1" s="1"/>
  <c r="U3961" i="1"/>
  <c r="V3961" i="1" s="1"/>
  <c r="Y3961" i="1"/>
  <c r="Z3961" i="1" s="1"/>
  <c r="AA3961" i="1" s="1"/>
  <c r="U1960" i="1"/>
  <c r="V1960" i="1" s="1"/>
  <c r="Y1960" i="1"/>
  <c r="Z1960" i="1" s="1"/>
  <c r="AA1960" i="1" s="1"/>
  <c r="U3333" i="1"/>
  <c r="V3333" i="1" s="1"/>
  <c r="Y3333" i="1"/>
  <c r="Z3333" i="1" s="1"/>
  <c r="AA3333" i="1" s="1"/>
  <c r="U1010" i="1"/>
  <c r="V1010" i="1" s="1"/>
  <c r="Y1010" i="1"/>
  <c r="Z1010" i="1" s="1"/>
  <c r="AA1010" i="1" s="1"/>
  <c r="U929" i="1"/>
  <c r="V929" i="1" s="1"/>
  <c r="Y929" i="1"/>
  <c r="Z929" i="1" s="1"/>
  <c r="AA929" i="1" s="1"/>
  <c r="U4919" i="1"/>
  <c r="V4919" i="1" s="1"/>
  <c r="Y4919" i="1"/>
  <c r="Z4919" i="1" s="1"/>
  <c r="AA4919" i="1" s="1"/>
  <c r="U4243" i="1"/>
  <c r="V4243" i="1" s="1"/>
  <c r="Y4243" i="1"/>
  <c r="Z4243" i="1" s="1"/>
  <c r="AA4243" i="1" s="1"/>
  <c r="U4486" i="1"/>
  <c r="V4486" i="1" s="1"/>
  <c r="Y4486" i="1"/>
  <c r="Z4486" i="1" s="1"/>
  <c r="AA4486" i="1" s="1"/>
  <c r="U2439" i="1"/>
  <c r="V2439" i="1" s="1"/>
  <c r="Y2439" i="1"/>
  <c r="Z2439" i="1" s="1"/>
  <c r="AA2439" i="1" s="1"/>
  <c r="U1113" i="1"/>
  <c r="V1113" i="1" s="1"/>
  <c r="Y1113" i="1"/>
  <c r="Z1113" i="1" s="1"/>
  <c r="AA1113" i="1" s="1"/>
  <c r="U1070" i="1"/>
  <c r="V1070" i="1" s="1"/>
  <c r="Y1070" i="1"/>
  <c r="Z1070" i="1" s="1"/>
  <c r="AA1070" i="1" s="1"/>
  <c r="U4719" i="1"/>
  <c r="V4719" i="1" s="1"/>
  <c r="Y4719" i="1"/>
  <c r="Z4719" i="1" s="1"/>
  <c r="AA4719" i="1" s="1"/>
  <c r="U228" i="1"/>
  <c r="V228" i="1" s="1"/>
  <c r="Y228" i="1"/>
  <c r="Z228" i="1" s="1"/>
  <c r="AA228" i="1" s="1"/>
  <c r="U157" i="1"/>
  <c r="V157" i="1" s="1"/>
  <c r="Y157" i="1"/>
  <c r="U5204" i="1"/>
  <c r="V5204" i="1" s="1"/>
  <c r="Y5204" i="1"/>
  <c r="Z5204" i="1" s="1"/>
  <c r="AA5204" i="1" s="1"/>
  <c r="U4890" i="1"/>
  <c r="V4890" i="1" s="1"/>
  <c r="Y4890" i="1"/>
  <c r="U1124" i="1"/>
  <c r="V1124" i="1" s="1"/>
  <c r="Y1124" i="1"/>
  <c r="Z1124" i="1" s="1"/>
  <c r="AA1124" i="1" s="1"/>
  <c r="U4978" i="1"/>
  <c r="V4978" i="1" s="1"/>
  <c r="Y4978" i="1"/>
  <c r="U118" i="1"/>
  <c r="V118" i="1" s="1"/>
  <c r="Y118" i="1"/>
  <c r="Z118" i="1" s="1"/>
  <c r="AA118" i="1" s="1"/>
  <c r="U51" i="1"/>
  <c r="V51" i="1" s="1"/>
  <c r="Y51" i="1"/>
  <c r="Z51" i="1" s="1"/>
  <c r="AA51" i="1" s="1"/>
  <c r="U3838" i="1"/>
  <c r="V3838" i="1" s="1"/>
  <c r="Y3838" i="1"/>
  <c r="Z3838" i="1" s="1"/>
  <c r="AA3838" i="1" s="1"/>
  <c r="U6144" i="1"/>
  <c r="V6144" i="1" s="1"/>
  <c r="Y6144" i="1"/>
  <c r="Z6144" i="1" s="1"/>
  <c r="AA6144" i="1" s="1"/>
  <c r="U6075" i="1"/>
  <c r="V6075" i="1" s="1"/>
  <c r="Y6075" i="1"/>
  <c r="Z6075" i="1" s="1"/>
  <c r="AA6075" i="1" s="1"/>
  <c r="U2518" i="1"/>
  <c r="V2518" i="1" s="1"/>
  <c r="Y2518" i="1"/>
  <c r="Z2518" i="1" s="1"/>
  <c r="AA2518" i="1" s="1"/>
  <c r="U2548" i="1"/>
  <c r="V2548" i="1" s="1"/>
  <c r="Y2548" i="1"/>
  <c r="Z2548" i="1" s="1"/>
  <c r="AA2548" i="1" s="1"/>
  <c r="U3046" i="1"/>
  <c r="V3046" i="1" s="1"/>
  <c r="Y3046" i="1"/>
  <c r="Z3046" i="1" s="1"/>
  <c r="AA3046" i="1" s="1"/>
  <c r="U2368" i="1"/>
  <c r="V2368" i="1" s="1"/>
  <c r="Y2368" i="1"/>
  <c r="Z2368" i="1" s="1"/>
  <c r="AA2368" i="1" s="1"/>
  <c r="U1547" i="1"/>
  <c r="V1547" i="1" s="1"/>
  <c r="Y1547" i="1"/>
  <c r="Z1547" i="1" s="1"/>
  <c r="AA1547" i="1" s="1"/>
  <c r="U1355" i="1"/>
  <c r="V1355" i="1" s="1"/>
  <c r="Y1355" i="1"/>
  <c r="Z1355" i="1" s="1"/>
  <c r="AA1355" i="1" s="1"/>
  <c r="U1507" i="1"/>
  <c r="V1507" i="1" s="1"/>
  <c r="Y1507" i="1"/>
  <c r="Z1507" i="1" s="1"/>
  <c r="AA1507" i="1" s="1"/>
  <c r="U1508" i="1"/>
  <c r="V1508" i="1" s="1"/>
  <c r="Y1508" i="1"/>
  <c r="Z1508" i="1" s="1"/>
  <c r="AA1508" i="1" s="1"/>
  <c r="U1481" i="1"/>
  <c r="V1481" i="1" s="1"/>
  <c r="Y1481" i="1"/>
  <c r="Z1481" i="1" s="1"/>
  <c r="AA1481" i="1" s="1"/>
  <c r="U1268" i="1"/>
  <c r="V1268" i="1" s="1"/>
  <c r="Y1268" i="1"/>
  <c r="Z1268" i="1" s="1"/>
  <c r="AA1268" i="1" s="1"/>
  <c r="U1225" i="1"/>
  <c r="V1225" i="1" s="1"/>
  <c r="Y1225" i="1"/>
  <c r="Z1225" i="1" s="1"/>
  <c r="AA1225" i="1" s="1"/>
  <c r="U1140" i="1"/>
  <c r="V1140" i="1" s="1"/>
  <c r="Y1140" i="1"/>
  <c r="Z1140" i="1" s="1"/>
  <c r="AA1140" i="1" s="1"/>
  <c r="U3231" i="1"/>
  <c r="V3231" i="1" s="1"/>
  <c r="Y3231" i="1"/>
  <c r="Z3231" i="1" s="1"/>
  <c r="AA3231" i="1" s="1"/>
  <c r="U2134" i="1"/>
  <c r="V2134" i="1" s="1"/>
  <c r="Y2134" i="1"/>
  <c r="Z2134" i="1" s="1"/>
  <c r="AA2134" i="1" s="1"/>
  <c r="U541" i="1"/>
  <c r="V541" i="1" s="1"/>
  <c r="Y541" i="1"/>
  <c r="Z541" i="1" s="1"/>
  <c r="AA541" i="1" s="1"/>
  <c r="U2110" i="1"/>
  <c r="V2110" i="1" s="1"/>
  <c r="Y2110" i="1"/>
  <c r="Z2110" i="1" s="1"/>
  <c r="AA2110" i="1" s="1"/>
  <c r="U2027" i="1"/>
  <c r="V2027" i="1" s="1"/>
  <c r="Y2027" i="1"/>
  <c r="Z2027" i="1" s="1"/>
  <c r="AA2027" i="1" s="1"/>
  <c r="U1980" i="1"/>
  <c r="V1980" i="1" s="1"/>
  <c r="Y1980" i="1"/>
  <c r="Z1980" i="1" s="1"/>
  <c r="AA1980" i="1" s="1"/>
  <c r="U840" i="1"/>
  <c r="V840" i="1" s="1"/>
  <c r="Y840" i="1"/>
  <c r="Z840" i="1" s="1"/>
  <c r="AA840" i="1" s="1"/>
  <c r="U2606" i="1"/>
  <c r="V2606" i="1" s="1"/>
  <c r="Y2606" i="1"/>
  <c r="Z2606" i="1" s="1"/>
  <c r="AA2606" i="1" s="1"/>
  <c r="U5050" i="1"/>
  <c r="V5050" i="1" s="1"/>
  <c r="Y5050" i="1"/>
  <c r="Z5050" i="1" s="1"/>
  <c r="AA5050" i="1" s="1"/>
  <c r="U700" i="1"/>
  <c r="V700" i="1" s="1"/>
  <c r="Y700" i="1"/>
  <c r="Z700" i="1" s="1"/>
  <c r="AA700" i="1" s="1"/>
  <c r="U757" i="1"/>
  <c r="V757" i="1" s="1"/>
  <c r="Y757" i="1"/>
  <c r="Z757" i="1" s="1"/>
  <c r="AA757" i="1" s="1"/>
  <c r="U613" i="1"/>
  <c r="V613" i="1" s="1"/>
  <c r="Y613" i="1"/>
  <c r="Z613" i="1" s="1"/>
  <c r="AA613" i="1" s="1"/>
  <c r="U3858" i="1"/>
  <c r="V3858" i="1" s="1"/>
  <c r="Y3858" i="1"/>
  <c r="Z3858" i="1" s="1"/>
  <c r="AA3858" i="1" s="1"/>
  <c r="U5005" i="1"/>
  <c r="V5005" i="1" s="1"/>
  <c r="Y5005" i="1"/>
  <c r="Z5005" i="1" s="1"/>
  <c r="AA5005" i="1" s="1"/>
  <c r="U4073" i="1"/>
  <c r="V4073" i="1" s="1"/>
  <c r="Y4073" i="1"/>
  <c r="Z4073" i="1" s="1"/>
  <c r="AA4073" i="1" s="1"/>
  <c r="U1822" i="1"/>
  <c r="V1822" i="1" s="1"/>
  <c r="Y1822" i="1"/>
  <c r="Z1822" i="1" s="1"/>
  <c r="AA1822" i="1" s="1"/>
  <c r="U1789" i="1"/>
  <c r="V1789" i="1" s="1"/>
  <c r="Y1789" i="1"/>
  <c r="Z1789" i="1" s="1"/>
  <c r="AA1789" i="1" s="1"/>
  <c r="U5025" i="1"/>
  <c r="V5025" i="1" s="1"/>
  <c r="Y5025" i="1"/>
  <c r="Z5025" i="1" s="1"/>
  <c r="AA5025" i="1" s="1"/>
  <c r="U4417" i="1"/>
  <c r="V4417" i="1" s="1"/>
  <c r="Y4417" i="1"/>
  <c r="U2286" i="1"/>
  <c r="V2286" i="1" s="1"/>
  <c r="Y2286" i="1"/>
  <c r="Z2286" i="1" s="1"/>
  <c r="AA2286" i="1" s="1"/>
  <c r="U3615" i="1"/>
  <c r="V3615" i="1" s="1"/>
  <c r="Y3615" i="1"/>
  <c r="Z3615" i="1" s="1"/>
  <c r="AA3615" i="1" s="1"/>
  <c r="U2743" i="1"/>
  <c r="V2743" i="1" s="1"/>
  <c r="Y2743" i="1"/>
  <c r="Z2743" i="1" s="1"/>
  <c r="AA2743" i="1" s="1"/>
  <c r="U1741" i="1"/>
  <c r="V1741" i="1" s="1"/>
  <c r="Y1741" i="1"/>
  <c r="Z1741" i="1" s="1"/>
  <c r="AA1741" i="1" s="1"/>
  <c r="U4167" i="1"/>
  <c r="V4167" i="1" s="1"/>
  <c r="Y4167" i="1"/>
  <c r="Z4167" i="1" s="1"/>
  <c r="AA4167" i="1" s="1"/>
  <c r="U3709" i="1"/>
  <c r="V3709" i="1" s="1"/>
  <c r="Y3709" i="1"/>
  <c r="Z3709" i="1" s="1"/>
  <c r="AA3709" i="1" s="1"/>
  <c r="U2871" i="1"/>
  <c r="V2871" i="1" s="1"/>
  <c r="Y2871" i="1"/>
  <c r="Z2871" i="1" s="1"/>
  <c r="AA2871" i="1" s="1"/>
  <c r="U2307" i="1"/>
  <c r="V2307" i="1" s="1"/>
  <c r="Y2307" i="1"/>
  <c r="Z2307" i="1" s="1"/>
  <c r="AA2307" i="1" s="1"/>
  <c r="U472" i="1"/>
  <c r="V472" i="1" s="1"/>
  <c r="Y472" i="1"/>
  <c r="Z472" i="1" s="1"/>
  <c r="AA472" i="1" s="1"/>
  <c r="U392" i="1"/>
  <c r="V392" i="1" s="1"/>
  <c r="Y392" i="1"/>
  <c r="Z392" i="1" s="1"/>
  <c r="AA392" i="1" s="1"/>
  <c r="U343" i="1"/>
  <c r="V343" i="1" s="1"/>
  <c r="Y343" i="1"/>
  <c r="Z343" i="1" s="1"/>
  <c r="AA343" i="1" s="1"/>
  <c r="U5290" i="1"/>
  <c r="V5290" i="1" s="1"/>
  <c r="Y5290" i="1"/>
  <c r="Z5290" i="1" s="1"/>
  <c r="AA5290" i="1" s="1"/>
  <c r="U5401" i="1"/>
  <c r="V5401" i="1" s="1"/>
  <c r="Y5401" i="1"/>
  <c r="Z5401" i="1" s="1"/>
  <c r="AA5401" i="1" s="1"/>
  <c r="U3952" i="1"/>
  <c r="V3952" i="1" s="1"/>
  <c r="Y3952" i="1"/>
  <c r="Z3952" i="1" s="1"/>
  <c r="AA3952" i="1" s="1"/>
  <c r="U1970" i="1"/>
  <c r="V1970" i="1" s="1"/>
  <c r="Y1970" i="1"/>
  <c r="Z1970" i="1" s="1"/>
  <c r="AA1970" i="1" s="1"/>
  <c r="U3056" i="1"/>
  <c r="V3056" i="1" s="1"/>
  <c r="Y3056" i="1"/>
  <c r="Z3056" i="1" s="1"/>
  <c r="AA3056" i="1" s="1"/>
  <c r="U2380" i="1"/>
  <c r="V2380" i="1" s="1"/>
  <c r="Y2380" i="1"/>
  <c r="Z2380" i="1" s="1"/>
  <c r="AA2380" i="1" s="1"/>
  <c r="U3932" i="1"/>
  <c r="V3932" i="1" s="1"/>
  <c r="Y3932" i="1"/>
  <c r="Z3932" i="1" s="1"/>
  <c r="AA3932" i="1" s="1"/>
  <c r="U1479" i="1"/>
  <c r="V1479" i="1" s="1"/>
  <c r="Y1479" i="1"/>
  <c r="Z1479" i="1" s="1"/>
  <c r="AA1479" i="1" s="1"/>
  <c r="U1438" i="1"/>
  <c r="V1438" i="1" s="1"/>
  <c r="Y1438" i="1"/>
  <c r="Z1438" i="1" s="1"/>
  <c r="AA1438" i="1" s="1"/>
  <c r="U1477" i="1"/>
  <c r="V1477" i="1" s="1"/>
  <c r="Y1477" i="1"/>
  <c r="Z1477" i="1" s="1"/>
  <c r="AA1477" i="1" s="1"/>
  <c r="U1518" i="1"/>
  <c r="V1518" i="1" s="1"/>
  <c r="Y1518" i="1"/>
  <c r="Z1518" i="1" s="1"/>
  <c r="AA1518" i="1" s="1"/>
  <c r="U1421" i="1"/>
  <c r="V1421" i="1" s="1"/>
  <c r="Y1421" i="1"/>
  <c r="Z1421" i="1" s="1"/>
  <c r="AA1421" i="1" s="1"/>
  <c r="U1302" i="1"/>
  <c r="V1302" i="1" s="1"/>
  <c r="Y1302" i="1"/>
  <c r="Z1302" i="1" s="1"/>
  <c r="AA1302" i="1" s="1"/>
  <c r="U1222" i="1"/>
  <c r="V1222" i="1" s="1"/>
  <c r="Y1222" i="1"/>
  <c r="Z1222" i="1" s="1"/>
  <c r="AA1222" i="1" s="1"/>
  <c r="U1147" i="1"/>
  <c r="V1147" i="1" s="1"/>
  <c r="Y1147" i="1"/>
  <c r="Z1147" i="1" s="1"/>
  <c r="AA1147" i="1" s="1"/>
  <c r="U3233" i="1"/>
  <c r="V3233" i="1" s="1"/>
  <c r="Y3233" i="1"/>
  <c r="Z3233" i="1" s="1"/>
  <c r="AA3233" i="1" s="1"/>
  <c r="U2143" i="1"/>
  <c r="V2143" i="1" s="1"/>
  <c r="Y2143" i="1"/>
  <c r="Z2143" i="1" s="1"/>
  <c r="AA2143" i="1" s="1"/>
  <c r="U557" i="1"/>
  <c r="V557" i="1" s="1"/>
  <c r="Y557" i="1"/>
  <c r="Z557" i="1" s="1"/>
  <c r="AA557" i="1" s="1"/>
  <c r="Y5663" i="1"/>
  <c r="Z5663" i="1" s="1"/>
  <c r="AA5663" i="1" s="1"/>
  <c r="U2067" i="1"/>
  <c r="V2067" i="1" s="1"/>
  <c r="Y2067" i="1"/>
  <c r="Z2067" i="1" s="1"/>
  <c r="AA2067" i="1" s="1"/>
  <c r="U2003" i="1"/>
  <c r="V2003" i="1" s="1"/>
  <c r="Y2003" i="1"/>
  <c r="Z2003" i="1" s="1"/>
  <c r="AA2003" i="1" s="1"/>
  <c r="U3745" i="1"/>
  <c r="V3745" i="1" s="1"/>
  <c r="Y3745" i="1"/>
  <c r="Z3745" i="1" s="1"/>
  <c r="AA3745" i="1" s="1"/>
  <c r="U1918" i="1"/>
  <c r="V1918" i="1" s="1"/>
  <c r="Y1918" i="1"/>
  <c r="Z1918" i="1" s="1"/>
  <c r="AA1918" i="1" s="1"/>
  <c r="U2581" i="1"/>
  <c r="V2581" i="1" s="1"/>
  <c r="Y2581" i="1"/>
  <c r="Z2581" i="1" s="1"/>
  <c r="AA2581" i="1" s="1"/>
  <c r="U774" i="1"/>
  <c r="V774" i="1" s="1"/>
  <c r="Y774" i="1"/>
  <c r="Z774" i="1" s="1"/>
  <c r="AA774" i="1" s="1"/>
  <c r="U709" i="1"/>
  <c r="V709" i="1" s="1"/>
  <c r="Y709" i="1"/>
  <c r="Z709" i="1" s="1"/>
  <c r="AA709" i="1" s="1"/>
  <c r="U633" i="1"/>
  <c r="V633" i="1" s="1"/>
  <c r="Y633" i="1"/>
  <c r="Z633" i="1" s="1"/>
  <c r="AA633" i="1" s="1"/>
  <c r="U2682" i="1"/>
  <c r="V2682" i="1" s="1"/>
  <c r="Y2682" i="1"/>
  <c r="Z2682" i="1" s="1"/>
  <c r="AA2682" i="1" s="1"/>
  <c r="U2789" i="1"/>
  <c r="V2789" i="1" s="1"/>
  <c r="Y2789" i="1"/>
  <c r="Z2789" i="1" s="1"/>
  <c r="AA2789" i="1" s="1"/>
  <c r="U4231" i="1"/>
  <c r="V4231" i="1" s="1"/>
  <c r="Y4231" i="1"/>
  <c r="Z4231" i="1" s="1"/>
  <c r="AA4231" i="1" s="1"/>
  <c r="U4550" i="1"/>
  <c r="V4550" i="1" s="1"/>
  <c r="Y4550" i="1"/>
  <c r="Z4550" i="1" s="1"/>
  <c r="AA4550" i="1" s="1"/>
  <c r="U3845" i="1"/>
  <c r="V3845" i="1" s="1"/>
  <c r="Y3845" i="1"/>
  <c r="U3589" i="1"/>
  <c r="V3589" i="1" s="1"/>
  <c r="Y3589" i="1"/>
  <c r="Z3589" i="1" s="1"/>
  <c r="AA3589" i="1" s="1"/>
  <c r="U1821" i="1"/>
  <c r="V1821" i="1" s="1"/>
  <c r="Y1821" i="1"/>
  <c r="Z1821" i="1" s="1"/>
  <c r="AA1821" i="1" s="1"/>
  <c r="U1807" i="1"/>
  <c r="V1807" i="1" s="1"/>
  <c r="Y1807" i="1"/>
  <c r="Z1807" i="1" s="1"/>
  <c r="AA1807" i="1" s="1"/>
  <c r="U3676" i="1"/>
  <c r="V3676" i="1" s="1"/>
  <c r="Y3676" i="1"/>
  <c r="Z3676" i="1" s="1"/>
  <c r="AA3676" i="1" s="1"/>
  <c r="U4439" i="1"/>
  <c r="V4439" i="1" s="1"/>
  <c r="Y4439" i="1"/>
  <c r="Z4439" i="1" s="1"/>
  <c r="AA4439" i="1" s="1"/>
  <c r="U4478" i="1"/>
  <c r="V4478" i="1" s="1"/>
  <c r="Y4478" i="1"/>
  <c r="Z4478" i="1" s="1"/>
  <c r="AA4478" i="1" s="1"/>
  <c r="U3614" i="1"/>
  <c r="V3614" i="1" s="1"/>
  <c r="Y3614" i="1"/>
  <c r="U2742" i="1"/>
  <c r="V2742" i="1" s="1"/>
  <c r="Y2742" i="1"/>
  <c r="Z2742" i="1" s="1"/>
  <c r="AA2742" i="1" s="1"/>
  <c r="U4497" i="1"/>
  <c r="V4497" i="1" s="1"/>
  <c r="Y4497" i="1"/>
  <c r="Z4497" i="1" s="1"/>
  <c r="AA4497" i="1" s="1"/>
  <c r="U6009" i="1"/>
  <c r="V6009" i="1" s="1"/>
  <c r="Y6009" i="1"/>
  <c r="U3716" i="1"/>
  <c r="V3716" i="1" s="1"/>
  <c r="Y3716" i="1"/>
  <c r="Z3716" i="1" s="1"/>
  <c r="AA3716" i="1" s="1"/>
  <c r="U2883" i="1"/>
  <c r="V2883" i="1" s="1"/>
  <c r="Y2883" i="1"/>
  <c r="Z2883" i="1" s="1"/>
  <c r="AA2883" i="1" s="1"/>
  <c r="U3409" i="1"/>
  <c r="V3409" i="1" s="1"/>
  <c r="Y3409" i="1"/>
  <c r="Z3409" i="1" s="1"/>
  <c r="AA3409" i="1" s="1"/>
  <c r="U2355" i="1"/>
  <c r="V2355" i="1" s="1"/>
  <c r="Y2355" i="1"/>
  <c r="Z2355" i="1" s="1"/>
  <c r="AA2355" i="1" s="1"/>
  <c r="U2780" i="1"/>
  <c r="V2780" i="1" s="1"/>
  <c r="Y2780" i="1"/>
  <c r="Z2780" i="1" s="1"/>
  <c r="AA2780" i="1" s="1"/>
  <c r="U368" i="1"/>
  <c r="V368" i="1" s="1"/>
  <c r="Y368" i="1"/>
  <c r="Z368" i="1" s="1"/>
  <c r="AA368" i="1" s="1"/>
  <c r="U379" i="1"/>
  <c r="V379" i="1" s="1"/>
  <c r="Y379" i="1"/>
  <c r="Z379" i="1" s="1"/>
  <c r="AA379" i="1" s="1"/>
  <c r="U293" i="1"/>
  <c r="V293" i="1" s="1"/>
  <c r="Y293" i="1"/>
  <c r="Z293" i="1" s="1"/>
  <c r="AA293" i="1" s="1"/>
  <c r="U4761" i="1"/>
  <c r="V4761" i="1" s="1"/>
  <c r="Y4761" i="1"/>
  <c r="Z4761" i="1" s="1"/>
  <c r="AA4761" i="1" s="1"/>
  <c r="U4023" i="1"/>
  <c r="V4023" i="1" s="1"/>
  <c r="Y4023" i="1"/>
  <c r="U5828" i="1"/>
  <c r="V5828" i="1" s="1"/>
  <c r="Y5828" i="1"/>
  <c r="U4257" i="1"/>
  <c r="V4257" i="1" s="1"/>
  <c r="Y4257" i="1"/>
  <c r="Z4257" i="1" s="1"/>
  <c r="AA4257" i="1" s="1"/>
  <c r="U1005" i="1"/>
  <c r="V1005" i="1" s="1"/>
  <c r="Y1005" i="1"/>
  <c r="Z1005" i="1" s="1"/>
  <c r="AA1005" i="1" s="1"/>
  <c r="U942" i="1"/>
  <c r="V942" i="1" s="1"/>
  <c r="Y942" i="1"/>
  <c r="Z942" i="1" s="1"/>
  <c r="AA942" i="1" s="1"/>
  <c r="U2753" i="1"/>
  <c r="V2753" i="1" s="1"/>
  <c r="Y2753" i="1"/>
  <c r="Z2753" i="1" s="1"/>
  <c r="AA2753" i="1" s="1"/>
  <c r="U2708" i="1"/>
  <c r="V2708" i="1" s="1"/>
  <c r="Y2708" i="1"/>
  <c r="Z2708" i="1" s="1"/>
  <c r="AA2708" i="1" s="1"/>
  <c r="U802" i="1"/>
  <c r="V802" i="1" s="1"/>
  <c r="Y802" i="1"/>
  <c r="Z802" i="1" s="1"/>
  <c r="AA802" i="1" s="1"/>
  <c r="U1105" i="1"/>
  <c r="V1105" i="1" s="1"/>
  <c r="Y1105" i="1"/>
  <c r="Z1105" i="1" s="1"/>
  <c r="AA1105" i="1" s="1"/>
  <c r="U1039" i="1"/>
  <c r="V1039" i="1" s="1"/>
  <c r="Y1039" i="1"/>
  <c r="Z1039" i="1" s="1"/>
  <c r="AA1039" i="1" s="1"/>
  <c r="U279" i="1"/>
  <c r="V279" i="1" s="1"/>
  <c r="Y279" i="1"/>
  <c r="Z279" i="1" s="1"/>
  <c r="AA279" i="1" s="1"/>
  <c r="U3153" i="1"/>
  <c r="V3153" i="1" s="1"/>
  <c r="Y3153" i="1"/>
  <c r="Z3153" i="1" s="1"/>
  <c r="AA3153" i="1" s="1"/>
  <c r="U140" i="1"/>
  <c r="V140" i="1" s="1"/>
  <c r="Y140" i="1"/>
  <c r="Z140" i="1" s="1"/>
  <c r="AA140" i="1" s="1"/>
  <c r="U41" i="1"/>
  <c r="V41" i="1" s="1"/>
  <c r="Y41" i="1"/>
  <c r="Z41" i="1" s="1"/>
  <c r="AA41" i="1" s="1"/>
  <c r="U3190" i="1"/>
  <c r="V3190" i="1" s="1"/>
  <c r="Y3190" i="1"/>
  <c r="Z3190" i="1" s="1"/>
  <c r="AA3190" i="1" s="1"/>
  <c r="U3622" i="1"/>
  <c r="V3622" i="1" s="1"/>
  <c r="Y3622" i="1"/>
  <c r="Z3622" i="1" s="1"/>
  <c r="AA3622" i="1" s="1"/>
  <c r="U6167" i="1"/>
  <c r="V6167" i="1" s="1"/>
  <c r="Y6167" i="1"/>
  <c r="Z6167" i="1" s="1"/>
  <c r="AA6167" i="1" s="1"/>
  <c r="U6115" i="1"/>
  <c r="V6115" i="1" s="1"/>
  <c r="Y6115" i="1"/>
  <c r="Z6115" i="1" s="1"/>
  <c r="AA6115" i="1" s="1"/>
  <c r="U2531" i="1"/>
  <c r="V2531" i="1" s="1"/>
  <c r="Y2531" i="1"/>
  <c r="Z2531" i="1" s="1"/>
  <c r="AA2531" i="1" s="1"/>
  <c r="U3759" i="1"/>
  <c r="V3759" i="1" s="1"/>
  <c r="Y3759" i="1"/>
  <c r="Z3759" i="1" s="1"/>
  <c r="AA3759" i="1" s="1"/>
  <c r="U3062" i="1"/>
  <c r="V3062" i="1" s="1"/>
  <c r="Y3062" i="1"/>
  <c r="Z3062" i="1" s="1"/>
  <c r="AA3062" i="1" s="1"/>
  <c r="U2386" i="1"/>
  <c r="V2386" i="1" s="1"/>
  <c r="Y2386" i="1"/>
  <c r="Z2386" i="1" s="1"/>
  <c r="AA2386" i="1" s="1"/>
  <c r="U4624" i="1"/>
  <c r="V4624" i="1" s="1"/>
  <c r="Y4624" i="1"/>
  <c r="Z4624" i="1" s="1"/>
  <c r="AA4624" i="1" s="1"/>
  <c r="U4114" i="1"/>
  <c r="V4114" i="1" s="1"/>
  <c r="Y4114" i="1"/>
  <c r="Z4114" i="1" s="1"/>
  <c r="AA4114" i="1" s="1"/>
  <c r="U1555" i="1"/>
  <c r="V1555" i="1" s="1"/>
  <c r="Y1555" i="1"/>
  <c r="Z1555" i="1" s="1"/>
  <c r="AA1555" i="1" s="1"/>
  <c r="U1401" i="1"/>
  <c r="V1401" i="1" s="1"/>
  <c r="Y1401" i="1"/>
  <c r="Z1401" i="1" s="1"/>
  <c r="AA1401" i="1" s="1"/>
  <c r="U1309" i="1"/>
  <c r="V1309" i="1" s="1"/>
  <c r="Y1309" i="1"/>
  <c r="Z1309" i="1" s="1"/>
  <c r="AA1309" i="1" s="1"/>
  <c r="U1396" i="1"/>
  <c r="V1396" i="1" s="1"/>
  <c r="Y1396" i="1"/>
  <c r="Z1396" i="1" s="1"/>
  <c r="AA1396" i="1" s="1"/>
  <c r="U1282" i="1"/>
  <c r="V1282" i="1" s="1"/>
  <c r="Y1282" i="1"/>
  <c r="Z1282" i="1" s="1"/>
  <c r="AA1282" i="1" s="1"/>
  <c r="U1207" i="1"/>
  <c r="V1207" i="1" s="1"/>
  <c r="Y1207" i="1"/>
  <c r="Z1207" i="1" s="1"/>
  <c r="AA1207" i="1" s="1"/>
  <c r="U1161" i="1"/>
  <c r="V1161" i="1" s="1"/>
  <c r="Y1161" i="1"/>
  <c r="Z1161" i="1" s="1"/>
  <c r="AA1161" i="1" s="1"/>
  <c r="U3221" i="1"/>
  <c r="V3221" i="1" s="1"/>
  <c r="Y3221" i="1"/>
  <c r="Z3221" i="1" s="1"/>
  <c r="AA3221" i="1" s="1"/>
  <c r="U2142" i="1"/>
  <c r="V2142" i="1" s="1"/>
  <c r="Y2142" i="1"/>
  <c r="Z2142" i="1" s="1"/>
  <c r="AA2142" i="1" s="1"/>
  <c r="U569" i="1"/>
  <c r="V569" i="1" s="1"/>
  <c r="Y569" i="1"/>
  <c r="Z569" i="1" s="1"/>
  <c r="AA569" i="1" s="1"/>
  <c r="U2632" i="1"/>
  <c r="V2632" i="1" s="1"/>
  <c r="Y2632" i="1"/>
  <c r="Z2632" i="1" s="1"/>
  <c r="AA2632" i="1" s="1"/>
  <c r="U5661" i="1"/>
  <c r="V5661" i="1" s="1"/>
  <c r="Y5661" i="1"/>
  <c r="Z5661" i="1" s="1"/>
  <c r="AA5661" i="1" s="1"/>
  <c r="U2073" i="1"/>
  <c r="V2073" i="1" s="1"/>
  <c r="Y2073" i="1"/>
  <c r="Z2073" i="1" s="1"/>
  <c r="AA2073" i="1" s="1"/>
  <c r="U2005" i="1"/>
  <c r="V2005" i="1" s="1"/>
  <c r="Y2005" i="1"/>
  <c r="Z2005" i="1" s="1"/>
  <c r="AA2005" i="1" s="1"/>
  <c r="U5300" i="1"/>
  <c r="V5300" i="1" s="1"/>
  <c r="Y5300" i="1"/>
  <c r="Z5300" i="1" s="1"/>
  <c r="AA5300" i="1" s="1"/>
  <c r="U3735" i="1"/>
  <c r="V3735" i="1" s="1"/>
  <c r="Y3735" i="1"/>
  <c r="Z3735" i="1" s="1"/>
  <c r="AA3735" i="1" s="1"/>
  <c r="U2613" i="1"/>
  <c r="V2613" i="1" s="1"/>
  <c r="Y2613" i="1"/>
  <c r="Z2613" i="1" s="1"/>
  <c r="AA2613" i="1" s="1"/>
  <c r="U5617" i="1"/>
  <c r="V5617" i="1" s="1"/>
  <c r="Y5617" i="1"/>
  <c r="Z5617" i="1" s="1"/>
  <c r="AA5617" i="1" s="1"/>
  <c r="U762" i="1"/>
  <c r="V762" i="1" s="1"/>
  <c r="Y762" i="1"/>
  <c r="Z762" i="1" s="1"/>
  <c r="AA762" i="1" s="1"/>
  <c r="U703" i="1"/>
  <c r="V703" i="1" s="1"/>
  <c r="Y703" i="1"/>
  <c r="Z703" i="1" s="1"/>
  <c r="AA703" i="1" s="1"/>
  <c r="U630" i="1"/>
  <c r="V630" i="1" s="1"/>
  <c r="Y630" i="1"/>
  <c r="Z630" i="1" s="1"/>
  <c r="AA630" i="1" s="1"/>
  <c r="U2809" i="1"/>
  <c r="V2809" i="1" s="1"/>
  <c r="Y2809" i="1"/>
  <c r="Z2809" i="1" s="1"/>
  <c r="AA2809" i="1" s="1"/>
  <c r="U1206" i="1"/>
  <c r="V1206" i="1" s="1"/>
  <c r="Y1206" i="1"/>
  <c r="Z1206" i="1" s="1"/>
  <c r="AA1206" i="1" s="1"/>
  <c r="U3225" i="1"/>
  <c r="V3225" i="1" s="1"/>
  <c r="Y3225" i="1"/>
  <c r="Z3225" i="1" s="1"/>
  <c r="AA3225" i="1" s="1"/>
  <c r="U3900" i="1"/>
  <c r="V3900" i="1" s="1"/>
  <c r="Y3900" i="1"/>
  <c r="Z3900" i="1" s="1"/>
  <c r="AA3900" i="1" s="1"/>
  <c r="U516" i="1"/>
  <c r="V516" i="1" s="1"/>
  <c r="Y516" i="1"/>
  <c r="Z516" i="1" s="1"/>
  <c r="AA516" i="1" s="1"/>
  <c r="U4041" i="1"/>
  <c r="V4041" i="1" s="1"/>
  <c r="Y4041" i="1"/>
  <c r="Z4041" i="1" s="1"/>
  <c r="AA4041" i="1" s="1"/>
  <c r="U3414" i="1"/>
  <c r="V3414" i="1" s="1"/>
  <c r="Y3414" i="1"/>
  <c r="Z3414" i="1" s="1"/>
  <c r="AA3414" i="1" s="1"/>
  <c r="U2065" i="1"/>
  <c r="V2065" i="1" s="1"/>
  <c r="Y2065" i="1"/>
  <c r="Z2065" i="1" s="1"/>
  <c r="AA2065" i="1" s="1"/>
  <c r="U1999" i="1"/>
  <c r="V1999" i="1" s="1"/>
  <c r="Y1999" i="1"/>
  <c r="Z1999" i="1" s="1"/>
  <c r="AA1999" i="1" s="1"/>
  <c r="U833" i="1"/>
  <c r="V833" i="1" s="1"/>
  <c r="Y833" i="1"/>
  <c r="Z833" i="1" s="1"/>
  <c r="AA833" i="1" s="1"/>
  <c r="U2610" i="1"/>
  <c r="V2610" i="1" s="1"/>
  <c r="Y2610" i="1"/>
  <c r="Z2610" i="1" s="1"/>
  <c r="AA2610" i="1" s="1"/>
  <c r="U725" i="1"/>
  <c r="V725" i="1" s="1"/>
  <c r="Y725" i="1"/>
  <c r="Z725" i="1" s="1"/>
  <c r="AA725" i="1" s="1"/>
  <c r="U741" i="1"/>
  <c r="V741" i="1" s="1"/>
  <c r="Y741" i="1"/>
  <c r="Z741" i="1" s="1"/>
  <c r="AA741" i="1" s="1"/>
  <c r="U643" i="1"/>
  <c r="V643" i="1" s="1"/>
  <c r="Y643" i="1"/>
  <c r="Z643" i="1" s="1"/>
  <c r="AA643" i="1" s="1"/>
  <c r="U5650" i="1"/>
  <c r="V5650" i="1" s="1"/>
  <c r="Y5650" i="1"/>
  <c r="Z5650" i="1" s="1"/>
  <c r="AA5650" i="1" s="1"/>
  <c r="U582" i="1"/>
  <c r="V582" i="1" s="1"/>
  <c r="Y582" i="1"/>
  <c r="Z582" i="1" s="1"/>
  <c r="AA582" i="1" s="1"/>
  <c r="U3536" i="1"/>
  <c r="V3536" i="1" s="1"/>
  <c r="Y3536" i="1"/>
  <c r="Z3536" i="1" s="1"/>
  <c r="AA3536" i="1" s="1"/>
  <c r="U5153" i="1"/>
  <c r="V5153" i="1" s="1"/>
  <c r="Y5153" i="1"/>
  <c r="Z5153" i="1" s="1"/>
  <c r="AA5153" i="1" s="1"/>
  <c r="U3642" i="1"/>
  <c r="V3642" i="1" s="1"/>
  <c r="Y3642" i="1"/>
  <c r="Z3642" i="1" s="1"/>
  <c r="AA3642" i="1" s="1"/>
  <c r="U2168" i="1"/>
  <c r="V2168" i="1" s="1"/>
  <c r="Y2168" i="1"/>
  <c r="Z2168" i="1" s="1"/>
  <c r="AA2168" i="1" s="1"/>
  <c r="U1818" i="1"/>
  <c r="V1818" i="1" s="1"/>
  <c r="Y1818" i="1"/>
  <c r="Z1818" i="1" s="1"/>
  <c r="AA1818" i="1" s="1"/>
  <c r="U1852" i="1"/>
  <c r="V1852" i="1" s="1"/>
  <c r="Y1852" i="1"/>
  <c r="Z1852" i="1" s="1"/>
  <c r="AA1852" i="1" s="1"/>
  <c r="U1755" i="1"/>
  <c r="V1755" i="1" s="1"/>
  <c r="Y1755" i="1"/>
  <c r="Z1755" i="1" s="1"/>
  <c r="AA1755" i="1" s="1"/>
  <c r="U2421" i="1"/>
  <c r="V2421" i="1" s="1"/>
  <c r="Y2421" i="1"/>
  <c r="Z2421" i="1" s="1"/>
  <c r="AA2421" i="1" s="1"/>
  <c r="U3971" i="1"/>
  <c r="V3971" i="1" s="1"/>
  <c r="Y3971" i="1"/>
  <c r="Z3971" i="1" s="1"/>
  <c r="AA3971" i="1" s="1"/>
  <c r="U6116" i="1"/>
  <c r="V6116" i="1" s="1"/>
  <c r="Y6116" i="1"/>
  <c r="Z6116" i="1" s="1"/>
  <c r="AA6116" i="1" s="1"/>
  <c r="U2974" i="1"/>
  <c r="V2974" i="1" s="1"/>
  <c r="Y2974" i="1"/>
  <c r="Z2974" i="1" s="1"/>
  <c r="AA2974" i="1" s="1"/>
  <c r="U5546" i="1"/>
  <c r="V5546" i="1" s="1"/>
  <c r="Y5546" i="1"/>
  <c r="Z5546" i="1" s="1"/>
  <c r="AA5546" i="1" s="1"/>
  <c r="U2228" i="1"/>
  <c r="V2228" i="1" s="1"/>
  <c r="Y2228" i="1"/>
  <c r="Z2228" i="1" s="1"/>
  <c r="AA2228" i="1" s="1"/>
  <c r="U5268" i="1"/>
  <c r="V5268" i="1" s="1"/>
  <c r="Y5268" i="1"/>
  <c r="U4162" i="1"/>
  <c r="V4162" i="1" s="1"/>
  <c r="Y4162" i="1"/>
  <c r="Z4162" i="1" s="1"/>
  <c r="AA4162" i="1" s="1"/>
  <c r="U3699" i="1"/>
  <c r="V3699" i="1" s="1"/>
  <c r="Y3699" i="1"/>
  <c r="Z3699" i="1" s="1"/>
  <c r="AA3699" i="1" s="1"/>
  <c r="U3181" i="1"/>
  <c r="V3181" i="1" s="1"/>
  <c r="Y3181" i="1"/>
  <c r="Z3181" i="1" s="1"/>
  <c r="AA3181" i="1" s="1"/>
  <c r="U2322" i="1"/>
  <c r="V2322" i="1" s="1"/>
  <c r="Y2322" i="1"/>
  <c r="Z2322" i="1" s="1"/>
  <c r="AA2322" i="1" s="1"/>
  <c r="U3722" i="1"/>
  <c r="V3722" i="1" s="1"/>
  <c r="Y3722" i="1"/>
  <c r="Z3722" i="1" s="1"/>
  <c r="AA3722" i="1" s="1"/>
  <c r="U5189" i="1"/>
  <c r="V5189" i="1" s="1"/>
  <c r="Y5189" i="1"/>
  <c r="Z5189" i="1" s="1"/>
  <c r="AA5189" i="1" s="1"/>
  <c r="U356" i="1"/>
  <c r="V356" i="1" s="1"/>
  <c r="Y356" i="1"/>
  <c r="Z356" i="1" s="1"/>
  <c r="AA356" i="1" s="1"/>
  <c r="U355" i="1"/>
  <c r="V355" i="1" s="1"/>
  <c r="Y355" i="1"/>
  <c r="Z355" i="1" s="1"/>
  <c r="AA355" i="1" s="1"/>
  <c r="U291" i="1"/>
  <c r="V291" i="1" s="1"/>
  <c r="Y291" i="1"/>
  <c r="Z291" i="1" s="1"/>
  <c r="AA291" i="1" s="1"/>
  <c r="U2846" i="1"/>
  <c r="V2846" i="1" s="1"/>
  <c r="Y2846" i="1"/>
  <c r="Z2846" i="1" s="1"/>
  <c r="AA2846" i="1" s="1"/>
  <c r="U4782" i="1"/>
  <c r="V4782" i="1" s="1"/>
  <c r="Y4782" i="1"/>
  <c r="Z4782" i="1" s="1"/>
  <c r="AA4782" i="1" s="1"/>
  <c r="U4029" i="1"/>
  <c r="V4029" i="1" s="1"/>
  <c r="Y4029" i="1"/>
  <c r="Z4029" i="1" s="1"/>
  <c r="AA4029" i="1" s="1"/>
  <c r="U1962" i="1"/>
  <c r="V1962" i="1" s="1"/>
  <c r="Y1962" i="1"/>
  <c r="Z1962" i="1" s="1"/>
  <c r="AA1962" i="1" s="1"/>
  <c r="U989" i="1"/>
  <c r="V989" i="1" s="1"/>
  <c r="Y989" i="1"/>
  <c r="Z989" i="1" s="1"/>
  <c r="AA989" i="1" s="1"/>
  <c r="U925" i="1"/>
  <c r="V925" i="1" s="1"/>
  <c r="Y925" i="1"/>
  <c r="Z925" i="1" s="1"/>
  <c r="AA925" i="1" s="1"/>
  <c r="U5907" i="1"/>
  <c r="V5907" i="1" s="1"/>
  <c r="Y5907" i="1"/>
  <c r="Z5907" i="1" s="1"/>
  <c r="AA5907" i="1" s="1"/>
  <c r="Z5699" i="1"/>
  <c r="AA5699" i="1" s="1"/>
  <c r="Z5700" i="1"/>
  <c r="AA5700" i="1" s="1"/>
  <c r="U2462" i="1"/>
  <c r="V2462" i="1" s="1"/>
  <c r="Y2462" i="1"/>
  <c r="Z2462" i="1" s="1"/>
  <c r="AA2462" i="1" s="1"/>
  <c r="U3783" i="1"/>
  <c r="V3783" i="1" s="1"/>
  <c r="Y3783" i="1"/>
  <c r="Z3783" i="1" s="1"/>
  <c r="AA3783" i="1" s="1"/>
  <c r="U1091" i="1"/>
  <c r="V1091" i="1" s="1"/>
  <c r="Y1091" i="1"/>
  <c r="Z1091" i="1" s="1"/>
  <c r="AA1091" i="1" s="1"/>
  <c r="U1027" i="1"/>
  <c r="V1027" i="1" s="1"/>
  <c r="Y1027" i="1"/>
  <c r="Z1027" i="1" s="1"/>
  <c r="AA1027" i="1" s="1"/>
  <c r="U257" i="1"/>
  <c r="V257" i="1" s="1"/>
  <c r="Y257" i="1"/>
  <c r="Z257" i="1" s="1"/>
  <c r="AA257" i="1" s="1"/>
  <c r="U200" i="1"/>
  <c r="V200" i="1" s="1"/>
  <c r="Y200" i="1"/>
  <c r="Z200" i="1" s="1"/>
  <c r="AA200" i="1" s="1"/>
  <c r="U873" i="1"/>
  <c r="V873" i="1" s="1"/>
  <c r="Y873" i="1"/>
  <c r="Z873" i="1" s="1"/>
  <c r="AA873" i="1" s="1"/>
  <c r="U4646" i="1"/>
  <c r="V4646" i="1" s="1"/>
  <c r="Y4646" i="1"/>
  <c r="Z4646" i="1" s="1"/>
  <c r="AA4646" i="1" s="1"/>
  <c r="U4341" i="1"/>
  <c r="V4341" i="1" s="1"/>
  <c r="Y4341" i="1"/>
  <c r="Z4341" i="1" s="1"/>
  <c r="AA4341" i="1" s="1"/>
  <c r="U4455" i="1"/>
  <c r="V4455" i="1" s="1"/>
  <c r="Y4455" i="1"/>
  <c r="U4252" i="1"/>
  <c r="V4252" i="1" s="1"/>
  <c r="Y4252" i="1"/>
  <c r="Z4252" i="1" s="1"/>
  <c r="AA4252" i="1" s="1"/>
  <c r="U5809" i="1"/>
  <c r="V5809" i="1" s="1"/>
  <c r="Y5809" i="1"/>
  <c r="U2111" i="1"/>
  <c r="V2111" i="1" s="1"/>
  <c r="Y2111" i="1"/>
  <c r="Z2111" i="1" s="1"/>
  <c r="AA2111" i="1" s="1"/>
  <c r="U2009" i="1"/>
  <c r="V2009" i="1" s="1"/>
  <c r="Y2009" i="1"/>
  <c r="Z2009" i="1" s="1"/>
  <c r="AA2009" i="1" s="1"/>
  <c r="U1988" i="1"/>
  <c r="V1988" i="1" s="1"/>
  <c r="Y1988" i="1"/>
  <c r="Z1988" i="1" s="1"/>
  <c r="AA1988" i="1" s="1"/>
  <c r="U4306" i="1"/>
  <c r="V4306" i="1" s="1"/>
  <c r="Y4306" i="1"/>
  <c r="U5626" i="1"/>
  <c r="V5626" i="1" s="1"/>
  <c r="Y5626" i="1"/>
  <c r="Z5626" i="1" s="1"/>
  <c r="AA5626" i="1" s="1"/>
  <c r="U2554" i="1"/>
  <c r="V2554" i="1" s="1"/>
  <c r="Y2554" i="1"/>
  <c r="Z2554" i="1" s="1"/>
  <c r="AA2554" i="1" s="1"/>
  <c r="U766" i="1"/>
  <c r="V766" i="1" s="1"/>
  <c r="Y766" i="1"/>
  <c r="Z766" i="1" s="1"/>
  <c r="AA766" i="1" s="1"/>
  <c r="U756" i="1"/>
  <c r="V756" i="1" s="1"/>
  <c r="Y756" i="1"/>
  <c r="Z756" i="1" s="1"/>
  <c r="AA756" i="1" s="1"/>
  <c r="U647" i="1"/>
  <c r="V647" i="1" s="1"/>
  <c r="Y647" i="1"/>
  <c r="Z647" i="1" s="1"/>
  <c r="AA647" i="1" s="1"/>
  <c r="U2673" i="1"/>
  <c r="V2673" i="1" s="1"/>
  <c r="Y2673" i="1"/>
  <c r="Z2673" i="1" s="1"/>
  <c r="AA2673" i="1" s="1"/>
  <c r="U2785" i="1"/>
  <c r="V2785" i="1" s="1"/>
  <c r="Y2785" i="1"/>
  <c r="U4218" i="1"/>
  <c r="V4218" i="1" s="1"/>
  <c r="Y4218" i="1"/>
  <c r="Z4218" i="1" s="1"/>
  <c r="AA4218" i="1" s="1"/>
  <c r="U4545" i="1"/>
  <c r="V4545" i="1" s="1"/>
  <c r="Y4545" i="1"/>
  <c r="Z4545" i="1" s="1"/>
  <c r="AA4545" i="1" s="1"/>
  <c r="U3847" i="1"/>
  <c r="V3847" i="1" s="1"/>
  <c r="Y3847" i="1"/>
  <c r="Z3847" i="1" s="1"/>
  <c r="AA3847" i="1" s="1"/>
  <c r="U2185" i="1"/>
  <c r="V2185" i="1" s="1"/>
  <c r="Y2185" i="1"/>
  <c r="Z2185" i="1" s="1"/>
  <c r="AA2185" i="1" s="1"/>
  <c r="U4077" i="1"/>
  <c r="V4077" i="1" s="1"/>
  <c r="Y4077" i="1"/>
  <c r="Z4077" i="1" s="1"/>
  <c r="AA4077" i="1" s="1"/>
  <c r="U1849" i="1"/>
  <c r="V1849" i="1" s="1"/>
  <c r="Y1849" i="1"/>
  <c r="Z1849" i="1" s="1"/>
  <c r="AA1849" i="1" s="1"/>
  <c r="U1776" i="1"/>
  <c r="V1776" i="1" s="1"/>
  <c r="Y1776" i="1"/>
  <c r="Z1776" i="1" s="1"/>
  <c r="AA1776" i="1" s="1"/>
  <c r="U3680" i="1"/>
  <c r="V3680" i="1" s="1"/>
  <c r="Y3680" i="1"/>
  <c r="Z3680" i="1" s="1"/>
  <c r="AA3680" i="1" s="1"/>
  <c r="U4426" i="1"/>
  <c r="V4426" i="1" s="1"/>
  <c r="Y4426" i="1"/>
  <c r="Z4426" i="1" s="1"/>
  <c r="AA4426" i="1" s="1"/>
  <c r="U2279" i="1"/>
  <c r="V2279" i="1" s="1"/>
  <c r="Y2279" i="1"/>
  <c r="Z2279" i="1" s="1"/>
  <c r="AA2279" i="1" s="1"/>
  <c r="U2972" i="1"/>
  <c r="V2972" i="1" s="1"/>
  <c r="Y2972" i="1"/>
  <c r="Z2972" i="1" s="1"/>
  <c r="AA2972" i="1" s="1"/>
  <c r="U2203" i="1"/>
  <c r="V2203" i="1" s="1"/>
  <c r="Y2203" i="1"/>
  <c r="Z2203" i="1" s="1"/>
  <c r="AA2203" i="1" s="1"/>
  <c r="U2238" i="1"/>
  <c r="V2238" i="1" s="1"/>
  <c r="Y2238" i="1"/>
  <c r="Z2238" i="1" s="1"/>
  <c r="AA2238" i="1" s="1"/>
  <c r="U3075" i="1"/>
  <c r="V3075" i="1" s="1"/>
  <c r="Y3075" i="1"/>
  <c r="Z3075" i="1" s="1"/>
  <c r="AA3075" i="1" s="1"/>
  <c r="U4124" i="1"/>
  <c r="V4124" i="1" s="1"/>
  <c r="Y4124" i="1"/>
  <c r="Z4124" i="1" s="1"/>
  <c r="AA4124" i="1" s="1"/>
  <c r="U2897" i="1"/>
  <c r="V2897" i="1" s="1"/>
  <c r="Y2897" i="1"/>
  <c r="Z2897" i="1" s="1"/>
  <c r="AA2897" i="1" s="1"/>
  <c r="U5666" i="1"/>
  <c r="V5666" i="1" s="1"/>
  <c r="Y5666" i="1"/>
  <c r="Z5666" i="1" s="1"/>
  <c r="AA5666" i="1" s="1"/>
  <c r="U2358" i="1"/>
  <c r="V2358" i="1" s="1"/>
  <c r="Y2358" i="1"/>
  <c r="Z2358" i="1" s="1"/>
  <c r="AA2358" i="1" s="1"/>
  <c r="U1697" i="1"/>
  <c r="V1697" i="1" s="1"/>
  <c r="Y1697" i="1"/>
  <c r="Z1697" i="1" s="1"/>
  <c r="AA1697" i="1" s="1"/>
  <c r="U455" i="1"/>
  <c r="V455" i="1" s="1"/>
  <c r="Y455" i="1"/>
  <c r="Z455" i="1" s="1"/>
  <c r="AA455" i="1" s="1"/>
  <c r="U363" i="1"/>
  <c r="V363" i="1" s="1"/>
  <c r="Y363" i="1"/>
  <c r="Z363" i="1" s="1"/>
  <c r="AA363" i="1" s="1"/>
  <c r="U331" i="1"/>
  <c r="V331" i="1" s="1"/>
  <c r="Y331" i="1"/>
  <c r="Z331" i="1" s="1"/>
  <c r="AA331" i="1" s="1"/>
  <c r="U2852" i="1"/>
  <c r="V2852" i="1" s="1"/>
  <c r="Y2852" i="1"/>
  <c r="Z2852" i="1" s="1"/>
  <c r="AA2852" i="1" s="1"/>
  <c r="U4767" i="1"/>
  <c r="V4767" i="1" s="1"/>
  <c r="Y4767" i="1"/>
  <c r="Z4767" i="1" s="1"/>
  <c r="AA4767" i="1" s="1"/>
  <c r="U4508" i="1"/>
  <c r="V4508" i="1" s="1"/>
  <c r="Y4508" i="1"/>
  <c r="Z4508" i="1" s="1"/>
  <c r="AA4508" i="1" s="1"/>
  <c r="U4668" i="1"/>
  <c r="V4668" i="1" s="1"/>
  <c r="Y4668" i="1"/>
  <c r="Z4668" i="1" s="1"/>
  <c r="AA4668" i="1" s="1"/>
  <c r="U2934" i="1"/>
  <c r="V2934" i="1" s="1"/>
  <c r="Y2934" i="1"/>
  <c r="Z2934" i="1" s="1"/>
  <c r="AA2934" i="1" s="1"/>
  <c r="U938" i="1"/>
  <c r="V938" i="1" s="1"/>
  <c r="Y938" i="1"/>
  <c r="Z938" i="1" s="1"/>
  <c r="AA938" i="1" s="1"/>
  <c r="U908" i="1"/>
  <c r="V908" i="1" s="1"/>
  <c r="Y908" i="1"/>
  <c r="Z908" i="1" s="1"/>
  <c r="AA908" i="1" s="1"/>
  <c r="U3496" i="1"/>
  <c r="V3496" i="1" s="1"/>
  <c r="Y3496" i="1"/>
  <c r="Z3496" i="1" s="1"/>
  <c r="AA3496" i="1" s="1"/>
  <c r="U2464" i="1"/>
  <c r="V2464" i="1" s="1"/>
  <c r="Y2464" i="1"/>
  <c r="Z2464" i="1" s="1"/>
  <c r="AA2464" i="1" s="1"/>
  <c r="U3782" i="1"/>
  <c r="V3782" i="1" s="1"/>
  <c r="Y3782" i="1"/>
  <c r="U1054" i="1"/>
  <c r="V1054" i="1" s="1"/>
  <c r="Y1054" i="1"/>
  <c r="Z1054" i="1" s="1"/>
  <c r="AA1054" i="1" s="1"/>
  <c r="U4183" i="1"/>
  <c r="V4183" i="1" s="1"/>
  <c r="Y4183" i="1"/>
  <c r="Z4183" i="1" s="1"/>
  <c r="AA4183" i="1" s="1"/>
  <c r="U271" i="1"/>
  <c r="V271" i="1" s="1"/>
  <c r="Y271" i="1"/>
  <c r="Z271" i="1" s="1"/>
  <c r="AA271" i="1" s="1"/>
  <c r="U188" i="1"/>
  <c r="V188" i="1" s="1"/>
  <c r="Y188" i="1"/>
  <c r="Z188" i="1" s="1"/>
  <c r="AA188" i="1" s="1"/>
  <c r="U862" i="1"/>
  <c r="V862" i="1" s="1"/>
  <c r="Y862" i="1"/>
  <c r="Z862" i="1" s="1"/>
  <c r="AA862" i="1" s="1"/>
  <c r="U4645" i="1"/>
  <c r="V4645" i="1" s="1"/>
  <c r="Y4645" i="1"/>
  <c r="U4337" i="1"/>
  <c r="V4337" i="1" s="1"/>
  <c r="Y4337" i="1"/>
  <c r="U4249" i="1"/>
  <c r="V4249" i="1" s="1"/>
  <c r="Y4249" i="1"/>
  <c r="U3080" i="1"/>
  <c r="V3080" i="1" s="1"/>
  <c r="Y3080" i="1"/>
  <c r="Z3080" i="1" s="1"/>
  <c r="AA3080" i="1" s="1"/>
  <c r="U4811" i="1"/>
  <c r="V4811" i="1" s="1"/>
  <c r="Y4811" i="1"/>
  <c r="Z4811" i="1" s="1"/>
  <c r="AA4811" i="1" s="1"/>
  <c r="U4091" i="1"/>
  <c r="V4091" i="1" s="1"/>
  <c r="Y4091" i="1"/>
  <c r="Z4091" i="1" s="1"/>
  <c r="AA4091" i="1" s="1"/>
  <c r="U5558" i="1"/>
  <c r="V5558" i="1" s="1"/>
  <c r="Y5558" i="1"/>
  <c r="Z5558" i="1" s="1"/>
  <c r="AA5558" i="1" s="1"/>
  <c r="U6085" i="1"/>
  <c r="V6085" i="1" s="1"/>
  <c r="Y6085" i="1"/>
  <c r="Z6085" i="1" s="1"/>
  <c r="AA6085" i="1" s="1"/>
  <c r="U4902" i="1"/>
  <c r="V4902" i="1" s="1"/>
  <c r="Y4902" i="1"/>
  <c r="Z4902" i="1" s="1"/>
  <c r="AA4902" i="1" s="1"/>
  <c r="U5213" i="1"/>
  <c r="V5213" i="1" s="1"/>
  <c r="Y5213" i="1"/>
  <c r="U4458" i="1"/>
  <c r="V4458" i="1" s="1"/>
  <c r="Y4458" i="1"/>
  <c r="Z4458" i="1" s="1"/>
  <c r="AA4458" i="1" s="1"/>
  <c r="U5610" i="1"/>
  <c r="V5610" i="1" s="1"/>
  <c r="Y5610" i="1"/>
  <c r="U2766" i="1"/>
  <c r="V2766" i="1" s="1"/>
  <c r="Y2766" i="1"/>
  <c r="Z2766" i="1" s="1"/>
  <c r="AA2766" i="1" s="1"/>
  <c r="Z5833" i="1"/>
  <c r="AA5833" i="1" s="1"/>
  <c r="U2721" i="1"/>
  <c r="V2721" i="1" s="1"/>
  <c r="Y2721" i="1"/>
  <c r="Z4794" i="1"/>
  <c r="AA4794" i="1" s="1"/>
  <c r="U3420" i="1"/>
  <c r="V3420" i="1" s="1"/>
  <c r="Y3420" i="1"/>
  <c r="Z3420" i="1" s="1"/>
  <c r="AA3420" i="1" s="1"/>
  <c r="U4903" i="1"/>
  <c r="V4903" i="1" s="1"/>
  <c r="Y4903" i="1"/>
  <c r="Z4903" i="1" s="1"/>
  <c r="AA4903" i="1" s="1"/>
  <c r="U5591" i="1"/>
  <c r="V5591" i="1" s="1"/>
  <c r="Y5591" i="1"/>
  <c r="Z5591" i="1" s="1"/>
  <c r="AA5591" i="1" s="1"/>
  <c r="U3341" i="1"/>
  <c r="V3341" i="1" s="1"/>
  <c r="Y3341" i="1"/>
  <c r="Z3341" i="1" s="1"/>
  <c r="AA3341" i="1" s="1"/>
  <c r="U2913" i="1"/>
  <c r="V2913" i="1" s="1"/>
  <c r="Y2913" i="1"/>
  <c r="Z2913" i="1" s="1"/>
  <c r="AA2913" i="1" s="1"/>
  <c r="U939" i="1"/>
  <c r="V939" i="1" s="1"/>
  <c r="Y939" i="1"/>
  <c r="Z939" i="1" s="1"/>
  <c r="AA939" i="1" s="1"/>
  <c r="U3165" i="1"/>
  <c r="V3165" i="1" s="1"/>
  <c r="Y3165" i="1"/>
  <c r="Z3165" i="1" s="1"/>
  <c r="AA3165" i="1" s="1"/>
  <c r="U3037" i="1"/>
  <c r="V3037" i="1" s="1"/>
  <c r="Y3037" i="1"/>
  <c r="Z3037" i="1" s="1"/>
  <c r="AA3037" i="1" s="1"/>
  <c r="U4485" i="1"/>
  <c r="V4485" i="1" s="1"/>
  <c r="Y4485" i="1"/>
  <c r="Z4485" i="1" s="1"/>
  <c r="AA4485" i="1" s="1"/>
  <c r="U2447" i="1"/>
  <c r="V2447" i="1" s="1"/>
  <c r="Y2447" i="1"/>
  <c r="Z2447" i="1" s="1"/>
  <c r="AA2447" i="1" s="1"/>
  <c r="U4296" i="1"/>
  <c r="V4296" i="1" s="1"/>
  <c r="Y4296" i="1"/>
  <c r="Z4296" i="1" s="1"/>
  <c r="AA4296" i="1" s="1"/>
  <c r="U1069" i="1"/>
  <c r="V1069" i="1" s="1"/>
  <c r="Y1069" i="1"/>
  <c r="Z1069" i="1" s="1"/>
  <c r="AA1069" i="1" s="1"/>
  <c r="U4723" i="1"/>
  <c r="V4723" i="1" s="1"/>
  <c r="Y4723" i="1"/>
  <c r="Z4723" i="1" s="1"/>
  <c r="AA4723" i="1" s="1"/>
  <c r="U234" i="1"/>
  <c r="V234" i="1" s="1"/>
  <c r="Y234" i="1"/>
  <c r="Z234" i="1" s="1"/>
  <c r="AA234" i="1" s="1"/>
  <c r="U181" i="1"/>
  <c r="V181" i="1" s="1"/>
  <c r="Y181" i="1"/>
  <c r="Z181" i="1" s="1"/>
  <c r="AA181" i="1" s="1"/>
  <c r="U845" i="1"/>
  <c r="V845" i="1" s="1"/>
  <c r="Y845" i="1"/>
  <c r="Z845" i="1" s="1"/>
  <c r="AA845" i="1" s="1"/>
  <c r="U4878" i="1"/>
  <c r="V4878" i="1" s="1"/>
  <c r="Y4878" i="1"/>
  <c r="Z4878" i="1" s="1"/>
  <c r="AA4878" i="1" s="1"/>
  <c r="U5040" i="1"/>
  <c r="V5040" i="1" s="1"/>
  <c r="Y5040" i="1"/>
  <c r="Z5040" i="1" s="1"/>
  <c r="AA5040" i="1" s="1"/>
  <c r="U243" i="1"/>
  <c r="V243" i="1" s="1"/>
  <c r="Y243" i="1"/>
  <c r="Z243" i="1" s="1"/>
  <c r="AA243" i="1" s="1"/>
  <c r="U183" i="1"/>
  <c r="V183" i="1" s="1"/>
  <c r="Y183" i="1"/>
  <c r="Z183" i="1" s="1"/>
  <c r="AA183" i="1" s="1"/>
  <c r="U887" i="1"/>
  <c r="V887" i="1" s="1"/>
  <c r="Y887" i="1"/>
  <c r="Z887" i="1" s="1"/>
  <c r="AA887" i="1" s="1"/>
  <c r="U3107" i="1"/>
  <c r="V3107" i="1" s="1"/>
  <c r="Y3107" i="1"/>
  <c r="Z3107" i="1" s="1"/>
  <c r="AA3107" i="1" s="1"/>
  <c r="U3804" i="1"/>
  <c r="V3804" i="1" s="1"/>
  <c r="Y3804" i="1"/>
  <c r="Z3804" i="1" s="1"/>
  <c r="AA3804" i="1" s="1"/>
  <c r="U5658" i="1"/>
  <c r="V5658" i="1" s="1"/>
  <c r="Y5658" i="1"/>
  <c r="Z5658" i="1" s="1"/>
  <c r="AA5658" i="1" s="1"/>
  <c r="U3873" i="1"/>
  <c r="V3873" i="1" s="1"/>
  <c r="Y3873" i="1"/>
  <c r="Z3873" i="1" s="1"/>
  <c r="AA3873" i="1" s="1"/>
  <c r="U5080" i="1"/>
  <c r="V5080" i="1" s="1"/>
  <c r="Y5080" i="1"/>
  <c r="Z5080" i="1" s="1"/>
  <c r="AA5080" i="1" s="1"/>
  <c r="U5966" i="1"/>
  <c r="V5966" i="1" s="1"/>
  <c r="Y5966" i="1"/>
  <c r="Z5966" i="1" s="1"/>
  <c r="AA5966" i="1" s="1"/>
  <c r="U2999" i="1"/>
  <c r="V2999" i="1" s="1"/>
  <c r="Y2999" i="1"/>
  <c r="Z2999" i="1" s="1"/>
  <c r="AA2999" i="1" s="1"/>
  <c r="U2905" i="1"/>
  <c r="V2905" i="1" s="1"/>
  <c r="Y2905" i="1"/>
  <c r="Z2905" i="1" s="1"/>
  <c r="AA2905" i="1" s="1"/>
  <c r="U5061" i="1"/>
  <c r="V5061" i="1" s="1"/>
  <c r="Y5061" i="1"/>
  <c r="Z5061" i="1" s="1"/>
  <c r="AA5061" i="1" s="1"/>
  <c r="U4593" i="1"/>
  <c r="V4593" i="1" s="1"/>
  <c r="Y4593" i="1"/>
  <c r="Z4593" i="1" s="1"/>
  <c r="AA4593" i="1" s="1"/>
  <c r="U3028" i="1"/>
  <c r="V3028" i="1" s="1"/>
  <c r="Y3028" i="1"/>
  <c r="Z3028" i="1" s="1"/>
  <c r="AA3028" i="1" s="1"/>
  <c r="U2484" i="1"/>
  <c r="V2484" i="1" s="1"/>
  <c r="Y2484" i="1"/>
  <c r="Z2484" i="1" s="1"/>
  <c r="AA2484" i="1" s="1"/>
  <c r="U3857" i="1"/>
  <c r="V3857" i="1" s="1"/>
  <c r="Y3857" i="1"/>
  <c r="Z3857" i="1" s="1"/>
  <c r="AA3857" i="1" s="1"/>
  <c r="U479" i="1"/>
  <c r="V479" i="1" s="1"/>
  <c r="Y479" i="1"/>
  <c r="U3447" i="1"/>
  <c r="V3447" i="1" s="1"/>
  <c r="Y3447" i="1"/>
  <c r="Z3447" i="1" s="1"/>
  <c r="AA3447" i="1" s="1"/>
  <c r="U3588" i="1"/>
  <c r="V3588" i="1" s="1"/>
  <c r="Y3588" i="1"/>
  <c r="Z3588" i="1" s="1"/>
  <c r="AA3588" i="1" s="1"/>
  <c r="U1882" i="1"/>
  <c r="V1882" i="1" s="1"/>
  <c r="Y1882" i="1"/>
  <c r="Z1882" i="1" s="1"/>
  <c r="AA1882" i="1" s="1"/>
  <c r="U1794" i="1"/>
  <c r="V1794" i="1" s="1"/>
  <c r="Y1794" i="1"/>
  <c r="Z1794" i="1" s="1"/>
  <c r="AA1794" i="1" s="1"/>
  <c r="U4827" i="1"/>
  <c r="V4827" i="1" s="1"/>
  <c r="Y4827" i="1"/>
  <c r="Z4827" i="1" s="1"/>
  <c r="AA4827" i="1" s="1"/>
  <c r="U4434" i="1"/>
  <c r="V4434" i="1" s="1"/>
  <c r="Y4434" i="1"/>
  <c r="Z4434" i="1" s="1"/>
  <c r="AA4434" i="1" s="1"/>
  <c r="U2636" i="1"/>
  <c r="V2636" i="1" s="1"/>
  <c r="Y2636" i="1"/>
  <c r="U5496" i="1"/>
  <c r="V5496" i="1" s="1"/>
  <c r="Y5496" i="1"/>
  <c r="U2952" i="1"/>
  <c r="V2952" i="1" s="1"/>
  <c r="Y2952" i="1"/>
  <c r="Z2952" i="1" s="1"/>
  <c r="AA2952" i="1" s="1"/>
  <c r="U5454" i="1"/>
  <c r="V5454" i="1" s="1"/>
  <c r="Y5454" i="1"/>
  <c r="Z5454" i="1" s="1"/>
  <c r="AA5454" i="1" s="1"/>
  <c r="U5233" i="1"/>
  <c r="V5233" i="1" s="1"/>
  <c r="Y5233" i="1"/>
  <c r="Z5233" i="1" s="1"/>
  <c r="AA5233" i="1" s="1"/>
  <c r="U4122" i="1"/>
  <c r="V4122" i="1" s="1"/>
  <c r="Y4122" i="1"/>
  <c r="Z4122" i="1" s="1"/>
  <c r="AA4122" i="1" s="1"/>
  <c r="U2894" i="1"/>
  <c r="V2894" i="1" s="1"/>
  <c r="Y2894" i="1"/>
  <c r="Z2894" i="1" s="1"/>
  <c r="AA2894" i="1" s="1"/>
  <c r="U4397" i="1"/>
  <c r="V4397" i="1" s="1"/>
  <c r="Y4397" i="1"/>
  <c r="Z4397" i="1" s="1"/>
  <c r="AA4397" i="1" s="1"/>
  <c r="U4521" i="1"/>
  <c r="V4521" i="1" s="1"/>
  <c r="Y4521" i="1"/>
  <c r="Z4521" i="1" s="1"/>
  <c r="AA4521" i="1" s="1"/>
  <c r="U4805" i="1"/>
  <c r="V4805" i="1" s="1"/>
  <c r="Y4805" i="1"/>
  <c r="U3467" i="1"/>
  <c r="V3467" i="1" s="1"/>
  <c r="Y3467" i="1"/>
  <c r="Z3467" i="1" s="1"/>
  <c r="AA3467" i="1" s="1"/>
  <c r="U5690" i="1"/>
  <c r="V5690" i="1" s="1"/>
  <c r="Y5690" i="1"/>
  <c r="Z5690" i="1" s="1"/>
  <c r="AA5690" i="1" s="1"/>
  <c r="Z5482" i="1"/>
  <c r="AA5482" i="1" s="1"/>
  <c r="Z5483" i="1"/>
  <c r="AA5483" i="1" s="1"/>
  <c r="U3022" i="1"/>
  <c r="V3022" i="1" s="1"/>
  <c r="Y3022" i="1"/>
  <c r="Z3022" i="1" s="1"/>
  <c r="AA3022" i="1" s="1"/>
  <c r="U4520" i="1"/>
  <c r="V4520" i="1" s="1"/>
  <c r="Y4520" i="1"/>
  <c r="Z4520" i="1" s="1"/>
  <c r="AA4520" i="1" s="1"/>
  <c r="U5636" i="1"/>
  <c r="V5636" i="1" s="1"/>
  <c r="Y5636" i="1"/>
  <c r="U3466" i="1"/>
  <c r="V3466" i="1" s="1"/>
  <c r="Y3466" i="1"/>
  <c r="Z3466" i="1" s="1"/>
  <c r="AA3466" i="1" s="1"/>
  <c r="Z4082" i="1"/>
  <c r="AA4082" i="1" s="1"/>
  <c r="U6011" i="1"/>
  <c r="V6011" i="1" s="1"/>
  <c r="Y6011" i="1"/>
  <c r="Z5670" i="1"/>
  <c r="AA5670" i="1" s="1"/>
  <c r="Z5672" i="1"/>
  <c r="AA5672" i="1" s="1"/>
  <c r="U5592" i="1"/>
  <c r="V5592" i="1" s="1"/>
  <c r="Y5592" i="1"/>
  <c r="Z5592" i="1" s="1"/>
  <c r="AA5592" i="1" s="1"/>
  <c r="U4581" i="1"/>
  <c r="V4581" i="1" s="1"/>
  <c r="Y4581" i="1"/>
  <c r="Z4581" i="1" s="1"/>
  <c r="AA4581" i="1" s="1"/>
  <c r="U5835" i="1"/>
  <c r="V5835" i="1" s="1"/>
  <c r="Y5835" i="1"/>
  <c r="Z5835" i="1" s="1"/>
  <c r="AA5835" i="1" s="1"/>
  <c r="U3817" i="1"/>
  <c r="V3817" i="1" s="1"/>
  <c r="Y3817" i="1"/>
  <c r="Z3817" i="1" s="1"/>
  <c r="AA3817" i="1" s="1"/>
  <c r="U3771" i="1"/>
  <c r="V3771" i="1" s="1"/>
  <c r="Y3771" i="1"/>
  <c r="U6029" i="1"/>
  <c r="V6029" i="1" s="1"/>
  <c r="Y6029" i="1"/>
  <c r="Z6029" i="1" s="1"/>
  <c r="AA6029" i="1" s="1"/>
  <c r="U4035" i="1"/>
  <c r="V4035" i="1" s="1"/>
  <c r="Y4035" i="1"/>
  <c r="Z4035" i="1" s="1"/>
  <c r="AA4035" i="1" s="1"/>
  <c r="U4881" i="1"/>
  <c r="V4881" i="1" s="1"/>
  <c r="Y4881" i="1"/>
  <c r="U3290" i="1"/>
  <c r="V3290" i="1" s="1"/>
  <c r="Y3290" i="1"/>
  <c r="Z3290" i="1" s="1"/>
  <c r="AA3290" i="1" s="1"/>
  <c r="U460" i="1"/>
  <c r="V460" i="1" s="1"/>
  <c r="Y460" i="1"/>
  <c r="Z460" i="1" s="1"/>
  <c r="AA460" i="1" s="1"/>
  <c r="U410" i="1"/>
  <c r="V410" i="1" s="1"/>
  <c r="Y410" i="1"/>
  <c r="Z410" i="1" s="1"/>
  <c r="AA410" i="1" s="1"/>
  <c r="U340" i="1"/>
  <c r="V340" i="1" s="1"/>
  <c r="Y340" i="1"/>
  <c r="Z340" i="1" s="1"/>
  <c r="AA340" i="1" s="1"/>
  <c r="U3996" i="1"/>
  <c r="V3996" i="1" s="1"/>
  <c r="Y3996" i="1"/>
  <c r="Z3996" i="1" s="1"/>
  <c r="AA3996" i="1" s="1"/>
  <c r="U3316" i="1"/>
  <c r="V3316" i="1" s="1"/>
  <c r="Y3316" i="1"/>
  <c r="Z3316" i="1" s="1"/>
  <c r="AA3316" i="1" s="1"/>
  <c r="U3948" i="1"/>
  <c r="V3948" i="1" s="1"/>
  <c r="Y3948" i="1"/>
  <c r="U3304" i="1"/>
  <c r="V3304" i="1" s="1"/>
  <c r="Y3304" i="1"/>
  <c r="Z3304" i="1" s="1"/>
  <c r="AA3304" i="1" s="1"/>
  <c r="U5866" i="1"/>
  <c r="V5866" i="1" s="1"/>
  <c r="Y5866" i="1"/>
  <c r="Z5866" i="1" s="1"/>
  <c r="AA5866" i="1" s="1"/>
  <c r="U4354" i="1"/>
  <c r="V4354" i="1" s="1"/>
  <c r="Y4354" i="1"/>
  <c r="Z4354" i="1" s="1"/>
  <c r="AA4354" i="1" s="1"/>
  <c r="U4312" i="1"/>
  <c r="V4312" i="1" s="1"/>
  <c r="Y4312" i="1"/>
  <c r="Z4312" i="1" s="1"/>
  <c r="AA4312" i="1" s="1"/>
  <c r="U105" i="1"/>
  <c r="V105" i="1" s="1"/>
  <c r="Y105" i="1"/>
  <c r="Z105" i="1" s="1"/>
  <c r="AA105" i="1" s="1"/>
  <c r="U1950" i="1"/>
  <c r="V1950" i="1" s="1"/>
  <c r="Y1950" i="1"/>
  <c r="Z1950" i="1" s="1"/>
  <c r="AA1950" i="1" s="1"/>
  <c r="U3329" i="1"/>
  <c r="V3329" i="1" s="1"/>
  <c r="Y3329" i="1"/>
  <c r="Z3329" i="1" s="1"/>
  <c r="AA3329" i="1" s="1"/>
  <c r="U1012" i="1"/>
  <c r="V1012" i="1" s="1"/>
  <c r="Y1012" i="1"/>
  <c r="Z1012" i="1" s="1"/>
  <c r="AA1012" i="1" s="1"/>
  <c r="U979" i="1"/>
  <c r="V979" i="1" s="1"/>
  <c r="Y979" i="1"/>
  <c r="Z979" i="1" s="1"/>
  <c r="AA979" i="1" s="1"/>
  <c r="U4914" i="1"/>
  <c r="V4914" i="1" s="1"/>
  <c r="Y4914" i="1"/>
  <c r="Z4914" i="1" s="1"/>
  <c r="AA4914" i="1" s="1"/>
  <c r="U3042" i="1"/>
  <c r="V3042" i="1" s="1"/>
  <c r="Y3042" i="1"/>
  <c r="Z3042" i="1" s="1"/>
  <c r="AA3042" i="1" s="1"/>
  <c r="U2442" i="1"/>
  <c r="V2442" i="1" s="1"/>
  <c r="Y2442" i="1"/>
  <c r="Z2442" i="1" s="1"/>
  <c r="AA2442" i="1" s="1"/>
  <c r="U1194" i="1"/>
  <c r="V1194" i="1" s="1"/>
  <c r="Y1194" i="1"/>
  <c r="Z1194" i="1" s="1"/>
  <c r="AA1194" i="1" s="1"/>
  <c r="U3728" i="1"/>
  <c r="V3728" i="1" s="1"/>
  <c r="Y3728" i="1"/>
  <c r="Z3728" i="1" s="1"/>
  <c r="AA3728" i="1" s="1"/>
  <c r="U2804" i="1"/>
  <c r="V2804" i="1" s="1"/>
  <c r="Y2804" i="1"/>
  <c r="Z2804" i="1" s="1"/>
  <c r="AA2804" i="1" s="1"/>
  <c r="U1838" i="1"/>
  <c r="V1838" i="1" s="1"/>
  <c r="Y1838" i="1"/>
  <c r="Z1838" i="1" s="1"/>
  <c r="AA1838" i="1" s="1"/>
  <c r="U4501" i="1"/>
  <c r="V4501" i="1" s="1"/>
  <c r="Y4501" i="1"/>
  <c r="Z4501" i="1" s="1"/>
  <c r="AA4501" i="1" s="1"/>
  <c r="U5091" i="1"/>
  <c r="V5091" i="1" s="1"/>
  <c r="Y5091" i="1"/>
  <c r="Z5091" i="1" s="1"/>
  <c r="AA5091" i="1" s="1"/>
  <c r="U5725" i="1"/>
  <c r="V5725" i="1" s="1"/>
  <c r="Y5725" i="1"/>
  <c r="U242" i="1"/>
  <c r="V242" i="1" s="1"/>
  <c r="Y242" i="1"/>
  <c r="Z242" i="1" s="1"/>
  <c r="AA242" i="1" s="1"/>
  <c r="U3564" i="1"/>
  <c r="V3564" i="1" s="1"/>
  <c r="Y3564" i="1"/>
  <c r="Z3564" i="1" s="1"/>
  <c r="AA3564" i="1" s="1"/>
  <c r="U3014" i="1"/>
  <c r="V3014" i="1" s="1"/>
  <c r="Y3014" i="1"/>
  <c r="Z3014" i="1" s="1"/>
  <c r="AA3014" i="1" s="1"/>
  <c r="U593" i="1"/>
  <c r="V593" i="1" s="1"/>
  <c r="Y593" i="1"/>
  <c r="U4079" i="1"/>
  <c r="V4079" i="1" s="1"/>
  <c r="Y4079" i="1"/>
  <c r="Z4079" i="1" s="1"/>
  <c r="AA4079" i="1" s="1"/>
  <c r="U1739" i="1"/>
  <c r="V1739" i="1" s="1"/>
  <c r="Y1739" i="1"/>
  <c r="Z1739" i="1" s="1"/>
  <c r="AA1739" i="1" s="1"/>
  <c r="U1706" i="1"/>
  <c r="V1706" i="1" s="1"/>
  <c r="Y1706" i="1"/>
  <c r="Z1706" i="1" s="1"/>
  <c r="AA1706" i="1" s="1"/>
  <c r="U3529" i="1"/>
  <c r="V3529" i="1" s="1"/>
  <c r="Y3529" i="1"/>
  <c r="Z3529" i="1" s="1"/>
  <c r="AA3529" i="1" s="1"/>
  <c r="U3035" i="1"/>
  <c r="V3035" i="1" s="1"/>
  <c r="Y3035" i="1"/>
  <c r="U883" i="1"/>
  <c r="V883" i="1" s="1"/>
  <c r="Y883" i="1"/>
  <c r="Z883" i="1" s="1"/>
  <c r="AA883" i="1" s="1"/>
  <c r="U1200" i="1"/>
  <c r="V1200" i="1" s="1"/>
  <c r="Y1200" i="1"/>
  <c r="Z1200" i="1" s="1"/>
  <c r="AA1200" i="1" s="1"/>
  <c r="U546" i="1"/>
  <c r="V546" i="1" s="1"/>
  <c r="Y546" i="1"/>
  <c r="Z546" i="1" s="1"/>
  <c r="AA546" i="1" s="1"/>
  <c r="U2264" i="1"/>
  <c r="V2264" i="1" s="1"/>
  <c r="Y2264" i="1"/>
  <c r="Z2264" i="1" s="1"/>
  <c r="AA2264" i="1" s="1"/>
  <c r="U2683" i="1"/>
  <c r="V2683" i="1" s="1"/>
  <c r="Y2683" i="1"/>
  <c r="Z2683" i="1" s="1"/>
  <c r="AA2683" i="1" s="1"/>
  <c r="Z5173" i="1"/>
  <c r="AA5173" i="1" s="1"/>
  <c r="Z5172" i="1"/>
  <c r="AA5172" i="1" s="1"/>
  <c r="U4999" i="1"/>
  <c r="V4999" i="1" s="1"/>
  <c r="Y4999" i="1"/>
  <c r="Z4999" i="1" s="1"/>
  <c r="AA4999" i="1" s="1"/>
  <c r="U4772" i="1"/>
  <c r="V4772" i="1" s="1"/>
  <c r="Y4772" i="1"/>
  <c r="Z4772" i="1" s="1"/>
  <c r="AA4772" i="1" s="1"/>
  <c r="U909" i="1"/>
  <c r="V909" i="1" s="1"/>
  <c r="Y909" i="1"/>
  <c r="Z909" i="1" s="1"/>
  <c r="AA909" i="1" s="1"/>
  <c r="U1052" i="1"/>
  <c r="V1052" i="1" s="1"/>
  <c r="Y1052" i="1"/>
  <c r="Z1052" i="1" s="1"/>
  <c r="AA1052" i="1" s="1"/>
  <c r="U1130" i="1"/>
  <c r="V1130" i="1" s="1"/>
  <c r="Y1130" i="1"/>
  <c r="Z1130" i="1" s="1"/>
  <c r="AA1130" i="1" s="1"/>
  <c r="U6048" i="1"/>
  <c r="V6048" i="1" s="1"/>
  <c r="Y6048" i="1"/>
  <c r="Z6048" i="1" s="1"/>
  <c r="AA6048" i="1" s="1"/>
  <c r="U1410" i="1"/>
  <c r="V1410" i="1" s="1"/>
  <c r="Y1410" i="1"/>
  <c r="Z1410" i="1" s="1"/>
  <c r="AA1410" i="1" s="1"/>
  <c r="U1539" i="1"/>
  <c r="V1539" i="1" s="1"/>
  <c r="Y1539" i="1"/>
  <c r="Z1539" i="1" s="1"/>
  <c r="AA1539" i="1" s="1"/>
  <c r="U1266" i="1"/>
  <c r="V1266" i="1" s="1"/>
  <c r="Y1266" i="1"/>
  <c r="Z1266" i="1" s="1"/>
  <c r="AA1266" i="1" s="1"/>
  <c r="U2617" i="1"/>
  <c r="V2617" i="1" s="1"/>
  <c r="Y2617" i="1"/>
  <c r="U769" i="1"/>
  <c r="V769" i="1" s="1"/>
  <c r="Y769" i="1"/>
  <c r="Z769" i="1" s="1"/>
  <c r="AA769" i="1" s="1"/>
  <c r="U5683" i="1"/>
  <c r="V5683" i="1" s="1"/>
  <c r="Y5683" i="1"/>
  <c r="Z5683" i="1" s="1"/>
  <c r="AA5683" i="1" s="1"/>
  <c r="U4479" i="1"/>
  <c r="V4479" i="1" s="1"/>
  <c r="Y4479" i="1"/>
  <c r="Z4479" i="1" s="1"/>
  <c r="AA4479" i="1" s="1"/>
  <c r="U2882" i="1"/>
  <c r="V2882" i="1" s="1"/>
  <c r="Y2882" i="1"/>
  <c r="Z2882" i="1" s="1"/>
  <c r="AA2882" i="1" s="1"/>
  <c r="U301" i="1"/>
  <c r="V301" i="1" s="1"/>
  <c r="Y301" i="1"/>
  <c r="Z301" i="1" s="1"/>
  <c r="AA301" i="1" s="1"/>
  <c r="U213" i="1"/>
  <c r="V213" i="1" s="1"/>
  <c r="Y213" i="1"/>
  <c r="Z213" i="1" s="1"/>
  <c r="AA213" i="1" s="1"/>
  <c r="U95" i="1"/>
  <c r="V95" i="1" s="1"/>
  <c r="Y95" i="1"/>
  <c r="Z95" i="1" s="1"/>
  <c r="AA95" i="1" s="1"/>
  <c r="U30" i="1"/>
  <c r="V30" i="1" s="1"/>
  <c r="Y30" i="1"/>
  <c r="Z30" i="1" s="1"/>
  <c r="AA30" i="1" s="1"/>
  <c r="U1722" i="1"/>
  <c r="V1722" i="1" s="1"/>
  <c r="Y1722" i="1"/>
  <c r="Z1722" i="1" s="1"/>
  <c r="AA1722" i="1" s="1"/>
  <c r="U6185" i="1"/>
  <c r="V6185" i="1" s="1"/>
  <c r="Y6185" i="1"/>
  <c r="Z6185" i="1" s="1"/>
  <c r="AA6185" i="1" s="1"/>
  <c r="U6097" i="1"/>
  <c r="V6097" i="1" s="1"/>
  <c r="Y6097" i="1"/>
  <c r="Z6097" i="1" s="1"/>
  <c r="AA6097" i="1" s="1"/>
  <c r="U2529" i="1"/>
  <c r="V2529" i="1" s="1"/>
  <c r="Y2529" i="1"/>
  <c r="Z2529" i="1" s="1"/>
  <c r="AA2529" i="1" s="1"/>
  <c r="U3761" i="1"/>
  <c r="V3761" i="1" s="1"/>
  <c r="Y3761" i="1"/>
  <c r="Z3761" i="1" s="1"/>
  <c r="AA3761" i="1" s="1"/>
  <c r="U3054" i="1"/>
  <c r="V3054" i="1" s="1"/>
  <c r="Y3054" i="1"/>
  <c r="Z3054" i="1" s="1"/>
  <c r="AA3054" i="1" s="1"/>
  <c r="U2362" i="1"/>
  <c r="V2362" i="1" s="1"/>
  <c r="Y2362" i="1"/>
  <c r="U3923" i="1"/>
  <c r="V3923" i="1" s="1"/>
  <c r="Y3923" i="1"/>
  <c r="Z3923" i="1" s="1"/>
  <c r="AA3923" i="1" s="1"/>
  <c r="U1336" i="1"/>
  <c r="V1336" i="1" s="1"/>
  <c r="Y1336" i="1"/>
  <c r="Z1336" i="1" s="1"/>
  <c r="AA1336" i="1" s="1"/>
  <c r="U1548" i="1"/>
  <c r="V1548" i="1" s="1"/>
  <c r="Y1548" i="1"/>
  <c r="Z1548" i="1" s="1"/>
  <c r="AA1548" i="1" s="1"/>
  <c r="U1462" i="1"/>
  <c r="V1462" i="1" s="1"/>
  <c r="Y1462" i="1"/>
  <c r="Z1462" i="1" s="1"/>
  <c r="AA1462" i="1" s="1"/>
  <c r="U1673" i="1"/>
  <c r="V1673" i="1" s="1"/>
  <c r="Y1673" i="1"/>
  <c r="U2614" i="1"/>
  <c r="V2614" i="1" s="1"/>
  <c r="Y2614" i="1"/>
  <c r="Z2614" i="1" s="1"/>
  <c r="AA2614" i="1" s="1"/>
  <c r="U5035" i="1"/>
  <c r="V5035" i="1" s="1"/>
  <c r="Y5035" i="1"/>
  <c r="Z5035" i="1" s="1"/>
  <c r="AA5035" i="1" s="1"/>
  <c r="U1845" i="1"/>
  <c r="V1845" i="1" s="1"/>
  <c r="Y1845" i="1"/>
  <c r="Z1845" i="1" s="1"/>
  <c r="AA1845" i="1" s="1"/>
  <c r="U2940" i="1"/>
  <c r="V2940" i="1" s="1"/>
  <c r="Y2940" i="1"/>
  <c r="Z2940" i="1" s="1"/>
  <c r="AA2940" i="1" s="1"/>
  <c r="U4885" i="1"/>
  <c r="V4885" i="1" s="1"/>
  <c r="Y4885" i="1"/>
  <c r="Z4885" i="1" s="1"/>
  <c r="AA4885" i="1" s="1"/>
  <c r="U4536" i="1"/>
  <c r="V4536" i="1" s="1"/>
  <c r="Y4536" i="1"/>
  <c r="Z4536" i="1" s="1"/>
  <c r="AA4536" i="1" s="1"/>
  <c r="U848" i="1"/>
  <c r="V848" i="1" s="1"/>
  <c r="Y848" i="1"/>
  <c r="Z848" i="1" s="1"/>
  <c r="AA848" i="1" s="1"/>
  <c r="U5578" i="1"/>
  <c r="V5578" i="1" s="1"/>
  <c r="Y5578" i="1"/>
  <c r="U1087" i="1"/>
  <c r="V1087" i="1" s="1"/>
  <c r="Y1087" i="1"/>
  <c r="Z1087" i="1" s="1"/>
  <c r="AA1087" i="1" s="1"/>
  <c r="U3385" i="1"/>
  <c r="V3385" i="1" s="1"/>
  <c r="Y3385" i="1"/>
  <c r="Z3385" i="1" s="1"/>
  <c r="AA3385" i="1" s="1"/>
  <c r="U262" i="1"/>
  <c r="V262" i="1" s="1"/>
  <c r="Y262" i="1"/>
  <c r="Z262" i="1" s="1"/>
  <c r="AA262" i="1" s="1"/>
  <c r="U176" i="1"/>
  <c r="V176" i="1" s="1"/>
  <c r="Y176" i="1"/>
  <c r="Z176" i="1" s="1"/>
  <c r="AA176" i="1" s="1"/>
  <c r="U881" i="1"/>
  <c r="V881" i="1" s="1"/>
  <c r="Y881" i="1"/>
  <c r="Z881" i="1" s="1"/>
  <c r="AA881" i="1" s="1"/>
  <c r="U3120" i="1"/>
  <c r="V3120" i="1" s="1"/>
  <c r="Y3120" i="1"/>
  <c r="Z3120" i="1" s="1"/>
  <c r="AA3120" i="1" s="1"/>
  <c r="U3803" i="1"/>
  <c r="V3803" i="1" s="1"/>
  <c r="Y3803" i="1"/>
  <c r="Z3803" i="1" s="1"/>
  <c r="AA3803" i="1" s="1"/>
  <c r="U5263" i="1"/>
  <c r="V5263" i="1" s="1"/>
  <c r="Y5263" i="1"/>
  <c r="U4069" i="1"/>
  <c r="V4069" i="1" s="1"/>
  <c r="Y4069" i="1"/>
  <c r="Z4069" i="1" s="1"/>
  <c r="AA4069" i="1" s="1"/>
  <c r="U5621" i="1"/>
  <c r="V5621" i="1" s="1"/>
  <c r="Y5621" i="1"/>
  <c r="U4806" i="1"/>
  <c r="V4806" i="1" s="1"/>
  <c r="Y4806" i="1"/>
  <c r="Z4806" i="1" s="1"/>
  <c r="AA4806" i="1" s="1"/>
  <c r="U3468" i="1"/>
  <c r="V3468" i="1" s="1"/>
  <c r="Y3468" i="1"/>
  <c r="Z3468" i="1" s="1"/>
  <c r="AA3468" i="1" s="1"/>
  <c r="U5244" i="1"/>
  <c r="V5244" i="1" s="1"/>
  <c r="Y5244" i="1"/>
  <c r="U6012" i="1"/>
  <c r="V6012" i="1" s="1"/>
  <c r="Y6012" i="1"/>
  <c r="Z6012" i="1" s="1"/>
  <c r="AA6012" i="1" s="1"/>
  <c r="U4587" i="1"/>
  <c r="V4587" i="1" s="1"/>
  <c r="Y4587" i="1"/>
  <c r="Z4587" i="1" s="1"/>
  <c r="AA4587" i="1" s="1"/>
  <c r="Z3942" i="1"/>
  <c r="AA3942" i="1" s="1"/>
  <c r="U1232" i="1"/>
  <c r="V1232" i="1" s="1"/>
  <c r="Y1232" i="1"/>
  <c r="Z1232" i="1" s="1"/>
  <c r="AA1232" i="1" s="1"/>
  <c r="U522" i="1"/>
  <c r="V522" i="1" s="1"/>
  <c r="Y522" i="1"/>
  <c r="Z522" i="1" s="1"/>
  <c r="AA522" i="1" s="1"/>
  <c r="U3748" i="1"/>
  <c r="V3748" i="1" s="1"/>
  <c r="Y3748" i="1"/>
  <c r="Z3748" i="1" s="1"/>
  <c r="AA3748" i="1" s="1"/>
  <c r="U2816" i="1"/>
  <c r="V2816" i="1" s="1"/>
  <c r="Y2816" i="1"/>
  <c r="Z2816" i="1" s="1"/>
  <c r="AA2816" i="1" s="1"/>
  <c r="U5023" i="1"/>
  <c r="V5023" i="1" s="1"/>
  <c r="Y5023" i="1"/>
  <c r="U2227" i="1"/>
  <c r="V2227" i="1" s="1"/>
  <c r="Y2227" i="1"/>
  <c r="Z2227" i="1" s="1"/>
  <c r="AA2227" i="1" s="1"/>
  <c r="U317" i="1"/>
  <c r="V317" i="1" s="1"/>
  <c r="Y317" i="1"/>
  <c r="Z317" i="1" s="1"/>
  <c r="AA317" i="1" s="1"/>
  <c r="U931" i="1"/>
  <c r="V931" i="1" s="1"/>
  <c r="Y931" i="1"/>
  <c r="Z931" i="1" s="1"/>
  <c r="AA931" i="1" s="1"/>
  <c r="U1047" i="1"/>
  <c r="V1047" i="1" s="1"/>
  <c r="Y1047" i="1"/>
  <c r="Z1047" i="1" s="1"/>
  <c r="AA1047" i="1" s="1"/>
  <c r="U5713" i="1"/>
  <c r="V5713" i="1" s="1"/>
  <c r="Y5713" i="1"/>
  <c r="U5794" i="1"/>
  <c r="V5794" i="1" s="1"/>
  <c r="Y5794" i="1"/>
  <c r="Z5794" i="1" s="1"/>
  <c r="AA5794" i="1" s="1"/>
  <c r="Z5990" i="1"/>
  <c r="AA5990" i="1" s="1"/>
  <c r="Z5991" i="1"/>
  <c r="AA5991" i="1" s="1"/>
  <c r="U4222" i="1"/>
  <c r="V4222" i="1" s="1"/>
  <c r="Y4222" i="1"/>
  <c r="Z4222" i="1" s="1"/>
  <c r="AA4222" i="1" s="1"/>
  <c r="U4610" i="1"/>
  <c r="V4610" i="1" s="1"/>
  <c r="Y4610" i="1"/>
  <c r="Z4610" i="1" s="1"/>
  <c r="AA4610" i="1" s="1"/>
  <c r="U4976" i="1"/>
  <c r="V4976" i="1" s="1"/>
  <c r="Y4976" i="1"/>
  <c r="Z4976" i="1" s="1"/>
  <c r="AA4976" i="1" s="1"/>
  <c r="U467" i="1"/>
  <c r="V467" i="1" s="1"/>
  <c r="Y467" i="1"/>
  <c r="Z467" i="1" s="1"/>
  <c r="AA467" i="1" s="1"/>
  <c r="U4019" i="1"/>
  <c r="V4019" i="1" s="1"/>
  <c r="Y4019" i="1"/>
  <c r="Z4019" i="1" s="1"/>
  <c r="AA4019" i="1" s="1"/>
  <c r="U844" i="1"/>
  <c r="V844" i="1" s="1"/>
  <c r="Y844" i="1"/>
  <c r="Z844" i="1" s="1"/>
  <c r="AA844" i="1" s="1"/>
  <c r="Z4686" i="1"/>
  <c r="AA4686" i="1" s="1"/>
  <c r="U3235" i="1"/>
  <c r="V3235" i="1" s="1"/>
  <c r="Y3235" i="1"/>
  <c r="Z3235" i="1" s="1"/>
  <c r="AA3235" i="1" s="1"/>
  <c r="Z5901" i="1"/>
  <c r="AA5901" i="1" s="1"/>
  <c r="Z5900" i="1"/>
  <c r="AA5900" i="1" s="1"/>
  <c r="U2077" i="1"/>
  <c r="V2077" i="1" s="1"/>
  <c r="Y2077" i="1"/>
  <c r="Z2077" i="1" s="1"/>
  <c r="AA2077" i="1" s="1"/>
  <c r="U2043" i="1"/>
  <c r="V2043" i="1" s="1"/>
  <c r="Y2043" i="1"/>
  <c r="Z2043" i="1" s="1"/>
  <c r="AA2043" i="1" s="1"/>
  <c r="U3344" i="1"/>
  <c r="V3344" i="1" s="1"/>
  <c r="Y3344" i="1"/>
  <c r="U2595" i="1"/>
  <c r="V2595" i="1" s="1"/>
  <c r="Y2595" i="1"/>
  <c r="Z2595" i="1" s="1"/>
  <c r="AA2595" i="1" s="1"/>
  <c r="U695" i="1"/>
  <c r="V695" i="1" s="1"/>
  <c r="Y695" i="1"/>
  <c r="Z695" i="1" s="1"/>
  <c r="AA695" i="1" s="1"/>
  <c r="U645" i="1"/>
  <c r="V645" i="1" s="1"/>
  <c r="Y645" i="1"/>
  <c r="Z645" i="1" s="1"/>
  <c r="AA645" i="1" s="1"/>
  <c r="U3360" i="1"/>
  <c r="V3360" i="1" s="1"/>
  <c r="Y3360" i="1"/>
  <c r="U3851" i="1"/>
  <c r="V3851" i="1" s="1"/>
  <c r="Y3851" i="1"/>
  <c r="Z3851" i="1" s="1"/>
  <c r="AA3851" i="1" s="1"/>
  <c r="U1855" i="1"/>
  <c r="V1855" i="1" s="1"/>
  <c r="Y1855" i="1"/>
  <c r="Z1855" i="1" s="1"/>
  <c r="AA1855" i="1" s="1"/>
  <c r="U1767" i="1"/>
  <c r="V1767" i="1" s="1"/>
  <c r="Y1767" i="1"/>
  <c r="Z1767" i="1" s="1"/>
  <c r="AA1767" i="1" s="1"/>
  <c r="U5846" i="1"/>
  <c r="V5846" i="1" s="1"/>
  <c r="Y5846" i="1"/>
  <c r="U2733" i="1"/>
  <c r="V2733" i="1" s="1"/>
  <c r="Y2733" i="1"/>
  <c r="Z2733" i="1" s="1"/>
  <c r="AA2733" i="1" s="1"/>
  <c r="U1733" i="1"/>
  <c r="V1733" i="1" s="1"/>
  <c r="Y1733" i="1"/>
  <c r="Z1733" i="1" s="1"/>
  <c r="AA1733" i="1" s="1"/>
  <c r="U3703" i="1"/>
  <c r="V3703" i="1" s="1"/>
  <c r="Y3703" i="1"/>
  <c r="Z3703" i="1" s="1"/>
  <c r="AA3703" i="1" s="1"/>
  <c r="U2315" i="1"/>
  <c r="V2315" i="1" s="1"/>
  <c r="Y2315" i="1"/>
  <c r="Z2315" i="1" s="1"/>
  <c r="AA2315" i="1" s="1"/>
  <c r="U464" i="1"/>
  <c r="V464" i="1" s="1"/>
  <c r="Y464" i="1"/>
  <c r="Z464" i="1" s="1"/>
  <c r="AA464" i="1" s="1"/>
  <c r="U342" i="1"/>
  <c r="V342" i="1" s="1"/>
  <c r="Y342" i="1"/>
  <c r="Z342" i="1" s="1"/>
  <c r="AA342" i="1" s="1"/>
  <c r="U3048" i="1"/>
  <c r="V3048" i="1" s="1"/>
  <c r="Y3048" i="1"/>
  <c r="Z3048" i="1" s="1"/>
  <c r="AA3048" i="1" s="1"/>
  <c r="U3921" i="1"/>
  <c r="V3921" i="1" s="1"/>
  <c r="Y3921" i="1"/>
  <c r="Z3921" i="1" s="1"/>
  <c r="AA3921" i="1" s="1"/>
  <c r="U1484" i="1"/>
  <c r="V1484" i="1" s="1"/>
  <c r="Y1484" i="1"/>
  <c r="Z1484" i="1" s="1"/>
  <c r="AA1484" i="1" s="1"/>
  <c r="U1573" i="1"/>
  <c r="V1573" i="1" s="1"/>
  <c r="Y1573" i="1"/>
  <c r="Z1573" i="1" s="1"/>
  <c r="AA1573" i="1" s="1"/>
  <c r="U1205" i="1"/>
  <c r="V1205" i="1" s="1"/>
  <c r="Y1205" i="1"/>
  <c r="Z1205" i="1" s="1"/>
  <c r="AA1205" i="1" s="1"/>
  <c r="U3213" i="1"/>
  <c r="V3213" i="1" s="1"/>
  <c r="Y3213" i="1"/>
  <c r="Z3213" i="1" s="1"/>
  <c r="AA3213" i="1" s="1"/>
  <c r="U572" i="1"/>
  <c r="V572" i="1" s="1"/>
  <c r="Y572" i="1"/>
  <c r="Z572" i="1" s="1"/>
  <c r="AA572" i="1" s="1"/>
  <c r="U2120" i="1"/>
  <c r="V2120" i="1" s="1"/>
  <c r="Y2120" i="1"/>
  <c r="Z2120" i="1" s="1"/>
  <c r="AA2120" i="1" s="1"/>
  <c r="U1991" i="1"/>
  <c r="V1991" i="1" s="1"/>
  <c r="Y1991" i="1"/>
  <c r="Z1991" i="1" s="1"/>
  <c r="AA1991" i="1" s="1"/>
  <c r="U3737" i="1"/>
  <c r="V3737" i="1" s="1"/>
  <c r="Y3737" i="1"/>
  <c r="Z3737" i="1" s="1"/>
  <c r="AA3737" i="1" s="1"/>
  <c r="U2563" i="1"/>
  <c r="V2563" i="1" s="1"/>
  <c r="Y2563" i="1"/>
  <c r="Z2563" i="1" s="1"/>
  <c r="AA2563" i="1" s="1"/>
  <c r="U748" i="1"/>
  <c r="V748" i="1" s="1"/>
  <c r="Y748" i="1"/>
  <c r="Z748" i="1" s="1"/>
  <c r="AA748" i="1" s="1"/>
  <c r="U4223" i="1"/>
  <c r="V4223" i="1" s="1"/>
  <c r="Y4223" i="1"/>
  <c r="Z4223" i="1" s="1"/>
  <c r="AA4223" i="1" s="1"/>
  <c r="U1793" i="1"/>
  <c r="V1793" i="1" s="1"/>
  <c r="Y1793" i="1"/>
  <c r="Z1793" i="1" s="1"/>
  <c r="AA1793" i="1" s="1"/>
  <c r="U4432" i="1"/>
  <c r="V4432" i="1" s="1"/>
  <c r="Y4432" i="1"/>
  <c r="Z4432" i="1" s="1"/>
  <c r="AA4432" i="1" s="1"/>
  <c r="U2987" i="1"/>
  <c r="V2987" i="1" s="1"/>
  <c r="Y2987" i="1"/>
  <c r="Z2987" i="1" s="1"/>
  <c r="AA2987" i="1" s="1"/>
  <c r="U4495" i="1"/>
  <c r="V4495" i="1" s="1"/>
  <c r="Y4495" i="1"/>
  <c r="Z4495" i="1" s="1"/>
  <c r="AA4495" i="1" s="1"/>
  <c r="U4180" i="1"/>
  <c r="V4180" i="1" s="1"/>
  <c r="Y4180" i="1"/>
  <c r="Z4180" i="1" s="1"/>
  <c r="AA4180" i="1" s="1"/>
  <c r="U2878" i="1"/>
  <c r="V2878" i="1" s="1"/>
  <c r="Y2878" i="1"/>
  <c r="Z2878" i="1" s="1"/>
  <c r="AA2878" i="1" s="1"/>
  <c r="U350" i="1"/>
  <c r="V350" i="1" s="1"/>
  <c r="Y350" i="1"/>
  <c r="Z350" i="1" s="1"/>
  <c r="AA350" i="1" s="1"/>
  <c r="U3315" i="1"/>
  <c r="V3315" i="1" s="1"/>
  <c r="Y3315" i="1"/>
  <c r="Z3315" i="1" s="1"/>
  <c r="AA3315" i="1" s="1"/>
  <c r="Z5902" i="1"/>
  <c r="AA5902" i="1" s="1"/>
  <c r="Z5904" i="1"/>
  <c r="AA5904" i="1" s="1"/>
  <c r="U928" i="1"/>
  <c r="V928" i="1" s="1"/>
  <c r="Y928" i="1"/>
  <c r="Z928" i="1" s="1"/>
  <c r="AA928" i="1" s="1"/>
  <c r="U5822" i="1"/>
  <c r="V5822" i="1" s="1"/>
  <c r="Y5822" i="1"/>
  <c r="U1034" i="1"/>
  <c r="V1034" i="1" s="1"/>
  <c r="Y1034" i="1"/>
  <c r="Z1034" i="1" s="1"/>
  <c r="AA1034" i="1" s="1"/>
  <c r="U1615" i="1"/>
  <c r="V1615" i="1" s="1"/>
  <c r="Y1615" i="1"/>
  <c r="Z1615" i="1" s="1"/>
  <c r="AA1615" i="1" s="1"/>
  <c r="U120" i="1"/>
  <c r="V120" i="1" s="1"/>
  <c r="Y120" i="1"/>
  <c r="Z120" i="1" s="1"/>
  <c r="AA120" i="1" s="1"/>
  <c r="U6106" i="1"/>
  <c r="V6106" i="1" s="1"/>
  <c r="Y6106" i="1"/>
  <c r="Z6106" i="1" s="1"/>
  <c r="AA6106" i="1" s="1"/>
  <c r="U3752" i="1"/>
  <c r="V3752" i="1" s="1"/>
  <c r="Y3752" i="1"/>
  <c r="Z3752" i="1" s="1"/>
  <c r="AA3752" i="1" s="1"/>
  <c r="U2378" i="1"/>
  <c r="V2378" i="1" s="1"/>
  <c r="Y2378" i="1"/>
  <c r="Z2378" i="1" s="1"/>
  <c r="AA2378" i="1" s="1"/>
  <c r="U1554" i="1"/>
  <c r="V1554" i="1" s="1"/>
  <c r="Y1554" i="1"/>
  <c r="Z1554" i="1" s="1"/>
  <c r="AA1554" i="1" s="1"/>
  <c r="U1369" i="1"/>
  <c r="V1369" i="1" s="1"/>
  <c r="Y1369" i="1"/>
  <c r="Z1369" i="1" s="1"/>
  <c r="AA1369" i="1" s="1"/>
  <c r="U1153" i="1"/>
  <c r="V1153" i="1" s="1"/>
  <c r="Y1153" i="1"/>
  <c r="Z1153" i="1" s="1"/>
  <c r="AA1153" i="1" s="1"/>
  <c r="U2132" i="1"/>
  <c r="V2132" i="1" s="1"/>
  <c r="Y2132" i="1"/>
  <c r="Z2132" i="1" s="1"/>
  <c r="AA2132" i="1" s="1"/>
  <c r="U2623" i="1"/>
  <c r="V2623" i="1" s="1"/>
  <c r="Y2623" i="1"/>
  <c r="Z2623" i="1" s="1"/>
  <c r="AA2623" i="1" s="1"/>
  <c r="U2053" i="1"/>
  <c r="V2053" i="1" s="1"/>
  <c r="Y2053" i="1"/>
  <c r="Z2053" i="1" s="1"/>
  <c r="AA2053" i="1" s="1"/>
  <c r="U3373" i="1"/>
  <c r="V3373" i="1" s="1"/>
  <c r="Y3373" i="1"/>
  <c r="U2607" i="1"/>
  <c r="V2607" i="1" s="1"/>
  <c r="Y2607" i="1"/>
  <c r="Z2607" i="1" s="1"/>
  <c r="AA2607" i="1" s="1"/>
  <c r="U702" i="1"/>
  <c r="V702" i="1" s="1"/>
  <c r="Y702" i="1"/>
  <c r="Z702" i="1" s="1"/>
  <c r="AA702" i="1" s="1"/>
  <c r="U599" i="1"/>
  <c r="V599" i="1" s="1"/>
  <c r="Y599" i="1"/>
  <c r="Z599" i="1" s="1"/>
  <c r="AA599" i="1" s="1"/>
  <c r="U1192" i="1"/>
  <c r="V1192" i="1" s="1"/>
  <c r="Y1192" i="1"/>
  <c r="Z1192" i="1" s="1"/>
  <c r="AA1192" i="1" s="1"/>
  <c r="U3207" i="1"/>
  <c r="V3207" i="1" s="1"/>
  <c r="Y3207" i="1"/>
  <c r="Z3207" i="1" s="1"/>
  <c r="AA3207" i="1" s="1"/>
  <c r="U511" i="1"/>
  <c r="V511" i="1" s="1"/>
  <c r="Y511" i="1"/>
  <c r="Z511" i="1" s="1"/>
  <c r="AA511" i="1" s="1"/>
  <c r="U2117" i="1"/>
  <c r="V2117" i="1" s="1"/>
  <c r="Y2117" i="1"/>
  <c r="Z2117" i="1" s="1"/>
  <c r="AA2117" i="1" s="1"/>
  <c r="U1995" i="1"/>
  <c r="V1995" i="1" s="1"/>
  <c r="Y1995" i="1"/>
  <c r="Z1995" i="1" s="1"/>
  <c r="AA1995" i="1" s="1"/>
  <c r="Z4539" i="1"/>
  <c r="AA4539" i="1" s="1"/>
  <c r="Z4541" i="1"/>
  <c r="AA4541" i="1" s="1"/>
  <c r="U668" i="1"/>
  <c r="V668" i="1" s="1"/>
  <c r="Y668" i="1"/>
  <c r="Z668" i="1" s="1"/>
  <c r="AA668" i="1" s="1"/>
  <c r="U2817" i="1"/>
  <c r="V2817" i="1" s="1"/>
  <c r="Y2817" i="1"/>
  <c r="Z2817" i="1" s="1"/>
  <c r="AA2817" i="1" s="1"/>
  <c r="U580" i="1"/>
  <c r="V580" i="1" s="1"/>
  <c r="Y580" i="1"/>
  <c r="Z580" i="1" s="1"/>
  <c r="AA580" i="1" s="1"/>
  <c r="U1663" i="1"/>
  <c r="V1663" i="1" s="1"/>
  <c r="Y1663" i="1"/>
  <c r="Z1663" i="1" s="1"/>
  <c r="AA1663" i="1" s="1"/>
  <c r="U2169" i="1"/>
  <c r="V2169" i="1" s="1"/>
  <c r="Y2169" i="1"/>
  <c r="Z2169" i="1" s="1"/>
  <c r="AA2169" i="1" s="1"/>
  <c r="U1811" i="1"/>
  <c r="V1811" i="1" s="1"/>
  <c r="Y1811" i="1"/>
  <c r="Z1811" i="1" s="1"/>
  <c r="AA1811" i="1" s="1"/>
  <c r="U4446" i="1"/>
  <c r="V4446" i="1" s="1"/>
  <c r="Y4446" i="1"/>
  <c r="Z4446" i="1" s="1"/>
  <c r="AA4446" i="1" s="1"/>
  <c r="U5497" i="1"/>
  <c r="V5497" i="1" s="1"/>
  <c r="Y5497" i="1"/>
  <c r="Z5497" i="1" s="1"/>
  <c r="AA5497" i="1" s="1"/>
  <c r="U5452" i="1"/>
  <c r="V5452" i="1" s="1"/>
  <c r="Y5452" i="1"/>
  <c r="Z5452" i="1" s="1"/>
  <c r="AA5452" i="1" s="1"/>
  <c r="U3076" i="1"/>
  <c r="V3076" i="1" s="1"/>
  <c r="Y3076" i="1"/>
  <c r="Z3076" i="1" s="1"/>
  <c r="AA3076" i="1" s="1"/>
  <c r="U3691" i="1"/>
  <c r="V3691" i="1" s="1"/>
  <c r="Y3691" i="1"/>
  <c r="Z3691" i="1" s="1"/>
  <c r="AA3691" i="1" s="1"/>
  <c r="U2326" i="1"/>
  <c r="V2326" i="1" s="1"/>
  <c r="Y2326" i="1"/>
  <c r="Z2326" i="1" s="1"/>
  <c r="AA2326" i="1" s="1"/>
  <c r="U475" i="1"/>
  <c r="V475" i="1" s="1"/>
  <c r="Y475" i="1"/>
  <c r="Z475" i="1" s="1"/>
  <c r="AA475" i="1" s="1"/>
  <c r="U347" i="1"/>
  <c r="V347" i="1" s="1"/>
  <c r="Y347" i="1"/>
  <c r="Z347" i="1" s="1"/>
  <c r="AA347" i="1" s="1"/>
  <c r="U2843" i="1"/>
  <c r="V2843" i="1" s="1"/>
  <c r="Y2843" i="1"/>
  <c r="Z2843" i="1" s="1"/>
  <c r="AA2843" i="1" s="1"/>
  <c r="U3574" i="1"/>
  <c r="V3574" i="1" s="1"/>
  <c r="Y3574" i="1"/>
  <c r="U2935" i="1"/>
  <c r="V2935" i="1" s="1"/>
  <c r="Y2935" i="1"/>
  <c r="Z2935" i="1" s="1"/>
  <c r="AA2935" i="1" s="1"/>
  <c r="U922" i="1"/>
  <c r="V922" i="1" s="1"/>
  <c r="Y922" i="1"/>
  <c r="Z922" i="1" s="1"/>
  <c r="AA922" i="1" s="1"/>
  <c r="U3492" i="1"/>
  <c r="V3492" i="1" s="1"/>
  <c r="Y3492" i="1"/>
  <c r="Z3492" i="1" s="1"/>
  <c r="AA3492" i="1" s="1"/>
  <c r="U4047" i="1"/>
  <c r="V4047" i="1" s="1"/>
  <c r="Y4047" i="1"/>
  <c r="U1019" i="1"/>
  <c r="V1019" i="1" s="1"/>
  <c r="Y1019" i="1"/>
  <c r="U172" i="1"/>
  <c r="V172" i="1" s="1"/>
  <c r="Y172" i="1"/>
  <c r="Z172" i="1" s="1"/>
  <c r="AA172" i="1" s="1"/>
  <c r="U4068" i="1"/>
  <c r="V4068" i="1" s="1"/>
  <c r="Y4068" i="1"/>
  <c r="Z4068" i="1" s="1"/>
  <c r="AA4068" i="1" s="1"/>
  <c r="U2097" i="1"/>
  <c r="V2097" i="1" s="1"/>
  <c r="Y2097" i="1"/>
  <c r="Z2097" i="1" s="1"/>
  <c r="AA2097" i="1" s="1"/>
  <c r="U2611" i="1"/>
  <c r="V2611" i="1" s="1"/>
  <c r="Y2611" i="1"/>
  <c r="Z2611" i="1" s="1"/>
  <c r="AA2611" i="1" s="1"/>
  <c r="U688" i="1"/>
  <c r="V688" i="1" s="1"/>
  <c r="Y688" i="1"/>
  <c r="Z688" i="1" s="1"/>
  <c r="AA688" i="1" s="1"/>
  <c r="U642" i="1"/>
  <c r="V642" i="1" s="1"/>
  <c r="Y642" i="1"/>
  <c r="Z642" i="1" s="1"/>
  <c r="AA642" i="1" s="1"/>
  <c r="U591" i="1"/>
  <c r="V591" i="1" s="1"/>
  <c r="Y591" i="1"/>
  <c r="Z591" i="1" s="1"/>
  <c r="AA591" i="1" s="1"/>
  <c r="U1898" i="1"/>
  <c r="V1898" i="1" s="1"/>
  <c r="Y1898" i="1"/>
  <c r="Z1898" i="1" s="1"/>
  <c r="AA1898" i="1" s="1"/>
  <c r="U1770" i="1"/>
  <c r="V1770" i="1" s="1"/>
  <c r="Y1770" i="1"/>
  <c r="Z1770" i="1" s="1"/>
  <c r="AA1770" i="1" s="1"/>
  <c r="U4110" i="1"/>
  <c r="V4110" i="1" s="1"/>
  <c r="Y4110" i="1"/>
  <c r="Z4110" i="1" s="1"/>
  <c r="AA4110" i="1" s="1"/>
  <c r="U2973" i="1"/>
  <c r="V2973" i="1" s="1"/>
  <c r="Y2973" i="1"/>
  <c r="Z2973" i="1" s="1"/>
  <c r="AA2973" i="1" s="1"/>
  <c r="U2230" i="1"/>
  <c r="V2230" i="1" s="1"/>
  <c r="Y2230" i="1"/>
  <c r="Z2230" i="1" s="1"/>
  <c r="AA2230" i="1" s="1"/>
  <c r="U4119" i="1"/>
  <c r="V4119" i="1" s="1"/>
  <c r="Y4119" i="1"/>
  <c r="U3402" i="1"/>
  <c r="V3402" i="1" s="1"/>
  <c r="Y3402" i="1"/>
  <c r="Z3402" i="1" s="1"/>
  <c r="AA3402" i="1" s="1"/>
  <c r="U2781" i="1"/>
  <c r="V2781" i="1" s="1"/>
  <c r="Y2781" i="1"/>
  <c r="Z2781" i="1" s="1"/>
  <c r="AA2781" i="1" s="1"/>
  <c r="U403" i="1"/>
  <c r="V403" i="1" s="1"/>
  <c r="Y403" i="1"/>
  <c r="Z403" i="1" s="1"/>
  <c r="AA403" i="1" s="1"/>
  <c r="U4779" i="1"/>
  <c r="V4779" i="1" s="1"/>
  <c r="Y4779" i="1"/>
  <c r="Z4779" i="1" s="1"/>
  <c r="AA4779" i="1" s="1"/>
  <c r="U4666" i="1"/>
  <c r="V4666" i="1" s="1"/>
  <c r="Y4666" i="1"/>
  <c r="Z4666" i="1" s="1"/>
  <c r="AA4666" i="1" s="1"/>
  <c r="Z5150" i="1"/>
  <c r="AA5150" i="1" s="1"/>
  <c r="Z5149" i="1"/>
  <c r="AA5149" i="1" s="1"/>
  <c r="U3485" i="1"/>
  <c r="V3485" i="1" s="1"/>
  <c r="Y3485" i="1"/>
  <c r="Z3485" i="1" s="1"/>
  <c r="AA3485" i="1" s="1"/>
  <c r="U4049" i="1"/>
  <c r="V4049" i="1" s="1"/>
  <c r="Y4049" i="1"/>
  <c r="Z4049" i="1" s="1"/>
  <c r="AA4049" i="1" s="1"/>
  <c r="U1063" i="1"/>
  <c r="V1063" i="1" s="1"/>
  <c r="Y1063" i="1"/>
  <c r="Z1063" i="1" s="1"/>
  <c r="AA1063" i="1" s="1"/>
  <c r="U239" i="1"/>
  <c r="V239" i="1" s="1"/>
  <c r="Y239" i="1"/>
  <c r="Z239" i="1" s="1"/>
  <c r="AA239" i="1" s="1"/>
  <c r="U3118" i="1"/>
  <c r="V3118" i="1" s="1"/>
  <c r="Y3118" i="1"/>
  <c r="Z3118" i="1" s="1"/>
  <c r="AA3118" i="1" s="1"/>
  <c r="U4456" i="1"/>
  <c r="V4456" i="1" s="1"/>
  <c r="Y4456" i="1"/>
  <c r="Z4456" i="1" s="1"/>
  <c r="AA4456" i="1" s="1"/>
  <c r="U4066" i="1"/>
  <c r="V4066" i="1" s="1"/>
  <c r="Y4066" i="1"/>
  <c r="Z4066" i="1" s="1"/>
  <c r="AA4066" i="1" s="1"/>
  <c r="U5874" i="1"/>
  <c r="V5874" i="1" s="1"/>
  <c r="Y5874" i="1"/>
  <c r="Z5874" i="1" s="1"/>
  <c r="AA5874" i="1" s="1"/>
  <c r="U4516" i="1"/>
  <c r="V4516" i="1" s="1"/>
  <c r="Y4516" i="1"/>
  <c r="U3482" i="1"/>
  <c r="V3482" i="1" s="1"/>
  <c r="Y3482" i="1"/>
  <c r="Z3482" i="1" s="1"/>
  <c r="AA3482" i="1" s="1"/>
  <c r="U6046" i="1"/>
  <c r="V6046" i="1" s="1"/>
  <c r="Y6046" i="1"/>
  <c r="Z6046" i="1" s="1"/>
  <c r="AA6046" i="1" s="1"/>
  <c r="U5056" i="1"/>
  <c r="V5056" i="1" s="1"/>
  <c r="Y5056" i="1"/>
  <c r="Z5056" i="1" s="1"/>
  <c r="AA5056" i="1" s="1"/>
  <c r="U5145" i="1"/>
  <c r="V5145" i="1" s="1"/>
  <c r="Y5145" i="1"/>
  <c r="Z5145" i="1" s="1"/>
  <c r="AA5145" i="1" s="1"/>
  <c r="U4395" i="1"/>
  <c r="V4395" i="1" s="1"/>
  <c r="Y4395" i="1"/>
  <c r="Z4395" i="1" s="1"/>
  <c r="AA4395" i="1" s="1"/>
  <c r="U4964" i="1"/>
  <c r="V4964" i="1" s="1"/>
  <c r="Y4964" i="1"/>
  <c r="Z4964" i="1" s="1"/>
  <c r="AA4964" i="1" s="1"/>
  <c r="U3008" i="1"/>
  <c r="V3008" i="1" s="1"/>
  <c r="Y3008" i="1"/>
  <c r="Z3008" i="1" s="1"/>
  <c r="AA3008" i="1" s="1"/>
  <c r="U5256" i="1"/>
  <c r="V5256" i="1" s="1"/>
  <c r="Y5256" i="1"/>
  <c r="Z5256" i="1" s="1"/>
  <c r="AA5256" i="1" s="1"/>
  <c r="U3332" i="1"/>
  <c r="V3332" i="1" s="1"/>
  <c r="Y3332" i="1"/>
  <c r="Z3332" i="1" s="1"/>
  <c r="AA3332" i="1" s="1"/>
  <c r="U937" i="1"/>
  <c r="V937" i="1" s="1"/>
  <c r="Y937" i="1"/>
  <c r="Z937" i="1" s="1"/>
  <c r="AA937" i="1" s="1"/>
  <c r="U2713" i="1"/>
  <c r="V2713" i="1" s="1"/>
  <c r="Y2713" i="1"/>
  <c r="Z2713" i="1" s="1"/>
  <c r="AA2713" i="1" s="1"/>
  <c r="U2441" i="1"/>
  <c r="V2441" i="1" s="1"/>
  <c r="Y2441" i="1"/>
  <c r="Z2441" i="1" s="1"/>
  <c r="AA2441" i="1" s="1"/>
  <c r="U1081" i="1"/>
  <c r="V1081" i="1" s="1"/>
  <c r="Y1081" i="1"/>
  <c r="Z1081" i="1" s="1"/>
  <c r="AA1081" i="1" s="1"/>
  <c r="U216" i="1"/>
  <c r="V216" i="1" s="1"/>
  <c r="Y216" i="1"/>
  <c r="Z216" i="1" s="1"/>
  <c r="AA216" i="1" s="1"/>
  <c r="U4462" i="1"/>
  <c r="V4462" i="1" s="1"/>
  <c r="Y4462" i="1"/>
  <c r="Z4462" i="1" s="1"/>
  <c r="AA4462" i="1" s="1"/>
  <c r="U210" i="1"/>
  <c r="V210" i="1" s="1"/>
  <c r="Y210" i="1"/>
  <c r="Z210" i="1" s="1"/>
  <c r="AA210" i="1" s="1"/>
  <c r="U890" i="1"/>
  <c r="V890" i="1" s="1"/>
  <c r="Y890" i="1"/>
  <c r="Z890" i="1" s="1"/>
  <c r="AA890" i="1" s="1"/>
  <c r="U1127" i="1"/>
  <c r="V1127" i="1" s="1"/>
  <c r="Y1127" i="1"/>
  <c r="Z1127" i="1" s="1"/>
  <c r="AA1127" i="1" s="1"/>
  <c r="U5611" i="1"/>
  <c r="V5611" i="1" s="1"/>
  <c r="Y5611" i="1"/>
  <c r="Z5611" i="1" s="1"/>
  <c r="AA5611" i="1" s="1"/>
  <c r="U3093" i="1"/>
  <c r="V3093" i="1" s="1"/>
  <c r="Y3093" i="1"/>
  <c r="Z3093" i="1" s="1"/>
  <c r="AA3093" i="1" s="1"/>
  <c r="U5066" i="1"/>
  <c r="V5066" i="1" s="1"/>
  <c r="Y5066" i="1"/>
  <c r="U3003" i="1"/>
  <c r="V3003" i="1" s="1"/>
  <c r="Y3003" i="1"/>
  <c r="Z3003" i="1" s="1"/>
  <c r="AA3003" i="1" s="1"/>
  <c r="U6068" i="1"/>
  <c r="V6068" i="1" s="1"/>
  <c r="Y6068" i="1"/>
  <c r="Z6068" i="1" s="1"/>
  <c r="AA6068" i="1" s="1"/>
  <c r="Z5988" i="1"/>
  <c r="AA5988" i="1" s="1"/>
  <c r="Z5989" i="1"/>
  <c r="AA5989" i="1" s="1"/>
  <c r="U2474" i="1"/>
  <c r="V2474" i="1" s="1"/>
  <c r="Y2474" i="1"/>
  <c r="Z2474" i="1" s="1"/>
  <c r="AA2474" i="1" s="1"/>
  <c r="U5338" i="1"/>
  <c r="V5338" i="1" s="1"/>
  <c r="Y5338" i="1"/>
  <c r="Z5338" i="1" s="1"/>
  <c r="AA5338" i="1" s="1"/>
  <c r="U3584" i="1"/>
  <c r="V3584" i="1" s="1"/>
  <c r="Y3584" i="1"/>
  <c r="Z3584" i="1" s="1"/>
  <c r="AA3584" i="1" s="1"/>
  <c r="U1790" i="1"/>
  <c r="V1790" i="1" s="1"/>
  <c r="Y1790" i="1"/>
  <c r="Z1790" i="1" s="1"/>
  <c r="AA1790" i="1" s="1"/>
  <c r="U4421" i="1"/>
  <c r="V4421" i="1" s="1"/>
  <c r="Y4421" i="1"/>
  <c r="Z4421" i="1" s="1"/>
  <c r="AA4421" i="1" s="1"/>
  <c r="U2699" i="1"/>
  <c r="V2699" i="1" s="1"/>
  <c r="Y2699" i="1"/>
  <c r="Z2699" i="1" s="1"/>
  <c r="AA2699" i="1" s="1"/>
  <c r="Z5843" i="1"/>
  <c r="AA5843" i="1" s="1"/>
  <c r="Z5841" i="1"/>
  <c r="AA5841" i="1" s="1"/>
  <c r="U3715" i="1"/>
  <c r="V3715" i="1" s="1"/>
  <c r="Y3715" i="1"/>
  <c r="Z3715" i="1" s="1"/>
  <c r="AA3715" i="1" s="1"/>
  <c r="U4389" i="1"/>
  <c r="V4389" i="1" s="1"/>
  <c r="Y4389" i="1"/>
  <c r="U5324" i="1"/>
  <c r="V5324" i="1" s="1"/>
  <c r="Y5324" i="1"/>
  <c r="U4586" i="1"/>
  <c r="V4586" i="1" s="1"/>
  <c r="Y4586" i="1"/>
  <c r="Z4586" i="1" s="1"/>
  <c r="AA4586" i="1" s="1"/>
  <c r="U5862" i="1"/>
  <c r="V5862" i="1" s="1"/>
  <c r="Y5862" i="1"/>
  <c r="Z5862" i="1" s="1"/>
  <c r="AA5862" i="1" s="1"/>
  <c r="U3983" i="1"/>
  <c r="V3983" i="1" s="1"/>
  <c r="Y3983" i="1"/>
  <c r="Z3983" i="1" s="1"/>
  <c r="AA3983" i="1" s="1"/>
  <c r="U4085" i="1"/>
  <c r="V4085" i="1" s="1"/>
  <c r="Y4085" i="1"/>
  <c r="Z4085" i="1" s="1"/>
  <c r="AA4085" i="1" s="1"/>
  <c r="U3503" i="1"/>
  <c r="V3503" i="1" s="1"/>
  <c r="Y3503" i="1"/>
  <c r="U1707" i="1"/>
  <c r="V1707" i="1" s="1"/>
  <c r="Y1707" i="1"/>
  <c r="Z1707" i="1" s="1"/>
  <c r="AA1707" i="1" s="1"/>
  <c r="U399" i="1"/>
  <c r="V399" i="1" s="1"/>
  <c r="Y399" i="1"/>
  <c r="Z399" i="1" s="1"/>
  <c r="AA399" i="1" s="1"/>
  <c r="U5406" i="1"/>
  <c r="V5406" i="1" s="1"/>
  <c r="Y5406" i="1"/>
  <c r="Z5406" i="1" s="1"/>
  <c r="AA5406" i="1" s="1"/>
  <c r="U3147" i="1"/>
  <c r="V3147" i="1" s="1"/>
  <c r="Y3147" i="1"/>
  <c r="Z3147" i="1" s="1"/>
  <c r="AA3147" i="1" s="1"/>
  <c r="U1946" i="1"/>
  <c r="V1946" i="1" s="1"/>
  <c r="Y1946" i="1"/>
  <c r="Z1946" i="1" s="1"/>
  <c r="AA1946" i="1" s="1"/>
  <c r="U1000" i="1"/>
  <c r="V1000" i="1" s="1"/>
  <c r="Y1000" i="1"/>
  <c r="Z1000" i="1" s="1"/>
  <c r="AA1000" i="1" s="1"/>
  <c r="U2760" i="1"/>
  <c r="V2760" i="1" s="1"/>
  <c r="Y2760" i="1"/>
  <c r="Z2760" i="1" s="1"/>
  <c r="AA2760" i="1" s="1"/>
  <c r="U820" i="1"/>
  <c r="V820" i="1" s="1"/>
  <c r="Y820" i="1"/>
  <c r="Z820" i="1" s="1"/>
  <c r="AA820" i="1" s="1"/>
  <c r="U539" i="1"/>
  <c r="V539" i="1" s="1"/>
  <c r="Y539" i="1"/>
  <c r="Z539" i="1" s="1"/>
  <c r="AA539" i="1" s="1"/>
  <c r="U1824" i="1"/>
  <c r="V1824" i="1" s="1"/>
  <c r="Y1824" i="1"/>
  <c r="Z1824" i="1" s="1"/>
  <c r="AA1824" i="1" s="1"/>
  <c r="U2847" i="1"/>
  <c r="V2847" i="1" s="1"/>
  <c r="Y2847" i="1"/>
  <c r="Z2847" i="1" s="1"/>
  <c r="AA2847" i="1" s="1"/>
  <c r="U178" i="1"/>
  <c r="V178" i="1" s="1"/>
  <c r="Y178" i="1"/>
  <c r="Z178" i="1" s="1"/>
  <c r="AA178" i="1" s="1"/>
  <c r="U3547" i="1"/>
  <c r="V3547" i="1" s="1"/>
  <c r="Y3547" i="1"/>
  <c r="Z3547" i="1" s="1"/>
  <c r="AA3547" i="1" s="1"/>
  <c r="U2810" i="1"/>
  <c r="V2810" i="1" s="1"/>
  <c r="Y2810" i="1"/>
  <c r="Z2810" i="1" s="1"/>
  <c r="AA2810" i="1" s="1"/>
  <c r="U1848" i="1"/>
  <c r="V1848" i="1" s="1"/>
  <c r="Y1848" i="1"/>
  <c r="Z1848" i="1" s="1"/>
  <c r="AA1848" i="1" s="1"/>
  <c r="U5238" i="1"/>
  <c r="V5238" i="1" s="1"/>
  <c r="Y5238" i="1"/>
  <c r="Z5238" i="1" s="1"/>
  <c r="AA5238" i="1" s="1"/>
  <c r="U1949" i="1"/>
  <c r="V1949" i="1" s="1"/>
  <c r="Y1949" i="1"/>
  <c r="Z1949" i="1" s="1"/>
  <c r="AA1949" i="1" s="1"/>
  <c r="U4928" i="1"/>
  <c r="V4928" i="1" s="1"/>
  <c r="Y4928" i="1"/>
  <c r="Z4928" i="1" s="1"/>
  <c r="AA4928" i="1" s="1"/>
  <c r="U1202" i="1"/>
  <c r="V1202" i="1" s="1"/>
  <c r="Y1202" i="1"/>
  <c r="Z1202" i="1" s="1"/>
  <c r="AA1202" i="1" s="1"/>
  <c r="U3736" i="1"/>
  <c r="V3736" i="1" s="1"/>
  <c r="Y3736" i="1"/>
  <c r="Z3736" i="1" s="1"/>
  <c r="AA3736" i="1" s="1"/>
  <c r="U2284" i="1"/>
  <c r="V2284" i="1" s="1"/>
  <c r="Y2284" i="1"/>
  <c r="Z2284" i="1" s="1"/>
  <c r="AA2284" i="1" s="1"/>
  <c r="U4615" i="1"/>
  <c r="V4615" i="1" s="1"/>
  <c r="Y4615" i="1"/>
  <c r="Z4615" i="1" s="1"/>
  <c r="AA4615" i="1" s="1"/>
  <c r="U4802" i="1"/>
  <c r="V4802" i="1" s="1"/>
  <c r="Y4802" i="1"/>
  <c r="Z4802" i="1" s="1"/>
  <c r="AA4802" i="1" s="1"/>
  <c r="U5039" i="1"/>
  <c r="V5039" i="1" s="1"/>
  <c r="Y5039" i="1"/>
  <c r="Z5039" i="1" s="1"/>
  <c r="AA5039" i="1" s="1"/>
  <c r="U1284" i="1"/>
  <c r="V1284" i="1" s="1"/>
  <c r="Y1284" i="1"/>
  <c r="Z1284" i="1" s="1"/>
  <c r="AA1284" i="1" s="1"/>
  <c r="U1242" i="1"/>
  <c r="V1242" i="1" s="1"/>
  <c r="Y1242" i="1"/>
  <c r="Z1242" i="1" s="1"/>
  <c r="AA1242" i="1" s="1"/>
  <c r="U2851" i="1"/>
  <c r="V2851" i="1" s="1"/>
  <c r="Y2851" i="1"/>
  <c r="Z2851" i="1" s="1"/>
  <c r="AA2851" i="1" s="1"/>
  <c r="U191" i="1"/>
  <c r="V191" i="1" s="1"/>
  <c r="Y191" i="1"/>
  <c r="Z191" i="1" s="1"/>
  <c r="AA191" i="1" s="1"/>
  <c r="U91" i="1"/>
  <c r="V91" i="1" s="1"/>
  <c r="Y91" i="1"/>
  <c r="Z91" i="1" s="1"/>
  <c r="AA91" i="1" s="1"/>
  <c r="U5362" i="1"/>
  <c r="V5362" i="1" s="1"/>
  <c r="Y5362" i="1"/>
  <c r="Z5362" i="1" s="1"/>
  <c r="AA5362" i="1" s="1"/>
  <c r="U6094" i="1"/>
  <c r="V6094" i="1" s="1"/>
  <c r="Y6094" i="1"/>
  <c r="Z6094" i="1" s="1"/>
  <c r="AA6094" i="1" s="1"/>
  <c r="U3753" i="1"/>
  <c r="V3753" i="1" s="1"/>
  <c r="Y3753" i="1"/>
  <c r="Z3753" i="1" s="1"/>
  <c r="AA3753" i="1" s="1"/>
  <c r="U5786" i="1"/>
  <c r="V5786" i="1" s="1"/>
  <c r="Y5786" i="1"/>
  <c r="Z5786" i="1" s="1"/>
  <c r="AA5786" i="1" s="1"/>
  <c r="U1544" i="1"/>
  <c r="V1544" i="1" s="1"/>
  <c r="Y1544" i="1"/>
  <c r="Z1544" i="1" s="1"/>
  <c r="AA1544" i="1" s="1"/>
  <c r="U1503" i="1"/>
  <c r="V1503" i="1" s="1"/>
  <c r="Y1503" i="1"/>
  <c r="Z1503" i="1" s="1"/>
  <c r="AA1503" i="1" s="1"/>
  <c r="U2555" i="1"/>
  <c r="V2555" i="1" s="1"/>
  <c r="Y2555" i="1"/>
  <c r="Z2555" i="1" s="1"/>
  <c r="AA2555" i="1" s="1"/>
  <c r="U1805" i="1"/>
  <c r="V1805" i="1" s="1"/>
  <c r="Y1805" i="1"/>
  <c r="Z1805" i="1" s="1"/>
  <c r="AA1805" i="1" s="1"/>
  <c r="U3881" i="1"/>
  <c r="V3881" i="1" s="1"/>
  <c r="Y3881" i="1"/>
  <c r="Z3881" i="1" s="1"/>
  <c r="AA3881" i="1" s="1"/>
  <c r="U5754" i="1"/>
  <c r="V5754" i="1" s="1"/>
  <c r="Y5754" i="1"/>
  <c r="Z5754" i="1" s="1"/>
  <c r="AA5754" i="1" s="1"/>
  <c r="U4185" i="1"/>
  <c r="V4185" i="1" s="1"/>
  <c r="Y4185" i="1"/>
  <c r="Z4185" i="1" s="1"/>
  <c r="AA4185" i="1" s="1"/>
  <c r="U192" i="1"/>
  <c r="V192" i="1" s="1"/>
  <c r="Y192" i="1"/>
  <c r="Z192" i="1" s="1"/>
  <c r="AA192" i="1" s="1"/>
  <c r="U3112" i="1"/>
  <c r="V3112" i="1" s="1"/>
  <c r="Y3112" i="1"/>
  <c r="Z3112" i="1" s="1"/>
  <c r="AA3112" i="1" s="1"/>
  <c r="U1650" i="1"/>
  <c r="V1650" i="1" s="1"/>
  <c r="Y1650" i="1"/>
  <c r="Z1650" i="1" s="1"/>
  <c r="AA1650" i="1" s="1"/>
  <c r="U4518" i="1"/>
  <c r="V4518" i="1" s="1"/>
  <c r="Y4518" i="1"/>
  <c r="Z4518" i="1" s="1"/>
  <c r="AA4518" i="1" s="1"/>
  <c r="U3813" i="1"/>
  <c r="V3813" i="1" s="1"/>
  <c r="Y3813" i="1"/>
  <c r="Z3813" i="1" s="1"/>
  <c r="AA3813" i="1" s="1"/>
  <c r="U3425" i="1"/>
  <c r="V3425" i="1" s="1"/>
  <c r="Y3425" i="1"/>
  <c r="Z3425" i="1" s="1"/>
  <c r="AA3425" i="1" s="1"/>
  <c r="U2729" i="1"/>
  <c r="V2729" i="1" s="1"/>
  <c r="Y2729" i="1"/>
  <c r="Z2729" i="1" s="1"/>
  <c r="AA2729" i="1" s="1"/>
  <c r="U4404" i="1"/>
  <c r="V4404" i="1" s="1"/>
  <c r="Y4404" i="1"/>
  <c r="U2485" i="1"/>
  <c r="V2485" i="1" s="1"/>
  <c r="Y2485" i="1"/>
  <c r="Z2485" i="1" s="1"/>
  <c r="AA2485" i="1" s="1"/>
  <c r="U1732" i="1"/>
  <c r="V1732" i="1" s="1"/>
  <c r="Y1732" i="1"/>
  <c r="Z1732" i="1" s="1"/>
  <c r="AA1732" i="1" s="1"/>
  <c r="U4918" i="1"/>
  <c r="V4918" i="1" s="1"/>
  <c r="Y4918" i="1"/>
  <c r="Z4918" i="1" s="1"/>
  <c r="AA4918" i="1" s="1"/>
  <c r="U5723" i="1"/>
  <c r="V5723" i="1" s="1"/>
  <c r="Y5723" i="1"/>
  <c r="Z5723" i="1" s="1"/>
  <c r="AA5723" i="1" s="1"/>
  <c r="U512" i="1"/>
  <c r="V512" i="1" s="1"/>
  <c r="Y512" i="1"/>
  <c r="Z512" i="1" s="1"/>
  <c r="AA512" i="1" s="1"/>
  <c r="U3846" i="1"/>
  <c r="V3846" i="1" s="1"/>
  <c r="Y3846" i="1"/>
  <c r="Z3846" i="1" s="1"/>
  <c r="AA3846" i="1" s="1"/>
  <c r="U4443" i="1"/>
  <c r="V4443" i="1" s="1"/>
  <c r="Y4443" i="1"/>
  <c r="Z4443" i="1" s="1"/>
  <c r="AA4443" i="1" s="1"/>
  <c r="U370" i="1"/>
  <c r="V370" i="1" s="1"/>
  <c r="Y370" i="1"/>
  <c r="Z370" i="1" s="1"/>
  <c r="AA370" i="1" s="1"/>
  <c r="Z5917" i="1"/>
  <c r="AA5917" i="1" s="1"/>
  <c r="Z5761" i="1"/>
  <c r="AA5761" i="1" s="1"/>
  <c r="U3903" i="1"/>
  <c r="V3903" i="1" s="1"/>
  <c r="Y3903" i="1"/>
  <c r="Z3903" i="1" s="1"/>
  <c r="AA3903" i="1" s="1"/>
  <c r="U523" i="1"/>
  <c r="V523" i="1" s="1"/>
  <c r="Y523" i="1"/>
  <c r="Z523" i="1" s="1"/>
  <c r="AA523" i="1" s="1"/>
  <c r="U832" i="1"/>
  <c r="V832" i="1" s="1"/>
  <c r="Y832" i="1"/>
  <c r="Z832" i="1" s="1"/>
  <c r="AA832" i="1" s="1"/>
  <c r="U3286" i="1"/>
  <c r="V3286" i="1" s="1"/>
  <c r="Y3286" i="1"/>
  <c r="Z3286" i="1" s="1"/>
  <c r="AA3286" i="1" s="1"/>
  <c r="U722" i="1"/>
  <c r="V722" i="1" s="1"/>
  <c r="Y722" i="1"/>
  <c r="Z722" i="1" s="1"/>
  <c r="AA722" i="1" s="1"/>
  <c r="U2806" i="1"/>
  <c r="V2806" i="1" s="1"/>
  <c r="Y2806" i="1"/>
  <c r="Z2806" i="1" s="1"/>
  <c r="AA2806" i="1" s="1"/>
  <c r="U4551" i="1"/>
  <c r="V4551" i="1" s="1"/>
  <c r="Y4551" i="1"/>
  <c r="Z4551" i="1" s="1"/>
  <c r="AA4551" i="1" s="1"/>
  <c r="U2191" i="1"/>
  <c r="V2191" i="1" s="1"/>
  <c r="Y2191" i="1"/>
  <c r="Z2191" i="1" s="1"/>
  <c r="AA2191" i="1" s="1"/>
  <c r="U1868" i="1"/>
  <c r="V1868" i="1" s="1"/>
  <c r="Y1868" i="1"/>
  <c r="Z1868" i="1" s="1"/>
  <c r="AA1868" i="1" s="1"/>
  <c r="U4611" i="1"/>
  <c r="V4611" i="1" s="1"/>
  <c r="Y4611" i="1"/>
  <c r="Z4611" i="1" s="1"/>
  <c r="AA4611" i="1" s="1"/>
  <c r="U2269" i="1"/>
  <c r="V2269" i="1" s="1"/>
  <c r="Y2269" i="1"/>
  <c r="Z2269" i="1" s="1"/>
  <c r="AA2269" i="1" s="1"/>
  <c r="U2967" i="1"/>
  <c r="V2967" i="1" s="1"/>
  <c r="Y2967" i="1"/>
  <c r="Z2967" i="1" s="1"/>
  <c r="AA2967" i="1" s="1"/>
  <c r="U4496" i="1"/>
  <c r="V4496" i="1" s="1"/>
  <c r="Y4496" i="1"/>
  <c r="Z4496" i="1" s="1"/>
  <c r="AA4496" i="1" s="1"/>
  <c r="U4179" i="1"/>
  <c r="V4179" i="1" s="1"/>
  <c r="Y4179" i="1"/>
  <c r="Z4179" i="1" s="1"/>
  <c r="AA4179" i="1" s="1"/>
  <c r="U3176" i="1"/>
  <c r="V3176" i="1" s="1"/>
  <c r="Y3176" i="1"/>
  <c r="Z3176" i="1" s="1"/>
  <c r="AA3176" i="1" s="1"/>
  <c r="U5893" i="1"/>
  <c r="V5893" i="1" s="1"/>
  <c r="Y5893" i="1"/>
  <c r="Z5893" i="1" s="1"/>
  <c r="AA5893" i="1" s="1"/>
  <c r="U439" i="1"/>
  <c r="V439" i="1" s="1"/>
  <c r="Y439" i="1"/>
  <c r="Z439" i="1" s="1"/>
  <c r="AA439" i="1" s="1"/>
  <c r="U3242" i="1"/>
  <c r="V3242" i="1" s="1"/>
  <c r="Y3242" i="1"/>
  <c r="Z3242" i="1" s="1"/>
  <c r="AA3242" i="1" s="1"/>
  <c r="U3636" i="1"/>
  <c r="V3636" i="1" s="1"/>
  <c r="Y3636" i="1"/>
  <c r="Z3636" i="1" s="1"/>
  <c r="AA3636" i="1" s="1"/>
  <c r="U1961" i="1"/>
  <c r="V1961" i="1" s="1"/>
  <c r="Y1961" i="1"/>
  <c r="Z1961" i="1" s="1"/>
  <c r="AA1961" i="1" s="1"/>
  <c r="U2373" i="1"/>
  <c r="V2373" i="1" s="1"/>
  <c r="Y2373" i="1"/>
  <c r="Z2373" i="1" s="1"/>
  <c r="AA2373" i="1" s="1"/>
  <c r="U1442" i="1"/>
  <c r="V1442" i="1" s="1"/>
  <c r="Y1442" i="1"/>
  <c r="Z1442" i="1" s="1"/>
  <c r="AA1442" i="1" s="1"/>
  <c r="U1356" i="1"/>
  <c r="V1356" i="1" s="1"/>
  <c r="Y1356" i="1"/>
  <c r="Z1356" i="1" s="1"/>
  <c r="AA1356" i="1" s="1"/>
  <c r="U1368" i="1"/>
  <c r="V1368" i="1" s="1"/>
  <c r="Y1368" i="1"/>
  <c r="Z1368" i="1" s="1"/>
  <c r="AA1368" i="1" s="1"/>
  <c r="U1267" i="1"/>
  <c r="V1267" i="1" s="1"/>
  <c r="Y1267" i="1"/>
  <c r="Z1267" i="1" s="1"/>
  <c r="AA1267" i="1" s="1"/>
  <c r="U1139" i="1"/>
  <c r="V1139" i="1" s="1"/>
  <c r="Y1139" i="1"/>
  <c r="Z1139" i="1" s="1"/>
  <c r="AA1139" i="1" s="1"/>
  <c r="U2128" i="1"/>
  <c r="V2128" i="1" s="1"/>
  <c r="Y2128" i="1"/>
  <c r="U2628" i="1"/>
  <c r="V2628" i="1" s="1"/>
  <c r="Y2628" i="1"/>
  <c r="Z2628" i="1" s="1"/>
  <c r="AA2628" i="1" s="1"/>
  <c r="U2061" i="1"/>
  <c r="V2061" i="1" s="1"/>
  <c r="Y2061" i="1"/>
  <c r="Z2061" i="1" s="1"/>
  <c r="AA2061" i="1" s="1"/>
  <c r="U3375" i="1"/>
  <c r="V3375" i="1" s="1"/>
  <c r="Y3375" i="1"/>
  <c r="Z3375" i="1" s="1"/>
  <c r="AA3375" i="1" s="1"/>
  <c r="U1909" i="1"/>
  <c r="V1909" i="1" s="1"/>
  <c r="Y1909" i="1"/>
  <c r="Z1909" i="1" s="1"/>
  <c r="AA1909" i="1" s="1"/>
  <c r="U784" i="1"/>
  <c r="V784" i="1" s="1"/>
  <c r="Y784" i="1"/>
  <c r="Z784" i="1" s="1"/>
  <c r="AA784" i="1" s="1"/>
  <c r="U627" i="1"/>
  <c r="V627" i="1" s="1"/>
  <c r="Y627" i="1"/>
  <c r="Z627" i="1" s="1"/>
  <c r="AA627" i="1" s="1"/>
  <c r="U2671" i="1"/>
  <c r="V2671" i="1" s="1"/>
  <c r="Y2671" i="1"/>
  <c r="Z2671" i="1" s="1"/>
  <c r="AA2671" i="1" s="1"/>
  <c r="U3648" i="1"/>
  <c r="V3648" i="1" s="1"/>
  <c r="Y3648" i="1"/>
  <c r="Z3648" i="1" s="1"/>
  <c r="AA3648" i="1" s="1"/>
  <c r="U2193" i="1"/>
  <c r="V2193" i="1" s="1"/>
  <c r="Y2193" i="1"/>
  <c r="Z2193" i="1" s="1"/>
  <c r="AA2193" i="1" s="1"/>
  <c r="U1884" i="1"/>
  <c r="V1884" i="1" s="1"/>
  <c r="Y1884" i="1"/>
  <c r="Z1884" i="1" s="1"/>
  <c r="AA1884" i="1" s="1"/>
  <c r="U3673" i="1"/>
  <c r="V3673" i="1" s="1"/>
  <c r="Y3673" i="1"/>
  <c r="Z3673" i="1" s="1"/>
  <c r="AA3673" i="1" s="1"/>
  <c r="U2287" i="1"/>
  <c r="V2287" i="1" s="1"/>
  <c r="Y2287" i="1"/>
  <c r="Z2287" i="1" s="1"/>
  <c r="AA2287" i="1" s="1"/>
  <c r="U2734" i="1"/>
  <c r="V2734" i="1" s="1"/>
  <c r="Y2734" i="1"/>
  <c r="Z2734" i="1" s="1"/>
  <c r="AA2734" i="1" s="1"/>
  <c r="U1743" i="1"/>
  <c r="V1743" i="1" s="1"/>
  <c r="Y1743" i="1"/>
  <c r="Z1743" i="1" s="1"/>
  <c r="AA1743" i="1" s="1"/>
  <c r="U3707" i="1"/>
  <c r="V3707" i="1" s="1"/>
  <c r="Y3707" i="1"/>
  <c r="Z3707" i="1" s="1"/>
  <c r="AA3707" i="1" s="1"/>
  <c r="Z4674" i="1"/>
  <c r="AA4674" i="1" s="1"/>
  <c r="Z4675" i="1"/>
  <c r="AA4675" i="1" s="1"/>
  <c r="U2335" i="1"/>
  <c r="V2335" i="1" s="1"/>
  <c r="Y2335" i="1"/>
  <c r="Z2335" i="1" s="1"/>
  <c r="AA2335" i="1" s="1"/>
  <c r="U412" i="1"/>
  <c r="V412" i="1" s="1"/>
  <c r="Y412" i="1"/>
  <c r="Z412" i="1" s="1"/>
  <c r="AA412" i="1" s="1"/>
  <c r="U5289" i="1"/>
  <c r="V5289" i="1" s="1"/>
  <c r="Y5289" i="1"/>
  <c r="U3964" i="1"/>
  <c r="V3964" i="1" s="1"/>
  <c r="Y3964" i="1"/>
  <c r="Z3964" i="1" s="1"/>
  <c r="AA3964" i="1" s="1"/>
  <c r="U2148" i="1"/>
  <c r="V2148" i="1" s="1"/>
  <c r="Y2148" i="1"/>
  <c r="Z2148" i="1" s="1"/>
  <c r="AA2148" i="1" s="1"/>
  <c r="U4020" i="1"/>
  <c r="V4020" i="1" s="1"/>
  <c r="Y4020" i="1"/>
  <c r="Z4020" i="1" s="1"/>
  <c r="AA4020" i="1" s="1"/>
  <c r="U1008" i="1"/>
  <c r="V1008" i="1" s="1"/>
  <c r="Y1008" i="1"/>
  <c r="Z1008" i="1" s="1"/>
  <c r="AA1008" i="1" s="1"/>
  <c r="U806" i="1"/>
  <c r="V806" i="1" s="1"/>
  <c r="Y806" i="1"/>
  <c r="Z806" i="1" s="1"/>
  <c r="AA806" i="1" s="1"/>
  <c r="U1100" i="1"/>
  <c r="V1100" i="1" s="1"/>
  <c r="Y1100" i="1"/>
  <c r="Z1100" i="1" s="1"/>
  <c r="AA1100" i="1" s="1"/>
  <c r="U266" i="1"/>
  <c r="V266" i="1" s="1"/>
  <c r="Y266" i="1"/>
  <c r="Z266" i="1" s="1"/>
  <c r="AA266" i="1" s="1"/>
  <c r="U3143" i="1"/>
  <c r="V3143" i="1" s="1"/>
  <c r="Y3143" i="1"/>
  <c r="Z3143" i="1" s="1"/>
  <c r="AA3143" i="1" s="1"/>
  <c r="U52" i="1"/>
  <c r="V52" i="1" s="1"/>
  <c r="Y52" i="1"/>
  <c r="Z52" i="1" s="1"/>
  <c r="AA52" i="1" s="1"/>
  <c r="U4558" i="1"/>
  <c r="V4558" i="1" s="1"/>
  <c r="Y4558" i="1"/>
  <c r="U6162" i="1"/>
  <c r="V6162" i="1" s="1"/>
  <c r="Y6162" i="1"/>
  <c r="Z6162" i="1" s="1"/>
  <c r="AA6162" i="1" s="1"/>
  <c r="U2536" i="1"/>
  <c r="V2536" i="1" s="1"/>
  <c r="Y2536" i="1"/>
  <c r="Z2536" i="1" s="1"/>
  <c r="AA2536" i="1" s="1"/>
  <c r="U3067" i="1"/>
  <c r="V3067" i="1" s="1"/>
  <c r="Y3067" i="1"/>
  <c r="Z3067" i="1" s="1"/>
  <c r="AA3067" i="1" s="1"/>
  <c r="U1319" i="1"/>
  <c r="V1319" i="1" s="1"/>
  <c r="Y1319" i="1"/>
  <c r="Z1319" i="1" s="1"/>
  <c r="AA1319" i="1" s="1"/>
  <c r="U1414" i="1"/>
  <c r="V1414" i="1" s="1"/>
  <c r="Y1414" i="1"/>
  <c r="Z1414" i="1" s="1"/>
  <c r="AA1414" i="1" s="1"/>
  <c r="U1382" i="1"/>
  <c r="V1382" i="1" s="1"/>
  <c r="Y1382" i="1"/>
  <c r="Z1382" i="1" s="1"/>
  <c r="AA1382" i="1" s="1"/>
  <c r="U1215" i="1"/>
  <c r="V1215" i="1" s="1"/>
  <c r="Y1215" i="1"/>
  <c r="Z1215" i="1" s="1"/>
  <c r="AA1215" i="1" s="1"/>
  <c r="U3222" i="1"/>
  <c r="V3222" i="1" s="1"/>
  <c r="Y3222" i="1"/>
  <c r="Z3222" i="1" s="1"/>
  <c r="AA3222" i="1" s="1"/>
  <c r="U568" i="1"/>
  <c r="V568" i="1" s="1"/>
  <c r="Y568" i="1"/>
  <c r="Z568" i="1" s="1"/>
  <c r="AA568" i="1" s="1"/>
  <c r="U3412" i="1"/>
  <c r="V3412" i="1" s="1"/>
  <c r="Y3412" i="1"/>
  <c r="U2001" i="1"/>
  <c r="V2001" i="1" s="1"/>
  <c r="Y2001" i="1"/>
  <c r="Z2001" i="1" s="1"/>
  <c r="AA2001" i="1" s="1"/>
  <c r="U3727" i="1"/>
  <c r="V3727" i="1" s="1"/>
  <c r="Y3727" i="1"/>
  <c r="U3287" i="1"/>
  <c r="V3287" i="1" s="1"/>
  <c r="Y3287" i="1"/>
  <c r="Z3287" i="1" s="1"/>
  <c r="AA3287" i="1" s="1"/>
  <c r="U664" i="1"/>
  <c r="V664" i="1" s="1"/>
  <c r="Y664" i="1"/>
  <c r="Z664" i="1" s="1"/>
  <c r="AA664" i="1" s="1"/>
  <c r="U2820" i="1"/>
  <c r="V2820" i="1" s="1"/>
  <c r="Y2820" i="1"/>
  <c r="Z2820" i="1" s="1"/>
  <c r="AA2820" i="1" s="1"/>
  <c r="U3127" i="1"/>
  <c r="V3127" i="1" s="1"/>
  <c r="Y3127" i="1"/>
  <c r="Z3127" i="1" s="1"/>
  <c r="AA3127" i="1" s="1"/>
  <c r="U3894" i="1"/>
  <c r="V3894" i="1" s="1"/>
  <c r="Y3894" i="1"/>
  <c r="Z3894" i="1" s="1"/>
  <c r="AA3894" i="1" s="1"/>
  <c r="U282" i="1"/>
  <c r="V282" i="1" s="1"/>
  <c r="Y282" i="1"/>
  <c r="Z282" i="1" s="1"/>
  <c r="AA282" i="1" s="1"/>
  <c r="U2054" i="1"/>
  <c r="V2054" i="1" s="1"/>
  <c r="Y2054" i="1"/>
  <c r="Z2054" i="1" s="1"/>
  <c r="AA2054" i="1" s="1"/>
  <c r="U2600" i="1"/>
  <c r="V2600" i="1" s="1"/>
  <c r="Y2600" i="1"/>
  <c r="Z2600" i="1" s="1"/>
  <c r="AA2600" i="1" s="1"/>
  <c r="U699" i="1"/>
  <c r="V699" i="1" s="1"/>
  <c r="Y699" i="1"/>
  <c r="Z699" i="1" s="1"/>
  <c r="AA699" i="1" s="1"/>
  <c r="U646" i="1"/>
  <c r="V646" i="1" s="1"/>
  <c r="Y646" i="1"/>
  <c r="Z646" i="1" s="1"/>
  <c r="AA646" i="1" s="1"/>
  <c r="U5097" i="1"/>
  <c r="V5097" i="1" s="1"/>
  <c r="Y5097" i="1"/>
  <c r="U1840" i="1"/>
  <c r="V1840" i="1" s="1"/>
  <c r="Y1840" i="1"/>
  <c r="Z1840" i="1" s="1"/>
  <c r="AA1840" i="1" s="1"/>
  <c r="U4693" i="1"/>
  <c r="V4693" i="1" s="1"/>
  <c r="Y4693" i="1"/>
  <c r="Z4693" i="1" s="1"/>
  <c r="AA4693" i="1" s="1"/>
  <c r="U2650" i="1"/>
  <c r="V2650" i="1" s="1"/>
  <c r="Y2650" i="1"/>
  <c r="Z2650" i="1" s="1"/>
  <c r="AA2650" i="1" s="1"/>
  <c r="U2948" i="1"/>
  <c r="V2948" i="1" s="1"/>
  <c r="Y2948" i="1"/>
  <c r="Z2948" i="1" s="1"/>
  <c r="AA2948" i="1" s="1"/>
  <c r="U2215" i="1"/>
  <c r="V2215" i="1" s="1"/>
  <c r="Y2215" i="1"/>
  <c r="Z2215" i="1" s="1"/>
  <c r="AA2215" i="1" s="1"/>
  <c r="U4153" i="1"/>
  <c r="V4153" i="1" s="1"/>
  <c r="Y4153" i="1"/>
  <c r="Z4153" i="1" s="1"/>
  <c r="AA4153" i="1" s="1"/>
  <c r="U3172" i="1"/>
  <c r="V3172" i="1" s="1"/>
  <c r="Y3172" i="1"/>
  <c r="Z3172" i="1" s="1"/>
  <c r="AA3172" i="1" s="1"/>
  <c r="U3879" i="1"/>
  <c r="V3879" i="1" s="1"/>
  <c r="Y3879" i="1"/>
  <c r="U417" i="1"/>
  <c r="V417" i="1" s="1"/>
  <c r="Y417" i="1"/>
  <c r="Z417" i="1" s="1"/>
  <c r="AA417" i="1" s="1"/>
  <c r="U4705" i="1"/>
  <c r="V4705" i="1" s="1"/>
  <c r="Y4705" i="1"/>
  <c r="Z4705" i="1" s="1"/>
  <c r="AA4705" i="1" s="1"/>
  <c r="U4781" i="1"/>
  <c r="V4781" i="1" s="1"/>
  <c r="Y4781" i="1"/>
  <c r="Z4781" i="1" s="1"/>
  <c r="AA4781" i="1" s="1"/>
  <c r="U1952" i="1"/>
  <c r="V1952" i="1" s="1"/>
  <c r="Y1952" i="1"/>
  <c r="Z1952" i="1" s="1"/>
  <c r="AA1952" i="1" s="1"/>
  <c r="U974" i="1"/>
  <c r="V974" i="1" s="1"/>
  <c r="Y974" i="1"/>
  <c r="Z974" i="1" s="1"/>
  <c r="AA974" i="1" s="1"/>
  <c r="U499" i="1"/>
  <c r="V499" i="1" s="1"/>
  <c r="Y499" i="1"/>
  <c r="Z499" i="1" s="1"/>
  <c r="AA499" i="1" s="1"/>
  <c r="U2459" i="1"/>
  <c r="V2459" i="1" s="1"/>
  <c r="Y2459" i="1"/>
  <c r="Z2459" i="1" s="1"/>
  <c r="AA2459" i="1" s="1"/>
  <c r="U1066" i="1"/>
  <c r="V1066" i="1" s="1"/>
  <c r="Y1066" i="1"/>
  <c r="Z1066" i="1" s="1"/>
  <c r="AA1066" i="1" s="1"/>
  <c r="U252" i="1"/>
  <c r="V252" i="1" s="1"/>
  <c r="Y252" i="1"/>
  <c r="Z252" i="1" s="1"/>
  <c r="AA252" i="1" s="1"/>
  <c r="U885" i="1"/>
  <c r="V885" i="1" s="1"/>
  <c r="Y885" i="1"/>
  <c r="Z885" i="1" s="1"/>
  <c r="AA885" i="1" s="1"/>
  <c r="U3119" i="1"/>
  <c r="V3119" i="1" s="1"/>
  <c r="Y3119" i="1"/>
  <c r="Z3119" i="1" s="1"/>
  <c r="AA3119" i="1" s="1"/>
  <c r="U5264" i="1"/>
  <c r="V5264" i="1" s="1"/>
  <c r="Y5264" i="1"/>
  <c r="Z5264" i="1" s="1"/>
  <c r="AA5264" i="1" s="1"/>
  <c r="U4040" i="1"/>
  <c r="V4040" i="1" s="1"/>
  <c r="Y4040" i="1"/>
  <c r="Z4040" i="1" s="1"/>
  <c r="AA4040" i="1" s="1"/>
  <c r="U2045" i="1"/>
  <c r="V2045" i="1" s="1"/>
  <c r="Y2045" i="1"/>
  <c r="Z2045" i="1" s="1"/>
  <c r="AA2045" i="1" s="1"/>
  <c r="U1975" i="1"/>
  <c r="V1975" i="1" s="1"/>
  <c r="Y1975" i="1"/>
  <c r="Z1975" i="1" s="1"/>
  <c r="AA1975" i="1" s="1"/>
  <c r="U837" i="1"/>
  <c r="V837" i="1" s="1"/>
  <c r="Y837" i="1"/>
  <c r="Z837" i="1" s="1"/>
  <c r="AA837" i="1" s="1"/>
  <c r="U4682" i="1"/>
  <c r="V4682" i="1" s="1"/>
  <c r="Y4682" i="1"/>
  <c r="Z4682" i="1" s="1"/>
  <c r="AA4682" i="1" s="1"/>
  <c r="U697" i="1"/>
  <c r="V697" i="1" s="1"/>
  <c r="Y697" i="1"/>
  <c r="Z697" i="1" s="1"/>
  <c r="AA697" i="1" s="1"/>
  <c r="U5649" i="1"/>
  <c r="V5649" i="1" s="1"/>
  <c r="Y5649" i="1"/>
  <c r="Z5649" i="1" s="1"/>
  <c r="AA5649" i="1" s="1"/>
  <c r="U3533" i="1"/>
  <c r="V3533" i="1" s="1"/>
  <c r="Y3533" i="1"/>
  <c r="Z3533" i="1" s="1"/>
  <c r="AA3533" i="1" s="1"/>
  <c r="U5154" i="1"/>
  <c r="V5154" i="1" s="1"/>
  <c r="Y5154" i="1"/>
  <c r="Z5154" i="1" s="1"/>
  <c r="AA5154" i="1" s="1"/>
  <c r="U2181" i="1"/>
  <c r="V2181" i="1" s="1"/>
  <c r="Y2181" i="1"/>
  <c r="Z2181" i="1" s="1"/>
  <c r="AA2181" i="1" s="1"/>
  <c r="U1871" i="1"/>
  <c r="V1871" i="1" s="1"/>
  <c r="Y1871" i="1"/>
  <c r="Z1871" i="1" s="1"/>
  <c r="AA1871" i="1" s="1"/>
  <c r="U5645" i="1"/>
  <c r="V5645" i="1" s="1"/>
  <c r="Y5645" i="1"/>
  <c r="U2270" i="1"/>
  <c r="V2270" i="1" s="1"/>
  <c r="Y2270" i="1"/>
  <c r="Z2270" i="1" s="1"/>
  <c r="AA2270" i="1" s="1"/>
  <c r="U2196" i="1"/>
  <c r="V2196" i="1" s="1"/>
  <c r="Y2196" i="1"/>
  <c r="U5744" i="1"/>
  <c r="V5744" i="1" s="1"/>
  <c r="Y5744" i="1"/>
  <c r="U2889" i="1"/>
  <c r="V2889" i="1" s="1"/>
  <c r="Y2889" i="1"/>
  <c r="Z2889" i="1" s="1"/>
  <c r="AA2889" i="1" s="1"/>
  <c r="U2348" i="1"/>
  <c r="V2348" i="1" s="1"/>
  <c r="Y2348" i="1"/>
  <c r="Z2348" i="1" s="1"/>
  <c r="AA2348" i="1" s="1"/>
  <c r="U407" i="1"/>
  <c r="V407" i="1" s="1"/>
  <c r="Y407" i="1"/>
  <c r="Z407" i="1" s="1"/>
  <c r="AA407" i="1" s="1"/>
  <c r="U306" i="1"/>
  <c r="V306" i="1" s="1"/>
  <c r="Y306" i="1"/>
  <c r="Z306" i="1" s="1"/>
  <c r="AA306" i="1" s="1"/>
  <c r="U2850" i="1"/>
  <c r="V2850" i="1" s="1"/>
  <c r="Y2850" i="1"/>
  <c r="Z2850" i="1" s="1"/>
  <c r="AA2850" i="1" s="1"/>
  <c r="U4281" i="1"/>
  <c r="V4281" i="1" s="1"/>
  <c r="Y4281" i="1"/>
  <c r="Z4281" i="1" s="1"/>
  <c r="AA4281" i="1" s="1"/>
  <c r="U2922" i="1"/>
  <c r="V2922" i="1" s="1"/>
  <c r="Y2922" i="1"/>
  <c r="Z2922" i="1" s="1"/>
  <c r="AA2922" i="1" s="1"/>
  <c r="U960" i="1"/>
  <c r="V960" i="1" s="1"/>
  <c r="Y960" i="1"/>
  <c r="Z960" i="1" s="1"/>
  <c r="AA960" i="1" s="1"/>
  <c r="U498" i="1"/>
  <c r="V498" i="1" s="1"/>
  <c r="Y498" i="1"/>
  <c r="Z498" i="1" s="1"/>
  <c r="AA498" i="1" s="1"/>
  <c r="U2456" i="1"/>
  <c r="V2456" i="1" s="1"/>
  <c r="Y2456" i="1"/>
  <c r="Z2456" i="1" s="1"/>
  <c r="AA2456" i="1" s="1"/>
  <c r="U4708" i="1"/>
  <c r="V4708" i="1" s="1"/>
  <c r="Y4708" i="1"/>
  <c r="Z4708" i="1" s="1"/>
  <c r="AA4708" i="1" s="1"/>
  <c r="U180" i="1"/>
  <c r="V180" i="1" s="1"/>
  <c r="Y180" i="1"/>
  <c r="Z180" i="1" s="1"/>
  <c r="AA180" i="1" s="1"/>
  <c r="U849" i="1"/>
  <c r="V849" i="1" s="1"/>
  <c r="Y849" i="1"/>
  <c r="Z849" i="1" s="1"/>
  <c r="AA849" i="1" s="1"/>
  <c r="U4751" i="1"/>
  <c r="V4751" i="1" s="1"/>
  <c r="Y4751" i="1"/>
  <c r="U2765" i="1"/>
  <c r="V2765" i="1" s="1"/>
  <c r="Y2765" i="1"/>
  <c r="Z2765" i="1" s="1"/>
  <c r="AA2765" i="1" s="1"/>
  <c r="U5939" i="1"/>
  <c r="V5939" i="1" s="1"/>
  <c r="Y5939" i="1"/>
  <c r="U3011" i="1"/>
  <c r="V3011" i="1" s="1"/>
  <c r="Y3011" i="1"/>
  <c r="U4749" i="1"/>
  <c r="V4749" i="1" s="1"/>
  <c r="Y4749" i="1"/>
  <c r="Z4749" i="1" s="1"/>
  <c r="AA4749" i="1" s="1"/>
  <c r="U4852" i="1"/>
  <c r="V4852" i="1" s="1"/>
  <c r="Y4852" i="1"/>
  <c r="Z4852" i="1" s="1"/>
  <c r="AA4852" i="1" s="1"/>
  <c r="Z2904" i="1"/>
  <c r="AA2904" i="1" s="1"/>
  <c r="U4920" i="1"/>
  <c r="V4920" i="1" s="1"/>
  <c r="Y4920" i="1"/>
  <c r="Z4920" i="1" s="1"/>
  <c r="AA4920" i="1" s="1"/>
  <c r="U827" i="1"/>
  <c r="V827" i="1" s="1"/>
  <c r="Y827" i="1"/>
  <c r="Z827" i="1" s="1"/>
  <c r="AA827" i="1" s="1"/>
  <c r="U6030" i="1"/>
  <c r="V6030" i="1" s="1"/>
  <c r="Y6030" i="1"/>
  <c r="U4714" i="1"/>
  <c r="V4714" i="1" s="1"/>
  <c r="Y4714" i="1"/>
  <c r="Z4714" i="1" s="1"/>
  <c r="AA4714" i="1" s="1"/>
  <c r="U164" i="1"/>
  <c r="V164" i="1" s="1"/>
  <c r="Y164" i="1"/>
  <c r="Z164" i="1" s="1"/>
  <c r="AA164" i="1" s="1"/>
  <c r="U5201" i="1"/>
  <c r="V5201" i="1" s="1"/>
  <c r="Y5201" i="1"/>
  <c r="Z5201" i="1" s="1"/>
  <c r="AA5201" i="1" s="1"/>
  <c r="Z5657" i="1"/>
  <c r="AA5657" i="1" s="1"/>
  <c r="U171" i="1"/>
  <c r="V171" i="1" s="1"/>
  <c r="Y171" i="1"/>
  <c r="Z171" i="1" s="1"/>
  <c r="AA171" i="1" s="1"/>
  <c r="U3102" i="1"/>
  <c r="V3102" i="1" s="1"/>
  <c r="Y3102" i="1"/>
  <c r="Z3102" i="1" s="1"/>
  <c r="AA3102" i="1" s="1"/>
  <c r="U1642" i="1"/>
  <c r="V1642" i="1" s="1"/>
  <c r="Y1642" i="1"/>
  <c r="Z1642" i="1" s="1"/>
  <c r="AA1642" i="1" s="1"/>
  <c r="U5487" i="1"/>
  <c r="V5487" i="1" s="1"/>
  <c r="Y5487" i="1"/>
  <c r="U4603" i="1"/>
  <c r="V4603" i="1" s="1"/>
  <c r="Y4603" i="1"/>
  <c r="Z4603" i="1" s="1"/>
  <c r="AA4603" i="1" s="1"/>
  <c r="U1828" i="1"/>
  <c r="V1828" i="1" s="1"/>
  <c r="Y1828" i="1"/>
  <c r="Z1828" i="1" s="1"/>
  <c r="AA1828" i="1" s="1"/>
  <c r="U3669" i="1"/>
  <c r="V3669" i="1" s="1"/>
  <c r="Y3669" i="1"/>
  <c r="Z3669" i="1" s="1"/>
  <c r="AA3669" i="1" s="1"/>
  <c r="U4476" i="1"/>
  <c r="V4476" i="1" s="1"/>
  <c r="Y4476" i="1"/>
  <c r="Z4476" i="1" s="1"/>
  <c r="AA4476" i="1" s="1"/>
  <c r="U2962" i="1"/>
  <c r="V2962" i="1" s="1"/>
  <c r="Y2962" i="1"/>
  <c r="Z2962" i="1" s="1"/>
  <c r="AA2962" i="1" s="1"/>
  <c r="U3199" i="1"/>
  <c r="V3199" i="1" s="1"/>
  <c r="Y3199" i="1"/>
  <c r="Z3199" i="1" s="1"/>
  <c r="AA3199" i="1" s="1"/>
  <c r="U4170" i="1"/>
  <c r="V4170" i="1" s="1"/>
  <c r="Y4170" i="1"/>
  <c r="Z4170" i="1" s="1"/>
  <c r="AA4170" i="1" s="1"/>
  <c r="U2884" i="1"/>
  <c r="V2884" i="1" s="1"/>
  <c r="Y2884" i="1"/>
  <c r="Z2884" i="1" s="1"/>
  <c r="AA2884" i="1" s="1"/>
  <c r="U5772" i="1"/>
  <c r="V5772" i="1" s="1"/>
  <c r="Y5772" i="1"/>
  <c r="U5394" i="1"/>
  <c r="V5394" i="1" s="1"/>
  <c r="Y5394" i="1"/>
  <c r="U3563" i="1"/>
  <c r="V3563" i="1" s="1"/>
  <c r="Y3563" i="1"/>
  <c r="Z3563" i="1" s="1"/>
  <c r="AA3563" i="1" s="1"/>
  <c r="Z5778" i="1"/>
  <c r="AA5778" i="1" s="1"/>
  <c r="Z5779" i="1"/>
  <c r="AA5779" i="1" s="1"/>
  <c r="U3819" i="1"/>
  <c r="V3819" i="1" s="1"/>
  <c r="Y3819" i="1"/>
  <c r="Z3819" i="1" s="1"/>
  <c r="AA3819" i="1" s="1"/>
  <c r="U2258" i="1"/>
  <c r="V2258" i="1" s="1"/>
  <c r="Y2258" i="1"/>
  <c r="Z2258" i="1" s="1"/>
  <c r="AA2258" i="1" s="1"/>
  <c r="U3307" i="1"/>
  <c r="V3307" i="1" s="1"/>
  <c r="Y3307" i="1"/>
  <c r="Z3307" i="1" s="1"/>
  <c r="AA3307" i="1" s="1"/>
  <c r="U2727" i="1"/>
  <c r="V2727" i="1" s="1"/>
  <c r="Y2727" i="1"/>
  <c r="U4851" i="1"/>
  <c r="V4851" i="1" s="1"/>
  <c r="Y4851" i="1"/>
  <c r="Z4851" i="1" s="1"/>
  <c r="AA4851" i="1" s="1"/>
  <c r="U5063" i="1"/>
  <c r="V5063" i="1" s="1"/>
  <c r="Y5063" i="1"/>
  <c r="U6027" i="1"/>
  <c r="V6027" i="1" s="1"/>
  <c r="Y6027" i="1"/>
  <c r="Z6027" i="1" s="1"/>
  <c r="AA6027" i="1" s="1"/>
  <c r="U2353" i="1"/>
  <c r="V2353" i="1" s="1"/>
  <c r="Y2353" i="1"/>
  <c r="Z2353" i="1" s="1"/>
  <c r="AA2353" i="1" s="1"/>
  <c r="U453" i="1"/>
  <c r="V453" i="1" s="1"/>
  <c r="Y453" i="1"/>
  <c r="Z453" i="1" s="1"/>
  <c r="AA453" i="1" s="1"/>
  <c r="U314" i="1"/>
  <c r="V314" i="1" s="1"/>
  <c r="Y314" i="1"/>
  <c r="Z314" i="1" s="1"/>
  <c r="AA314" i="1" s="1"/>
  <c r="U5088" i="1"/>
  <c r="V5088" i="1" s="1"/>
  <c r="Y5088" i="1"/>
  <c r="U4300" i="1"/>
  <c r="V4300" i="1" s="1"/>
  <c r="Y4300" i="1"/>
  <c r="U4900" i="1"/>
  <c r="V4900" i="1" s="1"/>
  <c r="Y4900" i="1"/>
  <c r="Z4900" i="1" s="1"/>
  <c r="AA4900" i="1" s="1"/>
  <c r="U4349" i="1"/>
  <c r="V4349" i="1" s="1"/>
  <c r="Y4349" i="1"/>
  <c r="Z4349" i="1" s="1"/>
  <c r="AA4349" i="1" s="1"/>
  <c r="U113" i="1"/>
  <c r="V113" i="1" s="1"/>
  <c r="Y113" i="1"/>
  <c r="Z113" i="1" s="1"/>
  <c r="AA113" i="1" s="1"/>
  <c r="U4628" i="1"/>
  <c r="V4628" i="1" s="1"/>
  <c r="Y4628" i="1"/>
  <c r="Z4628" i="1" s="1"/>
  <c r="AA4628" i="1" s="1"/>
  <c r="U941" i="1"/>
  <c r="V941" i="1" s="1"/>
  <c r="Y941" i="1"/>
  <c r="Z941" i="1" s="1"/>
  <c r="AA941" i="1" s="1"/>
  <c r="U2715" i="1"/>
  <c r="V2715" i="1" s="1"/>
  <c r="Y2715" i="1"/>
  <c r="Z2715" i="1" s="1"/>
  <c r="AA2715" i="1" s="1"/>
  <c r="U3988" i="1"/>
  <c r="V3988" i="1" s="1"/>
  <c r="Y3988" i="1"/>
  <c r="U1908" i="1"/>
  <c r="V1908" i="1" s="1"/>
  <c r="Y1908" i="1"/>
  <c r="Z1908" i="1" s="1"/>
  <c r="AA1908" i="1" s="1"/>
  <c r="U3361" i="1"/>
  <c r="V3361" i="1" s="1"/>
  <c r="Y3361" i="1"/>
  <c r="Z3361" i="1" s="1"/>
  <c r="AA3361" i="1" s="1"/>
  <c r="U4169" i="1"/>
  <c r="V4169" i="1" s="1"/>
  <c r="Y4169" i="1"/>
  <c r="Z4169" i="1" s="1"/>
  <c r="AA4169" i="1" s="1"/>
  <c r="U502" i="1"/>
  <c r="V502" i="1" s="1"/>
  <c r="Y502" i="1"/>
  <c r="Z502" i="1" s="1"/>
  <c r="AA502" i="1" s="1"/>
  <c r="U3477" i="1"/>
  <c r="V3477" i="1" s="1"/>
  <c r="Y3477" i="1"/>
  <c r="Z3477" i="1" s="1"/>
  <c r="AA3477" i="1" s="1"/>
  <c r="U4106" i="1"/>
  <c r="V4106" i="1" s="1"/>
  <c r="Y4106" i="1"/>
  <c r="Z4106" i="1" s="1"/>
  <c r="AA4106" i="1" s="1"/>
  <c r="U3488" i="1"/>
  <c r="V3488" i="1" s="1"/>
  <c r="Y3488" i="1"/>
  <c r="Z3488" i="1" s="1"/>
  <c r="AA3488" i="1" s="1"/>
  <c r="U4960" i="1"/>
  <c r="V4960" i="1" s="1"/>
  <c r="Y4960" i="1"/>
  <c r="U2633" i="1"/>
  <c r="V2633" i="1" s="1"/>
  <c r="Y2633" i="1"/>
  <c r="Z2633" i="1" s="1"/>
  <c r="AA2633" i="1" s="1"/>
  <c r="U2829" i="1"/>
  <c r="V2829" i="1" s="1"/>
  <c r="Y2829" i="1"/>
  <c r="Z2829" i="1" s="1"/>
  <c r="AA2829" i="1" s="1"/>
  <c r="U2316" i="1"/>
  <c r="V2316" i="1" s="1"/>
  <c r="Y2316" i="1"/>
  <c r="Z2316" i="1" s="1"/>
  <c r="AA2316" i="1" s="1"/>
  <c r="U5259" i="1"/>
  <c r="V5259" i="1" s="1"/>
  <c r="Y5259" i="1"/>
  <c r="Z5259" i="1" s="1"/>
  <c r="AA5259" i="1" s="1"/>
  <c r="U1515" i="1"/>
  <c r="V1515" i="1" s="1"/>
  <c r="Y1515" i="1"/>
  <c r="Z1515" i="1" s="1"/>
  <c r="AA1515" i="1" s="1"/>
  <c r="U5503" i="1"/>
  <c r="V5503" i="1" s="1"/>
  <c r="Y5503" i="1"/>
  <c r="U732" i="1"/>
  <c r="V732" i="1" s="1"/>
  <c r="Y732" i="1"/>
  <c r="Z732" i="1" s="1"/>
  <c r="AA732" i="1" s="1"/>
  <c r="U5004" i="1"/>
  <c r="V5004" i="1" s="1"/>
  <c r="Y5004" i="1"/>
  <c r="U4828" i="1"/>
  <c r="V4828" i="1" s="1"/>
  <c r="Y4828" i="1"/>
  <c r="U4529" i="1"/>
  <c r="V4529" i="1" s="1"/>
  <c r="Y4529" i="1"/>
  <c r="Z4529" i="1" s="1"/>
  <c r="AA4529" i="1" s="1"/>
  <c r="U3814" i="1"/>
  <c r="V3814" i="1" s="1"/>
  <c r="Y3814" i="1"/>
  <c r="Z3814" i="1" s="1"/>
  <c r="AA3814" i="1" s="1"/>
  <c r="U19" i="1"/>
  <c r="V19" i="1" s="1"/>
  <c r="Y19" i="1"/>
  <c r="Z19" i="1" s="1"/>
  <c r="AA19" i="1" s="1"/>
  <c r="U6151" i="1"/>
  <c r="V6151" i="1" s="1"/>
  <c r="Y6151" i="1"/>
  <c r="Z6151" i="1" s="1"/>
  <c r="AA6151" i="1" s="1"/>
  <c r="U2533" i="1"/>
  <c r="V2533" i="1" s="1"/>
  <c r="Y2533" i="1"/>
  <c r="Z2533" i="1" s="1"/>
  <c r="AA2533" i="1" s="1"/>
  <c r="U3273" i="1"/>
  <c r="V3273" i="1" s="1"/>
  <c r="Y3273" i="1"/>
  <c r="Z3273" i="1" s="1"/>
  <c r="AA3273" i="1" s="1"/>
  <c r="U5351" i="1"/>
  <c r="V5351" i="1" s="1"/>
  <c r="Y5351" i="1"/>
  <c r="Z5351" i="1" s="1"/>
  <c r="AA5351" i="1" s="1"/>
  <c r="U1298" i="1"/>
  <c r="V1298" i="1" s="1"/>
  <c r="Y1298" i="1"/>
  <c r="Z1298" i="1" s="1"/>
  <c r="AA1298" i="1" s="1"/>
  <c r="U2114" i="1"/>
  <c r="V2114" i="1" s="1"/>
  <c r="Y2114" i="1"/>
  <c r="Z2114" i="1" s="1"/>
  <c r="AA2114" i="1" s="1"/>
  <c r="U5458" i="1"/>
  <c r="V5458" i="1" s="1"/>
  <c r="Y5458" i="1"/>
  <c r="Z5458" i="1" s="1"/>
  <c r="AA5458" i="1" s="1"/>
  <c r="U3949" i="1"/>
  <c r="V3949" i="1" s="1"/>
  <c r="Y3949" i="1"/>
  <c r="Z3949" i="1" s="1"/>
  <c r="AA3949" i="1" s="1"/>
  <c r="U5540" i="1"/>
  <c r="V5540" i="1" s="1"/>
  <c r="Y5540" i="1"/>
  <c r="U4512" i="1"/>
  <c r="V4512" i="1" s="1"/>
  <c r="Y4512" i="1"/>
  <c r="Z4512" i="1" s="1"/>
  <c r="AA4512" i="1" s="1"/>
  <c r="U1083" i="1"/>
  <c r="V1083" i="1" s="1"/>
  <c r="Y1083" i="1"/>
  <c r="Z1083" i="1" s="1"/>
  <c r="AA1083" i="1" s="1"/>
  <c r="U241" i="1"/>
  <c r="V241" i="1" s="1"/>
  <c r="Y241" i="1"/>
  <c r="Z241" i="1" s="1"/>
  <c r="AA241" i="1" s="1"/>
  <c r="U856" i="1"/>
  <c r="V856" i="1" s="1"/>
  <c r="Y856" i="1"/>
  <c r="Z856" i="1" s="1"/>
  <c r="AA856" i="1" s="1"/>
  <c r="U1135" i="1"/>
  <c r="V1135" i="1" s="1"/>
  <c r="Y1135" i="1"/>
  <c r="Z1135" i="1" s="1"/>
  <c r="AA1135" i="1" s="1"/>
  <c r="U4055" i="1"/>
  <c r="V4055" i="1" s="1"/>
  <c r="Y4055" i="1"/>
  <c r="Z4055" i="1" s="1"/>
  <c r="AA4055" i="1" s="1"/>
  <c r="U2767" i="1"/>
  <c r="V2767" i="1" s="1"/>
  <c r="Y2767" i="1"/>
  <c r="Z2767" i="1" s="1"/>
  <c r="AA2767" i="1" s="1"/>
  <c r="U3568" i="1"/>
  <c r="V3568" i="1" s="1"/>
  <c r="Y3568" i="1"/>
  <c r="Z3568" i="1" s="1"/>
  <c r="AA3568" i="1" s="1"/>
  <c r="U3824" i="1"/>
  <c r="V3824" i="1" s="1"/>
  <c r="Y3824" i="1"/>
  <c r="U5343" i="1"/>
  <c r="V5343" i="1" s="1"/>
  <c r="Y5343" i="1"/>
  <c r="Z5343" i="1" s="1"/>
  <c r="AA5343" i="1" s="1"/>
  <c r="U1170" i="1"/>
  <c r="V1170" i="1" s="1"/>
  <c r="Y1170" i="1"/>
  <c r="Z1170" i="1" s="1"/>
  <c r="AA1170" i="1" s="1"/>
  <c r="U1938" i="1"/>
  <c r="V1938" i="1" s="1"/>
  <c r="Y1938" i="1"/>
  <c r="Z1938" i="1" s="1"/>
  <c r="AA1938" i="1" s="1"/>
  <c r="U2420" i="1"/>
  <c r="V2420" i="1" s="1"/>
  <c r="Y2420" i="1"/>
  <c r="Z2420" i="1" s="1"/>
  <c r="AA2420" i="1" s="1"/>
  <c r="U296" i="1"/>
  <c r="V296" i="1" s="1"/>
  <c r="Y296" i="1"/>
  <c r="Z296" i="1" s="1"/>
  <c r="AA296" i="1" s="1"/>
  <c r="U3383" i="1"/>
  <c r="V3383" i="1" s="1"/>
  <c r="Y3383" i="1"/>
  <c r="Z3383" i="1" s="1"/>
  <c r="AA3383" i="1" s="1"/>
  <c r="U5551" i="1"/>
  <c r="V5551" i="1" s="1"/>
  <c r="Y5551" i="1"/>
  <c r="U2576" i="1"/>
  <c r="V2576" i="1" s="1"/>
  <c r="Y2576" i="1"/>
  <c r="Z2576" i="1" s="1"/>
  <c r="AA2576" i="1" s="1"/>
  <c r="U991" i="1"/>
  <c r="V991" i="1" s="1"/>
  <c r="Y991" i="1"/>
  <c r="Z991" i="1" s="1"/>
  <c r="AA991" i="1" s="1"/>
  <c r="U3113" i="1"/>
  <c r="V3113" i="1" s="1"/>
  <c r="Y3113" i="1"/>
  <c r="Z3113" i="1" s="1"/>
  <c r="AA3113" i="1" s="1"/>
  <c r="U1747" i="1"/>
  <c r="V1747" i="1" s="1"/>
  <c r="Y1747" i="1"/>
  <c r="Z1747" i="1" s="1"/>
  <c r="AA1747" i="1" s="1"/>
  <c r="U1667" i="1"/>
  <c r="V1667" i="1" s="1"/>
  <c r="Y1667" i="1"/>
  <c r="U129" i="1"/>
  <c r="V129" i="1" s="1"/>
  <c r="Y129" i="1"/>
  <c r="Z129" i="1" s="1"/>
  <c r="AA129" i="1" s="1"/>
  <c r="U88" i="1"/>
  <c r="V88" i="1" s="1"/>
  <c r="Y88" i="1"/>
  <c r="Z88" i="1" s="1"/>
  <c r="AA88" i="1" s="1"/>
  <c r="U4573" i="1"/>
  <c r="V4573" i="1" s="1"/>
  <c r="Y4573" i="1"/>
  <c r="Z4573" i="1" s="1"/>
  <c r="AA4573" i="1" s="1"/>
  <c r="Z5085" i="1"/>
  <c r="AA5085" i="1" s="1"/>
  <c r="Z5087" i="1"/>
  <c r="AA5087" i="1" s="1"/>
  <c r="U6137" i="1"/>
  <c r="V6137" i="1" s="1"/>
  <c r="Y6137" i="1"/>
  <c r="Z6137" i="1" s="1"/>
  <c r="AA6137" i="1" s="1"/>
  <c r="U6055" i="1"/>
  <c r="V6055" i="1" s="1"/>
  <c r="Y6055" i="1"/>
  <c r="Z6055" i="1" s="1"/>
  <c r="AA6055" i="1" s="1"/>
  <c r="U2506" i="1"/>
  <c r="V2506" i="1" s="1"/>
  <c r="Y2506" i="1"/>
  <c r="Z2506" i="1" s="1"/>
  <c r="AA2506" i="1" s="1"/>
  <c r="U3250" i="1"/>
  <c r="V3250" i="1" s="1"/>
  <c r="Y3250" i="1"/>
  <c r="Z3250" i="1" s="1"/>
  <c r="AA3250" i="1" s="1"/>
  <c r="U4113" i="1"/>
  <c r="V4113" i="1" s="1"/>
  <c r="Y4113" i="1"/>
  <c r="U1354" i="1"/>
  <c r="V1354" i="1" s="1"/>
  <c r="Y1354" i="1"/>
  <c r="Z1354" i="1" s="1"/>
  <c r="AA1354" i="1" s="1"/>
  <c r="U1590" i="1"/>
  <c r="V1590" i="1" s="1"/>
  <c r="Y1590" i="1"/>
  <c r="Z1590" i="1" s="1"/>
  <c r="AA1590" i="1" s="1"/>
  <c r="U1371" i="1"/>
  <c r="V1371" i="1" s="1"/>
  <c r="Y1371" i="1"/>
  <c r="Z1371" i="1" s="1"/>
  <c r="AA1371" i="1" s="1"/>
  <c r="U1532" i="1"/>
  <c r="V1532" i="1" s="1"/>
  <c r="Y1532" i="1"/>
  <c r="Z1532" i="1" s="1"/>
  <c r="AA1532" i="1" s="1"/>
  <c r="U1545" i="1"/>
  <c r="V1545" i="1" s="1"/>
  <c r="Y1545" i="1"/>
  <c r="Z1545" i="1" s="1"/>
  <c r="AA1545" i="1" s="1"/>
  <c r="U5130" i="1"/>
  <c r="V5130" i="1" s="1"/>
  <c r="Y5130" i="1"/>
  <c r="U1621" i="1"/>
  <c r="V1621" i="1" s="1"/>
  <c r="Y1621" i="1"/>
  <c r="Z1621" i="1" s="1"/>
  <c r="AA1621" i="1" s="1"/>
  <c r="U3136" i="1"/>
  <c r="V3136" i="1" s="1"/>
  <c r="Y3136" i="1"/>
  <c r="U124" i="1"/>
  <c r="V124" i="1" s="1"/>
  <c r="Y124" i="1"/>
  <c r="Z124" i="1" s="1"/>
  <c r="AA124" i="1" s="1"/>
  <c r="U74" i="1"/>
  <c r="V74" i="1" s="1"/>
  <c r="Y74" i="1"/>
  <c r="Z74" i="1" s="1"/>
  <c r="AA74" i="1" s="1"/>
  <c r="U4565" i="1"/>
  <c r="V4565" i="1" s="1"/>
  <c r="Y4565" i="1"/>
  <c r="Z4565" i="1" s="1"/>
  <c r="AA4565" i="1" s="1"/>
  <c r="U3572" i="1"/>
  <c r="V3572" i="1" s="1"/>
  <c r="Y3572" i="1"/>
  <c r="Z3572" i="1" s="1"/>
  <c r="AA3572" i="1" s="1"/>
  <c r="U6174" i="1"/>
  <c r="V6174" i="1" s="1"/>
  <c r="Y6174" i="1"/>
  <c r="Z6174" i="1" s="1"/>
  <c r="AA6174" i="1" s="1"/>
  <c r="U6052" i="1"/>
  <c r="V6052" i="1" s="1"/>
  <c r="Y6052" i="1"/>
  <c r="Z6052" i="1" s="1"/>
  <c r="AA6052" i="1" s="1"/>
  <c r="U2491" i="1"/>
  <c r="V2491" i="1" s="1"/>
  <c r="Y2491" i="1"/>
  <c r="Z2491" i="1" s="1"/>
  <c r="AA2491" i="1" s="1"/>
  <c r="U5014" i="1"/>
  <c r="V5014" i="1" s="1"/>
  <c r="Y5014" i="1"/>
  <c r="Z5014" i="1" s="1"/>
  <c r="AA5014" i="1" s="1"/>
  <c r="U5471" i="1"/>
  <c r="V5471" i="1" s="1"/>
  <c r="Y5471" i="1"/>
  <c r="U1379" i="1"/>
  <c r="V1379" i="1" s="1"/>
  <c r="Y1379" i="1"/>
  <c r="Z1379" i="1" s="1"/>
  <c r="AA1379" i="1" s="1"/>
  <c r="U1343" i="1"/>
  <c r="V1343" i="1" s="1"/>
  <c r="Y1343" i="1"/>
  <c r="Z1343" i="1" s="1"/>
  <c r="AA1343" i="1" s="1"/>
  <c r="U1474" i="1"/>
  <c r="V1474" i="1" s="1"/>
  <c r="Y1474" i="1"/>
  <c r="Z1474" i="1" s="1"/>
  <c r="AA1474" i="1" s="1"/>
  <c r="U1372" i="1"/>
  <c r="V1372" i="1" s="1"/>
  <c r="Y1372" i="1"/>
  <c r="Z1372" i="1" s="1"/>
  <c r="AA1372" i="1" s="1"/>
  <c r="U1311" i="1"/>
  <c r="V1311" i="1" s="1"/>
  <c r="Y1311" i="1"/>
  <c r="Z1311" i="1" s="1"/>
  <c r="AA1311" i="1" s="1"/>
  <c r="U1263" i="1"/>
  <c r="V1263" i="1" s="1"/>
  <c r="Y1263" i="1"/>
  <c r="Z1263" i="1" s="1"/>
  <c r="AA1263" i="1" s="1"/>
  <c r="U1199" i="1"/>
  <c r="V1199" i="1" s="1"/>
  <c r="Y1199" i="1"/>
  <c r="Z1199" i="1" s="1"/>
  <c r="AA1199" i="1" s="1"/>
  <c r="U3128" i="1"/>
  <c r="V3128" i="1" s="1"/>
  <c r="Y3128" i="1"/>
  <c r="Z3128" i="1" s="1"/>
  <c r="AA3128" i="1" s="1"/>
  <c r="U3206" i="1"/>
  <c r="V3206" i="1" s="1"/>
  <c r="Y3206" i="1"/>
  <c r="Z3206" i="1" s="1"/>
  <c r="AA3206" i="1" s="1"/>
  <c r="U574" i="1"/>
  <c r="V574" i="1" s="1"/>
  <c r="Y574" i="1"/>
  <c r="Z574" i="1" s="1"/>
  <c r="AA574" i="1" s="1"/>
  <c r="U527" i="1"/>
  <c r="V527" i="1" s="1"/>
  <c r="Y527" i="1"/>
  <c r="Z527" i="1" s="1"/>
  <c r="AA527" i="1" s="1"/>
  <c r="U4837" i="1"/>
  <c r="V4837" i="1" s="1"/>
  <c r="Y4837" i="1"/>
  <c r="Z4837" i="1" s="1"/>
  <c r="AA4837" i="1" s="1"/>
  <c r="U5816" i="1"/>
  <c r="V5816" i="1" s="1"/>
  <c r="Y5816" i="1"/>
  <c r="Z5816" i="1" s="1"/>
  <c r="AA5816" i="1" s="1"/>
  <c r="U114" i="1"/>
  <c r="V114" i="1" s="1"/>
  <c r="Y114" i="1"/>
  <c r="Z114" i="1" s="1"/>
  <c r="AA114" i="1" s="1"/>
  <c r="U57" i="1"/>
  <c r="V57" i="1" s="1"/>
  <c r="Y57" i="1"/>
  <c r="Z57" i="1" s="1"/>
  <c r="AA57" i="1" s="1"/>
  <c r="U10" i="1"/>
  <c r="V10" i="1" s="1"/>
  <c r="Y10" i="1"/>
  <c r="U3840" i="1"/>
  <c r="V3840" i="1" s="1"/>
  <c r="Y3840" i="1"/>
  <c r="Z3840" i="1" s="1"/>
  <c r="AA3840" i="1" s="1"/>
  <c r="U6172" i="1"/>
  <c r="V6172" i="1" s="1"/>
  <c r="Y6172" i="1"/>
  <c r="Z6172" i="1" s="1"/>
  <c r="AA6172" i="1" s="1"/>
  <c r="U6069" i="1"/>
  <c r="V6069" i="1" s="1"/>
  <c r="Y6069" i="1"/>
  <c r="Z6069" i="1" s="1"/>
  <c r="AA6069" i="1" s="1"/>
  <c r="U2504" i="1"/>
  <c r="V2504" i="1" s="1"/>
  <c r="Y2504" i="1"/>
  <c r="Z2504" i="1" s="1"/>
  <c r="AA2504" i="1" s="1"/>
  <c r="U3255" i="1"/>
  <c r="V3255" i="1" s="1"/>
  <c r="Y3255" i="1"/>
  <c r="Z3255" i="1" s="1"/>
  <c r="AA3255" i="1" s="1"/>
  <c r="U5169" i="1"/>
  <c r="V5169" i="1" s="1"/>
  <c r="Y5169" i="1"/>
  <c r="Z5169" i="1" s="1"/>
  <c r="AA5169" i="1" s="1"/>
  <c r="U2242" i="1"/>
  <c r="V2242" i="1" s="1"/>
  <c r="Y2242" i="1"/>
  <c r="Z2242" i="1" s="1"/>
  <c r="AA2242" i="1" s="1"/>
  <c r="U1348" i="1"/>
  <c r="V1348" i="1" s="1"/>
  <c r="Y1348" i="1"/>
  <c r="Z1348" i="1" s="1"/>
  <c r="AA1348" i="1" s="1"/>
  <c r="U1321" i="1"/>
  <c r="V1321" i="1" s="1"/>
  <c r="Y1321" i="1"/>
  <c r="Z1321" i="1" s="1"/>
  <c r="AA1321" i="1" s="1"/>
  <c r="U1454" i="1"/>
  <c r="V1454" i="1" s="1"/>
  <c r="Y1454" i="1"/>
  <c r="Z1454" i="1" s="1"/>
  <c r="AA1454" i="1" s="1"/>
  <c r="U1345" i="1"/>
  <c r="V1345" i="1" s="1"/>
  <c r="Y1345" i="1"/>
  <c r="Z1345" i="1" s="1"/>
  <c r="AA1345" i="1" s="1"/>
  <c r="U1314" i="1"/>
  <c r="V1314" i="1" s="1"/>
  <c r="Y1314" i="1"/>
  <c r="Z1314" i="1" s="1"/>
  <c r="AA1314" i="1" s="1"/>
  <c r="U1219" i="1"/>
  <c r="V1219" i="1" s="1"/>
  <c r="Y1219" i="1"/>
  <c r="Z1219" i="1" s="1"/>
  <c r="AA1219" i="1" s="1"/>
  <c r="U1166" i="1"/>
  <c r="V1166" i="1" s="1"/>
  <c r="Y1166" i="1"/>
  <c r="Z1166" i="1" s="1"/>
  <c r="AA1166" i="1" s="1"/>
  <c r="U3550" i="1"/>
  <c r="V3550" i="1" s="1"/>
  <c r="Y3550" i="1"/>
  <c r="Z3550" i="1" s="1"/>
  <c r="AA3550" i="1" s="1"/>
  <c r="U1686" i="1"/>
  <c r="V1686" i="1" s="1"/>
  <c r="Y1686" i="1"/>
  <c r="Z1686" i="1" s="1"/>
  <c r="AA1686" i="1" s="1"/>
  <c r="U518" i="1"/>
  <c r="V518" i="1" s="1"/>
  <c r="Y518" i="1"/>
  <c r="Z518" i="1" s="1"/>
  <c r="AA518" i="1" s="1"/>
  <c r="U4039" i="1"/>
  <c r="V4039" i="1" s="1"/>
  <c r="Y4039" i="1"/>
  <c r="Z4039" i="1" s="1"/>
  <c r="AA4039" i="1" s="1"/>
  <c r="U2387" i="1"/>
  <c r="V2387" i="1" s="1"/>
  <c r="Y2387" i="1"/>
  <c r="Z2387" i="1" s="1"/>
  <c r="AA2387" i="1" s="1"/>
  <c r="U4832" i="1"/>
  <c r="V4832" i="1" s="1"/>
  <c r="Y4832" i="1"/>
  <c r="U5814" i="1"/>
  <c r="V5814" i="1" s="1"/>
  <c r="Y5814" i="1"/>
  <c r="U153" i="1"/>
  <c r="V153" i="1" s="1"/>
  <c r="Y153" i="1"/>
  <c r="Z153" i="1" s="1"/>
  <c r="AA153" i="1" s="1"/>
  <c r="U87" i="1"/>
  <c r="V87" i="1" s="1"/>
  <c r="Y87" i="1"/>
  <c r="Z87" i="1" s="1"/>
  <c r="AA87" i="1" s="1"/>
  <c r="U25" i="1"/>
  <c r="V25" i="1" s="1"/>
  <c r="Y25" i="1"/>
  <c r="Z25" i="1" s="1"/>
  <c r="AA25" i="1" s="1"/>
  <c r="U5365" i="1"/>
  <c r="V5365" i="1" s="1"/>
  <c r="Y5365" i="1"/>
  <c r="Z5365" i="1" s="1"/>
  <c r="AA5365" i="1" s="1"/>
  <c r="U6142" i="1"/>
  <c r="V6142" i="1" s="1"/>
  <c r="Y6142" i="1"/>
  <c r="Z6142" i="1" s="1"/>
  <c r="AA6142" i="1" s="1"/>
  <c r="U6120" i="1"/>
  <c r="V6120" i="1" s="1"/>
  <c r="Y6120" i="1"/>
  <c r="Z6120" i="1" s="1"/>
  <c r="AA6120" i="1" s="1"/>
  <c r="U2539" i="1"/>
  <c r="V2539" i="1" s="1"/>
  <c r="Y2539" i="1"/>
  <c r="Z2539" i="1" s="1"/>
  <c r="AA2539" i="1" s="1"/>
  <c r="U2549" i="1"/>
  <c r="V2549" i="1" s="1"/>
  <c r="Y2549" i="1"/>
  <c r="Z2549" i="1" s="1"/>
  <c r="AA2549" i="1" s="1"/>
  <c r="U4972" i="1"/>
  <c r="V4972" i="1" s="1"/>
  <c r="Y4972" i="1"/>
  <c r="Z4972" i="1" s="1"/>
  <c r="AA4972" i="1" s="1"/>
  <c r="U2243" i="1"/>
  <c r="V2243" i="1" s="1"/>
  <c r="Y2243" i="1"/>
  <c r="Z2243" i="1" s="1"/>
  <c r="AA2243" i="1" s="1"/>
  <c r="U1445" i="1"/>
  <c r="V1445" i="1" s="1"/>
  <c r="Y1445" i="1"/>
  <c r="Z1445" i="1" s="1"/>
  <c r="AA1445" i="1" s="1"/>
  <c r="U1434" i="1"/>
  <c r="V1434" i="1" s="1"/>
  <c r="Y1434" i="1"/>
  <c r="Z1434" i="1" s="1"/>
  <c r="AA1434" i="1" s="1"/>
  <c r="U1290" i="1"/>
  <c r="V1290" i="1" s="1"/>
  <c r="Y1290" i="1"/>
  <c r="Z1290" i="1" s="1"/>
  <c r="AA1290" i="1" s="1"/>
  <c r="U1461" i="1"/>
  <c r="V1461" i="1" s="1"/>
  <c r="Y1461" i="1"/>
  <c r="Z1461" i="1" s="1"/>
  <c r="AA1461" i="1" s="1"/>
  <c r="U1339" i="1"/>
  <c r="V1339" i="1" s="1"/>
  <c r="Y1339" i="1"/>
  <c r="Z1339" i="1" s="1"/>
  <c r="AA1339" i="1" s="1"/>
  <c r="U1226" i="1"/>
  <c r="V1226" i="1" s="1"/>
  <c r="Y1226" i="1"/>
  <c r="Z1226" i="1" s="1"/>
  <c r="AA1226" i="1" s="1"/>
  <c r="U1156" i="1"/>
  <c r="V1156" i="1" s="1"/>
  <c r="Y1156" i="1"/>
  <c r="Z1156" i="1" s="1"/>
  <c r="AA1156" i="1" s="1"/>
  <c r="U3218" i="1"/>
  <c r="V3218" i="1" s="1"/>
  <c r="Y3218" i="1"/>
  <c r="Z3218" i="1" s="1"/>
  <c r="AA3218" i="1" s="1"/>
  <c r="U2136" i="1"/>
  <c r="V2136" i="1" s="1"/>
  <c r="Y2136" i="1"/>
  <c r="Z2136" i="1" s="1"/>
  <c r="AA2136" i="1" s="1"/>
  <c r="U3897" i="1"/>
  <c r="V3897" i="1" s="1"/>
  <c r="Y3897" i="1"/>
  <c r="Z3897" i="1" s="1"/>
  <c r="AA3897" i="1" s="1"/>
  <c r="U2375" i="1"/>
  <c r="V2375" i="1" s="1"/>
  <c r="Y2375" i="1"/>
  <c r="Z2375" i="1" s="1"/>
  <c r="AA2375" i="1" s="1"/>
  <c r="U1614" i="1"/>
  <c r="V1614" i="1" s="1"/>
  <c r="Y1614" i="1"/>
  <c r="Z1614" i="1" s="1"/>
  <c r="AA1614" i="1" s="1"/>
  <c r="U3145" i="1"/>
  <c r="V3145" i="1" s="1"/>
  <c r="Y3145" i="1"/>
  <c r="Z3145" i="1" s="1"/>
  <c r="AA3145" i="1" s="1"/>
  <c r="U115" i="1"/>
  <c r="V115" i="1" s="1"/>
  <c r="Y115" i="1"/>
  <c r="Z115" i="1" s="1"/>
  <c r="AA115" i="1" s="1"/>
  <c r="U44" i="1"/>
  <c r="V44" i="1" s="1"/>
  <c r="Y44" i="1"/>
  <c r="Z44" i="1" s="1"/>
  <c r="AA44" i="1" s="1"/>
  <c r="U4570" i="1"/>
  <c r="V4570" i="1" s="1"/>
  <c r="Y4570" i="1"/>
  <c r="Z4570" i="1" s="1"/>
  <c r="AA4570" i="1" s="1"/>
  <c r="U3837" i="1"/>
  <c r="V3837" i="1" s="1"/>
  <c r="Y3837" i="1"/>
  <c r="Z3837" i="1" s="1"/>
  <c r="AA3837" i="1" s="1"/>
  <c r="U6138" i="1"/>
  <c r="V6138" i="1" s="1"/>
  <c r="Y6138" i="1"/>
  <c r="Z6138" i="1" s="1"/>
  <c r="AA6138" i="1" s="1"/>
  <c r="U6083" i="1"/>
  <c r="V6083" i="1" s="1"/>
  <c r="Y6083" i="1"/>
  <c r="Z6083" i="1" s="1"/>
  <c r="AA6083" i="1" s="1"/>
  <c r="U2538" i="1"/>
  <c r="V2538" i="1" s="1"/>
  <c r="Y2538" i="1"/>
  <c r="Z2538" i="1" s="1"/>
  <c r="AA2538" i="1" s="1"/>
  <c r="U3256" i="1"/>
  <c r="V3256" i="1" s="1"/>
  <c r="Y3256" i="1"/>
  <c r="Z3256" i="1" s="1"/>
  <c r="AA3256" i="1" s="1"/>
  <c r="U2407" i="1"/>
  <c r="V2407" i="1" s="1"/>
  <c r="Y2407" i="1"/>
  <c r="Z2407" i="1" s="1"/>
  <c r="AA2407" i="1" s="1"/>
  <c r="U2055" i="1"/>
  <c r="V2055" i="1" s="1"/>
  <c r="Y2055" i="1"/>
  <c r="Z2055" i="1" s="1"/>
  <c r="AA2055" i="1" s="1"/>
  <c r="U1989" i="1"/>
  <c r="V1989" i="1" s="1"/>
  <c r="Y1989" i="1"/>
  <c r="Z1989" i="1" s="1"/>
  <c r="AA1989" i="1" s="1"/>
  <c r="U5314" i="1"/>
  <c r="V5314" i="1" s="1"/>
  <c r="Y5314" i="1"/>
  <c r="Z5314" i="1" s="1"/>
  <c r="AA5314" i="1" s="1"/>
  <c r="U835" i="1"/>
  <c r="V835" i="1" s="1"/>
  <c r="Y835" i="1"/>
  <c r="Z835" i="1" s="1"/>
  <c r="AA835" i="1" s="1"/>
  <c r="U2602" i="1"/>
  <c r="V2602" i="1" s="1"/>
  <c r="Y2602" i="1"/>
  <c r="Z2602" i="1" s="1"/>
  <c r="AA2602" i="1" s="1"/>
  <c r="U4681" i="1"/>
  <c r="V4681" i="1" s="1"/>
  <c r="Y4681" i="1"/>
  <c r="U707" i="1"/>
  <c r="V707" i="1" s="1"/>
  <c r="Y707" i="1"/>
  <c r="Z707" i="1" s="1"/>
  <c r="AA707" i="1" s="1"/>
  <c r="U676" i="1"/>
  <c r="V676" i="1" s="1"/>
  <c r="Y676" i="1"/>
  <c r="Z676" i="1" s="1"/>
  <c r="AA676" i="1" s="1"/>
  <c r="U616" i="1"/>
  <c r="V616" i="1" s="1"/>
  <c r="Y616" i="1"/>
  <c r="Z616" i="1" s="1"/>
  <c r="AA616" i="1" s="1"/>
  <c r="U2805" i="1"/>
  <c r="V2805" i="1" s="1"/>
  <c r="Y2805" i="1"/>
  <c r="Z2805" i="1" s="1"/>
  <c r="AA2805" i="1" s="1"/>
  <c r="U3364" i="1"/>
  <c r="V3364" i="1" s="1"/>
  <c r="Y3364" i="1"/>
  <c r="Z3364" i="1" s="1"/>
  <c r="AA3364" i="1" s="1"/>
  <c r="U5897" i="1"/>
  <c r="V5897" i="1" s="1"/>
  <c r="Y5897" i="1"/>
  <c r="Z5897" i="1" s="1"/>
  <c r="AA5897" i="1" s="1"/>
  <c r="U1654" i="1"/>
  <c r="V1654" i="1" s="1"/>
  <c r="Y1654" i="1"/>
  <c r="Z1654" i="1" s="1"/>
  <c r="AA1654" i="1" s="1"/>
  <c r="U3653" i="1"/>
  <c r="V3653" i="1" s="1"/>
  <c r="Y3653" i="1"/>
  <c r="Z3653" i="1" s="1"/>
  <c r="AA3653" i="1" s="1"/>
  <c r="U2188" i="1"/>
  <c r="V2188" i="1" s="1"/>
  <c r="Y2188" i="1"/>
  <c r="Z2188" i="1" s="1"/>
  <c r="AA2188" i="1" s="1"/>
  <c r="U4075" i="1"/>
  <c r="V4075" i="1" s="1"/>
  <c r="Y4075" i="1"/>
  <c r="Z4075" i="1" s="1"/>
  <c r="AA4075" i="1" s="1"/>
  <c r="U1894" i="1"/>
  <c r="V1894" i="1" s="1"/>
  <c r="Y1894" i="1"/>
  <c r="Z1894" i="1" s="1"/>
  <c r="AA1894" i="1" s="1"/>
  <c r="U1804" i="1"/>
  <c r="V1804" i="1" s="1"/>
  <c r="Y1804" i="1"/>
  <c r="Z1804" i="1" s="1"/>
  <c r="AA1804" i="1" s="1"/>
  <c r="U3679" i="1"/>
  <c r="V3679" i="1" s="1"/>
  <c r="Y3679" i="1"/>
  <c r="Z3679" i="1" s="1"/>
  <c r="AA3679" i="1" s="1"/>
  <c r="U4418" i="1"/>
  <c r="V4418" i="1" s="1"/>
  <c r="Y4418" i="1"/>
  <c r="Z4418" i="1" s="1"/>
  <c r="AA4418" i="1" s="1"/>
  <c r="Z4984" i="1"/>
  <c r="AA4984" i="1" s="1"/>
  <c r="U2702" i="1"/>
  <c r="V2702" i="1" s="1"/>
  <c r="Y2702" i="1"/>
  <c r="Z2702" i="1" s="1"/>
  <c r="AA2702" i="1" s="1"/>
  <c r="U2956" i="1"/>
  <c r="V2956" i="1" s="1"/>
  <c r="Y2956" i="1"/>
  <c r="Z2956" i="1" s="1"/>
  <c r="AA2956" i="1" s="1"/>
  <c r="U3431" i="1"/>
  <c r="V3431" i="1" s="1"/>
  <c r="Y3431" i="1"/>
  <c r="U1738" i="1"/>
  <c r="V1738" i="1" s="1"/>
  <c r="Y1738" i="1"/>
  <c r="Z1738" i="1" s="1"/>
  <c r="AA1738" i="1" s="1"/>
  <c r="U4171" i="1"/>
  <c r="V4171" i="1" s="1"/>
  <c r="Y4171" i="1"/>
  <c r="Z4171" i="1" s="1"/>
  <c r="AA4171" i="1" s="1"/>
  <c r="U3710" i="1"/>
  <c r="V3710" i="1" s="1"/>
  <c r="Y3710" i="1"/>
  <c r="Z3710" i="1" s="1"/>
  <c r="AA3710" i="1" s="1"/>
  <c r="U3178" i="1"/>
  <c r="V3178" i="1" s="1"/>
  <c r="Y3178" i="1"/>
  <c r="Z3178" i="1" s="1"/>
  <c r="AA3178" i="1" s="1"/>
  <c r="U2312" i="1"/>
  <c r="V2312" i="1" s="1"/>
  <c r="Y2312" i="1"/>
  <c r="Z2312" i="1" s="1"/>
  <c r="AA2312" i="1" s="1"/>
  <c r="U3721" i="1"/>
  <c r="V3721" i="1" s="1"/>
  <c r="Y3721" i="1"/>
  <c r="U5191" i="1"/>
  <c r="V5191" i="1" s="1"/>
  <c r="Y5191" i="1"/>
  <c r="Z5191" i="1" s="1"/>
  <c r="AA5191" i="1" s="1"/>
  <c r="U366" i="1"/>
  <c r="V366" i="1" s="1"/>
  <c r="Y366" i="1"/>
  <c r="Z366" i="1" s="1"/>
  <c r="AA366" i="1" s="1"/>
  <c r="U353" i="1"/>
  <c r="V353" i="1" s="1"/>
  <c r="Y353" i="1"/>
  <c r="Z353" i="1" s="1"/>
  <c r="AA353" i="1" s="1"/>
  <c r="U289" i="1"/>
  <c r="V289" i="1" s="1"/>
  <c r="Y289" i="1"/>
  <c r="Z289" i="1" s="1"/>
  <c r="AA289" i="1" s="1"/>
  <c r="U2858" i="1"/>
  <c r="V2858" i="1" s="1"/>
  <c r="Y2858" i="1"/>
  <c r="Z2858" i="1" s="1"/>
  <c r="AA2858" i="1" s="1"/>
  <c r="U4771" i="1"/>
  <c r="V4771" i="1" s="1"/>
  <c r="Y4771" i="1"/>
  <c r="Z4771" i="1" s="1"/>
  <c r="AA4771" i="1" s="1"/>
  <c r="U4028" i="1"/>
  <c r="V4028" i="1" s="1"/>
  <c r="Y4028" i="1"/>
  <c r="U1965" i="1"/>
  <c r="V1965" i="1" s="1"/>
  <c r="Y1965" i="1"/>
  <c r="Z1965" i="1" s="1"/>
  <c r="AA1965" i="1" s="1"/>
  <c r="U3334" i="1"/>
  <c r="V3334" i="1" s="1"/>
  <c r="Y3334" i="1"/>
  <c r="Z3334" i="1" s="1"/>
  <c r="AA3334" i="1" s="1"/>
  <c r="Z5869" i="1"/>
  <c r="AA5869" i="1" s="1"/>
  <c r="Z5870" i="1"/>
  <c r="AA5870" i="1" s="1"/>
  <c r="U982" i="1"/>
  <c r="V982" i="1" s="1"/>
  <c r="Y982" i="1"/>
  <c r="Z982" i="1" s="1"/>
  <c r="AA982" i="1" s="1"/>
  <c r="U4916" i="1"/>
  <c r="V4916" i="1" s="1"/>
  <c r="Y4916" i="1"/>
  <c r="Z4916" i="1" s="1"/>
  <c r="AA4916" i="1" s="1"/>
  <c r="U2717" i="1"/>
  <c r="V2717" i="1" s="1"/>
  <c r="Y2717" i="1"/>
  <c r="Z2717" i="1" s="1"/>
  <c r="AA2717" i="1" s="1"/>
  <c r="U4487" i="1"/>
  <c r="V4487" i="1" s="1"/>
  <c r="Y4487" i="1"/>
  <c r="Z4487" i="1" s="1"/>
  <c r="AA4487" i="1" s="1"/>
  <c r="U2452" i="1"/>
  <c r="V2452" i="1" s="1"/>
  <c r="Y2452" i="1"/>
  <c r="Z2452" i="1" s="1"/>
  <c r="AA2452" i="1" s="1"/>
  <c r="U1073" i="1"/>
  <c r="V1073" i="1" s="1"/>
  <c r="Y1073" i="1"/>
  <c r="Z1073" i="1" s="1"/>
  <c r="AA1073" i="1" s="1"/>
  <c r="U4720" i="1"/>
  <c r="V4720" i="1" s="1"/>
  <c r="Y4720" i="1"/>
  <c r="Z4720" i="1" s="1"/>
  <c r="AA4720" i="1" s="1"/>
  <c r="U238" i="1"/>
  <c r="V238" i="1" s="1"/>
  <c r="Y238" i="1"/>
  <c r="Z238" i="1" s="1"/>
  <c r="AA238" i="1" s="1"/>
  <c r="U170" i="1"/>
  <c r="V170" i="1" s="1"/>
  <c r="Y170" i="1"/>
  <c r="Z170" i="1" s="1"/>
  <c r="AA170" i="1" s="1"/>
  <c r="U877" i="1"/>
  <c r="V877" i="1" s="1"/>
  <c r="Y877" i="1"/>
  <c r="Z877" i="1" s="1"/>
  <c r="AA877" i="1" s="1"/>
  <c r="U3097" i="1"/>
  <c r="V3097" i="1" s="1"/>
  <c r="Y3097" i="1"/>
  <c r="U1123" i="1"/>
  <c r="V1123" i="1" s="1"/>
  <c r="Y1123" i="1"/>
  <c r="U1630" i="1"/>
  <c r="V1630" i="1" s="1"/>
  <c r="Y1630" i="1"/>
  <c r="Z1630" i="1" s="1"/>
  <c r="AA1630" i="1" s="1"/>
  <c r="U3888" i="1"/>
  <c r="V3888" i="1" s="1"/>
  <c r="Y3888" i="1"/>
  <c r="U533" i="1"/>
  <c r="V533" i="1" s="1"/>
  <c r="Y533" i="1"/>
  <c r="Z533" i="1" s="1"/>
  <c r="AA533" i="1" s="1"/>
  <c r="U4467" i="1"/>
  <c r="V4467" i="1" s="1"/>
  <c r="Y4467" i="1"/>
  <c r="U2096" i="1"/>
  <c r="V2096" i="1" s="1"/>
  <c r="Y2096" i="1"/>
  <c r="Z2096" i="1" s="1"/>
  <c r="AA2096" i="1" s="1"/>
  <c r="U2036" i="1"/>
  <c r="V2036" i="1" s="1"/>
  <c r="Y2036" i="1"/>
  <c r="Z2036" i="1" s="1"/>
  <c r="AA2036" i="1" s="1"/>
  <c r="U3377" i="1"/>
  <c r="V3377" i="1" s="1"/>
  <c r="Y3377" i="1"/>
  <c r="Z3377" i="1" s="1"/>
  <c r="AA3377" i="1" s="1"/>
  <c r="U3731" i="1"/>
  <c r="V3731" i="1" s="1"/>
  <c r="Y3731" i="1"/>
  <c r="Z3731" i="1" s="1"/>
  <c r="AA3731" i="1" s="1"/>
  <c r="U1903" i="1"/>
  <c r="V1903" i="1" s="1"/>
  <c r="Y1903" i="1"/>
  <c r="Z1903" i="1" s="1"/>
  <c r="AA1903" i="1" s="1"/>
  <c r="U2552" i="1"/>
  <c r="V2552" i="1" s="1"/>
  <c r="Y2552" i="1"/>
  <c r="U760" i="1"/>
  <c r="V760" i="1" s="1"/>
  <c r="Y760" i="1"/>
  <c r="Z760" i="1" s="1"/>
  <c r="AA760" i="1" s="1"/>
  <c r="U749" i="1"/>
  <c r="V749" i="1" s="1"/>
  <c r="Y749" i="1"/>
  <c r="Z749" i="1" s="1"/>
  <c r="AA749" i="1" s="1"/>
  <c r="U615" i="1"/>
  <c r="V615" i="1" s="1"/>
  <c r="Y615" i="1"/>
  <c r="Z615" i="1" s="1"/>
  <c r="AA615" i="1" s="1"/>
  <c r="U2672" i="1"/>
  <c r="V2672" i="1" s="1"/>
  <c r="Y2672" i="1"/>
  <c r="Z2672" i="1" s="1"/>
  <c r="AA2672" i="1" s="1"/>
  <c r="U581" i="1"/>
  <c r="V581" i="1" s="1"/>
  <c r="Y581" i="1"/>
  <c r="Z581" i="1" s="1"/>
  <c r="AA581" i="1" s="1"/>
  <c r="U3532" i="1"/>
  <c r="V3532" i="1" s="1"/>
  <c r="Y3532" i="1"/>
  <c r="U4542" i="1"/>
  <c r="V4542" i="1" s="1"/>
  <c r="Y4542" i="1"/>
  <c r="U5007" i="1"/>
  <c r="V5007" i="1" s="1"/>
  <c r="Y5007" i="1"/>
  <c r="Z5007" i="1" s="1"/>
  <c r="AA5007" i="1" s="1"/>
  <c r="U4601" i="1"/>
  <c r="V4601" i="1" s="1"/>
  <c r="Y4601" i="1"/>
  <c r="Z4601" i="1" s="1"/>
  <c r="AA4601" i="1" s="1"/>
  <c r="U3580" i="1"/>
  <c r="V3580" i="1" s="1"/>
  <c r="Y3580" i="1"/>
  <c r="U1858" i="1"/>
  <c r="V1858" i="1" s="1"/>
  <c r="Y1858" i="1"/>
  <c r="Z1858" i="1" s="1"/>
  <c r="AA1858" i="1" s="1"/>
  <c r="U1801" i="1"/>
  <c r="V1801" i="1" s="1"/>
  <c r="Y1801" i="1"/>
  <c r="Z1801" i="1" s="1"/>
  <c r="AA1801" i="1" s="1"/>
  <c r="U3684" i="1"/>
  <c r="V3684" i="1" s="1"/>
  <c r="Y3684" i="1"/>
  <c r="Z3684" i="1" s="1"/>
  <c r="AA3684" i="1" s="1"/>
  <c r="U4438" i="1"/>
  <c r="V4438" i="1" s="1"/>
  <c r="Y4438" i="1"/>
  <c r="Z4438" i="1" s="1"/>
  <c r="AA4438" i="1" s="1"/>
  <c r="U2640" i="1"/>
  <c r="V2640" i="1" s="1"/>
  <c r="Y2640" i="1"/>
  <c r="Z2640" i="1" s="1"/>
  <c r="AA2640" i="1" s="1"/>
  <c r="U4414" i="1"/>
  <c r="V4414" i="1" s="1"/>
  <c r="Y4414" i="1"/>
  <c r="U2949" i="1"/>
  <c r="V2949" i="1" s="1"/>
  <c r="Y2949" i="1"/>
  <c r="Z2949" i="1" s="1"/>
  <c r="AA2949" i="1" s="1"/>
  <c r="U6061" i="1"/>
  <c r="V6061" i="1" s="1"/>
  <c r="Y6061" i="1"/>
  <c r="U5422" i="1"/>
  <c r="V5422" i="1" s="1"/>
  <c r="Y5422" i="1"/>
  <c r="Z5422" i="1" s="1"/>
  <c r="AA5422" i="1" s="1"/>
  <c r="U4146" i="1"/>
  <c r="V4146" i="1" s="1"/>
  <c r="Y4146" i="1"/>
  <c r="Z4146" i="1" s="1"/>
  <c r="AA4146" i="1" s="1"/>
  <c r="U2888" i="1"/>
  <c r="V2888" i="1" s="1"/>
  <c r="Y2888" i="1"/>
  <c r="Z2888" i="1" s="1"/>
  <c r="AA2888" i="1" s="1"/>
  <c r="U3401" i="1"/>
  <c r="V3401" i="1" s="1"/>
  <c r="Y3401" i="1"/>
  <c r="U2344" i="1"/>
  <c r="V2344" i="1" s="1"/>
  <c r="Y2344" i="1"/>
  <c r="Z2344" i="1" s="1"/>
  <c r="AA2344" i="1" s="1"/>
  <c r="U2772" i="1"/>
  <c r="V2772" i="1" s="1"/>
  <c r="Y2772" i="1"/>
  <c r="Z2772" i="1" s="1"/>
  <c r="AA2772" i="1" s="1"/>
  <c r="U427" i="1"/>
  <c r="V427" i="1" s="1"/>
  <c r="Y427" i="1"/>
  <c r="Z427" i="1" s="1"/>
  <c r="AA427" i="1" s="1"/>
  <c r="U371" i="1"/>
  <c r="V371" i="1" s="1"/>
  <c r="Y371" i="1"/>
  <c r="Z371" i="1" s="1"/>
  <c r="AA371" i="1" s="1"/>
  <c r="U295" i="1"/>
  <c r="V295" i="1" s="1"/>
  <c r="Y295" i="1"/>
  <c r="Z295" i="1" s="1"/>
  <c r="AA295" i="1" s="1"/>
  <c r="U2856" i="1"/>
  <c r="V2856" i="1" s="1"/>
  <c r="Y2856" i="1"/>
  <c r="Z2856" i="1" s="1"/>
  <c r="AA2856" i="1" s="1"/>
  <c r="U3866" i="1"/>
  <c r="V3866" i="1" s="1"/>
  <c r="Y3866" i="1"/>
  <c r="U4025" i="1"/>
  <c r="V4025" i="1" s="1"/>
  <c r="Y4025" i="1"/>
  <c r="Z4025" i="1" s="1"/>
  <c r="AA4025" i="1" s="1"/>
  <c r="U1959" i="1"/>
  <c r="V1959" i="1" s="1"/>
  <c r="Y1959" i="1"/>
  <c r="Z1959" i="1" s="1"/>
  <c r="AA1959" i="1" s="1"/>
  <c r="U4259" i="1"/>
  <c r="V4259" i="1" s="1"/>
  <c r="Y4259" i="1"/>
  <c r="Z4259" i="1" s="1"/>
  <c r="AA4259" i="1" s="1"/>
  <c r="U1001" i="1"/>
  <c r="V1001" i="1" s="1"/>
  <c r="Y1001" i="1"/>
  <c r="Z1001" i="1" s="1"/>
  <c r="AA1001" i="1" s="1"/>
  <c r="U958" i="1"/>
  <c r="V958" i="1" s="1"/>
  <c r="Y958" i="1"/>
  <c r="Z958" i="1" s="1"/>
  <c r="AA958" i="1" s="1"/>
  <c r="U2756" i="1"/>
  <c r="V2756" i="1" s="1"/>
  <c r="Y2756" i="1"/>
  <c r="Z2756" i="1" s="1"/>
  <c r="AA2756" i="1" s="1"/>
  <c r="U2716" i="1"/>
  <c r="V2716" i="1" s="1"/>
  <c r="Y2716" i="1"/>
  <c r="Z2716" i="1" s="1"/>
  <c r="AA2716" i="1" s="1"/>
  <c r="U811" i="1"/>
  <c r="V811" i="1" s="1"/>
  <c r="Y811" i="1"/>
  <c r="Z811" i="1" s="1"/>
  <c r="AA811" i="1" s="1"/>
  <c r="U3795" i="1"/>
  <c r="V3795" i="1" s="1"/>
  <c r="Y3795" i="1"/>
  <c r="Z3795" i="1" s="1"/>
  <c r="AA3795" i="1" s="1"/>
  <c r="U1109" i="1"/>
  <c r="V1109" i="1" s="1"/>
  <c r="Y1109" i="1"/>
  <c r="Z1109" i="1" s="1"/>
  <c r="AA1109" i="1" s="1"/>
  <c r="U1031" i="1"/>
  <c r="V1031" i="1" s="1"/>
  <c r="Y1031" i="1"/>
  <c r="Z1031" i="1" s="1"/>
  <c r="AA1031" i="1" s="1"/>
  <c r="U270" i="1"/>
  <c r="V270" i="1" s="1"/>
  <c r="Y270" i="1"/>
  <c r="Z270" i="1" s="1"/>
  <c r="AA270" i="1" s="1"/>
  <c r="U205" i="1"/>
  <c r="V205" i="1" s="1"/>
  <c r="Y205" i="1"/>
  <c r="Z205" i="1" s="1"/>
  <c r="AA205" i="1" s="1"/>
  <c r="U889" i="1"/>
  <c r="V889" i="1" s="1"/>
  <c r="Y889" i="1"/>
  <c r="Z889" i="1" s="1"/>
  <c r="AA889" i="1" s="1"/>
  <c r="U5110" i="1"/>
  <c r="V5110" i="1" s="1"/>
  <c r="Y5110" i="1"/>
  <c r="Z5110" i="1" s="1"/>
  <c r="AA5110" i="1" s="1"/>
  <c r="U4348" i="1"/>
  <c r="V4348" i="1" s="1"/>
  <c r="Y4348" i="1"/>
  <c r="Z4348" i="1" s="1"/>
  <c r="AA4348" i="1" s="1"/>
  <c r="U3141" i="1"/>
  <c r="V3141" i="1" s="1"/>
  <c r="Y3141" i="1"/>
  <c r="Z3141" i="1" s="1"/>
  <c r="AA3141" i="1" s="1"/>
  <c r="U104" i="1"/>
  <c r="V104" i="1" s="1"/>
  <c r="Y104" i="1"/>
  <c r="Z104" i="1" s="1"/>
  <c r="AA104" i="1" s="1"/>
  <c r="U71" i="1"/>
  <c r="V71" i="1" s="1"/>
  <c r="Y71" i="1"/>
  <c r="Z71" i="1" s="1"/>
  <c r="AA71" i="1" s="1"/>
  <c r="U4560" i="1"/>
  <c r="V4560" i="1" s="1"/>
  <c r="Y4560" i="1"/>
  <c r="Z4560" i="1" s="1"/>
  <c r="AA4560" i="1" s="1"/>
  <c r="U5464" i="1"/>
  <c r="V5464" i="1" s="1"/>
  <c r="Y5464" i="1"/>
  <c r="Z5464" i="1" s="1"/>
  <c r="AA5464" i="1" s="1"/>
  <c r="U6148" i="1"/>
  <c r="V6148" i="1" s="1"/>
  <c r="Y6148" i="1"/>
  <c r="Z6148" i="1" s="1"/>
  <c r="AA6148" i="1" s="1"/>
  <c r="U6060" i="1"/>
  <c r="V6060" i="1" s="1"/>
  <c r="Y6060" i="1"/>
  <c r="Z6060" i="1" s="1"/>
  <c r="AA6060" i="1" s="1"/>
  <c r="U2510" i="1"/>
  <c r="V2510" i="1" s="1"/>
  <c r="Y2510" i="1"/>
  <c r="Z2510" i="1" s="1"/>
  <c r="AA2510" i="1" s="1"/>
  <c r="U3254" i="1"/>
  <c r="V3254" i="1" s="1"/>
  <c r="Y3254" i="1"/>
  <c r="Z3254" i="1" s="1"/>
  <c r="AA3254" i="1" s="1"/>
  <c r="U2413" i="1"/>
  <c r="V2413" i="1" s="1"/>
  <c r="Y2413" i="1"/>
  <c r="Z2413" i="1" s="1"/>
  <c r="AA2413" i="1" s="1"/>
  <c r="U3349" i="1"/>
  <c r="V3349" i="1" s="1"/>
  <c r="Y3349" i="1"/>
  <c r="U4194" i="1"/>
  <c r="V4194" i="1" s="1"/>
  <c r="Y4194" i="1"/>
  <c r="Z4194" i="1" s="1"/>
  <c r="AA4194" i="1" s="1"/>
  <c r="U1360" i="1"/>
  <c r="V1360" i="1" s="1"/>
  <c r="Y1360" i="1"/>
  <c r="Z1360" i="1" s="1"/>
  <c r="AA1360" i="1" s="1"/>
  <c r="U1444" i="1"/>
  <c r="V1444" i="1" s="1"/>
  <c r="Y1444" i="1"/>
  <c r="Z1444" i="1" s="1"/>
  <c r="AA1444" i="1" s="1"/>
  <c r="U1522" i="1"/>
  <c r="V1522" i="1" s="1"/>
  <c r="Y1522" i="1"/>
  <c r="Z1522" i="1" s="1"/>
  <c r="AA1522" i="1" s="1"/>
  <c r="U1357" i="1"/>
  <c r="V1357" i="1" s="1"/>
  <c r="Y1357" i="1"/>
  <c r="Z1357" i="1" s="1"/>
  <c r="AA1357" i="1" s="1"/>
  <c r="U1567" i="1"/>
  <c r="V1567" i="1" s="1"/>
  <c r="Y1567" i="1"/>
  <c r="Z1567" i="1" s="1"/>
  <c r="AA1567" i="1" s="1"/>
  <c r="U1252" i="1"/>
  <c r="V1252" i="1" s="1"/>
  <c r="Y1252" i="1"/>
  <c r="Z1252" i="1" s="1"/>
  <c r="AA1252" i="1" s="1"/>
  <c r="U1188" i="1"/>
  <c r="V1188" i="1" s="1"/>
  <c r="Y1188" i="1"/>
  <c r="Z1188" i="1" s="1"/>
  <c r="AA1188" i="1" s="1"/>
  <c r="U3124" i="1"/>
  <c r="V3124" i="1" s="1"/>
  <c r="Y3124" i="1"/>
  <c r="Z3124" i="1" s="1"/>
  <c r="AA3124" i="1" s="1"/>
  <c r="U4008" i="1"/>
  <c r="V4008" i="1" s="1"/>
  <c r="Y4008" i="1"/>
  <c r="Z4008" i="1" s="1"/>
  <c r="AA4008" i="1" s="1"/>
  <c r="U3891" i="1"/>
  <c r="V3891" i="1" s="1"/>
  <c r="Y3891" i="1"/>
  <c r="Z3891" i="1" s="1"/>
  <c r="AA3891" i="1" s="1"/>
  <c r="U537" i="1"/>
  <c r="V537" i="1" s="1"/>
  <c r="Y537" i="1"/>
  <c r="Z537" i="1" s="1"/>
  <c r="AA537" i="1" s="1"/>
  <c r="U2100" i="1"/>
  <c r="V2100" i="1" s="1"/>
  <c r="Y2100" i="1"/>
  <c r="Z2100" i="1" s="1"/>
  <c r="AA2100" i="1" s="1"/>
  <c r="U2049" i="1"/>
  <c r="V2049" i="1" s="1"/>
  <c r="Y2049" i="1"/>
  <c r="Z2049" i="1" s="1"/>
  <c r="AA2049" i="1" s="1"/>
  <c r="U4737" i="1"/>
  <c r="V4737" i="1" s="1"/>
  <c r="Y4737" i="1"/>
  <c r="Z4737" i="1" s="1"/>
  <c r="AA4737" i="1" s="1"/>
  <c r="U3523" i="1"/>
  <c r="V3523" i="1" s="1"/>
  <c r="Y3523" i="1"/>
  <c r="Z3523" i="1" s="1"/>
  <c r="AA3523" i="1" s="1"/>
  <c r="U1935" i="1"/>
  <c r="V1935" i="1" s="1"/>
  <c r="Y1935" i="1"/>
  <c r="Z1935" i="1" s="1"/>
  <c r="AA1935" i="1" s="1"/>
  <c r="U2589" i="1"/>
  <c r="V2589" i="1" s="1"/>
  <c r="Y2589" i="1"/>
  <c r="Z2589" i="1" s="1"/>
  <c r="AA2589" i="1" s="1"/>
  <c r="U3278" i="1"/>
  <c r="V3278" i="1" s="1"/>
  <c r="Y3278" i="1"/>
  <c r="Z3278" i="1" s="1"/>
  <c r="AA3278" i="1" s="1"/>
  <c r="U682" i="1"/>
  <c r="V682" i="1" s="1"/>
  <c r="Y682" i="1"/>
  <c r="Z682" i="1" s="1"/>
  <c r="AA682" i="1" s="1"/>
  <c r="U693" i="1"/>
  <c r="V693" i="1" s="1"/>
  <c r="Y693" i="1"/>
  <c r="Z693" i="1" s="1"/>
  <c r="AA693" i="1" s="1"/>
  <c r="U603" i="1"/>
  <c r="V603" i="1" s="1"/>
  <c r="Y603" i="1"/>
  <c r="Z603" i="1" s="1"/>
  <c r="AA603" i="1" s="1"/>
  <c r="U2834" i="1"/>
  <c r="V2834" i="1" s="1"/>
  <c r="Y2834" i="1"/>
  <c r="Z2834" i="1" s="1"/>
  <c r="AA2834" i="1" s="1"/>
  <c r="U2483" i="1"/>
  <c r="V2483" i="1" s="1"/>
  <c r="Y2483" i="1"/>
  <c r="Z2483" i="1" s="1"/>
  <c r="AA2483" i="1" s="1"/>
  <c r="U4543" i="1"/>
  <c r="V4543" i="1" s="1"/>
  <c r="Y4543" i="1"/>
  <c r="Z4543" i="1" s="1"/>
  <c r="AA4543" i="1" s="1"/>
  <c r="U2182" i="1"/>
  <c r="V2182" i="1" s="1"/>
  <c r="Y2182" i="1"/>
  <c r="Z2182" i="1" s="1"/>
  <c r="AA2182" i="1" s="1"/>
  <c r="U1834" i="1"/>
  <c r="V1834" i="1" s="1"/>
  <c r="Y1834" i="1"/>
  <c r="Z1834" i="1" s="1"/>
  <c r="AA1834" i="1" s="1"/>
  <c r="U1873" i="1"/>
  <c r="V1873" i="1" s="1"/>
  <c r="Y1873" i="1"/>
  <c r="Z1873" i="1" s="1"/>
  <c r="AA1873" i="1" s="1"/>
  <c r="U1761" i="1"/>
  <c r="V1761" i="1" s="1"/>
  <c r="Y1761" i="1"/>
  <c r="Z1761" i="1" s="1"/>
  <c r="AA1761" i="1" s="1"/>
  <c r="U2431" i="1"/>
  <c r="V2431" i="1" s="1"/>
  <c r="Y2431" i="1"/>
  <c r="Z2431" i="1" s="1"/>
  <c r="AA2431" i="1" s="1"/>
  <c r="U4635" i="1"/>
  <c r="V4635" i="1" s="1"/>
  <c r="Y4635" i="1"/>
  <c r="U2276" i="1"/>
  <c r="V2276" i="1" s="1"/>
  <c r="Y2276" i="1"/>
  <c r="Z2276" i="1" s="1"/>
  <c r="AA2276" i="1" s="1"/>
  <c r="U2978" i="1"/>
  <c r="V2978" i="1" s="1"/>
  <c r="Y2978" i="1"/>
  <c r="Z2978" i="1" s="1"/>
  <c r="AA2978" i="1" s="1"/>
  <c r="U2207" i="1"/>
  <c r="V2207" i="1" s="1"/>
  <c r="Y2207" i="1"/>
  <c r="Z2207" i="1" s="1"/>
  <c r="AA2207" i="1" s="1"/>
  <c r="U4492" i="1"/>
  <c r="V4492" i="1" s="1"/>
  <c r="Y4492" i="1"/>
  <c r="U1727" i="1"/>
  <c r="V1727" i="1" s="1"/>
  <c r="Y1727" i="1"/>
  <c r="Z1727" i="1" s="1"/>
  <c r="AA1727" i="1" s="1"/>
  <c r="U4163" i="1"/>
  <c r="V4163" i="1" s="1"/>
  <c r="Y4163" i="1"/>
  <c r="Z4163" i="1" s="1"/>
  <c r="AA4163" i="1" s="1"/>
  <c r="U3695" i="1"/>
  <c r="V3695" i="1" s="1"/>
  <c r="Y3695" i="1"/>
  <c r="Z3695" i="1" s="1"/>
  <c r="AA3695" i="1" s="1"/>
  <c r="U4677" i="1"/>
  <c r="V4677" i="1" s="1"/>
  <c r="Y4677" i="1"/>
  <c r="Z4677" i="1" s="1"/>
  <c r="AA4677" i="1" s="1"/>
  <c r="U2303" i="1"/>
  <c r="V2303" i="1" s="1"/>
  <c r="Y2303" i="1"/>
  <c r="Z2303" i="1" s="1"/>
  <c r="AA2303" i="1" s="1"/>
  <c r="U3295" i="1"/>
  <c r="V3295" i="1" s="1"/>
  <c r="Y3295" i="1"/>
  <c r="Z3295" i="1" s="1"/>
  <c r="AA3295" i="1" s="1"/>
  <c r="U452" i="1"/>
  <c r="V452" i="1" s="1"/>
  <c r="Y452" i="1"/>
  <c r="Z452" i="1" s="1"/>
  <c r="AA452" i="1" s="1"/>
  <c r="U430" i="1"/>
  <c r="V430" i="1" s="1"/>
  <c r="Y430" i="1"/>
  <c r="Z430" i="1" s="1"/>
  <c r="AA430" i="1" s="1"/>
  <c r="U311" i="1"/>
  <c r="V311" i="1" s="1"/>
  <c r="Y311" i="1"/>
  <c r="Z311" i="1" s="1"/>
  <c r="AA311" i="1" s="1"/>
  <c r="U4384" i="1"/>
  <c r="V4384" i="1" s="1"/>
  <c r="Y4384" i="1"/>
  <c r="Z4384" i="1" s="1"/>
  <c r="AA4384" i="1" s="1"/>
  <c r="U3868" i="1"/>
  <c r="V3868" i="1" s="1"/>
  <c r="Y3868" i="1"/>
  <c r="Z3868" i="1" s="1"/>
  <c r="AA3868" i="1" s="1"/>
  <c r="U1948" i="1"/>
  <c r="V1948" i="1" s="1"/>
  <c r="Y1948" i="1"/>
  <c r="Z1948" i="1" s="1"/>
  <c r="AA1948" i="1" s="1"/>
  <c r="U2369" i="1"/>
  <c r="V2369" i="1" s="1"/>
  <c r="Y2369" i="1"/>
  <c r="Z2369" i="1" s="1"/>
  <c r="AA2369" i="1" s="1"/>
  <c r="U5349" i="1"/>
  <c r="V5349" i="1" s="1"/>
  <c r="Y5349" i="1"/>
  <c r="U1558" i="1"/>
  <c r="V1558" i="1" s="1"/>
  <c r="Y1558" i="1"/>
  <c r="Z1558" i="1" s="1"/>
  <c r="AA1558" i="1" s="1"/>
  <c r="U1491" i="1"/>
  <c r="V1491" i="1" s="1"/>
  <c r="Y1491" i="1"/>
  <c r="Z1491" i="1" s="1"/>
  <c r="AA1491" i="1" s="1"/>
  <c r="U1388" i="1"/>
  <c r="V1388" i="1" s="1"/>
  <c r="Y1388" i="1"/>
  <c r="Z1388" i="1" s="1"/>
  <c r="AA1388" i="1" s="1"/>
  <c r="U1435" i="1"/>
  <c r="V1435" i="1" s="1"/>
  <c r="Y1435" i="1"/>
  <c r="Z1435" i="1" s="1"/>
  <c r="AA1435" i="1" s="1"/>
  <c r="U1489" i="1"/>
  <c r="V1489" i="1" s="1"/>
  <c r="Y1489" i="1"/>
  <c r="Z1489" i="1" s="1"/>
  <c r="AA1489" i="1" s="1"/>
  <c r="U1259" i="1"/>
  <c r="V1259" i="1" s="1"/>
  <c r="Y1259" i="1"/>
  <c r="Z1259" i="1" s="1"/>
  <c r="AA1259" i="1" s="1"/>
  <c r="U1195" i="1"/>
  <c r="V1195" i="1" s="1"/>
  <c r="Y1195" i="1"/>
  <c r="Z1195" i="1" s="1"/>
  <c r="AA1195" i="1" s="1"/>
  <c r="U3134" i="1"/>
  <c r="V3134" i="1" s="1"/>
  <c r="Y3134" i="1"/>
  <c r="Z3134" i="1" s="1"/>
  <c r="AA3134" i="1" s="1"/>
  <c r="U3210" i="1"/>
  <c r="V3210" i="1" s="1"/>
  <c r="Y3210" i="1"/>
  <c r="Z3210" i="1" s="1"/>
  <c r="AA3210" i="1" s="1"/>
  <c r="U2139" i="1"/>
  <c r="V2139" i="1" s="1"/>
  <c r="Y2139" i="1"/>
  <c r="Z2139" i="1" s="1"/>
  <c r="AA2139" i="1" s="1"/>
  <c r="U547" i="1"/>
  <c r="V547" i="1" s="1"/>
  <c r="Y547" i="1"/>
  <c r="Z547" i="1" s="1"/>
  <c r="AA547" i="1" s="1"/>
  <c r="U2618" i="1"/>
  <c r="V2618" i="1" s="1"/>
  <c r="Y2618" i="1"/>
  <c r="Z2618" i="1" s="1"/>
  <c r="AA2618" i="1" s="1"/>
  <c r="U2119" i="1"/>
  <c r="V2119" i="1" s="1"/>
  <c r="Y2119" i="1"/>
  <c r="Z2119" i="1" s="1"/>
  <c r="AA2119" i="1" s="1"/>
  <c r="U2023" i="1"/>
  <c r="V2023" i="1" s="1"/>
  <c r="Y2023" i="1"/>
  <c r="Z2023" i="1" s="1"/>
  <c r="AA2023" i="1" s="1"/>
  <c r="U1986" i="1"/>
  <c r="V1986" i="1" s="1"/>
  <c r="Y1986" i="1"/>
  <c r="Z1986" i="1" s="1"/>
  <c r="AA1986" i="1" s="1"/>
  <c r="U5315" i="1"/>
  <c r="V5315" i="1" s="1"/>
  <c r="Y5315" i="1"/>
  <c r="Z5315" i="1" s="1"/>
  <c r="AA5315" i="1" s="1"/>
  <c r="U3730" i="1"/>
  <c r="V3730" i="1" s="1"/>
  <c r="Y3730" i="1"/>
  <c r="Z3730" i="1" s="1"/>
  <c r="AA3730" i="1" s="1"/>
  <c r="U2612" i="1"/>
  <c r="V2612" i="1" s="1"/>
  <c r="Y2612" i="1"/>
  <c r="Z2612" i="1" s="1"/>
  <c r="AA2612" i="1" s="1"/>
  <c r="Z5207" i="1"/>
  <c r="AA5207" i="1" s="1"/>
  <c r="Z5209" i="1"/>
  <c r="AA5209" i="1" s="1"/>
  <c r="U690" i="1"/>
  <c r="V690" i="1" s="1"/>
  <c r="Y690" i="1"/>
  <c r="Z690" i="1" s="1"/>
  <c r="AA690" i="1" s="1"/>
  <c r="U679" i="1"/>
  <c r="V679" i="1" s="1"/>
  <c r="Y679" i="1"/>
  <c r="Z679" i="1" s="1"/>
  <c r="AA679" i="1" s="1"/>
  <c r="U612" i="1"/>
  <c r="V612" i="1" s="1"/>
  <c r="Y612" i="1"/>
  <c r="Z612" i="1" s="1"/>
  <c r="AA612" i="1" s="1"/>
  <c r="U2800" i="1"/>
  <c r="V2800" i="1" s="1"/>
  <c r="Y2800" i="1"/>
  <c r="Z2800" i="1" s="1"/>
  <c r="AA2800" i="1" s="1"/>
  <c r="U584" i="1"/>
  <c r="V584" i="1" s="1"/>
  <c r="Y584" i="1"/>
  <c r="Z584" i="1" s="1"/>
  <c r="AA584" i="1" s="1"/>
  <c r="U1660" i="1"/>
  <c r="V1660" i="1" s="1"/>
  <c r="Y1660" i="1"/>
  <c r="Z1660" i="1" s="1"/>
  <c r="AA1660" i="1" s="1"/>
  <c r="U3649" i="1"/>
  <c r="V3649" i="1" s="1"/>
  <c r="Y3649" i="1"/>
  <c r="Z3649" i="1" s="1"/>
  <c r="AA3649" i="1" s="1"/>
  <c r="U2184" i="1"/>
  <c r="V2184" i="1" s="1"/>
  <c r="Y2184" i="1"/>
  <c r="Z2184" i="1" s="1"/>
  <c r="AA2184" i="1" s="1"/>
  <c r="U4072" i="1"/>
  <c r="V4072" i="1" s="1"/>
  <c r="Y4072" i="1"/>
  <c r="U1865" i="1"/>
  <c r="V1865" i="1" s="1"/>
  <c r="Y1865" i="1"/>
  <c r="Z1865" i="1" s="1"/>
  <c r="AA1865" i="1" s="1"/>
  <c r="U1788" i="1"/>
  <c r="V1788" i="1" s="1"/>
  <c r="Y1788" i="1"/>
  <c r="Z1788" i="1" s="1"/>
  <c r="AA1788" i="1" s="1"/>
  <c r="U5024" i="1"/>
  <c r="V5024" i="1" s="1"/>
  <c r="Y5024" i="1"/>
  <c r="Z5024" i="1" s="1"/>
  <c r="AA5024" i="1" s="1"/>
  <c r="U4420" i="1"/>
  <c r="V4420" i="1" s="1"/>
  <c r="Y4420" i="1"/>
  <c r="Z4420" i="1" s="1"/>
  <c r="AA4420" i="1" s="1"/>
  <c r="U2278" i="1"/>
  <c r="V2278" i="1" s="1"/>
  <c r="Y2278" i="1"/>
  <c r="Z2278" i="1" s="1"/>
  <c r="AA2278" i="1" s="1"/>
  <c r="U2989" i="1"/>
  <c r="V2989" i="1" s="1"/>
  <c r="Y2989" i="1"/>
  <c r="Z2989" i="1" s="1"/>
  <c r="AA2989" i="1" s="1"/>
  <c r="U2208" i="1"/>
  <c r="V2208" i="1" s="1"/>
  <c r="Y2208" i="1"/>
  <c r="Z2208" i="1" s="1"/>
  <c r="AA2208" i="1" s="1"/>
  <c r="U2231" i="1"/>
  <c r="V2231" i="1" s="1"/>
  <c r="Y2231" i="1"/>
  <c r="Z2231" i="1" s="1"/>
  <c r="AA2231" i="1" s="1"/>
  <c r="U1734" i="1"/>
  <c r="V1734" i="1" s="1"/>
  <c r="Y1734" i="1"/>
  <c r="Z1734" i="1" s="1"/>
  <c r="AA1734" i="1" s="1"/>
  <c r="U4164" i="1"/>
  <c r="V4164" i="1" s="1"/>
  <c r="Y4164" i="1"/>
  <c r="Z4164" i="1" s="1"/>
  <c r="AA4164" i="1" s="1"/>
  <c r="U3702" i="1"/>
  <c r="V3702" i="1" s="1"/>
  <c r="Y3702" i="1"/>
  <c r="Z3702" i="1" s="1"/>
  <c r="AA3702" i="1" s="1"/>
  <c r="U2870" i="1"/>
  <c r="V2870" i="1" s="1"/>
  <c r="Y2870" i="1"/>
  <c r="U2314" i="1"/>
  <c r="V2314" i="1" s="1"/>
  <c r="Y2314" i="1"/>
  <c r="Z2314" i="1" s="1"/>
  <c r="AA2314" i="1" s="1"/>
  <c r="U2336" i="1"/>
  <c r="V2336" i="1" s="1"/>
  <c r="Y2336" i="1"/>
  <c r="Z2336" i="1" s="1"/>
  <c r="AA2336" i="1" s="1"/>
  <c r="U466" i="1"/>
  <c r="V466" i="1" s="1"/>
  <c r="Y466" i="1"/>
  <c r="Z466" i="1" s="1"/>
  <c r="AA466" i="1" s="1"/>
  <c r="U429" i="1"/>
  <c r="V429" i="1" s="1"/>
  <c r="Y429" i="1"/>
  <c r="Z429" i="1" s="1"/>
  <c r="AA429" i="1" s="1"/>
  <c r="U335" i="1"/>
  <c r="V335" i="1" s="1"/>
  <c r="Y335" i="1"/>
  <c r="Z335" i="1" s="1"/>
  <c r="AA335" i="1" s="1"/>
  <c r="U3958" i="1"/>
  <c r="V3958" i="1" s="1"/>
  <c r="Y3958" i="1"/>
  <c r="Z3958" i="1" s="1"/>
  <c r="AA3958" i="1" s="1"/>
  <c r="U4663" i="1"/>
  <c r="V4663" i="1" s="1"/>
  <c r="Y4663" i="1"/>
  <c r="Z4663" i="1" s="1"/>
  <c r="AA4663" i="1" s="1"/>
  <c r="U964" i="1"/>
  <c r="V964" i="1" s="1"/>
  <c r="Y964" i="1"/>
  <c r="Z964" i="1" s="1"/>
  <c r="AA964" i="1" s="1"/>
  <c r="U919" i="1"/>
  <c r="V919" i="1" s="1"/>
  <c r="Y919" i="1"/>
  <c r="Z919" i="1" s="1"/>
  <c r="AA919" i="1" s="1"/>
  <c r="U3908" i="1"/>
  <c r="V3908" i="1" s="1"/>
  <c r="Y3908" i="1"/>
  <c r="U4528" i="1"/>
  <c r="V4528" i="1" s="1"/>
  <c r="Y4528" i="1"/>
  <c r="U794" i="1"/>
  <c r="V794" i="1" s="1"/>
  <c r="Y794" i="1"/>
  <c r="Z794" i="1" s="1"/>
  <c r="AA794" i="1" s="1"/>
  <c r="U3794" i="1"/>
  <c r="V3794" i="1" s="1"/>
  <c r="Y3794" i="1"/>
  <c r="Z3794" i="1" s="1"/>
  <c r="AA3794" i="1" s="1"/>
  <c r="U1089" i="1"/>
  <c r="V1089" i="1" s="1"/>
  <c r="Y1089" i="1"/>
  <c r="Z1089" i="1" s="1"/>
  <c r="AA1089" i="1" s="1"/>
  <c r="U1022" i="1"/>
  <c r="V1022" i="1" s="1"/>
  <c r="Y1022" i="1"/>
  <c r="Z1022" i="1" s="1"/>
  <c r="AA1022" i="1" s="1"/>
  <c r="U267" i="1"/>
  <c r="V267" i="1" s="1"/>
  <c r="Y267" i="1"/>
  <c r="Z267" i="1" s="1"/>
  <c r="AA267" i="1" s="1"/>
  <c r="U1605" i="1"/>
  <c r="V1605" i="1" s="1"/>
  <c r="Y1605" i="1"/>
  <c r="Z1605" i="1" s="1"/>
  <c r="AA1605" i="1" s="1"/>
  <c r="Z5535" i="1"/>
  <c r="AA5535" i="1" s="1"/>
  <c r="Z5534" i="1"/>
  <c r="AA5534" i="1" s="1"/>
  <c r="U132" i="1"/>
  <c r="V132" i="1" s="1"/>
  <c r="Y132" i="1"/>
  <c r="Z132" i="1" s="1"/>
  <c r="AA132" i="1" s="1"/>
  <c r="U46" i="1"/>
  <c r="V46" i="1" s="1"/>
  <c r="Y46" i="1"/>
  <c r="Z46" i="1" s="1"/>
  <c r="AA46" i="1" s="1"/>
  <c r="U4564" i="1"/>
  <c r="V4564" i="1" s="1"/>
  <c r="Y4564" i="1"/>
  <c r="Z4564" i="1" s="1"/>
  <c r="AA4564" i="1" s="1"/>
  <c r="U5121" i="1"/>
  <c r="V5121" i="1" s="1"/>
  <c r="Y5121" i="1"/>
  <c r="Z5121" i="1" s="1"/>
  <c r="AA5121" i="1" s="1"/>
  <c r="U6153" i="1"/>
  <c r="V6153" i="1" s="1"/>
  <c r="Y6153" i="1"/>
  <c r="Z6153" i="1" s="1"/>
  <c r="AA6153" i="1" s="1"/>
  <c r="U6070" i="1"/>
  <c r="V6070" i="1" s="1"/>
  <c r="Y6070" i="1"/>
  <c r="Z6070" i="1" s="1"/>
  <c r="AA6070" i="1" s="1"/>
  <c r="U2515" i="1"/>
  <c r="V2515" i="1" s="1"/>
  <c r="Y2515" i="1"/>
  <c r="Z2515" i="1" s="1"/>
  <c r="AA2515" i="1" s="1"/>
  <c r="U2545" i="1"/>
  <c r="V2545" i="1" s="1"/>
  <c r="Y2545" i="1"/>
  <c r="Z2545" i="1" s="1"/>
  <c r="AA2545" i="1" s="1"/>
  <c r="U3045" i="1"/>
  <c r="V3045" i="1" s="1"/>
  <c r="Y3045" i="1"/>
  <c r="U2372" i="1"/>
  <c r="V2372" i="1" s="1"/>
  <c r="Y2372" i="1"/>
  <c r="Z2372" i="1" s="1"/>
  <c r="AA2372" i="1" s="1"/>
  <c r="U3927" i="1"/>
  <c r="V3927" i="1" s="1"/>
  <c r="Y3927" i="1"/>
  <c r="Z3927" i="1" s="1"/>
  <c r="AA3927" i="1" s="1"/>
  <c r="U1571" i="1"/>
  <c r="V1571" i="1" s="1"/>
  <c r="Y1571" i="1"/>
  <c r="Z1571" i="1" s="1"/>
  <c r="AA1571" i="1" s="1"/>
  <c r="U1341" i="1"/>
  <c r="V1341" i="1" s="1"/>
  <c r="Y1341" i="1"/>
  <c r="Z1341" i="1" s="1"/>
  <c r="AA1341" i="1" s="1"/>
  <c r="U1274" i="1"/>
  <c r="V1274" i="1" s="1"/>
  <c r="Y1274" i="1"/>
  <c r="Z1274" i="1" s="1"/>
  <c r="AA1274" i="1" s="1"/>
  <c r="U1404" i="1"/>
  <c r="V1404" i="1" s="1"/>
  <c r="Y1404" i="1"/>
  <c r="Z1404" i="1" s="1"/>
  <c r="AA1404" i="1" s="1"/>
  <c r="U1583" i="1"/>
  <c r="V1583" i="1" s="1"/>
  <c r="Y1583" i="1"/>
  <c r="Z1583" i="1" s="1"/>
  <c r="AA1583" i="1" s="1"/>
  <c r="U1426" i="1"/>
  <c r="V1426" i="1" s="1"/>
  <c r="Y1426" i="1"/>
  <c r="Z1426" i="1" s="1"/>
  <c r="AA1426" i="1" s="1"/>
  <c r="U1234" i="1"/>
  <c r="V1234" i="1" s="1"/>
  <c r="Y1234" i="1"/>
  <c r="Z1234" i="1" s="1"/>
  <c r="AA1234" i="1" s="1"/>
  <c r="U1145" i="1"/>
  <c r="V1145" i="1" s="1"/>
  <c r="Y1145" i="1"/>
  <c r="Z1145" i="1" s="1"/>
  <c r="AA1145" i="1" s="1"/>
  <c r="U3208" i="1"/>
  <c r="V3208" i="1" s="1"/>
  <c r="Y3208" i="1"/>
  <c r="Z3208" i="1" s="1"/>
  <c r="AA3208" i="1" s="1"/>
  <c r="Z5851" i="1"/>
  <c r="AA5851" i="1" s="1"/>
  <c r="Z5850" i="1"/>
  <c r="AA5850" i="1" s="1"/>
  <c r="U545" i="1"/>
  <c r="V545" i="1" s="1"/>
  <c r="Y545" i="1"/>
  <c r="Z545" i="1" s="1"/>
  <c r="AA545" i="1" s="1"/>
  <c r="U4405" i="1"/>
  <c r="V4405" i="1" s="1"/>
  <c r="Y4405" i="1"/>
  <c r="Z4405" i="1" s="1"/>
  <c r="AA4405" i="1" s="1"/>
  <c r="U2122" i="1"/>
  <c r="V2122" i="1" s="1"/>
  <c r="Y2122" i="1"/>
  <c r="Z2122" i="1" s="1"/>
  <c r="AA2122" i="1" s="1"/>
  <c r="U2060" i="1"/>
  <c r="V2060" i="1" s="1"/>
  <c r="Y2060" i="1"/>
  <c r="Z2060" i="1" s="1"/>
  <c r="AA2060" i="1" s="1"/>
  <c r="U1992" i="1"/>
  <c r="V1992" i="1" s="1"/>
  <c r="Y1992" i="1"/>
  <c r="Z1992" i="1" s="1"/>
  <c r="AA1992" i="1" s="1"/>
  <c r="U2262" i="1"/>
  <c r="V2262" i="1" s="1"/>
  <c r="Y2262" i="1"/>
  <c r="U836" i="1"/>
  <c r="V836" i="1" s="1"/>
  <c r="Y836" i="1"/>
  <c r="Z836" i="1" s="1"/>
  <c r="AA836" i="1" s="1"/>
  <c r="U2605" i="1"/>
  <c r="V2605" i="1" s="1"/>
  <c r="Y2605" i="1"/>
  <c r="Z2605" i="1" s="1"/>
  <c r="AA2605" i="1" s="1"/>
  <c r="U779" i="1"/>
  <c r="V779" i="1" s="1"/>
  <c r="Y779" i="1"/>
  <c r="Z779" i="1" s="1"/>
  <c r="AA779" i="1" s="1"/>
  <c r="U718" i="1"/>
  <c r="V718" i="1" s="1"/>
  <c r="Y718" i="1"/>
  <c r="Z718" i="1" s="1"/>
  <c r="AA718" i="1" s="1"/>
  <c r="U657" i="1"/>
  <c r="V657" i="1" s="1"/>
  <c r="Y657" i="1"/>
  <c r="Z657" i="1" s="1"/>
  <c r="AA657" i="1" s="1"/>
  <c r="U2685" i="1"/>
  <c r="V2685" i="1" s="1"/>
  <c r="Y2685" i="1"/>
  <c r="Z2685" i="1" s="1"/>
  <c r="AA2685" i="1" s="1"/>
  <c r="U2813" i="1"/>
  <c r="V2813" i="1" s="1"/>
  <c r="Y2813" i="1"/>
  <c r="Z2813" i="1" s="1"/>
  <c r="AA2813" i="1" s="1"/>
  <c r="U1184" i="1"/>
  <c r="V1184" i="1" s="1"/>
  <c r="Y1184" i="1"/>
  <c r="Z1184" i="1" s="1"/>
  <c r="AA1184" i="1" s="1"/>
  <c r="U3544" i="1"/>
  <c r="V3544" i="1" s="1"/>
  <c r="Y3544" i="1"/>
  <c r="Z3544" i="1" s="1"/>
  <c r="AA3544" i="1" s="1"/>
  <c r="U4012" i="1"/>
  <c r="V4012" i="1" s="1"/>
  <c r="Y4012" i="1"/>
  <c r="Z4012" i="1" s="1"/>
  <c r="AA4012" i="1" s="1"/>
  <c r="U5797" i="1"/>
  <c r="V5797" i="1" s="1"/>
  <c r="Y5797" i="1"/>
  <c r="Z5797" i="1" s="1"/>
  <c r="AA5797" i="1" s="1"/>
  <c r="U524" i="1"/>
  <c r="V524" i="1" s="1"/>
  <c r="Y524" i="1"/>
  <c r="Z524" i="1" s="1"/>
  <c r="AA524" i="1" s="1"/>
  <c r="U4264" i="1"/>
  <c r="V4264" i="1" s="1"/>
  <c r="Y4264" i="1"/>
  <c r="Z4264" i="1" s="1"/>
  <c r="AA4264" i="1" s="1"/>
  <c r="U2112" i="1"/>
  <c r="V2112" i="1" s="1"/>
  <c r="Y2112" i="1"/>
  <c r="Z2112" i="1" s="1"/>
  <c r="AA2112" i="1" s="1"/>
  <c r="U2006" i="1"/>
  <c r="V2006" i="1" s="1"/>
  <c r="Y2006" i="1"/>
  <c r="Z2006" i="1" s="1"/>
  <c r="AA2006" i="1" s="1"/>
  <c r="U1982" i="1"/>
  <c r="V1982" i="1" s="1"/>
  <c r="Y1982" i="1"/>
  <c r="Z1982" i="1" s="1"/>
  <c r="AA1982" i="1" s="1"/>
  <c r="U1937" i="1"/>
  <c r="V1937" i="1" s="1"/>
  <c r="Y1937" i="1"/>
  <c r="Z1937" i="1" s="1"/>
  <c r="AA1937" i="1" s="1"/>
  <c r="U2608" i="1"/>
  <c r="V2608" i="1" s="1"/>
  <c r="Y2608" i="1"/>
  <c r="Z2608" i="1" s="1"/>
  <c r="AA2608" i="1" s="1"/>
  <c r="U3282" i="1"/>
  <c r="V3282" i="1" s="1"/>
  <c r="Y3282" i="1"/>
  <c r="Z3282" i="1" s="1"/>
  <c r="AA3282" i="1" s="1"/>
  <c r="U713" i="1"/>
  <c r="V713" i="1" s="1"/>
  <c r="Y713" i="1"/>
  <c r="Z713" i="1" s="1"/>
  <c r="AA713" i="1" s="1"/>
  <c r="U716" i="1"/>
  <c r="V716" i="1" s="1"/>
  <c r="Y716" i="1"/>
  <c r="Z716" i="1" s="1"/>
  <c r="AA716" i="1" s="1"/>
  <c r="U607" i="1"/>
  <c r="V607" i="1" s="1"/>
  <c r="Y607" i="1"/>
  <c r="Z607" i="1" s="1"/>
  <c r="AA607" i="1" s="1"/>
  <c r="U2825" i="1"/>
  <c r="V2825" i="1" s="1"/>
  <c r="Y2825" i="1"/>
  <c r="Z2825" i="1" s="1"/>
  <c r="AA2825" i="1" s="1"/>
  <c r="U3367" i="1"/>
  <c r="V3367" i="1" s="1"/>
  <c r="Y3367" i="1"/>
  <c r="Z3367" i="1" s="1"/>
  <c r="AA3367" i="1" s="1"/>
  <c r="U1656" i="1"/>
  <c r="V1656" i="1" s="1"/>
  <c r="Y1656" i="1"/>
  <c r="Z1656" i="1" s="1"/>
  <c r="AA1656" i="1" s="1"/>
  <c r="U3444" i="1"/>
  <c r="V3444" i="1" s="1"/>
  <c r="Y3444" i="1"/>
  <c r="Z3444" i="1" s="1"/>
  <c r="AA3444" i="1" s="1"/>
  <c r="U1872" i="1"/>
  <c r="V1872" i="1" s="1"/>
  <c r="Y1872" i="1"/>
  <c r="Z1872" i="1" s="1"/>
  <c r="AA1872" i="1" s="1"/>
  <c r="U1778" i="1"/>
  <c r="V1778" i="1" s="1"/>
  <c r="Y1778" i="1"/>
  <c r="Z1778" i="1" s="1"/>
  <c r="AA1778" i="1" s="1"/>
  <c r="U3678" i="1"/>
  <c r="V3678" i="1" s="1"/>
  <c r="Y3678" i="1"/>
  <c r="Z3678" i="1" s="1"/>
  <c r="AA3678" i="1" s="1"/>
  <c r="U4437" i="1"/>
  <c r="V4437" i="1" s="1"/>
  <c r="Y4437" i="1"/>
  <c r="Z4437" i="1" s="1"/>
  <c r="AA4437" i="1" s="1"/>
  <c r="U2643" i="1"/>
  <c r="V2643" i="1" s="1"/>
  <c r="Y2643" i="1"/>
  <c r="Z2643" i="1" s="1"/>
  <c r="AA2643" i="1" s="1"/>
  <c r="U2960" i="1"/>
  <c r="V2960" i="1" s="1"/>
  <c r="Y2960" i="1"/>
  <c r="Z2960" i="1" s="1"/>
  <c r="AA2960" i="1" s="1"/>
  <c r="U3198" i="1"/>
  <c r="V3198" i="1" s="1"/>
  <c r="Y3198" i="1"/>
  <c r="Z3198" i="1" s="1"/>
  <c r="AA3198" i="1" s="1"/>
  <c r="U3659" i="1"/>
  <c r="V3659" i="1" s="1"/>
  <c r="Y3659" i="1"/>
  <c r="Z3659" i="1" s="1"/>
  <c r="AA3659" i="1" s="1"/>
  <c r="U5745" i="1"/>
  <c r="V5745" i="1" s="1"/>
  <c r="Y5745" i="1"/>
  <c r="Z5745" i="1" s="1"/>
  <c r="AA5745" i="1" s="1"/>
  <c r="U4152" i="1"/>
  <c r="V4152" i="1" s="1"/>
  <c r="Y4152" i="1"/>
  <c r="Z4152" i="1" s="1"/>
  <c r="AA4152" i="1" s="1"/>
  <c r="U4998" i="1"/>
  <c r="V4998" i="1" s="1"/>
  <c r="Y4998" i="1"/>
  <c r="Z4998" i="1" s="1"/>
  <c r="AA4998" i="1" s="1"/>
  <c r="U4471" i="1"/>
  <c r="V4471" i="1" s="1"/>
  <c r="Y4471" i="1"/>
  <c r="Z4471" i="1" s="1"/>
  <c r="AA4471" i="1" s="1"/>
  <c r="U2298" i="1"/>
  <c r="V2298" i="1" s="1"/>
  <c r="Y2298" i="1"/>
  <c r="Z2298" i="1" s="1"/>
  <c r="AA2298" i="1" s="1"/>
  <c r="U3299" i="1"/>
  <c r="V3299" i="1" s="1"/>
  <c r="Y3299" i="1"/>
  <c r="Z3299" i="1" s="1"/>
  <c r="AA3299" i="1" s="1"/>
  <c r="U463" i="1"/>
  <c r="V463" i="1" s="1"/>
  <c r="Y463" i="1"/>
  <c r="Z463" i="1" s="1"/>
  <c r="AA463" i="1" s="1"/>
  <c r="U380" i="1"/>
  <c r="V380" i="1" s="1"/>
  <c r="Y380" i="1"/>
  <c r="Z380" i="1" s="1"/>
  <c r="AA380" i="1" s="1"/>
  <c r="U323" i="1"/>
  <c r="V323" i="1" s="1"/>
  <c r="Y323" i="1"/>
  <c r="Z323" i="1" s="1"/>
  <c r="AA323" i="1" s="1"/>
  <c r="U3246" i="1"/>
  <c r="V3246" i="1" s="1"/>
  <c r="Y3246" i="1"/>
  <c r="Z3246" i="1" s="1"/>
  <c r="AA3246" i="1" s="1"/>
  <c r="U3323" i="1"/>
  <c r="V3323" i="1" s="1"/>
  <c r="Y3323" i="1"/>
  <c r="Z3323" i="1" s="1"/>
  <c r="AA3323" i="1" s="1"/>
  <c r="U4773" i="1"/>
  <c r="V4773" i="1" s="1"/>
  <c r="Y4773" i="1"/>
  <c r="Z4773" i="1" s="1"/>
  <c r="AA4773" i="1" s="1"/>
  <c r="U4855" i="1"/>
  <c r="V4855" i="1" s="1"/>
  <c r="Y4855" i="1"/>
  <c r="U3397" i="1"/>
  <c r="V3397" i="1" s="1"/>
  <c r="Y3397" i="1"/>
  <c r="Z3397" i="1" s="1"/>
  <c r="AA3397" i="1" s="1"/>
  <c r="U2926" i="1"/>
  <c r="V2926" i="1" s="1"/>
  <c r="Y2926" i="1"/>
  <c r="Z2926" i="1" s="1"/>
  <c r="AA2926" i="1" s="1"/>
  <c r="U963" i="1"/>
  <c r="V963" i="1" s="1"/>
  <c r="Y963" i="1"/>
  <c r="Z963" i="1" s="1"/>
  <c r="AA963" i="1" s="1"/>
  <c r="U917" i="1"/>
  <c r="V917" i="1" s="1"/>
  <c r="Y917" i="1"/>
  <c r="Z917" i="1" s="1"/>
  <c r="AA917" i="1" s="1"/>
  <c r="U4244" i="1"/>
  <c r="V4244" i="1" s="1"/>
  <c r="Y4244" i="1"/>
  <c r="Z4244" i="1" s="1"/>
  <c r="AA4244" i="1" s="1"/>
  <c r="U3486" i="1"/>
  <c r="V3486" i="1" s="1"/>
  <c r="Y3486" i="1"/>
  <c r="Z3486" i="1" s="1"/>
  <c r="AA3486" i="1" s="1"/>
  <c r="U2454" i="1"/>
  <c r="V2454" i="1" s="1"/>
  <c r="Y2454" i="1"/>
  <c r="Z2454" i="1" s="1"/>
  <c r="AA2454" i="1" s="1"/>
  <c r="Z5762" i="1"/>
  <c r="AA5762" i="1" s="1"/>
  <c r="U1079" i="1"/>
  <c r="V1079" i="1" s="1"/>
  <c r="Y1079" i="1"/>
  <c r="Z1079" i="1" s="1"/>
  <c r="AA1079" i="1" s="1"/>
  <c r="U3384" i="1"/>
  <c r="V3384" i="1" s="1"/>
  <c r="Y3384" i="1"/>
  <c r="Z3384" i="1" s="1"/>
  <c r="AA3384" i="1" s="1"/>
  <c r="U263" i="1"/>
  <c r="V263" i="1" s="1"/>
  <c r="Y263" i="1"/>
  <c r="Z263" i="1" s="1"/>
  <c r="AA263" i="1" s="1"/>
  <c r="U179" i="1"/>
  <c r="V179" i="1" s="1"/>
  <c r="Y179" i="1"/>
  <c r="Z179" i="1" s="1"/>
  <c r="AA179" i="1" s="1"/>
  <c r="U850" i="1"/>
  <c r="V850" i="1" s="1"/>
  <c r="Y850" i="1"/>
  <c r="Z850" i="1" s="1"/>
  <c r="AA850" i="1" s="1"/>
  <c r="U3111" i="1"/>
  <c r="V3111" i="1" s="1"/>
  <c r="Y3111" i="1"/>
  <c r="Z3111" i="1" s="1"/>
  <c r="AA3111" i="1" s="1"/>
  <c r="U3802" i="1"/>
  <c r="V3802" i="1" s="1"/>
  <c r="Y3802" i="1"/>
  <c r="U1649" i="1"/>
  <c r="V1649" i="1" s="1"/>
  <c r="Y1649" i="1"/>
  <c r="Z1649" i="1" s="1"/>
  <c r="AA1649" i="1" s="1"/>
  <c r="U4053" i="1"/>
  <c r="V4053" i="1" s="1"/>
  <c r="Y4053" i="1"/>
  <c r="Z4053" i="1" s="1"/>
  <c r="AA4053" i="1" s="1"/>
  <c r="U283" i="1"/>
  <c r="V283" i="1" s="1"/>
  <c r="Y283" i="1"/>
  <c r="Z283" i="1" s="1"/>
  <c r="AA283" i="1" s="1"/>
  <c r="U2082" i="1"/>
  <c r="V2082" i="1" s="1"/>
  <c r="Y2082" i="1"/>
  <c r="Z2082" i="1" s="1"/>
  <c r="AA2082" i="1" s="1"/>
  <c r="U2022" i="1"/>
  <c r="V2022" i="1" s="1"/>
  <c r="Y2022" i="1"/>
  <c r="Z2022" i="1" s="1"/>
  <c r="AA2022" i="1" s="1"/>
  <c r="U4736" i="1"/>
  <c r="V4736" i="1" s="1"/>
  <c r="Y4736" i="1"/>
  <c r="Z4736" i="1" s="1"/>
  <c r="AA4736" i="1" s="1"/>
  <c r="U3183" i="1"/>
  <c r="V3183" i="1" s="1"/>
  <c r="Y3183" i="1"/>
  <c r="U4654" i="1"/>
  <c r="V4654" i="1" s="1"/>
  <c r="Y4654" i="1"/>
  <c r="Z4654" i="1" s="1"/>
  <c r="AA4654" i="1" s="1"/>
  <c r="U2609" i="1"/>
  <c r="V2609" i="1" s="1"/>
  <c r="Y2609" i="1"/>
  <c r="Z2609" i="1" s="1"/>
  <c r="AA2609" i="1" s="1"/>
  <c r="U674" i="1"/>
  <c r="V674" i="1" s="1"/>
  <c r="Y674" i="1"/>
  <c r="Z674" i="1" s="1"/>
  <c r="AA674" i="1" s="1"/>
  <c r="U673" i="1"/>
  <c r="V673" i="1" s="1"/>
  <c r="Y673" i="1"/>
  <c r="Z673" i="1" s="1"/>
  <c r="AA673" i="1" s="1"/>
  <c r="U653" i="1"/>
  <c r="V653" i="1" s="1"/>
  <c r="Y653" i="1"/>
  <c r="Z653" i="1" s="1"/>
  <c r="AA653" i="1" s="1"/>
  <c r="U2798" i="1"/>
  <c r="V2798" i="1" s="1"/>
  <c r="Y2798" i="1"/>
  <c r="Z2798" i="1" s="1"/>
  <c r="AA2798" i="1" s="1"/>
  <c r="U578" i="1"/>
  <c r="V578" i="1" s="1"/>
  <c r="Y578" i="1"/>
  <c r="U1664" i="1"/>
  <c r="V1664" i="1" s="1"/>
  <c r="Y1664" i="1"/>
  <c r="Z1664" i="1" s="1"/>
  <c r="AA1664" i="1" s="1"/>
  <c r="U3652" i="1"/>
  <c r="V3652" i="1" s="1"/>
  <c r="Y3652" i="1"/>
  <c r="Z3652" i="1" s="1"/>
  <c r="AA3652" i="1" s="1"/>
  <c r="U2157" i="1"/>
  <c r="V2157" i="1" s="1"/>
  <c r="Y2157" i="1"/>
  <c r="Z2157" i="1" s="1"/>
  <c r="AA2157" i="1" s="1"/>
  <c r="U1830" i="1"/>
  <c r="V1830" i="1" s="1"/>
  <c r="Y1830" i="1"/>
  <c r="Z1830" i="1" s="1"/>
  <c r="AA1830" i="1" s="1"/>
  <c r="U1875" i="1"/>
  <c r="V1875" i="1" s="1"/>
  <c r="Y1875" i="1"/>
  <c r="Z1875" i="1" s="1"/>
  <c r="AA1875" i="1" s="1"/>
  <c r="U1760" i="1"/>
  <c r="V1760" i="1" s="1"/>
  <c r="Y1760" i="1"/>
  <c r="Z1760" i="1" s="1"/>
  <c r="AA1760" i="1" s="1"/>
  <c r="U4639" i="1"/>
  <c r="V4639" i="1" s="1"/>
  <c r="Y4639" i="1"/>
  <c r="Z4639" i="1" s="1"/>
  <c r="AA4639" i="1" s="1"/>
  <c r="U2977" i="1"/>
  <c r="V2977" i="1" s="1"/>
  <c r="Y2977" i="1"/>
  <c r="Z2977" i="1" s="1"/>
  <c r="AA2977" i="1" s="1"/>
  <c r="U5545" i="1"/>
  <c r="V5545" i="1" s="1"/>
  <c r="Y5545" i="1"/>
  <c r="U2222" i="1"/>
  <c r="V2222" i="1" s="1"/>
  <c r="Y2222" i="1"/>
  <c r="Z2222" i="1" s="1"/>
  <c r="AA2222" i="1" s="1"/>
  <c r="U4166" i="1"/>
  <c r="V4166" i="1" s="1"/>
  <c r="Y4166" i="1"/>
  <c r="Z4166" i="1" s="1"/>
  <c r="AA4166" i="1" s="1"/>
  <c r="U3718" i="1"/>
  <c r="V3718" i="1" s="1"/>
  <c r="Y3718" i="1"/>
  <c r="Z3718" i="1" s="1"/>
  <c r="AA3718" i="1" s="1"/>
  <c r="U2887" i="1"/>
  <c r="V2887" i="1" s="1"/>
  <c r="Y2887" i="1"/>
  <c r="Z2887" i="1" s="1"/>
  <c r="AA2887" i="1" s="1"/>
  <c r="U2328" i="1"/>
  <c r="V2328" i="1" s="1"/>
  <c r="Y2328" i="1"/>
  <c r="Z2328" i="1" s="1"/>
  <c r="AA2328" i="1" s="1"/>
  <c r="U2342" i="1"/>
  <c r="V2342" i="1" s="1"/>
  <c r="Y2342" i="1"/>
  <c r="Z2342" i="1" s="1"/>
  <c r="AA2342" i="1" s="1"/>
  <c r="U2771" i="1"/>
  <c r="V2771" i="1" s="1"/>
  <c r="Y2771" i="1"/>
  <c r="Z2771" i="1" s="1"/>
  <c r="AA2771" i="1" s="1"/>
  <c r="U377" i="1"/>
  <c r="V377" i="1" s="1"/>
  <c r="Y377" i="1"/>
  <c r="Z377" i="1" s="1"/>
  <c r="AA377" i="1" s="1"/>
  <c r="U361" i="1"/>
  <c r="V361" i="1" s="1"/>
  <c r="Y361" i="1"/>
  <c r="Z361" i="1" s="1"/>
  <c r="AA361" i="1" s="1"/>
  <c r="U298" i="1"/>
  <c r="V298" i="1" s="1"/>
  <c r="Y298" i="1"/>
  <c r="Z298" i="1" s="1"/>
  <c r="AA298" i="1" s="1"/>
  <c r="U2842" i="1"/>
  <c r="V2842" i="1" s="1"/>
  <c r="Y2842" i="1"/>
  <c r="Z2842" i="1" s="1"/>
  <c r="AA2842" i="1" s="1"/>
  <c r="U4770" i="1"/>
  <c r="V4770" i="1" s="1"/>
  <c r="Y4770" i="1"/>
  <c r="Z4770" i="1" s="1"/>
  <c r="AA4770" i="1" s="1"/>
  <c r="U1954" i="1"/>
  <c r="V1954" i="1" s="1"/>
  <c r="Y1954" i="1"/>
  <c r="Z1954" i="1" s="1"/>
  <c r="AA1954" i="1" s="1"/>
  <c r="U3339" i="1"/>
  <c r="V3339" i="1" s="1"/>
  <c r="Y3339" i="1"/>
  <c r="Z3339" i="1" s="1"/>
  <c r="AA3339" i="1" s="1"/>
  <c r="U2919" i="1"/>
  <c r="V2919" i="1" s="1"/>
  <c r="Y2919" i="1"/>
  <c r="Z2919" i="1" s="1"/>
  <c r="AA2919" i="1" s="1"/>
  <c r="U956" i="1"/>
  <c r="V956" i="1" s="1"/>
  <c r="Y956" i="1"/>
  <c r="Z956" i="1" s="1"/>
  <c r="AA956" i="1" s="1"/>
  <c r="U4921" i="1"/>
  <c r="V4921" i="1" s="1"/>
  <c r="Y4921" i="1"/>
  <c r="Z4921" i="1" s="1"/>
  <c r="AA4921" i="1" s="1"/>
  <c r="U4242" i="1"/>
  <c r="V4242" i="1" s="1"/>
  <c r="Y4242" i="1"/>
  <c r="Z4242" i="1" s="1"/>
  <c r="AA4242" i="1" s="1"/>
  <c r="U2448" i="1"/>
  <c r="V2448" i="1" s="1"/>
  <c r="Y2448" i="1"/>
  <c r="Z2448" i="1" s="1"/>
  <c r="AA2448" i="1" s="1"/>
  <c r="U5763" i="1"/>
  <c r="V5763" i="1" s="1"/>
  <c r="Y5763" i="1"/>
  <c r="Z5763" i="1" s="1"/>
  <c r="AA5763" i="1" s="1"/>
  <c r="U1078" i="1"/>
  <c r="V1078" i="1" s="1"/>
  <c r="Y1078" i="1"/>
  <c r="Z1078" i="1" s="1"/>
  <c r="AA1078" i="1" s="1"/>
  <c r="U4709" i="1"/>
  <c r="V4709" i="1" s="1"/>
  <c r="Y4709" i="1"/>
  <c r="Z4709" i="1" s="1"/>
  <c r="AA4709" i="1" s="1"/>
  <c r="U211" i="1"/>
  <c r="V211" i="1" s="1"/>
  <c r="Y211" i="1"/>
  <c r="Z211" i="1" s="1"/>
  <c r="AA211" i="1" s="1"/>
  <c r="U167" i="1"/>
  <c r="V167" i="1" s="1"/>
  <c r="Y167" i="1"/>
  <c r="Z167" i="1" s="1"/>
  <c r="AA167" i="1" s="1"/>
  <c r="U866" i="1"/>
  <c r="V866" i="1" s="1"/>
  <c r="Y866" i="1"/>
  <c r="Z866" i="1" s="1"/>
  <c r="AA866" i="1" s="1"/>
  <c r="U3110" i="1"/>
  <c r="V3110" i="1" s="1"/>
  <c r="Y3110" i="1"/>
  <c r="Z3110" i="1" s="1"/>
  <c r="AA3110" i="1" s="1"/>
  <c r="U1648" i="1"/>
  <c r="V1648" i="1" s="1"/>
  <c r="Y1648" i="1"/>
  <c r="Z1648" i="1" s="1"/>
  <c r="AA1648" i="1" s="1"/>
  <c r="U4052" i="1"/>
  <c r="V4052" i="1" s="1"/>
  <c r="Y4052" i="1"/>
  <c r="Z4052" i="1" s="1"/>
  <c r="AA4052" i="1" s="1"/>
  <c r="U4396" i="1"/>
  <c r="V4396" i="1" s="1"/>
  <c r="Y4396" i="1"/>
  <c r="Z4396" i="1" s="1"/>
  <c r="AA4396" i="1" s="1"/>
  <c r="U2764" i="1"/>
  <c r="V2764" i="1" s="1"/>
  <c r="Y2764" i="1"/>
  <c r="Z2764" i="1" s="1"/>
  <c r="AA2764" i="1" s="1"/>
  <c r="U4887" i="1"/>
  <c r="V4887" i="1" s="1"/>
  <c r="Y4887" i="1"/>
  <c r="U3565" i="1"/>
  <c r="V3565" i="1" s="1"/>
  <c r="Y3565" i="1"/>
  <c r="Z3565" i="1" s="1"/>
  <c r="AA3565" i="1" s="1"/>
  <c r="U3473" i="1"/>
  <c r="V3473" i="1" s="1"/>
  <c r="Y3473" i="1"/>
  <c r="Z3473" i="1" s="1"/>
  <c r="AA3473" i="1" s="1"/>
  <c r="U3773" i="1"/>
  <c r="V3773" i="1" s="1"/>
  <c r="Y3773" i="1"/>
  <c r="Z3773" i="1" s="1"/>
  <c r="AA3773" i="1" s="1"/>
  <c r="U6032" i="1"/>
  <c r="V6032" i="1" s="1"/>
  <c r="Y6032" i="1"/>
  <c r="Z6032" i="1" s="1"/>
  <c r="AA6032" i="1" s="1"/>
  <c r="U4594" i="1"/>
  <c r="V4594" i="1" s="1"/>
  <c r="Y4594" i="1"/>
  <c r="Z4594" i="1" s="1"/>
  <c r="AA4594" i="1" s="1"/>
  <c r="U3017" i="1"/>
  <c r="V3017" i="1" s="1"/>
  <c r="Y3017" i="1"/>
  <c r="Z3017" i="1" s="1"/>
  <c r="AA3017" i="1" s="1"/>
  <c r="U1645" i="1"/>
  <c r="V1645" i="1" s="1"/>
  <c r="Y1645" i="1"/>
  <c r="Z1645" i="1" s="1"/>
  <c r="AA1645" i="1" s="1"/>
  <c r="U3391" i="1"/>
  <c r="V3391" i="1" s="1"/>
  <c r="Y3391" i="1"/>
  <c r="U4580" i="1"/>
  <c r="V4580" i="1" s="1"/>
  <c r="Y4580" i="1"/>
  <c r="Z4580" i="1" s="1"/>
  <c r="AA4580" i="1" s="1"/>
  <c r="U5078" i="1"/>
  <c r="V5078" i="1" s="1"/>
  <c r="Y5078" i="1"/>
  <c r="Z5078" i="1" s="1"/>
  <c r="AA5078" i="1" s="1"/>
  <c r="U4093" i="1"/>
  <c r="V4093" i="1" s="1"/>
  <c r="Y4093" i="1"/>
  <c r="Z4093" i="1" s="1"/>
  <c r="AA4093" i="1" s="1"/>
  <c r="U3006" i="1"/>
  <c r="V3006" i="1" s="1"/>
  <c r="Y3006" i="1"/>
  <c r="Z3006" i="1" s="1"/>
  <c r="AA3006" i="1" s="1"/>
  <c r="U5284" i="1"/>
  <c r="V5284" i="1" s="1"/>
  <c r="Y5284" i="1"/>
  <c r="U5059" i="1"/>
  <c r="V5059" i="1" s="1"/>
  <c r="Y5059" i="1"/>
  <c r="Z5059" i="1" s="1"/>
  <c r="AA5059" i="1" s="1"/>
  <c r="U5818" i="1"/>
  <c r="V5818" i="1" s="1"/>
  <c r="Y5818" i="1"/>
  <c r="U3021" i="1"/>
  <c r="V3021" i="1" s="1"/>
  <c r="Y3021" i="1"/>
  <c r="Z3021" i="1" s="1"/>
  <c r="AA3021" i="1" s="1"/>
  <c r="Z4626" i="1"/>
  <c r="AA4626" i="1" s="1"/>
  <c r="U1009" i="1"/>
  <c r="V1009" i="1" s="1"/>
  <c r="Y1009" i="1"/>
  <c r="Z1009" i="1" s="1"/>
  <c r="AA1009" i="1" s="1"/>
  <c r="U930" i="1"/>
  <c r="V930" i="1" s="1"/>
  <c r="Y930" i="1"/>
  <c r="Z930" i="1" s="1"/>
  <c r="AA930" i="1" s="1"/>
  <c r="U4910" i="1"/>
  <c r="V4910" i="1" s="1"/>
  <c r="Y4910" i="1"/>
  <c r="U2709" i="1"/>
  <c r="V2709" i="1" s="1"/>
  <c r="Y2709" i="1"/>
  <c r="Z2709" i="1" s="1"/>
  <c r="AA2709" i="1" s="1"/>
  <c r="U812" i="1"/>
  <c r="V812" i="1" s="1"/>
  <c r="Y812" i="1"/>
  <c r="Z812" i="1" s="1"/>
  <c r="AA812" i="1" s="1"/>
  <c r="U1119" i="1"/>
  <c r="V1119" i="1" s="1"/>
  <c r="Y1119" i="1"/>
  <c r="Z1119" i="1" s="1"/>
  <c r="AA1119" i="1" s="1"/>
  <c r="U1050" i="1"/>
  <c r="V1050" i="1" s="1"/>
  <c r="Y1050" i="1"/>
  <c r="Z1050" i="1" s="1"/>
  <c r="AA1050" i="1" s="1"/>
  <c r="U227" i="1"/>
  <c r="V227" i="1" s="1"/>
  <c r="Y227" i="1"/>
  <c r="Z227" i="1" s="1"/>
  <c r="AA227" i="1" s="1"/>
  <c r="U893" i="1"/>
  <c r="V893" i="1" s="1"/>
  <c r="Y893" i="1"/>
  <c r="Z893" i="1" s="1"/>
  <c r="AA893" i="1" s="1"/>
  <c r="U4269" i="1"/>
  <c r="V4269" i="1" s="1"/>
  <c r="Y4269" i="1"/>
  <c r="U5702" i="1"/>
  <c r="V5702" i="1" s="1"/>
  <c r="Y5702" i="1"/>
  <c r="Z5702" i="1" s="1"/>
  <c r="AA5702" i="1" s="1"/>
  <c r="U5143" i="1"/>
  <c r="V5143" i="1" s="1"/>
  <c r="Y5143" i="1"/>
  <c r="U5612" i="1"/>
  <c r="V5612" i="1" s="1"/>
  <c r="Y5612" i="1"/>
  <c r="Z5612" i="1" s="1"/>
  <c r="AA5612" i="1" s="1"/>
  <c r="U217" i="1"/>
  <c r="V217" i="1" s="1"/>
  <c r="Y217" i="1"/>
  <c r="Z217" i="1" s="1"/>
  <c r="AA217" i="1" s="1"/>
  <c r="U163" i="1"/>
  <c r="V163" i="1" s="1"/>
  <c r="Y163" i="1"/>
  <c r="Z163" i="1" s="1"/>
  <c r="AA163" i="1" s="1"/>
  <c r="U843" i="1"/>
  <c r="V843" i="1" s="1"/>
  <c r="Y843" i="1"/>
  <c r="U1638" i="1"/>
  <c r="V1638" i="1" s="1"/>
  <c r="Y1638" i="1"/>
  <c r="Z1638" i="1" s="1"/>
  <c r="AA1638" i="1" s="1"/>
  <c r="U3088" i="1"/>
  <c r="V3088" i="1" s="1"/>
  <c r="Y3088" i="1"/>
  <c r="Z3088" i="1" s="1"/>
  <c r="AA3088" i="1" s="1"/>
  <c r="U4961" i="1"/>
  <c r="V4961" i="1" s="1"/>
  <c r="Y4961" i="1"/>
  <c r="Z4961" i="1" s="1"/>
  <c r="AA4961" i="1" s="1"/>
  <c r="U5553" i="1"/>
  <c r="V5553" i="1" s="1"/>
  <c r="Y5553" i="1"/>
  <c r="Z5553" i="1" s="1"/>
  <c r="AA5553" i="1" s="1"/>
  <c r="U6036" i="1"/>
  <c r="V6036" i="1" s="1"/>
  <c r="Y6036" i="1"/>
  <c r="Z6036" i="1" s="1"/>
  <c r="AA6036" i="1" s="1"/>
  <c r="U4033" i="1"/>
  <c r="V4033" i="1" s="1"/>
  <c r="Y4033" i="1"/>
  <c r="U2812" i="1"/>
  <c r="V2812" i="1" s="1"/>
  <c r="Y2812" i="1"/>
  <c r="Z2812" i="1" s="1"/>
  <c r="AA2812" i="1" s="1"/>
  <c r="U5034" i="1"/>
  <c r="V5034" i="1" s="1"/>
  <c r="Y5034" i="1"/>
  <c r="Z5034" i="1" s="1"/>
  <c r="AA5034" i="1" s="1"/>
  <c r="U3357" i="1"/>
  <c r="V3357" i="1" s="1"/>
  <c r="Y3357" i="1"/>
  <c r="Z3357" i="1" s="1"/>
  <c r="AA3357" i="1" s="1"/>
  <c r="U4817" i="1"/>
  <c r="V4817" i="1" s="1"/>
  <c r="Y4817" i="1"/>
  <c r="Z4817" i="1" s="1"/>
  <c r="AA4817" i="1" s="1"/>
  <c r="U5164" i="1"/>
  <c r="V5164" i="1" s="1"/>
  <c r="Y5164" i="1"/>
  <c r="Z5164" i="1" s="1"/>
  <c r="AA5164" i="1" s="1"/>
  <c r="U4078" i="1"/>
  <c r="V4078" i="1" s="1"/>
  <c r="Y4078" i="1"/>
  <c r="Z4078" i="1" s="1"/>
  <c r="AA4078" i="1" s="1"/>
  <c r="U1836" i="1"/>
  <c r="V1836" i="1" s="1"/>
  <c r="Y1836" i="1"/>
  <c r="Z1836" i="1" s="1"/>
  <c r="AA1836" i="1" s="1"/>
  <c r="U1802" i="1"/>
  <c r="V1802" i="1" s="1"/>
  <c r="Y1802" i="1"/>
  <c r="Z1802" i="1" s="1"/>
  <c r="AA1802" i="1" s="1"/>
  <c r="U3668" i="1"/>
  <c r="V3668" i="1" s="1"/>
  <c r="Y3668" i="1"/>
  <c r="Z3668" i="1" s="1"/>
  <c r="AA3668" i="1" s="1"/>
  <c r="U4424" i="1"/>
  <c r="V4424" i="1" s="1"/>
  <c r="Y4424" i="1"/>
  <c r="Z4424" i="1" s="1"/>
  <c r="AA4424" i="1" s="1"/>
  <c r="U2291" i="1"/>
  <c r="V2291" i="1" s="1"/>
  <c r="Y2291" i="1"/>
  <c r="Z2291" i="1" s="1"/>
  <c r="AA2291" i="1" s="1"/>
  <c r="U2692" i="1"/>
  <c r="V2692" i="1" s="1"/>
  <c r="Y2692" i="1"/>
  <c r="Z2692" i="1" s="1"/>
  <c r="AA2692" i="1" s="1"/>
  <c r="U2941" i="1"/>
  <c r="V2941" i="1" s="1"/>
  <c r="Y2941" i="1"/>
  <c r="Z2941" i="1" s="1"/>
  <c r="AA2941" i="1" s="1"/>
  <c r="U3434" i="1"/>
  <c r="V3434" i="1" s="1"/>
  <c r="Y3434" i="1"/>
  <c r="Z3434" i="1" s="1"/>
  <c r="AA3434" i="1" s="1"/>
  <c r="U1740" i="1"/>
  <c r="V1740" i="1" s="1"/>
  <c r="Y1740" i="1"/>
  <c r="Z1740" i="1" s="1"/>
  <c r="AA1740" i="1" s="1"/>
  <c r="U4175" i="1"/>
  <c r="V4175" i="1" s="1"/>
  <c r="Y4175" i="1"/>
  <c r="Z4175" i="1" s="1"/>
  <c r="AA4175" i="1" s="1"/>
  <c r="U3704" i="1"/>
  <c r="V3704" i="1" s="1"/>
  <c r="Y3704" i="1"/>
  <c r="Z3704" i="1" s="1"/>
  <c r="AA3704" i="1" s="1"/>
  <c r="U2876" i="1"/>
  <c r="V2876" i="1" s="1"/>
  <c r="Y2876" i="1"/>
  <c r="Z2876" i="1" s="1"/>
  <c r="AA2876" i="1" s="1"/>
  <c r="Z5429" i="1"/>
  <c r="AA5429" i="1" s="1"/>
  <c r="Z5430" i="1"/>
  <c r="AA5430" i="1" s="1"/>
  <c r="U4576" i="1"/>
  <c r="V4576" i="1" s="1"/>
  <c r="Y4576" i="1"/>
  <c r="U6122" i="1"/>
  <c r="V6122" i="1" s="1"/>
  <c r="Y6122" i="1"/>
  <c r="Z6122" i="1" s="1"/>
  <c r="AA6122" i="1" s="1"/>
  <c r="U5639" i="1"/>
  <c r="V5639" i="1" s="1"/>
  <c r="Y5639" i="1"/>
  <c r="Z5639" i="1" s="1"/>
  <c r="AA5639" i="1" s="1"/>
  <c r="U3812" i="1"/>
  <c r="V3812" i="1" s="1"/>
  <c r="Y3812" i="1"/>
  <c r="Z3812" i="1" s="1"/>
  <c r="AA3812" i="1" s="1"/>
  <c r="U5517" i="1"/>
  <c r="V5517" i="1" s="1"/>
  <c r="Y5517" i="1"/>
  <c r="U3423" i="1"/>
  <c r="V3423" i="1" s="1"/>
  <c r="Y3423" i="1"/>
  <c r="Z3423" i="1" s="1"/>
  <c r="AA3423" i="1" s="1"/>
  <c r="U4937" i="1"/>
  <c r="V4937" i="1" s="1"/>
  <c r="Y4937" i="1"/>
  <c r="Z4937" i="1" s="1"/>
  <c r="AA4937" i="1" s="1"/>
  <c r="Z4845" i="1"/>
  <c r="AA4845" i="1" s="1"/>
  <c r="Z4846" i="1"/>
  <c r="AA4846" i="1" s="1"/>
  <c r="U5396" i="1"/>
  <c r="V5396" i="1" s="1"/>
  <c r="Y5396" i="1"/>
  <c r="Z5396" i="1" s="1"/>
  <c r="AA5396" i="1" s="1"/>
  <c r="U6134" i="1"/>
  <c r="V6134" i="1" s="1"/>
  <c r="Y6134" i="1"/>
  <c r="Z6134" i="1" s="1"/>
  <c r="AA6134" i="1" s="1"/>
  <c r="U3811" i="1"/>
  <c r="V3811" i="1" s="1"/>
  <c r="Y3811" i="1"/>
  <c r="Z5607" i="1"/>
  <c r="AA5607" i="1" s="1"/>
  <c r="Z5606" i="1"/>
  <c r="AA5606" i="1" s="1"/>
  <c r="U3422" i="1"/>
  <c r="V3422" i="1" s="1"/>
  <c r="Y3422" i="1"/>
  <c r="Z3422" i="1" s="1"/>
  <c r="AA3422" i="1" s="1"/>
  <c r="U4901" i="1"/>
  <c r="V4901" i="1" s="1"/>
  <c r="Y4901" i="1"/>
  <c r="Z4901" i="1" s="1"/>
  <c r="AA4901" i="1" s="1"/>
  <c r="U5214" i="1"/>
  <c r="V5214" i="1" s="1"/>
  <c r="Y5214" i="1"/>
  <c r="Z5214" i="1" s="1"/>
  <c r="AA5214" i="1" s="1"/>
  <c r="U3874" i="1"/>
  <c r="V3874" i="1" s="1"/>
  <c r="Y3874" i="1"/>
  <c r="Z3874" i="1" s="1"/>
  <c r="AA3874" i="1" s="1"/>
  <c r="U5074" i="1"/>
  <c r="V5074" i="1" s="1"/>
  <c r="Y5074" i="1"/>
  <c r="Z5074" i="1" s="1"/>
  <c r="AA5074" i="1" s="1"/>
  <c r="Z5965" i="1"/>
  <c r="AA5965" i="1" s="1"/>
  <c r="Z5967" i="1"/>
  <c r="AA5967" i="1" s="1"/>
  <c r="U4993" i="1"/>
  <c r="V4993" i="1" s="1"/>
  <c r="Y4993" i="1"/>
  <c r="U5326" i="1"/>
  <c r="V5326" i="1" s="1"/>
  <c r="Y5326" i="1"/>
  <c r="Z5326" i="1" s="1"/>
  <c r="AA5326" i="1" s="1"/>
  <c r="U3410" i="1"/>
  <c r="V3410" i="1" s="1"/>
  <c r="Y3410" i="1"/>
  <c r="Z3410" i="1" s="1"/>
  <c r="AA3410" i="1" s="1"/>
  <c r="U2357" i="1"/>
  <c r="V2357" i="1" s="1"/>
  <c r="Y2357" i="1"/>
  <c r="Z2357" i="1" s="1"/>
  <c r="AA2357" i="1" s="1"/>
  <c r="U1699" i="1"/>
  <c r="V1699" i="1" s="1"/>
  <c r="Y1699" i="1"/>
  <c r="Z1699" i="1" s="1"/>
  <c r="AA1699" i="1" s="1"/>
  <c r="U450" i="1"/>
  <c r="V450" i="1" s="1"/>
  <c r="Y450" i="1"/>
  <c r="Z450" i="1" s="1"/>
  <c r="AA450" i="1" s="1"/>
  <c r="U365" i="1"/>
  <c r="V365" i="1" s="1"/>
  <c r="Y365" i="1"/>
  <c r="Z365" i="1" s="1"/>
  <c r="AA365" i="1" s="1"/>
  <c r="U324" i="1"/>
  <c r="V324" i="1" s="1"/>
  <c r="Y324" i="1"/>
  <c r="Z324" i="1" s="1"/>
  <c r="AA324" i="1" s="1"/>
  <c r="U4381" i="1"/>
  <c r="V4381" i="1" s="1"/>
  <c r="Y4381" i="1"/>
  <c r="Z4381" i="1" s="1"/>
  <c r="AA4381" i="1" s="1"/>
  <c r="U4783" i="1"/>
  <c r="V4783" i="1" s="1"/>
  <c r="Y4783" i="1"/>
  <c r="Z4783" i="1" s="1"/>
  <c r="AA4783" i="1" s="1"/>
  <c r="U5776" i="1"/>
  <c r="V5776" i="1" s="1"/>
  <c r="Y5776" i="1"/>
  <c r="Z5776" i="1" s="1"/>
  <c r="AA5776" i="1" s="1"/>
  <c r="U3018" i="1"/>
  <c r="V3018" i="1" s="1"/>
  <c r="Y3018" i="1"/>
  <c r="Z3018" i="1" s="1"/>
  <c r="AA3018" i="1" s="1"/>
  <c r="U1617" i="1"/>
  <c r="V1617" i="1" s="1"/>
  <c r="Y1617" i="1"/>
  <c r="Z1617" i="1" s="1"/>
  <c r="AA1617" i="1" s="1"/>
  <c r="U3154" i="1"/>
  <c r="V3154" i="1" s="1"/>
  <c r="Y3154" i="1"/>
  <c r="Z3154" i="1" s="1"/>
  <c r="AA3154" i="1" s="1"/>
  <c r="U137" i="1"/>
  <c r="V137" i="1" s="1"/>
  <c r="Y137" i="1"/>
  <c r="Z137" i="1" s="1"/>
  <c r="AA137" i="1" s="1"/>
  <c r="U1943" i="1"/>
  <c r="V1943" i="1" s="1"/>
  <c r="Y1943" i="1"/>
  <c r="U4285" i="1"/>
  <c r="V4285" i="1" s="1"/>
  <c r="Y4285" i="1"/>
  <c r="Z4285" i="1" s="1"/>
  <c r="AA4285" i="1" s="1"/>
  <c r="U1003" i="1"/>
  <c r="V1003" i="1" s="1"/>
  <c r="Y1003" i="1"/>
  <c r="Z1003" i="1" s="1"/>
  <c r="AA1003" i="1" s="1"/>
  <c r="U968" i="1"/>
  <c r="V968" i="1" s="1"/>
  <c r="Y968" i="1"/>
  <c r="Z968" i="1" s="1"/>
  <c r="AA968" i="1" s="1"/>
  <c r="U2751" i="1"/>
  <c r="V2751" i="1" s="1"/>
  <c r="Y2751" i="1"/>
  <c r="Z2751" i="1" s="1"/>
  <c r="AA2751" i="1" s="1"/>
  <c r="U817" i="1"/>
  <c r="V817" i="1" s="1"/>
  <c r="Y817" i="1"/>
  <c r="Z817" i="1" s="1"/>
  <c r="AA817" i="1" s="1"/>
  <c r="U2574" i="1"/>
  <c r="V2574" i="1" s="1"/>
  <c r="Y2574" i="1"/>
  <c r="Z2574" i="1" s="1"/>
  <c r="AA2574" i="1" s="1"/>
  <c r="U5536" i="1"/>
  <c r="V5536" i="1" s="1"/>
  <c r="Y5536" i="1"/>
  <c r="U1773" i="1"/>
  <c r="V1773" i="1" s="1"/>
  <c r="Y1773" i="1"/>
  <c r="Z1773" i="1" s="1"/>
  <c r="AA1773" i="1" s="1"/>
  <c r="U4127" i="1"/>
  <c r="V4127" i="1" s="1"/>
  <c r="Y4127" i="1"/>
  <c r="Z4127" i="1" s="1"/>
  <c r="AA4127" i="1" s="1"/>
  <c r="U3638" i="1"/>
  <c r="V3638" i="1" s="1"/>
  <c r="Y3638" i="1"/>
  <c r="Z3638" i="1" s="1"/>
  <c r="AA3638" i="1" s="1"/>
  <c r="U798" i="1"/>
  <c r="V798" i="1" s="1"/>
  <c r="Y798" i="1"/>
  <c r="Z798" i="1" s="1"/>
  <c r="AA798" i="1" s="1"/>
  <c r="U869" i="1"/>
  <c r="V869" i="1" s="1"/>
  <c r="Y869" i="1"/>
  <c r="Z869" i="1" s="1"/>
  <c r="AA869" i="1" s="1"/>
  <c r="U3002" i="1"/>
  <c r="V3002" i="1" s="1"/>
  <c r="Y3002" i="1"/>
  <c r="Z3002" i="1" s="1"/>
  <c r="AA3002" i="1" s="1"/>
  <c r="U2140" i="1"/>
  <c r="V2140" i="1" s="1"/>
  <c r="Y2140" i="1"/>
  <c r="Z2140" i="1" s="1"/>
  <c r="AA2140" i="1" s="1"/>
  <c r="U1916" i="1"/>
  <c r="V1916" i="1" s="1"/>
  <c r="Y1916" i="1"/>
  <c r="Z1916" i="1" s="1"/>
  <c r="AA1916" i="1" s="1"/>
  <c r="U3369" i="1"/>
  <c r="V3369" i="1" s="1"/>
  <c r="Y3369" i="1"/>
  <c r="Z3369" i="1" s="1"/>
  <c r="AA3369" i="1" s="1"/>
  <c r="U1783" i="1"/>
  <c r="V1783" i="1" s="1"/>
  <c r="Y1783" i="1"/>
  <c r="Z1783" i="1" s="1"/>
  <c r="AA1783" i="1" s="1"/>
  <c r="U4155" i="1"/>
  <c r="V4155" i="1" s="1"/>
  <c r="Y4155" i="1"/>
  <c r="Z4155" i="1" s="1"/>
  <c r="AA4155" i="1" s="1"/>
  <c r="U437" i="1"/>
  <c r="V437" i="1" s="1"/>
  <c r="Y437" i="1"/>
  <c r="Z437" i="1" s="1"/>
  <c r="AA437" i="1" s="1"/>
  <c r="U4656" i="1"/>
  <c r="V4656" i="1" s="1"/>
  <c r="Y4656" i="1"/>
  <c r="U3103" i="1"/>
  <c r="V3103" i="1" s="1"/>
  <c r="Y3103" i="1"/>
  <c r="Z3103" i="1" s="1"/>
  <c r="AA3103" i="1" s="1"/>
  <c r="U1162" i="1"/>
  <c r="V1162" i="1" s="1"/>
  <c r="Y1162" i="1"/>
  <c r="Z1162" i="1" s="1"/>
  <c r="AA1162" i="1" s="1"/>
  <c r="U4044" i="1"/>
  <c r="V4044" i="1" s="1"/>
  <c r="Y4044" i="1"/>
  <c r="Z4044" i="1" s="1"/>
  <c r="AA4044" i="1" s="1"/>
  <c r="U1922" i="1"/>
  <c r="V1922" i="1" s="1"/>
  <c r="Y1922" i="1"/>
  <c r="Z1922" i="1" s="1"/>
  <c r="AA1922" i="1" s="1"/>
  <c r="U2479" i="1"/>
  <c r="V2479" i="1" s="1"/>
  <c r="Y2479" i="1"/>
  <c r="Z2479" i="1" s="1"/>
  <c r="AA2479" i="1" s="1"/>
  <c r="U2698" i="1"/>
  <c r="V2698" i="1" s="1"/>
  <c r="Y2698" i="1"/>
  <c r="Z2698" i="1" s="1"/>
  <c r="AA2698" i="1" s="1"/>
  <c r="U2714" i="1"/>
  <c r="V2714" i="1" s="1"/>
  <c r="Y2714" i="1"/>
  <c r="Z2714" i="1" s="1"/>
  <c r="AA2714" i="1" s="1"/>
  <c r="U256" i="1"/>
  <c r="V256" i="1" s="1"/>
  <c r="Y256" i="1"/>
  <c r="Z256" i="1" s="1"/>
  <c r="AA256" i="1" s="1"/>
  <c r="U1639" i="1"/>
  <c r="V1639" i="1" s="1"/>
  <c r="Y1639" i="1"/>
  <c r="Z1639" i="1" s="1"/>
  <c r="AA1639" i="1" s="1"/>
  <c r="U5342" i="1"/>
  <c r="V5342" i="1" s="1"/>
  <c r="Y5342" i="1"/>
  <c r="Z5342" i="1" s="1"/>
  <c r="AA5342" i="1" s="1"/>
  <c r="U1370" i="1"/>
  <c r="V1370" i="1" s="1"/>
  <c r="Y1370" i="1"/>
  <c r="Z1370" i="1" s="1"/>
  <c r="AA1370" i="1" s="1"/>
  <c r="U1440" i="1"/>
  <c r="V1440" i="1" s="1"/>
  <c r="Y1440" i="1"/>
  <c r="Z1440" i="1" s="1"/>
  <c r="AA1440" i="1" s="1"/>
  <c r="U1245" i="1"/>
  <c r="V1245" i="1" s="1"/>
  <c r="Y1245" i="1"/>
  <c r="Z1245" i="1" s="1"/>
  <c r="AA1245" i="1" s="1"/>
  <c r="U2118" i="1"/>
  <c r="V2118" i="1" s="1"/>
  <c r="Y2118" i="1"/>
  <c r="Z2118" i="1" s="1"/>
  <c r="AA2118" i="1" s="1"/>
  <c r="U652" i="1"/>
  <c r="V652" i="1" s="1"/>
  <c r="Y652" i="1"/>
  <c r="Z652" i="1" s="1"/>
  <c r="AA652" i="1" s="1"/>
  <c r="U5099" i="1"/>
  <c r="V5099" i="1" s="1"/>
  <c r="Y5099" i="1"/>
  <c r="Z5099" i="1" s="1"/>
  <c r="AA5099" i="1" s="1"/>
  <c r="U2992" i="1"/>
  <c r="V2992" i="1" s="1"/>
  <c r="Y2992" i="1"/>
  <c r="Z2992" i="1" s="1"/>
  <c r="AA2992" i="1" s="1"/>
  <c r="U2313" i="1"/>
  <c r="V2313" i="1" s="1"/>
  <c r="Y2313" i="1"/>
  <c r="Z2313" i="1" s="1"/>
  <c r="AA2313" i="1" s="1"/>
  <c r="U5407" i="1"/>
  <c r="V5407" i="1" s="1"/>
  <c r="Y5407" i="1"/>
  <c r="Z5407" i="1" s="1"/>
  <c r="AA5407" i="1" s="1"/>
  <c r="U821" i="1"/>
  <c r="V821" i="1" s="1"/>
  <c r="Y821" i="1"/>
  <c r="Z821" i="1" s="1"/>
  <c r="AA821" i="1" s="1"/>
  <c r="U847" i="1"/>
  <c r="V847" i="1" s="1"/>
  <c r="Y847" i="1"/>
  <c r="Z847" i="1" s="1"/>
  <c r="AA847" i="1" s="1"/>
  <c r="U3158" i="1"/>
  <c r="V3158" i="1" s="1"/>
  <c r="Y3158" i="1"/>
  <c r="U64" i="1"/>
  <c r="V64" i="1" s="1"/>
  <c r="Y64" i="1"/>
  <c r="Z64" i="1" s="1"/>
  <c r="AA64" i="1" s="1"/>
  <c r="U17" i="1"/>
  <c r="V17" i="1" s="1"/>
  <c r="Y17" i="1"/>
  <c r="Z17" i="1" s="1"/>
  <c r="AA17" i="1" s="1"/>
  <c r="U5360" i="1"/>
  <c r="V5360" i="1" s="1"/>
  <c r="Y5360" i="1"/>
  <c r="Z5360" i="1" s="1"/>
  <c r="AA5360" i="1" s="1"/>
  <c r="U6179" i="1"/>
  <c r="V6179" i="1" s="1"/>
  <c r="Y6179" i="1"/>
  <c r="Z6179" i="1" s="1"/>
  <c r="AA6179" i="1" s="1"/>
  <c r="U6103" i="1"/>
  <c r="V6103" i="1" s="1"/>
  <c r="Y6103" i="1"/>
  <c r="Z6103" i="1" s="1"/>
  <c r="AA6103" i="1" s="1"/>
  <c r="U2516" i="1"/>
  <c r="V2516" i="1" s="1"/>
  <c r="Y2516" i="1"/>
  <c r="Z2516" i="1" s="1"/>
  <c r="AA2516" i="1" s="1"/>
  <c r="U2546" i="1"/>
  <c r="V2546" i="1" s="1"/>
  <c r="Y2546" i="1"/>
  <c r="Z2546" i="1" s="1"/>
  <c r="AA2546" i="1" s="1"/>
  <c r="U2410" i="1"/>
  <c r="V2410" i="1" s="1"/>
  <c r="Y2410" i="1"/>
  <c r="Z2410" i="1" s="1"/>
  <c r="AA2410" i="1" s="1"/>
  <c r="U5523" i="1"/>
  <c r="V5523" i="1" s="1"/>
  <c r="Y5523" i="1"/>
  <c r="Z5523" i="1" s="1"/>
  <c r="AA5523" i="1" s="1"/>
  <c r="U4451" i="1"/>
  <c r="V4451" i="1" s="1"/>
  <c r="Y4451" i="1"/>
  <c r="U1361" i="1"/>
  <c r="V1361" i="1" s="1"/>
  <c r="Y1361" i="1"/>
  <c r="Z1361" i="1" s="1"/>
  <c r="AA1361" i="1" s="1"/>
  <c r="U1517" i="1"/>
  <c r="V1517" i="1" s="1"/>
  <c r="Y1517" i="1"/>
  <c r="Z1517" i="1" s="1"/>
  <c r="AA1517" i="1" s="1"/>
  <c r="U1236" i="1"/>
  <c r="V1236" i="1" s="1"/>
  <c r="Y1236" i="1"/>
  <c r="Z1236" i="1" s="1"/>
  <c r="AA1236" i="1" s="1"/>
  <c r="U2063" i="1"/>
  <c r="V2063" i="1" s="1"/>
  <c r="Y2063" i="1"/>
  <c r="Z2063" i="1" s="1"/>
  <c r="AA2063" i="1" s="1"/>
  <c r="U782" i="1"/>
  <c r="V782" i="1" s="1"/>
  <c r="Y782" i="1"/>
  <c r="Z782" i="1" s="1"/>
  <c r="AA782" i="1" s="1"/>
  <c r="U1659" i="1"/>
  <c r="V1659" i="1" s="1"/>
  <c r="Y1659" i="1"/>
  <c r="Z1659" i="1" s="1"/>
  <c r="AA1659" i="1" s="1"/>
  <c r="U3670" i="1"/>
  <c r="V3670" i="1" s="1"/>
  <c r="Y3670" i="1"/>
  <c r="Z3670" i="1" s="1"/>
  <c r="AA3670" i="1" s="1"/>
  <c r="U2232" i="1"/>
  <c r="V2232" i="1" s="1"/>
  <c r="Y2232" i="1"/>
  <c r="Z2232" i="1" s="1"/>
  <c r="AA2232" i="1" s="1"/>
  <c r="U5188" i="1"/>
  <c r="V5188" i="1" s="1"/>
  <c r="Y5188" i="1"/>
  <c r="Z5188" i="1" s="1"/>
  <c r="AA5188" i="1" s="1"/>
  <c r="U4671" i="1"/>
  <c r="V4671" i="1" s="1"/>
  <c r="Y4671" i="1"/>
  <c r="Z4671" i="1" s="1"/>
  <c r="AA4671" i="1" s="1"/>
  <c r="U2458" i="1"/>
  <c r="V2458" i="1" s="1"/>
  <c r="Y2458" i="1"/>
  <c r="Z2458" i="1" s="1"/>
  <c r="AA2458" i="1" s="1"/>
  <c r="U3105" i="1"/>
  <c r="V3105" i="1" s="1"/>
  <c r="Y3105" i="1"/>
  <c r="Z3105" i="1" s="1"/>
  <c r="AA3105" i="1" s="1"/>
  <c r="U5067" i="1"/>
  <c r="V5067" i="1" s="1"/>
  <c r="Y5067" i="1"/>
  <c r="Z5067" i="1" s="1"/>
  <c r="AA5067" i="1" s="1"/>
  <c r="U3027" i="1"/>
  <c r="V3027" i="1" s="1"/>
  <c r="Y3027" i="1"/>
  <c r="U1088" i="1"/>
  <c r="V1088" i="1" s="1"/>
  <c r="Y1088" i="1"/>
  <c r="Z1088" i="1" s="1"/>
  <c r="AA1088" i="1" s="1"/>
  <c r="U4721" i="1"/>
  <c r="V4721" i="1" s="1"/>
  <c r="Y4721" i="1"/>
  <c r="Z4721" i="1" s="1"/>
  <c r="AA4721" i="1" s="1"/>
  <c r="U232" i="1"/>
  <c r="V232" i="1" s="1"/>
  <c r="Y232" i="1"/>
  <c r="Z232" i="1" s="1"/>
  <c r="AA232" i="1" s="1"/>
  <c r="U169" i="1"/>
  <c r="V169" i="1" s="1"/>
  <c r="Y169" i="1"/>
  <c r="Z169" i="1" s="1"/>
  <c r="AA169" i="1" s="1"/>
  <c r="U884" i="1"/>
  <c r="V884" i="1" s="1"/>
  <c r="Y884" i="1"/>
  <c r="Z884" i="1" s="1"/>
  <c r="AA884" i="1" s="1"/>
  <c r="U3104" i="1"/>
  <c r="V3104" i="1" s="1"/>
  <c r="Y3104" i="1"/>
  <c r="Z3104" i="1" s="1"/>
  <c r="AA3104" i="1" s="1"/>
  <c r="U1131" i="1"/>
  <c r="V1131" i="1" s="1"/>
  <c r="Y1131" i="1"/>
  <c r="Z1131" i="1" s="1"/>
  <c r="AA1131" i="1" s="1"/>
  <c r="U1646" i="1"/>
  <c r="V1646" i="1" s="1"/>
  <c r="Y1646" i="1"/>
  <c r="Z1646" i="1" s="1"/>
  <c r="AA1646" i="1" s="1"/>
  <c r="U4513" i="1"/>
  <c r="V4513" i="1" s="1"/>
  <c r="Y4513" i="1"/>
  <c r="Z4513" i="1" s="1"/>
  <c r="AA4513" i="1" s="1"/>
  <c r="U5227" i="1"/>
  <c r="V5227" i="1" s="1"/>
  <c r="Y5227" i="1"/>
  <c r="Z5227" i="1" s="1"/>
  <c r="AA5227" i="1" s="1"/>
  <c r="U5325" i="1"/>
  <c r="V5325" i="1" s="1"/>
  <c r="Y5325" i="1"/>
  <c r="Z5325" i="1" s="1"/>
  <c r="AA5325" i="1" s="1"/>
  <c r="U5254" i="1"/>
  <c r="V5254" i="1" s="1"/>
  <c r="Y5254" i="1"/>
  <c r="Z5254" i="1" s="1"/>
  <c r="AA5254" i="1" s="1"/>
  <c r="U4897" i="1"/>
  <c r="V4897" i="1" s="1"/>
  <c r="Y4897" i="1"/>
  <c r="Z4897" i="1" s="1"/>
  <c r="AA4897" i="1" s="1"/>
  <c r="U1146" i="1"/>
  <c r="V1146" i="1" s="1"/>
  <c r="Y1146" i="1"/>
  <c r="Z1146" i="1" s="1"/>
  <c r="AA1146" i="1" s="1"/>
  <c r="U5789" i="1"/>
  <c r="V5789" i="1" s="1"/>
  <c r="Y5789" i="1"/>
  <c r="U2596" i="1"/>
  <c r="V2596" i="1" s="1"/>
  <c r="Y2596" i="1"/>
  <c r="Z2596" i="1" s="1"/>
  <c r="AA2596" i="1" s="1"/>
  <c r="U4858" i="1"/>
  <c r="V4858" i="1" s="1"/>
  <c r="Y4858" i="1"/>
  <c r="U4641" i="1"/>
  <c r="V4641" i="1" s="1"/>
  <c r="Y4641" i="1"/>
  <c r="Z4641" i="1" s="1"/>
  <c r="AA4641" i="1" s="1"/>
  <c r="U3708" i="1"/>
  <c r="V3708" i="1" s="1"/>
  <c r="Y3708" i="1"/>
  <c r="Z3708" i="1" s="1"/>
  <c r="AA3708" i="1" s="1"/>
  <c r="U2849" i="1"/>
  <c r="V2849" i="1" s="1"/>
  <c r="Y2849" i="1"/>
  <c r="Z2849" i="1" s="1"/>
  <c r="AA2849" i="1" s="1"/>
  <c r="U246" i="1"/>
  <c r="V246" i="1" s="1"/>
  <c r="Y246" i="1"/>
  <c r="Z246" i="1" s="1"/>
  <c r="AA246" i="1" s="1"/>
  <c r="Z5769" i="1"/>
  <c r="AA5769" i="1" s="1"/>
  <c r="U4796" i="1"/>
  <c r="V4796" i="1" s="1"/>
  <c r="Y4796" i="1"/>
  <c r="Z4796" i="1" s="1"/>
  <c r="AA4796" i="1" s="1"/>
  <c r="U2622" i="1"/>
  <c r="V2622" i="1" s="1"/>
  <c r="Y2622" i="1"/>
  <c r="Z2622" i="1" s="1"/>
  <c r="AA2622" i="1" s="1"/>
  <c r="U771" i="1"/>
  <c r="V771" i="1" s="1"/>
  <c r="Y771" i="1"/>
  <c r="Z771" i="1" s="1"/>
  <c r="AA771" i="1" s="1"/>
  <c r="U4602" i="1"/>
  <c r="V4602" i="1" s="1"/>
  <c r="Y4602" i="1"/>
  <c r="Z4602" i="1" s="1"/>
  <c r="AA4602" i="1" s="1"/>
  <c r="U2653" i="1"/>
  <c r="V2653" i="1" s="1"/>
  <c r="Y2653" i="1"/>
  <c r="Z2653" i="1" s="1"/>
  <c r="AA2653" i="1" s="1"/>
  <c r="U5419" i="1"/>
  <c r="V5419" i="1" s="1"/>
  <c r="Y5419" i="1"/>
  <c r="U349" i="1"/>
  <c r="V349" i="1" s="1"/>
  <c r="Y349" i="1"/>
  <c r="Z349" i="1" s="1"/>
  <c r="AA349" i="1" s="1"/>
  <c r="U948" i="1"/>
  <c r="V948" i="1" s="1"/>
  <c r="Y948" i="1"/>
  <c r="Z948" i="1" s="1"/>
  <c r="AA948" i="1" s="1"/>
  <c r="Z5958" i="1"/>
  <c r="AA5958" i="1" s="1"/>
  <c r="Z5957" i="1"/>
  <c r="AA5957" i="1" s="1"/>
  <c r="Z5106" i="1"/>
  <c r="AA5106" i="1" s="1"/>
  <c r="Z5971" i="1"/>
  <c r="AA5971" i="1" s="1"/>
  <c r="U5520" i="1"/>
  <c r="V5520" i="1" s="1"/>
  <c r="Y5520" i="1"/>
  <c r="Z5520" i="1" s="1"/>
  <c r="AA5520" i="1" s="1"/>
  <c r="U5252" i="1"/>
  <c r="V5252" i="1" s="1"/>
  <c r="Y5252" i="1"/>
  <c r="Z5252" i="1" s="1"/>
  <c r="AA5252" i="1" s="1"/>
  <c r="U5923" i="1"/>
  <c r="V5923" i="1" s="1"/>
  <c r="Y5923" i="1"/>
  <c r="Z5923" i="1" s="1"/>
  <c r="AA5923" i="1" s="1"/>
  <c r="U3013" i="1"/>
  <c r="V3013" i="1" s="1"/>
  <c r="Y3013" i="1"/>
  <c r="Z3013" i="1" s="1"/>
  <c r="AA3013" i="1" s="1"/>
  <c r="U5735" i="1"/>
  <c r="V5735" i="1" s="1"/>
  <c r="Y5735" i="1"/>
  <c r="U2099" i="1"/>
  <c r="V2099" i="1" s="1"/>
  <c r="Y2099" i="1"/>
  <c r="Z2099" i="1" s="1"/>
  <c r="AA2099" i="1" s="1"/>
  <c r="U5619" i="1"/>
  <c r="V5619" i="1" s="1"/>
  <c r="Y5619" i="1"/>
  <c r="Z5619" i="1" s="1"/>
  <c r="AA5619" i="1" s="1"/>
  <c r="U3440" i="1"/>
  <c r="V3440" i="1" s="1"/>
  <c r="Y3440" i="1"/>
  <c r="Z3440" i="1" s="1"/>
  <c r="AA3440" i="1" s="1"/>
  <c r="U2877" i="1"/>
  <c r="V2877" i="1" s="1"/>
  <c r="Y2877" i="1"/>
  <c r="Z2877" i="1" s="1"/>
  <c r="AA2877" i="1" s="1"/>
  <c r="U5400" i="1"/>
  <c r="V5400" i="1" s="1"/>
  <c r="Y5400" i="1"/>
  <c r="Z5400" i="1" s="1"/>
  <c r="AA5400" i="1" s="1"/>
  <c r="U212" i="1"/>
  <c r="V212" i="1" s="1"/>
  <c r="Y212" i="1"/>
  <c r="Z212" i="1" s="1"/>
  <c r="AA212" i="1" s="1"/>
  <c r="U4579" i="1"/>
  <c r="V4579" i="1" s="1"/>
  <c r="Y4579" i="1"/>
  <c r="Z4579" i="1" s="1"/>
  <c r="AA4579" i="1" s="1"/>
  <c r="U3426" i="1"/>
  <c r="V3426" i="1" s="1"/>
  <c r="Y3426" i="1"/>
  <c r="Z3426" i="1" s="1"/>
  <c r="AA3426" i="1" s="1"/>
  <c r="U667" i="1"/>
  <c r="V667" i="1" s="1"/>
  <c r="Y667" i="1"/>
  <c r="Z667" i="1" s="1"/>
  <c r="AA667" i="1" s="1"/>
  <c r="U2164" i="1"/>
  <c r="V2164" i="1" s="1"/>
  <c r="Y2164" i="1"/>
  <c r="Z2164" i="1" s="1"/>
  <c r="AA2164" i="1" s="1"/>
  <c r="U2273" i="1"/>
  <c r="V2273" i="1" s="1"/>
  <c r="Y2273" i="1"/>
  <c r="Z2273" i="1" s="1"/>
  <c r="AA2273" i="1" s="1"/>
  <c r="U4156" i="1"/>
  <c r="V4156" i="1" s="1"/>
  <c r="Y4156" i="1"/>
  <c r="Z4156" i="1" s="1"/>
  <c r="AA4156" i="1" s="1"/>
  <c r="Z4703" i="1"/>
  <c r="AA4703" i="1" s="1"/>
  <c r="U3164" i="1"/>
  <c r="V3164" i="1" s="1"/>
  <c r="Y3164" i="1"/>
  <c r="Z3164" i="1" s="1"/>
  <c r="AA3164" i="1" s="1"/>
  <c r="U5613" i="1"/>
  <c r="V5613" i="1" s="1"/>
  <c r="Y5613" i="1"/>
  <c r="Z5613" i="1" s="1"/>
  <c r="AA5613" i="1" s="1"/>
  <c r="Z4490" i="1"/>
  <c r="AA4490" i="1" s="1"/>
  <c r="Z5114" i="1"/>
  <c r="AA5114" i="1" s="1"/>
  <c r="U4788" i="1"/>
  <c r="V4788" i="1" s="1"/>
  <c r="Y4788" i="1"/>
  <c r="Z4788" i="1" s="1"/>
  <c r="AA4788" i="1" s="1"/>
  <c r="U3144" i="1"/>
  <c r="V3144" i="1" s="1"/>
  <c r="Y3144" i="1"/>
  <c r="Z3144" i="1" s="1"/>
  <c r="AA3144" i="1" s="1"/>
  <c r="U108" i="1"/>
  <c r="V108" i="1" s="1"/>
  <c r="Y108" i="1"/>
  <c r="Z108" i="1" s="1"/>
  <c r="AA108" i="1" s="1"/>
  <c r="U62" i="1"/>
  <c r="V62" i="1" s="1"/>
  <c r="Y62" i="1"/>
  <c r="Z62" i="1" s="1"/>
  <c r="AA62" i="1" s="1"/>
  <c r="U1717" i="1"/>
  <c r="V1717" i="1" s="1"/>
  <c r="Y1717" i="1"/>
  <c r="Z1717" i="1" s="1"/>
  <c r="AA1717" i="1" s="1"/>
  <c r="U3571" i="1"/>
  <c r="V3571" i="1" s="1"/>
  <c r="Y3571" i="1"/>
  <c r="Z3571" i="1" s="1"/>
  <c r="AA3571" i="1" s="1"/>
  <c r="U6126" i="1"/>
  <c r="V6126" i="1" s="1"/>
  <c r="Y6126" i="1"/>
  <c r="Z6126" i="1" s="1"/>
  <c r="AA6126" i="1" s="1"/>
  <c r="U6003" i="1"/>
  <c r="V6003" i="1" s="1"/>
  <c r="Y6003" i="1"/>
  <c r="U2490" i="1"/>
  <c r="V2490" i="1" s="1"/>
  <c r="Y2490" i="1"/>
  <c r="Z2490" i="1" s="1"/>
  <c r="AA2490" i="1" s="1"/>
  <c r="U5012" i="1"/>
  <c r="V5012" i="1" s="1"/>
  <c r="Y5012" i="1"/>
  <c r="Z5012" i="1" s="1"/>
  <c r="AA5012" i="1" s="1"/>
  <c r="U3916" i="1"/>
  <c r="V3916" i="1" s="1"/>
  <c r="Y3916" i="1"/>
  <c r="Z3916" i="1" s="1"/>
  <c r="AA3916" i="1" s="1"/>
  <c r="U1463" i="1"/>
  <c r="V1463" i="1" s="1"/>
  <c r="Y1463" i="1"/>
  <c r="Z1463" i="1" s="1"/>
  <c r="AA1463" i="1" s="1"/>
  <c r="U1294" i="1"/>
  <c r="V1294" i="1" s="1"/>
  <c r="Y1294" i="1"/>
  <c r="Z1294" i="1" s="1"/>
  <c r="AA1294" i="1" s="1"/>
  <c r="U1448" i="1"/>
  <c r="V1448" i="1" s="1"/>
  <c r="Y1448" i="1"/>
  <c r="Z1448" i="1" s="1"/>
  <c r="AA1448" i="1" s="1"/>
  <c r="U1363" i="1"/>
  <c r="V1363" i="1" s="1"/>
  <c r="Y1363" i="1"/>
  <c r="Z1363" i="1" s="1"/>
  <c r="AA1363" i="1" s="1"/>
  <c r="U1521" i="1"/>
  <c r="V1521" i="1" s="1"/>
  <c r="Y1521" i="1"/>
  <c r="Z1521" i="1" s="1"/>
  <c r="AA1521" i="1" s="1"/>
  <c r="U1329" i="1"/>
  <c r="V1329" i="1" s="1"/>
  <c r="Y1329" i="1"/>
  <c r="Z1329" i="1" s="1"/>
  <c r="AA1329" i="1" s="1"/>
  <c r="U1746" i="1"/>
  <c r="V1746" i="1" s="1"/>
  <c r="Y1746" i="1"/>
  <c r="U1606" i="1"/>
  <c r="V1606" i="1" s="1"/>
  <c r="Y1606" i="1"/>
  <c r="Z1606" i="1" s="1"/>
  <c r="AA1606" i="1" s="1"/>
  <c r="U99" i="1"/>
  <c r="V99" i="1" s="1"/>
  <c r="Y99" i="1"/>
  <c r="Z99" i="1" s="1"/>
  <c r="AA99" i="1" s="1"/>
  <c r="U35" i="1"/>
  <c r="V35" i="1" s="1"/>
  <c r="Y35" i="1"/>
  <c r="Z35" i="1" s="1"/>
  <c r="AA35" i="1" s="1"/>
  <c r="U1723" i="1"/>
  <c r="V1723" i="1" s="1"/>
  <c r="Y1723" i="1"/>
  <c r="Z1723" i="1" s="1"/>
  <c r="AA1723" i="1" s="1"/>
  <c r="U6127" i="1"/>
  <c r="V6127" i="1" s="1"/>
  <c r="Y6127" i="1"/>
  <c r="Z6127" i="1" s="1"/>
  <c r="AA6127" i="1" s="1"/>
  <c r="U5320" i="1"/>
  <c r="V5320" i="1" s="1"/>
  <c r="Y5320" i="1"/>
  <c r="Z5320" i="1" s="1"/>
  <c r="AA5320" i="1" s="1"/>
  <c r="Y5855" i="1"/>
  <c r="Z5855" i="1" s="1"/>
  <c r="AA5855" i="1" s="1"/>
  <c r="U3063" i="1"/>
  <c r="V3063" i="1" s="1"/>
  <c r="Y3063" i="1"/>
  <c r="Z3063" i="1" s="1"/>
  <c r="AA3063" i="1" s="1"/>
  <c r="U3922" i="1"/>
  <c r="V3922" i="1" s="1"/>
  <c r="Y3922" i="1"/>
  <c r="Z3922" i="1" s="1"/>
  <c r="AA3922" i="1" s="1"/>
  <c r="U1594" i="1"/>
  <c r="V1594" i="1" s="1"/>
  <c r="Y1594" i="1"/>
  <c r="Z1594" i="1" s="1"/>
  <c r="AA1594" i="1" s="1"/>
  <c r="U1592" i="1"/>
  <c r="V1592" i="1" s="1"/>
  <c r="Y1592" i="1"/>
  <c r="Z1592" i="1" s="1"/>
  <c r="AA1592" i="1" s="1"/>
  <c r="U1535" i="1"/>
  <c r="V1535" i="1" s="1"/>
  <c r="Y1535" i="1"/>
  <c r="Z1535" i="1" s="1"/>
  <c r="AA1535" i="1" s="1"/>
  <c r="U1292" i="1"/>
  <c r="V1292" i="1" s="1"/>
  <c r="Y1292" i="1"/>
  <c r="Z1292" i="1" s="1"/>
  <c r="AA1292" i="1" s="1"/>
  <c r="U1347" i="1"/>
  <c r="V1347" i="1" s="1"/>
  <c r="Y1347" i="1"/>
  <c r="Z1347" i="1" s="1"/>
  <c r="AA1347" i="1" s="1"/>
  <c r="U1224" i="1"/>
  <c r="V1224" i="1" s="1"/>
  <c r="Y1224" i="1"/>
  <c r="Z1224" i="1" s="1"/>
  <c r="AA1224" i="1" s="1"/>
  <c r="U1183" i="1"/>
  <c r="V1183" i="1" s="1"/>
  <c r="Y1183" i="1"/>
  <c r="Z1183" i="1" s="1"/>
  <c r="AA1183" i="1" s="1"/>
  <c r="U3545" i="1"/>
  <c r="V3545" i="1" s="1"/>
  <c r="Y3545" i="1"/>
  <c r="Z3545" i="1" s="1"/>
  <c r="AA3545" i="1" s="1"/>
  <c r="U4003" i="1"/>
  <c r="V4003" i="1" s="1"/>
  <c r="Y4003" i="1"/>
  <c r="Z4003" i="1" s="1"/>
  <c r="AA4003" i="1" s="1"/>
  <c r="U558" i="1"/>
  <c r="V558" i="1" s="1"/>
  <c r="Y558" i="1"/>
  <c r="Z558" i="1" s="1"/>
  <c r="AA558" i="1" s="1"/>
  <c r="U4190" i="1"/>
  <c r="V4190" i="1" s="1"/>
  <c r="Y4190" i="1"/>
  <c r="Z4190" i="1" s="1"/>
  <c r="AA4190" i="1" s="1"/>
  <c r="U4357" i="1"/>
  <c r="V4357" i="1" s="1"/>
  <c r="Y4357" i="1"/>
  <c r="Z4357" i="1" s="1"/>
  <c r="AA4357" i="1" s="1"/>
  <c r="U3140" i="1"/>
  <c r="V3140" i="1" s="1"/>
  <c r="Y3140" i="1"/>
  <c r="Z3140" i="1" s="1"/>
  <c r="AA3140" i="1" s="1"/>
  <c r="U125" i="1"/>
  <c r="V125" i="1" s="1"/>
  <c r="Y125" i="1"/>
  <c r="Z125" i="1" s="1"/>
  <c r="AA125" i="1" s="1"/>
  <c r="U80" i="1"/>
  <c r="V80" i="1" s="1"/>
  <c r="Y80" i="1"/>
  <c r="Z80" i="1" s="1"/>
  <c r="AA80" i="1" s="1"/>
  <c r="U4568" i="1"/>
  <c r="V4568" i="1" s="1"/>
  <c r="Y4568" i="1"/>
  <c r="Z4568" i="1" s="1"/>
  <c r="AA4568" i="1" s="1"/>
  <c r="U5094" i="1"/>
  <c r="V5094" i="1" s="1"/>
  <c r="Y5094" i="1"/>
  <c r="Z5094" i="1" s="1"/>
  <c r="AA5094" i="1" s="1"/>
  <c r="U6136" i="1"/>
  <c r="V6136" i="1" s="1"/>
  <c r="Y6136" i="1"/>
  <c r="Z6136" i="1" s="1"/>
  <c r="AA6136" i="1" s="1"/>
  <c r="U6024" i="1"/>
  <c r="V6024" i="1" s="1"/>
  <c r="Y6024" i="1"/>
  <c r="Z6024" i="1" s="1"/>
  <c r="AA6024" i="1" s="1"/>
  <c r="U2488" i="1"/>
  <c r="V2488" i="1" s="1"/>
  <c r="Y2488" i="1"/>
  <c r="U3065" i="1"/>
  <c r="V3065" i="1" s="1"/>
  <c r="Y3065" i="1"/>
  <c r="Z3065" i="1" s="1"/>
  <c r="AA3065" i="1" s="1"/>
  <c r="U3928" i="1"/>
  <c r="V3928" i="1" s="1"/>
  <c r="Y3928" i="1"/>
  <c r="Z3928" i="1" s="1"/>
  <c r="AA3928" i="1" s="1"/>
  <c r="U1400" i="1"/>
  <c r="V1400" i="1" s="1"/>
  <c r="Y1400" i="1"/>
  <c r="Z1400" i="1" s="1"/>
  <c r="AA1400" i="1" s="1"/>
  <c r="U1307" i="1"/>
  <c r="V1307" i="1" s="1"/>
  <c r="Y1307" i="1"/>
  <c r="Z1307" i="1" s="1"/>
  <c r="AA1307" i="1" s="1"/>
  <c r="U1550" i="1"/>
  <c r="V1550" i="1" s="1"/>
  <c r="Y1550" i="1"/>
  <c r="Z1550" i="1" s="1"/>
  <c r="AA1550" i="1" s="1"/>
  <c r="U1394" i="1"/>
  <c r="V1394" i="1" s="1"/>
  <c r="Y1394" i="1"/>
  <c r="Z1394" i="1" s="1"/>
  <c r="AA1394" i="1" s="1"/>
  <c r="U1527" i="1"/>
  <c r="V1527" i="1" s="1"/>
  <c r="Y1527" i="1"/>
  <c r="Z1527" i="1" s="1"/>
  <c r="AA1527" i="1" s="1"/>
  <c r="U1352" i="1"/>
  <c r="V1352" i="1" s="1"/>
  <c r="Y1352" i="1"/>
  <c r="Z1352" i="1" s="1"/>
  <c r="AA1352" i="1" s="1"/>
  <c r="U1210" i="1"/>
  <c r="V1210" i="1" s="1"/>
  <c r="Y1210" i="1"/>
  <c r="Z1210" i="1" s="1"/>
  <c r="AA1210" i="1" s="1"/>
  <c r="U1150" i="1"/>
  <c r="V1150" i="1" s="1"/>
  <c r="Y1150" i="1"/>
  <c r="Z1150" i="1" s="1"/>
  <c r="AA1150" i="1" s="1"/>
  <c r="U3239" i="1"/>
  <c r="V3239" i="1" s="1"/>
  <c r="Y3239" i="1"/>
  <c r="Z3239" i="1" s="1"/>
  <c r="AA3239" i="1" s="1"/>
  <c r="U1678" i="1"/>
  <c r="V1678" i="1" s="1"/>
  <c r="Y1678" i="1"/>
  <c r="Z1678" i="1" s="1"/>
  <c r="AA1678" i="1" s="1"/>
  <c r="U543" i="1"/>
  <c r="V543" i="1" s="1"/>
  <c r="Y543" i="1"/>
  <c r="Z543" i="1" s="1"/>
  <c r="AA543" i="1" s="1"/>
  <c r="U4267" i="1"/>
  <c r="V4267" i="1" s="1"/>
  <c r="Y4267" i="1"/>
  <c r="Z4267" i="1" s="1"/>
  <c r="AA4267" i="1" s="1"/>
  <c r="U2135" i="1"/>
  <c r="V2135" i="1" s="1"/>
  <c r="Y2135" i="1"/>
  <c r="Z2135" i="1" s="1"/>
  <c r="AA2135" i="1" s="1"/>
  <c r="U2366" i="1"/>
  <c r="V2366" i="1" s="1"/>
  <c r="Y2366" i="1"/>
  <c r="Z2366" i="1" s="1"/>
  <c r="AA2366" i="1" s="1"/>
  <c r="U4346" i="1"/>
  <c r="V4346" i="1" s="1"/>
  <c r="Y4346" i="1"/>
  <c r="Z4346" i="1" s="1"/>
  <c r="AA4346" i="1" s="1"/>
  <c r="U5116" i="1"/>
  <c r="V5116" i="1" s="1"/>
  <c r="Y5116" i="1"/>
  <c r="Z5116" i="1" s="1"/>
  <c r="AA5116" i="1" s="1"/>
  <c r="U143" i="1"/>
  <c r="V143" i="1" s="1"/>
  <c r="Y143" i="1"/>
  <c r="Z143" i="1" s="1"/>
  <c r="AA143" i="1" s="1"/>
  <c r="U47" i="1"/>
  <c r="V47" i="1" s="1"/>
  <c r="Y47" i="1"/>
  <c r="Z47" i="1" s="1"/>
  <c r="AA47" i="1" s="1"/>
  <c r="U4954" i="1"/>
  <c r="V4954" i="1" s="1"/>
  <c r="Y4954" i="1"/>
  <c r="U6168" i="1"/>
  <c r="V6168" i="1" s="1"/>
  <c r="Y6168" i="1"/>
  <c r="Z6168" i="1" s="1"/>
  <c r="AA6168" i="1" s="1"/>
  <c r="U6112" i="1"/>
  <c r="V6112" i="1" s="1"/>
  <c r="Y6112" i="1"/>
  <c r="Z6112" i="1" s="1"/>
  <c r="AA6112" i="1" s="1"/>
  <c r="U2519" i="1"/>
  <c r="V2519" i="1" s="1"/>
  <c r="Y2519" i="1"/>
  <c r="Z2519" i="1" s="1"/>
  <c r="AA2519" i="1" s="1"/>
  <c r="U3261" i="1"/>
  <c r="V3261" i="1" s="1"/>
  <c r="Y3261" i="1"/>
  <c r="Z3261" i="1" s="1"/>
  <c r="AA3261" i="1" s="1"/>
  <c r="U3626" i="1"/>
  <c r="V3626" i="1" s="1"/>
  <c r="Y3626" i="1"/>
  <c r="U1417" i="1"/>
  <c r="V1417" i="1" s="1"/>
  <c r="Y1417" i="1"/>
  <c r="Z1417" i="1" s="1"/>
  <c r="AA1417" i="1" s="1"/>
  <c r="U1320" i="1"/>
  <c r="V1320" i="1" s="1"/>
  <c r="Y1320" i="1"/>
  <c r="Z1320" i="1" s="1"/>
  <c r="AA1320" i="1" s="1"/>
  <c r="U1380" i="1"/>
  <c r="V1380" i="1" s="1"/>
  <c r="Y1380" i="1"/>
  <c r="Z1380" i="1" s="1"/>
  <c r="AA1380" i="1" s="1"/>
  <c r="U1591" i="1"/>
  <c r="V1591" i="1" s="1"/>
  <c r="Y1591" i="1"/>
  <c r="Z1591" i="1" s="1"/>
  <c r="AA1591" i="1" s="1"/>
  <c r="U1407" i="1"/>
  <c r="V1407" i="1" s="1"/>
  <c r="Y1407" i="1"/>
  <c r="Z1407" i="1" s="1"/>
  <c r="AA1407" i="1" s="1"/>
  <c r="U1399" i="1"/>
  <c r="V1399" i="1" s="1"/>
  <c r="Y1399" i="1"/>
  <c r="Z1399" i="1" s="1"/>
  <c r="AA1399" i="1" s="1"/>
  <c r="U1211" i="1"/>
  <c r="V1211" i="1" s="1"/>
  <c r="Y1211" i="1"/>
  <c r="Z1211" i="1" s="1"/>
  <c r="AA1211" i="1" s="1"/>
  <c r="U1141" i="1"/>
  <c r="V1141" i="1" s="1"/>
  <c r="Y1141" i="1"/>
  <c r="Z1141" i="1" s="1"/>
  <c r="AA1141" i="1" s="1"/>
  <c r="U3215" i="1"/>
  <c r="V3215" i="1" s="1"/>
  <c r="Y3215" i="1"/>
  <c r="Z3215" i="1" s="1"/>
  <c r="AA3215" i="1" s="1"/>
  <c r="U2401" i="1"/>
  <c r="V2401" i="1" s="1"/>
  <c r="Y2401" i="1"/>
  <c r="Z2401" i="1" s="1"/>
  <c r="AA2401" i="1" s="1"/>
  <c r="U3270" i="1"/>
  <c r="V3270" i="1" s="1"/>
  <c r="Y3270" i="1"/>
  <c r="Z3270" i="1" s="1"/>
  <c r="AA3270" i="1" s="1"/>
  <c r="U3904" i="1"/>
  <c r="V3904" i="1" s="1"/>
  <c r="Y3904" i="1"/>
  <c r="Z3904" i="1" s="1"/>
  <c r="AA3904" i="1" s="1"/>
  <c r="U1668" i="1"/>
  <c r="V1668" i="1" s="1"/>
  <c r="Y1668" i="1"/>
  <c r="Z1668" i="1" s="1"/>
  <c r="AA1668" i="1" s="1"/>
  <c r="U89" i="1"/>
  <c r="V89" i="1" s="1"/>
  <c r="Y89" i="1"/>
  <c r="Z89" i="1" s="1"/>
  <c r="AA89" i="1" s="1"/>
  <c r="U28" i="1"/>
  <c r="V28" i="1" s="1"/>
  <c r="Y28" i="1"/>
  <c r="Z28" i="1" s="1"/>
  <c r="AA28" i="1" s="1"/>
  <c r="U1718" i="1"/>
  <c r="V1718" i="1" s="1"/>
  <c r="Y1718" i="1"/>
  <c r="Z1718" i="1" s="1"/>
  <c r="AA1718" i="1" s="1"/>
  <c r="U5462" i="1"/>
  <c r="V5462" i="1" s="1"/>
  <c r="Y5462" i="1"/>
  <c r="U6190" i="1"/>
  <c r="V6190" i="1" s="1"/>
  <c r="Y6190" i="1"/>
  <c r="Z6190" i="1" s="1"/>
  <c r="AA6190" i="1" s="1"/>
  <c r="U6057" i="1"/>
  <c r="V6057" i="1" s="1"/>
  <c r="Y6057" i="1"/>
  <c r="Z6057" i="1" s="1"/>
  <c r="AA6057" i="1" s="1"/>
  <c r="U2512" i="1"/>
  <c r="V2512" i="1" s="1"/>
  <c r="Y2512" i="1"/>
  <c r="Z2512" i="1" s="1"/>
  <c r="AA2512" i="1" s="1"/>
  <c r="U4697" i="1"/>
  <c r="V4697" i="1" s="1"/>
  <c r="Y4697" i="1"/>
  <c r="Z4697" i="1" s="1"/>
  <c r="AA4697" i="1" s="1"/>
  <c r="U2389" i="1"/>
  <c r="V2389" i="1" s="1"/>
  <c r="Y2389" i="1"/>
  <c r="Z2389" i="1" s="1"/>
  <c r="AA2389" i="1" s="1"/>
  <c r="U2101" i="1"/>
  <c r="V2101" i="1" s="1"/>
  <c r="Y2101" i="1"/>
  <c r="Z2101" i="1" s="1"/>
  <c r="AA2101" i="1" s="1"/>
  <c r="U2014" i="1"/>
  <c r="V2014" i="1" s="1"/>
  <c r="Y2014" i="1"/>
  <c r="Z2014" i="1" s="1"/>
  <c r="AA2014" i="1" s="1"/>
  <c r="U1974" i="1"/>
  <c r="V1974" i="1" s="1"/>
  <c r="Y1974" i="1"/>
  <c r="U3346" i="1"/>
  <c r="V3346" i="1" s="1"/>
  <c r="Y3346" i="1"/>
  <c r="Z3346" i="1" s="1"/>
  <c r="AA3346" i="1" s="1"/>
  <c r="U1936" i="1"/>
  <c r="V1936" i="1" s="1"/>
  <c r="Y1936" i="1"/>
  <c r="Z1936" i="1" s="1"/>
  <c r="AA1936" i="1" s="1"/>
  <c r="U2594" i="1"/>
  <c r="V2594" i="1" s="1"/>
  <c r="Y2594" i="1"/>
  <c r="Z2594" i="1" s="1"/>
  <c r="AA2594" i="1" s="1"/>
  <c r="U790" i="1"/>
  <c r="V790" i="1" s="1"/>
  <c r="Y790" i="1"/>
  <c r="Z790" i="1" s="1"/>
  <c r="AA790" i="1" s="1"/>
  <c r="U691" i="1"/>
  <c r="V691" i="1" s="1"/>
  <c r="Y691" i="1"/>
  <c r="Z691" i="1" s="1"/>
  <c r="AA691" i="1" s="1"/>
  <c r="U661" i="1"/>
  <c r="V661" i="1" s="1"/>
  <c r="Y661" i="1"/>
  <c r="Z661" i="1" s="1"/>
  <c r="AA661" i="1" s="1"/>
  <c r="U597" i="1"/>
  <c r="V597" i="1" s="1"/>
  <c r="Y597" i="1"/>
  <c r="Z597" i="1" s="1"/>
  <c r="AA597" i="1" s="1"/>
  <c r="U2824" i="1"/>
  <c r="V2824" i="1" s="1"/>
  <c r="Y2824" i="1"/>
  <c r="Z2824" i="1" s="1"/>
  <c r="AA2824" i="1" s="1"/>
  <c r="U2478" i="1"/>
  <c r="V2478" i="1" s="1"/>
  <c r="Y2478" i="1"/>
  <c r="Z2478" i="1" s="1"/>
  <c r="AA2478" i="1" s="1"/>
  <c r="U4059" i="1"/>
  <c r="V4059" i="1" s="1"/>
  <c r="Y4059" i="1"/>
  <c r="Z4059" i="1" s="1"/>
  <c r="AA4059" i="1" s="1"/>
  <c r="U487" i="1"/>
  <c r="V487" i="1" s="1"/>
  <c r="Y487" i="1"/>
  <c r="Z487" i="1" s="1"/>
  <c r="AA487" i="1" s="1"/>
  <c r="U5103" i="1"/>
  <c r="V5103" i="1" s="1"/>
  <c r="Y5103" i="1"/>
  <c r="Z5103" i="1" s="1"/>
  <c r="AA5103" i="1" s="1"/>
  <c r="U2172" i="1"/>
  <c r="V2172" i="1" s="1"/>
  <c r="Y2172" i="1"/>
  <c r="Z2172" i="1" s="1"/>
  <c r="AA2172" i="1" s="1"/>
  <c r="U1863" i="1"/>
  <c r="V1863" i="1" s="1"/>
  <c r="Y1863" i="1"/>
  <c r="Z1863" i="1" s="1"/>
  <c r="AA1863" i="1" s="1"/>
  <c r="U1878" i="1"/>
  <c r="V1878" i="1" s="1"/>
  <c r="Y1878" i="1"/>
  <c r="Z1878" i="1" s="1"/>
  <c r="AA1878" i="1" s="1"/>
  <c r="U1762" i="1"/>
  <c r="V1762" i="1" s="1"/>
  <c r="Y1762" i="1"/>
  <c r="Z1762" i="1" s="1"/>
  <c r="AA1762" i="1" s="1"/>
  <c r="U2280" i="1"/>
  <c r="V2280" i="1" s="1"/>
  <c r="Y2280" i="1"/>
  <c r="Z2280" i="1" s="1"/>
  <c r="AA2280" i="1" s="1"/>
  <c r="U2237" i="1"/>
  <c r="V2237" i="1" s="1"/>
  <c r="Y2237" i="1"/>
  <c r="Z2237" i="1" s="1"/>
  <c r="AA2237" i="1" s="1"/>
  <c r="U4140" i="1"/>
  <c r="V4140" i="1" s="1"/>
  <c r="Y4140" i="1"/>
  <c r="Z4140" i="1" s="1"/>
  <c r="AA4140" i="1" s="1"/>
  <c r="U3689" i="1"/>
  <c r="V3689" i="1" s="1"/>
  <c r="Y3689" i="1"/>
  <c r="U2305" i="1"/>
  <c r="V2305" i="1" s="1"/>
  <c r="Y2305" i="1"/>
  <c r="Z2305" i="1" s="1"/>
  <c r="AA2305" i="1" s="1"/>
  <c r="U3297" i="1"/>
  <c r="V3297" i="1" s="1"/>
  <c r="Y3297" i="1"/>
  <c r="Z3297" i="1" s="1"/>
  <c r="AA3297" i="1" s="1"/>
  <c r="U469" i="1"/>
  <c r="V469" i="1" s="1"/>
  <c r="Y469" i="1"/>
  <c r="Z469" i="1" s="1"/>
  <c r="AA469" i="1" s="1"/>
  <c r="U393" i="1"/>
  <c r="V393" i="1" s="1"/>
  <c r="Y393" i="1"/>
  <c r="Z393" i="1" s="1"/>
  <c r="AA393" i="1" s="1"/>
  <c r="U328" i="1"/>
  <c r="V328" i="1" s="1"/>
  <c r="Y328" i="1"/>
  <c r="Z328" i="1" s="1"/>
  <c r="AA328" i="1" s="1"/>
  <c r="U3243" i="1"/>
  <c r="V3243" i="1" s="1"/>
  <c r="Y3243" i="1"/>
  <c r="Z3243" i="1" s="1"/>
  <c r="AA3243" i="1" s="1"/>
  <c r="U3319" i="1"/>
  <c r="V3319" i="1" s="1"/>
  <c r="Y3319" i="1"/>
  <c r="Z3319" i="1" s="1"/>
  <c r="AA3319" i="1" s="1"/>
  <c r="U4766" i="1"/>
  <c r="V4766" i="1" s="1"/>
  <c r="Y4766" i="1"/>
  <c r="Z4766" i="1" s="1"/>
  <c r="AA4766" i="1" s="1"/>
  <c r="Y2149" i="1"/>
  <c r="Z2149" i="1" s="1"/>
  <c r="AA2149" i="1" s="1"/>
  <c r="U4730" i="1"/>
  <c r="V4730" i="1" s="1"/>
  <c r="Y4730" i="1"/>
  <c r="Z4730" i="1" s="1"/>
  <c r="AA4730" i="1" s="1"/>
  <c r="U4289" i="1"/>
  <c r="V4289" i="1" s="1"/>
  <c r="Y4289" i="1"/>
  <c r="Z4289" i="1" s="1"/>
  <c r="AA4289" i="1" s="1"/>
  <c r="U995" i="1"/>
  <c r="V995" i="1" s="1"/>
  <c r="Y995" i="1"/>
  <c r="Z995" i="1" s="1"/>
  <c r="AA995" i="1" s="1"/>
  <c r="U972" i="1"/>
  <c r="V972" i="1" s="1"/>
  <c r="Y972" i="1"/>
  <c r="Z972" i="1" s="1"/>
  <c r="AA972" i="1" s="1"/>
  <c r="U2754" i="1"/>
  <c r="V2754" i="1" s="1"/>
  <c r="Y2754" i="1"/>
  <c r="Z2754" i="1" s="1"/>
  <c r="AA2754" i="1" s="1"/>
  <c r="U808" i="1"/>
  <c r="V808" i="1" s="1"/>
  <c r="Y808" i="1"/>
  <c r="Z808" i="1" s="1"/>
  <c r="AA808" i="1" s="1"/>
  <c r="U3827" i="1"/>
  <c r="V3827" i="1" s="1"/>
  <c r="Y3827" i="1"/>
  <c r="U1108" i="1"/>
  <c r="V1108" i="1" s="1"/>
  <c r="Y1108" i="1"/>
  <c r="Z1108" i="1" s="1"/>
  <c r="AA1108" i="1" s="1"/>
  <c r="U1041" i="1"/>
  <c r="V1041" i="1" s="1"/>
  <c r="Y1041" i="1"/>
  <c r="Z1041" i="1" s="1"/>
  <c r="AA1041" i="1" s="1"/>
  <c r="U4724" i="1"/>
  <c r="V4724" i="1" s="1"/>
  <c r="Y4724" i="1"/>
  <c r="Z4724" i="1" s="1"/>
  <c r="AA4724" i="1" s="1"/>
  <c r="U236" i="1"/>
  <c r="V236" i="1" s="1"/>
  <c r="Y236" i="1"/>
  <c r="Z236" i="1" s="1"/>
  <c r="AA236" i="1" s="1"/>
  <c r="U158" i="1"/>
  <c r="V158" i="1" s="1"/>
  <c r="Y158" i="1"/>
  <c r="Z158" i="1" s="1"/>
  <c r="AA158" i="1" s="1"/>
  <c r="U5202" i="1"/>
  <c r="V5202" i="1" s="1"/>
  <c r="Y5202" i="1"/>
  <c r="Z5202" i="1" s="1"/>
  <c r="AA5202" i="1" s="1"/>
  <c r="U3603" i="1"/>
  <c r="V3603" i="1" s="1"/>
  <c r="Y3603" i="1"/>
  <c r="Z3603" i="1" s="1"/>
  <c r="AA3603" i="1" s="1"/>
  <c r="U5718" i="1"/>
  <c r="V5718" i="1" s="1"/>
  <c r="Y5718" i="1"/>
  <c r="Z5718" i="1" s="1"/>
  <c r="AA5718" i="1" s="1"/>
  <c r="U563" i="1"/>
  <c r="V563" i="1" s="1"/>
  <c r="Y563" i="1"/>
  <c r="Z563" i="1" s="1"/>
  <c r="AA563" i="1" s="1"/>
  <c r="U5530" i="1"/>
  <c r="V5530" i="1" s="1"/>
  <c r="Y5530" i="1"/>
  <c r="U2123" i="1"/>
  <c r="V2123" i="1" s="1"/>
  <c r="Y2123" i="1"/>
  <c r="Z2123" i="1" s="1"/>
  <c r="AA2123" i="1" s="1"/>
  <c r="U2058" i="1"/>
  <c r="V2058" i="1" s="1"/>
  <c r="Y2058" i="1"/>
  <c r="Z2058" i="1" s="1"/>
  <c r="AA2058" i="1" s="1"/>
  <c r="U2000" i="1"/>
  <c r="V2000" i="1" s="1"/>
  <c r="Y2000" i="1"/>
  <c r="Z2000" i="1" s="1"/>
  <c r="AA2000" i="1" s="1"/>
  <c r="U834" i="1"/>
  <c r="V834" i="1" s="1"/>
  <c r="Y834" i="1"/>
  <c r="Z834" i="1" s="1"/>
  <c r="AA834" i="1" s="1"/>
  <c r="U2598" i="1"/>
  <c r="V2598" i="1" s="1"/>
  <c r="Y2598" i="1"/>
  <c r="Z2598" i="1" s="1"/>
  <c r="AA2598" i="1" s="1"/>
  <c r="U758" i="1"/>
  <c r="V758" i="1" s="1"/>
  <c r="Y758" i="1"/>
  <c r="Z758" i="1" s="1"/>
  <c r="AA758" i="1" s="1"/>
  <c r="U714" i="1"/>
  <c r="V714" i="1" s="1"/>
  <c r="Y714" i="1"/>
  <c r="Z714" i="1" s="1"/>
  <c r="AA714" i="1" s="1"/>
  <c r="U651" i="1"/>
  <c r="V651" i="1" s="1"/>
  <c r="Y651" i="1"/>
  <c r="Z651" i="1" s="1"/>
  <c r="AA651" i="1" s="1"/>
  <c r="U2830" i="1"/>
  <c r="V2830" i="1" s="1"/>
  <c r="Y2830" i="1"/>
  <c r="Z2830" i="1" s="1"/>
  <c r="AA2830" i="1" s="1"/>
  <c r="U5272" i="1"/>
  <c r="V5272" i="1" s="1"/>
  <c r="Y5272" i="1"/>
  <c r="U4862" i="1"/>
  <c r="V4862" i="1" s="1"/>
  <c r="Y4862" i="1"/>
  <c r="Z4862" i="1" s="1"/>
  <c r="AA4862" i="1" s="1"/>
  <c r="U1661" i="1"/>
  <c r="V1661" i="1" s="1"/>
  <c r="Y1661" i="1"/>
  <c r="Z1661" i="1" s="1"/>
  <c r="AA1661" i="1" s="1"/>
  <c r="U3641" i="1"/>
  <c r="V3641" i="1" s="1"/>
  <c r="Y3641" i="1"/>
  <c r="U2190" i="1"/>
  <c r="V2190" i="1" s="1"/>
  <c r="Y2190" i="1"/>
  <c r="Z2190" i="1" s="1"/>
  <c r="AA2190" i="1" s="1"/>
  <c r="U1864" i="1"/>
  <c r="V1864" i="1" s="1"/>
  <c r="Y1864" i="1"/>
  <c r="Z1864" i="1" s="1"/>
  <c r="AA1864" i="1" s="1"/>
  <c r="U1837" i="1"/>
  <c r="V1837" i="1" s="1"/>
  <c r="Y1837" i="1"/>
  <c r="Z1837" i="1" s="1"/>
  <c r="AA1837" i="1" s="1"/>
  <c r="U1768" i="1"/>
  <c r="V1768" i="1" s="1"/>
  <c r="Y1768" i="1"/>
  <c r="Z1768" i="1" s="1"/>
  <c r="AA1768" i="1" s="1"/>
  <c r="U5026" i="1"/>
  <c r="V5026" i="1" s="1"/>
  <c r="Y5026" i="1"/>
  <c r="Z5026" i="1" s="1"/>
  <c r="AA5026" i="1" s="1"/>
  <c r="U4431" i="1"/>
  <c r="V4431" i="1" s="1"/>
  <c r="Y4431" i="1"/>
  <c r="Z4431" i="1" s="1"/>
  <c r="AA4431" i="1" s="1"/>
  <c r="U4985" i="1"/>
  <c r="V4985" i="1" s="1"/>
  <c r="Y4985" i="1"/>
  <c r="Z4985" i="1" s="1"/>
  <c r="AA4985" i="1" s="1"/>
  <c r="U2689" i="1"/>
  <c r="V2689" i="1" s="1"/>
  <c r="Y2689" i="1"/>
  <c r="Z2689" i="1" s="1"/>
  <c r="AA2689" i="1" s="1"/>
  <c r="U2944" i="1"/>
  <c r="V2944" i="1" s="1"/>
  <c r="Y2944" i="1"/>
  <c r="Z2944" i="1" s="1"/>
  <c r="AA2944" i="1" s="1"/>
  <c r="U1742" i="1"/>
  <c r="V1742" i="1" s="1"/>
  <c r="Y1742" i="1"/>
  <c r="Z1742" i="1" s="1"/>
  <c r="AA1742" i="1" s="1"/>
  <c r="U5279" i="1"/>
  <c r="V5279" i="1" s="1"/>
  <c r="Y5279" i="1"/>
  <c r="Z5279" i="1" s="1"/>
  <c r="AA5279" i="1" s="1"/>
  <c r="U3706" i="1"/>
  <c r="V3706" i="1" s="1"/>
  <c r="Y3706" i="1"/>
  <c r="Z3706" i="1" s="1"/>
  <c r="AA3706" i="1" s="1"/>
  <c r="U2872" i="1"/>
  <c r="V2872" i="1" s="1"/>
  <c r="Y2872" i="1"/>
  <c r="Z2872" i="1" s="1"/>
  <c r="AA2872" i="1" s="1"/>
  <c r="U2325" i="1"/>
  <c r="V2325" i="1" s="1"/>
  <c r="Y2325" i="1"/>
  <c r="Z2325" i="1" s="1"/>
  <c r="AA2325" i="1" s="1"/>
  <c r="U4947" i="1"/>
  <c r="V4947" i="1" s="1"/>
  <c r="Y4947" i="1"/>
  <c r="Z4947" i="1" s="1"/>
  <c r="AA4947" i="1" s="1"/>
  <c r="U471" i="1"/>
  <c r="V471" i="1" s="1"/>
  <c r="Y471" i="1"/>
  <c r="Z471" i="1" s="1"/>
  <c r="AA471" i="1" s="1"/>
  <c r="U421" i="1"/>
  <c r="V421" i="1" s="1"/>
  <c r="Y421" i="1"/>
  <c r="Z421" i="1" s="1"/>
  <c r="AA421" i="1" s="1"/>
  <c r="U344" i="1"/>
  <c r="V344" i="1" s="1"/>
  <c r="Y344" i="1"/>
  <c r="Z344" i="1" s="1"/>
  <c r="AA344" i="1" s="1"/>
  <c r="U5291" i="1"/>
  <c r="V5291" i="1" s="1"/>
  <c r="Y5291" i="1"/>
  <c r="Z5291" i="1" s="1"/>
  <c r="AA5291" i="1" s="1"/>
  <c r="U2840" i="1"/>
  <c r="V2840" i="1" s="1"/>
  <c r="Y2840" i="1"/>
  <c r="U4780" i="1"/>
  <c r="V4780" i="1" s="1"/>
  <c r="Y4780" i="1"/>
  <c r="Z4780" i="1" s="1"/>
  <c r="AA4780" i="1" s="1"/>
  <c r="U4505" i="1"/>
  <c r="V4505" i="1" s="1"/>
  <c r="Y4505" i="1"/>
  <c r="U3399" i="1"/>
  <c r="V3399" i="1" s="1"/>
  <c r="Y3399" i="1"/>
  <c r="Z3399" i="1" s="1"/>
  <c r="AA3399" i="1" s="1"/>
  <c r="U5526" i="1"/>
  <c r="V5526" i="1" s="1"/>
  <c r="Y5526" i="1"/>
  <c r="U943" i="1"/>
  <c r="V943" i="1" s="1"/>
  <c r="Y943" i="1"/>
  <c r="Z943" i="1" s="1"/>
  <c r="AA943" i="1" s="1"/>
  <c r="U915" i="1"/>
  <c r="V915" i="1" s="1"/>
  <c r="Y915" i="1"/>
  <c r="Z915" i="1" s="1"/>
  <c r="AA915" i="1" s="1"/>
  <c r="U5943" i="1"/>
  <c r="V5943" i="1" s="1"/>
  <c r="Y5943" i="1"/>
  <c r="U804" i="1"/>
  <c r="V804" i="1" s="1"/>
  <c r="Y804" i="1"/>
  <c r="Z804" i="1" s="1"/>
  <c r="AA804" i="1" s="1"/>
  <c r="U1075" i="1"/>
  <c r="V1075" i="1" s="1"/>
  <c r="Y1075" i="1"/>
  <c r="Z1075" i="1" s="1"/>
  <c r="AA1075" i="1" s="1"/>
  <c r="U5436" i="1"/>
  <c r="V5436" i="1" s="1"/>
  <c r="Y5436" i="1"/>
  <c r="U264" i="1"/>
  <c r="V264" i="1" s="1"/>
  <c r="Y264" i="1"/>
  <c r="Z264" i="1" s="1"/>
  <c r="AA264" i="1" s="1"/>
  <c r="U174" i="1"/>
  <c r="V174" i="1" s="1"/>
  <c r="Y174" i="1"/>
  <c r="Z174" i="1" s="1"/>
  <c r="AA174" i="1" s="1"/>
  <c r="U874" i="1"/>
  <c r="V874" i="1" s="1"/>
  <c r="Y874" i="1"/>
  <c r="Z874" i="1" s="1"/>
  <c r="AA874" i="1" s="1"/>
  <c r="Z3416" i="1"/>
  <c r="AA3416" i="1" s="1"/>
  <c r="Z5701" i="1"/>
  <c r="AA5701" i="1" s="1"/>
  <c r="U1613" i="1"/>
  <c r="V1613" i="1" s="1"/>
  <c r="Y1613" i="1"/>
  <c r="Z1613" i="1" s="1"/>
  <c r="AA1613" i="1" s="1"/>
  <c r="U4931" i="1"/>
  <c r="V4931" i="1" s="1"/>
  <c r="Y4931" i="1"/>
  <c r="U107" i="1"/>
  <c r="V107" i="1" s="1"/>
  <c r="Y107" i="1"/>
  <c r="Z107" i="1" s="1"/>
  <c r="AA107" i="1" s="1"/>
  <c r="U98" i="1"/>
  <c r="V98" i="1" s="1"/>
  <c r="Y98" i="1"/>
  <c r="Z98" i="1" s="1"/>
  <c r="AA98" i="1" s="1"/>
  <c r="U5357" i="1"/>
  <c r="V5357" i="1" s="1"/>
  <c r="Y5357" i="1"/>
  <c r="Z5357" i="1" s="1"/>
  <c r="AA5357" i="1" s="1"/>
  <c r="U6140" i="1"/>
  <c r="V6140" i="1" s="1"/>
  <c r="Y6140" i="1"/>
  <c r="Z6140" i="1" s="1"/>
  <c r="AA6140" i="1" s="1"/>
  <c r="U6123" i="1"/>
  <c r="V6123" i="1" s="1"/>
  <c r="Y6123" i="1"/>
  <c r="Z6123" i="1" s="1"/>
  <c r="AA6123" i="1" s="1"/>
  <c r="U5015" i="1"/>
  <c r="V5015" i="1" s="1"/>
  <c r="Y5015" i="1"/>
  <c r="Z5015" i="1" s="1"/>
  <c r="AA5015" i="1" s="1"/>
  <c r="U2396" i="1"/>
  <c r="V2396" i="1" s="1"/>
  <c r="Y2396" i="1"/>
  <c r="Z2396" i="1" s="1"/>
  <c r="AA2396" i="1" s="1"/>
  <c r="U4621" i="1"/>
  <c r="V4621" i="1" s="1"/>
  <c r="Y4621" i="1"/>
  <c r="Z4621" i="1" s="1"/>
  <c r="AA4621" i="1" s="1"/>
  <c r="U2246" i="1"/>
  <c r="V2246" i="1" s="1"/>
  <c r="Y2246" i="1"/>
  <c r="Z2246" i="1" s="1"/>
  <c r="AA2246" i="1" s="1"/>
  <c r="U1566" i="1"/>
  <c r="V1566" i="1" s="1"/>
  <c r="Y1566" i="1"/>
  <c r="Z1566" i="1" s="1"/>
  <c r="AA1566" i="1" s="1"/>
  <c r="U1362" i="1"/>
  <c r="V1362" i="1" s="1"/>
  <c r="Y1362" i="1"/>
  <c r="Z1362" i="1" s="1"/>
  <c r="AA1362" i="1" s="1"/>
  <c r="U1428" i="1"/>
  <c r="V1428" i="1" s="1"/>
  <c r="Y1428" i="1"/>
  <c r="Z1428" i="1" s="1"/>
  <c r="AA1428" i="1" s="1"/>
  <c r="U1469" i="1"/>
  <c r="V1469" i="1" s="1"/>
  <c r="Y1469" i="1"/>
  <c r="Z1469" i="1" s="1"/>
  <c r="AA1469" i="1" s="1"/>
  <c r="U1327" i="1"/>
  <c r="V1327" i="1" s="1"/>
  <c r="Y1327" i="1"/>
  <c r="Z1327" i="1" s="1"/>
  <c r="AA1327" i="1" s="1"/>
  <c r="U1208" i="1"/>
  <c r="V1208" i="1" s="1"/>
  <c r="Y1208" i="1"/>
  <c r="Z1208" i="1" s="1"/>
  <c r="AA1208" i="1" s="1"/>
  <c r="U1172" i="1"/>
  <c r="V1172" i="1" s="1"/>
  <c r="Y1172" i="1"/>
  <c r="Z1172" i="1" s="1"/>
  <c r="AA1172" i="1" s="1"/>
  <c r="U3546" i="1"/>
  <c r="V3546" i="1" s="1"/>
  <c r="Y3546" i="1"/>
  <c r="Z3546" i="1" s="1"/>
  <c r="AA3546" i="1" s="1"/>
  <c r="U1687" i="1"/>
  <c r="V1687" i="1" s="1"/>
  <c r="Y1687" i="1"/>
  <c r="Z1687" i="1" s="1"/>
  <c r="AA1687" i="1" s="1"/>
  <c r="U571" i="1"/>
  <c r="V571" i="1" s="1"/>
  <c r="Y571" i="1"/>
  <c r="Z571" i="1" s="1"/>
  <c r="AA571" i="1" s="1"/>
  <c r="U2627" i="1"/>
  <c r="V2627" i="1" s="1"/>
  <c r="Y2627" i="1"/>
  <c r="Z2627" i="1" s="1"/>
  <c r="AA2627" i="1" s="1"/>
  <c r="U2090" i="1"/>
  <c r="V2090" i="1" s="1"/>
  <c r="Y2090" i="1"/>
  <c r="Z2090" i="1" s="1"/>
  <c r="AA2090" i="1" s="1"/>
  <c r="U2042" i="1"/>
  <c r="V2042" i="1" s="1"/>
  <c r="Y2042" i="1"/>
  <c r="Z2042" i="1" s="1"/>
  <c r="AA2042" i="1" s="1"/>
  <c r="U1914" i="1"/>
  <c r="V1914" i="1" s="1"/>
  <c r="Y1914" i="1"/>
  <c r="Z1914" i="1" s="1"/>
  <c r="AA1914" i="1" s="1"/>
  <c r="U2559" i="1"/>
  <c r="V2559" i="1" s="1"/>
  <c r="Y2559" i="1"/>
  <c r="Z2559" i="1" s="1"/>
  <c r="AA2559" i="1" s="1"/>
  <c r="U780" i="1"/>
  <c r="V780" i="1" s="1"/>
  <c r="Y780" i="1"/>
  <c r="Z780" i="1" s="1"/>
  <c r="AA780" i="1" s="1"/>
  <c r="U731" i="1"/>
  <c r="V731" i="1" s="1"/>
  <c r="Y731" i="1"/>
  <c r="Z731" i="1" s="1"/>
  <c r="AA731" i="1" s="1"/>
  <c r="U636" i="1"/>
  <c r="V636" i="1" s="1"/>
  <c r="Y636" i="1"/>
  <c r="Z636" i="1" s="1"/>
  <c r="AA636" i="1" s="1"/>
  <c r="U5492" i="1"/>
  <c r="V5492" i="1" s="1"/>
  <c r="Y5492" i="1"/>
  <c r="U2821" i="1"/>
  <c r="V2821" i="1" s="1"/>
  <c r="Y2821" i="1"/>
  <c r="Z2821" i="1" s="1"/>
  <c r="AA2821" i="1" s="1"/>
  <c r="U4224" i="1"/>
  <c r="V4224" i="1" s="1"/>
  <c r="Y4224" i="1"/>
  <c r="Z4224" i="1" s="1"/>
  <c r="AA4224" i="1" s="1"/>
  <c r="U490" i="1"/>
  <c r="V490" i="1" s="1"/>
  <c r="Y490" i="1"/>
  <c r="Z490" i="1" s="1"/>
  <c r="AA490" i="1" s="1"/>
  <c r="U5378" i="1"/>
  <c r="V5378" i="1" s="1"/>
  <c r="Y5378" i="1"/>
  <c r="Z5378" i="1" s="1"/>
  <c r="AA5378" i="1" s="1"/>
  <c r="U2171" i="1"/>
  <c r="V2171" i="1" s="1"/>
  <c r="Y2171" i="1"/>
  <c r="Z2171" i="1" s="1"/>
  <c r="AA2171" i="1" s="1"/>
  <c r="U1874" i="1"/>
  <c r="V1874" i="1" s="1"/>
  <c r="Y1874" i="1"/>
  <c r="Z1874" i="1" s="1"/>
  <c r="AA1874" i="1" s="1"/>
  <c r="U1800" i="1"/>
  <c r="V1800" i="1" s="1"/>
  <c r="Y1800" i="1"/>
  <c r="Z1800" i="1" s="1"/>
  <c r="AA1800" i="1" s="1"/>
  <c r="U5446" i="1"/>
  <c r="V5446" i="1" s="1"/>
  <c r="Y5446" i="1"/>
  <c r="U2647" i="1"/>
  <c r="V2647" i="1" s="1"/>
  <c r="Y2647" i="1"/>
  <c r="Z2647" i="1" s="1"/>
  <c r="AA2647" i="1" s="1"/>
  <c r="U6107" i="1"/>
  <c r="V6107" i="1" s="1"/>
  <c r="Y6107" i="1"/>
  <c r="Z6107" i="1" s="1"/>
  <c r="AA6107" i="1" s="1"/>
  <c r="U2976" i="1"/>
  <c r="V2976" i="1" s="1"/>
  <c r="Y2976" i="1"/>
  <c r="Z2976" i="1" s="1"/>
  <c r="AA2976" i="1" s="1"/>
  <c r="U4325" i="1"/>
  <c r="V4325" i="1" s="1"/>
  <c r="Y4325" i="1"/>
  <c r="Z4325" i="1" s="1"/>
  <c r="AA4325" i="1" s="1"/>
  <c r="U2218" i="1"/>
  <c r="V2218" i="1" s="1"/>
  <c r="Y2218" i="1"/>
  <c r="Z2218" i="1" s="1"/>
  <c r="AA2218" i="1" s="1"/>
  <c r="U3071" i="1"/>
  <c r="V3071" i="1" s="1"/>
  <c r="Y3071" i="1"/>
  <c r="U4149" i="1"/>
  <c r="V4149" i="1" s="1"/>
  <c r="Y4149" i="1"/>
  <c r="Z4149" i="1" s="1"/>
  <c r="AA4149" i="1" s="1"/>
  <c r="U4334" i="1"/>
  <c r="V4334" i="1" s="1"/>
  <c r="Y4334" i="1"/>
  <c r="Z4334" i="1" s="1"/>
  <c r="AA4334" i="1" s="1"/>
  <c r="Z5730" i="1"/>
  <c r="AA5730" i="1" s="1"/>
  <c r="Z5728" i="1"/>
  <c r="AA5728" i="1" s="1"/>
  <c r="U2349" i="1"/>
  <c r="V2349" i="1" s="1"/>
  <c r="Y2349" i="1"/>
  <c r="Z2349" i="1" s="1"/>
  <c r="AA2349" i="1" s="1"/>
  <c r="U1700" i="1"/>
  <c r="V1700" i="1" s="1"/>
  <c r="Y1700" i="1"/>
  <c r="Z1700" i="1" s="1"/>
  <c r="AA1700" i="1" s="1"/>
  <c r="U415" i="1"/>
  <c r="V415" i="1" s="1"/>
  <c r="Y415" i="1"/>
  <c r="Z415" i="1" s="1"/>
  <c r="AA415" i="1" s="1"/>
  <c r="U359" i="1"/>
  <c r="V359" i="1" s="1"/>
  <c r="Y359" i="1"/>
  <c r="Z359" i="1" s="1"/>
  <c r="AA359" i="1" s="1"/>
  <c r="U332" i="1"/>
  <c r="V332" i="1" s="1"/>
  <c r="Y332" i="1"/>
  <c r="Z332" i="1" s="1"/>
  <c r="AA332" i="1" s="1"/>
  <c r="U2864" i="1"/>
  <c r="V2864" i="1" s="1"/>
  <c r="Y2864" i="1"/>
  <c r="Z2864" i="1" s="1"/>
  <c r="AA2864" i="1" s="1"/>
  <c r="U4778" i="1"/>
  <c r="V4778" i="1" s="1"/>
  <c r="Y4778" i="1"/>
  <c r="Z4778" i="1" s="1"/>
  <c r="AA4778" i="1" s="1"/>
  <c r="U4024" i="1"/>
  <c r="V4024" i="1" s="1"/>
  <c r="Y4024" i="1"/>
  <c r="Z4024" i="1" s="1"/>
  <c r="AA4024" i="1" s="1"/>
  <c r="U4729" i="1"/>
  <c r="V4729" i="1" s="1"/>
  <c r="Y4729" i="1"/>
  <c r="Z4729" i="1" s="1"/>
  <c r="AA4729" i="1" s="1"/>
  <c r="U2412" i="1"/>
  <c r="V2412" i="1" s="1"/>
  <c r="Y2412" i="1"/>
  <c r="Z2412" i="1" s="1"/>
  <c r="AA2412" i="1" s="1"/>
  <c r="U2249" i="1"/>
  <c r="V2249" i="1" s="1"/>
  <c r="Y2249" i="1"/>
  <c r="Z2249" i="1" s="1"/>
  <c r="AA2249" i="1" s="1"/>
  <c r="U1506" i="1"/>
  <c r="V1506" i="1" s="1"/>
  <c r="Y1506" i="1"/>
  <c r="Z1506" i="1" s="1"/>
  <c r="AA1506" i="1" s="1"/>
  <c r="U1572" i="1"/>
  <c r="V1572" i="1" s="1"/>
  <c r="Y1572" i="1"/>
  <c r="Z1572" i="1" s="1"/>
  <c r="AA1572" i="1" s="1"/>
  <c r="U1502" i="1"/>
  <c r="V1502" i="1" s="1"/>
  <c r="Y1502" i="1"/>
  <c r="Z1502" i="1" s="1"/>
  <c r="AA1502" i="1" s="1"/>
  <c r="U1418" i="1"/>
  <c r="V1418" i="1" s="1"/>
  <c r="Y1418" i="1"/>
  <c r="Z1418" i="1" s="1"/>
  <c r="AA1418" i="1" s="1"/>
  <c r="U1409" i="1"/>
  <c r="V1409" i="1" s="1"/>
  <c r="Y1409" i="1"/>
  <c r="Z1409" i="1" s="1"/>
  <c r="AA1409" i="1" s="1"/>
  <c r="U1249" i="1"/>
  <c r="V1249" i="1" s="1"/>
  <c r="Y1249" i="1"/>
  <c r="Z1249" i="1" s="1"/>
  <c r="AA1249" i="1" s="1"/>
  <c r="U1179" i="1"/>
  <c r="V1179" i="1" s="1"/>
  <c r="Y1179" i="1"/>
  <c r="Z1179" i="1" s="1"/>
  <c r="AA1179" i="1" s="1"/>
  <c r="U3557" i="1"/>
  <c r="V3557" i="1" s="1"/>
  <c r="Y3557" i="1"/>
  <c r="Z3557" i="1" s="1"/>
  <c r="AA3557" i="1" s="1"/>
  <c r="U4010" i="1"/>
  <c r="V4010" i="1" s="1"/>
  <c r="Y4010" i="1"/>
  <c r="Z4010" i="1" s="1"/>
  <c r="AA4010" i="1" s="1"/>
  <c r="U3893" i="1"/>
  <c r="V3893" i="1" s="1"/>
  <c r="Y3893" i="1"/>
  <c r="Z3893" i="1" s="1"/>
  <c r="AA3893" i="1" s="1"/>
  <c r="U538" i="1"/>
  <c r="V538" i="1" s="1"/>
  <c r="Y538" i="1"/>
  <c r="Z538" i="1" s="1"/>
  <c r="AA538" i="1" s="1"/>
  <c r="U5281" i="1"/>
  <c r="V5281" i="1" s="1"/>
  <c r="Y5281" i="1"/>
  <c r="U2102" i="1"/>
  <c r="V2102" i="1" s="1"/>
  <c r="Y2102" i="1"/>
  <c r="Z2102" i="1" s="1"/>
  <c r="AA2102" i="1" s="1"/>
  <c r="U2017" i="1"/>
  <c r="V2017" i="1" s="1"/>
  <c r="Y2017" i="1"/>
  <c r="Z2017" i="1" s="1"/>
  <c r="AA2017" i="1" s="1"/>
  <c r="U2469" i="1"/>
  <c r="V2469" i="1" s="1"/>
  <c r="Y2469" i="1"/>
  <c r="U2263" i="1"/>
  <c r="V2263" i="1" s="1"/>
  <c r="Y2263" i="1"/>
  <c r="Z2263" i="1" s="1"/>
  <c r="AA2263" i="1" s="1"/>
  <c r="U831" i="1"/>
  <c r="V831" i="1" s="1"/>
  <c r="Y831" i="1"/>
  <c r="Z831" i="1" s="1"/>
  <c r="AA831" i="1" s="1"/>
  <c r="U2601" i="1"/>
  <c r="V2601" i="1" s="1"/>
  <c r="Y2601" i="1"/>
  <c r="Z2601" i="1" s="1"/>
  <c r="AA2601" i="1" s="1"/>
  <c r="U5048" i="1"/>
  <c r="V5048" i="1" s="1"/>
  <c r="Y5048" i="1"/>
  <c r="Z5048" i="1" s="1"/>
  <c r="AA5048" i="1" s="1"/>
  <c r="U675" i="1"/>
  <c r="V675" i="1" s="1"/>
  <c r="Y675" i="1"/>
  <c r="Z675" i="1" s="1"/>
  <c r="AA675" i="1" s="1"/>
  <c r="U752" i="1"/>
  <c r="V752" i="1" s="1"/>
  <c r="Y752" i="1"/>
  <c r="Z752" i="1" s="1"/>
  <c r="AA752" i="1" s="1"/>
  <c r="U635" i="1"/>
  <c r="V635" i="1" s="1"/>
  <c r="Y635" i="1"/>
  <c r="Z635" i="1" s="1"/>
  <c r="AA635" i="1" s="1"/>
  <c r="U2801" i="1"/>
  <c r="V2801" i="1" s="1"/>
  <c r="Y2801" i="1"/>
  <c r="Z2801" i="1" s="1"/>
  <c r="AA2801" i="1" s="1"/>
  <c r="U3362" i="1"/>
  <c r="V3362" i="1" s="1"/>
  <c r="Y3362" i="1"/>
  <c r="Z3362" i="1" s="1"/>
  <c r="AA3362" i="1" s="1"/>
  <c r="U4859" i="1"/>
  <c r="V4859" i="1" s="1"/>
  <c r="Y4859" i="1"/>
  <c r="Z4859" i="1" s="1"/>
  <c r="AA4859" i="1" s="1"/>
  <c r="U491" i="1"/>
  <c r="V491" i="1" s="1"/>
  <c r="Y491" i="1"/>
  <c r="Z491" i="1" s="1"/>
  <c r="AA491" i="1" s="1"/>
  <c r="U5100" i="1"/>
  <c r="V5100" i="1" s="1"/>
  <c r="Y5100" i="1"/>
  <c r="Z5100" i="1" s="1"/>
  <c r="AA5100" i="1" s="1"/>
  <c r="U2163" i="1"/>
  <c r="V2163" i="1" s="1"/>
  <c r="Y2163" i="1"/>
  <c r="Z2163" i="1" s="1"/>
  <c r="AA2163" i="1" s="1"/>
  <c r="U1817" i="1"/>
  <c r="V1817" i="1" s="1"/>
  <c r="Y1817" i="1"/>
  <c r="Z1817" i="1" s="1"/>
  <c r="AA1817" i="1" s="1"/>
  <c r="U1881" i="1"/>
  <c r="V1881" i="1" s="1"/>
  <c r="Y1881" i="1"/>
  <c r="Z1881" i="1" s="1"/>
  <c r="AA1881" i="1" s="1"/>
  <c r="U1758" i="1"/>
  <c r="V1758" i="1" s="1"/>
  <c r="Y1758" i="1"/>
  <c r="Z1758" i="1" s="1"/>
  <c r="AA1758" i="1" s="1"/>
  <c r="U4636" i="1"/>
  <c r="V4636" i="1" s="1"/>
  <c r="Y4636" i="1"/>
  <c r="Z4636" i="1" s="1"/>
  <c r="AA4636" i="1" s="1"/>
  <c r="U6113" i="1"/>
  <c r="V6113" i="1" s="1"/>
  <c r="Y6113" i="1"/>
  <c r="Z6113" i="1" s="1"/>
  <c r="AA6113" i="1" s="1"/>
  <c r="U2966" i="1"/>
  <c r="V2966" i="1" s="1"/>
  <c r="Y2966" i="1"/>
  <c r="Z2966" i="1" s="1"/>
  <c r="AA2966" i="1" s="1"/>
  <c r="U4324" i="1"/>
  <c r="V4324" i="1" s="1"/>
  <c r="Y4324" i="1"/>
  <c r="Z4324" i="1" s="1"/>
  <c r="AA4324" i="1" s="1"/>
  <c r="U2229" i="1"/>
  <c r="V2229" i="1" s="1"/>
  <c r="Y2229" i="1"/>
  <c r="Z2229" i="1" s="1"/>
  <c r="AA2229" i="1" s="1"/>
  <c r="U3072" i="1"/>
  <c r="V3072" i="1" s="1"/>
  <c r="Y3072" i="1"/>
  <c r="Z3072" i="1" s="1"/>
  <c r="AA3072" i="1" s="1"/>
  <c r="U4147" i="1"/>
  <c r="V4147" i="1" s="1"/>
  <c r="Y4147" i="1"/>
  <c r="Z4147" i="1" s="1"/>
  <c r="AA4147" i="1" s="1"/>
  <c r="U5001" i="1"/>
  <c r="V5001" i="1" s="1"/>
  <c r="Y5001" i="1"/>
  <c r="Z5001" i="1" s="1"/>
  <c r="AA5001" i="1" s="1"/>
  <c r="Z4470" i="1"/>
  <c r="AA4470" i="1" s="1"/>
  <c r="U2318" i="1"/>
  <c r="V2318" i="1" s="1"/>
  <c r="Y2318" i="1"/>
  <c r="Z2318" i="1" s="1"/>
  <c r="AA2318" i="1" s="1"/>
  <c r="U5891" i="1"/>
  <c r="V5891" i="1" s="1"/>
  <c r="Y5891" i="1"/>
  <c r="U449" i="1"/>
  <c r="V449" i="1" s="1"/>
  <c r="Y449" i="1"/>
  <c r="Z449" i="1" s="1"/>
  <c r="AA449" i="1" s="1"/>
  <c r="U398" i="1"/>
  <c r="V398" i="1" s="1"/>
  <c r="Y398" i="1"/>
  <c r="Z398" i="1" s="1"/>
  <c r="AA398" i="1" s="1"/>
  <c r="U334" i="1"/>
  <c r="V334" i="1" s="1"/>
  <c r="Y334" i="1"/>
  <c r="Z334" i="1" s="1"/>
  <c r="AA334" i="1" s="1"/>
  <c r="U4378" i="1"/>
  <c r="V4378" i="1" s="1"/>
  <c r="Y4378" i="1"/>
  <c r="Z4378" i="1" s="1"/>
  <c r="AA4378" i="1" s="1"/>
  <c r="U3634" i="1"/>
  <c r="V3634" i="1" s="1"/>
  <c r="Y3634" i="1"/>
  <c r="Z3634" i="1" s="1"/>
  <c r="AA3634" i="1" s="1"/>
  <c r="Z4614" i="1"/>
  <c r="AA4614" i="1" s="1"/>
  <c r="Z4616" i="1"/>
  <c r="AA4616" i="1" s="1"/>
  <c r="U1969" i="1"/>
  <c r="V1969" i="1" s="1"/>
  <c r="Y1969" i="1"/>
  <c r="Z1969" i="1" s="1"/>
  <c r="AA1969" i="1" s="1"/>
  <c r="U3335" i="1"/>
  <c r="V3335" i="1" s="1"/>
  <c r="Y3335" i="1"/>
  <c r="Z3335" i="1" s="1"/>
  <c r="AA3335" i="1" s="1"/>
  <c r="U2924" i="1"/>
  <c r="V2924" i="1" s="1"/>
  <c r="Y2924" i="1"/>
  <c r="Z2924" i="1" s="1"/>
  <c r="AA2924" i="1" s="1"/>
  <c r="U970" i="1"/>
  <c r="V970" i="1" s="1"/>
  <c r="Y970" i="1"/>
  <c r="Z970" i="1" s="1"/>
  <c r="AA970" i="1" s="1"/>
  <c r="U904" i="1"/>
  <c r="V904" i="1" s="1"/>
  <c r="Y904" i="1"/>
  <c r="Z904" i="1" s="1"/>
  <c r="AA904" i="1" s="1"/>
  <c r="U504" i="1"/>
  <c r="V504" i="1" s="1"/>
  <c r="Y504" i="1"/>
  <c r="Z504" i="1" s="1"/>
  <c r="AA504" i="1" s="1"/>
  <c r="U3491" i="1"/>
  <c r="V3491" i="1" s="1"/>
  <c r="Y3491" i="1"/>
  <c r="Z3491" i="1" s="1"/>
  <c r="AA3491" i="1" s="1"/>
  <c r="U2450" i="1"/>
  <c r="V2450" i="1" s="1"/>
  <c r="Y2450" i="1"/>
  <c r="Z2450" i="1" s="1"/>
  <c r="AA2450" i="1" s="1"/>
  <c r="U5230" i="1"/>
  <c r="V5230" i="1" s="1"/>
  <c r="Y5230" i="1"/>
  <c r="Z5230" i="1" s="1"/>
  <c r="AA5230" i="1" s="1"/>
  <c r="U1060" i="1"/>
  <c r="V1060" i="1" s="1"/>
  <c r="Y1060" i="1"/>
  <c r="Z1060" i="1" s="1"/>
  <c r="AA1060" i="1" s="1"/>
  <c r="Z5633" i="1"/>
  <c r="AA5633" i="1" s="1"/>
  <c r="Z5635" i="1"/>
  <c r="AA5635" i="1" s="1"/>
  <c r="U4833" i="1"/>
  <c r="V4833" i="1" s="1"/>
  <c r="Y4833" i="1"/>
  <c r="Z4833" i="1" s="1"/>
  <c r="AA4833" i="1" s="1"/>
  <c r="U5476" i="1"/>
  <c r="V5476" i="1" s="1"/>
  <c r="Y5476" i="1"/>
  <c r="U5654" i="1"/>
  <c r="V5654" i="1" s="1"/>
  <c r="Y5654" i="1"/>
  <c r="U45" i="1"/>
  <c r="V45" i="1" s="1"/>
  <c r="Y45" i="1"/>
  <c r="Z45" i="1" s="1"/>
  <c r="AA45" i="1" s="1"/>
  <c r="U32" i="1"/>
  <c r="V32" i="1" s="1"/>
  <c r="Y32" i="1"/>
  <c r="Z32" i="1" s="1"/>
  <c r="AA32" i="1" s="1"/>
  <c r="U1719" i="1"/>
  <c r="V1719" i="1" s="1"/>
  <c r="Y1719" i="1"/>
  <c r="Z1719" i="1" s="1"/>
  <c r="AA1719" i="1" s="1"/>
  <c r="Z5968" i="1"/>
  <c r="AA5968" i="1" s="1"/>
  <c r="Z5969" i="1"/>
  <c r="AA5969" i="1" s="1"/>
  <c r="U6146" i="1"/>
  <c r="V6146" i="1" s="1"/>
  <c r="Y6146" i="1"/>
  <c r="Z6146" i="1" s="1"/>
  <c r="AA6146" i="1" s="1"/>
  <c r="U6023" i="1"/>
  <c r="V6023" i="1" s="1"/>
  <c r="Y6023" i="1"/>
  <c r="Z6023" i="1" s="1"/>
  <c r="AA6023" i="1" s="1"/>
  <c r="U2499" i="1"/>
  <c r="V2499" i="1" s="1"/>
  <c r="Y2499" i="1"/>
  <c r="Z2499" i="1" s="1"/>
  <c r="AA2499" i="1" s="1"/>
  <c r="U3251" i="1"/>
  <c r="V3251" i="1" s="1"/>
  <c r="Y3251" i="1"/>
  <c r="Z3251" i="1" s="1"/>
  <c r="AA3251" i="1" s="1"/>
  <c r="U5787" i="1"/>
  <c r="V5787" i="1" s="1"/>
  <c r="Y5787" i="1"/>
  <c r="Z5787" i="1" s="1"/>
  <c r="AA5787" i="1" s="1"/>
  <c r="U5352" i="1"/>
  <c r="V5352" i="1" s="1"/>
  <c r="Y5352" i="1"/>
  <c r="Z5352" i="1" s="1"/>
  <c r="AA5352" i="1" s="1"/>
  <c r="U1269" i="1"/>
  <c r="V1269" i="1" s="1"/>
  <c r="Y1269" i="1"/>
  <c r="Z1269" i="1" s="1"/>
  <c r="AA1269" i="1" s="1"/>
  <c r="U1285" i="1"/>
  <c r="V1285" i="1" s="1"/>
  <c r="Y1285" i="1"/>
  <c r="Z1285" i="1" s="1"/>
  <c r="AA1285" i="1" s="1"/>
  <c r="U1446" i="1"/>
  <c r="V1446" i="1" s="1"/>
  <c r="Y1446" i="1"/>
  <c r="Z1446" i="1" s="1"/>
  <c r="AA1446" i="1" s="1"/>
  <c r="U1332" i="1"/>
  <c r="V1332" i="1" s="1"/>
  <c r="Y1332" i="1"/>
  <c r="Z1332" i="1" s="1"/>
  <c r="AA1332" i="1" s="1"/>
  <c r="U1563" i="1"/>
  <c r="V1563" i="1" s="1"/>
  <c r="Y1563" i="1"/>
  <c r="Z1563" i="1" s="1"/>
  <c r="AA1563" i="1" s="1"/>
  <c r="U1257" i="1"/>
  <c r="V1257" i="1" s="1"/>
  <c r="Y1257" i="1"/>
  <c r="Z1257" i="1" s="1"/>
  <c r="AA1257" i="1" s="1"/>
  <c r="U1193" i="1"/>
  <c r="V1193" i="1" s="1"/>
  <c r="Y1193" i="1"/>
  <c r="Z1193" i="1" s="1"/>
  <c r="AA1193" i="1" s="1"/>
  <c r="U4011" i="1"/>
  <c r="V4011" i="1" s="1"/>
  <c r="Y4011" i="1"/>
  <c r="Z4011" i="1" s="1"/>
  <c r="AA4011" i="1" s="1"/>
  <c r="U3895" i="1"/>
  <c r="V3895" i="1" s="1"/>
  <c r="Y3895" i="1"/>
  <c r="Z3895" i="1" s="1"/>
  <c r="AA3895" i="1" s="1"/>
  <c r="U534" i="1"/>
  <c r="V534" i="1" s="1"/>
  <c r="Y534" i="1"/>
  <c r="Z534" i="1" s="1"/>
  <c r="AA534" i="1" s="1"/>
  <c r="U4045" i="1"/>
  <c r="V4045" i="1" s="1"/>
  <c r="Y4045" i="1"/>
  <c r="Z4045" i="1" s="1"/>
  <c r="AA4045" i="1" s="1"/>
  <c r="U2104" i="1"/>
  <c r="V2104" i="1" s="1"/>
  <c r="Y2104" i="1"/>
  <c r="Z2104" i="1" s="1"/>
  <c r="AA2104" i="1" s="1"/>
  <c r="U2016" i="1"/>
  <c r="V2016" i="1" s="1"/>
  <c r="Y2016" i="1"/>
  <c r="Z2016" i="1" s="1"/>
  <c r="AA2016" i="1" s="1"/>
  <c r="U1978" i="1"/>
  <c r="V1978" i="1" s="1"/>
  <c r="Y1978" i="1"/>
  <c r="Z1978" i="1" s="1"/>
  <c r="AA1978" i="1" s="1"/>
  <c r="U3522" i="1"/>
  <c r="V3522" i="1" s="1"/>
  <c r="Y3522" i="1"/>
  <c r="Z3522" i="1" s="1"/>
  <c r="AA3522" i="1" s="1"/>
  <c r="U1934" i="1"/>
  <c r="V1934" i="1" s="1"/>
  <c r="Y1934" i="1"/>
  <c r="Z1934" i="1" s="1"/>
  <c r="AA1934" i="1" s="1"/>
  <c r="U2573" i="1"/>
  <c r="V2573" i="1" s="1"/>
  <c r="Y2573" i="1"/>
  <c r="Z2573" i="1" s="1"/>
  <c r="AA2573" i="1" s="1"/>
  <c r="U768" i="1"/>
  <c r="V768" i="1" s="1"/>
  <c r="Y768" i="1"/>
  <c r="Z768" i="1" s="1"/>
  <c r="AA768" i="1" s="1"/>
  <c r="U744" i="1"/>
  <c r="V744" i="1" s="1"/>
  <c r="Y744" i="1"/>
  <c r="Z744" i="1" s="1"/>
  <c r="AA744" i="1" s="1"/>
  <c r="U648" i="1"/>
  <c r="V648" i="1" s="1"/>
  <c r="Y648" i="1"/>
  <c r="Z648" i="1" s="1"/>
  <c r="AA648" i="1" s="1"/>
  <c r="U2669" i="1"/>
  <c r="V2669" i="1" s="1"/>
  <c r="Y2669" i="1"/>
  <c r="Z2669" i="1" s="1"/>
  <c r="AA2669" i="1" s="1"/>
  <c r="U1230" i="1"/>
  <c r="V1230" i="1" s="1"/>
  <c r="Y1230" i="1"/>
  <c r="Z1230" i="1" s="1"/>
  <c r="AA1230" i="1" s="1"/>
  <c r="U1168" i="1"/>
  <c r="V1168" i="1" s="1"/>
  <c r="Y1168" i="1"/>
  <c r="Z1168" i="1" s="1"/>
  <c r="AA1168" i="1" s="1"/>
  <c r="U3551" i="1"/>
  <c r="V3551" i="1" s="1"/>
  <c r="Y3551" i="1"/>
  <c r="Z3551" i="1" s="1"/>
  <c r="AA3551" i="1" s="1"/>
  <c r="U1683" i="1"/>
  <c r="V1683" i="1" s="1"/>
  <c r="Y1683" i="1"/>
  <c r="Z1683" i="1" s="1"/>
  <c r="AA1683" i="1" s="1"/>
  <c r="U559" i="1"/>
  <c r="V559" i="1" s="1"/>
  <c r="Y559" i="1"/>
  <c r="Z559" i="1" s="1"/>
  <c r="AA559" i="1" s="1"/>
  <c r="U2634" i="1"/>
  <c r="V2634" i="1" s="1"/>
  <c r="Y2634" i="1"/>
  <c r="Z2634" i="1" s="1"/>
  <c r="AA2634" i="1" s="1"/>
  <c r="U2095" i="1"/>
  <c r="V2095" i="1" s="1"/>
  <c r="Y2095" i="1"/>
  <c r="Z2095" i="1" s="1"/>
  <c r="AA2095" i="1" s="1"/>
  <c r="U2046" i="1"/>
  <c r="V2046" i="1" s="1"/>
  <c r="Y2046" i="1"/>
  <c r="Z2046" i="1" s="1"/>
  <c r="AA2046" i="1" s="1"/>
  <c r="U4738" i="1"/>
  <c r="V4738" i="1" s="1"/>
  <c r="Y4738" i="1"/>
  <c r="Z4738" i="1" s="1"/>
  <c r="AA4738" i="1" s="1"/>
  <c r="U3520" i="1"/>
  <c r="V3520" i="1" s="1"/>
  <c r="Y3520" i="1"/>
  <c r="Z3520" i="1" s="1"/>
  <c r="AA3520" i="1" s="1"/>
  <c r="U1925" i="1"/>
  <c r="V1925" i="1" s="1"/>
  <c r="Y1925" i="1"/>
  <c r="Z1925" i="1" s="1"/>
  <c r="AA1925" i="1" s="1"/>
  <c r="U2561" i="1"/>
  <c r="V2561" i="1" s="1"/>
  <c r="Y2561" i="1"/>
  <c r="Z2561" i="1" s="1"/>
  <c r="AA2561" i="1" s="1"/>
  <c r="U777" i="1"/>
  <c r="V777" i="1" s="1"/>
  <c r="Y777" i="1"/>
  <c r="Z777" i="1" s="1"/>
  <c r="AA777" i="1" s="1"/>
  <c r="U689" i="1"/>
  <c r="V689" i="1" s="1"/>
  <c r="Y689" i="1"/>
  <c r="Z689" i="1" s="1"/>
  <c r="AA689" i="1" s="1"/>
  <c r="U617" i="1"/>
  <c r="V617" i="1" s="1"/>
  <c r="Y617" i="1"/>
  <c r="Z617" i="1" s="1"/>
  <c r="AA617" i="1" s="1"/>
  <c r="Z5963" i="1"/>
  <c r="AA5963" i="1" s="1"/>
  <c r="Z5964" i="1"/>
  <c r="AA5964" i="1" s="1"/>
  <c r="U2835" i="1"/>
  <c r="V2835" i="1" s="1"/>
  <c r="Y2835" i="1"/>
  <c r="Z2835" i="1" s="1"/>
  <c r="AA2835" i="1" s="1"/>
  <c r="U2473" i="1"/>
  <c r="V2473" i="1" s="1"/>
  <c r="Y2473" i="1"/>
  <c r="Z2473" i="1" s="1"/>
  <c r="AA2473" i="1" s="1"/>
  <c r="U3855" i="1"/>
  <c r="V3855" i="1" s="1"/>
  <c r="Y3855" i="1"/>
  <c r="Z3855" i="1" s="1"/>
  <c r="AA3855" i="1" s="1"/>
  <c r="U486" i="1"/>
  <c r="V486" i="1" s="1"/>
  <c r="Y486" i="1"/>
  <c r="Z486" i="1" s="1"/>
  <c r="AA486" i="1" s="1"/>
  <c r="U4600" i="1"/>
  <c r="V4600" i="1" s="1"/>
  <c r="Y4600" i="1"/>
  <c r="U3583" i="1"/>
  <c r="V3583" i="1" s="1"/>
  <c r="Y3583" i="1"/>
  <c r="Z3583" i="1" s="1"/>
  <c r="AA3583" i="1" s="1"/>
  <c r="U1835" i="1"/>
  <c r="V1835" i="1" s="1"/>
  <c r="Y1835" i="1"/>
  <c r="Z1835" i="1" s="1"/>
  <c r="AA1835" i="1" s="1"/>
  <c r="U1795" i="1"/>
  <c r="V1795" i="1" s="1"/>
  <c r="Y1795" i="1"/>
  <c r="Z1795" i="1" s="1"/>
  <c r="AA1795" i="1" s="1"/>
  <c r="U3665" i="1"/>
  <c r="V3665" i="1" s="1"/>
  <c r="Y3665" i="1"/>
  <c r="Z3665" i="1" s="1"/>
  <c r="AA3665" i="1" s="1"/>
  <c r="U4427" i="1"/>
  <c r="V4427" i="1" s="1"/>
  <c r="Y4427" i="1"/>
  <c r="Z4427" i="1" s="1"/>
  <c r="AA4427" i="1" s="1"/>
  <c r="U2292" i="1"/>
  <c r="V2292" i="1" s="1"/>
  <c r="Y2292" i="1"/>
  <c r="Z2292" i="1" s="1"/>
  <c r="AA2292" i="1" s="1"/>
  <c r="U2690" i="1"/>
  <c r="V2690" i="1" s="1"/>
  <c r="Y2690" i="1"/>
  <c r="Z2690" i="1" s="1"/>
  <c r="AA2690" i="1" s="1"/>
  <c r="U2939" i="1"/>
  <c r="V2939" i="1" s="1"/>
  <c r="Y2939" i="1"/>
  <c r="U5757" i="1"/>
  <c r="V5757" i="1" s="1"/>
  <c r="Y5757" i="1"/>
  <c r="Z5757" i="1" s="1"/>
  <c r="AA5757" i="1" s="1"/>
  <c r="Z5845" i="1"/>
  <c r="AA5845" i="1" s="1"/>
  <c r="Z5844" i="1"/>
  <c r="AA5844" i="1" s="1"/>
  <c r="U4123" i="1"/>
  <c r="V4123" i="1" s="1"/>
  <c r="Y4123" i="1"/>
  <c r="Z4123" i="1" s="1"/>
  <c r="AA4123" i="1" s="1"/>
  <c r="U2896" i="1"/>
  <c r="V2896" i="1" s="1"/>
  <c r="Y2896" i="1"/>
  <c r="Z2896" i="1" s="1"/>
  <c r="AA2896" i="1" s="1"/>
  <c r="U5665" i="1"/>
  <c r="V5665" i="1" s="1"/>
  <c r="Y5665" i="1"/>
  <c r="U4884" i="1"/>
  <c r="V4884" i="1" s="1"/>
  <c r="Y4884" i="1"/>
  <c r="Z4884" i="1" s="1"/>
  <c r="AA4884" i="1" s="1"/>
  <c r="U1704" i="1"/>
  <c r="V1704" i="1" s="1"/>
  <c r="Y1704" i="1"/>
  <c r="Z1704" i="1" s="1"/>
  <c r="AA1704" i="1" s="1"/>
  <c r="U446" i="1"/>
  <c r="V446" i="1" s="1"/>
  <c r="Y446" i="1"/>
  <c r="Z446" i="1" s="1"/>
  <c r="AA446" i="1" s="1"/>
  <c r="U433" i="1"/>
  <c r="V433" i="1" s="1"/>
  <c r="Y433" i="1"/>
  <c r="Z433" i="1" s="1"/>
  <c r="AA433" i="1" s="1"/>
  <c r="U321" i="1"/>
  <c r="V321" i="1" s="1"/>
  <c r="Y321" i="1"/>
  <c r="Z321" i="1" s="1"/>
  <c r="AA321" i="1" s="1"/>
  <c r="U5089" i="1"/>
  <c r="V5089" i="1" s="1"/>
  <c r="Y5089" i="1"/>
  <c r="Z5089" i="1" s="1"/>
  <c r="AA5089" i="1" s="1"/>
  <c r="U5403" i="1"/>
  <c r="V5403" i="1" s="1"/>
  <c r="Y5403" i="1"/>
  <c r="Z5403" i="1" s="1"/>
  <c r="AA5403" i="1" s="1"/>
  <c r="U3953" i="1"/>
  <c r="V3953" i="1" s="1"/>
  <c r="Y3953" i="1"/>
  <c r="Z3953" i="1" s="1"/>
  <c r="AA3953" i="1" s="1"/>
  <c r="U3527" i="1"/>
  <c r="V3527" i="1" s="1"/>
  <c r="Y3527" i="1"/>
  <c r="U4664" i="1"/>
  <c r="V4664" i="1" s="1"/>
  <c r="Y4664" i="1"/>
  <c r="Z4664" i="1" s="1"/>
  <c r="AA4664" i="1" s="1"/>
  <c r="U2910" i="1"/>
  <c r="V2910" i="1" s="1"/>
  <c r="Y2910" i="1"/>
  <c r="U967" i="1"/>
  <c r="V967" i="1" s="1"/>
  <c r="Y967" i="1"/>
  <c r="Z967" i="1" s="1"/>
  <c r="AA967" i="1" s="1"/>
  <c r="U4917" i="1"/>
  <c r="V4917" i="1" s="1"/>
  <c r="Y4917" i="1"/>
  <c r="Z4917" i="1" s="1"/>
  <c r="AA4917" i="1" s="1"/>
  <c r="U801" i="1"/>
  <c r="V801" i="1" s="1"/>
  <c r="Y801" i="1"/>
  <c r="Z801" i="1" s="1"/>
  <c r="AA801" i="1" s="1"/>
  <c r="U5928" i="1"/>
  <c r="V5928" i="1" s="1"/>
  <c r="Y5928" i="1"/>
  <c r="Z5928" i="1" s="1"/>
  <c r="AA5928" i="1" s="1"/>
  <c r="U1080" i="1"/>
  <c r="V1080" i="1" s="1"/>
  <c r="Y1080" i="1"/>
  <c r="Z1080" i="1" s="1"/>
  <c r="AA1080" i="1" s="1"/>
  <c r="U226" i="1"/>
  <c r="V226" i="1" s="1"/>
  <c r="Y226" i="1"/>
  <c r="Z226" i="1" s="1"/>
  <c r="AA226" i="1" s="1"/>
  <c r="U168" i="1"/>
  <c r="V168" i="1" s="1"/>
  <c r="Y168" i="1"/>
  <c r="Z168" i="1" s="1"/>
  <c r="AA168" i="1" s="1"/>
  <c r="U846" i="1"/>
  <c r="V846" i="1" s="1"/>
  <c r="Y846" i="1"/>
  <c r="Z846" i="1" s="1"/>
  <c r="AA846" i="1" s="1"/>
  <c r="U1126" i="1"/>
  <c r="V1126" i="1" s="1"/>
  <c r="Y1126" i="1"/>
  <c r="Z1126" i="1" s="1"/>
  <c r="AA1126" i="1" s="1"/>
  <c r="U1628" i="1"/>
  <c r="V1628" i="1" s="1"/>
  <c r="Y1628" i="1"/>
  <c r="Z1628" i="1" s="1"/>
  <c r="AA1628" i="1" s="1"/>
  <c r="U2631" i="1"/>
  <c r="V2631" i="1" s="1"/>
  <c r="Y2631" i="1"/>
  <c r="Z2631" i="1" s="1"/>
  <c r="AA2631" i="1" s="1"/>
  <c r="U3978" i="1"/>
  <c r="V3978" i="1" s="1"/>
  <c r="Y3978" i="1"/>
  <c r="Z3978" i="1" s="1"/>
  <c r="AA3978" i="1" s="1"/>
  <c r="U2107" i="1"/>
  <c r="V2107" i="1" s="1"/>
  <c r="Y2107" i="1"/>
  <c r="Z2107" i="1" s="1"/>
  <c r="AA2107" i="1" s="1"/>
  <c r="U2025" i="1"/>
  <c r="V2025" i="1" s="1"/>
  <c r="Y2025" i="1"/>
  <c r="Z2025" i="1" s="1"/>
  <c r="AA2025" i="1" s="1"/>
  <c r="U5301" i="1"/>
  <c r="V5301" i="1" s="1"/>
  <c r="Y5301" i="1"/>
  <c r="Z5301" i="1" s="1"/>
  <c r="AA5301" i="1" s="1"/>
  <c r="U3517" i="1"/>
  <c r="V3517" i="1" s="1"/>
  <c r="Y3517" i="1"/>
  <c r="Z3517" i="1" s="1"/>
  <c r="AA3517" i="1" s="1"/>
  <c r="U1930" i="1"/>
  <c r="V1930" i="1" s="1"/>
  <c r="Y1930" i="1"/>
  <c r="Z1930" i="1" s="1"/>
  <c r="AA1930" i="1" s="1"/>
  <c r="U2586" i="1"/>
  <c r="V2586" i="1" s="1"/>
  <c r="Y2586" i="1"/>
  <c r="Z2586" i="1" s="1"/>
  <c r="AA2586" i="1" s="1"/>
  <c r="U3280" i="1"/>
  <c r="V3280" i="1" s="1"/>
  <c r="Y3280" i="1"/>
  <c r="Z3280" i="1" s="1"/>
  <c r="AA3280" i="1" s="1"/>
  <c r="U754" i="1"/>
  <c r="V754" i="1" s="1"/>
  <c r="Y754" i="1"/>
  <c r="Z754" i="1" s="1"/>
  <c r="AA754" i="1" s="1"/>
  <c r="U710" i="1"/>
  <c r="V710" i="1" s="1"/>
  <c r="Y710" i="1"/>
  <c r="Z710" i="1" s="1"/>
  <c r="AA710" i="1" s="1"/>
  <c r="U606" i="1"/>
  <c r="V606" i="1" s="1"/>
  <c r="Y606" i="1"/>
  <c r="Z606" i="1" s="1"/>
  <c r="AA606" i="1" s="1"/>
  <c r="U2828" i="1"/>
  <c r="V2828" i="1" s="1"/>
  <c r="Y2828" i="1"/>
  <c r="Z2828" i="1" s="1"/>
  <c r="AA2828" i="1" s="1"/>
  <c r="U4062" i="1"/>
  <c r="V4062" i="1" s="1"/>
  <c r="Y4062" i="1"/>
  <c r="Z4062" i="1" s="1"/>
  <c r="AA4062" i="1" s="1"/>
  <c r="U493" i="1"/>
  <c r="V493" i="1" s="1"/>
  <c r="Y493" i="1"/>
  <c r="Z493" i="1" s="1"/>
  <c r="AA493" i="1" s="1"/>
  <c r="U3446" i="1"/>
  <c r="V3446" i="1" s="1"/>
  <c r="Y3446" i="1"/>
  <c r="Z3446" i="1" s="1"/>
  <c r="AA3446" i="1" s="1"/>
  <c r="U2159" i="1"/>
  <c r="V2159" i="1" s="1"/>
  <c r="Y2159" i="1"/>
  <c r="Z2159" i="1" s="1"/>
  <c r="AA2159" i="1" s="1"/>
  <c r="U1857" i="1"/>
  <c r="V1857" i="1" s="1"/>
  <c r="Y1857" i="1"/>
  <c r="Z1857" i="1" s="1"/>
  <c r="AA1857" i="1" s="1"/>
  <c r="U1810" i="1"/>
  <c r="V1810" i="1" s="1"/>
  <c r="Y1810" i="1"/>
  <c r="Z1810" i="1" s="1"/>
  <c r="AA1810" i="1" s="1"/>
  <c r="U4692" i="1"/>
  <c r="V4692" i="1" s="1"/>
  <c r="Y4692" i="1"/>
  <c r="Z4692" i="1" s="1"/>
  <c r="AA4692" i="1" s="1"/>
  <c r="U2418" i="1"/>
  <c r="V2418" i="1" s="1"/>
  <c r="Y2418" i="1"/>
  <c r="Z2418" i="1" s="1"/>
  <c r="AA2418" i="1" s="1"/>
  <c r="U2651" i="1"/>
  <c r="V2651" i="1" s="1"/>
  <c r="Y2651" i="1"/>
  <c r="Z2651" i="1" s="1"/>
  <c r="AA2651" i="1" s="1"/>
  <c r="U6071" i="1"/>
  <c r="V6071" i="1" s="1"/>
  <c r="Y6071" i="1"/>
  <c r="Z6071" i="1" s="1"/>
  <c r="AA6071" i="1" s="1"/>
  <c r="U2955" i="1"/>
  <c r="V2955" i="1" s="1"/>
  <c r="Y2955" i="1"/>
  <c r="Z2955" i="1" s="1"/>
  <c r="AA2955" i="1" s="1"/>
  <c r="U3195" i="1"/>
  <c r="V3195" i="1" s="1"/>
  <c r="Y3195" i="1"/>
  <c r="Z3195" i="1" s="1"/>
  <c r="AA3195" i="1" s="1"/>
  <c r="U3656" i="1"/>
  <c r="V3656" i="1" s="1"/>
  <c r="Y3656" i="1"/>
  <c r="Z3656" i="1" s="1"/>
  <c r="AA3656" i="1" s="1"/>
  <c r="U4160" i="1"/>
  <c r="V4160" i="1" s="1"/>
  <c r="Y4160" i="1"/>
  <c r="Z4160" i="1" s="1"/>
  <c r="AA4160" i="1" s="1"/>
  <c r="U3698" i="1"/>
  <c r="V3698" i="1" s="1"/>
  <c r="Y3698" i="1"/>
  <c r="Z3698" i="1" s="1"/>
  <c r="AA3698" i="1" s="1"/>
  <c r="U3180" i="1"/>
  <c r="V3180" i="1" s="1"/>
  <c r="Y3180" i="1"/>
  <c r="Z3180" i="1" s="1"/>
  <c r="AA3180" i="1" s="1"/>
  <c r="U2320" i="1"/>
  <c r="V2320" i="1" s="1"/>
  <c r="Y2320" i="1"/>
  <c r="Z2320" i="1" s="1"/>
  <c r="AA2320" i="1" s="1"/>
  <c r="U3724" i="1"/>
  <c r="V3724" i="1" s="1"/>
  <c r="Y3724" i="1"/>
  <c r="Z3724" i="1" s="1"/>
  <c r="AA3724" i="1" s="1"/>
  <c r="U474" i="1"/>
  <c r="V474" i="1" s="1"/>
  <c r="Y474" i="1"/>
  <c r="Z474" i="1" s="1"/>
  <c r="AA474" i="1" s="1"/>
  <c r="U400" i="1"/>
  <c r="V400" i="1" s="1"/>
  <c r="Y400" i="1"/>
  <c r="Z400" i="1" s="1"/>
  <c r="AA400" i="1" s="1"/>
  <c r="U346" i="1"/>
  <c r="V346" i="1" s="1"/>
  <c r="Y346" i="1"/>
  <c r="Z346" i="1" s="1"/>
  <c r="AA346" i="1" s="1"/>
  <c r="U3245" i="1"/>
  <c r="V3245" i="1" s="1"/>
  <c r="Y3245" i="1"/>
  <c r="Z3245" i="1" s="1"/>
  <c r="AA3245" i="1" s="1"/>
  <c r="U3312" i="1"/>
  <c r="V3312" i="1" s="1"/>
  <c r="Y3312" i="1"/>
  <c r="Z3312" i="1" s="1"/>
  <c r="AA3312" i="1" s="1"/>
  <c r="U3956" i="1"/>
  <c r="V3956" i="1" s="1"/>
  <c r="Y3956" i="1"/>
  <c r="Z3956" i="1" s="1"/>
  <c r="AA3956" i="1" s="1"/>
  <c r="U1964" i="1"/>
  <c r="V1964" i="1" s="1"/>
  <c r="Y1964" i="1"/>
  <c r="Z1964" i="1" s="1"/>
  <c r="AA1964" i="1" s="1"/>
  <c r="U992" i="1"/>
  <c r="V992" i="1" s="1"/>
  <c r="Y992" i="1"/>
  <c r="Z992" i="1" s="1"/>
  <c r="AA992" i="1" s="1"/>
  <c r="U944" i="1"/>
  <c r="V944" i="1" s="1"/>
  <c r="Y944" i="1"/>
  <c r="Z944" i="1" s="1"/>
  <c r="AA944" i="1" s="1"/>
  <c r="U2752" i="1"/>
  <c r="V2752" i="1" s="1"/>
  <c r="Y2752" i="1"/>
  <c r="Z2752" i="1" s="1"/>
  <c r="AA2752" i="1" s="1"/>
  <c r="U2719" i="1"/>
  <c r="V2719" i="1" s="1"/>
  <c r="Y2719" i="1"/>
  <c r="Z2719" i="1" s="1"/>
  <c r="AA2719" i="1" s="1"/>
  <c r="U819" i="1"/>
  <c r="V819" i="1" s="1"/>
  <c r="Y819" i="1"/>
  <c r="Z819" i="1" s="1"/>
  <c r="AA819" i="1" s="1"/>
  <c r="U3828" i="1"/>
  <c r="V3828" i="1" s="1"/>
  <c r="Y3828" i="1"/>
  <c r="Z3828" i="1" s="1"/>
  <c r="AA3828" i="1" s="1"/>
  <c r="U1097" i="1"/>
  <c r="V1097" i="1" s="1"/>
  <c r="Y1097" i="1"/>
  <c r="Z1097" i="1" s="1"/>
  <c r="AA1097" i="1" s="1"/>
  <c r="U1042" i="1"/>
  <c r="V1042" i="1" s="1"/>
  <c r="Y1042" i="1"/>
  <c r="Z1042" i="1" s="1"/>
  <c r="AA1042" i="1" s="1"/>
  <c r="U222" i="1"/>
  <c r="V222" i="1" s="1"/>
  <c r="Y222" i="1"/>
  <c r="Z222" i="1" s="1"/>
  <c r="AA222" i="1" s="1"/>
  <c r="U895" i="1"/>
  <c r="V895" i="1" s="1"/>
  <c r="Y895" i="1"/>
  <c r="Z895" i="1" s="1"/>
  <c r="AA895" i="1" s="1"/>
  <c r="U5920" i="1"/>
  <c r="V5920" i="1" s="1"/>
  <c r="Y5920" i="1"/>
  <c r="Z5920" i="1" s="1"/>
  <c r="AA5920" i="1" s="1"/>
  <c r="U4892" i="1"/>
  <c r="V4892" i="1" s="1"/>
  <c r="Y4892" i="1"/>
  <c r="Z4892" i="1" s="1"/>
  <c r="AA4892" i="1" s="1"/>
  <c r="U1125" i="1"/>
  <c r="V1125" i="1" s="1"/>
  <c r="Y1125" i="1"/>
  <c r="Z1125" i="1" s="1"/>
  <c r="AA1125" i="1" s="1"/>
  <c r="U1633" i="1"/>
  <c r="V1633" i="1" s="1"/>
  <c r="Y1633" i="1"/>
  <c r="Z1633" i="1" s="1"/>
  <c r="AA1633" i="1" s="1"/>
  <c r="U3779" i="1"/>
  <c r="V3779" i="1" s="1"/>
  <c r="Y3779" i="1"/>
  <c r="Z3779" i="1" s="1"/>
  <c r="AA3779" i="1" s="1"/>
  <c r="U3392" i="1"/>
  <c r="V3392" i="1" s="1"/>
  <c r="Y3392" i="1"/>
  <c r="Z3392" i="1" s="1"/>
  <c r="AA3392" i="1" s="1"/>
  <c r="U5068" i="1"/>
  <c r="V5068" i="1" s="1"/>
  <c r="Y5068" i="1"/>
  <c r="Z5068" i="1" s="1"/>
  <c r="AA5068" i="1" s="1"/>
  <c r="U3985" i="1"/>
  <c r="V3985" i="1" s="1"/>
  <c r="Y3985" i="1"/>
  <c r="Z3985" i="1" s="1"/>
  <c r="AA3985" i="1" s="1"/>
  <c r="U3815" i="1"/>
  <c r="V3815" i="1" s="1"/>
  <c r="Y3815" i="1"/>
  <c r="Z3815" i="1" s="1"/>
  <c r="AA3815" i="1" s="1"/>
  <c r="U5329" i="1"/>
  <c r="V5329" i="1" s="1"/>
  <c r="Y5329" i="1"/>
  <c r="Z5329" i="1" s="1"/>
  <c r="AA5329" i="1" s="1"/>
  <c r="U2257" i="1"/>
  <c r="V2257" i="1" s="1"/>
  <c r="Y2257" i="1"/>
  <c r="Z2257" i="1" s="1"/>
  <c r="AA2257" i="1" s="1"/>
  <c r="U5686" i="1"/>
  <c r="V5686" i="1" s="1"/>
  <c r="Y5686" i="1"/>
  <c r="Z5686" i="1" s="1"/>
  <c r="AA5686" i="1" s="1"/>
  <c r="Z5082" i="1"/>
  <c r="AA5082" i="1" s="1"/>
  <c r="Z5084" i="1"/>
  <c r="AA5084" i="1" s="1"/>
  <c r="U1626" i="1"/>
  <c r="V1626" i="1" s="1"/>
  <c r="Y1626" i="1"/>
  <c r="Z1626" i="1" s="1"/>
  <c r="AA1626" i="1" s="1"/>
  <c r="U4365" i="1"/>
  <c r="V4365" i="1" s="1"/>
  <c r="Y4365" i="1"/>
  <c r="Z4365" i="1" s="1"/>
  <c r="AA4365" i="1" s="1"/>
  <c r="U5692" i="1"/>
  <c r="V5692" i="1" s="1"/>
  <c r="Y5692" i="1"/>
  <c r="U3472" i="1"/>
  <c r="V3472" i="1" s="1"/>
  <c r="Y3472" i="1"/>
  <c r="Z3472" i="1" s="1"/>
  <c r="AA3472" i="1" s="1"/>
  <c r="U3772" i="1"/>
  <c r="V3772" i="1" s="1"/>
  <c r="Y3772" i="1"/>
  <c r="Z3772" i="1" s="1"/>
  <c r="AA3772" i="1" s="1"/>
  <c r="U6035" i="1"/>
  <c r="V6035" i="1" s="1"/>
  <c r="Y6035" i="1"/>
  <c r="Z6035" i="1" s="1"/>
  <c r="AA6035" i="1" s="1"/>
  <c r="U4036" i="1"/>
  <c r="V4036" i="1" s="1"/>
  <c r="Y4036" i="1"/>
  <c r="Z4036" i="1" s="1"/>
  <c r="AA4036" i="1" s="1"/>
  <c r="Z4959" i="1"/>
  <c r="AA4959" i="1" s="1"/>
  <c r="Z4958" i="1"/>
  <c r="AA4958" i="1" s="1"/>
  <c r="U4258" i="1"/>
  <c r="V4258" i="1" s="1"/>
  <c r="Y4258" i="1"/>
  <c r="Z4258" i="1" s="1"/>
  <c r="AA4258" i="1" s="1"/>
  <c r="U998" i="1"/>
  <c r="V998" i="1" s="1"/>
  <c r="Y998" i="1"/>
  <c r="Z998" i="1" s="1"/>
  <c r="AA998" i="1" s="1"/>
  <c r="U952" i="1"/>
  <c r="V952" i="1" s="1"/>
  <c r="Y952" i="1"/>
  <c r="Z952" i="1" s="1"/>
  <c r="AA952" i="1" s="1"/>
  <c r="U3910" i="1"/>
  <c r="V3910" i="1" s="1"/>
  <c r="Y3910" i="1"/>
  <c r="Z3910" i="1" s="1"/>
  <c r="AA3910" i="1" s="1"/>
  <c r="U818" i="1"/>
  <c r="V818" i="1" s="1"/>
  <c r="Y818" i="1"/>
  <c r="Z818" i="1" s="1"/>
  <c r="AA818" i="1" s="1"/>
  <c r="U3793" i="1"/>
  <c r="V3793" i="1" s="1"/>
  <c r="Y3793" i="1"/>
  <c r="Z3793" i="1" s="1"/>
  <c r="AA3793" i="1" s="1"/>
  <c r="U1111" i="1"/>
  <c r="V1111" i="1" s="1"/>
  <c r="Y1111" i="1"/>
  <c r="Z1111" i="1" s="1"/>
  <c r="AA1111" i="1" s="1"/>
  <c r="U1038" i="1"/>
  <c r="V1038" i="1" s="1"/>
  <c r="Y1038" i="1"/>
  <c r="Z1038" i="1" s="1"/>
  <c r="AA1038" i="1" s="1"/>
  <c r="U258" i="1"/>
  <c r="V258" i="1" s="1"/>
  <c r="Y258" i="1"/>
  <c r="Z258" i="1" s="1"/>
  <c r="AA258" i="1" s="1"/>
  <c r="U204" i="1"/>
  <c r="V204" i="1" s="1"/>
  <c r="Y204" i="1"/>
  <c r="Z204" i="1" s="1"/>
  <c r="AA204" i="1" s="1"/>
  <c r="U868" i="1"/>
  <c r="V868" i="1" s="1"/>
  <c r="Y868" i="1"/>
  <c r="Z868" i="1" s="1"/>
  <c r="AA868" i="1" s="1"/>
  <c r="U3417" i="1"/>
  <c r="V3417" i="1" s="1"/>
  <c r="Y3417" i="1"/>
  <c r="Z3417" i="1" s="1"/>
  <c r="AA3417" i="1" s="1"/>
  <c r="U4743" i="1"/>
  <c r="V4743" i="1" s="1"/>
  <c r="Y4743" i="1"/>
  <c r="U1636" i="1"/>
  <c r="V1636" i="1" s="1"/>
  <c r="Y1636" i="1"/>
  <c r="Z1636" i="1" s="1"/>
  <c r="AA1636" i="1" s="1"/>
  <c r="U3778" i="1"/>
  <c r="V3778" i="1" s="1"/>
  <c r="Y3778" i="1"/>
  <c r="Z3778" i="1" s="1"/>
  <c r="AA3778" i="1" s="1"/>
  <c r="U219" i="1"/>
  <c r="V219" i="1" s="1"/>
  <c r="Y219" i="1"/>
  <c r="Z219" i="1" s="1"/>
  <c r="AA219" i="1" s="1"/>
  <c r="U892" i="1"/>
  <c r="V892" i="1" s="1"/>
  <c r="Y892" i="1"/>
  <c r="Z892" i="1" s="1"/>
  <c r="AA892" i="1" s="1"/>
  <c r="U4877" i="1"/>
  <c r="V4877" i="1" s="1"/>
  <c r="Y4877" i="1"/>
  <c r="Z4877" i="1" s="1"/>
  <c r="AA4877" i="1" s="1"/>
  <c r="U3461" i="1"/>
  <c r="V3461" i="1" s="1"/>
  <c r="Y3461" i="1"/>
  <c r="Z3461" i="1" s="1"/>
  <c r="AA3461" i="1" s="1"/>
  <c r="U4367" i="1"/>
  <c r="V4367" i="1" s="1"/>
  <c r="Y4367" i="1"/>
  <c r="Z4367" i="1" s="1"/>
  <c r="AA4367" i="1" s="1"/>
  <c r="U4519" i="1"/>
  <c r="V4519" i="1" s="1"/>
  <c r="Y4519" i="1"/>
  <c r="Z4519" i="1" s="1"/>
  <c r="AA4519" i="1" s="1"/>
  <c r="U3567" i="1"/>
  <c r="V3567" i="1" s="1"/>
  <c r="Y3567" i="1"/>
  <c r="Z3567" i="1" s="1"/>
  <c r="AA3567" i="1" s="1"/>
  <c r="U3481" i="1"/>
  <c r="V3481" i="1" s="1"/>
  <c r="Y3481" i="1"/>
  <c r="Z3481" i="1" s="1"/>
  <c r="AA3481" i="1" s="1"/>
  <c r="U5327" i="1"/>
  <c r="V5327" i="1" s="1"/>
  <c r="Y5327" i="1"/>
  <c r="Z5327" i="1" s="1"/>
  <c r="AA5327" i="1" s="1"/>
  <c r="U4402" i="1"/>
  <c r="V4402" i="1" s="1"/>
  <c r="Y4402" i="1"/>
  <c r="Z4402" i="1" s="1"/>
  <c r="AA4402" i="1" s="1"/>
  <c r="U5344" i="1"/>
  <c r="V5344" i="1" s="1"/>
  <c r="Y5344" i="1"/>
  <c r="Z5344" i="1" s="1"/>
  <c r="AA5344" i="1" s="1"/>
  <c r="Z5753" i="1"/>
  <c r="AA5753" i="1" s="1"/>
  <c r="Z5755" i="1"/>
  <c r="AA5755" i="1" s="1"/>
  <c r="U589" i="1"/>
  <c r="V589" i="1" s="1"/>
  <c r="Y589" i="1"/>
  <c r="Z589" i="1" s="1"/>
  <c r="AA589" i="1" s="1"/>
  <c r="U4219" i="1"/>
  <c r="V4219" i="1" s="1"/>
  <c r="Y4219" i="1"/>
  <c r="Z4219" i="1" s="1"/>
  <c r="AA4219" i="1" s="1"/>
  <c r="U5155" i="1"/>
  <c r="V5155" i="1" s="1"/>
  <c r="Y5155" i="1"/>
  <c r="Z5155" i="1" s="1"/>
  <c r="AA5155" i="1" s="1"/>
  <c r="U3647" i="1"/>
  <c r="V3647" i="1" s="1"/>
  <c r="Y3647" i="1"/>
  <c r="Z3647" i="1" s="1"/>
  <c r="AA3647" i="1" s="1"/>
  <c r="U2186" i="1"/>
  <c r="V2186" i="1" s="1"/>
  <c r="Y2186" i="1"/>
  <c r="Z2186" i="1" s="1"/>
  <c r="AA2186" i="1" s="1"/>
  <c r="U1888" i="1"/>
  <c r="V1888" i="1" s="1"/>
  <c r="Y1888" i="1"/>
  <c r="Z1888" i="1" s="1"/>
  <c r="AA1888" i="1" s="1"/>
  <c r="U1891" i="1"/>
  <c r="V1891" i="1" s="1"/>
  <c r="Y1891" i="1"/>
  <c r="Z1891" i="1" s="1"/>
  <c r="AA1891" i="1" s="1"/>
  <c r="U1764" i="1"/>
  <c r="V1764" i="1" s="1"/>
  <c r="Y1764" i="1"/>
  <c r="Z1764" i="1" s="1"/>
  <c r="AA1764" i="1" s="1"/>
  <c r="U5560" i="1"/>
  <c r="V5560" i="1" s="1"/>
  <c r="Y5560" i="1"/>
  <c r="U4642" i="1"/>
  <c r="V4642" i="1" s="1"/>
  <c r="Y4642" i="1"/>
  <c r="Z4642" i="1" s="1"/>
  <c r="AA4642" i="1" s="1"/>
  <c r="U2277" i="1"/>
  <c r="V2277" i="1" s="1"/>
  <c r="Y2277" i="1"/>
  <c r="Z2277" i="1" s="1"/>
  <c r="AA2277" i="1" s="1"/>
  <c r="U2983" i="1"/>
  <c r="V2983" i="1" s="1"/>
  <c r="Y2983" i="1"/>
  <c r="Z2983" i="1" s="1"/>
  <c r="AA2983" i="1" s="1"/>
  <c r="U2732" i="1"/>
  <c r="V2732" i="1" s="1"/>
  <c r="Y2732" i="1"/>
  <c r="U2233" i="1"/>
  <c r="V2233" i="1" s="1"/>
  <c r="Y2233" i="1"/>
  <c r="Z2233" i="1" s="1"/>
  <c r="AA2233" i="1" s="1"/>
  <c r="U5269" i="1"/>
  <c r="V5269" i="1" s="1"/>
  <c r="Y5269" i="1"/>
  <c r="Z5269" i="1" s="1"/>
  <c r="AA5269" i="1" s="1"/>
  <c r="U4154" i="1"/>
  <c r="V4154" i="1" s="1"/>
  <c r="Y4154" i="1"/>
  <c r="Z4154" i="1" s="1"/>
  <c r="AA4154" i="1" s="1"/>
  <c r="U3692" i="1"/>
  <c r="V3692" i="1" s="1"/>
  <c r="Y3692" i="1"/>
  <c r="Z3692" i="1" s="1"/>
  <c r="AA3692" i="1" s="1"/>
  <c r="U3174" i="1"/>
  <c r="V3174" i="1" s="1"/>
  <c r="Y3174" i="1"/>
  <c r="Z3174" i="1" s="1"/>
  <c r="AA3174" i="1" s="1"/>
  <c r="U4368" i="1"/>
  <c r="V4368" i="1" s="1"/>
  <c r="Y4368" i="1"/>
  <c r="Z4368" i="1" s="1"/>
  <c r="AA4368" i="1" s="1"/>
  <c r="U5248" i="1"/>
  <c r="V5248" i="1" s="1"/>
  <c r="Y5248" i="1"/>
  <c r="Z5248" i="1" s="1"/>
  <c r="AA5248" i="1" s="1"/>
  <c r="U5072" i="1"/>
  <c r="V5072" i="1" s="1"/>
  <c r="Y5072" i="1"/>
  <c r="Z5072" i="1" s="1"/>
  <c r="AA5072" i="1" s="1"/>
  <c r="U2724" i="1"/>
  <c r="V2724" i="1" s="1"/>
  <c r="Y2724" i="1"/>
  <c r="Z2724" i="1" s="1"/>
  <c r="AA2724" i="1" s="1"/>
  <c r="U4320" i="1"/>
  <c r="V4320" i="1" s="1"/>
  <c r="Y4320" i="1"/>
  <c r="Z4320" i="1" s="1"/>
  <c r="AA4320" i="1" s="1"/>
  <c r="U5251" i="1"/>
  <c r="V5251" i="1" s="1"/>
  <c r="Y5251" i="1"/>
  <c r="U4896" i="1"/>
  <c r="V4896" i="1" s="1"/>
  <c r="Y4896" i="1"/>
  <c r="Z4896" i="1" s="1"/>
  <c r="AA4896" i="1" s="1"/>
  <c r="U5247" i="1"/>
  <c r="V5247" i="1" s="1"/>
  <c r="Y5247" i="1"/>
  <c r="U5079" i="1"/>
  <c r="V5079" i="1" s="1"/>
  <c r="Y5079" i="1"/>
  <c r="Z5079" i="1" s="1"/>
  <c r="AA5079" i="1" s="1"/>
  <c r="U4963" i="1"/>
  <c r="V4963" i="1" s="1"/>
  <c r="Y4963" i="1"/>
  <c r="Z4963" i="1" s="1"/>
  <c r="AA4963" i="1" s="1"/>
  <c r="U3005" i="1"/>
  <c r="V3005" i="1" s="1"/>
  <c r="Y3005" i="1"/>
  <c r="Z3005" i="1" s="1"/>
  <c r="AA3005" i="1" s="1"/>
  <c r="U5055" i="1"/>
  <c r="V5055" i="1" s="1"/>
  <c r="Y5055" i="1"/>
  <c r="Z5055" i="1" s="1"/>
  <c r="AA5055" i="1" s="1"/>
  <c r="U4595" i="1"/>
  <c r="V4595" i="1" s="1"/>
  <c r="Y4595" i="1"/>
  <c r="Z4595" i="1" s="1"/>
  <c r="AA4595" i="1" s="1"/>
  <c r="U3016" i="1"/>
  <c r="V3016" i="1" s="1"/>
  <c r="Y3016" i="1"/>
  <c r="Z3016" i="1" s="1"/>
  <c r="AA3016" i="1" s="1"/>
  <c r="U3085" i="1"/>
  <c r="V3085" i="1" s="1"/>
  <c r="Y3085" i="1"/>
  <c r="Z3085" i="1" s="1"/>
  <c r="AA3085" i="1" s="1"/>
  <c r="U4090" i="1"/>
  <c r="V4090" i="1" s="1"/>
  <c r="Y4090" i="1"/>
  <c r="Z4090" i="1" s="1"/>
  <c r="AA4090" i="1" s="1"/>
  <c r="U3007" i="1"/>
  <c r="V3007" i="1" s="1"/>
  <c r="Y3007" i="1"/>
  <c r="Z3007" i="1" s="1"/>
  <c r="AA3007" i="1" s="1"/>
  <c r="U4797" i="1"/>
  <c r="V4797" i="1" s="1"/>
  <c r="Y4797" i="1"/>
  <c r="Z4797" i="1" s="1"/>
  <c r="AA4797" i="1" s="1"/>
  <c r="U3427" i="1"/>
  <c r="V3427" i="1" s="1"/>
  <c r="Y3427" i="1"/>
  <c r="Z3427" i="1" s="1"/>
  <c r="AA3427" i="1" s="1"/>
  <c r="U2321" i="1"/>
  <c r="V2321" i="1" s="1"/>
  <c r="Y2321" i="1"/>
  <c r="Z2321" i="1" s="1"/>
  <c r="AA2321" i="1" s="1"/>
  <c r="U2343" i="1"/>
  <c r="V2343" i="1" s="1"/>
  <c r="Y2343" i="1"/>
  <c r="Z2343" i="1" s="1"/>
  <c r="AA2343" i="1" s="1"/>
  <c r="U2782" i="1"/>
  <c r="V2782" i="1" s="1"/>
  <c r="Y2782" i="1"/>
  <c r="Z2782" i="1" s="1"/>
  <c r="AA2782" i="1" s="1"/>
  <c r="U374" i="1"/>
  <c r="V374" i="1" s="1"/>
  <c r="Y374" i="1"/>
  <c r="Z374" i="1" s="1"/>
  <c r="AA374" i="1" s="1"/>
  <c r="U358" i="1"/>
  <c r="V358" i="1" s="1"/>
  <c r="Y358" i="1"/>
  <c r="Z358" i="1" s="1"/>
  <c r="AA358" i="1" s="1"/>
  <c r="U300" i="1"/>
  <c r="V300" i="1" s="1"/>
  <c r="Y300" i="1"/>
  <c r="Z300" i="1" s="1"/>
  <c r="AA300" i="1" s="1"/>
  <c r="U2848" i="1"/>
  <c r="V2848" i="1" s="1"/>
  <c r="Y2848" i="1"/>
  <c r="Z2848" i="1" s="1"/>
  <c r="AA2848" i="1" s="1"/>
  <c r="U4764" i="1"/>
  <c r="V4764" i="1" s="1"/>
  <c r="Y4764" i="1"/>
  <c r="Z4764" i="1" s="1"/>
  <c r="AA4764" i="1" s="1"/>
  <c r="U4592" i="1"/>
  <c r="V4592" i="1" s="1"/>
  <c r="Y4592" i="1"/>
  <c r="Z4592" i="1" s="1"/>
  <c r="AA4592" i="1" s="1"/>
  <c r="U3029" i="1"/>
  <c r="V3029" i="1" s="1"/>
  <c r="Y3029" i="1"/>
  <c r="Z3029" i="1" s="1"/>
  <c r="AA3029" i="1" s="1"/>
  <c r="U1669" i="1"/>
  <c r="V1669" i="1" s="1"/>
  <c r="Y1669" i="1"/>
  <c r="Z1669" i="1" s="1"/>
  <c r="AA1669" i="1" s="1"/>
  <c r="U5413" i="1"/>
  <c r="V5413" i="1" s="1"/>
  <c r="Y5413" i="1"/>
  <c r="Z5413" i="1" s="1"/>
  <c r="AA5413" i="1" s="1"/>
  <c r="U3528" i="1"/>
  <c r="V3528" i="1" s="1"/>
  <c r="Y3528" i="1"/>
  <c r="Z3528" i="1" s="1"/>
  <c r="AA3528" i="1" s="1"/>
  <c r="U2937" i="1"/>
  <c r="V2937" i="1" s="1"/>
  <c r="Y2937" i="1"/>
  <c r="Z2937" i="1" s="1"/>
  <c r="AA2937" i="1" s="1"/>
  <c r="U959" i="1"/>
  <c r="V959" i="1" s="1"/>
  <c r="Y959" i="1"/>
  <c r="Z959" i="1" s="1"/>
  <c r="AA959" i="1" s="1"/>
  <c r="U920" i="1"/>
  <c r="V920" i="1" s="1"/>
  <c r="Y920" i="1"/>
  <c r="Z920" i="1" s="1"/>
  <c r="AA920" i="1" s="1"/>
  <c r="U4210" i="1"/>
  <c r="V4210" i="1" s="1"/>
  <c r="Y4210" i="1"/>
  <c r="U795" i="1"/>
  <c r="V795" i="1" s="1"/>
  <c r="Y795" i="1"/>
  <c r="Z795" i="1" s="1"/>
  <c r="AA795" i="1" s="1"/>
  <c r="U3784" i="1"/>
  <c r="V3784" i="1" s="1"/>
  <c r="Y3784" i="1"/>
  <c r="Z3784" i="1" s="1"/>
  <c r="AA3784" i="1" s="1"/>
  <c r="U2081" i="1"/>
  <c r="V2081" i="1" s="1"/>
  <c r="Y2081" i="1"/>
  <c r="Z2081" i="1" s="1"/>
  <c r="AA2081" i="1" s="1"/>
  <c r="U738" i="1"/>
  <c r="V738" i="1" s="1"/>
  <c r="Y738" i="1"/>
  <c r="Z738" i="1" s="1"/>
  <c r="AA738" i="1" s="1"/>
  <c r="U488" i="1"/>
  <c r="V488" i="1" s="1"/>
  <c r="Y488" i="1"/>
  <c r="Z488" i="1" s="1"/>
  <c r="AA488" i="1" s="1"/>
  <c r="U2427" i="1"/>
  <c r="V2427" i="1" s="1"/>
  <c r="Y2427" i="1"/>
  <c r="Z2427" i="1" s="1"/>
  <c r="AA2427" i="1" s="1"/>
  <c r="U4472" i="1"/>
  <c r="V4472" i="1" s="1"/>
  <c r="Y4472" i="1"/>
  <c r="Z4472" i="1" s="1"/>
  <c r="AA4472" i="1" s="1"/>
  <c r="U4460" i="1"/>
  <c r="V4460" i="1" s="1"/>
  <c r="Y4460" i="1"/>
  <c r="Z4460" i="1" s="1"/>
  <c r="AA4460" i="1" s="1"/>
  <c r="U6040" i="1"/>
  <c r="V6040" i="1" s="1"/>
  <c r="Y6040" i="1"/>
  <c r="Z6040" i="1" s="1"/>
  <c r="AA6040" i="1" s="1"/>
  <c r="Z5277" i="1"/>
  <c r="AA5277" i="1" s="1"/>
  <c r="Z5276" i="1"/>
  <c r="AA5276" i="1" s="1"/>
  <c r="U5047" i="1"/>
  <c r="V5047" i="1" s="1"/>
  <c r="Y5047" i="1"/>
  <c r="U3355" i="1"/>
  <c r="V3355" i="1" s="1"/>
  <c r="Y3355" i="1"/>
  <c r="Z3355" i="1" s="1"/>
  <c r="AA3355" i="1" s="1"/>
  <c r="U3666" i="1"/>
  <c r="V3666" i="1" s="1"/>
  <c r="Y3666" i="1"/>
  <c r="Z3666" i="1" s="1"/>
  <c r="AA3666" i="1" s="1"/>
  <c r="U3171" i="1"/>
  <c r="V3171" i="1" s="1"/>
  <c r="Y3171" i="1"/>
  <c r="Z3171" i="1" s="1"/>
  <c r="AA3171" i="1" s="1"/>
  <c r="U309" i="1"/>
  <c r="V309" i="1" s="1"/>
  <c r="Y309" i="1"/>
  <c r="Z309" i="1" s="1"/>
  <c r="AA309" i="1" s="1"/>
  <c r="U2911" i="1"/>
  <c r="V2911" i="1" s="1"/>
  <c r="Y2911" i="1"/>
  <c r="Z2911" i="1" s="1"/>
  <c r="AA2911" i="1" s="1"/>
  <c r="U4295" i="1"/>
  <c r="V4295" i="1" s="1"/>
  <c r="Y4295" i="1"/>
  <c r="U3462" i="1"/>
  <c r="V3462" i="1" s="1"/>
  <c r="Y3462" i="1"/>
  <c r="Z3462" i="1" s="1"/>
  <c r="AA3462" i="1" s="1"/>
  <c r="U6020" i="1"/>
  <c r="V6020" i="1" s="1"/>
  <c r="Y6020" i="1"/>
  <c r="Z6020" i="1" s="1"/>
  <c r="AA6020" i="1" s="1"/>
  <c r="U3228" i="1"/>
  <c r="V3228" i="1" s="1"/>
  <c r="Y3228" i="1"/>
  <c r="Z3228" i="1" s="1"/>
  <c r="AA3228" i="1" s="1"/>
  <c r="U2098" i="1"/>
  <c r="V2098" i="1" s="1"/>
  <c r="Y2098" i="1"/>
  <c r="Z2098" i="1" s="1"/>
  <c r="AA2098" i="1" s="1"/>
  <c r="U3283" i="1"/>
  <c r="V3283" i="1" s="1"/>
  <c r="Y3283" i="1"/>
  <c r="Z3283" i="1" s="1"/>
  <c r="AA3283" i="1" s="1"/>
  <c r="U2209" i="1"/>
  <c r="V2209" i="1" s="1"/>
  <c r="Y2209" i="1"/>
  <c r="Z2209" i="1" s="1"/>
  <c r="AA2209" i="1" s="1"/>
  <c r="U454" i="1"/>
  <c r="V454" i="1" s="1"/>
  <c r="Y454" i="1"/>
  <c r="Z454" i="1" s="1"/>
  <c r="AA454" i="1" s="1"/>
  <c r="U3330" i="1"/>
  <c r="V3330" i="1" s="1"/>
  <c r="Y3330" i="1"/>
  <c r="Z3330" i="1" s="1"/>
  <c r="AA3330" i="1" s="1"/>
  <c r="U799" i="1"/>
  <c r="V799" i="1" s="1"/>
  <c r="Y799" i="1"/>
  <c r="Z799" i="1" s="1"/>
  <c r="AA799" i="1" s="1"/>
  <c r="U161" i="1"/>
  <c r="V161" i="1" s="1"/>
  <c r="Y161" i="1"/>
  <c r="Z161" i="1" s="1"/>
  <c r="AA161" i="1" s="1"/>
  <c r="U4373" i="1"/>
  <c r="V4373" i="1" s="1"/>
  <c r="Y4373" i="1"/>
  <c r="Z4373" i="1" s="1"/>
  <c r="AA4373" i="1" s="1"/>
  <c r="U1526" i="1"/>
  <c r="V1526" i="1" s="1"/>
  <c r="Y1526" i="1"/>
  <c r="Z1526" i="1" s="1"/>
  <c r="AA1526" i="1" s="1"/>
  <c r="U1482" i="1"/>
  <c r="V1482" i="1" s="1"/>
  <c r="Y1482" i="1"/>
  <c r="Z1482" i="1" s="1"/>
  <c r="AA1482" i="1" s="1"/>
  <c r="U1138" i="1"/>
  <c r="V1138" i="1" s="1"/>
  <c r="Y1138" i="1"/>
  <c r="U2031" i="1"/>
  <c r="V2031" i="1" s="1"/>
  <c r="Y2031" i="1"/>
  <c r="Z2031" i="1" s="1"/>
  <c r="AA2031" i="1" s="1"/>
  <c r="U2802" i="1"/>
  <c r="V2802" i="1" s="1"/>
  <c r="Y2802" i="1"/>
  <c r="Z2802" i="1" s="1"/>
  <c r="AA2802" i="1" s="1"/>
  <c r="U1850" i="1"/>
  <c r="V1850" i="1" s="1"/>
  <c r="Y1850" i="1"/>
  <c r="Z1850" i="1" s="1"/>
  <c r="AA1850" i="1" s="1"/>
  <c r="U3293" i="1"/>
  <c r="V3293" i="1" s="1"/>
  <c r="Y3293" i="1"/>
  <c r="Z3293" i="1" s="1"/>
  <c r="AA3293" i="1" s="1"/>
  <c r="U3576" i="1"/>
  <c r="V3576" i="1" s="1"/>
  <c r="Y3576" i="1"/>
  <c r="Z3576" i="1" s="1"/>
  <c r="AA3576" i="1" s="1"/>
  <c r="Z5673" i="1"/>
  <c r="AA5673" i="1" s="1"/>
  <c r="Z5674" i="1"/>
  <c r="AA5674" i="1" s="1"/>
  <c r="U4951" i="1"/>
  <c r="V4951" i="1" s="1"/>
  <c r="Y4951" i="1"/>
  <c r="U2254" i="1"/>
  <c r="V2254" i="1" s="1"/>
  <c r="Y2254" i="1"/>
  <c r="U67" i="1"/>
  <c r="V67" i="1" s="1"/>
  <c r="Y67" i="1"/>
  <c r="Z67" i="1" s="1"/>
  <c r="AA67" i="1" s="1"/>
  <c r="U3189" i="1"/>
  <c r="V3189" i="1" s="1"/>
  <c r="Y3189" i="1"/>
  <c r="Z3189" i="1" s="1"/>
  <c r="AA3189" i="1" s="1"/>
  <c r="U3836" i="1"/>
  <c r="V3836" i="1" s="1"/>
  <c r="Y3836" i="1"/>
  <c r="U6181" i="1"/>
  <c r="V6181" i="1" s="1"/>
  <c r="Y6181" i="1"/>
  <c r="Z6181" i="1" s="1"/>
  <c r="AA6181" i="1" s="1"/>
  <c r="U6058" i="1"/>
  <c r="V6058" i="1" s="1"/>
  <c r="Y6058" i="1"/>
  <c r="Z6058" i="1" s="1"/>
  <c r="AA6058" i="1" s="1"/>
  <c r="U2500" i="1"/>
  <c r="V2500" i="1" s="1"/>
  <c r="Y2500" i="1"/>
  <c r="Z2500" i="1" s="1"/>
  <c r="AA2500" i="1" s="1"/>
  <c r="U3252" i="1"/>
  <c r="V3252" i="1" s="1"/>
  <c r="Y3252" i="1"/>
  <c r="Z3252" i="1" s="1"/>
  <c r="AA3252" i="1" s="1"/>
  <c r="U2395" i="1"/>
  <c r="V2395" i="1" s="1"/>
  <c r="Y2395" i="1"/>
  <c r="Z2395" i="1" s="1"/>
  <c r="AA2395" i="1" s="1"/>
  <c r="U5425" i="1"/>
  <c r="V5425" i="1" s="1"/>
  <c r="Y5425" i="1"/>
  <c r="U1500" i="1"/>
  <c r="V1500" i="1" s="1"/>
  <c r="Y1500" i="1"/>
  <c r="Z1500" i="1" s="1"/>
  <c r="AA1500" i="1" s="1"/>
  <c r="U1385" i="1"/>
  <c r="V1385" i="1" s="1"/>
  <c r="Y1385" i="1"/>
  <c r="Z1385" i="1" s="1"/>
  <c r="AA1385" i="1" s="1"/>
  <c r="U1300" i="1"/>
  <c r="V1300" i="1" s="1"/>
  <c r="Y1300" i="1"/>
  <c r="Z1300" i="1" s="1"/>
  <c r="AA1300" i="1" s="1"/>
  <c r="U1186" i="1"/>
  <c r="V1186" i="1" s="1"/>
  <c r="Y1186" i="1"/>
  <c r="Z1186" i="1" s="1"/>
  <c r="AA1186" i="1" s="1"/>
  <c r="U4200" i="1"/>
  <c r="V4200" i="1" s="1"/>
  <c r="Y4200" i="1"/>
  <c r="Z4200" i="1" s="1"/>
  <c r="AA4200" i="1" s="1"/>
  <c r="U711" i="1"/>
  <c r="V711" i="1" s="1"/>
  <c r="Y711" i="1"/>
  <c r="Z711" i="1" s="1"/>
  <c r="AA711" i="1" s="1"/>
  <c r="U3646" i="1"/>
  <c r="V3646" i="1" s="1"/>
  <c r="Y3646" i="1"/>
  <c r="Z3646" i="1" s="1"/>
  <c r="AA3646" i="1" s="1"/>
  <c r="U4428" i="1"/>
  <c r="V4428" i="1" s="1"/>
  <c r="Y4428" i="1"/>
  <c r="Z4428" i="1" s="1"/>
  <c r="AA4428" i="1" s="1"/>
  <c r="U4129" i="1"/>
  <c r="V4129" i="1" s="1"/>
  <c r="Y4129" i="1"/>
  <c r="Z4129" i="1" s="1"/>
  <c r="AA4129" i="1" s="1"/>
  <c r="U431" i="1"/>
  <c r="V431" i="1" s="1"/>
  <c r="Y431" i="1"/>
  <c r="Z431" i="1" s="1"/>
  <c r="AA431" i="1" s="1"/>
  <c r="U1011" i="1"/>
  <c r="V1011" i="1" s="1"/>
  <c r="Y1011" i="1"/>
  <c r="Z1011" i="1" s="1"/>
  <c r="AA1011" i="1" s="1"/>
  <c r="U1086" i="1"/>
  <c r="V1086" i="1" s="1"/>
  <c r="Y1086" i="1"/>
  <c r="Z1086" i="1" s="1"/>
  <c r="AA1086" i="1" s="1"/>
  <c r="U4842" i="1"/>
  <c r="V4842" i="1" s="1"/>
  <c r="Y4842" i="1"/>
  <c r="Z4842" i="1" s="1"/>
  <c r="AA4842" i="1" s="1"/>
  <c r="U3469" i="1"/>
  <c r="V3469" i="1" s="1"/>
  <c r="Y3469" i="1"/>
  <c r="Z3469" i="1" s="1"/>
  <c r="AA3469" i="1" s="1"/>
  <c r="U1106" i="1"/>
  <c r="V1106" i="1" s="1"/>
  <c r="Y1106" i="1"/>
  <c r="Z1106" i="1" s="1"/>
  <c r="AA1106" i="1" s="1"/>
  <c r="U1051" i="1"/>
  <c r="V1051" i="1" s="1"/>
  <c r="Y1051" i="1"/>
  <c r="Z1051" i="1" s="1"/>
  <c r="AA1051" i="1" s="1"/>
  <c r="U218" i="1"/>
  <c r="V218" i="1" s="1"/>
  <c r="Y218" i="1"/>
  <c r="Z218" i="1" s="1"/>
  <c r="AA218" i="1" s="1"/>
  <c r="U896" i="1"/>
  <c r="V896" i="1" s="1"/>
  <c r="Y896" i="1"/>
  <c r="Z896" i="1" s="1"/>
  <c r="AA896" i="1" s="1"/>
  <c r="U5750" i="1"/>
  <c r="V5750" i="1" s="1"/>
  <c r="Y5750" i="1"/>
  <c r="U5184" i="1"/>
  <c r="V5184" i="1" s="1"/>
  <c r="Y5184" i="1"/>
  <c r="Z5184" i="1" s="1"/>
  <c r="AA5184" i="1" s="1"/>
  <c r="U1631" i="1"/>
  <c r="V1631" i="1" s="1"/>
  <c r="Y1631" i="1"/>
  <c r="Z1631" i="1" s="1"/>
  <c r="AA1631" i="1" s="1"/>
  <c r="U5770" i="1"/>
  <c r="V5770" i="1" s="1"/>
  <c r="Y5770" i="1"/>
  <c r="Z5770" i="1" s="1"/>
  <c r="AA5770" i="1" s="1"/>
  <c r="U4577" i="1"/>
  <c r="V4577" i="1" s="1"/>
  <c r="Y4577" i="1"/>
  <c r="Z4577" i="1" s="1"/>
  <c r="AA4577" i="1" s="1"/>
  <c r="Z6121" i="1"/>
  <c r="AA6121" i="1" s="1"/>
  <c r="U4633" i="1"/>
  <c r="V4633" i="1" s="1"/>
  <c r="Y4633" i="1"/>
  <c r="Z4633" i="1" s="1"/>
  <c r="AA4633" i="1" s="1"/>
  <c r="U4553" i="1"/>
  <c r="V4553" i="1" s="1"/>
  <c r="Y4553" i="1"/>
  <c r="U5057" i="1"/>
  <c r="V5057" i="1" s="1"/>
  <c r="Y5057" i="1"/>
  <c r="Z5057" i="1" s="1"/>
  <c r="AA5057" i="1" s="1"/>
  <c r="U4598" i="1"/>
  <c r="V4598" i="1" s="1"/>
  <c r="Y4598" i="1"/>
  <c r="Z4598" i="1" s="1"/>
  <c r="AA4598" i="1" s="1"/>
  <c r="U3012" i="1"/>
  <c r="V3012" i="1" s="1"/>
  <c r="Y3012" i="1"/>
  <c r="Z3012" i="1" s="1"/>
  <c r="AA3012" i="1" s="1"/>
  <c r="U4014" i="1"/>
  <c r="V4014" i="1" s="1"/>
  <c r="Y4014" i="1"/>
  <c r="Z4014" i="1" s="1"/>
  <c r="AA4014" i="1" s="1"/>
  <c r="U2024" i="1"/>
  <c r="V2024" i="1" s="1"/>
  <c r="Y2024" i="1"/>
  <c r="Z2024" i="1" s="1"/>
  <c r="AA2024" i="1" s="1"/>
  <c r="U720" i="1"/>
  <c r="V720" i="1" s="1"/>
  <c r="Y720" i="1"/>
  <c r="Z720" i="1" s="1"/>
  <c r="AA720" i="1" s="1"/>
  <c r="U3595" i="1"/>
  <c r="V3595" i="1" s="1"/>
  <c r="Y3595" i="1"/>
  <c r="Z3595" i="1" s="1"/>
  <c r="AA3595" i="1" s="1"/>
  <c r="U5485" i="1"/>
  <c r="V5485" i="1" s="1"/>
  <c r="Y5485" i="1"/>
  <c r="Z5485" i="1" s="1"/>
  <c r="AA5485" i="1" s="1"/>
  <c r="U2340" i="1"/>
  <c r="V2340" i="1" s="1"/>
  <c r="Y2340" i="1"/>
  <c r="Z2340" i="1" s="1"/>
  <c r="AA2340" i="1" s="1"/>
  <c r="U4776" i="1"/>
  <c r="V4776" i="1" s="1"/>
  <c r="Y4776" i="1"/>
  <c r="Z4776" i="1" s="1"/>
  <c r="AA4776" i="1" s="1"/>
  <c r="U807" i="1"/>
  <c r="V807" i="1" s="1"/>
  <c r="Y807" i="1"/>
  <c r="Z807" i="1" s="1"/>
  <c r="AA807" i="1" s="1"/>
  <c r="U193" i="1"/>
  <c r="V193" i="1" s="1"/>
  <c r="Y193" i="1"/>
  <c r="Z193" i="1" s="1"/>
  <c r="AA193" i="1" s="1"/>
  <c r="U4517" i="1"/>
  <c r="V4517" i="1" s="1"/>
  <c r="Y4517" i="1"/>
  <c r="Z4517" i="1" s="1"/>
  <c r="AA4517" i="1" s="1"/>
  <c r="U5442" i="1"/>
  <c r="V5442" i="1" s="1"/>
  <c r="Y5442" i="1"/>
  <c r="U753" i="1"/>
  <c r="V753" i="1" s="1"/>
  <c r="Y753" i="1"/>
  <c r="Z753" i="1" s="1"/>
  <c r="AA753" i="1" s="1"/>
  <c r="U1847" i="1"/>
  <c r="V1847" i="1" s="1"/>
  <c r="Y1847" i="1"/>
  <c r="Z1847" i="1" s="1"/>
  <c r="AA1847" i="1" s="1"/>
  <c r="U2691" i="1"/>
  <c r="V2691" i="1" s="1"/>
  <c r="Y2691" i="1"/>
  <c r="Z2691" i="1" s="1"/>
  <c r="AA2691" i="1" s="1"/>
  <c r="U3714" i="1"/>
  <c r="V3714" i="1" s="1"/>
  <c r="Y3714" i="1"/>
  <c r="Z3714" i="1" s="1"/>
  <c r="AA3714" i="1" s="1"/>
  <c r="U3962" i="1"/>
  <c r="V3962" i="1" s="1"/>
  <c r="Y3962" i="1"/>
  <c r="Z3962" i="1" s="1"/>
  <c r="AA3962" i="1" s="1"/>
  <c r="U1032" i="1"/>
  <c r="V1032" i="1" s="1"/>
  <c r="Y1032" i="1"/>
  <c r="Z1032" i="1" s="1"/>
  <c r="AA1032" i="1" s="1"/>
  <c r="U4588" i="1"/>
  <c r="V4588" i="1" s="1"/>
  <c r="Y4588" i="1"/>
  <c r="Z4588" i="1" s="1"/>
  <c r="AA4588" i="1" s="1"/>
  <c r="Z5777" i="1"/>
  <c r="AA5777" i="1" s="1"/>
  <c r="U2893" i="1"/>
  <c r="V2893" i="1" s="1"/>
  <c r="Y2893" i="1"/>
  <c r="Z2893" i="1" s="1"/>
  <c r="AA2893" i="1" s="1"/>
  <c r="U4275" i="1"/>
  <c r="V4275" i="1" s="1"/>
  <c r="Y4275" i="1"/>
  <c r="Z4275" i="1" s="1"/>
  <c r="AA4275" i="1" s="1"/>
  <c r="U269" i="1"/>
  <c r="V269" i="1" s="1"/>
  <c r="Y269" i="1"/>
  <c r="Z269" i="1" s="1"/>
  <c r="AA269" i="1" s="1"/>
  <c r="U5071" i="1"/>
  <c r="V5071" i="1" s="1"/>
  <c r="Y5071" i="1"/>
  <c r="Z5071" i="1" s="1"/>
  <c r="AA5071" i="1" s="1"/>
  <c r="Y287" i="1"/>
  <c r="U5817" i="1"/>
  <c r="V5817" i="1" s="1"/>
  <c r="U5308" i="1"/>
  <c r="V5308" i="1" s="1"/>
  <c r="U5309" i="1"/>
  <c r="V5309" i="1" s="1"/>
  <c r="U4413" i="1"/>
  <c r="V4413" i="1" s="1"/>
  <c r="U4412" i="1"/>
  <c r="V4412" i="1" s="1"/>
  <c r="U4957" i="1"/>
  <c r="V4957" i="1" s="1"/>
  <c r="U4956" i="1"/>
  <c r="V4956" i="1" s="1"/>
  <c r="U2251" i="1"/>
  <c r="V2251" i="1" s="1"/>
  <c r="U2253" i="1"/>
  <c r="V2253" i="1" s="1"/>
  <c r="U3131" i="1"/>
  <c r="V3131" i="1" s="1"/>
  <c r="U3135" i="1"/>
  <c r="V3135" i="1" s="1"/>
  <c r="U4313" i="1"/>
  <c r="V4313" i="1" s="1"/>
  <c r="U4314" i="1"/>
  <c r="V4314" i="1" s="1"/>
  <c r="U5572" i="1"/>
  <c r="V5572" i="1" s="1"/>
  <c r="U5571" i="1"/>
  <c r="V5571" i="1" s="1"/>
  <c r="U5849" i="1"/>
  <c r="V5849" i="1" s="1"/>
  <c r="U5848" i="1"/>
  <c r="V5848" i="1" s="1"/>
  <c r="U3618" i="1"/>
  <c r="V3618" i="1" s="1"/>
  <c r="U3617" i="1"/>
  <c r="V3617" i="1" s="1"/>
  <c r="U4680" i="1"/>
  <c r="V4680" i="1" s="1"/>
  <c r="U4679" i="1"/>
  <c r="V4679" i="1" s="1"/>
  <c r="U4323" i="1"/>
  <c r="V4323" i="1" s="1"/>
  <c r="U4326" i="1"/>
  <c r="V4326" i="1" s="1"/>
  <c r="U5243" i="1"/>
  <c r="V5243" i="1" s="1"/>
  <c r="U5240" i="1"/>
  <c r="V5240" i="1" s="1"/>
  <c r="U5972" i="1"/>
  <c r="V5972" i="1" s="1"/>
  <c r="U5973" i="1"/>
  <c r="V5973" i="1" s="1"/>
  <c r="U5209" i="1"/>
  <c r="V5209" i="1" s="1"/>
  <c r="U5207" i="1"/>
  <c r="V5207" i="1" s="1"/>
  <c r="U5534" i="1"/>
  <c r="V5534" i="1" s="1"/>
  <c r="U5535" i="1"/>
  <c r="V5535" i="1" s="1"/>
  <c r="U4112" i="1"/>
  <c r="V4112" i="1" s="1"/>
  <c r="U4111" i="1"/>
  <c r="V4111" i="1" s="1"/>
  <c r="U5171" i="1"/>
  <c r="V5171" i="1" s="1"/>
  <c r="U5170" i="1"/>
  <c r="V5170" i="1" s="1"/>
  <c r="U1690" i="1"/>
  <c r="V1690" i="1" s="1"/>
  <c r="U1691" i="1"/>
  <c r="V1691" i="1" s="1"/>
  <c r="U5433" i="1"/>
  <c r="V5433" i="1" s="1"/>
  <c r="U5435" i="1"/>
  <c r="V5435" i="1" s="1"/>
  <c r="U3264" i="1"/>
  <c r="V3264" i="1" s="1"/>
  <c r="U3265" i="1"/>
  <c r="V3265" i="1" s="1"/>
  <c r="U5296" i="1"/>
  <c r="V5296" i="1" s="1"/>
  <c r="U5297" i="1"/>
  <c r="V5297" i="1" s="1"/>
  <c r="U3936" i="1"/>
  <c r="V3936" i="1" s="1"/>
  <c r="U3937" i="1"/>
  <c r="V3937" i="1" s="1"/>
  <c r="U6099" i="1"/>
  <c r="V6099" i="1" s="1"/>
  <c r="U6203" i="1"/>
  <c r="V6203" i="1" s="1"/>
  <c r="U4793" i="1"/>
  <c r="V4793" i="1" s="1"/>
  <c r="U4792" i="1"/>
  <c r="V4792" i="1" s="1"/>
  <c r="U1715" i="1"/>
  <c r="V1715" i="1" s="1"/>
  <c r="U1725" i="1"/>
  <c r="V1725" i="1" s="1"/>
  <c r="U3450" i="1"/>
  <c r="V3450" i="1" s="1"/>
  <c r="U3455" i="1"/>
  <c r="V3455" i="1" s="1"/>
  <c r="U4987" i="1"/>
  <c r="V4987" i="1" s="1"/>
  <c r="U4984" i="1"/>
  <c r="V4984" i="1" s="1"/>
  <c r="U5239" i="1"/>
  <c r="V5239" i="1" s="1"/>
  <c r="U5237" i="1"/>
  <c r="V5237" i="1" s="1"/>
  <c r="U5438" i="1"/>
  <c r="V5438" i="1" s="1"/>
  <c r="U5437" i="1"/>
  <c r="V5437" i="1" s="1"/>
  <c r="U3612" i="1"/>
  <c r="V3612" i="1" s="1"/>
  <c r="U3613" i="1"/>
  <c r="V3613" i="1" s="1"/>
  <c r="U4118" i="1"/>
  <c r="V4118" i="1" s="1"/>
  <c r="U4117" i="1"/>
  <c r="V4117" i="1" s="1"/>
  <c r="U5737" i="1"/>
  <c r="V5737" i="1" s="1"/>
  <c r="U5738" i="1"/>
  <c r="V5738" i="1" s="1"/>
  <c r="U5305" i="1"/>
  <c r="V5305" i="1" s="1"/>
  <c r="U5306" i="1"/>
  <c r="V5306" i="1" s="1"/>
  <c r="U2195" i="1"/>
  <c r="V2195" i="1" s="1"/>
  <c r="U2194" i="1"/>
  <c r="V2194" i="1" s="1"/>
  <c r="U5742" i="1"/>
  <c r="V5742" i="1" s="1"/>
  <c r="U5743" i="1"/>
  <c r="V5743" i="1" s="1"/>
  <c r="U4616" i="1"/>
  <c r="V4616" i="1" s="1"/>
  <c r="U4614" i="1"/>
  <c r="V4614" i="1" s="1"/>
  <c r="U155" i="1"/>
  <c r="V155" i="1" s="1"/>
  <c r="U156" i="1"/>
  <c r="V156" i="1" s="1"/>
  <c r="U5859" i="1"/>
  <c r="V5859" i="1" s="1"/>
  <c r="U5860" i="1"/>
  <c r="V5860" i="1" s="1"/>
  <c r="U5976" i="1"/>
  <c r="V5976" i="1" s="1"/>
  <c r="U5977" i="1"/>
  <c r="V5977" i="1" s="1"/>
  <c r="U5278" i="1"/>
  <c r="V5278" i="1" s="1"/>
  <c r="U5280" i="1"/>
  <c r="V5280" i="1" s="1"/>
  <c r="U5740" i="1"/>
  <c r="V5740" i="1" s="1"/>
  <c r="U5741" i="1"/>
  <c r="V5741" i="1" s="1"/>
  <c r="U1973" i="1"/>
  <c r="V1973" i="1" s="1"/>
  <c r="U1968" i="1"/>
  <c r="V1968" i="1" s="1"/>
  <c r="U4750" i="1"/>
  <c r="V4750" i="1" s="1"/>
  <c r="U4748" i="1"/>
  <c r="V4748" i="1" s="1"/>
  <c r="U4297" i="1"/>
  <c r="V4297" i="1" s="1"/>
  <c r="U4299" i="1"/>
  <c r="V4299" i="1" s="1"/>
  <c r="U5092" i="1"/>
  <c r="V5092" i="1" s="1"/>
  <c r="U5090" i="1"/>
  <c r="V5090" i="1" s="1"/>
  <c r="U3573" i="1"/>
  <c r="V3573" i="1" s="1"/>
  <c r="U3570" i="1"/>
  <c r="V3570" i="1" s="1"/>
  <c r="U5765" i="1"/>
  <c r="V5765" i="1" s="1"/>
  <c r="U5766" i="1"/>
  <c r="V5766" i="1" s="1"/>
  <c r="U3933" i="1"/>
  <c r="V3933" i="1" s="1"/>
  <c r="U3925" i="1"/>
  <c r="V3925" i="1" s="1"/>
  <c r="U4198" i="1"/>
  <c r="V4198" i="1" s="1"/>
  <c r="U4197" i="1"/>
  <c r="V4197" i="1" s="1"/>
  <c r="U3913" i="1"/>
  <c r="V3913" i="1" s="1"/>
  <c r="U3912" i="1"/>
  <c r="V3912" i="1" s="1"/>
  <c r="U4973" i="1"/>
  <c r="V4973" i="1" s="1"/>
  <c r="U4974" i="1"/>
  <c r="V4974" i="1" s="1"/>
  <c r="U3907" i="1"/>
  <c r="V3907" i="1" s="1"/>
  <c r="U3906" i="1"/>
  <c r="V3906" i="1" s="1"/>
  <c r="U4559" i="1"/>
  <c r="V4559" i="1" s="1"/>
  <c r="U4575" i="1"/>
  <c r="V4575" i="1" s="1"/>
  <c r="U4360" i="1"/>
  <c r="V4360" i="1" s="1"/>
  <c r="U4359" i="1"/>
  <c r="V4359" i="1" s="1"/>
  <c r="U3142" i="1"/>
  <c r="V3142" i="1" s="1"/>
  <c r="U3157" i="1"/>
  <c r="V3157" i="1" s="1"/>
  <c r="U5414" i="1"/>
  <c r="V5414" i="1" s="1"/>
  <c r="U5415" i="1"/>
  <c r="V5415" i="1" s="1"/>
  <c r="U3193" i="1"/>
  <c r="V3193" i="1" s="1"/>
  <c r="U3191" i="1"/>
  <c r="V3191" i="1" s="1"/>
  <c r="U5946" i="1"/>
  <c r="V5946" i="1" s="1"/>
  <c r="U5947" i="1"/>
  <c r="V5947" i="1" s="1"/>
  <c r="U5604" i="1"/>
  <c r="V5604" i="1" s="1"/>
  <c r="U5605" i="1"/>
  <c r="V5605" i="1" s="1"/>
  <c r="U5028" i="1"/>
  <c r="V5028" i="1" s="1"/>
  <c r="U5027" i="1"/>
  <c r="V5027" i="1" s="1"/>
  <c r="U4416" i="1"/>
  <c r="V4416" i="1" s="1"/>
  <c r="U4415" i="1"/>
  <c r="V4415" i="1" s="1"/>
  <c r="U4388" i="1"/>
  <c r="V4388" i="1" s="1"/>
  <c r="U4387" i="1"/>
  <c r="V4387" i="1" s="1"/>
  <c r="U4027" i="1"/>
  <c r="V4027" i="1" s="1"/>
  <c r="U4026" i="1"/>
  <c r="V4026" i="1" s="1"/>
  <c r="U5135" i="1"/>
  <c r="V5135" i="1" s="1"/>
  <c r="U5136" i="1"/>
  <c r="V5136" i="1" s="1"/>
  <c r="U6033" i="1"/>
  <c r="V6033" i="1" s="1"/>
  <c r="U6198" i="1"/>
  <c r="V6198" i="1" s="1"/>
  <c r="U3525" i="1"/>
  <c r="V3525" i="1" s="1"/>
  <c r="U3526" i="1"/>
  <c r="V3526" i="1" s="1"/>
  <c r="U842" i="1"/>
  <c r="V842" i="1" s="1"/>
  <c r="U841" i="1"/>
  <c r="V841" i="1" s="1"/>
  <c r="U5051" i="1"/>
  <c r="V5051" i="1" s="1"/>
  <c r="U5049" i="1"/>
  <c r="V5049" i="1" s="1"/>
  <c r="U2656" i="1"/>
  <c r="V2656" i="1" s="1"/>
  <c r="U2657" i="1"/>
  <c r="V2657" i="1" s="1"/>
  <c r="U4316" i="1"/>
  <c r="V4316" i="1" s="1"/>
  <c r="U4317" i="1"/>
  <c r="V4317" i="1" s="1"/>
  <c r="U4977" i="1"/>
  <c r="V4977" i="1" s="1"/>
  <c r="U4975" i="1"/>
  <c r="V4975" i="1" s="1"/>
  <c r="U5085" i="1"/>
  <c r="V5085" i="1" s="1"/>
  <c r="U5087" i="1"/>
  <c r="V5087" i="1" s="1"/>
  <c r="U5815" i="1"/>
  <c r="V5815" i="1" s="1"/>
  <c r="U4686" i="1"/>
  <c r="V4686" i="1" s="1"/>
  <c r="U4685" i="1"/>
  <c r="V4685" i="1" s="1"/>
  <c r="U4983" i="1"/>
  <c r="V4983" i="1" s="1"/>
  <c r="U4979" i="1"/>
  <c r="V4979" i="1" s="1"/>
  <c r="U5733" i="1"/>
  <c r="V5733" i="1" s="1"/>
  <c r="U5734" i="1"/>
  <c r="V5734" i="1" s="1"/>
  <c r="U4609" i="1"/>
  <c r="V4609" i="1" s="1"/>
  <c r="U4613" i="1"/>
  <c r="V4613" i="1" s="1"/>
  <c r="U2746" i="1"/>
  <c r="V2746" i="1" s="1"/>
  <c r="U2745" i="1"/>
  <c r="V2745" i="1" s="1"/>
  <c r="U6072" i="1"/>
  <c r="V6072" i="1" s="1"/>
  <c r="U6197" i="1"/>
  <c r="V6197" i="1" s="1"/>
  <c r="U2149" i="1"/>
  <c r="V2149" i="1" s="1"/>
  <c r="U2151" i="1"/>
  <c r="V2151" i="1" s="1"/>
  <c r="U5944" i="1"/>
  <c r="V5944" i="1" s="1"/>
  <c r="U5945" i="1"/>
  <c r="V5945" i="1" s="1"/>
  <c r="U5631" i="1"/>
  <c r="V5631" i="1" s="1"/>
  <c r="U5632" i="1"/>
  <c r="V5632" i="1" s="1"/>
  <c r="U4552" i="1"/>
  <c r="V4552" i="1" s="1"/>
  <c r="U4548" i="1"/>
  <c r="V4548" i="1" s="1"/>
  <c r="U3661" i="1"/>
  <c r="V3661" i="1" s="1"/>
  <c r="U3663" i="1"/>
  <c r="V3663" i="1" s="1"/>
  <c r="U4270" i="1"/>
  <c r="V4270" i="1" s="1"/>
  <c r="U4271" i="1"/>
  <c r="V4271" i="1" s="1"/>
  <c r="U4844" i="1"/>
  <c r="V4844" i="1" s="1"/>
  <c r="U4843" i="1"/>
  <c r="V4843" i="1" s="1"/>
  <c r="U5505" i="1"/>
  <c r="V5505" i="1" s="1"/>
  <c r="U5506" i="1"/>
  <c r="V5506" i="1" s="1"/>
  <c r="U5538" i="1"/>
  <c r="V5538" i="1" s="1"/>
  <c r="U5539" i="1"/>
  <c r="V5539" i="1" s="1"/>
  <c r="U5831" i="1"/>
  <c r="V5831" i="1" s="1"/>
  <c r="U5832" i="1"/>
  <c r="V5832" i="1" s="1"/>
  <c r="U4883" i="1"/>
  <c r="V4883" i="1" s="1"/>
  <c r="U4886" i="1"/>
  <c r="V4886" i="1" s="1"/>
  <c r="U792" i="1"/>
  <c r="V792" i="1" s="1"/>
  <c r="U791" i="1"/>
  <c r="V791" i="1" s="1"/>
  <c r="U3852" i="1"/>
  <c r="V3852" i="1" s="1"/>
  <c r="U3849" i="1"/>
  <c r="V3849" i="1" s="1"/>
  <c r="U5082" i="1"/>
  <c r="V5082" i="1" s="1"/>
  <c r="U5084" i="1"/>
  <c r="V5084" i="1" s="1"/>
  <c r="U5096" i="1"/>
  <c r="V5096" i="1" s="1"/>
  <c r="U5095" i="1"/>
  <c r="V5095" i="1" s="1"/>
  <c r="U3353" i="1"/>
  <c r="V3353" i="1" s="1"/>
  <c r="U3352" i="1"/>
  <c r="V3352" i="1" s="1"/>
  <c r="U5465" i="1"/>
  <c r="V5465" i="1" s="1"/>
  <c r="U5466" i="1"/>
  <c r="V5466" i="1" s="1"/>
  <c r="U2126" i="1"/>
  <c r="V2126" i="1" s="1"/>
  <c r="U2127" i="1"/>
  <c r="V2127" i="1" s="1"/>
  <c r="U5123" i="1"/>
  <c r="V5123" i="1" s="1"/>
  <c r="U5126" i="1"/>
  <c r="V5126" i="1" s="1"/>
  <c r="U5018" i="1"/>
  <c r="V5018" i="1" s="1"/>
  <c r="U5016" i="1"/>
  <c r="V5016" i="1" s="1"/>
  <c r="U5367" i="1"/>
  <c r="V5367" i="1" s="1"/>
  <c r="U5364" i="1"/>
  <c r="V5364" i="1" s="1"/>
  <c r="U2414" i="1"/>
  <c r="V2414" i="1" s="1"/>
  <c r="U2415" i="1"/>
  <c r="V2415" i="1" s="1"/>
  <c r="U5549" i="1"/>
  <c r="V5549" i="1" s="1"/>
  <c r="U5550" i="1"/>
  <c r="V5550" i="1" s="1"/>
  <c r="U5045" i="1"/>
  <c r="V5045" i="1" s="1"/>
  <c r="U5046" i="1"/>
  <c r="V5046" i="1" s="1"/>
  <c r="U5494" i="1"/>
  <c r="V5494" i="1" s="1"/>
  <c r="U5495" i="1"/>
  <c r="V5495" i="1" s="1"/>
  <c r="U3406" i="1"/>
  <c r="V3406" i="1" s="1"/>
  <c r="U3411" i="1"/>
  <c r="V3411" i="1" s="1"/>
  <c r="U5629" i="1"/>
  <c r="V5629" i="1" s="1"/>
  <c r="U5630" i="1"/>
  <c r="V5630" i="1" s="1"/>
  <c r="U5869" i="1"/>
  <c r="V5869" i="1" s="1"/>
  <c r="U5870" i="1"/>
  <c r="V5870" i="1" s="1"/>
  <c r="U3886" i="1"/>
  <c r="V3886" i="1" s="1"/>
  <c r="U3887" i="1"/>
  <c r="V3887" i="1" s="1"/>
  <c r="U1122" i="1"/>
  <c r="V1122" i="1" s="1"/>
  <c r="U1121" i="1"/>
  <c r="V1121" i="1" s="1"/>
  <c r="U3284" i="1"/>
  <c r="V3284" i="1" s="1"/>
  <c r="U3288" i="1"/>
  <c r="V3288" i="1" s="1"/>
  <c r="U4500" i="1"/>
  <c r="V4500" i="1" s="1"/>
  <c r="U4504" i="1"/>
  <c r="V4504" i="1" s="1"/>
  <c r="U5910" i="1"/>
  <c r="V5910" i="1" s="1"/>
  <c r="U5911" i="1"/>
  <c r="V5911" i="1" s="1"/>
  <c r="U2902" i="1"/>
  <c r="V2902" i="1" s="1"/>
  <c r="U2903" i="1"/>
  <c r="V2903" i="1" s="1"/>
  <c r="U4909" i="1"/>
  <c r="V4909" i="1" s="1"/>
  <c r="U4908" i="1"/>
  <c r="V4908" i="1" s="1"/>
  <c r="U1748" i="1"/>
  <c r="V1748" i="1" s="1"/>
  <c r="U1749" i="1"/>
  <c r="V1749" i="1" s="1"/>
  <c r="U6200" i="1"/>
  <c r="V6200" i="1" s="1"/>
  <c r="U6062" i="1"/>
  <c r="V6062" i="1" s="1"/>
  <c r="U5021" i="1"/>
  <c r="V5021" i="1" s="1"/>
  <c r="U5022" i="1"/>
  <c r="V5022" i="1" s="1"/>
  <c r="U2542" i="1"/>
  <c r="V2542" i="1" s="1"/>
  <c r="U2543" i="1"/>
  <c r="V2543" i="1" s="1"/>
  <c r="U1601" i="1"/>
  <c r="V1601" i="1" s="1"/>
  <c r="U1602" i="1"/>
  <c r="V1602" i="1" s="1"/>
  <c r="U5132" i="1"/>
  <c r="V5132" i="1" s="1"/>
  <c r="U5133" i="1"/>
  <c r="V5133" i="1" s="1"/>
  <c r="U5119" i="1"/>
  <c r="V5119" i="1" s="1"/>
  <c r="U5118" i="1"/>
  <c r="V5118" i="1" s="1"/>
  <c r="U6195" i="1"/>
  <c r="V6195" i="1" s="1"/>
  <c r="U6207" i="1"/>
  <c r="V6207" i="1" s="1"/>
  <c r="U5855" i="1"/>
  <c r="V5855" i="1" s="1"/>
  <c r="U5856" i="1"/>
  <c r="V5856" i="1" s="1"/>
  <c r="U2551" i="1"/>
  <c r="V2551" i="1" s="1"/>
  <c r="U2550" i="1"/>
  <c r="V2550" i="1" s="1"/>
  <c r="U4469" i="1"/>
  <c r="V4469" i="1" s="1"/>
  <c r="U4468" i="1"/>
  <c r="V4468" i="1" s="1"/>
  <c r="U4933" i="1"/>
  <c r="V4933" i="1" s="1"/>
  <c r="U4934" i="1"/>
  <c r="V4934" i="1" s="1"/>
  <c r="U5513" i="1"/>
  <c r="V5513" i="1" s="1"/>
  <c r="U5511" i="1"/>
  <c r="V5511" i="1" s="1"/>
  <c r="U5336" i="1"/>
  <c r="V5336" i="1" s="1"/>
  <c r="U5334" i="1"/>
  <c r="V5334" i="1" s="1"/>
  <c r="U4235" i="1"/>
  <c r="V4235" i="1" s="1"/>
  <c r="U4234" i="1"/>
  <c r="V4234" i="1" s="1"/>
  <c r="U4822" i="1"/>
  <c r="V4822" i="1" s="1"/>
  <c r="U4818" i="1"/>
  <c r="V4818" i="1" s="1"/>
  <c r="U5382" i="1"/>
  <c r="V5382" i="1" s="1"/>
  <c r="U5380" i="1"/>
  <c r="V5380" i="1" s="1"/>
  <c r="U1744" i="1"/>
  <c r="V1744" i="1" s="1"/>
  <c r="U1745" i="1"/>
  <c r="V1745" i="1" s="1"/>
  <c r="U5424" i="1"/>
  <c r="V5424" i="1" s="1"/>
  <c r="U5423" i="1"/>
  <c r="V5423" i="1" s="1"/>
  <c r="U5894" i="1"/>
  <c r="V5894" i="1" s="1"/>
  <c r="U5895" i="1"/>
  <c r="V5895" i="1" s="1"/>
  <c r="U5292" i="1"/>
  <c r="V5292" i="1" s="1"/>
  <c r="U5293" i="1"/>
  <c r="V5293" i="1" s="1"/>
  <c r="U5675" i="1"/>
  <c r="V5675" i="1" s="1"/>
  <c r="U5676" i="1"/>
  <c r="V5676" i="1" s="1"/>
  <c r="U4272" i="1"/>
  <c r="V4272" i="1" s="1"/>
  <c r="U4283" i="1"/>
  <c r="V4283" i="1" s="1"/>
  <c r="U3342" i="1"/>
  <c r="V3342" i="1" s="1"/>
  <c r="U3343" i="1"/>
  <c r="V3343" i="1" s="1"/>
  <c r="U5916" i="1"/>
  <c r="V5916" i="1" s="1"/>
  <c r="U5917" i="1"/>
  <c r="V5917" i="1" s="1"/>
  <c r="U2361" i="1"/>
  <c r="V2361" i="1" s="1"/>
  <c r="U2360" i="1"/>
  <c r="V2360" i="1" s="1"/>
  <c r="U4847" i="1"/>
  <c r="V4847" i="1" s="1"/>
  <c r="U4848" i="1"/>
  <c r="V4848" i="1" s="1"/>
  <c r="U5788" i="1"/>
  <c r="V5788" i="1" s="1"/>
  <c r="U5785" i="1"/>
  <c r="V5785" i="1" s="1"/>
  <c r="U4408" i="1"/>
  <c r="V4408" i="1" s="1"/>
  <c r="U4406" i="1"/>
  <c r="V4406" i="1" s="1"/>
  <c r="U4923" i="1"/>
  <c r="V4923" i="1" s="1"/>
  <c r="U4922" i="1"/>
  <c r="V4922" i="1" s="1"/>
  <c r="U5978" i="1"/>
  <c r="V5978" i="1" s="1"/>
  <c r="U5979" i="1"/>
  <c r="V5979" i="1" s="1"/>
  <c r="U6202" i="1"/>
  <c r="V6202" i="1" s="1"/>
  <c r="U6043" i="1"/>
  <c r="V6043" i="1" s="1"/>
  <c r="U4333" i="1"/>
  <c r="V4333" i="1" s="1"/>
  <c r="U4336" i="1"/>
  <c r="V4336" i="1" s="1"/>
  <c r="U4017" i="1"/>
  <c r="V4017" i="1" s="1"/>
  <c r="U4022" i="1"/>
  <c r="V4022" i="1" s="1"/>
  <c r="U4991" i="1"/>
  <c r="V4991" i="1" s="1"/>
  <c r="U4992" i="1"/>
  <c r="V4992" i="1" s="1"/>
  <c r="U5468" i="1"/>
  <c r="V5468" i="1" s="1"/>
  <c r="U5470" i="1"/>
  <c r="V5470" i="1" s="1"/>
  <c r="U4453" i="1"/>
  <c r="V4453" i="1" s="1"/>
  <c r="U4454" i="1"/>
  <c r="V4454" i="1" s="1"/>
  <c r="U3654" i="1"/>
  <c r="V3654" i="1" s="1"/>
  <c r="U3650" i="1"/>
  <c r="V3650" i="1" s="1"/>
  <c r="U3202" i="1"/>
  <c r="V3202" i="1" s="1"/>
  <c r="U3203" i="1"/>
  <c r="V3203" i="1" s="1"/>
  <c r="U5129" i="1"/>
  <c r="V5129" i="1" s="1"/>
  <c r="U5128" i="1"/>
  <c r="V5128" i="1" s="1"/>
  <c r="U3274" i="1"/>
  <c r="V3274" i="1" s="1"/>
  <c r="U3275" i="1"/>
  <c r="V3275" i="1" s="1"/>
  <c r="U5795" i="1"/>
  <c r="V5795" i="1" s="1"/>
  <c r="U5798" i="1"/>
  <c r="V5798" i="1" s="1"/>
  <c r="U3382" i="1"/>
  <c r="V3382" i="1" s="1"/>
  <c r="U3390" i="1"/>
  <c r="V3390" i="1" s="1"/>
  <c r="U5803" i="1"/>
  <c r="V5803" i="1" s="1"/>
  <c r="U5802" i="1"/>
  <c r="V5802" i="1" s="1"/>
  <c r="U5968" i="1"/>
  <c r="V5968" i="1" s="1"/>
  <c r="U5969" i="1"/>
  <c r="V5969" i="1" s="1"/>
  <c r="U2904" i="1"/>
  <c r="V2904" i="1" s="1"/>
  <c r="U2909" i="1"/>
  <c r="V2909" i="1" s="1"/>
  <c r="U2146" i="1"/>
  <c r="V2146" i="1" s="1"/>
  <c r="U2141" i="1"/>
  <c r="V2141" i="1" s="1"/>
  <c r="U5440" i="1"/>
  <c r="V5440" i="1" s="1"/>
  <c r="U5441" i="1"/>
  <c r="V5441" i="1" s="1"/>
  <c r="U5283" i="1"/>
  <c r="V5283" i="1" s="1"/>
  <c r="U5282" i="1"/>
  <c r="V5282" i="1" s="1"/>
  <c r="U2615" i="1"/>
  <c r="V2615" i="1" s="1"/>
  <c r="U2616" i="1"/>
  <c r="V2616" i="1" s="1"/>
  <c r="U5616" i="1"/>
  <c r="V5616" i="1" s="1"/>
  <c r="U5620" i="1"/>
  <c r="V5620" i="1" s="1"/>
  <c r="U5037" i="1"/>
  <c r="V5037" i="1" s="1"/>
  <c r="U5036" i="1"/>
  <c r="V5036" i="1" s="1"/>
  <c r="U4687" i="1"/>
  <c r="V4687" i="1" s="1"/>
  <c r="U4689" i="1"/>
  <c r="V4689" i="1" s="1"/>
  <c r="U3359" i="1"/>
  <c r="V3359" i="1" s="1"/>
  <c r="U3354" i="1"/>
  <c r="V3354" i="1" s="1"/>
  <c r="U5682" i="1"/>
  <c r="V5682" i="1" s="1"/>
  <c r="U5684" i="1"/>
  <c r="V5684" i="1" s="1"/>
  <c r="U4607" i="1"/>
  <c r="V4607" i="1" s="1"/>
  <c r="U4606" i="1"/>
  <c r="V4606" i="1" s="1"/>
  <c r="U4643" i="1"/>
  <c r="V4643" i="1" s="1"/>
  <c r="U4644" i="1"/>
  <c r="V4644" i="1" s="1"/>
  <c r="U5970" i="1"/>
  <c r="V5970" i="1" s="1"/>
  <c r="U5971" i="1"/>
  <c r="V5971" i="1" s="1"/>
  <c r="U5633" i="1"/>
  <c r="V5633" i="1" s="1"/>
  <c r="U5635" i="1"/>
  <c r="V5635" i="1" s="1"/>
  <c r="U6044" i="1"/>
  <c r="V6044" i="1" s="1"/>
  <c r="U6208" i="1"/>
  <c r="V6208" i="1" s="1"/>
  <c r="U3599" i="1"/>
  <c r="V3599" i="1" s="1"/>
  <c r="U3600" i="1"/>
  <c r="V3600" i="1" s="1"/>
  <c r="U3974" i="1"/>
  <c r="V3974" i="1" s="1"/>
  <c r="U3975" i="1"/>
  <c r="V3975" i="1" s="1"/>
  <c r="U2703" i="1"/>
  <c r="V2703" i="1" s="1"/>
  <c r="U2705" i="1"/>
  <c r="V2705" i="1" s="1"/>
  <c r="U5948" i="1"/>
  <c r="V5948" i="1" s="1"/>
  <c r="U5950" i="1"/>
  <c r="V5950" i="1" s="1"/>
  <c r="U5318" i="1"/>
  <c r="V5318" i="1" s="1"/>
  <c r="U5317" i="1"/>
  <c r="V5317" i="1" s="1"/>
  <c r="U5058" i="1"/>
  <c r="V5058" i="1" s="1"/>
  <c r="U5062" i="1"/>
  <c r="V5062" i="1" s="1"/>
  <c r="U5782" i="1"/>
  <c r="V5782" i="1" s="1"/>
  <c r="U5783" i="1"/>
  <c r="V5783" i="1" s="1"/>
  <c r="U3909" i="1"/>
  <c r="V3909" i="1" s="1"/>
  <c r="U3911" i="1"/>
  <c r="V3911" i="1" s="1"/>
  <c r="U5347" i="1"/>
  <c r="V5347" i="1" s="1"/>
  <c r="U5348" i="1"/>
  <c r="V5348" i="1" s="1"/>
  <c r="U3416" i="1"/>
  <c r="V3416" i="1" s="1"/>
  <c r="U3418" i="1"/>
  <c r="V3418" i="1" s="1"/>
  <c r="U5706" i="1"/>
  <c r="V5706" i="1" s="1"/>
  <c r="U5701" i="1"/>
  <c r="V5701" i="1" s="1"/>
  <c r="U3719" i="1"/>
  <c r="V3719" i="1" s="1"/>
  <c r="U3720" i="1"/>
  <c r="V3720" i="1" s="1"/>
  <c r="U5003" i="1"/>
  <c r="V5003" i="1" s="1"/>
  <c r="U5002" i="1"/>
  <c r="V5002" i="1" s="1"/>
  <c r="U1708" i="1"/>
  <c r="V1708" i="1" s="1"/>
  <c r="U1709" i="1"/>
  <c r="V1709" i="1" s="1"/>
  <c r="U3578" i="1"/>
  <c r="V3578" i="1" s="1"/>
  <c r="U3579" i="1"/>
  <c r="V3579" i="1" s="1"/>
  <c r="U3325" i="1"/>
  <c r="V3325" i="1" s="1"/>
  <c r="U3321" i="1"/>
  <c r="V3321" i="1" s="1"/>
  <c r="U3531" i="1"/>
  <c r="V3531" i="1" s="1"/>
  <c r="U3530" i="1"/>
  <c r="V3530" i="1" s="1"/>
  <c r="U5474" i="1"/>
  <c r="V5474" i="1" s="1"/>
  <c r="U5475" i="1"/>
  <c r="V5475" i="1" s="1"/>
  <c r="U494" i="1"/>
  <c r="V494" i="1" s="1"/>
  <c r="U495" i="1"/>
  <c r="V495" i="1" s="1"/>
  <c r="U5206" i="1"/>
  <c r="V5206" i="1" s="1"/>
  <c r="U5205" i="1"/>
  <c r="V5205" i="1" s="1"/>
  <c r="U5146" i="1"/>
  <c r="V5146" i="1" s="1"/>
  <c r="U5144" i="1"/>
  <c r="V5144" i="1" s="1"/>
  <c r="U3624" i="1"/>
  <c r="V3624" i="1" s="1"/>
  <c r="U3625" i="1"/>
  <c r="V3625" i="1" s="1"/>
  <c r="U4702" i="1"/>
  <c r="V4702" i="1" s="1"/>
  <c r="U4700" i="1"/>
  <c r="V4700" i="1" s="1"/>
  <c r="U4042" i="1"/>
  <c r="V4042" i="1" s="1"/>
  <c r="U4046" i="1"/>
  <c r="V4046" i="1" s="1"/>
  <c r="U5295" i="1"/>
  <c r="V5295" i="1" s="1"/>
  <c r="U5294" i="1"/>
  <c r="V5294" i="1" s="1"/>
  <c r="U2265" i="1"/>
  <c r="V2265" i="1" s="1"/>
  <c r="U2266" i="1"/>
  <c r="V2266" i="1" s="1"/>
  <c r="U4107" i="1"/>
  <c r="V4107" i="1" s="1"/>
  <c r="U4104" i="1"/>
  <c r="V4104" i="1" s="1"/>
  <c r="U2797" i="1"/>
  <c r="V2797" i="1" s="1"/>
  <c r="U2839" i="1"/>
  <c r="V2839" i="1" s="1"/>
  <c r="U3372" i="1"/>
  <c r="V3372" i="1" s="1"/>
  <c r="U3371" i="1"/>
  <c r="V3371" i="1" s="1"/>
  <c r="U5791" i="1"/>
  <c r="V5791" i="1" s="1"/>
  <c r="U5790" i="1"/>
  <c r="V5790" i="1" s="1"/>
  <c r="U5165" i="1"/>
  <c r="V5165" i="1" s="1"/>
  <c r="U5166" i="1"/>
  <c r="V5166" i="1" s="1"/>
  <c r="U5562" i="1"/>
  <c r="V5562" i="1" s="1"/>
  <c r="U5563" i="1"/>
  <c r="V5563" i="1" s="1"/>
  <c r="U4181" i="1"/>
  <c r="V4181" i="1" s="1"/>
  <c r="U4176" i="1"/>
  <c r="V4176" i="1" s="1"/>
  <c r="U4474" i="1"/>
  <c r="V4474" i="1" s="1"/>
  <c r="U4470" i="1"/>
  <c r="V4470" i="1" s="1"/>
  <c r="U4097" i="1"/>
  <c r="V4097" i="1" s="1"/>
  <c r="U4098" i="1"/>
  <c r="V4098" i="1" s="1"/>
  <c r="U5576" i="1"/>
  <c r="V5576" i="1" s="1"/>
  <c r="U5577" i="1"/>
  <c r="V5577" i="1" s="1"/>
  <c r="U3240" i="1"/>
  <c r="V3240" i="1" s="1"/>
  <c r="U3232" i="1"/>
  <c r="V3232" i="1" s="1"/>
  <c r="U2660" i="1"/>
  <c r="V2660" i="1" s="1"/>
  <c r="U2663" i="1"/>
  <c r="V2663" i="1" s="1"/>
  <c r="U4309" i="1"/>
  <c r="V4309" i="1" s="1"/>
  <c r="U4307" i="1"/>
  <c r="V4307" i="1" s="1"/>
  <c r="U4865" i="1"/>
  <c r="V4865" i="1" s="1"/>
  <c r="U4863" i="1"/>
  <c r="V4863" i="1" s="1"/>
  <c r="U5646" i="1"/>
  <c r="V5646" i="1" s="1"/>
  <c r="U5647" i="1"/>
  <c r="V5647" i="1" s="1"/>
  <c r="U3640" i="1"/>
  <c r="V3640" i="1" s="1"/>
  <c r="U3635" i="1"/>
  <c r="V3635" i="1" s="1"/>
  <c r="U5148" i="1"/>
  <c r="V5148" i="1" s="1"/>
  <c r="U5147" i="1"/>
  <c r="V5147" i="1" s="1"/>
  <c r="U4752" i="1"/>
  <c r="V4752" i="1" s="1"/>
  <c r="U4753" i="1"/>
  <c r="V4753" i="1" s="1"/>
  <c r="U6039" i="1"/>
  <c r="V6039" i="1" s="1"/>
  <c r="U6199" i="1"/>
  <c r="V6199" i="1" s="1"/>
  <c r="U4450" i="1"/>
  <c r="V4450" i="1" s="1"/>
  <c r="U4449" i="1"/>
  <c r="V4449" i="1" s="1"/>
  <c r="U5139" i="1"/>
  <c r="V5139" i="1" s="1"/>
  <c r="U5140" i="1"/>
  <c r="V5140" i="1" s="1"/>
  <c r="U5728" i="1"/>
  <c r="V5728" i="1" s="1"/>
  <c r="U5730" i="1"/>
  <c r="V5730" i="1" s="1"/>
  <c r="U3883" i="1"/>
  <c r="V3883" i="1" s="1"/>
  <c r="U3884" i="1"/>
  <c r="V3884" i="1" s="1"/>
  <c r="U5525" i="1"/>
  <c r="V5525" i="1" s="1"/>
  <c r="U5524" i="1"/>
  <c r="V5524" i="1" s="1"/>
  <c r="U5930" i="1"/>
  <c r="V5930" i="1" s="1"/>
  <c r="U5931" i="1"/>
  <c r="V5931" i="1" s="1"/>
  <c r="U4538" i="1"/>
  <c r="V4538" i="1" s="1"/>
  <c r="U4537" i="1"/>
  <c r="V4537" i="1" s="1"/>
  <c r="U4191" i="1"/>
  <c r="V4191" i="1" s="1"/>
  <c r="U4192" i="1"/>
  <c r="V4192" i="1" s="1"/>
  <c r="U577" i="1"/>
  <c r="V577" i="1" s="1"/>
  <c r="U564" i="1"/>
  <c r="V564" i="1" s="1"/>
  <c r="U4539" i="1"/>
  <c r="V4539" i="1" s="1"/>
  <c r="U4541" i="1"/>
  <c r="V4541" i="1" s="1"/>
  <c r="U4672" i="1"/>
  <c r="V4672" i="1" s="1"/>
  <c r="U4673" i="1"/>
  <c r="V4673" i="1" s="1"/>
  <c r="U5595" i="1"/>
  <c r="V5595" i="1" s="1"/>
  <c r="U5596" i="1"/>
  <c r="V5596" i="1" s="1"/>
  <c r="U5108" i="1"/>
  <c r="V5108" i="1" s="1"/>
  <c r="U5106" i="1"/>
  <c r="V5106" i="1" s="1"/>
  <c r="U4034" i="1"/>
  <c r="V4034" i="1" s="1"/>
  <c r="U4037" i="1"/>
  <c r="V4037" i="1" s="1"/>
  <c r="U4746" i="1"/>
  <c r="V4746" i="1" s="1"/>
  <c r="U4744" i="1"/>
  <c r="V4744" i="1" s="1"/>
  <c r="U5043" i="1"/>
  <c r="V5043" i="1" s="1"/>
  <c r="U5044" i="1"/>
  <c r="V5044" i="1" s="1"/>
  <c r="U5614" i="1"/>
  <c r="V5614" i="1" s="1"/>
  <c r="U5615" i="1"/>
  <c r="V5615" i="1" s="1"/>
  <c r="U5900" i="1"/>
  <c r="V5900" i="1" s="1"/>
  <c r="U5901" i="1"/>
  <c r="V5901" i="1" s="1"/>
  <c r="U4015" i="1"/>
  <c r="V4015" i="1" s="1"/>
  <c r="U4016" i="1"/>
  <c r="V4016" i="1" s="1"/>
  <c r="U5664" i="1"/>
  <c r="V5664" i="1" s="1"/>
  <c r="U5663" i="1"/>
  <c r="V5663" i="1" s="1"/>
  <c r="U5601" i="1"/>
  <c r="V5601" i="1" s="1"/>
  <c r="U5602" i="1"/>
  <c r="V5602" i="1" s="1"/>
  <c r="U1940" i="1"/>
  <c r="V1940" i="1" s="1"/>
  <c r="U1942" i="1"/>
  <c r="V1942" i="1" s="1"/>
  <c r="U592" i="1"/>
  <c r="V592" i="1" s="1"/>
  <c r="U587" i="1"/>
  <c r="V587" i="1" s="1"/>
  <c r="U2487" i="1"/>
  <c r="V2487" i="1" s="1"/>
  <c r="U2486" i="1"/>
  <c r="V2486" i="1" s="1"/>
  <c r="U5113" i="1"/>
  <c r="V5113" i="1" s="1"/>
  <c r="U5114" i="1"/>
  <c r="V5114" i="1" s="1"/>
  <c r="U4081" i="1"/>
  <c r="V4081" i="1" s="1"/>
  <c r="U4080" i="1"/>
  <c r="V4080" i="1" s="1"/>
  <c r="U5484" i="1"/>
  <c r="V5484" i="1" s="1"/>
  <c r="U5486" i="1"/>
  <c r="V5486" i="1" s="1"/>
  <c r="U4674" i="1"/>
  <c r="V4674" i="1" s="1"/>
  <c r="U4675" i="1"/>
  <c r="V4675" i="1" s="1"/>
  <c r="U5193" i="1"/>
  <c r="V5193" i="1" s="1"/>
  <c r="U5194" i="1"/>
  <c r="V5194" i="1" s="1"/>
  <c r="U4247" i="1"/>
  <c r="V4247" i="1" s="1"/>
  <c r="U4248" i="1"/>
  <c r="V4248" i="1" s="1"/>
  <c r="U5323" i="1"/>
  <c r="V5323" i="1" s="1"/>
  <c r="U5321" i="1"/>
  <c r="V5321" i="1" s="1"/>
  <c r="U4214" i="1"/>
  <c r="V4214" i="1" s="1"/>
  <c r="U4215" i="1"/>
  <c r="V4215" i="1" s="1"/>
  <c r="U5850" i="1"/>
  <c r="V5850" i="1" s="1"/>
  <c r="U5851" i="1"/>
  <c r="V5851" i="1" s="1"/>
  <c r="U5813" i="1"/>
  <c r="V5813" i="1" s="1"/>
  <c r="U5811" i="1"/>
  <c r="V5811" i="1" s="1"/>
  <c r="U4655" i="1"/>
  <c r="V4655" i="1" s="1"/>
  <c r="U4653" i="1"/>
  <c r="V4653" i="1" s="1"/>
  <c r="U4061" i="1"/>
  <c r="V4061" i="1" s="1"/>
  <c r="U4063" i="1"/>
  <c r="V4063" i="1" s="1"/>
  <c r="U5956" i="1"/>
  <c r="V5956" i="1" s="1"/>
  <c r="U5955" i="1"/>
  <c r="V5955" i="1" s="1"/>
  <c r="U3009" i="1"/>
  <c r="V3009" i="1" s="1"/>
  <c r="U3010" i="1"/>
  <c r="V3010" i="1" s="1"/>
  <c r="U3823" i="1"/>
  <c r="V3823" i="1" s="1"/>
  <c r="U3822" i="1"/>
  <c r="V3822" i="1" s="1"/>
  <c r="U5455" i="1"/>
  <c r="V5455" i="1" s="1"/>
  <c r="U5459" i="1"/>
  <c r="V5459" i="1" s="1"/>
  <c r="U3969" i="1"/>
  <c r="V3969" i="1" s="1"/>
  <c r="U3967" i="1"/>
  <c r="V3967" i="1" s="1"/>
  <c r="U3168" i="1"/>
  <c r="V3168" i="1" s="1"/>
  <c r="U3167" i="1"/>
  <c r="V3167" i="1" s="1"/>
  <c r="U4879" i="1"/>
  <c r="V4879" i="1" s="1"/>
  <c r="U4880" i="1"/>
  <c r="V4880" i="1" s="1"/>
  <c r="U1672" i="1"/>
  <c r="V1672" i="1" s="1"/>
  <c r="U1670" i="1"/>
  <c r="V1670" i="1" s="1"/>
  <c r="U5353" i="1"/>
  <c r="V5353" i="1" s="1"/>
  <c r="U5354" i="1"/>
  <c r="V5354" i="1" s="1"/>
  <c r="U2470" i="1"/>
  <c r="V2470" i="1" s="1"/>
  <c r="U2471" i="1"/>
  <c r="V2471" i="1" s="1"/>
  <c r="U5882" i="1"/>
  <c r="V5882" i="1" s="1"/>
  <c r="U5883" i="1"/>
  <c r="V5883" i="1" s="1"/>
  <c r="U4831" i="1"/>
  <c r="V4831" i="1" s="1"/>
  <c r="U4830" i="1"/>
  <c r="V4830" i="1" s="1"/>
  <c r="U4304" i="1"/>
  <c r="V4304" i="1" s="1"/>
  <c r="U4305" i="1"/>
  <c r="V4305" i="1" s="1"/>
  <c r="U5829" i="1"/>
  <c r="V5829" i="1" s="1"/>
  <c r="U5830" i="1"/>
  <c r="V5830" i="1" s="1"/>
  <c r="U5427" i="1"/>
  <c r="V5427" i="1" s="1"/>
  <c r="U5428" i="1"/>
  <c r="V5428" i="1" s="1"/>
  <c r="U2635" i="1"/>
  <c r="V2635" i="1" s="1"/>
  <c r="U2630" i="1"/>
  <c r="V2630" i="1" s="1"/>
  <c r="U5405" i="1"/>
  <c r="V5405" i="1" s="1"/>
  <c r="U5409" i="1"/>
  <c r="V5409" i="1" s="1"/>
  <c r="U5904" i="1"/>
  <c r="V5904" i="1" s="1"/>
  <c r="U5902" i="1"/>
  <c r="V5902" i="1" s="1"/>
  <c r="U2938" i="1"/>
  <c r="V2938" i="1" s="1"/>
  <c r="U2936" i="1"/>
  <c r="V2936" i="1" s="1"/>
  <c r="U4803" i="1"/>
  <c r="V4803" i="1" s="1"/>
  <c r="U4804" i="1"/>
  <c r="V4804" i="1" s="1"/>
  <c r="U3989" i="1"/>
  <c r="V3989" i="1" s="1"/>
  <c r="U3991" i="1"/>
  <c r="V3991" i="1" s="1"/>
  <c r="U5310" i="1"/>
  <c r="V5310" i="1" s="1"/>
  <c r="U5311" i="1"/>
  <c r="V5311" i="1" s="1"/>
  <c r="U3979" i="1"/>
  <c r="V3979" i="1" s="1"/>
  <c r="U3980" i="1"/>
  <c r="V3980" i="1" s="1"/>
  <c r="U5627" i="1"/>
  <c r="V5627" i="1" s="1"/>
  <c r="U5624" i="1"/>
  <c r="V5624" i="1" s="1"/>
  <c r="U2239" i="1"/>
  <c r="V2239" i="1" s="1"/>
  <c r="U2240" i="1"/>
  <c r="V2240" i="1" s="1"/>
  <c r="U3870" i="1"/>
  <c r="V3870" i="1" s="1"/>
  <c r="U3871" i="1"/>
  <c r="V3871" i="1" s="1"/>
  <c r="U5532" i="1"/>
  <c r="V5532" i="1" s="1"/>
  <c r="U5533" i="1"/>
  <c r="V5533" i="1" s="1"/>
  <c r="U5871" i="1"/>
  <c r="V5871" i="1" s="1"/>
  <c r="U5872" i="1"/>
  <c r="V5872" i="1" s="1"/>
  <c r="U5010" i="1"/>
  <c r="V5010" i="1" s="1"/>
  <c r="U5009" i="1"/>
  <c r="V5009" i="1" s="1"/>
  <c r="U5104" i="1"/>
  <c r="V5104" i="1" s="1"/>
  <c r="U5105" i="1"/>
  <c r="V5105" i="1" s="1"/>
  <c r="U4825" i="1"/>
  <c r="V4825" i="1" s="1"/>
  <c r="U4824" i="1"/>
  <c r="V4824" i="1" s="1"/>
  <c r="U2210" i="1"/>
  <c r="V2210" i="1" s="1"/>
  <c r="U2213" i="1"/>
  <c r="V2213" i="1" s="1"/>
  <c r="U5710" i="1"/>
  <c r="V5710" i="1" s="1"/>
  <c r="U5712" i="1"/>
  <c r="V5712" i="1" s="1"/>
  <c r="U4949" i="1"/>
  <c r="V4949" i="1" s="1"/>
  <c r="U4950" i="1"/>
  <c r="V4950" i="1" s="1"/>
  <c r="U5527" i="1"/>
  <c r="V5527" i="1" s="1"/>
  <c r="U5529" i="1"/>
  <c r="V5529" i="1" s="1"/>
  <c r="U3501" i="1"/>
  <c r="V3501" i="1" s="1"/>
  <c r="U3502" i="1"/>
  <c r="V3502" i="1" s="1"/>
  <c r="U4102" i="1"/>
  <c r="V4102" i="1" s="1"/>
  <c r="U4100" i="1"/>
  <c r="V4100" i="1" s="1"/>
  <c r="U3393" i="1"/>
  <c r="V3393" i="1" s="1"/>
  <c r="U3394" i="1"/>
  <c r="V3394" i="1" s="1"/>
  <c r="U2330" i="1"/>
  <c r="V2330" i="1" s="1"/>
  <c r="U2331" i="1"/>
  <c r="V2331" i="1" s="1"/>
  <c r="U3301" i="1"/>
  <c r="V3301" i="1" s="1"/>
  <c r="U3298" i="1"/>
  <c r="V3298" i="1" s="1"/>
  <c r="U3244" i="1"/>
  <c r="V3244" i="1" s="1"/>
  <c r="U3247" i="1"/>
  <c r="V3247" i="1" s="1"/>
  <c r="U2868" i="1"/>
  <c r="V2868" i="1" s="1"/>
  <c r="U2869" i="1"/>
  <c r="V2869" i="1" s="1"/>
  <c r="U4838" i="1"/>
  <c r="V4838" i="1" s="1"/>
  <c r="U4834" i="1"/>
  <c r="V4834" i="1" s="1"/>
  <c r="U3400" i="1"/>
  <c r="V3400" i="1" s="1"/>
  <c r="U3398" i="1"/>
  <c r="V3398" i="1" s="1"/>
  <c r="U5908" i="1"/>
  <c r="V5908" i="1" s="1"/>
  <c r="U5906" i="1"/>
  <c r="V5906" i="1" s="1"/>
  <c r="U829" i="1"/>
  <c r="V829" i="1" s="1"/>
  <c r="U825" i="1"/>
  <c r="V825" i="1" s="1"/>
  <c r="U6204" i="1"/>
  <c r="V6204" i="1" s="1"/>
  <c r="U6186" i="1"/>
  <c r="V6186" i="1" s="1"/>
  <c r="U3538" i="1"/>
  <c r="V3538" i="1" s="1"/>
  <c r="U3535" i="1"/>
  <c r="V3535" i="1" s="1"/>
  <c r="U4255" i="1"/>
  <c r="V4255" i="1" s="1"/>
  <c r="U4250" i="1"/>
  <c r="V4250" i="1" s="1"/>
  <c r="U3770" i="1"/>
  <c r="V3770" i="1" s="1"/>
  <c r="U3769" i="1"/>
  <c r="V3769" i="1" s="1"/>
  <c r="U3043" i="1"/>
  <c r="V3043" i="1" s="1"/>
  <c r="U3044" i="1"/>
  <c r="V3044" i="1" s="1"/>
  <c r="U5771" i="1"/>
  <c r="V5771" i="1" s="1"/>
  <c r="U5769" i="1"/>
  <c r="V5769" i="1" s="1"/>
  <c r="U5937" i="1"/>
  <c r="V5937" i="1" s="1"/>
  <c r="U5938" i="1"/>
  <c r="V5938" i="1" s="1"/>
  <c r="U5889" i="1"/>
  <c r="V5889" i="1" s="1"/>
  <c r="U5890" i="1"/>
  <c r="V5890" i="1" s="1"/>
  <c r="U5762" i="1"/>
  <c r="V5762" i="1" s="1"/>
  <c r="U5764" i="1"/>
  <c r="V5764" i="1" s="1"/>
  <c r="U4854" i="1"/>
  <c r="V4854" i="1" s="1"/>
  <c r="U4853" i="1"/>
  <c r="V4853" i="1" s="1"/>
  <c r="U5748" i="1"/>
  <c r="V5748" i="1" s="1"/>
  <c r="U5749" i="1"/>
  <c r="V5749" i="1" s="1"/>
  <c r="U5064" i="1"/>
  <c r="V5064" i="1" s="1"/>
  <c r="U5065" i="1"/>
  <c r="V5065" i="1" s="1"/>
  <c r="U5775" i="1"/>
  <c r="V5775" i="1" s="1"/>
  <c r="U5777" i="1"/>
  <c r="V5777" i="1" s="1"/>
  <c r="U5867" i="1"/>
  <c r="V5867" i="1" s="1"/>
  <c r="U5868" i="1"/>
  <c r="V5868" i="1" s="1"/>
  <c r="U5932" i="1"/>
  <c r="V5932" i="1" s="1"/>
  <c r="U5933" i="1"/>
  <c r="V5933" i="1" s="1"/>
  <c r="U5880" i="1"/>
  <c r="V5880" i="1" s="1"/>
  <c r="U5881" i="1"/>
  <c r="V5881" i="1" s="1"/>
  <c r="U4929" i="1"/>
  <c r="V4929" i="1" s="1"/>
  <c r="U4930" i="1"/>
  <c r="V4930" i="1" s="1"/>
  <c r="U5461" i="1"/>
  <c r="V5461" i="1" s="1"/>
  <c r="U5460" i="1"/>
  <c r="V5460" i="1" s="1"/>
  <c r="U5267" i="1"/>
  <c r="V5267" i="1" s="1"/>
  <c r="U5266" i="1"/>
  <c r="V5266" i="1" s="1"/>
  <c r="U5753" i="1"/>
  <c r="V5753" i="1" s="1"/>
  <c r="U5755" i="1"/>
  <c r="V5755" i="1" s="1"/>
  <c r="U5759" i="1"/>
  <c r="V5759" i="1" s="1"/>
  <c r="U5758" i="1"/>
  <c r="V5758" i="1" s="1"/>
  <c r="U5668" i="1"/>
  <c r="V5668" i="1" s="1"/>
  <c r="U5669" i="1"/>
  <c r="V5669" i="1" s="1"/>
  <c r="U5941" i="1"/>
  <c r="V5941" i="1" s="1"/>
  <c r="U5942" i="1"/>
  <c r="V5942" i="1" s="1"/>
  <c r="U6124" i="1"/>
  <c r="V6124" i="1" s="1"/>
  <c r="U6201" i="1"/>
  <c r="V6201" i="1" s="1"/>
  <c r="U2261" i="1"/>
  <c r="V2261" i="1" s="1"/>
  <c r="U2260" i="1"/>
  <c r="V2260" i="1" s="1"/>
  <c r="U5482" i="1"/>
  <c r="V5482" i="1" s="1"/>
  <c r="U5483" i="1"/>
  <c r="V5483" i="1" s="1"/>
  <c r="U5594" i="1"/>
  <c r="V5594" i="1" s="1"/>
  <c r="U5593" i="1"/>
  <c r="V5593" i="1" s="1"/>
  <c r="U4082" i="1"/>
  <c r="V4082" i="1" s="1"/>
  <c r="U4086" i="1"/>
  <c r="V4086" i="1" s="1"/>
  <c r="U5286" i="1"/>
  <c r="V5286" i="1" s="1"/>
  <c r="U5288" i="1"/>
  <c r="V5288" i="1" s="1"/>
  <c r="U5672" i="1"/>
  <c r="V5672" i="1" s="1"/>
  <c r="U5670" i="1"/>
  <c r="V5670" i="1" s="1"/>
  <c r="U5852" i="1"/>
  <c r="V5852" i="1" s="1"/>
  <c r="U5853" i="1"/>
  <c r="V5853" i="1" s="1"/>
  <c r="U5680" i="1"/>
  <c r="V5680" i="1" s="1"/>
  <c r="U5681" i="1"/>
  <c r="V5681" i="1" s="1"/>
  <c r="U5443" i="1"/>
  <c r="V5443" i="1" s="1"/>
  <c r="U5445" i="1"/>
  <c r="V5445" i="1" s="1"/>
  <c r="U6000" i="1"/>
  <c r="V6000" i="1" s="1"/>
  <c r="U6001" i="1"/>
  <c r="V6001" i="1" s="1"/>
  <c r="U5031" i="1"/>
  <c r="V5031" i="1" s="1"/>
  <c r="U5032" i="1"/>
  <c r="V5032" i="1" s="1"/>
  <c r="U5587" i="1"/>
  <c r="V5587" i="1" s="1"/>
  <c r="U5588" i="1"/>
  <c r="V5588" i="1" s="1"/>
  <c r="U5245" i="1"/>
  <c r="V5245" i="1" s="1"/>
  <c r="U5246" i="1"/>
  <c r="V5246" i="1" s="1"/>
  <c r="U4599" i="1"/>
  <c r="V4599" i="1" s="1"/>
  <c r="U4597" i="1"/>
  <c r="V4597" i="1" s="1"/>
  <c r="U5653" i="1"/>
  <c r="V5653" i="1" s="1"/>
  <c r="U5651" i="1"/>
  <c r="V5651" i="1" s="1"/>
  <c r="U5826" i="1"/>
  <c r="V5826" i="1" s="1"/>
  <c r="U5827" i="1"/>
  <c r="V5827" i="1" s="1"/>
  <c r="U3997" i="1"/>
  <c r="V3997" i="1" s="1"/>
  <c r="U3998" i="1"/>
  <c r="V3998" i="1" s="1"/>
  <c r="U5912" i="1"/>
  <c r="V5912" i="1" s="1"/>
  <c r="U5913" i="1"/>
  <c r="V5913" i="1" s="1"/>
  <c r="U4340" i="1"/>
  <c r="V4340" i="1" s="1"/>
  <c r="U4342" i="1"/>
  <c r="V4342" i="1" s="1"/>
  <c r="U5773" i="1"/>
  <c r="V5773" i="1" s="1"/>
  <c r="U5774" i="1"/>
  <c r="V5774" i="1" s="1"/>
  <c r="U4398" i="1"/>
  <c r="V4398" i="1" s="1"/>
  <c r="U4399" i="1"/>
  <c r="V4399" i="1" s="1"/>
  <c r="U5638" i="1"/>
  <c r="V5638" i="1" s="1"/>
  <c r="U5640" i="1"/>
  <c r="V5640" i="1" s="1"/>
  <c r="U5556" i="1"/>
  <c r="V5556" i="1" s="1"/>
  <c r="U5559" i="1"/>
  <c r="V5559" i="1" s="1"/>
  <c r="U3509" i="1"/>
  <c r="V3509" i="1" s="1"/>
  <c r="U3508" i="1"/>
  <c r="V3508" i="1" s="1"/>
  <c r="U5216" i="1"/>
  <c r="V5216" i="1" s="1"/>
  <c r="U5217" i="1"/>
  <c r="V5217" i="1" s="1"/>
  <c r="U5271" i="1"/>
  <c r="V5271" i="1" s="1"/>
  <c r="U5270" i="1"/>
  <c r="V5270" i="1" s="1"/>
  <c r="U3825" i="1"/>
  <c r="V3825" i="1" s="1"/>
  <c r="U3826" i="1"/>
  <c r="V3826" i="1" s="1"/>
  <c r="U5726" i="1"/>
  <c r="V5726" i="1" s="1"/>
  <c r="U5727" i="1"/>
  <c r="V5727" i="1" s="1"/>
  <c r="U3059" i="1"/>
  <c r="V3059" i="1" s="1"/>
  <c r="U3070" i="1"/>
  <c r="V3070" i="1" s="1"/>
  <c r="U3543" i="1"/>
  <c r="V3543" i="1" s="1"/>
  <c r="U3559" i="1"/>
  <c r="V3559" i="1" s="1"/>
  <c r="U5959" i="1"/>
  <c r="V5959" i="1" s="1"/>
  <c r="U5960" i="1"/>
  <c r="V5960" i="1" s="1"/>
  <c r="U4742" i="1"/>
  <c r="V4742" i="1" s="1"/>
  <c r="U4741" i="1"/>
  <c r="V4741" i="1" s="1"/>
  <c r="U5951" i="1"/>
  <c r="V5951" i="1" s="1"/>
  <c r="U5952" i="1"/>
  <c r="V5952" i="1" s="1"/>
  <c r="U5273" i="1"/>
  <c r="V5273" i="1" s="1"/>
  <c r="U5275" i="1"/>
  <c r="V5275" i="1" s="1"/>
  <c r="U4291" i="1"/>
  <c r="V4291" i="1" s="1"/>
  <c r="U4286" i="1"/>
  <c r="V4286" i="1" s="1"/>
  <c r="U507" i="1"/>
  <c r="V507" i="1" s="1"/>
  <c r="U506" i="1"/>
  <c r="V506" i="1" s="1"/>
  <c r="U275" i="1"/>
  <c r="V275" i="1" s="1"/>
  <c r="U280" i="1"/>
  <c r="V280" i="1" s="1"/>
  <c r="U4465" i="1"/>
  <c r="V4465" i="1" s="1"/>
  <c r="U4466" i="1"/>
  <c r="V4466" i="1" s="1"/>
  <c r="U5876" i="1"/>
  <c r="V5876" i="1" s="1"/>
  <c r="U5875" i="1"/>
  <c r="V5875" i="1" s="1"/>
  <c r="U5219" i="1"/>
  <c r="V5219" i="1" s="1"/>
  <c r="U5221" i="1"/>
  <c r="V5221" i="1" s="1"/>
  <c r="U4583" i="1"/>
  <c r="V4583" i="1" s="1"/>
  <c r="U4582" i="1"/>
  <c r="V4582" i="1" s="1"/>
  <c r="U4523" i="1"/>
  <c r="V4523" i="1" s="1"/>
  <c r="U4524" i="1"/>
  <c r="V4524" i="1" s="1"/>
  <c r="U4857" i="1"/>
  <c r="V4857" i="1" s="1"/>
  <c r="U4856" i="1"/>
  <c r="V4856" i="1" s="1"/>
  <c r="U5656" i="1"/>
  <c r="V5656" i="1" s="1"/>
  <c r="U5655" i="1"/>
  <c r="V5655" i="1" s="1"/>
  <c r="U5839" i="1"/>
  <c r="V5839" i="1" s="1"/>
  <c r="U5840" i="1"/>
  <c r="V5840" i="1" s="1"/>
  <c r="U4048" i="1"/>
  <c r="V4048" i="1" s="1"/>
  <c r="U4050" i="1"/>
  <c r="V4050" i="1" s="1"/>
  <c r="U5708" i="1"/>
  <c r="V5708" i="1" s="1"/>
  <c r="U5709" i="1"/>
  <c r="V5709" i="1" s="1"/>
  <c r="U5927" i="1"/>
  <c r="V5927" i="1" s="1"/>
  <c r="U5929" i="1"/>
  <c r="V5929" i="1" s="1"/>
  <c r="U5397" i="1"/>
  <c r="V5397" i="1" s="1"/>
  <c r="U5398" i="1"/>
  <c r="V5398" i="1" s="1"/>
  <c r="U2687" i="1"/>
  <c r="V2687" i="1" s="1"/>
  <c r="U2686" i="1"/>
  <c r="V2686" i="1" s="1"/>
  <c r="U2290" i="1"/>
  <c r="V2290" i="1" s="1"/>
  <c r="U2293" i="1"/>
  <c r="V2293" i="1" s="1"/>
  <c r="U4212" i="1"/>
  <c r="V4212" i="1" s="1"/>
  <c r="U4211" i="1"/>
  <c r="V4211" i="1" s="1"/>
  <c r="U1014" i="1"/>
  <c r="V1014" i="1" s="1"/>
  <c r="U1018" i="1"/>
  <c r="V1018" i="1" s="1"/>
  <c r="U5158" i="1"/>
  <c r="V5158" i="1" s="1"/>
  <c r="U5159" i="1"/>
  <c r="V5159" i="1" s="1"/>
  <c r="U5935" i="1"/>
  <c r="V5935" i="1" s="1"/>
  <c r="U5936" i="1"/>
  <c r="V5936" i="1" s="1"/>
  <c r="U5657" i="1"/>
  <c r="V5657" i="1" s="1"/>
  <c r="U5659" i="1"/>
  <c r="V5659" i="1" s="1"/>
  <c r="U4375" i="1"/>
  <c r="V4375" i="1" s="1"/>
  <c r="U4372" i="1"/>
  <c r="V4372" i="1" s="1"/>
  <c r="U4969" i="1"/>
  <c r="V4969" i="1" s="1"/>
  <c r="U4970" i="1"/>
  <c r="V4970" i="1" s="1"/>
  <c r="U5518" i="1"/>
  <c r="V5518" i="1" s="1"/>
  <c r="U5521" i="1"/>
  <c r="V5521" i="1" s="1"/>
  <c r="U5807" i="1"/>
  <c r="V5807" i="1" s="1"/>
  <c r="U5808" i="1"/>
  <c r="V5808" i="1" s="1"/>
  <c r="U5988" i="1"/>
  <c r="V5988" i="1" s="1"/>
  <c r="U5989" i="1"/>
  <c r="V5989" i="1" s="1"/>
  <c r="U5501" i="1"/>
  <c r="V5501" i="1" s="1"/>
  <c r="U5502" i="1"/>
  <c r="V5502" i="1" s="1"/>
  <c r="U1666" i="1"/>
  <c r="V1666" i="1" s="1"/>
  <c r="U1665" i="1"/>
  <c r="V1665" i="1" s="1"/>
  <c r="U3973" i="1"/>
  <c r="V3973" i="1" s="1"/>
  <c r="U3970" i="1"/>
  <c r="V3970" i="1" s="1"/>
  <c r="U5841" i="1"/>
  <c r="V5841" i="1" s="1"/>
  <c r="U5843" i="1"/>
  <c r="V5843" i="1" s="1"/>
  <c r="U3078" i="1"/>
  <c r="V3078" i="1" s="1"/>
  <c r="U3077" i="1"/>
  <c r="V3077" i="1" s="1"/>
  <c r="U5953" i="1"/>
  <c r="V5953" i="1" s="1"/>
  <c r="U5954" i="1"/>
  <c r="V5954" i="1" s="1"/>
  <c r="U3821" i="1"/>
  <c r="V3821" i="1" s="1"/>
  <c r="U3820" i="1"/>
  <c r="V3820" i="1" s="1"/>
  <c r="U5778" i="1"/>
  <c r="V5778" i="1" s="1"/>
  <c r="U5779" i="1"/>
  <c r="V5779" i="1" s="1"/>
  <c r="U3032" i="1"/>
  <c r="V3032" i="1" s="1"/>
  <c r="U3034" i="1"/>
  <c r="V3034" i="1" s="1"/>
  <c r="U4888" i="1"/>
  <c r="V4888" i="1" s="1"/>
  <c r="U4889" i="1"/>
  <c r="V4889" i="1" s="1"/>
  <c r="U3987" i="1"/>
  <c r="V3987" i="1" s="1"/>
  <c r="U3984" i="1"/>
  <c r="V3984" i="1" s="1"/>
  <c r="U5331" i="1"/>
  <c r="V5331" i="1" s="1"/>
  <c r="U5332" i="1"/>
  <c r="V5332" i="1" s="1"/>
  <c r="U5579" i="1"/>
  <c r="V5579" i="1" s="1"/>
  <c r="U5581" i="1"/>
  <c r="V5581" i="1" s="1"/>
  <c r="U3187" i="1"/>
  <c r="V3187" i="1" s="1"/>
  <c r="U3184" i="1"/>
  <c r="V3184" i="1" s="1"/>
  <c r="U5157" i="1"/>
  <c r="V5157" i="1" s="1"/>
  <c r="U5156" i="1"/>
  <c r="V5156" i="1" s="1"/>
  <c r="U5172" i="1"/>
  <c r="V5172" i="1" s="1"/>
  <c r="U5173" i="1"/>
  <c r="V5173" i="1" s="1"/>
  <c r="U2730" i="1"/>
  <c r="V2730" i="1" s="1"/>
  <c r="U2731" i="1"/>
  <c r="V2731" i="1" s="1"/>
  <c r="U5691" i="1"/>
  <c r="V5691" i="1" s="1"/>
  <c r="U5689" i="1"/>
  <c r="V5689" i="1" s="1"/>
  <c r="U5921" i="1"/>
  <c r="V5921" i="1" s="1"/>
  <c r="U5919" i="1"/>
  <c r="V5919" i="1" s="1"/>
  <c r="U4812" i="1"/>
  <c r="V4812" i="1" s="1"/>
  <c r="U4815" i="1"/>
  <c r="V4815" i="1" s="1"/>
  <c r="U1652" i="1"/>
  <c r="V1652" i="1" s="1"/>
  <c r="U1651" i="1"/>
  <c r="V1651" i="1" s="1"/>
  <c r="U5957" i="1"/>
  <c r="V5957" i="1" s="1"/>
  <c r="U5958" i="1"/>
  <c r="V5958" i="1" s="1"/>
  <c r="U4209" i="1"/>
  <c r="V4209" i="1" s="1"/>
  <c r="U4205" i="1"/>
  <c r="V4205" i="1" s="1"/>
  <c r="U3347" i="1"/>
  <c r="V3347" i="1" s="1"/>
  <c r="U3348" i="1"/>
  <c r="V3348" i="1" s="1"/>
  <c r="U3749" i="1"/>
  <c r="V3749" i="1" s="1"/>
  <c r="U3750" i="1"/>
  <c r="V3750" i="1" s="1"/>
  <c r="U5516" i="1"/>
  <c r="V5516" i="1" s="1"/>
  <c r="U5515" i="1"/>
  <c r="V5515" i="1" s="1"/>
  <c r="U5450" i="1"/>
  <c r="V5450" i="1" s="1"/>
  <c r="U5449" i="1"/>
  <c r="V5449" i="1" s="1"/>
  <c r="U4727" i="1"/>
  <c r="V4727" i="1" s="1"/>
  <c r="U4731" i="1"/>
  <c r="V4731" i="1" s="1"/>
  <c r="U4262" i="1"/>
  <c r="V4262" i="1" s="1"/>
  <c r="U4261" i="1"/>
  <c r="V4261" i="1" s="1"/>
  <c r="U5149" i="1"/>
  <c r="V5149" i="1" s="1"/>
  <c r="U5150" i="1"/>
  <c r="V5150" i="1" s="1"/>
  <c r="U5374" i="1"/>
  <c r="V5374" i="1" s="1"/>
  <c r="U5375" i="1"/>
  <c r="V5375" i="1" s="1"/>
  <c r="U5109" i="1"/>
  <c r="V5109" i="1" s="1"/>
  <c r="U5112" i="1"/>
  <c r="V5112" i="1" s="1"/>
  <c r="U5210" i="1"/>
  <c r="V5210" i="1" s="1"/>
  <c r="U5212" i="1"/>
  <c r="V5212" i="1" s="1"/>
  <c r="U5141" i="1"/>
  <c r="V5141" i="1" s="1"/>
  <c r="U5142" i="1"/>
  <c r="V5142" i="1" s="1"/>
  <c r="U3095" i="1"/>
  <c r="V3095" i="1" s="1"/>
  <c r="U3096" i="1"/>
  <c r="V3096" i="1" s="1"/>
  <c r="U4510" i="1"/>
  <c r="V4510" i="1" s="1"/>
  <c r="U4509" i="1"/>
  <c r="V4509" i="1" s="1"/>
  <c r="U5477" i="1"/>
  <c r="V5477" i="1" s="1"/>
  <c r="U5478" i="1"/>
  <c r="V5478" i="1" s="1"/>
  <c r="U5583" i="1"/>
  <c r="V5583" i="1" s="1"/>
  <c r="U5584" i="1"/>
  <c r="V5584" i="1" s="1"/>
  <c r="U3801" i="1"/>
  <c r="V3801" i="1" s="1"/>
  <c r="U3800" i="1"/>
  <c r="V3800" i="1" s="1"/>
  <c r="U5566" i="1"/>
  <c r="V5566" i="1" s="1"/>
  <c r="U5567" i="1"/>
  <c r="V5567" i="1" s="1"/>
  <c r="U5277" i="1"/>
  <c r="V5277" i="1" s="1"/>
  <c r="U5276" i="1"/>
  <c r="V5276" i="1" s="1"/>
  <c r="U478" i="1"/>
  <c r="V478" i="1" s="1"/>
  <c r="U477" i="1"/>
  <c r="V477" i="1" s="1"/>
  <c r="U5160" i="1"/>
  <c r="V5160" i="1" s="1"/>
  <c r="U5162" i="1"/>
  <c r="V5162" i="1" s="1"/>
  <c r="U3435" i="1"/>
  <c r="V3435" i="1" s="1"/>
  <c r="U3436" i="1"/>
  <c r="V3436" i="1" s="1"/>
  <c r="U2757" i="1"/>
  <c r="V2757" i="1" s="1"/>
  <c r="U2761" i="1"/>
  <c r="V2761" i="1" s="1"/>
  <c r="U5673" i="1"/>
  <c r="V5673" i="1" s="1"/>
  <c r="U5674" i="1"/>
  <c r="V5674" i="1" s="1"/>
  <c r="U5698" i="1"/>
  <c r="V5698" i="1" s="1"/>
  <c r="U5696" i="1"/>
  <c r="V5696" i="1" s="1"/>
  <c r="U3632" i="1"/>
  <c r="V3632" i="1" s="1"/>
  <c r="U3631" i="1"/>
  <c r="V3631" i="1" s="1"/>
  <c r="U1137" i="1"/>
  <c r="V1137" i="1" s="1"/>
  <c r="U1136" i="1"/>
  <c r="V1136" i="1" s="1"/>
  <c r="U1623" i="1"/>
  <c r="V1623" i="1" s="1"/>
  <c r="U1622" i="1"/>
  <c r="V1622" i="1" s="1"/>
  <c r="U3843" i="1"/>
  <c r="V3843" i="1" s="1"/>
  <c r="U3844" i="1"/>
  <c r="V3844" i="1" s="1"/>
  <c r="U4867" i="1"/>
  <c r="V4867" i="1" s="1"/>
  <c r="U4871" i="1"/>
  <c r="V4871" i="1" s="1"/>
  <c r="U3380" i="1"/>
  <c r="V3380" i="1" s="1"/>
  <c r="U3381" i="1"/>
  <c r="V3381" i="1" s="1"/>
  <c r="U4683" i="1"/>
  <c r="V4683" i="1" s="1"/>
  <c r="U4684" i="1"/>
  <c r="V4684" i="1" s="1"/>
  <c r="U5963" i="1"/>
  <c r="V5963" i="1" s="1"/>
  <c r="U5964" i="1"/>
  <c r="V5964" i="1" s="1"/>
  <c r="U5508" i="1"/>
  <c r="V5508" i="1" s="1"/>
  <c r="U5509" i="1"/>
  <c r="V5509" i="1" s="1"/>
  <c r="U5844" i="1"/>
  <c r="V5844" i="1" s="1"/>
  <c r="U5845" i="1"/>
  <c r="V5845" i="1" s="1"/>
  <c r="U4755" i="1"/>
  <c r="V4755" i="1" s="1"/>
  <c r="U4756" i="1"/>
  <c r="V4756" i="1" s="1"/>
  <c r="U2720" i="1"/>
  <c r="V2720" i="1" s="1"/>
  <c r="U2718" i="1"/>
  <c r="V2718" i="1" s="1"/>
  <c r="U5699" i="1"/>
  <c r="V5699" i="1" s="1"/>
  <c r="U5700" i="1"/>
  <c r="V5700" i="1" s="1"/>
  <c r="U3829" i="1"/>
  <c r="V3829" i="1" s="1"/>
  <c r="U3830" i="1"/>
  <c r="V3830" i="1" s="1"/>
  <c r="U4712" i="1"/>
  <c r="V4712" i="1" s="1"/>
  <c r="U4726" i="1"/>
  <c r="V4726" i="1" s="1"/>
  <c r="U4894" i="1"/>
  <c r="V4894" i="1" s="1"/>
  <c r="U4891" i="1"/>
  <c r="V4891" i="1" s="1"/>
  <c r="U3561" i="1"/>
  <c r="V3561" i="1" s="1"/>
  <c r="U3569" i="1"/>
  <c r="V3569" i="1" s="1"/>
  <c r="U4995" i="1"/>
  <c r="V4995" i="1" s="1"/>
  <c r="U4996" i="1"/>
  <c r="V4996" i="1" s="1"/>
  <c r="U5222" i="1"/>
  <c r="V5222" i="1" s="1"/>
  <c r="U5224" i="1"/>
  <c r="V5224" i="1" s="1"/>
  <c r="U3429" i="1"/>
  <c r="V3429" i="1" s="1"/>
  <c r="U3430" i="1"/>
  <c r="V3430" i="1" s="1"/>
  <c r="U5820" i="1"/>
  <c r="V5820" i="1" s="1"/>
  <c r="U5821" i="1"/>
  <c r="V5821" i="1" s="1"/>
  <c r="U5836" i="1"/>
  <c r="V5836" i="1" s="1"/>
  <c r="U5833" i="1"/>
  <c r="V5833" i="1" s="1"/>
  <c r="U5574" i="1"/>
  <c r="V5574" i="1" s="1"/>
  <c r="U5575" i="1"/>
  <c r="V5575" i="1" s="1"/>
  <c r="U4798" i="1"/>
  <c r="V4798" i="1" s="1"/>
  <c r="U4794" i="1"/>
  <c r="V4794" i="1" s="1"/>
  <c r="U4630" i="1"/>
  <c r="V4630" i="1" s="1"/>
  <c r="U4626" i="1"/>
  <c r="V4626" i="1" s="1"/>
  <c r="U4238" i="1"/>
  <c r="V4238" i="1" s="1"/>
  <c r="U4239" i="1"/>
  <c r="V4239" i="1" s="1"/>
  <c r="U5229" i="1"/>
  <c r="V5229" i="1" s="1"/>
  <c r="U5231" i="1"/>
  <c r="V5231" i="1" s="1"/>
  <c r="U4293" i="1"/>
  <c r="V4293" i="1" s="1"/>
  <c r="U4294" i="1"/>
  <c r="V4294" i="1" s="1"/>
  <c r="U4647" i="1"/>
  <c r="V4647" i="1" s="1"/>
  <c r="U4650" i="1"/>
  <c r="V4650" i="1" s="1"/>
  <c r="U3608" i="1"/>
  <c r="V3608" i="1" s="1"/>
  <c r="U3605" i="1"/>
  <c r="V3605" i="1" s="1"/>
  <c r="U5885" i="1"/>
  <c r="V5885" i="1" s="1"/>
  <c r="U5886" i="1"/>
  <c r="V5886" i="1" s="1"/>
  <c r="U4952" i="1"/>
  <c r="V4952" i="1" s="1"/>
  <c r="U4953" i="1"/>
  <c r="V4953" i="1" s="1"/>
  <c r="U4071" i="1"/>
  <c r="V4071" i="1" s="1"/>
  <c r="U4070" i="1"/>
  <c r="V4070" i="1" s="1"/>
  <c r="U5176" i="1"/>
  <c r="V5176" i="1" s="1"/>
  <c r="U5175" i="1"/>
  <c r="V5175" i="1" s="1"/>
  <c r="U4491" i="1"/>
  <c r="V4491" i="1" s="1"/>
  <c r="U4490" i="1"/>
  <c r="V4490" i="1" s="1"/>
  <c r="U4942" i="1"/>
  <c r="V4942" i="1" s="1"/>
  <c r="U4938" i="1"/>
  <c r="V4938" i="1" s="1"/>
  <c r="U4695" i="1"/>
  <c r="V4695" i="1" s="1"/>
  <c r="U4694" i="1"/>
  <c r="V4694" i="1" s="1"/>
  <c r="U5746" i="1"/>
  <c r="V5746" i="1" s="1"/>
  <c r="U5747" i="1"/>
  <c r="V5747" i="1" s="1"/>
  <c r="U5389" i="1"/>
  <c r="V5389" i="1" s="1"/>
  <c r="U5388" i="1"/>
  <c r="V5388" i="1" s="1"/>
  <c r="U5429" i="1"/>
  <c r="V5429" i="1" s="1"/>
  <c r="U5430" i="1"/>
  <c r="V5430" i="1" s="1"/>
  <c r="U4088" i="1"/>
  <c r="V4088" i="1" s="1"/>
  <c r="U4095" i="1"/>
  <c r="V4095" i="1" s="1"/>
  <c r="U3309" i="1"/>
  <c r="V3309" i="1" s="1"/>
  <c r="U3308" i="1"/>
  <c r="V3308" i="1" s="1"/>
  <c r="U4845" i="1"/>
  <c r="V4845" i="1" s="1"/>
  <c r="U4846" i="1"/>
  <c r="V4846" i="1" s="1"/>
  <c r="U3483" i="1"/>
  <c r="V3483" i="1" s="1"/>
  <c r="U3479" i="1"/>
  <c r="V3479" i="1" s="1"/>
  <c r="U5606" i="1"/>
  <c r="V5606" i="1" s="1"/>
  <c r="U5607" i="1"/>
  <c r="V5607" i="1" s="1"/>
  <c r="U4511" i="1"/>
  <c r="V4511" i="1" s="1"/>
  <c r="U4515" i="1"/>
  <c r="V4515" i="1" s="1"/>
  <c r="U5965" i="1"/>
  <c r="V5965" i="1" s="1"/>
  <c r="U5967" i="1"/>
  <c r="V5967" i="1" s="1"/>
  <c r="U4403" i="1"/>
  <c r="V4403" i="1" s="1"/>
  <c r="U4401" i="1"/>
  <c r="V4401" i="1" s="1"/>
  <c r="U3026" i="1"/>
  <c r="V3026" i="1" s="1"/>
  <c r="U3024" i="1"/>
  <c r="V3024" i="1" s="1"/>
  <c r="U5339" i="1"/>
  <c r="V5339" i="1" s="1"/>
  <c r="U5340" i="1"/>
  <c r="V5340" i="1" s="1"/>
  <c r="U4188" i="1"/>
  <c r="V4188" i="1" s="1"/>
  <c r="U4186" i="1"/>
  <c r="V4186" i="1" s="1"/>
  <c r="U5982" i="1"/>
  <c r="V5982" i="1" s="1"/>
  <c r="U5983" i="1"/>
  <c r="V5983" i="1" s="1"/>
  <c r="U4784" i="1"/>
  <c r="V4784" i="1" s="1"/>
  <c r="U4785" i="1"/>
  <c r="V4785" i="1" s="1"/>
  <c r="U5924" i="1"/>
  <c r="V5924" i="1" s="1"/>
  <c r="U5925" i="1"/>
  <c r="V5925" i="1" s="1"/>
  <c r="U5998" i="1"/>
  <c r="V5998" i="1" s="1"/>
  <c r="U5997" i="1"/>
  <c r="V5997" i="1" s="1"/>
  <c r="U5371" i="1"/>
  <c r="V5371" i="1" s="1"/>
  <c r="U5372" i="1"/>
  <c r="V5372" i="1" s="1"/>
  <c r="U5642" i="1"/>
  <c r="V5642" i="1" s="1"/>
  <c r="U5644" i="1"/>
  <c r="V5644" i="1" s="1"/>
  <c r="U6205" i="1"/>
  <c r="V6205" i="1" s="1"/>
  <c r="U6121" i="1"/>
  <c r="V6121" i="1" s="1"/>
  <c r="U2726" i="1"/>
  <c r="V2726" i="1" s="1"/>
  <c r="U2722" i="1"/>
  <c r="V2722" i="1" s="1"/>
  <c r="U3947" i="1"/>
  <c r="V3947" i="1" s="1"/>
  <c r="U3942" i="1"/>
  <c r="V3942" i="1" s="1"/>
  <c r="U4268" i="1"/>
  <c r="V4268" i="1" s="1"/>
  <c r="U4265" i="1"/>
  <c r="V4265" i="1" s="1"/>
  <c r="U4703" i="1"/>
  <c r="V4703" i="1" s="1"/>
  <c r="U4706" i="1"/>
  <c r="V4706" i="1" s="1"/>
  <c r="U5253" i="1"/>
  <c r="V5253" i="1" s="1"/>
  <c r="U5262" i="1"/>
  <c r="V5262" i="1" s="1"/>
  <c r="U5767" i="1"/>
  <c r="V5767" i="1" s="1"/>
  <c r="U5768" i="1"/>
  <c r="V5768" i="1" s="1"/>
  <c r="U5898" i="1"/>
  <c r="V5898" i="1" s="1"/>
  <c r="U5899" i="1"/>
  <c r="V5899" i="1" s="1"/>
  <c r="U3833" i="1"/>
  <c r="V3833" i="1" s="1"/>
  <c r="U3835" i="1"/>
  <c r="V3835" i="1" s="1"/>
  <c r="U3687" i="1"/>
  <c r="V3687" i="1" s="1"/>
  <c r="U3688" i="1"/>
  <c r="V3688" i="1" s="1"/>
  <c r="U2433" i="1"/>
  <c r="V2433" i="1" s="1"/>
  <c r="U2434" i="1"/>
  <c r="V2434" i="1" s="1"/>
  <c r="U4482" i="1"/>
  <c r="V4482" i="1" s="1"/>
  <c r="U4483" i="1"/>
  <c r="V4483" i="1" s="1"/>
  <c r="U5199" i="1"/>
  <c r="V5199" i="1" s="1"/>
  <c r="U5198" i="1"/>
  <c r="V5198" i="1" s="1"/>
  <c r="U5384" i="1"/>
  <c r="V5384" i="1" s="1"/>
  <c r="U5385" i="1"/>
  <c r="V5385" i="1" s="1"/>
  <c r="U4489" i="1"/>
  <c r="V4489" i="1" s="1"/>
  <c r="U4488" i="1"/>
  <c r="V4488" i="1" s="1"/>
  <c r="U3809" i="1"/>
  <c r="V3809" i="1" s="1"/>
  <c r="U3810" i="1"/>
  <c r="V3810" i="1" s="1"/>
  <c r="U5761" i="1"/>
  <c r="V5761" i="1" s="1"/>
  <c r="U5760" i="1"/>
  <c r="V5760" i="1" s="1"/>
  <c r="U5961" i="1"/>
  <c r="V5961" i="1" s="1"/>
  <c r="U5962" i="1"/>
  <c r="V5962" i="1" s="1"/>
  <c r="U3458" i="1"/>
  <c r="V3458" i="1" s="1"/>
  <c r="U3464" i="1"/>
  <c r="V3464" i="1" s="1"/>
  <c r="U5974" i="1"/>
  <c r="V5974" i="1" s="1"/>
  <c r="U5975" i="1"/>
  <c r="V5975" i="1" s="1"/>
  <c r="U4032" i="1"/>
  <c r="V4032" i="1" s="1"/>
  <c r="U4031" i="1"/>
  <c r="V4031" i="1" s="1"/>
  <c r="U284" i="1"/>
  <c r="V284" i="1" s="1"/>
  <c r="U286" i="1"/>
  <c r="V286" i="1" s="1"/>
  <c r="U2769" i="1"/>
  <c r="V2769" i="1" s="1"/>
  <c r="U2763" i="1"/>
  <c r="V2763" i="1" s="1"/>
  <c r="U2466" i="1"/>
  <c r="V2466" i="1" s="1"/>
  <c r="U2468" i="1"/>
  <c r="V2468" i="1" s="1"/>
  <c r="U5622" i="1"/>
  <c r="V5622" i="1" s="1"/>
  <c r="U5623" i="1"/>
  <c r="V5623" i="1" s="1"/>
  <c r="U4632" i="1"/>
  <c r="V4632" i="1" s="1"/>
  <c r="U4634" i="1"/>
  <c r="V4634" i="1" s="1"/>
  <c r="U5498" i="1"/>
  <c r="V5498" i="1" s="1"/>
  <c r="U5499" i="1"/>
  <c r="V5499" i="1" s="1"/>
  <c r="U5861" i="1"/>
  <c r="V5861" i="1" s="1"/>
  <c r="U5864" i="1"/>
  <c r="V5864" i="1" s="1"/>
  <c r="U4734" i="1"/>
  <c r="V4734" i="1" s="1"/>
  <c r="U4733" i="1"/>
  <c r="V4733" i="1" s="1"/>
  <c r="U2783" i="1"/>
  <c r="V2783" i="1" s="1"/>
  <c r="U2784" i="1"/>
  <c r="V2784" i="1" s="1"/>
  <c r="U5489" i="1"/>
  <c r="V5489" i="1" s="1"/>
  <c r="U5491" i="1"/>
  <c r="V5491" i="1" s="1"/>
  <c r="U4959" i="1"/>
  <c r="V4959" i="1" s="1"/>
  <c r="U4958" i="1"/>
  <c r="V4958" i="1" s="1"/>
  <c r="U5543" i="1"/>
  <c r="V5543" i="1" s="1"/>
  <c r="U5544" i="1"/>
  <c r="V5544" i="1" s="1"/>
  <c r="U5824" i="1"/>
  <c r="V5824" i="1" s="1"/>
  <c r="U5823" i="1"/>
  <c r="V5823" i="1" s="1"/>
  <c r="U5479" i="1"/>
  <c r="V5479" i="1" s="1"/>
  <c r="U5481" i="1"/>
  <c r="V5481" i="1" s="1"/>
  <c r="U4943" i="1"/>
  <c r="V4943" i="1" s="1"/>
  <c r="U4945" i="1"/>
  <c r="V4945" i="1" s="1"/>
  <c r="U5724" i="1"/>
  <c r="V5724" i="1" s="1"/>
  <c r="U5721" i="1"/>
  <c r="V5721" i="1" s="1"/>
  <c r="U900" i="1"/>
  <c r="V900" i="1" s="1"/>
  <c r="U901" i="1"/>
  <c r="V901" i="1" s="1"/>
  <c r="U5185" i="1"/>
  <c r="V5185" i="1" s="1"/>
  <c r="U5181" i="1"/>
  <c r="V5181" i="1" s="1"/>
  <c r="U4057" i="1"/>
  <c r="V4057" i="1" s="1"/>
  <c r="U4056" i="1"/>
  <c r="V4056" i="1" s="1"/>
  <c r="U5608" i="1"/>
  <c r="V5608" i="1" s="1"/>
  <c r="U5609" i="1"/>
  <c r="V5609" i="1" s="1"/>
  <c r="U4589" i="1"/>
  <c r="V4589" i="1" s="1"/>
  <c r="U4590" i="1"/>
  <c r="V4590" i="1" s="1"/>
  <c r="U5410" i="1"/>
  <c r="V5410" i="1" s="1"/>
  <c r="U5411" i="1"/>
  <c r="V5411" i="1" s="1"/>
  <c r="U1900" i="1"/>
  <c r="V1900" i="1" s="1"/>
  <c r="U1901" i="1"/>
  <c r="V1901" i="1" s="1"/>
  <c r="U5838" i="1"/>
  <c r="V5838" i="1" s="1"/>
  <c r="U5837" i="1"/>
  <c r="V5837" i="1" s="1"/>
  <c r="U2993" i="1"/>
  <c r="V2993" i="1" s="1"/>
  <c r="U2997" i="1"/>
  <c r="V2997" i="1" s="1"/>
  <c r="U5547" i="1"/>
  <c r="V5547" i="1" s="1"/>
  <c r="U5548" i="1"/>
  <c r="V5548" i="1" s="1"/>
  <c r="U5599" i="1"/>
  <c r="V5599" i="1" s="1"/>
  <c r="U5598" i="1"/>
  <c r="V5598" i="1" s="1"/>
  <c r="U3179" i="1"/>
  <c r="V3179" i="1" s="1"/>
  <c r="U3182" i="1"/>
  <c r="V3182" i="1" s="1"/>
  <c r="U3781" i="1"/>
  <c r="V3781" i="1" s="1"/>
  <c r="U3780" i="1"/>
  <c r="V3780" i="1" s="1"/>
  <c r="U3877" i="1"/>
  <c r="V3877" i="1" s="1"/>
  <c r="U3878" i="1"/>
  <c r="V3878" i="1" s="1"/>
  <c r="U5081" i="1"/>
  <c r="V5081" i="1" s="1"/>
  <c r="U5075" i="1"/>
  <c r="V5075" i="1" s="1"/>
  <c r="U6209" i="1"/>
  <c r="V6209" i="1" s="1"/>
  <c r="U6133" i="1"/>
  <c r="V6133" i="1" s="1"/>
  <c r="U4526" i="1"/>
  <c r="V4526" i="1" s="1"/>
  <c r="U4527" i="1"/>
  <c r="V4527" i="1" s="1"/>
  <c r="U4904" i="1"/>
  <c r="V4904" i="1" s="1"/>
  <c r="U4905" i="1"/>
  <c r="V4905" i="1" s="1"/>
  <c r="U3774" i="1"/>
  <c r="V3774" i="1" s="1"/>
  <c r="U3775" i="1"/>
  <c r="V3775" i="1" s="1"/>
  <c r="U5914" i="1"/>
  <c r="V5914" i="1" s="1"/>
  <c r="U5915" i="1"/>
  <c r="V5915" i="1" s="1"/>
  <c r="U5417" i="1"/>
  <c r="V5417" i="1" s="1"/>
  <c r="U5418" i="1"/>
  <c r="V5418" i="1" s="1"/>
  <c r="U5715" i="1"/>
  <c r="V5715" i="1" s="1"/>
  <c r="U5716" i="1"/>
  <c r="V5716" i="1" s="1"/>
  <c r="U3162" i="1"/>
  <c r="V3162" i="1" s="1"/>
  <c r="U3161" i="1"/>
  <c r="V3161" i="1" s="1"/>
  <c r="U4557" i="1"/>
  <c r="V4557" i="1" s="1"/>
  <c r="U4554" i="1"/>
  <c r="V4554" i="1" s="1"/>
  <c r="U5345" i="1"/>
  <c r="V5345" i="1" s="1"/>
  <c r="U5341" i="1"/>
  <c r="V5341" i="1" s="1"/>
  <c r="U5985" i="1"/>
  <c r="V5985" i="1" s="1"/>
  <c r="U5986" i="1"/>
  <c r="V5986" i="1" s="1"/>
  <c r="U3726" i="1"/>
  <c r="V3726" i="1" s="1"/>
  <c r="U3725" i="1"/>
  <c r="V3725" i="1" s="1"/>
  <c r="U6014" i="1"/>
  <c r="V6014" i="1" s="1"/>
  <c r="U6206" i="1"/>
  <c r="V6206" i="1" s="1"/>
  <c r="U3121" i="1"/>
  <c r="V3121" i="1" s="1"/>
  <c r="U3122" i="1"/>
  <c r="V3122" i="1" s="1"/>
  <c r="U5226" i="1"/>
  <c r="V5226" i="1" s="1"/>
  <c r="U5228" i="1"/>
  <c r="V5228" i="1" s="1"/>
  <c r="U4617" i="1"/>
  <c r="V4617" i="1" s="1"/>
  <c r="U4625" i="1"/>
  <c r="V4625" i="1" s="1"/>
  <c r="U3861" i="1"/>
  <c r="V3861" i="1" s="1"/>
  <c r="U3865" i="1"/>
  <c r="V3865" i="1" s="1"/>
  <c r="U5751" i="1"/>
  <c r="V5751" i="1" s="1"/>
  <c r="U5752" i="1"/>
  <c r="V5752" i="1" s="1"/>
  <c r="U5178" i="1"/>
  <c r="V5178" i="1" s="1"/>
  <c r="U5179" i="1"/>
  <c r="V5179" i="1" s="1"/>
  <c r="U5249" i="1"/>
  <c r="V5249" i="1" s="1"/>
  <c r="U5250" i="1"/>
  <c r="V5250" i="1" s="1"/>
  <c r="U5392" i="1"/>
  <c r="V5392" i="1" s="1"/>
  <c r="U5393" i="1"/>
  <c r="V5393" i="1" s="1"/>
  <c r="U5877" i="1"/>
  <c r="V5877" i="1" s="1"/>
  <c r="U5879" i="1"/>
  <c r="V5879" i="1" s="1"/>
  <c r="U3415" i="1"/>
  <c r="V3415" i="1" s="1"/>
  <c r="U3413" i="1"/>
  <c r="V3413" i="1" s="1"/>
  <c r="U5990" i="1"/>
  <c r="V5990" i="1" s="1"/>
  <c r="U5991" i="1"/>
  <c r="V5991" i="1" s="1"/>
  <c r="U3941" i="1"/>
  <c r="V3941" i="1" s="1"/>
  <c r="U3938" i="1"/>
  <c r="V3938" i="1" s="1"/>
  <c r="U4319" i="1"/>
  <c r="V4319" i="1" s="1"/>
  <c r="U4322" i="1"/>
  <c r="V4322" i="1" s="1"/>
  <c r="Z6205" i="1" l="1"/>
  <c r="AA6205" i="1" s="1"/>
  <c r="Z4086" i="1"/>
  <c r="AA4086" i="1" s="1"/>
  <c r="Z4283" i="1"/>
  <c r="AA4283" i="1" s="1"/>
  <c r="Z3947" i="1"/>
  <c r="AA3947" i="1" s="1"/>
  <c r="Z5620" i="1"/>
  <c r="AA5620" i="1" s="1"/>
  <c r="Z4706" i="1"/>
  <c r="AA4706" i="1" s="1"/>
  <c r="Z5764" i="1"/>
  <c r="AA5764" i="1" s="1"/>
  <c r="Z5706" i="1"/>
  <c r="AA5706" i="1" s="1"/>
  <c r="Z2909" i="1"/>
  <c r="AA2909" i="1" s="1"/>
  <c r="Z5627" i="1"/>
  <c r="AA5627" i="1" s="1"/>
  <c r="Z4689" i="1"/>
  <c r="AA4689" i="1" s="1"/>
  <c r="Z3418" i="1"/>
  <c r="AA3418" i="1" s="1"/>
  <c r="Z5750" i="1"/>
  <c r="AA5750" i="1" s="1"/>
  <c r="Z5752" i="1"/>
  <c r="AA5752" i="1" s="1"/>
  <c r="Z2254" i="1"/>
  <c r="AA2254" i="1" s="1"/>
  <c r="Z2261" i="1"/>
  <c r="AA2261" i="1" s="1"/>
  <c r="Z1138" i="1"/>
  <c r="AA1138" i="1" s="1"/>
  <c r="Z1602" i="1"/>
  <c r="AA1602" i="1" s="1"/>
  <c r="Z5047" i="1"/>
  <c r="AA5047" i="1" s="1"/>
  <c r="Z5051" i="1"/>
  <c r="AA5051" i="1" s="1"/>
  <c r="Z2732" i="1"/>
  <c r="AA2732" i="1" s="1"/>
  <c r="Z2746" i="1"/>
  <c r="AA2746" i="1" s="1"/>
  <c r="Z5560" i="1"/>
  <c r="AA5560" i="1" s="1"/>
  <c r="Z5563" i="1"/>
  <c r="AA5563" i="1" s="1"/>
  <c r="Z5476" i="1"/>
  <c r="AA5476" i="1" s="1"/>
  <c r="Z5478" i="1"/>
  <c r="AA5478" i="1" s="1"/>
  <c r="Z5438" i="1"/>
  <c r="AA5438" i="1" s="1"/>
  <c r="Z5436" i="1"/>
  <c r="AA5436" i="1" s="1"/>
  <c r="Z4505" i="1"/>
  <c r="AA4505" i="1" s="1"/>
  <c r="Z4510" i="1"/>
  <c r="AA4510" i="1" s="1"/>
  <c r="Z2488" i="1"/>
  <c r="AA2488" i="1" s="1"/>
  <c r="Z2543" i="1"/>
  <c r="AA2543" i="1" s="1"/>
  <c r="Z5263" i="1"/>
  <c r="AA5263" i="1" s="1"/>
  <c r="Z5267" i="1"/>
  <c r="AA5267" i="1" s="1"/>
  <c r="Z5578" i="1"/>
  <c r="AA5578" i="1" s="1"/>
  <c r="Z5581" i="1"/>
  <c r="AA5581" i="1" s="1"/>
  <c r="Z1673" i="1"/>
  <c r="AA1673" i="1" s="1"/>
  <c r="Z1691" i="1"/>
  <c r="AA1691" i="1" s="1"/>
  <c r="Z2617" i="1"/>
  <c r="AA2617" i="1" s="1"/>
  <c r="Z2635" i="1"/>
  <c r="AA2635" i="1" s="1"/>
  <c r="Z3035" i="1"/>
  <c r="AA3035" i="1" s="1"/>
  <c r="Z3044" i="1"/>
  <c r="AA3044" i="1" s="1"/>
  <c r="Z3948" i="1"/>
  <c r="AA3948" i="1" s="1"/>
  <c r="Z3969" i="1"/>
  <c r="AA3969" i="1" s="1"/>
  <c r="Z6011" i="1"/>
  <c r="AA6011" i="1" s="1"/>
  <c r="Z6201" i="1"/>
  <c r="AA6201" i="1" s="1"/>
  <c r="Z5610" i="1"/>
  <c r="AA5610" i="1" s="1"/>
  <c r="Z5615" i="1"/>
  <c r="AA5615" i="1" s="1"/>
  <c r="Z4306" i="1"/>
  <c r="AA4306" i="1" s="1"/>
  <c r="Z4309" i="1"/>
  <c r="AA4309" i="1" s="1"/>
  <c r="Z5809" i="1"/>
  <c r="AA5809" i="1" s="1"/>
  <c r="Z5813" i="1"/>
  <c r="AA5813" i="1" s="1"/>
  <c r="Z3614" i="1"/>
  <c r="AA3614" i="1" s="1"/>
  <c r="Z3618" i="1"/>
  <c r="AA3618" i="1" s="1"/>
  <c r="Z4890" i="1"/>
  <c r="AA4890" i="1" s="1"/>
  <c r="Z4894" i="1"/>
  <c r="AA4894" i="1" s="1"/>
  <c r="Z5603" i="1"/>
  <c r="AA5603" i="1" s="1"/>
  <c r="Z5605" i="1"/>
  <c r="AA5605" i="1" s="1"/>
  <c r="Z5280" i="1"/>
  <c r="AA5280" i="1" s="1"/>
  <c r="Z5860" i="1"/>
  <c r="AA5860" i="1" s="1"/>
  <c r="Z5857" i="1"/>
  <c r="AA5857" i="1" s="1"/>
  <c r="Z1603" i="1"/>
  <c r="AA1603" i="1" s="1"/>
  <c r="Z1623" i="1"/>
  <c r="AA1623" i="1" s="1"/>
  <c r="Z5799" i="1"/>
  <c r="AA5799" i="1" s="1"/>
  <c r="Z5803" i="1"/>
  <c r="AA5803" i="1" s="1"/>
  <c r="Z3437" i="1"/>
  <c r="AA3437" i="1" s="1"/>
  <c r="Z3455" i="1"/>
  <c r="AA3455" i="1" s="1"/>
  <c r="Z4310" i="1"/>
  <c r="AA4310" i="1" s="1"/>
  <c r="Z4314" i="1"/>
  <c r="AA4314" i="1" s="1"/>
  <c r="Z3625" i="1"/>
  <c r="AA3625" i="1" s="1"/>
  <c r="Z3619" i="1"/>
  <c r="AA3619" i="1" s="1"/>
  <c r="Z5174" i="1"/>
  <c r="AA5174" i="1" s="1"/>
  <c r="Z5176" i="1"/>
  <c r="AA5176" i="1" s="1"/>
  <c r="Z5393" i="1"/>
  <c r="AA5393" i="1" s="1"/>
  <c r="Z5390" i="1"/>
  <c r="AA5390" i="1" s="1"/>
  <c r="Z5825" i="1"/>
  <c r="AA5825" i="1" s="1"/>
  <c r="Z5827" i="1"/>
  <c r="AA5827" i="1" s="1"/>
  <c r="Z5177" i="1"/>
  <c r="AA5177" i="1" s="1"/>
  <c r="Z5179" i="1"/>
  <c r="AA5179" i="1" s="1"/>
  <c r="Z3194" i="1"/>
  <c r="AA3194" i="1" s="1"/>
  <c r="Z3203" i="1"/>
  <c r="AA3203" i="1" s="1"/>
  <c r="Z2294" i="1"/>
  <c r="AA2294" i="1" s="1"/>
  <c r="Z2331" i="1"/>
  <c r="AA2331" i="1" s="1"/>
  <c r="Z4690" i="1"/>
  <c r="AA4690" i="1" s="1"/>
  <c r="Z4695" i="1"/>
  <c r="AA4695" i="1" s="1"/>
  <c r="Z5224" i="1"/>
  <c r="AA5224" i="1" s="1"/>
  <c r="Z5731" i="1"/>
  <c r="AA5731" i="1" s="1"/>
  <c r="Z5734" i="1"/>
  <c r="AA5734" i="1" s="1"/>
  <c r="Z5486" i="1"/>
  <c r="AA5486" i="1" s="1"/>
  <c r="Z5510" i="1"/>
  <c r="AA5510" i="1" s="1"/>
  <c r="Z5513" i="1"/>
  <c r="AA5513" i="1" s="1"/>
  <c r="Z1653" i="1"/>
  <c r="AA1653" i="1" s="1"/>
  <c r="Z1666" i="1"/>
  <c r="AA1666" i="1" s="1"/>
  <c r="Z4651" i="1"/>
  <c r="AA4651" i="1" s="1"/>
  <c r="Z4655" i="1"/>
  <c r="AA4655" i="1" s="1"/>
  <c r="Z4849" i="1"/>
  <c r="AA4849" i="1" s="1"/>
  <c r="Z4854" i="1"/>
  <c r="AA4854" i="1" s="1"/>
  <c r="Z5126" i="1"/>
  <c r="AA5126" i="1" s="1"/>
  <c r="Z5120" i="1"/>
  <c r="AA5120" i="1" s="1"/>
  <c r="Z4757" i="1"/>
  <c r="AA4757" i="1" s="1"/>
  <c r="Z4785" i="1"/>
  <c r="AA4785" i="1" s="1"/>
  <c r="Z3419" i="1"/>
  <c r="AA3419" i="1" s="1"/>
  <c r="Z3430" i="1"/>
  <c r="AA3430" i="1" s="1"/>
  <c r="Z5865" i="1"/>
  <c r="AA5865" i="1" s="1"/>
  <c r="Z5868" i="1"/>
  <c r="AA5868" i="1" s="1"/>
  <c r="Z5212" i="1"/>
  <c r="AA5212" i="1" s="1"/>
  <c r="Z1750" i="1"/>
  <c r="AA1750" i="1" s="1"/>
  <c r="Z1901" i="1"/>
  <c r="AA1901" i="1" s="1"/>
  <c r="Z3999" i="1"/>
  <c r="AA3999" i="1" s="1"/>
  <c r="Z4016" i="1"/>
  <c r="AA4016" i="1" s="1"/>
  <c r="Z3204" i="1"/>
  <c r="AA3204" i="1" s="1"/>
  <c r="Z3240" i="1"/>
  <c r="AA3240" i="1" s="1"/>
  <c r="Z2720" i="1"/>
  <c r="AA2720" i="1" s="1"/>
  <c r="Z2706" i="1"/>
  <c r="AA2706" i="1" s="1"/>
  <c r="Z5199" i="1"/>
  <c r="AA5199" i="1" s="1"/>
  <c r="Z5195" i="1"/>
  <c r="AA5195" i="1" s="1"/>
  <c r="Z5419" i="1"/>
  <c r="AA5419" i="1" s="1"/>
  <c r="Z5424" i="1"/>
  <c r="AA5424" i="1" s="1"/>
  <c r="Z3027" i="1"/>
  <c r="AA3027" i="1" s="1"/>
  <c r="Z3034" i="1"/>
  <c r="AA3034" i="1" s="1"/>
  <c r="Z3158" i="1"/>
  <c r="AA3158" i="1" s="1"/>
  <c r="Z3162" i="1"/>
  <c r="AA3162" i="1" s="1"/>
  <c r="Z3802" i="1"/>
  <c r="AA3802" i="1" s="1"/>
  <c r="Z3810" i="1"/>
  <c r="AA3810" i="1" s="1"/>
  <c r="Z3045" i="1"/>
  <c r="AA3045" i="1" s="1"/>
  <c r="Z3070" i="1"/>
  <c r="AA3070" i="1" s="1"/>
  <c r="Z4528" i="1"/>
  <c r="AA4528" i="1" s="1"/>
  <c r="Z4538" i="1"/>
  <c r="AA4538" i="1" s="1"/>
  <c r="Z3349" i="1"/>
  <c r="AA3349" i="1" s="1"/>
  <c r="Z3353" i="1"/>
  <c r="AA3353" i="1" s="1"/>
  <c r="Z4414" i="1"/>
  <c r="AA4414" i="1" s="1"/>
  <c r="Z4416" i="1"/>
  <c r="AA4416" i="1" s="1"/>
  <c r="Z2552" i="1"/>
  <c r="AA2552" i="1" s="1"/>
  <c r="Z2616" i="1"/>
  <c r="AA2616" i="1" s="1"/>
  <c r="Z3888" i="1"/>
  <c r="AA3888" i="1" s="1"/>
  <c r="Z3907" i="1"/>
  <c r="AA3907" i="1" s="1"/>
  <c r="Z3726" i="1"/>
  <c r="AA3726" i="1" s="1"/>
  <c r="Z3721" i="1"/>
  <c r="AA3721" i="1" s="1"/>
  <c r="Z4681" i="1"/>
  <c r="AA4681" i="1" s="1"/>
  <c r="Z4684" i="1"/>
  <c r="AA4684" i="1" s="1"/>
  <c r="Z3136" i="1"/>
  <c r="AA3136" i="1" s="1"/>
  <c r="Z3157" i="1"/>
  <c r="AA3157" i="1" s="1"/>
  <c r="Z4113" i="1"/>
  <c r="AA4113" i="1" s="1"/>
  <c r="Z4118" i="1"/>
  <c r="AA4118" i="1" s="1"/>
  <c r="Z5063" i="1"/>
  <c r="AA5063" i="1" s="1"/>
  <c r="Z5065" i="1"/>
  <c r="AA5065" i="1" s="1"/>
  <c r="Z5394" i="1"/>
  <c r="AA5394" i="1" s="1"/>
  <c r="Z5398" i="1"/>
  <c r="AA5398" i="1" s="1"/>
  <c r="Z3011" i="1"/>
  <c r="AA3011" i="1" s="1"/>
  <c r="Z3026" i="1"/>
  <c r="AA3026" i="1" s="1"/>
  <c r="Z5645" i="1"/>
  <c r="AA5645" i="1" s="1"/>
  <c r="Z5647" i="1"/>
  <c r="AA5647" i="1" s="1"/>
  <c r="Z3879" i="1"/>
  <c r="AA3879" i="1" s="1"/>
  <c r="Z3884" i="1"/>
  <c r="AA3884" i="1" s="1"/>
  <c r="Z5097" i="1"/>
  <c r="AA5097" i="1" s="1"/>
  <c r="Z5105" i="1"/>
  <c r="AA5105" i="1" s="1"/>
  <c r="Z2128" i="1"/>
  <c r="AA2128" i="1" s="1"/>
  <c r="Z2146" i="1"/>
  <c r="AA2146" i="1" s="1"/>
  <c r="Z4404" i="1"/>
  <c r="AA4404" i="1" s="1"/>
  <c r="Z4408" i="1"/>
  <c r="AA4408" i="1" s="1"/>
  <c r="Z3503" i="1"/>
  <c r="AA3503" i="1" s="1"/>
  <c r="Z3509" i="1"/>
  <c r="AA3509" i="1" s="1"/>
  <c r="Z4050" i="1"/>
  <c r="AA4050" i="1" s="1"/>
  <c r="Z4047" i="1"/>
  <c r="AA4047" i="1" s="1"/>
  <c r="Z3579" i="1"/>
  <c r="AA3579" i="1" s="1"/>
  <c r="Z3574" i="1"/>
  <c r="AA3574" i="1" s="1"/>
  <c r="Z5849" i="1"/>
  <c r="AA5849" i="1" s="1"/>
  <c r="Z5846" i="1"/>
  <c r="AA5846" i="1" s="1"/>
  <c r="Z3360" i="1"/>
  <c r="AA3360" i="1" s="1"/>
  <c r="Z3372" i="1"/>
  <c r="AA3372" i="1" s="1"/>
  <c r="Z3344" i="1"/>
  <c r="AA3344" i="1" s="1"/>
  <c r="Z3348" i="1"/>
  <c r="AA3348" i="1" s="1"/>
  <c r="Z4798" i="1"/>
  <c r="AA4798" i="1" s="1"/>
  <c r="Z5470" i="1"/>
  <c r="AA5470" i="1" s="1"/>
  <c r="Z5467" i="1"/>
  <c r="AA5467" i="1" s="1"/>
  <c r="Z2762" i="1"/>
  <c r="AA2762" i="1" s="1"/>
  <c r="Z2769" i="1"/>
  <c r="AA2769" i="1" s="1"/>
  <c r="Z5218" i="1"/>
  <c r="AA5218" i="1" s="1"/>
  <c r="Z5221" i="1"/>
  <c r="AA5221" i="1" s="1"/>
  <c r="Z5180" i="1"/>
  <c r="AA5180" i="1" s="1"/>
  <c r="Z5185" i="1"/>
  <c r="AA5185" i="1" s="1"/>
  <c r="Z6004" i="1"/>
  <c r="AA6004" i="1" s="1"/>
  <c r="Z6206" i="1"/>
  <c r="AA6206" i="1" s="1"/>
  <c r="Z4268" i="1"/>
  <c r="AA4268" i="1" s="1"/>
  <c r="Z4263" i="1"/>
  <c r="AA4263" i="1" s="1"/>
  <c r="Z4484" i="1"/>
  <c r="AA4484" i="1" s="1"/>
  <c r="Z4489" i="1"/>
  <c r="AA4489" i="1" s="1"/>
  <c r="Z4977" i="1"/>
  <c r="AA4977" i="1" s="1"/>
  <c r="Z5312" i="1"/>
  <c r="AA5312" i="1" s="1"/>
  <c r="Z5318" i="1"/>
  <c r="AA5318" i="1" s="1"/>
  <c r="Z3526" i="1"/>
  <c r="AA3526" i="1" s="1"/>
  <c r="Z3510" i="1"/>
  <c r="AA3510" i="1" s="1"/>
  <c r="Z4256" i="1"/>
  <c r="AA4256" i="1" s="1"/>
  <c r="Z4262" i="1"/>
  <c r="AA4262" i="1" s="1"/>
  <c r="Z4236" i="1"/>
  <c r="AA4236" i="1" s="1"/>
  <c r="Z4239" i="1"/>
  <c r="AA4239" i="1" s="1"/>
  <c r="Z5575" i="1"/>
  <c r="AA5575" i="1" s="1"/>
  <c r="Z5573" i="1"/>
  <c r="AA5573" i="1" s="1"/>
  <c r="Z4318" i="1"/>
  <c r="AA4318" i="1" s="1"/>
  <c r="Z4322" i="1"/>
  <c r="AA4322" i="1" s="1"/>
  <c r="Z6015" i="1"/>
  <c r="AA6015" i="1" s="1"/>
  <c r="Z6197" i="1"/>
  <c r="AA6197" i="1" s="1"/>
  <c r="Z5784" i="1"/>
  <c r="AA5784" i="1" s="1"/>
  <c r="Z5788" i="1"/>
  <c r="AA5788" i="1" s="1"/>
  <c r="Z4871" i="1"/>
  <c r="AA4871" i="1" s="1"/>
  <c r="Z4866" i="1"/>
  <c r="AA4866" i="1" s="1"/>
  <c r="Z4099" i="1"/>
  <c r="AA4099" i="1" s="1"/>
  <c r="Z4102" i="1"/>
  <c r="AA4102" i="1" s="1"/>
  <c r="Z2747" i="1"/>
  <c r="AA2747" i="1" s="1"/>
  <c r="Z2761" i="1"/>
  <c r="AA2761" i="1" s="1"/>
  <c r="Z3484" i="1"/>
  <c r="AA3484" i="1" s="1"/>
  <c r="Z3502" i="1"/>
  <c r="AA3502" i="1" s="1"/>
  <c r="Z1710" i="1"/>
  <c r="AA1710" i="1" s="1"/>
  <c r="Z1725" i="1"/>
  <c r="AA1725" i="1" s="1"/>
  <c r="Z4213" i="1"/>
  <c r="AA4213" i="1" s="1"/>
  <c r="Z4215" i="1"/>
  <c r="AA4215" i="1" s="1"/>
  <c r="Z5108" i="1"/>
  <c r="AA5108" i="1" s="1"/>
  <c r="Z5112" i="1"/>
  <c r="AA5112" i="1" s="1"/>
  <c r="Z4022" i="1"/>
  <c r="AA4022" i="1" s="1"/>
  <c r="Z4553" i="1"/>
  <c r="AA4553" i="1" s="1"/>
  <c r="Z4557" i="1"/>
  <c r="AA4557" i="1" s="1"/>
  <c r="Z3836" i="1"/>
  <c r="AA3836" i="1" s="1"/>
  <c r="Z3844" i="1"/>
  <c r="AA3844" i="1" s="1"/>
  <c r="Z4951" i="1"/>
  <c r="AA4951" i="1" s="1"/>
  <c r="Z4953" i="1"/>
  <c r="AA4953" i="1" s="1"/>
  <c r="Z5251" i="1"/>
  <c r="AA5251" i="1" s="1"/>
  <c r="Z5262" i="1"/>
  <c r="AA5262" i="1" s="1"/>
  <c r="Z5692" i="1"/>
  <c r="AA5692" i="1" s="1"/>
  <c r="Z5698" i="1"/>
  <c r="AA5698" i="1" s="1"/>
  <c r="Z3527" i="1"/>
  <c r="AA3527" i="1" s="1"/>
  <c r="Z3531" i="1"/>
  <c r="AA3531" i="1" s="1"/>
  <c r="Z4474" i="1"/>
  <c r="AA4474" i="1" s="1"/>
  <c r="Z5283" i="1"/>
  <c r="AA5283" i="1" s="1"/>
  <c r="Z5281" i="1"/>
  <c r="AA5281" i="1" s="1"/>
  <c r="Z5446" i="1"/>
  <c r="AA5446" i="1" s="1"/>
  <c r="Z5450" i="1"/>
  <c r="AA5450" i="1" s="1"/>
  <c r="Z5492" i="1"/>
  <c r="AA5492" i="1" s="1"/>
  <c r="Z5495" i="1"/>
  <c r="AA5495" i="1" s="1"/>
  <c r="Z4931" i="1"/>
  <c r="AA4931" i="1" s="1"/>
  <c r="Z4934" i="1"/>
  <c r="AA4934" i="1" s="1"/>
  <c r="Z5272" i="1"/>
  <c r="AA5272" i="1" s="1"/>
  <c r="Z5275" i="1"/>
  <c r="AA5275" i="1" s="1"/>
  <c r="Z3830" i="1"/>
  <c r="AA3830" i="1" s="1"/>
  <c r="Z3827" i="1"/>
  <c r="AA3827" i="1" s="1"/>
  <c r="Z3689" i="1"/>
  <c r="AA3689" i="1" s="1"/>
  <c r="Z3720" i="1"/>
  <c r="AA3720" i="1" s="1"/>
  <c r="Z1974" i="1"/>
  <c r="AA1974" i="1" s="1"/>
  <c r="Z2127" i="1"/>
  <c r="AA2127" i="1" s="1"/>
  <c r="Z5462" i="1"/>
  <c r="AA5462" i="1" s="1"/>
  <c r="Z5466" i="1"/>
  <c r="AA5466" i="1" s="1"/>
  <c r="Z1746" i="1"/>
  <c r="AA1746" i="1" s="1"/>
  <c r="Z1749" i="1"/>
  <c r="AA1749" i="1" s="1"/>
  <c r="Z2362" i="1"/>
  <c r="AA2362" i="1" s="1"/>
  <c r="Z2415" i="1"/>
  <c r="AA2415" i="1" s="1"/>
  <c r="Z593" i="1"/>
  <c r="AA593" i="1" s="1"/>
  <c r="Z792" i="1"/>
  <c r="AA792" i="1" s="1"/>
  <c r="Z5725" i="1"/>
  <c r="AA5725" i="1" s="1"/>
  <c r="Z5727" i="1"/>
  <c r="AA5727" i="1" s="1"/>
  <c r="Z4805" i="1"/>
  <c r="AA4805" i="1" s="1"/>
  <c r="Z4815" i="1"/>
  <c r="AA4815" i="1" s="1"/>
  <c r="Z5499" i="1"/>
  <c r="AA5499" i="1" s="1"/>
  <c r="Z5496" i="1"/>
  <c r="AA5496" i="1" s="1"/>
  <c r="Z479" i="1"/>
  <c r="AA479" i="1" s="1"/>
  <c r="Z495" i="1"/>
  <c r="AA495" i="1" s="1"/>
  <c r="Z2721" i="1"/>
  <c r="AA2721" i="1" s="1"/>
  <c r="Z2726" i="1"/>
  <c r="AA2726" i="1" s="1"/>
  <c r="Z4249" i="1"/>
  <c r="AA4249" i="1" s="1"/>
  <c r="Z4255" i="1"/>
  <c r="AA4255" i="1" s="1"/>
  <c r="Z3782" i="1"/>
  <c r="AA3782" i="1" s="1"/>
  <c r="Z3801" i="1"/>
  <c r="AA3801" i="1" s="1"/>
  <c r="Z2785" i="1"/>
  <c r="AA2785" i="1" s="1"/>
  <c r="Z2839" i="1"/>
  <c r="AA2839" i="1" s="1"/>
  <c r="Z5268" i="1"/>
  <c r="AA5268" i="1" s="1"/>
  <c r="Z5271" i="1"/>
  <c r="AA5271" i="1" s="1"/>
  <c r="Z6009" i="1"/>
  <c r="AA6009" i="1" s="1"/>
  <c r="Z6202" i="1"/>
  <c r="AA6202" i="1" s="1"/>
  <c r="Z1709" i="1"/>
  <c r="AA1709" i="1" s="1"/>
  <c r="Z1692" i="1"/>
  <c r="AA1692" i="1" s="1"/>
  <c r="Z3976" i="1"/>
  <c r="AA3976" i="1" s="1"/>
  <c r="Z3980" i="1"/>
  <c r="AA3980" i="1" s="1"/>
  <c r="Z2241" i="1"/>
  <c r="AA2241" i="1" s="1"/>
  <c r="Z2253" i="1"/>
  <c r="AA2253" i="1" s="1"/>
  <c r="Z4971" i="1"/>
  <c r="AA4971" i="1" s="1"/>
  <c r="Z4974" i="1"/>
  <c r="AA4974" i="1" s="1"/>
  <c r="Z5355" i="1"/>
  <c r="AA5355" i="1" s="1"/>
  <c r="Z5367" i="1"/>
  <c r="AA5367" i="1" s="1"/>
  <c r="Z5600" i="1"/>
  <c r="AA5600" i="1" s="1"/>
  <c r="Z5602" i="1"/>
  <c r="AA5602" i="1" s="1"/>
  <c r="Z3609" i="1"/>
  <c r="AA3609" i="1" s="1"/>
  <c r="Z3613" i="1"/>
  <c r="AA3613" i="1" s="1"/>
  <c r="Z4786" i="1"/>
  <c r="AA4786" i="1" s="1"/>
  <c r="Z4793" i="1"/>
  <c r="AA4793" i="1" s="1"/>
  <c r="Z3569" i="1"/>
  <c r="AA3569" i="1" s="1"/>
  <c r="Z3560" i="1"/>
  <c r="AA3560" i="1" s="1"/>
  <c r="Z5346" i="1"/>
  <c r="AA5346" i="1" s="1"/>
  <c r="Z5348" i="1"/>
  <c r="AA5348" i="1" s="1"/>
  <c r="Z3302" i="1"/>
  <c r="AA3302" i="1" s="1"/>
  <c r="Z3309" i="1"/>
  <c r="AA3309" i="1" s="1"/>
  <c r="Z5905" i="1"/>
  <c r="AA5905" i="1" s="1"/>
  <c r="Z5908" i="1"/>
  <c r="AA5908" i="1" s="1"/>
  <c r="Z4988" i="1"/>
  <c r="AA4988" i="1" s="1"/>
  <c r="Z4992" i="1"/>
  <c r="AA4992" i="1" s="1"/>
  <c r="Z4038" i="1"/>
  <c r="AA4038" i="1" s="1"/>
  <c r="Z4046" i="1"/>
  <c r="AA4046" i="1" s="1"/>
  <c r="Z2416" i="1"/>
  <c r="AA2416" i="1" s="1"/>
  <c r="Z2434" i="1"/>
  <c r="AA2434" i="1" s="1"/>
  <c r="Z5909" i="1"/>
  <c r="AA5909" i="1" s="1"/>
  <c r="Z5911" i="1"/>
  <c r="AA5911" i="1" s="1"/>
  <c r="Z5756" i="1"/>
  <c r="AA5756" i="1" s="1"/>
  <c r="Z5759" i="1"/>
  <c r="AA5759" i="1" s="1"/>
  <c r="Z5585" i="1"/>
  <c r="AA5585" i="1" s="1"/>
  <c r="Z5588" i="1"/>
  <c r="AA5588" i="1" s="1"/>
  <c r="Z5525" i="1"/>
  <c r="AA5525" i="1" s="1"/>
  <c r="Z5522" i="1"/>
  <c r="AA5522" i="1" s="1"/>
  <c r="Z4676" i="1"/>
  <c r="AA4676" i="1" s="1"/>
  <c r="Z4680" i="1"/>
  <c r="AA4680" i="1" s="1"/>
  <c r="Z3241" i="1"/>
  <c r="AA3241" i="1" s="1"/>
  <c r="Z3247" i="1"/>
  <c r="AA3247" i="1" s="1"/>
  <c r="Z3301" i="1"/>
  <c r="AA3301" i="1" s="1"/>
  <c r="Z3289" i="1"/>
  <c r="AA3289" i="1" s="1"/>
  <c r="Z5137" i="1"/>
  <c r="AA5137" i="1" s="1"/>
  <c r="Z5140" i="1"/>
  <c r="AA5140" i="1" s="1"/>
  <c r="Z2293" i="1"/>
  <c r="AA2293" i="1" s="1"/>
  <c r="Z2267" i="1"/>
  <c r="AA2267" i="1" s="1"/>
  <c r="Z6132" i="1"/>
  <c r="AA6132" i="1" s="1"/>
  <c r="Z6209" i="1"/>
  <c r="AA6209" i="1" s="1"/>
  <c r="Z5950" i="1"/>
  <c r="AA5950" i="1" s="1"/>
  <c r="Z4735" i="1"/>
  <c r="AA4735" i="1" s="1"/>
  <c r="Z4742" i="1"/>
  <c r="AA4742" i="1" s="1"/>
  <c r="Z4058" i="1"/>
  <c r="AA4058" i="1" s="1"/>
  <c r="Z4063" i="1"/>
  <c r="AA4063" i="1" s="1"/>
  <c r="Z5854" i="1"/>
  <c r="AA5854" i="1" s="1"/>
  <c r="Z5856" i="1"/>
  <c r="AA5856" i="1" s="1"/>
  <c r="Z5789" i="1"/>
  <c r="AA5789" i="1" s="1"/>
  <c r="Z5791" i="1"/>
  <c r="AA5791" i="1" s="1"/>
  <c r="Z4996" i="1"/>
  <c r="AA4996" i="1" s="1"/>
  <c r="Z4993" i="1"/>
  <c r="AA4993" i="1" s="1"/>
  <c r="Z3811" i="1"/>
  <c r="AA3811" i="1" s="1"/>
  <c r="Z3821" i="1"/>
  <c r="AA3821" i="1" s="1"/>
  <c r="Z843" i="1"/>
  <c r="AA843" i="1" s="1"/>
  <c r="Z901" i="1"/>
  <c r="AA901" i="1" s="1"/>
  <c r="Z5143" i="1"/>
  <c r="AA5143" i="1" s="1"/>
  <c r="Z5146" i="1"/>
  <c r="AA5146" i="1" s="1"/>
  <c r="Z4630" i="1"/>
  <c r="AA4630" i="1" s="1"/>
  <c r="Z5284" i="1"/>
  <c r="AA5284" i="1" s="1"/>
  <c r="Z5288" i="1"/>
  <c r="AA5288" i="1" s="1"/>
  <c r="Z5545" i="1"/>
  <c r="AA5545" i="1" s="1"/>
  <c r="Z5548" i="1"/>
  <c r="AA5548" i="1" s="1"/>
  <c r="Z3183" i="1"/>
  <c r="AA3183" i="1" s="1"/>
  <c r="Z3187" i="1"/>
  <c r="AA3187" i="1" s="1"/>
  <c r="Z3908" i="1"/>
  <c r="AA3908" i="1" s="1"/>
  <c r="Z3911" i="1"/>
  <c r="AA3911" i="1" s="1"/>
  <c r="Z4492" i="1"/>
  <c r="AA4492" i="1" s="1"/>
  <c r="Z4504" i="1"/>
  <c r="AA4504" i="1" s="1"/>
  <c r="Z4635" i="1"/>
  <c r="AA4635" i="1" s="1"/>
  <c r="Z4644" i="1"/>
  <c r="AA4644" i="1" s="1"/>
  <c r="Z4542" i="1"/>
  <c r="AA4542" i="1" s="1"/>
  <c r="Z4552" i="1"/>
  <c r="AA4552" i="1" s="1"/>
  <c r="Z4028" i="1"/>
  <c r="AA4028" i="1" s="1"/>
  <c r="Z4032" i="1"/>
  <c r="AA4032" i="1" s="1"/>
  <c r="Z1672" i="1"/>
  <c r="AA1672" i="1" s="1"/>
  <c r="Z1667" i="1"/>
  <c r="AA1667" i="1" s="1"/>
  <c r="Z3824" i="1"/>
  <c r="AA3824" i="1" s="1"/>
  <c r="Z3826" i="1"/>
  <c r="AA3826" i="1" s="1"/>
  <c r="Z5503" i="1"/>
  <c r="AA5503" i="1" s="1"/>
  <c r="Z5506" i="1"/>
  <c r="AA5506" i="1" s="1"/>
  <c r="Z5772" i="1"/>
  <c r="AA5772" i="1" s="1"/>
  <c r="Z5774" i="1"/>
  <c r="AA5774" i="1" s="1"/>
  <c r="Z5939" i="1"/>
  <c r="AA5939" i="1" s="1"/>
  <c r="Z5942" i="1"/>
  <c r="AA5942" i="1" s="1"/>
  <c r="Z5744" i="1"/>
  <c r="AA5744" i="1" s="1"/>
  <c r="Z5747" i="1"/>
  <c r="AA5747" i="1" s="1"/>
  <c r="Z3412" i="1"/>
  <c r="AA3412" i="1" s="1"/>
  <c r="Z3415" i="1"/>
  <c r="AA3415" i="1" s="1"/>
  <c r="Z5289" i="1"/>
  <c r="AA5289" i="1" s="1"/>
  <c r="Z5293" i="1"/>
  <c r="AA5293" i="1" s="1"/>
  <c r="Z5324" i="1"/>
  <c r="AA5324" i="1" s="1"/>
  <c r="Z5332" i="1"/>
  <c r="AA5332" i="1" s="1"/>
  <c r="Z3373" i="1"/>
  <c r="AA3373" i="1" s="1"/>
  <c r="Z3381" i="1"/>
  <c r="AA3381" i="1" s="1"/>
  <c r="Z4087" i="1"/>
  <c r="AA4087" i="1" s="1"/>
  <c r="Z4095" i="1"/>
  <c r="AA4095" i="1" s="1"/>
  <c r="Z4400" i="1"/>
  <c r="AA4400" i="1" s="1"/>
  <c r="Z4403" i="1"/>
  <c r="AA4403" i="1" s="1"/>
  <c r="Z5926" i="1"/>
  <c r="AA5926" i="1" s="1"/>
  <c r="Z5929" i="1"/>
  <c r="AA5929" i="1" s="1"/>
  <c r="Z902" i="1"/>
  <c r="AA902" i="1" s="1"/>
  <c r="Z1018" i="1"/>
  <c r="AA1018" i="1" s="1"/>
  <c r="Z5345" i="1"/>
  <c r="AA5345" i="1" s="1"/>
  <c r="Z5804" i="1"/>
  <c r="AA5804" i="1" s="1"/>
  <c r="Z5808" i="1"/>
  <c r="AA5808" i="1" s="1"/>
  <c r="Z4754" i="1"/>
  <c r="AA4754" i="1" s="1"/>
  <c r="Z4756" i="1"/>
  <c r="AA4756" i="1" s="1"/>
  <c r="Z5664" i="1"/>
  <c r="AA5664" i="1" s="1"/>
  <c r="Z5660" i="1"/>
  <c r="AA5660" i="1" s="1"/>
  <c r="Z4103" i="1"/>
  <c r="AA4103" i="1" s="1"/>
  <c r="Z4107" i="1"/>
  <c r="AA4107" i="1" s="1"/>
  <c r="Z4182" i="1"/>
  <c r="AA4182" i="1" s="1"/>
  <c r="Z4188" i="1"/>
  <c r="AA4188" i="1" s="1"/>
  <c r="Z5373" i="1"/>
  <c r="AA5373" i="1" s="1"/>
  <c r="Z5375" i="1"/>
  <c r="AA5375" i="1" s="1"/>
  <c r="Z5792" i="1"/>
  <c r="AA5792" i="1" s="1"/>
  <c r="Z5798" i="1"/>
  <c r="AA5798" i="1" s="1"/>
  <c r="Z3914" i="1"/>
  <c r="AA3914" i="1" s="1"/>
  <c r="Z3933" i="1"/>
  <c r="AA3933" i="1" s="1"/>
  <c r="Z3276" i="1"/>
  <c r="AA3276" i="1" s="1"/>
  <c r="Z3288" i="1"/>
  <c r="AA3288" i="1" s="1"/>
  <c r="Z4895" i="1"/>
  <c r="AA4895" i="1" s="1"/>
  <c r="Z4905" i="1"/>
  <c r="AA4905" i="1" s="1"/>
  <c r="Z5564" i="1"/>
  <c r="AA5564" i="1" s="1"/>
  <c r="Z5567" i="1"/>
  <c r="AA5567" i="1" s="1"/>
  <c r="Z4750" i="1"/>
  <c r="AA4750" i="1" s="1"/>
  <c r="Z4747" i="1"/>
  <c r="AA4747" i="1" s="1"/>
  <c r="Z4591" i="1"/>
  <c r="AA4591" i="1" s="1"/>
  <c r="Z4599" i="1"/>
  <c r="AA4599" i="1" s="1"/>
  <c r="Z5597" i="1"/>
  <c r="AA5597" i="1" s="1"/>
  <c r="Z5599" i="1"/>
  <c r="AA5599" i="1" s="1"/>
  <c r="Z4613" i="1"/>
  <c r="AA4613" i="1" s="1"/>
  <c r="Z4608" i="1"/>
  <c r="AA4608" i="1" s="1"/>
  <c r="Z3266" i="1"/>
  <c r="AA3266" i="1" s="1"/>
  <c r="Z3275" i="1"/>
  <c r="AA3275" i="1" s="1"/>
  <c r="Z4216" i="1"/>
  <c r="AA4216" i="1" s="1"/>
  <c r="Z4235" i="1"/>
  <c r="AA4235" i="1" s="1"/>
  <c r="Z4825" i="1"/>
  <c r="AA4825" i="1" s="1"/>
  <c r="Z4823" i="1"/>
  <c r="AA4823" i="1" s="1"/>
  <c r="Z3934" i="1"/>
  <c r="AA3934" i="1" s="1"/>
  <c r="Z3937" i="1"/>
  <c r="AA3937" i="1" s="1"/>
  <c r="Z4696" i="1"/>
  <c r="AA4696" i="1" s="1"/>
  <c r="Z4702" i="1"/>
  <c r="AA4702" i="1" s="1"/>
  <c r="Z5879" i="1"/>
  <c r="AA5879" i="1" s="1"/>
  <c r="Z4295" i="1"/>
  <c r="AA4295" i="1" s="1"/>
  <c r="Z4299" i="1"/>
  <c r="AA4299" i="1" s="1"/>
  <c r="Z5669" i="1"/>
  <c r="AA5669" i="1" s="1"/>
  <c r="Z5665" i="1"/>
  <c r="AA5665" i="1" s="1"/>
  <c r="Z2469" i="1"/>
  <c r="AA2469" i="1" s="1"/>
  <c r="Z2471" i="1"/>
  <c r="AA2471" i="1" s="1"/>
  <c r="Z5526" i="1"/>
  <c r="AA5526" i="1" s="1"/>
  <c r="Z5529" i="1"/>
  <c r="AA5529" i="1" s="1"/>
  <c r="Z2840" i="1"/>
  <c r="AA2840" i="1" s="1"/>
  <c r="Z2869" i="1"/>
  <c r="AA2869" i="1" s="1"/>
  <c r="Z3641" i="1"/>
  <c r="AA3641" i="1" s="1"/>
  <c r="Z3654" i="1"/>
  <c r="AA3654" i="1" s="1"/>
  <c r="Z3626" i="1"/>
  <c r="AA3626" i="1" s="1"/>
  <c r="Z3632" i="1"/>
  <c r="AA3632" i="1" s="1"/>
  <c r="Z4987" i="1"/>
  <c r="AA4987" i="1" s="1"/>
  <c r="Z5713" i="1"/>
  <c r="AA5713" i="1" s="1"/>
  <c r="Z5716" i="1"/>
  <c r="AA5716" i="1" s="1"/>
  <c r="Z5621" i="1"/>
  <c r="AA5621" i="1" s="1"/>
  <c r="Z5623" i="1"/>
  <c r="AA5623" i="1" s="1"/>
  <c r="Z3771" i="1"/>
  <c r="AA3771" i="1" s="1"/>
  <c r="Z3775" i="1"/>
  <c r="AA3775" i="1" s="1"/>
  <c r="Z2636" i="1"/>
  <c r="AA2636" i="1" s="1"/>
  <c r="Z2657" i="1"/>
  <c r="AA2657" i="1" s="1"/>
  <c r="Z5836" i="1"/>
  <c r="AA5836" i="1" s="1"/>
  <c r="Z5213" i="1"/>
  <c r="AA5213" i="1" s="1"/>
  <c r="Z5217" i="1"/>
  <c r="AA5217" i="1" s="1"/>
  <c r="Z4337" i="1"/>
  <c r="AA4337" i="1" s="1"/>
  <c r="Z4342" i="1"/>
  <c r="AA4342" i="1" s="1"/>
  <c r="Z4455" i="1"/>
  <c r="AA4455" i="1" s="1"/>
  <c r="Z4466" i="1"/>
  <c r="AA4466" i="1" s="1"/>
  <c r="Z5830" i="1"/>
  <c r="AA5830" i="1" s="1"/>
  <c r="Z5828" i="1"/>
  <c r="AA5828" i="1" s="1"/>
  <c r="Z4417" i="1"/>
  <c r="AA4417" i="1" s="1"/>
  <c r="Z4450" i="1"/>
  <c r="AA4450" i="1" s="1"/>
  <c r="Z4978" i="1"/>
  <c r="AA4978" i="1" s="1"/>
  <c r="Z4983" i="1"/>
  <c r="AA4983" i="1" s="1"/>
  <c r="Z157" i="1"/>
  <c r="AA157" i="1" s="1"/>
  <c r="Z280" i="1"/>
  <c r="AA280" i="1" s="1"/>
  <c r="Z4327" i="1"/>
  <c r="AA4327" i="1" s="1"/>
  <c r="Z4336" i="1"/>
  <c r="AA4336" i="1" s="1"/>
  <c r="Z4193" i="1"/>
  <c r="AA4193" i="1" s="1"/>
  <c r="Z4198" i="1"/>
  <c r="AA4198" i="1" s="1"/>
  <c r="Z3655" i="1"/>
  <c r="AA3655" i="1" s="1"/>
  <c r="Z3663" i="1"/>
  <c r="AA3663" i="1" s="1"/>
  <c r="Z5431" i="1"/>
  <c r="AA5431" i="1" s="1"/>
  <c r="Z5435" i="1"/>
  <c r="AA5435" i="1" s="1"/>
  <c r="Z5115" i="1"/>
  <c r="AA5115" i="1" s="1"/>
  <c r="Z5119" i="1"/>
  <c r="AA5119" i="1" s="1"/>
  <c r="Z5029" i="1"/>
  <c r="AA5029" i="1" s="1"/>
  <c r="Z5032" i="1"/>
  <c r="AA5032" i="1" s="1"/>
  <c r="Z830" i="1"/>
  <c r="AA830" i="1" s="1"/>
  <c r="Z842" i="1"/>
  <c r="AA842" i="1" s="1"/>
  <c r="Z3163" i="1"/>
  <c r="AA3163" i="1" s="1"/>
  <c r="Z3168" i="1"/>
  <c r="AA3168" i="1" s="1"/>
  <c r="Z5589" i="1"/>
  <c r="AA5589" i="1" s="1"/>
  <c r="Z5594" i="1"/>
  <c r="AA5594" i="1" s="1"/>
  <c r="Z5641" i="1"/>
  <c r="AA5641" i="1" s="1"/>
  <c r="Z5644" i="1"/>
  <c r="AA5644" i="1" s="1"/>
  <c r="Z5873" i="1"/>
  <c r="AA5873" i="1" s="1"/>
  <c r="Z5876" i="1"/>
  <c r="AA5876" i="1" s="1"/>
  <c r="Z4361" i="1"/>
  <c r="AA4361" i="1" s="1"/>
  <c r="Z4375" i="1"/>
  <c r="AA4375" i="1" s="1"/>
  <c r="Z4294" i="1"/>
  <c r="AA4294" i="1" s="1"/>
  <c r="Z4292" i="1"/>
  <c r="AA4292" i="1" s="1"/>
  <c r="Z5568" i="1"/>
  <c r="AA5568" i="1" s="1"/>
  <c r="Z5572" i="1"/>
  <c r="AA5572" i="1" s="1"/>
  <c r="Z5186" i="1"/>
  <c r="AA5186" i="1" s="1"/>
  <c r="Z5194" i="1"/>
  <c r="AA5194" i="1" s="1"/>
  <c r="Z2688" i="1"/>
  <c r="AA2688" i="1" s="1"/>
  <c r="Z2705" i="1"/>
  <c r="AA2705" i="1" s="1"/>
  <c r="Z4822" i="1"/>
  <c r="AA4822" i="1" s="1"/>
  <c r="Z4816" i="1"/>
  <c r="AA4816" i="1" s="1"/>
  <c r="Z5134" i="1"/>
  <c r="AA5134" i="1" s="1"/>
  <c r="Z5136" i="1"/>
  <c r="AA5136" i="1" s="1"/>
  <c r="Z4051" i="1"/>
  <c r="AA4051" i="1" s="1"/>
  <c r="Z4057" i="1"/>
  <c r="AA4057" i="1" s="1"/>
  <c r="Z793" i="1"/>
  <c r="AA793" i="1" s="1"/>
  <c r="Z829" i="1"/>
  <c r="AA829" i="1" s="1"/>
  <c r="Z286" i="1"/>
  <c r="AA286" i="1" s="1"/>
  <c r="Z281" i="1"/>
  <c r="AA281" i="1" s="1"/>
  <c r="Z1624" i="1"/>
  <c r="AA1624" i="1" s="1"/>
  <c r="Z1652" i="1"/>
  <c r="AA1652" i="1" s="1"/>
  <c r="Z3601" i="1"/>
  <c r="AA3601" i="1" s="1"/>
  <c r="Z3608" i="1"/>
  <c r="AA3608" i="1" s="1"/>
  <c r="Z5502" i="1"/>
  <c r="AA5502" i="1" s="1"/>
  <c r="Z5500" i="1"/>
  <c r="AA5500" i="1" s="1"/>
  <c r="Z5319" i="1"/>
  <c r="AA5319" i="1" s="1"/>
  <c r="Z5323" i="1"/>
  <c r="AA5323" i="1" s="1"/>
  <c r="Z5307" i="1"/>
  <c r="AA5307" i="1" s="1"/>
  <c r="Z5309" i="1"/>
  <c r="AA5309" i="1" s="1"/>
  <c r="Z4924" i="1"/>
  <c r="AA4924" i="1" s="1"/>
  <c r="Z4930" i="1"/>
  <c r="AA4930" i="1" s="1"/>
  <c r="Z4625" i="1"/>
  <c r="AA4625" i="1" s="1"/>
  <c r="Z5162" i="1"/>
  <c r="AA5162" i="1" s="1"/>
  <c r="Z2998" i="1"/>
  <c r="AA2998" i="1" s="1"/>
  <c r="Z3010" i="1"/>
  <c r="AA3010" i="1" s="1"/>
  <c r="Z4631" i="1"/>
  <c r="AA4631" i="1" s="1"/>
  <c r="Z4634" i="1"/>
  <c r="AA4634" i="1" s="1"/>
  <c r="Z3973" i="1"/>
  <c r="AA3973" i="1" s="1"/>
  <c r="Z5934" i="1"/>
  <c r="AA5934" i="1" s="1"/>
  <c r="Z5936" i="1"/>
  <c r="AA5936" i="1" s="1"/>
  <c r="Z5340" i="1"/>
  <c r="AA5340" i="1" s="1"/>
  <c r="Z5337" i="1"/>
  <c r="AA5337" i="1" s="1"/>
  <c r="Z2147" i="1"/>
  <c r="AA2147" i="1" s="1"/>
  <c r="Z2151" i="1"/>
  <c r="AA2151" i="1" s="1"/>
  <c r="Z4872" i="1"/>
  <c r="AA4872" i="1" s="1"/>
  <c r="Z4880" i="1"/>
  <c r="AA4880" i="1" s="1"/>
  <c r="Z5385" i="1"/>
  <c r="AA5385" i="1" s="1"/>
  <c r="Z5383" i="1"/>
  <c r="AA5383" i="1" s="1"/>
  <c r="Z6047" i="1"/>
  <c r="AA6047" i="1" s="1"/>
  <c r="Z6203" i="1"/>
  <c r="AA6203" i="1" s="1"/>
  <c r="Z4192" i="1"/>
  <c r="AA4192" i="1" s="1"/>
  <c r="Z4189" i="1"/>
  <c r="AA4189" i="1" s="1"/>
  <c r="Z3123" i="1"/>
  <c r="AA3123" i="1" s="1"/>
  <c r="Z3135" i="1"/>
  <c r="AA3135" i="1" s="1"/>
  <c r="Z4315" i="1"/>
  <c r="AA4315" i="1" s="1"/>
  <c r="Z4317" i="1"/>
  <c r="AA4317" i="1" s="1"/>
  <c r="Z5167" i="1"/>
  <c r="AA5167" i="1" s="1"/>
  <c r="Z5171" i="1"/>
  <c r="AA5171" i="1" s="1"/>
  <c r="Z2663" i="1"/>
  <c r="AA2663" i="1" s="1"/>
  <c r="Z2658" i="1"/>
  <c r="AA2658" i="1" s="1"/>
  <c r="Z1726" i="1"/>
  <c r="AA1726" i="1" s="1"/>
  <c r="Z1745" i="1"/>
  <c r="AA1745" i="1" s="1"/>
  <c r="Z5771" i="1"/>
  <c r="AA5771" i="1" s="1"/>
  <c r="Z4451" i="1"/>
  <c r="AA4451" i="1" s="1"/>
  <c r="Z4454" i="1"/>
  <c r="AA4454" i="1" s="1"/>
  <c r="Z4656" i="1"/>
  <c r="AA4656" i="1" s="1"/>
  <c r="Z4673" i="1"/>
  <c r="AA4673" i="1" s="1"/>
  <c r="Z1943" i="1"/>
  <c r="AA1943" i="1" s="1"/>
  <c r="Z1973" i="1"/>
  <c r="AA1973" i="1" s="1"/>
  <c r="Z4910" i="1"/>
  <c r="AA4910" i="1" s="1"/>
  <c r="Z4923" i="1"/>
  <c r="AA4923" i="1" s="1"/>
  <c r="Z3391" i="1"/>
  <c r="AA3391" i="1" s="1"/>
  <c r="Z3394" i="1"/>
  <c r="AA3394" i="1" s="1"/>
  <c r="Z4887" i="1"/>
  <c r="AA4887" i="1" s="1"/>
  <c r="Z4889" i="1"/>
  <c r="AA4889" i="1" s="1"/>
  <c r="Z578" i="1"/>
  <c r="AA578" i="1" s="1"/>
  <c r="Z592" i="1"/>
  <c r="AA592" i="1" s="1"/>
  <c r="Z2262" i="1"/>
  <c r="AA2262" i="1" s="1"/>
  <c r="Z2266" i="1"/>
  <c r="AA2266" i="1" s="1"/>
  <c r="Z3411" i="1"/>
  <c r="AA3411" i="1" s="1"/>
  <c r="Z3401" i="1"/>
  <c r="AA3401" i="1" s="1"/>
  <c r="Z6061" i="1"/>
  <c r="AA6061" i="1" s="1"/>
  <c r="Z6200" i="1"/>
  <c r="AA6200" i="1" s="1"/>
  <c r="Z3580" i="1"/>
  <c r="AA3580" i="1" s="1"/>
  <c r="Z3600" i="1"/>
  <c r="AA3600" i="1" s="1"/>
  <c r="Z3532" i="1"/>
  <c r="AA3532" i="1" s="1"/>
  <c r="Z3538" i="1"/>
  <c r="AA3538" i="1" s="1"/>
  <c r="Z4467" i="1"/>
  <c r="AA4467" i="1" s="1"/>
  <c r="Z4469" i="1"/>
  <c r="AA4469" i="1" s="1"/>
  <c r="Z1123" i="1"/>
  <c r="AA1123" i="1" s="1"/>
  <c r="Z1137" i="1"/>
  <c r="AA1137" i="1" s="1"/>
  <c r="Z3431" i="1"/>
  <c r="AA3431" i="1" s="1"/>
  <c r="Z3436" i="1"/>
  <c r="AA3436" i="1" s="1"/>
  <c r="Z5814" i="1"/>
  <c r="AA5814" i="1" s="1"/>
  <c r="Z5817" i="1"/>
  <c r="AA5817" i="1" s="1"/>
  <c r="Z5130" i="1"/>
  <c r="AA5130" i="1" s="1"/>
  <c r="Z5133" i="1"/>
  <c r="AA5133" i="1" s="1"/>
  <c r="Z5559" i="1"/>
  <c r="AA5559" i="1" s="1"/>
  <c r="Z5551" i="1"/>
  <c r="AA5551" i="1" s="1"/>
  <c r="Z5544" i="1"/>
  <c r="AA5544" i="1" s="1"/>
  <c r="Z5540" i="1"/>
  <c r="AA5540" i="1" s="1"/>
  <c r="Z4828" i="1"/>
  <c r="AA4828" i="1" s="1"/>
  <c r="Z4831" i="1"/>
  <c r="AA4831" i="1" s="1"/>
  <c r="Z4300" i="1"/>
  <c r="AA4300" i="1" s="1"/>
  <c r="Z4305" i="1"/>
  <c r="AA4305" i="1" s="1"/>
  <c r="Z2727" i="1"/>
  <c r="AA2727" i="1" s="1"/>
  <c r="Z2731" i="1"/>
  <c r="AA2731" i="1" s="1"/>
  <c r="Z5487" i="1"/>
  <c r="AA5487" i="1" s="1"/>
  <c r="Z5491" i="1"/>
  <c r="AA5491" i="1" s="1"/>
  <c r="Z5659" i="1"/>
  <c r="AA5659" i="1" s="1"/>
  <c r="Z6198" i="1"/>
  <c r="AA6198" i="1" s="1"/>
  <c r="Z6030" i="1"/>
  <c r="AA6030" i="1" s="1"/>
  <c r="Z2196" i="1"/>
  <c r="AA2196" i="1" s="1"/>
  <c r="Z2213" i="1"/>
  <c r="AA2213" i="1" s="1"/>
  <c r="Z4389" i="1"/>
  <c r="AA4389" i="1" s="1"/>
  <c r="Z4399" i="1"/>
  <c r="AA4399" i="1" s="1"/>
  <c r="Z5066" i="1"/>
  <c r="AA5066" i="1" s="1"/>
  <c r="Z5081" i="1"/>
  <c r="AA5081" i="1" s="1"/>
  <c r="Z4119" i="1"/>
  <c r="AA4119" i="1" s="1"/>
  <c r="Z4181" i="1"/>
  <c r="AA4181" i="1" s="1"/>
  <c r="Z5824" i="1"/>
  <c r="AA5824" i="1" s="1"/>
  <c r="Z5822" i="1"/>
  <c r="AA5822" i="1" s="1"/>
  <c r="Z5038" i="1"/>
  <c r="AA5038" i="1" s="1"/>
  <c r="Z5044" i="1"/>
  <c r="AA5044" i="1" s="1"/>
  <c r="Z2152" i="1"/>
  <c r="AA2152" i="1" s="1"/>
  <c r="Z2195" i="1"/>
  <c r="AA2195" i="1" s="1"/>
  <c r="Z5376" i="1"/>
  <c r="AA5376" i="1" s="1"/>
  <c r="Z5382" i="1"/>
  <c r="AA5382" i="1" s="1"/>
  <c r="Z5691" i="1"/>
  <c r="AA5691" i="1" s="1"/>
  <c r="Z5685" i="1"/>
  <c r="AA5685" i="1" s="1"/>
  <c r="Z3079" i="1"/>
  <c r="AA3079" i="1" s="1"/>
  <c r="Z3096" i="1"/>
  <c r="AA3096" i="1" s="1"/>
  <c r="Z5231" i="1"/>
  <c r="AA5231" i="1" s="1"/>
  <c r="Z4942" i="1"/>
  <c r="AA4942" i="1" s="1"/>
  <c r="Z4935" i="1"/>
  <c r="AA4935" i="1" s="1"/>
  <c r="Z5887" i="1"/>
  <c r="AA5887" i="1" s="1"/>
  <c r="Z5890" i="1"/>
  <c r="AA5890" i="1" s="1"/>
  <c r="Z5386" i="1"/>
  <c r="AA5386" i="1" s="1"/>
  <c r="Z5389" i="1"/>
  <c r="AA5389" i="1" s="1"/>
  <c r="Z5509" i="1"/>
  <c r="AA5509" i="1" s="1"/>
  <c r="Z5507" i="1"/>
  <c r="AA5507" i="1" s="1"/>
  <c r="Z3853" i="1"/>
  <c r="AA3853" i="1" s="1"/>
  <c r="Z3865" i="1"/>
  <c r="AA3865" i="1" s="1"/>
  <c r="Z4199" i="1"/>
  <c r="AA4199" i="1" s="1"/>
  <c r="Z4209" i="1"/>
  <c r="AA4209" i="1" s="1"/>
  <c r="Z5011" i="1"/>
  <c r="AA5011" i="1" s="1"/>
  <c r="Z5018" i="1"/>
  <c r="AA5018" i="1" s="1"/>
  <c r="Z5336" i="1"/>
  <c r="AA5336" i="1" s="1"/>
  <c r="Z5333" i="1"/>
  <c r="AA5333" i="1" s="1"/>
  <c r="Z5129" i="1"/>
  <c r="AA5129" i="1" s="1"/>
  <c r="Z5127" i="1"/>
  <c r="AA5127" i="1" s="1"/>
  <c r="Z5439" i="1"/>
  <c r="AA5439" i="1" s="1"/>
  <c r="Z5441" i="1"/>
  <c r="AA5441" i="1" s="1"/>
  <c r="Z3831" i="1"/>
  <c r="AA3831" i="1" s="1"/>
  <c r="Z3835" i="1"/>
  <c r="AA3835" i="1" s="1"/>
  <c r="Z1902" i="1"/>
  <c r="AA1902" i="1" s="1"/>
  <c r="Z1942" i="1"/>
  <c r="AA1942" i="1" s="1"/>
  <c r="Z3169" i="1"/>
  <c r="AA3169" i="1" s="1"/>
  <c r="Z3182" i="1"/>
  <c r="AA3182" i="1" s="1"/>
  <c r="Z4108" i="1"/>
  <c r="AA4108" i="1" s="1"/>
  <c r="Z4112" i="1"/>
  <c r="AA4112" i="1" s="1"/>
  <c r="Z3981" i="1"/>
  <c r="AA3981" i="1" s="1"/>
  <c r="Z3987" i="1"/>
  <c r="AA3987" i="1" s="1"/>
  <c r="Z2435" i="1"/>
  <c r="AA2435" i="1" s="1"/>
  <c r="Z2468" i="1"/>
  <c r="AA2468" i="1" s="1"/>
  <c r="Z5707" i="1"/>
  <c r="AA5707" i="1" s="1"/>
  <c r="Z5709" i="1"/>
  <c r="AA5709" i="1" s="1"/>
  <c r="Z2332" i="1"/>
  <c r="AA2332" i="1" s="1"/>
  <c r="Z2361" i="1"/>
  <c r="AA2361" i="1" s="1"/>
  <c r="Z5225" i="1"/>
  <c r="AA5225" i="1" s="1"/>
  <c r="Z5228" i="1"/>
  <c r="AA5228" i="1" s="1"/>
  <c r="Z3664" i="1"/>
  <c r="AA3664" i="1" s="1"/>
  <c r="Z3688" i="1"/>
  <c r="AA3688" i="1" s="1"/>
  <c r="Z5052" i="1"/>
  <c r="AA5052" i="1" s="1"/>
  <c r="Z5062" i="1"/>
  <c r="AA5062" i="1" s="1"/>
  <c r="Z2214" i="1"/>
  <c r="AA2214" i="1" s="1"/>
  <c r="Z2240" i="1"/>
  <c r="AA2240" i="1" s="1"/>
  <c r="Z4475" i="1"/>
  <c r="AA4475" i="1" s="1"/>
  <c r="Z4483" i="1"/>
  <c r="AA4483" i="1" s="1"/>
  <c r="Z3390" i="1"/>
  <c r="AA3390" i="1" s="1"/>
  <c r="Z5399" i="1"/>
  <c r="AA5399" i="1" s="1"/>
  <c r="Z5409" i="1"/>
  <c r="AA5409" i="1" s="1"/>
  <c r="Z3248" i="1"/>
  <c r="AA3248" i="1" s="1"/>
  <c r="Z3265" i="1"/>
  <c r="AA3265" i="1" s="1"/>
  <c r="Z3885" i="1"/>
  <c r="AA3885" i="1" s="1"/>
  <c r="Z3887" i="1"/>
  <c r="AA3887" i="1" s="1"/>
  <c r="Z5628" i="1"/>
  <c r="AA5628" i="1" s="1"/>
  <c r="Z5630" i="1"/>
  <c r="AA5630" i="1" s="1"/>
  <c r="Z4326" i="1"/>
  <c r="AA4326" i="1" s="1"/>
  <c r="Z5298" i="1"/>
  <c r="AA5298" i="1" s="1"/>
  <c r="Z5306" i="1"/>
  <c r="AA5306" i="1" s="1"/>
  <c r="Z5514" i="1"/>
  <c r="AA5514" i="1" s="1"/>
  <c r="Z5516" i="1"/>
  <c r="AA5516" i="1" s="1"/>
  <c r="Z5648" i="1"/>
  <c r="AA5648" i="1" s="1"/>
  <c r="Z5653" i="1"/>
  <c r="AA5653" i="1" s="1"/>
  <c r="Z4360" i="1"/>
  <c r="AA4360" i="1" s="1"/>
  <c r="Z4343" i="1"/>
  <c r="AA4343" i="1" s="1"/>
  <c r="Z3188" i="1"/>
  <c r="AA3188" i="1" s="1"/>
  <c r="Z3193" i="1"/>
  <c r="AA3193" i="1" s="1"/>
  <c r="Z3464" i="1"/>
  <c r="AA3464" i="1" s="1"/>
  <c r="Z3456" i="1"/>
  <c r="AA3456" i="1" s="1"/>
  <c r="Z5151" i="1"/>
  <c r="AA5151" i="1" s="1"/>
  <c r="Z5157" i="1"/>
  <c r="AA5157" i="1" s="1"/>
  <c r="Z5442" i="1"/>
  <c r="AA5442" i="1" s="1"/>
  <c r="Z5445" i="1"/>
  <c r="AA5445" i="1" s="1"/>
  <c r="Z5425" i="1"/>
  <c r="AA5425" i="1" s="1"/>
  <c r="Z5428" i="1"/>
  <c r="AA5428" i="1" s="1"/>
  <c r="Z4210" i="1"/>
  <c r="AA4210" i="1" s="1"/>
  <c r="Z4212" i="1"/>
  <c r="AA4212" i="1" s="1"/>
  <c r="Z5247" i="1"/>
  <c r="AA5247" i="1" s="1"/>
  <c r="Z5250" i="1"/>
  <c r="AA5250" i="1" s="1"/>
  <c r="Z4743" i="1"/>
  <c r="AA4743" i="1" s="1"/>
  <c r="Z4746" i="1"/>
  <c r="AA4746" i="1" s="1"/>
  <c r="Z2910" i="1"/>
  <c r="AA2910" i="1" s="1"/>
  <c r="Z2938" i="1"/>
  <c r="AA2938" i="1" s="1"/>
  <c r="Z2997" i="1"/>
  <c r="AA2997" i="1" s="1"/>
  <c r="Z2939" i="1"/>
  <c r="AA2939" i="1" s="1"/>
  <c r="Z4600" i="1"/>
  <c r="AA4600" i="1" s="1"/>
  <c r="Z4607" i="1"/>
  <c r="AA4607" i="1" s="1"/>
  <c r="Z5654" i="1"/>
  <c r="AA5654" i="1" s="1"/>
  <c r="Z5656" i="1"/>
  <c r="AA5656" i="1" s="1"/>
  <c r="Z5891" i="1"/>
  <c r="AA5891" i="1" s="1"/>
  <c r="Z5895" i="1"/>
  <c r="AA5895" i="1" s="1"/>
  <c r="Z3071" i="1"/>
  <c r="AA3071" i="1" s="1"/>
  <c r="Z3078" i="1"/>
  <c r="AA3078" i="1" s="1"/>
  <c r="Z5943" i="1"/>
  <c r="AA5943" i="1" s="1"/>
  <c r="Z5945" i="1"/>
  <c r="AA5945" i="1" s="1"/>
  <c r="Z5530" i="1"/>
  <c r="AA5530" i="1" s="1"/>
  <c r="Z5533" i="1"/>
  <c r="AA5533" i="1" s="1"/>
  <c r="Z4954" i="1"/>
  <c r="AA4954" i="1" s="1"/>
  <c r="Z4957" i="1"/>
  <c r="AA4957" i="1" s="1"/>
  <c r="Z6207" i="1"/>
  <c r="AA6207" i="1" s="1"/>
  <c r="Z6003" i="1"/>
  <c r="AA6003" i="1" s="1"/>
  <c r="Z5028" i="1"/>
  <c r="AA5028" i="1" s="1"/>
  <c r="Z5023" i="1"/>
  <c r="AA5023" i="1" s="1"/>
  <c r="Z5244" i="1"/>
  <c r="AA5244" i="1" s="1"/>
  <c r="Z5246" i="1"/>
  <c r="AA5246" i="1" s="1"/>
  <c r="Z4886" i="1"/>
  <c r="AA4886" i="1" s="1"/>
  <c r="Z4881" i="1"/>
  <c r="AA4881" i="1" s="1"/>
  <c r="Z5636" i="1"/>
  <c r="AA5636" i="1" s="1"/>
  <c r="Z5640" i="1"/>
  <c r="AA5640" i="1" s="1"/>
  <c r="Z4645" i="1"/>
  <c r="AA4645" i="1" s="1"/>
  <c r="Z4650" i="1"/>
  <c r="AA4650" i="1" s="1"/>
  <c r="Z4023" i="1"/>
  <c r="AA4023" i="1" s="1"/>
  <c r="Z4027" i="1"/>
  <c r="AA4027" i="1" s="1"/>
  <c r="Z3845" i="1"/>
  <c r="AA3845" i="1" s="1"/>
  <c r="Z3852" i="1"/>
  <c r="AA3852" i="1" s="1"/>
  <c r="Z6066" i="1"/>
  <c r="AA6066" i="1" s="1"/>
  <c r="Z6204" i="1"/>
  <c r="AA6204" i="1" s="1"/>
  <c r="Z4906" i="1"/>
  <c r="AA4906" i="1" s="1"/>
  <c r="Z4909" i="1"/>
  <c r="AA4909" i="1" s="1"/>
  <c r="Z3559" i="1"/>
  <c r="AA3559" i="1" s="1"/>
  <c r="Z3539" i="1"/>
  <c r="AA3539" i="1" s="1"/>
  <c r="Z2544" i="1"/>
  <c r="AA2544" i="1" s="1"/>
  <c r="Z2551" i="1"/>
  <c r="AA2551" i="1" s="1"/>
  <c r="Z496" i="1"/>
  <c r="AA496" i="1" s="1"/>
  <c r="Z507" i="1"/>
  <c r="AA507" i="1" s="1"/>
  <c r="Z3633" i="1"/>
  <c r="AA3633" i="1" s="1"/>
  <c r="Z3640" i="1"/>
  <c r="AA3640" i="1" s="1"/>
  <c r="Z508" i="1"/>
  <c r="AA508" i="1" s="1"/>
  <c r="Z577" i="1"/>
  <c r="AA577" i="1" s="1"/>
  <c r="Z3751" i="1"/>
  <c r="AA3751" i="1" s="1"/>
  <c r="Z3770" i="1"/>
  <c r="AA3770" i="1" s="1"/>
  <c r="Z4240" i="1"/>
  <c r="AA4240" i="1" s="1"/>
  <c r="Z4248" i="1"/>
  <c r="AA4248" i="1" s="1"/>
  <c r="Z4064" i="1"/>
  <c r="AA4064" i="1" s="1"/>
  <c r="Z4071" i="1"/>
  <c r="AA4071" i="1" s="1"/>
  <c r="Z6010" i="1"/>
  <c r="AA6010" i="1" s="1"/>
  <c r="Z6208" i="1"/>
  <c r="AA6208" i="1" s="1"/>
  <c r="Z5717" i="1"/>
  <c r="AA5717" i="1" s="1"/>
  <c r="Z5724" i="1"/>
  <c r="AA5724" i="1" s="1"/>
  <c r="Z4799" i="1"/>
  <c r="AA4799" i="1" s="1"/>
  <c r="Z4804" i="1"/>
  <c r="AA4804" i="1" s="1"/>
  <c r="Z4291" i="1"/>
  <c r="AA4291" i="1" s="1"/>
  <c r="Z4284" i="1"/>
  <c r="AA4284" i="1" s="1"/>
  <c r="Z3359" i="1"/>
  <c r="AA3359" i="1" s="1"/>
  <c r="Z4946" i="1"/>
  <c r="AA4946" i="1" s="1"/>
  <c r="Z4950" i="1"/>
  <c r="AA4950" i="1" s="1"/>
  <c r="Z5019" i="1"/>
  <c r="AA5019" i="1" s="1"/>
  <c r="Z5022" i="1"/>
  <c r="AA5022" i="1" s="1"/>
  <c r="Z4584" i="1"/>
  <c r="AA4584" i="1" s="1"/>
  <c r="Z4590" i="1"/>
  <c r="AA4590" i="1" s="1"/>
  <c r="Z4731" i="1"/>
  <c r="AA4731" i="1" s="1"/>
  <c r="Z3992" i="1"/>
  <c r="AA3992" i="1" s="1"/>
  <c r="Z3998" i="1"/>
  <c r="AA3998" i="1" s="1"/>
  <c r="Z5163" i="1"/>
  <c r="AA5163" i="1" s="1"/>
  <c r="Z5166" i="1"/>
  <c r="AA5166" i="1" s="1"/>
  <c r="Z5780" i="1"/>
  <c r="AA5780" i="1" s="1"/>
  <c r="Z5783" i="1"/>
  <c r="AA5783" i="1" s="1"/>
  <c r="Z5922" i="1"/>
  <c r="AA5922" i="1" s="1"/>
  <c r="Z5925" i="1"/>
  <c r="AA5925" i="1" s="1"/>
  <c r="Z5416" i="1"/>
  <c r="AA5416" i="1" s="1"/>
  <c r="Z5418" i="1"/>
  <c r="AA5418" i="1" s="1"/>
  <c r="Z3776" i="1"/>
  <c r="AA3776" i="1" s="1"/>
  <c r="Z3781" i="1"/>
  <c r="AA3781" i="1" s="1"/>
  <c r="Z5232" i="1"/>
  <c r="AA5232" i="1" s="1"/>
  <c r="Z5239" i="1"/>
  <c r="AA5239" i="1" s="1"/>
  <c r="Z5033" i="1"/>
  <c r="AA5033" i="1" s="1"/>
  <c r="Z5037" i="1"/>
  <c r="AA5037" i="1" s="1"/>
  <c r="Z5896" i="1"/>
  <c r="AA5896" i="1" s="1"/>
  <c r="Z5899" i="1"/>
  <c r="AA5899" i="1" s="1"/>
  <c r="Z4707" i="1"/>
  <c r="AA4707" i="1" s="1"/>
  <c r="Z4726" i="1"/>
  <c r="AA4726" i="1" s="1"/>
  <c r="Z4388" i="1"/>
  <c r="AA4388" i="1" s="1"/>
  <c r="Z4376" i="1"/>
  <c r="AA4376" i="1" s="1"/>
  <c r="Z5368" i="1"/>
  <c r="AA5368" i="1" s="1"/>
  <c r="Z5372" i="1"/>
  <c r="AA5372" i="1" s="1"/>
  <c r="Z5735" i="1"/>
  <c r="AA5735" i="1" s="1"/>
  <c r="Z5738" i="1"/>
  <c r="AA5738" i="1" s="1"/>
  <c r="Z4858" i="1"/>
  <c r="AA4858" i="1" s="1"/>
  <c r="Z4865" i="1"/>
  <c r="AA4865" i="1" s="1"/>
  <c r="Z5536" i="1"/>
  <c r="AA5536" i="1" s="1"/>
  <c r="Z5539" i="1"/>
  <c r="AA5539" i="1" s="1"/>
  <c r="Z5517" i="1"/>
  <c r="AA5517" i="1" s="1"/>
  <c r="Z5521" i="1"/>
  <c r="AA5521" i="1" s="1"/>
  <c r="Z4576" i="1"/>
  <c r="AA4576" i="1" s="1"/>
  <c r="Z4583" i="1"/>
  <c r="AA4583" i="1" s="1"/>
  <c r="Z4033" i="1"/>
  <c r="AA4033" i="1" s="1"/>
  <c r="Z4037" i="1"/>
  <c r="AA4037" i="1" s="1"/>
  <c r="Z4269" i="1"/>
  <c r="AA4269" i="1" s="1"/>
  <c r="Z4271" i="1"/>
  <c r="AA4271" i="1" s="1"/>
  <c r="Z5818" i="1"/>
  <c r="AA5818" i="1" s="1"/>
  <c r="Z5821" i="1"/>
  <c r="AA5821" i="1" s="1"/>
  <c r="Z4855" i="1"/>
  <c r="AA4855" i="1" s="1"/>
  <c r="Z4857" i="1"/>
  <c r="AA4857" i="1" s="1"/>
  <c r="Z2870" i="1"/>
  <c r="AA2870" i="1" s="1"/>
  <c r="Z2903" i="1"/>
  <c r="AA2903" i="1" s="1"/>
  <c r="Z4072" i="1"/>
  <c r="AA4072" i="1" s="1"/>
  <c r="Z4081" i="1"/>
  <c r="AA4081" i="1" s="1"/>
  <c r="Z5349" i="1"/>
  <c r="AA5349" i="1" s="1"/>
  <c r="Z5354" i="1"/>
  <c r="AA5354" i="1" s="1"/>
  <c r="Z3866" i="1"/>
  <c r="AA3866" i="1" s="1"/>
  <c r="Z3871" i="1"/>
  <c r="AA3871" i="1" s="1"/>
  <c r="Z3097" i="1"/>
  <c r="AA3097" i="1" s="1"/>
  <c r="Z3122" i="1"/>
  <c r="AA3122" i="1" s="1"/>
  <c r="Z4838" i="1"/>
  <c r="AA4838" i="1" s="1"/>
  <c r="Z4832" i="1"/>
  <c r="AA4832" i="1" s="1"/>
  <c r="Z10" i="1"/>
  <c r="AA10" i="1" s="1"/>
  <c r="Z156" i="1"/>
  <c r="AA156" i="1" s="1"/>
  <c r="Z5471" i="1"/>
  <c r="AA5471" i="1" s="1"/>
  <c r="Z5475" i="1"/>
  <c r="AA5475" i="1" s="1"/>
  <c r="Z5004" i="1"/>
  <c r="AA5004" i="1" s="1"/>
  <c r="Z5010" i="1"/>
  <c r="AA5010" i="1" s="1"/>
  <c r="Z4960" i="1"/>
  <c r="AA4960" i="1" s="1"/>
  <c r="Z4970" i="1"/>
  <c r="AA4970" i="1" s="1"/>
  <c r="Z3988" i="1"/>
  <c r="AA3988" i="1" s="1"/>
  <c r="Z3991" i="1"/>
  <c r="AA3991" i="1" s="1"/>
  <c r="Z5088" i="1"/>
  <c r="AA5088" i="1" s="1"/>
  <c r="Z5092" i="1"/>
  <c r="AA5092" i="1" s="1"/>
  <c r="Z4753" i="1"/>
  <c r="AA4753" i="1" s="1"/>
  <c r="Z4751" i="1"/>
  <c r="AA4751" i="1" s="1"/>
  <c r="Z3727" i="1"/>
  <c r="AA3727" i="1" s="1"/>
  <c r="Z3750" i="1"/>
  <c r="AA3750" i="1" s="1"/>
  <c r="Z4575" i="1"/>
  <c r="AA4575" i="1" s="1"/>
  <c r="Z4558" i="1"/>
  <c r="AA4558" i="1" s="1"/>
  <c r="Z4524" i="1"/>
  <c r="AA4524" i="1" s="1"/>
  <c r="Z4516" i="1"/>
  <c r="AA4516" i="1" s="1"/>
  <c r="Z1122" i="1"/>
  <c r="AA1122" i="1" s="1"/>
  <c r="Z1019" i="1"/>
  <c r="AA1019" i="1" s="1"/>
  <c r="Z5681" i="1"/>
  <c r="AA5681" i="1" s="1"/>
  <c r="Z5677" i="1"/>
  <c r="AA5677" i="1" s="1"/>
  <c r="Z4096" i="1"/>
  <c r="AA4096" i="1" s="1"/>
  <c r="Z4098" i="1"/>
  <c r="AA4098" i="1" s="1"/>
  <c r="Z4515" i="1"/>
  <c r="AA4515" i="1" s="1"/>
  <c r="Z4997" i="1"/>
  <c r="AA4997" i="1" s="1"/>
  <c r="Z5003" i="1"/>
  <c r="AA5003" i="1" s="1"/>
  <c r="Z5918" i="1"/>
  <c r="AA5918" i="1" s="1"/>
  <c r="Z5921" i="1"/>
  <c r="AA5921" i="1" s="1"/>
  <c r="Z5582" i="1"/>
  <c r="AA5582" i="1" s="1"/>
  <c r="Z5584" i="1"/>
  <c r="AA5584" i="1" s="1"/>
  <c r="Z4732" i="1"/>
  <c r="AA4732" i="1" s="1"/>
  <c r="Z4734" i="1"/>
  <c r="AA4734" i="1" s="1"/>
  <c r="Z3310" i="1"/>
  <c r="AA3310" i="1" s="1"/>
  <c r="Z3325" i="1"/>
  <c r="AA3325" i="1" s="1"/>
  <c r="Z2472" i="1"/>
  <c r="AA2472" i="1" s="1"/>
  <c r="Z2487" i="1"/>
  <c r="AA2487" i="1" s="1"/>
  <c r="Z3395" i="1"/>
  <c r="AA3395" i="1" s="1"/>
  <c r="Z3400" i="1"/>
  <c r="AA3400" i="1" s="1"/>
  <c r="Z4839" i="1"/>
  <c r="AA4839" i="1" s="1"/>
  <c r="Z4844" i="1"/>
  <c r="AA4844" i="1" s="1"/>
  <c r="Z5884" i="1"/>
  <c r="AA5884" i="1" s="1"/>
  <c r="Z5886" i="1"/>
  <c r="AA5886" i="1" s="1"/>
  <c r="Z4525" i="1"/>
  <c r="AA4525" i="1" s="1"/>
  <c r="Z4527" i="1"/>
  <c r="AA4527" i="1" s="1"/>
  <c r="Z5200" i="1"/>
  <c r="AA5200" i="1" s="1"/>
  <c r="Z5206" i="1"/>
  <c r="AA5206" i="1" s="1"/>
  <c r="Z3872" i="1"/>
  <c r="AA3872" i="1" s="1"/>
  <c r="Z3878" i="1"/>
  <c r="AA3878" i="1" s="1"/>
  <c r="Z3465" i="1"/>
  <c r="AA3465" i="1" s="1"/>
  <c r="Z3483" i="1"/>
  <c r="AA3483" i="1" s="1"/>
  <c r="Z5451" i="1"/>
  <c r="AA5451" i="1" s="1"/>
  <c r="Z5459" i="1"/>
  <c r="AA5459" i="1" s="1"/>
  <c r="Z3573" i="1"/>
  <c r="AA3573" i="1" s="1"/>
  <c r="Z5412" i="1"/>
  <c r="AA5412" i="1" s="1"/>
  <c r="Z5415" i="1"/>
  <c r="AA5415" i="1" s="1"/>
  <c r="Z5684" i="1"/>
  <c r="AA5684" i="1" s="1"/>
  <c r="Z5739" i="1"/>
  <c r="AA5739" i="1" s="1"/>
  <c r="Z5741" i="1"/>
  <c r="AA5741" i="1" s="1"/>
  <c r="Z2687" i="1"/>
  <c r="AA2687" i="1" s="1"/>
  <c r="Z2664" i="1"/>
  <c r="AA2664" i="1" s="1"/>
  <c r="Z2770" i="1"/>
  <c r="AA2770" i="1" s="1"/>
  <c r="Z2784" i="1"/>
  <c r="AA2784" i="1" s="1"/>
  <c r="Z5093" i="1"/>
  <c r="AA5093" i="1" s="1"/>
  <c r="Z5096" i="1"/>
  <c r="AA5096" i="1" s="1"/>
  <c r="Z4409" i="1"/>
  <c r="AA4409" i="1" s="1"/>
  <c r="Z4413" i="1"/>
  <c r="AA4413" i="1" s="1"/>
  <c r="Z3326" i="1"/>
  <c r="AA3326" i="1" s="1"/>
  <c r="Z3343" i="1"/>
  <c r="AA3343" i="1" s="1"/>
  <c r="Z5864" i="1"/>
  <c r="AA5864" i="1" s="1"/>
  <c r="Z287" i="1"/>
  <c r="AA287" i="1" s="1"/>
  <c r="Z478" i="1"/>
  <c r="AA478" i="1" s="1"/>
</calcChain>
</file>

<file path=xl/connections.xml><?xml version="1.0" encoding="utf-8"?>
<connections xmlns="http://schemas.openxmlformats.org/spreadsheetml/2006/main">
  <connection id="1" name="margin_sheet" type="6" refreshedVersion="5" background="1" saveData="1">
    <textPr codePage="437" sourceFile="C:\Shahar\Projects\ImproveMargin\2016-05\margin_sheet_may8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<sst xmlns="http://schemas.openxmlformats.org/spreadsheetml/2006/main" count="37883" uniqueCount="12442">
  <si>
    <t>row_type</t>
  </si>
  <si>
    <t>username</t>
  </si>
  <si>
    <t>sitename</t>
  </si>
  <si>
    <t>placement_id</t>
  </si>
  <si>
    <t>placement_name</t>
  </si>
  <si>
    <t>revshare_objective</t>
  </si>
  <si>
    <t>percent_under_optimization</t>
  </si>
  <si>
    <t>KImps_per_day</t>
  </si>
  <si>
    <t>Kserved_per_day</t>
  </si>
  <si>
    <t>revenue_last_month</t>
  </si>
  <si>
    <t>profit_last_month</t>
  </si>
  <si>
    <t>fill</t>
  </si>
  <si>
    <t>total_ecpm</t>
  </si>
  <si>
    <t>floor_price</t>
  </si>
  <si>
    <t>optimization_goal_type</t>
  </si>
  <si>
    <t>max_margin</t>
  </si>
  <si>
    <t>current_revshare</t>
  </si>
  <si>
    <t>placement</t>
  </si>
  <si>
    <t>a.arsenovic.sg@gmail.com</t>
  </si>
  <si>
    <t>Hawtcelebs.com</t>
  </si>
  <si>
    <t>4e4e9cb906442da070ea573d5b4b6c33</t>
  </si>
  <si>
    <t>Celebzz.com 160x600</t>
  </si>
  <si>
    <t>Balanced (Type B)</t>
  </si>
  <si>
    <t>7800af4b751cf8ccc1b22d72104fd09a</t>
  </si>
  <si>
    <t>Extravaganzi.com 300x250</t>
  </si>
  <si>
    <t>90758c18e15137499cbb557059bc779c</t>
  </si>
  <si>
    <t>Celebzz.com 728x90</t>
  </si>
  <si>
    <t>9df0f201bbe9bb33297180784b8b276d</t>
  </si>
  <si>
    <t>Hawtcelebs.com 300x250</t>
  </si>
  <si>
    <t>d7028a1769e7bdab8448db4367ca32cd</t>
  </si>
  <si>
    <t>Hawtcelebs.com 160x600</t>
  </si>
  <si>
    <t>e10e70a8ba63a6456161a43d4418a5bc</t>
  </si>
  <si>
    <t>Celebzz.com 300x250</t>
  </si>
  <si>
    <t>site</t>
  </si>
  <si>
    <t>## total ##</t>
  </si>
  <si>
    <t>aaron.beck@crowdgather.com</t>
  </si>
  <si>
    <t>Crowdgather.com</t>
  </si>
  <si>
    <t>12325ec267f871d864093cf69c1e9dbe</t>
  </si>
  <si>
    <t>Komoona-Freeforums-INTL 728x90</t>
  </si>
  <si>
    <t>1af63b50c96f4f6897d6e294c9b2d559</t>
  </si>
  <si>
    <t>Komoona-Yuku-INTL 300x250</t>
  </si>
  <si>
    <t>584b2faacfb286265900241d57a3cc22</t>
  </si>
  <si>
    <t>Komoona-Freeforums-US 728x90</t>
  </si>
  <si>
    <t>bac8f0776c2b20a7ba8ea5b05874d66d</t>
  </si>
  <si>
    <t>Komoona-Yuku-US 728x90</t>
  </si>
  <si>
    <t>e7f30fca27b33ea5dad535e08434ceab</t>
  </si>
  <si>
    <t>Komoona-Yuku-INTL 728x90</t>
  </si>
  <si>
    <t>f678b95f2879a6f8b92f41a31bb9c6fb</t>
  </si>
  <si>
    <t>Komoona-Freeforums-INTL 300x250</t>
  </si>
  <si>
    <t>ff8845a9840e414404f887c16594dccf</t>
  </si>
  <si>
    <t>Komoona-Yuku-US 300x250</t>
  </si>
  <si>
    <t>abhishek@core2digital.com</t>
  </si>
  <si>
    <t>Core2Digital (tubetamil.com)</t>
  </si>
  <si>
    <t>09b65cd0621b12a767de4b35b0f7b32e</t>
  </si>
  <si>
    <t>Ibtimes.co.in 300x250</t>
  </si>
  <si>
    <t>0eab321999c5bd60c19ab895329cf401</t>
  </si>
  <si>
    <t>Newindianexpress.com 300x250</t>
  </si>
  <si>
    <t>1881a94a09f75f5b9ac0fe72795ff68a</t>
  </si>
  <si>
    <t>Ibtimes.co.in 728x90</t>
  </si>
  <si>
    <t>1c798a014ba39ea9d247eb1928bf30dd</t>
  </si>
  <si>
    <t>Newindianexpress.com 728x90</t>
  </si>
  <si>
    <t>1eda2f3b9d14691e61ac604dc16978e2</t>
  </si>
  <si>
    <t>Bartamanpatrika.com 300x250</t>
  </si>
  <si>
    <t>2c5d0e066fb753ded6ad03336af16c18</t>
  </si>
  <si>
    <t>Sandesh.com 300x250</t>
  </si>
  <si>
    <t>44d333812c77ecd54bd91f731881dfae</t>
  </si>
  <si>
    <t>Tolivelugu.com 300x250</t>
  </si>
  <si>
    <t>5ed9fdc9bb8939887cf001556cd38c2f</t>
  </si>
  <si>
    <t>Kannadaprabha.com 300x250</t>
  </si>
  <si>
    <t>5f11e2e496adcc68022156efee835871</t>
  </si>
  <si>
    <t>Deepika.com 300x250</t>
  </si>
  <si>
    <t>89e74bc09138cfcf46b644baf43bbbf1</t>
  </si>
  <si>
    <t>Deccanherald.com 728x90</t>
  </si>
  <si>
    <t>9b37e9bcae3e5d3be818e86dcd64508a</t>
  </si>
  <si>
    <t>Dinamani.com 300x250</t>
  </si>
  <si>
    <t>c270a0c63c75d21d347492eb627615cb</t>
  </si>
  <si>
    <t>Fullonsms.com 300x250</t>
  </si>
  <si>
    <t>cc7f4e0acecf8d4f6789e03201964254</t>
  </si>
  <si>
    <t>Dinamani.com 728x90</t>
  </si>
  <si>
    <t>f81ee2a644a32462450bfe01ea6903e0</t>
  </si>
  <si>
    <t>Rashtradeepika.com 300x250</t>
  </si>
  <si>
    <t>f8cc2816c13d668637c7f2899f2b63b2</t>
  </si>
  <si>
    <t>Fullonsms.com 728x90</t>
  </si>
  <si>
    <t>accounts@inspirusmedia.com</t>
  </si>
  <si>
    <t>Inspirus Media (gamebanshee.com)</t>
  </si>
  <si>
    <t>02eae93a1b58192e3d6bfcfb0f9c4fc0</t>
  </si>
  <si>
    <t>Veryhangry.com 160x600</t>
  </si>
  <si>
    <t>03d07c070ea12bf9c51503e57d933f2f</t>
  </si>
  <si>
    <t>Brainfall.com 300x250</t>
  </si>
  <si>
    <t>111476b13dd357a39b66ed1d86f8e374</t>
  </si>
  <si>
    <t>Brainfall.com 300x600</t>
  </si>
  <si>
    <t>Fill Over Margin (Type A)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</si>
  <si>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</si>
  <si>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</si>
  <si>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</si>
  <si>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</si>
  <si>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</si>
  <si>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</si>
  <si>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</si>
  <si>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</si>
  <si>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</si>
  <si>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</si>
  <si>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</si>
  <si>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</si>
  <si>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</si>
  <si>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40e5ab9d2eede7bd6ae8f8ef67cfe90d</t>
  </si>
  <si>
    <t>Veryhangry.com 728x90</t>
  </si>
  <si>
    <t>4743148202588b07f5e7a8788d844d9a</t>
  </si>
  <si>
    <t>Viralboom.com 160x600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</si>
  <si>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</si>
  <si>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</si>
  <si>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</si>
  <si>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</si>
  <si>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</si>
  <si>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</si>
  <si>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</si>
  <si>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</si>
  <si>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</si>
  <si>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</si>
  <si>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</si>
  <si>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</si>
  <si>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</si>
  <si>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</si>
  <si>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</si>
  <si>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</si>
  <si>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</si>
  <si>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Desimania.net 300x250</t>
  </si>
  <si>
    <t>adam.lovallo@hexagram.com</t>
  </si>
  <si>
    <t>Hexagram (scribol.com)</t>
  </si>
  <si>
    <t>10f3599e399aad325e8aa28c89e9fdc4</t>
  </si>
  <si>
    <t>Scribol.com NEW 300x250</t>
  </si>
  <si>
    <t>5ab431923cdabed6e662c5c82265184d</t>
  </si>
  <si>
    <t>Newravel.com 300x250</t>
  </si>
  <si>
    <t>88f8afaa3a3db00683e3c60ef9f98113</t>
  </si>
  <si>
    <t>Newravel.com 728x90</t>
  </si>
  <si>
    <t>97420da317e5acafd8b61e47578ca68b</t>
  </si>
  <si>
    <t>Scribol.com 300x250</t>
  </si>
  <si>
    <t>c9d16ead0d5d054cb59ebfb1b830cb95</t>
  </si>
  <si>
    <t>Scribol.com 728x90</t>
  </si>
  <si>
    <t>adam.n.cale@gmail.com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</si>
  <si>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</si>
  <si>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</si>
  <si>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</si>
  <si>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</si>
  <si>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</si>
  <si>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</si>
  <si>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TUSCC Header 728x90</t>
  </si>
  <si>
    <t>adevalbray@beepjob.com</t>
  </si>
  <si>
    <t>Beepjob (Beepjob.co.uk)</t>
  </si>
  <si>
    <t>7d51daa6ba74a25f29fa4a848e267e43</t>
  </si>
  <si>
    <t>Beepjob.com 728x90</t>
  </si>
  <si>
    <t>e3e75f822ac29f92d48071025ea25e23</t>
  </si>
  <si>
    <t>Beepjob.com 300x250</t>
  </si>
  <si>
    <t>adi@scaleopt.com</t>
  </si>
  <si>
    <t>Nowbuzzing.com</t>
  </si>
  <si>
    <t>cc5b1c1c8509559feeaff12526563147</t>
  </si>
  <si>
    <t>Nowbuzzing.com 300x250</t>
  </si>
  <si>
    <t>adidamrevenue@gmail.com</t>
  </si>
  <si>
    <t>memenova.com</t>
  </si>
  <si>
    <t>02b7e92e38d1dfdd78e3c525cb7fec16</t>
  </si>
  <si>
    <t>Memenova.com 160x600</t>
  </si>
  <si>
    <t>Gentle Margin Over Fill (Type C+)</t>
  </si>
  <si>
    <t>0491fa8023e4a7c6ec238475a541ea34</t>
  </si>
  <si>
    <t>517ceceaa6b4f4e62251eccedcfdfb04</t>
  </si>
  <si>
    <t>Memenova.com #2 728x90</t>
  </si>
  <si>
    <t>63119703474164a37a7802a06f1ae688</t>
  </si>
  <si>
    <t>Memenova.com 300x250</t>
  </si>
  <si>
    <t>951d8100d4b28e1b6cc0c844c319b9cf</t>
  </si>
  <si>
    <t>Memenova.com 728x90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</si>
  <si>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</si>
  <si>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</si>
  <si>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</si>
  <si>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</si>
  <si>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</si>
  <si>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</si>
  <si>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</si>
  <si>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</si>
  <si>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007a53a31f1b3465d4cba74391cff35d</t>
  </si>
  <si>
    <t>Afrikmag.com ROW 300x250</t>
  </si>
  <si>
    <t>73f4da4962f530c02a2daa4e7e0870dd</t>
  </si>
  <si>
    <t>Afrikmag.com 300x250</t>
  </si>
  <si>
    <t>e58d3076f197839e709ca446187e1d2f</t>
  </si>
  <si>
    <t>Afrikmag.com ROW 728x90</t>
  </si>
  <si>
    <t>admin@aperture-online.com</t>
  </si>
  <si>
    <t>Toptrendbuzz.com</t>
  </si>
  <si>
    <t>8a8a66064cc40efb9c0c3af69c4f4a63</t>
  </si>
  <si>
    <t>Toptrendbuzz.com 728x90</t>
  </si>
  <si>
    <t>admin@batoto.com</t>
  </si>
  <si>
    <t>Bato.to</t>
  </si>
  <si>
    <t>0a03f81a5a93004ead32e9d03e479e32</t>
  </si>
  <si>
    <t>Bato.to 728x90</t>
  </si>
  <si>
    <t>308471feef9b1c51f9491b4836d9c607</t>
  </si>
  <si>
    <t>Bato.to 160x600</t>
  </si>
  <si>
    <t>7f7bc71a6ac2f02d627b3c8d7de9e051</t>
  </si>
  <si>
    <t>Bato.to 300x250</t>
  </si>
  <si>
    <t>b010a039f91ada71d6f7288447b7fb2c</t>
  </si>
  <si>
    <t>Bato.to Mobile 300x250</t>
  </si>
  <si>
    <t>admin@bitcoinclix.com</t>
  </si>
  <si>
    <t>Bitcoinclix.com</t>
  </si>
  <si>
    <t>admin@bredons.fr</t>
  </si>
  <si>
    <t>Bvoltaire.fr</t>
  </si>
  <si>
    <t>89922a461dddb6a5b1fa03fd80b6498a</t>
  </si>
  <si>
    <t>Bvoltaire.fr HEADER 728x90</t>
  </si>
  <si>
    <t>91424ed1f25d44c6b70fc53508926766</t>
  </si>
  <si>
    <t>Bvoltaire.fr ARTICLE SIDEBAR 300x600</t>
  </si>
  <si>
    <t>cfd01abc889a68caa10913bd7fac6093</t>
  </si>
  <si>
    <t>Bvoltaire.fr AUTEUR 160x600</t>
  </si>
  <si>
    <t>eda4210de465cefb74191ea694127d1e</t>
  </si>
  <si>
    <t>Bvoltaire.fr ARTICLE TOP 300x250</t>
  </si>
  <si>
    <t>admin@clutchcity.net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</si>
  <si>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</si>
  <si>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</si>
  <si>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</si>
  <si>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</si>
  <si>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</si>
  <si>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</si>
  <si>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</si>
  <si>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</si>
  <si>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</si>
  <si>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</si>
  <si>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</si>
  <si>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</si>
  <si>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</si>
  <si>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</si>
  <si>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</si>
  <si>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</si>
  <si>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</si>
  <si>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</si>
  <si>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</si>
  <si>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</si>
  <si>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</si>
  <si>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</si>
  <si>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</si>
  <si>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</si>
  <si>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</si>
  <si>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</si>
  <si>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</si>
  <si>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</si>
  <si>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</si>
  <si>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</si>
  <si>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</si>
  <si>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</si>
  <si>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</si>
  <si>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</si>
  <si>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</si>
  <si>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</si>
  <si>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</si>
  <si>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</si>
  <si>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</si>
  <si>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</si>
  <si>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</si>
  <si>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</si>
  <si>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4 - Level3 300x250</t>
  </si>
  <si>
    <t>admin@conversationexchange.com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</si>
  <si>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</si>
  <si>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</si>
  <si>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</si>
  <si>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</si>
  <si>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</si>
  <si>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</si>
  <si>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CE 160x600</t>
  </si>
  <si>
    <t>admin@cooltechlists.com</t>
  </si>
  <si>
    <t>Cooltechlists.com</t>
  </si>
  <si>
    <t>421787f6128931782172c8e99d65905a</t>
  </si>
  <si>
    <t>Cooltechlists.com BTF 728x90</t>
  </si>
  <si>
    <t>admin@golsn.com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</si>
  <si>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</si>
  <si>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</si>
  <si>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</si>
  <si>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</si>
  <si>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</si>
  <si>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</si>
  <si>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Golsn.com 160x600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</si>
  <si>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</si>
  <si>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</si>
  <si>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</si>
  <si>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</si>
  <si>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</si>
  <si>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 728x90</t>
  </si>
  <si>
    <t>d5559fa2566bd7790e6220ac24744e53</t>
  </si>
  <si>
    <t>Instantfundas.com USA</t>
  </si>
  <si>
    <t>admin@mobilism.org</t>
  </si>
  <si>
    <t>Mobilism.org</t>
  </si>
  <si>
    <t>3340fbe7f778a36b1a28aeac47b3cd5d</t>
  </si>
  <si>
    <t>Mobilads.org 160x600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</si>
  <si>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</si>
  <si>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</si>
  <si>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</si>
  <si>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</si>
  <si>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</si>
  <si>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Mobilads.org 728x90</t>
  </si>
  <si>
    <t>admin@moviegalleri.net</t>
  </si>
  <si>
    <t>Moviegalleri.net</t>
  </si>
  <si>
    <t>4033f11047b5aecf9b25de44d8a8e23a</t>
  </si>
  <si>
    <t>Moviegalleri.net Top</t>
  </si>
  <si>
    <t>765a03eb73c9c69a23a402e0fe3790a6</t>
  </si>
  <si>
    <t>Moviegalleri.net Top 728x90</t>
  </si>
  <si>
    <t>admin@news247.info</t>
  </si>
  <si>
    <t>News247.info</t>
  </si>
  <si>
    <t>00bb8fcc15a3c18edb634d75db80bb03</t>
  </si>
  <si>
    <t>Cyclingnews.com 728x90</t>
  </si>
  <si>
    <t>01ab6422571dc1c02e1cc77f040a92fb</t>
  </si>
  <si>
    <t>Nicoclub.com Mobile 320x50</t>
  </si>
  <si>
    <t>030c703be1cce00de9de5afc5fa9fae8</t>
  </si>
  <si>
    <t>I10.biz 300x250</t>
  </si>
  <si>
    <t>092a848155cd8fd583695fa3c4906778</t>
  </si>
  <si>
    <t>Athletic.net 728x90</t>
  </si>
  <si>
    <t>09a2ceeaaf784a87904598323acd17b9</t>
  </si>
  <si>
    <t>Viralfact.com 728x90</t>
  </si>
  <si>
    <t>0acab2436d82c577fdbf197e501151f7</t>
  </si>
  <si>
    <t>Vnexpress.net Mobile Global 300x250</t>
  </si>
  <si>
    <t>10a17d5e17a6f1ff427e3439e05b3085</t>
  </si>
  <si>
    <t>Dailycamera.com 300x250</t>
  </si>
  <si>
    <t>10f8ca764c24ed7fac90186b5da18116</t>
  </si>
  <si>
    <t>24h.com.vn 160x600</t>
  </si>
  <si>
    <t>1114510a18dcfde5810aad937630866d</t>
  </si>
  <si>
    <t>Gridironnow.com 728x90</t>
  </si>
  <si>
    <t>11a075d8b5febbb953d5ad6ad4bdeda4</t>
  </si>
  <si>
    <t>Athletic.net 160x600</t>
  </si>
  <si>
    <t>11a6cadd66e6aca43f4848d0b4be87a9</t>
  </si>
  <si>
    <t>Myanimelist.net 160x600</t>
  </si>
  <si>
    <t>129359f6dfa419a4a6eb5b5fd68d20f4</t>
  </si>
  <si>
    <t>Ngoisao.net Mobile Global 320x50</t>
  </si>
  <si>
    <t>1299f535275f667a329a734ffaaa55e9</t>
  </si>
  <si>
    <t>Jobshq.com 728x90</t>
  </si>
  <si>
    <t>13209b45de487104bda557318f30ce2f</t>
  </si>
  <si>
    <t>Insanevisions.com 300x250</t>
  </si>
  <si>
    <t>1324c75c1cb9ccf8be8b838debca47af</t>
  </si>
  <si>
    <t>Theolympian.com 300x250</t>
  </si>
  <si>
    <t>14523d82654713195d6f0b89d5ebe49a</t>
  </si>
  <si>
    <t>Beautyden.com 300x250</t>
  </si>
  <si>
    <t>168640a2d5b4f4d38123e5bd4fa0871f</t>
  </si>
  <si>
    <t>Foodchinese.com 728x90</t>
  </si>
  <si>
    <t>16fc071aab1b94cf87035621a66a357c</t>
  </si>
  <si>
    <t>Yuku.com 300x250</t>
  </si>
  <si>
    <t>188f9455c5e7c4923a1043023d28150f</t>
  </si>
  <si>
    <t>Beautyden.com 160x600</t>
  </si>
  <si>
    <t>1b7bf2a019cf5c3dcac933592a27eb04</t>
  </si>
  <si>
    <t>Freetranslation.com 160x600</t>
  </si>
  <si>
    <t>1c2ae69a1c6bdb154f7be52a4b37b56f</t>
  </si>
  <si>
    <t>Athletic.net 300x250</t>
  </si>
  <si>
    <t>1e0f84dc49a678135be7e16dc0f1e8db</t>
  </si>
  <si>
    <t>Viralfact.com 300x250</t>
  </si>
  <si>
    <t>1f699bec31d2fff1db8e057088c5e72f</t>
  </si>
  <si>
    <t>Vitalk.vn Mobile Global 300x250</t>
  </si>
  <si>
    <t>247ec2e8bb12ebee0e413c4b492244d9</t>
  </si>
  <si>
    <t>Gridironnow.com Mobile 300x250</t>
  </si>
  <si>
    <t>25fb8a5138333ce8e56e8a0119b6d311</t>
  </si>
  <si>
    <t>Athletic.net Mobile 320x50</t>
  </si>
  <si>
    <t>26d9ef1d751b921736a7e8ad06b0015e</t>
  </si>
  <si>
    <t>2851048ee8f7c65e716fc91226f606df</t>
  </si>
  <si>
    <t>Jobshq.com 160x600</t>
  </si>
  <si>
    <t>2919565c9f12b4d0a98b57beed3d2336</t>
  </si>
  <si>
    <t>Cyclingnews.com 160x600</t>
  </si>
  <si>
    <t>2b84d905945f262c00461a4b867fbba2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</si>
  <si>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</si>
  <si>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</si>
  <si>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</si>
  <si>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</si>
  <si>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</si>
  <si>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330423cd874ac9d94a9b179cc4c8b361</t>
  </si>
  <si>
    <t>Sheekyforums.com 300x250</t>
  </si>
  <si>
    <t>3375d1657f3c061e78034ce9d2b3f183</t>
  </si>
  <si>
    <t>Quackit.com 300x250</t>
  </si>
  <si>
    <t>34566493a977a2aa446a4ba23d55d93e</t>
  </si>
  <si>
    <t>2star.tv 728x90</t>
  </si>
  <si>
    <t>382f9670eb5522c1f8bb9fc35a258dd8</t>
  </si>
  <si>
    <t>Undergradsuccess.com 300x250</t>
  </si>
  <si>
    <t>3830aadbd326435feebe9d42835ee626</t>
  </si>
  <si>
    <t>I10.biz 728x90</t>
  </si>
  <si>
    <t>3902aade28641d416cceb5d74ecf5213</t>
  </si>
  <si>
    <t>390cd03d3b1a0ced37b3e4aa30d0299e</t>
  </si>
  <si>
    <t>I10.biz 160x600</t>
  </si>
  <si>
    <t>39a6d7169f5931b5a4650a948860efec</t>
  </si>
  <si>
    <t>Tentonhammer.com 728x90</t>
  </si>
  <si>
    <t>39bba9b52f2335e828e3c317a6b2165b</t>
  </si>
  <si>
    <t>Nicoclub.com 300x250</t>
  </si>
  <si>
    <t>3a60917b568276df376ec4bdcfaf2df9</t>
  </si>
  <si>
    <t>Thesimsresource.com 300x250</t>
  </si>
  <si>
    <t>3cd97bdf0b50a88be68b56a4fdb2d171</t>
  </si>
  <si>
    <t>24h.com.vn 300x250</t>
  </si>
  <si>
    <t>3dd66cbeb3d7737ee1154d67913e7ea3</t>
  </si>
  <si>
    <t>Atvfan.com 728x90</t>
  </si>
  <si>
    <t>3e14c3d5b633d18c14979bdfb7c8dfca</t>
  </si>
  <si>
    <t>Yuku.com 728x90</t>
  </si>
  <si>
    <t>40381154434f36b3c44a69d0406dad79</t>
  </si>
  <si>
    <t>Sheekyforums.com 729x80</t>
  </si>
  <si>
    <t>455739e3768e292b0b20e9a670529437</t>
  </si>
  <si>
    <t>Vitalk.vn Global 300x250</t>
  </si>
  <si>
    <t>466d5078ed95872f66ac314b65a81ee7</t>
  </si>
  <si>
    <t>Foodchinese.com 300x250</t>
  </si>
  <si>
    <t>48d13111344ade28cce870262fd7bc72</t>
  </si>
  <si>
    <t>Myanimelist.net 300x250</t>
  </si>
  <si>
    <t>4926b9529d8a31aef730a47c5700ab5a</t>
  </si>
  <si>
    <t>Vnexpress.net Global 300x600</t>
  </si>
  <si>
    <t>4b285026ffb60a294d30f1a206e6c1d7</t>
  </si>
  <si>
    <t>Freetranslation.com 300x250</t>
  </si>
  <si>
    <t>4d95b7e112851f9b88da1baf7127ef3f</t>
  </si>
  <si>
    <t>Vitalk.vn Global 160x600</t>
  </si>
  <si>
    <t>506336a686c7039a0801329b791bcb0a</t>
  </si>
  <si>
    <t>Layover.com 728x90</t>
  </si>
  <si>
    <t>53789b24647aa1b81396ee87d9996fb0</t>
  </si>
  <si>
    <t>Pilotonline.com 300x250</t>
  </si>
  <si>
    <t>53b59e9dcc49bd55e3dd4a0e6cf9d104</t>
  </si>
  <si>
    <t>Miniclip.com 160x600</t>
  </si>
  <si>
    <t>54736573255af3098dfbe76803b81a3c</t>
  </si>
  <si>
    <t>Dynastyhiphop.com 160x600</t>
  </si>
  <si>
    <t>593de27efd166b5d2af5286c49d32095</t>
  </si>
  <si>
    <t>Gridironnow.com Mobile 320x50</t>
  </si>
  <si>
    <t>5c4f0bbccd5290d54b272a9cfc492c36</t>
  </si>
  <si>
    <t>Atvfan.com 160x600</t>
  </si>
  <si>
    <t>5ed398be19c144a36e087c4c33dfa13d</t>
  </si>
  <si>
    <t>Vitalk.vn Mobile Global 320x50</t>
  </si>
  <si>
    <t>630fa2178789b1a9e4429db021003810</t>
  </si>
  <si>
    <t>Runnerspace.com Mobile 300x250</t>
  </si>
  <si>
    <t>63826b35ac719e31cf5f1247fe975ef5</t>
  </si>
  <si>
    <t>65372e8fa6b79bc444d5411d24bec56e</t>
  </si>
  <si>
    <t>Undergradsuccess.com 728x90</t>
  </si>
  <si>
    <t>66e9fa458a712ce7868b1ac2d0b09d8f</t>
  </si>
  <si>
    <t>Newratings.com 300x250</t>
  </si>
  <si>
    <t>670d91df7875d87aef0f414a49f31c04</t>
  </si>
  <si>
    <t>Churchstaffing.com 728x90</t>
  </si>
  <si>
    <t>693ef4212c7387f84ac413c72604efdf</t>
  </si>
  <si>
    <t>Gridironnow.com 300x250</t>
  </si>
  <si>
    <t>6ba2ae0d6118c4b88be4ec16b4e23701</t>
  </si>
  <si>
    <t>Nicoclub.com 160x600</t>
  </si>
  <si>
    <t>710f2468b848e0ab4f185e043a731064</t>
  </si>
  <si>
    <t>Checkingcreditcard.com 300x250</t>
  </si>
  <si>
    <t>7467d2b67dd21a4d1f083d630481631d</t>
  </si>
  <si>
    <t>Onlocationvacations.com 300x250</t>
  </si>
  <si>
    <t>78226966e057f8770bf506a376e24ffc</t>
  </si>
  <si>
    <t>Vnexpress.net Global 728x90</t>
  </si>
  <si>
    <t>790c96cb0e8695feea981d5a39e83a1b</t>
  </si>
  <si>
    <t>Freeforums.org 728x90</t>
  </si>
  <si>
    <t>79b32172eabfb00ba472b8cbc0c47a0c</t>
  </si>
  <si>
    <t>Dynastyhiphop.com 728x90</t>
  </si>
  <si>
    <t>8007f29cdfb8e0682c64c60cc3b611ab</t>
  </si>
  <si>
    <t>Highrated.net 300x250</t>
  </si>
  <si>
    <t>80d39dd877070195e6908c7da38b07ec</t>
  </si>
  <si>
    <t>Miniclip.com 300x250</t>
  </si>
  <si>
    <t>82ede9c03cf4738816a1c29abd0a9351</t>
  </si>
  <si>
    <t>Ngoisao.net Global 300x600</t>
  </si>
  <si>
    <t>837b01b7aef8566903b7e74d88d10611</t>
  </si>
  <si>
    <t>Quackit.com 728x90</t>
  </si>
  <si>
    <t>85d06d81d0cf97085338a3edeba7a6e7</t>
  </si>
  <si>
    <t>Vnexpress.net Mobile Global 320x50</t>
  </si>
  <si>
    <t>89b62a5cc6f437a89d87e807a2be9dec</t>
  </si>
  <si>
    <t>Spring.org.uk 160x600</t>
  </si>
  <si>
    <t>8b9869ec1196eec5bddc87fbad20c781</t>
  </si>
  <si>
    <t>Churchstaffing.com 160x600</t>
  </si>
  <si>
    <t>8c05b4e8a07e9161ffb82a75a3fc7ea9</t>
  </si>
  <si>
    <t>Star-telegram.com 300x250</t>
  </si>
  <si>
    <t>8fc4014ebeea0fae6d68d3ae405c2af8</t>
  </si>
  <si>
    <t>Dynastyhiphop.com 300x250</t>
  </si>
  <si>
    <t>9156761b0f95eb63254d8797591d7fcd</t>
  </si>
  <si>
    <t>Washingtonmonthly.com 300x250</t>
  </si>
  <si>
    <t>92b366ac2a3305d8ffd84722e839a285</t>
  </si>
  <si>
    <t>Thesimsresource.com 728x90</t>
  </si>
  <si>
    <t>940d0398fdeea6181aabfe3f6675c046</t>
  </si>
  <si>
    <t>Registerguard.com 300x250</t>
  </si>
  <si>
    <t>9429f6150c83f791683d593a76dc8d1f</t>
  </si>
  <si>
    <t>Strategypage.com 300x250</t>
  </si>
  <si>
    <t>9790da642cd47c31691f94704077b977</t>
  </si>
  <si>
    <t>Eurweb.com 728x90</t>
  </si>
  <si>
    <t>97abac7658bb22f851a220c7192fc4c3</t>
  </si>
  <si>
    <t>All-moto-brands.com 728x90</t>
  </si>
  <si>
    <t>98f0ee23b44efd2a222289112f171d1a</t>
  </si>
  <si>
    <t>Sweatpantsandcoffee.com 728x90</t>
  </si>
  <si>
    <t>99818ef60ef31136a0bb32a86c183b0b</t>
  </si>
  <si>
    <t>Insanevisions.com 160x600</t>
  </si>
  <si>
    <t>9b04104b10571aa769f00f7e375d4a67</t>
  </si>
  <si>
    <t>Tentonhammer.com 300x250</t>
  </si>
  <si>
    <t>9d4de98be76ce7f307d7ed5d8ac30bf9</t>
  </si>
  <si>
    <t>News247.info 728x90</t>
  </si>
  <si>
    <t>9dbfb30f213ee22eb9158bc3be551837</t>
  </si>
  <si>
    <t>Newratings.com 728x90</t>
  </si>
  <si>
    <t>9ea03ef479a62a4b817ece42b5d079d9</t>
  </si>
  <si>
    <t>Ngoisao.net Mobile Global 300x250</t>
  </si>
  <si>
    <t>Margin Over Fill (Type C)</t>
  </si>
  <si>
    <t>9f935f03107b95ce99de80b234c812e4</t>
  </si>
  <si>
    <t>Threepercenternation.com 728x90</t>
  </si>
  <si>
    <t>a44f0f5f4294166b92a48182e40a0cbf</t>
  </si>
  <si>
    <t>Beautyden.com 728x90</t>
  </si>
  <si>
    <t>a485ca8b8ae55ede42153d4ac0b11010</t>
  </si>
  <si>
    <t>Ngoisao.net Global 300x250</t>
  </si>
  <si>
    <t>a56d9165619095db07b376122f721a2a</t>
  </si>
  <si>
    <t>Atvfan.com 300x250</t>
  </si>
  <si>
    <t>ab95ca9d433fd35d56922aaf499c4425</t>
  </si>
  <si>
    <t>Eurweb.com 300x250</t>
  </si>
  <si>
    <t>b20c1094048f0737cbca8df9c145ef6a</t>
  </si>
  <si>
    <t>Freeforums.org 300x250</t>
  </si>
  <si>
    <t>b5e6a841361653a2d82f4eeff4f26c90</t>
  </si>
  <si>
    <t>Checkingcreditcard.com 728x90</t>
  </si>
  <si>
    <t>b5ff3ba0088fda78e2932a207e521b8d</t>
  </si>
  <si>
    <t>Spring.org.uk 300x250</t>
  </si>
  <si>
    <t>b96813e85bc7b2168ec3585c6bea3426</t>
  </si>
  <si>
    <t>Vnexpress.net Global 300x250</t>
  </si>
  <si>
    <t>c0c68e48d8446560bd27cf01e657d690</t>
  </si>
  <si>
    <t>Justsofun.com 728x90</t>
  </si>
  <si>
    <t>c189b3d4a822c7af1f4c361fa3d83b33</t>
  </si>
  <si>
    <t>News247.info ATF 160x600</t>
  </si>
  <si>
    <t>c18baab4f6305cb23ec60a5786f4382b</t>
  </si>
  <si>
    <t>Palmbeachpost.com 300x250</t>
  </si>
  <si>
    <t>c30a68ae2f81b5418880e716e4b0e10c</t>
  </si>
  <si>
    <t>Strategypage.com 728x90</t>
  </si>
  <si>
    <t>c39f3c8709cdb4f2805bdbd5c594dbaa</t>
  </si>
  <si>
    <t>Ngoisao.net 300x250</t>
  </si>
  <si>
    <t>c9cbc860767f17900b04603fd138d5f2</t>
  </si>
  <si>
    <t>Runnerspace.com 728x90</t>
  </si>
  <si>
    <t>ca6bd83e549846cee36631e00899c556</t>
  </si>
  <si>
    <t>Designsponge.com 728x90</t>
  </si>
  <si>
    <t>cdd28310f42845e7b41d49734a25a384</t>
  </si>
  <si>
    <t>Wannasmile.com 728x90</t>
  </si>
  <si>
    <t>d14372a45acdbc9b710aaad4e1c1f6be</t>
  </si>
  <si>
    <t>2star.tv 300x250</t>
  </si>
  <si>
    <t>d1559249df1ff11c81aa7b5486f8a79f</t>
  </si>
  <si>
    <t>Runnerspace.com Mobile 320x50</t>
  </si>
  <si>
    <t>d236a6647a06e441795e0f5175dc046e</t>
  </si>
  <si>
    <t>Foodchinese.com 160x600</t>
  </si>
  <si>
    <t>d4cbf74996336db6228a0c702402e379</t>
  </si>
  <si>
    <t>Onlineathens.com 300x250</t>
  </si>
  <si>
    <t>d70fdec5f97579ea4df911c239e55915</t>
  </si>
  <si>
    <t>All-moto-brands.com 300x250</t>
  </si>
  <si>
    <t>daf2eec832aa92785116cb9866078351</t>
  </si>
  <si>
    <t>Newratings.com 160x600</t>
  </si>
  <si>
    <t>dcab29b7bfffc92619728834b80b9781</t>
  </si>
  <si>
    <t>Insanevisions.com 728x90</t>
  </si>
  <si>
    <t>dee221987ce63514e2fbdd4be1c0fbfb</t>
  </si>
  <si>
    <t>Junkyarddog.com 160x600</t>
  </si>
  <si>
    <t>df2ea728767c39a6f4871f23a57067c4</t>
  </si>
  <si>
    <t>Vnexpress.net Global 160x600</t>
  </si>
  <si>
    <t>dfb80ba92827507a4997361d26a85f5d</t>
  </si>
  <si>
    <t>Athletic.net Mobile 300x250</t>
  </si>
  <si>
    <t>dfd06d551b52aee39ca7dd44fffc10e8</t>
  </si>
  <si>
    <t>Designsponge.com 160x600</t>
  </si>
  <si>
    <t>e02321d3c1f0d763fafe6a53bba50787</t>
  </si>
  <si>
    <t>Strategypage.com 160x600</t>
  </si>
  <si>
    <t>e2e178f64330ad0676086152aeba0257</t>
  </si>
  <si>
    <t>Adn.com 300x250</t>
  </si>
  <si>
    <t>e4c64ee8c2c4b22b54d8893b75f9855c</t>
  </si>
  <si>
    <t>Freetranslation.com 728x90</t>
  </si>
  <si>
    <t>e6810faac15bf8ad63a43f7dd02f2e1d</t>
  </si>
  <si>
    <t>Quackit.com 160x600</t>
  </si>
  <si>
    <t>e820fc5fde35f86a506fa6a23374257c</t>
  </si>
  <si>
    <t>Designsponge.com 300x250</t>
  </si>
  <si>
    <t>ea86121f25c76277529d7e5fc2cb7724</t>
  </si>
  <si>
    <t>Layover.com 160x600</t>
  </si>
  <si>
    <t>ead56121f40ff4d0e0707e23d849199b</t>
  </si>
  <si>
    <t>Ngoisao.net Global 728x90</t>
  </si>
  <si>
    <t>eae29117d2c6aa46b3bd477c2ac03393</t>
  </si>
  <si>
    <t>Justsofun.com 300x250</t>
  </si>
  <si>
    <t>eb58c557891373fe5e3afc5ffa23171d</t>
  </si>
  <si>
    <t>Tentonhammer.com 160x600</t>
  </si>
  <si>
    <t>ed7e4b0278c47c5e520c3e9822c5a4f8</t>
  </si>
  <si>
    <t>Viralfact.com 160x600</t>
  </si>
  <si>
    <t>efc12666c8e2a62ee3546e3bb80e8990</t>
  </si>
  <si>
    <t>Nicoclub.com 728x90</t>
  </si>
  <si>
    <t>f0babb38e99ea62af4b62a6b158a35a8</t>
  </si>
  <si>
    <t>Checkingcreditcard.com 160x600</t>
  </si>
  <si>
    <t>f25d0e1933875a65226e2ad7ad2cb323</t>
  </si>
  <si>
    <t>Thehayride.com 300x250</t>
  </si>
  <si>
    <t>f2f33ab3b3c56cba95828a43d0a9ab17</t>
  </si>
  <si>
    <t>Miniclip.com 728x90</t>
  </si>
  <si>
    <t>f467962be926f88ce9d7f10a47247a66</t>
  </si>
  <si>
    <t>Undergradsuccess.com 160x600</t>
  </si>
  <si>
    <t>f529cfcf4506ccec72b3f1427346c7b6</t>
  </si>
  <si>
    <t>All-moto-brands.com 160x600</t>
  </si>
  <si>
    <t>Iotwreport.com 160x600</t>
  </si>
  <si>
    <t>f613cef6effdf5b93a4d4a49499d6d05</t>
  </si>
  <si>
    <t>24h.com.vn 728x90</t>
  </si>
  <si>
    <t>f71da52a375e140f64603f79f41afa23</t>
  </si>
  <si>
    <t>Churchstaffing.com 300x250</t>
  </si>
  <si>
    <t>f7597dfbd3bec80d610dafcebd12709b</t>
  </si>
  <si>
    <t>f896452c9459436a10bd082b68631cc2</t>
  </si>
  <si>
    <t>Jobshq.com 300x250</t>
  </si>
  <si>
    <t>fa9f9011168e2b55b7a02174c262a906</t>
  </si>
  <si>
    <t>News247.info 300x250</t>
  </si>
  <si>
    <t>fff0f91d50edbd783bfd0328e2c7ccd4</t>
  </si>
  <si>
    <t>Cyclingnews.com 300x250</t>
  </si>
  <si>
    <t>admin@opposingviews.com</t>
  </si>
  <si>
    <t>Opposingviews.com</t>
  </si>
  <si>
    <t>59d2af2ab571e1cc0244bbc3b54b0511</t>
  </si>
  <si>
    <t>Hypun.com Mobile 320x50_1</t>
  </si>
  <si>
    <t>9c3776cb0be0651ce0f796cc54001368</t>
  </si>
  <si>
    <t>Hypun.com 728x90_1</t>
  </si>
  <si>
    <t>a3151e0aea28ef84f9848efdd16082e3</t>
  </si>
  <si>
    <t>Hypun.com 300x250_1</t>
  </si>
  <si>
    <t>f879141160340bc7e0052bcf34f4ea3f</t>
  </si>
  <si>
    <t>Hypun.com 300x250</t>
  </si>
  <si>
    <t>admin@pastebin.com</t>
  </si>
  <si>
    <t>Pastebin.com</t>
  </si>
  <si>
    <t>09ae0c36f822f29f441e4188aae85875</t>
  </si>
  <si>
    <t>Pastebin.com 300x250</t>
  </si>
  <si>
    <t>388644b5037886c287dc7806258bd6b6</t>
  </si>
  <si>
    <t>Pastebin.com 728x90</t>
  </si>
  <si>
    <t>48fc063694c701cfc119bd6ca0530fa5</t>
  </si>
  <si>
    <t>Pastebin.com 160x600</t>
  </si>
  <si>
    <t>admin@preventionpulse.com</t>
  </si>
  <si>
    <t>Preventionpulse.com</t>
  </si>
  <si>
    <t>04b0758564cc18a37873337aabfbcf9b</t>
  </si>
  <si>
    <t>Preventionpulse.com #2 300x250</t>
  </si>
  <si>
    <t>0ede54c05f2e6cd7c21eef46f0240853</t>
  </si>
  <si>
    <t>Preventionpulse.com #4 300x250</t>
  </si>
  <si>
    <t>3eaebfed092dedcdab2b01390994b693</t>
  </si>
  <si>
    <t>Preventionpulse.com #3 300x250</t>
  </si>
  <si>
    <t>934424d61807a6d825eba71ea0600ca5</t>
  </si>
  <si>
    <t>Preventionpulse.com 300x250</t>
  </si>
  <si>
    <t>aff3607d90471a4153b5dda5af5bdf08</t>
  </si>
  <si>
    <t>Preventionpulse.com 728x90</t>
  </si>
  <si>
    <t>admin@sharewareonsale.com</t>
  </si>
  <si>
    <t>ShareWareonsale (Sharewareonsale.com)</t>
  </si>
  <si>
    <t>1275a02e67186e2a56e11e68260e12b3</t>
  </si>
  <si>
    <t>Dottech.org Tier 3 #3 300x250</t>
  </si>
  <si>
    <t>3b40bdbd7efedcad5e313803095a74d3</t>
  </si>
  <si>
    <t>Dottech.org #1 300x250</t>
  </si>
  <si>
    <t>461028a43b55a1d0fabd31fadd93e2d0</t>
  </si>
  <si>
    <t>Dottech.org Tier 2 #3 300x250</t>
  </si>
  <si>
    <t>4b68fbfa6f3646fea2d68d51eea1eb7b</t>
  </si>
  <si>
    <t>Dottech.org #4 300x250</t>
  </si>
  <si>
    <t>619b4b56d2779603f43b824a523e2ada</t>
  </si>
  <si>
    <t>Dottech.org Tier 3 #4 300x250</t>
  </si>
  <si>
    <t>7740108636dbd66b9a22292881c1c4bd</t>
  </si>
  <si>
    <t>Dottech.org 728x90</t>
  </si>
  <si>
    <t>8be907cbed2c3e9086ab1148ba35a58e</t>
  </si>
  <si>
    <t>Dottech.org Tier 2 #1 300x250</t>
  </si>
  <si>
    <t>a8b3eca61cdfb59e977917a96ac51989</t>
  </si>
  <si>
    <t>Dottech.org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</si>
  <si>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</si>
  <si>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</si>
  <si>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</si>
  <si>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</si>
  <si>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</si>
  <si>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</si>
  <si>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</si>
  <si>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</si>
  <si>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ca244cbb915b0302ad076c76484cee3f</t>
  </si>
  <si>
    <t>Dottech.org Tier 2 160x600</t>
  </si>
  <si>
    <t>cb6247b96766770b4a70a67a22c9626a</t>
  </si>
  <si>
    <t>Dottech.org Tier 2 #4 300x250</t>
  </si>
  <si>
    <t>d338616f3e7350f7437c3a2135fdb589</t>
  </si>
  <si>
    <t>Dottech.org Tier 3 #2 300x250</t>
  </si>
  <si>
    <t>de92b91c13a79e8dafbd0fc4a5df063c</t>
  </si>
  <si>
    <t>Dottech.org #2 300x250</t>
  </si>
  <si>
    <t>fcb7c4e056357f87fade1204d7731e82</t>
  </si>
  <si>
    <t>Dottech.org Tier 3 728x90</t>
  </si>
  <si>
    <t>admin@shrugmedia.com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</si>
  <si>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</si>
  <si>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</si>
  <si>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</si>
  <si>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</si>
  <si>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</si>
  <si>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</si>
  <si>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</si>
  <si>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</si>
  <si>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</si>
  <si>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30f79a3e6af1fd5f54eb271292a5a5d5</t>
  </si>
  <si>
    <t>Americangg.net Tier 3 BTF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</si>
  <si>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</si>
  <si>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</si>
  <si>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</si>
  <si>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</si>
  <si>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</si>
  <si>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</si>
  <si>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</si>
  <si>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</si>
  <si>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</si>
  <si>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</si>
  <si>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</si>
  <si>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</si>
  <si>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</si>
  <si>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</si>
  <si>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</si>
  <si>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</si>
  <si>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</si>
  <si>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</si>
  <si>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</si>
  <si>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Americangg.net Tier 2 ATF 728x90</t>
  </si>
  <si>
    <t>admin@yestoapps.com</t>
  </si>
  <si>
    <t>FashionScope.com</t>
  </si>
  <si>
    <t>59868317272407c0d64cdc5f539f91ef</t>
  </si>
  <si>
    <t>FashionScope.com 728x90</t>
  </si>
  <si>
    <t>5a577e774773fb38efcc1c0cb8a2b9e4</t>
  </si>
  <si>
    <t>Glamourpost.com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</si>
  <si>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</si>
  <si>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</si>
  <si>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</si>
  <si>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</si>
  <si>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</si>
  <si>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</si>
  <si>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</si>
  <si>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</si>
  <si>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</si>
  <si>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</si>
  <si>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</si>
  <si>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</si>
  <si>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</si>
  <si>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</si>
  <si>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</si>
  <si>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</si>
  <si>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</si>
  <si>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</si>
  <si>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</si>
  <si>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</si>
  <si>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adops@hipwooddigital.com</t>
  </si>
  <si>
    <t>UsedEverywhere.com (Usedvictoria.com)</t>
  </si>
  <si>
    <t>0906ebf49bbfd690b79960e96edb39a1</t>
  </si>
  <si>
    <t>Usedvictoria.com Mobile LB 320x50</t>
  </si>
  <si>
    <t>2be1fe8eb01617388a4bdc8854e6054a</t>
  </si>
  <si>
    <t>Usedvictoria.com ATF 300x250</t>
  </si>
  <si>
    <t>adops@tamilo.com</t>
  </si>
  <si>
    <t>Tamilo.com</t>
  </si>
  <si>
    <t>16121bf184704a78ae8e6facce9ceeb2</t>
  </si>
  <si>
    <t>Tamilo.com English Speaking 300x250</t>
  </si>
  <si>
    <t>6cf70ddc16dcc7a202ccd2c028a90358</t>
  </si>
  <si>
    <t>Tamilo.com English Speaking 728x90</t>
  </si>
  <si>
    <t>71f84ab5dded68d1de7d8bf4068d94f0</t>
  </si>
  <si>
    <t>Tamilo.com ROW 160x600</t>
  </si>
  <si>
    <t>ca9e1df51f8d4b77e12a720ad6d83ca9</t>
  </si>
  <si>
    <t>Tamilo.com ROW 300x250</t>
  </si>
  <si>
    <t>db01ce3fe8a2b828a6e5c2f1313fea41</t>
  </si>
  <si>
    <t>Tamilo.com English Speaking 160x600</t>
  </si>
  <si>
    <t>e8338e401c53b8d0ba10ce399224ade1</t>
  </si>
  <si>
    <t>Tamilo.com ROW 728x90</t>
  </si>
  <si>
    <t>ads@recomhub.com</t>
  </si>
  <si>
    <t>Recomhub.com</t>
  </si>
  <si>
    <t>423d2481c85926380b2cbaf6e91a6451</t>
  </si>
  <si>
    <t>Recomhub-halfpage</t>
  </si>
  <si>
    <t>5ec1156927ecee04e147c2e4dd7c0440</t>
  </si>
  <si>
    <t>6cff3838624c6377403ac4e9dd8cd9b7</t>
  </si>
  <si>
    <t>Recomhub</t>
  </si>
  <si>
    <t>ads@skillbrains.com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</si>
  <si>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</si>
  <si>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</si>
  <si>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</si>
  <si>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</si>
  <si>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</si>
  <si>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</si>
  <si>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</si>
  <si>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</si>
  <si>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</si>
  <si>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</si>
  <si>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</si>
  <si>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e0422c6158f94edc20a47f89485a69a6</t>
  </si>
  <si>
    <t>Prntscr.com FR/DE/RU 728x90</t>
  </si>
  <si>
    <t>f6694d8cfe48a96cde7404e91315440c</t>
  </si>
  <si>
    <t>Prntscr.com UK/US/CA/AU 300x250</t>
  </si>
  <si>
    <t>f8e5a0e09434d880875558384a2f610e</t>
  </si>
  <si>
    <t>Prntscr.com UK/US/CA/AU 728x90</t>
  </si>
  <si>
    <t>ads@sportsplays.com</t>
  </si>
  <si>
    <t>Sportsplays.com</t>
  </si>
  <si>
    <t>8c980ba85a4c2e40537855699ca0e11c</t>
  </si>
  <si>
    <t>Sportsplays.com 300x250</t>
  </si>
  <si>
    <t>beb740f14d2ada7e88c4ecde7af3b958</t>
  </si>
  <si>
    <t>Sportsplays.com 728x90</t>
  </si>
  <si>
    <t>adv@holahola.cc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</si>
  <si>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</si>
  <si>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</si>
  <si>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</si>
  <si>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</si>
  <si>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</si>
  <si>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</si>
  <si>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</si>
  <si>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</si>
  <si>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</si>
  <si>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</si>
  <si>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</si>
  <si>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</si>
  <si>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Holahola.cc After 1st photo LATAM 728x90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</si>
  <si>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</si>
  <si>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</si>
  <si>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</si>
  <si>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</si>
  <si>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</si>
  <si>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</si>
  <si>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</si>
  <si>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</si>
  <si>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</si>
  <si>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</si>
  <si>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</si>
  <si>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</si>
  <si>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482d75a41984efeae369d37740a2d5f2</t>
  </si>
  <si>
    <t>Tenafterfive.com 728x90</t>
  </si>
  <si>
    <t>e47d17b4069756057df270f7356c32f2</t>
  </si>
  <si>
    <t>Tenafterfive.com #2 728x90</t>
  </si>
  <si>
    <t>e745810f00185e551518f9e39c2b44ae</t>
  </si>
  <si>
    <t>Tenafterfive.com 300x250</t>
  </si>
  <si>
    <t>advertising@cafepharma.com</t>
  </si>
  <si>
    <t>Cafepharma, Inc (Cafepharma.com)</t>
  </si>
  <si>
    <t>4ce6d8a2194c05d7e74095b13e96cb0b</t>
  </si>
  <si>
    <t>Cafepharma.com 300x250 front ATF</t>
  </si>
  <si>
    <t>d72e8edf794ac29414d5c5e6312d57ca</t>
  </si>
  <si>
    <t>Cafepharma.com 728x90 board leader BTF</t>
  </si>
  <si>
    <t>eb34b3ec200e8d021c97274b1114bfdc</t>
  </si>
  <si>
    <t>Cafepharma.com 160x600 board top sky</t>
  </si>
  <si>
    <t>advt.purbelinews@gmail.com</t>
  </si>
  <si>
    <t>purbelinews.com</t>
  </si>
  <si>
    <t>bf02be4c7e74c6f890892c9dd7047e56</t>
  </si>
  <si>
    <t>Purbelinews.com 300x250</t>
  </si>
  <si>
    <t>aetchells@imaging-resource.com</t>
  </si>
  <si>
    <t>Imaging-resource.com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</si>
  <si>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</si>
  <si>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</si>
  <si>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</si>
  <si>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</si>
  <si>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</si>
  <si>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Imaging-resource.com  US 728x90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</si>
  <si>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</si>
  <si>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</si>
  <si>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</si>
  <si>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</si>
  <si>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</si>
  <si>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</si>
  <si>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</si>
  <si>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</si>
  <si>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agoldberg@hotpopnow.com</t>
  </si>
  <si>
    <t>HotPopNow, Inc. (Spikey.com)</t>
  </si>
  <si>
    <t>02e6bbf91db74fc5bb0d19cf0823032f</t>
  </si>
  <si>
    <t>Hotpopcooking.com #2 728x90</t>
  </si>
  <si>
    <t>03cdd5ec8a30108d4a9538cf90e29e16</t>
  </si>
  <si>
    <t>Hotpoppets.com Mobile 1 300x250</t>
  </si>
  <si>
    <t>041c677ef944cc6862337eb1b279495f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</si>
  <si>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</si>
  <si>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</si>
  <si>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</si>
  <si>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</si>
  <si>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</si>
  <si>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</si>
  <si>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</si>
  <si>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08d2d4139af7ab4835099cf509ceddb6</t>
  </si>
  <si>
    <t>Hotpopbuzz.com Mobile 300x250</t>
  </si>
  <si>
    <t>098852052bc788016c41d2156ca0a192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</si>
  <si>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</si>
  <si>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</si>
  <si>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</si>
  <si>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</si>
  <si>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</si>
  <si>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</si>
  <si>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</si>
  <si>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0fc387f39cadc057608865f7b117eaf0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</si>
  <si>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</si>
  <si>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</si>
  <si>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</si>
  <si>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</si>
  <si>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</si>
  <si>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</si>
  <si>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</si>
  <si>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</si>
  <si>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</si>
  <si>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</si>
  <si>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</si>
  <si>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</si>
  <si>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</si>
  <si>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</si>
  <si>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</si>
  <si>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</si>
  <si>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</si>
  <si>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1be8c0ea9355dbeef5ea193cb6a07b09</t>
  </si>
  <si>
    <t>Viralhotzone.com #1 728x90</t>
  </si>
  <si>
    <t>1da1976d50b115486a1435d01fcb725c</t>
  </si>
  <si>
    <t>Hotpopgamer.com 728x90_1</t>
  </si>
  <si>
    <t>1dac03f46c4d11f725eb93f1059aa15d</t>
  </si>
  <si>
    <t>Hotpoptech.com 300x250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</si>
  <si>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</si>
  <si>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</si>
  <si>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</si>
  <si>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</si>
  <si>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</si>
  <si>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</si>
  <si>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</si>
  <si>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</si>
  <si>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36ab283c7aefdc0d30a14b8bdac2d8ec</t>
  </si>
  <si>
    <t>Spikey.com Mobile__1 728x90</t>
  </si>
  <si>
    <t>36c9a8af0d82987279aa0c9bef289e8d</t>
  </si>
  <si>
    <t>Hotpoptech.com 160x600</t>
  </si>
  <si>
    <t>3a620e8711267b435d8ae23524fa95c8</t>
  </si>
  <si>
    <t>Hotpopmovies.com #2 728x90</t>
  </si>
  <si>
    <t>3bb273eac302ba985e4f54e2fc403beb</t>
  </si>
  <si>
    <t>Hotpopfitness.com Mobile 728x90</t>
  </si>
  <si>
    <t>3d36a1a6a87fd331344e62572380a04a</t>
  </si>
  <si>
    <t>Hotpopmovies.com Mobile 728x90</t>
  </si>
  <si>
    <t>3e12454b84527321f993e85d04d5c93f</t>
  </si>
  <si>
    <t>Zingery.com_1 728x90</t>
  </si>
  <si>
    <t>3f735c795030aaf0801d06a93f04bfa0</t>
  </si>
  <si>
    <t>Spikey.com ΓÇï_1 300x250</t>
  </si>
  <si>
    <t>3f834d1c0f1d29b2b05228a98dec97df</t>
  </si>
  <si>
    <t>Hotpopparenting.com Mobile 728x90</t>
  </si>
  <si>
    <t>40a775979a4eb8d72b1f4cc5ea331645</t>
  </si>
  <si>
    <t>Hotpopmoney.com #2 300x250</t>
  </si>
  <si>
    <t>44fa5991d3020db6e0ba8891c536fed2</t>
  </si>
  <si>
    <t>Hotpoptech.com Mobile 728x90</t>
  </si>
  <si>
    <t>461b64fab55ceacb87aa6d81edb76cfc</t>
  </si>
  <si>
    <t>Hotpoplifestyle.com #2 300x250</t>
  </si>
  <si>
    <t>47308cd826da36698a0e45ab91267368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</si>
  <si>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</si>
  <si>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</si>
  <si>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</si>
  <si>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</si>
  <si>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</si>
  <si>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</si>
  <si>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</si>
  <si>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</si>
  <si>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</si>
  <si>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</si>
  <si>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</si>
  <si>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</si>
  <si>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</si>
  <si>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</si>
  <si>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</si>
  <si>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57c8e3f1ce26c9caa8cc75f5da3efc06</t>
  </si>
  <si>
    <t>Hotpopfood.com 728x90_2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</si>
  <si>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</si>
  <si>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</si>
  <si>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</si>
  <si>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</si>
  <si>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</si>
  <si>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</si>
  <si>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</si>
  <si>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</si>
  <si>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644825632f2d7cb634ea12ddef6c9f68</t>
  </si>
  <si>
    <t>Spikey.com Mobile__2 300x250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</si>
  <si>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</si>
  <si>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</si>
  <si>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</si>
  <si>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</si>
  <si>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</si>
  <si>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</si>
  <si>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</si>
  <si>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</si>
  <si>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</si>
  <si>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</si>
  <si>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</si>
  <si>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</si>
  <si>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</si>
  <si>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</si>
  <si>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6d7010eadc4e83a2589a969a6b69057c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</si>
  <si>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</si>
  <si>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</si>
  <si>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</si>
  <si>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</si>
  <si>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</si>
  <si>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</si>
  <si>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</si>
  <si>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</si>
  <si>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</si>
  <si>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74f8534c950197f34e8396954176902b</t>
  </si>
  <si>
    <t>Viralrip.com #1 728x90</t>
  </si>
  <si>
    <t>77087d85f092474411e89579ea3b4a76</t>
  </si>
  <si>
    <t>Hotpoptech.com 728x90</t>
  </si>
  <si>
    <t>7b513ef61acd203ac907aaf046a947ba</t>
  </si>
  <si>
    <t>Spikey.com_1 728x90</t>
  </si>
  <si>
    <t>7e9a357969ac8c49a31d2b6209245c2f</t>
  </si>
  <si>
    <t>Hotpoptech.com 300x600</t>
  </si>
  <si>
    <t>7ead89874831582a00fde42ec2c84f20</t>
  </si>
  <si>
    <t>Zingery.com Mobile__2 728x90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</si>
  <si>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</si>
  <si>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</si>
  <si>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</si>
  <si>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</si>
  <si>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</si>
  <si>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</si>
  <si>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8933f2c536d68e78434a779d9ebb6ff6</t>
  </si>
  <si>
    <t>Hotpoplifestyle.com 300x600</t>
  </si>
  <si>
    <t>8f0b32e196d80d91e4c6d5fe34676a7f</t>
  </si>
  <si>
    <t>Hotpopfitness.com #2 728x90</t>
  </si>
  <si>
    <t>8f5cd06f6b41cb4102b5106ff84bf14f</t>
  </si>
  <si>
    <t>Hotpoptravel.com 300x600</t>
  </si>
  <si>
    <t>96730d8877b892fccc5251564a14fb65</t>
  </si>
  <si>
    <t>Hotpopmovies.com 300x600</t>
  </si>
  <si>
    <t>9761d5829563ade1b90f826a8d9e89fa</t>
  </si>
  <si>
    <t>Hotpopfitness.com #2 300x250</t>
  </si>
  <si>
    <t>9b0469a5d68c353a27e3841b99813586</t>
  </si>
  <si>
    <t>Zingery.com_2 728x90</t>
  </si>
  <si>
    <t>9d006412da572a7ae17d52ddc6781e5e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</si>
  <si>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</si>
  <si>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</si>
  <si>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</si>
  <si>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</si>
  <si>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</si>
  <si>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</si>
  <si>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</si>
  <si>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ae7f9ebf49933db8411bd839706a377b</t>
  </si>
  <si>
    <t>Hotpopmoney.com 728x90</t>
  </si>
  <si>
    <t>af073590acdf39173e5b992d66598778</t>
  </si>
  <si>
    <t>Hotpopparenting.com #2 728x90</t>
  </si>
  <si>
    <t>af9d96779e5755305b1066f1ef67e8e3</t>
  </si>
  <si>
    <t>Hotpopbuzz.com Mobile 728x90</t>
  </si>
  <si>
    <t>afd305061107a6c8d47aed2ef6ce5453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</si>
  <si>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</si>
  <si>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</si>
  <si>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</si>
  <si>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</si>
  <si>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</si>
  <si>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</si>
  <si>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</si>
  <si>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b8c9bc6d094101d0f94e5298c3328829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</si>
  <si>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</si>
  <si>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</si>
  <si>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</si>
  <si>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</si>
  <si>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</si>
  <si>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</si>
  <si>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</si>
  <si>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</si>
  <si>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</si>
  <si>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</si>
  <si>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</si>
  <si>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</si>
  <si>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</si>
  <si>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</si>
  <si>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</si>
  <si>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c62ccf21825dacf8eed0013889d5b7e7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</si>
  <si>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</si>
  <si>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</si>
  <si>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</si>
  <si>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</si>
  <si>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</si>
  <si>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c72f70f37958bd1ed4e5bb80858441bd</t>
  </si>
  <si>
    <t>Hotpoplifestyle.com 728x90</t>
  </si>
  <si>
    <t>c7377b944bddb6dc7fa8971feb2bb2fc</t>
  </si>
  <si>
    <t>Viralhotzone.com #2 300x250</t>
  </si>
  <si>
    <t>c7d7b1492be16d869d58bae5c9d6f375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</si>
  <si>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</si>
  <si>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</si>
  <si>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</si>
  <si>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</si>
  <si>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</si>
  <si>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</si>
  <si>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</si>
  <si>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d1bf0f023ea679ea17d007c941060489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</si>
  <si>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</si>
  <si>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</si>
  <si>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</si>
  <si>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</si>
  <si>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</si>
  <si>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d37cbc3abbc5ed60dcb54dc7c3bbb1e1</t>
  </si>
  <si>
    <t>Hotpoppets.com 160x600</t>
  </si>
  <si>
    <t>d43737352f72f4708cf08faf64edc2e7</t>
  </si>
  <si>
    <t>Hotpoptravel.com 728x90_2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</si>
  <si>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</si>
  <si>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</si>
  <si>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</si>
  <si>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</si>
  <si>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</si>
  <si>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</si>
  <si>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</si>
  <si>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</si>
  <si>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dff11aea31995c078a85bd25515c3096</t>
  </si>
  <si>
    <t>Hotpoptech.com Mobile 300x250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</si>
  <si>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</si>
  <si>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</si>
  <si>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</si>
  <si>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</si>
  <si>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</si>
  <si>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</si>
  <si>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ea5cb5f279a48f8fe2a0483c8f0bec42</t>
  </si>
  <si>
    <t>Hotpoptravel.com 160x600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</si>
  <si>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</si>
  <si>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</si>
  <si>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</si>
  <si>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</si>
  <si>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</si>
  <si>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</si>
  <si>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</si>
  <si>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</si>
  <si>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f4b82b1696fbd6a63d14b3dd3eadcff4</t>
  </si>
  <si>
    <t>Viralrip.com 300x600</t>
  </si>
  <si>
    <t>fbdc3396284b1ff4ed60019e784a3dde</t>
  </si>
  <si>
    <t>Spikey.com Mobile__2 728x90</t>
  </si>
  <si>
    <t>fe4266440d7f9af23177cbba787d5f18</t>
  </si>
  <si>
    <t>Hotpopbeauty.com 728x90</t>
  </si>
  <si>
    <t>fedc2725f9ee6f3950ce88467d5dbb44</t>
  </si>
  <si>
    <t>Viralrip.com #2 728x90</t>
  </si>
  <si>
    <t>ahmed@footballmedia.com</t>
  </si>
  <si>
    <t>Football Media (soccerlens.com)</t>
  </si>
  <si>
    <t>ajonline55@gmail.com</t>
  </si>
  <si>
    <t>Wired Media (Gymplan.com)</t>
  </si>
  <si>
    <t>26c91a4bfc1aabbdb9bcf64281d2e78f</t>
  </si>
  <si>
    <t>Godviral.com 728x90</t>
  </si>
  <si>
    <t>akashs@abpnews.in</t>
  </si>
  <si>
    <t>ABP NEWS NETWORK PVT. LTD.</t>
  </si>
  <si>
    <t>38abd0b36efeabf9133fa8cb1c584d20</t>
  </si>
  <si>
    <t>Abplive.in Mobile US 300x250</t>
  </si>
  <si>
    <t>e3051f72699f17a188c72c62bc27213a</t>
  </si>
  <si>
    <t>Abplive.in Mobile IN 300x250</t>
  </si>
  <si>
    <t>alan.boodman@verizon.net</t>
  </si>
  <si>
    <t>Racing-reference.info</t>
  </si>
  <si>
    <t>6ee446dd6018fda0945fd9367d9bf60a</t>
  </si>
  <si>
    <t>Racing-reference.info 300x250</t>
  </si>
  <si>
    <t>c9fcf27ed7e8d2c946a92ffff96d436c</t>
  </si>
  <si>
    <t>Racing-reference.info BTF 728x90</t>
  </si>
  <si>
    <t>d9344bcd4dad8b23d754d35381798a02</t>
  </si>
  <si>
    <t>Racing-reference.info ATF 728x90</t>
  </si>
  <si>
    <t>ddb0d37c7143c2e3503f140c481f9011</t>
  </si>
  <si>
    <t>Racing-reference.info 160x600</t>
  </si>
  <si>
    <t>albert@baronsmedia.com</t>
  </si>
  <si>
    <t>Barons Media (Hypster.com)</t>
  </si>
  <si>
    <t>0249ba809d4da184429f4659f37b8bee</t>
  </si>
  <si>
    <t>Cover32.com #2 300x250</t>
  </si>
  <si>
    <t>072592d1edc09d11394a6816b8e4aadd</t>
  </si>
  <si>
    <t>Best-horror-movies.com 160x600</t>
  </si>
  <si>
    <t>0b5a1a0a5ad7dffe6f4e6159b746d50d</t>
  </si>
  <si>
    <t>Koalasplayground.com 728x90</t>
  </si>
  <si>
    <t>19135334067e8cb47bab59ead2be35e1</t>
  </si>
  <si>
    <t>Firstpost.com 728x90</t>
  </si>
  <si>
    <t>1e6d034bcf095d0c51d235a6a424b647</t>
  </si>
  <si>
    <t>Diversiontv.com 728x90</t>
  </si>
  <si>
    <t>2bbe480c9bfe1942d84eb6af30467bbd</t>
  </si>
  <si>
    <t>Cover32.com #5 300x250</t>
  </si>
  <si>
    <t>3239d3ea8d051f245b71387bc443bee9</t>
  </si>
  <si>
    <t>Openstudy.com 300x250</t>
  </si>
  <si>
    <t>331b44f159a129e544317792407bc9ba</t>
  </si>
  <si>
    <t>Best-horror-movies.com 300x250</t>
  </si>
  <si>
    <t>45394e7391dc3aedaaee52f874ac1f60</t>
  </si>
  <si>
    <t>Baseballprospectus.com #1 300x600</t>
  </si>
  <si>
    <t>53326f2a05781f3935dd0bde1cdcaade</t>
  </si>
  <si>
    <t>Homemade-gifts-made-easy.com 300x250</t>
  </si>
  <si>
    <t>609b35b69efde9c7712ddba6c6c2eded</t>
  </si>
  <si>
    <t>Baseballprospectus.com #1 300x250</t>
  </si>
  <si>
    <t>66a95c31c47ab40fbd9b4dd09927291b</t>
  </si>
  <si>
    <t>Titlecapitalization.com 728x90</t>
  </si>
  <si>
    <t>6bc549ae7f614f34a8a4fcce5f901de5</t>
  </si>
  <si>
    <t>Cover32.com #4 300x250</t>
  </si>
  <si>
    <t>6ec7b35a4e3d34e534373fa81af8f647</t>
  </si>
  <si>
    <t>Dramabeans.com #2 728x90</t>
  </si>
  <si>
    <t>7f36fe9a305e915937e2322e3c7e1595</t>
  </si>
  <si>
    <t>Allaccess.com 160x600</t>
  </si>
  <si>
    <t>8433e2c793b58b5335d959231351c865</t>
  </si>
  <si>
    <t>Segundamano.mx 160x600</t>
  </si>
  <si>
    <t>868bf3f9b2a04dbab0f6eb960a6eb953</t>
  </si>
  <si>
    <t>Cougarboard.com 300x250</t>
  </si>
  <si>
    <t>894d14d1526c6500ac65ffaf61ca420a</t>
  </si>
  <si>
    <t>Openstudy.com 160x600</t>
  </si>
  <si>
    <t>8bb669aefef2b0cb5f9eabc590b1098b</t>
  </si>
  <si>
    <t>Titlecapitalization.com Right 160x600</t>
  </si>
  <si>
    <t>8dfd0f765411de4fcd4a185ecdab51f8</t>
  </si>
  <si>
    <t>Gowilkes.com 300x250 ATF</t>
  </si>
  <si>
    <t>8e7aeffea2cb9cf3e9c86f278603d330</t>
  </si>
  <si>
    <t>Lapatilla.com 300x250</t>
  </si>
  <si>
    <t>90f154d1dda497870b17441ec0228e21</t>
  </si>
  <si>
    <t>Allaccess.com 728x90</t>
  </si>
  <si>
    <t>9eccc397d1ff6c8384de56f0607b6beb</t>
  </si>
  <si>
    <t>Dramabeans.com 728x90</t>
  </si>
  <si>
    <t>9f829c12e5ab2fee3524c3780913022d</t>
  </si>
  <si>
    <t>Titlecapitalization.com Left 160x600</t>
  </si>
  <si>
    <t>a90827c0a974653e9c1ca465f0f37a0c</t>
  </si>
  <si>
    <t>Openstudy.com 300x600</t>
  </si>
  <si>
    <t>ac8ed8a64cca8dee994e36f4cef1f09f</t>
  </si>
  <si>
    <t>Evite.com 728x90</t>
  </si>
  <si>
    <t>Margin Over Fill (Low Fill - Type G)</t>
  </si>
  <si>
    <t>adf299c3e1bae71e52e034cd3fefa3c0</t>
  </si>
  <si>
    <t>Gearculture.com 728x90</t>
  </si>
  <si>
    <t>b04ff57a20aa511036e001f38fee7406</t>
  </si>
  <si>
    <t>Diversiontv.com 300x250</t>
  </si>
  <si>
    <t>b1925af3ab53e501ccc438d3d0b91590</t>
  </si>
  <si>
    <t>Openstudy.com 728x90</t>
  </si>
  <si>
    <t>b27e55fc23912c222844d093b8d39e63</t>
  </si>
  <si>
    <t>Cover32.com #3 300x250</t>
  </si>
  <si>
    <t>c076987b4970be6ee41e7e3a5c1826de</t>
  </si>
  <si>
    <t>Gowilkes.com 728x90 BTF</t>
  </si>
  <si>
    <t>c8d1ed90bd667ef9fd3d5f6091264135</t>
  </si>
  <si>
    <t>Liveweatherblogs.com 300x250</t>
  </si>
  <si>
    <t>d108320f9dbb5b5e929e19af739b28b3</t>
  </si>
  <si>
    <t>Segundamano.mx 728x90</t>
  </si>
  <si>
    <t>d71aa72118c2797e007e596f392f82f0</t>
  </si>
  <si>
    <t>Baseballprospectus.com #1 728x90</t>
  </si>
  <si>
    <t>d8aefd90d1ed22f95ef6e67d795875ca</t>
  </si>
  <si>
    <t>Cover32.com #6 300x250</t>
  </si>
  <si>
    <t>dc064973ea135303be8760a1c2cbe669</t>
  </si>
  <si>
    <t>Koalasplayground.com 300x250</t>
  </si>
  <si>
    <t>e3cd4ba8f8b351bc97edd750c8d9207b</t>
  </si>
  <si>
    <t>Dramabeans.com #2 300x250</t>
  </si>
  <si>
    <t>ed70afcb34481ee12795350b5958d8f9</t>
  </si>
  <si>
    <t>Yobeat.com 300x250</t>
  </si>
  <si>
    <t>eecc9d531b6f2e13f7e342ab8fd66921</t>
  </si>
  <si>
    <t>Cover32.com 300x250</t>
  </si>
  <si>
    <t>f43e6ce6977bbb00b40257307caa31ba</t>
  </si>
  <si>
    <t>Cougarboard.com 728x90</t>
  </si>
  <si>
    <t>f7eac15b3a7f9ed0b1f50bf3a93a5d23</t>
  </si>
  <si>
    <t>Dramabeans.com 300x250</t>
  </si>
  <si>
    <t>f9ce35f5a5454a7108a6173d0ffc9b97</t>
  </si>
  <si>
    <t>fc4d30ca7b0fa98bf563cb3a93554eb5</t>
  </si>
  <si>
    <t>Yobeat.com 728x90</t>
  </si>
  <si>
    <t>alec@greatergood.com</t>
  </si>
  <si>
    <t>Greater Good Inc (12tomatoes.com)</t>
  </si>
  <si>
    <t>bbde6565d2c9e2651237738488b60d31</t>
  </si>
  <si>
    <t>Dustyoldthing.com 300x250</t>
  </si>
  <si>
    <t>alex@physorg.com</t>
  </si>
  <si>
    <t>phys.org</t>
  </si>
  <si>
    <t>43c8d7a2a41fbc88fe533a025b858df9</t>
  </si>
  <si>
    <t>Phys.org 728x90</t>
  </si>
  <si>
    <t>67908867da10f0610c3bf2e2fc9400e6</t>
  </si>
  <si>
    <t>Phys.org RB 300x250</t>
  </si>
  <si>
    <t>alexander.azarov@clickio.com</t>
  </si>
  <si>
    <t>Clickio (chimerarevo.com)</t>
  </si>
  <si>
    <t>20097f7937ac97e557eda052c69d0ff4</t>
  </si>
  <si>
    <t>Chimerarevo.com 300x250</t>
  </si>
  <si>
    <t>b4e2035b41fafcd18a95f150106d9acc</t>
  </si>
  <si>
    <t>Chimerarevo.com #2 300x250</t>
  </si>
  <si>
    <t>alichaudhry@urdupoint.com</t>
  </si>
  <si>
    <t>Urdupoint.com</t>
  </si>
  <si>
    <t>3b914c171e0981b52d01ef6ad75f5c5b</t>
  </si>
  <si>
    <t>Urdupoint.com 300x250 (ADX)</t>
  </si>
  <si>
    <t>alimehdipak@gmail.com</t>
  </si>
  <si>
    <t>Lolzepic.com</t>
  </si>
  <si>
    <t>14180ede98171daab89214a219333537</t>
  </si>
  <si>
    <t>9gid.com 160x600one tair 6</t>
  </si>
  <si>
    <t>227512249304866ef69a5c6a17799661</t>
  </si>
  <si>
    <t>9gid 300x250 tier 5</t>
  </si>
  <si>
    <t>23383fa5b0fa14ea7c1ea0d5cf478d26</t>
  </si>
  <si>
    <t>9gid 160x600two tier 6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</si>
  <si>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</si>
  <si>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</si>
  <si>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</si>
  <si>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</si>
  <si>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</si>
  <si>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</si>
  <si>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</si>
  <si>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</si>
  <si>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</si>
  <si>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</si>
  <si>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</si>
  <si>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</si>
  <si>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</si>
  <si>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</si>
  <si>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</si>
  <si>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</si>
  <si>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</si>
  <si>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</si>
  <si>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</si>
  <si>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</si>
  <si>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</si>
  <si>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</si>
  <si>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</si>
  <si>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</si>
  <si>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</si>
  <si>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</si>
  <si>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</si>
  <si>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</si>
  <si>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</si>
  <si>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</si>
  <si>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</si>
  <si>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</si>
  <si>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amazingmediallc@gmail.com</t>
  </si>
  <si>
    <t>Amazing Media LLC (koobuzz.com)</t>
  </si>
  <si>
    <t>4d3c5efce1cdf521d37c01a5595c08ec</t>
  </si>
  <si>
    <t>Poxer.com 728x90</t>
  </si>
  <si>
    <t>7f0cab1623f20e59cff17c2d72b1180e</t>
  </si>
  <si>
    <t>Koobuzz.com News Bottom 728x90</t>
  </si>
  <si>
    <t>9b0c8b5d0fa451851f2bc6472aa5657e</t>
  </si>
  <si>
    <t>KooBuzz News Top Rail 300x250</t>
  </si>
  <si>
    <t>e22cbc527308803d54e1faa138a38599</t>
  </si>
  <si>
    <t>Poxer.com 300x250</t>
  </si>
  <si>
    <t>amir.khalil2.70@gmail.com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</si>
  <si>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</si>
  <si>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</si>
  <si>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</si>
  <si>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</si>
  <si>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</si>
  <si>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148185b02ba6514cd0f6e94443249f6c</t>
  </si>
  <si>
    <t>Stickyday.com Sticky Format Sidebar Bottom 300x250</t>
  </si>
  <si>
    <t>1e29479397bae13b94cea35eef352f17</t>
  </si>
  <si>
    <t>Stickyday.com Sticky Format Sidebar Middle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</si>
  <si>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</si>
  <si>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</si>
  <si>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</si>
  <si>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</si>
  <si>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</si>
  <si>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</si>
  <si>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</si>
  <si>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</si>
  <si>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</si>
  <si>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</si>
  <si>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</si>
  <si>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</si>
  <si>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</si>
  <si>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</si>
  <si>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</si>
  <si>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</si>
  <si>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</si>
  <si>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</si>
  <si>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</si>
  <si>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</si>
  <si>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</si>
  <si>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</si>
  <si>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</si>
  <si>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</si>
  <si>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</si>
  <si>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Stickyday.com #2 300x250</t>
  </si>
  <si>
    <t>amit@digitaladvertising.com</t>
  </si>
  <si>
    <t>Raut Media (freenewsheadlines.com)</t>
  </si>
  <si>
    <t>1af0f1e0c31933f02d84300ed6d608ba</t>
  </si>
  <si>
    <t>Yourdailydip.com Header 728x90</t>
  </si>
  <si>
    <t>2dc911e14c350266136339141675dd23</t>
  </si>
  <si>
    <t>Yourdailydip.com Mobile Under Content 320x50</t>
  </si>
  <si>
    <t>78e4477e4837d7a9c02b58bbe07802ca</t>
  </si>
  <si>
    <t>Yourdailydip.com Mobile Header 320x50</t>
  </si>
  <si>
    <t>c4a413dc85e05433b6121c8c92a97e5e</t>
  </si>
  <si>
    <t>Yourdailydip.com Under Content Right 300x250</t>
  </si>
  <si>
    <t>f8fe5bab3059b46bf5fff6816530fde9</t>
  </si>
  <si>
    <t>Yourdailydip.com Under Content 728x90</t>
  </si>
  <si>
    <t>an@fidelity-media.com</t>
  </si>
  <si>
    <t>Fidelity Media (playstationlifestyle.net)</t>
  </si>
  <si>
    <t>22bb54edeb247e28e3f461663d714b74</t>
  </si>
  <si>
    <t>Popyard.com 728x90</t>
  </si>
  <si>
    <t>56b2287631c87b949831a78b1507e673</t>
  </si>
  <si>
    <t>9d4c042546b983f303ad5b53e3ff2055</t>
  </si>
  <si>
    <t>Popyard.com Tier 2 728x90</t>
  </si>
  <si>
    <t>9f66e7c7463d36a654abd6e4a66cd3af</t>
  </si>
  <si>
    <t>Popyard.com Tier 2 160x600</t>
  </si>
  <si>
    <t>acf69bcba4395bc773f97df942fa6841</t>
  </si>
  <si>
    <t>Bridgebase.com Tier 2 160x600</t>
  </si>
  <si>
    <t>b9c8dc090a7ca4631dccee0b45dd0628</t>
  </si>
  <si>
    <t>Popyard.com 160x600</t>
  </si>
  <si>
    <t>f183f75b7b161e555453a7b0e613bf13</t>
  </si>
  <si>
    <t>Popyard.com 300x250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</si>
  <si>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</si>
  <si>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</si>
  <si>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</si>
  <si>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</si>
  <si>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</si>
  <si>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</si>
  <si>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</si>
  <si>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</si>
  <si>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</si>
  <si>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</si>
  <si>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</si>
  <si>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</si>
  <si>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</si>
  <si>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</si>
  <si>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</si>
  <si>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</si>
  <si>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</si>
  <si>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</si>
  <si>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</si>
  <si>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</si>
  <si>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</si>
  <si>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</si>
  <si>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</si>
  <si>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</si>
  <si>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</si>
  <si>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</si>
  <si>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</si>
  <si>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</si>
  <si>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</si>
  <si>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</si>
  <si>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</si>
  <si>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</si>
  <si>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</si>
  <si>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</si>
  <si>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</si>
  <si>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</si>
  <si>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75d31b391e6e14edb04ba2422a19319e</t>
  </si>
  <si>
    <t>Jerseydigs.com Mobile 320x50</t>
  </si>
  <si>
    <t>778afea9d2a8a4b0be6ba633cdada712</t>
  </si>
  <si>
    <t>Brooklynflea.com BTF 300x250</t>
  </si>
  <si>
    <t>8d3da409fb5b875be08684f9729cdc1c</t>
  </si>
  <si>
    <t>Jerseydigs.com 300x250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</si>
  <si>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</si>
  <si>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</si>
  <si>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</si>
  <si>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</si>
  <si>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</si>
  <si>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</si>
  <si>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</si>
  <si>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</si>
  <si>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</si>
  <si>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</si>
  <si>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babf1f4f735cc0718bf92b27c1d307a9</t>
  </si>
  <si>
    <t>Jerseydigs.com 728x90</t>
  </si>
  <si>
    <t>c1fc0eee3293ec37388b3c46b5b3a44d</t>
  </si>
  <si>
    <t>Brownstoner.com ATF 728x90</t>
  </si>
  <si>
    <t>e32aeaadb6457bc80007b6027c455e38</t>
  </si>
  <si>
    <t>Candysdirt.com BTF 300x250</t>
  </si>
  <si>
    <t>andrew@realgoodmedia.com</t>
  </si>
  <si>
    <t>Real Good Media (gossiptrend.com)</t>
  </si>
  <si>
    <t>458b2db0a3866da8b053b351bf45f213</t>
  </si>
  <si>
    <t>Gossiptrend.com 300x250</t>
  </si>
  <si>
    <t>d82d9a38ef80cadf076c1d07f62f0699</t>
  </si>
  <si>
    <t>Gossiptrend.com Mobile 320x50</t>
  </si>
  <si>
    <t>ee00276b7cf636eb631f61f5a513d674</t>
  </si>
  <si>
    <t>Gossiptrend.com 728x90</t>
  </si>
  <si>
    <t>andrzej.marciniak@yieldriser.com</t>
  </si>
  <si>
    <t>Yieldriser (demotywatory.pl)</t>
  </si>
  <si>
    <t>1f7b287def061595491b58725e2bd52a</t>
  </si>
  <si>
    <t>4o_Demotywatory.pl 300x250 right ART</t>
  </si>
  <si>
    <t>567de93e9f23aa220d4890f7d0cd4c61</t>
  </si>
  <si>
    <t>Exsite.pl 728x90</t>
  </si>
  <si>
    <t>90db5bb62a47c663ac0665068f0cd250</t>
  </si>
  <si>
    <t>Joemonster.org 160x600</t>
  </si>
  <si>
    <t>9b36a095bf3ff00edd67c8342db10bd4</t>
  </si>
  <si>
    <t>4o_Demotywatory.pl 300x250 left ART</t>
  </si>
  <si>
    <t>9fe9c06dc46c45badba266fc9b11b0e7</t>
  </si>
  <si>
    <t>4o_Demotywatory.pl 336x280</t>
  </si>
  <si>
    <t>b53af81c7c05604b0ed3fa9f9a3cdf76</t>
  </si>
  <si>
    <t>popularnie_single_300x250_head_mobile</t>
  </si>
  <si>
    <t>c7cef02fcee18f4625c245645a0f6534</t>
  </si>
  <si>
    <t>Exsite.pl 300x250</t>
  </si>
  <si>
    <t>f14fa6ffadc6c9d046b26713b83992ba</t>
  </si>
  <si>
    <t>4p_joemonster.org 300x250 nowy</t>
  </si>
  <si>
    <t>f37579d4828699a0d9402894bb91721f</t>
  </si>
  <si>
    <t>dziennik.pl_300x600_SG_desktop</t>
  </si>
  <si>
    <t>andy.fishwick@potential.co.uk</t>
  </si>
  <si>
    <t>Timetobreak Ltd (gleems.com)</t>
  </si>
  <si>
    <t>65d427a03715ad971879f32147958347</t>
  </si>
  <si>
    <t>Pixte.com 728x90</t>
  </si>
  <si>
    <t>bb45ca04b7f1e132c3d89b294c243c81</t>
  </si>
  <si>
    <t>Pixte.com BTF 300x250</t>
  </si>
  <si>
    <t>d1e6b026e368c3b48e8cefe70319e25e</t>
  </si>
  <si>
    <t>Pixte.com ATF 300x250</t>
  </si>
  <si>
    <t>andy@socialholicnetwork.com</t>
  </si>
  <si>
    <t>ViralSmash.org</t>
  </si>
  <si>
    <t>04ef9ef44e100d0dba87c96a96dade73</t>
  </si>
  <si>
    <t>Blessthislist.com BTF-2 300x250</t>
  </si>
  <si>
    <t>0c5f88af9d4bb851569aa6afa3122b50</t>
  </si>
  <si>
    <t>Fitstylelife.com ATF 300x250</t>
  </si>
  <si>
    <t>0dd815a1b0664df8b50426bd93d5ff4f</t>
  </si>
  <si>
    <t>Boredlion.com BTF-Tier2 300x250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</si>
  <si>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</si>
  <si>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</si>
  <si>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</si>
  <si>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</si>
  <si>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</si>
  <si>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</si>
  <si>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</si>
  <si>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</si>
  <si>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39ce801107b713c3a0362df0aa1f0cd9</t>
  </si>
  <si>
    <t>Wildceleb.com BTF-2 300x250</t>
  </si>
  <si>
    <t>3b3d423369784f534e2fd7ec226f8568</t>
  </si>
  <si>
    <t>Idistracted.net BTF-2 300x250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</si>
  <si>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</si>
  <si>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</si>
  <si>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</si>
  <si>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</si>
  <si>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</si>
  <si>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</si>
  <si>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</si>
  <si>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</si>
  <si>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</si>
  <si>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</si>
  <si>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</si>
  <si>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</si>
  <si>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56b32779631bae9e52085b2a437e73bf</t>
  </si>
  <si>
    <t>Blessthislist.com BTF 300x250</t>
  </si>
  <si>
    <t>5825f62cc32f4815d31761ebc322abd3</t>
  </si>
  <si>
    <t>Mycarconnector.com ATF 728x90</t>
  </si>
  <si>
    <t>5ebb1c5e443d993ab96e5bed3ee67107</t>
  </si>
  <si>
    <t>Trendbait.com ATF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</si>
  <si>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</si>
  <si>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</si>
  <si>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</si>
  <si>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</si>
  <si>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</si>
  <si>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</si>
  <si>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718a4f5f660195ae71ee3ea748a88d4a</t>
  </si>
  <si>
    <t>Fitstylelife.com BTF 728x90</t>
  </si>
  <si>
    <t>772c9e20b863915da966deff08c3c163</t>
  </si>
  <si>
    <t>Blessthislist.com BTF 728x90</t>
  </si>
  <si>
    <t>7cf6290ce7e103cad37b1ad7f7bf97f8</t>
  </si>
  <si>
    <t>Lolboom.net BTF 728x90</t>
  </si>
  <si>
    <t>7fa51a6ffee20e0058ba94a80661d9ea</t>
  </si>
  <si>
    <t>Funnygov.com ATF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</si>
  <si>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</si>
  <si>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</si>
  <si>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</si>
  <si>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</si>
  <si>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</si>
  <si>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</si>
  <si>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8b72b6233b71900c1aa29b990d6da4c9</t>
  </si>
  <si>
    <t>Funnygov.com BTF 728x90</t>
  </si>
  <si>
    <t>921f80c293f5f3ebe69ea6d24c13cd46</t>
  </si>
  <si>
    <t>Wildceleb.com Mobile 300x250</t>
  </si>
  <si>
    <t>9507812f736e64f65a9db835ea9dee7e</t>
  </si>
  <si>
    <t>Fitstylelife.com ATF 728x90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</si>
  <si>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</si>
  <si>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</si>
  <si>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</si>
  <si>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</si>
  <si>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</si>
  <si>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</si>
  <si>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</si>
  <si>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</si>
  <si>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</si>
  <si>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</si>
  <si>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</si>
  <si>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</si>
  <si>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</si>
  <si>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</si>
  <si>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</si>
  <si>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</si>
  <si>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c214af25e20d0455d168320cd2bed656</t>
  </si>
  <si>
    <t>Funnygov.com BTF-2 300x250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</si>
  <si>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</si>
  <si>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</si>
  <si>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</si>
  <si>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</si>
  <si>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</si>
  <si>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</si>
  <si>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cfb6d757ed983e5a19726d492e4f1efc</t>
  </si>
  <si>
    <t>Resharable.org ATF 728x90</t>
  </si>
  <si>
    <t>d62ef546206361557a52820cada59800</t>
  </si>
  <si>
    <t>Boredlion.com BTF-2 300x250</t>
  </si>
  <si>
    <t>de8fb8a4117bec00fc07f4cfe1aee135</t>
  </si>
  <si>
    <t>Wildceleb.com Mobile 320x50</t>
  </si>
  <si>
    <t>df0083af4748a70d64c1d368b820ebbc</t>
  </si>
  <si>
    <t>Mycarconnector.com BTF 300x250</t>
  </si>
  <si>
    <t>e72f09d8022416a19af6ad442b09769e</t>
  </si>
  <si>
    <t>Bluelionsports.com ATF 300x250</t>
  </si>
  <si>
    <t>fcad34f2f3e22c1435a8b5704679c78f</t>
  </si>
  <si>
    <t>Lolboom.net ATF 300x250</t>
  </si>
  <si>
    <t>andy@traffiqexchange.com</t>
  </si>
  <si>
    <t>Traffiq Exchange (uproxx.com)</t>
  </si>
  <si>
    <t>24a3ed456f166d9d40be11f810280398</t>
  </si>
  <si>
    <t>Teachertube.com 300x250</t>
  </si>
  <si>
    <t>b03932e56b9489faeeef674d605cecf6</t>
  </si>
  <si>
    <t>Teachertube.com 728x90</t>
  </si>
  <si>
    <t>antar@soundmeup.com</t>
  </si>
  <si>
    <t>Soundmeup.com</t>
  </si>
  <si>
    <t>5a8791d56bf2b0c2ffb46d194f85c678</t>
  </si>
  <si>
    <t>Soundmeup.com MX 300x250</t>
  </si>
  <si>
    <t>7561f01021f9a8d1e390bf0e436e637c</t>
  </si>
  <si>
    <t>Soundmeup.com USA 300x250</t>
  </si>
  <si>
    <t>7be317e8c0ef4dc8841d1b2011092bbc</t>
  </si>
  <si>
    <t>Soundmeup.com MX 728x90</t>
  </si>
  <si>
    <t>914862856c7fbb78f74fb092d3d8f3db</t>
  </si>
  <si>
    <t>Soundmeup.com USA 728x90</t>
  </si>
  <si>
    <t>anthony@wlkholdings.com</t>
  </si>
  <si>
    <t>WLK Holdings</t>
  </si>
  <si>
    <t>6db75ccf471c791f5c5952dcb3fa03a8</t>
  </si>
  <si>
    <t>Mobilelikez.com #3 300x250</t>
  </si>
  <si>
    <t>6f977c1e77dd5833f67101baafbb4ba9</t>
  </si>
  <si>
    <t>Mobilelikez.com #2 300x250</t>
  </si>
  <si>
    <t>8253fe5075058b85cdfee35c4cd2ce8a</t>
  </si>
  <si>
    <t>Mobilelikez.com 300x250</t>
  </si>
  <si>
    <t>aquiroga@batangamedia.com</t>
  </si>
  <si>
    <t>Batanga Media (Bolsademulher.com)</t>
  </si>
  <si>
    <t>aran@nbadraft.net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</si>
  <si>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</si>
  <si>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</si>
  <si>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</si>
  <si>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</si>
  <si>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</si>
  <si>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</si>
  <si>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</si>
  <si>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</si>
  <si>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Nbadraft.net 300x250</t>
  </si>
  <si>
    <t>arditkrasniqi@fungo-shpk.com</t>
  </si>
  <si>
    <t>publicfunny.com</t>
  </si>
  <si>
    <t>09f5541c2d4fe65a9bbd8e3c9e1a6fcc</t>
  </si>
  <si>
    <t>Publicfunny.com 300x250</t>
  </si>
  <si>
    <t>1e41afc228701e0de3c9f79fd2a5a638</t>
  </si>
  <si>
    <t>Ukfunny.com 300x250</t>
  </si>
  <si>
    <t>4dec6e09b2caff9563123da521a93e8b</t>
  </si>
  <si>
    <t>Laughwithus.me 300x250</t>
  </si>
  <si>
    <t>95a35f494c3dbe5be5588b30a75062bd</t>
  </si>
  <si>
    <t>Publicfunny.com #2 300x250</t>
  </si>
  <si>
    <t>f8ae37bb7d5b88e6ae585f12f14e4c52</t>
  </si>
  <si>
    <t>Laughwithus.me #2 300x250</t>
  </si>
  <si>
    <t>faa904cb4b6194ea420d9567ffee8c0c</t>
  </si>
  <si>
    <t>Ukfunny.com #2 300x250</t>
  </si>
  <si>
    <t>arfintonny@gmail.com</t>
  </si>
  <si>
    <t>Rupcare.com</t>
  </si>
  <si>
    <t>8ea1e435a4cbd681cd56362fa7dd1607</t>
  </si>
  <si>
    <t>Rupcare.com 160x600</t>
  </si>
  <si>
    <t>ab57890874777e7471a05195bd2311ff</t>
  </si>
  <si>
    <t>Rupcare.com 728x90</t>
  </si>
  <si>
    <t>d38a23a113665abb568fcb013588963b</t>
  </si>
  <si>
    <t>Rupcare.com 300x250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</si>
  <si>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</si>
  <si>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</si>
  <si>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</si>
  <si>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</si>
  <si>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</si>
  <si>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</si>
  <si>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</si>
  <si>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arran@wizzed.com</t>
  </si>
  <si>
    <t>Wizzed.com</t>
  </si>
  <si>
    <t>3978dfac781e6491e1ea50227b96a988</t>
  </si>
  <si>
    <t>Mozomotors.com #2 300x250</t>
  </si>
  <si>
    <t>3e30b6e55d48c57b21e632066111d40c</t>
  </si>
  <si>
    <t>Mozomotors.com #4 300x250</t>
  </si>
  <si>
    <t>52e2d420a53f233b65b33b8e7080eee8</t>
  </si>
  <si>
    <t>Mozomotors.com #3 300x250</t>
  </si>
  <si>
    <t>6a839e312e4818d553102087b596c7da</t>
  </si>
  <si>
    <t>Mozomotors.com #1 728x90</t>
  </si>
  <si>
    <t>bdfe5696d328624717bec7d60a16a9d7</t>
  </si>
  <si>
    <t>Sportsmozo.com #3 300x250</t>
  </si>
  <si>
    <t>bf763ced4014a01c2469bcb957a33e21</t>
  </si>
  <si>
    <t>Sportsmozo.com #1 728x90</t>
  </si>
  <si>
    <t>e77bc59eeae8a25820ef958b3f0aa86c</t>
  </si>
  <si>
    <t>Sportsmozo.com #4 300x250</t>
  </si>
  <si>
    <t>f6e36febd46aed81542530230c7f1976</t>
  </si>
  <si>
    <t>Mozomotors.com #1 300x250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</si>
  <si>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</si>
  <si>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</si>
  <si>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</si>
  <si>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</si>
  <si>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</si>
  <si>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</si>
  <si>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a26c29a4e10bbeaf04d9389b0c4b0d17</t>
  </si>
  <si>
    <t>Artigonal.com 300x600</t>
  </si>
  <si>
    <t>b3050cd83453b7d0bf62bc44752752ed</t>
  </si>
  <si>
    <t>Articlesbase.com 300x600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</si>
  <si>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</si>
  <si>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</si>
  <si>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</si>
  <si>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</si>
  <si>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</si>
  <si>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</si>
  <si>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</si>
  <si>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</si>
  <si>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</si>
  <si>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</si>
  <si>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</si>
  <si>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</si>
  <si>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</si>
  <si>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</si>
  <si>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1bf45f6cd16fb4898a2444a991ad2cd9</t>
  </si>
  <si>
    <t>Laaloosh 160x600</t>
  </si>
  <si>
    <t>2f32af840ef3bac79f6f23f5f950b89c</t>
  </si>
  <si>
    <t>Ps3hax.net #2 728x90</t>
  </si>
  <si>
    <t>3bcabde8e92ba2f74879a9c291cc5f8a</t>
  </si>
  <si>
    <t>Lifewithdogs.tv 300x250</t>
  </si>
  <si>
    <t>49bd5911e338d676822305b013c497b6</t>
  </si>
  <si>
    <t>Laaloosh 300x250</t>
  </si>
  <si>
    <t>5538cfa1ff764dc313a60bb8b8594e2f</t>
  </si>
  <si>
    <t>Tech-recipes.com 300x250</t>
  </si>
  <si>
    <t>5af98b2adc5e65fe1acb689f7c217a53</t>
  </si>
  <si>
    <t>Ps3hax.net #2 300x250</t>
  </si>
  <si>
    <t>5e65c7096000fe5aa997e24de321d3dc</t>
  </si>
  <si>
    <t>Ps3hax.net 728x90</t>
  </si>
  <si>
    <t>8b041d4af22dc2b847156f4d0af9a8ab</t>
  </si>
  <si>
    <t>DreamViews 160x600</t>
  </si>
  <si>
    <t>8c90ed3a232da93dd2cfccac5a29c5dd</t>
  </si>
  <si>
    <t>Ps3hax.net 160x600</t>
  </si>
  <si>
    <t>8d5a00194e83ee3873f650b3c06e340f</t>
  </si>
  <si>
    <t>Dashhacks.com 300x250</t>
  </si>
  <si>
    <t>9fde9a760feb2693a0b2410e564d5782</t>
  </si>
  <si>
    <t>Justpushstart 300x250</t>
  </si>
  <si>
    <t>bde76df25e3a7313ea84be078fef8ccf</t>
  </si>
  <si>
    <t>Qj.net 300x250</t>
  </si>
  <si>
    <t>da0db452f58a4f85954bf78840f82552</t>
  </si>
  <si>
    <t>Reptileforums 728x90</t>
  </si>
  <si>
    <t>dd2625b056b2d45c9ab15d1dd7f1ae91</t>
  </si>
  <si>
    <t>Ps3hax.net 300x250</t>
  </si>
  <si>
    <t>ed47cbb9b076015a319f78ef43b688d1</t>
  </si>
  <si>
    <t>Tech-recipes.com 160x600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</si>
  <si>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</si>
  <si>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</si>
  <si>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</si>
  <si>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</si>
  <si>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</si>
  <si>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</si>
  <si>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</si>
  <si>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</si>
  <si>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</si>
  <si>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</t>
  </si>
  <si>
    <t>efc3feaa87cd20e5b5341fd05799be81</t>
  </si>
  <si>
    <t>Csgo.steamanalyst.com #2 728x90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</si>
  <si>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</si>
  <si>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</si>
  <si>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</si>
  <si>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</si>
  <si>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</si>
  <si>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</si>
  <si>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</si>
  <si>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</si>
  <si>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</si>
  <si>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</si>
  <si>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</si>
  <si>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</si>
  <si>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</si>
  <si>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</si>
  <si>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</si>
  <si>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</si>
  <si>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</si>
  <si>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</si>
  <si>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</si>
  <si>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Mugshots.com Mobile BTF 300x250</t>
  </si>
  <si>
    <t>bchuen@froppit.com</t>
  </si>
  <si>
    <t>Froppit Inc. (AccessTheStars.com)</t>
  </si>
  <si>
    <t>29664500057fe58152a6e9a8adecaf89</t>
  </si>
  <si>
    <t>Accessthestars.com 300x250</t>
  </si>
  <si>
    <t>8d3f5e615a7251daeeac5fc39e2e3e79</t>
  </si>
  <si>
    <t>Accessthestars.com 728x90</t>
  </si>
  <si>
    <t>bd74d8216092119afbcaac5c0ada7bc5</t>
  </si>
  <si>
    <t>Accessthestars.com #2 300x250</t>
  </si>
  <si>
    <t>bdev@petbloglife.com</t>
  </si>
  <si>
    <t>Petbloglife.com</t>
  </si>
  <si>
    <t>019f20bbd76d2e896977341ee0b345ba</t>
  </si>
  <si>
    <t>$$1.50 Menemag.com 728x90</t>
  </si>
  <si>
    <t>0d905a365959b454c0aa48cbffbb6d44</t>
  </si>
  <si>
    <t>2720e1fcffa22e682248e0f6d210b996</t>
  </si>
  <si>
    <t>$$$$$0.50 Menemag.com #2 300x250</t>
  </si>
  <si>
    <t>3cb69dbf3abffa6c5bc89812d7011286</t>
  </si>
  <si>
    <t>$0.38 Petbloglife.com #2 300x250</t>
  </si>
  <si>
    <t>4445f1513a3ca4756a180da8316f1f7a</t>
  </si>
  <si>
    <t>$$1.50Menemag.com 300x250</t>
  </si>
  <si>
    <t>4f9b6c1a14309ae0820e2b078fffb96a</t>
  </si>
  <si>
    <t>$0.38 Petbloglife.com #2 728x90</t>
  </si>
  <si>
    <t>99cc588f55fcaaa5197cc4b83f83ee79</t>
  </si>
  <si>
    <t>$$$$$0.50 Pregnanny.com #2 300x250</t>
  </si>
  <si>
    <t>9d7840cfaea1dc3bd1e64bfcf002760f</t>
  </si>
  <si>
    <t>$$$$$0.50 Menemag.com #2 728x90</t>
  </si>
  <si>
    <t>b57d6e6d5384cc6edf81f2fa9f7f7937</t>
  </si>
  <si>
    <t>c970ca670c7d848b308d40e61ff13409</t>
  </si>
  <si>
    <t>$$$1.50 Pregnanny.com 728x90</t>
  </si>
  <si>
    <t>dfc677e284201fdfff797ca2fc079313</t>
  </si>
  <si>
    <t>$$$1.50 Pregnanny.com 300x250</t>
  </si>
  <si>
    <t>efe2f077ffa3a1314ecf5b7538e3aa19</t>
  </si>
  <si>
    <t>$$$$$0.50 Pregnanny.com #2 728x90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</si>
  <si>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</si>
  <si>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</si>
  <si>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</si>
  <si>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</si>
  <si>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</si>
  <si>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</si>
  <si>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belalonline@hotmail.com</t>
  </si>
  <si>
    <t>Justgirlythings.co</t>
  </si>
  <si>
    <t>03e4635da971064fc7d9869e27482e80</t>
  </si>
  <si>
    <t>Justgirlythings.co 300x250</t>
  </si>
  <si>
    <t>ben.ospino@stockhouse.com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</si>
  <si>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</si>
  <si>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</si>
  <si>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</si>
  <si>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</si>
  <si>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</si>
  <si>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</si>
  <si>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</si>
  <si>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</si>
  <si>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</si>
  <si>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</si>
  <si>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Adzerk 300x600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</si>
  <si>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</si>
  <si>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</si>
  <si>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</si>
  <si>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</si>
  <si>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</si>
  <si>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</si>
  <si>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</si>
  <si>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</si>
  <si>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</si>
  <si>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</si>
  <si>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</si>
  <si>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</si>
  <si>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</si>
  <si>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</si>
  <si>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0056f83a6ae8376d4ea24598876c4353</t>
  </si>
  <si>
    <t>Ocala.com ATF HMG-Ocala 728x90</t>
  </si>
  <si>
    <t>005bc2087102505569c1f507395ea22e</t>
  </si>
  <si>
    <t>Theeagle.com BH Media B 300x250</t>
  </si>
  <si>
    <t>006068e9f1c7b989cd15d95343b248e1</t>
  </si>
  <si>
    <t>chillicothegazette.com BTF 300x250</t>
  </si>
  <si>
    <t>01bcd7c00f38ca5af1542dea14d2f3e7</t>
  </si>
  <si>
    <t>Fox2now.com BTF 300x250</t>
  </si>
  <si>
    <t>02c4bd15398ea11deaffe08599043fd2</t>
  </si>
  <si>
    <t>Thv11.com ATF 728x90</t>
  </si>
  <si>
    <t>0309bbe07aa52776fbc9eee50c6dfa53</t>
  </si>
  <si>
    <t>Journalnow.com BTF 728x90</t>
  </si>
  <si>
    <t>07015f5544e0233b7fc8cc9b5b25ad3f</t>
  </si>
  <si>
    <t>thestarpress.com ATF 300x250</t>
  </si>
  <si>
    <t>071171e779e36380469ae47b77858fbe</t>
  </si>
  <si>
    <t>The-dispatch.com ATF Lexington 300x250</t>
  </si>
  <si>
    <t>0763e282db0e35db02a08be98f8fb3e8</t>
  </si>
  <si>
    <t>Omaha.com ATF 728x90</t>
  </si>
  <si>
    <t>076be9620d7b793f2f592cedef5aa407</t>
  </si>
  <si>
    <t>Telegram.com 728x90</t>
  </si>
  <si>
    <t>07c44abe777924257ff534d6e2c42d25</t>
  </si>
  <si>
    <t>News-journalonline.com ATF HMG-Daytona 300x250</t>
  </si>
  <si>
    <t>0a72aa64a8f7c17d5cbcc58ea166281d</t>
  </si>
  <si>
    <t>Kgw.com ATF 300x250</t>
  </si>
  <si>
    <t>0bb9de316a10e1666d58e77c46014083</t>
  </si>
  <si>
    <t>democratandchronicle.com BTF 728x90</t>
  </si>
  <si>
    <t>0d01faeeb8dcb56e4c2d1e90728cabc9</t>
  </si>
  <si>
    <t>Wtvr.com ATF 300x250</t>
  </si>
  <si>
    <t>0d38e8dad63aa50f66088958bd676cec</t>
  </si>
  <si>
    <t>Wnep.com BTF 300x250</t>
  </si>
  <si>
    <t>0d74b0cb40835957b4f48335d7be3f0d</t>
  </si>
  <si>
    <t>Greenbaypressgazette.com BTF 300x250</t>
  </si>
  <si>
    <t>0dfa33075575d3d6c922619a399ed8af</t>
  </si>
  <si>
    <t>Nptelegraph.com ATF 728x90</t>
  </si>
  <si>
    <t>0f1f552e84ca4d67c0a1050f7d762b77</t>
  </si>
  <si>
    <t>Wtkr.com BTF 300x250</t>
  </si>
  <si>
    <t>0f2728574f9278ab975355e7a2159e4e</t>
  </si>
  <si>
    <t>Wzzm13.com ATF 728x90</t>
  </si>
  <si>
    <t>0fa45d7ceb4ba04b7aaf0c12a5d3ed89</t>
  </si>
  <si>
    <t>Richmond.com richmond 728x90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</si>
  <si>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</si>
  <si>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</si>
  <si>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</si>
  <si>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</si>
  <si>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</si>
  <si>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</si>
  <si>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1318553fad1fd5af6f8d2235ec731e8c</t>
  </si>
  <si>
    <t>Postandcourier.com BTF 728x90</t>
  </si>
  <si>
    <t>1321390d5ac89368bf12059e6f918e96</t>
  </si>
  <si>
    <t>The-dispatch.com BTF Lexington 160x600</t>
  </si>
  <si>
    <t>1340572a0cd201d867842956eb1bbc18</t>
  </si>
  <si>
    <t>Khou.com ATF 300x250</t>
  </si>
  <si>
    <t>137c3c912c9737ad5365823b88b7e2dc</t>
  </si>
  <si>
    <t>Shelbystar.com ATF  HMG-Shelby 728x90</t>
  </si>
  <si>
    <t>13b262fe4b6ab26e50fe11d3946eb839</t>
  </si>
  <si>
    <t>Dailyunion.com BENN BTF 728x90</t>
  </si>
  <si>
    <t>13fab49192181b0e49442984cc560b5d</t>
  </si>
  <si>
    <t>Greensboro.com BH Media A 300x250</t>
  </si>
  <si>
    <t>1409c72e90706daac6d62c9f6479b868</t>
  </si>
  <si>
    <t>Nwfdailynews.com ATF  NWFDailyNews 300x250</t>
  </si>
  <si>
    <t>14108a41e56f091487950d051b6557b3</t>
  </si>
  <si>
    <t>Theledger.com BTF Lakeland 728x90</t>
  </si>
  <si>
    <t>14d8673e391b03c7fcd34f7b66fc0d80</t>
  </si>
  <si>
    <t>Azcentral.com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</si>
  <si>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</si>
  <si>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</si>
  <si>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</si>
  <si>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</si>
  <si>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</si>
  <si>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</si>
  <si>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</si>
  <si>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</si>
  <si>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</si>
  <si>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</si>
  <si>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1700774e79b6a43da9c3a94f9c6d9075</t>
  </si>
  <si>
    <t>Delawareonline.com ATF 300x250</t>
  </si>
  <si>
    <t>170cfdf2a6bfac3bf324b52f920ecb89</t>
  </si>
  <si>
    <t>Jdnews.com ATF 728x90</t>
  </si>
  <si>
    <t>17b6d719ed4279b8fd6215505ca944d2</t>
  </si>
  <si>
    <t>Shorenewstoday.com BH Media B 300x250</t>
  </si>
  <si>
    <t>181c6fbad96bcdbd1677439128a8116f</t>
  </si>
  <si>
    <t>9news.com ATF 728x90</t>
  </si>
  <si>
    <t>184a2611f4a2ecddaaa9ad71a95e537e</t>
  </si>
  <si>
    <t>Ktla.com BTF 300x250</t>
  </si>
  <si>
    <t>18dcefa2311dc16e4baaad27e3539c71</t>
  </si>
  <si>
    <t>jconline.com BTF 300x250</t>
  </si>
  <si>
    <t>19c89bd27b20d17c225741baa69f044c</t>
  </si>
  <si>
    <t>Ksby.com BTF 728x90</t>
  </si>
  <si>
    <t>1a133c41088a94d8e3ecdc1a875a4029</t>
  </si>
  <si>
    <t>Fox13now.com ATF 728x90</t>
  </si>
  <si>
    <t>1a15fce9fb3b50349c2281623109fc31</t>
  </si>
  <si>
    <t>rgj.com BTF 728x90</t>
  </si>
  <si>
    <t>1b81a792138a3f5521eca1027e027c43</t>
  </si>
  <si>
    <t>Ocala.com Mid HMG-Ocala 300x250</t>
  </si>
  <si>
    <t>1b85d789a3d83798888c1b76e5498f55</t>
  </si>
  <si>
    <t>Fredericksburg.com BH Media B 728x90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</si>
  <si>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</si>
  <si>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</si>
  <si>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</si>
  <si>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</si>
  <si>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</si>
  <si>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</si>
  <si>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1c28e917450e6710b7e47b46005bd132</t>
  </si>
  <si>
    <t>Pix11.com BTF 300x250</t>
  </si>
  <si>
    <t>1c8923023fb1aa63bf048dff3ef53244</t>
  </si>
  <si>
    <t>Wtvr.com ATF 728x90</t>
  </si>
  <si>
    <t>1cf4fa1351c09f63d535cae528e01398</t>
  </si>
  <si>
    <t>Starnewsonline.com ATF Wilmington 728x90</t>
  </si>
  <si>
    <t>1d22ee00feba2de0d8cfa26738b84b9a</t>
  </si>
  <si>
    <t>Katc.com BTF 300x250</t>
  </si>
  <si>
    <t>1dfde672599f933e80528a6e60f722d7</t>
  </si>
  <si>
    <t>Gatorsports.com BTF GatorSports 160x600</t>
  </si>
  <si>
    <t>1f3a1541127a18f24bc2f1f0933f790a</t>
  </si>
  <si>
    <t>Newsherald.com ATF HMG-NewsHerald 300x250</t>
  </si>
  <si>
    <t>1f3dcb89eef30750fd19a054b242a611</t>
  </si>
  <si>
    <t>tallahassee.com BTF 300x250</t>
  </si>
  <si>
    <t>1fe6ccd222d479d4a3f972835f8defd0</t>
  </si>
  <si>
    <t>Mountaineagle.com 300x250</t>
  </si>
  <si>
    <t>206e1083b61e0894db17a91feeb0b768</t>
  </si>
  <si>
    <t>5newsonline.com Tribune B 300x250</t>
  </si>
  <si>
    <t>2083e50a85876f5363414e44ec586390</t>
  </si>
  <si>
    <t>desmoinesregister.com BTF 728x90</t>
  </si>
  <si>
    <t>20d58fa0ea4ee522fa60825d4f50429d</t>
  </si>
  <si>
    <t>Starnewsonline.com BTF Wilmington 728x90</t>
  </si>
  <si>
    <t>20dbfb9a8ad5da4707455858f1011140</t>
  </si>
  <si>
    <t>Kfor.com ATF 728x90</t>
  </si>
  <si>
    <t>20f7574d208ecf4e69c31fec3b1538b2</t>
  </si>
  <si>
    <t>Oanow.com ATF 300x250</t>
  </si>
  <si>
    <t>21a04a0272a58ec73ad8fc825a4c5b0c</t>
  </si>
  <si>
    <t>Gainesville.com BTF Gainesville 728x90</t>
  </si>
  <si>
    <t>21a59fbb166c5fb0f5e85974d806322a</t>
  </si>
  <si>
    <t>Tennessean.com BTF 728x90</t>
  </si>
  <si>
    <t>21b26387cc226f550495a805a8645470</t>
  </si>
  <si>
    <t>Fredericksburg.com BH Media A 300x250</t>
  </si>
  <si>
    <t>21eec5421358dba35ddf6ba0b52b3bb2</t>
  </si>
  <si>
    <t>Kvue.com ATF 300x250</t>
  </si>
  <si>
    <t>22af6eade94ce74a9924b67ba86f75c6</t>
  </si>
  <si>
    <t>Swvatoday.com BTF 728x90</t>
  </si>
  <si>
    <t>234109ec26baa747672b56efd946c4c8</t>
  </si>
  <si>
    <t>Thetimesnews.com ATF HMG-TimesNews 300x250</t>
  </si>
  <si>
    <t>259b5e52b1ea09f441a0f9a4333a6c2f</t>
  </si>
  <si>
    <t>delmarvanow.com ATF 300x250</t>
  </si>
  <si>
    <t>270371417ad1c12706854b27d900038e</t>
  </si>
  <si>
    <t>Azcentral.com ATF 300x250</t>
  </si>
  <si>
    <t>28663fef695ffde280368902756652c5</t>
  </si>
  <si>
    <t>Theeagle.com BH Media A 300x250</t>
  </si>
  <si>
    <t>29667675a29659d35bc48b0076fdad2e</t>
  </si>
  <si>
    <t>Pressdemocrat.com BTF PressDem-B 300x250</t>
  </si>
  <si>
    <t>2a1560fc2ad1dfef35523d5080efe1d0</t>
  </si>
  <si>
    <t>Houmatoday.com ATF Houma 728x90</t>
  </si>
  <si>
    <t>2b9ec81baa09d1108f04287d0c7d79b7</t>
  </si>
  <si>
    <t>Starnewsonline.com ATF Wilmington 300x250</t>
  </si>
  <si>
    <t>2c0ef2a17bae3eee840a472cb392ce2b</t>
  </si>
  <si>
    <t>Southernminn.com BENN BTF 300x250</t>
  </si>
  <si>
    <t>2c9dca6633e68415d46d6e1a7a26af1a</t>
  </si>
  <si>
    <t>Wgntv.com BTF 300x250</t>
  </si>
  <si>
    <t>2ce3665f25b626271f4cb1895d69be45</t>
  </si>
  <si>
    <t>Mansfieldnewsjournal.com BTF 728x90</t>
  </si>
  <si>
    <t>2d5430fc70a678a65461fce4ed929327</t>
  </si>
  <si>
    <t>Press-citizen.com ATF 300x250</t>
  </si>
  <si>
    <t>2de7aa9a835e2ad8ccb10df7ee625521</t>
  </si>
  <si>
    <t>Fox5sandiego.com BTF 728x90</t>
  </si>
  <si>
    <t>2e6ac2e2e28ca5d10d163c0a36dd0137</t>
  </si>
  <si>
    <t>Nwfdailynews.com BTF NWFDailyNews 728x90</t>
  </si>
  <si>
    <t>2f7a9626994f94c2d280832766058143</t>
  </si>
  <si>
    <t>Myfox8.com BTF 728x90</t>
  </si>
  <si>
    <t>2faeacf885bc8a25378780f4a2716ac2</t>
  </si>
  <si>
    <t>Herald-citizen.com BENN ATF 728x90</t>
  </si>
  <si>
    <t>2fe7d8ccd29536c67a8262cb212559c1</t>
  </si>
  <si>
    <t>Indystar.com BTF 300x250</t>
  </si>
  <si>
    <t>3003a3261fed6fdc2a6a9dffdf461ed8</t>
  </si>
  <si>
    <t>Martinsvillebulletin.com BH Media B 300x250</t>
  </si>
  <si>
    <t>3242c95f2803cd73deadd96d7c639740</t>
  </si>
  <si>
    <t>Hickoryrecord.com BTF 300x250</t>
  </si>
  <si>
    <t>335059b52a9b864e37d26c85de166eee</t>
  </si>
  <si>
    <t>Fox13now.com ATF 300x250</t>
  </si>
  <si>
    <t>33b92f9e6582d6b79dbe9fceb37c596f</t>
  </si>
  <si>
    <t>Wreg.com ATF 728x90</t>
  </si>
  <si>
    <t>34952b7ac4debdbf2ff75b64e811aa0a</t>
  </si>
  <si>
    <t>Hometownlife.com BTF 728x90</t>
  </si>
  <si>
    <t>358fa7bde6b602466df34d962bd3d95d</t>
  </si>
  <si>
    <t>Ktla.com ATF 728x90</t>
  </si>
  <si>
    <t>35c52546ab8f1cf5c0b618dfa2669b5a</t>
  </si>
  <si>
    <t>Wisconsinrapidstribune.com NP ATF 300x250</t>
  </si>
  <si>
    <t>3637ae4de1494babde3e45200648e763</t>
  </si>
  <si>
    <t>Examiner.org BENN ATF 300x250</t>
  </si>
  <si>
    <t>3748d6cc3dfa6cb6f9f81073f20e9293</t>
  </si>
  <si>
    <t>Nonpareilonline.com ATF 300x250</t>
  </si>
  <si>
    <t>37d0a17d723a9c8e8ac7bb992e87b831</t>
  </si>
  <si>
    <t>Nonpareilonline.com BTF 300x250</t>
  </si>
  <si>
    <t>37ec77fbf4711c65df6048c9871446ef</t>
  </si>
  <si>
    <t>Wreg.com BTF 300x250</t>
  </si>
  <si>
    <t>38243d49ac9c93aaf5d832a2895e3c35</t>
  </si>
  <si>
    <t>Scnow.com ATF 728x90</t>
  </si>
  <si>
    <t>38431f4d09f1bd883a8205cdcc518a6b</t>
  </si>
  <si>
    <t>Wilmingtonmugshots.com BTF 728x90</t>
  </si>
  <si>
    <t>390602c756dbff2bf2ff6976d4c28deb</t>
  </si>
  <si>
    <t>Post-gazette.com BTF Pittsburgh 300x250</t>
  </si>
  <si>
    <t>390ef16ecef18210eea1c54844f0095d</t>
  </si>
  <si>
    <t>Theledger.com BTF Lakeland 160x600</t>
  </si>
  <si>
    <t>39b75f65cc717b9e3d2f20d0c5d60f8e</t>
  </si>
  <si>
    <t>Dailycomet.com BTF 728x90</t>
  </si>
  <si>
    <t>3a13fca45b75e79e8e42b1b05435d87d</t>
  </si>
  <si>
    <t>Mcdowellnews.com BH Media A 728x90</t>
  </si>
  <si>
    <t>3cf04fc38be63e044293339cafd82562</t>
  </si>
  <si>
    <t>Pittsburgh T1 BTF 728x90</t>
  </si>
  <si>
    <t>3cf58f8ca1c243db157803eb3de13ecf</t>
  </si>
  <si>
    <t>Shelbystar.com ATF HMG-Shelby 300x250</t>
  </si>
  <si>
    <t>3de88d4c7895be37c9e2b7489f4bc16e</t>
  </si>
  <si>
    <t>Mugshotsgainesville.com ATF 728x90</t>
  </si>
  <si>
    <t>3e7595d9f782bbc1ca0951d4b39f3285</t>
  </si>
  <si>
    <t>Mugshotsgainesville.com BTF 728x90</t>
  </si>
  <si>
    <t>3fe6d00d35226f607fef1d3c22444a3a</t>
  </si>
  <si>
    <t>Kare11.com ATF 728x90</t>
  </si>
  <si>
    <t>405a25612f5939e5a2f66f4c48767eb4</t>
  </si>
  <si>
    <t>App.com BTF 728x90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</si>
  <si>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</si>
  <si>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</si>
  <si>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</si>
  <si>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</si>
  <si>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</si>
  <si>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</si>
  <si>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40ed06e58bcc92acae266c495acd8c63</t>
  </si>
  <si>
    <t>Mugshotsocala.com BTF 728x90</t>
  </si>
  <si>
    <t>4160f4e520792a798d58747bd7a4786c</t>
  </si>
  <si>
    <t>Thefranklinnewspost.com BH Media B 300x250</t>
  </si>
  <si>
    <t>418670298f903068163d4d68e49dfd58</t>
  </si>
  <si>
    <t>Pressofatlanticcity.com BTF 300x250</t>
  </si>
  <si>
    <t>41ce41d18d6912fab766ebbee7c79dae</t>
  </si>
  <si>
    <t>Godanriver.com BTF 728x90</t>
  </si>
  <si>
    <t>41f15973af811c9546b05dc487543965</t>
  </si>
  <si>
    <t>Myfox8.com BTF 300x250</t>
  </si>
  <si>
    <t>4400f7f4286e321a8acdb71c7cc2e694</t>
  </si>
  <si>
    <t>Goupstate.com BTF Spartanburg 728x90</t>
  </si>
  <si>
    <t>440f24b6fd4a6b9fdfb3ddfee8c094f1</t>
  </si>
  <si>
    <t>Waynetimes.com BENN BTF 160x600</t>
  </si>
  <si>
    <t>44ceea6677c4d74eebec808fae157108</t>
  </si>
  <si>
    <t>Theeagle.com 728x90</t>
  </si>
  <si>
    <t>454b457f9295fc35e06052c78c4ca95a</t>
  </si>
  <si>
    <t>Hickoryrecord.com ATF 300x250</t>
  </si>
  <si>
    <t>46ea6bfb94519036d16b2e840f8f29ce</t>
  </si>
  <si>
    <t>Dailycomet.com BTF 160x600</t>
  </si>
  <si>
    <t>4742d40d1057867c8f6bd714a4a38a58</t>
  </si>
  <si>
    <t>Theledger.com MID Lakeland 300x250</t>
  </si>
  <si>
    <t>47a57ce478f84fbf25f98900cda81141</t>
  </si>
  <si>
    <t>Godanriver.com BTF 300x250</t>
  </si>
  <si>
    <t>47aadc93cb2aa5b68dd2197664a1aa56</t>
  </si>
  <si>
    <t>Krtv.com Evening Post BTF 300x250</t>
  </si>
  <si>
    <t>48360e45e01f1547fc70070ef0b3e4f2</t>
  </si>
  <si>
    <t>Kinston.com BTF 728x90</t>
  </si>
  <si>
    <t>49eeed1f1beefeca0781dabdf90c18fa</t>
  </si>
  <si>
    <t>Whotv.com BTF 300x250</t>
  </si>
  <si>
    <t>4a1a8c1d4020aa0e8cd2b564c36b0147</t>
  </si>
  <si>
    <t>Fox59.com BTF 728x90</t>
  </si>
  <si>
    <t>4a9ed6242e6b158321a8a73bbe445505</t>
  </si>
  <si>
    <t>jconline.com ATF 300x250</t>
  </si>
  <si>
    <t>4aa8bf941e08dbfd0d9140e4d1744098</t>
  </si>
  <si>
    <t>Katc.com BTF 728x90</t>
  </si>
  <si>
    <t>4b8c14a1134b2b13fdce693123045e86</t>
  </si>
  <si>
    <t>Hickoryrecord.com ATF 728x90</t>
  </si>
  <si>
    <t>4ceb18fbfcf1cbeaec956f8a5d1dcc8f</t>
  </si>
  <si>
    <t>Wacotrib.com ATF 728x90</t>
  </si>
  <si>
    <t>4d63ad59b66bfd0e30704f6b433bae7b</t>
  </si>
  <si>
    <t>tallahassee.com BTF 728x90</t>
  </si>
  <si>
    <t>4d783cf54b552be6e8771f038283d954</t>
  </si>
  <si>
    <t>Detroitnews.com OPX 300x250</t>
  </si>
  <si>
    <t>4dc92f322d470eb0e9478b8b9fba5a2f</t>
  </si>
  <si>
    <t>Kvoa.com Evening Post BTF 728x90</t>
  </si>
  <si>
    <t>4e3fbfd4d859546e597d437a037ec379</t>
  </si>
  <si>
    <t>Wacotrib.com BTF 300x250</t>
  </si>
  <si>
    <t>4e843b25f79447a14c6e4974a4c58586</t>
  </si>
  <si>
    <t>Pittsburgh T1 BTF 160x600</t>
  </si>
  <si>
    <t>4f5d3151cfd5c47aa840f030a688c416</t>
  </si>
  <si>
    <t>Wnep.com BTF 728x90</t>
  </si>
  <si>
    <t>50853b6a1ecdabf3821feeaa8835813b</t>
  </si>
  <si>
    <t>Fox43.com Tribune B 300x250</t>
  </si>
  <si>
    <t>51b0c83fcd6e4e8aac050611cfea7a86</t>
  </si>
  <si>
    <t>Fox13now.com BTF 300x250</t>
  </si>
  <si>
    <t>526840d46459230648ae48e4c45c0dac</t>
  </si>
  <si>
    <t>clarionledger.com ATF 300x250</t>
  </si>
  <si>
    <t>528d1adc8f3f52cd52056b0a12e2a5ec</t>
  </si>
  <si>
    <t>News-journalonline.com ATF HMG-Daytona 728x90</t>
  </si>
  <si>
    <t>535cd4a84f4eaa436d394d941ed8b854</t>
  </si>
  <si>
    <t>thetimesherald.com ATF 300x250</t>
  </si>
  <si>
    <t>53c93f764304040d4f201357c38e3fb9</t>
  </si>
  <si>
    <t>Gadsdentimes.com ATF HMG-Gadsden 728x90</t>
  </si>
  <si>
    <t>53dcd5d9a85e39a95e8edd2e2d072ddc</t>
  </si>
  <si>
    <t>Pix11.com ATF 300x250</t>
  </si>
  <si>
    <t>53f3ff573a4d0ade083b9e5c4cfc048a</t>
  </si>
  <si>
    <t>Delawareonline.com BTF 728x90</t>
  </si>
  <si>
    <t>54e709cf8ad70c09aaf2c0d56aa709ef</t>
  </si>
  <si>
    <t>Whotv.com BTF 728x90</t>
  </si>
  <si>
    <t>555fea3342f923d8522f542e88d0b92f</t>
  </si>
  <si>
    <t>Kgw.com ATF 728x90</t>
  </si>
  <si>
    <t>559d9d9be4d1d333f952c670ca0e85f3</t>
  </si>
  <si>
    <t>Legacy.com Gannett ATF 728x90</t>
  </si>
  <si>
    <t>55cc016bab3268e74f8749079d6b3194</t>
  </si>
  <si>
    <t>Ktvb.com ATF 300x250</t>
  </si>
  <si>
    <t>55ff7a36932058c82b55bd347016a318</t>
  </si>
  <si>
    <t>The-dispatch.com BTF Lexington 728x90</t>
  </si>
  <si>
    <t>569549cd74c2a364bbe6094b4c3ed183</t>
  </si>
  <si>
    <t>Gastongazette.com ATF  HMG-Gaston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</si>
  <si>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</si>
  <si>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</si>
  <si>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</si>
  <si>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</si>
  <si>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</si>
  <si>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</si>
  <si>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</si>
  <si>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</si>
  <si>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5a28a80aa55613d60c863c3f59e90f57</t>
  </si>
  <si>
    <t>Southernminn.com BENN BTF 728x90</t>
  </si>
  <si>
    <t>5ac1a00f277d9fe22229d8e2cc6a9b51</t>
  </si>
  <si>
    <t>Herald-citizen.com BENN ATF 300x250</t>
  </si>
  <si>
    <t>5b39d6b40795c9833f1c13d4e2894285</t>
  </si>
  <si>
    <t>Desmoinesregister.com ATF 300x250</t>
  </si>
  <si>
    <t>5b9d0bfd8a695d569c0fae639b16ea5a</t>
  </si>
  <si>
    <t>Wfaa.com ATF 728x90</t>
  </si>
  <si>
    <t>5bf8015b04c351c3fca6116b2242281d</t>
  </si>
  <si>
    <t>Mcdowellnews.com BH Media B 300x250</t>
  </si>
  <si>
    <t>5c81156772af74111ec5a55e81a75337</t>
  </si>
  <si>
    <t>Freep.com BTF 728x90</t>
  </si>
  <si>
    <t>5cb6782a45ddbd68e004eafc82eb646f</t>
  </si>
  <si>
    <t>Ktla.com ATF 300x250</t>
  </si>
  <si>
    <t>5dbab125f39bd1030355e870fe174de9</t>
  </si>
  <si>
    <t>Dailycomet.com MID 300x250</t>
  </si>
  <si>
    <t>5ecdd443a0ac1e4da6f09519af360551</t>
  </si>
  <si>
    <t>lansingstatejournal.com BTF 728x90</t>
  </si>
  <si>
    <t>5f2aa6c45b90e724ad82969d189545cd</t>
  </si>
  <si>
    <t>Zap2it.com ATF 728x90</t>
  </si>
  <si>
    <t>608b2e2a2c8a6929d6f6106982b56132</t>
  </si>
  <si>
    <t>Toledo-A_box ATF 300x250</t>
  </si>
  <si>
    <t>61233fff3811b9684b1242dccb56636b</t>
  </si>
  <si>
    <t>Fox61.com Tribune B 728x90</t>
  </si>
  <si>
    <t>61506633a0eb1cb3496b293f8148151f</t>
  </si>
  <si>
    <t>Wisconsinrapidstribune.com BTF 728x90</t>
  </si>
  <si>
    <t>617b3e63c14847292d6e7e5558efff32</t>
  </si>
  <si>
    <t>Lohud.com 728x90</t>
  </si>
  <si>
    <t>61a865890ffa34e7b389ad9e1b53a8d5</t>
  </si>
  <si>
    <t>Omaha.com ATF 300x250</t>
  </si>
  <si>
    <t>6297cba2e6b4ba6ad5e926a317bbb2c9</t>
  </si>
  <si>
    <t>Fox40.com Tribune B 728x90</t>
  </si>
  <si>
    <t>63a427296d7b42b24f392aee2d072b32</t>
  </si>
  <si>
    <t>Wreg.com ATF 300x250</t>
  </si>
  <si>
    <t>63cea2c1d7c732cd09b6d5b925559280</t>
  </si>
  <si>
    <t>Godanriver.com ATF 300x250</t>
  </si>
  <si>
    <t>64a823a1b5ea16fca64fb942e02d436e</t>
  </si>
  <si>
    <t>Fox6now.com BTF 300x250</t>
  </si>
  <si>
    <t>64b0605060be4650e740c9c1f3a5b1a0</t>
  </si>
  <si>
    <t>Dailycomet.com ATF 728x90</t>
  </si>
  <si>
    <t>65def78b02514c0ffc3d52f235c45c3b</t>
  </si>
  <si>
    <t>Toledo-A_leader ATF 728x90</t>
  </si>
  <si>
    <t>66985e4853195f2979ebb4b602f4fdf1</t>
  </si>
  <si>
    <t>Yorknewstimes.com BTF 728x90</t>
  </si>
  <si>
    <t>66b39b700a5fd183b7a79896ea4f480e</t>
  </si>
  <si>
    <t>Wdtimes.com BENN BTF 728x90</t>
  </si>
  <si>
    <t>672c590eac5c8ad13193f24928126d07</t>
  </si>
  <si>
    <t>Heraldtribune.com ATF Leader Sarasota 728x90</t>
  </si>
  <si>
    <t>674565d2d2afd86189440e24fb29f2fc</t>
  </si>
  <si>
    <t>Houmatoday.com MID Houma 300x250</t>
  </si>
  <si>
    <t>6750ef891b322fb0b2faf2fe3695709d</t>
  </si>
  <si>
    <t>Jdnews.com BTF 728x90</t>
  </si>
  <si>
    <t>68b08ecdb4f45c07c5c5a2c8bdba749a</t>
  </si>
  <si>
    <t>Whotv.com ATF 728x90</t>
  </si>
  <si>
    <t>696a44ce2f58deb3518ace4f8e93ae71</t>
  </si>
  <si>
    <t>newarkadvocate.com BTF 728x90</t>
  </si>
  <si>
    <t>69713c912c3b31a9896d8950084a71cb</t>
  </si>
  <si>
    <t>Freep.com ATF 300x250</t>
  </si>
  <si>
    <t>6a8cd627d57040be75798a5ccdc40c8b</t>
  </si>
  <si>
    <t>Scnow.com ATF 300x250</t>
  </si>
  <si>
    <t>6b8f3ea1d74fe4762516569b74545ffd</t>
  </si>
  <si>
    <t>Theledger.com ATF Lakeland 728x90</t>
  </si>
  <si>
    <t>6c3fc72d6c43e37fa18286931f8df61e</t>
  </si>
  <si>
    <t>Gainesville.com ATF Gainesville 300x250</t>
  </si>
  <si>
    <t>6c56a149a24d32f937521110b4fccca9</t>
  </si>
  <si>
    <t>postcrescent.com BTF 300x250</t>
  </si>
  <si>
    <t>6c96dd89f24f67ad41d36530008cd462</t>
  </si>
  <si>
    <t>Ragbrai.com 728x90</t>
  </si>
  <si>
    <t>6d0f24c2f35d52978239af64176dc472</t>
  </si>
  <si>
    <t>greenbaypressgazette.com BTF 728x90</t>
  </si>
  <si>
    <t>6d60f5a821d230a45afdcb9bba52e4b7</t>
  </si>
  <si>
    <t>Blueridgenow.com BTF 728x90</t>
  </si>
  <si>
    <t>6d8125d62c9329a6907fbcb1a7ffd149</t>
  </si>
  <si>
    <t>Starherald.com BTF 728x90</t>
  </si>
  <si>
    <t>6db6a64e44f01b84ea1fa0b525752fe6</t>
  </si>
  <si>
    <t>Kfor.com BTF 728x90</t>
  </si>
  <si>
    <t>6ddce782943c7682ac6506d7ec111765</t>
  </si>
  <si>
    <t>Fredericksburg.com BH Media A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</si>
  <si>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</si>
  <si>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</si>
  <si>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</si>
  <si>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</si>
  <si>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</si>
  <si>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</si>
  <si>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</si>
  <si>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</si>
  <si>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6fbb5229bd2b6634753f50a5c17159be</t>
  </si>
  <si>
    <t>Gainesville.com BTF Gainesville 160x600</t>
  </si>
  <si>
    <t>7071fe1089b97cf9446ce5c2d040aa33</t>
  </si>
  <si>
    <t>Gatorsports.com MID GatorSports 300x250</t>
  </si>
  <si>
    <t>70ac451fc605439abf8244fccffd13ef</t>
  </si>
  <si>
    <t>Fox4kc.com BTF 728x90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</si>
  <si>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</si>
  <si>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</si>
  <si>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</si>
  <si>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</si>
  <si>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</si>
  <si>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</si>
  <si>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</si>
  <si>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</si>
  <si>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</si>
  <si>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</si>
  <si>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</si>
  <si>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</si>
  <si>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</si>
  <si>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</si>
  <si>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7476a8b4a09a3ea1998953f70bff5224</t>
  </si>
  <si>
    <t>Kfor.com BTF 300x250</t>
  </si>
  <si>
    <t>747ebeabf4310811dc11d661001b61ac</t>
  </si>
  <si>
    <t>Newsadvance.com ATF 728x90</t>
  </si>
  <si>
    <t>7498565e0919c2bcefe537a9f808362c</t>
  </si>
  <si>
    <t>Khou.com ATF 728x90</t>
  </si>
  <si>
    <t>74fe8b977cfe864365c21f843726b783</t>
  </si>
  <si>
    <t>Packersnews.com MID 300x250</t>
  </si>
  <si>
    <t>757fff196746ecbb5af83879b7539717</t>
  </si>
  <si>
    <t>Myfox8.com ATF 300x250</t>
  </si>
  <si>
    <t>77125d9e41fa85ac71e44ab95ce4c070</t>
  </si>
  <si>
    <t>Pittsburgh T1 BTF 300x250</t>
  </si>
  <si>
    <t>78b178f3bb9feda7da5ff1845fddc584</t>
  </si>
  <si>
    <t>Mugshotsgainesville.com BTF 160x600</t>
  </si>
  <si>
    <t>78f68a029e66614c3a2c821dd1a562a5</t>
  </si>
  <si>
    <t>Nonpareilonline.com BTF 728x90</t>
  </si>
  <si>
    <t>7a124e6b4d51ed5c2b364f17771426e3</t>
  </si>
  <si>
    <t>Mountaineagle.com 728x90</t>
  </si>
  <si>
    <t>7ab6b0538c83a63f0ca30497c7c5914e</t>
  </si>
  <si>
    <t>Gadsdentimes.com BTF HMG-Gadsden 160x600</t>
  </si>
  <si>
    <t>7b33003881f19a687c4e44e263d38245</t>
  </si>
  <si>
    <t>Wgntv.com BTF 728x90</t>
  </si>
  <si>
    <t>7b8a54574f6ec18f13180792eb1f15b5</t>
  </si>
  <si>
    <t>Fox2now.com BTF 728x90</t>
  </si>
  <si>
    <t>7bfb207f8049a9f2f43f0bbaa40b73b8</t>
  </si>
  <si>
    <t>Chicagoweathercenter.com ATF 728x90</t>
  </si>
  <si>
    <t>7d5968091ebb83dd7497f9c0e9e5de28</t>
  </si>
  <si>
    <t>Fox8.com BTF 300x250</t>
  </si>
  <si>
    <t>8060f9d9546bc13202e9741ffb3fc6fa</t>
  </si>
  <si>
    <t>Heraldtribune.com BTF Sarasota 728x90</t>
  </si>
  <si>
    <t>8092f2486b1a4c9867beeb246cc25d6a</t>
  </si>
  <si>
    <t>Fox8.com BTF 728x90</t>
  </si>
  <si>
    <t>827a041328f7452bf6a1454e3c15b123</t>
  </si>
  <si>
    <t>Whnt.com BTF 300x250</t>
  </si>
  <si>
    <t>83a2d329cd0d1d9444b75271b2102638</t>
  </si>
  <si>
    <t>Oanow.com BTF 300x250</t>
  </si>
  <si>
    <t>84a6acdc50284c659c01ccb1e1450283</t>
  </si>
  <si>
    <t>Mugshotsocala.com BTF 160x600</t>
  </si>
  <si>
    <t>84ce784099270397211aa5d0deb8a95d</t>
  </si>
  <si>
    <t>Hickoryrecord.com BTF 728x90</t>
  </si>
  <si>
    <t>85aeb1c22cc37a194fc9359b51544c3b</t>
  </si>
  <si>
    <t>Legacy.com BTF 728x90</t>
  </si>
  <si>
    <t>863136ef152dd1a3d52e242c9a21e1b2</t>
  </si>
  <si>
    <t>Dailycommercial.com 160x600</t>
  </si>
  <si>
    <t>87a56244171840f074f498060fdfdbc2</t>
  </si>
  <si>
    <t>Martinsvillebulletin.com BH Media B 728x90</t>
  </si>
  <si>
    <t>88c709a3ad2f9621d2241936f2e7def2</t>
  </si>
  <si>
    <t>Koaa.com Evening Post BTF 300x250</t>
  </si>
  <si>
    <t>892e0177c553ba828c33774d04896428</t>
  </si>
  <si>
    <t>Fox2now.com ATF 728x90</t>
  </si>
  <si>
    <t>89741f93414682336014ff81c3866181</t>
  </si>
  <si>
    <t>Krtv.com Evening Post BTF 728x90</t>
  </si>
  <si>
    <t>89be5eb0f6e9e952654a23ab67574dbe</t>
  </si>
  <si>
    <t>The-dispatch.com ATF Lexington 728x90</t>
  </si>
  <si>
    <t>8abf03dcd1221d1127a6146081b18807</t>
  </si>
  <si>
    <t>Ocala.com ATF HMG-Ocala 300x250</t>
  </si>
  <si>
    <t>8afae14cbf2a4516222885ae14171459</t>
  </si>
  <si>
    <t>Starnewsonline.com BTF Wilmington 160x600</t>
  </si>
  <si>
    <t>8b4fef30e9679919101c189d8e420cc1</t>
  </si>
  <si>
    <t>Tulsaworld.com BTF 300x250</t>
  </si>
  <si>
    <t>8b50dc91e1347f5a4b901f9863d00d1c</t>
  </si>
  <si>
    <t>Independenttribune.com BTF 300x250</t>
  </si>
  <si>
    <t>8c1aa213bf418f7b59676c7d0ca5bb17</t>
  </si>
  <si>
    <t>Statesmanjournal.com BTF 728x90</t>
  </si>
  <si>
    <t>8c73fc13613ce133604997777a7adc65</t>
  </si>
  <si>
    <t>Legacy.com MID 300x250</t>
  </si>
  <si>
    <t>8cbbe3971382303d2a755bf8e0925ee0</t>
  </si>
  <si>
    <t>Pix11.com BTF 728x90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</si>
  <si>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</si>
  <si>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</si>
  <si>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</si>
  <si>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</si>
  <si>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</si>
  <si>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</si>
  <si>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</si>
  <si>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</si>
  <si>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9409ed50a6211cbcb7b1ed37c7521046</t>
  </si>
  <si>
    <t>Ocala.com BTF 160x600</t>
  </si>
  <si>
    <t>9415088a03510c626aee3875af3f23da</t>
  </si>
  <si>
    <t>Post-gazette.com ATF Pittsburgh 300x250</t>
  </si>
  <si>
    <t>94d8e46f9343ae9771e5fcd523327b9e</t>
  </si>
  <si>
    <t>Whotv.com ATF 300x250</t>
  </si>
  <si>
    <t>9534285853970033862d7973abd54dce</t>
  </si>
  <si>
    <t>Fox61.com Tribune B 300x250</t>
  </si>
  <si>
    <t>96207895e0894301c8e7ed898ca4089f</t>
  </si>
  <si>
    <t>Wqad.com Tribune B 300x250</t>
  </si>
  <si>
    <t>96374e459ad2a8b40db1b980a9a81d21</t>
  </si>
  <si>
    <t>sheboyganpress.com BTF 300x250</t>
  </si>
  <si>
    <t>966357b80f4661bd7f36671a864b7c09</t>
  </si>
  <si>
    <t>Scnow.com BTF 300x250</t>
  </si>
  <si>
    <t>97783f2a62d5caeadd066bb2b20d03c3</t>
  </si>
  <si>
    <t>chillicothegazette.com ATF 300x250</t>
  </si>
  <si>
    <t>9801bf43a33df3531dcdcc6358c565ba</t>
  </si>
  <si>
    <t>Indystar.com ATF 300x250</t>
  </si>
  <si>
    <t>98e77a8007920d3b9d2739cd5fa49f83</t>
  </si>
  <si>
    <t>Ocala.com BTF HMG-Ocala 728x90</t>
  </si>
  <si>
    <t>98f2cb610300f11cb13770717a37ce08</t>
  </si>
  <si>
    <t>Newsadvance.com BTF 300x250</t>
  </si>
  <si>
    <t>995056b6e8b09c58abef18ac295721a5</t>
  </si>
  <si>
    <t>Blueridgenow.com ATF 728x90</t>
  </si>
  <si>
    <t>9ae3185b4d07cffce980126c172db49d</t>
  </si>
  <si>
    <t>Ktla.com BTF 728x90</t>
  </si>
  <si>
    <t>9b3cb07244aadaf7f4ee32e3115a85ae</t>
  </si>
  <si>
    <t>Fox17online.com ATF 300x250</t>
  </si>
  <si>
    <t>9cf6ab28d8e74d0a7b9de3fbacec7528</t>
  </si>
  <si>
    <t>13wmaz.com ATF 300x250</t>
  </si>
  <si>
    <t>9d002963b2ed4ec2bd5a9658c8a09e26</t>
  </si>
  <si>
    <t>Katc.com ATF 728x90</t>
  </si>
  <si>
    <t>9dc7d07d74b9963dfd796c26e04851ef</t>
  </si>
  <si>
    <t>Houmatoday.com ATF Houma 300x250</t>
  </si>
  <si>
    <t>9ed32a954be7d1c074083acac5258a72</t>
  </si>
  <si>
    <t>Chicagoweathercenter.com BTF 300x250</t>
  </si>
  <si>
    <t>9ed77f13143714a5aeffcb06b1c55e28</t>
  </si>
  <si>
    <t>Q13fox.com BTF 728x90</t>
  </si>
  <si>
    <t>9f05d6c89d0036e972d90c0b98bb670c</t>
  </si>
  <si>
    <t>Fox59.com BTF 300x250</t>
  </si>
  <si>
    <t>9f2b8612b0af64168f863e7308636c91</t>
  </si>
  <si>
    <t>lansingstatejournal.com ATF 300x250</t>
  </si>
  <si>
    <t>9f69c8edec8efc1bc8ea5664fe57ce48</t>
  </si>
  <si>
    <t>Fox17online.com BTF 300x250</t>
  </si>
  <si>
    <t>a20633158032e25257c86b22e694b5b2</t>
  </si>
  <si>
    <t>Fox6now.com BTF 728x90</t>
  </si>
  <si>
    <t>a2401d80a77f7cc8a55f9aa2f9e7d9a2</t>
  </si>
  <si>
    <t>Wnep.com ATF 728x90</t>
  </si>
  <si>
    <t>a269877aad1a429b00bfed7b07abd106</t>
  </si>
  <si>
    <t>5newsonline.com Tribune A 728x90</t>
  </si>
  <si>
    <t>a3fb84c5249e6f5bd4bd654742a3a70b</t>
  </si>
  <si>
    <t>Mugshotsocala.com ATF 728x90</t>
  </si>
  <si>
    <t>a47beff12782ad2f59c7b3fc92c1374d</t>
  </si>
  <si>
    <t>Detroitnews.com BTF 728x90</t>
  </si>
  <si>
    <t>a4a89b8af35bab6f1b9eb9d98542eb12</t>
  </si>
  <si>
    <t>Postandcourier.com ATF 728x90</t>
  </si>
  <si>
    <t>a50a3f70ac8cc6ed98872cd418010b43</t>
  </si>
  <si>
    <t>Clarionledger.com BTF 728x90</t>
  </si>
  <si>
    <t>a59c5c2ad648daa580539a79b5b71d69</t>
  </si>
  <si>
    <t>Thejobnetwork.com 728x90</t>
  </si>
  <si>
    <t>a5d7d29128dcc448331382e1a2dc3e6b</t>
  </si>
  <si>
    <t>Mooresvilletribune.com BTF 300x250</t>
  </si>
  <si>
    <t>a5f016677d2a46d5a61c74e95e82eb49</t>
  </si>
  <si>
    <t>Legacy.com ATF 728x90</t>
  </si>
  <si>
    <t>a5f7009dca7c80ad0f66f2d6062d55b9</t>
  </si>
  <si>
    <t>floridatoday.com ATF 300x250</t>
  </si>
  <si>
    <t>a8a33443ba9a60db098042705693b5c8</t>
  </si>
  <si>
    <t>Fox43.com Tribune A 728x90</t>
  </si>
  <si>
    <t>a8cbd8a71bbea551593b27471c58e202</t>
  </si>
  <si>
    <t>C-ville.com BENN BTF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</si>
  <si>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</si>
  <si>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</si>
  <si>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</si>
  <si>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</si>
  <si>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</si>
  <si>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</si>
  <si>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</si>
  <si>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</si>
  <si>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</si>
  <si>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</si>
  <si>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</si>
  <si>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</si>
  <si>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ac47a456afdf98cc74c3bacc1cbf189f</t>
  </si>
  <si>
    <t>Cw39.com Tribune B 728x90</t>
  </si>
  <si>
    <t>ac523a4838369271fc713be4c7431c30</t>
  </si>
  <si>
    <t>Fox8.com ATF 300x250</t>
  </si>
  <si>
    <t>ac707b142c9f90500a1d1ee8c8808324</t>
  </si>
  <si>
    <t>5newsonline.com Tribune B 728x90</t>
  </si>
  <si>
    <t>ac92132ebb3f59af3bc336b578c54a28</t>
  </si>
  <si>
    <t>Wbir.com ATF 728x90</t>
  </si>
  <si>
    <t>ace0d353de61ca8ae1e799bd3abb8508</t>
  </si>
  <si>
    <t>Goupstate.com ATF Spartanburg 728x90</t>
  </si>
  <si>
    <t>ace285276cb00a9b9ed5a30b67859ce5</t>
  </si>
  <si>
    <t>Heraldcourier.com BH Media B 728x90</t>
  </si>
  <si>
    <t>ace4b154fcf8aaaf4a33a0299a7e3199</t>
  </si>
  <si>
    <t>Wreg.com BTF 728x90</t>
  </si>
  <si>
    <t>acedf6471a87a001cbbf0b4fca692ef2</t>
  </si>
  <si>
    <t>Goupstate.com BTF Spartanburg 160x600</t>
  </si>
  <si>
    <t>ad6aad9d4b514cd69dbff21a67f84f00</t>
  </si>
  <si>
    <t>Indystar.com BTF 728x90</t>
  </si>
  <si>
    <t>ae22ab995bfeaf96f4145dfe128ff197</t>
  </si>
  <si>
    <t>Martinsvillebulletin.com BH Media A 728x90</t>
  </si>
  <si>
    <t>af4b023f5ebbc2a547ac55a76f3e538f</t>
  </si>
  <si>
    <t>King5.com ATF 300x250</t>
  </si>
  <si>
    <t>afa5846aa5f9ffbedd9fc8c2a2524c4f</t>
  </si>
  <si>
    <t>Fox4kc.com ATF 300x250</t>
  </si>
  <si>
    <t>afe437e893c1d22b856018cb49bfc802</t>
  </si>
  <si>
    <t>Post-gazette.com BTF  Pittsbugh 728x90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</si>
  <si>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</si>
  <si>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</si>
  <si>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</si>
  <si>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</si>
  <si>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</si>
  <si>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</si>
  <si>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b125f606eaa6e9dc81b6f2a56347c0ea</t>
  </si>
  <si>
    <t>Careerbuilder.com 728x90</t>
  </si>
  <si>
    <t>b2d005f06518ad3db27a519fa10681f7</t>
  </si>
  <si>
    <t>Wilmingtonmugshots.com MID 300x250</t>
  </si>
  <si>
    <t>b3584b787ab1656f9005f2b4bededdfd</t>
  </si>
  <si>
    <t>Fredericksburg.com BH Media B 300x250</t>
  </si>
  <si>
    <t>b377d8205a5a5d28cd07968b5105bdf0</t>
  </si>
  <si>
    <t>Wtvr.com BTF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</si>
  <si>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</si>
  <si>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</si>
  <si>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</si>
  <si>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</si>
  <si>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</si>
  <si>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</si>
  <si>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b5b8d0913dec573297a890fbfcc669a6</t>
  </si>
  <si>
    <t>pal-item.com ATF 300x250</t>
  </si>
  <si>
    <t>b6046f870e26ca1ceac2088e1756a066</t>
  </si>
  <si>
    <t>Statesville.com ATF 300x250</t>
  </si>
  <si>
    <t>b610e112289519de353774d665a71d54</t>
  </si>
  <si>
    <t>Heraldtribune.com ATF BOX Sarasota 300x250</t>
  </si>
  <si>
    <t>b6f7e46c01b3f34e2e3e2586259acfec</t>
  </si>
  <si>
    <t>Goupstate.com ATF Spartanburg 300x250</t>
  </si>
  <si>
    <t>b833bc7bc818f03a2819dbcad62e18d9</t>
  </si>
  <si>
    <t>Postandcourier.com BTF 300x250</t>
  </si>
  <si>
    <t>b85c581115a6b5d0cadf73b91bfa592f</t>
  </si>
  <si>
    <t>Nptelegraph.com BTF 300x250</t>
  </si>
  <si>
    <t>b870df9531ae36cefd9cf18e22b7f34e</t>
  </si>
  <si>
    <t>Tennessean.com ATF 300x250</t>
  </si>
  <si>
    <t>b929130a5903d30832cd300b996a7e8d</t>
  </si>
  <si>
    <t>Wfaa.com ATF 300x250</t>
  </si>
  <si>
    <t>b967eafe7ce28dfdd4a4ee37771939b0</t>
  </si>
  <si>
    <t>Fox2now.com ATF 300x250</t>
  </si>
  <si>
    <t>baa9864d2e7baeae43eb6cfff922eb43</t>
  </si>
  <si>
    <t>Houmatoday.com BTF Houma 160x600</t>
  </si>
  <si>
    <t>bab6d653e5731889eaf17d81b5b65ec6</t>
  </si>
  <si>
    <t>Independenttribune.com BTF 728x90</t>
  </si>
  <si>
    <t>bae632c0e25e547e844eb9b8ef165b03</t>
  </si>
  <si>
    <t>Newsadvance.com ATF 300x250</t>
  </si>
  <si>
    <t>bc02821762f5bf8b05c68a5ebd24b310</t>
  </si>
  <si>
    <t>Kbzk.com 728x90</t>
  </si>
  <si>
    <t>bc0bdfc2aabf0c58b4006f75070ebdd5</t>
  </si>
  <si>
    <t>Fox40.com Tribune A 728x90</t>
  </si>
  <si>
    <t>bc45e3a203a698cd4edce3035ab191d0</t>
  </si>
  <si>
    <t>Koaa.com Evening Post BTF 728x90</t>
  </si>
  <si>
    <t>bc93fb900e21802451915b7ef449c9c8</t>
  </si>
  <si>
    <t>Godanriver.com ATF 728x90</t>
  </si>
  <si>
    <t>bceabb2cd9231a0346d6acdd4c377ef4</t>
  </si>
  <si>
    <t>Statesville.com ATF 728x90</t>
  </si>
  <si>
    <t>c04f80b0587f419357c20a0848912b21</t>
  </si>
  <si>
    <t>Cincinnati.com BTF 728x90</t>
  </si>
  <si>
    <t>c20355b71f3bed3abbcfd01c9d39e6f3</t>
  </si>
  <si>
    <t>Roanoke.com BTF 728x90</t>
  </si>
  <si>
    <t>c3fef66664a9dd8b15f83baa4907e661</t>
  </si>
  <si>
    <t>Fox43.com Tribune B 728x90</t>
  </si>
  <si>
    <t>c448251ba286abe331c67bb3dee611f4</t>
  </si>
  <si>
    <t>Telegram.com HMG A 300x250</t>
  </si>
  <si>
    <t>c44e4f095ab9688b19a38f43f15bac34</t>
  </si>
  <si>
    <t>King5.com ATF 728x90</t>
  </si>
  <si>
    <t>c453d8582af4d19bc999d6a14772c924</t>
  </si>
  <si>
    <t>Thefranklinnewspost.com BH Media B 728x90</t>
  </si>
  <si>
    <t>c45aa3df0f5ea783f5f710f261028903</t>
  </si>
  <si>
    <t>Kdvr.com BTF 300x250</t>
  </si>
  <si>
    <t>c472ea20ccfc99b76ec3605d519cdb0a</t>
  </si>
  <si>
    <t>Examiner.org BENN BTF 728x90</t>
  </si>
  <si>
    <t>c4c6ac66339e75ffb1a84c9a73e6ab94</t>
  </si>
  <si>
    <t>The-dispatch.com MID Lexington 300x250</t>
  </si>
  <si>
    <t>c54075cf06eb63dfe20ee76328a1fdc8</t>
  </si>
  <si>
    <t>Postandcourier.com ATF 300x250</t>
  </si>
  <si>
    <t>c5c333f37535794f27886b1e21c7c2d1</t>
  </si>
  <si>
    <t>Houmatoday.com BTF Houma 728x90</t>
  </si>
  <si>
    <t>c66f291a94b3164ff1f29dccb7dd179e</t>
  </si>
  <si>
    <t>Dailyprogress.com ATF 728x90</t>
  </si>
  <si>
    <t>c69d98516432d240df99fe900721bac2</t>
  </si>
  <si>
    <t>Starnewsonline.com MID Wilmington 300x250</t>
  </si>
  <si>
    <t>c6ca33595a19641a2e6186f40ba1e713</t>
  </si>
  <si>
    <t>Post-gazette.com ATF Pittsburgh 728x90</t>
  </si>
  <si>
    <t>c73ede66c391231b4aced9936cc5a726</t>
  </si>
  <si>
    <t>Blueridgenow.com MID 300x250</t>
  </si>
  <si>
    <t>c7a79550a5cdf1eafb8ceb1480d578be</t>
  </si>
  <si>
    <t>Heraldtribune.com BTF SKY Sarasota 160x600</t>
  </si>
  <si>
    <t>c7cf5eca9025195cf8b7d387bda9a692</t>
  </si>
  <si>
    <t>Dailyunion.com BENN BTF 300x250</t>
  </si>
  <si>
    <t>c8e8a0437976b3adbd21dcf4529e3003</t>
  </si>
  <si>
    <t>Ksby.com BTF 300x250</t>
  </si>
  <si>
    <t>c8fc024163628337b87be6ae12ae7bf8</t>
  </si>
  <si>
    <t>Gainesville.com ATF Gainesville 728x90</t>
  </si>
  <si>
    <t>c9fd0fb0e179972f82d50c121f6fa0d0</t>
  </si>
  <si>
    <t>Theindependent.com BTF 728x90</t>
  </si>
  <si>
    <t>caa385783aab0ebb875399ca937eafd1</t>
  </si>
  <si>
    <t>Delawareonline.com BTF 300x250</t>
  </si>
  <si>
    <t>cb42397b1118e08fa7f016197b9a0217</t>
  </si>
  <si>
    <t>Statesville.com BTF 728x90</t>
  </si>
  <si>
    <t>cca708fc2059946b030e24acc58c6b1b</t>
  </si>
  <si>
    <t>Pittsburgh T1 ATF 300x250</t>
  </si>
  <si>
    <t>cdacd424d38a875e4a95bb57d8d02580</t>
  </si>
  <si>
    <t>Gainesville.com MID Gainesville 300x250</t>
  </si>
  <si>
    <t>ce5cd33f5efd0d05b50dcf7f8cf11869</t>
  </si>
  <si>
    <t>Dailycommercial.com 728x90</t>
  </si>
  <si>
    <t>cf08f2000e272df2af998f517bedf8a5</t>
  </si>
  <si>
    <t>Yorknewstimes.com BTF 300x250</t>
  </si>
  <si>
    <t>cf7fdbb66af797824ec95d63ef0a2de0</t>
  </si>
  <si>
    <t>Mugshotsocala.com MID 300x250</t>
  </si>
  <si>
    <t>d0fac6434b30cdf9111cfbadcff2ad97</t>
  </si>
  <si>
    <t>Kearneyhub.com BTF 300x250</t>
  </si>
  <si>
    <t>d26b211acde7d04f5605e4c9a2f5fdf7</t>
  </si>
  <si>
    <t>Desmoinesregister.com ATF 728x90</t>
  </si>
  <si>
    <t>d29afdac991ba701cd7537162e6f5d33</t>
  </si>
  <si>
    <t>Shorenewstoday.com BH Media B 728x90</t>
  </si>
  <si>
    <t>d2a1debb523316d1b769d467e73f4e77</t>
  </si>
  <si>
    <t>Mugshotsgainesville.com MID 300x250</t>
  </si>
  <si>
    <t>d42795353435294d201438e35e704a10</t>
  </si>
  <si>
    <t>Tuscaloosanews.com BTF Tuscaloosa 160x600</t>
  </si>
  <si>
    <t>d48a433a947496d88687a58d8bc7e3e8</t>
  </si>
  <si>
    <t>Swvatoday.com BTF 300x250</t>
  </si>
  <si>
    <t>d4d25aeba6b2d9c9c06255d7428cb2e4</t>
  </si>
  <si>
    <t>Kristv.com Evening Post BTF 300x250</t>
  </si>
  <si>
    <t>d506b7e19cfdb11030b4c5772118f36f</t>
  </si>
  <si>
    <t>Fox13now.com BTF 728x90</t>
  </si>
  <si>
    <t>d52e35c750d5eb4a6659a38f8e39d6a0</t>
  </si>
  <si>
    <t>Kdvr.com BTF 728x90</t>
  </si>
  <si>
    <t>d53be58e1aa081c19b6cf693054352aa</t>
  </si>
  <si>
    <t>Wgntv.com ATF 728x90</t>
  </si>
  <si>
    <t>d56011c270f4baade5623b3b060c2c9b</t>
  </si>
  <si>
    <t>Fox59.com ATF 300x250</t>
  </si>
  <si>
    <t>d691eb32f9600ce4725540682f990733</t>
  </si>
  <si>
    <t>9news.com ATF 300x250</t>
  </si>
  <si>
    <t>d7ffbefc3d88eb53a696753b90c6b67a</t>
  </si>
  <si>
    <t>Newsherald.com BTF HMG-NewsHerald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</si>
  <si>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</si>
  <si>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</si>
  <si>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</si>
  <si>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</si>
  <si>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db2af70f2f151c703445e9865857e023</t>
  </si>
  <si>
    <t>Examiner.org BENN ATF 728x90</t>
  </si>
  <si>
    <t>dbd5b54226febc5f459c484624a5600a</t>
  </si>
  <si>
    <t>Shelbystar.com BTF HMG-Shelby 728x90</t>
  </si>
  <si>
    <t>dc4744391c2c924344ddf53436ec7c35</t>
  </si>
  <si>
    <t>Wtvr.com BTF 728x90</t>
  </si>
  <si>
    <t>dd627119ff104b4e643f18337f289222</t>
  </si>
  <si>
    <t>argusleader.com BTF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</si>
  <si>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</si>
  <si>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</si>
  <si>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</si>
  <si>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</si>
  <si>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</si>
  <si>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</si>
  <si>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</si>
  <si>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</si>
  <si>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</si>
  <si>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</si>
  <si>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dfff7d64b2a269258f8967cba454a273</t>
  </si>
  <si>
    <t>Fox4kc.com BTF 300x250</t>
  </si>
  <si>
    <t>e322e40a1e200f910a63bd3c68b32759</t>
  </si>
  <si>
    <t>greatfallstribune.com ATF 300x250</t>
  </si>
  <si>
    <t>e3cff7998338a521f87d9aeb6fe2a3a0</t>
  </si>
  <si>
    <t>clarionledger.com BTF 300x250</t>
  </si>
  <si>
    <t>e5c738ed6d756cd1622cc6e337f085d4</t>
  </si>
  <si>
    <t>Martinsvillebulletin.com BH Media A 300x250</t>
  </si>
  <si>
    <t>e61bc360b5eb9b87b2e1f1aa198c09c1</t>
  </si>
  <si>
    <t>desmoinesregister.com BTF 300x250</t>
  </si>
  <si>
    <t>e6ba0536e48c8d65e65f91446209cca7</t>
  </si>
  <si>
    <t>Greensboro.com BH Media B 300x250</t>
  </si>
  <si>
    <t>e81c93ba29b5f9e233e28dcbd7a576b1</t>
  </si>
  <si>
    <t>Wgntv.com ATF 300x250</t>
  </si>
  <si>
    <t>e83acea5947bf85bdda80009b0695e8d</t>
  </si>
  <si>
    <t>Heraldcourier.com BH Media B 300x250</t>
  </si>
  <si>
    <t>e866d81dab3c81e6d1ab6b3ff54bf914</t>
  </si>
  <si>
    <t>Fox4kc.com ATF 728x90</t>
  </si>
  <si>
    <t>e9debdbc165af6a925b2ed6cace8c5f7</t>
  </si>
  <si>
    <t>Fox6now.com ATF 300x250</t>
  </si>
  <si>
    <t>e9e1b124cf43b3a39eb2157fdfbe475f</t>
  </si>
  <si>
    <t>Nonpareilonline.com ATF 728x90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</si>
  <si>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</si>
  <si>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</si>
  <si>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</si>
  <si>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</si>
  <si>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</si>
  <si>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</si>
  <si>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</si>
  <si>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</si>
  <si>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ec29c8681842339999b1179353b5724c</t>
  </si>
  <si>
    <t>Toledo-B_box BTF 300x250</t>
  </si>
  <si>
    <t>ec3888c0ec5c776402e5eab0e83c373b</t>
  </si>
  <si>
    <t>Whnt.com BTF 728x90</t>
  </si>
  <si>
    <t>ec61d5fce878491559eb4e3d628a0859</t>
  </si>
  <si>
    <t>Legacy.com Gannett BTF 728x90</t>
  </si>
  <si>
    <t>ed11345555df3572eca5179f60d2cb81</t>
  </si>
  <si>
    <t>Newbernsj.com ATF 728x90</t>
  </si>
  <si>
    <t>ed89dcc514a9fe32fd3710c6910213ed</t>
  </si>
  <si>
    <t>Oanow.com BTF 728x90</t>
  </si>
  <si>
    <t>edc9b72479c664685b3c5e2eb22474a2</t>
  </si>
  <si>
    <t>Mcdowellnews.com BH Media B 728x90</t>
  </si>
  <si>
    <t>ee50249c7e977a48e255fa8a572e27f2</t>
  </si>
  <si>
    <t>coloradoan.com BTF 728x90</t>
  </si>
  <si>
    <t>eeaab98f3663afb6c50ba743384398e2</t>
  </si>
  <si>
    <t>Kbzk.com Evening Post BTF 300x250</t>
  </si>
  <si>
    <t>eeabb535bb5dc8cb792de0d12ab8781d</t>
  </si>
  <si>
    <t>Gatorsports.com ATF GatorSports 300x250</t>
  </si>
  <si>
    <t>ef157d79ba1196e2bc42dbf37f3d6d67</t>
  </si>
  <si>
    <t>Morganton.com ATF 728x90</t>
  </si>
  <si>
    <t>ef4e47876bde554c9028e20ca07ac0bd</t>
  </si>
  <si>
    <t>Kare11.com ATF 300x250</t>
  </si>
  <si>
    <t>f1aa6caa986f3cd8acecd388d663ab2e</t>
  </si>
  <si>
    <t>Kfor.com ATF 300x250</t>
  </si>
  <si>
    <t>f23b8c121f682878df6bdf965e0642b8</t>
  </si>
  <si>
    <t>13wmaz.com ATF 728x90</t>
  </si>
  <si>
    <t>f2c54d6e9adfbf6cfd9481f8915fae21</t>
  </si>
  <si>
    <t>Fox8.com ATF 728x90</t>
  </si>
  <si>
    <t>f44c2be9a84c8d21edd083b043817af7</t>
  </si>
  <si>
    <t>Fox17online.com BTF 728x90</t>
  </si>
  <si>
    <t>f5fbb3d6cc6d627c36b75f39bb2a30a4</t>
  </si>
  <si>
    <t>News-journalonline.com BTF HMG-Daytona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</si>
  <si>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</si>
  <si>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</si>
  <si>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</si>
  <si>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</si>
  <si>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</si>
  <si>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</si>
  <si>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</si>
  <si>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</si>
  <si>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f879b0652b97592234d2df0bf80d4041</t>
  </si>
  <si>
    <t>Fox5sandiego.com BTF 300x250</t>
  </si>
  <si>
    <t>f8d13dee97c2c1ae9c40040710fef40f</t>
  </si>
  <si>
    <t>Morganton.com BTF 300x250</t>
  </si>
  <si>
    <t>f8fbe6ad8bc5f2d0c5ef17c13cd85e3f</t>
  </si>
  <si>
    <t>Kvue.com ATF 728x90</t>
  </si>
  <si>
    <t>f94788af6574d0f46c5c2260e40626d2</t>
  </si>
  <si>
    <t>Fox5sandiego.com ATF 300x250</t>
  </si>
  <si>
    <t>f9d82383158469107c22aa9dfa7b77e2</t>
  </si>
  <si>
    <t>Q13fox.com BTF 300x250</t>
  </si>
  <si>
    <t>fa523d9dfcaaa12eb68a95ef5a2264dc</t>
  </si>
  <si>
    <t>Journalnow.com BTF 300x250</t>
  </si>
  <si>
    <t>fae7f49960358861d968ff0353f085c0</t>
  </si>
  <si>
    <t>Kinston.com ATF 728x90</t>
  </si>
  <si>
    <t>fb0fbc18bce72924ed3b315b2e3c2fc5</t>
  </si>
  <si>
    <t>Blueridgenow.com BTF 160x600</t>
  </si>
  <si>
    <t>fb134084bc6767819ac27ee5e9dd4665</t>
  </si>
  <si>
    <t>Jcfloridan.com BTF 300x250</t>
  </si>
  <si>
    <t>fb1f697a15527324f9357dede03a0e11</t>
  </si>
  <si>
    <t>Theledger.com ATF Lakeland 300x250</t>
  </si>
  <si>
    <t>fc5cd01e369bc8e909b0a9bdecdb4db2</t>
  </si>
  <si>
    <t>Ktvq.com 300x250</t>
  </si>
  <si>
    <t>fcb6fb8d030e2b69a341a0cc18e551c1</t>
  </si>
  <si>
    <t>Ktvq.com 728x90</t>
  </si>
  <si>
    <t>fcf6b5978b73095573e877e4437e50ce</t>
  </si>
  <si>
    <t>Pittsburgh T1 ATF 728x90</t>
  </si>
  <si>
    <t>fde4fd73f78d2592321aeebbc05241e0</t>
  </si>
  <si>
    <t>citizen-times.com BTF 728x90</t>
  </si>
  <si>
    <t>fe2abb32e08f8ccd8ed032d39ab67101</t>
  </si>
  <si>
    <t>Chieftain.com 728x90</t>
  </si>
  <si>
    <t>fe349ea985e083e677185eadeaf53991</t>
  </si>
  <si>
    <t>Pressdemocrat.com BTF PressDem-B 728x90</t>
  </si>
  <si>
    <t>fe567dd1ec0102a4763e18c772af5340</t>
  </si>
  <si>
    <t>Kvoa.com Evening Post BTF 300x250</t>
  </si>
  <si>
    <t>fe5b5dcfa3c2577ae875f5dbec45283d</t>
  </si>
  <si>
    <t>Legacy.com Gannett 300x250</t>
  </si>
  <si>
    <t>ff25184c89baf20f5cc69a9314b47119</t>
  </si>
  <si>
    <t>Mcdowellnews.com BH Media A 300x250</t>
  </si>
  <si>
    <t>bidnessetc@bidnessetc.com</t>
  </si>
  <si>
    <t>Bidnessetc.com</t>
  </si>
  <si>
    <t>biuro@webshark.pl</t>
  </si>
  <si>
    <t>Kontrowersje.net</t>
  </si>
  <si>
    <t>782006170fcb9a23c591e9c7f8f4d7f7</t>
  </si>
  <si>
    <t>Playody.com 300x250</t>
  </si>
  <si>
    <t>bizdev@mrs101.com</t>
  </si>
  <si>
    <t>Mrs101.com</t>
  </si>
  <si>
    <t>1b69eced9a5a99c4e830da2b02aa404a</t>
  </si>
  <si>
    <t>Womensappeal.com #2 728x90</t>
  </si>
  <si>
    <t>42781145727975daaeae91745ed45a90</t>
  </si>
  <si>
    <t>Allfordiva.com 160x600</t>
  </si>
  <si>
    <t>4f4eb84c13b41317678b188a1dc31cca</t>
  </si>
  <si>
    <t>Allfordiva.com #2 728x90</t>
  </si>
  <si>
    <t>51363e0b62f28421517af8e42acd7675</t>
  </si>
  <si>
    <t>Womensappeal.com #2 300x250</t>
  </si>
  <si>
    <t>5a4d06812e0a548af0f81249da982bed</t>
  </si>
  <si>
    <t>Allfordiva.com #2 300x250</t>
  </si>
  <si>
    <t>5ca99eb1045e23fde88a7b7e953f02fe</t>
  </si>
  <si>
    <t>Womensappeal.com 728x90</t>
  </si>
  <si>
    <t>8d89e139cd7f6d37340a8af0e13d464a</t>
  </si>
  <si>
    <t>Allfordiva.com #2 160x600</t>
  </si>
  <si>
    <t>9c2473cee8802b8f87341cc8a4e259cb</t>
  </si>
  <si>
    <t>Allfordiva.com 728x90</t>
  </si>
  <si>
    <t>b80a2020ee0238e64b29901e82c8bce9</t>
  </si>
  <si>
    <t>Womensappeal.com #2 160x600</t>
  </si>
  <si>
    <t>bb1f2c9f10fee7700122f2c8bf335723</t>
  </si>
  <si>
    <t>Womensappeal.com 300x250</t>
  </si>
  <si>
    <t>bb32b2679f3bbea00bf9e01053744347</t>
  </si>
  <si>
    <t>Allfordiva.com 300x250</t>
  </si>
  <si>
    <t>c6f6477df46d4cec4bb3883d753185b1</t>
  </si>
  <si>
    <t>Womensappeal.com 160x600</t>
  </si>
  <si>
    <t>blevine@pmc.com</t>
  </si>
  <si>
    <t>PMC (Variety.com)</t>
  </si>
  <si>
    <t>150f0f61defe9322b4fababb63b5ef60</t>
  </si>
  <si>
    <t>Bgr.com Mobile 320x50</t>
  </si>
  <si>
    <t>47f1b09156a37e2297678d0db6374f03</t>
  </si>
  <si>
    <t>Variety.com 300x250</t>
  </si>
  <si>
    <t>6699450a6945bed877451bd9533f4c52</t>
  </si>
  <si>
    <t>Bgr.com Mobile 300x250</t>
  </si>
  <si>
    <t>7327a5e3b0466a4a30c22a4ea929eb45</t>
  </si>
  <si>
    <t>Tvline.com 300x250</t>
  </si>
  <si>
    <t>78eb1ab851982cabbc1ccda79c6b70ea</t>
  </si>
  <si>
    <t>Tvline.com Mobile 300x250</t>
  </si>
  <si>
    <t>8718f54242d61bce9139d577a68e2f23</t>
  </si>
  <si>
    <t>Tvline.com 728x90</t>
  </si>
  <si>
    <t>938e626fb7038676173929d52e1f35a8</t>
  </si>
  <si>
    <t>Variety.com Mobile 300x250</t>
  </si>
  <si>
    <t>a1903dcc541e1095fd0f4273441420a4</t>
  </si>
  <si>
    <t>Deadline.com Mobile 320x50</t>
  </si>
  <si>
    <t>ab85c93278393999e5297ea412956b93</t>
  </si>
  <si>
    <t>Hollywoodlife.com 728x90</t>
  </si>
  <si>
    <t>ae4f316dcab48275bca4bf5f3772938c</t>
  </si>
  <si>
    <t>Hollywoodlife.com Mobile 300x250</t>
  </si>
  <si>
    <t>b90bca32a68ee445b867da61d785f445</t>
  </si>
  <si>
    <t>Tvline.com Mobile 320x50</t>
  </si>
  <si>
    <t>bd92e27fb0137b8965eec2b67c6f5ee8</t>
  </si>
  <si>
    <t>Hollywoodlife.com 300x250</t>
  </si>
  <si>
    <t>c6d53c300136da7fe5805e0891dba65c</t>
  </si>
  <si>
    <t>Deadline.com 300x250</t>
  </si>
  <si>
    <t>cf5bc73cb4e695547edb30122093e987</t>
  </si>
  <si>
    <t>Bgr.com 300x250</t>
  </si>
  <si>
    <t>e15c886f7b6693ba0cb302d0b97c81d6</t>
  </si>
  <si>
    <t>Variety.com 728x90</t>
  </si>
  <si>
    <t>f1b55608bf00826c1589076229490b2d</t>
  </si>
  <si>
    <t>Variety.com Mobile 320x50</t>
  </si>
  <si>
    <t>f1c6b4c00985e1378ca09afcdbe4c429</t>
  </si>
  <si>
    <t>Deadline.com 728x90</t>
  </si>
  <si>
    <t>f9be84ee64391ebcefeb9983493b18bb</t>
  </si>
  <si>
    <t>Deadline.com Mobile 300x250</t>
  </si>
  <si>
    <t>fe93406ca2f5555bab471c50b36b84c0</t>
  </si>
  <si>
    <t>Hollywoodlife.com Mobile 320x50</t>
  </si>
  <si>
    <t>ffa095d787d148de6005b44cbd696f78</t>
  </si>
  <si>
    <t>Bgr.com 728x90</t>
  </si>
  <si>
    <t>boris@borisnyc.com</t>
  </si>
  <si>
    <t>MyTopFace.com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</si>
  <si>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</si>
  <si>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</si>
  <si>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</si>
  <si>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</si>
  <si>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</si>
  <si>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</si>
  <si>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</si>
  <si>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</si>
  <si>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</si>
  <si>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</si>
  <si>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</si>
  <si>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</si>
  <si>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</si>
  <si>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</si>
  <si>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</si>
  <si>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</si>
  <si>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</si>
  <si>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</si>
  <si>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</si>
  <si>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</si>
  <si>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</si>
  <si>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</si>
  <si>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</si>
  <si>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</si>
  <si>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</si>
  <si>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</si>
  <si>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</si>
  <si>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</si>
  <si>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</si>
  <si>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</si>
  <si>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</si>
  <si>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</si>
  <si>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</si>
  <si>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</si>
  <si>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</si>
  <si>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</si>
  <si>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</si>
  <si>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</si>
  <si>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</si>
  <si>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</si>
  <si>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</si>
  <si>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</si>
  <si>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</si>
  <si>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</si>
  <si>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</si>
  <si>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</si>
  <si>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</si>
  <si>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</si>
  <si>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</si>
  <si>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</si>
  <si>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</si>
  <si>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</si>
  <si>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</si>
  <si>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</si>
  <si>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</si>
  <si>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</si>
  <si>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c4cb5cb192c9e82adae9816e7a90468f</t>
  </si>
  <si>
    <t>Equine Home Skyscraper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</si>
  <si>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</si>
  <si>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</si>
  <si>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</si>
  <si>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</si>
  <si>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</si>
  <si>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</si>
  <si>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</si>
  <si>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</si>
  <si>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</si>
  <si>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</si>
  <si>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</si>
  <si>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</si>
  <si>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</si>
  <si>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</si>
  <si>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</si>
  <si>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</si>
  <si>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</si>
  <si>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</si>
  <si>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</si>
  <si>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</si>
  <si>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</si>
  <si>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</si>
  <si>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brandon@sktmarketing.com</t>
  </si>
  <si>
    <t>SKT Marketing (allviralthings.com)</t>
  </si>
  <si>
    <t>08b4bf71033c98160cc67db2ab9bbd5c</t>
  </si>
  <si>
    <t>EXW-rightRailC-Komoona-300x250_Desktop</t>
  </si>
  <si>
    <t>1964d0e7560c5b8454a19bfd1181b420</t>
  </si>
  <si>
    <t>THL-aboveNavA--Komoona-728x90_Desktop</t>
  </si>
  <si>
    <t>2f516b0e5bd2e17f57cc3804b0b10be2</t>
  </si>
  <si>
    <t>THL-belowTitleA-Komoona-728x90_Desktop</t>
  </si>
  <si>
    <t>45253ac92d7748b2f0b566f84f071236</t>
  </si>
  <si>
    <t>CTT-belowTtitleA-Komoona-728x90_Desktop</t>
  </si>
  <si>
    <t>4cad877b99722c8c3459a6312c4a8365</t>
  </si>
  <si>
    <t>TVL-belowNavB-Komoona-728x90_Desktop</t>
  </si>
  <si>
    <t>56cce3f846a079dc69bb3b9ea67a28b6</t>
  </si>
  <si>
    <t>EXW-rightRailA-Komoona-300x600_Desktop</t>
  </si>
  <si>
    <t>61f0aa863a7e4aaa1f8c5434453966d8</t>
  </si>
  <si>
    <t>THL-rightRailA-Komoona-Desktop_300x600</t>
  </si>
  <si>
    <t>7998989870828d6f273437bccc285557</t>
  </si>
  <si>
    <t>EXW-belowTitleA-Komoona-728x90_Desktop</t>
  </si>
  <si>
    <t>79b2ceced0d2750a64268fb3ef84abb8</t>
  </si>
  <si>
    <t>THL-aboveNavA-Komoona-300x250_Mobile</t>
  </si>
  <si>
    <t>7b6bf4861600f17d1b6daaad1cb54484</t>
  </si>
  <si>
    <t>THL-belowTitleA-Komoona-300x250_Mobile</t>
  </si>
  <si>
    <t>9541d56290e34e1b71f072fddd870d1f</t>
  </si>
  <si>
    <t>TVL-rightRailC-Komoona-300x250_Mobile</t>
  </si>
  <si>
    <t>9b65cb88dc9b394560f47aee9b9adc4d</t>
  </si>
  <si>
    <t>TVL-rightRailC-Komoona-300x600_Desktop</t>
  </si>
  <si>
    <t>9c357e6c102d748082216b2c6b26240f</t>
  </si>
  <si>
    <t>THL-belowNavA-PB--Komoona-728x90_Desktop</t>
  </si>
  <si>
    <t>d185d888e1855e254c5f728a703ee651</t>
  </si>
  <si>
    <t>RTT-aboveNavB-Komoona-300x50_mobile</t>
  </si>
  <si>
    <t>d26720d893112d86c4fc9ed73720048c</t>
  </si>
  <si>
    <t>EXW-rightRailC-Komoona-300x250_Mobile</t>
  </si>
  <si>
    <t>f90b81012b79621ab0939ac4b730a4cd</t>
  </si>
  <si>
    <t>TVL-belowNavC-Komoona-728x90_Desktop</t>
  </si>
  <si>
    <t>breno@bmbraga.com</t>
  </si>
  <si>
    <t>Clickgratis.com.br</t>
  </si>
  <si>
    <t>107a7efd00eae797215c4c6268a38fa8</t>
  </si>
  <si>
    <t>Clickgratis.com.br 300x250</t>
  </si>
  <si>
    <t>brett.keeler@solutionswide.com</t>
  </si>
  <si>
    <t>SolutionsWide (Viewmixed.com)</t>
  </si>
  <si>
    <t>15f51d95ab2762a655325cd5f6a01b10</t>
  </si>
  <si>
    <t>Okceleb.com Komoona_728x90_OK 0D</t>
  </si>
  <si>
    <t>77f19daaa829ab7b68cf0dc6086c3f87</t>
  </si>
  <si>
    <t>Uberceleb.com ΓÇïKomoona_728x90_UC 0D</t>
  </si>
  <si>
    <t>7b6374671b2809cca88fd7ed8e5cc0f1</t>
  </si>
  <si>
    <t>AllRookie.com AR_5D_FS_ 728x90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</si>
  <si>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</si>
  <si>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</si>
  <si>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</si>
  <si>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</si>
  <si>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</si>
  <si>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</si>
  <si>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b293ba0fe555a26d9a7dcab476741f54</t>
  </si>
  <si>
    <t>BB_2D_FS_KM_ 300x250</t>
  </si>
  <si>
    <t>d5088903b2349928cc1b6f75e73af88a</t>
  </si>
  <si>
    <t>Uberceleb.com ΓÇïKomoona_300x250_UC 4D</t>
  </si>
  <si>
    <t>d53b70393a9d9869b335f01a320e66f5</t>
  </si>
  <si>
    <t>Uberceleb.com ΓÇïKomoona_728x90_UC 5D</t>
  </si>
  <si>
    <t>d68777262f7d012e66fbde8975c3c147</t>
  </si>
  <si>
    <t>Zonable.com Komoona_160x600_ZO 1D</t>
  </si>
  <si>
    <t>de74e974875c30278b92940688da1aa4</t>
  </si>
  <si>
    <t>Zonable.com Komoona_160x600_ZO 2D</t>
  </si>
  <si>
    <t>dfc529631b0f62a3a9c11e49deefc6cd</t>
  </si>
  <si>
    <t>BB_4M_FS_KM_ 300x250</t>
  </si>
  <si>
    <t>e1c8bf25c65b5effbe39aca9351f650d</t>
  </si>
  <si>
    <t>Uberceleb.com ΓÇïKomoona_728x90_UC 2D</t>
  </si>
  <si>
    <t>edd4fe6d7432cbae8817e57d542f1830</t>
  </si>
  <si>
    <t>Uberceleb.com ΓÇïKomoona_300x250_UC 3D</t>
  </si>
  <si>
    <t>bros@thebrosite.com</t>
  </si>
  <si>
    <t>Thebrosite.com</t>
  </si>
  <si>
    <t>0335ba9d84c52854806158620d9128f5</t>
  </si>
  <si>
    <t>$$0.55 Mostlynews.com 300x250</t>
  </si>
  <si>
    <t>047553f7cd617be16b30347e6ef1a4e7</t>
  </si>
  <si>
    <t>$$1.50 Therapyofhappiness.com 728x90</t>
  </si>
  <si>
    <t>1b9b9a56d2bf684ff82b8925070e7daf</t>
  </si>
  <si>
    <t>$0.36 300x250 Thebrosite.com</t>
  </si>
  <si>
    <t>33e259fe03a03e4db328e96a2f0db573</t>
  </si>
  <si>
    <t>$1.00 Bigmoneyreport.com 728x90</t>
  </si>
  <si>
    <t>4b7cb5cb1218c46aa248f807062c6cf6</t>
  </si>
  <si>
    <t>$$0.50 Therapyofhappiness.com #2 728x90</t>
  </si>
  <si>
    <t>53c5a90588151cfab60b3b563189b494</t>
  </si>
  <si>
    <t>$$$0.25 Mostlynews.com 300x250</t>
  </si>
  <si>
    <t>55809e0b0fa1c19b2ed04d9ac13e09a8</t>
  </si>
  <si>
    <t>$$$0.25 Mostlynews.com 728x90</t>
  </si>
  <si>
    <t>68b645b7e74283cf703a6ba73d475b2e</t>
  </si>
  <si>
    <t>$1.00 Bigmoneyreport.com 300x250</t>
  </si>
  <si>
    <t>6f826d300e3c57fde5e69b3d612ac732</t>
  </si>
  <si>
    <t>$$1.00 Mostlynews.com 728x90</t>
  </si>
  <si>
    <t>81ad69fc33ca5d1a0ba71c92adc41078</t>
  </si>
  <si>
    <t>$0.50 Bigmoneyreport.com #2 728x90</t>
  </si>
  <si>
    <t>8da30a386542891eb1d0f993c3679e8f</t>
  </si>
  <si>
    <t>$$0.50 Therapyofhappiness.com #2 300x250</t>
  </si>
  <si>
    <t>917407ed0ad9f7ff200c50f7ee0b86ef</t>
  </si>
  <si>
    <t>$$1.50 Therapyofhappiness.com 300x250</t>
  </si>
  <si>
    <t>ac8fadaed2ef936c3670579ae5e58626</t>
  </si>
  <si>
    <t>$$1.00 Mostlynews.com 300x250</t>
  </si>
  <si>
    <t>b0b6c3903c28ac421790200e6d49dee3</t>
  </si>
  <si>
    <t>Thebrosite.com 728x90</t>
  </si>
  <si>
    <t>cd303e8b390760e41ed7eccb3a2a92df</t>
  </si>
  <si>
    <t>$0.36 728x90 Thebrosite.com</t>
  </si>
  <si>
    <t>d45c05ceea7582e560e4c7e3dabb3115</t>
  </si>
  <si>
    <t>$0.50 Bigmoneyreport.com #2 300x250</t>
  </si>
  <si>
    <t>d507dbbf0ca325f8b4f5178a93eaacd2</t>
  </si>
  <si>
    <t>$$0.55 Mostlynews.com  728x90</t>
  </si>
  <si>
    <t>e3891852cf8ac41496ee37f91e07ab61</t>
  </si>
  <si>
    <t>Thebrosite.com 300x250</t>
  </si>
  <si>
    <t>bruno.bocchi@grumft.com</t>
  </si>
  <si>
    <t>Grumft (Otvfoco.com.br)</t>
  </si>
  <si>
    <t>f8d268c01bb8a0aeac4fd65113bd5d86</t>
  </si>
  <si>
    <t>Sine.com.br 728x90</t>
  </si>
  <si>
    <t>bruno@chena.com</t>
  </si>
  <si>
    <t>XYZ Networks (Mundo.com)</t>
  </si>
  <si>
    <t>047eda33c31f7ce89c72a705aaa12999</t>
  </si>
  <si>
    <t>Br.mundo.com Mobile #1 300x250</t>
  </si>
  <si>
    <t>10f0095305226aab2f615d38138aa4ad</t>
  </si>
  <si>
    <t>Clasificados.com 300x600</t>
  </si>
  <si>
    <t>208a434802ed00ee04003c87dd3a0de0</t>
  </si>
  <si>
    <t>Mundo.com Mobile #3 300x250</t>
  </si>
  <si>
    <t>23f10be973a8e69e44e54a78907a1d68</t>
  </si>
  <si>
    <t>Mundo.com LATAM #1 300x250</t>
  </si>
  <si>
    <t>25603e97a154177febb3cbce3d85769a</t>
  </si>
  <si>
    <t>Mundo.com LATAM #2 300x250</t>
  </si>
  <si>
    <t>271f006c1c27e49d8ff6b4def47268c7</t>
  </si>
  <si>
    <t>BR.mundo.com #1 300x250</t>
  </si>
  <si>
    <t>5027f49028e812521833a9f6cbefcade</t>
  </si>
  <si>
    <t>Clasificados.com #2 728x90</t>
  </si>
  <si>
    <t>5ab84d5b911973333ed952e6879406d0</t>
  </si>
  <si>
    <t>EN.Mundo.com US #1 300x250</t>
  </si>
  <si>
    <t>613cb0a24f955f132650db6cc8dcf1c6</t>
  </si>
  <si>
    <t>Mundo.com Mobile #2 300x250</t>
  </si>
  <si>
    <t>846d8cb2a50361c306d71d34a8ff34a1</t>
  </si>
  <si>
    <t>Clasificados.com LATAM #2 300x250</t>
  </si>
  <si>
    <t>a084e110a20b8f890b296f504e4a70cd</t>
  </si>
  <si>
    <t>Clasificados.com LATAM 300x250</t>
  </si>
  <si>
    <t>a7a38befad2da2f746ecc98ba897f884</t>
  </si>
  <si>
    <t>Mundo.com 2 728x90</t>
  </si>
  <si>
    <t>aaf63f6d0994479c18d87635f0418f66</t>
  </si>
  <si>
    <t>EN.Mundo.com US #2 300x250</t>
  </si>
  <si>
    <t>adb40d4d1b1eb9c42165c12c244ec025</t>
  </si>
  <si>
    <t>BR.mundo.com #2 300x250</t>
  </si>
  <si>
    <t>ae417b9e62e76f64efb123e12a48dfe2</t>
  </si>
  <si>
    <t>Clasificados.com 728x90</t>
  </si>
  <si>
    <t>c6de6ddee3ceeacebccd950631bb581c</t>
  </si>
  <si>
    <t>EN.mundo.com #1 728x90</t>
  </si>
  <si>
    <t>f0950ab754febd3d9d795a366118f514</t>
  </si>
  <si>
    <t>BR.mundo.com 728x90</t>
  </si>
  <si>
    <t>f546c402a75c27fc0b2f1a6f9119c580</t>
  </si>
  <si>
    <t>Mundo.com 1 728x90</t>
  </si>
  <si>
    <t>fcb6ec49102af37b5253dd1a5ea4343e</t>
  </si>
  <si>
    <t>Mundo.com Mobile #1 300x250</t>
  </si>
  <si>
    <t>bryant@offbeat.capital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</si>
  <si>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</si>
  <si>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</si>
  <si>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</si>
  <si>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</si>
  <si>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</si>
  <si>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</si>
  <si>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</si>
  <si>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d2b0b6ac605f89957cb1af6143dc8072</t>
  </si>
  <si>
    <t>Replay Page_Right Skyscraper_160x600</t>
  </si>
  <si>
    <t>e56bb987a520d327738cb1a35164f867</t>
  </si>
  <si>
    <t>Replay Page_Left Box</t>
  </si>
  <si>
    <t>f72721f8d3d562ace9f102809bb917ca</t>
  </si>
  <si>
    <t>Replay page_bottom right_300x250</t>
  </si>
  <si>
    <t>buchen@spin.de</t>
  </si>
  <si>
    <t>Spin.de</t>
  </si>
  <si>
    <t>1f4ffc4095df453821a15d18368128f2</t>
  </si>
  <si>
    <t>Spin.de 728x90</t>
  </si>
  <si>
    <t>9bd50084affbc34f977025a09b1f4787</t>
  </si>
  <si>
    <t>Spin.de #2 728x90</t>
  </si>
  <si>
    <t>business@howtocookthat.net</t>
  </si>
  <si>
    <t>Howtocookthat.net</t>
  </si>
  <si>
    <t>c.evans@agamediagroup.com</t>
  </si>
  <si>
    <t>AGA Media Group (fuse.tv)</t>
  </si>
  <si>
    <t>006ca7025078fbabad7ff1eb7f2febee</t>
  </si>
  <si>
    <t>Dollardays.com 728x90</t>
  </si>
  <si>
    <t>012f9bae8bdf9ed896dc8cea8a967730</t>
  </si>
  <si>
    <t>Allenwestrepublic.com 300x250</t>
  </si>
  <si>
    <t>017d44b470fa0815b8f7bb5f792895dc</t>
  </si>
  <si>
    <t>Mindjolt.com 160x600</t>
  </si>
  <si>
    <t>026ec7618aa003d789465b7373f4e5fb</t>
  </si>
  <si>
    <t>Mousebreaker.com 160x600</t>
  </si>
  <si>
    <t>041116263a19e3507c12a12f423bf133</t>
  </si>
  <si>
    <t>Geekfill.com 728x90</t>
  </si>
  <si>
    <t>04fba6fff6257f9161c5538c1b51b9c6</t>
  </si>
  <si>
    <t>Idahostatesman.com 300x250</t>
  </si>
  <si>
    <t>0638e0b6284de3e3b49770f29dba9d4f</t>
  </si>
  <si>
    <t>Geekfill.com 300x250</t>
  </si>
  <si>
    <t>0c5971f2916db7e83e3125b8eff95ac6</t>
  </si>
  <si>
    <t>Idahostatesman.com 728x90</t>
  </si>
  <si>
    <t>0ea55e75742de7eb7fae0b27903eaa32</t>
  </si>
  <si>
    <t>Dollardays.com 160x600</t>
  </si>
  <si>
    <t>17e9b5f351285950a6b372ee2a28c7e3</t>
  </si>
  <si>
    <t>Allenwestrepublic.com 160x600</t>
  </si>
  <si>
    <t>1d28708a3da3781b511622c2e7834508</t>
  </si>
  <si>
    <t>Firstcoastnews.com 728x90</t>
  </si>
  <si>
    <t>29b49c57d2d5cb90813857fa6c805b6a</t>
  </si>
  <si>
    <t>Cbs8.com 300x250</t>
  </si>
  <si>
    <t>307f0849b02ca371d145d6f926c3d823</t>
  </si>
  <si>
    <t>Abcactionnews.com 300x250</t>
  </si>
  <si>
    <t>30836ba801aeeb4f049d4ea899e334ee</t>
  </si>
  <si>
    <t>Solomid.net 160x600</t>
  </si>
  <si>
    <t>3b47fddc66a39002efa5226f4cf54435</t>
  </si>
  <si>
    <t>Twoplayergames.org 728x90</t>
  </si>
  <si>
    <t>3c0c66a370f89e3187d9ba3a9ffc6ac7</t>
  </si>
  <si>
    <t>Pixte.com 300x250</t>
  </si>
  <si>
    <t>45b1e2d361dfaae76211bc04d7184a69</t>
  </si>
  <si>
    <t>Mousebreaker.com 728x90</t>
  </si>
  <si>
    <t>45df942a7daec7eed4dd0dfa2670b02f</t>
  </si>
  <si>
    <t>Dailystar.com.lb 160x600</t>
  </si>
  <si>
    <t>46110e9ec82374c05f1ddd1838cacd78</t>
  </si>
  <si>
    <t>Funimation.com 300x250</t>
  </si>
  <si>
    <t>46e79be0f1d317ed08b40fba99f4b58e</t>
  </si>
  <si>
    <t>Steamykitchen.com 160x600</t>
  </si>
  <si>
    <t>4a667885b85bfe8c09ad12b4b229bc6a</t>
  </si>
  <si>
    <t>Fox13now.com 728x90</t>
  </si>
  <si>
    <t>5033e1dd1fe73c2c4f0f964d25f0d6d3</t>
  </si>
  <si>
    <t>Fbschedules.com 160x600</t>
  </si>
  <si>
    <t>51c137b0cd0b04742e953f648179f97d</t>
  </si>
  <si>
    <t>Naldzgraphics.net 728x90</t>
  </si>
  <si>
    <t>5540ee6d632c0426a3c45ce14b8b929a</t>
  </si>
  <si>
    <t>Footballfancast.com 160x600</t>
  </si>
  <si>
    <t>55b95b71d82a73a36582c221621c50fe</t>
  </si>
  <si>
    <t>Mousebreaker.com 300x250</t>
  </si>
  <si>
    <t>56441feaa9f7a06aa7ad2d25f1ef30d6</t>
  </si>
  <si>
    <t>Fuse.tv 300x250</t>
  </si>
  <si>
    <t>57074794bf29d898db84f2333a526a7b</t>
  </si>
  <si>
    <t>Fbschedules.com 300x250</t>
  </si>
  <si>
    <t>5a7350608d4d1d52df2192e8822aec78</t>
  </si>
  <si>
    <t>Solomid.net 728x90</t>
  </si>
  <si>
    <t>5c5024d7474b81b720d9866b5fd63537</t>
  </si>
  <si>
    <t>Funimation.com 728x90</t>
  </si>
  <si>
    <t>5f544f2e05fd9a3fc20049a8f1a3f2e4</t>
  </si>
  <si>
    <t>Funimation.com 160x600</t>
  </si>
  <si>
    <t>6345f63b2656e71410dae30aa3735d56</t>
  </si>
  <si>
    <t>Solomid.net 300x250</t>
  </si>
  <si>
    <t>65cbaa13bb5d327da7215f94267d0af7</t>
  </si>
  <si>
    <t>Steamykitchen.com 728x90</t>
  </si>
  <si>
    <t>6de449eda70ca0e4f670b9b47909c7d4</t>
  </si>
  <si>
    <t>Cbs8.com 160x600</t>
  </si>
  <si>
    <t>722a7f7ab1c58fc7fad8612040999643</t>
  </si>
  <si>
    <t>Fantasyfootballscout.co.uk 728x90</t>
  </si>
  <si>
    <t>730953851bf796cfe09664780f2b41da</t>
  </si>
  <si>
    <t>Tdpri.com 728x90</t>
  </si>
  <si>
    <t>7a7487abd65a5248d34156e23c7f3358</t>
  </si>
  <si>
    <t>Fuse.tv 728x90</t>
  </si>
  <si>
    <t>7bd05f5c1c90a9640108b969d397c56f</t>
  </si>
  <si>
    <t>Fox13now.com 160x600</t>
  </si>
  <si>
    <t>7d462b13de7683719363c5a46d96f198</t>
  </si>
  <si>
    <t>Tdpri.com 300x250</t>
  </si>
  <si>
    <t>821f437e0d88a063f5032997b9ad0916</t>
  </si>
  <si>
    <t>Tdpri.com 160x600</t>
  </si>
  <si>
    <t>8735eaf67919aed4c0deec6d44f0e8a3</t>
  </si>
  <si>
    <t>Footballfancast.com 728x90</t>
  </si>
  <si>
    <t>89633a261e44a8f0d6bdb7b892b9dc5f</t>
  </si>
  <si>
    <t>8bf536a3d03ca6408cc262e33e47596f</t>
  </si>
  <si>
    <t>Twoplayergames.org 300x250</t>
  </si>
  <si>
    <t>8cba86d8c69e5cc107b97dbf096fc7f7</t>
  </si>
  <si>
    <t>Abcactionnews.com 160x600</t>
  </si>
  <si>
    <t>9e4518cee253ffecc322f1e3ac121e36</t>
  </si>
  <si>
    <t>Mindjolt.com 300x250</t>
  </si>
  <si>
    <t>a000af7f5033b47dfcc6d0d57fa5a0a3</t>
  </si>
  <si>
    <t>Fbschedules.com 728x90</t>
  </si>
  <si>
    <t>a2f4c5fdadf480756e5f6635bcd4bd24</t>
  </si>
  <si>
    <t>Allenwestrepublic.com 728x90</t>
  </si>
  <si>
    <t>a8a0df637640c68e6a9ee9983f220bab</t>
  </si>
  <si>
    <t>Naldzgraphics.net 160x600</t>
  </si>
  <si>
    <t>a9dc490dae9e040927a7f784c7347644</t>
  </si>
  <si>
    <t>Fuse.tv 160x600</t>
  </si>
  <si>
    <t>af9f4b97a1c4be646ca66c55a86513c9</t>
  </si>
  <si>
    <t>Abcactionnews.com 728x90</t>
  </si>
  <si>
    <t>b1212ebba00876a41b4a5208191ff7d7</t>
  </si>
  <si>
    <t>Naldzgraphics.net 300x250</t>
  </si>
  <si>
    <t>b56512d1b8df4920fdd697526f24ada2</t>
  </si>
  <si>
    <t>Fox13now.com 300x250</t>
  </si>
  <si>
    <t>bb279f575527a1a007e66e1d9f0b8b04</t>
  </si>
  <si>
    <t>bdc006d5cd7b85e75cfb1f57798a621b</t>
  </si>
  <si>
    <t>Steamykitchen.com 300x250</t>
  </si>
  <si>
    <t>c015ea435fd9befec76878b68fb3f5eb</t>
  </si>
  <si>
    <t>Dollardays.com 300x250</t>
  </si>
  <si>
    <t>c321ffed35dbebf411e867eb8c81c9bd</t>
  </si>
  <si>
    <t>Dailystar.com.lb 728x90</t>
  </si>
  <si>
    <t>cb851d92d1a6d66e2b0580675f93479f</t>
  </si>
  <si>
    <t>Firstcoastnews.com 160x600</t>
  </si>
  <si>
    <t>cd4db8458c703a2bc9cbdbc6c083150c</t>
  </si>
  <si>
    <t>d273c28560f5161142f56b84483848fa</t>
  </si>
  <si>
    <t>Geekfill.com 160x600</t>
  </si>
  <si>
    <t>d40507055fbf11d54b0845ee8fde7345</t>
  </si>
  <si>
    <t>Footballfancast.com 300x250</t>
  </si>
  <si>
    <t>e0c571099d96ce9e5af0f794a4d622a0</t>
  </si>
  <si>
    <t>e4d2154feced10cd8d06be479d764ece</t>
  </si>
  <si>
    <t>Twoplayergames.org 160x600</t>
  </si>
  <si>
    <t>e9ce16365d1b5d3fcf7a70bc517b3c64</t>
  </si>
  <si>
    <t>Idahostatesman.com 160x600</t>
  </si>
  <si>
    <t>e9dc47e44bd1624f8f8848f4afd08ae0</t>
  </si>
  <si>
    <t>Mindjolt.com 728x90</t>
  </si>
  <si>
    <t>f60b8fca95e1a0c4062107ed7db56134</t>
  </si>
  <si>
    <t>Fantasyfootballscout.co.uk 300x250</t>
  </si>
  <si>
    <t>f68c9255d14e2494a93cb6278d4b043d</t>
  </si>
  <si>
    <t>Firstcoastnews.com 300x250</t>
  </si>
  <si>
    <t>fcbe44ff3ea731e0a53937709e6097c0</t>
  </si>
  <si>
    <t>Fantasyfootballscout.co.uk 160x600</t>
  </si>
  <si>
    <t>fe854eca9adb800f45942d85d825755d</t>
  </si>
  <si>
    <t>Pixte.com 160x600</t>
  </si>
  <si>
    <t>fef5cc810754ff8f0465298ac2146c16</t>
  </si>
  <si>
    <t>Dailystar.com.lb 300x250</t>
  </si>
  <si>
    <t>ff53027d6cf7449c03ae978f015a0d67</t>
  </si>
  <si>
    <t>Cbs8.com 728x90</t>
  </si>
  <si>
    <t>caitlin@designsponge.com</t>
  </si>
  <si>
    <t>Designsponge.com</t>
  </si>
  <si>
    <t>94e8a5eeb18842e69bd4903b38ee1102</t>
  </si>
  <si>
    <t>Designsponge.com_ 300x250</t>
  </si>
  <si>
    <t>cameron@flamingtext.com</t>
  </si>
  <si>
    <t>Flamingtext.com</t>
  </si>
  <si>
    <t>4c7176edac0337c274ec1d2b627ffbbd</t>
  </si>
  <si>
    <t>Flamingtext.com 160x600</t>
  </si>
  <si>
    <t>caroline.yates@potential.co.uk</t>
  </si>
  <si>
    <t>Us.gratefulgoose.com</t>
  </si>
  <si>
    <t>0d85662db9d3eac454de633c00c154cd</t>
  </si>
  <si>
    <t>Pebble.co.uk 728x90</t>
  </si>
  <si>
    <t>8bb315075c459d0eff883ef1cb50f833</t>
  </si>
  <si>
    <t>Us.gratefulgoose.com 160x600</t>
  </si>
  <si>
    <t>d6562271e2002b231ad5bef6f502032d</t>
  </si>
  <si>
    <t>I.gratefulgoose.com 728x90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</si>
  <si>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</si>
  <si>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</si>
  <si>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</si>
  <si>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</si>
  <si>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</si>
  <si>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</si>
  <si>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1ac2bb2275d2c80bda2cf41ae76b9a8b</t>
  </si>
  <si>
    <t>Dragonballgo.co 160x600</t>
  </si>
  <si>
    <t>1c4403693a079bd3cdeab1fd5699bd0f</t>
  </si>
  <si>
    <t>Onepunchmango.me 160x600</t>
  </si>
  <si>
    <t>28e3aa601fb53da6f74c57fc01ec12f9</t>
  </si>
  <si>
    <t>Dragonballgo.co 300x250</t>
  </si>
  <si>
    <t>36d4294005c2ed501f8541f1165336b3</t>
  </si>
  <si>
    <t>Fairytailgo.me 728x90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</si>
  <si>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</si>
  <si>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</si>
  <si>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</si>
  <si>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</si>
  <si>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</si>
  <si>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</si>
  <si>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7545baad64adb112d1517106e0254da5</t>
  </si>
  <si>
    <t>Cartoons8.co 728x90</t>
  </si>
  <si>
    <t>958abe0fc2f672c8865dabe4e58b70c0</t>
  </si>
  <si>
    <t>Fairytailgo.me 160x600</t>
  </si>
  <si>
    <t>c349f51ddb5822ea2b974be58a28b915</t>
  </si>
  <si>
    <t>Watchop.us 728x90</t>
  </si>
  <si>
    <t>d4103a7eb09f110059a2190a9f563a49</t>
  </si>
  <si>
    <t>Onepunchmango.me 728x90</t>
  </si>
  <si>
    <t>dffbfdbee8ce44cd63e729f06905b8c9</t>
  </si>
  <si>
    <t>Dragonballgo.co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</si>
  <si>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</si>
  <si>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</si>
  <si>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</si>
  <si>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</si>
  <si>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</si>
  <si>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</si>
  <si>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</si>
  <si>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</si>
  <si>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cdb.ciddi@gmail.com</t>
  </si>
  <si>
    <t>Tuttowrestling.com</t>
  </si>
  <si>
    <t>90f0976ebd80e9a5dffdf6688ad52f99</t>
  </si>
  <si>
    <t>Tuttowrestling.com 300x250</t>
  </si>
  <si>
    <t>de986c5605f8d941be57295b3c9c39f5</t>
  </si>
  <si>
    <t>Tuttowrestling.com 728x90</t>
  </si>
  <si>
    <t>e5900b8d44b16bf52577cbd59f93fcc5</t>
  </si>
  <si>
    <t>Tuttowrestling.com Mobile 300x50</t>
  </si>
  <si>
    <t>chad.shmukler@gmail.com</t>
  </si>
  <si>
    <t>Iphonefaq.org</t>
  </si>
  <si>
    <t>1eefa5a32a35fca4ccf81486b5fd395c</t>
  </si>
  <si>
    <t>iPhoneFAQ Leaderboard</t>
  </si>
  <si>
    <t>911b73ba5a4fd6e659cdb914b7ed2a1b</t>
  </si>
  <si>
    <t>iPhoneFAQ Leaderboard (small)</t>
  </si>
  <si>
    <t>b57aebcba4b0d6783e908bb3feb4a82e</t>
  </si>
  <si>
    <t>iPhoneFAQ Half Page</t>
  </si>
  <si>
    <t>ec8fbaa7471fa7ac9d095497fdf61872</t>
  </si>
  <si>
    <t>iPhoneFAQ Medium Rectangle</t>
  </si>
  <si>
    <t>charles.strauss@arcamax.com</t>
  </si>
  <si>
    <t>Arcamax.com</t>
  </si>
  <si>
    <t>7c8bd1ef0b9f89ad432762fb0c85f39c</t>
  </si>
  <si>
    <t>Arcamax.com Tablet 728x90</t>
  </si>
  <si>
    <t>ad917b125d6f33cd7dc21a5a332acce1</t>
  </si>
  <si>
    <t>Arcamax.com Tablet 160x600</t>
  </si>
  <si>
    <t>chiragnikose123@gmail.com</t>
  </si>
  <si>
    <t>Reviewchain.com</t>
  </si>
  <si>
    <t>055d7ae6e739c76e04c25d8e2463e0e3</t>
  </si>
  <si>
    <t>Large rectangle 2 middle 2 300x250</t>
  </si>
  <si>
    <t>225cbeeb7243faf505f9f3c2d7a6af21</t>
  </si>
  <si>
    <t>Top #2 300x250</t>
  </si>
  <si>
    <t>chris@code9media.com</t>
  </si>
  <si>
    <t>Code9 Media (Worldtimeserver.com)</t>
  </si>
  <si>
    <t>09061ba4e19fe26a1e498e9ab21df020</t>
  </si>
  <si>
    <t>Pythonforbeginners.com Sidebar 300x250 #1</t>
  </si>
  <si>
    <t>1899b1bd8b99fcc3f9f045aaa3a44804</t>
  </si>
  <si>
    <t>Pythonforbeginners.com Sidebar 300x250 #2</t>
  </si>
  <si>
    <t>2117880878900603716a5fb2aaa1b1b3</t>
  </si>
  <si>
    <t>Worldtimeserver.com Sidebar 300x250 #2</t>
  </si>
  <si>
    <t>4e81cc1ee96cb53f3c476f843a187df2</t>
  </si>
  <si>
    <t>WTS Mobile Sidebar 300x250</t>
  </si>
  <si>
    <t>8da966ef92660fadd74ab1545fd4a288</t>
  </si>
  <si>
    <t>WTS Top 728x90</t>
  </si>
  <si>
    <t>d90603efdecec1ba5a22f323cf9f8855</t>
  </si>
  <si>
    <t>Worldtimeserver.com 300x600</t>
  </si>
  <si>
    <t>e3fbd03b79c4ec3b43ec0a8428a74f7d</t>
  </si>
  <si>
    <t>Pythonforbeginners.com 728x90</t>
  </si>
  <si>
    <t>f66ad7c3047244f168a253068570a214</t>
  </si>
  <si>
    <t>Pythonforbeginners.com 300x600</t>
  </si>
  <si>
    <t>chris@sevdotcom.ae</t>
  </si>
  <si>
    <t>Clicksco (kyaboss.com)</t>
  </si>
  <si>
    <t>chris@soledadmedia.com</t>
  </si>
  <si>
    <t>Soledad Media Group (omgwhut.com)</t>
  </si>
  <si>
    <t>1a98931ee3d2c650b0d91df5bec6af62</t>
  </si>
  <si>
    <t>Historythings.com 728x90</t>
  </si>
  <si>
    <t>5ece826d0431d08e5da88dc0b5aeaaa5</t>
  </si>
  <si>
    <t>Historygarage.com 300x250</t>
  </si>
  <si>
    <t>749459910d4ab1be775b3ed6464fa34a</t>
  </si>
  <si>
    <t>Historygarage.com 728x90</t>
  </si>
  <si>
    <t>cc66e3b13da5962b7a6fde2bcd1fe945</t>
  </si>
  <si>
    <t>Omgwhut.com 300x250</t>
  </si>
  <si>
    <t>dec6bc7b6447039d734e95309d80c7af</t>
  </si>
  <si>
    <t>Historythings.com 300x250</t>
  </si>
  <si>
    <t>Christoph.Witt@creatiwitty-ug.de</t>
  </si>
  <si>
    <t>Einfach-hunderbar.de</t>
  </si>
  <si>
    <t>fbd64905e9c7c426a52217be373fb006</t>
  </si>
  <si>
    <t>Einfach-hunderbar.de 300x600</t>
  </si>
  <si>
    <t>christopher@scallywagandvagabond.com</t>
  </si>
  <si>
    <t>scallywagandvagabond.com</t>
  </si>
  <si>
    <t>0032caf3cbc1ad4fcc7949eca8eaf0b0</t>
  </si>
  <si>
    <t>Scallywagandvagabond.com RON AdUnit_F 300x250</t>
  </si>
  <si>
    <t>0ef727f240e9db368a8f359712f0b403</t>
  </si>
  <si>
    <t>Scallywagandvagabond.com RON AdUnit_C 300x250</t>
  </si>
  <si>
    <t>48175a1902ef645ddb9dd471b14e2bc4</t>
  </si>
  <si>
    <t>Scallywagandvagabond.com RON AdUnit_A 728x90</t>
  </si>
  <si>
    <t>a96db4ec45e91b422ca07eef8e77b3de</t>
  </si>
  <si>
    <t>Scallywagandvagabond.com RON AdUnit_D 300x250</t>
  </si>
  <si>
    <t>c2af1772eec9c0d13b503bd207b42a28</t>
  </si>
  <si>
    <t>Scallywagandvagabond.com RON AdUnit_E 300x250</t>
  </si>
  <si>
    <t>citador@gmail.com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</si>
  <si>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</si>
  <si>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</si>
  <si>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</si>
  <si>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</si>
  <si>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</si>
  <si>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</si>
  <si>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KomoonaCitadorFooterMobile 320x50</t>
  </si>
  <si>
    <t>claudia@studymode.com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</si>
  <si>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</si>
  <si>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</si>
  <si>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</si>
  <si>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</si>
  <si>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</si>
  <si>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</si>
  <si>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</si>
  <si>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</si>
  <si>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Etudier.com 728x90</t>
  </si>
  <si>
    <t>cnelson@perk.com</t>
  </si>
  <si>
    <t>Healthliving.today</t>
  </si>
  <si>
    <t>27e3ef0135f4a26c4721dae7ea1de007</t>
  </si>
  <si>
    <t>Healthliving.today 728x90</t>
  </si>
  <si>
    <t>4512a1c78f60324066d3072e1a302fca</t>
  </si>
  <si>
    <t>Wheelscene.com Lower 300x250</t>
  </si>
  <si>
    <t>4ee890e2b367c3d6d724d94248228c77</t>
  </si>
  <si>
    <t>Lifemix.today 300x250</t>
  </si>
  <si>
    <t>681af7f5d38f79c9756814f5062d2893</t>
  </si>
  <si>
    <t>Wheelscene.com 300x250</t>
  </si>
  <si>
    <t>970a925fb1c96a948e66cd299fba791e</t>
  </si>
  <si>
    <t>Wheelscene.com Mobile 300x250</t>
  </si>
  <si>
    <t>colin@thetrendspotter.net</t>
  </si>
  <si>
    <t>Thetrendspotter.net</t>
  </si>
  <si>
    <t>2d3f12209e62bb5ca82a16468da3314e</t>
  </si>
  <si>
    <t>Thetrendspotter.net 728x90 Header</t>
  </si>
  <si>
    <t>a02df7d5e4f90b0ba0259538ce000084</t>
  </si>
  <si>
    <t>Thetrendspotter.net 300x600</t>
  </si>
  <si>
    <t>e6c5c3811e5fa6accba9a52e714549c3</t>
  </si>
  <si>
    <t>Thetrendspotter.net Mobile 300x250</t>
  </si>
  <si>
    <t>contact@buzzissime.com</t>
  </si>
  <si>
    <t>Buzzissime.com (dagelijksfun.com)</t>
  </si>
  <si>
    <t>4a5ba073084adf2bd24875d7375c791d</t>
  </si>
  <si>
    <t>Dagelijksfun.com BTF 728x90</t>
  </si>
  <si>
    <t>baf6859d617943c943384806dabb545c</t>
  </si>
  <si>
    <t>Dagelijksfun.com ATF 728x90</t>
  </si>
  <si>
    <t>contact@designmedia.in</t>
  </si>
  <si>
    <t>Sathyamonline.com</t>
  </si>
  <si>
    <t>130c55c7bc44c2005fa6490cd8bd2a06</t>
  </si>
  <si>
    <t>Sathyamonline.com 160x600</t>
  </si>
  <si>
    <t>6887ecd633d25db9af4aa4f65f388304</t>
  </si>
  <si>
    <t>Sathyamonline.com 300x600</t>
  </si>
  <si>
    <t>9eb87990c7bc8e1f0421a724eeb6bca9</t>
  </si>
  <si>
    <t>Sathyamonline.com 300x250</t>
  </si>
  <si>
    <t>af71c238bfda5b49bac83ae7a2256906</t>
  </si>
  <si>
    <t>Sathyamonline.com 728x90</t>
  </si>
  <si>
    <t>contact@interestingengineering.com</t>
  </si>
  <si>
    <t>Interestingengineering.com</t>
  </si>
  <si>
    <t>b96591e0e01aad86098e8abdf9898483</t>
  </si>
  <si>
    <t>Interestingengineering.com 300x250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</si>
  <si>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</si>
  <si>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</si>
  <si>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</si>
  <si>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</si>
  <si>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</si>
  <si>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1c3ae89495bb6f2903b0c9271e97895a</t>
  </si>
  <si>
    <t>WDOSide3_AP 300x250</t>
  </si>
  <si>
    <t>4df413ae83c25639a64f676e8753c21f</t>
  </si>
  <si>
    <t>WDOSide_AP 160x600</t>
  </si>
  <si>
    <t>b0451dded97a2eccbf095c59f6975956</t>
  </si>
  <si>
    <t>WDOSide1_AP 300x250</t>
  </si>
  <si>
    <t>e3612b95f9a366b1de5215d4a623bc34</t>
  </si>
  <si>
    <t>WDOSide2_AP 300x250</t>
  </si>
  <si>
    <t>fdcbdfaaf4cc6f87a62501069a74b613</t>
  </si>
  <si>
    <t>WDOHeader_AP 728x90</t>
  </si>
  <si>
    <t>contact@mangapark.com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</si>
  <si>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</si>
  <si>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</si>
  <si>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</si>
  <si>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</si>
  <si>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</si>
  <si>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</si>
  <si>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Mangapark.me 300x250</t>
  </si>
  <si>
    <t>contact@media-clic.com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</si>
  <si>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</si>
  <si>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</si>
  <si>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</si>
  <si>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</si>
  <si>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</si>
  <si>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</si>
  <si>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</si>
  <si>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</si>
  <si>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</si>
  <si>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</si>
  <si>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</si>
  <si>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</si>
  <si>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</si>
  <si>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1107491ea51ec91310f39a00da2d09cc</t>
  </si>
  <si>
    <t>Tricksofnature.com BTF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</si>
  <si>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</si>
  <si>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</si>
  <si>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</si>
  <si>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</si>
  <si>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</si>
  <si>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</si>
  <si>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</si>
  <si>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</si>
  <si>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</si>
  <si>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</si>
  <si>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</si>
  <si>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</si>
  <si>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259c7c8338991b9055784cd7e1af6ac4</t>
  </si>
  <si>
    <t>Extase-y.com BTF 300x250</t>
  </si>
  <si>
    <t>267d525fb6d800569d631ed9c064baae</t>
  </si>
  <si>
    <t>Notre-planete.info BTF 300x250</t>
  </si>
  <si>
    <t>284f393fe44ae5a1491930f06200675a</t>
  </si>
  <si>
    <t>Onsaitcequonveutquonsache.com ATF 728x90</t>
  </si>
  <si>
    <t>2911b59e68e435ed66e9539027f5e908</t>
  </si>
  <si>
    <t>Nintendo-master.com BTF 728x90</t>
  </si>
  <si>
    <t>2c87024b73f1c599bbbc9f32d6cea274</t>
  </si>
  <si>
    <t>Basket-infos.com 300x250</t>
  </si>
  <si>
    <t>2fbc874c9f5306bf5a0560962df08b16</t>
  </si>
  <si>
    <t>Europe-israel.org BTF 728x90</t>
  </si>
  <si>
    <t>300ce86ef89b12b7629e64be1f346da2</t>
  </si>
  <si>
    <t>Parlonsgeek.com ATF 728x90</t>
  </si>
  <si>
    <t>305ecd7e88c929437b968056e506763b</t>
  </si>
  <si>
    <t>Jeux-geographiques.com 728x90</t>
  </si>
  <si>
    <t>307cd441f4eaa81af77a9f48ee70991e</t>
  </si>
  <si>
    <t>Preventionsante.org ATF 728x90</t>
  </si>
  <si>
    <t>32447eea73a68ec1333d3c612a14cf1b</t>
  </si>
  <si>
    <t>Ogaming.tv ATF 300x250</t>
  </si>
  <si>
    <t>33aef1e1ec877cff4d15ba9cda2c31ff</t>
  </si>
  <si>
    <t>Brocabrac.fr ATF 728x90</t>
  </si>
  <si>
    <t>3626caece13f5ecb22868e6f243b097e</t>
  </si>
  <si>
    <t>Citation-celebre.com ATF 728x90</t>
  </si>
  <si>
    <t>3963fc59a022225ac1723586e1181770</t>
  </si>
  <si>
    <t>Asie360.com BTF 728x90</t>
  </si>
  <si>
    <t>3e55a9bb91ae0bff62c009500b88a027</t>
  </si>
  <si>
    <t>Telesatellite.com ATF 728x90</t>
  </si>
  <si>
    <t>4180f3a3c351d3588dc1ea2ed7ed4d3a</t>
  </si>
  <si>
    <t>Preventionsante.org ATF 300x250</t>
  </si>
  <si>
    <t>4331370a3d8dbaa09dff863c01cc4ac4</t>
  </si>
  <si>
    <t>Cestmamanquilafait.com BTF 300x250</t>
  </si>
  <si>
    <t>442783395a214b190a8c15781d24abaa</t>
  </si>
  <si>
    <t>Asie360.com ATF 300x250</t>
  </si>
  <si>
    <t>4521f3a300f4d3eebfe7bf6d88b9a993</t>
  </si>
  <si>
    <t>Europe-israel.org ATF 728x90</t>
  </si>
  <si>
    <t>45d008c694132aa70dd7dc40108c82fd</t>
  </si>
  <si>
    <t>Mygsm.fr 300x250</t>
  </si>
  <si>
    <t>4862c5f69598670a200858f4426da6a6</t>
  </si>
  <si>
    <t>Dofawa.fr 300x250</t>
  </si>
  <si>
    <t>49091a44b13ee146b8f2dc04c48b5483</t>
  </si>
  <si>
    <t>Buzzfil.net ATF 300x250</t>
  </si>
  <si>
    <t>4996c319940fe2cf0d9b6574c547d05c</t>
  </si>
  <si>
    <t>Softmaroc.org 300x250</t>
  </si>
  <si>
    <t>4aa31af4ed0c0f569a96652cd1898f4f</t>
  </si>
  <si>
    <t>Tricksofnature.com ATF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</si>
  <si>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</si>
  <si>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</si>
  <si>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</si>
  <si>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</si>
  <si>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</si>
  <si>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</si>
  <si>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524f7707a21ed83c8854ec98b4bbaede</t>
  </si>
  <si>
    <t>Tricksofnature.com ATF 728x90</t>
  </si>
  <si>
    <t>530d96cbb6277390ca0a39289379605b</t>
  </si>
  <si>
    <t>Citation-celebre.com ATF 300x250</t>
  </si>
  <si>
    <t>53e0c9423f1b0acbb672f410c231cff1</t>
  </si>
  <si>
    <t>Mygsm.fr 728x90</t>
  </si>
  <si>
    <t>53f701769d987b6f8896876e53584579</t>
  </si>
  <si>
    <t>Dofus2.org ATF 300x250</t>
  </si>
  <si>
    <t>5663a1def04532ce6e715dac328da4f0</t>
  </si>
  <si>
    <t>Sky-future.net BTF 300x250</t>
  </si>
  <si>
    <t>56d489e93c1aafdea42c78be0177e135</t>
  </si>
  <si>
    <t>Dofus2.org ATF 728x90</t>
  </si>
  <si>
    <t>57d49c44735e711a5caae9faa08375f7</t>
  </si>
  <si>
    <t>Buzzsport.fr 300x250</t>
  </si>
  <si>
    <t>59610addc072fb3430b3fe93444006f3</t>
  </si>
  <si>
    <t>Buzzsport.fr 728x90</t>
  </si>
  <si>
    <t>5b5b7e91b8b2c6508ea39ed2fb581878</t>
  </si>
  <si>
    <t>Europe-israel.org ATF 300x250</t>
  </si>
  <si>
    <t>5e5a595273a28a9ad2534f401a2ce4f0</t>
  </si>
  <si>
    <t>Mesinspirationsculinaires.com BTF 300x250</t>
  </si>
  <si>
    <t>5f18222f66a4eca834a7aebfd19c0d67</t>
  </si>
  <si>
    <t>Sujetsetcorriges.fr 728x90</t>
  </si>
  <si>
    <t>5f92a9f55ad27afcee47ca76731336c8</t>
  </si>
  <si>
    <t>Jesuismort.com ATF 728x90</t>
  </si>
  <si>
    <t>609059076159193d48feed38c7045dea</t>
  </si>
  <si>
    <t>Jesuismort.com BTF 728x90</t>
  </si>
  <si>
    <t>655b83022a4db1500463bb9f3ff16c72</t>
  </si>
  <si>
    <t>Codefille.com ATF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</si>
  <si>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</si>
  <si>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</si>
  <si>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</si>
  <si>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</si>
  <si>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</si>
  <si>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</si>
  <si>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6f17e31c8d7fde0551f53bd0c99114e9</t>
  </si>
  <si>
    <t>Aryanalibris.com ATF 300x250</t>
  </si>
  <si>
    <t>7003fb68e902e0a2b4f691c93a075696</t>
  </si>
  <si>
    <t>Sujetsetcorriges.fr 300x250</t>
  </si>
  <si>
    <t>7104b50e7cc5d99b322a32c7991505e0</t>
  </si>
  <si>
    <t>Mesinspirationsculinaires.com 300x250</t>
  </si>
  <si>
    <t>72db37e37e56c0a3198f5586be79facc</t>
  </si>
  <si>
    <t>Lapressegalactique.com ATF 728x90</t>
  </si>
  <si>
    <t>77c20cdf7d47e1cac3b95826bda7d17f</t>
  </si>
  <si>
    <t>Onsaitcequonveutquonsache.com ATF 300x250</t>
  </si>
  <si>
    <t>77fe52b80ed6b3e59aa48a8f436842c8</t>
  </si>
  <si>
    <t>Ogaming.tv ATF 728x90</t>
  </si>
  <si>
    <t>7a155c440eb27fa0fbba14abbc81ff57</t>
  </si>
  <si>
    <t>Medias-presse.info BTF 728x90</t>
  </si>
  <si>
    <t>7b868a16ad2cd66910cfc1e961b21e19</t>
  </si>
  <si>
    <t>Foot-sur7.fr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</si>
  <si>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</si>
  <si>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</si>
  <si>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</si>
  <si>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</si>
  <si>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</si>
  <si>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</si>
  <si>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</si>
  <si>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</si>
  <si>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8086e293ccf640ac2c540a8b41797a62</t>
  </si>
  <si>
    <t>Citation-celebre.com BTF 728x90</t>
  </si>
  <si>
    <t>80e918feec11e948a4e3440474601c6d</t>
  </si>
  <si>
    <t>Asie360.com BTF 300x250</t>
  </si>
  <si>
    <t>814cabd19e5add2e98cf5086ac8bf807</t>
  </si>
  <si>
    <t>Lesrecettesderatiba.com 728x90</t>
  </si>
  <si>
    <t>828fa4684de166b7ac931bc62b524d42</t>
  </si>
  <si>
    <t>Astuces-et-trucs.fr 300x250</t>
  </si>
  <si>
    <t>838e120a986058d196e029a88a4a32b2</t>
  </si>
  <si>
    <t>Aryanalibris.com BTF 728x90</t>
  </si>
  <si>
    <t>83a97c465a89c7856f5a9a52956c11bf</t>
  </si>
  <si>
    <t>Spin-off.fr ATF 728x90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</si>
  <si>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</si>
  <si>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</si>
  <si>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</si>
  <si>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</si>
  <si>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</si>
  <si>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</si>
  <si>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8730465ee7a99e442cc65c94a0239fb3</t>
  </si>
  <si>
    <t>P-pokemon.com BTF 300x250</t>
  </si>
  <si>
    <t>8789d179da2634233136a62dbf52de8d</t>
  </si>
  <si>
    <t>Sky-future.net ATF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</si>
  <si>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</si>
  <si>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</si>
  <si>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</si>
  <si>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</si>
  <si>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</si>
  <si>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</si>
  <si>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</si>
  <si>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</si>
  <si>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94ad0adb29bb0478192cd44f5df7c019</t>
  </si>
  <si>
    <t>Astuces-et-trucs.fr 728x90</t>
  </si>
  <si>
    <t>965730548e40a205edb1970d852878d9</t>
  </si>
  <si>
    <t>Visorando.com ATF 728x90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</si>
  <si>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</si>
  <si>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</si>
  <si>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</si>
  <si>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</si>
  <si>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</si>
  <si>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</si>
  <si>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</si>
  <si>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</si>
  <si>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</si>
  <si>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</si>
  <si>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</si>
  <si>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</si>
  <si>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</si>
  <si>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</si>
  <si>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</si>
  <si>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</si>
  <si>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9fecde6748d5441a93e1e3f53e50f712</t>
  </si>
  <si>
    <t>Visorando.com BTF 728x90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</si>
  <si>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</si>
  <si>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</si>
  <si>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</si>
  <si>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</si>
  <si>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</si>
  <si>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</si>
  <si>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</si>
  <si>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</si>
  <si>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</si>
  <si>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</si>
  <si>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a736f27ee54ff8fe9181e549dab5e7c8</t>
  </si>
  <si>
    <t>Bvoltaire.fr ATF 728x90</t>
  </si>
  <si>
    <t>ae27b28a61757fa722a43e2af480b938</t>
  </si>
  <si>
    <t>Codefille.com BTF 300x250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</si>
  <si>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</si>
  <si>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</si>
  <si>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</si>
  <si>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</si>
  <si>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</si>
  <si>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</si>
  <si>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b7a4884c8e12e74b307204fac956c61d</t>
  </si>
  <si>
    <t>Tricksofnature.com BTF 728x90</t>
  </si>
  <si>
    <t>b8e3179aa6d127a37e9ef5eddb68e547</t>
  </si>
  <si>
    <t>Cestmamanquilafait.com 300x250</t>
  </si>
  <si>
    <t>bbf8c99e7c0b266277e35d1108df23fa</t>
  </si>
  <si>
    <t>Lesucresale-doumsouhaib.com 728x90</t>
  </si>
  <si>
    <t>bd7207efb12fe03ad0ace3ebaf7442e3</t>
  </si>
  <si>
    <t>Aryanalibris.com ATF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</si>
  <si>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</si>
  <si>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</si>
  <si>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</si>
  <si>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</si>
  <si>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</si>
  <si>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</si>
  <si>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c4fddf9df491329701869b27f7b8ffd1</t>
  </si>
  <si>
    <t>Pblv.org ATF 728x90</t>
  </si>
  <si>
    <t>c5e1e8e9c4f3495540f6d9dfd7cc59b2</t>
  </si>
  <si>
    <t>Jesuismort.com ATF 300x250</t>
  </si>
  <si>
    <t>c69df65878bf291b318f3cf5d467df4f</t>
  </si>
  <si>
    <t>Ogaming.tv BTF 300x250</t>
  </si>
  <si>
    <t>c91183885e6e9d2dd8f070629c559c6e</t>
  </si>
  <si>
    <t>Spin-off.fr BTF 728x90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</si>
  <si>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</si>
  <si>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</si>
  <si>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</si>
  <si>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</si>
  <si>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</si>
  <si>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</si>
  <si>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d0ac99258ecde8f621ac295501742329</t>
  </si>
  <si>
    <t>Bibliboom.com 728x90</t>
  </si>
  <si>
    <t>d2174277c1b65971209e71146b719ba7</t>
  </si>
  <si>
    <t>Buzzfil.net BTF 300x250</t>
  </si>
  <si>
    <t>d2ebbadd46e98f08ee9cc5de49cb20a8</t>
  </si>
  <si>
    <t>Basketsession.com 300x250</t>
  </si>
  <si>
    <t>d6320648497bd97a3e35c74b959cda87</t>
  </si>
  <si>
    <t>Nintendo-master.com ATF 300x250</t>
  </si>
  <si>
    <t>d638729757a5bd0819b01ffbf1330f01</t>
  </si>
  <si>
    <t>Bvoltaire.fr BTF 728x90</t>
  </si>
  <si>
    <t>d6b77a2789f105c28748979e30edc5ef</t>
  </si>
  <si>
    <t>Foot-sur7.fr BTF 728x90</t>
  </si>
  <si>
    <t>d6f7bee222f4602d4f357e5c3e5c3cec</t>
  </si>
  <si>
    <t>Telesatellite.com BTF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</si>
  <si>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</si>
  <si>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</si>
  <si>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</si>
  <si>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</si>
  <si>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</si>
  <si>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</si>
  <si>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df0c89fac8d69eacf3c545bc563f69ee</t>
  </si>
  <si>
    <t>Lapressegalactique.com BTF 728x90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</si>
  <si>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</si>
  <si>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</si>
  <si>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</si>
  <si>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</si>
  <si>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</si>
  <si>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</si>
  <si>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</si>
  <si>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</si>
  <si>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edd948d81999ee7d9175bd4c9b9f37b7</t>
  </si>
  <si>
    <t>Citation-celebre.com BTF 300x250</t>
  </si>
  <si>
    <t>eedd8b4c2cc0196b0ca7e5063639ee63</t>
  </si>
  <si>
    <t>Palaiszelda.com ATF 300x250</t>
  </si>
  <si>
    <t>ef767250ce52d0867a6f1b8d59ad2bca</t>
  </si>
  <si>
    <t>Codefille.com ATF 300x250</t>
  </si>
  <si>
    <t>effcad3aeefbd9bc9b534c695d1293dc</t>
  </si>
  <si>
    <t>Onsaitcequonveutquonsache.com BTF 300x250</t>
  </si>
  <si>
    <t>f1fd0f85399d0c521a6670f6bd17a9e8</t>
  </si>
  <si>
    <t>Europe-israel.org BTF 300x250</t>
  </si>
  <si>
    <t>f39c839b9ea4d587b2e0f1124b2a6893</t>
  </si>
  <si>
    <t>Codefille.com BTF 728x90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</si>
  <si>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</si>
  <si>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</si>
  <si>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</si>
  <si>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</si>
  <si>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</si>
  <si>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</si>
  <si>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fad23d2c159513df65b7335ece3f255a</t>
  </si>
  <si>
    <t>Onsaitcequonveutquonsache.com BTF 728x90</t>
  </si>
  <si>
    <t>fb9730eb28961b7d22449bccd9ddd46e</t>
  </si>
  <si>
    <t>Jesuismort.com BTF 300x250</t>
  </si>
  <si>
    <t>fce4b11b6e39ef5054e12ec1571a87a5</t>
  </si>
  <si>
    <t>Basketsession.com BTF 728x90</t>
  </si>
  <si>
    <t>fd1a559c5c618a4341c1844501ccc1bf</t>
  </si>
  <si>
    <t>Lesucresale-doumsouhaib.com 300x250</t>
  </si>
  <si>
    <t>fd3ce480d16ab76d9d3b9a83cd35b1a3</t>
  </si>
  <si>
    <t>C-fait-maison.fr BTF 300x250</t>
  </si>
  <si>
    <t>fea195f4ca4d797617bb7f7fcac02c9b</t>
  </si>
  <si>
    <t>C-fait-maison.fr ATF 300x250</t>
  </si>
  <si>
    <t>contact@mindpause.co</t>
  </si>
  <si>
    <t>mindpause.co</t>
  </si>
  <si>
    <t>75216e32aa6817916e848c35b991adf1</t>
  </si>
  <si>
    <t>Mindpause.co 728x90</t>
  </si>
  <si>
    <t>cb0072c793252ac8d1c50484193c3f00</t>
  </si>
  <si>
    <t>Mindpause.co Tier 2 728x90</t>
  </si>
  <si>
    <t>contact@positivr.fr</t>
  </si>
  <si>
    <t>TRIBELEADR (positivr.fr)</t>
  </si>
  <si>
    <t>60814f56fcbc1d01a36fa8eb7ea420b5</t>
  </si>
  <si>
    <t>Positivr.fr BTF 728x90</t>
  </si>
  <si>
    <t>6478f0c89126bf01f6613eacc1424965</t>
  </si>
  <si>
    <t>Positivr.fr BUZZ BOTTOM 300x250</t>
  </si>
  <si>
    <t>a246e7d5ed93b53b7f4a95791c159159</t>
  </si>
  <si>
    <t>Positivr.fr Buzz 300x600</t>
  </si>
  <si>
    <t>a2fcab98ef25f759c5748e4b0765edbd</t>
  </si>
  <si>
    <t>Positivr.fr RG BOTTOM 728x90</t>
  </si>
  <si>
    <t>da3328dd26836ef1a5a07c6ca3ae5b4d</t>
  </si>
  <si>
    <t>Positivr.fr RG BOTTOM 300x250</t>
  </si>
  <si>
    <t>da978ecfea94debd5cb2f77d56801973</t>
  </si>
  <si>
    <t>Positivr.fr BUZZ BOTTOM 728x90</t>
  </si>
  <si>
    <t>eb55b1c69299c5c9378cb920ffc8692c</t>
  </si>
  <si>
    <t>Positivr.fr RG MIDDLE 300x250</t>
  </si>
  <si>
    <t>contact@strategicdigitalcontent.com</t>
  </si>
  <si>
    <t>New.tipsybartender.com</t>
  </si>
  <si>
    <t>1273a71b4da7a7c5e4337c21bf5dfb13</t>
  </si>
  <si>
    <t>Zone 13</t>
  </si>
  <si>
    <t>286345580156a44e06168ec5c3cd8a97</t>
  </si>
  <si>
    <t>Zone 3 and 8</t>
  </si>
  <si>
    <t>2a1d5c217e4640493e0ad1599c1d7037</t>
  </si>
  <si>
    <t>Zone 11</t>
  </si>
  <si>
    <t>2eca24f8fe777f1f7bd713e7b4724648</t>
  </si>
  <si>
    <t>Zone 2 and 7</t>
  </si>
  <si>
    <t>7466240644e60ce0d223c57b4f930e0e</t>
  </si>
  <si>
    <t>Zone 14</t>
  </si>
  <si>
    <t>7d4fb626fe791c7028434e0bbe448e26</t>
  </si>
  <si>
    <t>Zone 4 and 9</t>
  </si>
  <si>
    <t>828478b12815ac8dfa3e7e0aca2ed407</t>
  </si>
  <si>
    <t>Zone 5 and 10</t>
  </si>
  <si>
    <t>a72c52c7f8145312d1dce3023c77eb83</t>
  </si>
  <si>
    <t>Zone 6 - Mobile Header</t>
  </si>
  <si>
    <t>abd1ea64b4be7c7498ef74b95da325ef</t>
  </si>
  <si>
    <t>Zone 1</t>
  </si>
  <si>
    <t>f37fec163fe1997c7a7c528fb6de72d8</t>
  </si>
  <si>
    <t>Zone 12 300x600</t>
  </si>
  <si>
    <t>contact@telechargerunevideo.com</t>
  </si>
  <si>
    <t>Telechargerunevideo.com</t>
  </si>
  <si>
    <t>8bad0532f67e48fb03cf84e3e057ac82</t>
  </si>
  <si>
    <t>Telechargerunevideo.com 728x90</t>
  </si>
  <si>
    <t>contact@yaoiotaku.com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</si>
  <si>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</si>
  <si>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</si>
  <si>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</si>
  <si>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</si>
  <si>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</si>
  <si>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4256a9ce971595be81b8ae9206ca917e</t>
  </si>
  <si>
    <t>Yaoiotaku.com #1 300x250</t>
  </si>
  <si>
    <t>682d1779819dcdb474e74bcd496c0048</t>
  </si>
  <si>
    <t>Yaoiotaku.com #6 300x250</t>
  </si>
  <si>
    <t>9abfae0fdc394994d7a95c333883eb50</t>
  </si>
  <si>
    <t>Mangareado.com #1 300x250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</si>
  <si>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</si>
  <si>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</si>
  <si>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</si>
  <si>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</si>
  <si>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</si>
  <si>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Yaoiotaku.com #1 728x90</t>
  </si>
  <si>
    <t>contas@desenvolveweb.com.br</t>
  </si>
  <si>
    <t>Desenvolve Web (oficinadanet.com.br)</t>
  </si>
  <si>
    <t>0665f56fb4eda5a38f4c43f047de1bed</t>
  </si>
  <si>
    <t>300x250</t>
  </si>
  <si>
    <t>4e741ac0576f33906ded15fc11a3d909</t>
  </si>
  <si>
    <t>728x90</t>
  </si>
  <si>
    <t>contato@noticiasautomotivas.com.br</t>
  </si>
  <si>
    <t>Noticiasautomotivas.com.br</t>
  </si>
  <si>
    <t>31ecda061d9792accdb6470300457a4c</t>
  </si>
  <si>
    <t>970x250</t>
  </si>
  <si>
    <t>38ef4834607767e077e734dfb6d3d3d1</t>
  </si>
  <si>
    <t>Lateral 300x600</t>
  </si>
  <si>
    <t>612bf0ce5b7a2b3663fd4639a0b92ff9</t>
  </si>
  <si>
    <t>Topo</t>
  </si>
  <si>
    <t>695a87b44affeba05510f7d9f50064f8</t>
  </si>
  <si>
    <t>Abaixo post 2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</si>
  <si>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</si>
  <si>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</si>
  <si>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</si>
  <si>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</si>
  <si>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</si>
  <si>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</t>
  </si>
  <si>
    <t>d6438fb3e807656a53ffa9fed3815e7e</t>
  </si>
  <si>
    <t>Rodape home e single</t>
  </si>
  <si>
    <t>contato@seriemaniacos.com.br</t>
  </si>
  <si>
    <t>Seriemaniacos.com.br</t>
  </si>
  <si>
    <t>5000e59db885df3b09d69ca9a298d369</t>
  </si>
  <si>
    <t>Seriemaniacos.tv #3 300x250</t>
  </si>
  <si>
    <t>557141b41e1f202bb17f08182a9c5bb0</t>
  </si>
  <si>
    <t>Seriemaniacos.tv #6 300x250</t>
  </si>
  <si>
    <t>8c54fea4bbf5ab913914110a2433e139</t>
  </si>
  <si>
    <t>Seriemaniacos.tv #7 300x250</t>
  </si>
  <si>
    <t>aabfd5c13508a2598825b7860790e78d</t>
  </si>
  <si>
    <t>Seriemaniacos.tv #4 300x250</t>
  </si>
  <si>
    <t>c5e437fcaad59fa7051bdd43a0365bcc</t>
  </si>
  <si>
    <t>Seriemaniacos.tv 728x90</t>
  </si>
  <si>
    <t>ee81dcb6ed5906654890ed6480907c20</t>
  </si>
  <si>
    <t>Seriemaniacos.tv 300x600</t>
  </si>
  <si>
    <t>coolest@adnimation.com</t>
  </si>
  <si>
    <t>Shippony Group Nevada, Inc (Coolest-birthday-cakes.com)</t>
  </si>
  <si>
    <t>84efdc08592725fdea695203ec09d504</t>
  </si>
  <si>
    <t>Coolest-kid-birthday-parties.com 300x250</t>
  </si>
  <si>
    <t>8904a8e7630dec19e78bdf5ba003eda4</t>
  </si>
  <si>
    <t>300X250 ALL SITE 300x250</t>
  </si>
  <si>
    <t>cpati@indimusictv.com</t>
  </si>
  <si>
    <t>Indimusic.tv</t>
  </si>
  <si>
    <t>craig.velez@rd.com</t>
  </si>
  <si>
    <t>Reader's Digest (rd.com)</t>
  </si>
  <si>
    <t>60210329d7b6eee25f8d80fb0a6a9c8f</t>
  </si>
  <si>
    <t>Rd.com 728x90</t>
  </si>
  <si>
    <t>6b3e1cce52511fd91d67ee0e2eeba834</t>
  </si>
  <si>
    <t>Rd.com ATF 300x250</t>
  </si>
  <si>
    <t>8250d72a3690196849e81362ac31c7ce</t>
  </si>
  <si>
    <t>Rd.com BTF 300x250</t>
  </si>
  <si>
    <t>958f5f53e041293caab1b60dd1ad427a</t>
  </si>
  <si>
    <t>Tasteofhome.com 728x90</t>
  </si>
  <si>
    <t>craig@mmorpg.com</t>
  </si>
  <si>
    <t>Mmorpg.com</t>
  </si>
  <si>
    <t>184b13aab2e8088a2cd43bd4b530902d</t>
  </si>
  <si>
    <t>Mmorpg.com 160x600</t>
  </si>
  <si>
    <t>1b378464b4c17935dac6410a7e04a6d3</t>
  </si>
  <si>
    <t>Mmorpg.com 300x250</t>
  </si>
  <si>
    <t>a21993b13eff0c296888c45eda734978</t>
  </si>
  <si>
    <t>Mmorpg.com 728x90</t>
  </si>
  <si>
    <t>creativeboyankit@gmail.com</t>
  </si>
  <si>
    <t>Insistpost.com</t>
  </si>
  <si>
    <t>csutherland1@viggle.com</t>
  </si>
  <si>
    <t>Viggle Rewards Inc. (viggle.tv)</t>
  </si>
  <si>
    <t>53a646babfb1054014e27021c457a4b2</t>
  </si>
  <si>
    <t>Perk.tv 728x90</t>
  </si>
  <si>
    <t>55a74bef4895d9a1c93020721832306c</t>
  </si>
  <si>
    <t>Perk.tv 300x250</t>
  </si>
  <si>
    <t>ea146766dde2027ad5162c8b8b35b9d6</t>
  </si>
  <si>
    <t>Viggle.tv 728x90</t>
  </si>
  <si>
    <t>f7f8506c489abe66ff319070957cb186</t>
  </si>
  <si>
    <t>Viggle.tv 300x250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</si>
  <si>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</si>
  <si>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</si>
  <si>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</si>
  <si>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</si>
  <si>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</si>
  <si>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</si>
  <si>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</si>
  <si>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</si>
  <si>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</si>
  <si>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</si>
  <si>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cyberalone@msn.com</t>
  </si>
  <si>
    <t>Watchcartoononline.com</t>
  </si>
  <si>
    <t>5bd76146a3022b2ef1d41f8efb5c6561</t>
  </si>
  <si>
    <t>Watchcartoononline.com US, UK, CA, AU 160x600</t>
  </si>
  <si>
    <t>d19e4ca7ceb07d04c80f41902a5bfaa8</t>
  </si>
  <si>
    <t>Watchcartoononline.com US, UK, CA, AU 300x250</t>
  </si>
  <si>
    <t>efc9c6106d7bd7d95033a4366e77f60c</t>
  </si>
  <si>
    <t>Watchcartoononline.com US, UK, CA, AU 728x90</t>
  </si>
  <si>
    <t>dan@broadscaler.com</t>
  </si>
  <si>
    <t>Doctortopics.com</t>
  </si>
  <si>
    <t>dan@newsbarber.com</t>
  </si>
  <si>
    <t>Newsbarber.com</t>
  </si>
  <si>
    <t>09fe01608a286fbc093ec177ee5e5f88</t>
  </si>
  <si>
    <t>Newsbarber.com 300x250</t>
  </si>
  <si>
    <t>10ce10a92ea9e41c6c513f9a2f95fc32</t>
  </si>
  <si>
    <t>Newsbarber.com Tier 2 300x250</t>
  </si>
  <si>
    <t>15e9bce03cc7c2a0705bd10976e98645</t>
  </si>
  <si>
    <t>Newsbarber.com Tier 2 728x90</t>
  </si>
  <si>
    <t>264fe560872a6592dd22d52d311412dc</t>
  </si>
  <si>
    <t>Newsbarber.com 728x90</t>
  </si>
  <si>
    <t>40e777ee44d1a0a348ce3859d71bb134</t>
  </si>
  <si>
    <t>Tweakingtricks.com Tier 2 160x600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</si>
  <si>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</si>
  <si>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</si>
  <si>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</si>
  <si>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</si>
  <si>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</si>
  <si>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</si>
  <si>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8afa07c0cef9404e99a6951f7df86f93</t>
  </si>
  <si>
    <t>Tweakingtricks.com Tier 2 728x90</t>
  </si>
  <si>
    <t>9c0c6eeb2ef6da9b90054685008701c5</t>
  </si>
  <si>
    <t>Newsbarber.com Tier 2 300x600</t>
  </si>
  <si>
    <t>cf79a6c816a766a309f24101fbe7ae89</t>
  </si>
  <si>
    <t>Newsbarber.com Tier 2 160x600</t>
  </si>
  <si>
    <t>d147cd151b830e192002d95fe36395a4</t>
  </si>
  <si>
    <t>Newsbarber.com 160x600</t>
  </si>
  <si>
    <t>d4ddd45a1fa5631871a9410972798ffb</t>
  </si>
  <si>
    <t>Tweakingtricks.com Tier 2 300x600</t>
  </si>
  <si>
    <t>ed713194028f92dae42790466780f860</t>
  </si>
  <si>
    <t>Newsbarber.com 300x600</t>
  </si>
  <si>
    <t>f1d3d0b1f52ca96a911a3f6bd8acb2f6</t>
  </si>
  <si>
    <t>Tweakingtricks.com Tier 2 300x250</t>
  </si>
  <si>
    <t>fa7b1b1b7a26841d3aac597196d7284e</t>
  </si>
  <si>
    <t>Tweakingtricks.com 300x250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</si>
  <si>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</si>
  <si>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</si>
  <si>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</si>
  <si>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</si>
  <si>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</si>
  <si>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</si>
  <si>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</si>
  <si>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</si>
  <si>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</si>
  <si>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</si>
  <si>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danavidar@gmail.com</t>
  </si>
  <si>
    <t>Caliser.com</t>
  </si>
  <si>
    <t>031cf09b362b4e3cfe01f2ccfd024755</t>
  </si>
  <si>
    <t>Chainraise.com First 300x250</t>
  </si>
  <si>
    <t>10cef4926cce86f780f3891bfd376377</t>
  </si>
  <si>
    <t>Ripbird.com Logo 728x90</t>
  </si>
  <si>
    <t>1b8eb86167019d117af2a4ea073a5386</t>
  </si>
  <si>
    <t>Chiefbox.com Right Side 1 300x250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</si>
  <si>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</si>
  <si>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</si>
  <si>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</si>
  <si>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</si>
  <si>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</si>
  <si>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</si>
  <si>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</si>
  <si>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</si>
  <si>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</si>
  <si>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</si>
  <si>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</si>
  <si>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</si>
  <si>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</si>
  <si>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</si>
  <si>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</si>
  <si>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</si>
  <si>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</si>
  <si>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</si>
  <si>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</si>
  <si>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</si>
  <si>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</si>
  <si>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</si>
  <si>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</si>
  <si>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</si>
  <si>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</si>
  <si>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</si>
  <si>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</si>
  <si>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</si>
  <si>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</si>
  <si>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</si>
  <si>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</si>
  <si>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</si>
  <si>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</si>
  <si>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</si>
  <si>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cde0eadbcde063ac938a6ddef8bd1765</t>
  </si>
  <si>
    <t>Celebseven.com 728x90</t>
  </si>
  <si>
    <t>ddd5d3a19ab8c081ac185f1cff1e00f9</t>
  </si>
  <si>
    <t>Chainraise.com 300x600</t>
  </si>
  <si>
    <t>fb42c5d10fd92e3b4bad3c046af9c509</t>
  </si>
  <si>
    <t>Walletgroove.com Side Bar 300x600</t>
  </si>
  <si>
    <t>dani@monetizemore.com</t>
  </si>
  <si>
    <t>Bigsoccer.com</t>
  </si>
  <si>
    <t>b024ec91fa67c9aec746fc0f2acfc23c</t>
  </si>
  <si>
    <t>Bigsoccer.com BTF US 728x90</t>
  </si>
  <si>
    <t>daniel.aharonoff@broadscaler.com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</si>
  <si>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</si>
  <si>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</si>
  <si>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</si>
  <si>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</si>
  <si>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</si>
  <si>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52cc904247457df47b15015a96175ee6</t>
  </si>
  <si>
    <t>Moviescoop.tv Tier 1 728x90</t>
  </si>
  <si>
    <t>63fab70fc7ebe4932221c44a904fe4bb</t>
  </si>
  <si>
    <t>Lifestylz.tv Tier 1 300x250</t>
  </si>
  <si>
    <t>6e2e0bd31dabe92a756ae638437c1e3e</t>
  </si>
  <si>
    <t>Moviecli.ps Tier 1 300x250</t>
  </si>
  <si>
    <t>96c5eac52c53cfcf1b95a44e61197e06</t>
  </si>
  <si>
    <t>Sportly.tv ATF 728x90</t>
  </si>
  <si>
    <t>9a1c9627f9e31a1c9c8320fbc54a2a92</t>
  </si>
  <si>
    <t>Sportly.tv Tier 1 300x250</t>
  </si>
  <si>
    <t>a98781d761faaa070fa85853c8e4a918</t>
  </si>
  <si>
    <t>Lifestylz.tv Tier 1 728x90</t>
  </si>
  <si>
    <t>b13e184efd977de75df2effa342b3f6a</t>
  </si>
  <si>
    <t>Swagbucks.com 728x90</t>
  </si>
  <si>
    <t>c3f7e21a3f52cf03ed2d56c608db1d97</t>
  </si>
  <si>
    <t>Moviecli.ps Tier 1 728x90</t>
  </si>
  <si>
    <t>d0430039ae7e04ca33fcc7bfca156c18</t>
  </si>
  <si>
    <t>Moviescoop.tv Tier 1 300x250</t>
  </si>
  <si>
    <t>f95469c36d67090592ce4513f909151c</t>
  </si>
  <si>
    <t>Indymusic.tv Tier 1 728x90</t>
  </si>
  <si>
    <t>Nytimes.com</t>
  </si>
  <si>
    <t>daniel.yaronsky@adbluedigital.com</t>
  </si>
  <si>
    <t>Adbluedigital Ltd (cafepharma.com)</t>
  </si>
  <si>
    <t>01e0597aacfeb46459d64371732c560b</t>
  </si>
  <si>
    <t>Whitepages.com Set 3 728x90</t>
  </si>
  <si>
    <t>adbe6c6f2d8b80f23b915daecc25987a</t>
  </si>
  <si>
    <t>Grammarist.com 300x250</t>
  </si>
  <si>
    <t>bb7ff629c8a7c027ed7fcf7dc6c237c8</t>
  </si>
  <si>
    <t>Whitepages.com Set 3 300x250</t>
  </si>
  <si>
    <t>daniel@inquisitr.com</t>
  </si>
  <si>
    <t>Inquisitr.com</t>
  </si>
  <si>
    <t>03932d66637d396843a00d741fd3808c</t>
  </si>
  <si>
    <t>PB_KOM_IQ_C_BTF2_ 300x250</t>
  </si>
  <si>
    <t>08050f0ec22de78e21b9fed08c02b115</t>
  </si>
  <si>
    <t>New_IQ_KOM_C_BTF_ 728x90</t>
  </si>
  <si>
    <t>0b596fe0d80921f8f64cf33aaf2c40f2</t>
  </si>
  <si>
    <t>PB_KOM_IQ_HP_MOB_ATF_300x250</t>
  </si>
  <si>
    <t>139affc1ae629092a7d9acd36557429f</t>
  </si>
  <si>
    <t>PB_KOM_IQ_C_MOB_320x50</t>
  </si>
  <si>
    <t>18c68a202c78e7d9999100f8abac34c7</t>
  </si>
  <si>
    <t>New_IQ_KOM_HP_MOB_BTF2_ 300x250</t>
  </si>
  <si>
    <t>1c36189d534fac9b57208103bffe2b23</t>
  </si>
  <si>
    <t>QT_T2_C_BTF1_KOM 300x250</t>
  </si>
  <si>
    <t>2d3a4cc3c67dca2c600782323af297e3</t>
  </si>
  <si>
    <t>PB_KOM_IQ_C_ATF_ 728x90</t>
  </si>
  <si>
    <t>2d86c966ba1936316f5c2f46086a10ca</t>
  </si>
  <si>
    <t>PB_KOM_IQ_C_MOB_BTF2_300x250</t>
  </si>
  <si>
    <t>33cb54f23bef9f0f3f22c03e931b5faa</t>
  </si>
  <si>
    <t>PB_KOM_IQ_C_MOB_BTF5_300x250</t>
  </si>
  <si>
    <t>368e0fcccc64b410342fa97219042791</t>
  </si>
  <si>
    <t>New_IQ_KOM_C_ATF_ 300x250</t>
  </si>
  <si>
    <t>3c8e477f7a98402a588fd5551ccabcff</t>
  </si>
  <si>
    <t>New_IQ_KOM_HP_BTF_ 728x90</t>
  </si>
  <si>
    <t>4216f0169b4e7d7dd7ac05271ed1f36b</t>
  </si>
  <si>
    <t>QT_T1_C_BTF2_KOM 300x250</t>
  </si>
  <si>
    <t>4a176ee86d8eef875953de8bfbd7f064</t>
  </si>
  <si>
    <t>New_IQ_KOM_C_MOB_BTF4_300x250</t>
  </si>
  <si>
    <t>4eb156ccb98a4b414bf1c8d12d4b179f</t>
  </si>
  <si>
    <t>QT_T1_H_BTF3_KOM 300x250</t>
  </si>
  <si>
    <t>53068b21a0704d24223644f0d930af48</t>
  </si>
  <si>
    <t>PB_KOM_IQ_C_MOB_BTF4_ 300x250</t>
  </si>
  <si>
    <t>56e73dafc96afd2f8d5de262c903a2a0</t>
  </si>
  <si>
    <t>New_IQ_KOM_HP_BTF2_ 300x600</t>
  </si>
  <si>
    <t>6d9fd31416f324bd3f047b470282306f</t>
  </si>
  <si>
    <t>QT_T1_C_BTF1_KOM 300x250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</si>
  <si>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</si>
  <si>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</si>
  <si>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</si>
  <si>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</si>
  <si>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</si>
  <si>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</si>
  <si>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</si>
  <si>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</si>
  <si>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8a97ff75214bbc2c4132ab60ed069a20</t>
  </si>
  <si>
    <t>New_IQ_KOM_HP_ATF_ 728x90</t>
  </si>
  <si>
    <t>9e5c7560de20f485c9fbcce2bb2d1eeb</t>
  </si>
  <si>
    <t>New_IQ_KOM_C_MOB_In_Content_2_300x250</t>
  </si>
  <si>
    <t>a047ac266733c50f88043e246bb563c7</t>
  </si>
  <si>
    <t>PB_KOM_IQ_C_MOB_In_Content_300x250</t>
  </si>
  <si>
    <t>a17f29627c135ba20cde1a8ca1b24f8f</t>
  </si>
  <si>
    <t>PB_KOM_IQ_HP_MOB_BTF_ 300x250</t>
  </si>
  <si>
    <t>a3217d2c34e793436ca994211dd46544</t>
  </si>
  <si>
    <t>New_IQ_KOM_HP_MOB_BTF_ 300x250</t>
  </si>
  <si>
    <t>ac67200a8065c83e43b694d60561d372</t>
  </si>
  <si>
    <t>New_IQ_KOM_HP_BTF1_ 300x600</t>
  </si>
  <si>
    <t>b099e27c6d929509f67c5a04cca99000</t>
  </si>
  <si>
    <t>New_IQ_KOM_C_ATF_ 728x90</t>
  </si>
  <si>
    <t>bfb4c65b82577315b216e2617f46a475</t>
  </si>
  <si>
    <t>New_IQ_KOM_HP_MOB_ATF_ 300x250</t>
  </si>
  <si>
    <t>ca63b0d8bb8d811c0a386065e9008615</t>
  </si>
  <si>
    <t>PB_KOM_IQ_C_ATF_300x250</t>
  </si>
  <si>
    <t>caf5887a8fa6ec598d061ad42fca7bea</t>
  </si>
  <si>
    <t>QT_T2_C_BTF2_KOM 300x250</t>
  </si>
  <si>
    <t>cdfbdfc30d3ea59e55587d2ba49710a5</t>
  </si>
  <si>
    <t>PB_KOM_IQ_C_MOB_In_Content_2_300x250</t>
  </si>
  <si>
    <t>d63135fe9a88fddc2ef223b5d3b5bd5a</t>
  </si>
  <si>
    <t>New_IQ_KOM_C_MOB_BTF3_ 300x250</t>
  </si>
  <si>
    <t>e26ddac6e5246f8424bbefde4e59540e</t>
  </si>
  <si>
    <t>QT_T1_H_BTF4_KOM 300x250</t>
  </si>
  <si>
    <t>e3ea36ad59e09cb85600fb449a810423</t>
  </si>
  <si>
    <t>New_IQ_KOM_C_MOB_ 320x50</t>
  </si>
  <si>
    <t>e4193627f2ffb9e0a0e25a45e27b2dc9</t>
  </si>
  <si>
    <t>New_IQ_KOM_Sticky_Footer_728x90</t>
  </si>
  <si>
    <t>f183f58e25d694c9aa1f9201ca79a3c2</t>
  </si>
  <si>
    <t>PB_KOM_IQ_C_BTF_ 728x90</t>
  </si>
  <si>
    <t>f377d5448539a9a4760ca49df50da92d</t>
  </si>
  <si>
    <t>PB_KOM_IQ_C_MOB_BTF3_300x250</t>
  </si>
  <si>
    <t>fed7e1ecb321991dea176156e264d810</t>
  </si>
  <si>
    <t>New_IQ_KOM_C_BTF_ 300x250</t>
  </si>
  <si>
    <t>daniel@trendblog.net</t>
  </si>
  <si>
    <t>Trendblog.net</t>
  </si>
  <si>
    <t>3cca8c4776122bca0c40962dd8df9b5b</t>
  </si>
  <si>
    <t>Sidebar #2 300x250</t>
  </si>
  <si>
    <t>dasortpin@live.com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</si>
  <si>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</si>
  <si>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</si>
  <si>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</si>
  <si>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</si>
  <si>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</si>
  <si>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</si>
  <si>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davaugust@gmail.com</t>
  </si>
  <si>
    <t>Shareaproject.com</t>
  </si>
  <si>
    <t>dave@tri.media</t>
  </si>
  <si>
    <t xml:space="preserve">Tri Media (Tattoo.com) </t>
  </si>
  <si>
    <t>0b6b0373560f5edd7c2380b06edacb00</t>
  </si>
  <si>
    <t>Ridertalk.com BTF 728x90</t>
  </si>
  <si>
    <t>0c7ce03177c6e787c6bb9d05dc46d303</t>
  </si>
  <si>
    <t>Moviecodex.com BTF New 300x250</t>
  </si>
  <si>
    <t>0e5d9910a13eedb2beb2abbe391d08ca</t>
  </si>
  <si>
    <t>Tattoo ATF 728x90</t>
  </si>
  <si>
    <t>17171073e0afb8a1864e85f6021c81d8</t>
  </si>
  <si>
    <t>Celebritygossipgirls.com ATF 728x90</t>
  </si>
  <si>
    <t>1932ad7cbc37f2e2c6ad23cd74ce8b8c</t>
  </si>
  <si>
    <t>Tattoo ATF 300x250</t>
  </si>
  <si>
    <t>19cef91341b687bc6d2c6b5d6dff4b4b</t>
  </si>
  <si>
    <t>Celebtop10.com BTF 300x250</t>
  </si>
  <si>
    <t>1aa02d21083cf48c6c7a1922d879bbbd</t>
  </si>
  <si>
    <t>Top10stoday.com ATF 300x250</t>
  </si>
  <si>
    <t>1db72f42e7bcfbaa4e7ef6db7cfbb50d</t>
  </si>
  <si>
    <t>Chunk ATF #1 160x600</t>
  </si>
  <si>
    <t>1df4870c993f84f467d1da23cf32f343</t>
  </si>
  <si>
    <t>Vailbloom.com BTF New 300x250</t>
  </si>
  <si>
    <t>1e8029a5b1fbd2a00811dc70ffa1d858</t>
  </si>
  <si>
    <t>Top10stoday.com BTF 300x250</t>
  </si>
  <si>
    <t>1f9a8fa9f5a29c609089556b9c442c2e</t>
  </si>
  <si>
    <t>Secretinnerbeauty.com BTF 728x90</t>
  </si>
  <si>
    <t>1fee07aaf4fdcb669d8696d9fcf1527c</t>
  </si>
  <si>
    <t>Chunk ATF 300x250</t>
  </si>
  <si>
    <t>206df9f69a8916ab09539a25d2f1f788</t>
  </si>
  <si>
    <t>Secretinnerbeauty.com ATF 300x250</t>
  </si>
  <si>
    <t>2b6784efeb1e07bc4394dd679fea38c2</t>
  </si>
  <si>
    <t>Ridertalk.com BTF 300x250</t>
  </si>
  <si>
    <t>2d9598a50e922a97aef6b443cb7d978a</t>
  </si>
  <si>
    <t>Chunk BTF 728x90</t>
  </si>
  <si>
    <t>2e3900030d479d6d04a52ed14cbd657b</t>
  </si>
  <si>
    <t>Exploretastetravel.com ATF 728x90</t>
  </si>
  <si>
    <t>33aa261e3a0e2c30cc723e023bc949e3</t>
  </si>
  <si>
    <t>Chunk ATF 728x90</t>
  </si>
  <si>
    <t>344819a052e815261c1ae5500a79bd01</t>
  </si>
  <si>
    <t>Ladmansion.com BTF 300x250</t>
  </si>
  <si>
    <t>36a9686dec48f010e329ff56f4fb1c70</t>
  </si>
  <si>
    <t>Celebritygossipgirls.com BTF 300x250</t>
  </si>
  <si>
    <t>3853f19cf215a1902dd5efb06c868bf8</t>
  </si>
  <si>
    <t>Exploretastetravel.com BTF 728x90</t>
  </si>
  <si>
    <t>486ec462121e030fad27ff3f471d9411</t>
  </si>
  <si>
    <t>Ladmansion.com BTF 728x90</t>
  </si>
  <si>
    <t>4ecda5d99b0616f0ff0af2de7a035654</t>
  </si>
  <si>
    <t>Celebtop10.com BTF 728x90</t>
  </si>
  <si>
    <t>51d51007d3a3ab5df3d5555eaf5981b4</t>
  </si>
  <si>
    <t>Ridertalk.com ATF 300x250</t>
  </si>
  <si>
    <t>5c861af8ac0a4bb89273564caa6c7c3e</t>
  </si>
  <si>
    <t>Celebritygossipgirls.com ATF 300x250</t>
  </si>
  <si>
    <t>5e1d963e76c0a5af4481cf207d9c4fdf</t>
  </si>
  <si>
    <t>GeekNation 728x90 BTF</t>
  </si>
  <si>
    <t>652f0ac9f6a3687afb7d53b756e059cc</t>
  </si>
  <si>
    <t>Moviecodex.com ATF 728x90</t>
  </si>
  <si>
    <t>65872f8bb1ed229d62978ab0aa0c15f8</t>
  </si>
  <si>
    <t>Ridertalk.com ATF 728x90</t>
  </si>
  <si>
    <t>6704a8c1ddee33730c14a5c6f57b34f1</t>
  </si>
  <si>
    <t>Hiptreks BTF 300x250</t>
  </si>
  <si>
    <t>6bcad9b12b7a7b08f5d4932325459675</t>
  </si>
  <si>
    <t>Moviecodex.com ATF 160x600</t>
  </si>
  <si>
    <t>6d666f254bdfedbb61653aefef61d60d</t>
  </si>
  <si>
    <t>Celebritygossipgirls.com BTF 728x90</t>
  </si>
  <si>
    <t>705f13fc153ef67611cc5ce46598f003</t>
  </si>
  <si>
    <t>Exploretastetravel.com ATF 300x250</t>
  </si>
  <si>
    <t>7850484c4ff938f201eef1cad7d51cd2</t>
  </si>
  <si>
    <t>Ladmansion.com BTF New 300x250</t>
  </si>
  <si>
    <t>87f096f6bde4ac40907c73b94f077103</t>
  </si>
  <si>
    <t>Secretinnerbeauty.com ATF 728x90</t>
  </si>
  <si>
    <t>94da76c895144cf0ac51e4c910838e64</t>
  </si>
  <si>
    <t>Moviecodex.com ATF 300x250</t>
  </si>
  <si>
    <t>9bbc066fcbfeac7d149efc7e1ad1b32e</t>
  </si>
  <si>
    <t>Vailbloom.com BTF 300x250</t>
  </si>
  <si>
    <t>a2d7e16a79f772ea2f742f7d3cfacfd1</t>
  </si>
  <si>
    <t>GeekNation 728x90 ATF</t>
  </si>
  <si>
    <t>a401b81bf45a4ce54b1e6aa73c4d7837</t>
  </si>
  <si>
    <t>Celebtop10.com ATF 300x250</t>
  </si>
  <si>
    <t>a4c60732277a25f676989a27cf911f78</t>
  </si>
  <si>
    <t>Top10stoday.com BTF 728x90</t>
  </si>
  <si>
    <t>a50a494e4bde6687f8e87548e80fb2f0</t>
  </si>
  <si>
    <t>Ladmansion.com ATF 728x90</t>
  </si>
  <si>
    <t>a7289b0811b3a7bf7576bde2e1bd1529</t>
  </si>
  <si>
    <t>Chunk BTF 300x250</t>
  </si>
  <si>
    <t>a87d120a96467a33bb68922568236610</t>
  </si>
  <si>
    <t>Top10stoday.com ATF 728x90</t>
  </si>
  <si>
    <t>c16225f8f50128d6c2820237faafcc44</t>
  </si>
  <si>
    <t>Vailbloom.com BTF 160x600</t>
  </si>
  <si>
    <t>c97a6bc0b982298d36f16da7f1a36a44</t>
  </si>
  <si>
    <t>Top10stoday.com BTF New 300x250</t>
  </si>
  <si>
    <t>cde096d7e3c496109b3dc5866e0e4dcf</t>
  </si>
  <si>
    <t>Vailbloom.com BTF 728x90</t>
  </si>
  <si>
    <t>d1c871d51c48304086ababb63099c099</t>
  </si>
  <si>
    <t>Hiptreks BTF 728x90</t>
  </si>
  <si>
    <t>d444ebecfd69ceb63c20edd8731a9ad1</t>
  </si>
  <si>
    <t>Tattoo BTF 160x600</t>
  </si>
  <si>
    <t>d4d732d4947dc2d344de6815fa9edb80</t>
  </si>
  <si>
    <t>Secretinnerbeauty.com BTF 300x250</t>
  </si>
  <si>
    <t>d5de0c58da9c664861ec77807faba5db</t>
  </si>
  <si>
    <t>Tattoo BTF 300x250</t>
  </si>
  <si>
    <t>d6e6284f83d4f0f567ceccfc8d0b90f4</t>
  </si>
  <si>
    <t>Tattoo BTF 728x90</t>
  </si>
  <si>
    <t>d70f4dc04097001546afe55b869293d8</t>
  </si>
  <si>
    <t>Hiptreks  ATF 300x250</t>
  </si>
  <si>
    <t>e385c4b2181515b41772625b15c22d17</t>
  </si>
  <si>
    <t>Vailbloom.com ATF 300x250</t>
  </si>
  <si>
    <t>e4507c1e10199bc89658fe1648e3f621</t>
  </si>
  <si>
    <t>Moviecodex.com BTF 728x90</t>
  </si>
  <si>
    <t>e47ecd8e760efc4b649eb3133de1bfa2</t>
  </si>
  <si>
    <t>Ladmansion.com ATF 300x250</t>
  </si>
  <si>
    <t>e57a8cafe15f8e0430d0b56577335faf</t>
  </si>
  <si>
    <t>Secretinnerbeauty.com BTF2 300x250</t>
  </si>
  <si>
    <t>e798c88228da609f3665b1f0bdd91831</t>
  </si>
  <si>
    <t>Celebtop10.com ATF 728x90</t>
  </si>
  <si>
    <t>f23f22d3011fe39c0c39e354d7f02a79</t>
  </si>
  <si>
    <t>Top10stoday.com ATF 160x600</t>
  </si>
  <si>
    <t>f4d4c9e0c20ef546a94c6c7058777468</t>
  </si>
  <si>
    <t>Exploretastetravel.com BTF New 300x250</t>
  </si>
  <si>
    <t>fc6e3002a9dcb64090086ab084a4c5c3</t>
  </si>
  <si>
    <t>Hiptreks ATF 728x90</t>
  </si>
  <si>
    <t>fc7b47d0c89ff514621f5517139b5f23</t>
  </si>
  <si>
    <t>Tattoo Mobile 300x250</t>
  </si>
  <si>
    <t>daveschererpwi@gmail.com</t>
  </si>
  <si>
    <t>PWInsider.com</t>
  </si>
  <si>
    <t>72c11d90fb86065537ff2fe6d0d18648</t>
  </si>
  <si>
    <t>Pwinsider.com 300x250</t>
  </si>
  <si>
    <t>c1a52eba868b300f5c7634710f5e816e</t>
  </si>
  <si>
    <t>Pwinsider.com 728x90</t>
  </si>
  <si>
    <t>david@adpile.net</t>
  </si>
  <si>
    <t>Adpile (Viraltide.com)</t>
  </si>
  <si>
    <t>28da40641b34017cc7773f90704961fc</t>
  </si>
  <si>
    <t>VT_Komoona_300x250_ATF</t>
  </si>
  <si>
    <t>9ed0874bf9603bd029b0fa862a2dd793</t>
  </si>
  <si>
    <t>VT_Komoona_300x250_BTF</t>
  </si>
  <si>
    <t>d865f358e013825bbc9db6b50b6feba2</t>
  </si>
  <si>
    <t>VT_Komoona_300x250_Inner</t>
  </si>
  <si>
    <t>David@Bott.net</t>
  </si>
  <si>
    <t>Dbstalk.com</t>
  </si>
  <si>
    <t>10b4d7e4f26ea616a2a6bdd7a38bfe64</t>
  </si>
  <si>
    <t>Tivo LB 2</t>
  </si>
  <si>
    <t>4e286726f709db2929406637b0182f8f</t>
  </si>
  <si>
    <t>Tivo Wide Sky 2 160x600</t>
  </si>
  <si>
    <t>683f25cc33bc8b3befae4cc9e8e22722</t>
  </si>
  <si>
    <t>Tivo LB 1</t>
  </si>
  <si>
    <t>9c8e51bdf5432144a50c0b30ba35ab26</t>
  </si>
  <si>
    <t>Tivo Wide Sky 1 160x600</t>
  </si>
  <si>
    <t>david@maverickmedia.eu</t>
  </si>
  <si>
    <t>Maverick Media (lifetipsfortravel.com)</t>
  </si>
  <si>
    <t>4598d374fff8cbb663022a6921149f45</t>
  </si>
  <si>
    <t>Lifetipsfortravel.com Mobile 300x250</t>
  </si>
  <si>
    <t>david@popcrunch.net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</si>
  <si>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</si>
  <si>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</si>
  <si>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</si>
  <si>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</si>
  <si>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</si>
  <si>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</si>
  <si>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</si>
  <si>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</si>
  <si>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Popcrunch.com US ATF 728x90</t>
  </si>
  <si>
    <t>david@tokyobase.net</t>
  </si>
  <si>
    <t>Mangabase.co</t>
  </si>
  <si>
    <t>8e4085228ba3f3c1092f04495604524a</t>
  </si>
  <si>
    <t>Mangabase.net 728x90</t>
  </si>
  <si>
    <t>feabd99b80b7863b1144760a2433f301</t>
  </si>
  <si>
    <t>Narutobase.net</t>
  </si>
  <si>
    <t>david@tripandleisure.com</t>
  </si>
  <si>
    <t>Freethoughtcafe.com</t>
  </si>
  <si>
    <t>03c66412cfcb8fb5188463304fa3cd60</t>
  </si>
  <si>
    <t>Fashionstuds.com Tier 2 300x250</t>
  </si>
  <si>
    <t>0fa9d1dcb75279b4ba922e88d7c0812b</t>
  </si>
  <si>
    <t>Easynutritionplans.com Tier 2 300x250</t>
  </si>
  <si>
    <t>2030784201c22513f4d012f3d6429e70</t>
  </si>
  <si>
    <t>Easynutritionplans.com Tier 1 300x250</t>
  </si>
  <si>
    <t>2c89f1f19727da84914bfff73560cd5a</t>
  </si>
  <si>
    <t>Fashionstuds.com Tier 1 728x90</t>
  </si>
  <si>
    <t>3ce4d5dbc326d7587ae8afdb35975333</t>
  </si>
  <si>
    <t>Easynutritionplans.com Tier 2 728x90</t>
  </si>
  <si>
    <t>66ffd4e1833da1cd9b200e298a31aa7d</t>
  </si>
  <si>
    <t>Fashionstuds.com Tier 2 728x90</t>
  </si>
  <si>
    <t>82164a73afc4b6075a690a1efb1de6b1</t>
  </si>
  <si>
    <t>Easynutritionplans.com Tier 1 728x90</t>
  </si>
  <si>
    <t>8dcefd69bc41f73bbbc7405fb79c8e79</t>
  </si>
  <si>
    <t>Easynutritionplans.com Tier 1 160x600</t>
  </si>
  <si>
    <t>a05580fe52845f8f24b2ba8f51a7272d</t>
  </si>
  <si>
    <t>Fashionstuds.com Tier 1 160x600</t>
  </si>
  <si>
    <t>e0e07b478447969f0aa9613b210e5ad6</t>
  </si>
  <si>
    <t>Fashionstuds.com Tier 1 300x250</t>
  </si>
  <si>
    <t>e1f6f3ebadd27d912e113833be29acc9</t>
  </si>
  <si>
    <t>Easynutritionplans.com Tier 2 160x600</t>
  </si>
  <si>
    <t>f1454eeded7ce561d334ed79bae4191a</t>
  </si>
  <si>
    <t>Fashionstuds.com Tier 2 160x600</t>
  </si>
  <si>
    <t>dawid.wasniowski@adsparc.com</t>
  </si>
  <si>
    <t>AdSparc (dailymotion.com)</t>
  </si>
  <si>
    <t>00521fe07231bb828490168510f77dff</t>
  </si>
  <si>
    <t>News18.com KMN2 300x600</t>
  </si>
  <si>
    <t>0057f6cb501105fb66e2b446a70a90f3</t>
  </si>
  <si>
    <t>Bollywoodlife.com-728x90_KMN</t>
  </si>
  <si>
    <t>031426cbe34a27c49cfce8f6513bd5b5</t>
  </si>
  <si>
    <t>Advance_NJ_BTF_Direct_Mobile_Tile2_300x250_KMN</t>
  </si>
  <si>
    <t>03de118fabd341dcf7ac52b05310fb37</t>
  </si>
  <si>
    <t>NIE-dinamani.com- 728x90</t>
  </si>
  <si>
    <t>040a44f2ee43be65bae7d7955fc80a10</t>
  </si>
  <si>
    <t>Midianews.com.br _KMN_ 300x250</t>
  </si>
  <si>
    <t>0643fba6f2a7e627200408294f9fcaf3</t>
  </si>
  <si>
    <t>Advance_NJ_BTF_Direct_Mobile_Tile5_300x250_KMN</t>
  </si>
  <si>
    <t>0aac9ba6bae9dc179c07e8b85ea5e924</t>
  </si>
  <si>
    <t>Gamepressure.com BTF 300x250 KMN2</t>
  </si>
  <si>
    <t>0bc816aa38c5c95dca99baec8028e4e5</t>
  </si>
  <si>
    <t>News18.com ME KMN 300x250</t>
  </si>
  <si>
    <t>0bea47243ec402f220cd805826248a66</t>
  </si>
  <si>
    <t>Firstpost.com _KMN_300x250</t>
  </si>
  <si>
    <t>0c26e48d0dc96dff3330bc7d03836dee</t>
  </si>
  <si>
    <t>Gumtree_AU_KMN3_300x600</t>
  </si>
  <si>
    <t>0c331836f5344578830833d9010371b9</t>
  </si>
  <si>
    <t>Yourcareeverywhere_mob_300x250_KMN</t>
  </si>
  <si>
    <t>0fc7fd5584d7ac5c2a26d25a2ebabca6</t>
  </si>
  <si>
    <t>Hollywoodlife.com ROW 300x250 KMN2</t>
  </si>
  <si>
    <t>1406bee91eb29e7fafbe53bb8d95c916</t>
  </si>
  <si>
    <t>Gamepressure.com 300x250 UK BTF KMN</t>
  </si>
  <si>
    <t>167246aa8930f07fd858519ce672debd</t>
  </si>
  <si>
    <t>Youscube.com_728x90_KMN</t>
  </si>
  <si>
    <t>191cfce49edf03d1a8b582b54324d0a5</t>
  </si>
  <si>
    <t>Advance_NJ_BTF_Direct_Web_RectangleBelow_300x250_KMN</t>
  </si>
  <si>
    <t>1928c32460502fdcc50d9ded21ed062a</t>
  </si>
  <si>
    <t>Webdunia.com KMN 300x250</t>
  </si>
  <si>
    <t>1eed64e6c20586cac66431eb68f9a1bc</t>
  </si>
  <si>
    <t>Hollywoodtuna.com _300x250_KMN</t>
  </si>
  <si>
    <t>215154c023f026bafb26232ee7461854</t>
  </si>
  <si>
    <t>Youscube.com_728x90_KMN2</t>
  </si>
  <si>
    <t>2421f922ad61ea961ac6e40b19380ea5</t>
  </si>
  <si>
    <t>Advance_NJ_BTF_Direct_Mobile_Tile4_300x250_KMN</t>
  </si>
  <si>
    <t>258065a86a8738dee3f362461f94857c</t>
  </si>
  <si>
    <t>NIE-dinamani.com-KMN3-300x250</t>
  </si>
  <si>
    <t>26bc14c012c5e3837fac7977d7a7d706</t>
  </si>
  <si>
    <t>Urdupoint.com _KMN2_EU_ 300x250</t>
  </si>
  <si>
    <t>27b30fa416bf89a079507ef52f4fdc68</t>
  </si>
  <si>
    <t>Javedch.com _KMN2_ 300x250</t>
  </si>
  <si>
    <t>2865f24d636ed9dac65bcf0e811e51d8</t>
  </si>
  <si>
    <t>EMGN.com_Native_300x250_KMN_PB_WF</t>
  </si>
  <si>
    <t>287c47ed292085e92e8c876d7685f1b4</t>
  </si>
  <si>
    <t>Tribune.com.pk ATF 728x90</t>
  </si>
  <si>
    <t>2c2040e165e5bb65065d4fb6f7f41c0f</t>
  </si>
  <si>
    <t>Dynomove.com_KMN_300x250</t>
  </si>
  <si>
    <t>2c316cad2de8f3233496cd5a1871264f</t>
  </si>
  <si>
    <t>Gamepressure.com 300x250 KMN</t>
  </si>
  <si>
    <t>2c416aff8f3eedeb0fe6c9cd9f7e4a1d</t>
  </si>
  <si>
    <t>AllAfrica_728x90_D_US/CA_KMN</t>
  </si>
  <si>
    <t>2c45757ef305cea24ea45c93962ef73f</t>
  </si>
  <si>
    <t>Wwtdd.com Mobile _KMN2_ 300x250</t>
  </si>
  <si>
    <t>2d65bcb500948d4dcfb9c6062f35dd3b</t>
  </si>
  <si>
    <t>Urdupoint.com_300x250_KMN</t>
  </si>
  <si>
    <t>2f70da14076f425aa1b6c5d02f732278</t>
  </si>
  <si>
    <t>Advance_NJ_BTF_Direct_Web_Marketing1_300x250_KMN</t>
  </si>
  <si>
    <t>2fca1cadce30cbbb7eafcf56790f390b</t>
  </si>
  <si>
    <t>Thelocal.de _KMN_ 300x250</t>
  </si>
  <si>
    <t>31e3b639db997f8d7e83326f859e4639</t>
  </si>
  <si>
    <t>Gumtree.com.au Mobile _AU_MW_KMN2_ 300x250</t>
  </si>
  <si>
    <t>3241c1ed3732ffc1363859a9c3f741dd</t>
  </si>
  <si>
    <t>Javedch.com _KMN_EU_ 728x90</t>
  </si>
  <si>
    <t>32425b7787bf8ac3121828e8aa7c10c9</t>
  </si>
  <si>
    <t>Diyncrafts.com NS_Mob_KMN1 728x90</t>
  </si>
  <si>
    <t>3571452761c66f356df360e972b14705</t>
  </si>
  <si>
    <t>Todayslifestyle.com LM_Desk_KMN_ 300x250</t>
  </si>
  <si>
    <t>35a4b07710acc35e4ab0a89a954f0fa2</t>
  </si>
  <si>
    <t>Diply_Dsk_CNT_Ad3_728x90_Tier 1_KMN</t>
  </si>
  <si>
    <t>3ae111a021fa408bf76d2a1e3315cc71</t>
  </si>
  <si>
    <t>9gag.com KMN 728x90</t>
  </si>
  <si>
    <t>3c46aea7c1dae95183ef2f4b636897dc</t>
  </si>
  <si>
    <t>Queerty.com_300x250_KMN</t>
  </si>
  <si>
    <t>3e4a12f8189df8d611d6cd6a5b5c3eb2</t>
  </si>
  <si>
    <t>Moneycontrol.com - 300x250_KMN</t>
  </si>
  <si>
    <t>3e90faab5df02da234c2c7a6b8fbd295</t>
  </si>
  <si>
    <t>Diyncrafts.com NS_Desk_KMN2 728x90</t>
  </si>
  <si>
    <t>3fc42afd9f96391c10918966ed47a9fa</t>
  </si>
  <si>
    <t>Diply_Dsk_CNT_Ad1_728x90_Tier 1_KMN</t>
  </si>
  <si>
    <t>402503b8c8a072bc683fa6c20e267a4e</t>
  </si>
  <si>
    <t>News18.com KMN 300x600</t>
  </si>
  <si>
    <t>4080914d254058bfaa8c273082b9272b</t>
  </si>
  <si>
    <t>India.com - 728x90_KMN</t>
  </si>
  <si>
    <t>47934f249b52806a8b732fce000f5f80</t>
  </si>
  <si>
    <t>9gag.com 300x250 KMN2</t>
  </si>
  <si>
    <t>481092d0878895cb3f23e7fbb243f5a6</t>
  </si>
  <si>
    <t>DNA - 728x90_KMN</t>
  </si>
  <si>
    <t>4a3f54c614940ee5f4ce189aeb98bb5a</t>
  </si>
  <si>
    <t>IB_Healthboards.com _KMN_ 728x90</t>
  </si>
  <si>
    <t>4aa1aad8f19c038ebefe8aa041d1d877</t>
  </si>
  <si>
    <t>Firstpost.com_KMN_300x600</t>
  </si>
  <si>
    <t>4aec47aeec013626183fe3201d949f28</t>
  </si>
  <si>
    <t>Diply_Dsk_Sid_Ad2_300x250_Tier 1_KMN</t>
  </si>
  <si>
    <t>4c80c7830e34e427fb774118e442e453</t>
  </si>
  <si>
    <t>Hollywoodlife.com 300x250 KMN2</t>
  </si>
  <si>
    <t>4ec83cc0508227c9d0806218adfe7b1d</t>
  </si>
  <si>
    <t>EMGN-S-300x250-BTF3</t>
  </si>
  <si>
    <t>500b7b9bd786452f1020784e9392d1ed</t>
  </si>
  <si>
    <t>Wwtdd.com _Desk_KMN_ 300x250</t>
  </si>
  <si>
    <t>5326821ab5f027aa7abe317782b3a8ac</t>
  </si>
  <si>
    <t>Hollywoodtuna.com _300x250_KMN2</t>
  </si>
  <si>
    <t>54eae412e901bcf6767b018562f22ac0</t>
  </si>
  <si>
    <t>557067c5f474611c39cff023db27de83</t>
  </si>
  <si>
    <t>NIE-kannadaprabha.com- 300x250</t>
  </si>
  <si>
    <t>57016217a44d32ccaabfdee921cf5d12</t>
  </si>
  <si>
    <t>Queerty.com_160x600_KMN</t>
  </si>
  <si>
    <t>58b8ba344fced08f03f8191d601ec0cc</t>
  </si>
  <si>
    <t>Advance_NJ_ATF_Direct_Mobile_Tile1_320x50_KMN</t>
  </si>
  <si>
    <t>5a2961638547827b3149f48ab0e2994d</t>
  </si>
  <si>
    <t>Cyclerlife.com_KMN_300x250</t>
  </si>
  <si>
    <t>5fa493c981c7d5d4afe2dc239b370ea7</t>
  </si>
  <si>
    <t>News18.com KMN2 728x90</t>
  </si>
  <si>
    <t>6045e19e1de86fe81d69b29a028149db</t>
  </si>
  <si>
    <t>Hollywoodtuna.com _728x90_KMN</t>
  </si>
  <si>
    <t>66b512e0501f4a7a1a8ae839b11784d6</t>
  </si>
  <si>
    <t>IB_Weddingbee.com _KMN_ 300x250</t>
  </si>
  <si>
    <t>6918a652870946ff6f6adf090b0febb8</t>
  </si>
  <si>
    <t>AllAfrica_300x250_D_US/CA_KMN</t>
  </si>
  <si>
    <t>6a9a5dc4efd965540e361dede2d62347</t>
  </si>
  <si>
    <t>Thelocal.de _KMN_ 728x90</t>
  </si>
  <si>
    <t>6b599664addf9cd54b52fe5b4ab98356</t>
  </si>
  <si>
    <t>Mobilitypress_300x250_KMN</t>
  </si>
  <si>
    <t>6bbf077374ec0a807f8e271913e3d2fb</t>
  </si>
  <si>
    <t>Javedch.com_300x250_KMN</t>
  </si>
  <si>
    <t>6bbfff9e4244157348e004b510040756</t>
  </si>
  <si>
    <t>Youscube.com_300x250_KMN2</t>
  </si>
  <si>
    <t>6ce2993c2785ed4e0684e2f96893efd3</t>
  </si>
  <si>
    <t>Philly.com_728x90_US_KMN2</t>
  </si>
  <si>
    <t>6e08b0c2f0ad2eebd0f7e0798222da5d</t>
  </si>
  <si>
    <t>IB_Weddingbee.com _KMN_ 728x90</t>
  </si>
  <si>
    <t>6ecc276d4f438e27092ec2cd6941157a</t>
  </si>
  <si>
    <t>Topix.com_728x90_KMN</t>
  </si>
  <si>
    <t>6f01363020d05a8984ac5b56312a774c</t>
  </si>
  <si>
    <t>IB_Healthboards.com _KMN_ 300x250</t>
  </si>
  <si>
    <t>6f4f0dd8d1743286e45d6bc10beeafbc</t>
  </si>
  <si>
    <t>Yourcareeverywhere_dsktp_160x600_KMN</t>
  </si>
  <si>
    <t>6fcddde3f881ef082c7d082a6ff1bf33</t>
  </si>
  <si>
    <t>Gumtree-AU- 160x600</t>
  </si>
  <si>
    <t>7001c38150861bd78dd15b7da80ad31e</t>
  </si>
  <si>
    <t>Advance_NJ_BTF_Direct_Web_Tile3_300x250_KMN</t>
  </si>
  <si>
    <t>74cd6f7693caebd4901f099abebb4628</t>
  </si>
  <si>
    <t>Live2100.com_KMN_300x250</t>
  </si>
  <si>
    <t>76381b23e741d885b5fb281e147b3e32</t>
  </si>
  <si>
    <t>Gamepressure.com ATF 300x250 KMN</t>
  </si>
  <si>
    <t>768046ce5e5d2b091407b06d756bdb3b</t>
  </si>
  <si>
    <t>Express.pk 728x90</t>
  </si>
  <si>
    <t>781a5757564932fcfa7f1fca6ddacc8d</t>
  </si>
  <si>
    <t>Topix.com_300x250_KMN</t>
  </si>
  <si>
    <t>7b015bd1c33afe622df9cfc1334a3db0</t>
  </si>
  <si>
    <t>IBTimes-IN-ATF- 728x90</t>
  </si>
  <si>
    <t>7b654f783e0eedf4e13b6c437228059d</t>
  </si>
  <si>
    <t>News18.com ME KMN 728x90</t>
  </si>
  <si>
    <t>7eedfb4d32af4b0de2c154d49e60b044</t>
  </si>
  <si>
    <t>AllAfrica_300x600_D_US/CA_KMN</t>
  </si>
  <si>
    <t>809fe90de6ac7944a2a49167187089cd</t>
  </si>
  <si>
    <t>NIE-kannadaprabha.com- 728x90</t>
  </si>
  <si>
    <t>842bf70073f2c15221727c355c88c089</t>
  </si>
  <si>
    <t>Revistaforum.com.br _KMN_ 300x250</t>
  </si>
  <si>
    <t>84ec03cd85b67b9a73b2275d05b856e5</t>
  </si>
  <si>
    <t>Topix.com_160x600_KMN</t>
  </si>
  <si>
    <t>8592d1fbdfe4323ac7c953e248178670</t>
  </si>
  <si>
    <t>Hollywoodtuna.com _728x90_KMN2</t>
  </si>
  <si>
    <t>86356a8925df9f8320c1fcffeb840006</t>
  </si>
  <si>
    <t>Diply_Dsk_Hdr_Ad1_728x90_T1_KMN</t>
  </si>
  <si>
    <t>8736441120edc14d5fa286ab6b59e070</t>
  </si>
  <si>
    <t>Ligastars.com _KMN_ 300x250</t>
  </si>
  <si>
    <t>8a6e00467e2389521096782153c7d243</t>
  </si>
  <si>
    <t>India.com - 160x600_KMN</t>
  </si>
  <si>
    <t>8aeea1be3e3a3760276a0984914ffac0</t>
  </si>
  <si>
    <t>Bollywoodlife.com-300x250_KMN</t>
  </si>
  <si>
    <t>8bff78a5869d7456a12b4e0ecb9fed42</t>
  </si>
  <si>
    <t>Firstpost.com_728x90_KMN2</t>
  </si>
  <si>
    <t>8cb9b980ab2042a62684df094042a4c5</t>
  </si>
  <si>
    <t>Gumtree.com.au -AU-BTF_KMN2_ 728x90</t>
  </si>
  <si>
    <t>8d0d54e61c63c97a5c7a0c447f35b109</t>
  </si>
  <si>
    <t>EMGN.com_Native_300x250_KMN2_PB_WF</t>
  </si>
  <si>
    <t>8dbc5f1da019f20fae5a9b5e7ccbaa5f</t>
  </si>
  <si>
    <t>Urdupoint.com _KMN_ME_ 300x250</t>
  </si>
  <si>
    <t>8e815d90fc2223b3bbf431c8ab1fb14a</t>
  </si>
  <si>
    <t>Gamepressure.com BTF 728x90 KMN2</t>
  </si>
  <si>
    <t>8e8d24b5f2ab397a4b8b43c68a761114</t>
  </si>
  <si>
    <t>AllAfrica_300x250_D_UK/AU_KMN</t>
  </si>
  <si>
    <t>8f1c997da02c3f5d3f331157b1b3d1f3</t>
  </si>
  <si>
    <t>Hollywoodlife.com KMN 300x250</t>
  </si>
  <si>
    <t>90720f3b154b824022d05d7058e7aabd</t>
  </si>
  <si>
    <t>IB_Doityourself.com _KMN_ 728x90</t>
  </si>
  <si>
    <t>9139c982cd6712d071965aa3802439a8</t>
  </si>
  <si>
    <t>Thelocal.se _KMN_ 728x90</t>
  </si>
  <si>
    <t>929536bc5f5ea89aeca64da7a19e043e</t>
  </si>
  <si>
    <t>Celebwild.com 728x90</t>
  </si>
  <si>
    <t>9311e63b7754089b41677d2dfc796086</t>
  </si>
  <si>
    <t>Naointendo.com.br _KMN_ 728x90</t>
  </si>
  <si>
    <t>93b1b02a7067a794c47966ab057960e0</t>
  </si>
  <si>
    <t>Urdupoint.com _ME_KMN2_ 300x250</t>
  </si>
  <si>
    <t>93f32fd0a956a79127a049e0de720d6b</t>
  </si>
  <si>
    <t>NIE-dinamani.com- 300x250</t>
  </si>
  <si>
    <t>9487830062fefd0cf578f114b126e675</t>
  </si>
  <si>
    <t>Deccanherald.com 300x250</t>
  </si>
  <si>
    <t>948e35d45a785385903741d35c5a69e7</t>
  </si>
  <si>
    <t>Egotastic_Desk_300x250_KMN2</t>
  </si>
  <si>
    <t>9547be3387c27399dcb571d5f5ba48b4</t>
  </si>
  <si>
    <t>Creaders.net_UK-AU_728x90_KMN2</t>
  </si>
  <si>
    <t>95e4c351aa7138559753dde222eaad7d</t>
  </si>
  <si>
    <t>Wordfind.com KMN 728x90</t>
  </si>
  <si>
    <t>960568023cd11e60e6cb42fa5cccb10c</t>
  </si>
  <si>
    <t>Gamepressure.com 728x90 UK BTF KMN</t>
  </si>
  <si>
    <t>966b660f008d328b941a5934aff857d7</t>
  </si>
  <si>
    <t>Dinamani.com KMN2 728x90</t>
  </si>
  <si>
    <t>96a3058b432bad9b4bdabc523e8ba3c6</t>
  </si>
  <si>
    <t>Egotastic.com _KMN_ 300x250</t>
  </si>
  <si>
    <t>96f839842906bbd98a787ca366ec1093</t>
  </si>
  <si>
    <t>Ink361.com_dsk_300x250_KMN</t>
  </si>
  <si>
    <t>9733ffaaa1a11c3cf151c63e37f7942e</t>
  </si>
  <si>
    <t>Gumtree.com.au Mobile _AU_MW_KMN2_ 320x50</t>
  </si>
  <si>
    <t>98f6571e4da48d43eedf0ffff7e725fd</t>
  </si>
  <si>
    <t>Gumtree-AU-ATF- 728x90</t>
  </si>
  <si>
    <t>9b077be98c0ba744c8af6dc0957c7262</t>
  </si>
  <si>
    <t>cricketcountry.com-728x90_KMN</t>
  </si>
  <si>
    <t>9b4c1372a43b6eb0690e278170f29f5d</t>
  </si>
  <si>
    <t>Areah.com.br _KMN_ 300x250</t>
  </si>
  <si>
    <t>9ccad446e25e52be7b0f8fec6d8f0bf1</t>
  </si>
  <si>
    <t>Moneycontrol.com KMN2 728x90</t>
  </si>
  <si>
    <t>9e13f4b92796695de8795ef02e727b61</t>
  </si>
  <si>
    <t>Moneycontrol.com KMN2 300x250</t>
  </si>
  <si>
    <t>9f0f0a7d4107894f2863289e4ccf3863</t>
  </si>
  <si>
    <t>Javedch.com _KMN2_EU_ 728x90</t>
  </si>
  <si>
    <t>a047bd399b75c129f17091c8241e993d</t>
  </si>
  <si>
    <t>Febreteen.com.br_300x250_KMN</t>
  </si>
  <si>
    <t>a2c8d1ba129a329e0870ea7e5c0f224a</t>
  </si>
  <si>
    <t>AllAfrica_728x90_D_UK/AU_KMN</t>
  </si>
  <si>
    <t>a3fec86e40e016902f713297823bb10d</t>
  </si>
  <si>
    <t>Advance_NJ_ATF_Direct_Web_Leaderboard_728x90_KMN</t>
  </si>
  <si>
    <t>a4bf858e73ffbd1af43b997acf192648</t>
  </si>
  <si>
    <t>Moneycontrol.com - 728x90_KMN</t>
  </si>
  <si>
    <t>a697e99c4891010bc7b35025cd0741a0</t>
  </si>
  <si>
    <t>Gumtree-AU- 300x250</t>
  </si>
  <si>
    <t>a97694bc6329798a27e8443c01ff7db4</t>
  </si>
  <si>
    <t>Gamepressure.com 728x90 KMN</t>
  </si>
  <si>
    <t>aec5494c0142263ec0aabcae6de1a02f</t>
  </si>
  <si>
    <t>9gag.com KMN 300x250</t>
  </si>
  <si>
    <t>b15745a1bf46bc3441550f65e9cb0e14</t>
  </si>
  <si>
    <t>News18.com _KMN_ 300x250</t>
  </si>
  <si>
    <t>b17e2e3a3cd4d3d3c3f037a807b3efe2</t>
  </si>
  <si>
    <t>Wwtdd.com _KMN2_ 300x600</t>
  </si>
  <si>
    <t>b1e173ca345829c8d0bcd00d7c6d3b53</t>
  </si>
  <si>
    <t>Kannadaprabha.com KMN2 300x250</t>
  </si>
  <si>
    <t>b29c15ebe8d4a7b436c2b23b171092fe</t>
  </si>
  <si>
    <t>Express.com.pk ATF 728x90</t>
  </si>
  <si>
    <t>b31f83ceaf4612f7e7349fb5cca5af12</t>
  </si>
  <si>
    <t>Queerty.com_728x90_KMN</t>
  </si>
  <si>
    <t>b5c0105763a47caaf9496f749ea89d89</t>
  </si>
  <si>
    <t>Ink361.com_mob_300x250_KMN</t>
  </si>
  <si>
    <t>b873c9a5a0f73c63cf14ecc7769155dc</t>
  </si>
  <si>
    <t>Cyclerlife.com_KMN2_300x250</t>
  </si>
  <si>
    <t>b87939caf94ca275abf8d5660ed1d1b1</t>
  </si>
  <si>
    <t>Dinamani.com KMN2 300x250</t>
  </si>
  <si>
    <t>b8bdceb9279d19536fad6b80e42ad28f</t>
  </si>
  <si>
    <t>Yourcareeverywhere_dsktp_728x90_KMN</t>
  </si>
  <si>
    <t>b956a25bf522d3dbb2c0b8aeeb92385d</t>
  </si>
  <si>
    <t>Diyncrafts.com NS_Desk_KMN1 728x90</t>
  </si>
  <si>
    <t>b999eacaa06228bef9700183b1c8f505</t>
  </si>
  <si>
    <t>Gumtree.com.au _AU_KMN2_ 300x600</t>
  </si>
  <si>
    <t>ba86efe2dc4be276ae774965902befa6</t>
  </si>
  <si>
    <t>News18.com _KMN_ 728x90</t>
  </si>
  <si>
    <t>bc060644f6bb1b52c862fdff6928a1f9</t>
  </si>
  <si>
    <t>Gumtree.com.au_AU_MW_ 320x50</t>
  </si>
  <si>
    <t>bd62bf7d5f61c88ec18395302850d897</t>
  </si>
  <si>
    <t>AllAfrica_320x50_M_US/CA_KMN</t>
  </si>
  <si>
    <t>bf727e18f3d3187d885cff46c49f691f</t>
  </si>
  <si>
    <t>Yourcareeverywhere_dsktp_300x250_KMN</t>
  </si>
  <si>
    <t>bff9b60ee368085652c17f23a8a096ad</t>
  </si>
  <si>
    <t>Dnaindia.com _KMN2 728x90</t>
  </si>
  <si>
    <t>c003f0603419fdf5e51133b7c9bd0f7f</t>
  </si>
  <si>
    <t>Redetv.uol.com.br _KMN_300x600</t>
  </si>
  <si>
    <t>c18210b0fee4b60aa88e55f7986ef0e8</t>
  </si>
  <si>
    <t>Wordfind.com KMN 300x250</t>
  </si>
  <si>
    <t>c217b382bd0bb7d88db412a2974e82de</t>
  </si>
  <si>
    <t>Gumtree.com.au -AU-ATF_KMN2_ 728x90</t>
  </si>
  <si>
    <t>c223dcaa2d23bb791e03d1389b680a85</t>
  </si>
  <si>
    <t>Firstpost.com _KMN_728x90</t>
  </si>
  <si>
    <t>c388b5a85c0be4bdcf952bbc30237cfe</t>
  </si>
  <si>
    <t>Gamepressure.com ATF 728x90 KMN</t>
  </si>
  <si>
    <t>c3d4ad1578f9ec6917c01baead717b48</t>
  </si>
  <si>
    <t>Superlutas.com.br _KMN_ 300x250</t>
  </si>
  <si>
    <t>c4c0b94ea60540e8c672d1628a800968</t>
  </si>
  <si>
    <t>Cyclerlife.com_KMN2_728x90</t>
  </si>
  <si>
    <t>c67ca5f4ca9d0bece1cc76b3397282cf</t>
  </si>
  <si>
    <t>India.com - 300x250_KMN</t>
  </si>
  <si>
    <t>c7dfbbb336c98c995e6ee5ea12825118</t>
  </si>
  <si>
    <t>Gumtree.com.au _AU_KMN_ 300x600</t>
  </si>
  <si>
    <t>c92eb57f33aa1ffb9c9ddc33a694fabb</t>
  </si>
  <si>
    <t>Ligastars.com _KMN_ 728x90</t>
  </si>
  <si>
    <t>ca10b37c64e76a851fbd503b7a3f2aa3</t>
  </si>
  <si>
    <t>Redetv.uol.com.br _KMN_728x90</t>
  </si>
  <si>
    <t>cafac4f81c5552c690d94f76e07bb5ec</t>
  </si>
  <si>
    <t>Youscube.com_300x250_KMN</t>
  </si>
  <si>
    <t>cbba06e6a19430a01b8ffd9a3f0848da</t>
  </si>
  <si>
    <t>News18.com KMN2 300x250</t>
  </si>
  <si>
    <t>cd826b9b21efacc07d5447a1b150e0f1</t>
  </si>
  <si>
    <t>Mobilitypress_728x90_KMN</t>
  </si>
  <si>
    <t>d374c5fac1b7399a8bccffa2446d5403</t>
  </si>
  <si>
    <t>Gumtree.com.au _AU_MW_ 300x250</t>
  </si>
  <si>
    <t>d5f6205d8a7aed80360c80159ef7bb95</t>
  </si>
  <si>
    <t>d774d527d31b3d081a48305c5e2f30ee</t>
  </si>
  <si>
    <t>Cyclerlife.com_KMN_728x90</t>
  </si>
  <si>
    <t>d848e615c697e028a4b28d9e1ba5bdfd</t>
  </si>
  <si>
    <t>Hollywoodlife.com ROW KMN 300x250</t>
  </si>
  <si>
    <t>da4f848dc28647c62412fec16d4bd17f</t>
  </si>
  <si>
    <t>Hugogloss.com 300x250</t>
  </si>
  <si>
    <t>db8df09efb60b53adbfb64a08efb9ea4</t>
  </si>
  <si>
    <t>Advance_NJ_BTF_Direct_Web_Marketing2_300x250_KMN</t>
  </si>
  <si>
    <t>dcb1edbd0666e900a61b060c148645d6</t>
  </si>
  <si>
    <t>Sify.com KMN 300x250</t>
  </si>
  <si>
    <t>e08f7dfcdf9d117fb7988f7e67f5c5f8</t>
  </si>
  <si>
    <t>Gumtree-AU-BTF- 728x90</t>
  </si>
  <si>
    <t>e153daaf260d70a38f72a142c06e4265</t>
  </si>
  <si>
    <t>Hollywoodlife.com 728x90 KMN2</t>
  </si>
  <si>
    <t>e2ef2b2e76cabacfeb4051d0b256bd78</t>
  </si>
  <si>
    <t>Urdupoint.com _KMN2_ 300x250</t>
  </si>
  <si>
    <t>e3656c891bfd92891e93d5acb0d10f27</t>
  </si>
  <si>
    <t>Gumtree.com.au -AU_KMN2_ 300x250</t>
  </si>
  <si>
    <t>e423e4cc2cb3b5851a5c3998e39509a5</t>
  </si>
  <si>
    <t>IB_Doityourself.com _KMN_ 300x250</t>
  </si>
  <si>
    <t>e4a2ee2dcb0927135819e5c0ebd48efa</t>
  </si>
  <si>
    <t>Wwtdd.com _KMN_ 300x600</t>
  </si>
  <si>
    <t>e528ef82112ef68b58848a59df9208e7</t>
  </si>
  <si>
    <t>Creaders.net_UK-AU_300x250_KMN</t>
  </si>
  <si>
    <t>e6336395d6110e50c2a5442779399842</t>
  </si>
  <si>
    <t>Creaders.net_UK-AU_728x90_KMN</t>
  </si>
  <si>
    <t>e7ed357b80b1e53f4a41ee1f68e0aff6</t>
  </si>
  <si>
    <t>Philly.com _KMN_US 728x90</t>
  </si>
  <si>
    <t>e96d0f833375bfc896eec8b35cf600c8</t>
  </si>
  <si>
    <t>Sify.com KMN 728x90</t>
  </si>
  <si>
    <t>e9d49ab2c089c329150dc185994cb1fa</t>
  </si>
  <si>
    <t>Express.com.pk BTF 728x90</t>
  </si>
  <si>
    <t>eb515a5eb69a4b8c14b87bea32177349</t>
  </si>
  <si>
    <t>Webdunia.com KMN 728x90</t>
  </si>
  <si>
    <t>ebd50c5572c491ad581407916daf313b</t>
  </si>
  <si>
    <t>Naointendo.com.br _KMN_ 300x250</t>
  </si>
  <si>
    <t>ee16557ba3b3182e2b9b10fbcacc23fb</t>
  </si>
  <si>
    <t>Creaders.net_UK-AU_160x600_KMN</t>
  </si>
  <si>
    <t>ee1f94d27669799e0d965c0881dfc752</t>
  </si>
  <si>
    <t>DNA - 300x250_KMN</t>
  </si>
  <si>
    <t>f1550a986cf067ada4345530dcc67ac8</t>
  </si>
  <si>
    <t>Advance_NJ_BTF_Direct_Web_Rectangle2_300x250_KMN</t>
  </si>
  <si>
    <t>f288494b219c81f8da28734c87d590af</t>
  </si>
  <si>
    <t>AllAfrica_300x250_D_AFR_KMN</t>
  </si>
  <si>
    <t>f499f129bf1b14f9bf8d996251f6074c</t>
  </si>
  <si>
    <t>Urdupoint.com _KMN_EU_ 300x250</t>
  </si>
  <si>
    <t>f51a5cd4ec93e332fbb2fb001e70ff22</t>
  </si>
  <si>
    <t>Hollywoodlife.com KMN 728x90</t>
  </si>
  <si>
    <t>f52666e546bb4e629d6aa50a047df2fb</t>
  </si>
  <si>
    <t>Yourcareeverywhere_mob_320x50_KMN</t>
  </si>
  <si>
    <t>f5319d4c0e2ba66a77fb851b0d419d6f</t>
  </si>
  <si>
    <t>Advance_NJ_ATF_Direct_Web_Rectangle_300x250_KMN</t>
  </si>
  <si>
    <t>f6f92ae42b62f3c0e3865e1c63ad7a84</t>
  </si>
  <si>
    <t>Dnaindia.com _KMN2 300x250</t>
  </si>
  <si>
    <t>f79d503b68808acbd1acf13805fa7f3d</t>
  </si>
  <si>
    <t>Thelocal.se _KMN_ 300x250</t>
  </si>
  <si>
    <t>fa8ab328d5533b19252dbf2b77c482e2</t>
  </si>
  <si>
    <t>Tribune.com.pk 300x250</t>
  </si>
  <si>
    <t>fd49b4dbcaf43364c28d5fe62746bbd9</t>
  </si>
  <si>
    <t>Diply_Dsk_CNT_Ad1_728x90_Tier 1_KMN2</t>
  </si>
  <si>
    <t>fdbb47eebcde8f3e014a40b3d6cf8df2</t>
  </si>
  <si>
    <t>AllAfrica_728x90_D_US/CA_KMN2</t>
  </si>
  <si>
    <t>dazz@vg-resource.com</t>
  </si>
  <si>
    <t>spriters-resource.com</t>
  </si>
  <si>
    <t>5011f2c020497497e24264d55c0ed5d7</t>
  </si>
  <si>
    <t>Models-resource.com #2 728x90</t>
  </si>
  <si>
    <t>dcogen@theunlockr.com</t>
  </si>
  <si>
    <t>Theunlockr.com</t>
  </si>
  <si>
    <t>267bbb111bcb80bb8ef6f5e71a6d5555</t>
  </si>
  <si>
    <t>*TheUnlockr In-Article Ad 2</t>
  </si>
  <si>
    <t>2f3f413d141164a85ea242e14900e2db</t>
  </si>
  <si>
    <t>*TheUnlockr Mobile Leaderboard 1</t>
  </si>
  <si>
    <t>7498356c5ed91975fa9f92c611f5a689</t>
  </si>
  <si>
    <t>*TheUnlockr In-Article Ad 1</t>
  </si>
  <si>
    <t>debra@digikulture.com</t>
  </si>
  <si>
    <t>Lifed.com</t>
  </si>
  <si>
    <t>044acab7cbca4e3621de6c4492bfdc8c</t>
  </si>
  <si>
    <t>LFD MOB G BTF3 300x250 Komoona</t>
  </si>
  <si>
    <t>175246979c1f2f3241e9f50c4a21ffc8</t>
  </si>
  <si>
    <t>LFD T2 G BTF3 300x250 Komoona</t>
  </si>
  <si>
    <t>1ded68610812aa677d7e635bf51789b0</t>
  </si>
  <si>
    <t>LFD MOB G ATF V 320x50 Komoona</t>
  </si>
  <si>
    <t>204db79bd6955a04cd2d1dade703cee0</t>
  </si>
  <si>
    <t>LFD MOB G ATF V 320x50 Test</t>
  </si>
  <si>
    <t>24ddfdfea60f90f4c49dc848c97701a7</t>
  </si>
  <si>
    <t>LFD MOB G BTF5 300x250 Komoona</t>
  </si>
  <si>
    <t>31727ff9505bef6dfc16e36ef631b504</t>
  </si>
  <si>
    <t>LFD T2 MOB G ATF V 320x50 Komoona</t>
  </si>
  <si>
    <t>4139f0eec562d1e021fe9b057e08fd3a</t>
  </si>
  <si>
    <t>LFD MOB G BTF2 300x250 Komoona</t>
  </si>
  <si>
    <t>4a49ac88732ff32c6d910488757b2fc4</t>
  </si>
  <si>
    <t>LFD G BTF3 300x250 Komoona</t>
  </si>
  <si>
    <t>5602170e92057c38f11aefb458836f2e</t>
  </si>
  <si>
    <t>LFD MOB G BTF4 300x250 Komoona</t>
  </si>
  <si>
    <t>5edfa445328fff0b46db341c19cf0c7e</t>
  </si>
  <si>
    <t>LFD T2 G BTF2 300x250 Komoona</t>
  </si>
  <si>
    <t>6f5b8f2c55cff42364cf04b436bab341</t>
  </si>
  <si>
    <t>LFD PB Sticky Footer 728x90</t>
  </si>
  <si>
    <t>6fa60efdd4bee795103c28572ee81ece</t>
  </si>
  <si>
    <t>LFD G BTF2 300x250 Komoona</t>
  </si>
  <si>
    <t>7885b8bd33ca8371524b1fba9301595b</t>
  </si>
  <si>
    <t>LFD MOB G BTF5 300x250 Test</t>
  </si>
  <si>
    <t>83f630b91ff31519972c1e97659f2eed</t>
  </si>
  <si>
    <t>LFD G BTF V 300x250 Komoona</t>
  </si>
  <si>
    <t>8adc57c8da95bebe9965e15db6af2996</t>
  </si>
  <si>
    <t>LFD G ATF V 728x90 Komoona</t>
  </si>
  <si>
    <t>8d5feff3c06d721021715da755b7e865</t>
  </si>
  <si>
    <t>LFD T2 G BTF V 300x250 Komoona</t>
  </si>
  <si>
    <t>8fde556b000a5253e2e3cffc6ba49f24</t>
  </si>
  <si>
    <t>LFD T2 G ATF1 300x250 Komoona</t>
  </si>
  <si>
    <t>94c293d73561cc3da7aa3132003574d5</t>
  </si>
  <si>
    <t>LFD T2 MOB G BTF5 300x250 Komoona</t>
  </si>
  <si>
    <t>a797c03e5d9bb396a85c78c5e9f6cf49</t>
  </si>
  <si>
    <t>LFD T2 G ATF V 728x90 Komoona</t>
  </si>
  <si>
    <t>bd8096908bf2de69e922c2ba105cb698</t>
  </si>
  <si>
    <t>LFD G ATF1 300x250 Komoona</t>
  </si>
  <si>
    <t>c00ea012eff55623e7e13edb54802195</t>
  </si>
  <si>
    <t>LFD T2 MOB G BTF4 300x250 Komoona</t>
  </si>
  <si>
    <t>e0ea6a36caf66da709c8391530ff3902</t>
  </si>
  <si>
    <t>LFD T2 MOB G BTF3 300x250 Komoona</t>
  </si>
  <si>
    <t>decmediatakeover@gmail.com</t>
  </si>
  <si>
    <t>DEC Media (shockjock.me)</t>
  </si>
  <si>
    <t>1d15181c0cfc7938f5775a4dc3982c55</t>
  </si>
  <si>
    <t>Egoforshow.com 160x600</t>
  </si>
  <si>
    <t>252e0762c8c7e3a1c5c9b345f80058ad</t>
  </si>
  <si>
    <t>Egoforshow.com 728x90</t>
  </si>
  <si>
    <t>549412f84841a38d953c281cc181875f</t>
  </si>
  <si>
    <t>Egoforshow.com 300x250</t>
  </si>
  <si>
    <t>8886e59b4803f75937520600848964d2</t>
  </si>
  <si>
    <t>Egoforshow.com #2 160x600</t>
  </si>
  <si>
    <t>ab3b3a845c35f8e306bb6c7e47eaa0a3</t>
  </si>
  <si>
    <t>Egoforshow.com #3 300x250</t>
  </si>
  <si>
    <t>demand@jcartermarketing.com</t>
  </si>
  <si>
    <t>J Carter Marketing (sltrib.com)</t>
  </si>
  <si>
    <t>00df50c2703e8dff2b61a132db2b64fb</t>
  </si>
  <si>
    <t>Okmagazine.com 300x250</t>
  </si>
  <si>
    <t>056128aac86feff39a5f3d0e9fe7fcf5</t>
  </si>
  <si>
    <t>Okmagazine.com 728x90</t>
  </si>
  <si>
    <t>05a33f9ba981bf6b4411d0dd55eb803a</t>
  </si>
  <si>
    <t>Tarot.com 300x250</t>
  </si>
  <si>
    <t>1027f50818f9d1058865f3898a3cc1c4</t>
  </si>
  <si>
    <t>Wktv.com 728x90</t>
  </si>
  <si>
    <t>1a8f309cedc909296cfc383d1881e1f9</t>
  </si>
  <si>
    <t>Care2.com 728x90</t>
  </si>
  <si>
    <t>1d6972b176963d6b2204d001441fcdcf</t>
  </si>
  <si>
    <t>21a05e90f8a27d3ea4f58ef03d55560d</t>
  </si>
  <si>
    <t>262e1e8552ef65b4a83f79910a6ae0dd</t>
  </si>
  <si>
    <t>Khou.com 300x250</t>
  </si>
  <si>
    <t>2699333f1ad34454f12c70d8d81ebc70</t>
  </si>
  <si>
    <t>Whitepages.com 160x600</t>
  </si>
  <si>
    <t>27360a0ee73f058f4c43d31c58e73286</t>
  </si>
  <si>
    <t>Grandforksherald.com 160x600</t>
  </si>
  <si>
    <t>28ad3d0d89510f563a74fbf806f76540</t>
  </si>
  <si>
    <t>Diply.com 728x90</t>
  </si>
  <si>
    <t>2b11aafcbd5d016773554632a7f15c6e</t>
  </si>
  <si>
    <t>Channel3000.com 300x250</t>
  </si>
  <si>
    <t>2c09b6546f688477a6514c7744b27ac5</t>
  </si>
  <si>
    <t>K12reader.com 728x90</t>
  </si>
  <si>
    <t>2d62cf72450353bdc0442b7da4390dd6</t>
  </si>
  <si>
    <t>Ksdk.com 728x90</t>
  </si>
  <si>
    <t>38ca481c18ca5c56f9789df42a7f177c</t>
  </si>
  <si>
    <t>Diply.com 300x250</t>
  </si>
  <si>
    <t>42eb8766de2e55b205b39ffa79f664ba</t>
  </si>
  <si>
    <t>Sltrib.com 300x250</t>
  </si>
  <si>
    <t>4ea322792b7ca09f9b480602db248109</t>
  </si>
  <si>
    <t>Sltrib.com 728x90</t>
  </si>
  <si>
    <t>53ebf69f08dea5aac54635ce5aaba1ee</t>
  </si>
  <si>
    <t>Towleroad.com 160x600</t>
  </si>
  <si>
    <t>63ed909321ee4129c281d8640eab5df3</t>
  </si>
  <si>
    <t>Duluthnewstribune.com 728x90</t>
  </si>
  <si>
    <t>6cfdd376e611a4ca7b8189c1f78d6dc3</t>
  </si>
  <si>
    <t>Mitchellrepublic.com 728x90</t>
  </si>
  <si>
    <t>72d751e07c09f931fde76b952a24506e</t>
  </si>
  <si>
    <t>Wtva.com 300x250</t>
  </si>
  <si>
    <t>7bf90fd02d60e6601bd744952071daf9</t>
  </si>
  <si>
    <t>Whitepages.com 728x90</t>
  </si>
  <si>
    <t>7c1d4f4080320b361b96309c205c0a83</t>
  </si>
  <si>
    <t>Weatherbug.com 300x250</t>
  </si>
  <si>
    <t>7ffe5bf3552b71751e4d609479c178df</t>
  </si>
  <si>
    <t>Inforum.com 300x250</t>
  </si>
  <si>
    <t>857762c41afe5cbfcccd29256571c751</t>
  </si>
  <si>
    <t>Timesleader.com 300x250</t>
  </si>
  <si>
    <t>a2d758951be553867084c84bc95124cd</t>
  </si>
  <si>
    <t>Diply.com UK 300x250</t>
  </si>
  <si>
    <t>a85725e06d9d36a28e1ef7effd654cb2</t>
  </si>
  <si>
    <t>Wtva.com 728x90</t>
  </si>
  <si>
    <t>a9d4fc6140fd24cb03ecb76ccd0d52a5</t>
  </si>
  <si>
    <t>9news.com 728x90</t>
  </si>
  <si>
    <t>aa34a0b0e91b9f9a6d3089e00b47b602</t>
  </si>
  <si>
    <t>Wktv.com 300x250</t>
  </si>
  <si>
    <t>ad087eaf593cc2a8988e29f572f2105e</t>
  </si>
  <si>
    <t>Duluthnewstribune.com 300x250</t>
  </si>
  <si>
    <t>bef2b5775ff1e67be3535795d8e0d2eb</t>
  </si>
  <si>
    <t>Grandforksherald.com 300x250</t>
  </si>
  <si>
    <t>bfb044d23606384c93eb889981e48002</t>
  </si>
  <si>
    <t>9news.com 300x250</t>
  </si>
  <si>
    <t>c649c66b58de12a67af2182465c6e17d</t>
  </si>
  <si>
    <t>Timesleader.com 728x90</t>
  </si>
  <si>
    <t>c7c299a132d5c5603730aa595fc879fe</t>
  </si>
  <si>
    <t>Towleroad.com 728x90</t>
  </si>
  <si>
    <t>c8d03b0b72f90adfe55a8cdf0cc11570</t>
  </si>
  <si>
    <t>Kare11.com 728x90</t>
  </si>
  <si>
    <t>cbb5612f0ae04c0adea952af2fe00eb9</t>
  </si>
  <si>
    <t>Khou.com 728x90</t>
  </si>
  <si>
    <t>d131f15970d0a38698c3a0771cfcdcfb</t>
  </si>
  <si>
    <t>Kare11.com 300x250</t>
  </si>
  <si>
    <t>d76deaa61a1410d68c0332edb7d0310d</t>
  </si>
  <si>
    <t>Grandforksherald.com 728x90</t>
  </si>
  <si>
    <t>da6b12aed92d89845aee39d5a0a37da8</t>
  </si>
  <si>
    <t>Diply.com UK 728x90</t>
  </si>
  <si>
    <t>e433503730b722d846556b22c8e8f5ae</t>
  </si>
  <si>
    <t>Care2.com 300x250</t>
  </si>
  <si>
    <t>e4a986d680e494340dcce0c7b58bba6c</t>
  </si>
  <si>
    <t>Towleroad.com 300x250</t>
  </si>
  <si>
    <t>ec19cebac3c9bc6859827165529a6eb0</t>
  </si>
  <si>
    <t>Math-aids.com 728x90</t>
  </si>
  <si>
    <t>ec46f7217c5e2756c4c85dc99defabd8</t>
  </si>
  <si>
    <t>Duluthnewstribune.com 160x600</t>
  </si>
  <si>
    <t>ec5d18bd2b0a6f53535e53b49dc70b79</t>
  </si>
  <si>
    <t>Ksdk.com 300x250</t>
  </si>
  <si>
    <t>ec725a5f64d09646c7e00c93595ce33d</t>
  </si>
  <si>
    <t>Inforum.com 160x600</t>
  </si>
  <si>
    <t>ecb6f444b5b8aadaded6c1d683e20971</t>
  </si>
  <si>
    <t>Math-aids.com 160x600</t>
  </si>
  <si>
    <t>ef363a26b56606d93ec3e5149537d01a</t>
  </si>
  <si>
    <t>Inforum.com 728x90</t>
  </si>
  <si>
    <t>f88386898d6394fc2f4bc6a92f08f61f</t>
  </si>
  <si>
    <t>Weatherbug.com 160x600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</si>
  <si>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</si>
  <si>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</si>
  <si>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</si>
  <si>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</si>
  <si>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</si>
  <si>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</si>
  <si>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</si>
  <si>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</si>
  <si>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</si>
  <si>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</si>
  <si>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</si>
  <si>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</si>
  <si>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</si>
  <si>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</si>
  <si>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</si>
  <si>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</si>
  <si>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</si>
  <si>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</si>
  <si>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</si>
  <si>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</si>
  <si>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</si>
  <si>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</si>
  <si>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</si>
  <si>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</si>
  <si>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</si>
  <si>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</si>
  <si>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</si>
  <si>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</si>
  <si>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</si>
  <si>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</si>
  <si>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</si>
  <si>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</t>
  </si>
  <si>
    <t>0f490a80fcd5965f0fdfef16ac64687e</t>
  </si>
  <si>
    <t>Onlinevideoconverter.com BTF ROW #1 - 300x250</t>
  </si>
  <si>
    <t>2087d2e0d80d78f60358194af39d217e</t>
  </si>
  <si>
    <t>Onlinevideoconverter.com 300x250 #1 - T3</t>
  </si>
  <si>
    <t>32459061efe9bccd49447fa84c637f44</t>
  </si>
  <si>
    <t>Onlinevideoconverter.com 728x90 #1 - T1</t>
  </si>
  <si>
    <t>3499ae2a03f3db87fdf1556efe8a8d11</t>
  </si>
  <si>
    <t>Onlinevideoconverter.com 300x250 #1 - T2</t>
  </si>
  <si>
    <t>4b30d330255fe7f1ea64e844f346a640</t>
  </si>
  <si>
    <t>Onlinevideoconverter.com 300x250 #1 - T1</t>
  </si>
  <si>
    <t>6447ca28aad4a24b8511a6cc942cd74c</t>
  </si>
  <si>
    <t>Onlinevideoconverter.com 728x90 #2 - T1</t>
  </si>
  <si>
    <t>6fbf11a91f934cce037d425cafc13706</t>
  </si>
  <si>
    <t>Onlinevideoconverter.com 728x90 #2 - T3</t>
  </si>
  <si>
    <t>790d3872919024676c22fc370d0dba19</t>
  </si>
  <si>
    <t>Onlinevideoconverter.com 728x90 #2 - T2</t>
  </si>
  <si>
    <t>8482b7b6ad2516358399ac7a2247ffd6</t>
  </si>
  <si>
    <t>Onlinevideoconverter.com 728x90 #1 - T3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</si>
  <si>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</si>
  <si>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</si>
  <si>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</si>
  <si>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</si>
  <si>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f58d00557a55011d52d782dc78ac32ed</t>
  </si>
  <si>
    <t>Onlinevideoconverter.com 728x90 #1 - T2</t>
  </si>
  <si>
    <t>designmag.fr@gmail.com</t>
  </si>
  <si>
    <t>Designmag.fr</t>
  </si>
  <si>
    <t>593e31407aa405da4449b974e3ced448</t>
  </si>
  <si>
    <t>Designmag.fr 300x600</t>
  </si>
  <si>
    <t>8e7042a8ec1db7ce7a17629389e050a8</t>
  </si>
  <si>
    <t>Designmag.fr 728x90</t>
  </si>
  <si>
    <t>9cde8946e55674ebe042a961133d9a92</t>
  </si>
  <si>
    <t>Designmag.fr 160x600</t>
  </si>
  <si>
    <t>destination@lifewithtravel.com</t>
  </si>
  <si>
    <t>Lifewithtravel.com</t>
  </si>
  <si>
    <t>022b5e31a804474cf3de6f204fdccb10</t>
  </si>
  <si>
    <t>Fitnessrestored.com INT 300x250</t>
  </si>
  <si>
    <t>20a66611eab115261b53b7273dbd7994</t>
  </si>
  <si>
    <t>Fitnessrestored.com INT 160x600</t>
  </si>
  <si>
    <t>55160c17bf6dbb31b2e9e36f720a1317</t>
  </si>
  <si>
    <t>Lifewithtravel.com INT 300x250</t>
  </si>
  <si>
    <t>6642feb2c60978f95eae00bdfcdcae38</t>
  </si>
  <si>
    <t>Lifewithtravel.com 160x600</t>
  </si>
  <si>
    <t>8568bd491fb35fbe5feac78deb19b9d0</t>
  </si>
  <si>
    <t>Lifewithtravel.com INT 160x600</t>
  </si>
  <si>
    <t>a5ccb785d1bd0dd3d67bc7456b6a85d5</t>
  </si>
  <si>
    <t>Lifewithtravel.com #2 728x90</t>
  </si>
  <si>
    <t>aeb0b96b74c920653e9ff3ab04fa0876</t>
  </si>
  <si>
    <t>Fitnessrestored.com 160x600</t>
  </si>
  <si>
    <t>bcc93de5bf1e62b70b38b898cb57aa37</t>
  </si>
  <si>
    <t>Fitnessrestored.com 728x90</t>
  </si>
  <si>
    <t>c39aadd8082cac9c3c7dda56f2732203</t>
  </si>
  <si>
    <t>Lifewithtravel.com INT 728x90</t>
  </si>
  <si>
    <t>c96f04c21949c575f7d5e3ed2bab4283</t>
  </si>
  <si>
    <t>Lifewithtravel.com #2 160x600</t>
  </si>
  <si>
    <t>ce1955b68212f4d3101a3628b9d67b3f</t>
  </si>
  <si>
    <t>Lifewithtravel.com #2 300x250</t>
  </si>
  <si>
    <t>cf1ef31212ebe57048929feaec2dd72a</t>
  </si>
  <si>
    <t>Lifewithtravel.com 300x250</t>
  </si>
  <si>
    <t>d1b9f750e1f9e8262206f6b5188941e4</t>
  </si>
  <si>
    <t>Fitnessrestored.com 300x250</t>
  </si>
  <si>
    <t>d1e8e61332777cf17a469b3f27aebb03</t>
  </si>
  <si>
    <t>Fitnessrestored.com INT 728x90</t>
  </si>
  <si>
    <t>f32a4b06ea481e1d3b80c95cb7143e41</t>
  </si>
  <si>
    <t>Lifewithtravel.com 728x90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</si>
  <si>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</si>
  <si>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</si>
  <si>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</si>
  <si>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</si>
  <si>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</si>
  <si>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</si>
  <si>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</si>
  <si>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</si>
  <si>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</si>
  <si>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</si>
  <si>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</si>
  <si>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</si>
  <si>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</si>
  <si>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Dlh.net Tier 1 US&amp;UK 970x250</t>
  </si>
  <si>
    <t>0af7288911b0219c476787d5e8e8ee99</t>
  </si>
  <si>
    <t>Dlh.net ROW 728x90</t>
  </si>
  <si>
    <t>0b49700a8c518d75487c7bb81e2386d0</t>
  </si>
  <si>
    <t>Dlh.net E. EUR 300x250</t>
  </si>
  <si>
    <t>0bcde43138ef0851d12e73b65ce598aa</t>
  </si>
  <si>
    <t>Dlh.net W. Europe  300x600</t>
  </si>
  <si>
    <t>2a890b3d4fa1bf5cca5566f223855ac8</t>
  </si>
  <si>
    <t>Dlh.net ROW 160x600</t>
  </si>
  <si>
    <t>3b395d08aeb3ef6ae509848236f8d3e5</t>
  </si>
  <si>
    <t>Dlh.net BR 160x600</t>
  </si>
  <si>
    <t>57017fc22d181b7b7c369d194ed45a4c</t>
  </si>
  <si>
    <t>Dlh.net W.Europe 160x600</t>
  </si>
  <si>
    <t>a0b9e7f20f355417a6c052bfa7039f4f</t>
  </si>
  <si>
    <t>Dlh.net Tier 1 US&amp;UK 300x600</t>
  </si>
  <si>
    <t>ac8dd806ee19a935972461bbd4226bea</t>
  </si>
  <si>
    <t>Dlh.net BR 728x90</t>
  </si>
  <si>
    <t>bdc649a7fdde8975eedab05735ed494b</t>
  </si>
  <si>
    <t>Dlh.net W.Europe 728x90</t>
  </si>
  <si>
    <t>be47c0cb152932ac3c32169ad99cbba4</t>
  </si>
  <si>
    <t>Dlh.net W. Europe  970x250</t>
  </si>
  <si>
    <t>c7b87cd7c1ed5256aff5c5a8a7df3617</t>
  </si>
  <si>
    <t>Dlh.net E. EUR 160x600</t>
  </si>
  <si>
    <t>cd7de1cd89f074ab6f1be0c7dde4e193</t>
  </si>
  <si>
    <t>Dlh.net Tier 1 US&amp;UK 160x600</t>
  </si>
  <si>
    <t>cf7a6c1180d8ff2e97681d367b3e9491</t>
  </si>
  <si>
    <t>Dlh.net E. EUR 728x90</t>
  </si>
  <si>
    <t>d44e998a0471b6394da7331e59cef423</t>
  </si>
  <si>
    <t>Dlh.net W.Europe 300x250</t>
  </si>
  <si>
    <t>dc5c2bf9494e9e621ee418391b01aec9</t>
  </si>
  <si>
    <t>Dlh.net BR 300x250</t>
  </si>
  <si>
    <t>de2f43e2a63a8a47670ae5bef5622bd9</t>
  </si>
  <si>
    <t>Dlh.net ROW 300x250</t>
  </si>
  <si>
    <t>e2aeb1196d4436fb442f771f8cbbbceb</t>
  </si>
  <si>
    <t>Dlh.net Tier 1 US&amp;UK 300x250</t>
  </si>
  <si>
    <t>e960746f96c935af53b884e2687cd24b</t>
  </si>
  <si>
    <t>Dlh.net Tier 1 US&amp;UK 728x90</t>
  </si>
  <si>
    <t>dhruvan2510@gmail.com</t>
  </si>
  <si>
    <t>bloggersarena.com</t>
  </si>
  <si>
    <t>007f3a45ebb73838c1d7628d4b9dbb05</t>
  </si>
  <si>
    <t>Helpytips.com #2 300x250</t>
  </si>
  <si>
    <t>090354ab6b3f206747ac7a9f56805ed8</t>
  </si>
  <si>
    <t>Bloggersarena.com K1P 300x250</t>
  </si>
  <si>
    <t>4915b645a4e8cd4d3f907df1b4d8b1e9</t>
  </si>
  <si>
    <t>Helpytips.com #1 300x250</t>
  </si>
  <si>
    <t>96804fb1311a7ab4af43929a2cc4eaa2</t>
  </si>
  <si>
    <t>Bloggersarena.com N1 300x250</t>
  </si>
  <si>
    <t>e38bd8eb7a5d2d1b1075b954194d4b6a</t>
  </si>
  <si>
    <t>Bloggersarena.com</t>
  </si>
  <si>
    <t>ee3c55024b0b75f5420763bfacb46273</t>
  </si>
  <si>
    <t>Bloggersarena.com #2</t>
  </si>
  <si>
    <t>didarnstu@gmail.com</t>
  </si>
  <si>
    <t>amitumi.com</t>
  </si>
  <si>
    <t>1bb2a4b42062beaa1170061670282953</t>
  </si>
  <si>
    <t>Amitumi.com 160x600</t>
  </si>
  <si>
    <t>3d43d38c997e7c5a71e7109fc422783a</t>
  </si>
  <si>
    <t>Amitumi.com 300x250</t>
  </si>
  <si>
    <t>9b7388ed712775b0c21d392b6b2bc2b8</t>
  </si>
  <si>
    <t>Amitumi.com 728x90</t>
  </si>
  <si>
    <t>digicamroom@yahoo.co.jp</t>
  </si>
  <si>
    <t>Unixmanga.net</t>
  </si>
  <si>
    <t>4d23b4a6071aa798bcbdc2b9ed0304f7</t>
  </si>
  <si>
    <t>Unixmanga.nl 300x250</t>
  </si>
  <si>
    <t>5ba1bb0b48e5856793a454a49599a186</t>
  </si>
  <si>
    <t>Unixmanga.nl 160x600</t>
  </si>
  <si>
    <t>6efab53a029e53e2549fac317ee4a969</t>
  </si>
  <si>
    <t>Unixmanga.nl 728x90</t>
  </si>
  <si>
    <t>dreuzinfo@gmail.com</t>
  </si>
  <si>
    <t>Dreuz.info</t>
  </si>
  <si>
    <t>61eece7e7272e79dc4e22e77f11f02dd</t>
  </si>
  <si>
    <t>Dreuz.info 300x250</t>
  </si>
  <si>
    <t>6307a1d62c506f88f82b2f8027f6cc1f</t>
  </si>
  <si>
    <t>Dreuz.info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</si>
  <si>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</si>
  <si>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</si>
  <si>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</si>
  <si>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</si>
  <si>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</si>
  <si>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</si>
  <si>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</si>
  <si>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</si>
  <si>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</si>
  <si>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</si>
  <si>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</si>
  <si>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</si>
  <si>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</si>
  <si>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</si>
  <si>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</si>
  <si>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</si>
  <si>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</si>
  <si>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</si>
  <si>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1e0b2fb6be853b67bba11123ea506682</t>
  </si>
  <si>
    <t>Mangaice.com #2 728x90</t>
  </si>
  <si>
    <t>743e28d4461bdbe163d13a7340f7a979</t>
  </si>
  <si>
    <t>Mangamap.com 728x90</t>
  </si>
  <si>
    <t>9e84ee37de7756b38ffb28bf4519fcfa</t>
  </si>
  <si>
    <t>Mangamap.com #2 300x250</t>
  </si>
  <si>
    <t>db251409378c91995f4d9eabb1c64948</t>
  </si>
  <si>
    <t>Mangaice.com 728x90</t>
  </si>
  <si>
    <t>fd0d1a6b2a59872fea06e3faae96d000</t>
  </si>
  <si>
    <t>Mangaice.com 300x250</t>
  </si>
  <si>
    <t>editor@fansshare.com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</si>
  <si>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</si>
  <si>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</si>
  <si>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</si>
  <si>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</si>
  <si>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</si>
  <si>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</si>
  <si>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</si>
  <si>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</si>
  <si>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</si>
  <si>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</si>
  <si>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</si>
  <si>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88fd365878d50587924c8387d2411749</t>
  </si>
  <si>
    <t>Fansshare.com US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</si>
  <si>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</si>
  <si>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</si>
  <si>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</si>
  <si>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</si>
  <si>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</si>
  <si>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</si>
  <si>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</si>
  <si>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</si>
  <si>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</si>
  <si>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Fansshare.com INT 160x600</t>
  </si>
  <si>
    <t>editor@foreignpolicyjournal.com</t>
  </si>
  <si>
    <t>Foreignpolicyjournal.com</t>
  </si>
  <si>
    <t>df1a145fb2835b2c05b54220021bbf37</t>
  </si>
  <si>
    <t>Foreignpolicyjournal.com 300x250</t>
  </si>
  <si>
    <t>eduardo@invernet.com.br</t>
  </si>
  <si>
    <t>Forumptd.com</t>
  </si>
  <si>
    <t>d10120cb93c54665e6bff04531ab99e1</t>
  </si>
  <si>
    <t>Forumptd.com 300x250</t>
  </si>
  <si>
    <t>efehakan@yahoo.com</t>
  </si>
  <si>
    <t>Cizgifilmizlesen.com</t>
  </si>
  <si>
    <t>egmediabrokers1@gmail.com</t>
  </si>
  <si>
    <t>Eldestapeweb.com</t>
  </si>
  <si>
    <t>14d2d961b760cd009d18da25acae9a29</t>
  </si>
  <si>
    <t>Eldestapeweb.com 300x250</t>
  </si>
  <si>
    <t>a921fd4a685a733141ce1ce234933cca</t>
  </si>
  <si>
    <t>Eldestapeweb.com 160x600</t>
  </si>
  <si>
    <t>egmediabrokers@gmail.com</t>
  </si>
  <si>
    <t>EG Media Brokers (rock.com.ar)</t>
  </si>
  <si>
    <t>d1e18912eb4c03efee4c0d270cae0618</t>
  </si>
  <si>
    <t>Rock.com.ar 300x250</t>
  </si>
  <si>
    <t>ef8657b01a749740b94d993e29308000</t>
  </si>
  <si>
    <t>Rock.com.ar 728x90</t>
  </si>
  <si>
    <t>ekisel@vacationidea.com</t>
  </si>
  <si>
    <t>Vacationidea Inc (vacationidea.com)</t>
  </si>
  <si>
    <t>371960ca1872757895184fc2a704e76a</t>
  </si>
  <si>
    <t>1Vacationidea.com 300x250 slide5 no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</si>
  <si>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</si>
  <si>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</si>
  <si>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</si>
  <si>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</si>
  <si>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</si>
  <si>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 crit and contextw</t>
  </si>
  <si>
    <t>f4046cd90b36b7fabb61a7c37b2bd933</t>
  </si>
  <si>
    <t>1Vacationidea.com 300x250 VacationIdea-ROS-300x250</t>
  </si>
  <si>
    <t>elena.shustina@promt.ru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</si>
  <si>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</si>
  <si>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</si>
  <si>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</si>
  <si>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</si>
  <si>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</si>
  <si>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</si>
  <si>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</si>
  <si>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</si>
  <si>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</si>
  <si>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</si>
  <si>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</si>
  <si>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</si>
  <si>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</si>
  <si>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a3f667a3ebf4ca1820c74434a09881d5</t>
  </si>
  <si>
    <t>Online-translator.com Mobile ATF 320x50</t>
  </si>
  <si>
    <t>a8e1ccf60440ac3c015fb63584ed4efd</t>
  </si>
  <si>
    <t>Translate.ru Mobile 300x250</t>
  </si>
  <si>
    <t>bbe3f1621171dbf783f19f843a445dc1</t>
  </si>
  <si>
    <t>Translate.ru Mobile ATF 320x50</t>
  </si>
  <si>
    <t>elitenet2002@yahoo.com</t>
  </si>
  <si>
    <t>Gotceleb.com</t>
  </si>
  <si>
    <t>2cc95cdb51129ab1985844580079fc72</t>
  </si>
  <si>
    <t>Fabzz.com 300x250</t>
  </si>
  <si>
    <t>92fb239dadc66e55edd74402cef116b9</t>
  </si>
  <si>
    <t>Fabmansion.com BTF 300x250</t>
  </si>
  <si>
    <t>9632fe8ce1f9ba8a9eb5fccfcf4c9772</t>
  </si>
  <si>
    <t>Gotceleb.com BTF 728x90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</si>
  <si>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</si>
  <si>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</si>
  <si>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</si>
  <si>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</si>
  <si>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</si>
  <si>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</si>
  <si>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emmanuel@bocalista.com</t>
  </si>
  <si>
    <t>Bocalista.com</t>
  </si>
  <si>
    <t>10a058711db4dbc41898c137b0c1323b</t>
  </si>
  <si>
    <t>Bocalista.com 300x250</t>
  </si>
  <si>
    <t>eonekim@gmail.com</t>
  </si>
  <si>
    <t>korvideo.com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</si>
  <si>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</si>
  <si>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</si>
  <si>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</si>
  <si>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</si>
  <si>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</si>
  <si>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</si>
  <si>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</si>
  <si>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</si>
  <si>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</si>
  <si>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</si>
  <si>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</si>
  <si>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</si>
  <si>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</si>
  <si>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</si>
  <si>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</si>
  <si>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</si>
  <si>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</si>
  <si>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</si>
  <si>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</si>
  <si>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</si>
  <si>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</si>
  <si>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</si>
  <si>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c6422b07511fe2e57f21dcc7d72c8131</t>
  </si>
  <si>
    <t>Joovideo.com 300x250</t>
  </si>
  <si>
    <t>d86a9be122c1e08d64506dd7cfc94d16</t>
  </si>
  <si>
    <t>Joovideo.net 728x90</t>
  </si>
  <si>
    <t>erik.oehler@nationalfootballpost.com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</si>
  <si>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</si>
  <si>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</si>
  <si>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</si>
  <si>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</si>
  <si>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</si>
  <si>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eselling.limited@gmail.com</t>
  </si>
  <si>
    <t>Thecelebritylane.com</t>
  </si>
  <si>
    <t>1a5877ca84af38d24598f15ddb45c0d3</t>
  </si>
  <si>
    <t>CLd 2nd right</t>
  </si>
  <si>
    <t>240cbcbcb94241d8e7a6581589db6f64</t>
  </si>
  <si>
    <t>CLd above nav 300x250</t>
  </si>
  <si>
    <t>5b312292d9e2b624fef3208e13f9cba9</t>
  </si>
  <si>
    <t>CLt top</t>
  </si>
  <si>
    <t>66af3814a568f3a3db9f79a1c656a999</t>
  </si>
  <si>
    <t>LLd 2nd right</t>
  </si>
  <si>
    <t>7c309868d9a063ce53f0e1e7b7ccc9f6</t>
  </si>
  <si>
    <t>LLd above nav 300x250</t>
  </si>
  <si>
    <t>87b9ce1868209818ecd2d74a73f590b2</t>
  </si>
  <si>
    <t>LLt above nav 300x250</t>
  </si>
  <si>
    <t>92ee931d2bfe99ec839f9d0e83339d00</t>
  </si>
  <si>
    <t>CLm top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</si>
  <si>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</si>
  <si>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</si>
  <si>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</si>
  <si>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</si>
  <si>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</si>
  <si>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</si>
  <si>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c50e0688bb175c0a0b3399bd39e76f08</t>
  </si>
  <si>
    <t>LLd - top</t>
  </si>
  <si>
    <t>c6e1f75e6917a6c5ccf6208973e8ed91</t>
  </si>
  <si>
    <t>LLd 3rd right</t>
  </si>
  <si>
    <t>de1619c94b55ebf82254e085a01d6d67</t>
  </si>
  <si>
    <t>LLm top</t>
  </si>
  <si>
    <t>fb2fdbedfae89166dd52f82fe9e781d7</t>
  </si>
  <si>
    <t>LLd - top right</t>
  </si>
  <si>
    <t>fdeed307377852655ad55a7938c8bc55</t>
  </si>
  <si>
    <t>CLd top 728x90</t>
  </si>
  <si>
    <t>evolvexmb@gmail.com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</si>
  <si>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</si>
  <si>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</si>
  <si>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</si>
  <si>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</si>
  <si>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</si>
  <si>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</si>
  <si>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</si>
  <si>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</si>
  <si>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Arcadespot.com 300x250</t>
  </si>
  <si>
    <t>eymatsuki@gmail.com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</si>
  <si>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</si>
  <si>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</si>
  <si>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</si>
  <si>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</si>
  <si>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</si>
  <si>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</si>
  <si>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Boatos.org 300x600</t>
  </si>
  <si>
    <t>fachtali@gmail.com</t>
  </si>
  <si>
    <t>Watchfomny.com</t>
  </si>
  <si>
    <t>55ec2f23cf206b3962f57500e619e9ec</t>
  </si>
  <si>
    <t>Watchfomny.tv 728x90</t>
  </si>
  <si>
    <t>72892419249686f4ba66f003efbd5f1a</t>
  </si>
  <si>
    <t>Watchfomny.tv 300x600</t>
  </si>
  <si>
    <t>940800467f34bd7f7ceca62088fdfc4b</t>
  </si>
  <si>
    <t>300x250 Mobile</t>
  </si>
  <si>
    <t>98bf0d1b5da2a2423c985862a091ce00</t>
  </si>
  <si>
    <t>Watchfomny.tv 300x250</t>
  </si>
  <si>
    <t>c05e6f231796d1ac930e1d2b89fe201e</t>
  </si>
  <si>
    <t>Watchfomny.tv Mobile 320x50</t>
  </si>
  <si>
    <t>d044cdff1d702f6d5676e9ef228f6b83</t>
  </si>
  <si>
    <t>Watchfomny.tv 160x600</t>
  </si>
  <si>
    <t>fairblack@gmail.com</t>
  </si>
  <si>
    <t>3dsiso.com</t>
  </si>
  <si>
    <t>129a63dcf692f1dc040143972d394fbe</t>
  </si>
  <si>
    <t>Ps3iso.com 728x90</t>
  </si>
  <si>
    <t>2c5ac67552170661655e0dd7097ec64e</t>
  </si>
  <si>
    <t>Xbox360iso.com 728x90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</si>
  <si>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</si>
  <si>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</si>
  <si>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</si>
  <si>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</si>
  <si>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</si>
  <si>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3dsiso.com 300x250</t>
  </si>
  <si>
    <t>fashionback@fashionback.com</t>
  </si>
  <si>
    <t>Fashionback.com</t>
  </si>
  <si>
    <t>12a13e8b6970790a15924db78a44ef09</t>
  </si>
  <si>
    <t>Fashionback.com Tier 2 728x90</t>
  </si>
  <si>
    <t>1d05a9f4dd56eedadfe580108fc4648c</t>
  </si>
  <si>
    <t>Fashionback.com Tier 2 300x250</t>
  </si>
  <si>
    <t>39bdfdc95be0f922bc4a5a5e38981540</t>
  </si>
  <si>
    <t>Fashionback.com 160x600</t>
  </si>
  <si>
    <t>40df45fe3753864eb22c6872c80889c9</t>
  </si>
  <si>
    <t>Fashionback.com 728x90</t>
  </si>
  <si>
    <t>6d45266bfe6721511ef2183b3e02e242</t>
  </si>
  <si>
    <t>Fashionback.com 300x250</t>
  </si>
  <si>
    <t>863a0ac09d2940c64812bdd4417851da</t>
  </si>
  <si>
    <t>Fashionback.com Tier 3 728x90</t>
  </si>
  <si>
    <t>ee321e234487cab43b8b386bf2367a9c</t>
  </si>
  <si>
    <t>Fashionback.com Tier 3 300x250</t>
  </si>
  <si>
    <t>fcavalieri@3dgames.com.ar</t>
  </si>
  <si>
    <t>3dgames.com.ar</t>
  </si>
  <si>
    <t>finance@ultimate-guitar.com</t>
  </si>
  <si>
    <t>Ultimate-guitar.com</t>
  </si>
  <si>
    <t>05f8c12f9aee941e6d85b87f67404542</t>
  </si>
  <si>
    <t>Ultimate-guitar.com Mobile 300x250</t>
  </si>
  <si>
    <t>28dd6e6a455869ddb0a38c49fd54b4eb</t>
  </si>
  <si>
    <t>Ultimate-guitar.com WEU 728x90</t>
  </si>
  <si>
    <t>3beae2ff6027199a3ebd9cb01d96661b</t>
  </si>
  <si>
    <t>Ultimate-guitar.com US 300x250</t>
  </si>
  <si>
    <t>3ce0447c6ddff02642d2923e58eeb725</t>
  </si>
  <si>
    <t>Ultimate-guitar.com UK 728x90</t>
  </si>
  <si>
    <t>70d81454fb8e27eeb2bd27cb324bf2d6</t>
  </si>
  <si>
    <t>Ultimate-guitar.com WEU 300x250</t>
  </si>
  <si>
    <t>76ddd44094f1148f16fd0b8b99da5f92</t>
  </si>
  <si>
    <t>Ultimate-guitar.com UK 300x250</t>
  </si>
  <si>
    <t>84a0a70cc7efd6d14b507a39155e2a9e</t>
  </si>
  <si>
    <t>Ultimate-guitar.com AU 728x90</t>
  </si>
  <si>
    <t>a0aec20f99a70afdb8eac523779f859f</t>
  </si>
  <si>
    <t>Ultimate-guitar.com AU 300x250</t>
  </si>
  <si>
    <t>b0d14fe6f6dbb20d50be552cf82fec94</t>
  </si>
  <si>
    <t>Ultimate-guitar.com US 160x600</t>
  </si>
  <si>
    <t>b312a395e7c2cc0752adc1497346d519</t>
  </si>
  <si>
    <t>Ultimate-guitar.com UK 160x600</t>
  </si>
  <si>
    <t>b66a4156f541b481c3b3a6a8f8006b1f</t>
  </si>
  <si>
    <t>Ultimate-guitar.com US 728x90</t>
  </si>
  <si>
    <t>de96df517c08bce422b429ea92ab6a5f</t>
  </si>
  <si>
    <t>Ultimate-guitar.com AU 160x600</t>
  </si>
  <si>
    <t>deaf56cb4924b528536a4c503ce66f53</t>
  </si>
  <si>
    <t>Ultimate-guitar.com WEU 160x600</t>
  </si>
  <si>
    <t>fourscoredigital@gmail.com</t>
  </si>
  <si>
    <t>FourScoreDigital (grabien.com)</t>
  </si>
  <si>
    <t>622011c7b1685a4f24409ca7d7b91237</t>
  </si>
  <si>
    <t>Babesbikesrods.com 728x90</t>
  </si>
  <si>
    <t>65914de33d1f023260f29d2f9cb3e466</t>
  </si>
  <si>
    <t>Babesbikesrods.com 160x600</t>
  </si>
  <si>
    <t>696b89e53e01542a78791bce0b26550d</t>
  </si>
  <si>
    <t>Thehayride.com 160x600</t>
  </si>
  <si>
    <t>816bf05916a381d048beb5e57750f662</t>
  </si>
  <si>
    <t>Iotwreport.com 300x250</t>
  </si>
  <si>
    <t>86a41b2461be31ae3b7fa21c701a6cef</t>
  </si>
  <si>
    <t>9a35981917bf995462392fe7f91aa35b</t>
  </si>
  <si>
    <t>fppt@fppt.com</t>
  </si>
  <si>
    <t>Free-power-point-templates.com</t>
  </si>
  <si>
    <t>258f7cad1bba12dae92f4804f7cb424d</t>
  </si>
  <si>
    <t>Free-power-point-templates.com BTF 300x250</t>
  </si>
  <si>
    <t>2919ef11f00caf95c9d9810b4b22e108</t>
  </si>
  <si>
    <t>Free-power-point-templates.com UK_US ATF 160x600</t>
  </si>
  <si>
    <t>65ea0a19e38a0b976f6532c8e36791bd</t>
  </si>
  <si>
    <t>Free-power-point-templates.com ATF 160x600</t>
  </si>
  <si>
    <t>73df54521c82bea0f7733a107bb24d02</t>
  </si>
  <si>
    <t>Free-power-point-templates.com ATF 728x90</t>
  </si>
  <si>
    <t>849b2eff6cb14386cf1b595517048c5b</t>
  </si>
  <si>
    <t>Free-power-point-templates.com UK_US ATF 728x90</t>
  </si>
  <si>
    <t>e6cae1a447eb2ff009aeac8381e807d7</t>
  </si>
  <si>
    <t>Free-power-point-templates.com UK_US BTF 300x250</t>
  </si>
  <si>
    <t>f6698d0c9c13b3c244c178dc2a2bcd17</t>
  </si>
  <si>
    <t>Free-power-point-templates.com ATF 300x250</t>
  </si>
  <si>
    <t>f6f95a5877e534b73aea8cb05af7befe</t>
  </si>
  <si>
    <t>Free-power-point-templates.com UK_US ATF 300x250</t>
  </si>
  <si>
    <t>fr@bitlanders.com</t>
  </si>
  <si>
    <t>Bitlanders.com</t>
  </si>
  <si>
    <t>0429a8c291d0d75992a86cf2fe7ecd86</t>
  </si>
  <si>
    <t>Sportivy.com 728x90</t>
  </si>
  <si>
    <t>07aee95b075beca2da5574861e7d03e8</t>
  </si>
  <si>
    <t>Documentaty.com 728x90</t>
  </si>
  <si>
    <t>09c999d797352c2bab46ad95daef50a5</t>
  </si>
  <si>
    <t>Comediaty.com 300x250</t>
  </si>
  <si>
    <t>0affe92a53911294cf8fe616f42b47f0</t>
  </si>
  <si>
    <t>Conversaty.com 728x90</t>
  </si>
  <si>
    <t>34e82d85bbc04fb13e182cd2770bec90</t>
  </si>
  <si>
    <t>Sportivy.com 300x250</t>
  </si>
  <si>
    <t>5f7dacfa08fe44cc5e73c284d5da20a2</t>
  </si>
  <si>
    <t>Animaty.com 728x90</t>
  </si>
  <si>
    <t>76a137b2dee8be9699a11982f0e5a7ae</t>
  </si>
  <si>
    <t>Silentyarn.com 300x250</t>
  </si>
  <si>
    <t>95af555ec6ba271b717160435fd2b563</t>
  </si>
  <si>
    <t>Suspensaty.com 300x250</t>
  </si>
  <si>
    <t>9fb239e6516b0cc9c62352e68349f32c</t>
  </si>
  <si>
    <t>Storiesontheweb.com 300x250</t>
  </si>
  <si>
    <t>afc5c29a59b67e672db7ddc4c17419fe</t>
  </si>
  <si>
    <t>Storiesontheweb.com 728x90</t>
  </si>
  <si>
    <t>b1788e4f52c5c2925cd013c837780c5d</t>
  </si>
  <si>
    <t>Bravame.com 300x250</t>
  </si>
  <si>
    <t>bd95b2609476c06d955567997cfea32b</t>
  </si>
  <si>
    <t>Conversaty.com 300x250</t>
  </si>
  <si>
    <t>c581f7c4dbf85c539951e16c1b9ee7d2</t>
  </si>
  <si>
    <t>Bravame.com 728x90</t>
  </si>
  <si>
    <t>d84c8663c85f73abc19e0b7faf9181ef</t>
  </si>
  <si>
    <t>Animaty.com 300x250</t>
  </si>
  <si>
    <t>d8c4fbbdd16435a349f78b1c0cee1516</t>
  </si>
  <si>
    <t>Silentyarn.com 728x90</t>
  </si>
  <si>
    <t>dcc6cdfbf46937fb6d1a520e5c394739</t>
  </si>
  <si>
    <t>Documentaty.com 300x250</t>
  </si>
  <si>
    <t>f0065fcb76821c91e46bc04a71f1583b</t>
  </si>
  <si>
    <t>Suspensaty.com 728x90</t>
  </si>
  <si>
    <t>f51f955ec6cdb33df71a5483dade621f</t>
  </si>
  <si>
    <t>Comediaty.com 728x90</t>
  </si>
  <si>
    <t>franchot.hutchinson@gmgvegas.com</t>
  </si>
  <si>
    <t>GreenSpun Media Group (lasvegassun.com)</t>
  </si>
  <si>
    <t>0ddd4c3334dbdbca563e89c85ed1c3a8</t>
  </si>
  <si>
    <t>Vegasinc.com Mobile 320x50</t>
  </si>
  <si>
    <t>1531ab75851ed1f6195d79794c8b7355</t>
  </si>
  <si>
    <t>Lasvegassun.com Mobile 320x50</t>
  </si>
  <si>
    <t>2499b110430cd20b7d498e6d5ee71aef</t>
  </si>
  <si>
    <t>LasVegasSun 728x90</t>
  </si>
  <si>
    <t>8e2f3d0a7075983d8d9a0e00e1f7e324</t>
  </si>
  <si>
    <t>Lasvegasweekly.com Mobile 320x50</t>
  </si>
  <si>
    <t>bbcf434e01b85ee02eab8bdd8fc63653</t>
  </si>
  <si>
    <t>lasvegasweekly 300x250</t>
  </si>
  <si>
    <t>e18449ba6b1a1ca29bb995fa05873d7c</t>
  </si>
  <si>
    <t>LasVegasSun 300x250</t>
  </si>
  <si>
    <t>ecc20b8ea726fe5df4caad487a776d54</t>
  </si>
  <si>
    <t>lasvegasweekly 728x90</t>
  </si>
  <si>
    <t>freakoutnation@gmail.com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</si>
  <si>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</si>
  <si>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</si>
  <si>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</si>
  <si>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</si>
  <si>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</si>
  <si>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</si>
  <si>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Freakoutnation.com #2 728x90</t>
  </si>
  <si>
    <t>freeroms@hotmail.com</t>
  </si>
  <si>
    <t>Freeroms.com</t>
  </si>
  <si>
    <t>144a4cf21cf998eb3b6e06f6d827289b</t>
  </si>
  <si>
    <t>Freeroms.com 160x600</t>
  </si>
  <si>
    <t>8a1b393e37b91ee7a4b9775a8aff411f</t>
  </si>
  <si>
    <t>Freeroms.com 300x250</t>
  </si>
  <si>
    <t>gareth@rtk.io</t>
  </si>
  <si>
    <t>RTK Media (Buzztache.com)</t>
  </si>
  <si>
    <t>0c0459b47f773130a4472383cf1b37b4</t>
  </si>
  <si>
    <t>9gid_2 HB 728x90</t>
  </si>
  <si>
    <t>0d3b18314166461eba21a407a07852d8</t>
  </si>
  <si>
    <t>Buzzamin.com HB T1 300x250</t>
  </si>
  <si>
    <t>0e81c10e352a99af27a17c51c2c13ae1</t>
  </si>
  <si>
    <t>Viralguppy HB T2 728x90</t>
  </si>
  <si>
    <t>1771b1708cb41520deacad47bac6548b</t>
  </si>
  <si>
    <t>9gid HB 160x600</t>
  </si>
  <si>
    <t>1ee3ab97c45afa862b1faa795a6549da</t>
  </si>
  <si>
    <t>Yourdailydip HB 300x250</t>
  </si>
  <si>
    <t>1ee5a16141e7cbd79eb6deffe2b0a85c</t>
  </si>
  <si>
    <t>UrbanTabloid Tag C 300x250</t>
  </si>
  <si>
    <t>319a48f64a0b3ae756c06746179ea6f7</t>
  </si>
  <si>
    <t>Todaysbuzz HB MB1 300x250</t>
  </si>
  <si>
    <t>36608fab89e8767013ea1d431fee5a33</t>
  </si>
  <si>
    <t>Positivedaily HB 160x600</t>
  </si>
  <si>
    <t>3f9ae5f4c4754b21e6004f4f06b4f178</t>
  </si>
  <si>
    <t>Sharedable HB T1 300x250</t>
  </si>
  <si>
    <t>4ef5da21b865196fc1c59a2b933f9391</t>
  </si>
  <si>
    <t>YourDailyDip HB T2 300x250</t>
  </si>
  <si>
    <t>5aa1f8088aa31380febcd1dd021f3e9e</t>
  </si>
  <si>
    <t>Sharedable HB T2 300x250</t>
  </si>
  <si>
    <t>5ab7000f2363e2390011e883bec85a1e</t>
  </si>
  <si>
    <t>Sharedable HB T2 728x90</t>
  </si>
  <si>
    <t>5c132546d84ce3f21a48a2fdf92cc358</t>
  </si>
  <si>
    <t>TheBlaze_ENG 300x250</t>
  </si>
  <si>
    <t>608786c439b454b277fa449100ddbff7</t>
  </si>
  <si>
    <t>9gid HB 728x90</t>
  </si>
  <si>
    <t>7c3f3b1b14637e01c244b55053ac55fb</t>
  </si>
  <si>
    <t>Equibase Regular BTF 300x250</t>
  </si>
  <si>
    <t>8c3e3a3601324fe258d8d1323aae5cf9</t>
  </si>
  <si>
    <t>Positivedaily HB T1 300x250</t>
  </si>
  <si>
    <t>8e4b88cc3b26c69ac63db93f3521a37f</t>
  </si>
  <si>
    <t>Equibase Regular BTF 728x90</t>
  </si>
  <si>
    <t>8f26da85ed81bf213c8db10b0e302d3e</t>
  </si>
  <si>
    <t>Viralguppy HB T1 728x90</t>
  </si>
  <si>
    <t>97e5c9fe359ef881112287a435946c20</t>
  </si>
  <si>
    <t>Positivedaily HB T2 300x250</t>
  </si>
  <si>
    <t>a7f508263efd9d4f1b8d92cb17da98e6</t>
  </si>
  <si>
    <t>9gid_2 300x250</t>
  </si>
  <si>
    <t>ab695aa36e4f056cf470f1c839477950</t>
  </si>
  <si>
    <t>Viralguppy HB T1 160x600</t>
  </si>
  <si>
    <t>af9ce2cdfb8ec763f2516c2c798a1549</t>
  </si>
  <si>
    <t>Todaysbuzz HB T2 300x250</t>
  </si>
  <si>
    <t>b849819491b40aa96b79a3dc9d969cbc</t>
  </si>
  <si>
    <t>UrbanTabloid Tag F 300x250</t>
  </si>
  <si>
    <t>ba614f27d1598ef2d0880b0b46d89d47</t>
  </si>
  <si>
    <t>UrbanTabloid Tag A 300x250</t>
  </si>
  <si>
    <t>be477b6e42cd31684324c2aa9f4332bd</t>
  </si>
  <si>
    <t>TheBlaze_RAJ 300x250</t>
  </si>
  <si>
    <t>bfbaa6e72c73c9cd53f8a7a05272e169</t>
  </si>
  <si>
    <t>TodaysBuzz HB 300x600</t>
  </si>
  <si>
    <t>c18a51285016515541780746d43aa4eb</t>
  </si>
  <si>
    <t>Sportschew</t>
  </si>
  <si>
    <t>cbc8be466c3575e0a3a6d3104929a2ba</t>
  </si>
  <si>
    <t>TheBlaze_RAJ 160x600</t>
  </si>
  <si>
    <t>d0a0d2f0f82d7420dda2af03ed9448df</t>
  </si>
  <si>
    <t>Sharedable HB T1 160x600</t>
  </si>
  <si>
    <t>d236cb9fff95a4d2ed1a005cc905611f</t>
  </si>
  <si>
    <t>YourDailyDip HB T3 300x250</t>
  </si>
  <si>
    <t>d3c40b341ff9e46f5f24dd2a22b811d7</t>
  </si>
  <si>
    <t>Buzzamin.com HB T1 160x600</t>
  </si>
  <si>
    <t>df905b019dffe6f21b18bfa46846a8d0</t>
  </si>
  <si>
    <t>UrbanTabloid Tag B 160x600</t>
  </si>
  <si>
    <t>dfa5190c338660d89a92b1ac5dd56f84</t>
  </si>
  <si>
    <t>TodaysBuzz HB BTW 728x90</t>
  </si>
  <si>
    <t>e045f85fb3861836408a4bbfe6257566</t>
  </si>
  <si>
    <t>9gid_2 HB 160x600</t>
  </si>
  <si>
    <t>f04fbb9d923a2606390979e7deab251c</t>
  </si>
  <si>
    <t>TodaysBuzz HB 728x90</t>
  </si>
  <si>
    <t>f2df9150572b93f21b1fbb4a47190d94</t>
  </si>
  <si>
    <t>Todaysbuzz HB T1 300x250</t>
  </si>
  <si>
    <t>f95f0a77129eb1a49afe3d8271241055</t>
  </si>
  <si>
    <t>9gid HB 300x250</t>
  </si>
  <si>
    <t>fbd7fdf026820aa964238439d098a895</t>
  </si>
  <si>
    <t>Sportschew.com US</t>
  </si>
  <si>
    <t>fe0f3ad71c5b515922411a142548af67</t>
  </si>
  <si>
    <t>Buzzamin.com HB T2 300x250</t>
  </si>
  <si>
    <t>garrett@philosophyforums.com</t>
  </si>
  <si>
    <t>Memegen.com</t>
  </si>
  <si>
    <t>0f25c16d3a91d6066f042a4ce8b4c0c3</t>
  </si>
  <si>
    <t>Steeringnews.com 300x250</t>
  </si>
  <si>
    <t>156ee3b3835e3908d2e73b780cfca6e6</t>
  </si>
  <si>
    <t>Jailbreakiosx.com 728x90</t>
  </si>
  <si>
    <t>1bac7895edf3b751ef6245e52b12c747</t>
  </si>
  <si>
    <t>Ktopia.net 728x90</t>
  </si>
  <si>
    <t>3debab5578c750bde045a030d52b116c</t>
  </si>
  <si>
    <t>Steeringnews.com 728x90</t>
  </si>
  <si>
    <t>49709d84be75f1bd827483655c0e502a</t>
  </si>
  <si>
    <t>Gametrone.com 300x600</t>
  </si>
  <si>
    <t>4e4fe0bb6e80a236115513db9ff436f5</t>
  </si>
  <si>
    <t>Ktopia.net 160x600</t>
  </si>
  <si>
    <t>5ea9ee0a122c65657eb23110a5bb61ff</t>
  </si>
  <si>
    <t>Ktopia.net 300x600</t>
  </si>
  <si>
    <t>63b5930b49a209b2a7db6ae8341785ef</t>
  </si>
  <si>
    <t>Steeringnews.com 300x600</t>
  </si>
  <si>
    <t>6cbf4de78c02fc0f8fc28e1fd3b1f465</t>
  </si>
  <si>
    <t>Gametrone.com 300x250</t>
  </si>
  <si>
    <t>7286c894bc238cd0ed09cfa08675d78e</t>
  </si>
  <si>
    <t>Philosophyforums.com 300x250</t>
  </si>
  <si>
    <t>825a0894a6a9c964435b79ff2c84941a</t>
  </si>
  <si>
    <t>Philosophyforums.com 728x90</t>
  </si>
  <si>
    <t>8c2243798a556a8ed40c9bd2d7210007</t>
  </si>
  <si>
    <t>Jailbreakiosx.com 300x250</t>
  </si>
  <si>
    <t>8e74578a90f033882849dd41dadb7935</t>
  </si>
  <si>
    <t>Philosophyforums.com 300x600</t>
  </si>
  <si>
    <t>b90a72a5ca53fbf48a38d60375729569</t>
  </si>
  <si>
    <t>Jailbreakiosx.com 160x600</t>
  </si>
  <si>
    <t>b9a6e84422d357bdad905b288dc943d5</t>
  </si>
  <si>
    <t>Gametrone.com 728x90</t>
  </si>
  <si>
    <t>d0e8d5922346b3ee939e3d0b3a01f401</t>
  </si>
  <si>
    <t>Gametrone.com 160x600</t>
  </si>
  <si>
    <t>deee9ab6b62b5ea6786c2f49523da63d</t>
  </si>
  <si>
    <t>Jailbreakiosx.com 300x600</t>
  </si>
  <si>
    <t>f3e5b0f1e31dbf7ce20566f1a8487523</t>
  </si>
  <si>
    <t>Philosophyforums.com 160x600</t>
  </si>
  <si>
    <t>fd53d0dc4fe4a1d7a8d82a4be3e41186</t>
  </si>
  <si>
    <t>Steeringnews.com 160x600</t>
  </si>
  <si>
    <t>ff7c881df7f0c9d1cffd3b1018edb2fc</t>
  </si>
  <si>
    <t>Ktopia.net 300x250</t>
  </si>
  <si>
    <t>giorgo.paizanis@sulake.com</t>
  </si>
  <si>
    <t>Sulake (habbo.com)</t>
  </si>
  <si>
    <t>giovanni.altafini@webtechmedia.com.br</t>
  </si>
  <si>
    <t>Webtech media (cvc.com.br)</t>
  </si>
  <si>
    <t>1af50136dca4d80dbb179ac5682b1e35</t>
  </si>
  <si>
    <t>Ibahia.com 300x250</t>
  </si>
  <si>
    <t>59f85704bca000832a61bca6a3651ac2</t>
  </si>
  <si>
    <t>Opovo.com.br 300x250</t>
  </si>
  <si>
    <t>8830154fc451e5840eebce8d59fcdbd3</t>
  </si>
  <si>
    <t>Ibahia.com 728x90</t>
  </si>
  <si>
    <t>c524adc046f5ec2e3f53183e221ebd89</t>
  </si>
  <si>
    <t>Maishoroscopo.com.br 300x250</t>
  </si>
  <si>
    <t>cd240bc24268fcc355e248f5a3e465ef</t>
  </si>
  <si>
    <t>Midianews.com.br 160x600</t>
  </si>
  <si>
    <t>d46dc2e34820caab83b664ff52d10200</t>
  </si>
  <si>
    <t>Baixaki.com.br 300x250</t>
  </si>
  <si>
    <t>d95e64d96080bd28bc6d9cfa552c7e3f</t>
  </si>
  <si>
    <t>Cartacapital.com.br 300x250</t>
  </si>
  <si>
    <t>giuseppe.martoriello@sparcmedia.com</t>
  </si>
  <si>
    <t>SparcMedia PTY (nodq.com)</t>
  </si>
  <si>
    <t>054c8d6e19feb8645a12741d5caa2ccd</t>
  </si>
  <si>
    <t>RON2-US-YEH-1.4-Lv3-160_lifewithtravel.com</t>
  </si>
  <si>
    <t>0739f6b7eecec9d888ce872baccdc8d7</t>
  </si>
  <si>
    <t>RON2-US-ORD-1.4-Lv3-300_greatandhra.com</t>
  </si>
  <si>
    <t>074a3e03b6b6294664f1063998ba018c</t>
  </si>
  <si>
    <t>RON6-US-SOV-1.2-LV1.5-300x250_Pch.com</t>
  </si>
  <si>
    <t>08583a2c794ef8294b5ef2594f4a8e52</t>
  </si>
  <si>
    <t>0983a9d243c32e9bf57046fd087b88bf</t>
  </si>
  <si>
    <t>RON1-ES-MAN-2.1-Lv2-728x90_meetthedeals</t>
  </si>
  <si>
    <t>0aa9fbbb5bb03124be024f3697204355</t>
  </si>
  <si>
    <t>RON2-US-YEH-1.8-Lv3-728_jellyshare.com</t>
  </si>
  <si>
    <t>0aaec9ca0a4578a01a2117b1bde20283</t>
  </si>
  <si>
    <t>RON3-UK-ADT-1.6-LV1-300_engadget.com</t>
  </si>
  <si>
    <t>0bdfa2f81f0acffa82f9a7468337c5da</t>
  </si>
  <si>
    <t>RON6-UK-MAN-1.1-LV1.1-300_meetthedeals.com</t>
  </si>
  <si>
    <t>0eef5fe4e3b8fe52d3fbd610c3ea3edf</t>
  </si>
  <si>
    <t>RON2-US-ORD-1.3-Lv1.5-300_tolivelugu.com</t>
  </si>
  <si>
    <t>116559f3cf6c5fdcd12b458d51fc29d7</t>
  </si>
  <si>
    <t>RON3-SE-PUB-1.2-LV2.5-728_Websta.me</t>
  </si>
  <si>
    <t>1396cd2667b4a77e3a1370b6c41653b4</t>
  </si>
  <si>
    <t>RON3-SE-CPX-1.1-LV1.5-728_memecenter.com</t>
  </si>
  <si>
    <t>184c9050a7a2864c7c75a76ae04478f2</t>
  </si>
  <si>
    <t>RON3-GL-ADT-2.2-LV3-728_techcrunch.com</t>
  </si>
  <si>
    <t>198df7d1f36842fe310a7535282d984e</t>
  </si>
  <si>
    <t>RON2-CA-MAN-1.3-Lv2-300x600_Meetthedeals.com</t>
  </si>
  <si>
    <t>1a53e47320c617535a7c21f518c45c4d</t>
  </si>
  <si>
    <t>RON2-US-YEH-1.7.1-Lv3-300_wuxiaworld.com</t>
  </si>
  <si>
    <t>1c8444aa3c3be7153d8b92ef9d4a6039</t>
  </si>
  <si>
    <t>RON7-UK-CPX-1.2-LV1-300_memecenter.com</t>
  </si>
  <si>
    <t>1df3749f6859eab64bd49569f80227ee</t>
  </si>
  <si>
    <t>RON1-US-MAN-2.2-Lv2-600_meetthedeals.com</t>
  </si>
  <si>
    <t>1e44797075db6a22724bbcb3a64947f6</t>
  </si>
  <si>
    <t>RON3-IT-MAN-1.1-LV1.5-300_meetthedeals.com</t>
  </si>
  <si>
    <t>1f95917b95f9a6959278208c7cd4cb12</t>
  </si>
  <si>
    <t>RON6-NL-IMD-1.2-LV3.5-728x90_Weeronline.nl</t>
  </si>
  <si>
    <t>2034975f5d7508b441e10e70ae1454c7</t>
  </si>
  <si>
    <t>RON6-US-CPX-1.2-Lv1.1-728_memecenter.com</t>
  </si>
  <si>
    <t>216868e93e7eb46945bdb99a6ae803e9</t>
  </si>
  <si>
    <t>RON3-UK-ADT-2.1-LV1.5-300_aol.co.uk</t>
  </si>
  <si>
    <t>27f009d88219313f0d835bdfa9cdae79</t>
  </si>
  <si>
    <t>RON3-IT-ZOD-1.7-LV1.5-728_diariodelweb.it</t>
  </si>
  <si>
    <t>294421591812024e780bfe15e9bda533</t>
  </si>
  <si>
    <t>RON1-T1-HIM-1.1-Lv2_300_Seloger.com</t>
  </si>
  <si>
    <t>2a0f0689b9ca88582e0e56b82bbf8506</t>
  </si>
  <si>
    <t>RON1-PL-ADM-1.1-Lv2-300x250_Niezalezna.pl</t>
  </si>
  <si>
    <t>2b2615e3627c9adf0d14c138e6a61cfc</t>
  </si>
  <si>
    <t>RON6-UK-MAN-1.1-LV1.1-728_meetthedeals.com</t>
  </si>
  <si>
    <t>2c5319ef15902c51e62fda32b34ab664</t>
  </si>
  <si>
    <t>RON3-UK-ADT-1.3-LV5-300_techcrunch.com</t>
  </si>
  <si>
    <t>329034dae61c2f44a21a2e42979e971e</t>
  </si>
  <si>
    <t>RON3-IT-ZOD-1.9-LV0.75-728_calciomercato.com</t>
  </si>
  <si>
    <t>34d273334030a009dcbe50e4e15c4566</t>
  </si>
  <si>
    <t>RON6-US-SOV-1.2-LV1.5-160x600_Pch.com</t>
  </si>
  <si>
    <t>36b18c76fe9e88d9b785851654f7dea2</t>
  </si>
  <si>
    <t>RON6-NO-ADT-1.1-LV3.5-728_engadget.com</t>
  </si>
  <si>
    <t>39b9ba995d350a9602292dba27941359</t>
  </si>
  <si>
    <t>RON2-US-ORD-1.2-Lv1.5-300_tubetamil.com</t>
  </si>
  <si>
    <t>39eb4c1cdde57f09d648fc77caf50844</t>
  </si>
  <si>
    <t>RON6-CA-SOV-1.2-LV4.25-728x90_Merriam-webster.com</t>
  </si>
  <si>
    <t>3b06e795db2bdb26d2136bf4d46e6ba2</t>
  </si>
  <si>
    <t>RON3-UK-ADT-1.1-LV1.5-728_huffingtonpost.co.uk</t>
  </si>
  <si>
    <t>3c9a456ab938a8a5f2c2163ada3fa5d4</t>
  </si>
  <si>
    <t>RON7-UK-PUB-1-LV2.5-300_independent.co.uk</t>
  </si>
  <si>
    <t>3d1049bf88a0cd4eb405984178996e53</t>
  </si>
  <si>
    <t>RON1-US-TGF-1.3-Lv5-728x90_Diply.com</t>
  </si>
  <si>
    <t>3e78778eefdd09f796087aad6b58e7f3</t>
  </si>
  <si>
    <t>RON7-US-PUB-1.1-LV1.5-300_cnn.com</t>
  </si>
  <si>
    <t>3f7f2145bd554c70835ab73f25f73d4b</t>
  </si>
  <si>
    <t>RON1-DE-YEH-1.1-LV2-300_wuxiaworld.com</t>
  </si>
  <si>
    <t>4078b7a34479bd1b299c1b22c8e41578</t>
  </si>
  <si>
    <t>RON6-US-CPX-1.22-Lv3.5-160_memecenter.com</t>
  </si>
  <si>
    <t>413753b6735d53cac89107c9bad04027</t>
  </si>
  <si>
    <t>RON6-UK-MAN-1.1-LV1.1-160_meetthedeals.com</t>
  </si>
  <si>
    <t>46d104aa0e2380c701ad4cb9fcf7db34</t>
  </si>
  <si>
    <t>RON2-US-YEH-1.6-Lv5.5-160_stayfitfoods.com</t>
  </si>
  <si>
    <t>47a8015f333d232b975a6cc7dee72774</t>
  </si>
  <si>
    <t>RON3-UK-ADT-1.6-LV1-728_engadget.com</t>
  </si>
  <si>
    <t>495422d271244baac6ba1b57c46fdcd8</t>
  </si>
  <si>
    <t>RON1-US-MAN-2.1-Lv2-160_meetthedeals.com</t>
  </si>
  <si>
    <t>4e18d13668a34602900931ee4873252c</t>
  </si>
  <si>
    <t>51b644e47d513286f6d5729043a9fb27</t>
  </si>
  <si>
    <t>RON6-UK-MAN-1.1-LV1.1-300x600_Meetthedeals.com</t>
  </si>
  <si>
    <t>52e916c620507b5e2562737a0ec2349c</t>
  </si>
  <si>
    <t>RON2-US-ADV-1.4-Lv2.5-160_flyordie.com</t>
  </si>
  <si>
    <t>56e31f02a1ad6fe02b5dce204d739247</t>
  </si>
  <si>
    <t>RON2-US-ORD-1.2-Lv1.5-160_tubetamil.com</t>
  </si>
  <si>
    <t>579e5a54cf4d680678e72459ecd1e50c</t>
  </si>
  <si>
    <t>RON6-NO-ADT-1.1-LV3.5-300_engadget.com</t>
  </si>
  <si>
    <t>5a94ea8cb5f04b83c46403239178100a</t>
  </si>
  <si>
    <t>5b4f9dd0ec6ca418ea2e03fd82201a76</t>
  </si>
  <si>
    <t>RON2-CA-YEH-1.7-Lv3-300_wuxiaworld.com</t>
  </si>
  <si>
    <t>5d1ca9a322a1aa48d34a745c3f0106ba</t>
  </si>
  <si>
    <t>RON6-NL-IMD-1.2-LV1.5-728_weeronline.nl</t>
  </si>
  <si>
    <t>5dd226cd57c5f67643c38e37773f52ec</t>
  </si>
  <si>
    <t>RON3-UK-ADT-2.1-LV1.5-728_aol.co.uk</t>
  </si>
  <si>
    <t>603b70a3656a573f21edda62aa6ae4ba</t>
  </si>
  <si>
    <t>RON6-CA-SOV-1.2-LV2-300_merriam-webster.com</t>
  </si>
  <si>
    <t>6243b2c77addaf96497b301802780a53</t>
  </si>
  <si>
    <t>RON2-US-YEH-1.6-Lv5.5-728_stayfitfoods.com</t>
  </si>
  <si>
    <t>6321be21dd6e2fdaa700bafd454f1c3b</t>
  </si>
  <si>
    <t>RON2-CA-CPX-1.2-Lv6-728_memecenter.com</t>
  </si>
  <si>
    <t>6455f77f5f35b29fc23bb204fb3bee2a</t>
  </si>
  <si>
    <t>RON2-US-YEH-1.6-Lv5.5-300_stayfitfoods.com</t>
  </si>
  <si>
    <t>6679a1402caacc976570b6c00be5eda7</t>
  </si>
  <si>
    <t>RON3-UK-ADT-1.6-LV4-728_engadget.com</t>
  </si>
  <si>
    <t>66ae182e8b7752803e2fa5917fcb7815</t>
  </si>
  <si>
    <t>RON3-IT-PUB-1.2-LV1.5-160_libero.it</t>
  </si>
  <si>
    <t>67225feac8c5555b8405deca4a4ae07f</t>
  </si>
  <si>
    <t>RON3-IT-ZOD-1.9-LV2.5-300_calciomercato.com</t>
  </si>
  <si>
    <t>673e8cb2f96d22bfb0a86b9cbbd32483</t>
  </si>
  <si>
    <t>RON2-US-YEH-1.6-Lv3-160_stayfitfoods.com</t>
  </si>
  <si>
    <t>695cd6e349f16929ee1411f67b226a6c</t>
  </si>
  <si>
    <t>6af7eddc895b5ec57bf36a22dc790465</t>
  </si>
  <si>
    <t>RON3-UK-ADT-1.1-LV2.5-300_huffingtonpost.co.uk</t>
  </si>
  <si>
    <t>6bc96d10b166ca273f7e640148a6e2fa</t>
  </si>
  <si>
    <t>RON3-IT-PUB-1.2-LV1.5-300_libero.it</t>
  </si>
  <si>
    <t>6e00fdd9d6ed4c4d0abc668860980375</t>
  </si>
  <si>
    <t>RON3-IT-ZOD-1.9-LV0.75-300_calciomercato.com</t>
  </si>
  <si>
    <t>6eed9b29b253853fb09b62545829c545</t>
  </si>
  <si>
    <t>RON2-US-YEH-1.7-Lv3-300_wuxiaworld.com</t>
  </si>
  <si>
    <t>6f5aef4535f0398df4d98784e97f5eed</t>
  </si>
  <si>
    <t>RON6-US-CPX-1.21-Lv3.5-300x250_Memecenter.com</t>
  </si>
  <si>
    <t>6fa07df34c024d1c98b0c789e71b319a</t>
  </si>
  <si>
    <t>RON1-PL-ADM-1.1-Lv2-728x90_Niezalezna.pl</t>
  </si>
  <si>
    <t>7170dee03c23efd388eaa85f476030ae</t>
  </si>
  <si>
    <t>RON3-UK-ADT-1.1-LV1.5-300_huffingtonpost.co.uk</t>
  </si>
  <si>
    <t>73d301b5f123d9b61bfd9a32e6bbf9d9</t>
  </si>
  <si>
    <t>RON3-UK-ADT-1.6-LV4-300_engadget.com</t>
  </si>
  <si>
    <t>774f158642dbd8b2d441aa44746f8f14</t>
  </si>
  <si>
    <t>RON2-US-YEH-1.4-Lv3-728_lifewithtravel.com</t>
  </si>
  <si>
    <t>7766016673bba4a33b030f828dcdf70c</t>
  </si>
  <si>
    <t>7bb99b7be017effbdd9f950423c01aa3</t>
  </si>
  <si>
    <t>RON2-FR-HIM-1.1-Lv4.5-300_seloger.com</t>
  </si>
  <si>
    <t>7bd10072776c6dab54994454387bcc85</t>
  </si>
  <si>
    <t>RON2-CA-CPX-1.2-Lv6-300_memecenter.com</t>
  </si>
  <si>
    <t>7fc39ed25f044908281a1b351774c243</t>
  </si>
  <si>
    <t>RON3-UK-ADT-1.3-LV1.5-728_techcrunch.com</t>
  </si>
  <si>
    <t>80f7652915e51ce4fd819036acd5779f</t>
  </si>
  <si>
    <t>8327c0b0860fb769c7151e72e1990749</t>
  </si>
  <si>
    <t>RON6-US-CPX-1.2-Lv2.5-728_memecenter.com</t>
  </si>
  <si>
    <t>854b317fab5629e63628dd2b8929ee72</t>
  </si>
  <si>
    <t>RON2-US-ADV-1.2-Lv0.7-160_myfridgefood.com</t>
  </si>
  <si>
    <t>869042e37ba8971eeecd9577f6a3ff3c</t>
  </si>
  <si>
    <t>RON7-UK-ADV-2-LV4-160_flyordie.com</t>
  </si>
  <si>
    <t>8a820f758b9683fab1876364abd29cc7</t>
  </si>
  <si>
    <t>RON3-IT-MAN-1.1-LV1.5-300x600-Meetthedeals.com</t>
  </si>
  <si>
    <t>8b4ab11ec1916468819a2fb0d976ee25</t>
  </si>
  <si>
    <t>8cfbfe5702a5c24916680a67008f2d71</t>
  </si>
  <si>
    <t>RON1-US-MAN-2.1-Lv2-300_meetthedeals.com</t>
  </si>
  <si>
    <t>8f6443b8344ee8a8ada14cb2919ba73b</t>
  </si>
  <si>
    <t>RON3-GL-ADT-2.2-LV3-300_techcrunch.com</t>
  </si>
  <si>
    <t>904a9a609819cb5fceb1fccc34c5a384</t>
  </si>
  <si>
    <t>RON6-US-CPX-1.21-Lv2.5-300_memecenter.com</t>
  </si>
  <si>
    <t>9320aeafd27fe190a8fa32cfbeb025c1</t>
  </si>
  <si>
    <t>96d8642d9285db7ad14b88180111ec36</t>
  </si>
  <si>
    <t>RON5-IN-APN-1.1-LV3.5-728x90_Greatandhra.com</t>
  </si>
  <si>
    <t>9849250dadbb0e73fc4f748066506fdc</t>
  </si>
  <si>
    <t>RON7-UK-CPX-1.2-LV3-728_Memecenter.com</t>
  </si>
  <si>
    <t>9a24f1d754e553f7ab0b9824066adbda</t>
  </si>
  <si>
    <t>RON6-CA-SOV-1.2-LV4.25-300x250_Merriam-webster.com</t>
  </si>
  <si>
    <t>9d94a26ab87c32177f824a7c45090ff8</t>
  </si>
  <si>
    <t>RON3-IT-MAN-1.1-LV1.5-160_meetthedeals.com</t>
  </si>
  <si>
    <t>9e4fdc41e87adeca8fe84525c43643a0</t>
  </si>
  <si>
    <t>RON2-US-YEH-1.6-Lv3-300_stayfitfoods.com</t>
  </si>
  <si>
    <t>9ea3127ed760976b4e8039243984c29f</t>
  </si>
  <si>
    <t>RON6-US-CPX-1.22-Lv1-160_memecenter.com</t>
  </si>
  <si>
    <t>9eeac61baba34a9a90a5d0b7e2680a33</t>
  </si>
  <si>
    <t>RON3-SE-CPX-1.1-LV1.5-160_memecenter.com</t>
  </si>
  <si>
    <t>9ff1056fdf07f1f89c49bc27fb36372f</t>
  </si>
  <si>
    <t>RON3-UK-ADT-1.1-LV2.5-728_huffingtonpost.co.uk</t>
  </si>
  <si>
    <t>a021b4fa3ff3c62b79637b870c00d5a9</t>
  </si>
  <si>
    <t>RON2-CA-MAN-1.3-Lv2-300x250_Meetthedeals.com</t>
  </si>
  <si>
    <t>ade2875c47c1a7b2b4cad7741b694b45</t>
  </si>
  <si>
    <t>RON6-US-CPX-1.2-Lv4-728_memecenter.com</t>
  </si>
  <si>
    <t>aec9cc8449e6320aa4f5f174c5f05d4e</t>
  </si>
  <si>
    <t>RON2-US-ADM-1.2-Lv5.5-300_businessinsider.com</t>
  </si>
  <si>
    <t>aecc1e85f2453ae0f0982aa692a1d35f</t>
  </si>
  <si>
    <t>RON1-US-MAN-2.1-Lv6-300x250_Meetthedeals.com</t>
  </si>
  <si>
    <t>afb4e99f69ad3347145c26bb8e345a61</t>
  </si>
  <si>
    <t>RON6-NL-IMD-1.22-LV1.5-300_weeronline.nl</t>
  </si>
  <si>
    <t>b0f725e993fed5323a1947818e27d58e</t>
  </si>
  <si>
    <t>RON2-US-ADM-1.2-Lv5.5-160_businessinsider.com</t>
  </si>
  <si>
    <t>b23e7ddd3ee0a47229bda862d45d95b7</t>
  </si>
  <si>
    <t>RON7-UK-CPX-1.2-LV1-728_memecenter.com</t>
  </si>
  <si>
    <t>b459469d27033794f8b260ef34d364d7</t>
  </si>
  <si>
    <t>RON3-UK-ADT-1.3-LV1.5-300_techcrunch.com</t>
  </si>
  <si>
    <t>b4701c1e93a6902106a1585251ff46e8</t>
  </si>
  <si>
    <t>RON5-IN-APN-1.1-LV3.5-300x250_Greatandhra.com</t>
  </si>
  <si>
    <t>b5ae784eb4783385c48ea039e1c2a334</t>
  </si>
  <si>
    <t>RON7-UK-PUB-1.2-LV1-300_standard.co.uk</t>
  </si>
  <si>
    <t>b6e270d5fef376309c1a9c95330dda90</t>
  </si>
  <si>
    <t>RON1-US-MAN-2.1-Lv6-160x600_Meetthedeals.com</t>
  </si>
  <si>
    <t>b6fe83f870c857633b931e6b8146853f</t>
  </si>
  <si>
    <t>RON2-US-YEH-1.6-Lv3-728_stayfitfoods.com</t>
  </si>
  <si>
    <t>ba8f5d11d98cb3ac46a18113d83c6183</t>
  </si>
  <si>
    <t>RON1-US-MAN-2.1-Lv6-728x90_Meetthedeals.com</t>
  </si>
  <si>
    <t>bb8b4b6eeef98ec16499a5a66907d86f</t>
  </si>
  <si>
    <t>RON3-IT-ZOD-1.7-LV1.5-160_diariodelweb.it</t>
  </si>
  <si>
    <t>bbe0bbba2db41ac9d1f23b2883dd5560</t>
  </si>
  <si>
    <t>c07bf6f0b181353e517cee15666254ee</t>
  </si>
  <si>
    <t>RON6-CA-SOV-1.2-LV2-728_merriam-webster.com</t>
  </si>
  <si>
    <t>c1a3878cf18db2aa101507f3473b32e9</t>
  </si>
  <si>
    <t>RON2-CA-MAN-1.3-Lv2-160x600_Meetthedeals.com</t>
  </si>
  <si>
    <t>c46e88279108c1456d52da0500c6736c</t>
  </si>
  <si>
    <t>RON2-CA-CPX-1.2-Lv2-728_memecenter.com</t>
  </si>
  <si>
    <t>ce23709cd4f579bc375c67c381df7358</t>
  </si>
  <si>
    <t>RON3-IT-PUB-1.2-LV1.5-728_libero.it</t>
  </si>
  <si>
    <t>ce4e6369ac67fb36aa5c485426181250</t>
  </si>
  <si>
    <t>RON6-US-CPX-1.21-Lv1.1-300_memecenter.com</t>
  </si>
  <si>
    <t>cecc6ee3204f1041826fdcd6117b6557</t>
  </si>
  <si>
    <t>RON3-IT-MAN-1.1-LV1.5-728_meetthedeals.com</t>
  </si>
  <si>
    <t>d04af16c6f0fa34f7b54f1bedbdb1514</t>
  </si>
  <si>
    <t>d14a2b5e90c0e57bdbdf15fe68e3b15f</t>
  </si>
  <si>
    <t>RON1-DE-HIM-1.1-Lv2-300_seloger.com</t>
  </si>
  <si>
    <t>d2cbae33a3abec4979f128b1b5ebd20f</t>
  </si>
  <si>
    <t>d3435730537feda01d135d32891ace32</t>
  </si>
  <si>
    <t>RON1-US-MAN-2.1-Lv2-728_meetthedeals.com</t>
  </si>
  <si>
    <t>d45b6fd41805903a76c6c96e564f6c5f</t>
  </si>
  <si>
    <t>d598201cad0f86ceda40757ebc0aba56</t>
  </si>
  <si>
    <t>RON2-FR-ADV-1.2-Lv3-160_flyordie.com</t>
  </si>
  <si>
    <t>d8340a8460c640133dffd379ad9b3a3e</t>
  </si>
  <si>
    <t>RON2-US-ADV-1.4-Lv2.5-728_flyordie.com</t>
  </si>
  <si>
    <t>d8ac6b6d68c41b566572bc75b9c39ca6</t>
  </si>
  <si>
    <t>RON2-US-ADM-1.2-Lv5.5-728_businessinsider.com</t>
  </si>
  <si>
    <t>db73455b96e74afd79ec63b255605cb4</t>
  </si>
  <si>
    <t>RON2-US-ORD-1.2-Lv1.5-728_tubetamil.com</t>
  </si>
  <si>
    <t>dc316a575297e058595e4e2cb85790e6</t>
  </si>
  <si>
    <t>RON2-US-YEH-1.3-Lv2.5-300_huskermax.com</t>
  </si>
  <si>
    <t>dccfb064b79f2e26cdf71b84b10c5282</t>
  </si>
  <si>
    <t>RON6-NL-IMD-1.2-LV6.5-728_weeronline.nl</t>
  </si>
  <si>
    <t>e14b7cfd99197486d87309b2757aaaa5</t>
  </si>
  <si>
    <t>RON2-BR-APN-1-Lv2.5-160x600_Flyordie.com</t>
  </si>
  <si>
    <t>e5d0c5bfbcc6f1d233546f6d5d565cf1</t>
  </si>
  <si>
    <t>RON2-CA-MAN-1.3-Lv2-728x90_Meetthedeals.com</t>
  </si>
  <si>
    <t>eaa5e4b7272b608f0f4978e8c80828b4</t>
  </si>
  <si>
    <t>RON2-CA-CPX-1.2-Lv6-160_memecenter.com</t>
  </si>
  <si>
    <t>eaf80165a202d5382e6eab74893613cf</t>
  </si>
  <si>
    <t>RON2-CA-CPX-1.2-Lv2-300_memecenter.com</t>
  </si>
  <si>
    <t>eb9fa6727b8ae7b4ffa8d52231294d45</t>
  </si>
  <si>
    <t>RON3-IT-ZOD-1.7-LV1.5-300_diariodelweb.it</t>
  </si>
  <si>
    <t>edc823eb9df7fa0a7c4180d11ad37090</t>
  </si>
  <si>
    <t>RON2-GL-ADV-1.2-Lv3-160x600_Flyordie.com</t>
  </si>
  <si>
    <t>edd4d504956a2e78bb46d802427781e7</t>
  </si>
  <si>
    <t>RON7-US-PUB-1.6-LV0.5-300_lifescript.com</t>
  </si>
  <si>
    <t>ef39ec2db9392aa08ebafe0e00c533e0</t>
  </si>
  <si>
    <t>RON3-IT-ZOD-1.9-LV2.5-728_calciomercato.com</t>
  </si>
  <si>
    <t>ef8c7a056d012241f14c1d6f5ac0bc74</t>
  </si>
  <si>
    <t>RON2-US-ORD-1.4-Lv3-728_greatandhra.com</t>
  </si>
  <si>
    <t>f14238455386e1ddb909bb7f4e0598e8</t>
  </si>
  <si>
    <t>RON2-US-YEH-1.8-Lv3-300_jellyshare.com</t>
  </si>
  <si>
    <t>fd76df79ca88af771bd389f87497de72</t>
  </si>
  <si>
    <t>ffa74ee314aef8be530c21dab0e46a8f</t>
  </si>
  <si>
    <t>RON2-CA-CPX-1.2-Lv2-160_memecenter.com</t>
  </si>
  <si>
    <t>gordon.moore@cardinal-it.co.uk</t>
  </si>
  <si>
    <t>Ja606.co.uk</t>
  </si>
  <si>
    <t>11f714990532cdae6f027aeb5e1b94e7</t>
  </si>
  <si>
    <t>Ja606.co.uk #2 160x600</t>
  </si>
  <si>
    <t>4259f9648146ab0e46ca2f8fe3fe7653</t>
  </si>
  <si>
    <t>Ja606.co.uk 160x600</t>
  </si>
  <si>
    <t>9d0dfe10285db76d03f7e195791ee06a</t>
  </si>
  <si>
    <t>Ja606.co.uk 300x600</t>
  </si>
  <si>
    <t>ee6164433ba00774e6515d4a6d85a7c2</t>
  </si>
  <si>
    <t>Ja606.co.uk 728x90</t>
  </si>
  <si>
    <t>f4bc116711d2b93963eb482db70a410a</t>
  </si>
  <si>
    <t>Ja606.co.uk #2 300x600</t>
  </si>
  <si>
    <t>gossiponthis@gmail.com</t>
  </si>
  <si>
    <t>Gossiponthis.com</t>
  </si>
  <si>
    <t>461fd70f906c103557308fab6d4d49f8</t>
  </si>
  <si>
    <t>Gossiponthis.com 300x250</t>
  </si>
  <si>
    <t>gpy6529@gmail.com</t>
  </si>
  <si>
    <t>Dimplify.com</t>
  </si>
  <si>
    <t>c0dd07bb733a4ce949484aab96916906</t>
  </si>
  <si>
    <t>Dimplify.com 300x250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</si>
  <si>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</si>
  <si>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</si>
  <si>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</si>
  <si>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</si>
  <si>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</si>
  <si>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</si>
  <si>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521ac2b3f10133952785e856be58c03d</t>
  </si>
  <si>
    <t>22w_Sidebar2_BTF_ 300x250</t>
  </si>
  <si>
    <t>8b4f3f6b4b898853b0063b04cbd7f5ed</t>
  </si>
  <si>
    <t>Mobile_Tier1_PB_US CA UK AU_ 320x50</t>
  </si>
  <si>
    <t>grant.brown@rantmn.com</t>
  </si>
  <si>
    <t>RantMN.com</t>
  </si>
  <si>
    <t>grayson@levy.org.il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</si>
  <si>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</si>
  <si>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</si>
  <si>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</si>
  <si>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</si>
  <si>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</si>
  <si>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gumsum7855@gmail.com</t>
  </si>
  <si>
    <t>Vowgag.com</t>
  </si>
  <si>
    <t>04e74242afac79a8593a70517b0db87e</t>
  </si>
  <si>
    <t>Dipbuz.com #2 300x250</t>
  </si>
  <si>
    <t>1ecc83a0e21fabe09d1492196084742a</t>
  </si>
  <si>
    <t>Vowgag.com #2 300x250</t>
  </si>
  <si>
    <t>287d2af242a1b230d2e29e18e7b207cb</t>
  </si>
  <si>
    <t>Dipbuz.com 728x90</t>
  </si>
  <si>
    <t>3b5327b13aad5ab040fa6121e8707540</t>
  </si>
  <si>
    <t>Viralgsp.com #2 728x90</t>
  </si>
  <si>
    <t>5f341d5413596fe0d4d8a5097368a808</t>
  </si>
  <si>
    <t>Vowgag.com #2 728x90</t>
  </si>
  <si>
    <t>67537a02fc4a2fa027eb778ade5a2eb9</t>
  </si>
  <si>
    <t>Viralgsp.com 300x250</t>
  </si>
  <si>
    <t>700408463ea984c7829dbb89b63cc9ef</t>
  </si>
  <si>
    <t>Dipbuz.com #2 160x600</t>
  </si>
  <si>
    <t>7d2801f1be6e4c6070fc54498dca21d5</t>
  </si>
  <si>
    <t>Vowgag.com 160x600</t>
  </si>
  <si>
    <t>88ab7823315267d462b60b37979a9229</t>
  </si>
  <si>
    <t>Vowgag.com #2 160x600</t>
  </si>
  <si>
    <t>8919cf27b89b5892b40339d187482624</t>
  </si>
  <si>
    <t>Dipbuz.com 160x600</t>
  </si>
  <si>
    <t>8b019f5b91a898a0639c420808a0456e</t>
  </si>
  <si>
    <t>Vowgag.com 300x250</t>
  </si>
  <si>
    <t>93edb0a7968538224e4fdc02e2574727</t>
  </si>
  <si>
    <t>Viralgsp.com #2 300x250</t>
  </si>
  <si>
    <t>95d2866e276b07377ddfb0cab9c3daec</t>
  </si>
  <si>
    <t>Buzzmad.com 300x250</t>
  </si>
  <si>
    <t>a649a6881d359f1f2faf083d5a7cdf88</t>
  </si>
  <si>
    <t>Viralgsp.com #2 160x600</t>
  </si>
  <si>
    <t>adb676320c8745e6b4fc043c672986a0</t>
  </si>
  <si>
    <t>Buzzmad.com 728x90</t>
  </si>
  <si>
    <t>b8acff3a15c27839a007050bd597bbe2</t>
  </si>
  <si>
    <t>Buzzmad.com #2 300x250</t>
  </si>
  <si>
    <t>bafbbc511baa85906a0fc34c3a6a3a58</t>
  </si>
  <si>
    <t>Buzzmad.com 160x600</t>
  </si>
  <si>
    <t>c1b3c23a6eb05ad03cf4012285400d73</t>
  </si>
  <si>
    <t>Dipbuz.com #2 728x90</t>
  </si>
  <si>
    <t>ce613a371907b5f94f55a4eb566c3daa</t>
  </si>
  <si>
    <t>Vowgag.com 728x90</t>
  </si>
  <si>
    <t>d73ee503af2055ffa86a1838e23e9d1f</t>
  </si>
  <si>
    <t>Viralgsp.com 160x600</t>
  </si>
  <si>
    <t>da92ba6443163e28fb75812bf7feb470</t>
  </si>
  <si>
    <t>Buzzmad.com #2 728x90</t>
  </si>
  <si>
    <t>e8fdffeb02d71f1174b522a743ba18ef</t>
  </si>
  <si>
    <t>Viralgsp.com 728x90</t>
  </si>
  <si>
    <t>edb39c40be8cd6caf6d16f2cde788180</t>
  </si>
  <si>
    <t>Buzzmad.com #2 160x600</t>
  </si>
  <si>
    <t>fe23a4758f83db202841ad778d5ed96f</t>
  </si>
  <si>
    <t>Dipbuz.com 300x250</t>
  </si>
  <si>
    <t>hagwebsites@gmail.com</t>
  </si>
  <si>
    <t>Hagshama Keebali Investments Two (Biology-online.org)</t>
  </si>
  <si>
    <t>harald.koch@webconomy.com</t>
  </si>
  <si>
    <t>Astroportal.com</t>
  </si>
  <si>
    <t>3d88fc841d9ebbe8f9e0ee40badaf4b5</t>
  </si>
  <si>
    <t>Astroportal.com 300x600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</si>
  <si>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</si>
  <si>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</si>
  <si>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</si>
  <si>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</si>
  <si>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</si>
  <si>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</si>
  <si>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</si>
  <si>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</si>
  <si>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7d6dc1953f96d5ea14089d8336ac0295</t>
  </si>
  <si>
    <t>Autooverload.com 728x90 BTF</t>
  </si>
  <si>
    <t>88766b721a762994a2835c3a1970d7fe</t>
  </si>
  <si>
    <t>Autooverload.com 300x250 BTF</t>
  </si>
  <si>
    <t>harsit.jain@123greetings-inc.com</t>
  </si>
  <si>
    <t>123 Greetings Inc (123greetings.com)</t>
  </si>
  <si>
    <t>8ec1151504c26be656466574bdbecd27</t>
  </si>
  <si>
    <t>123greetings.com CA, UK, AU 300x250</t>
  </si>
  <si>
    <t>bbe3900b44bdda87514a138379c49f2d</t>
  </si>
  <si>
    <t>123greetings.com ROW 300x250</t>
  </si>
  <si>
    <t>healthyandnaturalworld@gmail.com</t>
  </si>
  <si>
    <t>healthyandnaturalworld.com</t>
  </si>
  <si>
    <t>8f1883dfb45ea39820773f2b3da48ccf</t>
  </si>
  <si>
    <t>Healthyandnaturalworld.com BTF 300x250</t>
  </si>
  <si>
    <t>healthyrecipesblog@gmail.com</t>
  </si>
  <si>
    <t>healthyrecipesblogs.com</t>
  </si>
  <si>
    <t>b39dad4f867dcb1d880636a1eb7d6658</t>
  </si>
  <si>
    <t>Healthyrecipesblogs.com #2 300x250</t>
  </si>
  <si>
    <t>e8b1ca28a327f05cc4fb0a8bdac7f07b</t>
  </si>
  <si>
    <t>Healthyrecipesblogs.com 300x250</t>
  </si>
  <si>
    <t>fdab7c832658d8f66c1ed2b55462b29d</t>
  </si>
  <si>
    <t>Healthyrecipesblogs.com 160x600</t>
  </si>
  <si>
    <t>hello@eatthis.today</t>
  </si>
  <si>
    <t>Eatthis.today</t>
  </si>
  <si>
    <t>1ade68406714b6beb332a9b450dc73a8</t>
  </si>
  <si>
    <t>Fastfoodarmy.com #3 300x250</t>
  </si>
  <si>
    <t>23d13aeb7256018a3076ad03fe07e8c2</t>
  </si>
  <si>
    <t>Blogofpink.com #2 728x90</t>
  </si>
  <si>
    <t>286ce83d21b4e584b51833541b5bbed8</t>
  </si>
  <si>
    <t>Blogofpink.com #2 160x600</t>
  </si>
  <si>
    <t>30323b717e0faf85f864bd58d13a0212</t>
  </si>
  <si>
    <t>Dishdamsel.com 300x250</t>
  </si>
  <si>
    <t>32dddbae37652cd9d38b8d53c2b27acc</t>
  </si>
  <si>
    <t>Fastfoodarmy.com #2 728x90</t>
  </si>
  <si>
    <t>4b2578e91dd8839c9e486dedf0ec7f3f</t>
  </si>
  <si>
    <t>Blogofpink.com 300x250</t>
  </si>
  <si>
    <t>5d6d24ddd1b879923698e8b360bd84a7</t>
  </si>
  <si>
    <t>Fastfoodarmy.com #2 300x250</t>
  </si>
  <si>
    <t>6af58e3e6c0d84fea27fe42f0c85ad93</t>
  </si>
  <si>
    <t>Fastfoodarmy.com #3 728x90</t>
  </si>
  <si>
    <t>7258d9a7d114fd44af4312127861cc1c</t>
  </si>
  <si>
    <t>Dishdamsel.com #2 160x600</t>
  </si>
  <si>
    <t>8e9aa7c87d116f2d8e020aa8ed074ff6</t>
  </si>
  <si>
    <t>Fastfoodarmy.com 300x250</t>
  </si>
  <si>
    <t>93ca960279440f70e4da9afd12030b7f</t>
  </si>
  <si>
    <t>Dishdamsel.com 160x600</t>
  </si>
  <si>
    <t>9effd9d4cfcee3e3a1a5e0b629a3039d</t>
  </si>
  <si>
    <t>Dishdamsel.com 728x90</t>
  </si>
  <si>
    <t>a46fb5b5cc5434f0f7cc6b6be6901dda</t>
  </si>
  <si>
    <t>Dishdamsel.com #2 300x250</t>
  </si>
  <si>
    <t>c4bc19016b3ad747636d4322c7e0e9ed</t>
  </si>
  <si>
    <t>Blogofpink.com 160x600</t>
  </si>
  <si>
    <t>cdd3b13f742c89c6daf0cd2742774718</t>
  </si>
  <si>
    <t>Fastfoodarmy.com 728x90</t>
  </si>
  <si>
    <t>db8b65e18f6f05ddf9ff68c4bd0d786e</t>
  </si>
  <si>
    <t>Blogofpink.com 728x90</t>
  </si>
  <si>
    <t>df4f4340d5225c717f021bab151742b5</t>
  </si>
  <si>
    <t>Blogofpink.com #2 300x250</t>
  </si>
  <si>
    <t>e4d021693f2be67d3b975da19de7dba0</t>
  </si>
  <si>
    <t>Dishdamsel.com #2 728x90</t>
  </si>
  <si>
    <t>hello@newormedia.com</t>
  </si>
  <si>
    <t>Newormedia (mytechinterviews.com)</t>
  </si>
  <si>
    <t>18a56cfa4dd90acd4f267133dd62fe58</t>
  </si>
  <si>
    <t>90s411.com #2 728x90</t>
  </si>
  <si>
    <t>237f6ba91a506eb69a791c047e3d822f</t>
  </si>
  <si>
    <t>Soccergaming.com 300x250</t>
  </si>
  <si>
    <t>27691e68360f8e1708e55f6c6c7df9bf</t>
  </si>
  <si>
    <t>Soccergaming.com 160x600</t>
  </si>
  <si>
    <t>29a01a06e4c77a60fea7e86cc67917a3</t>
  </si>
  <si>
    <t>Calculus-help.com 300x250</t>
  </si>
  <si>
    <t>3e832088fef24242645ae83bdff63d3e</t>
  </si>
  <si>
    <t>House-crazy.com 728x90</t>
  </si>
  <si>
    <t>4328c0a2981ea12d63e785104d2e1e22</t>
  </si>
  <si>
    <t>Thelistlove.com 728x90</t>
  </si>
  <si>
    <t>44c6078a24a14b0d21665ba19e5d4f53</t>
  </si>
  <si>
    <t>Thelistlove.com #2 728x90</t>
  </si>
  <si>
    <t>4a782945fc6a8a63ca0e35b4cd11002b</t>
  </si>
  <si>
    <t>Calculus-help.com 728x90</t>
  </si>
  <si>
    <t>4f426eb6e3322cf59fd672e162ace56e</t>
  </si>
  <si>
    <t>Mytechinterviews.com #2 728x90</t>
  </si>
  <si>
    <t>51d4f24bafc70609e51fceffd191903f</t>
  </si>
  <si>
    <t>Pesgaming.com 728x90</t>
  </si>
  <si>
    <t>5530bfe38e846fcbfd204e06ba512dee</t>
  </si>
  <si>
    <t>Soccergaming.com 728x90</t>
  </si>
  <si>
    <t>55f5a063c7c593148afa3f8747f1db24</t>
  </si>
  <si>
    <t>Pesgaming.com #2 728x90</t>
  </si>
  <si>
    <t>57dede04560dbb583b8480f830a34f5a</t>
  </si>
  <si>
    <t>Pesgaming.com 160x600</t>
  </si>
  <si>
    <t>60e9217013bbf2493b1ad16909113286</t>
  </si>
  <si>
    <t>Thelistlove.com 160x600</t>
  </si>
  <si>
    <t>68458018abe283c9f05ae1e64cbac476</t>
  </si>
  <si>
    <t>Mytechinterviews.com 300x250</t>
  </si>
  <si>
    <t>6ed71f3eaef54428b46fde564cb20578</t>
  </si>
  <si>
    <t>Lyricsreg.com 300x250</t>
  </si>
  <si>
    <t>76d603b72dade1fc14c6789ce48aba48</t>
  </si>
  <si>
    <t>90s411.com #2 300x250</t>
  </si>
  <si>
    <t>7b5f307c527bda6b6170d43684620b0a</t>
  </si>
  <si>
    <t>Soccergaming.com #2 728x90</t>
  </si>
  <si>
    <t>8b468ccb11b7754de173bd1f09d2a25a</t>
  </si>
  <si>
    <t>Thelistlove.com #2 300x250</t>
  </si>
  <si>
    <t>98ed89582a332b9d83d4b9d3c6f724d9</t>
  </si>
  <si>
    <t>Lyricsreg.com 160x600</t>
  </si>
  <si>
    <t>a93caa46bff7cdbe08c1a0f9d857c178</t>
  </si>
  <si>
    <t>Mytechinterviews.com 160x600</t>
  </si>
  <si>
    <t>ab555826451216c89502f570ff712fdb</t>
  </si>
  <si>
    <t>Thelistlove.com 300x250</t>
  </si>
  <si>
    <t>b4c27f7af91f64767da984d28ba59b3d</t>
  </si>
  <si>
    <t>Pesgaming.com 300x250</t>
  </si>
  <si>
    <t>b597f814ed1a78335b8b17c4bee73ed4</t>
  </si>
  <si>
    <t>Lyricsreg.com 728x90</t>
  </si>
  <si>
    <t>ba693a66581ddf94b67d4f3e6a66ef7a</t>
  </si>
  <si>
    <t>90s411.com 160x600</t>
  </si>
  <si>
    <t>c5cb083975c477828e3a2b7080774f89</t>
  </si>
  <si>
    <t>House-crazy.com #2 728x90</t>
  </si>
  <si>
    <t>d7df3da07a5b238d55cce15a93ed212a</t>
  </si>
  <si>
    <t>Mytechinterviews.com 728x90</t>
  </si>
  <si>
    <t>daaad57aa82f064fce651cb5b8ef4157</t>
  </si>
  <si>
    <t>Lyricsreg.com #2 728x90</t>
  </si>
  <si>
    <t>db195b0d2cbd1ea7b89b156722c2ecba</t>
  </si>
  <si>
    <t>Lyricsreg.com #2 300x250</t>
  </si>
  <si>
    <t>db26cd29f722dd74b591ca5591f52860</t>
  </si>
  <si>
    <t>90s411.com 728x90</t>
  </si>
  <si>
    <t>e2b14dfdcc82a9857502abd706e5f983</t>
  </si>
  <si>
    <t>90s411.com 300x250</t>
  </si>
  <si>
    <t>f08ce7363e2fbf189e1a7ef4ababfffa</t>
  </si>
  <si>
    <t>Calculus-help.com #2 300x250</t>
  </si>
  <si>
    <t>hello@twitrcovers.com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</si>
  <si>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</si>
  <si>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</si>
  <si>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</si>
  <si>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</si>
  <si>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</si>
  <si>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</si>
  <si>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Mobileswall.com ATF 728x90</t>
  </si>
  <si>
    <t>helnamath@yahoo.com</t>
  </si>
  <si>
    <t>Lovlose.com</t>
  </si>
  <si>
    <t>44a25b777d9db65869f90ffa811fc7cf</t>
  </si>
  <si>
    <t>Lekgag.com 728x90</t>
  </si>
  <si>
    <t>5e3d66ea3939f01820d25d6b54912805</t>
  </si>
  <si>
    <t>Lekgag.com 300x250</t>
  </si>
  <si>
    <t>bfc8b427aa7fcca3f778d709124cc02a</t>
  </si>
  <si>
    <t>Lekgag.com 160x600</t>
  </si>
  <si>
    <t>help@lipsum.com</t>
  </si>
  <si>
    <t>Lipsum.com</t>
  </si>
  <si>
    <t>152788abd83d0b3c0dbb2cce9edbc7ad</t>
  </si>
  <si>
    <t>Lipsum.com 728x90</t>
  </si>
  <si>
    <t>hetalj@rediff.co.in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</si>
  <si>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</si>
  <si>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</si>
  <si>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</si>
  <si>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</si>
  <si>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</si>
  <si>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</si>
  <si>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</si>
  <si>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</si>
  <si>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</si>
  <si>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</si>
  <si>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</si>
  <si>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</si>
  <si>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</si>
  <si>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</si>
  <si>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</si>
  <si>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</si>
  <si>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</si>
  <si>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</si>
  <si>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</si>
  <si>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</si>
  <si>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</si>
  <si>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</si>
  <si>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</si>
  <si>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2a10efea6b3d3784fdedf971a86c258f</t>
  </si>
  <si>
    <t>Shopping.rediff.com UK ATF 300x250</t>
  </si>
  <si>
    <t>2c97e85576759cd92ecb1a841470fe26</t>
  </si>
  <si>
    <t>Money.rediff.com CA BTF 300x250</t>
  </si>
  <si>
    <t>heymangaxyz@gmail.com</t>
  </si>
  <si>
    <t>Heymanga.xyz</t>
  </si>
  <si>
    <t>4cc732637c3a8db83c045ecab1d8a5d1</t>
  </si>
  <si>
    <t>300x250 AD</t>
  </si>
  <si>
    <t>5d0881662d61e8ab16acaad418c41056</t>
  </si>
  <si>
    <t>160x600 AD</t>
  </si>
  <si>
    <t>bcee54739532a20c5516cc486ef71af3</t>
  </si>
  <si>
    <t>728x90 AD TAG</t>
  </si>
  <si>
    <t>hi@viralscape.com</t>
  </si>
  <si>
    <t>Viralscape.com</t>
  </si>
  <si>
    <t>21707f734adc3c640b34a30f0574d30b</t>
  </si>
  <si>
    <t>Pandaloft.com Ad 300x250</t>
  </si>
  <si>
    <t>2ba1d549ec0839a2b7342a7b948c3908</t>
  </si>
  <si>
    <t>Quizly.co Leaderboard 728x90</t>
  </si>
  <si>
    <t>38c5a286847919212f7f0d5afbb26e89</t>
  </si>
  <si>
    <t>Pandaloft.com Ad 2 300x250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</si>
  <si>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</si>
  <si>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</si>
  <si>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</si>
  <si>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</si>
  <si>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</si>
  <si>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</si>
  <si>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536528c7d03adad136be2a88c639eeb8</t>
  </si>
  <si>
    <t>Pandaloft.com Sidebar 2 300x250</t>
  </si>
  <si>
    <t>80cf29bb1790da16d8322b9ff489ad70</t>
  </si>
  <si>
    <t>Pandaloft.com Sidebar 3 300x250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</si>
  <si>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</si>
  <si>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</si>
  <si>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</si>
  <si>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</si>
  <si>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</si>
  <si>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</si>
  <si>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</si>
  <si>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</si>
  <si>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ab7432efa35b42a686f7b3ee597e9a08</t>
  </si>
  <si>
    <t>Pandaloft.com Leaderboard 728x90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</si>
  <si>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</si>
  <si>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</si>
  <si>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</si>
  <si>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</si>
  <si>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</si>
  <si>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</si>
  <si>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</si>
  <si>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</si>
  <si>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</si>
  <si>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</si>
  <si>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e4409e5f30740f8e804eb89eb3d1d003</t>
  </si>
  <si>
    <t>Quizly.co Leaderboard Tier</t>
  </si>
  <si>
    <t>e5e92478d7c9031d65bbcb224b2968c0</t>
  </si>
  <si>
    <t>Viralscape.com Sidebar 300x250</t>
  </si>
  <si>
    <t>f0b2543344a56daf8543b1c218e79422</t>
  </si>
  <si>
    <t>Pandaloft.com Sidebar 1 300x250</t>
  </si>
  <si>
    <t>hui@ddc.com</t>
  </si>
  <si>
    <t>DDC (newarena.com)</t>
  </si>
  <si>
    <t>08d1506b4311e3eee77a83d2f1d52bc3</t>
  </si>
  <si>
    <t>NewArena_LB_Bottom_728x90</t>
  </si>
  <si>
    <t>18e40eb3e7c506b55daabb8c05da87f9</t>
  </si>
  <si>
    <t>NewArena_MPU_RightRail2_300x250</t>
  </si>
  <si>
    <t>af145948f412722e18537489e1c9c91a</t>
  </si>
  <si>
    <t>NewArena_LB_Top_320x50</t>
  </si>
  <si>
    <t>b1a6b1947faacc9f2a3ef2d33fff0cae</t>
  </si>
  <si>
    <t>NewArena_LB_InContent1_300x250</t>
  </si>
  <si>
    <t>b5143ccf999ce56c8575f9a7e4091100</t>
  </si>
  <si>
    <t>NewArena_MPU_RightRail1_300x250</t>
  </si>
  <si>
    <t>e8f47bbc56f2dd82a07110cf18b1fdc6</t>
  </si>
  <si>
    <t>NewArena_LB_Bottom_300x250</t>
  </si>
  <si>
    <t>fd27b8cfaf83aef1327dd653d263438a</t>
  </si>
  <si>
    <t>NewArena_LB_InContent2_300x250</t>
  </si>
  <si>
    <t>ian@ijam-media.co.uk</t>
  </si>
  <si>
    <t>I-Jam Media (jamesedition.com)</t>
  </si>
  <si>
    <t>3b9bd7b8f14252a9d822690abbb12837</t>
  </si>
  <si>
    <t>Magicseaweed.com 728x90</t>
  </si>
  <si>
    <t>4abcfb7f77f454c4613d950ffef6d549</t>
  </si>
  <si>
    <t>Magicseaweed.com US 300x250</t>
  </si>
  <si>
    <t>9a2198c5b5546aa5a344605a660f22f3</t>
  </si>
  <si>
    <t>Magicseaweed.com 300x600</t>
  </si>
  <si>
    <t>ian@vmis.nl</t>
  </si>
  <si>
    <t>Justfashiontips.com</t>
  </si>
  <si>
    <t>072762ce875885bdd9ce52a59d197c6d</t>
  </si>
  <si>
    <t>JFS - 728x90 WEU BTF</t>
  </si>
  <si>
    <t>0a4642e55ba4cd9dfbda79a6cc4482ba</t>
  </si>
  <si>
    <t>TFT - EEU BTF 728x90</t>
  </si>
  <si>
    <t>0c592d049fdc4ca27eb939488c6e87c8</t>
  </si>
  <si>
    <t>JFS - 300x250 EEU MTF</t>
  </si>
  <si>
    <t>12a98b4e5cf99ca4352a253fd7edd29d</t>
  </si>
  <si>
    <t>TFT - USA MTF 300x250</t>
  </si>
  <si>
    <t>1a4554cf3fb611d5acd9c0c3a884626b</t>
  </si>
  <si>
    <t>TFT - ATF-ALL FALLBACK 300x250</t>
  </si>
  <si>
    <t>276f8a4cb71e1d5380929a22060b49e7</t>
  </si>
  <si>
    <t>TFT - USA BTF 300x250</t>
  </si>
  <si>
    <t>280f5e57a6cc40e4c6293101062b27ca</t>
  </si>
  <si>
    <t>TFT - WEU MTF 300x250</t>
  </si>
  <si>
    <t>29d7b6a40ec7e4d7d71453268a5f0fae</t>
  </si>
  <si>
    <t>JFS - 300x250 USA BTF</t>
  </si>
  <si>
    <t>41d33949c75accbc3657781e427b734d</t>
  </si>
  <si>
    <t>TFT - EEU MTF 300x250</t>
  </si>
  <si>
    <t>51507d8e660b7b6f5408586f3cf40a72</t>
  </si>
  <si>
    <t>JFS - 728x90 USA BTF</t>
  </si>
  <si>
    <t>5278852736c2c6d1144b64cda02011c7</t>
  </si>
  <si>
    <t>JFS - 300x250 EEU ATF</t>
  </si>
  <si>
    <t>54c09a1edc1d11928001ae936174d7d9</t>
  </si>
  <si>
    <t>TFT - USA ATF 300x250</t>
  </si>
  <si>
    <t>632924fb22870acc19b15fc96137d517</t>
  </si>
  <si>
    <t>JFS - 300x250 ATF-ALL FALLBACK</t>
  </si>
  <si>
    <t>73deef5b069fb5ead8d13df8ce24aba4</t>
  </si>
  <si>
    <t>TFT - EEU BTF 300x250</t>
  </si>
  <si>
    <t>7973050f1fcae4317d4e63d6918ef0d8</t>
  </si>
  <si>
    <t>TFT - EEU ATF 300x250</t>
  </si>
  <si>
    <t>82ed0406237cec3a76ecb43e4f461fc9</t>
  </si>
  <si>
    <t>JFS - 300x250 WEU MTF</t>
  </si>
  <si>
    <t>88abae8e591718af84e8df1f3c541008</t>
  </si>
  <si>
    <t>JFS - 300x250 WEU ATF</t>
  </si>
  <si>
    <t>8b559d42b63c708ede89ef7ebfc0dcb9</t>
  </si>
  <si>
    <t>TFT - WEU BTF 728x90</t>
  </si>
  <si>
    <t>ad75964b42be837c9f95ba9918622275</t>
  </si>
  <si>
    <t>JFS - 300x250 USA MTF</t>
  </si>
  <si>
    <t>ba1e56c8606d73fa4696e12e08d3653f</t>
  </si>
  <si>
    <t>JFS - 728x90 EEU BTF</t>
  </si>
  <si>
    <t>bdc6895e56386800410c594e2718c1d5</t>
  </si>
  <si>
    <t>TFT - WEU BTF 300x250</t>
  </si>
  <si>
    <t>cfbbf3b13260f1f70599812a8694a82b</t>
  </si>
  <si>
    <t>JFS - 300x250 USA ATF</t>
  </si>
  <si>
    <t>cfeb44f589ee5d97b76d602769cd211e</t>
  </si>
  <si>
    <t>TFT - USA BTF 728x90</t>
  </si>
  <si>
    <t>d3ce81ef6359356d6641f3e5eda5f067</t>
  </si>
  <si>
    <t>JFS - 300x250 EEU BTF</t>
  </si>
  <si>
    <t>d8833a144c1a4dcea63f8237bd6cb228</t>
  </si>
  <si>
    <t>TFT - WEU ATF 300x250</t>
  </si>
  <si>
    <t>f4822071920ecb3fe187fd6dd69c545c</t>
  </si>
  <si>
    <t>JFS - 300x250 WEU BTF</t>
  </si>
  <si>
    <t>ibadullah25@aim.com</t>
  </si>
  <si>
    <t>Lolzzepic.com</t>
  </si>
  <si>
    <t>ignacio@kassis.com.ar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</si>
  <si>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</si>
  <si>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</si>
  <si>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</si>
  <si>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</si>
  <si>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</si>
  <si>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</si>
  <si>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</si>
  <si>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</si>
  <si>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Preciolandia.com BTF 728x90</t>
  </si>
  <si>
    <t>igor@berezmedia.com</t>
  </si>
  <si>
    <t>Berez Media, LLC (Onlinechic.com)</t>
  </si>
  <si>
    <t>15f4774fb8009fb4cf1436e733f57c5a</t>
  </si>
  <si>
    <t>Localglamour.com ATF 300x250</t>
  </si>
  <si>
    <t>37ebbf3d13d4a13bd8e08b3e5286091f</t>
  </si>
  <si>
    <t>Prommafia.com ATF 728x90</t>
  </si>
  <si>
    <t>4fafdba55a9edb2a1980547baefcc712</t>
  </si>
  <si>
    <t>Prommafia.com ATF 300x600</t>
  </si>
  <si>
    <t>5dc2234d08c95e4094b1b9b366500f78</t>
  </si>
  <si>
    <t>Brainorbeauty.com 728x90</t>
  </si>
  <si>
    <t>64e2dd4589ad2155cf6c8d642340e9c7</t>
  </si>
  <si>
    <t>Localglamour.com ATF 728x90</t>
  </si>
  <si>
    <t>7918691d50d4f252b47eea342fea3d0c</t>
  </si>
  <si>
    <t>Onlinechic.com ATF 300x250</t>
  </si>
  <si>
    <t>7dde661722c1893498291abe438cc6de</t>
  </si>
  <si>
    <t>Prommafia.com ATF 300x250</t>
  </si>
  <si>
    <t>880faa0693fd3fb145396df2236e1077</t>
  </si>
  <si>
    <t>Onlinechic.com ATF 160x600</t>
  </si>
  <si>
    <t>abad579657fa2e98a81b392dbfcea16e</t>
  </si>
  <si>
    <t>Onlinechic.com ATF 728x90</t>
  </si>
  <si>
    <t>b1689090294c8a3f5720510f4a3db0f2</t>
  </si>
  <si>
    <t>Brainorbeauty.com 300x250</t>
  </si>
  <si>
    <t>d6e742e4a15c8c91408a801bda486f88</t>
  </si>
  <si>
    <t>Prommafia.com ATF 160x600</t>
  </si>
  <si>
    <t>e8f83ea48302b051a9faeb31da60d192</t>
  </si>
  <si>
    <t>Localglamour.com BTF 160x600</t>
  </si>
  <si>
    <t>f4595a52b4e6a14d608dababf3b0896d</t>
  </si>
  <si>
    <t>Brainorbeauty.com 160x600</t>
  </si>
  <si>
    <t>ilovecoffee.jp@gmail.com</t>
  </si>
  <si>
    <t>I Love Coffee (en.ilovecoffee.jp)</t>
  </si>
  <si>
    <t>3657add9d75a480a29797dd1ddabede6</t>
  </si>
  <si>
    <t>En.ilovecoffee.jp 300x250</t>
  </si>
  <si>
    <t>info.keepinspiringme@gmail.com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</si>
  <si>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</si>
  <si>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</si>
  <si>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</si>
  <si>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</si>
  <si>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</si>
  <si>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</si>
  <si>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Keepinspiring.me 300x600</t>
  </si>
  <si>
    <t>info@bankersreview.com</t>
  </si>
  <si>
    <t>Bankersreview.com</t>
  </si>
  <si>
    <t>info@brightlinemedia.net</t>
  </si>
  <si>
    <t>Bright Line Media</t>
  </si>
  <si>
    <t>dd4f3ecf481dd0a46c4b6676b770e7a6</t>
  </si>
  <si>
    <t>Readysethealth.com ATF 300x250</t>
  </si>
  <si>
    <t>info@cutepetlove.com</t>
  </si>
  <si>
    <t>Cutepetlove.com</t>
  </si>
  <si>
    <t>05b7865d775808997683311d7285479f</t>
  </si>
  <si>
    <t>Mommytrender.com 728x90</t>
  </si>
  <si>
    <t>125c6c03fc991fdf18df5f121d204f30</t>
  </si>
  <si>
    <t>Mommytrender.com #2 728x90</t>
  </si>
  <si>
    <t>58049598ff2f5f91af40164591179c58</t>
  </si>
  <si>
    <t>Fancybrideness.com 300x250</t>
  </si>
  <si>
    <t>715e3f3ae37d47e4dd1e944e31b0a0a7</t>
  </si>
  <si>
    <t>Mommytrender.com #3 300x250</t>
  </si>
  <si>
    <t>7a4a19fb24aee1b94c8b4d69e90782b3</t>
  </si>
  <si>
    <t>Mommytrender.com #2 300x250</t>
  </si>
  <si>
    <t>95c7431561f5a7a7c51ceea62680e20c</t>
  </si>
  <si>
    <t>$$0.45 Burgerchamp.com 300x250</t>
  </si>
  <si>
    <t>9a216fc799768bd9aee26646f94875cd</t>
  </si>
  <si>
    <t>Fancybrideness.com #2 728x90</t>
  </si>
  <si>
    <t>a032bb8fabd97b8c6e7c21f01f53449a</t>
  </si>
  <si>
    <t>Fancybrideness.com #2 300x250</t>
  </si>
  <si>
    <t>a1e2ff87bede13475217f1902679d07d</t>
  </si>
  <si>
    <t>Mommytrender.com 160x600</t>
  </si>
  <si>
    <t>a99cacc28e85b8413a4802a1480cac88</t>
  </si>
  <si>
    <t>Mommytrender.com 300x250</t>
  </si>
  <si>
    <t>abdee1a386d66b5e07ff32d39156a78b</t>
  </si>
  <si>
    <t>$$1.15 Burgerchamp.com 728x90</t>
  </si>
  <si>
    <t>c29e1a5e4c3c114662fe8f28d2e04382</t>
  </si>
  <si>
    <t>Fancybrideness.com 728x90</t>
  </si>
  <si>
    <t>c33c4cf758a8dc9d12485fc15e3285a7</t>
  </si>
  <si>
    <t>Mommytrender.com #3 728x90</t>
  </si>
  <si>
    <t>cd0d2ede31c6f1064d0a02bab6c1b8ed</t>
  </si>
  <si>
    <t>$$0.45 Burgerchamp.com 728x90</t>
  </si>
  <si>
    <t>df3fca6b233499782ce52f89901a246b</t>
  </si>
  <si>
    <t>Mommytrender.com #3 160x600</t>
  </si>
  <si>
    <t>e69854d4372b6d2cbfd9d6a806cef5aa</t>
  </si>
  <si>
    <t>Mommytrender.com #2 160x600</t>
  </si>
  <si>
    <t>f5468398cb28d274c59d4beff9b35ae4</t>
  </si>
  <si>
    <t>$$1.15 Burgerchamp.com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</si>
  <si>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</si>
  <si>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</si>
  <si>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</si>
  <si>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</si>
  <si>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</si>
  <si>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</si>
  <si>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</si>
  <si>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</si>
  <si>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</si>
  <si>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</si>
  <si>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info@digitaldoormedia.com</t>
  </si>
  <si>
    <t>Digital Door Media</t>
  </si>
  <si>
    <t>03fc2dc616b2137efd8a8cdeebf883e6</t>
  </si>
  <si>
    <t>Hiddenplaybook.com 728x90</t>
  </si>
  <si>
    <t>07e57769ac0b322020c3be386507256f</t>
  </si>
  <si>
    <t>Thetravelerguru.com 728x90</t>
  </si>
  <si>
    <t>0be8a26066690a113fd3e1e6642dc871</t>
  </si>
  <si>
    <t>Dubpets.com 160x600</t>
  </si>
  <si>
    <t>10a1b6b2b275e9b20019b8379c705b69</t>
  </si>
  <si>
    <t>Decadently.com 728x90</t>
  </si>
  <si>
    <t>13e16cb61d7667711f09d547a3412304</t>
  </si>
  <si>
    <t>Eatfoodie.com 300x600</t>
  </si>
  <si>
    <t>1957b91b83487b33592ae5655c840670</t>
  </si>
  <si>
    <t>Ausom.com 300x250</t>
  </si>
  <si>
    <t>1aa29430ecfbc58d47617cdc6f49f0ad</t>
  </si>
  <si>
    <t>Dubpets.com 728x90</t>
  </si>
  <si>
    <t>1bd4cc45e02dae2d5e4019d2480c9a85</t>
  </si>
  <si>
    <t>Decadently.com Mobile 300x250</t>
  </si>
  <si>
    <t>1c922b49668e4b65126014167051087c</t>
  </si>
  <si>
    <t>Thetravelerguru.com 160x600</t>
  </si>
  <si>
    <t>20f67b193ac996007fc15cdf63149d4b</t>
  </si>
  <si>
    <t>Ausom.com 160x600</t>
  </si>
  <si>
    <t>25d07f04775e0f7fb7b7755243954c25</t>
  </si>
  <si>
    <t>Decadently.com 300x600</t>
  </si>
  <si>
    <t>2ccc82f8344434a8a52341666a13bbd7</t>
  </si>
  <si>
    <t>Eatfoodie.com 728x90</t>
  </si>
  <si>
    <t>2dc8638a58e4f3bfdd831d8083e98890</t>
  </si>
  <si>
    <t>Crushviral.com 300x600</t>
  </si>
  <si>
    <t>30d998b45f31fd5959f54778b04837b0</t>
  </si>
  <si>
    <t>Healthdailywire.com 300x600</t>
  </si>
  <si>
    <t>3515d7218eaec8c83f0f40415605556f</t>
  </si>
  <si>
    <t>Sportsthirsty.com 160x600</t>
  </si>
  <si>
    <t>3cc2b9cdef96a1098ca7a876b4adb2c0</t>
  </si>
  <si>
    <t>Hiddenplaybook.com Mobile 728x90</t>
  </si>
  <si>
    <t>423990580e46776dd5bb10b28904a656</t>
  </si>
  <si>
    <t>Amongstgamers.com 160x600</t>
  </si>
  <si>
    <t>46f796ab5d63a639f0f3ffb10c2dbf44</t>
  </si>
  <si>
    <t>Crushviral.com 300x250</t>
  </si>
  <si>
    <t>4afde9ec92b699b44d53e0bf335f952f</t>
  </si>
  <si>
    <t>Sportsthirsty.com 300x250</t>
  </si>
  <si>
    <t>4b2b5153f00a0eb5f5338a057c366793</t>
  </si>
  <si>
    <t>Dubpets.com 300x600</t>
  </si>
  <si>
    <t>4c6d5d9f978cec0b53728440cf08f467</t>
  </si>
  <si>
    <t>Feelingviral.com 300x250</t>
  </si>
  <si>
    <t>4fc35560a2214ddb32cdbc80f2663b97</t>
  </si>
  <si>
    <t>Thebuzzchannel.com 300x250</t>
  </si>
  <si>
    <t>56be082a4c461f316ed0cbbc1b7a5d0c</t>
  </si>
  <si>
    <t>Tipscience.com 300x600</t>
  </si>
  <si>
    <t>5c30e4dce9d4c8131563de2b5a0443f3</t>
  </si>
  <si>
    <t>Dubpets.com 300x250</t>
  </si>
  <si>
    <t>5c388f1e2070aadde1e28c7f92db4021</t>
  </si>
  <si>
    <t>Sportsthirsty.com 300x600</t>
  </si>
  <si>
    <t>6106c110bbab244d5e7d316195c55918</t>
  </si>
  <si>
    <t>Decadently.com 160x600</t>
  </si>
  <si>
    <t>6e88f6ec268396e0282a7375f2fad7da</t>
  </si>
  <si>
    <t>Thetravelerguru.com 300x600</t>
  </si>
  <si>
    <t>72f7c6b0dce0c39089307ba4aece4cf6</t>
  </si>
  <si>
    <t>Megacarstuff.com 160x600</t>
  </si>
  <si>
    <t>7b7c02cf379549c29335408bda274557</t>
  </si>
  <si>
    <t>Ausom.com 300x600</t>
  </si>
  <si>
    <t>7b8e8fcdfd8ec72df0012f62a32eba6e</t>
  </si>
  <si>
    <t>Tipscience.com 160x600</t>
  </si>
  <si>
    <t>84cf4a6554d24bb56559caec438cd820</t>
  </si>
  <si>
    <t>Thebuzzchannel.com 300x600</t>
  </si>
  <si>
    <t>8e3254df8d6c39b29a794fb8e42c337e</t>
  </si>
  <si>
    <t>Amongstgamers.com 300x250</t>
  </si>
  <si>
    <t>8f342ade30ba7d05f4106c4bc8563769</t>
  </si>
  <si>
    <t>Hiddenplaybook.com 300x250</t>
  </si>
  <si>
    <t>9906e5112efa3a7290aa3245001a3016</t>
  </si>
  <si>
    <t>Eatfoodie.com 160x600</t>
  </si>
  <si>
    <t>996d6f218f73d08de431b42c20dd1727</t>
  </si>
  <si>
    <t>Decadently.com 300x250</t>
  </si>
  <si>
    <t>9e3f1f2b844f756c41c7e5e12dab5f19</t>
  </si>
  <si>
    <t>Healthdailywire.com 728x90</t>
  </si>
  <si>
    <t>b22f005335f9355cbf19e6549ade1c29</t>
  </si>
  <si>
    <t>Megacarstuff.com 728x90</t>
  </si>
  <si>
    <t>b300076b80398e223a3bb9bdbebb2eba</t>
  </si>
  <si>
    <t>Crushviral.com 728x90</t>
  </si>
  <si>
    <t>c44d75826a53902d1d118c7b3431ac5d</t>
  </si>
  <si>
    <t>Megacarstuff.com 300x250</t>
  </si>
  <si>
    <t>c692ff54e8769f4edb2865ff2cc22202</t>
  </si>
  <si>
    <t>Tipscience.com 728x90</t>
  </si>
  <si>
    <t>c909fe036e2cd97154b4fef27d60189d</t>
  </si>
  <si>
    <t>Feelingviral.com 728x90</t>
  </si>
  <si>
    <t>d482c8d6798dd988040c8fa231734faa</t>
  </si>
  <si>
    <t>Tipscience.com 300x250</t>
  </si>
  <si>
    <t>d5ebde8314a0621985b3e34c5ccaeb15</t>
  </si>
  <si>
    <t>Ausom.com 728x90</t>
  </si>
  <si>
    <t>dd4afb363e6e25ef8edf27608cb14cf5</t>
  </si>
  <si>
    <t>Sportsthirsty.com 728x90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</si>
  <si>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</si>
  <si>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</si>
  <si>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</si>
  <si>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</si>
  <si>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</si>
  <si>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</si>
  <si>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e59bd208f7dc13a8cdf064ad9ff60607</t>
  </si>
  <si>
    <t>Hiddenplaybook.com 300x600</t>
  </si>
  <si>
    <t>ee0c0c18f4a919bc414309f401e94cd9</t>
  </si>
  <si>
    <t>Thetravelerguru.com 300x250</t>
  </si>
  <si>
    <t>f3a90c5ba283bc8d1fd48d17083501ac</t>
  </si>
  <si>
    <t>Healthdailywire.com 160x600</t>
  </si>
  <si>
    <t>f3f78b36662293464bce314a4eb885be</t>
  </si>
  <si>
    <t>Amongstgamers.com 728x90</t>
  </si>
  <si>
    <t>f67f302f0618307e2de0aee12f2a3418</t>
  </si>
  <si>
    <t>Megacarstuff.com 300x600</t>
  </si>
  <si>
    <t>f8bb2f416b861757ca19da84225f674e</t>
  </si>
  <si>
    <t>Hiddenplaybook.com 160x600</t>
  </si>
  <si>
    <t>f98493ee7ec82089f188f2b9305ff065</t>
  </si>
  <si>
    <t>Crushviral.com 160x600</t>
  </si>
  <si>
    <t>f9a2c444a19ac948d5ee69e27c16af2c</t>
  </si>
  <si>
    <t>Healthdailywire.com 300x250</t>
  </si>
  <si>
    <t>fb4fe7526fd1aaa6aeb421f484f1a038</t>
  </si>
  <si>
    <t>Eatfoodie.com 300x250</t>
  </si>
  <si>
    <t>feef0f876e741323ffe07e0108939189</t>
  </si>
  <si>
    <t>Feelingviral.com 300x600</t>
  </si>
  <si>
    <t>ffa840fbeda6cd8fc18de0b3f865af8a</t>
  </si>
  <si>
    <t>Hiddenplaybook.com Mobile 300x250</t>
  </si>
  <si>
    <t>info@envywomen.com</t>
  </si>
  <si>
    <t>Envywomen.com</t>
  </si>
  <si>
    <t>099cc4b63e9219bec357dde6313c51cc</t>
  </si>
  <si>
    <t>$$0.50 Travelthat.com 728x90</t>
  </si>
  <si>
    <t>1b8613c128fb38216040f3ac0b9d81df</t>
  </si>
  <si>
    <t>$$$$$1.50 Flashyfood.com 300x250</t>
  </si>
  <si>
    <t>20fddbbadcd9acb4e408f91677c44195</t>
  </si>
  <si>
    <t>$$1.50 Travelthat.com 300x250</t>
  </si>
  <si>
    <t>54eaf10c7096348a013407a406614311</t>
  </si>
  <si>
    <t>$$$$$ 0.35 Flashyfood.com #2 300x250</t>
  </si>
  <si>
    <t>6a4dc2e4e4b49309a0a235cda1252faa</t>
  </si>
  <si>
    <t>$$2.50 Travelthat.com 728x90</t>
  </si>
  <si>
    <t>7c0d354a7e47cfdba75ecb53ed4eee70</t>
  </si>
  <si>
    <t>$$$0.50 Gamercrush.com 300x250</t>
  </si>
  <si>
    <t>9593dd3d7c6da7389c4a59bea6c1a708</t>
  </si>
  <si>
    <t>$$0.50 Travelthat.com 300x250</t>
  </si>
  <si>
    <t>b39d0e6cdf891b9be876a78c7cf29eb7</t>
  </si>
  <si>
    <t>$$$1.00 Gamercrush.com 300x250</t>
  </si>
  <si>
    <t>bdf18ba44924f92a0fea7298aaf460f0</t>
  </si>
  <si>
    <t>$$$$$1.50 Flashyfood.com 728x90</t>
  </si>
  <si>
    <t>c3a57cf797f3dce565633ff8abd08e60</t>
  </si>
  <si>
    <t>$$$$$0.75 Flashyfood.com 300x250</t>
  </si>
  <si>
    <t>c5a435332edb2384b4fc18c1abf596e3</t>
  </si>
  <si>
    <t>$$$0.50 Gamercrush.com 728x90</t>
  </si>
  <si>
    <t>e35a2c74fbeafd6053e51b2798db0d5a</t>
  </si>
  <si>
    <t>$$2.50 Travelthat.com 300x250</t>
  </si>
  <si>
    <t>f3690cb42707da156be3fee6a0bd1098</t>
  </si>
  <si>
    <t>$$$1.00 Gamercrush.com 728x90</t>
  </si>
  <si>
    <t>fe1673625ec8d1cf98245b15a803aafd</t>
  </si>
  <si>
    <t>$$1.50 Travelthat.com 728x90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</si>
  <si>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</si>
  <si>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</si>
  <si>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</si>
  <si>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</si>
  <si>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</si>
  <si>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</si>
  <si>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</si>
  <si>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</si>
  <si>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</si>
  <si>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</si>
  <si>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</si>
  <si>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</si>
  <si>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</si>
  <si>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</si>
  <si>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</si>
  <si>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</si>
  <si>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</si>
  <si>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</si>
  <si>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</si>
  <si>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</si>
  <si>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</si>
  <si>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</si>
  <si>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</si>
  <si>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</si>
  <si>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</si>
  <si>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</si>
  <si>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</si>
  <si>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</si>
  <si>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</si>
  <si>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</si>
  <si>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</si>
  <si>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</si>
  <si>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</si>
  <si>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</si>
  <si>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</si>
  <si>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</si>
  <si>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</si>
  <si>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</si>
  <si>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Nicoblog.org 728x90</t>
  </si>
  <si>
    <t>262efd4f88a380970b1fbc070e1ce065</t>
  </si>
  <si>
    <t>Nicoblog.org 300x250</t>
  </si>
  <si>
    <t>5b5213804e04b61d8377c524fe76f4ea</t>
  </si>
  <si>
    <t>Nicoblog.org 160x600</t>
  </si>
  <si>
    <t>info@psoug.org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</si>
  <si>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</si>
  <si>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</si>
  <si>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</si>
  <si>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</si>
  <si>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</si>
  <si>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</si>
  <si>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Psoug.org ATF 728x90</t>
  </si>
  <si>
    <t>info@quicklypopular.com</t>
  </si>
  <si>
    <t>quicklypopular.com</t>
  </si>
  <si>
    <t>13ef6ffbd9eb73f6bc64776d9d528f47</t>
  </si>
  <si>
    <t>Healthiest.one #2 728x90</t>
  </si>
  <si>
    <t>35f082460034ba412b4e77e6577c3e68</t>
  </si>
  <si>
    <t>Quicklypopular.com 300x250 #1</t>
  </si>
  <si>
    <t>5eeca3330de80a9bc4b9eea0c1d82d5b</t>
  </si>
  <si>
    <t>Healthiest.one #2 300x250</t>
  </si>
  <si>
    <t>62d1ee2c6edaa700955ca9bf11598354</t>
  </si>
  <si>
    <t>Quicklypopular.com #4 300x250</t>
  </si>
  <si>
    <t>7a038b6c1b5a8437c8c8a0062175a78e</t>
  </si>
  <si>
    <t>Healthiest.one #3 300x250</t>
  </si>
  <si>
    <t>86ecbbcf2d7b7c2626a990671253f5cd</t>
  </si>
  <si>
    <t>Healthiest.one #4 300x250</t>
  </si>
  <si>
    <t>94c23d04a36bb5b2709ca08d185e4b95</t>
  </si>
  <si>
    <t>Quicklypopular.com #3 300x250</t>
  </si>
  <si>
    <t>f56258c1eee38f560bd3b56ae3938540</t>
  </si>
  <si>
    <t>Quicklypopular.com #2 300x250</t>
  </si>
  <si>
    <t>info@recipeboys.com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</si>
  <si>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</si>
  <si>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</si>
  <si>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</si>
  <si>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</si>
  <si>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</si>
  <si>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</si>
  <si>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</si>
  <si>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</si>
  <si>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</si>
  <si>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</si>
  <si>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</si>
  <si>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</si>
  <si>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</si>
  <si>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</si>
  <si>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</si>
  <si>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</si>
  <si>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</si>
  <si>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fb2120b8624be24ca81310e13211c88c</t>
  </si>
  <si>
    <t>Gastroweek.com #2 300x250</t>
  </si>
  <si>
    <t>info@robertneuendorf.com</t>
  </si>
  <si>
    <t>Beichthaus.com</t>
  </si>
  <si>
    <t>info@sohowomen.com</t>
  </si>
  <si>
    <t>Sohowomen.com</t>
  </si>
  <si>
    <t>info@stayfitfoods.com</t>
  </si>
  <si>
    <t>stayfitfoods.com</t>
  </si>
  <si>
    <t>0800e9ed7c40556eb806f40e897b39e0</t>
  </si>
  <si>
    <t>Stayfitfoods.com 728x90</t>
  </si>
  <si>
    <t>646e6836ce25281a5d692c5b2aca6d59</t>
  </si>
  <si>
    <t>Stayfitfoods.com 160x600</t>
  </si>
  <si>
    <t>bf7430113fb322d72db37362928b802d</t>
  </si>
  <si>
    <t>Quirkycook.com 300x250</t>
  </si>
  <si>
    <t>c8a23b0c315a19de6ff256c5c2816e58</t>
  </si>
  <si>
    <t>Quirkycook.com 160x600</t>
  </si>
  <si>
    <t>e24c1b4b496264f93f1ebd0bb9df4ec2</t>
  </si>
  <si>
    <t>Stayfitfoods.com 300x250</t>
  </si>
  <si>
    <t>info@steephill.tv</t>
  </si>
  <si>
    <t>Steephill.tv</t>
  </si>
  <si>
    <t>210d1a59145a9edab4f2360b182f4e47</t>
  </si>
  <si>
    <t>Steephill.tv US 160x600</t>
  </si>
  <si>
    <t>2e3c9e18b9eded4af150eb14842fd670</t>
  </si>
  <si>
    <t>Steephill.tv US 300x250</t>
  </si>
  <si>
    <t>9a8023dc03e8feea49d81686b5b75ef6</t>
  </si>
  <si>
    <t>Steephill.tv US 728x90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</si>
  <si>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</si>
  <si>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</si>
  <si>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</si>
  <si>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</si>
  <si>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</si>
  <si>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</si>
  <si>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info@thedailyengage.com</t>
  </si>
  <si>
    <t>Thedailyengage.com</t>
  </si>
  <si>
    <t>0a7ac42ec11623b89e4367410835bf90</t>
  </si>
  <si>
    <t>Destinationtips.com 160x600</t>
  </si>
  <si>
    <t>5391c60d2ce038363bb9b6948ea77147</t>
  </si>
  <si>
    <t>Fantasypros.com 300x250</t>
  </si>
  <si>
    <t>6dc5c82fa685c1b8d840fab74ae00a21</t>
  </si>
  <si>
    <t>Lynrd.com 728x90</t>
  </si>
  <si>
    <t>953fd21801b978e365b7f00593609b94</t>
  </si>
  <si>
    <t>Bollywoodgaram.com 300x250</t>
  </si>
  <si>
    <t>9d90c4183d120ec286e2d272d20f5dc5</t>
  </si>
  <si>
    <t>Destinationtips.com 728x90</t>
  </si>
  <si>
    <t>a08374c768dc5afef86db61781c3e8d3</t>
  </si>
  <si>
    <t>Theawesomedaily.com 300x250</t>
  </si>
  <si>
    <t>a73491e6f7d3748f3fe04256b0eaf54f</t>
  </si>
  <si>
    <t>Famefocus.com 728x90</t>
  </si>
  <si>
    <t>d5dce2f7d2007b8248fe4a981b1c10e5</t>
  </si>
  <si>
    <t>E-chords.com 300x250</t>
  </si>
  <si>
    <t>d6fc13c6dabf24fd590c726cc458976d</t>
  </si>
  <si>
    <t>Destinationtips.com 300x250</t>
  </si>
  <si>
    <t>f2899d9f754294959b13a9e559c32ff2</t>
  </si>
  <si>
    <t>Famefocus.com 160x600</t>
  </si>
  <si>
    <t>f59a91045d527188e6e88224e3f59adf</t>
  </si>
  <si>
    <t>Lynrd.com 300x250</t>
  </si>
  <si>
    <t>ffa4e22242ecc1fdfbdba453fc4cb91c</t>
  </si>
  <si>
    <t>Famefocus.com 300x250</t>
  </si>
  <si>
    <t>info@thehealthfreak.com</t>
  </si>
  <si>
    <t>thehealthfreak.com</t>
  </si>
  <si>
    <t>058e6e85d97c4b2d60855934e6b39929</t>
  </si>
  <si>
    <t>$1.50 Disneyinfoblog.com 300x250</t>
  </si>
  <si>
    <t>080c12a64f762a92a2a709cc14bf7261</t>
  </si>
  <si>
    <t>Fahionistabride.com 160x600</t>
  </si>
  <si>
    <t>1c198ad4e9c527813b1e1be088993c14</t>
  </si>
  <si>
    <t>$$0.50 Inspiredandfree.com #2 300x250</t>
  </si>
  <si>
    <t>458b91f18692a77d43e64b761e1fc7b0</t>
  </si>
  <si>
    <t>Mywrittenvoice.com 160x600</t>
  </si>
  <si>
    <t>4a2c44531037c2b08e442b9620bcf5d2</t>
  </si>
  <si>
    <t>$1.50 Disneyinfoblog.com 728x90</t>
  </si>
  <si>
    <t>4cf7af8565060c8c988967a8f77a871f</t>
  </si>
  <si>
    <t>Mywrittenvoice.com #2 160x600</t>
  </si>
  <si>
    <t>5533c417749a7129df102428d1b80fd0</t>
  </si>
  <si>
    <t>$$0.50 Inspiredandfree.com #2 728x90</t>
  </si>
  <si>
    <t>6d759cee08946b47903cb55fa474b9a0</t>
  </si>
  <si>
    <t>1.00 Supermanlybros.com 300x250</t>
  </si>
  <si>
    <t>7241fa597a79bd46b241c66f7ff4d288</t>
  </si>
  <si>
    <t>Mywrittenvoice.com 300x250</t>
  </si>
  <si>
    <t>81a2cff19a0502d09ee97dcd9cc4c111</t>
  </si>
  <si>
    <t>Disneyinfoblog.com #2 160x600</t>
  </si>
  <si>
    <t>8280638f041c4fe778b04332af63ca73</t>
  </si>
  <si>
    <t>Fahionistabride.com Tier 1 300x250</t>
  </si>
  <si>
    <t>90712c248987e3c9128a957b12b0b0bc</t>
  </si>
  <si>
    <t>Fahionistabride.com Tier 2 728x90</t>
  </si>
  <si>
    <t>95fdcf83197741fecef8e6800b7883ce</t>
  </si>
  <si>
    <t>Disneyinfoblog.com 160x600</t>
  </si>
  <si>
    <t>9e54e61e75fb4751039915dcdacbcb83</t>
  </si>
  <si>
    <t>$$1.25 Inspiredandfree.com 300x250</t>
  </si>
  <si>
    <t>a0de352a4e51ab483ab822f1aa866dc7</t>
  </si>
  <si>
    <t>Mywrittenvoice.com #3 300x250</t>
  </si>
  <si>
    <t>ad510344563ae992d5c00c8219505c34</t>
  </si>
  <si>
    <t>Mywrittenvoice.com 728x90</t>
  </si>
  <si>
    <t>b5afb8aa76b659173564bd41213d74d0</t>
  </si>
  <si>
    <t>Fahionistabride.com Tier 1 728x90</t>
  </si>
  <si>
    <t>ba19ec6215524d2dc56c8d3c7dc7ba34</t>
  </si>
  <si>
    <t>$$1.25 Inspiredandfree.com 728x90</t>
  </si>
  <si>
    <t>c80c44da4317b19540bee8e6ebbe3ede</t>
  </si>
  <si>
    <t>Mywrittenvoice.com #2 728x90</t>
  </si>
  <si>
    <t>c85e8c23146b1c3924f914d8702c1df2</t>
  </si>
  <si>
    <t>Mywrittenvoice.com #3 728x90</t>
  </si>
  <si>
    <t>d2af8ad8c424f254b2ebe8bb184e8853</t>
  </si>
  <si>
    <t>Fahionistabride.com #2 160x600</t>
  </si>
  <si>
    <t>d4acee71d09038ae796d750272c4135d</t>
  </si>
  <si>
    <t>0.50 Supermanlybros.com #2 300x250</t>
  </si>
  <si>
    <t>e0109086e977bd068303772df0c59a7c</t>
  </si>
  <si>
    <t>Mywrittenvoice.com #2 300x250</t>
  </si>
  <si>
    <t>ec86babda9c2f614f5f8c67dc974e9b9</t>
  </si>
  <si>
    <t>$0.50 Disneyinfoblog.com #2 728x90</t>
  </si>
  <si>
    <t>f8484dd088290fbc07db4bf99b2f151b</t>
  </si>
  <si>
    <t>$0.50 Disneyinfoblog.com #2 300x250</t>
  </si>
  <si>
    <t>fa8180c33de5252f5e20950366d7c10f</t>
  </si>
  <si>
    <t>Fahionistabride.com Tier 2 300x250</t>
  </si>
  <si>
    <t>info@therecipespage.com</t>
  </si>
  <si>
    <t>Therecipespage.com</t>
  </si>
  <si>
    <t>1dfb3b057ef3d2c8a7385156d78bf99d</t>
  </si>
  <si>
    <t>$$0.50 Thefoodstamp.com 728x90</t>
  </si>
  <si>
    <t>1fa752dbd762a811ebf16da4c9b863ac</t>
  </si>
  <si>
    <t>$$1.00 Thefoodstamp.com 728x90</t>
  </si>
  <si>
    <t>2a4c3249a0eefd84dfbfac8349c375b2</t>
  </si>
  <si>
    <t>$2.00 Thefoodstamp.com 300x250</t>
  </si>
  <si>
    <t>74ee9caffa17dc2728e16e9769de26a0</t>
  </si>
  <si>
    <t>Devourlish.com 728x90</t>
  </si>
  <si>
    <t>7762a1e1d1c894e5ae5a0ba76adf3670</t>
  </si>
  <si>
    <t>$$0.50 Thefoodstamp.com 300x250</t>
  </si>
  <si>
    <t>b2c4e1be8ef12293095ccd30209ae866</t>
  </si>
  <si>
    <t>$$1.00 Thefoodstamp.com 300x250</t>
  </si>
  <si>
    <t>b795b8fc7795d01264e9e84ea399a6eb</t>
  </si>
  <si>
    <t>Devourlish.com 300x250</t>
  </si>
  <si>
    <t>d983b4c2073972b618039f5d92c815d9</t>
  </si>
  <si>
    <t>$2.00 Thefoodstamp.com  728x90</t>
  </si>
  <si>
    <t>info@whatsonnetflix.com</t>
  </si>
  <si>
    <t>Whatsonnetflix.com</t>
  </si>
  <si>
    <t>2aaaa09da48be48015caea7f103d23d8</t>
  </si>
  <si>
    <t>Whatsonnetflix.com 300x250</t>
  </si>
  <si>
    <t>a755afa9f48dc70576a97355b1daff8d</t>
  </si>
  <si>
    <t>Whatsonnetflix.com #2 300x250</t>
  </si>
  <si>
    <t>info@widelec.org</t>
  </si>
  <si>
    <t>Widelec.org</t>
  </si>
  <si>
    <t>bb4fc128991842bbdbbfecb017a17384</t>
  </si>
  <si>
    <t>Widelec.org 300x250</t>
  </si>
  <si>
    <t>irena@enigmamginc.com</t>
  </si>
  <si>
    <t>Enigma Media Group, Inc (rocklollipop.com)</t>
  </si>
  <si>
    <t>88a1d4ea1f8127ea447fef002502f67d</t>
  </si>
  <si>
    <t>Theblaze.com _ENG_BTF_ 300x250</t>
  </si>
  <si>
    <t>e933775c1c1eab5f830cf52bd215d02a</t>
  </si>
  <si>
    <t>Theblaze.com _ENG_ATF_ 160x600</t>
  </si>
  <si>
    <t>itay.vodovoz@linkury.com</t>
  </si>
  <si>
    <t>Linkury (viralizeit.net)</t>
  </si>
  <si>
    <t>8258aa49e78504aba5106e7f523c1919</t>
  </si>
  <si>
    <t>Viralizeit.net 300x600</t>
  </si>
  <si>
    <t>d0873a7278c73b06b45dee3f11e2bd7f</t>
  </si>
  <si>
    <t>Viralizeit.net 728x90</t>
  </si>
  <si>
    <t>ivan@clapway.com</t>
  </si>
  <si>
    <t>Clapway, Inc. (clapway.com)</t>
  </si>
  <si>
    <t>d58a4e411d41f22b64f20d75c0150a69</t>
  </si>
  <si>
    <t>Sidebar_2_300x250</t>
  </si>
  <si>
    <t>f4271c540424a44708bb99fd1ce84128</t>
  </si>
  <si>
    <t>Sidebar_1_300x250</t>
  </si>
  <si>
    <t>j.wong@bargainlifestyle.com</t>
  </si>
  <si>
    <t>Bargainlifestyle.com</t>
  </si>
  <si>
    <t>jack@wildammo.com</t>
  </si>
  <si>
    <t>Wildammo.com</t>
  </si>
  <si>
    <t>04bee91ab47dc29a517d308e76d11992</t>
  </si>
  <si>
    <t>Wildammo.com 300x250</t>
  </si>
  <si>
    <t>48be01c9bc24b40b11abcb11ec3c3fcd</t>
  </si>
  <si>
    <t>Wildammo.com 728x90</t>
  </si>
  <si>
    <t>jacky@ngames.com</t>
  </si>
  <si>
    <t>NGames</t>
  </si>
  <si>
    <t>0823b88d4f80a168718efae7408cae0b</t>
  </si>
  <si>
    <t>Mangahere.co Left #2 160x600</t>
  </si>
  <si>
    <t>0d36065e45e22ca8955e26b491f9843f</t>
  </si>
  <si>
    <t>Mangahere.co Right #2 160x600</t>
  </si>
  <si>
    <t>1263c833351dedd4d190a24124dcfdaf</t>
  </si>
  <si>
    <t>Mangatown.com;ros 300x250</t>
  </si>
  <si>
    <t>1d0e0f5f06b175276279c8a1e38a6654</t>
  </si>
  <si>
    <t>Mangahere.co;left 160x600</t>
  </si>
  <si>
    <t>24f0e12bc0bfbcf37d2f5e3a43cdf7da</t>
  </si>
  <si>
    <t>Mangahere.co;ros 160x600</t>
  </si>
  <si>
    <t>2edfe14540b51a047dc8f66c219c7804</t>
  </si>
  <si>
    <t>Mangafox.me;ros 300x250</t>
  </si>
  <si>
    <t>2f5faf9c0ca6cc6ea3a133365f0270cf</t>
  </si>
  <si>
    <t>Mangatown.com;ros 728x90</t>
  </si>
  <si>
    <t>4dbf92819ea9f8b5b30db46adefe6aa1</t>
  </si>
  <si>
    <t>Mangatown.com;right 160x600</t>
  </si>
  <si>
    <t>502c675733f935b16b0a02daa612f260</t>
  </si>
  <si>
    <t>Mangahere.co;right 160x600</t>
  </si>
  <si>
    <t>5d5830bef64c447270e3cb9f9a99757f</t>
  </si>
  <si>
    <t>Mangatown.com;left 160x600</t>
  </si>
  <si>
    <t>702cf021b8ace6f8cc306ecb0c5c8ff3</t>
  </si>
  <si>
    <t>Mangahere.co;ros 728x90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</si>
  <si>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</si>
  <si>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</si>
  <si>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</si>
  <si>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</si>
  <si>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</si>
  <si>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</si>
  <si>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</si>
  <si>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</si>
  <si>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</si>
  <si>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</si>
  <si>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</si>
  <si>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</si>
  <si>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ec2909d439a84ad5ac2dd73e3bbe9d46</t>
  </si>
  <si>
    <t>Mangafox.me;left 160x600</t>
  </si>
  <si>
    <t>f00019f2884c910add451cc251ce2307</t>
  </si>
  <si>
    <t>Mangahere.co ros #2 728x90</t>
  </si>
  <si>
    <t>James@Dellinger.com</t>
  </si>
  <si>
    <t>Bravera Holdings, LLC</t>
  </si>
  <si>
    <t>04dd799ae54167b3901634dde89332fc</t>
  </si>
  <si>
    <t>Freedomoutpost.com 728x90</t>
  </si>
  <si>
    <t>078143e864a6a39a6a14682b4bb6944a</t>
  </si>
  <si>
    <t>Eaglerising.com 728x90</t>
  </si>
  <si>
    <t>4abc67e03fa526ef36c8edd128c51250</t>
  </si>
  <si>
    <t>Freedomoutpost.com 300x250</t>
  </si>
  <si>
    <t>da77ba37d7902bcf04c95b1110046758</t>
  </si>
  <si>
    <t>Eaglerising.com 300x250</t>
  </si>
  <si>
    <t>janhorabik@gmail.com</t>
  </si>
  <si>
    <t>Quizony.com</t>
  </si>
  <si>
    <t>51dc1c55ba135f94974e44ed422ffb6d</t>
  </si>
  <si>
    <t>Quizony_Desktop_300x250 C_3</t>
  </si>
  <si>
    <t>5fadb06324181829d854376a0ab2cf20</t>
  </si>
  <si>
    <t>Quizony_Android_300x250 D_2 300x250</t>
  </si>
  <si>
    <t>a04a19e992168d70b563a1a39e3d7a81</t>
  </si>
  <si>
    <t>Quizony_Desktop_728x90 A_2 728x90</t>
  </si>
  <si>
    <t>a563e05b6b95b27b57fa54c005d58106</t>
  </si>
  <si>
    <t>Quizony_Desktop_300x250 B 300x250</t>
  </si>
  <si>
    <t>b1aeda40a95d44096340904037a1b5f0</t>
  </si>
  <si>
    <t>Quizony_Desktop_300x250 D_3</t>
  </si>
  <si>
    <t>f9e2b4fa8278fc12997dd98db5f9f48e</t>
  </si>
  <si>
    <t>Quizony_Desktop_300x250 A 300x250</t>
  </si>
  <si>
    <t>fda6b97c90d01907e9a88a7e05430618</t>
  </si>
  <si>
    <t>Quizony_Desktop_728x90 A_1 728x90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</si>
  <si>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</si>
  <si>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</si>
  <si>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</si>
  <si>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</si>
  <si>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</si>
  <si>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</si>
  <si>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</si>
  <si>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</si>
  <si>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</si>
  <si>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</si>
  <si>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</si>
  <si>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</si>
  <si>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</si>
  <si>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</si>
  <si>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</si>
  <si>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Mangahost_160x600_left</t>
  </si>
  <si>
    <t>jared@managedadmin.com</t>
  </si>
  <si>
    <t>Managed Admin (amazingdoggies.com)</t>
  </si>
  <si>
    <t>29f73d7cf3545c8391b3861a612eaa78</t>
  </si>
  <si>
    <t>Taboo.news Sticky 300x250</t>
  </si>
  <si>
    <t>88e5dd9caf08db8d249185f521137978</t>
  </si>
  <si>
    <t>Taboo.news ATF 300x250</t>
  </si>
  <si>
    <t>jason.deal@aleteia.org</t>
  </si>
  <si>
    <t>Aleteia.org</t>
  </si>
  <si>
    <t>000f53bf1f3497c45311a08691edbec7</t>
  </si>
  <si>
    <t>Aleteia.org 300x250</t>
  </si>
  <si>
    <t>fca00bf007d7b4f3813f0f97602c4d45</t>
  </si>
  <si>
    <t>Aleteia.org 300x600</t>
  </si>
  <si>
    <t>jason@forthofermarketing.com</t>
  </si>
  <si>
    <t>Disneymovieslist.com</t>
  </si>
  <si>
    <t>a316a9d449e673de32a79591b4cf93ff</t>
  </si>
  <si>
    <t>Disdb.com 728x90</t>
  </si>
  <si>
    <t>jason@howcast.com</t>
  </si>
  <si>
    <t>Howcast.com</t>
  </si>
  <si>
    <t>0ffa54e304cb4ef54bcbb3f608b22a1e</t>
  </si>
  <si>
    <t>Top HC_PC_PB_BTF1_ 300x250</t>
  </si>
  <si>
    <t>6237f3bf737a94c494221e4a81ca8e75</t>
  </si>
  <si>
    <t>Top HC_MOB_G_ATF_ 320x50</t>
  </si>
  <si>
    <t>6b8321765e969de8db701bd38b65bbca</t>
  </si>
  <si>
    <t>HC_PC_PB_BTF2_ 728x90</t>
  </si>
  <si>
    <t>85104c3c67350c7406cd831382e1fa54</t>
  </si>
  <si>
    <t>Top HC_MOB_G_BTF2_ 320x50</t>
  </si>
  <si>
    <t>8f81ee8681c77d20a6c2bd23edb49c2a</t>
  </si>
  <si>
    <t>HC_PC_G_BTF2_ 728x90</t>
  </si>
  <si>
    <t>a7ceb49a436f6d3f3bd9ecb7e4c538f4</t>
  </si>
  <si>
    <t>Top HC_MOB_PB_BTF1 300x250</t>
  </si>
  <si>
    <t>d880f9332ed3eddabe4712faba4163ec</t>
  </si>
  <si>
    <t>HC_MOB_PB_BTF2_ 320x50</t>
  </si>
  <si>
    <t>jason@jasonschober.net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</si>
  <si>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</si>
  <si>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</si>
  <si>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</si>
  <si>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</si>
  <si>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</si>
  <si>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</si>
  <si>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</si>
  <si>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</si>
  <si>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</si>
  <si>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</si>
  <si>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</si>
  <si>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</si>
  <si>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</si>
  <si>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0e20649786806c9b6a2a9d7b31f76837</t>
  </si>
  <si>
    <t>Ultimatefinanceblog.com #3 160x600</t>
  </si>
  <si>
    <t>1809e631d3e10c4bf8260f27bcb9ccfe</t>
  </si>
  <si>
    <t>Weather1st.com #4 160x600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</si>
  <si>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</si>
  <si>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</si>
  <si>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</si>
  <si>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</si>
  <si>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</si>
  <si>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</si>
  <si>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2bedf4ceda1882704f7ef6d7845e1e0d</t>
  </si>
  <si>
    <t>Deltaweather.com 728x90</t>
  </si>
  <si>
    <t>2c7f20569a4fb52272a64fd1a322f035</t>
  </si>
  <si>
    <t>Deltaweather.com #5 728x90</t>
  </si>
  <si>
    <t>30af790265febb7f53e22c28312b8fec</t>
  </si>
  <si>
    <t>Ultimatefinanceblog.com #2 728x90</t>
  </si>
  <si>
    <t>338173d2c81b7c40531a5f5494916880</t>
  </si>
  <si>
    <t>Ultimatefinanceblog.com 160x600</t>
  </si>
  <si>
    <t>36145c2adbb64286b569f5f078cb0aff</t>
  </si>
  <si>
    <t>Weather1st.com #2 Tier 1 160x600</t>
  </si>
  <si>
    <t>37efc3baafd51909941cd1f6eb5cc64e</t>
  </si>
  <si>
    <t>Deltaweather.com Tier 1 300x250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</si>
  <si>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</si>
  <si>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</si>
  <si>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</si>
  <si>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</si>
  <si>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</si>
  <si>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</si>
  <si>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</si>
  <si>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</si>
  <si>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5acea0daa0b0aa39b61208384c6364d1</t>
  </si>
  <si>
    <t>Ultimatefinanceblog.com #3 300x250</t>
  </si>
  <si>
    <t>5d68d72d7346bba331c58721bca1307b</t>
  </si>
  <si>
    <t>Weather1st.com #4 300x250</t>
  </si>
  <si>
    <t>5e706d6e401ca8deb4e99cb396ee6dd3</t>
  </si>
  <si>
    <t>Deltaweather.com #4 728x90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</si>
  <si>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</si>
  <si>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</si>
  <si>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</si>
  <si>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</si>
  <si>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</si>
  <si>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</si>
  <si>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</si>
  <si>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</si>
  <si>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</si>
  <si>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</si>
  <si>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</si>
  <si>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</si>
  <si>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</si>
  <si>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</si>
  <si>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7f1c8c3fb652bf4a4a79fe06ab8288c4</t>
  </si>
  <si>
    <t>Ultimatefinanceblog.com #2 Tier 1 300x250</t>
  </si>
  <si>
    <t>8273a92f27abca7aaad8728b7862ea18</t>
  </si>
  <si>
    <t>Weather1st.com #4 Tier 1 300x250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</si>
  <si>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</si>
  <si>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</si>
  <si>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</si>
  <si>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</si>
  <si>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</si>
  <si>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</si>
  <si>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</si>
  <si>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</si>
  <si>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94e48a129759f743ff08ae7f6f2d16c0</t>
  </si>
  <si>
    <t>Deltaweather.com #5 Tier 1 728x90</t>
  </si>
  <si>
    <t>9bcb945cd330ab597cd03b71f0361e8d</t>
  </si>
  <si>
    <t>Ultimatefinanceblog.com Tier 1 300x250</t>
  </si>
  <si>
    <t>9d455a34a632ae7c36c39f1701cfa85b</t>
  </si>
  <si>
    <t>Deltaweather.com #4 300x250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</si>
  <si>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</si>
  <si>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</si>
  <si>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</si>
  <si>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</si>
  <si>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</si>
  <si>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</si>
  <si>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</si>
  <si>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</si>
  <si>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</si>
  <si>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</si>
  <si>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</si>
  <si>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</si>
  <si>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b2858e28c6888c5dec4d6eb4e261bd7b</t>
  </si>
  <si>
    <t>Weather1st.com #3 Tier 1 160x600</t>
  </si>
  <si>
    <t>b2fc8aa601417aac3c22b0fbd881ee6c</t>
  </si>
  <si>
    <t>Deltaweather.com #3 Tier 1 300x250</t>
  </si>
  <si>
    <t>b5da1f24d38032bcb9cf7227248ac52d</t>
  </si>
  <si>
    <t>Weather1st.com #3 300x250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</si>
  <si>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</si>
  <si>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</si>
  <si>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</si>
  <si>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</si>
  <si>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</si>
  <si>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</si>
  <si>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</si>
  <si>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</si>
  <si>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</si>
  <si>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</si>
  <si>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</si>
  <si>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</si>
  <si>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</si>
  <si>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</si>
  <si>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</si>
  <si>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</si>
  <si>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</si>
  <si>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</si>
  <si>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ee47f081a7617faabcd5a4cbc11ee825</t>
  </si>
  <si>
    <t>Ultimatefinanceblog.com Tier 1 728x90</t>
  </si>
  <si>
    <t>f48fd729c740dcabbdb485595014fa3f</t>
  </si>
  <si>
    <t>Ultimatefinanceblog.com #2 Tier 1 728x90</t>
  </si>
  <si>
    <t>fa293fe43066cf921ab6ea6dc54e5f0a</t>
  </si>
  <si>
    <t>Deltaweather.com #2 728x90</t>
  </si>
  <si>
    <t>fc241154fa7497b78d2a47539512fe32</t>
  </si>
  <si>
    <t>Weather1st.com #2 160x600</t>
  </si>
  <si>
    <t>jason@upfizz.com</t>
  </si>
  <si>
    <t>UpFizz (Dailyooh.com)</t>
  </si>
  <si>
    <t>0a8ee5fd6e63650174e6e161c1523a12</t>
  </si>
  <si>
    <t>Architecturephotography.xyz_01 728x90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</si>
  <si>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</si>
  <si>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</si>
  <si>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</si>
  <si>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</si>
  <si>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</si>
  <si>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</si>
  <si>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</si>
  <si>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</si>
  <si>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</si>
  <si>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</si>
  <si>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</si>
  <si>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</si>
  <si>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2576f5331e04f564bd29053a4229c50c</t>
  </si>
  <si>
    <t>Distractdaily.com_01 300x250</t>
  </si>
  <si>
    <t>29f31a506eeeda29f84bd5cf6998e868</t>
  </si>
  <si>
    <t>Architecturephotography.xyz_01 300x250</t>
  </si>
  <si>
    <t>32afbceda84d3e658b840fb07d5e7c84</t>
  </si>
  <si>
    <t>Sillyimg.com_01 160x600</t>
  </si>
  <si>
    <t>3329763b7d930b686a9b6f52de82c4fb</t>
  </si>
  <si>
    <t>Distractdaily.com_01 160x600</t>
  </si>
  <si>
    <t>3ff7102da1fb40022d13d5f1a05ea0ea</t>
  </si>
  <si>
    <t>Popshockshare.com_01 728x90</t>
  </si>
  <si>
    <t>42293c164944351c2417be6f5ce5b3f7</t>
  </si>
  <si>
    <t>Architecturephotography.xyz_02 300x250</t>
  </si>
  <si>
    <t>548f4869ac584c7f9ad31e31bef7e257</t>
  </si>
  <si>
    <t>Popshockshare.com_01 160x600</t>
  </si>
  <si>
    <t>766f8db2fa18b446a14563f9aa82108e</t>
  </si>
  <si>
    <t>Sportingbuzzdaily.com_01 160x600</t>
  </si>
  <si>
    <t>7997c1fc483c7ca8205ff1a9479d4427</t>
  </si>
  <si>
    <t>Sillyimg.com_02 300x250</t>
  </si>
  <si>
    <t>7e75237d81628ef46345bb8f30e08914</t>
  </si>
  <si>
    <t>Sillyimg.com_01 728x90</t>
  </si>
  <si>
    <t>86bcae2b1db752493081dad47071a3eb</t>
  </si>
  <si>
    <t>Architecturaltrend.com_01 160x600</t>
  </si>
  <si>
    <t>9a79d2edb009acb5c5733f947415b6e3</t>
  </si>
  <si>
    <t>Popshockshare.com_01 300x250</t>
  </si>
  <si>
    <t>a0002ff76bb2fe2169cda571adcb79c5</t>
  </si>
  <si>
    <t>Politicsparadise.com_01 300x250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</si>
  <si>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</si>
  <si>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</si>
  <si>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</si>
  <si>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</si>
  <si>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</si>
  <si>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</si>
  <si>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e5e07c8bebc4dafc25663303f605dca5</t>
  </si>
  <si>
    <t>Distractdaily.com_02 300x250</t>
  </si>
  <si>
    <t>ebfd984ffe53204bd0730c0d7097d9cd</t>
  </si>
  <si>
    <t>Sportingbuzzdaily.com_02 300x250</t>
  </si>
  <si>
    <t>f0452d86804a619ac478cfe6bcc03933</t>
  </si>
  <si>
    <t>Sportingbuzzdaily.com_01 728x90</t>
  </si>
  <si>
    <t>f4d64fcbf5942f53e201438935703c90</t>
  </si>
  <si>
    <t>Politicsparadise.com_01 160x600</t>
  </si>
  <si>
    <t>javier@besoccer.com</t>
  </si>
  <si>
    <t>besoccer.com</t>
  </si>
  <si>
    <t>1970163430bfe677379b607208e43c01</t>
  </si>
  <si>
    <t>Besoccer.com 300x600</t>
  </si>
  <si>
    <t>3d954c5d9e5e23299c55d9a1dfc4b475</t>
  </si>
  <si>
    <t>Besoccer.com Mobile 300x250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</si>
  <si>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</si>
  <si>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</si>
  <si>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</si>
  <si>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</si>
  <si>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</si>
  <si>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</si>
  <si>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f60e73e4786bc7f1dcce03043db0334e</t>
  </si>
  <si>
    <t>Besoccer.com 728x90</t>
  </si>
  <si>
    <t>jayshree@newindianexpress.com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</si>
  <si>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</si>
  <si>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</si>
  <si>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</si>
  <si>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</si>
  <si>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</si>
  <si>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3caabc6823e84f32494122e42e5f5dc0</t>
  </si>
  <si>
    <t>Dinamani.com IN BTF 300x250</t>
  </si>
  <si>
    <t>47e139e11cf79537e6ae729d41d12dd5</t>
  </si>
  <si>
    <t>Newindianexpress.com IND 728x90</t>
  </si>
  <si>
    <t>53cc5481a86cfca996ab0d4b8cc4893d</t>
  </si>
  <si>
    <t>Kannadaprabha.com IN ATF 300x250</t>
  </si>
  <si>
    <t>550fef093b6b1e475743ff0cc25674f9</t>
  </si>
  <si>
    <t>Kannadaprabha.com IND 728x90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</si>
  <si>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</si>
  <si>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</si>
  <si>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</si>
  <si>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</si>
  <si>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</si>
  <si>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jcampos@blinkx.com</t>
  </si>
  <si>
    <t>RhythmOne (digitaltrends.com)</t>
  </si>
  <si>
    <t>01b618eeefc3650d7f42b63d144a5373</t>
  </si>
  <si>
    <t>Zombiekim.com $0.25 Tag #3 728x90</t>
  </si>
  <si>
    <t>03cf6c0341667a275bd1fad94b51102b</t>
  </si>
  <si>
    <t>Hugeninja.com $0.25 Tag #3 160x600</t>
  </si>
  <si>
    <t>04df74658e5eaea739aea08fc7ae4124</t>
  </si>
  <si>
    <t>Scooterbros.com $0.25 Tag #3 160x600</t>
  </si>
  <si>
    <t>0ad1449593f59296a27b20060f72c3fc</t>
  </si>
  <si>
    <t>Sharkstop.com $0.25 Tag #3 160x600</t>
  </si>
  <si>
    <t>1b8f7b479379a6bd7186ba63d6249eb4</t>
  </si>
  <si>
    <t>Tnj.com 728x90</t>
  </si>
  <si>
    <t>2afe1e0682908862f9297ca6601432bd</t>
  </si>
  <si>
    <t>Topix.com #2 US 728x90</t>
  </si>
  <si>
    <t>2c1ddb0434fd83061b80e455b9bb48df</t>
  </si>
  <si>
    <t>Sharkstop.com $0.25 Tag #3 728x90</t>
  </si>
  <si>
    <t>2e3d3347a6944ad50643d2f5b5b6d1cd</t>
  </si>
  <si>
    <t>Topix.com UK_CA 728x90</t>
  </si>
  <si>
    <t>39aa4774c3f5382c1d030d19fc6e332b</t>
  </si>
  <si>
    <t>Robotokyo.com $0.25 Tag #3 300x250</t>
  </si>
  <si>
    <t>3d5d3e125179a357a193f23283b0d649</t>
  </si>
  <si>
    <t>Topix.com #2 US 300x250</t>
  </si>
  <si>
    <t>5d25e258a00501a91d48059bdad6e6da</t>
  </si>
  <si>
    <t>Gsn.com 728x90</t>
  </si>
  <si>
    <t>632a7012d4adea7ff9f0684e7f69b165</t>
  </si>
  <si>
    <t>Tnj.com 300x250</t>
  </si>
  <si>
    <t>64a6e23353389442bc555028d46ea959</t>
  </si>
  <si>
    <t>Robotokyo.com $0.25 Tag #3 160x600</t>
  </si>
  <si>
    <t>650085175099e88753f42215119a2f1c</t>
  </si>
  <si>
    <t>Queerty.com $0.60 728x90</t>
  </si>
  <si>
    <t>65158386c3bb7370e98a22b93e7ac198</t>
  </si>
  <si>
    <t>Queerty.com $0.60 300x250</t>
  </si>
  <si>
    <t>656a71321d737f5001ab4f09b44b4cf7</t>
  </si>
  <si>
    <t>Robotokyo.com $0.25 Tag #3 728x90</t>
  </si>
  <si>
    <t>6835ef9f58cc46862ee4e5811bdce90a</t>
  </si>
  <si>
    <t>Daftdogarcade.com $0.25 Tag #3 160x600</t>
  </si>
  <si>
    <t>8e7b968cef3dbcaf0e04929f7886d95f</t>
  </si>
  <si>
    <t>Realtor.com 728x90</t>
  </si>
  <si>
    <t>91b079940fdf6334f66c44470530d797</t>
  </si>
  <si>
    <t>Hugeninja.com $0.25 Tag #3 728x90</t>
  </si>
  <si>
    <t>93fa8b29343c3bc158a5648ceac05ed7</t>
  </si>
  <si>
    <t>Queerty.com $0.60 160x600</t>
  </si>
  <si>
    <t>c6ea8c2907de1c5cad1ccd4c88e40d24</t>
  </si>
  <si>
    <t>Topix.com #2 US 160x600</t>
  </si>
  <si>
    <t>d1b5d7a1b0a87f98120b04ef0d141c47</t>
  </si>
  <si>
    <t>Scooterbros.com $0.25 Tag #3 728x90</t>
  </si>
  <si>
    <t>dac0fa0470ad7fe4f064184b7b972822</t>
  </si>
  <si>
    <t>Washingtonmonthly.com US 160x600</t>
  </si>
  <si>
    <t>ddfe4ccec57b1626045d653fbe895f68</t>
  </si>
  <si>
    <t>Topix.com US 728x90</t>
  </si>
  <si>
    <t>df59ba1e6a1f814a2dcc1f69c64ac7cc</t>
  </si>
  <si>
    <t>Washingtonmonthly.com US 728x90</t>
  </si>
  <si>
    <t>e40ffb51eb89877186f3237f573cde2f</t>
  </si>
  <si>
    <t>Topix.com UK_CA 160x600</t>
  </si>
  <si>
    <t>f0714c2924a88bbcd3027c8b691b9f1b</t>
  </si>
  <si>
    <t>Topix.com US 300x250</t>
  </si>
  <si>
    <t>f6c5111d193d0fae82ed64cae51e8d15</t>
  </si>
  <si>
    <t>Topix.com US 160x600</t>
  </si>
  <si>
    <t>f84c0164d9674732a1731772c2f3067c</t>
  </si>
  <si>
    <t>Zombiekim.com $0.25 Tag #3 160x600</t>
  </si>
  <si>
    <t>f9b48dc2a57e3e247b682d4d14095cf5</t>
  </si>
  <si>
    <t>Daftdogarcade.com $0.25 Tag #3 728x90</t>
  </si>
  <si>
    <t>feaeaad62721d155d37cb47dade2dac8</t>
  </si>
  <si>
    <t>Topix.com UK_CA 300x250</t>
  </si>
  <si>
    <t>jchan@moviebat.com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</si>
  <si>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</si>
  <si>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</si>
  <si>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</si>
  <si>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</si>
  <si>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</si>
  <si>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</si>
  <si>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</si>
  <si>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</si>
  <si>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</si>
  <si>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</si>
  <si>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</si>
  <si>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</si>
  <si>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</si>
  <si>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</si>
  <si>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</si>
  <si>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</si>
  <si>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</si>
  <si>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</si>
  <si>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</si>
  <si>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</si>
  <si>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</si>
  <si>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</si>
  <si>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</si>
  <si>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</si>
  <si>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</si>
  <si>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</si>
  <si>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Mommacooks.com Tier 1 300x250</t>
  </si>
  <si>
    <t>jeberly@incomestore.com</t>
  </si>
  <si>
    <t>Income Store (Homeremedyshop.com)</t>
  </si>
  <si>
    <t>277e319e92369dd18400f7b1e998f3fe</t>
  </si>
  <si>
    <t>Homeremedyshop.com US BTF 300x250</t>
  </si>
  <si>
    <t>4271c23be426eaf9354d624a0661d23e</t>
  </si>
  <si>
    <t>Homeremedyshop.com BTF #3 300x250</t>
  </si>
  <si>
    <t>45bfc3c2a66d32984c9a8aa1618fd3ad</t>
  </si>
  <si>
    <t>Homeremedyshop.com BTF #2 300x250</t>
  </si>
  <si>
    <t>bffc1487e60be854235c8ff50a67c979</t>
  </si>
  <si>
    <t>Homeremedyshop.com US ATF 300x250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</si>
  <si>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</si>
  <si>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</si>
  <si>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</si>
  <si>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</si>
  <si>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</si>
  <si>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</si>
  <si>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</si>
  <si>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</si>
  <si>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</si>
  <si>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</si>
  <si>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jeff@tentonhammer.com</t>
  </si>
  <si>
    <t>Master Games International (Tentonhammer.com)</t>
  </si>
  <si>
    <t>0b841331302dd86f47345853b720fe2e</t>
  </si>
  <si>
    <t>Spark.tentonhammer.com ATF 728x90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</si>
  <si>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</si>
  <si>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</si>
  <si>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</si>
  <si>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</si>
  <si>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</si>
  <si>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</t>
  </si>
  <si>
    <t>3715c6ac196a340e6d5724eb4c4d348b</t>
  </si>
  <si>
    <t>Socscistatistics.com ATF</t>
  </si>
  <si>
    <t>cd13abbdff12728c3a62180362f2de58</t>
  </si>
  <si>
    <t>Socscistatistics.com BTF 300x250</t>
  </si>
  <si>
    <t>jerryc@yibada.com</t>
  </si>
  <si>
    <t>Brow.si (Datpiff.com)</t>
  </si>
  <si>
    <t>cb5d05c38803489daed3a74e24dc97f9</t>
  </si>
  <si>
    <t>En.yibada.com 300x600</t>
  </si>
  <si>
    <t>ce9ecc022497092ad71c23454228a351</t>
  </si>
  <si>
    <t>En.yibada.com 728x90</t>
  </si>
  <si>
    <t>jet@vampirefreaks.com</t>
  </si>
  <si>
    <t>Vampirefreaks.com</t>
  </si>
  <si>
    <t>a5a7ac11218ba0f519187270d9ea74c1</t>
  </si>
  <si>
    <t>Vampirefreaks.com US, UK, CA 160x600</t>
  </si>
  <si>
    <t>deaa34f9921de75a231da7b8cc360b93</t>
  </si>
  <si>
    <t>Vampirefreaks.com US, UK, CA 300x250</t>
  </si>
  <si>
    <t>jetheights@yahoo.com</t>
  </si>
  <si>
    <t>Nigeriana.org</t>
  </si>
  <si>
    <t>5d686c3c7a8f808c08494a2fb1ba1092</t>
  </si>
  <si>
    <t>Howafrica.com 300x600</t>
  </si>
  <si>
    <t>d4037c5926426a3048d6d38dc0ed2eba</t>
  </si>
  <si>
    <t>Howafrica.com [Allied] 300x250</t>
  </si>
  <si>
    <t>jgreer@gtplanet.net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</si>
  <si>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</si>
  <si>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</si>
  <si>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</si>
  <si>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</si>
  <si>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</si>
  <si>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</si>
  <si>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Gtplanet.net 728x90</t>
  </si>
  <si>
    <t>jhutcherson@profootballspot.com</t>
  </si>
  <si>
    <t>Profootballspot.com</t>
  </si>
  <si>
    <t>4da3f8827964814fd53bd55c39d76d5f</t>
  </si>
  <si>
    <t>Profootballspot.com 728x90</t>
  </si>
  <si>
    <t>ji@blutonic.com</t>
  </si>
  <si>
    <t>BluTonic (dailyvoice.com)</t>
  </si>
  <si>
    <t>1c720bdb9a0845d5f5a061c91a7c2a46</t>
  </si>
  <si>
    <t>Moonbunnycafe.com 728x90</t>
  </si>
  <si>
    <t>202793b6765aeb3725ae04896a7ca11d</t>
  </si>
  <si>
    <t>Gravitytales.com #2 300x250</t>
  </si>
  <si>
    <t>375ac6fd1ad2aa321109d0febdbe880d</t>
  </si>
  <si>
    <t>5df5b224a48c5281b1efe274dac0fda9</t>
  </si>
  <si>
    <t>666ea1cdce825129e106ec503e9bf781</t>
  </si>
  <si>
    <t>Shiroyukitranslations.com 300x250</t>
  </si>
  <si>
    <t>80a3d729f3540d4229055e7a9c8e3c11</t>
  </si>
  <si>
    <t>Translationnations.com 300x250</t>
  </si>
  <si>
    <t>90f26f722fcad512748dd3ce8e467605</t>
  </si>
  <si>
    <t>Moonbunnycafe.com 300x600</t>
  </si>
  <si>
    <t>916b1e1492ada58e1a6267504905748e</t>
  </si>
  <si>
    <t>a421d677c5bd7b91e1bf0040868ea852</t>
  </si>
  <si>
    <t>Gravitytales.com 300x250</t>
  </si>
  <si>
    <t>ddd0a68a976aeda012d98d1c1da13031</t>
  </si>
  <si>
    <t>Moonbunnycafe.com 300x250</t>
  </si>
  <si>
    <t>jimbress@gmail.com</t>
  </si>
  <si>
    <t>theisozone.com</t>
  </si>
  <si>
    <t>32909c5e602cc28c77ec9171c4e8c3b1</t>
  </si>
  <si>
    <t>Theisozone.com 300x250</t>
  </si>
  <si>
    <t>jmadeira@webspectator.com</t>
  </si>
  <si>
    <t>Webspectator (ig.com.br)</t>
  </si>
  <si>
    <t>08237c7dcae250083464804f9ea48c0f</t>
  </si>
  <si>
    <t>Tmz.com Mobile 320x50</t>
  </si>
  <si>
    <t>18ef4d0045ea954067c1b43d0a3e979a</t>
  </si>
  <si>
    <t>Capy.com 728x90</t>
  </si>
  <si>
    <t>1e4220bb8dc7dcc1c7e4d119cc2cd973</t>
  </si>
  <si>
    <t>Girlg.com 728x90</t>
  </si>
  <si>
    <t>1ec0c072b31bc21ebf276fbc4f9c5bc1</t>
  </si>
  <si>
    <t>Egirlgames.net 728x90</t>
  </si>
  <si>
    <t>1f80b9d26883a9ab56f3177159a53174</t>
  </si>
  <si>
    <t>Girlsplay.com 728x90</t>
  </si>
  <si>
    <t>2c9d26bf3108b47423b25bd30b96be99</t>
  </si>
  <si>
    <t>Exame.abril.com.br 300x250</t>
  </si>
  <si>
    <t>3a9d95a930ffe017f8ed3d1da979b10b</t>
  </si>
  <si>
    <t>Panelinha.ig.com.br 728x90</t>
  </si>
  <si>
    <t>3bbe872eec26127120640731c2d44894</t>
  </si>
  <si>
    <t>Veja.abril.com.br 300x250</t>
  </si>
  <si>
    <t>3cce9ab12e5d826fae1e990fd7df0066</t>
  </si>
  <si>
    <t>Egirlgames.net 160x600</t>
  </si>
  <si>
    <t>3fcf430ec87da96cbea49d7f07460ed5</t>
  </si>
  <si>
    <t>Supervasco.com 160x600</t>
  </si>
  <si>
    <t>4e7cc25a959220dad2d4b9e406dd78c5</t>
  </si>
  <si>
    <t>Capy.com 160x600</t>
  </si>
  <si>
    <t>5599a873a6721073e882a16637d5d92d</t>
  </si>
  <si>
    <t>Tabonitobrasil.com 160x600</t>
  </si>
  <si>
    <t>56b161b454c3e5b447f9f61dca5f4079</t>
  </si>
  <si>
    <t>Tabonitobrasil.com 300x250</t>
  </si>
  <si>
    <t>594f980693025509cb8ddda1d56cb9ae</t>
  </si>
  <si>
    <t>Wikia.com 300x600</t>
  </si>
  <si>
    <t>7333b89e4d3a875f7c39d200fd863c99</t>
  </si>
  <si>
    <t>Quatrorodas.abril.com.br 300x250</t>
  </si>
  <si>
    <t>86a6b536b0365c1d0bd44dafd65a5528</t>
  </si>
  <si>
    <t>Guiadoestudante.abril.com.br 300x250</t>
  </si>
  <si>
    <t>8f1420cca37e2a14f7e850c0283033b2</t>
  </si>
  <si>
    <t>Mdemulher.abril.com.br 728x90</t>
  </si>
  <si>
    <t>a17dff9b193c31e5ef733df2efb70ab0</t>
  </si>
  <si>
    <t>Infoescola.com 728x90</t>
  </si>
  <si>
    <t>a41a6f3a927fb29c64323160a01e2d4d</t>
  </si>
  <si>
    <t>Forbes.com 300x600</t>
  </si>
  <si>
    <t>ab7bee6c51efb38dca46cd34ee3fca2f</t>
  </si>
  <si>
    <t>Janelas.tv.br 300x600</t>
  </si>
  <si>
    <t>ac2a59fea273ea1cc90ec330ab5815d7</t>
  </si>
  <si>
    <t>Tmz.com 300x600</t>
  </si>
  <si>
    <t>b07b95cce32253f4b50479046e95e938</t>
  </si>
  <si>
    <t>Mdemulher.abril.com.br Mobile 320x50</t>
  </si>
  <si>
    <t>b0a2a355d5f6e6645c3a562d522e48fd</t>
  </si>
  <si>
    <t>Exame.abril.com.br 728x90</t>
  </si>
  <si>
    <t>b6715722b9e6787cee8f29e54f0c7ece</t>
  </si>
  <si>
    <t>Enjoydressup.com 160x600</t>
  </si>
  <si>
    <t>c199c6a32d427bbd18979c63abdc0c9f</t>
  </si>
  <si>
    <t>Girlg.com 160x600</t>
  </si>
  <si>
    <t>c61bd7af9585cbabf3217e0c003c93e7</t>
  </si>
  <si>
    <t>Panelinha.ig.com.br 160x600</t>
  </si>
  <si>
    <t>ca95226542d6615496ad7592db395370</t>
  </si>
  <si>
    <t>Wikia.com 300x250</t>
  </si>
  <si>
    <t>cf31e4866fecbea349200087bccb912d</t>
  </si>
  <si>
    <t>Veja.abril.com.br 728x90</t>
  </si>
  <si>
    <t>d8852e350e3f35a2c9eaa81f43877323</t>
  </si>
  <si>
    <t>Virgula.uol.com.br 300x250</t>
  </si>
  <si>
    <t>f62068a232aaa67e171ac3bb06df1509</t>
  </si>
  <si>
    <t>Girlsplay.com 160x600</t>
  </si>
  <si>
    <t>f967cdd008ca23b199b8c7941e46f809</t>
  </si>
  <si>
    <t>Tmz.com 300x250</t>
  </si>
  <si>
    <t>fc0b077fa1d7c48f5f018740e2aa13dc</t>
  </si>
  <si>
    <t>Tmz.com Mobile 300x250</t>
  </si>
  <si>
    <t>jmaher@taunton.com</t>
  </si>
  <si>
    <t>Taunton Press (Finecooking.com)</t>
  </si>
  <si>
    <t>2614dbff69ea186d9058307d5168138f</t>
  </si>
  <si>
    <t>Finecooking.com #1</t>
  </si>
  <si>
    <t>34653745dcf05281fbc22296508ec595</t>
  </si>
  <si>
    <t>Finecooking.com #2 728x90</t>
  </si>
  <si>
    <t>515bfdc9e97f4de9b00d44825ba3c993</t>
  </si>
  <si>
    <t>Finehomebuilding.com #2 728x90</t>
  </si>
  <si>
    <t>9ea82b57e5d2adef9e9b5d80a263bd7a</t>
  </si>
  <si>
    <t>Finecooking.com #2 300x250</t>
  </si>
  <si>
    <t>d711a945b99c667dede709be043f7f1a</t>
  </si>
  <si>
    <t>Finecooking.com #1 728x90</t>
  </si>
  <si>
    <t>jn@streamamp.co.uk</t>
  </si>
  <si>
    <t>StreamAMP (Greenatom.net)</t>
  </si>
  <si>
    <t>160a334d6731d133d7e07c0149a3094c</t>
  </si>
  <si>
    <t>Autotrader.com.au AU 728x90</t>
  </si>
  <si>
    <t>17f281f80032a46cb9a15c8f602e3890</t>
  </si>
  <si>
    <t>Usedwolverhampton.co.uk 728x90</t>
  </si>
  <si>
    <t>2313586d13723b9de69caac22541e576</t>
  </si>
  <si>
    <t>Whypennies.com 300x250</t>
  </si>
  <si>
    <t>4d416afeea876225523223c644c58105</t>
  </si>
  <si>
    <t>Efficientu.com 300x250</t>
  </si>
  <si>
    <t>624551446bf7f47ae1c489bccaed6793</t>
  </si>
  <si>
    <t>Golfwrx.com 728x90</t>
  </si>
  <si>
    <t>643e146b84298651b54c053f51730e80</t>
  </si>
  <si>
    <t>Vivaglammagazine.com ATF 300x250</t>
  </si>
  <si>
    <t>7b40cee9dcbed743d712e10a624a42ce</t>
  </si>
  <si>
    <t>Freeridegames.com 300x250 ROS</t>
  </si>
  <si>
    <t>8570dc94f076c49e7ae7704391a4c381</t>
  </si>
  <si>
    <t>Edulegup.com 728x90</t>
  </si>
  <si>
    <t>89567ff77a7ddd8321962e9d909d70d9</t>
  </si>
  <si>
    <t>Edulegup.com 300x250</t>
  </si>
  <si>
    <t>89c575416037e408e7e4a41a17462d98</t>
  </si>
  <si>
    <t>Useddudley.co.uk 300x250</t>
  </si>
  <si>
    <t>a370e6b4ad39de3d0b604c8c68d5b488</t>
  </si>
  <si>
    <t>Wholeparent.com US/UK/CA ATF 300x250</t>
  </si>
  <si>
    <t>a4cdf56e79a8dc354b89663eb57f0eae</t>
  </si>
  <si>
    <t>Vivaglammagazine.com BTF 300x250</t>
  </si>
  <si>
    <t>a4f094dd5889830f698c65310923a320</t>
  </si>
  <si>
    <t>Freeridegames.com 728x90 ROS</t>
  </si>
  <si>
    <t>ad4aaac274d6d853d3146c5f3a56b143</t>
  </si>
  <si>
    <t>Whypennies.com 728x90</t>
  </si>
  <si>
    <t>ae591c036e57b96b88f4260ae208e720</t>
  </si>
  <si>
    <t>Useddudley.co.uk 728x90</t>
  </si>
  <si>
    <t>b4d9ee993317babf54b76236d3ae584b</t>
  </si>
  <si>
    <t>Usedsandwell.co.uk 728x90</t>
  </si>
  <si>
    <t>b998c4fda86d7e823184d64576cd3eaa</t>
  </si>
  <si>
    <t>Autotrader.com.au AU 300x250</t>
  </si>
  <si>
    <t>bb9e96b8bc31a6847ce3787278e68a47</t>
  </si>
  <si>
    <t>Junkmail.co.za Mobile 320x50</t>
  </si>
  <si>
    <t>c3440780de9759e490356c8c99314092</t>
  </si>
  <si>
    <t>Westhamonline.net US 160x600</t>
  </si>
  <si>
    <t>c45eb8ec2f8fc09f7ce7cffcea4be4d0</t>
  </si>
  <si>
    <t>Efficientu.com 728x90</t>
  </si>
  <si>
    <t>c640b812882a5ae3136d9215b4d643e9</t>
  </si>
  <si>
    <t>Newenergystar.com 728x90</t>
  </si>
  <si>
    <t>d5ae94035c0de9ddefa55454cd9b673c</t>
  </si>
  <si>
    <t>Newenergystar.com 300x250</t>
  </si>
  <si>
    <t>d92696c8260181e70b20a78420bac186</t>
  </si>
  <si>
    <t>Theanswerbank.co.uk UK 300x250</t>
  </si>
  <si>
    <t>de5068782f1d0a8275ba28638d927e20</t>
  </si>
  <si>
    <t>Edulegup.com 160x600</t>
  </si>
  <si>
    <t>e1930beae7b7148ee31cced4537bcf1c</t>
  </si>
  <si>
    <t>Usedwolverhampton.co.uk 300x250</t>
  </si>
  <si>
    <t>f11b4698b35e36ca7ddb47ead4de755c</t>
  </si>
  <si>
    <t>Newenergystar.com 160x600</t>
  </si>
  <si>
    <t>f760e04727a26f3efced0a296dc641bb</t>
  </si>
  <si>
    <t>Usedsandwell.co.uk 300x250</t>
  </si>
  <si>
    <t>fd9bbddbd7eeb8b7f2fd93a07ee5b0c9</t>
  </si>
  <si>
    <t>Theanswerbank.co.uk UK 160x600</t>
  </si>
  <si>
    <t>fece0cce4413d447d3b2b12ef0058392</t>
  </si>
  <si>
    <t>Freeridegames.com 160x600 ROS</t>
  </si>
  <si>
    <t>joe.karns@me.com</t>
  </si>
  <si>
    <t>Booshsports.com</t>
  </si>
  <si>
    <t>0b0fa26269421c26905a2c82fa2682d0</t>
  </si>
  <si>
    <t>300x250 - Pass to Adsense 2</t>
  </si>
  <si>
    <t>312fc6c94c1e7739d8200d3c3f765dca</t>
  </si>
  <si>
    <t>300x250 - Pass to Adsense</t>
  </si>
  <si>
    <t>6180b72863e07e5bbcd4b0a98236feab</t>
  </si>
  <si>
    <t>Booshsports.com 728x90</t>
  </si>
  <si>
    <t>975ec589dc7b7f5860e1486d2436b9f8</t>
  </si>
  <si>
    <t>Booshsports.com #2 300x250</t>
  </si>
  <si>
    <t>joe@gopoint.com</t>
  </si>
  <si>
    <t>GoPoint (Funnelbrain.com)</t>
  </si>
  <si>
    <t>419ca3bbb3a1a0fd1310710984d42390</t>
  </si>
  <si>
    <t>Hotelbandit.net #2 728x90</t>
  </si>
  <si>
    <t>6e61439873f4bd9cba988a680da58291</t>
  </si>
  <si>
    <t>Hotelbandit.net #1 300x250</t>
  </si>
  <si>
    <t>990ea80c86a3f5f59f4ee1be5d6b3389</t>
  </si>
  <si>
    <t>Funnelbrain.com #1 728x90</t>
  </si>
  <si>
    <t>aa80742c0585fbc13e8940db5d36406b</t>
  </si>
  <si>
    <t>Hotelbandit.net #1 728x90</t>
  </si>
  <si>
    <t>d73d55c0e5968fc1381e0ac00317c5bf</t>
  </si>
  <si>
    <t>Funnelbrain.com #1 300x250</t>
  </si>
  <si>
    <t>johng@movieweb.com</t>
  </si>
  <si>
    <t>Movieweb.com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</si>
  <si>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</si>
  <si>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</si>
  <si>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</si>
  <si>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</si>
  <si>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</si>
  <si>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</si>
  <si>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</si>
  <si>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</si>
  <si>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</si>
  <si>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INT ATF 300x250</t>
  </si>
  <si>
    <t>johnv@hardlightmedia.com</t>
  </si>
  <si>
    <t>HardLight Media (steamregister.com)</t>
  </si>
  <si>
    <t>07248a33c1e1f9008e5ed8ad593c1e32</t>
  </si>
  <si>
    <t>Steamregister.com ATF 728x90</t>
  </si>
  <si>
    <t>41dc7011c6fc94de01fee4631da67f43</t>
  </si>
  <si>
    <t>Steamregister.com ATF 300x250</t>
  </si>
  <si>
    <t>92f39a860c619e99e573f43ee3615908</t>
  </si>
  <si>
    <t>Steamregister.com BTF 728x90</t>
  </si>
  <si>
    <t>94b12d970e71048add93e7bbbfde1f8f</t>
  </si>
  <si>
    <t>Steamregister.com BTF 300x250</t>
  </si>
  <si>
    <t>jon@stackermedia.com</t>
  </si>
  <si>
    <t>Stacker Media (Slacker.com)</t>
  </si>
  <si>
    <t>02b6f066fa646cfb246ce63c4c508d48</t>
  </si>
  <si>
    <t>To.02.atf.srec 300x250</t>
  </si>
  <si>
    <t>21b6b494395861269896e86864ce2272</t>
  </si>
  <si>
    <t>Breathhv.06.mob.rec - 300x250</t>
  </si>
  <si>
    <t>41a5755f97f4064b77d348a54872ea98</t>
  </si>
  <si>
    <t>To.01.atf.slb 728x90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</si>
  <si>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</si>
  <si>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</si>
  <si>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</si>
  <si>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</si>
  <si>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</si>
  <si>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</si>
  <si>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bbabbf3cfb30830964161ebf6269bcf9</t>
  </si>
  <si>
    <t>To.03.btf.srec 300x250</t>
  </si>
  <si>
    <t>bfa8e9d0ec0b405e00ca4455a79c2675</t>
  </si>
  <si>
    <t>To.04.btf.srec 300x250</t>
  </si>
  <si>
    <t>c57408f4df9ab6c467107b24ef836bd6</t>
  </si>
  <si>
    <t>Breathhv.04.atf.rec - 300x250</t>
  </si>
  <si>
    <t>d7db16573134f0101a3f19fc9899ee7f</t>
  </si>
  <si>
    <t>To.05.btf.slb 728x90</t>
  </si>
  <si>
    <t>db64966759e2a8d2b377cab720ca3f6a</t>
  </si>
  <si>
    <t>Breathhv.07.mob.rec 300x250</t>
  </si>
  <si>
    <t>e3229e33fbeb2710bae4a9f0e16804d3</t>
  </si>
  <si>
    <t>Breathhv.05.atf.rec - 300x250</t>
  </si>
  <si>
    <t>jonl@seccosquared.com</t>
  </si>
  <si>
    <t>Secco Squared (yourdailydish.com)</t>
  </si>
  <si>
    <t>0d51718c9ce270ca507af1e502b9974d</t>
  </si>
  <si>
    <t>Yourdailydish.com BTF 300x250</t>
  </si>
  <si>
    <t>12d0c4595084b75ee0f7d9c81c739ada</t>
  </si>
  <si>
    <t>Definition.org ATF 728x90</t>
  </si>
  <si>
    <t>230fda8995edee7025297e57432b58f9</t>
  </si>
  <si>
    <t>Yourdailydish.com Mobile BTF 300x250</t>
  </si>
  <si>
    <t>2bbec71ca9893d822ac1ba1885710f38</t>
  </si>
  <si>
    <t>Yourdailydish.com ATF 728x90</t>
  </si>
  <si>
    <t>2c24198bd1f8b8d9bbd15aeab6af581e</t>
  </si>
  <si>
    <t>Definition.org ATF 300x250</t>
  </si>
  <si>
    <t>43ace35ecc142fe572786c136ab1ccca</t>
  </si>
  <si>
    <t>Definition.org ATF 160x600</t>
  </si>
  <si>
    <t>59ac10c7286be46884cea7f335129eaa</t>
  </si>
  <si>
    <t>Yourdailydish.com Mobile ATF 300x250</t>
  </si>
  <si>
    <t>6829b95882a7ee8b9d3f5356f2090108</t>
  </si>
  <si>
    <t>Definition.org BTF 728x90</t>
  </si>
  <si>
    <t>7d278517af96d5528f8dbbb17f61f670</t>
  </si>
  <si>
    <t>Yourdailydish.com Mobile BTF 320x50</t>
  </si>
  <si>
    <t>7f3ec4c3632d045699455b852cc51e8c</t>
  </si>
  <si>
    <t>Definition.org ATF 300x600</t>
  </si>
  <si>
    <t>8037b5a881696b294a9e4413a29f38f9</t>
  </si>
  <si>
    <t>Yourdailydish.com ATF 300x600</t>
  </si>
  <si>
    <t>86f66086c62b00fb7c482a7916bc97de</t>
  </si>
  <si>
    <t>Yourdailydish.com Mobile ATF 320x50</t>
  </si>
  <si>
    <t>8cc59e858cd6408db2de44a0ea82e366</t>
  </si>
  <si>
    <t>Yourdailydish.com ATF 160x600</t>
  </si>
  <si>
    <t>a796702614d34545f543b42d8a150798</t>
  </si>
  <si>
    <t>Definition.org BTF 300x250</t>
  </si>
  <si>
    <t>d42847712611c6b5d89e8bc2a23d03e0</t>
  </si>
  <si>
    <t>Yourdailydish.com ATF 300x250</t>
  </si>
  <si>
    <t>e0e147234b8b23da061c373b001c02ee</t>
  </si>
  <si>
    <t>Yourdailydish.com BTF 728x90</t>
  </si>
  <si>
    <t>f23c507c0864e2440fca84985e38d5db</t>
  </si>
  <si>
    <t>Definition.org Mobile ATF 300x250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</si>
  <si>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</si>
  <si>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</si>
  <si>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</si>
  <si>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</si>
  <si>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</si>
  <si>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</si>
  <si>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168b4373daabde6a1e2d4c0de58fb7a7</t>
  </si>
  <si>
    <t>DBT_HOme_300x250_mobile_FB3</t>
  </si>
  <si>
    <t>2832a88d4aa89f0acc8e748c70b4886b</t>
  </si>
  <si>
    <t>DBT_Home_HalfPage_1 300x600</t>
  </si>
  <si>
    <t>3af041a2fe6ab8a4f6f41f30860db360</t>
  </si>
  <si>
    <t>DBT_notas_MediumRectangle_1 300x250</t>
  </si>
  <si>
    <t>3b70159639cb45c34b9d1ca6e9d795da</t>
  </si>
  <si>
    <t>DBT_notas_MediumRectangle_3_LB1</t>
  </si>
  <si>
    <t>4726ad730cf693879f829025a9284527</t>
  </si>
  <si>
    <t>DBT_notas_MediumRectangle_3 300x250</t>
  </si>
  <si>
    <t>5117f6feb34c0033ffc829430a595750</t>
  </si>
  <si>
    <t>DBT_Home_MediumRectangle_2 300x250</t>
  </si>
  <si>
    <t>54c4c9d403e0e2f21523aa758b5ed36d</t>
  </si>
  <si>
    <t>DBT_Home_MediumRectangle_3 300x250</t>
  </si>
  <si>
    <t>72a00b16b246ad3085cd9301b65e5f46</t>
  </si>
  <si>
    <t>DBT_Home_300x250_Mobile_FB4</t>
  </si>
  <si>
    <t>8ab80ad3df6cd0ba2f04b162e927f4e3</t>
  </si>
  <si>
    <t>DBT_Home_300x250_Mobile_FB2</t>
  </si>
  <si>
    <t>afa915184b2c28efcfa661f6a20ea888</t>
  </si>
  <si>
    <t>DBT_Home_300x250_Mobile_FB1</t>
  </si>
  <si>
    <t>eb8b62875db717c65e70c8082a9e9a5a</t>
  </si>
  <si>
    <t>DBT_Home_MediumRectangle_1 300x250</t>
  </si>
  <si>
    <t>ee51f751841c100d8c2be6b9f451568e</t>
  </si>
  <si>
    <t>DBT_Home_728x90_FB4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</si>
  <si>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</si>
  <si>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</si>
  <si>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</si>
  <si>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</si>
  <si>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</si>
  <si>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</si>
  <si>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2ce943c094ea68e7478a19af64545e84</t>
  </si>
  <si>
    <t>Dalealplay.es Mobile ES ATF 300x50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</si>
  <si>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</si>
  <si>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</si>
  <si>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</si>
  <si>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</si>
  <si>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</si>
  <si>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</si>
  <si>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</si>
  <si>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</si>
  <si>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</si>
  <si>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</si>
  <si>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josh@publir.com</t>
  </si>
  <si>
    <t>Publir.com</t>
  </si>
  <si>
    <t>03d66e8845aa4624e39ebf7a1a3d4552</t>
  </si>
  <si>
    <t>WesternjournalismTablet #3 300x250</t>
  </si>
  <si>
    <t>040a75801c9d1255c43ebb5883937eb2</t>
  </si>
  <si>
    <t>WesternjournalismTablet 300x600</t>
  </si>
  <si>
    <t>04adc97128319ad8afc4d1e608fe47e1</t>
  </si>
  <si>
    <t>Takimag.com 728x90</t>
  </si>
  <si>
    <t>09553aaaa9d43008cd948b86f0307efd</t>
  </si>
  <si>
    <t>Usuncut.com #2 300x250</t>
  </si>
  <si>
    <t>09738623081eeea0d6b56e4e3ad560ae</t>
  </si>
  <si>
    <t>Michellemalkin.com 300x250</t>
  </si>
  <si>
    <t>0a256e7a8ab80a129bbb40abda048335</t>
  </si>
  <si>
    <t>Liftable.com #5 300x250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</si>
  <si>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</si>
  <si>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</si>
  <si>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</si>
  <si>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</si>
  <si>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</si>
  <si>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</si>
  <si>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</si>
  <si>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</si>
  <si>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168398afc29985266fe28cfbda65a921</t>
  </si>
  <si>
    <t>Intellectualtakeout.org #2 300x250</t>
  </si>
  <si>
    <t>1730f3a6b1f4797ff5150611b0d3b927</t>
  </si>
  <si>
    <t>Chicksontheright.com 300x600</t>
  </si>
  <si>
    <t>19561f052200a937915a19f4074b2c67</t>
  </si>
  <si>
    <t>Liftable.com 300x250</t>
  </si>
  <si>
    <t>195d53b5ce095b2101f0e78fb31930b8</t>
  </si>
  <si>
    <t>Abovethelaw.com #2 728x90</t>
  </si>
  <si>
    <t>19c7ed25035411045598030d933b3486</t>
  </si>
  <si>
    <t>Thecollegefix.com 160x600</t>
  </si>
  <si>
    <t>1b974abdcfd3497dbbe05a3731d1dffe</t>
  </si>
  <si>
    <t>Breakingdefense.com 728x90</t>
  </si>
  <si>
    <t>1bae377b88dfcc6e493bbea6ed846571</t>
  </si>
  <si>
    <t>ConservativetribuneDesktop #5 300x250</t>
  </si>
  <si>
    <t>1cbcc1ad520133317406f03db8fa7dfc</t>
  </si>
  <si>
    <t>Allenbwest.com 300x600</t>
  </si>
  <si>
    <t>1cd0494a1f1fd7d216722ac9e88f7a93</t>
  </si>
  <si>
    <t>Jewcy.com 728x90</t>
  </si>
  <si>
    <t>1d0bd2ec4e7928150392dee2a5d49a38</t>
  </si>
  <si>
    <t>Addictinginfo.org 300x250</t>
  </si>
  <si>
    <t>21d324ee9be3db8a783d92548d9380d2</t>
  </si>
  <si>
    <t>Davidhenrie.com 300x250</t>
  </si>
  <si>
    <t>23bd7bac81036ae99288554f1b286e07</t>
  </si>
  <si>
    <t>Spectator.org 300x250</t>
  </si>
  <si>
    <t>23f8bcf19ee6b191208c865c969b1ab9</t>
  </si>
  <si>
    <t>Liftable.com #4 300x250</t>
  </si>
  <si>
    <t>2406e1a20ca9dcb7cc2b726145e7fd77</t>
  </si>
  <si>
    <t>Thebolde.com #2 728x90</t>
  </si>
  <si>
    <t>2639ec3665c10ef172b0014cdc186870</t>
  </si>
  <si>
    <t>Abovethelaw.com 300x250</t>
  </si>
  <si>
    <t>2767ed6aef3a14d9326d67a3f98092d6</t>
  </si>
  <si>
    <t>Thebolde.com #4 300x250</t>
  </si>
  <si>
    <t>2b60331cd0e13de2aba895d6d6972430</t>
  </si>
  <si>
    <t>WesternjournalismTablet #2 300x250</t>
  </si>
  <si>
    <t>2bb8bc719cfa138894439c368f38b59c</t>
  </si>
  <si>
    <t>ConservativetribuneDesktop #3 300x250</t>
  </si>
  <si>
    <t>2d0a6b52a00ee1803ec3040773c88eec</t>
  </si>
  <si>
    <t>Medcitynews.com #2 728x90</t>
  </si>
  <si>
    <t>2d98d0d441d9199d26dde787a5fa1b5b</t>
  </si>
  <si>
    <t>Liftable.com 728x90</t>
  </si>
  <si>
    <t>2f1337e95c106483072b84b24f3fb2e3</t>
  </si>
  <si>
    <t>Tpnn.comMobile #2 300x250</t>
  </si>
  <si>
    <t>33b378bf88b0677a8ca0ace465ad7d1f</t>
  </si>
  <si>
    <t>Liftable.comTablet #8 300x250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</si>
  <si>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</si>
  <si>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</si>
  <si>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</si>
  <si>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</si>
  <si>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</si>
  <si>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</si>
  <si>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</si>
  <si>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</si>
  <si>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3ac0de196efcb9e98b09e578cc6dab27</t>
  </si>
  <si>
    <t>Addictinginfo.org #2 300x250</t>
  </si>
  <si>
    <t>40456d50f44cbf4a8b9a5575230b8f23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</si>
  <si>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</si>
  <si>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</si>
  <si>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</si>
  <si>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</si>
  <si>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</si>
  <si>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466fcfeb33bebe45d4d8910cf6126b9d</t>
  </si>
  <si>
    <t>ConservativetribuneTablet 300x250</t>
  </si>
  <si>
    <t>46cfd0ad12064cabde639e68793dbac2</t>
  </si>
  <si>
    <t>Takimag.com 160x600</t>
  </si>
  <si>
    <t>483b0ac1c42482da0b0de8129b2ee0c2</t>
  </si>
  <si>
    <t>WesternjournalismDesktop #3 300x250</t>
  </si>
  <si>
    <t>4a87867130a6087a7262d26e2fc5dc32</t>
  </si>
  <si>
    <t>Truthrevolt.org 300x250</t>
  </si>
  <si>
    <t>4b1c82e9933f024fecaf2d45f2edc31b</t>
  </si>
  <si>
    <t>Tpnn.comTablet #4 300x250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</si>
  <si>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</si>
  <si>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</si>
  <si>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</si>
  <si>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</si>
  <si>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</si>
  <si>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</si>
  <si>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54822ca0d480304f1d41f65fa95f5b1f</t>
  </si>
  <si>
    <t>Thebolde.com 728x90</t>
  </si>
  <si>
    <t>54ef9912b000f8e8109d919779465aa9</t>
  </si>
  <si>
    <t>SheFindsDT 160x600</t>
  </si>
  <si>
    <t>5563df02a61a16ef5ba551820203a308</t>
  </si>
  <si>
    <t>ConservativetribuneTablet #4 300x250</t>
  </si>
  <si>
    <t>559dd27327c555adca6ead7697d916b3</t>
  </si>
  <si>
    <t>Liftable.comTablet #4 300x250</t>
  </si>
  <si>
    <t>55d4c6dccd42607b62530c6a993639e3</t>
  </si>
  <si>
    <t>Newsmax.com 300x250</t>
  </si>
  <si>
    <t>5a22566d73e6972fd7946d67babacadc</t>
  </si>
  <si>
    <t>WesternjournalismTablet #4 300x250</t>
  </si>
  <si>
    <t>5b36a247b1628e4e7e32cdb39f8be40e</t>
  </si>
  <si>
    <t>Theradicals.com #3 300x250</t>
  </si>
  <si>
    <t>5dbdb4d0bdd179492b51b5b7bb337295</t>
  </si>
  <si>
    <t>Hypeline.org 300x250</t>
  </si>
  <si>
    <t>60bb7262b0973e7d5eaf9eaa24e2523b</t>
  </si>
  <si>
    <t>Americannewsx.com 728x90</t>
  </si>
  <si>
    <t>615d0ceb04830ac63064d5ceeb16107f</t>
  </si>
  <si>
    <t>Intellectualtakeout.org #4 300x250</t>
  </si>
  <si>
    <t>61954bf1730bbaf314a9a65796b1c155</t>
  </si>
  <si>
    <t>Art-of-living.info #2 728x90</t>
  </si>
  <si>
    <t>61a8e9eebf98403a815a49132dc54117</t>
  </si>
  <si>
    <t>Theradicals.com 728x90</t>
  </si>
  <si>
    <t>63a15bc4417198cbd54a8bedd679e104</t>
  </si>
  <si>
    <t>Thebolde.com #2 300x250</t>
  </si>
  <si>
    <t>6592409fdfacf58f55d745587daa86fc</t>
  </si>
  <si>
    <t>Thebolde.com #5 300x250</t>
  </si>
  <si>
    <t>66efa8ef06355f0c70da35c246b2e07d</t>
  </si>
  <si>
    <t>ConservativetribuneMobile #5 300x250</t>
  </si>
  <si>
    <t>66ff3dcb663c433fa4497ad50a80b18a</t>
  </si>
  <si>
    <t>Medcitynews.com 300x250</t>
  </si>
  <si>
    <t>67ba2b087550aeed5513bf7545072b7c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</si>
  <si>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</si>
  <si>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</si>
  <si>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</si>
  <si>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</si>
  <si>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</si>
  <si>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6bddfac67b625248588617f462dd49c5</t>
  </si>
  <si>
    <t>Americannewsx.com 300x250</t>
  </si>
  <si>
    <t>6c2f85cb01a07b96ae1b1522ebd27870</t>
  </si>
  <si>
    <t>Theyoungcons.com 728x90</t>
  </si>
  <si>
    <t>6c62b356b569628a50f7f2b28a4d1f6c</t>
  </si>
  <si>
    <t>Intellectualtakeout.org #3 728x90</t>
  </si>
  <si>
    <t>732fc908c237946d959b718fdfa56187</t>
  </si>
  <si>
    <t>Tpnn.comMobile 300x250</t>
  </si>
  <si>
    <t>747b87a8d47e3f2425f36ac65d37f270</t>
  </si>
  <si>
    <t>Liftable.com #8 300x250</t>
  </si>
  <si>
    <t>75fd381ac7cc09a0f5b29e4604f02cce</t>
  </si>
  <si>
    <t>Atlasobscura.com 300x250</t>
  </si>
  <si>
    <t>764fc9b665f40441174e971f8adca093</t>
  </si>
  <si>
    <t>Liftable.comTablet #5 300x250</t>
  </si>
  <si>
    <t>77be76c43e80c352bdf559ffcc45ad01</t>
  </si>
  <si>
    <t>Nesn.com 300x250</t>
  </si>
  <si>
    <t>78325d4ffeaa40f84f36ed2e6d749224</t>
  </si>
  <si>
    <t>Samuel-warde.com #2 300x250</t>
  </si>
  <si>
    <t>7bef7ee227f3a78f27724da9821561f1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</si>
  <si>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</si>
  <si>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</si>
  <si>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</si>
  <si>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</si>
  <si>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</si>
  <si>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7fc50313716aa111f71d4e7b9a307697</t>
  </si>
  <si>
    <t>Intellectualtakeout.org 728x90</t>
  </si>
  <si>
    <t>7fd5f2d9df4b1c2bf805ab4598780bf4</t>
  </si>
  <si>
    <t>Liftable.comTablet #2 300x250</t>
  </si>
  <si>
    <t>80f3567c749242243112aaa7ec20a721</t>
  </si>
  <si>
    <t>Tpnn.com #4 300x250</t>
  </si>
  <si>
    <t>8451ccf551cef1fe5403069a7ca2a35a</t>
  </si>
  <si>
    <t>Bizpacreview.com 300x250</t>
  </si>
  <si>
    <t>898ee031ceeac7eaf4af3acec3771927</t>
  </si>
  <si>
    <t>Theradicals.com #4 300x250</t>
  </si>
  <si>
    <t>8a2c09ab170be2df9ce0f361dc352457</t>
  </si>
  <si>
    <t>Reverbpress.com 300x250</t>
  </si>
  <si>
    <t>8b834e15f63bdbf59582a1d52275ba58</t>
  </si>
  <si>
    <t>Liftable.comMobile #6 300x250</t>
  </si>
  <si>
    <t>8dd623dd5e670b194fba1d609e925bc0</t>
  </si>
  <si>
    <t>Michellemalkin.com #2 160x600</t>
  </si>
  <si>
    <t>8f0731dc0ab35ee041bf7e51b95d6729</t>
  </si>
  <si>
    <t>Breakingenergy.com 300x250</t>
  </si>
  <si>
    <t>8ff1d9c8a41da73ff4dbab4af7343ebc</t>
  </si>
  <si>
    <t>Liftable.comTablet 300x250</t>
  </si>
  <si>
    <t>9040b069f174e749fb4cf5102e14e737</t>
  </si>
  <si>
    <t>Abovethelaw.com #2 300x250</t>
  </si>
  <si>
    <t>91b65762ad02cb2149f9e53217ba6886</t>
  </si>
  <si>
    <t>Liftable.com #2 300x250</t>
  </si>
  <si>
    <t>9381317b7470ee7b1d0377112bf84594</t>
  </si>
  <si>
    <t>Art-of-living.info #2 300x250</t>
  </si>
  <si>
    <t>952d78062628750cc5d97d80d54ddf00</t>
  </si>
  <si>
    <t>Pjmedia.com Instapundit 300x250</t>
  </si>
  <si>
    <t>9b8937b6b9297e9bcee701d2a63cb498</t>
  </si>
  <si>
    <t>Liftable.comMobile #2 300x250</t>
  </si>
  <si>
    <t>9c67f6a190a8bc7cede76564c87f2d82</t>
  </si>
  <si>
    <t>ConservativetribuneTablet #7 300x250</t>
  </si>
  <si>
    <t>9ce51d8fe39ad3991f5befe185e882a2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</si>
  <si>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</si>
  <si>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</si>
  <si>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</si>
  <si>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</si>
  <si>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</si>
  <si>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</si>
  <si>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</si>
  <si>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</si>
  <si>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</si>
  <si>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</si>
  <si>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</si>
  <si>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a43cebe8d97ece0c60058256f9b499b1</t>
  </si>
  <si>
    <t>SheFindsDT 300x250</t>
  </si>
  <si>
    <t>a575f1e83f3a6c2f31d1523ff78c053e</t>
  </si>
  <si>
    <t>Liftable.com #6 300x250</t>
  </si>
  <si>
    <t>a895680621c77c7e52071f230bb7b04c</t>
  </si>
  <si>
    <t>SheFindsDT 300x600</t>
  </si>
  <si>
    <t>a9a283f97efeb22db5aa59c88c7267de</t>
  </si>
  <si>
    <t>Winningdemocrats.com 728x90</t>
  </si>
  <si>
    <t>aad920579b5ffae3053edfbefc34e563</t>
  </si>
  <si>
    <t>Intellectualtakeout.org #2 728x90</t>
  </si>
  <si>
    <t>ae77581834c026065ab1c3fe1629ed55</t>
  </si>
  <si>
    <t>Breakingdefense.com 300x250</t>
  </si>
  <si>
    <t>b154b4b39b958fb7f44be2b5bf744a83</t>
  </si>
  <si>
    <t>Theradicals.com 160x600</t>
  </si>
  <si>
    <t>b1dab2095a68db4515b6838a70fd5bc9</t>
  </si>
  <si>
    <t>Liftable.comMobile 300x250</t>
  </si>
  <si>
    <t>b229388e0779c89c461ac0a577db5613</t>
  </si>
  <si>
    <t>ConservativetribuneMobile 300x250</t>
  </si>
  <si>
    <t>b22fc5cb59d376f23575bb1abea69f6d</t>
  </si>
  <si>
    <t>Intellectualtakeout.org #3 300x250</t>
  </si>
  <si>
    <t>b2b4f36cf8efe7da193e33f55a19975c</t>
  </si>
  <si>
    <t>Art-of-living.info 728x90</t>
  </si>
  <si>
    <t>b36283e1223843accb98368c9f655bb8</t>
  </si>
  <si>
    <t>Jewcy.com 300x600</t>
  </si>
  <si>
    <t>b4ae9db0d2d66a01051350d65931aa3b</t>
  </si>
  <si>
    <t>Lifezette.com #2 300x250</t>
  </si>
  <si>
    <t>b8b797805786dca21210e3c4bcc8657d</t>
  </si>
  <si>
    <t>Cafehayek.com 728x90</t>
  </si>
  <si>
    <t>b988d3b901cc1650528ba2a7c1639365</t>
  </si>
  <si>
    <t>Leftwingnation.org 300x250</t>
  </si>
  <si>
    <t>bab3a2b6c97481906df2ff0051906382</t>
  </si>
  <si>
    <t>Theyoungcons.com 300x250</t>
  </si>
  <si>
    <t>bae385cc030ffd0410ca78912038afae</t>
  </si>
  <si>
    <t>SheFindsDT 728x90</t>
  </si>
  <si>
    <t>bb48686888f7cd9a1c175962a2f63c67</t>
  </si>
  <si>
    <t>WesternjournalismDesktop 300x600</t>
  </si>
  <si>
    <t>bc762c79ca10da549a6e4085e48bd747</t>
  </si>
  <si>
    <t>ConservativetribuneDesktop #4 300x250</t>
  </si>
  <si>
    <t>bd1c69f9bd6a7b491a359b138b062f55</t>
  </si>
  <si>
    <t>Breakingenergy.com 728x90</t>
  </si>
  <si>
    <t>bf2665b739ccc2070edf7e961adbca20</t>
  </si>
  <si>
    <t>Liftable.comTablet #7 300x250</t>
  </si>
  <si>
    <t>bf5d6a09e11fc8981228f33dbf0df674</t>
  </si>
  <si>
    <t>Liftable.com #3 300x250</t>
  </si>
  <si>
    <t>bfcbc609757452488d1ac349e34727e9</t>
  </si>
  <si>
    <t>Medcitynews.com #4 300x250</t>
  </si>
  <si>
    <t>c0702fc5ae8d287b9873f735fda23a18</t>
  </si>
  <si>
    <t>Chicksontheright.com 728x90</t>
  </si>
  <si>
    <t>c28c8a912308a781cf5aeec1b1d04884</t>
  </si>
  <si>
    <t>Usuncut.com 300x250</t>
  </si>
  <si>
    <t>c4fd06c35b0c268a9c2fc42cae6f751d</t>
  </si>
  <si>
    <t>Allenbwest.com 728x90</t>
  </si>
  <si>
    <t>c64dcb8de993b8e1803037783f962005</t>
  </si>
  <si>
    <t>Liftable.comTablet #3 300x250</t>
  </si>
  <si>
    <t>c88db1dfffd1d2a5cb2f759506c8a4d2</t>
  </si>
  <si>
    <t>Takimag.com 300x250</t>
  </si>
  <si>
    <t>c8fac52ed7915b4c8837a238c3c8c3b2</t>
  </si>
  <si>
    <t>Addictinginfo.org #4 300x250</t>
  </si>
  <si>
    <t>c913cc2a379ccc0ce7ef19c2a57af9a2</t>
  </si>
  <si>
    <t>Thebolde.com #3 300x250</t>
  </si>
  <si>
    <t>cb1ae8b0430788ba850aa78d99f51ffb</t>
  </si>
  <si>
    <t>Hypeline.org 728x90</t>
  </si>
  <si>
    <t>cb79d647f6dfdcb6bcdae8245eb604b4</t>
  </si>
  <si>
    <t>Rebootillinois.com 300x600</t>
  </si>
  <si>
    <t>cc80b4bc3d46b22f7d9119b3f9f87813</t>
  </si>
  <si>
    <t>Michellemalkin.com 160x600</t>
  </si>
  <si>
    <t>cd3e850752562ae8068138d6922da4be</t>
  </si>
  <si>
    <t>Lifezette.com #3 300x250</t>
  </si>
  <si>
    <t>ce00c524b3c30f054539ba0517b51757</t>
  </si>
  <si>
    <t>Theradicals.com 300x250</t>
  </si>
  <si>
    <t>d0545984c1e7192aff99418c4d6d5655</t>
  </si>
  <si>
    <t>Dealbreaker.com #2 300x250</t>
  </si>
  <si>
    <t>d30ec3cf678ab5591d41c87c9287c3d3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</si>
  <si>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</si>
  <si>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</si>
  <si>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</si>
  <si>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</si>
  <si>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</si>
  <si>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</si>
  <si>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</si>
  <si>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d823b0db2846532085a73fc5212b84c1</t>
  </si>
  <si>
    <t>WesternjournalismDesktop 300x250</t>
  </si>
  <si>
    <t>da561c61fe99142a659a706c0669791a</t>
  </si>
  <si>
    <t>Liftable.com #7 300x250</t>
  </si>
  <si>
    <t>dbab1958ff88ea57652c20a2645f8c9c</t>
  </si>
  <si>
    <t>ConservativetribuneMobile #3 300x250</t>
  </si>
  <si>
    <t>df42a8a55aba585b9a9ba1467ac74eba</t>
  </si>
  <si>
    <t>ConservativetribuneMobile #6 300x250</t>
  </si>
  <si>
    <t>dfe5cdce117f555a1da15f93abb224af</t>
  </si>
  <si>
    <t>Ifyouonlynews.com 300x250</t>
  </si>
  <si>
    <t>e252e09c22e6d311a0052c3e6c13f900</t>
  </si>
  <si>
    <t>Winningdemocrats.com 300x250</t>
  </si>
  <si>
    <t>e2bf59dc09dc6200e875b9c14f288ab9</t>
  </si>
  <si>
    <t>SheFindsTablet 300x250</t>
  </si>
  <si>
    <t>e3e035f719bce549bb9071744da82d17</t>
  </si>
  <si>
    <t>Davidhenrie.com 728x90</t>
  </si>
  <si>
    <t>e78c07c137a88dba6075c1328a70b2af</t>
  </si>
  <si>
    <t>Powerlineblog.com 728x90</t>
  </si>
  <si>
    <t>ea85f62a1920e1d4f10cabfcc1a6e70d</t>
  </si>
  <si>
    <t>Intellectualtakeout.org 300x250</t>
  </si>
  <si>
    <t>ec8c2cbb5d24b815f7625b8ea8e12839</t>
  </si>
  <si>
    <t>Ricochet.com 300x600</t>
  </si>
  <si>
    <t>ee202ed66f915466ac58954de6f5b449</t>
  </si>
  <si>
    <t>Abovethelaw.com #3 300x250</t>
  </si>
  <si>
    <t>ef87eb5697efba2fe2b85576c8481297</t>
  </si>
  <si>
    <t>ConservativetribuneTablet #3 300x250</t>
  </si>
  <si>
    <t>f2b5939066b5631e2b8fd83ca22d93ba</t>
  </si>
  <si>
    <t>Americannewsx.com #2 300x250</t>
  </si>
  <si>
    <t>f3b9e6c2a0d83ca0736508f6e83dd221</t>
  </si>
  <si>
    <t>Allenbwest.com #2 728x90</t>
  </si>
  <si>
    <t>f47278b261ca824a5b6806df915eae07</t>
  </si>
  <si>
    <t>Liftable.comMobile #3 300x250</t>
  </si>
  <si>
    <t>f4c735f235d6d663ff4a898760930e00</t>
  </si>
  <si>
    <t>ConservativetribuneMobile #2 300x250</t>
  </si>
  <si>
    <t>f4e85d53f7a12cfc182f03c197fdcb9d</t>
  </si>
  <si>
    <t>Medcitynews.com 728x90</t>
  </si>
  <si>
    <t>f89ce5a1d029a3a940f150d5cca24ce1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</si>
  <si>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</si>
  <si>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</si>
  <si>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</si>
  <si>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</si>
  <si>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</si>
  <si>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fd3589722614c606caf142438f2f143c</t>
  </si>
  <si>
    <t>Theyoungcons.com 160x600</t>
  </si>
  <si>
    <t>fdf8056631e9e6f1b19a96bb0234eafb</t>
  </si>
  <si>
    <t>Frontpagemag.com 300x250</t>
  </si>
  <si>
    <t>ff4fcbd0d53b4865647e8c55c00a587d</t>
  </si>
  <si>
    <t>Allenbwest.com #2 300x250</t>
  </si>
  <si>
    <t>josh@sermodigital.com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</si>
  <si>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</si>
  <si>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</si>
  <si>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</si>
  <si>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</si>
  <si>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</si>
  <si>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ec6add8ec655b6601b745da1e796a8c5</t>
  </si>
  <si>
    <t>Ziglarvault.com ATF, ROS 300x250</t>
  </si>
  <si>
    <t>josh@vettimedia.com</t>
  </si>
  <si>
    <t>Vetti Media (supremepatriot.com)</t>
  </si>
  <si>
    <t>10c169eafdc372ede28f88df013cddc5</t>
  </si>
  <si>
    <t>Supremepatriot.com ATF 728x90</t>
  </si>
  <si>
    <t>685bce33ba71d87b0c9ee11f6b38daed</t>
  </si>
  <si>
    <t>Supremepatriot.com BTF #2 300x250</t>
  </si>
  <si>
    <t>79a75f588e418d12d0702e033dc454f4</t>
  </si>
  <si>
    <t>Supremepatriot.com ATF #2 300x250</t>
  </si>
  <si>
    <t>jsloan@onegreenplanet.org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</si>
  <si>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</si>
  <si>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</si>
  <si>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</si>
  <si>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</si>
  <si>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</si>
  <si>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</si>
  <si>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</si>
  <si>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</si>
  <si>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Onegreenplanet.org USA UK AU CA ATF 728x90</t>
  </si>
  <si>
    <t>f2cd83b30433f9ae7c82552733146fb0</t>
  </si>
  <si>
    <t>f8c9396358938d543496bcc3b8243b26</t>
  </si>
  <si>
    <t>jstam@menshealthtrends.com</t>
  </si>
  <si>
    <t>Menshealthtrends.com</t>
  </si>
  <si>
    <t>049488773553d0a36b08457611fba1a2</t>
  </si>
  <si>
    <t>Femmeluxe.com Tier 1 728x90</t>
  </si>
  <si>
    <t>107e0d713749dc4a01927841528a7812</t>
  </si>
  <si>
    <t>Femmeluxe.com #1 160x600</t>
  </si>
  <si>
    <t>289193433fbf2322943dea52ada483b2</t>
  </si>
  <si>
    <t>Femmeluxe.com #2 160x600</t>
  </si>
  <si>
    <t>697f67c99383ac7ec48333638635eba9</t>
  </si>
  <si>
    <t>Femmeluxe.com Tier 2 728x90</t>
  </si>
  <si>
    <t>9da1221e7081d858780390e671d8f159</t>
  </si>
  <si>
    <t>Femmeluxe.com Tier 1 300x250</t>
  </si>
  <si>
    <t>b5185a31feec88b8fcc8df9e945ee12e</t>
  </si>
  <si>
    <t>Femmeluxe.com Tier 2 300x250</t>
  </si>
  <si>
    <t>juraj.polak@timesofmalta.com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</si>
  <si>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</si>
  <si>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</si>
  <si>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</si>
  <si>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</si>
  <si>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</si>
  <si>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</si>
  <si>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</si>
  <si>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eb3fd26869ed931f0127b47797eeec4c</t>
  </si>
  <si>
    <t>Timesofmalta.com INTL 728x90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</si>
  <si>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</si>
  <si>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</si>
  <si>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</si>
  <si>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</si>
  <si>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</si>
  <si>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PYS-MidSlideMobile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</si>
  <si>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</si>
  <si>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</si>
  <si>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</si>
  <si>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</si>
  <si>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</si>
  <si>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</si>
  <si>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</si>
  <si>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</si>
  <si>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</si>
  <si>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HE-BottomSlideDesktop</t>
  </si>
  <si>
    <t>b8d4800d666d995fa551449572605429</t>
  </si>
  <si>
    <t>PYS-BottomSlideMobile</t>
  </si>
  <si>
    <t>bd65ba482419134c07907490fcc00b57</t>
  </si>
  <si>
    <t>PYS-MidSlide</t>
  </si>
  <si>
    <t>bea00fcd47b6011da6d69015efb58c26</t>
  </si>
  <si>
    <t>HE-MidSlideMobile</t>
  </si>
  <si>
    <t>efbb809c2207c057fa9a4eadf77c0484</t>
  </si>
  <si>
    <t>HE-BottomSlideMobile</t>
  </si>
  <si>
    <t>f543ab09d33a5ac7672f960f80009012</t>
  </si>
  <si>
    <t>HE-MidSlideDesktop</t>
  </si>
  <si>
    <t>justin@upliftinteractive.com</t>
  </si>
  <si>
    <t>Uplift Interactive (glamwomen.com)</t>
  </si>
  <si>
    <t>0203bff5c5d45ddc1ad1062643c80d65</t>
  </si>
  <si>
    <t>Okayplayer.com MSG ATF 300x250</t>
  </si>
  <si>
    <t>083dc2a67967d9d39f9e4f09b5f3fb65</t>
  </si>
  <si>
    <t>0a54fad74886a48109e83c31b0d8d368</t>
  </si>
  <si>
    <t>Funnelbrain.com 300x250</t>
  </si>
  <si>
    <t>59886fdf302244b0f9d8960e7a23736e</t>
  </si>
  <si>
    <t>Cad-comic.com 728x90 other tbnr</t>
  </si>
  <si>
    <t>5a03573968ec4f9ab03dbf88f0285743</t>
  </si>
  <si>
    <t>Okayplayer.com US MSG ATF 300x250</t>
  </si>
  <si>
    <t>60012cab4b29c69047c9ee94bf0ea823</t>
  </si>
  <si>
    <t>6f6b6a47647ac74f8190d0f66b99cb5f</t>
  </si>
  <si>
    <t>Okayplayer.com US MSG ATF 728x90</t>
  </si>
  <si>
    <t>70a24c548911fb8d44310614b424611a</t>
  </si>
  <si>
    <t>7bed741f0b0e8ffbf94b1c0fde3a1edc</t>
  </si>
  <si>
    <t>Newgrounds.com 300x250</t>
  </si>
  <si>
    <t>809fe260129336411d26f2e6ea0300ed</t>
  </si>
  <si>
    <t>Cad-comic.com 160x600 ncp rtwr</t>
  </si>
  <si>
    <t>81d35f3be2c5d521fe157c8e8337d067</t>
  </si>
  <si>
    <t>Cad-comic.com 160x600 mp rtwr</t>
  </si>
  <si>
    <t>8361244e8ccb6780a70353e416130845</t>
  </si>
  <si>
    <t>Okayplayer.com ATF 728x90</t>
  </si>
  <si>
    <t>8fda41f7af518f846f451d7f5b1da12c</t>
  </si>
  <si>
    <t>Spriters-resource.com tsr 160</t>
  </si>
  <si>
    <t>97eb9118a6060058d5c75e8953543357</t>
  </si>
  <si>
    <t>Cad-comic.com 728x90 mp tbnr</t>
  </si>
  <si>
    <t>a0fd8aaaf5dc732ab114227950a3c92c</t>
  </si>
  <si>
    <t>a2e4e7d17ab330031534a370886f80d7</t>
  </si>
  <si>
    <t>Cad-comic.com v2 728x90 ncp tbnr</t>
  </si>
  <si>
    <t>a4af2715762c7b57cfd18e44f9d2affb</t>
  </si>
  <si>
    <t>Spriters-resource.com Comments 300x250</t>
  </si>
  <si>
    <t>b1ee9826faf4d1b0bc14b40026bfb91f</t>
  </si>
  <si>
    <t>Okayplayer.com INT ATF 728x90</t>
  </si>
  <si>
    <t>be5df0d1a0169fcf170c64e173b591c8</t>
  </si>
  <si>
    <t>cc8f20b3eb1d0ac4e4e63faeb205d6f6</t>
  </si>
  <si>
    <t>d2f584915b5adf6aefbeb38b03203649</t>
  </si>
  <si>
    <t>Funnelbrain.com 728x90</t>
  </si>
  <si>
    <t>def66da9308726672e6c1602681691fb</t>
  </si>
  <si>
    <t>Hiddenplaybook.com Tablet 300x250</t>
  </si>
  <si>
    <t>ef3a40fedf3d5c4dc01ed19d8ed8d979</t>
  </si>
  <si>
    <t>Spriters-resource.com Footer 728x90</t>
  </si>
  <si>
    <t>f61bc71b885d391fc0aa665635aeac7f</t>
  </si>
  <si>
    <t>fa86e5c49b0609723919fb85baf3c107</t>
  </si>
  <si>
    <t>Hiddenplaybook.com Tablet 728x90</t>
  </si>
  <si>
    <t>fb81b5f6b5281ad1a7df11a94b491828</t>
  </si>
  <si>
    <t>Newgrounds.com 728x90</t>
  </si>
  <si>
    <t>ffd16bb7d57643f24ab6bdd34d410a76</t>
  </si>
  <si>
    <t>Cad-comic.com 160x600 other rtwr</t>
  </si>
  <si>
    <t>justine@culturemagnet.com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</si>
  <si>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</si>
  <si>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</si>
  <si>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</si>
  <si>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</si>
  <si>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</si>
  <si>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1eb1b5b4adfe561ed25412041475238f</t>
  </si>
  <si>
    <t>Howdelish.com 160x600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</si>
  <si>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</si>
  <si>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</si>
  <si>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</si>
  <si>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</si>
  <si>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</si>
  <si>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</si>
  <si>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</si>
  <si>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</si>
  <si>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8d55416cd187d2e991fe2a0cfdd4321c</t>
  </si>
  <si>
    <t>Howdelish.com 300x250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</si>
  <si>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</si>
  <si>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</si>
  <si>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</si>
  <si>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</si>
  <si>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</si>
  <si>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</si>
  <si>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</si>
  <si>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</si>
  <si>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</si>
  <si>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</si>
  <si>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</si>
  <si>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Culturemagnet.com Tier 4 728x90</t>
  </si>
  <si>
    <t>eabf20c666a6ce5427248b7d9b308464</t>
  </si>
  <si>
    <t>Howdelish.com 728x90</t>
  </si>
  <si>
    <t>kanchan@sanfoundry.com</t>
  </si>
  <si>
    <t>Sanfoundry.com</t>
  </si>
  <si>
    <t>0ba885d293b0cae0170a8b45614825f3</t>
  </si>
  <si>
    <t>US B160x600_2S</t>
  </si>
  <si>
    <t>1fdba6793c528b294fa84dc70fc4a257</t>
  </si>
  <si>
    <t>US C300x250_MD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</si>
  <si>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</si>
  <si>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</si>
  <si>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</si>
  <si>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</si>
  <si>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</si>
  <si>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</si>
  <si>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</si>
  <si>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</si>
  <si>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b6a12675f2cb6bf9133cc8b2ba20e937</t>
  </si>
  <si>
    <t>US Sanfoundry.com Mobile-End 320x50</t>
  </si>
  <si>
    <t>ce7a11a7cdbe8fb3f6cbc8cbf33426c5</t>
  </si>
  <si>
    <t>US 300x250_1</t>
  </si>
  <si>
    <t>d374d88386f526298acee93b17d35eef</t>
  </si>
  <si>
    <t>US Sanfoundry.com Mobile #1 Top 320x50</t>
  </si>
  <si>
    <t>df035a8db44fc21b653713ab2779e25c</t>
  </si>
  <si>
    <t>US C300x250_MD2</t>
  </si>
  <si>
    <t>karan@infobase.in</t>
  </si>
  <si>
    <t>MapsOfWorld.com</t>
  </si>
  <si>
    <t>1a6df501e64f86922f223d7a0d998255</t>
  </si>
  <si>
    <t>Mapsofworld.com 160x600 #5</t>
  </si>
  <si>
    <t>55d401e2df65871ea602acc265f37e5e</t>
  </si>
  <si>
    <t>Mapsofworld.com #4 160x600</t>
  </si>
  <si>
    <t>69fdedecd069da2d5d418fbefd701747</t>
  </si>
  <si>
    <t>Mapsofworld.com US ATF 728x90</t>
  </si>
  <si>
    <t>8211600132da05acfe996dd7a5e7e8db</t>
  </si>
  <si>
    <t>Mapsofworld.com #2 160x600</t>
  </si>
  <si>
    <t>86988a7cd44b99bad940d347385ada57</t>
  </si>
  <si>
    <t>Mapsofworld.com 160x600 #6</t>
  </si>
  <si>
    <t>89d90cd686145f3719898077473dd63b</t>
  </si>
  <si>
    <t>Mapsofworld.com #3 160x600</t>
  </si>
  <si>
    <t>98408d1d0416024e52c56bffb0fb0179</t>
  </si>
  <si>
    <t>Mapsofworld.com 160x600</t>
  </si>
  <si>
    <t>kartik@bahola.co</t>
  </si>
  <si>
    <t>ilovehomoeopathy.com</t>
  </si>
  <si>
    <t>kbrady@remedyhealthmedia.com</t>
  </si>
  <si>
    <t>Remedy Health Media (healthcommunities.com)</t>
  </si>
  <si>
    <t>8d8f00fc9333a62b705dc015fbbda6ef</t>
  </si>
  <si>
    <t>Healthcommunities.com 728x90</t>
  </si>
  <si>
    <t>ed02de7faa3e99a6418da6ed15051332</t>
  </si>
  <si>
    <t>Healthcommunities.com Mobile 300x250</t>
  </si>
  <si>
    <t>kellen@americanmilitarynews.com</t>
  </si>
  <si>
    <t>Americanmilitarynews.com</t>
  </si>
  <si>
    <t>57cb490c3814ab368f19c27c63d7e7ad</t>
  </si>
  <si>
    <t>Americanmilitarynews.com Mobile 300x250</t>
  </si>
  <si>
    <t>a7bf5fe1d156a3bd5a491e81931cf842</t>
  </si>
  <si>
    <t>Americanmilitarynews.com 300x250</t>
  </si>
  <si>
    <t>kevin@ranker.com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</si>
  <si>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</si>
  <si>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</si>
  <si>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</si>
  <si>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</si>
  <si>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</si>
  <si>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</si>
  <si>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</si>
  <si>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</si>
  <si>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</si>
  <si>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</si>
  <si>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US Sexy U3 300x250</t>
  </si>
  <si>
    <t>kevin@sureswiftcapital.com</t>
  </si>
  <si>
    <t>SureSwift Capital Inc. (PythonCentral.io)</t>
  </si>
  <si>
    <t>0791787893047d285d0aeb2bb79bb5a5</t>
  </si>
  <si>
    <t>Jqueryhouse.com #1 300x250</t>
  </si>
  <si>
    <t>123d535d80e0287811db61956536628f</t>
  </si>
  <si>
    <t>Html5canvastutorials.com 728x90</t>
  </si>
  <si>
    <t>1578d0ebdeee664fbbb9a9c02aa215ad</t>
  </si>
  <si>
    <t>Html5canvastutorials.com 160x600</t>
  </si>
  <si>
    <t>1e26237022a38e1c67e0cfdb5b439eb6</t>
  </si>
  <si>
    <t>Html5canvastutorials.com #2 300x250</t>
  </si>
  <si>
    <t>21bbd78cfc03ac4cf1707daaefeb6bc6</t>
  </si>
  <si>
    <t>Pythoncentral.io #2 728x90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</si>
  <si>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</si>
  <si>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</si>
  <si>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</si>
  <si>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</si>
  <si>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</si>
  <si>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</si>
  <si>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37fa0b266d19df29110340b5fa952578</t>
  </si>
  <si>
    <t>Cssnewbie.com 300x600</t>
  </si>
  <si>
    <t>3f8b0259ff93c194784830aafeb2a8ae</t>
  </si>
  <si>
    <t>Html5canvastutorials.com #2 728x90</t>
  </si>
  <si>
    <t>460bef7076ad6114666fcc3664a3c9e9</t>
  </si>
  <si>
    <t>Jquerybyexample.net 300x250</t>
  </si>
  <si>
    <t>49be119bf0685fc1ae387d33d88e791b</t>
  </si>
  <si>
    <t>Jqueryhouse.com #1 300x600</t>
  </si>
  <si>
    <t>579ba3cd27c645c3eb17442a4d8824b4</t>
  </si>
  <si>
    <t>Jquerybyexample.net 160x600</t>
  </si>
  <si>
    <t>763ad3643363b013fb5d753027297f1e</t>
  </si>
  <si>
    <t>Cssreset.com 300x600</t>
  </si>
  <si>
    <t>827dfbec33e61e9b60256603ff9e5c91</t>
  </si>
  <si>
    <t>Html5canvastutorials.com 300x250</t>
  </si>
  <si>
    <t>b18049fe96ecb32f452d30899a999e2d</t>
  </si>
  <si>
    <t>Jqueryhouse.com #2 300x250</t>
  </si>
  <si>
    <t>b6722123bc4d968e941ebc8c8b397288</t>
  </si>
  <si>
    <t>Cssreset.com 300x250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</si>
  <si>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</si>
  <si>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</si>
  <si>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</si>
  <si>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</si>
  <si>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</si>
  <si>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</si>
  <si>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</si>
  <si>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</si>
  <si>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c9b46d975744d945f8f448ce9da4a077</t>
  </si>
  <si>
    <t>Thecodeplayer.com #2 300x250</t>
  </si>
  <si>
    <t>ca1729e3dfbdcf57ef58cd579c11e6a3</t>
  </si>
  <si>
    <t>Inserthtml.com #2 728x90</t>
  </si>
  <si>
    <t>e4fb0a73e44ec1c297aab15c1c4d5260</t>
  </si>
  <si>
    <t>Learningjquery.com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</si>
  <si>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</si>
  <si>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</si>
  <si>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</si>
  <si>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</si>
  <si>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</si>
  <si>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</si>
  <si>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f87db996568e8b6ebe965b34af6ff862</t>
  </si>
  <si>
    <t>Jqueryhouse.com #1 728x90</t>
  </si>
  <si>
    <t>kheldt@frequentflyerservices.com</t>
  </si>
  <si>
    <t>Boardingarea.com</t>
  </si>
  <si>
    <t>034372b49fb5dcc65c0cb3250e63e303</t>
  </si>
  <si>
    <t>InsideFlyer NO_InContent_Blog 300x250</t>
  </si>
  <si>
    <t>08c1dd1f661954123811c27d5532e40d</t>
  </si>
  <si>
    <t>InsideFlyer NL_SidebarTop_Forum 300x250</t>
  </si>
  <si>
    <t>092d3c9cca1139223dfb7fe685db8cfe</t>
  </si>
  <si>
    <t>Boardingarea_BelowContent 300x250</t>
  </si>
  <si>
    <t>1b07c7a1e683b1b598fc7fd4fe0c0014</t>
  </si>
  <si>
    <t>InsideFlyer NL_BelowContent_Blog 728x90</t>
  </si>
  <si>
    <t>259a5bb77706ade7af71487fbd458c3b</t>
  </si>
  <si>
    <t>BoardingArea_SidebarTop 300x250</t>
  </si>
  <si>
    <t>296e42f448efb13640f3735672248ad8</t>
  </si>
  <si>
    <t>BoardingArea_AboveContent 728x90</t>
  </si>
  <si>
    <t>2c687af28ef0ffb4519f0cea004532c9</t>
  </si>
  <si>
    <t>InsideFlyer DE_AboveContent_Blog 728x90</t>
  </si>
  <si>
    <t>3602854e7fe94d72cd5b6ded5528b4cd</t>
  </si>
  <si>
    <t>WebFlyer_ContentMediumRectangle 300x250</t>
  </si>
  <si>
    <t>403cd7af0c16169705903d4c572944a1</t>
  </si>
  <si>
    <t>WebFlyer_RightWideSkyscraper 160x600</t>
  </si>
  <si>
    <t>5d51088f534e735a914c59ab6633080b</t>
  </si>
  <si>
    <t>WebFlyer_FooterLeaderboard 728x90</t>
  </si>
  <si>
    <t>89aaf648241c2f5b6ec02d9aa2fc34ad</t>
  </si>
  <si>
    <t>BoardingArea_InContent 300x250</t>
  </si>
  <si>
    <t>9e0bd58d6292c6579d4b9c5d49fa2486</t>
  </si>
  <si>
    <t>InsideFlyer DE_BelowContent_Blog 728x90</t>
  </si>
  <si>
    <t>9ebf3d0e88f9b6d75c5c7c8cb309ce23</t>
  </si>
  <si>
    <t>Boardingarea_AboveContent 300x250</t>
  </si>
  <si>
    <t>aeaeb0b10625f6bd3c204b4d297f321c</t>
  </si>
  <si>
    <t>WebFlyer_HeaderLeaderboard 728x90</t>
  </si>
  <si>
    <t>bb00bde25603f4895d3e89c0b819ef20</t>
  </si>
  <si>
    <t>BoardingArea_BelowContent 728x90</t>
  </si>
  <si>
    <t>c83e0b107292e679087f80c95345e024</t>
  </si>
  <si>
    <t>WebFlyer_LeftWideSkyscraper 160x600</t>
  </si>
  <si>
    <t>cda2d5cd6fdbd94413bd61d3879ba64c</t>
  </si>
  <si>
    <t>BoardingArea_SidebarBottom 300x250</t>
  </si>
  <si>
    <t>dbdc73cd70dc030d69ca5545b9adcbb1</t>
  </si>
  <si>
    <t>InsideFlyer DE_InContent_Blog 300x250</t>
  </si>
  <si>
    <t>e172f053a92cd2aac3a7779a6dfe71f5</t>
  </si>
  <si>
    <t>WebFlyer_FooterMediumRectangle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</si>
  <si>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</si>
  <si>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</si>
  <si>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</si>
  <si>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</si>
  <si>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</si>
  <si>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Zack's Media LLC (MovieRoomReviews.com)</t>
  </si>
  <si>
    <t>kim@digipublishing.net</t>
  </si>
  <si>
    <t>Digi Publishing (Australiahop.com)</t>
  </si>
  <si>
    <t>71027552ebedf77b06bf0c31f1e82040</t>
  </si>
  <si>
    <t>Asiannewsfeed.com 160x600</t>
  </si>
  <si>
    <t>b87bffe9d33c5495dca698720599f92e</t>
  </si>
  <si>
    <t>Asiannewsfeed.com 300x250</t>
  </si>
  <si>
    <t>kimi@kanjoya.com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</si>
  <si>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</si>
  <si>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</si>
  <si>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</si>
  <si>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</si>
  <si>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</si>
  <si>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kingzer196@gmail.com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</si>
  <si>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</si>
  <si>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</si>
  <si>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</si>
  <si>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</si>
  <si>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</si>
  <si>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</si>
  <si>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Kingsmanga.net 300x250</t>
  </si>
  <si>
    <t>kkimerer@sibannacmedia.com</t>
  </si>
  <si>
    <t>Sibannac Media (lifeisaboard.com)</t>
  </si>
  <si>
    <t>0e110b5c176e709e136bce99770f6af2</t>
  </si>
  <si>
    <t>Dynomove.com Mobile 300x250</t>
  </si>
  <si>
    <t>23e34eb5712840ec4840f3273c75ebef</t>
  </si>
  <si>
    <t>Ligastars.com 728x90</t>
  </si>
  <si>
    <t>2f8e24863979a98a0f0279300027b944</t>
  </si>
  <si>
    <t>Lifeisaboard.com 728x90</t>
  </si>
  <si>
    <t>cb841a65c1157a67b4d864b021583f59</t>
  </si>
  <si>
    <t>Cyclerlife.com 300x250</t>
  </si>
  <si>
    <t>ee425fa5a9052843a61f066100ee2e3c</t>
  </si>
  <si>
    <t>Lifeisaboard.com 300x250</t>
  </si>
  <si>
    <t>kreshnov@gmail.com</t>
  </si>
  <si>
    <t>Wikifeet.com</t>
  </si>
  <si>
    <t>72e39e81ddaf0120a14c20b03677540f</t>
  </si>
  <si>
    <t>Wikifeet.com 970x250</t>
  </si>
  <si>
    <t>kris@lakefan.com</t>
  </si>
  <si>
    <t>Realitysteve.com</t>
  </si>
  <si>
    <t>5a04ccf26615a2fbdad4d6375236e641</t>
  </si>
  <si>
    <t>Realitysteve.com 2 300x250</t>
  </si>
  <si>
    <t>ef446d9dac3f21dcc6958e601536a690</t>
  </si>
  <si>
    <t>Realitysteve.com BTF 300x250</t>
  </si>
  <si>
    <t>krishna.pillai@sandesh.com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</si>
  <si>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</si>
  <si>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</si>
  <si>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</si>
  <si>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</si>
  <si>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</si>
  <si>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</si>
  <si>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</si>
  <si>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</si>
  <si>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</si>
  <si>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</si>
  <si>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</si>
  <si>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</si>
  <si>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</si>
  <si>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</si>
  <si>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30e1ce70187c733b60db7be4870aaa42</t>
  </si>
  <si>
    <t>Mail.lycos.com Tier 2 728x90</t>
  </si>
  <si>
    <t>af36199d3d8b02b1aefe43c277242ba3</t>
  </si>
  <si>
    <t>Mail.lycos.com HP 300x250</t>
  </si>
  <si>
    <t>c1421ad51a53e67a9fb53a07be106139</t>
  </si>
  <si>
    <t>Mail.lycos.com Tier 1 728x90</t>
  </si>
  <si>
    <t>Larry@thebloggernetwork.com</t>
  </si>
  <si>
    <t>The Blogger Network</t>
  </si>
  <si>
    <t>733a1be16391aeea01a398cabb922fe1</t>
  </si>
  <si>
    <t>Higherperspectives.com Mobile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</si>
  <si>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</si>
  <si>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</si>
  <si>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</si>
  <si>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</si>
  <si>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</si>
  <si>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</si>
  <si>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leaguecraft@gmail.com</t>
  </si>
  <si>
    <t>leaguecraft.com</t>
  </si>
  <si>
    <t>03f1ef3e1c02d3eb595d52edafe51ccf</t>
  </si>
  <si>
    <t>Leaguecraft.com Tier 2 300x250</t>
  </si>
  <si>
    <t>f7176000ede1df3c1238eacd25763dca</t>
  </si>
  <si>
    <t>Leaguecraft.com Tier 2 160x600</t>
  </si>
  <si>
    <t>legendarylars@gmail.com</t>
  </si>
  <si>
    <t>Legendary Speed (legendaryspeed.com)</t>
  </si>
  <si>
    <t>75b4804fd299e7bbe98fe1dd009e7dd8</t>
  </si>
  <si>
    <t>Legendaryvideos.com #2 300x250</t>
  </si>
  <si>
    <t>ad77beddcba8074aabae7c7beeb8b89e</t>
  </si>
  <si>
    <t>Legendaryspeed.com #2 300x250</t>
  </si>
  <si>
    <t>f5f7771c6ad437d56e5b319c6e35e3b7</t>
  </si>
  <si>
    <t>Legendaryvideos.com #3 300x250</t>
  </si>
  <si>
    <t>ff186e1bbfe0e4ab8de883b3b05977bc</t>
  </si>
  <si>
    <t>Legendaryspeed.com #3 300x250</t>
  </si>
  <si>
    <t>leithfadel@gmail.com</t>
  </si>
  <si>
    <t>Almasdarnews.com</t>
  </si>
  <si>
    <t>706a2b1390e33ead337ca9ea8eb00d51</t>
  </si>
  <si>
    <t>Almasdarnews.com 728x90 Header</t>
  </si>
  <si>
    <t>9558d5d4aa4cf32f05cbe4b1e903d5c2</t>
  </si>
  <si>
    <t>Almasdarnews.com #2 300x250</t>
  </si>
  <si>
    <t>979d806892523b96d62b8636e6d33a08</t>
  </si>
  <si>
    <t>Almasdarnews.com 300x250</t>
  </si>
  <si>
    <t>b95226ebc8ffc0c77e3c5ae9fe0d490f</t>
  </si>
  <si>
    <t>Almasdarnews.com #2 728x90</t>
  </si>
  <si>
    <t>f5e6442d34d661a9b8f6fe7c39bb7bdb</t>
  </si>
  <si>
    <t>Almasdarnews.com 970x250</t>
  </si>
  <si>
    <t>lemar.chawki@gmail.com</t>
  </si>
  <si>
    <t>Japscan.com</t>
  </si>
  <si>
    <t>0a8dc81bd97c0198b466459e754f9d51</t>
  </si>
  <si>
    <t>Japscan.com 728x90</t>
  </si>
  <si>
    <t>60a572916fc88c72f0b58d216c90bae8</t>
  </si>
  <si>
    <t>Lirescan.com 728x90</t>
  </si>
  <si>
    <t>a7cec43f51c7e19c693351150f8a1795</t>
  </si>
  <si>
    <t>Japscan.com 160x600</t>
  </si>
  <si>
    <t>d5b118ffb753ce1a5dbe3fe92e20577d</t>
  </si>
  <si>
    <t>Lirescan.com 160x600</t>
  </si>
  <si>
    <t>lenab@mindadmedia.com</t>
  </si>
  <si>
    <t>Mind Ad Media (cheezburger.com)</t>
  </si>
  <si>
    <t>13506aa8247962f750bc8a187be84bf6</t>
  </si>
  <si>
    <t>Knowyourmeme.com BTF 300x250</t>
  </si>
  <si>
    <t>206221d76daaed12c0e2fe0e1e10896b</t>
  </si>
  <si>
    <t>Knowyourmeme.com BTF 160x600</t>
  </si>
  <si>
    <t>3ada52b33190e4e4e5e59294e35a65b0</t>
  </si>
  <si>
    <t>Cheezburger.com ATF 728x90</t>
  </si>
  <si>
    <t>670ffda9c854183ffa45df3ba21af7eb</t>
  </si>
  <si>
    <t>Ebaumsworld.com ATF 728x90</t>
  </si>
  <si>
    <t>72c23d899c9378eee2ec08e9539afd21</t>
  </si>
  <si>
    <t>Cheezburger.com ATF 300x250</t>
  </si>
  <si>
    <t>90f3b778af560833976da25213bb46f4</t>
  </si>
  <si>
    <t>Cheezburger.com BTF 300x250</t>
  </si>
  <si>
    <t>91950ce67e5e0a6cc6769555a184da77</t>
  </si>
  <si>
    <t>Ebaumsworld.com BTF 300x250</t>
  </si>
  <si>
    <t>a04cb4b68f0742363a804a40dae84d2f</t>
  </si>
  <si>
    <t>Ebaumsworld.com BTF 728x90</t>
  </si>
  <si>
    <t>be8bdb676de459f24b8cbe1f44a46e7d</t>
  </si>
  <si>
    <t>Cheezburger.com BTF 160x600</t>
  </si>
  <si>
    <t>d72873582f551bdbcc41538714dd5426</t>
  </si>
  <si>
    <t>Knowyourmeme.com ATF 300x250</t>
  </si>
  <si>
    <t>f8fde60586b2fb76fbdfaadb8b1c9a05</t>
  </si>
  <si>
    <t>Ebaumsworld.com ATF 300x250</t>
  </si>
  <si>
    <t>lilu05@baidu.com</t>
  </si>
  <si>
    <t>Baidu, Inc. (Hao123.com)</t>
  </si>
  <si>
    <t>3b031c601cea238abaeb88f1ece0c02c</t>
  </si>
  <si>
    <t>Hao123.com FR 300x250</t>
  </si>
  <si>
    <t>e01ddf78bc6e73a837ef724afe1191f1</t>
  </si>
  <si>
    <t>Hao123.com US 300x250</t>
  </si>
  <si>
    <t>lindsay@eatprayfood.com</t>
  </si>
  <si>
    <t>Eatprayfood.com</t>
  </si>
  <si>
    <t>0e2cc10e2ffe94bf1e54a21c714616dd</t>
  </si>
  <si>
    <t>Crankypet.com Tier 3 728x90</t>
  </si>
  <si>
    <t>13949de269051a1c662271d04b2bd6d7</t>
  </si>
  <si>
    <t>Cookingcookie.com Tier 3 728x90</t>
  </si>
  <si>
    <t>2184ca20a72d4a2a08039b1e62516d3e</t>
  </si>
  <si>
    <t>Singalongmom.com Tier 2 300x250</t>
  </si>
  <si>
    <t>3927753a5acb7a6c3514b09c62b145d0</t>
  </si>
  <si>
    <t>Parentingintuition.com Tier 2 300x250</t>
  </si>
  <si>
    <t>3f0015f9c791def31f6dacf4d6220d68</t>
  </si>
  <si>
    <t>Cookingcookie.com Tier 2 300x250</t>
  </si>
  <si>
    <t>401125f5a867beb8982c4869aa177528</t>
  </si>
  <si>
    <t>Parentingintuition.com Tier 3 300x250</t>
  </si>
  <si>
    <t>4331ae93f63535dd5800c2aa10b415da</t>
  </si>
  <si>
    <t>Parentingintuition.com Tier 2 728x90</t>
  </si>
  <si>
    <t>4981c919263b6515bb6a62dea2cacfed</t>
  </si>
  <si>
    <t>Eatprayfood.com Tier 3 300x250</t>
  </si>
  <si>
    <t>4ad85dea5f730c8f53eb9bd98ec7e80c</t>
  </si>
  <si>
    <t>Singalongmom.com 300x250</t>
  </si>
  <si>
    <t>51a615699e488b7c7f8b96387820c127</t>
  </si>
  <si>
    <t>Eatprayfood.com 728x90</t>
  </si>
  <si>
    <t>56114194c787e5e47dd5d685fed252ee</t>
  </si>
  <si>
    <t>Singalongmom.com 728x90</t>
  </si>
  <si>
    <t>665fad04b336e32e6545f8119564439a</t>
  </si>
  <si>
    <t>Cookingcookie.com 728x90</t>
  </si>
  <si>
    <t>7b7a3484542393ee99cc07d5f2d70892</t>
  </si>
  <si>
    <t>Singalongmom.com Tier 2 728x90</t>
  </si>
  <si>
    <t>8175cc966c99b38d0eac6c1560b717d4</t>
  </si>
  <si>
    <t>Parentingintuition.com 300x250</t>
  </si>
  <si>
    <t>8acaf63b1fcf1fd335f29ccacc0d31a8</t>
  </si>
  <si>
    <t>Crankypet.com Tier 2 300x250</t>
  </si>
  <si>
    <t>9120db6e59b805642d4dd339165408de</t>
  </si>
  <si>
    <t>Eatprayfood.com Tier 3 728x90</t>
  </si>
  <si>
    <t>95839c5d07bb51f9dd61cf4d7ee5399a</t>
  </si>
  <si>
    <t>Eatprayfood.com Tier 2 728x90</t>
  </si>
  <si>
    <t>ae10ac94f7b9ec0abd305a9e015d11ca</t>
  </si>
  <si>
    <t>Crankypet.com 300x250</t>
  </si>
  <si>
    <t>b230b656ce1e0ada8dee282f02100e6b</t>
  </si>
  <si>
    <t>Singalongmom.com Tier 3 728x90</t>
  </si>
  <si>
    <t>b3300105ac0f56f60acab02bb25716a0</t>
  </si>
  <si>
    <t>Crankypet.com Tier 2 728x90</t>
  </si>
  <si>
    <t>b433cc0d17fcf9edb80fa9b8f8062d79</t>
  </si>
  <si>
    <t>Crankypet.com 728x90</t>
  </si>
  <si>
    <t>b804113c2a7bab05b8d8b0ea8fef6360</t>
  </si>
  <si>
    <t>Parentingintuition.com 728x90</t>
  </si>
  <si>
    <t>cbc52717001ae2877a7f7216fa082e14</t>
  </si>
  <si>
    <t>Singalongmom.com Tier 3 300x250</t>
  </si>
  <si>
    <t>d169b587d833f0a3f16fcccf4fec5d0a</t>
  </si>
  <si>
    <t>Crankypet.com Tier 3 300x250</t>
  </si>
  <si>
    <t>d79ab6a29d127da8bc0bf4f8ae7297c8</t>
  </si>
  <si>
    <t>Parentingintuition.com Tier 3 728x90</t>
  </si>
  <si>
    <t>eac72337b2db5a916a6e03ba0a7120a5</t>
  </si>
  <si>
    <t>Cookingcookie.com 300x250</t>
  </si>
  <si>
    <t>ed697af15afdb3f93e52fba872b66f13</t>
  </si>
  <si>
    <t>Eatprayfood.com Tier 2 300x250</t>
  </si>
  <si>
    <t>f47d4077c42510feebd377b517a48284</t>
  </si>
  <si>
    <t>Cookingcookie.com Tier 2 728x90</t>
  </si>
  <si>
    <t>fac32c5cf96a0850016eeed56368bf37</t>
  </si>
  <si>
    <t>Cookingcookie.com Tier 3 300x250</t>
  </si>
  <si>
    <t>fd2bb4759676d8c1444f9fdf1bd5eed4</t>
  </si>
  <si>
    <t>Eatprayfood.com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</si>
  <si>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</si>
  <si>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</si>
  <si>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</si>
  <si>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</si>
  <si>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</si>
  <si>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</si>
  <si>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</si>
  <si>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</si>
  <si>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</si>
  <si>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</si>
  <si>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</si>
  <si>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</si>
  <si>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</si>
  <si>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</si>
  <si>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</si>
  <si>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</si>
  <si>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lisa@rplogic.com</t>
  </si>
  <si>
    <t>RP Logic (Candycrush-cheats.com)</t>
  </si>
  <si>
    <t>e616d2236eabb95c5b295812ec7c0b3d</t>
  </si>
  <si>
    <t>Candycrush-cheats.com ATF #1 300x250</t>
  </si>
  <si>
    <t>f178662852d5c7c8d390ca9ebeddd2ae</t>
  </si>
  <si>
    <t>Candycrush-cheats.com BTF #3 300x250</t>
  </si>
  <si>
    <t>liujia@navigation-network.com</t>
  </si>
  <si>
    <t>Navigation Network (navegaki.com)</t>
  </si>
  <si>
    <t>11d6e38d020d426da37d17e2be8a6290</t>
  </si>
  <si>
    <t>Atajitos.com_right1  300x250</t>
  </si>
  <si>
    <t>14e8b6549b0a317bf43dddbac9949b32</t>
  </si>
  <si>
    <t>Searchtudo.com 160x600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</si>
  <si>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</si>
  <si>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</si>
  <si>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</si>
  <si>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</si>
  <si>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</si>
  <si>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</si>
  <si>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</si>
  <si>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</si>
  <si>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</si>
  <si>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</si>
  <si>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</si>
  <si>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</si>
  <si>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</si>
  <si>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</t>
  </si>
  <si>
    <t>06dc435cb346b258317c061f2e9ce633</t>
  </si>
  <si>
    <t>Aujourdhui.com 160x600</t>
  </si>
  <si>
    <t>f69a0d0eb9099894dee881d568dbd765</t>
  </si>
  <si>
    <t>Aujourdhui.com 300x250</t>
  </si>
  <si>
    <t>luciano.islas@us.corp.terra.com</t>
  </si>
  <si>
    <t>Terra Networks Operations Inc (terra.com.br)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</si>
  <si>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</si>
  <si>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</si>
  <si>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</si>
  <si>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</si>
  <si>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</si>
  <si>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</si>
  <si>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1b94d648ad6bab72ded69120667f59a8</t>
  </si>
  <si>
    <t>Noticias.terra.com.mx Mobile 320x50</t>
  </si>
  <si>
    <t>1cd0dbcbd8e34eaa9985ee9bcd9dab24</t>
  </si>
  <si>
    <t>Terra.com 728x90</t>
  </si>
  <si>
    <t>1e503915ab51fed0564cd376b9c6b348</t>
  </si>
  <si>
    <t>Vidayestilo.terra.com.mx MX 728x90</t>
  </si>
  <si>
    <t>20fe201f55b5cd6cb9602c2d19d1c332</t>
  </si>
  <si>
    <t>Esportes.terra.com.br Mobile 320x50</t>
  </si>
  <si>
    <t>2e5fcf4f34502e1b884fd8dda8aebb14</t>
  </si>
  <si>
    <t>Entretenimiento.terra.com.mx MX 728x90</t>
  </si>
  <si>
    <t>b8ad2a1c05c850b221b8b036480c4a7d</t>
  </si>
  <si>
    <t>Noticias.terra.com.mx MX 728x90</t>
  </si>
  <si>
    <t>c2fb209063c1466a1fb05fe1f8fce893</t>
  </si>
  <si>
    <t>Noticias.terra.com.mx MX 300x600</t>
  </si>
  <si>
    <t>lukas@vinted.com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</si>
  <si>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</si>
  <si>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</si>
  <si>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</si>
  <si>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</si>
  <si>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</si>
  <si>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</si>
  <si>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</si>
  <si>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</si>
  <si>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</si>
  <si>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</si>
  <si>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</si>
  <si>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</si>
  <si>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</si>
  <si>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</si>
  <si>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</si>
  <si>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</si>
  <si>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</si>
  <si>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</si>
  <si>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</si>
  <si>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</si>
  <si>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</si>
  <si>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</si>
  <si>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</si>
  <si>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8331c883d8d59e68c9c699b6f10a9028</t>
  </si>
  <si>
    <t>Kleiderkreisel.de Herrenmode 300x250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</si>
  <si>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</si>
  <si>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</si>
  <si>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</si>
  <si>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</si>
  <si>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</si>
  <si>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</si>
  <si>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</si>
  <si>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</si>
  <si>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fa691bdb896198de4dfe0717faeaf750</t>
  </si>
  <si>
    <t>Kleiderkreisel.de Other 300x250</t>
  </si>
  <si>
    <t>luke@threeringfocus.com</t>
  </si>
  <si>
    <t>Three Ring Focus (peopleofwalmart.com)</t>
  </si>
  <si>
    <t>c3173f85603cb5add37beac89ff3690b</t>
  </si>
  <si>
    <t>Peopleofwalmart.com 728x90</t>
  </si>
  <si>
    <t>cefa526630bc1386c7a9554baa29a6b8</t>
  </si>
  <si>
    <t>Girlsinyogapants.com 300x250</t>
  </si>
  <si>
    <t>df1a784f2f4832f228763b8d87a45036</t>
  </si>
  <si>
    <t>Girlsinyogapants.com 728x90</t>
  </si>
  <si>
    <t>df6d824f69ec0f10b473e04cbb050b91</t>
  </si>
  <si>
    <t>Peopleofwalmart.com 300x250</t>
  </si>
  <si>
    <t>lus@nana10.tv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</si>
  <si>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</si>
  <si>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</si>
  <si>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</si>
  <si>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</si>
  <si>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</si>
  <si>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</si>
  <si>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</si>
  <si>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</si>
  <si>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</si>
  <si>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</si>
  <si>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</si>
  <si>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</si>
  <si>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</si>
  <si>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</si>
  <si>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Nana10.co.il_UK 300x250</t>
  </si>
  <si>
    <t>m4sj4y@gmail.com</t>
  </si>
  <si>
    <t>Emuparadise.me</t>
  </si>
  <si>
    <t>01e8a8538c0f751b51842a7874eea052</t>
  </si>
  <si>
    <t>Emuparadise.me ROW 300x250</t>
  </si>
  <si>
    <t>9c8fd23c7592c6e54dee52641e509a20</t>
  </si>
  <si>
    <t>Emuparadise.mobi Mobile 300x250</t>
  </si>
  <si>
    <t>mackin@2paragraphs.com</t>
  </si>
  <si>
    <t>2paragraphs.com</t>
  </si>
  <si>
    <t>22b9903153c1b9506e64aaf3841b963e</t>
  </si>
  <si>
    <t>2paragraphs.com ATF 300x250</t>
  </si>
  <si>
    <t>40e6e78071dbd2bc6d1958eaec0e0b07</t>
  </si>
  <si>
    <t>2paragraphs.com BTF 728x90</t>
  </si>
  <si>
    <t>54e36334d45d528cbce457d137ca9fa1</t>
  </si>
  <si>
    <t>2paragraphs.com BTF 2 300x250</t>
  </si>
  <si>
    <t>94c1129e9bf822843f8d0f76d43506b6</t>
  </si>
  <si>
    <t>2paragraphs.com BTF 300x250</t>
  </si>
  <si>
    <t>c825582ed198bccfe29c0cf85608d2ac</t>
  </si>
  <si>
    <t>2paragraphs.com ATF 728x90</t>
  </si>
  <si>
    <t>mail@bk-tt.com</t>
  </si>
  <si>
    <t>ani88.com</t>
  </si>
  <si>
    <t>441f9c096b5563c76eb8f4c4952f718a</t>
  </si>
  <si>
    <t>94cc79a6e420e540b17865737fb666e3</t>
  </si>
  <si>
    <t>c5630a95f1d819738315534e6559c01e</t>
  </si>
  <si>
    <t>mail@dicountbookdistributors.com</t>
  </si>
  <si>
    <t>Alliance</t>
  </si>
  <si>
    <t>14d2f07ee3d6f640dbb57822d4b1476c</t>
  </si>
  <si>
    <t>Allenwestrepublic.com Mobile 300x250</t>
  </si>
  <si>
    <t>17e084ea9e61abcc805f000b4e9aec27</t>
  </si>
  <si>
    <t>Conservativebyte.com 300x600</t>
  </si>
  <si>
    <t>2605f982d0f3900a1a67c4c2780c2633</t>
  </si>
  <si>
    <t>Themattwalshblog.com 728x90</t>
  </si>
  <si>
    <t>2dad42f3cf0374e2e152a25c16cf78f9</t>
  </si>
  <si>
    <t>Themattwalshblog.com 300x600</t>
  </si>
  <si>
    <t>323d75e9985666427095caa40b4386af</t>
  </si>
  <si>
    <t>Usherald.com 728x90</t>
  </si>
  <si>
    <t>37db214715099f6e4b36812196bf8b43</t>
  </si>
  <si>
    <t>Shark-tank.com 300x250</t>
  </si>
  <si>
    <t>394c19261a006975f340748d17a766ba</t>
  </si>
  <si>
    <t>Conservativevideos.com 300x250</t>
  </si>
  <si>
    <t>3e95961d084ec49eb8c3c87b3912e4af</t>
  </si>
  <si>
    <t>48e4f3f1cdddfce44e39ed5e0c7c2db9</t>
  </si>
  <si>
    <t>Usherald.com 300x600</t>
  </si>
  <si>
    <t>4952c35135163b48e77f84a31da4a9ef</t>
  </si>
  <si>
    <t>Clashdaily.com 300x600</t>
  </si>
  <si>
    <t>62236d395f6543689795ee16b448588c</t>
  </si>
  <si>
    <t>Dailysurge.com 160x600</t>
  </si>
  <si>
    <t>64fa436db2d589cbf56c5b538b978e0d</t>
  </si>
  <si>
    <t>Theblacksphere.net 160x600</t>
  </si>
  <si>
    <t>6da1a091ce6b2228639cb9cbb980640a</t>
  </si>
  <si>
    <t>Usherald.com 300x250</t>
  </si>
  <si>
    <t>730ed74bf12aa85afc68e79ef21e67d0</t>
  </si>
  <si>
    <t>Conservativevideos.com 300x600</t>
  </si>
  <si>
    <t>869f323c563c5aedbf3cbed9c70ddea0</t>
  </si>
  <si>
    <t>Constitution.com 300x250</t>
  </si>
  <si>
    <t>89ed5a742201ef9d3c664bf8484a4e0e</t>
  </si>
  <si>
    <t>Shark-tank.com 728x90</t>
  </si>
  <si>
    <t>8cd90a38754f202dbcd5f82b483642d3</t>
  </si>
  <si>
    <t>Clashdaily.com 728x90</t>
  </si>
  <si>
    <t>944e380f5ae483722d2ae7522a888344</t>
  </si>
  <si>
    <t>Theblacksphere.net 728x90</t>
  </si>
  <si>
    <t>946f2d26c8e7b05ab849adc437d8a9aa</t>
  </si>
  <si>
    <t>Shark-tank.com 160x600</t>
  </si>
  <si>
    <t>acb991d2a52df3408518f0eb6a92b2c3</t>
  </si>
  <si>
    <t>Girlsjustwannahaveguns.com 300x250</t>
  </si>
  <si>
    <t>b0dc629bc93bbeff9ea5729d81a8324d</t>
  </si>
  <si>
    <t>Girlsjustwannahaveguns.com 160x600</t>
  </si>
  <si>
    <t>b82e1ff1d7580259c01b3ce8d04feb6a</t>
  </si>
  <si>
    <t>Themattwalshblog.com 160x600</t>
  </si>
  <si>
    <t>c0f803b6b559dcd70d7bd24f75f1002c</t>
  </si>
  <si>
    <t>Theblacksphere.net 300x250</t>
  </si>
  <si>
    <t>d1bf56bea9b5e68662b900717f750df0</t>
  </si>
  <si>
    <t>Girlsjustwannahaveguns.com 300x600</t>
  </si>
  <si>
    <t>dca7794b7f2cfbd0b0aa0416d2060901</t>
  </si>
  <si>
    <t>Girlsjustwannahaveguns.com 728x90</t>
  </si>
  <si>
    <t>dd1c1c8c1c653d18a859559f1e785d94</t>
  </si>
  <si>
    <t>Constitution.com 728x90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</si>
  <si>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</si>
  <si>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</si>
  <si>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</si>
  <si>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</si>
  <si>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</si>
  <si>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</si>
  <si>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dc9b55b26603e2a24f50e0a58509af8d</t>
  </si>
  <si>
    <t>Monitor.hr</t>
  </si>
  <si>
    <t>malcolmc@roimediaconsultants.com</t>
  </si>
  <si>
    <t>ROI Media Consultants (realtor.com)</t>
  </si>
  <si>
    <t>044e06e685e2189cb325e12f41b478d0</t>
  </si>
  <si>
    <t>Everyjoe.com 728x90</t>
  </si>
  <si>
    <t>0776e890c35166d518e9beaf6e84fbeb</t>
  </si>
  <si>
    <t>Thegloss.com 728x90</t>
  </si>
  <si>
    <t>08a55db26f55d75e452c780242716ecb</t>
  </si>
  <si>
    <t>123greetings.com - DIR - 300</t>
  </si>
  <si>
    <t>0983f3f7ed48b4d707fc8efe85fc237f</t>
  </si>
  <si>
    <t>Wellnest.topix.com 300x250</t>
  </si>
  <si>
    <t>0ae1ab22b1775e23d088c8e43632aa09</t>
  </si>
  <si>
    <t>Fashionblackout.com 300x250</t>
  </si>
  <si>
    <t>0e5f071962f17187b1f799d47caf4917</t>
  </si>
  <si>
    <t>Gazette.com 160x600</t>
  </si>
  <si>
    <t>0ea4e43c7c8e90e83072f405d694c92b</t>
  </si>
  <si>
    <t>Majorleaguegaming.com #2 BTF 728x90</t>
  </si>
  <si>
    <t>0fc55f29fee8f51c27336285dd903d1f</t>
  </si>
  <si>
    <t>pch.com - 2015 - 728</t>
  </si>
  <si>
    <t>112e298b29128089f06877e6e8e5e695</t>
  </si>
  <si>
    <t>Cyclingnews.com DIR 300x250</t>
  </si>
  <si>
    <t>15a768103ce0e2b90df031f5bb8c503c</t>
  </si>
  <si>
    <t>Anchorfree.us 300x250</t>
  </si>
  <si>
    <t>164b660180dfd5e4ea0fb8297ea752e9</t>
  </si>
  <si>
    <t>Game-oldies.com 300x250</t>
  </si>
  <si>
    <t>17383e21b0717d68f374cb6a2a1acf8d</t>
  </si>
  <si>
    <t>Gazette.com 300x250</t>
  </si>
  <si>
    <t>18f62ce9294efded134e3514883e2f7d</t>
  </si>
  <si>
    <t>Wreg.com 300x250</t>
  </si>
  <si>
    <t>1b023068208615004d4aeb420709617f</t>
  </si>
  <si>
    <t>Blackbeat.topix.com 160x600</t>
  </si>
  <si>
    <t>1bad0afb44d355e20584d512465cee2c</t>
  </si>
  <si>
    <t>Weeklyfit.com 300x250</t>
  </si>
  <si>
    <t>1f1d17c479c6aafaae0eff47e2341b6d</t>
  </si>
  <si>
    <t>Androidandme.com 300x250</t>
  </si>
  <si>
    <t>1f9218e6649b74d16afbfa97a133052b</t>
  </si>
  <si>
    <t>Agar.io 300x250</t>
  </si>
  <si>
    <t>23859cdc3cb922d44eb8831e05bc36ec</t>
  </si>
  <si>
    <t>Filme-bune.net 728x90</t>
  </si>
  <si>
    <t>267a9f4a4034381836e75117fccfd7d2</t>
  </si>
  <si>
    <t>123greetings.com - DIR - 728</t>
  </si>
  <si>
    <t>29c9f263a0ed004489658ed458f0504d</t>
  </si>
  <si>
    <t>Addictinggames.com DIR 300x250</t>
  </si>
  <si>
    <t>2db88f6452ad29905d7abb7de5e23199</t>
  </si>
  <si>
    <t>Davidicke.com 300x250</t>
  </si>
  <si>
    <t>304af85536c9701742093daf88d80609</t>
  </si>
  <si>
    <t>Fashionitch.com 300x250</t>
  </si>
  <si>
    <t>34ca19efe3fe02fcfa16c5857f3eb430</t>
  </si>
  <si>
    <t>Theblaze.com - 300x250</t>
  </si>
  <si>
    <t>38c137192e73253f7228ce6ef0134fde</t>
  </si>
  <si>
    <t>Cookthefood.com 300x250</t>
  </si>
  <si>
    <t>3ad7b4980b879ab48549dd70c3687ddc</t>
  </si>
  <si>
    <t>Neighbors.whitepages.com 728x90</t>
  </si>
  <si>
    <t>3aeb09b103e2d5cd4592bbb9dc1b1d00</t>
  </si>
  <si>
    <t>move.com - 2 - 728</t>
  </si>
  <si>
    <t>402006828abb6d33408c75e5763f2719</t>
  </si>
  <si>
    <t>Blackbeat.topix.com 300x600</t>
  </si>
  <si>
    <t>41161a3435dafeca2462444cf4b6ebb5</t>
  </si>
  <si>
    <t>Majorleaguegaming.com #2 ATF 300x250</t>
  </si>
  <si>
    <t>43d01bfd03c050f8647669da7518844e</t>
  </si>
  <si>
    <t>legacy.com - 2015 - 300</t>
  </si>
  <si>
    <t>4a6added690ba41cab18d939ea455fee</t>
  </si>
  <si>
    <t>Perezhilton.com ATF 728x90</t>
  </si>
  <si>
    <t>4b39a78a231f6bcad5c59728608462fd</t>
  </si>
  <si>
    <t>Abendblatt.de 300x250</t>
  </si>
  <si>
    <t>4d2d8120b39d99ac9ee126888ecf124b</t>
  </si>
  <si>
    <t>Addictinggames.com DIR 160x600</t>
  </si>
  <si>
    <t>4dda764023c6aca3a97dcd445da52f7c</t>
  </si>
  <si>
    <t>Teaser-trailer.com 300x250</t>
  </si>
  <si>
    <t>4ddc96c53731c74b795653b91a8170da</t>
  </si>
  <si>
    <t>Perezhilton.com BTF 300x250</t>
  </si>
  <si>
    <t>5133e4e7833f8af123a204c11b58b4cc</t>
  </si>
  <si>
    <t>legacy.com - 2015 - 50 - 728</t>
  </si>
  <si>
    <t>557b9baf00b5650127fe5b682e212fd3</t>
  </si>
  <si>
    <t>Startinghobbies.com 300x250</t>
  </si>
  <si>
    <t>597201dadee750fdf9b4fa8d996278a1</t>
  </si>
  <si>
    <t>Cheatcc.com 300x250</t>
  </si>
  <si>
    <t>5ee426684e62ab7c1b5de61a67a1d17b</t>
  </si>
  <si>
    <t>Babywithclass.com 300x250</t>
  </si>
  <si>
    <t>63c842ed612b71eea11151d9009a45bc</t>
  </si>
  <si>
    <t>411.com 300x250</t>
  </si>
  <si>
    <t>66eadffaef15e0682a9c5f28e3ed0ed5</t>
  </si>
  <si>
    <t>Move.com - 2 - 300</t>
  </si>
  <si>
    <t>6722e19824ce48b66f2de9b17d490e45</t>
  </si>
  <si>
    <t>Thegloss.com 300x250</t>
  </si>
  <si>
    <t>67b50fc33e6d7816088e42ab386251f6</t>
  </si>
  <si>
    <t>Yournationnews.com 300x250</t>
  </si>
  <si>
    <t>68ba17a1a805c60485a6de3fa13c07f0</t>
  </si>
  <si>
    <t>Destinytracker.com 300x250</t>
  </si>
  <si>
    <t>6b78bc059ab46c3c0dba88e047f20322</t>
  </si>
  <si>
    <t>Harpersbazaar.com DIR 300x250</t>
  </si>
  <si>
    <t>6c8d90cc7d07760091bcefb495b39d12</t>
  </si>
  <si>
    <t>9gag.com 728x90</t>
  </si>
  <si>
    <t>6d22297d4953b8ff1790d267e81940b6</t>
  </si>
  <si>
    <t>Thefirearmblog.com 728x90</t>
  </si>
  <si>
    <t>6f0b29c4468a1aafb708aa9aa4d39227</t>
  </si>
  <si>
    <t>Hallofskill.com 300x250</t>
  </si>
  <si>
    <t>735499ab911b6a9c0023434641dd91e8</t>
  </si>
  <si>
    <t>pch.com - 2015.v3 - 728</t>
  </si>
  <si>
    <t>7664eeae4c2e27da6e72bade8185e5ab</t>
  </si>
  <si>
    <t>Stars.topix.com 728x90</t>
  </si>
  <si>
    <t>77295d744a99f515d76453d9760737e3</t>
  </si>
  <si>
    <t>Thefrisky.com 300x250</t>
  </si>
  <si>
    <t>778895494b1d6d1b1eca10d96809d501</t>
  </si>
  <si>
    <t>Thefirearmblog.com 300x250</t>
  </si>
  <si>
    <t>77c194da102218c7d8cedcadbc530dfc</t>
  </si>
  <si>
    <t>Xboxachievements.com 300x250</t>
  </si>
  <si>
    <t>77c8426c6d977fac08a0aab75078c19e</t>
  </si>
  <si>
    <t>move.com - 2016 - 728</t>
  </si>
  <si>
    <t>79fbe9a2cd2a7fb6bdf96fd2363c1888</t>
  </si>
  <si>
    <t>Gamefront.com 728x90</t>
  </si>
  <si>
    <t>7a4cac5d17a996803c8e1a9c669653a2</t>
  </si>
  <si>
    <t>Bexpi.com 300x250</t>
  </si>
  <si>
    <t>7ab53b478de539033889aaf8a289245a</t>
  </si>
  <si>
    <t>Majorleaguegaming.com #2 ATF 728x90</t>
  </si>
  <si>
    <t>7bfab876fbc957e89e8e7d3e8f52d667</t>
  </si>
  <si>
    <t>tentonhammer.com - DIR - 160</t>
  </si>
  <si>
    <t>801b92803c4ead95870d0dabb968029f</t>
  </si>
  <si>
    <t>Naruspot.me 160x600</t>
  </si>
  <si>
    <t>80ce7a79acce5f6889ef5d9615a72cd3</t>
  </si>
  <si>
    <t>tentonhammer.com - DIR - 300</t>
  </si>
  <si>
    <t>87ec4ce9b25296eb53d33d47fb5337bb</t>
  </si>
  <si>
    <t>Whnt.com 300x250</t>
  </si>
  <si>
    <t>880f4f2fb5ca90e32c147a26ba5df5d3</t>
  </si>
  <si>
    <t>Fitnomenallife.com 300x250</t>
  </si>
  <si>
    <t>89b96a55f92046ba7b738890df147d29</t>
  </si>
  <si>
    <t>Entretenimiento.terra.com.mx 728x90</t>
  </si>
  <si>
    <t>89cd1bc104d040543253717a3b8bc378</t>
  </si>
  <si>
    <t>Catholic.org - DIR - EG - 300</t>
  </si>
  <si>
    <t>8ba612b2ecedccbd1fa5917866181cbe</t>
  </si>
  <si>
    <t>Abetterdrive.com 300x250</t>
  </si>
  <si>
    <t>8da340850358268699f237d00c683198</t>
  </si>
  <si>
    <t>legacy.com - 2015 - 50 - 300</t>
  </si>
  <si>
    <t>9286669b9ad3d58839231bd0dc9e210f</t>
  </si>
  <si>
    <t>Tastyarticles.com 300x250</t>
  </si>
  <si>
    <t>964e5c4bfdb1efee66f390024fe5a224</t>
  </si>
  <si>
    <t>Match.com 728x90</t>
  </si>
  <si>
    <t>99e0abab235957f5cd1b12299a793d75</t>
  </si>
  <si>
    <t>legacy.com - 2015 - 728</t>
  </si>
  <si>
    <t>9ad74a8d1ddf3ec232222a13f59e9b20</t>
  </si>
  <si>
    <t>Harpersbazaar.com DIR 160x600</t>
  </si>
  <si>
    <t>9b1d4e07cb8fa549ea36824df266346f</t>
  </si>
  <si>
    <t>Offbeat.topix.com 300x600</t>
  </si>
  <si>
    <t>9c2786f22fb38a1885d40a4653bfbc13</t>
  </si>
  <si>
    <t>catholic.org - DIR - EG - 728</t>
  </si>
  <si>
    <t>9cd8101df34e6b178c46dd72cde176b6</t>
  </si>
  <si>
    <t>catholic.org - DIR - EG - 160</t>
  </si>
  <si>
    <t>a047bbdd957ce6c8fb2510cf2e31a1dd</t>
  </si>
  <si>
    <t>pch.com - 2015.v3 - 300</t>
  </si>
  <si>
    <t>a2214d0249270bdc4e0146751253cd03</t>
  </si>
  <si>
    <t>pch.com - 2015 - 300</t>
  </si>
  <si>
    <t>ae64bcbc6b1f7c6890ddbe16ab30d567</t>
  </si>
  <si>
    <t>Neighbors.whitepages.com 300x250</t>
  </si>
  <si>
    <t>af0d304a0c1f8d786960c28aedb6ddbc</t>
  </si>
  <si>
    <t>Offbeat.topix.com 728x90</t>
  </si>
  <si>
    <t>b2abed982c186fdcb519040cf4df8152</t>
  </si>
  <si>
    <t>Sahadan.com 300x250</t>
  </si>
  <si>
    <t>b365e5966c7eedd47bb0cf2185d3e529</t>
  </si>
  <si>
    <t>Cyclingnews.com DIR 160x600</t>
  </si>
  <si>
    <t>bbc13186c6f69db72d4abfa06e0a5da3</t>
  </si>
  <si>
    <t>Harpersbazaar.com DIR 728x90</t>
  </si>
  <si>
    <t>bc10a0ef5f599962f7af0980abf38dec</t>
  </si>
  <si>
    <t>move.com - 2016 - 300</t>
  </si>
  <si>
    <t>c3af1f8a6e6ec5cf7466463611abb89f</t>
  </si>
  <si>
    <t>Filme-bune.net 300x250</t>
  </si>
  <si>
    <t>c421fcc02674e575fe38c788fe110756</t>
  </si>
  <si>
    <t>Arcadesafari.com 300x250</t>
  </si>
  <si>
    <t>c4bbd6ae528ac6dddba4c4dc0c4a574c</t>
  </si>
  <si>
    <t>Cincodias.com 300x250</t>
  </si>
  <si>
    <t>c70b9879780a76c3dda604ead82561f7</t>
  </si>
  <si>
    <t>Addictinggames.com DIR 728x90</t>
  </si>
  <si>
    <t>c9503a68b0e14d0936f15b98e080c554</t>
  </si>
  <si>
    <t>Youngcons.com 300x250</t>
  </si>
  <si>
    <t>cb18111079d3bdb4e891e9865ba8970e</t>
  </si>
  <si>
    <t>Offbeat.topix.com 160x600</t>
  </si>
  <si>
    <t>cb995fba69bb5ba1ccfb9fe9ef0f28bc</t>
  </si>
  <si>
    <t>Pythoncentral.io 300x250</t>
  </si>
  <si>
    <t>d0ce48114374786336eed4b0fb545bde</t>
  </si>
  <si>
    <t>Pbnation.com 728x90</t>
  </si>
  <si>
    <t>d14a0f4adabb9e9c217e93d3e0267c1e</t>
  </si>
  <si>
    <t>Cyclingnews.com DIR 728x90</t>
  </si>
  <si>
    <t>d532c8a07b03754e9d23bb8e11acac70</t>
  </si>
  <si>
    <t>Elnacional.com.do 300x250</t>
  </si>
  <si>
    <t>d57fcf32baef3fc5ef3d373ce1e25eba</t>
  </si>
  <si>
    <t>En.nametests.com 300x250</t>
  </si>
  <si>
    <t>dbe3e1e33dc41822d16b6445eff5ecd6</t>
  </si>
  <si>
    <t>Match.com 160x600</t>
  </si>
  <si>
    <t>dd22cf67430c6f1e8a316cea471f219d</t>
  </si>
  <si>
    <t>Perezhilton.com BTF 728x90</t>
  </si>
  <si>
    <t>dec9cbe0a45a1473e55359b8adc5295a</t>
  </si>
  <si>
    <t>Hackedarcadegames.com 300x250</t>
  </si>
  <si>
    <t>e1b0e32743e81c606e4067e8446a0f1e</t>
  </si>
  <si>
    <t>Iheartnaptime.net 300x250</t>
  </si>
  <si>
    <t>e3bc79a204e2d8ac130aa92c9556e46c</t>
  </si>
  <si>
    <t>Collider.com 300x250</t>
  </si>
  <si>
    <t>e6ceb5f770d37e14fb583ce8e58b1dc3</t>
  </si>
  <si>
    <t>9gag.com 300x250</t>
  </si>
  <si>
    <t>eb390853b194c63a3c702bd06a425f87</t>
  </si>
  <si>
    <t>pch.com - 2015.v2 - 300</t>
  </si>
  <si>
    <t>ec4c13234fe2bae77d22153f9d909daf</t>
  </si>
  <si>
    <t>Switchboard.com 300x250</t>
  </si>
  <si>
    <t>ec8c9b2373bfe55deb5e389898b99994</t>
  </si>
  <si>
    <t>Gamefools.com 300x250</t>
  </si>
  <si>
    <t>ed41216a2982d06a6e6cc60ced67a15e</t>
  </si>
  <si>
    <t>thechive.com - 2015 - 300</t>
  </si>
  <si>
    <t>efbc86806e803ff6b251b6e090a8e3c3</t>
  </si>
  <si>
    <t>Stars.topix.com 300x600</t>
  </si>
  <si>
    <t>f088ec71050a5e4e395079d22542a0b6</t>
  </si>
  <si>
    <t>Stars.topix.com 300x250</t>
  </si>
  <si>
    <t>f1a4940999de914a615f452783fbdcdb</t>
  </si>
  <si>
    <t>f28a39d7d20226f21225caea83e81997</t>
  </si>
  <si>
    <t>Doperoms.com Entertainment 300x250</t>
  </si>
  <si>
    <t>f71f6f717c22471b5decb651540dc843</t>
  </si>
  <si>
    <t>pch.com - 2015.v2 - 728</t>
  </si>
  <si>
    <t>ff6c596a8b666d9baa57fac075cbf930</t>
  </si>
  <si>
    <t>Offbeat.topix.com 300x250</t>
  </si>
  <si>
    <t>ff7d28ae487ecf759c8487248756a1e9</t>
  </si>
  <si>
    <t>Thechive.com 300x250</t>
  </si>
  <si>
    <t>mana82@gmail.com</t>
  </si>
  <si>
    <t>Lankaenews.com</t>
  </si>
  <si>
    <t>b5d6e983f733cf9fcb405e430a9ec141</t>
  </si>
  <si>
    <t>Lankaenews.com 728x90</t>
  </si>
  <si>
    <t>mangablack88@gmail.com</t>
  </si>
  <si>
    <t>Mangablack.com</t>
  </si>
  <si>
    <t>2d801e7d9e2ffd25b5e05d32a0c8a8c4</t>
  </si>
  <si>
    <t>Mymanga.me #2</t>
  </si>
  <si>
    <t>b49250ccadff015dd14230177cde1ac2</t>
  </si>
  <si>
    <t>cc8bfc6bce9475d8ea9bc2386ebb2f23</t>
  </si>
  <si>
    <t>f11b87a0f7bb7a7a625359dffb733b6c</t>
  </si>
  <si>
    <t>Mymanga.me</t>
  </si>
  <si>
    <t>f6a04f9a6d7ad96427718e9104bd17e5</t>
  </si>
  <si>
    <t>maor@Lostlettermen.com</t>
  </si>
  <si>
    <t>Lostlettermen.com</t>
  </si>
  <si>
    <t>Marc@gamefools.com</t>
  </si>
  <si>
    <t>Gamefools.com</t>
  </si>
  <si>
    <t>7555776cc0ef6923352ca7fd3bde9a30</t>
  </si>
  <si>
    <t>b37e96057c990966e2ab08c8fa0a22cd</t>
  </si>
  <si>
    <t>Gamefools.com 728x90</t>
  </si>
  <si>
    <t>marcin.rausch@mmo24.pl</t>
  </si>
  <si>
    <t>Mmo24.pl</t>
  </si>
  <si>
    <t>0e37e659f464d00864c32db1efe4eb47</t>
  </si>
  <si>
    <t>Dom1n.com 250</t>
  </si>
  <si>
    <t>marina@boxrec.com</t>
  </si>
  <si>
    <t>Boxrec.com</t>
  </si>
  <si>
    <t>03942467075dceb1502a136a4db2cacd</t>
  </si>
  <si>
    <t>Boxrec.com Mobile ROW Middle 320x50</t>
  </si>
  <si>
    <t>1a1f766a385a6e57ac144c85bc06f08e</t>
  </si>
  <si>
    <t>Boxrec.com ROW ATF 300x250</t>
  </si>
  <si>
    <t>2a662747baf7cc8f5cabe6ce4d1e80a6</t>
  </si>
  <si>
    <t>Boxrec.com Mobile US Middle 320x50</t>
  </si>
  <si>
    <t>30608f54e6164c3174a16a607c7f8a60</t>
  </si>
  <si>
    <t>Boxrec.com ROW ATF 728x90</t>
  </si>
  <si>
    <t>4bd4c0c5bff1c8133bb0cbc9cca50c87</t>
  </si>
  <si>
    <t>Boxrec.com Mobile ROW Bottom 320x50</t>
  </si>
  <si>
    <t>521b801fd9e26f4e3bccb81872d484bd</t>
  </si>
  <si>
    <t>Boxrec.com ROW BTF 728x90</t>
  </si>
  <si>
    <t>6a00f0f7bc1ce53771a65249a64c2d5e</t>
  </si>
  <si>
    <t>Boxrec.com ROW BTF 300x250</t>
  </si>
  <si>
    <t>6b1d0aa306bede57f40ad0d9c0a4fb3b</t>
  </si>
  <si>
    <t>Boxrec.com US ATF 728x90</t>
  </si>
  <si>
    <t>7078b8c08546b092a12bd7a87d6a3694</t>
  </si>
  <si>
    <t>Boxrec.com US BTF 728x90</t>
  </si>
  <si>
    <t>7b3d1edc36533fe3e9476fc63ef86f88</t>
  </si>
  <si>
    <t>Boxrec.com US BTF 300x250</t>
  </si>
  <si>
    <t>997a045aa5c7766884aa1eb569fe2084</t>
  </si>
  <si>
    <t>Boxrec.com Mobile US Bottom 320x50</t>
  </si>
  <si>
    <t>ac33f7843f0c01c4a6002fd9c5ae20c1</t>
  </si>
  <si>
    <t>Boxrec.com Mobile ROW Top 320x50</t>
  </si>
  <si>
    <t>c4417146104bd978454e0fd43e723f07</t>
  </si>
  <si>
    <t>Boxrec.com Mobile US Top 320x50</t>
  </si>
  <si>
    <t>mark.chapparone@gmail.com</t>
  </si>
  <si>
    <t>Buzz.mrexotics.com</t>
  </si>
  <si>
    <t>0fd7eb6c8eab7d899fb042bf0a73b6f8</t>
  </si>
  <si>
    <t>Thenuclearhack.com 300x250</t>
  </si>
  <si>
    <t>1d4d3fb40ac908a82d6a8d9f87d3c698</t>
  </si>
  <si>
    <t>Buzz.mrexotics.com 728x90</t>
  </si>
  <si>
    <t>37a907dc8366ae4078d34e5cb5565cb5</t>
  </si>
  <si>
    <t>Buzz.mrexotics.com Tier 1 728x90</t>
  </si>
  <si>
    <t>4bb8328156f3156056e5fa7eb307a121</t>
  </si>
  <si>
    <t>Thenuclearhack.com #2 728x90</t>
  </si>
  <si>
    <t>5b76bdcbe7046929b57893e1df5314d7</t>
  </si>
  <si>
    <t>Buzz.mrexotics.com Header 728x90</t>
  </si>
  <si>
    <t>78e7ba3d799d932de40492c1329822ce</t>
  </si>
  <si>
    <t>Buzz.mrexotics.com Tier 1 300x250</t>
  </si>
  <si>
    <t>84645f0aa99dc5d209b6875b5d4858f3</t>
  </si>
  <si>
    <t>Buzz.mrexotics.com Tier 1 Mobile 320x50</t>
  </si>
  <si>
    <t>a502abbb03cf3348f4eabeb819568c3c</t>
  </si>
  <si>
    <t>Buzz.mrexotics.com Mobile 300x250</t>
  </si>
  <si>
    <t>ab903537f46409d792f1ad0b125d1a18</t>
  </si>
  <si>
    <t>Thenuclearhack.com #2 300x250</t>
  </si>
  <si>
    <t>cfb52caafc0b29d34370fd2dd89b399a</t>
  </si>
  <si>
    <t>Thenuclearhack.com 300x600</t>
  </si>
  <si>
    <t>e4803a5228c8e1451a83940e2525f588</t>
  </si>
  <si>
    <t>Thenuclearhack.com 728x90</t>
  </si>
  <si>
    <t>ece10760b6f0d963406ffd2d31f5be40</t>
  </si>
  <si>
    <t>Buzz.mrexotics.com 300x250 og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</si>
  <si>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</si>
  <si>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</si>
  <si>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</si>
  <si>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</si>
  <si>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</si>
  <si>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</si>
  <si>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</si>
  <si>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</si>
  <si>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</si>
  <si>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</si>
  <si>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</si>
  <si>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</si>
  <si>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</si>
  <si>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</si>
  <si>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</si>
  <si>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</si>
  <si>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</si>
  <si>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</si>
  <si>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</si>
  <si>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</si>
  <si>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</si>
  <si>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Alexander Moore Partners Ltd (listabuzz.com)</t>
  </si>
  <si>
    <t>4b5be95cb0b9ea86b73e6d7621a63397</t>
  </si>
  <si>
    <t>Buzzghana.com 728x90</t>
  </si>
  <si>
    <t>marketing@colunadoflamengo.com</t>
  </si>
  <si>
    <t>Colunadoflamengo.com</t>
  </si>
  <si>
    <t>28146a6a0fbcac4b5974c530d5570ac9</t>
  </si>
  <si>
    <t>INTERNA SIDEBAR 2 [300x250]</t>
  </si>
  <si>
    <t>2d8af32cd45b4c7598058274cb1fd255</t>
  </si>
  <si>
    <t>HOME SIDEBAR 1 [300x250]</t>
  </si>
  <si>
    <t>e4d5697accc1cb36e0f2b89b239f2423</t>
  </si>
  <si>
    <t>RODAP├ë [300x250]</t>
  </si>
  <si>
    <t>marketing@scan-manga.com</t>
  </si>
  <si>
    <t>Scan-manga.com</t>
  </si>
  <si>
    <t>4678f791bf6e355af023643f797b0f33</t>
  </si>
  <si>
    <t>markus.levin@sterkly.com</t>
  </si>
  <si>
    <t>WebFox (trend-chaser.com)</t>
  </si>
  <si>
    <t>0dca66fa55bc4950a2056d23a8b800fd</t>
  </si>
  <si>
    <t>vp quat_p1 160x600</t>
  </si>
  <si>
    <t>1ed1b09669ad28f2124e305174ef368d</t>
  </si>
  <si>
    <t>hn quat-P1 160x600</t>
  </si>
  <si>
    <t>26be64c06e176eabcc76f0b51b2ce1ad</t>
  </si>
  <si>
    <t>TC sec-P2 300x250</t>
  </si>
  <si>
    <t>42949f24464a60b44b8e7f34e1a5bfc0</t>
  </si>
  <si>
    <t>TC sec-P1 300x600</t>
  </si>
  <si>
    <t>6c01af8d827857fdee82656e5dba46be</t>
  </si>
  <si>
    <t>TC quat-P1 160x600</t>
  </si>
  <si>
    <t>8dcd0903fa8bde083243e2a29ce2a51b</t>
  </si>
  <si>
    <t>hn sec-P3 300x250</t>
  </si>
  <si>
    <t>adc69206f2a0a1be1ae63b4b13e81df7</t>
  </si>
  <si>
    <t>vp sec_P3 300x250</t>
  </si>
  <si>
    <t>c171924b85e23cb614d95320edb506d2</t>
  </si>
  <si>
    <t>vp pui0 728x90</t>
  </si>
  <si>
    <t>martin@cypok-media.com</t>
  </si>
  <si>
    <t>Cypok Media (Paroles.net)</t>
  </si>
  <si>
    <t>1b48cfc7a6fe8b7dfc3f816b5a1adae8</t>
  </si>
  <si>
    <t>Paroles2chansons.com 728x90</t>
  </si>
  <si>
    <t>45a99778c92124413fb5897e70c3b5ea</t>
  </si>
  <si>
    <t>Paroles.net 320x50 Mobile</t>
  </si>
  <si>
    <t>58c68cc40fcc81c33acfaf3fbc28e3a2</t>
  </si>
  <si>
    <t>Paroles.net Mobile 300x250</t>
  </si>
  <si>
    <t>7dc8ef9a490e2f41a47049935878c5ab</t>
  </si>
  <si>
    <t>Paroles2chansons.com 300x600</t>
  </si>
  <si>
    <t>8f47d2ed7108557ad2da8d7e2d6cd9af</t>
  </si>
  <si>
    <t>Paroles2chansons.com 300x250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</si>
  <si>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</si>
  <si>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</si>
  <si>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</si>
  <si>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</si>
  <si>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</si>
  <si>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Paroles.net 300x250</t>
  </si>
  <si>
    <t>martinwright@travelwednesday.com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</si>
  <si>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</si>
  <si>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</si>
  <si>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</si>
  <si>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</si>
  <si>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</si>
  <si>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</si>
  <si>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</si>
  <si>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</si>
  <si>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</si>
  <si>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</si>
  <si>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</si>
  <si>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</si>
  <si>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</si>
  <si>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</si>
  <si>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</si>
  <si>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</si>
  <si>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</si>
  <si>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</si>
  <si>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Travelwednesday.com Tier 2 728x90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</si>
  <si>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</si>
  <si>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</si>
  <si>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</si>
  <si>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</si>
  <si>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</si>
  <si>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</si>
  <si>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</si>
  <si>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</si>
  <si>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</si>
  <si>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</si>
  <si>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</si>
  <si>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</si>
  <si>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</si>
  <si>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</si>
  <si>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</si>
  <si>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</si>
  <si>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</si>
  <si>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</si>
  <si>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</si>
  <si>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</si>
  <si>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</si>
  <si>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</si>
  <si>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</si>
  <si>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</si>
  <si>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</si>
  <si>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</si>
  <si>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</si>
  <si>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</si>
  <si>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</si>
  <si>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</si>
  <si>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massimo@aggiustatutto.it</t>
  </si>
  <si>
    <t>Aggiustatutto.it</t>
  </si>
  <si>
    <t>0ecb5f20cc2ef42b59136fa552218959</t>
  </si>
  <si>
    <t>AffinitadTwenga 300x250</t>
  </si>
  <si>
    <t>20adfc9f336db7a2882c248cad4e4194</t>
  </si>
  <si>
    <t>affinitadR3d 160x600</t>
  </si>
  <si>
    <t>matheusalves@brotsoft.com</t>
  </si>
  <si>
    <t>Brotsoft Technology (uportal.upcleaner.net)</t>
  </si>
  <si>
    <t>e53da7617f7260eb303252721a8046c2</t>
  </si>
  <si>
    <t>Uportal.upcleaner.net 728x90</t>
  </si>
  <si>
    <t>f943b27e03fec218f4e392b65d25206b</t>
  </si>
  <si>
    <t>L1 300*250 300x250</t>
  </si>
  <si>
    <t>matt@301digitalmedia.com</t>
  </si>
  <si>
    <t>301 Digital Media (CelebrityTune.com)</t>
  </si>
  <si>
    <t>0f140bee1b2909094c3dd796f02374e9</t>
  </si>
  <si>
    <t>Bridaltune.com #2 728x90</t>
  </si>
  <si>
    <t>39810409393a23a6e65866b6578dd19c</t>
  </si>
  <si>
    <t>Celebritypix.com 728x90</t>
  </si>
  <si>
    <t>73550527e2dbd082497ff413c32104b2</t>
  </si>
  <si>
    <t>Bridaltune.com #2 300x600</t>
  </si>
  <si>
    <t>99c5e1c8c02010078c4e5a23b7dbce60</t>
  </si>
  <si>
    <t>Ohmyveggies.com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</si>
  <si>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</si>
  <si>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</si>
  <si>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</si>
  <si>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</si>
  <si>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</si>
  <si>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</si>
  <si>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c9fc04b4f883b8a4222b4234610ba9b9</t>
  </si>
  <si>
    <t>Bridaltune.com #2 300x250</t>
  </si>
  <si>
    <t>d589a0c4c8113905178385eca5a49b57</t>
  </si>
  <si>
    <t>Ohmyveggies.com 300x250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</si>
  <si>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</si>
  <si>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</si>
  <si>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</si>
  <si>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</si>
  <si>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</si>
  <si>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</t>
  </si>
  <si>
    <t>d92a3b27b17e13290836d3bf3cb6f4bd</t>
  </si>
  <si>
    <t>Emito.net 160x600</t>
  </si>
  <si>
    <t>matthewc@advfn.com</t>
  </si>
  <si>
    <t>Advfn.com</t>
  </si>
  <si>
    <t>a62a9b22ec9d2fe2006c9af3ee5521eb</t>
  </si>
  <si>
    <t>Project Viper - 728x90</t>
  </si>
  <si>
    <t>mattmatt321@hotmail.com</t>
  </si>
  <si>
    <t>viraloften.com</t>
  </si>
  <si>
    <t>347492b2eaebfcb0133e6b6759b6166c</t>
  </si>
  <si>
    <t>Viraloften.com 300x250</t>
  </si>
  <si>
    <t>493fce16e11efca9c3b1539a36060c8f</t>
  </si>
  <si>
    <t>Viraloften.com #2 728x90</t>
  </si>
  <si>
    <t>max@confitdent.com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</si>
  <si>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</si>
  <si>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</si>
  <si>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</si>
  <si>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</si>
  <si>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</si>
  <si>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</si>
  <si>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</si>
  <si>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</si>
  <si>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</si>
  <si>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</si>
  <si>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</si>
  <si>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</si>
  <si>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</si>
  <si>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</si>
  <si>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</si>
  <si>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5f396f466696cf506478eb8e5b495581</t>
  </si>
  <si>
    <t>Whenonearth.net 728x90</t>
  </si>
  <si>
    <t>6e3c4beabe3161e430258e1fb8ce7033</t>
  </si>
  <si>
    <t>Confitdent.com 160x600</t>
  </si>
  <si>
    <t>7f89736f21d3d913977ed0856b96530e</t>
  </si>
  <si>
    <t>Thelovelyplanet.net 160x600</t>
  </si>
  <si>
    <t>82b43445652b25f0f524e875c4d4a713</t>
  </si>
  <si>
    <t>Bloggeryard.com 728x90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</si>
  <si>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</si>
  <si>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</si>
  <si>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</si>
  <si>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</si>
  <si>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</si>
  <si>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</si>
  <si>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</si>
  <si>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</si>
  <si>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</si>
  <si>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</si>
  <si>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</si>
  <si>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</si>
  <si>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</si>
  <si>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Kasterborous.com 728x90</t>
  </si>
  <si>
    <t>maxime.gfeller@hec.edu</t>
  </si>
  <si>
    <t>Algerie-focus.com</t>
  </si>
  <si>
    <t>134f62a6d4e68470a59c57767da381c7</t>
  </si>
  <si>
    <t>Leaderboard</t>
  </si>
  <si>
    <t>47f4142f2f142b2857fbc784da92a3c0</t>
  </si>
  <si>
    <t>Float right</t>
  </si>
  <si>
    <t>a42bf85b6614bbf2c9275d7629686bdb</t>
  </si>
  <si>
    <t>AF Top 728x90</t>
  </si>
  <si>
    <t>c803e7edfb92d439f61133c690fc0868</t>
  </si>
  <si>
    <t>Float left</t>
  </si>
  <si>
    <t>mgibbs@gmail.com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</si>
  <si>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</si>
  <si>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</si>
  <si>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</si>
  <si>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</si>
  <si>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</si>
  <si>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</si>
  <si>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</si>
  <si>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</si>
  <si>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</si>
  <si>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</si>
  <si>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</si>
  <si>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michael@lifedaily.com</t>
  </si>
  <si>
    <t>Lifedaily.com</t>
  </si>
  <si>
    <t>02ffa094b337c4cd918b521d86e5abe9</t>
  </si>
  <si>
    <t>LD_MOB_A_ATF_300x250_KOM</t>
  </si>
  <si>
    <t>038f776aa9b52cbe2bcf29089a547ee5</t>
  </si>
  <si>
    <t>LD_PB_A_BTF_R_300x250_KOM</t>
  </si>
  <si>
    <t>062124965718ef48241297a299679a21</t>
  </si>
  <si>
    <t>LD_MOB_A_ATF1_320x50_KOM</t>
  </si>
  <si>
    <t>1adbd65dc82c0487298164f4b86a4ccf</t>
  </si>
  <si>
    <t>LD_PB_MOB_A_BTF4_300x250_KOM</t>
  </si>
  <si>
    <t>2b62d599315b458752a057d549469655</t>
  </si>
  <si>
    <t>LD_PB_MOB_G_BTF1_300x250_KOM</t>
  </si>
  <si>
    <t>31a71a4e96e9fb009696f2bc2c7a9ea5</t>
  </si>
  <si>
    <t>LD_G_ATF1_300v_KOM</t>
  </si>
  <si>
    <t>327514595e0701d579f7e32e8541e732</t>
  </si>
  <si>
    <t>LD_MOB_A_BTF3_300x250_KOM</t>
  </si>
  <si>
    <t>38147f9484e7e48ffc8b4862cc9d5884</t>
  </si>
  <si>
    <t>LD_A_BTF_R_300x250_KOM</t>
  </si>
  <si>
    <t>4bd1bc9cbbb0b74fe6beb44226b6bfcb</t>
  </si>
  <si>
    <t>LD_MOB_A_BTF1_300x250_KOM</t>
  </si>
  <si>
    <t>4d6917bb3e3082a58d3315161171a520</t>
  </si>
  <si>
    <t>LD_G_BTF_970V_KOM</t>
  </si>
  <si>
    <t>4e5399455f542fc1fcd302428d59cf5f</t>
  </si>
  <si>
    <t>LD_MOB_A_BTF5_300x250_KOM</t>
  </si>
  <si>
    <t>50e311b08f7af1edcc4464fb2233a421</t>
  </si>
  <si>
    <t>LD_PB_A_BTF_970v_KOM</t>
  </si>
  <si>
    <t>5a267a3b37c46e261ab08856853aaee6</t>
  </si>
  <si>
    <t>LD_MOB_A BTF4_300x250K_KOM</t>
  </si>
  <si>
    <t>653ef1a47d41e8b7092e4ceeb598574a</t>
  </si>
  <si>
    <t>LD_PB_MOB_G_BTF2_300x250_KOM</t>
  </si>
  <si>
    <t>666c15e1c2b4e4c192ec14f17553a744</t>
  </si>
  <si>
    <t>LD_G_BTF2_300v_KOM</t>
  </si>
  <si>
    <t>6855676c48db95d36e5e5b046981d5dc</t>
  </si>
  <si>
    <t>LD_PB_MOB_A_BTF5_300x250_KOM</t>
  </si>
  <si>
    <t>7b5d4c82a908c5e1de5ce17de4fbb46a</t>
  </si>
  <si>
    <t>LD_PB_MOB_A_BTF3_300x250_KOM</t>
  </si>
  <si>
    <t>7d2048bad2007a75017238546fcf1d16</t>
  </si>
  <si>
    <t>LD_G_BTF_R_300x250_KOM</t>
  </si>
  <si>
    <t>8749086191e8fdc1d2a1460b3ea338ee</t>
  </si>
  <si>
    <t>LD_MOB_G_BTF2_300x250_KOM</t>
  </si>
  <si>
    <t>8ced606a1dc520e33daa7d965fee3179</t>
  </si>
  <si>
    <t>LD_MOB_G_ATF_300x250_KOM</t>
  </si>
  <si>
    <t>8d1e92b556b809502575d2958be44c41</t>
  </si>
  <si>
    <t>LD_MOB_A_BTF2_300x250_KOM</t>
  </si>
  <si>
    <t>952dae4d12d1ed271179eb7c6cad2ba4</t>
  </si>
  <si>
    <t>LD_A_ATF_300x600_KOM</t>
  </si>
  <si>
    <t>9eca1b0020b004a74044d4ba9247fa5e</t>
  </si>
  <si>
    <t>ae11c2b87241bd51c00e5554c861fde9</t>
  </si>
  <si>
    <t>LD_MOB_G_ATF1_320x50_KOM</t>
  </si>
  <si>
    <t>af2a07952eae9db0c3c2f27cd33ba6cf</t>
  </si>
  <si>
    <t>LD_PB_G_BTF2_300V _KOM</t>
  </si>
  <si>
    <t>c2450a240ba3be03e70d99f936d8fe4c</t>
  </si>
  <si>
    <t>LD_PB_MOB_G_BTF4_300x250_KOM</t>
  </si>
  <si>
    <t>c360f219e5df557764af7aa946fb2bc2</t>
  </si>
  <si>
    <t>LD_G_ATF1_300x250_KOM</t>
  </si>
  <si>
    <t>d1dc7c4724f5cf90705260ea47438e5a</t>
  </si>
  <si>
    <t>LD_A_BTF_970v_KOM</t>
  </si>
  <si>
    <t>da89d13b477a79873b639045e474965e</t>
  </si>
  <si>
    <t>LD_PB_G_ATF1_300x250_KOM</t>
  </si>
  <si>
    <t>dc935acb7fb86f957cbbca77c98c71da</t>
  </si>
  <si>
    <t>LD_PB_MOB_G_ATF1_320x50_KOM</t>
  </si>
  <si>
    <t>e90cbf2b0393947b6adad787d2354eae</t>
  </si>
  <si>
    <t>LD_PB_MOB_G_ATF_300x250_KOM</t>
  </si>
  <si>
    <t>ee0af0243c7f4b5151738aa2693f96a4</t>
  </si>
  <si>
    <t>LD_PB_G_BTF_970V_KOM</t>
  </si>
  <si>
    <t>f12a42421bb694a5f6f96da2df9c60a9</t>
  </si>
  <si>
    <t>LD_MOB_G_BTF1_300x250_KOM</t>
  </si>
  <si>
    <t>f24cc6accea218074a9e5df3c67d45ae</t>
  </si>
  <si>
    <t>LD_A_BTF2_300V_KOM</t>
  </si>
  <si>
    <t>fb9e634541a58063682b37aaf782b12b</t>
  </si>
  <si>
    <t>LD_MOB_G_BTF4_300x250_KOM</t>
  </si>
  <si>
    <t>fd16243c0f8455e9de3012903bbd83d5</t>
  </si>
  <si>
    <t>michael@phoronix.com</t>
  </si>
  <si>
    <t>Phoronix.com</t>
  </si>
  <si>
    <t>6a9a69b201e5365128278788f70fe7c5</t>
  </si>
  <si>
    <t>Phoronix.com Tier 1 728x90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</si>
  <si>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</si>
  <si>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</si>
  <si>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</si>
  <si>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</si>
  <si>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</si>
  <si>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114f00445409b87acb87af86a5b7ea2f</t>
  </si>
  <si>
    <t>219416a4027fe3fe10bfb7515b70d87c</t>
  </si>
  <si>
    <t>Harpersbazaar.com 300x250</t>
  </si>
  <si>
    <t>24bc4fab8ec7779fb6a81956b202698a</t>
  </si>
  <si>
    <t>378a224b19eccbf4a720e557e11749e8</t>
  </si>
  <si>
    <t>Allfreecrochet.com 160x600</t>
  </si>
  <si>
    <t>397ce2d748a610e7790eaf2f61f94659</t>
  </si>
  <si>
    <t>Eatdrinkbetter.com 160x600</t>
  </si>
  <si>
    <t>3cba5fdf7b3844e7c494509f1681c653</t>
  </si>
  <si>
    <t>Eatdrinkbetter.com 300x250</t>
  </si>
  <si>
    <t>3e51a28b7dbf776b7a7d775d9c3a02cd</t>
  </si>
  <si>
    <t>457e59efa708d3bb1bcc00766240fa3e</t>
  </si>
  <si>
    <t>459d4c2b859a34f373dd2b1c3ced6895</t>
  </si>
  <si>
    <t>49ed0b7906bea18aa5a8bb5328f29881</t>
  </si>
  <si>
    <t>4ab4e86c2b501602e4f3ad24821d3bcb</t>
  </si>
  <si>
    <t>56e5c4e2ac9be8874293ae6c0b56854d</t>
  </si>
  <si>
    <t>Simpleorganiclife.org 728x90</t>
  </si>
  <si>
    <t>63ee52941b4c3fa9bb3c08d03b29d0e7</t>
  </si>
  <si>
    <t>Careercast.com 160x600</t>
  </si>
  <si>
    <t>645f7098d87e15963c733a1ceaee0fa6</t>
  </si>
  <si>
    <t>Allfreecrochet.com 728x90</t>
  </si>
  <si>
    <t>701691f78a326be8434650503ada4c7f</t>
  </si>
  <si>
    <t>7588638638a102d264a871069ecbdc29</t>
  </si>
  <si>
    <t>Harpersbazaar.com 728x90</t>
  </si>
  <si>
    <t>765d1efbd7391b8f4f0ed92399ed7744</t>
  </si>
  <si>
    <t>82a3bc81804b6798cca5da3ea55ce18c</t>
  </si>
  <si>
    <t>861a4102ad232021eda8755f9266de9a</t>
  </si>
  <si>
    <t>Eatdrinkbetter.com 728x90</t>
  </si>
  <si>
    <t>911c246654ad681a0b70dc8f594464e8</t>
  </si>
  <si>
    <t>Raisedvibrations.org 728x90</t>
  </si>
  <si>
    <t>962599c6f9875d8be16c2ba5080faf2b</t>
  </si>
  <si>
    <t>a68e038928768a1d36dd2a15d4eab4d3</t>
  </si>
  <si>
    <t>a715b9b4bfd8f8c674357270f466643c</t>
  </si>
  <si>
    <t>a7fba67bd8aa23d7a2a927792da1a2a2</t>
  </si>
  <si>
    <t>a8b61fb16d5d3369f3bec63a0544fdf1</t>
  </si>
  <si>
    <t>ab2ec6c5324a708e791ba5fedd23a9f1</t>
  </si>
  <si>
    <t>Careercast.com 300x250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</si>
  <si>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</si>
  <si>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</si>
  <si>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</si>
  <si>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</si>
  <si>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</si>
  <si>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faacec7f6a773308f2182c759a65f89a</t>
  </si>
  <si>
    <t>Harpersbazaar.com 160x600</t>
  </si>
  <si>
    <t>fbe4abeae31810905c91d21f2a4878f5</t>
  </si>
  <si>
    <t>mike@zamzar.com</t>
  </si>
  <si>
    <t>Zamzar.com</t>
  </si>
  <si>
    <t>1242d0b0c2ee4b770d3b29b9b726d5a3</t>
  </si>
  <si>
    <t>Zamzar.com #2 300x250</t>
  </si>
  <si>
    <t>88fb7f848c6ca557fd33f759a643294e</t>
  </si>
  <si>
    <t>Zamzar.com #3 300x250</t>
  </si>
  <si>
    <t>d7d0b55afb1b5c90be1bafd3574f13a5</t>
  </si>
  <si>
    <t>Zamzar.com 300x250</t>
  </si>
  <si>
    <t>mirza.umair@micropulp.org</t>
  </si>
  <si>
    <t>Micropulp (thecountrycaller.com)</t>
  </si>
  <si>
    <t>98fcdbebeebab17b9d830eda5a86dfca</t>
  </si>
  <si>
    <t>Thecountrycaller.com #2 300x250</t>
  </si>
  <si>
    <t>be1a899a64efa334e6d64c2ac171e74d</t>
  </si>
  <si>
    <t>Thecountrycaller.com 300x250</t>
  </si>
  <si>
    <t>ml@i4u.com</t>
  </si>
  <si>
    <t>I4U Online GmbH (i4u.com)</t>
  </si>
  <si>
    <t>0f56f7df100fcf75165afa81ce40d282</t>
  </si>
  <si>
    <t>I4u.com 300x250</t>
  </si>
  <si>
    <t>mmelero@mcontigo.com</t>
  </si>
  <si>
    <t>Mejor Contigo (lamenteesmaravillosa.com)</t>
  </si>
  <si>
    <t>7471eee66b508a4b2d07625623685eca</t>
  </si>
  <si>
    <t>Mejorconsalud.com 300x600</t>
  </si>
  <si>
    <t>d9a7a800e06d49eb5428d8196d3c0998</t>
  </si>
  <si>
    <t>Mejorconsalud.com Mobile 300x250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</si>
  <si>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</si>
  <si>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</si>
  <si>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</si>
  <si>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</si>
  <si>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</si>
  <si>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</si>
  <si>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</si>
  <si>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</si>
  <si>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</t>
  </si>
  <si>
    <t>752f642aa64b18e9a3de4f3cf5b68772</t>
  </si>
  <si>
    <t>Mongabay.com 300x250 ref</t>
  </si>
  <si>
    <t>morten@frontmedia.dk</t>
  </si>
  <si>
    <t>FrontMedia (videnskab.dk)</t>
  </si>
  <si>
    <t>3aedb7cdb31c7540a8fad618ee8014da</t>
  </si>
  <si>
    <t>Videnskab.dk 160x600</t>
  </si>
  <si>
    <t>4d153aa6539c0b7ab3058c3008e62f9a</t>
  </si>
  <si>
    <t>Videnskab.dk #2 160x600</t>
  </si>
  <si>
    <t>movies@themovieinsider.com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</si>
  <si>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</si>
  <si>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</si>
  <si>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</si>
  <si>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</si>
  <si>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</si>
  <si>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</si>
  <si>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</si>
  <si>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</si>
  <si>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</si>
  <si>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</si>
  <si>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</si>
  <si>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</si>
  <si>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</si>
  <si>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</si>
  <si>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</si>
  <si>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</si>
  <si>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</si>
  <si>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</si>
  <si>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</si>
  <si>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</si>
  <si>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</si>
  <si>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</si>
  <si>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</si>
  <si>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</si>
  <si>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</si>
  <si>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</si>
  <si>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</si>
  <si>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</si>
  <si>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</si>
  <si>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</si>
  <si>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</si>
  <si>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</si>
  <si>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</si>
  <si>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</si>
  <si>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</si>
  <si>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</si>
  <si>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</si>
  <si>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</si>
  <si>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Movieinsider.com US ROS [sidebar1] 300x250</t>
  </si>
  <si>
    <t>moya@moya.sk</t>
  </si>
  <si>
    <t>Izaz.eu</t>
  </si>
  <si>
    <t>mrryaya@gmail.com</t>
  </si>
  <si>
    <t>Themindcircle.com</t>
  </si>
  <si>
    <t>44090a9601bcbee35a548160466e7f33</t>
  </si>
  <si>
    <t>Themindcircle.com 300x250</t>
  </si>
  <si>
    <t>82f576007d87de2644b5ca87f866d15d</t>
  </si>
  <si>
    <t>Themindcircle.com 300x600</t>
  </si>
  <si>
    <t>mshamiqsaleem@gmail.com</t>
  </si>
  <si>
    <t>Boredfails.com</t>
  </si>
  <si>
    <t>51090560929219b87211da39e91d1c91</t>
  </si>
  <si>
    <t>Swagvilla.com 728x90</t>
  </si>
  <si>
    <t>a3248a4f232cf07144ae042cd0785148</t>
  </si>
  <si>
    <t>Swagvilla.com 160x600</t>
  </si>
  <si>
    <t>f3ce89a78099c74cc6a4cb7511fdb99b</t>
  </si>
  <si>
    <t>Swagvilla.com 300x250</t>
  </si>
  <si>
    <t>muhammedanees53@gmail.com</t>
  </si>
  <si>
    <t>Highrated.net</t>
  </si>
  <si>
    <t>eba00269e7bc7740b16ecd92f4e67d0b</t>
  </si>
  <si>
    <t>mydrama01@gmail.com</t>
  </si>
  <si>
    <t>Myasiantv.se</t>
  </si>
  <si>
    <t>733f2d8ba644489f5a43c4f4d1001cd4</t>
  </si>
  <si>
    <t>Myasiantv.se 300x250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</si>
  <si>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</si>
  <si>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</si>
  <si>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</si>
  <si>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</si>
  <si>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</si>
  <si>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</si>
  <si>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n.sivakumar@outlook.com</t>
  </si>
  <si>
    <t>Justtamilsongs.com</t>
  </si>
  <si>
    <t>604c8718a94a920b2ded1fbb8fa9dff5</t>
  </si>
  <si>
    <t>Justtamilsongs.com 300x600</t>
  </si>
  <si>
    <t>6a97125eff8818b31e1049b495262069</t>
  </si>
  <si>
    <t>Justtamilsongs.com 728x90</t>
  </si>
  <si>
    <t>c779ea8337e34d99008c53022ac25855</t>
  </si>
  <si>
    <t>Justtamilsongs.com 160x600</t>
  </si>
  <si>
    <t>e21221d2ae9c5ff4f64ca74460a0f181</t>
  </si>
  <si>
    <t>Justtamilsongs.com 300x250</t>
  </si>
  <si>
    <t>nenad@marjano.com</t>
  </si>
  <si>
    <t>Marjano Solutions GmbH (webfail.com)</t>
  </si>
  <si>
    <t>cb17cb4f03799c04d272c06ea1eb06e8</t>
  </si>
  <si>
    <t>WF_DES_MR_300x250</t>
  </si>
  <si>
    <t>ngocson52@gmail.com</t>
  </si>
  <si>
    <t>C├┤ng ty Cß╗ò phß║ºn BG24 (all4share.net)</t>
  </si>
  <si>
    <t>6cef5ff33d97683011a91b07cb9b17b3</t>
  </si>
  <si>
    <t>All4share.net 728x90</t>
  </si>
  <si>
    <t>8b7bd3de231c1862d24f73b5dcadd1df</t>
  </si>
  <si>
    <t>All4share.net 300x600</t>
  </si>
  <si>
    <t>a481a45fb35dc49f6a3aaf22248103ca</t>
  </si>
  <si>
    <t>All4share.net 300x250</t>
  </si>
  <si>
    <t>nick@collegeenvy.com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</si>
  <si>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</si>
  <si>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</si>
  <si>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</si>
  <si>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</si>
  <si>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</si>
  <si>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</si>
  <si>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Collegeenvy.com 728x90</t>
  </si>
  <si>
    <t>nick@fenixm.com</t>
  </si>
  <si>
    <t>Fenix Media</t>
  </si>
  <si>
    <t>06e50dc914d7373b204013b811eeb255</t>
  </si>
  <si>
    <t>Zam.com T1 728x90</t>
  </si>
  <si>
    <t>07aee15e2bf8f39d1d351034f21cf0c8</t>
  </si>
  <si>
    <t>Newgrounds.com T2 728x90</t>
  </si>
  <si>
    <t>16796bb939c921c5f166c9805dae08b2</t>
  </si>
  <si>
    <t>Vgcats.com T1 728x90</t>
  </si>
  <si>
    <t>1730d0acc1f7e9540f9c218a64805820</t>
  </si>
  <si>
    <t>Sleeplessdomain.com ΓÇïT1ΓÇï 728x90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</si>
  <si>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</si>
  <si>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</si>
  <si>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</si>
  <si>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</si>
  <si>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</si>
  <si>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</si>
  <si>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23ce5f44c9450110c7b295a809d1146c</t>
  </si>
  <si>
    <t>Paranatural.net ΓÇïT4 160x600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</si>
  <si>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</si>
  <si>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</si>
  <si>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</si>
  <si>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</si>
  <si>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</si>
  <si>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</si>
  <si>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</si>
  <si>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</si>
  <si>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</si>
  <si>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</si>
  <si>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</si>
  <si>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</si>
  <si>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</si>
  <si>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</si>
  <si>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</si>
  <si>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Boywhofell.com ΓÇïT1ΓÇï 160x600</t>
  </si>
  <si>
    <t>35f8edd449dc5a8aa9a2341d7ce202e9</t>
  </si>
  <si>
    <t>Paranatural.net ΓÇïT1 160x600</t>
  </si>
  <si>
    <t>36b27db35be93a96d5a18a6fbcb5412e</t>
  </si>
  <si>
    <t>Nerfnow.com ΓÇïT1ΓÇï 728x90</t>
  </si>
  <si>
    <t>3bdaa2a8219d8eb7e65b203b14cf4574</t>
  </si>
  <si>
    <t>Egscomics.com T1ΓÇï 160x600</t>
  </si>
  <si>
    <t>3fe2193935e7a63db4088a22c8168030</t>
  </si>
  <si>
    <t>Zam.com T1 300x250</t>
  </si>
  <si>
    <t>4091258c98067bc155ca77021f945ae5</t>
  </si>
  <si>
    <t>Atomic-robo.com T1 160x600</t>
  </si>
  <si>
    <t>42d31d8a4198c73ab229318597b0b7a6</t>
  </si>
  <si>
    <t>Wowhead.com T1 300x250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</si>
  <si>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</si>
  <si>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</si>
  <si>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</si>
  <si>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</si>
  <si>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</si>
  <si>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</si>
  <si>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</si>
  <si>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Boywhofell.com ΓÇïT1ΓÇï 728x90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</si>
  <si>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</si>
  <si>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</si>
  <si>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</si>
  <si>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</si>
  <si>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</si>
  <si>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</si>
  <si>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</si>
  <si>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</si>
  <si>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</si>
  <si>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</si>
  <si>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528a0285fefd3c631c5a6b6a3bd18315</t>
  </si>
  <si>
    <t>Newgrounds.com T3 728x90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</si>
  <si>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</si>
  <si>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</si>
  <si>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</si>
  <si>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</si>
  <si>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</si>
  <si>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Channelate.com ΓÇïT1ΓÇï 728x90</t>
  </si>
  <si>
    <t>5c0181fa2edb5365983f3bf253d2a50a</t>
  </si>
  <si>
    <t>Girlswithslingshots.com ΓÇïT1ΓÇï 728x90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</si>
  <si>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</si>
  <si>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</si>
  <si>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</si>
  <si>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</si>
  <si>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</si>
  <si>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Girlswithslingshots.com ΓÇïT1ΓÇï 300x250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</si>
  <si>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</si>
  <si>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</si>
  <si>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</si>
  <si>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</si>
  <si>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</si>
  <si>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</si>
  <si>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</si>
  <si>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Sleeplessdomain.com ΓÇïT1ΓÇï 160x600</t>
  </si>
  <si>
    <t>6cdabf5c5b46ff53943759df630750f3</t>
  </si>
  <si>
    <t>Egscomics.com T4 728x90</t>
  </si>
  <si>
    <t>6f5ef73b9392ad9dea624e9fa1d64ad5</t>
  </si>
  <si>
    <t>Newgrounds.com T3 300x250</t>
  </si>
  <si>
    <t>72d4a2f73da956d750c7518c9d43e7a0</t>
  </si>
  <si>
    <t>Lonelyvincent.com ΓÇïT1ΓÇï 728x90</t>
  </si>
  <si>
    <t>76502f4820aa447a4b0799143054d583</t>
  </si>
  <si>
    <t>Girlswithslingshots.com ΓÇïT4 728x90</t>
  </si>
  <si>
    <t>78b40eafba9c958882287a50ce5f426e</t>
  </si>
  <si>
    <t>Cad-comic.com T4 160x600</t>
  </si>
  <si>
    <t>79115f91c59d15b6b5ba2183ac84eab5</t>
  </si>
  <si>
    <t>Dumbingofage.com ΓÇïT4 728x90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</si>
  <si>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</si>
  <si>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</si>
  <si>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</si>
  <si>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</si>
  <si>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</si>
  <si>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Dumbingofage.com ΓÇïT1ΓÇï 300x250</t>
  </si>
  <si>
    <t>8189b3782f83ab5e86dffe7176a024cc</t>
  </si>
  <si>
    <t>Nerfnow.com ΓÇïT1ΓÇï 300x250</t>
  </si>
  <si>
    <t>86b7a17c7e7286a1eb1e806583d2e069</t>
  </si>
  <si>
    <t>Futwiz.com 300x250</t>
  </si>
  <si>
    <t>89b64e2586cb449d55fbf36d2e80141e</t>
  </si>
  <si>
    <t>Smbc-comics.com T4 160x600</t>
  </si>
  <si>
    <t>8b1d65f55697201469902001bee3f2d2</t>
  </si>
  <si>
    <t>Cad-comic.com T2 728x90</t>
  </si>
  <si>
    <t>91be93ade6a1c0b2b039ee0d8575ff5b</t>
  </si>
  <si>
    <t>Atomic-robo.com T4 728x90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</si>
  <si>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</si>
  <si>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</si>
  <si>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</si>
  <si>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</si>
  <si>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</si>
  <si>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</si>
  <si>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</si>
  <si>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</si>
  <si>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</si>
  <si>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Nerfnow.com ΓÇïT1ΓÇï 160x600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</si>
  <si>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</si>
  <si>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</si>
  <si>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</si>
  <si>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</si>
  <si>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</si>
  <si>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</si>
  <si>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</si>
  <si>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</si>
  <si>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</si>
  <si>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</si>
  <si>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</si>
  <si>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Dumbingofage.com ΓÇïΓÇïT1ΓÇï 728x90</t>
  </si>
  <si>
    <t>b0e44635b23d46cfcf17a964cc7fe9d3</t>
  </si>
  <si>
    <t>Poe.trade T1 728x90</t>
  </si>
  <si>
    <t>b2f1bead8bee68e91c330094a1c146f4</t>
  </si>
  <si>
    <t>Paranatural.net ΓÇïT1ΓÇï 728x90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</si>
  <si>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</si>
  <si>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</si>
  <si>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</si>
  <si>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</si>
  <si>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</si>
  <si>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</si>
  <si>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be74bcaf75878f49ec2797c0fd7f3485</t>
  </si>
  <si>
    <t>Teamfourstar.com T1 300x250</t>
  </si>
  <si>
    <t>c583836c997cbf12580a51e105c94c73</t>
  </si>
  <si>
    <t>Newgrounds.com T1 728x90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</si>
  <si>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</si>
  <si>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</si>
  <si>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</si>
  <si>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</si>
  <si>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</si>
  <si>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</si>
  <si>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</si>
  <si>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Egscomics.com T1ΓÇï 728x90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</si>
  <si>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</si>
  <si>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</si>
  <si>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</si>
  <si>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</si>
  <si>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</si>
  <si>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</si>
  <si>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</si>
  <si>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</si>
  <si>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</si>
  <si>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Dumbingofage.com ΓÇïT4 300x250</t>
  </si>
  <si>
    <t>dd8ea965b0de967eef2be88285ed63ff</t>
  </si>
  <si>
    <t>Wowhead.com T1 728x90</t>
  </si>
  <si>
    <t>de0c5e8e2550f68511d1181f2cc050cb</t>
  </si>
  <si>
    <t>Smbc-comics.com T1 ATF 728x90</t>
  </si>
  <si>
    <t>e0dd593a2dba2570c64ae29e4e1402ea</t>
  </si>
  <si>
    <t>Cad-comic.com T2 160x600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</si>
  <si>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</si>
  <si>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</si>
  <si>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</si>
  <si>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</si>
  <si>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</si>
  <si>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</si>
  <si>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</si>
  <si>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</si>
  <si>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f23e7b0269af3c13ff97efba4cda5fd2</t>
  </si>
  <si>
    <t>Nerfnow.com ΓÇïT4 300x250</t>
  </si>
  <si>
    <t>f2ae6652b203c95b458ed0759ee13a12</t>
  </si>
  <si>
    <t>Awkwardzombie.com T4 728x90</t>
  </si>
  <si>
    <t>f40bb4bf0b8a54e1092121cb7fb524cb</t>
  </si>
  <si>
    <t>Nerfnow.com ΓÇïT4 728x90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</si>
  <si>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</si>
  <si>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</si>
  <si>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</si>
  <si>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</si>
  <si>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</si>
  <si>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Girlswithslingshots.com ΓÇïT4 300x250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</si>
  <si>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</si>
  <si>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</si>
  <si>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</si>
  <si>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</si>
  <si>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</si>
  <si>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</si>
  <si>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</si>
  <si>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Channelate.com ΓÇïT1ΓÇï 160x600</t>
  </si>
  <si>
    <t>ff56c6729e350f11de9efa261159c5f5</t>
  </si>
  <si>
    <t>Nerfnow.com ΓÇïT4 160x600</t>
  </si>
  <si>
    <t>nick@myfridgefood.com</t>
  </si>
  <si>
    <t>Myfridgefood.com</t>
  </si>
  <si>
    <t>10f103fa337f0363bd278f1eccacb6aa</t>
  </si>
  <si>
    <t>Myfridgefood.com 300x250</t>
  </si>
  <si>
    <t>183768c144efe460d6c8e6fd5fe65185</t>
  </si>
  <si>
    <t>Myfridgefood.com 160x600</t>
  </si>
  <si>
    <t>ninten.enthusiast@gmail.com</t>
  </si>
  <si>
    <t>Enthusiast Gaming (gosugamers.net)</t>
  </si>
  <si>
    <t>160d60025bc4e975e476bbad1d2a214e</t>
  </si>
  <si>
    <t>Trueachievements.com ATF 300x250</t>
  </si>
  <si>
    <t>3baafcafcd7c201db61e7d5cf30bac89</t>
  </si>
  <si>
    <t>Trueachievements.com BTF 728x90</t>
  </si>
  <si>
    <t>5aa32f0a0241d2e97d06347228493686</t>
  </si>
  <si>
    <t>Trueachievements.com ATF 728x90</t>
  </si>
  <si>
    <t>ba0ac4c47868be2def52bd0be5e2cebd</t>
  </si>
  <si>
    <t>Gosugamers.net BTF 728x90</t>
  </si>
  <si>
    <t>c26c816e4b447e567a843e981e6e36b9</t>
  </si>
  <si>
    <t>Gosugamers.net ATF 728x90</t>
  </si>
  <si>
    <t>d1bf09343e34c5d169561293c5f550be</t>
  </si>
  <si>
    <t>Gosugamers.net BTF 300x250</t>
  </si>
  <si>
    <t>e56a351ebd9bc8e365c8c6a18cb18694</t>
  </si>
  <si>
    <t>Gosugamers.net ATF 300x250</t>
  </si>
  <si>
    <t>ee16b18b22469b293b6fd75014f45ff6</t>
  </si>
  <si>
    <t>Trueachievements.com BTF 300x250</t>
  </si>
  <si>
    <t>Novil@gmx.de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</si>
  <si>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</si>
  <si>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</si>
  <si>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</si>
  <si>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</si>
  <si>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</si>
  <si>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</si>
  <si>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</si>
  <si>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</si>
  <si>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</si>
  <si>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</si>
  <si>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</si>
  <si>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</si>
  <si>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Sandraandwoo.com Tier 2 Left 160x600</t>
  </si>
  <si>
    <t>nrdegroot@gmail.com</t>
  </si>
  <si>
    <t>Minitokyo.net</t>
  </si>
  <si>
    <t>566a7bc15fc3e160abe31cb42398a6a8</t>
  </si>
  <si>
    <t>Zerochan.net 160x600</t>
  </si>
  <si>
    <t>edc5f7192e3ecba71b6724b6490db571</t>
  </si>
  <si>
    <t>Zerochan.net 728x90</t>
  </si>
  <si>
    <t>nuttzipper@gmail.com</t>
  </si>
  <si>
    <t>Toptales.cc</t>
  </si>
  <si>
    <t>000918ea6197c7da99f9d8be5ddf1be2</t>
  </si>
  <si>
    <t>Toptales.cc Mobile 300x250 top</t>
  </si>
  <si>
    <t>0a89ea3e351be7a808deff7879f6f09d</t>
  </si>
  <si>
    <t>Toptales.cc #3 300x250 in-post 1</t>
  </si>
  <si>
    <t>1bf3d532c902d19b6e1e1103713df13b</t>
  </si>
  <si>
    <t>Asombroso.cc Mobile #5 300x250</t>
  </si>
  <si>
    <t>4d78e4124b480347476a74a7b8460e88</t>
  </si>
  <si>
    <t>Toptales.cc Mobile #4 300x250 in-post 2</t>
  </si>
  <si>
    <t>565655695866891f1b120c4fc48e2a34</t>
  </si>
  <si>
    <t>Asombroso.cc #2 300x250</t>
  </si>
  <si>
    <t>65e00dfd80b891e1619a4f7cba8336ef</t>
  </si>
  <si>
    <t>Asombroso.cc Mobile #4 300x250</t>
  </si>
  <si>
    <t>96a243496e627559f658b823239f392c</t>
  </si>
  <si>
    <t>Asombroso.cc #3 300x250</t>
  </si>
  <si>
    <t>a9de6f09c16b91651f7946d7f2fe6fc6</t>
  </si>
  <si>
    <t>Asombroso.cc #1 300x250</t>
  </si>
  <si>
    <t>ab08a095a02ea829f4fe8b404f0febc0</t>
  </si>
  <si>
    <t>Asombroso.cc #4 300x250</t>
  </si>
  <si>
    <t>ac03d2ba8430009d8aeefa41dc1ff8b6</t>
  </si>
  <si>
    <t>Asombroso.cc Mobile #3 300x250</t>
  </si>
  <si>
    <t>b937475a514b9dec2fa6397280a6a978</t>
  </si>
  <si>
    <t>Asombroso.cc 300x600</t>
  </si>
  <si>
    <t>c753bdf6d9c407b5a8f832bd9e758e96</t>
  </si>
  <si>
    <t>Toptales.cc #1 300x250 top</t>
  </si>
  <si>
    <t>c76319349c036f96260a4fce14c66cf7</t>
  </si>
  <si>
    <t>Toptales.cc #4 300x250 in-post 2</t>
  </si>
  <si>
    <t>cf5e06cee0bbe7deabfcd9b87a5e85e6</t>
  </si>
  <si>
    <t>Toptales.cc 300x600</t>
  </si>
  <si>
    <t>d59dc3baa04930814f5b83da32a9429f</t>
  </si>
  <si>
    <t>Toptales.cc Mobile #2 300x250 bottom</t>
  </si>
  <si>
    <t>ef76e6813f90326b3ba77985eddcebe7</t>
  </si>
  <si>
    <t>Toptales.cc #2 300x250 bottom</t>
  </si>
  <si>
    <t>f9be035db153a0030b8ab95289afecab</t>
  </si>
  <si>
    <t>Asombroso.cc Mobile 300x250</t>
  </si>
  <si>
    <t>fdba3cbd4c00b4e5ee913e63d7b0667c</t>
  </si>
  <si>
    <t>Asombroso.cc Mobile #2 300x250</t>
  </si>
  <si>
    <t>fe3268968203e53b60d90e5f145c43ca</t>
  </si>
  <si>
    <t>Toptales.cc Mobile #5 300x250</t>
  </si>
  <si>
    <t>nvarsos@gmail.com</t>
  </si>
  <si>
    <t>Wishesquotes.com</t>
  </si>
  <si>
    <t>004091acd6853e0aaf6dd70475557719</t>
  </si>
  <si>
    <t>Lovewishesquotes.com 300x250</t>
  </si>
  <si>
    <t>8c392205ccea3153413c029ba453e373</t>
  </si>
  <si>
    <t>Wishesquotes.com 300x250</t>
  </si>
  <si>
    <t>nzolotar@gmail.com</t>
  </si>
  <si>
    <t>Bocaagency.com</t>
  </si>
  <si>
    <t>9458da46c62358b52900b276a4529bc9</t>
  </si>
  <si>
    <t>Bocaagency.com 728x90</t>
  </si>
  <si>
    <t>oded@wazimo.com</t>
  </si>
  <si>
    <t>Wazimo (viralmoon.net)</t>
  </si>
  <si>
    <t>0456cc4282be3884906dd87b8fe57bf2</t>
  </si>
  <si>
    <t>MDV_Gallery_M300x250_3_2ndTag</t>
  </si>
  <si>
    <t>06d6bbe1dfef71651aec4ac2cb62ff46</t>
  </si>
  <si>
    <t>VM_Gallery_D160X600_1</t>
  </si>
  <si>
    <t>08d1dcb53d3014e038244bbe17d5ad62</t>
  </si>
  <si>
    <t>VM_Src1_D728x90_3_2ndTag</t>
  </si>
  <si>
    <t>099f912b9adee66938deb2d358b36b6b</t>
  </si>
  <si>
    <t>MDV_Src5_D728x90_2</t>
  </si>
  <si>
    <t>0f2708e4401e8ad1b9ea3ce7d1e19140</t>
  </si>
  <si>
    <t>MDV_Src5_D728x90_5</t>
  </si>
  <si>
    <t>100210b4639a0467bfb73cfa18e35e5f</t>
  </si>
  <si>
    <t>MDV_Src5_D300x600_1</t>
  </si>
  <si>
    <t>12dda13ed459103f43e768dfce5cc64a</t>
  </si>
  <si>
    <t>VM_Gallery_D300x250_1</t>
  </si>
  <si>
    <t>1387aabd3f49cde0f797ecb6c6802259</t>
  </si>
  <si>
    <t>MDV_Src5_D728x90_3</t>
  </si>
  <si>
    <t>153928664e65debd0e37843dbc00ad4d</t>
  </si>
  <si>
    <t>VM_Src2_D160x600_1</t>
  </si>
  <si>
    <t>1690e84787ab80394f7b25f5f4600558</t>
  </si>
  <si>
    <t>VM_Src1_D728x90_1</t>
  </si>
  <si>
    <t>1d26698b51113d1d26da02177d8c724f</t>
  </si>
  <si>
    <t>VM_Src1_D728x90_4_2ndTag</t>
  </si>
  <si>
    <t>1d86dfc6665f2859e4b1c92e14502ba9</t>
  </si>
  <si>
    <t>MDV_Src5_D160x600_1</t>
  </si>
  <si>
    <t>1eaae33b846b77b4584d179ada99b9e0</t>
  </si>
  <si>
    <t>MDV_Src5_D728x90_2_2ndTag</t>
  </si>
  <si>
    <t>1feea5bab4fd77f5743c4ebab8d872db</t>
  </si>
  <si>
    <t>MDV_Src1_D728x90_4_2ndTag</t>
  </si>
  <si>
    <t>205700f319445dfe1353084908ba0b91</t>
  </si>
  <si>
    <t>MDV_Src5_D728x90_1_2ndTag</t>
  </si>
  <si>
    <t>212f439a5420cc6c55634a10a3977f39</t>
  </si>
  <si>
    <t>MDV_Src1_D728x90_3_2ndTag</t>
  </si>
  <si>
    <t>21c39b4e5894e24ab2bcc79d18b1c18e</t>
  </si>
  <si>
    <t>VM_Gallery_D160x600_2</t>
  </si>
  <si>
    <t>2269b07171a6d01163a9961831d9cb5a</t>
  </si>
  <si>
    <t>MDV_Gallery_M320x50_1</t>
  </si>
  <si>
    <t>24642ef3c54cbc3286dd214a3c67ea81</t>
  </si>
  <si>
    <t>VM_Src1_D160x600_1_2ndTag</t>
  </si>
  <si>
    <t>249ba146082eb7a6651e26f244353e5b</t>
  </si>
  <si>
    <t>MDV_Src2_D728x90_1_2ndTag</t>
  </si>
  <si>
    <t>2e6e299c33c3faeaa191a80f2ddcae38</t>
  </si>
  <si>
    <t>MDV_Src1_D300x600_1</t>
  </si>
  <si>
    <t>2fe5627739b23bef300a342d208f411f</t>
  </si>
  <si>
    <t>MDV_Gallery_M300x250_1</t>
  </si>
  <si>
    <t>3249fde5bcc45486c6e3c1684873ee05</t>
  </si>
  <si>
    <t>MDV_Src4_D300x250_1</t>
  </si>
  <si>
    <t>329de90d79da0f34cf7c7100d19dca75</t>
  </si>
  <si>
    <t>TRD_Gallery_M300x250_2_2ndTag</t>
  </si>
  <si>
    <t>33b664a335b86dcc1ad0b02bffc6a280</t>
  </si>
  <si>
    <t>MDV_Src4_D300x600_1_2ndTag</t>
  </si>
  <si>
    <t>344a1f52a7a1f0c781343b22afff071f</t>
  </si>
  <si>
    <t>VM_Src1_D300x600_1</t>
  </si>
  <si>
    <t>3467d9977e8040f13e78600dad69b915</t>
  </si>
  <si>
    <t>MDV_Src1_D728x90_2</t>
  </si>
  <si>
    <t>3662aeaf441f1619dcea19145944be0e</t>
  </si>
  <si>
    <t>MDV_Src5_D160x600_1_2ndTag</t>
  </si>
  <si>
    <t>380ddac8ccc8970a9f2c229afd7fb4d9</t>
  </si>
  <si>
    <t>VM_Src1_D300X250_1</t>
  </si>
  <si>
    <t>39ac036094b5fea3979ce8db88003313</t>
  </si>
  <si>
    <t>MDV_Gallery_D160x600_1</t>
  </si>
  <si>
    <t>3d0ee5d63ae0e045e640974c3719a7d5</t>
  </si>
  <si>
    <t>VM_Gallery_M300x250_3</t>
  </si>
  <si>
    <t>3ed48c6e79c2afa0b3ef68e018ab4662</t>
  </si>
  <si>
    <t>VM_Gallery_D160x600_1_2ndTag</t>
  </si>
  <si>
    <t>4115eea52b77b852b6fedfdb31daad3c</t>
  </si>
  <si>
    <t>MDV_Gallery_D300x600_1</t>
  </si>
  <si>
    <t>42e8a90516c33023fe6aba4c84d0c8cb</t>
  </si>
  <si>
    <t>MDV_Src1_D300x250_1</t>
  </si>
  <si>
    <t>4372a9dc91a678d7b40afcf12f069f32</t>
  </si>
  <si>
    <t>MDV_Gallery_D728x90_5</t>
  </si>
  <si>
    <t>43effc3c4a2a047695fd5644db0b4ce0</t>
  </si>
  <si>
    <t>VM_Gallery_M300x250_1</t>
  </si>
  <si>
    <t>45f82e19b126d75c643ed1475cf4d8a9</t>
  </si>
  <si>
    <t>MDV_Src4_D728x90_1</t>
  </si>
  <si>
    <t>473b0cc7e170396bb404123ddc80c9e8</t>
  </si>
  <si>
    <t>VM_Src2_D728x90_2</t>
  </si>
  <si>
    <t>48551abdea0fe26968b2a38b872b110a</t>
  </si>
  <si>
    <t>MDV_Src1_D300x600_1_2ndTag</t>
  </si>
  <si>
    <t>48b65a72815a1fba7923f7ff1caba285</t>
  </si>
  <si>
    <t>MDV_Gallery_D728x90_3</t>
  </si>
  <si>
    <t>4aa442dff68901fc65767eabe511308e</t>
  </si>
  <si>
    <t>VM_Gallery_M320x50_1</t>
  </si>
  <si>
    <t>4c78524fef6424c8bbb5ba6e3db3c059</t>
  </si>
  <si>
    <t>MDV_Gallery_D160x600_1_2ndTag</t>
  </si>
  <si>
    <t>4edc6256bcdc2bb9f06cb2c462ea07a9</t>
  </si>
  <si>
    <t>VM_Src1_D728x90_1_2ndTag</t>
  </si>
  <si>
    <t>55972dfb6751caabf0706582f7c65988</t>
  </si>
  <si>
    <t>VM_Src1_D728x90_4</t>
  </si>
  <si>
    <t>56295ec70a9a75739cb4eb93257266e8</t>
  </si>
  <si>
    <t>MDV_Src1_M300x250_2</t>
  </si>
  <si>
    <t>56a5f0d64f5edf22ddfee86acea89f64</t>
  </si>
  <si>
    <t>MDV_Src2_D160x600_1_2ndTag</t>
  </si>
  <si>
    <t>59eb7dd5f3c97b521a68d28edd378ef2</t>
  </si>
  <si>
    <t>MDV_Gallery_D728x90_3_2ndTag</t>
  </si>
  <si>
    <t>5c19baa7ff174e4710ab9f36bb9e13e3</t>
  </si>
  <si>
    <t>MDV_Gallery_D728x90_1</t>
  </si>
  <si>
    <t>5d91c71ece3c391576956b689de43475</t>
  </si>
  <si>
    <t>VM_Src1_D728x90_2</t>
  </si>
  <si>
    <t>5e4d9dad15135b8e47b2d76584518b8f</t>
  </si>
  <si>
    <t>MDV_Src2_D160x600_2</t>
  </si>
  <si>
    <t>5f0700c5ce6b4ce2a4c7d75eb8f34961</t>
  </si>
  <si>
    <t>MDV_Src5_D728x90_5_2ndTag</t>
  </si>
  <si>
    <t>6d6c251c88f82a3b3cff85987e211a3b</t>
  </si>
  <si>
    <t>MDV_Src2_D300x250_3</t>
  </si>
  <si>
    <t>6d8e5f629edf30dbe62770c3a069d4b6</t>
  </si>
  <si>
    <t>MDV_Gallery_M300x250_2</t>
  </si>
  <si>
    <t>723ad54f9ad3fa9d168acb4d6280490a</t>
  </si>
  <si>
    <t>MDV_Gallery_M300x250_4</t>
  </si>
  <si>
    <t>77d8ae8c0344e422b875247b140e3bf9</t>
  </si>
  <si>
    <t>VM_Gallery_D160x600_2_2ndTag</t>
  </si>
  <si>
    <t>7bd51ef1135415afc5ea14eb52a3f261</t>
  </si>
  <si>
    <t>MDV_Src1_D160x600_1</t>
  </si>
  <si>
    <t>7f13e4359f529205710ff1a4280a25ae</t>
  </si>
  <si>
    <t>VM_Gallery_D728x90_1_2ndTag</t>
  </si>
  <si>
    <t>82ddce261ce60eededa6cfdcfec21d2a</t>
  </si>
  <si>
    <t>VM_Src2_D300x250_1_2ndTag</t>
  </si>
  <si>
    <t>84c14aa05a23c2eaa9692183908c6251</t>
  </si>
  <si>
    <t>MDV_Src1_M300x250_1</t>
  </si>
  <si>
    <t>864848bb8880eda05759004348eca93a</t>
  </si>
  <si>
    <t>MDV_Src2_D160x600_1</t>
  </si>
  <si>
    <t>8a36ef6189c9f83d1e210dc1f0ea386d</t>
  </si>
  <si>
    <t>MDV_Src5_D300x250_1_2ndTag</t>
  </si>
  <si>
    <t>8b3769efdf1a5eef6ce15dcea3a68c5f</t>
  </si>
  <si>
    <t>TRD_Gallery_M300x250_3_2ndTag</t>
  </si>
  <si>
    <t>9328387aa1d656186edff30ca43eee1c</t>
  </si>
  <si>
    <t>MDV_Src4_D728x90_1_2ndTag</t>
  </si>
  <si>
    <t>953c661de398b2118505192abdd95668</t>
  </si>
  <si>
    <t>VM_Src1_D300X250_1_2ndTag</t>
  </si>
  <si>
    <t>96723a0465cc6510a66dc941242c30fd</t>
  </si>
  <si>
    <t>TRD_Gallery_M300x250_4</t>
  </si>
  <si>
    <t>98cdcabd809a01aa277ebe6633c95104</t>
  </si>
  <si>
    <t>MDV_Src1_D728x90_2_2ndTag</t>
  </si>
  <si>
    <t>9bd98084720467ef70e6b3f5c2dfca6f</t>
  </si>
  <si>
    <t>MDV_Gallery_D728x90_2</t>
  </si>
  <si>
    <t>9d1d68bc1fa271be7f0538f4fcdfb0f2</t>
  </si>
  <si>
    <t>VM_Src1_D300x600_1_2ndTag</t>
  </si>
  <si>
    <t>9ea7889bbc8774d8d5c806f175b556d7</t>
  </si>
  <si>
    <t>MDV_Src5_D300x600_1_2ndTag</t>
  </si>
  <si>
    <t>9f81b2bf508eed2896181fa5d91e3434</t>
  </si>
  <si>
    <t>MDV_Src1_D728x90_4</t>
  </si>
  <si>
    <t>9ff8fa3afbbd59d964e79cf408d6dbc5</t>
  </si>
  <si>
    <t>VM_Gallery_D300x250_2</t>
  </si>
  <si>
    <t>a1c25491f251fefd8e1d971d3bcc7cd5</t>
  </si>
  <si>
    <t>MDV_Src2_D300x250_1_2ndTag</t>
  </si>
  <si>
    <t>a3fa2948dde8fc44ca344ebf0f921f6c</t>
  </si>
  <si>
    <t>MDV_Gallery_M300x250_3</t>
  </si>
  <si>
    <t>a493c35d5a1d7d6a6f3afa6823aac2e4</t>
  </si>
  <si>
    <t>VM_Src2_D300x250_3_2ndTag</t>
  </si>
  <si>
    <t>a7680b76c6908e34be4a2fe5542d5e0f</t>
  </si>
  <si>
    <t>VM_Gallery_D728x90_1</t>
  </si>
  <si>
    <t>a77e91fa0c9174bf8b8d98df9f98c76e</t>
  </si>
  <si>
    <t>VM_Src2_D300x250_2_2ndTag</t>
  </si>
  <si>
    <t>a8908712720e07bd1a04121a47572fcd</t>
  </si>
  <si>
    <t>MDV_Src5_D728x90_1</t>
  </si>
  <si>
    <t>a8a51ead5ec628ff6712611dae5e12ae</t>
  </si>
  <si>
    <t>MDV_Src5_D728x90_3_2ndTag</t>
  </si>
  <si>
    <t>b09c04f54c7647be469b90035ff20b1b</t>
  </si>
  <si>
    <t>TRD_Gallery_M300x250_2</t>
  </si>
  <si>
    <t>b1942b552bcc53e44dbea9302f1b7722</t>
  </si>
  <si>
    <t>VM_Src2_D728x90_2_2ndTag</t>
  </si>
  <si>
    <t>b8cf7724bebef492d7dbb494a02b7b43</t>
  </si>
  <si>
    <t>MDV_Gallery_D728x90_5_2ndTag</t>
  </si>
  <si>
    <t>b9780d86c73e1db32984d4a7e4803359</t>
  </si>
  <si>
    <t>VM_Gallery_D300x250_2_2ndTag</t>
  </si>
  <si>
    <t>bacdcf8938421da85844d78a6f519c63</t>
  </si>
  <si>
    <t>TRD_Gallery_M300x250_1</t>
  </si>
  <si>
    <t>bbf6fe85b9155cf3d93b30da7e1bb7f1</t>
  </si>
  <si>
    <t>TRD_Gallery_M300x250_3</t>
  </si>
  <si>
    <t>bd09f0f010d9feeca4535f3acc41f0b5</t>
  </si>
  <si>
    <t>VM_Src2_D728x90_1</t>
  </si>
  <si>
    <t>c0becc0ffe56b4b8f39c58c460ce8b96</t>
  </si>
  <si>
    <t>VM_Src1_D728x90_2_2ndTag</t>
  </si>
  <si>
    <t>c147093c4185aead502879032e0fe01d</t>
  </si>
  <si>
    <t>MDV_Src1_D300x250_1_2ndTag</t>
  </si>
  <si>
    <t>c1ce4d3131a5fedb793e210acae299b0</t>
  </si>
  <si>
    <t>MDV_Src1_D728x90_1</t>
  </si>
  <si>
    <t>c2e8cf03d6ed8afabe123803dd86dc16</t>
  </si>
  <si>
    <t>VM_Gallery_D728x90_2</t>
  </si>
  <si>
    <t>c396c88aa91965e99f3e2985ebeef4da</t>
  </si>
  <si>
    <t>VM_Src1_D160x600_1</t>
  </si>
  <si>
    <t>cca076cced7bf9086ad07b15bbee347a</t>
  </si>
  <si>
    <t>MDV_Src2_D300x250_1</t>
  </si>
  <si>
    <t>d168a79df40926b49100a62e4fb62250</t>
  </si>
  <si>
    <t>MDV_Gallery_D300x250_1</t>
  </si>
  <si>
    <t>d2325181a7dce3a7397725db4d45a8cc</t>
  </si>
  <si>
    <t>MDV_Src1_D160x600_1_2ndTag</t>
  </si>
  <si>
    <t>d28ed060837363df3b3fe27c83db5ab5</t>
  </si>
  <si>
    <t>VM_Src2_D728x90_1_2ndTag</t>
  </si>
  <si>
    <t>d2e694a0431a40056772bca2e498be7e</t>
  </si>
  <si>
    <t>MDV_Src1_D728x90_3</t>
  </si>
  <si>
    <t>d5975c12ffb0b62ca4ac76ff1ebce6f6</t>
  </si>
  <si>
    <t>MDV_Src2_D728x90_1</t>
  </si>
  <si>
    <t>d8662bd5ef83994917b9d66c0117e654</t>
  </si>
  <si>
    <t>TRD_Gallery_M300x250_1_2ndTag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</si>
  <si>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</si>
  <si>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</si>
  <si>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</si>
  <si>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</si>
  <si>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</si>
  <si>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</si>
  <si>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e1e3090c2aad0eab62c57fe360dd571b</t>
  </si>
  <si>
    <t>MDV_Src2_D300x250_2_2ndTag</t>
  </si>
  <si>
    <t>e260cc86a0b4dc165eb0d2ca60f42951</t>
  </si>
  <si>
    <t>VM_Gallery_D728x90_2_2ndTag</t>
  </si>
  <si>
    <t>e29981968e3215bbdfe8aa7989212846</t>
  </si>
  <si>
    <t>MDV_Src1_M300x250_4</t>
  </si>
  <si>
    <t>e37cc364228834284945f2ad07e46e14</t>
  </si>
  <si>
    <t>MDV_Src5_D300x250_1</t>
  </si>
  <si>
    <t>eae6f6679c07b3a38a89c054727c5fec</t>
  </si>
  <si>
    <t>TRD_Gallery_M320x50_1</t>
  </si>
  <si>
    <t>ece5b25799b6dd7d306606468106be29</t>
  </si>
  <si>
    <t>MDV_Gallery_D300x600_1_2ndTag</t>
  </si>
  <si>
    <t>ed39b8436e92d9abc4287335d3faa27d</t>
  </si>
  <si>
    <t>MDV_Src1_M300x250_3</t>
  </si>
  <si>
    <t>edf22309b94e1d37e54f069a4df13992</t>
  </si>
  <si>
    <t>MDV_Gallery_D728x90_2_2ndTag</t>
  </si>
  <si>
    <t>f31fdcca9035bf40552b98afdf281d0c</t>
  </si>
  <si>
    <t>MDV_Src2_D300x250_3_2ndTag</t>
  </si>
  <si>
    <t>f3f4710cb72115739dd19b3582daf55a</t>
  </si>
  <si>
    <t>VM_Gallery_M300x250_2</t>
  </si>
  <si>
    <t>f4567abbc8af191af58567ff85c4f723</t>
  </si>
  <si>
    <t>VM_Src1_D728x90_3</t>
  </si>
  <si>
    <t>f61a6246fb0efc9ef29c8381fa39f33b</t>
  </si>
  <si>
    <t>VM_Src2_D300x250_1</t>
  </si>
  <si>
    <t>f73f15f7dfb07b13542c8637bfbef0d9</t>
  </si>
  <si>
    <t>MDV_Src1_M320x50_1</t>
  </si>
  <si>
    <t>f9800afd2230c4b0c25bb06b3f8c9660</t>
  </si>
  <si>
    <t>MDV_Src1_D728x90_1_2ndTag</t>
  </si>
  <si>
    <t>fb6c73432716a94eee829fa3875d572a</t>
  </si>
  <si>
    <t>VM_Src2_D160x600_1_2ndTag</t>
  </si>
  <si>
    <t>fc24f8af38acb4c65abd979d024cbac7</t>
  </si>
  <si>
    <t>MDV_Gallery_D728x90_1_2ndTag</t>
  </si>
  <si>
    <t>ohad@imonomy.com</t>
  </si>
  <si>
    <t>Imonomy (foreverceleb.com)</t>
  </si>
  <si>
    <t>00d272b2c435cc6554849b40af8cb10b</t>
  </si>
  <si>
    <t>Nnm.me 728x90</t>
  </si>
  <si>
    <t>07e02056ea78b30dbe5eaec230802cbf</t>
  </si>
  <si>
    <t>Trendelier.com Mobile 320x50</t>
  </si>
  <si>
    <t>0c604886aa127e21411dd3bc758dec2c</t>
  </si>
  <si>
    <t>Thesimsresource.com</t>
  </si>
  <si>
    <t>0f396627f8eaa4f77f5f32843e63ba2a</t>
  </si>
  <si>
    <t>Tonsofbuzz.com Mobile 320x50</t>
  </si>
  <si>
    <t>135dd36c88fce5190d0a4d331f34ae68</t>
  </si>
  <si>
    <t>Ilyke.co Mobile 320x50</t>
  </si>
  <si>
    <t>1919311c96622e43ceaad5794054cc2a</t>
  </si>
  <si>
    <t>Viralscoop.com 728x90</t>
  </si>
  <si>
    <t>197dce2c3b2eaefdb948650720c5f1aa</t>
  </si>
  <si>
    <t>Fizzdot.com Mobile 320x50</t>
  </si>
  <si>
    <t>1f74a9790a6d9693ed1d5b7ac1730d43</t>
  </si>
  <si>
    <t>Mundotkm.com 728x90</t>
  </si>
  <si>
    <t>2316b9ec43aa1af4a58e7b117482336e</t>
  </si>
  <si>
    <t>Record.com.mx 728x90</t>
  </si>
  <si>
    <t>2a6f833fe8f1fd53f0929b00f18fe9cd</t>
  </si>
  <si>
    <t>247sports.com Mobile 320x50</t>
  </si>
  <si>
    <t>2e58835789b53214529823bc9087ebf8</t>
  </si>
  <si>
    <t>Comicbook.com Mobile 320x50</t>
  </si>
  <si>
    <t>2f75089d0be84aef4ae1dc4539662cb6</t>
  </si>
  <si>
    <t>R7.com Mobile 320x50</t>
  </si>
  <si>
    <t>306f8168adbcce6964919ff2e658074f</t>
  </si>
  <si>
    <t>Dailynayadiganta.com 300x250</t>
  </si>
  <si>
    <t>34d90730840b491937e4ce5ad71e3f7b</t>
  </si>
  <si>
    <t>Pure-t.ru 728x90</t>
  </si>
  <si>
    <t>37457a87f0b45f281384c3bc6ff229b5</t>
  </si>
  <si>
    <t>Jellyshare.com 728x90</t>
  </si>
  <si>
    <t>37d36d3ee2e5e61cc1208b320243223a</t>
  </si>
  <si>
    <t>Prensalibre.com 728x90</t>
  </si>
  <si>
    <t>382f044404f7e7344904670e5505ea8d</t>
  </si>
  <si>
    <t>Maariv.co.il 728x90</t>
  </si>
  <si>
    <t>38b7937bd891486c1320fff26123b5db</t>
  </si>
  <si>
    <t>Apherald.com 728x90</t>
  </si>
  <si>
    <t>394bb19e58f8b3961e5664023593f756</t>
  </si>
  <si>
    <t>Buzzwize.com Mobile 320x50</t>
  </si>
  <si>
    <t>3c863a5e30c7b8a61239773388e53a7b</t>
  </si>
  <si>
    <t>Shaker.news 728x90</t>
  </si>
  <si>
    <t>3e2574da66ad7ba5ea9fc924e3eaed2a</t>
  </si>
  <si>
    <t>Rougeframboise.com Mobile 320x50</t>
  </si>
  <si>
    <t>43d7831aaf054f4f1b54844ed1e60d6a</t>
  </si>
  <si>
    <t>Viralands.com Mobile 320x50</t>
  </si>
  <si>
    <t>449813d98c98da6ada262f3b8c6e173d</t>
  </si>
  <si>
    <t>Apherald.com 300x250</t>
  </si>
  <si>
    <t>4881f7c264da84f6cdfb5c87bedd6ab9</t>
  </si>
  <si>
    <t>Todaysbuzz.com Mobile 320x50</t>
  </si>
  <si>
    <t>4c47e37d22702bf9d39c4eef519fff91</t>
  </si>
  <si>
    <t>Anandabazar.com 728x90</t>
  </si>
  <si>
    <t>5997ac3439997dcdc6332888e2dac55e</t>
  </si>
  <si>
    <t>Comicbookmovie.com Mobile 320x50</t>
  </si>
  <si>
    <t>59a4c797196e3600ff65774c725a5d9b</t>
  </si>
  <si>
    <t>Biglike.com 728x90</t>
  </si>
  <si>
    <t>5bb36d660d1aac6b686cd7dce6ef2278</t>
  </si>
  <si>
    <t>Laprensa.hn 728x90</t>
  </si>
  <si>
    <t>5cb8067f427efa462f807a8eb109c2fa</t>
  </si>
  <si>
    <t>Comicbookmovie.com 728x90</t>
  </si>
  <si>
    <t>65e3ea0d743b2a85a5ab16660b34e994</t>
  </si>
  <si>
    <t>Jpost.com 728x90</t>
  </si>
  <si>
    <t>6e994ab47fb3837f826e5dead2cffeba</t>
  </si>
  <si>
    <t>Phimlt.com 728x90</t>
  </si>
  <si>
    <t>750afb3cb68afc283c82e18625be7a08</t>
  </si>
  <si>
    <t>Blic.rs 728x90</t>
  </si>
  <si>
    <t>761c7056c1ed105d951bb7112feb2fe6</t>
  </si>
  <si>
    <t>Thebadbuzz.com Mobile 320x50</t>
  </si>
  <si>
    <t>7e56493993dc9a0f3da22d888f81713c</t>
  </si>
  <si>
    <t>Futbolete.com Mobile 320x50</t>
  </si>
  <si>
    <t>85b9a501a468d40688237000d1d2ef63</t>
  </si>
  <si>
    <t>Independent.co.uk 728x90</t>
  </si>
  <si>
    <t>9083b53cd6dda90b9a594c554e70a50d</t>
  </si>
  <si>
    <t>Bolavip.com 728x90</t>
  </si>
  <si>
    <t>92e3c61dedfd7b37d94a0916760744e0</t>
  </si>
  <si>
    <t>Buzzwize.com 728x90</t>
  </si>
  <si>
    <t>95c12a3a5eb7a77807210ce53f1bc96f</t>
  </si>
  <si>
    <t>R7.com</t>
  </si>
  <si>
    <t>997b38db9664ca3cd254712448e95a44</t>
  </si>
  <si>
    <t>Cuantodanio.es 300x250</t>
  </si>
  <si>
    <t>a1aba9d9bacf918eafc4b8d615f7a6e9</t>
  </si>
  <si>
    <t>Unian.net 728x90</t>
  </si>
  <si>
    <t>a8425587a89eae07986b04c61ac57483</t>
  </si>
  <si>
    <t>Dailynayadiganta.com 728x90</t>
  </si>
  <si>
    <t>afb81d503ad32c53dd6154bf1fc65009</t>
  </si>
  <si>
    <t>Tvnotas.com.mx 728x90</t>
  </si>
  <si>
    <t>b115122f0d17d7fb8ad3fccde70ebf7c</t>
  </si>
  <si>
    <t>Cuantodanio.es 728x90</t>
  </si>
  <si>
    <t>c0868eebeed253b59e54cba552dc5e1e</t>
  </si>
  <si>
    <t>Thatviralfeed.com Mobile 320x50</t>
  </si>
  <si>
    <t>c09c978f612f2b18a7e1edb4e12752e4</t>
  </si>
  <si>
    <t>Rougeframboise.com 728x90</t>
  </si>
  <si>
    <t>c1e34bdb84b75087b8b74d803fadc3e5</t>
  </si>
  <si>
    <t>Mundotkm.com Mobile 320x50</t>
  </si>
  <si>
    <t>c39da56074291c8fba9e7bfc383204d0</t>
  </si>
  <si>
    <t>Todaysbuzz.com 728x90</t>
  </si>
  <si>
    <t>cb662cdcd304bb3b60d85f29fd98570a</t>
  </si>
  <si>
    <t>Telegraf.rs</t>
  </si>
  <si>
    <t>d32cc83f4be9db7efe93051a722b7186</t>
  </si>
  <si>
    <t>Freemalaysiatoday.com 728x90</t>
  </si>
  <si>
    <t>d505ecea31c7e81a774fb16bd189d203</t>
  </si>
  <si>
    <t>Infobae.com 728x90</t>
  </si>
  <si>
    <t>d642e07b11b89286b5cee745bfc4dc85</t>
  </si>
  <si>
    <t>Unian.ua 728x90</t>
  </si>
  <si>
    <t>d73d25ccc54ae5de9228b70f77b6d9fd</t>
  </si>
  <si>
    <t>Fizzdot.com 728x90</t>
  </si>
  <si>
    <t>d8eb8ed665f8cc14bfc3b74796938a5f</t>
  </si>
  <si>
    <t>Milliyet.com.tr 728x90</t>
  </si>
  <si>
    <t>dcf447f3586e2d703bc5ec6d5be9aa2e</t>
  </si>
  <si>
    <t>Viralscoop.com Mobile 320x50</t>
  </si>
  <si>
    <t>e7b49efc40b13f3731a44cdc7ab6ce18</t>
  </si>
  <si>
    <t>Laprensa.hn 300x250</t>
  </si>
  <si>
    <t>e7fa374fbd3e12c38bdc22d980ff64f1</t>
  </si>
  <si>
    <t>Jagbani.punjabkesari.in 728x90</t>
  </si>
  <si>
    <t>f7b5ceb72e9bf11b6d3f3da211c272b6</t>
  </si>
  <si>
    <t>Viralands.com 728x90</t>
  </si>
  <si>
    <t>f9f72eb4d86cc98faf347285addee98a</t>
  </si>
  <si>
    <t>Buzzify.co.uk 728x90</t>
  </si>
  <si>
    <t>oliver@optimaxnetworks.com</t>
  </si>
  <si>
    <t>Dailyskimmer.com</t>
  </si>
  <si>
    <t>online-werbung@nordwest-zeitung.de</t>
  </si>
  <si>
    <t>Nwzonline.de</t>
  </si>
  <si>
    <t>0b0ad32f0845a3790cb1e32ff841f1d0</t>
  </si>
  <si>
    <t>Immobilien.nwzonline.de 160x600</t>
  </si>
  <si>
    <t>1d7258b2ea33aaa810b3f2db8e6e9286</t>
  </si>
  <si>
    <t>Hochzeit.nwzonline.de 300x250</t>
  </si>
  <si>
    <t>3601d1f852fdf751729cec2850605bb2</t>
  </si>
  <si>
    <t>Marktplatz.nwzonline.de NWZ-Portfolio | Leaderboard 728x90</t>
  </si>
  <si>
    <t>748b512a572f85d775e229f2c5ad9e55</t>
  </si>
  <si>
    <t>NWZ-Portfolio | Rectangle - Bottom | 300x250</t>
  </si>
  <si>
    <t>8ee4ff7050db82b0f883cf5344737183</t>
  </si>
  <si>
    <t>Jobs.nwzonline.de 300x250</t>
  </si>
  <si>
    <t>91ce920a3e8ca07fafd1b5cf3c8fdd90</t>
  </si>
  <si>
    <t>NWZ-Portfolio | Leaderboard | 728x90</t>
  </si>
  <si>
    <t>openmanga.net@gmail.com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</si>
  <si>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</si>
  <si>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</si>
  <si>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</si>
  <si>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</si>
  <si>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</si>
  <si>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cbee244437d8eecfb3c043bf1cb1fe8b</t>
  </si>
  <si>
    <t>Openmanga.co 300x250</t>
  </si>
  <si>
    <t>oren@seoisrael.co.il</t>
  </si>
  <si>
    <t>When-is.com</t>
  </si>
  <si>
    <t>1fb53db0b44465e318606e30c2b80f77</t>
  </si>
  <si>
    <t>When-is.com 160x600</t>
  </si>
  <si>
    <t>531f9f5afa212109840010164eece151</t>
  </si>
  <si>
    <t>When-is.com 300x250</t>
  </si>
  <si>
    <t>ory@rotter.net</t>
  </si>
  <si>
    <t>Rotter.net</t>
  </si>
  <si>
    <t>0562a3644cafa7915dd2c44cc8b0db09</t>
  </si>
  <si>
    <t>Rotter.net Forum Logo Line 728x90</t>
  </si>
  <si>
    <t>179115b5f2a9438a3c28b465af4b309a</t>
  </si>
  <si>
    <t>Rotter.net 728x90</t>
  </si>
  <si>
    <t>oscar.cronquist@home.se</t>
  </si>
  <si>
    <t>get-digital-help.com</t>
  </si>
  <si>
    <t>31ba7cc563e8d7fa7012e18ac0a9c0cb</t>
  </si>
  <si>
    <t>Get-digital-help.com 728x90</t>
  </si>
  <si>
    <t>4f9e82e6ed07e737bc63ae35046deb2b</t>
  </si>
  <si>
    <t>Get-digital-help.com 160x600</t>
  </si>
  <si>
    <t>edd362944357628213dab9ab39ac10c7</t>
  </si>
  <si>
    <t>Get-digital-help.com 300x250</t>
  </si>
  <si>
    <t>oscarlz@gmail.com</t>
  </si>
  <si>
    <t>Mundoconsejos.com</t>
  </si>
  <si>
    <t>06c377244599f8d95eb15e246fa83ffb</t>
  </si>
  <si>
    <t>Mundoconsejos.com 728x90</t>
  </si>
  <si>
    <t>50b475922ad5fe1bd24a64f78cd0710c</t>
  </si>
  <si>
    <t>Mundoconsejos.com 300x250</t>
  </si>
  <si>
    <t>7d4d0ec2748fddfb5a73537173c2f5d2</t>
  </si>
  <si>
    <t>Pega2.com 728x90</t>
  </si>
  <si>
    <t>a925d1c4332bf883566ede292b92f600</t>
  </si>
  <si>
    <t>Veonoticia.com 300x250</t>
  </si>
  <si>
    <t>b525dda00eb453c2ea469e022416985b</t>
  </si>
  <si>
    <t>Mundoconsejos.com #2 300x250</t>
  </si>
  <si>
    <t>e851fa835fd355b49713f8c366c0cfea</t>
  </si>
  <si>
    <t>Pega2.com 300x250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</si>
  <si>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</si>
  <si>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</si>
  <si>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</si>
  <si>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</si>
  <si>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</si>
  <si>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</si>
  <si>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osotedcom@gmail.com</t>
  </si>
  <si>
    <t>Osoted.com</t>
  </si>
  <si>
    <t>d4ce27f1cd67c1042341749440e089b4</t>
  </si>
  <si>
    <t>Osoted.com 300x250</t>
  </si>
  <si>
    <t>p@hosseini.mobi</t>
  </si>
  <si>
    <t>youtubeinmp3.com</t>
  </si>
  <si>
    <t>be24d4dbbb44f4cd3e8d4ed1cec442e9</t>
  </si>
  <si>
    <t>[728x90]Youtubeinmp3.com</t>
  </si>
  <si>
    <t>ff81c77f8b8618bee23fe48f929d1b0a</t>
  </si>
  <si>
    <t>[160x600]Youtubeinmp3.com</t>
  </si>
  <si>
    <t>pablolamogglia22@gmail.com</t>
  </si>
  <si>
    <t>Lapatilla.com</t>
  </si>
  <si>
    <t>6759d60a4e004264e6c3e0910f3aa668</t>
  </si>
  <si>
    <t>Noticierodigital.com 300x250</t>
  </si>
  <si>
    <t>e5c5bd5dc279c80f256b8151c2293732</t>
  </si>
  <si>
    <t>Noticierodigital.com 728x90</t>
  </si>
  <si>
    <t>palich@xmonetize.net</t>
  </si>
  <si>
    <t>Xmonetize (quizzclub.com)</t>
  </si>
  <si>
    <t>8dd64d15f7de19a6684b7184f48e1325</t>
  </si>
  <si>
    <t>Quizzclub.com 300x600</t>
  </si>
  <si>
    <t>a166e2bf3bb17e6da22a9afdbb2bce71</t>
  </si>
  <si>
    <t>Quizzclub.com Top 300x250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</si>
  <si>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</si>
  <si>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</si>
  <si>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</si>
  <si>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</si>
  <si>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</si>
  <si>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</si>
  <si>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19289d3c1306d7264c0d13de7fdbe421</t>
  </si>
  <si>
    <t>Sonsoflibertymedia.com 728x90</t>
  </si>
  <si>
    <t>2a4862ea6a0c3839009899a8ad7bdca5</t>
  </si>
  <si>
    <t>Freedomdaily.com 728x90</t>
  </si>
  <si>
    <t>41cc23bc4c4f834a9aab34a47970a8cb</t>
  </si>
  <si>
    <t>Politichicks.com 728x90</t>
  </si>
  <si>
    <t>41e846e5d3f24d85fa80056b8da3ed61</t>
  </si>
  <si>
    <t>Patriotchronicle.com 728x90</t>
  </si>
  <si>
    <t>5059afcf9919d9e9f41fa534cba53ca3</t>
  </si>
  <si>
    <t>Politichicks.com Mobile 300x250</t>
  </si>
  <si>
    <t>514f6ca02198494a7fc7ca8de57a26e9</t>
  </si>
  <si>
    <t>Patriotchronicle.com 300x250</t>
  </si>
  <si>
    <t>52edd7a20d3c27d104497579aba5a6b2</t>
  </si>
  <si>
    <t>Practicallyviral.com 300x600</t>
  </si>
  <si>
    <t>56b01ad3f1631c91ca1d73e55101bb26</t>
  </si>
  <si>
    <t>Politichicks.com Mobile 320x50</t>
  </si>
  <si>
    <t>57a285f8c480a3106e557d4722af88d1</t>
  </si>
  <si>
    <t>Politichicks.com 300x250</t>
  </si>
  <si>
    <t>8f7fe8f295b5a34e6a9faf051034990a</t>
  </si>
  <si>
    <t>Sonsoflibertymedia.com Mobile 300x250</t>
  </si>
  <si>
    <t>9694a60914908b18ee61c4285d76aada</t>
  </si>
  <si>
    <t>Practicallyviral.com Mobile 300x50</t>
  </si>
  <si>
    <t>a023a519ab0c932d78aa1b0926303c4e</t>
  </si>
  <si>
    <t>Politistick.com 728x90</t>
  </si>
  <si>
    <t>a264c4100cf4b8855ba6578f9f11b433</t>
  </si>
  <si>
    <t>Freedomdaily.com Mobile 300x250</t>
  </si>
  <si>
    <t>a5d8d0eece865b51d376620244e6adc4</t>
  </si>
  <si>
    <t>Practicallyviral.com Mobile 300x250</t>
  </si>
  <si>
    <t>aeefcda9598c7ea0bbf480a2d26da5a2</t>
  </si>
  <si>
    <t>Freedomdaily.com 300x250</t>
  </si>
  <si>
    <t>b15f8e939e3387a204eee6ee9c01b21f</t>
  </si>
  <si>
    <t>Sonsoflibertymedia.com Mobile 320x50</t>
  </si>
  <si>
    <t>b46bb20bc6f2640babaf8cded8fb51fb</t>
  </si>
  <si>
    <t>Conservativeintel.com 728x90</t>
  </si>
  <si>
    <t>cc296af8383d54a90e117fd01d357b45</t>
  </si>
  <si>
    <t>Sonsoflibertymedia.com 160x600</t>
  </si>
  <si>
    <t>db59356f6c13e8f2b0b4567ae967400e</t>
  </si>
  <si>
    <t>Sonsoflibertymedia.com 300x600</t>
  </si>
  <si>
    <t>paul@duffelmedia.net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</si>
  <si>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</si>
  <si>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</si>
  <si>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</si>
  <si>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</si>
  <si>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</si>
  <si>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</si>
  <si>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</si>
  <si>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</si>
  <si>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Duffelblog.com 300x600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</si>
  <si>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</si>
  <si>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</si>
  <si>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</si>
  <si>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</si>
  <si>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</si>
  <si>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</si>
  <si>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</si>
  <si>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</si>
  <si>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</si>
  <si>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</si>
  <si>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</si>
  <si>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</si>
  <si>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</si>
  <si>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</si>
  <si>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</si>
  <si>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</si>
  <si>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</si>
  <si>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</t>
  </si>
  <si>
    <t>4b789c046948cf20d01d58866b0c92c2</t>
  </si>
  <si>
    <t>Fathomaway.com 300x600</t>
  </si>
  <si>
    <t>4da99ffe4128727b99027c42017de669</t>
  </si>
  <si>
    <t>Fathomaway.com Mobile 300x250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</si>
  <si>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</si>
  <si>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</si>
  <si>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</si>
  <si>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</si>
  <si>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</si>
  <si>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</si>
  <si>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pawel.zal@automobile-catalog.com</t>
  </si>
  <si>
    <t>Automobile-catalog.com</t>
  </si>
  <si>
    <t>40fe2ac1b37fa58e6119715327142ce6</t>
  </si>
  <si>
    <t>Automobile-catalog.com Tier 1 300x250</t>
  </si>
  <si>
    <t>456170d5c7de51389df029b348eccc3a</t>
  </si>
  <si>
    <t>Automobile-catalog.com Tier 1 160x600</t>
  </si>
  <si>
    <t>786a5e23c765862925c557f0b3e036ac</t>
  </si>
  <si>
    <t>Automobile-catalog.com New 300x250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</si>
  <si>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</si>
  <si>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</si>
  <si>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</si>
  <si>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</si>
  <si>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</si>
  <si>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</si>
  <si>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</si>
  <si>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</si>
  <si>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d1cd041ab9da4322848b3edb662c3158</t>
  </si>
  <si>
    <t>Automobile-catalog.com Tier 1 728x90</t>
  </si>
  <si>
    <t>phil@escalatemedia.com</t>
  </si>
  <si>
    <t>Escalatenetwork (Womensforum.com)</t>
  </si>
  <si>
    <t>29bbc95408acb6581de4521c41154772</t>
  </si>
  <si>
    <t>Womensforum.com Mobile Tier 3_300x250</t>
  </si>
  <si>
    <t>c0d9dbec953d17b4ba49773cd7b7629b</t>
  </si>
  <si>
    <t>Womensforum.com Mobile Tier 2_300x250</t>
  </si>
  <si>
    <t>phil@itsthevibe.com</t>
  </si>
  <si>
    <t>Itsthevibe.com</t>
  </si>
  <si>
    <t>phuongthuy.lam@urekamedia.com</t>
  </si>
  <si>
    <t>Ureka Media (vietgiaitri.com)</t>
  </si>
  <si>
    <t>3d4b260c2c2ac98d1d4766f5289b7072</t>
  </si>
  <si>
    <t>Vietgiaitri.com Mobile 300x50</t>
  </si>
  <si>
    <t>958718118ec6fe2234329d02c7621145</t>
  </si>
  <si>
    <t>Vietgiaitri.com 300x250</t>
  </si>
  <si>
    <t>pierre-etienne.daviet@pearltrees.net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</si>
  <si>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</si>
  <si>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</si>
  <si>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</si>
  <si>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</si>
  <si>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</si>
  <si>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</si>
  <si>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</si>
  <si>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</si>
  <si>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</si>
  <si>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</si>
  <si>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Pearltrees.com #2 300x250</t>
  </si>
  <si>
    <t>pierre.toubin@slate.fr</t>
  </si>
  <si>
    <t>Slate.fr</t>
  </si>
  <si>
    <t>7a828672801bec74414c9851b3d984fe</t>
  </si>
  <si>
    <t>Slate.fr ATF 728x90</t>
  </si>
  <si>
    <t>7b101383b50759280dcf8339d9f8e048</t>
  </si>
  <si>
    <t>Slate.fr BTF 300x250</t>
  </si>
  <si>
    <t>pintup@cybermedia.co.in</t>
  </si>
  <si>
    <t>metromatinee.com</t>
  </si>
  <si>
    <t>piotr@viralthread.com</t>
  </si>
  <si>
    <t>Viralthread.com</t>
  </si>
  <si>
    <t>161944c70e299db014d0239f569b4731</t>
  </si>
  <si>
    <t>Meowpoint.com Side 1 300x250</t>
  </si>
  <si>
    <t>3f8c232a21d6610e59662a3dbe796542</t>
  </si>
  <si>
    <t>WB MPU3 BTF</t>
  </si>
  <si>
    <t>837c857af77c4f4fd824c5c79564bf04</t>
  </si>
  <si>
    <t>WB Leader ATF</t>
  </si>
  <si>
    <t>8e03ccbfc1ce123432f00714831fe42f</t>
  </si>
  <si>
    <t>LG_300x600_D_ATF_Sidebar</t>
  </si>
  <si>
    <t>b5c2fe9d84ed32557266d150e3f2221c</t>
  </si>
  <si>
    <t>WB MPU1 ATF</t>
  </si>
  <si>
    <t>ba17f71670723dc34a74179ca965bbf5</t>
  </si>
  <si>
    <t>Meowpoint.com Side 2 300x250</t>
  </si>
  <si>
    <t>cdf97d28418096941b503723ef350671</t>
  </si>
  <si>
    <t>WB MPU2 MTF</t>
  </si>
  <si>
    <t>f55d7e66aaa618f721c2909769704fb4</t>
  </si>
  <si>
    <t>LG_300x250_MTF_Sidebar</t>
  </si>
  <si>
    <t>pk@joneskilmartingroup.com</t>
  </si>
  <si>
    <t>Jones Kilmartin Group (morningticker.com)</t>
  </si>
  <si>
    <t>032495f365269fa0137d458c0d880ccb</t>
  </si>
  <si>
    <t>Babwnews.com 728x90</t>
  </si>
  <si>
    <t>8115a8d1bb151c2648dbe5241ac0087c</t>
  </si>
  <si>
    <t>Morningticker.com 728x90</t>
  </si>
  <si>
    <t>dcbdf19607b5295adc6460ad893311e4</t>
  </si>
  <si>
    <t>Worldtechtoday.com 728x90</t>
  </si>
  <si>
    <t>prajay@vatsana.co</t>
  </si>
  <si>
    <t xml:space="preserve">Vatsana Technology (Wittyfeed.com) </t>
  </si>
  <si>
    <t>067a4b789fae4a37c25673655a5df59b</t>
  </si>
  <si>
    <t>Wittyfeed.com Mobile #2 300x250</t>
  </si>
  <si>
    <t>1158e55dc06846b49609eb9e54c96c65</t>
  </si>
  <si>
    <t>Wittyfeed.com #3 300x250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</si>
  <si>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</si>
  <si>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</si>
  <si>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</si>
  <si>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</si>
  <si>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</si>
  <si>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</si>
  <si>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</si>
  <si>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 320x50</t>
  </si>
  <si>
    <t>7a9e3acb0af7b458720f2f754279c7bf</t>
  </si>
  <si>
    <t>Wittyfeed.com BTF 300x250</t>
  </si>
  <si>
    <t>7ce49bc4602037dafc9cb29ab23e8bdc</t>
  </si>
  <si>
    <t>Wittyfeed.com #2 300x250</t>
  </si>
  <si>
    <t>82750c466657720e69b24864566760dc</t>
  </si>
  <si>
    <t>Wittyfeed.com #4 728x90</t>
  </si>
  <si>
    <t>9198fa6e960c221434efb66d62c4751b</t>
  </si>
  <si>
    <t>Wittyfeed.com BTF 728x90</t>
  </si>
  <si>
    <t>98700d5845ec31521438b23e42909a7d</t>
  </si>
  <si>
    <t>Wittyfeed.com_Middle_Mobile_300x250</t>
  </si>
  <si>
    <t>a28372430db046b5167585ff33c7c487</t>
  </si>
  <si>
    <t>Wittyfeed.com #3 728x90</t>
  </si>
  <si>
    <t>b2ae6ed64891326fb7a5a874d2715904</t>
  </si>
  <si>
    <t>Wittyfeed.com Mobile 300x250</t>
  </si>
  <si>
    <t>b492adc8d63335da5349836846fdce2e</t>
  </si>
  <si>
    <t>Wittyfeed.com #5 300x250</t>
  </si>
  <si>
    <t>pratdest@gmail.com</t>
  </si>
  <si>
    <t>Fullmatchesandshows.com</t>
  </si>
  <si>
    <t>2e3ab58ae154dc264405dc512646c683</t>
  </si>
  <si>
    <t>Fullmatchesandshows.com 728x90</t>
  </si>
  <si>
    <t>c49bc599a482382a7f4863231731a12a</t>
  </si>
  <si>
    <t>Fullmatchesandshows.com 300x250</t>
  </si>
  <si>
    <t>pressey@franciumcorp.com</t>
  </si>
  <si>
    <t>Francium Corp (daystyles.com)</t>
  </si>
  <si>
    <t>478bda260bac26bbb3c1752a5ebd9447</t>
  </si>
  <si>
    <t>Daystyles.com 728x90</t>
  </si>
  <si>
    <t>82143f77dec4bcddcde77b56a233e656</t>
  </si>
  <si>
    <t>Daystyles.com Mobile #1 300x250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</si>
  <si>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</si>
  <si>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</si>
  <si>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</si>
  <si>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</si>
  <si>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</si>
  <si>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</si>
  <si>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project.01@hotmail.com</t>
  </si>
  <si>
    <t>Animecenter.tv</t>
  </si>
  <si>
    <t>8c5e53d3a5903ad8e3fa500adef51185</t>
  </si>
  <si>
    <t>Animecenter.tv 300x250</t>
  </si>
  <si>
    <t>publicidad@tercerainformacion.es</t>
  </si>
  <si>
    <t>Tercerainformacion.es</t>
  </si>
  <si>
    <t>74448bfad8797f507ad916c1e46ac17e</t>
  </si>
  <si>
    <t>Tercerainformacion.es 728x90</t>
  </si>
  <si>
    <t>putta@adsiduous.com</t>
  </si>
  <si>
    <t>Adsiduous Media (totalfratmove.com)</t>
  </si>
  <si>
    <t>483b514c9cba2a50ec9ccc684ab905b6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</si>
  <si>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</si>
  <si>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</si>
  <si>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</si>
  <si>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</si>
  <si>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</si>
  <si>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</si>
  <si>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</si>
  <si>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</si>
  <si>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</si>
  <si>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</si>
  <si>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q@brandeating.com</t>
  </si>
  <si>
    <t>Brandeating.com</t>
  </si>
  <si>
    <t>37699547e5b2bf3cfa1313e54d4f7153</t>
  </si>
  <si>
    <t>Brandeating.com BTF 300x250</t>
  </si>
  <si>
    <t>8a67b48f20bf62c2337a478e555f223c</t>
  </si>
  <si>
    <t>Brandeating.com ATF 300x250</t>
  </si>
  <si>
    <t>ra.ads@teranet.neomailbox.ch</t>
  </si>
  <si>
    <t>Randaris-anime.net</t>
  </si>
  <si>
    <t>06d779d9c387d79861c1b623e4cd374c</t>
  </si>
  <si>
    <t>#1-RA-TOP- 728x90</t>
  </si>
  <si>
    <t>c4244e21adf938b64a18ebfd2c711ccf</t>
  </si>
  <si>
    <t>#4-RA-Sidebar- 300x250</t>
  </si>
  <si>
    <t>raberbailey@eurweb.com</t>
  </si>
  <si>
    <t>Eurweb.com</t>
  </si>
  <si>
    <t>2832aec92daa2bed42a2495f2fce65fb</t>
  </si>
  <si>
    <t>Eurweb.com Mobile 300x250</t>
  </si>
  <si>
    <t>341af05c13d7b5f602c5cb717de8a0b6</t>
  </si>
  <si>
    <t>Eurweb.com Mobile 300x50</t>
  </si>
  <si>
    <t>432fc20ff08e00a0232856a4ffe98c51</t>
  </si>
  <si>
    <t>Eurweb.com 160x600</t>
  </si>
  <si>
    <t>56d9a175f542bc75b58cc481c63e2bc8</t>
  </si>
  <si>
    <t>a3b1855ff5833867fc05f128bddf18fe</t>
  </si>
  <si>
    <t>ca0ff199aea5b29da04d7ab6c05000c1</t>
  </si>
  <si>
    <t>Eurweb.com Mobile 320x50</t>
  </si>
  <si>
    <t>rahat@raiseit-bd.com</t>
  </si>
  <si>
    <t>Raise IT Solutions (bdnews24.com)</t>
  </si>
  <si>
    <t>257853fca0deb75082acfb8d85f2cebe</t>
  </si>
  <si>
    <t>Banglamail24.com 300x250</t>
  </si>
  <si>
    <t>2e4838f9c376135c31f0d9fc545d6f56</t>
  </si>
  <si>
    <t>Mzamin.com 728x90</t>
  </si>
  <si>
    <t>528cdb6d0c3a29051131ba23d182db8d</t>
  </si>
  <si>
    <t>Bdnews24.com bdnews_zone_300x250</t>
  </si>
  <si>
    <t>89d083bffabc02fab10cbb3bc297f30a</t>
  </si>
  <si>
    <t>Somoyerkonthosor.com BTF</t>
  </si>
  <si>
    <t>99402530ab473fd9307a5c00cce5b3f2</t>
  </si>
  <si>
    <t>Mzamin.com 160x600</t>
  </si>
  <si>
    <t>a7a4c9e059df724d0f46968c9d541a1d</t>
  </si>
  <si>
    <t>Bdnews24.com 728x90</t>
  </si>
  <si>
    <t>c6c459290b129637135cf65880486b2c</t>
  </si>
  <si>
    <t>Mzamin.com 300x600</t>
  </si>
  <si>
    <t>cd78514b72055715be33a8812d38def6</t>
  </si>
  <si>
    <t>Mzamin.com 300x250</t>
  </si>
  <si>
    <t>f8da45beb268e1bec7737687a56778a1</t>
  </si>
  <si>
    <t>Prothombarta.com 300x250</t>
  </si>
  <si>
    <t>fff3428f2913d10aa6be9b066ec20ede</t>
  </si>
  <si>
    <t>Thebangladeshtoday.com 300x250</t>
  </si>
  <si>
    <t>raj.yadav@hindustantimes.com</t>
  </si>
  <si>
    <t>Hindustan Media (livehindustan.com)</t>
  </si>
  <si>
    <t>1447912ded1f1c57f2b4d33f212f6743</t>
  </si>
  <si>
    <t>Livehindustan.com IN 728x90</t>
  </si>
  <si>
    <t>54f352ec733f0731f98130ac587a1c12</t>
  </si>
  <si>
    <t>Livehindustan.com US, UK 300x250</t>
  </si>
  <si>
    <t>a3f7f34ba024bc1daa495a8afcd74b26</t>
  </si>
  <si>
    <t>Livehindustan.com IN 300x250</t>
  </si>
  <si>
    <t>d6c179aa8df6dd97561583f1e5c8e5c5</t>
  </si>
  <si>
    <t>Livehindustan.com US, UK 728x90</t>
  </si>
  <si>
    <t>randy@mylot.com</t>
  </si>
  <si>
    <t>mylot.com</t>
  </si>
  <si>
    <t>6b8253f3cab0516e2d30855ec5616c6b</t>
  </si>
  <si>
    <t>Mylot.com 728x90</t>
  </si>
  <si>
    <t>76d6cb053e6f3205224e1828004a34d0</t>
  </si>
  <si>
    <t>Mylot.com 160x600</t>
  </si>
  <si>
    <t>8dd14396160edbdce5fe44ccfce5beff</t>
  </si>
  <si>
    <t>Mylot.com 300x250</t>
  </si>
  <si>
    <t>rapperkey@gmail.com</t>
  </si>
  <si>
    <t>Kissanime.com</t>
  </si>
  <si>
    <t>0c1855dccab03ff6f79021b824cdb375</t>
  </si>
  <si>
    <t>Anilinkz.tv #2 728x90</t>
  </si>
  <si>
    <t>2c5b6a7f761aa9452ae2f79ff25ccab4</t>
  </si>
  <si>
    <t>Kisscartoon.me 160x600</t>
  </si>
  <si>
    <t>4774db10288dd51ab1ae4f6053a84f4c</t>
  </si>
  <si>
    <t>Kissasian.com 160x600</t>
  </si>
  <si>
    <t>49b65123e23304f5ac88aaab7c04170d</t>
  </si>
  <si>
    <t>Readcomiconline.com 160x600</t>
  </si>
  <si>
    <t>4dcee956c3812644f3e7c65c0d01c6d9</t>
  </si>
  <si>
    <t>Kissanime.io 300x250</t>
  </si>
  <si>
    <t>4f7f972604cb42a85bd01eb1d9f518f4</t>
  </si>
  <si>
    <t>Kissmanga.com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</si>
  <si>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</si>
  <si>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</si>
  <si>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</si>
  <si>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</si>
  <si>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</si>
  <si>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</si>
  <si>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6bcd3792f8631a2264e15c867aaefd7c</t>
  </si>
  <si>
    <t>Kissmanga.com 300x250</t>
  </si>
  <si>
    <t>754eeaa4c6905125542321b263cb23e3</t>
  </si>
  <si>
    <t>Readcomiconline.com 728x90</t>
  </si>
  <si>
    <t>7c54de463f8c6d7d9fdc7bf343db5235</t>
  </si>
  <si>
    <t>Kissasian.com 728x90</t>
  </si>
  <si>
    <t>818106b2e080132dcefc0bf36b19811d</t>
  </si>
  <si>
    <t>123greetings.com 300x250</t>
  </si>
  <si>
    <t>833a1c06c7d9a79f14f536909fdb98b2</t>
  </si>
  <si>
    <t>Readcomiconline.com 300x250</t>
  </si>
  <si>
    <t>834ce2888fbd7379b3d8354875c73521</t>
  </si>
  <si>
    <t>Kisscartoon.me 728x90</t>
  </si>
  <si>
    <t>8720718c3970047d1e46dd278949e983</t>
  </si>
  <si>
    <t>Kissmanga.com 728x90</t>
  </si>
  <si>
    <t>9934e1e7c4039d3d72247c7d1da40f8b</t>
  </si>
  <si>
    <t>Anilinkz.tv 728x90</t>
  </si>
  <si>
    <t>9a5d1f60617e401f09d41329df96e7d7</t>
  </si>
  <si>
    <t>Kissanime.io 160x600</t>
  </si>
  <si>
    <t>a099d0390c8c38ca36545289aeb330f1</t>
  </si>
  <si>
    <t>add424f4e1a5079288d2541f21b9a9f9</t>
  </si>
  <si>
    <t>Anilinkz.tv #2 300x250</t>
  </si>
  <si>
    <t>b8005378da00bde507039dc7f45dc3f5</t>
  </si>
  <si>
    <t>Kisscartoon.me 300x250</t>
  </si>
  <si>
    <t>de19cdec3faf6360c5494154f1c6e8d6</t>
  </si>
  <si>
    <t>Horriblesubs.info 728x90</t>
  </si>
  <si>
    <t>de25c972725e1d502a8616021cc8a9bd</t>
  </si>
  <si>
    <t>123greetings.com 728x90</t>
  </si>
  <si>
    <t>e8acf61805f5412cbf88052c561494bf</t>
  </si>
  <si>
    <t>123greetings.com ROW 728x90</t>
  </si>
  <si>
    <t>raymundo.oaks@gmail.com</t>
  </si>
  <si>
    <t>TPN Media Group (thepatriotnation.net)</t>
  </si>
  <si>
    <t>2564434317f1c2d9c643099b21744ec5</t>
  </si>
  <si>
    <t>Thepatriotnation.net Mobile 320x50</t>
  </si>
  <si>
    <t>369b20dda9e0fe5d5862dc31ce30d9d2</t>
  </si>
  <si>
    <t>Dailyheadlines.net 300x250</t>
  </si>
  <si>
    <t>43ede7be7339e6ab765b0e9c6d04e31c</t>
  </si>
  <si>
    <t>Thepatriotnation.net 300x250</t>
  </si>
  <si>
    <t>4701531c489de4bc4a3e1602b166601c</t>
  </si>
  <si>
    <t>Threepercenternation.com 300x250</t>
  </si>
  <si>
    <t>603358c52a627ea6a2adb06bfb09b496</t>
  </si>
  <si>
    <t>Dailyheadlines.net 728x90</t>
  </si>
  <si>
    <t>798e4c2597fe85e5dc76736b13f08e5e</t>
  </si>
  <si>
    <t>Dailyheadlines.net Mobile 320x50</t>
  </si>
  <si>
    <t>bbdddcc90c93a46a8efc08a29a281052</t>
  </si>
  <si>
    <t>Thepatriotnation.net 160x600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</si>
  <si>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</si>
  <si>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</si>
  <si>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</si>
  <si>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</si>
  <si>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</si>
  <si>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</si>
  <si>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9c6d52ced0507861b03fd3e9f36be059</t>
  </si>
  <si>
    <t>Reckontalk.com Mobile 300x250</t>
  </si>
  <si>
    <t>aa470be2dc4fe92d6ac2ca434d98c234</t>
  </si>
  <si>
    <t>Reckontalk.com Mobile 300x50</t>
  </si>
  <si>
    <t>c597fbddbebac7fa994069781ed1d4aa</t>
  </si>
  <si>
    <t>Reckontalk.com 160x600</t>
  </si>
  <si>
    <t>d95a84f22dee1eafd86e29c0ed475e2d</t>
  </si>
  <si>
    <t>Reckontalk.com #2 300x250</t>
  </si>
  <si>
    <t>f0138d537ad37057d9cbfd39c42a695a</t>
  </si>
  <si>
    <t>Reckontalk.com 728x90</t>
  </si>
  <si>
    <t>revenu@afrizap.com</t>
  </si>
  <si>
    <t>Afrizap.com</t>
  </si>
  <si>
    <t>16ef1ec8b68f87d27ff1f359eba32e1b</t>
  </si>
  <si>
    <t>Afrizap.com DE_BottomRightsidebar_Komoona_D 300x250</t>
  </si>
  <si>
    <t>richahingle@gmail.com</t>
  </si>
  <si>
    <t>Veganricha.com</t>
  </si>
  <si>
    <t>290c503377c56c1ab5396fcfeeb5194a</t>
  </si>
  <si>
    <t>Veganricha.com Tier 1 #4 300x250</t>
  </si>
  <si>
    <t>50e6437fd1b54a361f2b4c4feaf58e86</t>
  </si>
  <si>
    <t>Veganricha.com Tier 1 728x90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</si>
  <si>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</si>
  <si>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</si>
  <si>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</si>
  <si>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</si>
  <si>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</si>
  <si>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</si>
  <si>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ec9a9859d23cd355779702dec7ae1146</t>
  </si>
  <si>
    <t>Veganricha.com Tier 1 300x250</t>
  </si>
  <si>
    <t>richardson.doe@myjoyonline.com</t>
  </si>
  <si>
    <t>Myjoyonline.com</t>
  </si>
  <si>
    <t>46099a8b8e2e4e9cebf6d4938cbff637</t>
  </si>
  <si>
    <t>Ghana-news.adomonline.com 300x600</t>
  </si>
  <si>
    <t>4612afb9064eea55e5df0b998f2e2120</t>
  </si>
  <si>
    <t>Myjoyonline.com 300x600</t>
  </si>
  <si>
    <t>5bf9b8b4d448687ff44478d5f600a205</t>
  </si>
  <si>
    <t>Ghana-news.adomonline.com #3 300x250</t>
  </si>
  <si>
    <t>63bfb67c935a377cad41f8f36014763e</t>
  </si>
  <si>
    <t>Ghana-news.adomonline.com 300x250</t>
  </si>
  <si>
    <t>85415146ef1453d18308b6005a31dc84</t>
  </si>
  <si>
    <t>Myjoyonline.com 300x250</t>
  </si>
  <si>
    <t>e4c95b159f58fbe52602e85c52797a33</t>
  </si>
  <si>
    <t>Ghana-news.adomonline.com #2 300x600</t>
  </si>
  <si>
    <t>rickbin@24hourcampfire.com</t>
  </si>
  <si>
    <t>24hourcampfire.com</t>
  </si>
  <si>
    <t>ricky.harewood@pocket-lint.co.uk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</si>
  <si>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</si>
  <si>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</si>
  <si>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</si>
  <si>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</si>
  <si>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</si>
  <si>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</si>
  <si>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</si>
  <si>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</si>
  <si>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</si>
  <si>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</si>
  <si>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</si>
  <si>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</si>
  <si>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Pocket-lint.com 300x250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</si>
  <si>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</si>
  <si>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</si>
  <si>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</si>
  <si>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</si>
  <si>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</si>
  <si>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</si>
  <si>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rob@vozmedia.co.uk</t>
  </si>
  <si>
    <t>VOZ Media (Offthepost.info)</t>
  </si>
  <si>
    <t>d28e4698ab79dc2e4d0d32502935b759</t>
  </si>
  <si>
    <t>Offthepost.info Mobile 320x50</t>
  </si>
  <si>
    <t>e479ecf7b885e8a32c6196c2401d413e</t>
  </si>
  <si>
    <t>Offthepost.info 300x250</t>
  </si>
  <si>
    <t>robert.ford@netstarmarketing.co.uk</t>
  </si>
  <si>
    <t>Netstar (newsfruit.com)</t>
  </si>
  <si>
    <t>0142e38451d9ba04aeb6adee97438628</t>
  </si>
  <si>
    <t>Newsfruit.com Tier 1 728x90</t>
  </si>
  <si>
    <t>38946bcab18d0c87ed897303d0ab7e7b</t>
  </si>
  <si>
    <t>Newsfruit.com Tier 1 #3 300x250</t>
  </si>
  <si>
    <t>6fba452fafd6aec2a452f5c4f7ef72e9</t>
  </si>
  <si>
    <t>Newsfruit.com Tier 1 300x600</t>
  </si>
  <si>
    <t>9fb053972d4bb63fd79ae17746a6ad50</t>
  </si>
  <si>
    <t>Newsfruit.com Tier 2 300x600</t>
  </si>
  <si>
    <t>fa79de1f70bfab0f3949f24a7b0295c3</t>
  </si>
  <si>
    <t>Newsfruit.com 728x90 Header</t>
  </si>
  <si>
    <t>robert@ourwebhome.com</t>
  </si>
  <si>
    <t>Digplanet.com</t>
  </si>
  <si>
    <t>76891005ef1437614a94437c44052a5b</t>
  </si>
  <si>
    <t>Digplanet.com Tier 1 Bottom 300x250</t>
  </si>
  <si>
    <t>roger2@readytogo.net</t>
  </si>
  <si>
    <t>Readytogo.net</t>
  </si>
  <si>
    <t>55f311a1e2824c74b11f117cabde2a83</t>
  </si>
  <si>
    <t>Readytogo.net 728x90</t>
  </si>
  <si>
    <t>94bce326d331ea83bedbeeac26f7012f</t>
  </si>
  <si>
    <t>Readytogo.net Mobile 320x50</t>
  </si>
  <si>
    <t>c99b4490f2ecc38b85e96ff5f709f19e</t>
  </si>
  <si>
    <t>Readytogo.net Mobile 300x250</t>
  </si>
  <si>
    <t>rohit.singh@skymetweather.com</t>
  </si>
  <si>
    <t>Skymet Weather Services (skymetweather.com)</t>
  </si>
  <si>
    <t>a0c31e9c3afe453c37e62eedc95694e5</t>
  </si>
  <si>
    <t>Skymetweather.com 728x90</t>
  </si>
  <si>
    <t>dc3a004b9a26af820261623b2e7a086b</t>
  </si>
  <si>
    <t>Skymetweather.com 300x250</t>
  </si>
  <si>
    <t>roni@ambidigital.com.br</t>
  </si>
  <si>
    <t>Suamusica.com.br</t>
  </si>
  <si>
    <t>801327c7a47c073f896a254dddd7c65e</t>
  </si>
  <si>
    <t>Suamusica.com.br 300x250</t>
  </si>
  <si>
    <t>9d058dc93ce7bf3d7b76d86fbfa169aa</t>
  </si>
  <si>
    <t>Suamusica.com.br 728x90</t>
  </si>
  <si>
    <t>fb6e15dfb20054828c3af0b8f8a331f3</t>
  </si>
  <si>
    <t>Suamusica.com.br 300x600</t>
  </si>
  <si>
    <t>rox@rawstory.com</t>
  </si>
  <si>
    <t>Rawstory.com</t>
  </si>
  <si>
    <t>3231a3e9fc7f3ca702f826a004d0f9e4</t>
  </si>
  <si>
    <t>AlterNet $1 300x250</t>
  </si>
  <si>
    <t>e87f55c15ab38fb716c4acf3adfc6403</t>
  </si>
  <si>
    <t>Rawstory $1 300x250</t>
  </si>
  <si>
    <t>roy@mdjunction.com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</si>
  <si>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</si>
  <si>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</si>
  <si>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</si>
  <si>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</si>
  <si>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</si>
  <si>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</si>
  <si>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</si>
  <si>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</si>
  <si>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</si>
  <si>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</si>
  <si>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US-ROH 160x600</t>
  </si>
  <si>
    <t>rtyrsina@gmail.com</t>
  </si>
  <si>
    <t>Windowsreport.com</t>
  </si>
  <si>
    <t>060b36c4c2f2aa28aee3aa41a4fbe858</t>
  </si>
  <si>
    <t>Gigjets.com BTF 300x250</t>
  </si>
  <si>
    <t>2d732540816d486649db05f51328d818</t>
  </si>
  <si>
    <t>Gigjets.com MID 300x250</t>
  </si>
  <si>
    <t>rudy@foodbeast.com</t>
  </si>
  <si>
    <t>Foodbeast.com</t>
  </si>
  <si>
    <t>0ed1b3e3272104179911682978c172e3</t>
  </si>
  <si>
    <t>Foodbeast.com ATF 300x250</t>
  </si>
  <si>
    <t>230e6f7862286f509d887cead74b458b</t>
  </si>
  <si>
    <t>Foodbeast.com 728x90</t>
  </si>
  <si>
    <t>rwxwuxiaworld@gmail.com</t>
  </si>
  <si>
    <t>Wuxiaworld.com</t>
  </si>
  <si>
    <t>ryan.fritz83@gmail.com</t>
  </si>
  <si>
    <t>Mydotcomrade.com</t>
  </si>
  <si>
    <t>3345439b5785cb56763a458b63a73acd</t>
  </si>
  <si>
    <t>Thecongressing.com Komoona_300x250_CON 3M</t>
  </si>
  <si>
    <t>3585c0defbba300c9588644f1c515c19</t>
  </si>
  <si>
    <t>Myhealthy.tips Komoona_300x250_MHT 4M 300x250</t>
  </si>
  <si>
    <t>41081e5a8f35a26aaefb9384fbcfd3ec</t>
  </si>
  <si>
    <t>Perfectlytimedimages.com Komoona__PTI 1D 728x90</t>
  </si>
  <si>
    <t>4c26e361f1bffcb8c12def71dc416ff7</t>
  </si>
  <si>
    <t>Plutobrat.com Komoona_728x90_PLU 0D b</t>
  </si>
  <si>
    <t>743ad65f57b52a15afcfcf28e339f81a</t>
  </si>
  <si>
    <t>Myhealthy.tips Komoona_300x250_MHT 3M 300x250</t>
  </si>
  <si>
    <t>866b274c829f0986b617ec5fb8505aea</t>
  </si>
  <si>
    <t>Thatsnotfood.com Komoona_300x250_TNF 3M</t>
  </si>
  <si>
    <t>923d653cdd61cb5a89d57b10d43ce3e9</t>
  </si>
  <si>
    <t>Perfectlytimedimages.com Komoona_300x250_PTI 5D</t>
  </si>
  <si>
    <t>d36420368e1f000ff20a37732057d8a5</t>
  </si>
  <si>
    <t>Thatsnotfood.com Komoona_300x250_TNF 4M</t>
  </si>
  <si>
    <t>dcf6e3705a35188966afa21897cc644a</t>
  </si>
  <si>
    <t>Perfectlytimedimages.com Komoona_300x250_PTI 3D</t>
  </si>
  <si>
    <t>dd6d9deed0450e8cff654ac0ef7e0423</t>
  </si>
  <si>
    <t>Thecongressing.com Komoona__CON 0D 728x90</t>
  </si>
  <si>
    <t>e8c7498702a7712e7d13aa281ea38869</t>
  </si>
  <si>
    <t>Plutobrat.com Komoona__PLU 3D</t>
  </si>
  <si>
    <t>f8d4827a8a8b9e06ff4f44095248c39f</t>
  </si>
  <si>
    <t>Plutobrat.com Komoona__PLU 7D</t>
  </si>
  <si>
    <t>f8e0747807d86caccec6c503b225d905</t>
  </si>
  <si>
    <t>Thatsnotfood.com Komoona_728x90_TNF 0D</t>
  </si>
  <si>
    <t>ryan.mckenzie@gmail.com</t>
  </si>
  <si>
    <t>Infobarrel.com</t>
  </si>
  <si>
    <t>60310c394776c851ee5511a5065db459</t>
  </si>
  <si>
    <t>IB Sitewide 300x600 160x600</t>
  </si>
  <si>
    <t>s.davis@mytrendyhome.com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</si>
  <si>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</si>
  <si>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</si>
  <si>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</si>
  <si>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</si>
  <si>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</si>
  <si>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</si>
  <si>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Mytrendyhome.com Tier 1 300x250</t>
  </si>
  <si>
    <t>s.schadeck@cultureg.eu</t>
  </si>
  <si>
    <t>Culture G (senscritique.com)</t>
  </si>
  <si>
    <t>5c02dc71fa5bdf22378c0677c6300395</t>
  </si>
  <si>
    <t>Nautiljon.com ATF 728x90</t>
  </si>
  <si>
    <t>7b1ea9b6bc720620480a94a7bbfcc814</t>
  </si>
  <si>
    <t>Senscritique.com ATF 300x250</t>
  </si>
  <si>
    <t>a2ce3b79268658166790100f61f3022b</t>
  </si>
  <si>
    <t>Senscritique.com BTF 728x90</t>
  </si>
  <si>
    <t>s.taufiq2014@gmail.com</t>
  </si>
  <si>
    <t>Timesofdhaka.com</t>
  </si>
  <si>
    <t>5451b30bf6d17cb0f66889f45f023042</t>
  </si>
  <si>
    <t>Timesofdhaka.com 300x250</t>
  </si>
  <si>
    <t>fcc6037806ffe004a6dc661c9a7fd135</t>
  </si>
  <si>
    <t>Blog.radioswapnil.com</t>
  </si>
  <si>
    <t>saadbassi@gmail.com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</si>
  <si>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</si>
  <si>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</si>
  <si>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</si>
  <si>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</si>
  <si>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</si>
  <si>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86018c50b4f945c51a5376cb9b167e00</t>
  </si>
  <si>
    <t>Thelisticles.net 300x250</t>
  </si>
  <si>
    <t>sachin@skgtechnologies.com</t>
  </si>
  <si>
    <t>babakathullu.com</t>
  </si>
  <si>
    <t>sahir@annnews.in</t>
  </si>
  <si>
    <t>ANN News Private Limited (anweshanam.com)</t>
  </si>
  <si>
    <t>sales@leaguelineup.com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</si>
  <si>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</si>
  <si>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</si>
  <si>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</si>
  <si>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</si>
  <si>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</si>
  <si>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</si>
  <si>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</si>
  <si>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</si>
  <si>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</si>
  <si>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</si>
  <si>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</si>
  <si>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</si>
  <si>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</si>
  <si>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</si>
  <si>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Leaguelineup.com Tier 1 160x600</t>
  </si>
  <si>
    <t>salima@sanjeevkapoor.com</t>
  </si>
  <si>
    <t>Sanjeevkapoor.com</t>
  </si>
  <si>
    <t>sam@thejmg.com</t>
  </si>
  <si>
    <t>Thejmg.com</t>
  </si>
  <si>
    <t>17a2598858aad505be1512784a66d428</t>
  </si>
  <si>
    <t>Israelnationalnews.com</t>
  </si>
  <si>
    <t>20afdaa668085dec0743838efc430f34</t>
  </si>
  <si>
    <t>Jewishworldreview.com</t>
  </si>
  <si>
    <t>6f57e7397963b76a6b0ca61202c24ad3</t>
  </si>
  <si>
    <t>78aea41e17545be4e7d3f699a6e592d1</t>
  </si>
  <si>
    <t>Timesofisrael.com</t>
  </si>
  <si>
    <t>96ade006687454d91cdd8ee4b9cfd8c7</t>
  </si>
  <si>
    <t>b1985cb8cf33d7eea86fe71873fb737a</t>
  </si>
  <si>
    <t>b2cefc371057d18e6934f5eb5faa65f5</t>
  </si>
  <si>
    <t>Timesofisrael.com Mobile</t>
  </si>
  <si>
    <t>bc7d89b466231076fa1d6b1939d1c00f</t>
  </si>
  <si>
    <t>e70e79288ab86d2e8d4d3ecf0c5cc6a2</t>
  </si>
  <si>
    <t>fc2fe6a4ab1186e45ce4caf4003e250c</t>
  </si>
  <si>
    <t>sammer@adscoo.com</t>
  </si>
  <si>
    <t>Adscoo Ltd. (exclusivetechnews.com)</t>
  </si>
  <si>
    <t>samuel.aviles@americainteractiva.com</t>
  </si>
  <si>
    <t>America Interactiva (edhdeportes.com)</t>
  </si>
  <si>
    <t>3f1bd8348bd2e2e4dc6d71b313c2b968</t>
  </si>
  <si>
    <t>Edhdeportes.com USA 160x600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</si>
  <si>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</si>
  <si>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</si>
  <si>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</si>
  <si>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</si>
  <si>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</si>
  <si>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</si>
  <si>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8c5c5daa04234113b120117073524f6d</t>
  </si>
  <si>
    <t>Elsalvador.com USA 300x600</t>
  </si>
  <si>
    <t>b06371cfd25f3a094fd373598331c61a</t>
  </si>
  <si>
    <t>Elsalvador.com Mobile LATAM 300x250</t>
  </si>
  <si>
    <t>e7a51cdaa1bd52243f1f29473a6a4718</t>
  </si>
  <si>
    <t>Elsalvador.com LATAM 300x250</t>
  </si>
  <si>
    <t>sansart@addictmedia.fr</t>
  </si>
  <si>
    <t>Addict Media (geneanet.org)</t>
  </si>
  <si>
    <t>d3fcda0d1bef977cbc1cb81af265096d</t>
  </si>
  <si>
    <t>Geneanet.org 728x90</t>
  </si>
  <si>
    <t>santos@realitytvworld.com</t>
  </si>
  <si>
    <t>Realitytvworld.com</t>
  </si>
  <si>
    <t>c5c56d14f7cd3171e5fc053b679d6076</t>
  </si>
  <si>
    <t>Realitytvworld.com Mobile 320x50</t>
  </si>
  <si>
    <t>c6c7f16d4b0fd4aa86a811f5ef60e223</t>
  </si>
  <si>
    <t>Realitytvworld.com 728x90</t>
  </si>
  <si>
    <t>d5f725234f6da4adf73a816e39949e45</t>
  </si>
  <si>
    <t>Realitytv.com New 160x600</t>
  </si>
  <si>
    <t>sarah@capitalizedmedia.com</t>
  </si>
  <si>
    <t>Lifeluxe.com</t>
  </si>
  <si>
    <t>5b17ce39aff18de9187f744cc1fd0c2f</t>
  </si>
  <si>
    <t>Lifeluxe.com 728x90</t>
  </si>
  <si>
    <t>99f659660eed1df2a99b244db3080419</t>
  </si>
  <si>
    <t>Lifeluxe.com 160x600</t>
  </si>
  <si>
    <t>a887e7e6e6d259d9f6ffa7a472fe7d83</t>
  </si>
  <si>
    <t>Lifeluxe.com 300x250</t>
  </si>
  <si>
    <t>cc439fb00ebdc83728a08e12dd2504db</t>
  </si>
  <si>
    <t>Lifeluxe.com CA 728x90</t>
  </si>
  <si>
    <t>ea91fbc820cf8433f1cdf82c1af22d3e</t>
  </si>
  <si>
    <t>Lifeluxe.com CA 160x600</t>
  </si>
  <si>
    <t>faf5f870b6bba484df159ac77e08d3e6</t>
  </si>
  <si>
    <t>Lifeluxe.com CA 300x250</t>
  </si>
  <si>
    <t>sarah@carambo.la</t>
  </si>
  <si>
    <t>Carambola</t>
  </si>
  <si>
    <t>47abf0c29a6e77d0fafbfa4fbea5eb4d</t>
  </si>
  <si>
    <t>Parentsociety.com 300x250</t>
  </si>
  <si>
    <t>72f7d59c13593cbdaaaedc0542977ce1</t>
  </si>
  <si>
    <t>Parentsociety.com728 728x90</t>
  </si>
  <si>
    <t>sarah@reductress.com</t>
  </si>
  <si>
    <t>Reductress.com</t>
  </si>
  <si>
    <t>scott.hollon@bonniercorp.com</t>
  </si>
  <si>
    <t>Bonnier</t>
  </si>
  <si>
    <t>sean@surewomen.com</t>
  </si>
  <si>
    <t>Surewomen.com</t>
  </si>
  <si>
    <t>01a75f8e86be5c955efac995a0607b85</t>
  </si>
  <si>
    <t>Parentingemag.com 728x90</t>
  </si>
  <si>
    <t>033a4aa53dd1541e30c1f02b63e635b5</t>
  </si>
  <si>
    <t>1.00 Surewomen.com Tier 2 300x250</t>
  </si>
  <si>
    <t>19a5309e18263b29364445e4ab1cabae</t>
  </si>
  <si>
    <t>1.00 Modishparent.com 300x250</t>
  </si>
  <si>
    <t>2c0caaf3865399e7c7f782bafc3ae6ec</t>
  </si>
  <si>
    <t>Parentingemag.com 300x250</t>
  </si>
  <si>
    <t>519132f88aaf3bca97d9cbf260231feb</t>
  </si>
  <si>
    <t>Shoelosophy.com 728x90</t>
  </si>
  <si>
    <t>57fb5b9895c257f66cdb00aa0b5b7d05</t>
  </si>
  <si>
    <t>Parentingemag.com #2 728x90</t>
  </si>
  <si>
    <t>5b02bb2c8ee94bf8b06f7b3096df79a6</t>
  </si>
  <si>
    <t>Shoelosophy.com #2 728x90</t>
  </si>
  <si>
    <t>7657c6890922b9b185160a99bb187a3e</t>
  </si>
  <si>
    <t>0.25 Modishparent.com Tier 2 728x90</t>
  </si>
  <si>
    <t>833a05459f0b31874bfe5676fafb36d7</t>
  </si>
  <si>
    <t>0.25 Modishparent.com Tier 2 300x250</t>
  </si>
  <si>
    <t>98a21685ab95d2180440d58ae90be34f</t>
  </si>
  <si>
    <t>1.00 Modishparent.com 728x90</t>
  </si>
  <si>
    <t>c6d364c0ef9b98cc7e5ce60527e07291</t>
  </si>
  <si>
    <t>0.25 Modishparent.com Tier 2 160x600</t>
  </si>
  <si>
    <t>c6f089518b2aa8bf857f267004f44709</t>
  </si>
  <si>
    <t>1.00 Modishparent.com 160x600</t>
  </si>
  <si>
    <t>ceed12549b091f4e44ee47f0f68f0efb</t>
  </si>
  <si>
    <t>Shoelosophy.com 300x250</t>
  </si>
  <si>
    <t>d23e354fa86d67da4f191b17e0d14464</t>
  </si>
  <si>
    <t>Parentingemag.com #2 300x250</t>
  </si>
  <si>
    <t>e368522292fb301201262fea6ad39f7b</t>
  </si>
  <si>
    <t>Shoelosophy.com #2 160x600</t>
  </si>
  <si>
    <t>ed2ccc585496a9b40a28e2ae69f94c6b</t>
  </si>
  <si>
    <t>Shoelosophy.com #2 300x250</t>
  </si>
  <si>
    <t>f107b8ac0afd3d5dcb5014c8e84714d7</t>
  </si>
  <si>
    <t>Shoelosophy.com 160x600</t>
  </si>
  <si>
    <t>service@goodneighboraz.com</t>
  </si>
  <si>
    <t>Firstcovers.com</t>
  </si>
  <si>
    <t>e23055c0b00551a91b04d88a9140f40e</t>
  </si>
  <si>
    <t>Firstcovers.com 300x250</t>
  </si>
  <si>
    <t>shagarrahman@yahoo.it</t>
  </si>
  <si>
    <t>eurobdnews.com</t>
  </si>
  <si>
    <t>3b049b8f4388700945dad92fa2223fcd</t>
  </si>
  <si>
    <t>Eurobdnews.com  under news728/80-2</t>
  </si>
  <si>
    <t>935bf46693f2d01518a223fdfe043954</t>
  </si>
  <si>
    <t>Eurobdnews.com ac right side2-300/250</t>
  </si>
  <si>
    <t>e64661e6f96c1b333a2e1d5da71893fa</t>
  </si>
  <si>
    <t>Eurobdnews.com-upper news728/90-1</t>
  </si>
  <si>
    <t>shalev@crossrider.com</t>
  </si>
  <si>
    <t>Crossrider.com (Mirror.co.uk)</t>
  </si>
  <si>
    <t>1d0085e4349a35d87683be95d5ac492c</t>
  </si>
  <si>
    <t>F1i.com FR MPU 300x250</t>
  </si>
  <si>
    <t>254b07084cef369d3726479860e68d0d</t>
  </si>
  <si>
    <t>Efestivals.co.uk Mobile 320x50</t>
  </si>
  <si>
    <t>2f63016cd0b1c32eaf5d5963a9651f64</t>
  </si>
  <si>
    <t>Crosswordsolver.org 300x250</t>
  </si>
  <si>
    <t>45de447386fef3643beb8c2517161527</t>
  </si>
  <si>
    <t>F1i.com FR Double MPU 300x600</t>
  </si>
  <si>
    <t>79194aa0818329a0d3b190ac2f7f68ec</t>
  </si>
  <si>
    <t>Crosswordsolver.org Leaderboard 728x90</t>
  </si>
  <si>
    <t>ef69bb85bc9b87cd7629c2ef14932c66</t>
  </si>
  <si>
    <t>Crosswordsolver.org 970x250</t>
  </si>
  <si>
    <t>f043d99e4eb59d69248bae0143216f86</t>
  </si>
  <si>
    <t>F1i.com FR Wide Skyscraper 160x600</t>
  </si>
  <si>
    <t>f75b08eb0f45a078ac2687a4227268e9</t>
  </si>
  <si>
    <t>F1i.com FR Leaderboard 728x90</t>
  </si>
  <si>
    <t>shami_edw@yahoo.com</t>
  </si>
  <si>
    <t>Lolpicslive.com</t>
  </si>
  <si>
    <t>25057333534f3ceab33df8920b8ffe71</t>
  </si>
  <si>
    <t>Droozi.com #2 300x250</t>
  </si>
  <si>
    <t>6d194cf1839a99c6185e0b378c52e8cd</t>
  </si>
  <si>
    <t>Droozi.com #4 300x250</t>
  </si>
  <si>
    <t>784adf34cbe5bc94b92df8837a0e9ee0</t>
  </si>
  <si>
    <t>Droozi.com #3 300x250</t>
  </si>
  <si>
    <t>eb7a71f9aef8fc98df84fef2ed0cfd5a</t>
  </si>
  <si>
    <t>Droozi.com 300x250</t>
  </si>
  <si>
    <t>shannon@myadstack.com</t>
  </si>
  <si>
    <t>Myadstack (mostextremenews.com)</t>
  </si>
  <si>
    <t>5e65e76d1bc3cd2051f3bb5c6debb862</t>
  </si>
  <si>
    <t>BHZ - 300x250 - RR1</t>
  </si>
  <si>
    <t>ba3eb715d77cc4eb858c7e83c04d1ba8</t>
  </si>
  <si>
    <t>BHZ - 728x90 - AboveImage</t>
  </si>
  <si>
    <t>shengee@hotmail.com</t>
  </si>
  <si>
    <t>Worldmapfinder.com</t>
  </si>
  <si>
    <t>8c287ea2f8ca9b7d57baeb998e0a3082</t>
  </si>
  <si>
    <t>sheridanpassell@hotmail.com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</si>
  <si>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</si>
  <si>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</si>
  <si>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</si>
  <si>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</si>
  <si>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</si>
  <si>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</si>
  <si>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</si>
  <si>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</si>
  <si>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Movie-moron.com BTF 300x250</t>
  </si>
  <si>
    <t>shravan@mademediadigital.com</t>
  </si>
  <si>
    <t>Made Media (sportsgoogly.com)</t>
  </si>
  <si>
    <t>Crunchier.com 300x250</t>
  </si>
  <si>
    <t>84b91925fbedb91e56806afcdfa1b278</t>
  </si>
  <si>
    <t>dd6216910bc65280259426ce2c83994e</t>
  </si>
  <si>
    <t>ecfa6ceda20f868473a2feba55224be6</t>
  </si>
  <si>
    <t>sid@dailynewscritic.com</t>
  </si>
  <si>
    <t>Ingenutech, LLC (Bravo.com)</t>
  </si>
  <si>
    <t>319a54c7b5b860753aaffdd8693b6f7a</t>
  </si>
  <si>
    <t>Bravo.com US 300x600</t>
  </si>
  <si>
    <t>e31f12129c8a9e55d5341d2967394c59</t>
  </si>
  <si>
    <t>Bravo.com US 300x250</t>
  </si>
  <si>
    <t>silenceisconsent.net@gmail.com</t>
  </si>
  <si>
    <t>silenceisconsent.net</t>
  </si>
  <si>
    <t>466a24111394541fea0b2136a86a9c22</t>
  </si>
  <si>
    <t>Silenceisconsent.net 300x250</t>
  </si>
  <si>
    <t>52b2e3e5db441d232b45e693bf4a9b8a</t>
  </si>
  <si>
    <t>Silenceisconsent.net #2 728x90</t>
  </si>
  <si>
    <t>7416a7faa70f652dfcd7744eb2941e30</t>
  </si>
  <si>
    <t>Americanirony.us 300x250</t>
  </si>
  <si>
    <t>8c29d1e58b84b9daf3f6bad43f288a95</t>
  </si>
  <si>
    <t>Silenceisconsent.net 728x90</t>
  </si>
  <si>
    <t>d89627f7bb3b25358b86b71834625024</t>
  </si>
  <si>
    <t>Silenceisconsent.net 300x600</t>
  </si>
  <si>
    <t>simantov@bitethebuzz.com</t>
  </si>
  <si>
    <t>Dyisi (bitethebuzz.com)</t>
  </si>
  <si>
    <t>2828136c01a460d140806d3bc904340a</t>
  </si>
  <si>
    <t>BTB_MOB_G_BTF4_300x250_KOM 300x250</t>
  </si>
  <si>
    <t>287d960945fe22f43f01e058b9f5198f</t>
  </si>
  <si>
    <t>BTB_G_BTF1_300V_KOM 300x600</t>
  </si>
  <si>
    <t>7be476d8ef9b4cb300e7dd64d4e74b29</t>
  </si>
  <si>
    <t>BTB_T2_MOB_G_BTF5_300x250_KOM 300x250</t>
  </si>
  <si>
    <t>86e50a1516eb9aaa45efcc5bee5b2274</t>
  </si>
  <si>
    <t>BTB_MOB_G_BTF5_300x250_KOM 300x250</t>
  </si>
  <si>
    <t>8e451440fe5771de970f4fed836f154c</t>
  </si>
  <si>
    <t>BTB_MOB_G_BTF3_300x250_KOM 300x250</t>
  </si>
  <si>
    <t>93833a1cac2d92e392ce20a5275b936b</t>
  </si>
  <si>
    <t>BTB_MOB_G_ATF_320V_KOM 320x50</t>
  </si>
  <si>
    <t>981a28a1885141c8e45a51c3c73bef40</t>
  </si>
  <si>
    <t>BTB_T2_MOB_G_ATF_320V_KOM 320x50</t>
  </si>
  <si>
    <t>a38ea7c9dd653f18c71c4f97ba6ceeab</t>
  </si>
  <si>
    <t>BTB_G_ATF_300V_KOM 300x250</t>
  </si>
  <si>
    <t>af1df37e293c2b376532cceef7e1ce06</t>
  </si>
  <si>
    <t>BTB_MOB_G_BTF1_300x250_KOM 300x250</t>
  </si>
  <si>
    <t>c15df1c911166d1c7b4b33608e7297ad</t>
  </si>
  <si>
    <t>BTB_MOB_G_BTF2_300x250_KOM 300x250</t>
  </si>
  <si>
    <t>c46463058c8c6b37b7a3e1daba729692</t>
  </si>
  <si>
    <t>BTB_T2_MOB_G_BTF4_300x250_KOM 300x250</t>
  </si>
  <si>
    <t>d0e399c9475ddb7d6367c284e0a30486</t>
  </si>
  <si>
    <t>BTB_T2_MOB_G_BTF3_300x250_KOM 300x250</t>
  </si>
  <si>
    <t>ecebde76638616f539069ed49b713133</t>
  </si>
  <si>
    <t>BTB_T2_MOB_G_BTF2_300x250_KOM 300x250</t>
  </si>
  <si>
    <t>Simon@ThingsRated.com</t>
  </si>
  <si>
    <t>ThingsRated.com</t>
  </si>
  <si>
    <t>bdb4729bf08cd258dbc2eded9db4c475</t>
  </si>
  <si>
    <t>Thingsrated.com Mobile 300x250</t>
  </si>
  <si>
    <t>sirri.karaaslan@donanimhaber.com</t>
  </si>
  <si>
    <t>Donan─▒m Haber (bolumsonucanavari.com)</t>
  </si>
  <si>
    <t>2fd8c06b7f815debec6a24bb5150eba8</t>
  </si>
  <si>
    <t>Forum.donanimhaber.com 160x600</t>
  </si>
  <si>
    <t>skin1607@gmail.com</t>
  </si>
  <si>
    <t>gustakhimaaf.com</t>
  </si>
  <si>
    <t>5d68f8d163a27e7da538013da7f58f4a</t>
  </si>
  <si>
    <t>Gustakhimaaf.com 300x250</t>
  </si>
  <si>
    <t>slagrange@eclypsia.com</t>
  </si>
  <si>
    <t>Eclypsia.com</t>
  </si>
  <si>
    <t>04521449615408fc4c28db1adea1bb16</t>
  </si>
  <si>
    <t>Eclypsia.com 160x600 - HalfMega Web TV V4</t>
  </si>
  <si>
    <t>246fc413bc6f6fbb537a43086bab0c3e</t>
  </si>
  <si>
    <t>Eclypsia.com 300x600 - Pav├⌐ carr├⌐ haut V4</t>
  </si>
  <si>
    <t>5087de181e43fb3882300df56ef98ffa</t>
  </si>
  <si>
    <t>Eclypsia.com 300x250 Pav├⌐ carr├⌐ bas V4</t>
  </si>
  <si>
    <t>baf7cb1eb7b175628c8c12401f8b1889</t>
  </si>
  <si>
    <t>Eclypsia.com - 300x250 - Pav├⌐ carr├⌐ haut V4</t>
  </si>
  <si>
    <t>df834d0738b2a8ccc566973a37ee8132</t>
  </si>
  <si>
    <t>Eclypsia.com 728x90 Header V4</t>
  </si>
  <si>
    <t>social@tumangaonline.com</t>
  </si>
  <si>
    <t>Tumangaonline.com</t>
  </si>
  <si>
    <t>ba0361027b18ee12ff9b3d49d9a92253</t>
  </si>
  <si>
    <t>Tumangaonline.com ATF 300x250</t>
  </si>
  <si>
    <t>sommer@ingame.de</t>
  </si>
  <si>
    <t>Ingame.de</t>
  </si>
  <si>
    <t>0396a98e5559fc13a042f31055df6482</t>
  </si>
  <si>
    <t>Ingame.de 728x90</t>
  </si>
  <si>
    <t>1ac81ff337e4fd0d1b7dc6af80aabcd0</t>
  </si>
  <si>
    <t>Ingame.de 300x250</t>
  </si>
  <si>
    <t>52dd1cdf0c23cb297bbfab7e484ea76f</t>
  </si>
  <si>
    <t>Minecraft-serverlist.net 160x600</t>
  </si>
  <si>
    <t>5fd1eca5819597ac7f914ccedef8dc0d</t>
  </si>
  <si>
    <t>Minecraft-serverlist.net 728x90</t>
  </si>
  <si>
    <t>93ae78d8b70dc1f566731645589000f8</t>
  </si>
  <si>
    <t>Ioff.de 728x90</t>
  </si>
  <si>
    <t>97cfd3a72ea67736682429f535964129</t>
  </si>
  <si>
    <t>Trophies-ps3.de 728x90</t>
  </si>
  <si>
    <t>98b806f1b9ffcfe08b16d4310f15377c</t>
  </si>
  <si>
    <t>Trophies-ps3.de 300x250</t>
  </si>
  <si>
    <t>b0e69e0103c715d9f6b8756fad285220</t>
  </si>
  <si>
    <t>Trophies-ps3.de 160x600</t>
  </si>
  <si>
    <t>cf48c0d1337d22ad595e70affb216156</t>
  </si>
  <si>
    <t>Ingame.de 160x600</t>
  </si>
  <si>
    <t>sonika.mishra@dainikbhaskar.com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</si>
  <si>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</si>
  <si>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</si>
  <si>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</si>
  <si>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</si>
  <si>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</si>
  <si>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</si>
  <si>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</si>
  <si>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</si>
  <si>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</si>
  <si>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</si>
  <si>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</si>
  <si>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</si>
  <si>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</si>
  <si>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</si>
  <si>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</si>
  <si>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</si>
  <si>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</si>
  <si>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</si>
  <si>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Bhaskar.com ATF US, UK, CA and AU 160x600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</si>
  <si>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</si>
  <si>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</si>
  <si>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</si>
  <si>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</si>
  <si>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</si>
  <si>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</si>
  <si>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spacedaily@gmail.com</t>
  </si>
  <si>
    <t>Space Media Network (spacedaily.com)</t>
  </si>
  <si>
    <t>47cbb908a37a12fb4dbf9a9eb10846bf</t>
  </si>
  <si>
    <t>Spacedaily.com 728x90</t>
  </si>
  <si>
    <t>7da2f602ea6bce77eff2374c823b080f</t>
  </si>
  <si>
    <t>Spacedaily.com HP 728x90</t>
  </si>
  <si>
    <t>bcc2cfa58eb53e0ebd3de7ba44e02a2a</t>
  </si>
  <si>
    <t>Spacewar.com 728x90</t>
  </si>
  <si>
    <t>e4218a751df8a22e52fa643d5b35484f</t>
  </si>
  <si>
    <t>sparkit.bd@gmail.com</t>
  </si>
  <si>
    <t>Spark Ads Network (Samakal.net)</t>
  </si>
  <si>
    <t>206a176db951dfaa249b722e2644693b</t>
  </si>
  <si>
    <t>Samakal.net 728x90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</si>
  <si>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</si>
  <si>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</si>
  <si>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</si>
  <si>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</si>
  <si>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</si>
  <si>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</si>
  <si>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</si>
  <si>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</si>
  <si>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</si>
  <si>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</si>
  <si>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</si>
  <si>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</si>
  <si>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</si>
  <si>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Sports747.com 300x250</t>
  </si>
  <si>
    <t>sports@powerplaynation.com</t>
  </si>
  <si>
    <t>powerplaynation.com</t>
  </si>
  <si>
    <t>342f9eb920c294cc342491190e500d51</t>
  </si>
  <si>
    <t>Powerplaynation.com INT 300x250</t>
  </si>
  <si>
    <t>41aca3319e230b9af675d81097a11f43</t>
  </si>
  <si>
    <t>Powerplaynation.com INT 160x600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</si>
  <si>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</si>
  <si>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</si>
  <si>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</si>
  <si>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</si>
  <si>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</si>
  <si>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Powerplaynation.com 160x600</t>
  </si>
  <si>
    <t>db6e2f2bad60f73535c95ce8022d0e22</t>
  </si>
  <si>
    <t>Powerplaynation.com INT 728x90</t>
  </si>
  <si>
    <t>srankin@outreach.com</t>
  </si>
  <si>
    <t>Faithit.com</t>
  </si>
  <si>
    <t>24d2b399aa2e4864579ecb58f88a913f</t>
  </si>
  <si>
    <t>Faithit.com ATF 300x250</t>
  </si>
  <si>
    <t>941fa32464f435ee50dbbd9e1d11a922</t>
  </si>
  <si>
    <t>Foreverymom.com Mobile 300x250</t>
  </si>
  <si>
    <t>b8a6c739cbe84db237fb9c31042fea85</t>
  </si>
  <si>
    <t>Faithit.com Mobile 300x250</t>
  </si>
  <si>
    <t>c7f7e98f14170bececfed07145717280</t>
  </si>
  <si>
    <t>Foreverymom.com ATF 300x250</t>
  </si>
  <si>
    <t>fae962f33668fc4d341f86bcf97a6bfb</t>
  </si>
  <si>
    <t>Faithit.com BTF 300x250</t>
  </si>
  <si>
    <t>ssavage@247sports.com</t>
  </si>
  <si>
    <t>247sports.com</t>
  </si>
  <si>
    <t>ssavage@comicbook.com</t>
  </si>
  <si>
    <t>Comicbook.com</t>
  </si>
  <si>
    <t>0944b45d735012751f7a6eec8b838feb</t>
  </si>
  <si>
    <t>Comicbook.com Mobile 300x250</t>
  </si>
  <si>
    <t>101281e61a73d8a97aa2926b5fa2ec09</t>
  </si>
  <si>
    <t>Comicbook.com x91 300x250_In Content</t>
  </si>
  <si>
    <t>14511782aec648854f667244cadda4d9</t>
  </si>
  <si>
    <t>Comicbook.com Middle2 300x250</t>
  </si>
  <si>
    <t>3a395ab331fd506d258542964a605d38</t>
  </si>
  <si>
    <t>Comicbook.com x96 320x50-mobile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</si>
  <si>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</si>
  <si>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</si>
  <si>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</si>
  <si>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</si>
  <si>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</si>
  <si>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</si>
  <si>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</si>
  <si>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</si>
  <si>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</si>
  <si>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</si>
  <si>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fb79fdbffd71a2f9b8e6764c9b8c4a0a</t>
  </si>
  <si>
    <t>Comicbook.com INT Bottom 728x90</t>
  </si>
  <si>
    <t>ssavage@womanista.com</t>
  </si>
  <si>
    <t>Womanista.com</t>
  </si>
  <si>
    <t>096d08bef7c6acd1cd5d252492296d02</t>
  </si>
  <si>
    <t>Womanista.com x94 300x250-mobile</t>
  </si>
  <si>
    <t>4e19ae129fed6221766bdbb6bc8ab76b</t>
  </si>
  <si>
    <t>Womanista.com 300x250</t>
  </si>
  <si>
    <t>8db3daf569e7228618ae569df99eb13c</t>
  </si>
  <si>
    <t>Womanista.com x91 300x250_In Content</t>
  </si>
  <si>
    <t>a79fc27aebfeb5bb7bed0ff6a287dcb4</t>
  </si>
  <si>
    <t>Womanista.com Bottom 728x90 BTF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</si>
  <si>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</si>
  <si>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</si>
  <si>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</si>
  <si>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</si>
  <si>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</si>
  <si>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</si>
  <si>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</si>
  <si>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Womanista.com 728x90</t>
  </si>
  <si>
    <t>ssri06@yahoo.com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</si>
  <si>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</si>
  <si>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</si>
  <si>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</si>
  <si>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</si>
  <si>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</si>
  <si>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</si>
  <si>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</si>
  <si>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</si>
  <si>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</si>
  <si>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</si>
  <si>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</si>
  <si>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</si>
  <si>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</si>
  <si>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</si>
  <si>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</si>
  <si>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</si>
  <si>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</si>
  <si>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</si>
  <si>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</si>
  <si>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</si>
  <si>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</si>
  <si>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</si>
  <si>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</si>
  <si>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</si>
  <si>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</si>
  <si>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</si>
  <si>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</si>
  <si>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</si>
  <si>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</si>
  <si>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</si>
  <si>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</si>
  <si>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</si>
  <si>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</si>
  <si>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</si>
  <si>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</si>
  <si>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</si>
  <si>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Sunsigns.org Mobile 320x50</t>
  </si>
  <si>
    <t>Mansueto.com (inc.com)</t>
  </si>
  <si>
    <t>staff@a2zwordfinder.com</t>
  </si>
  <si>
    <t>A2zWordFinder.com</t>
  </si>
  <si>
    <t>2138b995d81b8fe05dbe4db5c72b9d55</t>
  </si>
  <si>
    <t>A2zWordFinder Main 728x90</t>
  </si>
  <si>
    <t>60a479b83b636631666f8d149a67c43d</t>
  </si>
  <si>
    <t>A2zWordFinder Main 300x250</t>
  </si>
  <si>
    <t>93878cb14e155ceeed38bb86b3463cc0</t>
  </si>
  <si>
    <t>A2zWordFinder Main 160x600</t>
  </si>
  <si>
    <t>stefan@maven-mediagroup.com</t>
  </si>
  <si>
    <t>Maven Media Group ltd. (Boattrader.com)</t>
  </si>
  <si>
    <t>11043fcce034408afc7b5e32cbf4d701</t>
  </si>
  <si>
    <t>Cbslocal.com _ENG_728x90</t>
  </si>
  <si>
    <t>30c074887ed489220cf51af47d8e6d38</t>
  </si>
  <si>
    <t>Cbslocal.comRAJ_728x90</t>
  </si>
  <si>
    <t>39fc5a8dd42373983a6d8c5894cfcb4c</t>
  </si>
  <si>
    <t>Theblaze.com_ENG_160x600</t>
  </si>
  <si>
    <t>53653843cb0a0c07016f32fdbb42df3e</t>
  </si>
  <si>
    <t>Meetme.com _ENG_ 300x250</t>
  </si>
  <si>
    <t>64e462ae5b0d2966e710c840d4e0dc1d</t>
  </si>
  <si>
    <t>123greetings.com _ENG_728x90</t>
  </si>
  <si>
    <t>68cfb98b7246705f8fa111d40cfe469b</t>
  </si>
  <si>
    <t>Theblaze.com RAJ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</si>
  <si>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</si>
  <si>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</si>
  <si>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</si>
  <si>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</si>
  <si>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</si>
  <si>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</si>
  <si>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cf51c797aa230cff065b04d1a6d22ffe</t>
  </si>
  <si>
    <t>Theblaze.com_RAJ_160x600</t>
  </si>
  <si>
    <t>stephhbutler@me.com</t>
  </si>
  <si>
    <t>Diyprojectsforteens.com</t>
  </si>
  <si>
    <t>3b1c659c8a9160500faa5107366a6d15</t>
  </si>
  <si>
    <t>Diyprojectsforteens.com Tag 1 300x250</t>
  </si>
  <si>
    <t>dfa945ab750c027e4e23717b4573130e</t>
  </si>
  <si>
    <t>Diyprojectsforteens.com Tag 2 300x250</t>
  </si>
  <si>
    <t>steve@techeblog.com</t>
  </si>
  <si>
    <t>Techeblog.com</t>
  </si>
  <si>
    <t>053f993ba81b2d3d63a7d8552532d005</t>
  </si>
  <si>
    <t>Techeblog.com 160x600</t>
  </si>
  <si>
    <t>5441188a66edfd798576c2413abaa5a8</t>
  </si>
  <si>
    <t>Techeblog.com 300x250</t>
  </si>
  <si>
    <t>cfff52cc477f72fca243d1e50bcd4fd1</t>
  </si>
  <si>
    <t>Techeblog.com 728x90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</si>
  <si>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</si>
  <si>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</si>
  <si>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</si>
  <si>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</si>
  <si>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</si>
  <si>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</si>
  <si>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</si>
  <si>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Beforeitsnews.com 728x90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</si>
  <si>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</si>
  <si>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</si>
  <si>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</si>
  <si>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</si>
  <si>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</si>
  <si>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</si>
  <si>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</si>
  <si>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</si>
  <si>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893fc15d5dac6bf6b0fd6510e2ccb449</t>
  </si>
  <si>
    <t>SOHH.COM RD-ATF 300x250</t>
  </si>
  <si>
    <t>stevenleeskiies@gmail.com</t>
  </si>
  <si>
    <t>Justanimedubbed.tv</t>
  </si>
  <si>
    <t>51c51d76f236da07266e877ccafb4578</t>
  </si>
  <si>
    <t>Justanimedubbed.tv 300x250</t>
  </si>
  <si>
    <t>ce8b5551bb72b8da3d186abd6ecc3e2f</t>
  </si>
  <si>
    <t>Justanimedubbed.tv 728x90</t>
  </si>
  <si>
    <t>studentsuccessprosite@gmail.com</t>
  </si>
  <si>
    <t>Peakworthy.com</t>
  </si>
  <si>
    <t>a6f6f4f98db792c6261566282f095db0</t>
  </si>
  <si>
    <t>KOM_PW_ 300x250</t>
  </si>
  <si>
    <t>ea00ff07954586b7bf5142697e32088f</t>
  </si>
  <si>
    <t>KOM_PW_B 728x90</t>
  </si>
  <si>
    <t>efae202cb270bdbeb6f2e0c105a71827</t>
  </si>
  <si>
    <t>KOM_PW_T 728x90</t>
  </si>
  <si>
    <t>style@glamorboutiques.com</t>
  </si>
  <si>
    <t>Glamorboutiques.com</t>
  </si>
  <si>
    <t>128058e6192e40906c368156bcdd9114</t>
  </si>
  <si>
    <t>Glamorboutiques.com 300x250</t>
  </si>
  <si>
    <t>2df1c9493daf1aa681a23f1fbb3952f7</t>
  </si>
  <si>
    <t>Glamorboutiques.com 728x90</t>
  </si>
  <si>
    <t>47c8ed4a71a79ca5770d883e760dc52d</t>
  </si>
  <si>
    <t>Glamorboutiques.com 160x600</t>
  </si>
  <si>
    <t>4e66ddec7a60974cc6a58f2b7bcf9c8e</t>
  </si>
  <si>
    <t>Comewatchthis.com INT 300x250</t>
  </si>
  <si>
    <t>51fe54918a5c2fc684e71826b59c28cc</t>
  </si>
  <si>
    <t>Comewatchthis.com 728x90</t>
  </si>
  <si>
    <t>530733c97f062f36112f97a1c99d4be9</t>
  </si>
  <si>
    <t>Glamorboutiques.com INT 300x250</t>
  </si>
  <si>
    <t>8521bd2fe36575ab649af1da30b80c65</t>
  </si>
  <si>
    <t>Comewatchthis.com INT 728x90</t>
  </si>
  <si>
    <t>8c70b41bd4626ed5bdc175a47c7894f4</t>
  </si>
  <si>
    <t>Comewatchthis.com 160x600</t>
  </si>
  <si>
    <t>a16407de0084e85b2fe56264d13465b2</t>
  </si>
  <si>
    <t>Comewatchthis.com 300x250</t>
  </si>
  <si>
    <t>bbf8de6266791f2f8a3c20ccfff64b72</t>
  </si>
  <si>
    <t>Comewatchthis.com INT 160x600</t>
  </si>
  <si>
    <t>cc6028b55210f5832924c65d129c6356</t>
  </si>
  <si>
    <t>Glamorboutiques.com INT 160x600</t>
  </si>
  <si>
    <t>fb013941efad6a390cb9ef4a905f3604</t>
  </si>
  <si>
    <t>Glamorboutiques.com INT 728x90</t>
  </si>
  <si>
    <t>support@bidanku.com</t>
  </si>
  <si>
    <t>Bidanku.com</t>
  </si>
  <si>
    <t>2a829c211facab8d62c89066d0635898</t>
  </si>
  <si>
    <t>Bisikan.com 300x250</t>
  </si>
  <si>
    <t>b373596457914a279963433540aeea55</t>
  </si>
  <si>
    <t>Selerasa.com 300x250</t>
  </si>
  <si>
    <t>b9f1d66d4a1c31969a4b136a034dd8ed</t>
  </si>
  <si>
    <t>Bidanku.com 300x250</t>
  </si>
  <si>
    <t>support@dailysuperheroes.com</t>
  </si>
  <si>
    <t>Dailysuperheroes.com</t>
  </si>
  <si>
    <t>06af172fa205a97a640587b416705e02</t>
  </si>
  <si>
    <t>Desktop Below Post 300x250</t>
  </si>
  <si>
    <t>1363e8b29f7daa99efcf3123ef7ff959</t>
  </si>
  <si>
    <t>mobile 3 - floor 1.0 300x250</t>
  </si>
  <si>
    <t>2c9785fbb0fd3cdcd8473d37008c1b7e</t>
  </si>
  <si>
    <t>Mobile 2 - floor 1.50 300x250</t>
  </si>
  <si>
    <t>ea497b4d8e275ce5367917353dc5afba</t>
  </si>
  <si>
    <t>mobile 1 - floor 1.50 300x250</t>
  </si>
  <si>
    <t>support@gamerocracy.com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</si>
  <si>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</si>
  <si>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</si>
  <si>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</si>
  <si>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</si>
  <si>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</si>
  <si>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</si>
  <si>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</si>
  <si>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0.65 Gamerturf.com Tier 2 300x250</t>
  </si>
  <si>
    <t>support@indonesiaindonesia.com</t>
  </si>
  <si>
    <t>Indonesiaindonesia.com</t>
  </si>
  <si>
    <t>support@loveroms.com</t>
  </si>
  <si>
    <t>Loveroms.com</t>
  </si>
  <si>
    <t>532954ff6f5fbf72af90d8502d995567</t>
  </si>
  <si>
    <t>Loveroms.com 300x250</t>
  </si>
  <si>
    <t>support@math-aids.com</t>
  </si>
  <si>
    <t>Math-aids.com</t>
  </si>
  <si>
    <t>75b856211b3ec85ad6c3740b63ca9d1a</t>
  </si>
  <si>
    <t>Math-aids.com ATF 160x600</t>
  </si>
  <si>
    <t>8259b687638107053a924dd4e3530579</t>
  </si>
  <si>
    <t>Math-aids.com ATF 728x90</t>
  </si>
  <si>
    <t>8590f6f0a8cca6045af283963b901893</t>
  </si>
  <si>
    <t>Math-aids.com BTF 160x600</t>
  </si>
  <si>
    <t>c8e347b070d24395c4b5df498aea6ecc</t>
  </si>
  <si>
    <t>Math-aids.com BTF 728x90</t>
  </si>
  <si>
    <t>support@schoener-fernsehen.com</t>
  </si>
  <si>
    <t>Internet TV AG (schoener-fernsehen.com)</t>
  </si>
  <si>
    <t>5689eb422602346bd9f6701bc8058297</t>
  </si>
  <si>
    <t>Schoener-fernsehen.com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</si>
  <si>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</si>
  <si>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</si>
  <si>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</si>
  <si>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</si>
  <si>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</si>
  <si>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16b4b842d97f16c00cb99b764c966919</t>
  </si>
  <si>
    <t>Tweettunnel.com 300x250</t>
  </si>
  <si>
    <t>2bd428fea3689b5e225d7cd1f3939012</t>
  </si>
  <si>
    <t>Tweettunnel.com Mobile 300x250</t>
  </si>
  <si>
    <t>4251ae9786b569c9472e399249059537</t>
  </si>
  <si>
    <t>Omnicity.com 728x90</t>
  </si>
  <si>
    <t>7497e15c3789db3b2d02c3e86e2f5d60</t>
  </si>
  <si>
    <t>Omnicity.com Mobile 300x250</t>
  </si>
  <si>
    <t>92ef5d0f68d3913aaff303179dc1d1ae</t>
  </si>
  <si>
    <t>Tweettunnel.com 160x600</t>
  </si>
  <si>
    <t>d1af99f94cb082351d98d95f70be401e</t>
  </si>
  <si>
    <t>Omnicity.com 160x600</t>
  </si>
  <si>
    <t>dfa33cd716264b80740e50d7cbb39f40</t>
  </si>
  <si>
    <t>Omnicity.com Mobile 320x50</t>
  </si>
  <si>
    <t>support@whotalking.com</t>
  </si>
  <si>
    <t>Whotalking.com</t>
  </si>
  <si>
    <t>2c3a860dc9f98b1eeb02b460bcf4cbcc</t>
  </si>
  <si>
    <t>Whotalking.com 728x90</t>
  </si>
  <si>
    <t>793f90143eb92d80eb74b00c47d81836</t>
  </si>
  <si>
    <t>Whotalking.com 160x600</t>
  </si>
  <si>
    <t>swaroop.nair@crichq.com</t>
  </si>
  <si>
    <t>Crichq.com</t>
  </si>
  <si>
    <t>419a4fea5b0094824090ef867b99e964</t>
  </si>
  <si>
    <t>Crichq.com 300x250</t>
  </si>
  <si>
    <t>c68d1dc8d450136966ab645b10fd7007</t>
  </si>
  <si>
    <t>Crichq.com Mobile 320x50</t>
  </si>
  <si>
    <t>d2c92b68ccf85ca017c005f9f1a81900</t>
  </si>
  <si>
    <t>Crichq.com 728x90</t>
  </si>
  <si>
    <t>ddd278c950f1ee7421a0103943395596</t>
  </si>
  <si>
    <t>Crichq.com 160x600</t>
  </si>
  <si>
    <t>tahn123@gmail.com</t>
  </si>
  <si>
    <t>Buzz.mrexotics.com (romancegoals.com)</t>
  </si>
  <si>
    <t>takashi.yamada@yankodesign.com</t>
  </si>
  <si>
    <t>yankodesign.com</t>
  </si>
  <si>
    <t>3d4f2c86bb38024092259bf3346c03bc</t>
  </si>
  <si>
    <t>Yankodesign.com 728x90</t>
  </si>
  <si>
    <t>talan@tmg.la</t>
  </si>
  <si>
    <t>Quirlycues.com</t>
  </si>
  <si>
    <t>1389e67061ffe072c507ff1606d55469</t>
  </si>
  <si>
    <t>Quirlycues.com 300x250</t>
  </si>
  <si>
    <t>87d2b110a013f66fe12458486d1ce009</t>
  </si>
  <si>
    <t>Quirlycues.com Mobile 320x50</t>
  </si>
  <si>
    <t>9d6d690d4c2cd49e23c7dd3398990fec</t>
  </si>
  <si>
    <t>Quirlycues.com Mobile 300x250</t>
  </si>
  <si>
    <t>Tank@gtanet.com</t>
  </si>
  <si>
    <t>GTANet</t>
  </si>
  <si>
    <t>a451792cdfb7e6719fb8c0575113ab3f</t>
  </si>
  <si>
    <t>GTAForums - Forum View - Top Leaderboard 728x90</t>
  </si>
  <si>
    <t>tbetzold@gmail.com</t>
  </si>
  <si>
    <t>Gossipandgab.com</t>
  </si>
  <si>
    <t>11211d6a9a63360389fdc0b8cfe64ee0</t>
  </si>
  <si>
    <t>Gossipandgab.com 728x90</t>
  </si>
  <si>
    <t>2a2829bc57834ea4c4ddaf9fd6ed4fee</t>
  </si>
  <si>
    <t>Gossipandgab.com 160x600</t>
  </si>
  <si>
    <t>49eaccfa8119da64f837c660fa2363fc</t>
  </si>
  <si>
    <t>Gossipandgab.com Mobile 300x250</t>
  </si>
  <si>
    <t>a4263560fecbbd4551f9f087c1a1705c</t>
  </si>
  <si>
    <t>Gossipandgab.com 300x250</t>
  </si>
  <si>
    <t>tcmc1313@yahoo.com</t>
  </si>
  <si>
    <t>Peekworthy.com</t>
  </si>
  <si>
    <t>0c5c5cb576a5a2944d65123a1f5193f1</t>
  </si>
  <si>
    <t>Peekworthy.com 728x90</t>
  </si>
  <si>
    <t>a0f7a5415baecb3926d32c1ad11c34d2</t>
  </si>
  <si>
    <t>Peekworthy-Live-3rdOct-MPU 300x250</t>
  </si>
  <si>
    <t>tconte@positivo.com.br</t>
  </si>
  <si>
    <t>Mundopositivo.com.br</t>
  </si>
  <si>
    <t>4d0a37e379b4b612e64a56cc69c1090d</t>
  </si>
  <si>
    <t>Mundopositivo.com.br Deskmedia 728x90</t>
  </si>
  <si>
    <t>6bcba3b8070e2288ac035148aeffe51a</t>
  </si>
  <si>
    <t>Mundopositivo.com.br 300x250</t>
  </si>
  <si>
    <t>7ef672e0bbdc2556a711cc135f065ee3</t>
  </si>
  <si>
    <t>824be2499a145030faeb030d0435e847</t>
  </si>
  <si>
    <t>Mundopositivo.com.br 160x600</t>
  </si>
  <si>
    <t>f3fa08e4252a102cdff021611a70bcf2</t>
  </si>
  <si>
    <t>Mundopositivo.com.br Deskmedia 300x250</t>
  </si>
  <si>
    <t>team@lifepic.me</t>
  </si>
  <si>
    <t>Lifepic.me</t>
  </si>
  <si>
    <t>52696e62813099a57697ceddfe298361</t>
  </si>
  <si>
    <t>Lifepic.me 300x250</t>
  </si>
  <si>
    <t>80f74defba3e40bd2db5632119894bbb</t>
  </si>
  <si>
    <t>Lifepic.me #2 300x250</t>
  </si>
  <si>
    <t>95b6d22703e98633e688163e7f49a79e</t>
  </si>
  <si>
    <t>Lifepic.me Mobile 300x250</t>
  </si>
  <si>
    <t>b04b300173657647c084bbeeb4642169</t>
  </si>
  <si>
    <t>Lifepic.me Mobile #2 300x250</t>
  </si>
  <si>
    <t>ted@theeighth.net</t>
  </si>
  <si>
    <t>The Eighth, LLC</t>
  </si>
  <si>
    <t>0699aaf7f85a5221c594592332a9eb8c</t>
  </si>
  <si>
    <t>Theneodesign.com 728x90</t>
  </si>
  <si>
    <t>1b9f9b1ba7485cefee69b1b8635cac61</t>
  </si>
  <si>
    <t>Listaka.com 160x600</t>
  </si>
  <si>
    <t>1ca93cf8269d63587b636157838544cc</t>
  </si>
  <si>
    <t>Egrappler.com 160x600</t>
  </si>
  <si>
    <t>2b35bf4615b0f4514948736bfff58346</t>
  </si>
  <si>
    <t>Liketotally80s.com 728x90</t>
  </si>
  <si>
    <t>30057eac7e27f81dcf14560790516426</t>
  </si>
  <si>
    <t>10mosttoday.com 728x90 TOP</t>
  </si>
  <si>
    <t>43e7885404fd1cedf2a0b06e11541a5f</t>
  </si>
  <si>
    <t>Izquotes.com #2 300x250</t>
  </si>
  <si>
    <t>4676dcf6d99926415f63b9ed5ed130d9</t>
  </si>
  <si>
    <t>Listaka.com #2 300x250</t>
  </si>
  <si>
    <t>47b577b709d7e11b915502dbec612dd0</t>
  </si>
  <si>
    <t>Thesquander.com 300x600</t>
  </si>
  <si>
    <t>4b50c2977e25d9c89460cb79242f4d9c</t>
  </si>
  <si>
    <t>Thesquander.com Mobile 320x50</t>
  </si>
  <si>
    <t>505f89ee8cd2e25776c70e1cd7bfd005</t>
  </si>
  <si>
    <t>Emptylighthouse.com 300x250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</si>
  <si>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</si>
  <si>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</si>
  <si>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</si>
  <si>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</si>
  <si>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</si>
  <si>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</si>
  <si>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7e19970bd75bc3c3455f07df0bb16d4d</t>
  </si>
  <si>
    <t>Amessagewithabottle.com Mobile</t>
  </si>
  <si>
    <t>86a6e72e37a27c6edd2e924ead0d61b3</t>
  </si>
  <si>
    <t>Izquotes.com Mobile 320x50</t>
  </si>
  <si>
    <t>a6907ad6a10710b219b275e9f5e0df06</t>
  </si>
  <si>
    <t>Egrappler.com 300x250</t>
  </si>
  <si>
    <t>a7931a2edda445263c6b713cb40b82fc</t>
  </si>
  <si>
    <t>Thesquander.com 728x90</t>
  </si>
  <si>
    <t>c99c1b0750750c9037acbefdbc43560e</t>
  </si>
  <si>
    <t>Listaka.com 300x250</t>
  </si>
  <si>
    <t>ccc0ed5e8f0bb2f7d9e3787029c307a7</t>
  </si>
  <si>
    <t>Listaka.com 728x90</t>
  </si>
  <si>
    <t>d0eddddd90add190962fee3c889b5fe9</t>
  </si>
  <si>
    <t>Amessagewithabottle.com 300x250</t>
  </si>
  <si>
    <t>d860fdbce55982f121b8c239bcad53b0</t>
  </si>
  <si>
    <t>Amessagewithabottle.com 160x600</t>
  </si>
  <si>
    <t>debfc0ff0a43c5c7c80daae9c394f1ff</t>
  </si>
  <si>
    <t>Emptylighthouse.com 728x90</t>
  </si>
  <si>
    <t>dff41873fa9a7fa1c85f3d8bf8db24a9</t>
  </si>
  <si>
    <t>Liketotally80s.com #2 300x250</t>
  </si>
  <si>
    <t>e5fe15de4906aec84d717ced26ca206d</t>
  </si>
  <si>
    <t>Egrappler.com #2 300x600</t>
  </si>
  <si>
    <t>e6092c7cddfd66dafde3bc0ad6f186c0</t>
  </si>
  <si>
    <t>Liketotally80s.com 160x600</t>
  </si>
  <si>
    <t>e71b3eca3c590930c6435363b11e7eac</t>
  </si>
  <si>
    <t>Izquotes.com #2 728x90</t>
  </si>
  <si>
    <t>ff45f4343dd01798e3eb104fcf7be999</t>
  </si>
  <si>
    <t>Css3files.com 300x600</t>
  </si>
  <si>
    <t>tenmanga@126.com</t>
  </si>
  <si>
    <t>Ninemanga.com</t>
  </si>
  <si>
    <t>17afb1192de5c233206f4b98fcc6e313</t>
  </si>
  <si>
    <t>Taadd.com 300x250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</si>
  <si>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</si>
  <si>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</si>
  <si>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</si>
  <si>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</si>
  <si>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</si>
  <si>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</si>
  <si>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</si>
  <si>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</si>
  <si>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</si>
  <si>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</si>
  <si>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</si>
  <si>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</si>
  <si>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</si>
  <si>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Theodysseyonline.com BTF 300x250</t>
  </si>
  <si>
    <t>cb8bb1e44a1ac3ce834caf154fe1c43e</t>
  </si>
  <si>
    <t>Theodysseyonline.com NEW 300x250</t>
  </si>
  <si>
    <t>f9a33a21c5a6138ce0b70f3c1900a3a3</t>
  </si>
  <si>
    <t>Theodysseyonline.com Mobile NEW 300x250</t>
  </si>
  <si>
    <t>tha.nguyen@netlink.vn</t>
  </si>
  <si>
    <t>Netlink (yeutretho.vn)</t>
  </si>
  <si>
    <t>c0493d399855e33114fe6c7e3fa81e1b</t>
  </si>
  <si>
    <t>Tinmoi.vn 300x250</t>
  </si>
  <si>
    <t>thomas.brettschneider@berlinonline.de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</si>
  <si>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</si>
  <si>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</si>
  <si>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</si>
  <si>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</si>
  <si>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</si>
  <si>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</si>
  <si>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</si>
  <si>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57a6a859d97fd1c3ced71badba36cb26</t>
  </si>
  <si>
    <t>Berlin.de #2 300x600</t>
  </si>
  <si>
    <t>78c942e8fcb7ec3cd1a25e09ad2d8302</t>
  </si>
  <si>
    <t>Visitberlin.de 160x600</t>
  </si>
  <si>
    <t>85ee7c1204793b310b2d8cdcdc8ec682</t>
  </si>
  <si>
    <t>Visitberlin.de 728x90</t>
  </si>
  <si>
    <t>876eed5982bdaa3125e35c0d14af8266</t>
  </si>
  <si>
    <t>Visitberlin.de 300x250</t>
  </si>
  <si>
    <t>a7684992fc29507fcf62e5ed6d5a0010</t>
  </si>
  <si>
    <t>Berlinonline.de 300x250</t>
  </si>
  <si>
    <t>c8507d47f2992855bcfae28a1539652f</t>
  </si>
  <si>
    <t>Berlinonline.de 160x600</t>
  </si>
  <si>
    <t>da000538f92e36357de32156d44fbbd7</t>
  </si>
  <si>
    <t>Berlinonline.de 728x90</t>
  </si>
  <si>
    <t>f87580608c26883fd192c6e3250ae1aa</t>
  </si>
  <si>
    <t>Berlin.de 300x600</t>
  </si>
  <si>
    <t>thomas@generatorhallen.se</t>
  </si>
  <si>
    <t>24524e6e197f3803d44abe0ba6a0b714</t>
  </si>
  <si>
    <t>ROW_PB 300x250</t>
  </si>
  <si>
    <t>32c0b4b0d2483149055b57ccca0ad426</t>
  </si>
  <si>
    <t>Thesimsresource.com W.EUR MID_1 300x250</t>
  </si>
  <si>
    <t>376d1e04b68aa97a8f289a1c05bee367</t>
  </si>
  <si>
    <t>Thesimsresource.com W.EUR BOT 728x90</t>
  </si>
  <si>
    <t>4b3ef463cc8af4c1bc6cd659c1326bc0</t>
  </si>
  <si>
    <t>Thesimsresource.com W.EUR MID_2 300x250</t>
  </si>
  <si>
    <t>5c6ef7c9a263c53c77fe03aace36469d</t>
  </si>
  <si>
    <t>Thesimsresource.com W.EUR 728x90</t>
  </si>
  <si>
    <t>5c9ba74b333cf2cde256812beca49fc5</t>
  </si>
  <si>
    <t>ROW_PB_ 300x600</t>
  </si>
  <si>
    <t>7631832a50907a180eb26b6efa02824f</t>
  </si>
  <si>
    <t>ROW_PB_ 728x90</t>
  </si>
  <si>
    <t>a8c3faa9a502dd5f1830025255129798</t>
  </si>
  <si>
    <t>Thesimsresource.com W.EUR MID_3 300x250</t>
  </si>
  <si>
    <t>c327557a4fc84ab1c7947beb129d3f7c</t>
  </si>
  <si>
    <t>PB_TSR_EU_300x250_BTF</t>
  </si>
  <si>
    <t>d6986606d2bf314906bfd00f809dd6d0</t>
  </si>
  <si>
    <t>Thesimsresource.com W.EUR MID 728x90</t>
  </si>
  <si>
    <t>thomas@trueactivist.com</t>
  </si>
  <si>
    <t>RealNews (trueactivist.com)</t>
  </si>
  <si>
    <t>07da2d5701f86b7689fff768ae0c95f5</t>
  </si>
  <si>
    <t>TA_A_ATF_300V_KOM 300x600</t>
  </si>
  <si>
    <t>221aeced88047ef82aed39b845ac06e9</t>
  </si>
  <si>
    <t>TA_MOB_A_BTF2_320V_KOM 320x50</t>
  </si>
  <si>
    <t>3d14f4933715cc030365a9dd9065b35a</t>
  </si>
  <si>
    <t>TA_T2_MOB_A_BTF1_300x250_KOM 300x250</t>
  </si>
  <si>
    <t>411a9501c87aeffeee1df6096954ff60</t>
  </si>
  <si>
    <t>TA_MOB_A_ATF_320V_KOM 320x50</t>
  </si>
  <si>
    <t>5000ba695217fdc3ced9d758b55e3042</t>
  </si>
  <si>
    <t>TA_MOB_A_BTF1_300x250_KOM 300x250</t>
  </si>
  <si>
    <t>6be94e4fd57f27fda99a1d917c9add32</t>
  </si>
  <si>
    <t>TA_MOB_A_BTF1_320V_KOM 320x50</t>
  </si>
  <si>
    <t>7dc44c589419b131b4331831314680d8</t>
  </si>
  <si>
    <t>TA_T2_MOB_A_BTF1_320V_KOM 320x50</t>
  </si>
  <si>
    <t>acb6b71ca28b063baff3a6ca46fc50e5</t>
  </si>
  <si>
    <t>TA_MOB_A_BTF3_300x250_KOM 300x250</t>
  </si>
  <si>
    <t>af8d590ee86760757d61ef1e616cbebf</t>
  </si>
  <si>
    <t>TA_T2_MOB_A_ATF_320V_KOM 320x50</t>
  </si>
  <si>
    <t>c4eee6a8d133e94ba07df31a4562c379</t>
  </si>
  <si>
    <t>TA_T2_MOB_A_BTF2_320V_KOM 320x50</t>
  </si>
  <si>
    <t>timesfullofficial@gmail.com</t>
  </si>
  <si>
    <t>Ttimesfull.com</t>
  </si>
  <si>
    <t>tomanga2010@gmail.com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</si>
  <si>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</si>
  <si>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</si>
  <si>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</si>
  <si>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</si>
  <si>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</si>
  <si>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</si>
  <si>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</si>
  <si>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</si>
  <si>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Mangachapter.me 160x600</t>
  </si>
  <si>
    <t>tomas@sportsverige.se</t>
  </si>
  <si>
    <t>Eliteprospects.com</t>
  </si>
  <si>
    <t>04e814a41e5b2e239ad63e4a57af97a2</t>
  </si>
  <si>
    <t>Eliteprospects.com US&amp;CA BTF</t>
  </si>
  <si>
    <t>174055614a15c81666198f8d7be5f370</t>
  </si>
  <si>
    <t>Eliteprospects.com ATF ROW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</si>
  <si>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</si>
  <si>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</si>
  <si>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</si>
  <si>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</si>
  <si>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</si>
  <si>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</si>
  <si>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</si>
  <si>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</si>
  <si>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</si>
  <si>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</si>
  <si>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</si>
  <si>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</si>
  <si>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</si>
  <si>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</si>
  <si>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</si>
  <si>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</si>
  <si>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</si>
  <si>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</si>
  <si>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ffe55a35a2932bf18b462d72c5bb7d6d</t>
  </si>
  <si>
    <t>Buzzit.club #1 300x250</t>
  </si>
  <si>
    <t>toullier@netcapricorn.com</t>
  </si>
  <si>
    <t>Capricorn (lemonde.fr)</t>
  </si>
  <si>
    <t>24e17e313fe0ac69643ff1e33d09674e</t>
  </si>
  <si>
    <t>Bfmtv.com 300x250</t>
  </si>
  <si>
    <t>a4042babd75ec21954497fc4922adf5c</t>
  </si>
  <si>
    <t>01net.com 300x250</t>
  </si>
  <si>
    <t>c99720975113f2fb9322675929a838ae</t>
  </si>
  <si>
    <t>01net.com 728x90</t>
  </si>
  <si>
    <t>d4889af070f1659719fb382578d8b579</t>
  </si>
  <si>
    <t>Bfmtv.com 728x90</t>
  </si>
  <si>
    <t>traffic@sodahead.com</t>
  </si>
  <si>
    <t>Sodahead.com (huntdrop.com)</t>
  </si>
  <si>
    <t>5d81c3dba67ff0552cefe680dd9487aa</t>
  </si>
  <si>
    <t>7256bd9223fa808a73d2d1f4e6674d96</t>
  </si>
  <si>
    <t>95b23348a79496d7c8e1ba93ef881a7e</t>
  </si>
  <si>
    <t>a557049f9f0e1cfd7930d7ec66d11973</t>
  </si>
  <si>
    <t>trexha93@icloud.com</t>
  </si>
  <si>
    <t>Taoo.us</t>
  </si>
  <si>
    <t>54abb1fab83d86ea572f0d9c0b625e15</t>
  </si>
  <si>
    <t>Taoo.us #2 300x250</t>
  </si>
  <si>
    <t>83a2134a8bb428aae7b01f894ab37f0f</t>
  </si>
  <si>
    <t>Taoo.us 300x250</t>
  </si>
  <si>
    <t>tuntikorn@designbyarm.com</t>
  </si>
  <si>
    <t>niceoppai.net</t>
  </si>
  <si>
    <t>31ad4adec1e2a7c08e0e233fcf62daeb</t>
  </si>
  <si>
    <t>Niceoppai.net 300x250</t>
  </si>
  <si>
    <t>36501c32ce1f7ddb9881ab234af69129</t>
  </si>
  <si>
    <t>Niceoppai.net #2 300x250</t>
  </si>
  <si>
    <t>7a291919105ac04ed2a64327b38baf60</t>
  </si>
  <si>
    <t>Niceoppai.net 728x90</t>
  </si>
  <si>
    <t>tyler@bikerumor.com</t>
  </si>
  <si>
    <t>Bikerumor.com</t>
  </si>
  <si>
    <t>00e4e0887f8ab768288978079195c09e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</si>
  <si>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</si>
  <si>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</si>
  <si>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</si>
  <si>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</si>
  <si>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</si>
  <si>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73e903173fe240543b328675fabba41c</t>
  </si>
  <si>
    <t>Bikerumor.com 970x250</t>
  </si>
  <si>
    <t>aa6c8b6c9d7a5c30dcaa263ffd00df1b</t>
  </si>
  <si>
    <t>Bikerumor.com Tier 1 300x600</t>
  </si>
  <si>
    <t>dcb9a48cc8de2ee332334c8ba57e7f90</t>
  </si>
  <si>
    <t>Bikerumor.com Mobile #2 300x250</t>
  </si>
  <si>
    <t>e51fbb15ca36fb9146659979a6153f69</t>
  </si>
  <si>
    <t>Bikerumor.com Tier 1 TOP 300x250</t>
  </si>
  <si>
    <t>tzerr@inside-outmedia.com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</si>
  <si>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</si>
  <si>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</si>
  <si>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</si>
  <si>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</si>
  <si>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</si>
  <si>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</si>
  <si>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</si>
  <si>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</si>
  <si>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</si>
  <si>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</si>
  <si>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</si>
  <si>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</si>
  <si>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</si>
  <si>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</si>
  <si>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</si>
  <si>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</si>
  <si>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</si>
  <si>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</si>
  <si>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</si>
  <si>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</si>
  <si>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Iexplore.com 300x600</t>
  </si>
  <si>
    <t>underneathstardoll@hotmail.com</t>
  </si>
  <si>
    <t>Underneath Stardoll</t>
  </si>
  <si>
    <t>926f42386b783ee464adb056fc279ce6</t>
  </si>
  <si>
    <t>Underneathstardoll.net 728x90</t>
  </si>
  <si>
    <t>f398613f6dfafeeef9e1a22294253d49</t>
  </si>
  <si>
    <t>Underneathstardoll.net 300x250</t>
  </si>
  <si>
    <t>unwindly@gmail.com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</si>
  <si>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</si>
  <si>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</si>
  <si>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</si>
  <si>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</si>
  <si>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</si>
  <si>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</si>
  <si>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</si>
  <si>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</si>
  <si>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</si>
  <si>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</si>
  <si>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</si>
  <si>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</si>
  <si>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</si>
  <si>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</si>
  <si>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</si>
  <si>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2059eb26a60eb2d9b1a544a8a20216f3</t>
  </si>
  <si>
    <t>Video-battle.com 300x250</t>
  </si>
  <si>
    <t>20a12c9406150fc7dcc475af3ef3db1b</t>
  </si>
  <si>
    <t>1006playlist.com Mobile 300x250</t>
  </si>
  <si>
    <t>38d52a4621049768b2538b8a3bf5cdd0</t>
  </si>
  <si>
    <t>1006playlist.com #2 300x250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</si>
  <si>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</si>
  <si>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</si>
  <si>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</si>
  <si>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</si>
  <si>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</si>
  <si>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</si>
  <si>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</si>
  <si>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</si>
  <si>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ee7bdd44064114fc59b166550f95bdc6</t>
  </si>
  <si>
    <t>Video-battle.com #2 300x250</t>
  </si>
  <si>
    <t>vedatyes@gmail.com</t>
  </si>
  <si>
    <t>Anime-stream24.com</t>
  </si>
  <si>
    <t>5f1d26cd6d7caa8d5028b4b0c05ad0a3</t>
  </si>
  <si>
    <t>Ww.anime-stream24.com 728x90</t>
  </si>
  <si>
    <t>6dc216a642365ec5e9064dc3d753080b</t>
  </si>
  <si>
    <t>Ww.anime-stream24.com #2 300x250</t>
  </si>
  <si>
    <t>a77a744c71c7ed4d665ade633a537bea</t>
  </si>
  <si>
    <t>Ww.anime-stream24.com 300x250</t>
  </si>
  <si>
    <t>venicebeachca@gmail.com</t>
  </si>
  <si>
    <t>Venicebeach.com</t>
  </si>
  <si>
    <t>3a45ac452d0951ca9167b4b35da1b8d6</t>
  </si>
  <si>
    <t>Venicebeach.com 300x250</t>
  </si>
  <si>
    <t>457ba4761a63803098bc942cc9d0c518</t>
  </si>
  <si>
    <t>Venicebeach.com 728x90</t>
  </si>
  <si>
    <t>63b5fb7c29859233a4be3ff11dcc4ce2</t>
  </si>
  <si>
    <t>Venicebeach.com $.50 300x250</t>
  </si>
  <si>
    <t>6c02d3390ec957f50731eb497be6adec</t>
  </si>
  <si>
    <t>Venicebeach.com $.50 728x90</t>
  </si>
  <si>
    <t>victoria.walcott@trinidadexpress.com</t>
  </si>
  <si>
    <t>Trinidadexpress.com</t>
  </si>
  <si>
    <t>308be5ac050980517b01c023eff7dd27</t>
  </si>
  <si>
    <t>Trinidadexpress.com US, EU 300x250</t>
  </si>
  <si>
    <t>viewcelebrities@gmail.com</t>
  </si>
  <si>
    <t>Viewcelebs.com</t>
  </si>
  <si>
    <t>17e78e2c7ccb307a10cde053bb1d44dc</t>
  </si>
  <si>
    <t>Viewcelebs.com 300x250</t>
  </si>
  <si>
    <t>vikrant@ifood.tv</t>
  </si>
  <si>
    <t>Ifood.tv</t>
  </si>
  <si>
    <t>e389d3e9be5f328ef7b5e79cf35de36e</t>
  </si>
  <si>
    <t>IFood 728x90</t>
  </si>
  <si>
    <t>vince.wheninmanila@gmail.com</t>
  </si>
  <si>
    <t>Wheninmanila.com</t>
  </si>
  <si>
    <t>vinodsrinivas@lovepanky.com</t>
  </si>
  <si>
    <t>Lovepanky.com</t>
  </si>
  <si>
    <t>vittoria@yeticrabmedia.com</t>
  </si>
  <si>
    <t>Yeti Crab Media (thingslife.com)</t>
  </si>
  <si>
    <t>1d94b9c4ad1ff730cbffbba695e8bf7a</t>
  </si>
  <si>
    <t>Thingslife.com 300x250</t>
  </si>
  <si>
    <t>3842f5fd98801ea3bfe2a6023aaacc0c</t>
  </si>
  <si>
    <t>Thingslife.com 300x600</t>
  </si>
  <si>
    <t>d1aab7ee67a72bf4850a7408b3ebde3e</t>
  </si>
  <si>
    <t>Cafefame.com 300x250</t>
  </si>
  <si>
    <t>vsabourdy@madeinwork.com</t>
  </si>
  <si>
    <t>MadeInWork (ptitchef.com)</t>
  </si>
  <si>
    <t>0d790cdb4591a59d9a5ea11603140584</t>
  </si>
  <si>
    <t>Petitchef.it 728x90</t>
  </si>
  <si>
    <t>9db48f034fcd94d4c392c09d726bc6d5</t>
  </si>
  <si>
    <t>Petitchef.es 728x90</t>
  </si>
  <si>
    <t>wade.best@pressdemocrat.com</t>
  </si>
  <si>
    <t>Sonoma Media Investments (pressdemocrat.com)</t>
  </si>
  <si>
    <t>07fa4fc8a20aff06cc80af959159b8ee</t>
  </si>
  <si>
    <t>Pressdemocrat.com 300x600</t>
  </si>
  <si>
    <t>09311b5ae57c849f281e4d1e8aa43478</t>
  </si>
  <si>
    <t>Pressdemocrat.com 728x90</t>
  </si>
  <si>
    <t>1d21d1c31749ed9ff165cb408f7633d8</t>
  </si>
  <si>
    <t>Petaluma360.com Mobile 320x50</t>
  </si>
  <si>
    <t>765548f4d886bf44b199873cc7b42e96</t>
  </si>
  <si>
    <t>Pressdemocrat.com 300x250</t>
  </si>
  <si>
    <t>ab9cf81b8924cef360c7a1babe30e672</t>
  </si>
  <si>
    <t>Pressdemocrat.com Mobile 300x250</t>
  </si>
  <si>
    <t>de335c09088bfd7742005d656b3b8ad9</t>
  </si>
  <si>
    <t>Pressdemocrat.com Mobile 320x50</t>
  </si>
  <si>
    <t>warclans15@gmail.com</t>
  </si>
  <si>
    <t>Warclans.com</t>
  </si>
  <si>
    <t>273137124278aaaf00831f4ca0076c50</t>
  </si>
  <si>
    <t>Warclans.com #1 300x250</t>
  </si>
  <si>
    <t>warren@drafttek.com</t>
  </si>
  <si>
    <t>Drafttek.com</t>
  </si>
  <si>
    <t>2e00d7e1ce78d5a196f9fcd75538aaf8</t>
  </si>
  <si>
    <t>Drafttek.com Mobile 320x50</t>
  </si>
  <si>
    <t>60bec8597d156e966e39e2b8b59df7c6</t>
  </si>
  <si>
    <t>Drafttek.com Mobile 300x250</t>
  </si>
  <si>
    <t>baf89d0f55fd0ad5bac6f27320aafdcf</t>
  </si>
  <si>
    <t>Drafttek.com 728x90</t>
  </si>
  <si>
    <t>c360c0e45da3b89cc47fb3bc72ae4a6e</t>
  </si>
  <si>
    <t>Drafttek.com 160x600</t>
  </si>
  <si>
    <t>ce00870005822cf8facd9c1282024d0d</t>
  </si>
  <si>
    <t>Drafttek.com 300x250</t>
  </si>
  <si>
    <t>webmaster@andhraguide.com</t>
  </si>
  <si>
    <t>Andhraguide.com</t>
  </si>
  <si>
    <t>95694c11e0277685cefbfdbccb3980cb</t>
  </si>
  <si>
    <t>Andhraguide.com 300x250</t>
  </si>
  <si>
    <t>e44f02309dff58db60b583875991bdf2</t>
  </si>
  <si>
    <t>Andhraguide.com 728x90</t>
  </si>
  <si>
    <t>webmaster@coolrom.com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</si>
  <si>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</si>
  <si>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</si>
  <si>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</si>
  <si>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</si>
  <si>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</si>
  <si>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</si>
  <si>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</si>
  <si>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</si>
  <si>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</si>
  <si>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</si>
  <si>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Coolrom.com 160x600</t>
  </si>
  <si>
    <t>webmaster@futureofcapitalism.com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</si>
  <si>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</si>
  <si>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</si>
  <si>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</si>
  <si>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</si>
  <si>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</si>
  <si>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f13d38c2eb644eb7fbf81498618775aa</t>
  </si>
  <si>
    <t>Freebeacon.com 300x250</t>
  </si>
  <si>
    <t>webmaster@theyoump3.com</t>
  </si>
  <si>
    <t>theyoump3.com</t>
  </si>
  <si>
    <t>11b7bcff7a04e04ec04a9d01d94cf6f9</t>
  </si>
  <si>
    <t>Theyoump3.com 300x250</t>
  </si>
  <si>
    <t>1ebcb0d4fa47f14223fa2ec316e181f4</t>
  </si>
  <si>
    <t>Theyoump3.com 160x600</t>
  </si>
  <si>
    <t>5428d84dd17c5e8f833169f671de015e</t>
  </si>
  <si>
    <t>Theyoump3.com 728x90</t>
  </si>
  <si>
    <t>wen2006168@hotmail.com</t>
  </si>
  <si>
    <t>Hongfire.com</t>
  </si>
  <si>
    <t>2b4ea7d17011d03f3f5db27450a6f5b1</t>
  </si>
  <si>
    <t>4f8c34472a90236b357f4d5522696329</t>
  </si>
  <si>
    <t>b7690ca1a5353da438914b68f540a5bb</t>
  </si>
  <si>
    <t>e1595f2ebf54e7a9c17f4c5930cee88b</t>
  </si>
  <si>
    <t>Hongfire.com #2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</si>
  <si>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</si>
  <si>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</si>
  <si>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</si>
  <si>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</si>
  <si>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</si>
  <si>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</si>
  <si>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</si>
  <si>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</si>
  <si>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</si>
  <si>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</si>
  <si>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</si>
  <si>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</si>
  <si>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</si>
  <si>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</si>
  <si>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</si>
  <si>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</si>
  <si>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</si>
  <si>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</si>
  <si>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</si>
  <si>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</si>
  <si>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</si>
  <si>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</si>
  <si>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</si>
  <si>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</si>
  <si>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</si>
  <si>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</si>
  <si>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</si>
  <si>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</si>
  <si>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</si>
  <si>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</si>
  <si>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</si>
  <si>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</si>
  <si>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</si>
  <si>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</t>
  </si>
  <si>
    <t>9d81501c95c041589dc1f8647f2c6ed8</t>
  </si>
  <si>
    <t>Wishstocks.com #2 300x250</t>
  </si>
  <si>
    <t>writedge1@gmail.com</t>
  </si>
  <si>
    <t>dailytwocents.com</t>
  </si>
  <si>
    <t>4b32fd2c3309b6f3c45a6211c9c71af7</t>
  </si>
  <si>
    <t>Dailytwocents.com 300x250</t>
  </si>
  <si>
    <t>wwfoldschoolwrestling@gmail.com</t>
  </si>
  <si>
    <t>Wwfoldschool.com</t>
  </si>
  <si>
    <t>93912f45a489285153df3f655c09e4ad</t>
  </si>
  <si>
    <t>Wwfoldschool.com Mobile Tier 2 300x250</t>
  </si>
  <si>
    <t>ad0aa27756fa60ccd3dd2707886c1a79</t>
  </si>
  <si>
    <t>Wwfoldschool.com Mobile Tier 1 300x250</t>
  </si>
  <si>
    <t>b42de1b5b5112320b12d90609a487612</t>
  </si>
  <si>
    <t>SideRail</t>
  </si>
  <si>
    <t>c98813d4fdf3d34959d01bce592787ab</t>
  </si>
  <si>
    <t>Wwfoldschool.com Tier 2 160x600</t>
  </si>
  <si>
    <t>d2a391ec4b493393e395c1b42f90604c</t>
  </si>
  <si>
    <t>Below Heading 320x50</t>
  </si>
  <si>
    <t>f1b7eb02b4a8864693fc3eef0d63fb0c</t>
  </si>
  <si>
    <t>Wwfoldschool.com Tier 1 160x600</t>
  </si>
  <si>
    <t>f280682f5943a2558e9014ae360afefe</t>
  </si>
  <si>
    <t>Leaderboard 728x90</t>
  </si>
  <si>
    <t>x17@x17agency.com</t>
  </si>
  <si>
    <t>X17online.com</t>
  </si>
  <si>
    <t>c4b0cc3fb708e31288dd3b2e7653f950</t>
  </si>
  <si>
    <t>X17online.com BTF 300x250</t>
  </si>
  <si>
    <t>yannick.vigier@arcana-gaming.com</t>
  </si>
  <si>
    <t>Arcana-gaming.com</t>
  </si>
  <si>
    <t>yevgeny.sokolnikov@gmail.com</t>
  </si>
  <si>
    <t>generalquizz.com</t>
  </si>
  <si>
    <t>b498f84adc83e20e30d5a0a673f58589</t>
  </si>
  <si>
    <t>Generalquizz.com 300x250</t>
  </si>
  <si>
    <t>yilmaz@adsensitive.com</t>
  </si>
  <si>
    <t>Aktifhaber.com</t>
  </si>
  <si>
    <t>aa72b1dffae78ee24380e9b2e516a278</t>
  </si>
  <si>
    <t>Aktifhaber.com TR 300x250</t>
  </si>
  <si>
    <t>yulius.saputra@tribunnews.com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</si>
  <si>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</si>
  <si>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</si>
  <si>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</si>
  <si>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</si>
  <si>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</si>
  <si>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zindoro@gmail.com</t>
  </si>
  <si>
    <t>Badtameezdil.net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</si>
  <si>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</si>
  <si>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</si>
  <si>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</si>
  <si>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</si>
  <si>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</si>
  <si>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</si>
  <si>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706d6c9460357549d1c9bb84c77d0123</t>
  </si>
  <si>
    <t>Boxofficescoop.com Two 300x250</t>
  </si>
  <si>
    <t>site revenue</t>
  </si>
  <si>
    <t>new profit</t>
  </si>
  <si>
    <t>Recent Margin</t>
  </si>
  <si>
    <t>average site revenue</t>
  </si>
  <si>
    <t>90e83278aa1bbcd2885d37fc2b06de94</t>
  </si>
  <si>
    <t>Tolivelugu.com 728x90</t>
  </si>
  <si>
    <t>f7a8ea9bda72bfbc219d7f372ffb5628</t>
  </si>
  <si>
    <t>Rashtradeepika.com 728x90</t>
  </si>
  <si>
    <t>Memenova.com #2 160x600</t>
  </si>
  <si>
    <t>39cad949f0ee802b244bfccfec774b0d</t>
  </si>
  <si>
    <t>Adaptnetwork.com 300x600 BTF</t>
  </si>
  <si>
    <t>34937eb6ebf96ab5fb1dc38a8bb66e21</t>
  </si>
  <si>
    <t>Viralfact.com 300x600</t>
  </si>
  <si>
    <t>3bf74f0c8b4b57b8b2064212204beed9</t>
  </si>
  <si>
    <t>Foodchinese.com 300x600</t>
  </si>
  <si>
    <t>93148b1a7bf0aa502854f835becbd1ca</t>
  </si>
  <si>
    <t>c8d34dfcbfea6cfc82f474fcdeb81c08</t>
  </si>
  <si>
    <t>Kannadaprabha.com 728x90</t>
  </si>
  <si>
    <t>de1bd748fbfca6221a24b18f79a16874</t>
  </si>
  <si>
    <t>Checkingcreditcard.com 300x600</t>
  </si>
  <si>
    <t>adops@beerock.com</t>
  </si>
  <si>
    <t>Beerock Media (destinylfg.com)</t>
  </si>
  <si>
    <t>547ccb850c53c0aa55fe880793f43c3d</t>
  </si>
  <si>
    <t>Destinylfg.com Mobile 300x250</t>
  </si>
  <si>
    <t>833d2778c9477dd5f86eef004eb0b6c6</t>
  </si>
  <si>
    <t>Destinylfg.com Mobile 320x50</t>
  </si>
  <si>
    <t>a62f5e30ed4b76f8d531d97c7ff9986c</t>
  </si>
  <si>
    <t>Destinylfg.com 300x250</t>
  </si>
  <si>
    <t>a6469c556cd750ed7ba68fd7368de72d</t>
  </si>
  <si>
    <t>Destinylfg.com 728x90</t>
  </si>
  <si>
    <t>e81b5d4a476da240eec91304cacb9444</t>
  </si>
  <si>
    <t>Usedvictoria.com BTF 728x90</t>
  </si>
  <si>
    <t>ef5ed1a193c5e7fe2100c83202d2cc3e</t>
  </si>
  <si>
    <t>Usedvictoria.com BTF 300x250</t>
  </si>
  <si>
    <t>Recomhub-widget 4</t>
  </si>
  <si>
    <t>0bed0131be687deec6bee8af4bc41fb4</t>
  </si>
  <si>
    <t>Gowilkes.com BTF 300x250</t>
  </si>
  <si>
    <t>0da6305e2387e933f2d62a5e2b292827</t>
  </si>
  <si>
    <t>181.fm 160x600</t>
  </si>
  <si>
    <t>21ae2d9d9838a36fe7f2ad53da003c1a</t>
  </si>
  <si>
    <t>181.fm 300x250</t>
  </si>
  <si>
    <t>2f21d9042f8be4a9cdb0aa89fecb2ffa</t>
  </si>
  <si>
    <t>702264635720c44239de58448d45e309</t>
  </si>
  <si>
    <t>E-chords.com 160x600</t>
  </si>
  <si>
    <t>79993b604623edca29347af343415089</t>
  </si>
  <si>
    <t>181.fm 728x90</t>
  </si>
  <si>
    <t>7b5762e3284e4c67eb3cba08510430c0</t>
  </si>
  <si>
    <t>Losimpuestos.com.mx 728x90</t>
  </si>
  <si>
    <t>809f76ee8fa4e381821691b4eed5361a</t>
  </si>
  <si>
    <t>E-chords.com 728x90</t>
  </si>
  <si>
    <t>8b73ca6e8177c5220f8bcde7b343a6d4</t>
  </si>
  <si>
    <t>Gowilkes.com MID 300x250</t>
  </si>
  <si>
    <t>bc83f6bb587169b8de6bc11f36e9faaf</t>
  </si>
  <si>
    <t>Losimpuestos.com.mx 300x250</t>
  </si>
  <si>
    <t>be7453b3076659bf64889ea9d1efc17b</t>
  </si>
  <si>
    <t>Thepaleodiet.com 728x90</t>
  </si>
  <si>
    <t>f4067e1c098473f9d33a175043407c96</t>
  </si>
  <si>
    <t>Thepaleodiet.com 300x250</t>
  </si>
  <si>
    <t>334db1a3cfb12f4b4198888388abdce3</t>
  </si>
  <si>
    <t>Yanodo.com 728x90</t>
  </si>
  <si>
    <t>754e57de9e708593802c6833596093ef</t>
  </si>
  <si>
    <t>Yanodo.com 300x250</t>
  </si>
  <si>
    <t>90e0bd331377636dbfda5e64d1dcecae</t>
  </si>
  <si>
    <t>Yanodo.com #2 728x90</t>
  </si>
  <si>
    <t>5f67a676d32d2c3cde0462c0c6799738</t>
  </si>
  <si>
    <t>Yourdailydip.com Bottom Right 300x600</t>
  </si>
  <si>
    <t>23d8ab376afaa0db4e2a981bc52a7c51</t>
  </si>
  <si>
    <t>Brownstoner.com Mobile ATF 320x50</t>
  </si>
  <si>
    <t>9e43f96b0ebfdfef42a4036e3cc5e2c7</t>
  </si>
  <si>
    <t>Popfotos.com BTF 728x90</t>
  </si>
  <si>
    <t>ccd26b6ff16308a723709134d7039a89</t>
  </si>
  <si>
    <t>Popfotos.com ATF 728x90</t>
  </si>
  <si>
    <t>e7a1e998be1e4f9540eda225daa946e0</t>
  </si>
  <si>
    <t>Popfotos.com BTF 300x250</t>
  </si>
  <si>
    <t>fcebc2d3db21bc0896d0f20370dcc0da</t>
  </si>
  <si>
    <t>Popfotos.com ATF 300x250</t>
  </si>
  <si>
    <t>6659a059d6071e8809ac409934e6ba3f</t>
  </si>
  <si>
    <t>Bolsademulher.com 300x250</t>
  </si>
  <si>
    <t>c3199e8a6dbe77dce50dad1b336cfbcf</t>
  </si>
  <si>
    <t>Bolsademulher.com 728x90</t>
  </si>
  <si>
    <t>d390837e55584d716e52e04bec82d614</t>
  </si>
  <si>
    <t>Bolsademulher.com Mobile 300x250</t>
  </si>
  <si>
    <t>7a106290e283f33e975c3d6ab3597d82</t>
  </si>
  <si>
    <t>Pentaxforums.com 160x600</t>
  </si>
  <si>
    <t>ce086d926e318ac2cfd5ea87a82be637</t>
  </si>
  <si>
    <t>Lifewithcats.tv 160x600</t>
  </si>
  <si>
    <t>$$1.00 Petbloglife.com 300x250</t>
  </si>
  <si>
    <t>$$1.00 Petbloglife.com 728x90</t>
  </si>
  <si>
    <t>0d0b244a5ed502d3490684eb811ef4f2</t>
  </si>
  <si>
    <t>Wgnradio.com BTF 300x250</t>
  </si>
  <si>
    <t>16e2e0c09255a078a32158936bf1fcb3</t>
  </si>
  <si>
    <t>Tuscaloosanews.com BTF Tusacaloosa 728x90</t>
  </si>
  <si>
    <t>1d8bfcecd323ff699dd737bba1847199</t>
  </si>
  <si>
    <t>Rgj.com ATF 300x250</t>
  </si>
  <si>
    <t>22bee76061220971b4228a23b9d358a0</t>
  </si>
  <si>
    <t>Nwfdailynews.com ATF 728x90</t>
  </si>
  <si>
    <t>2ef1c850e7e59fec1a3d06a941ac8fbc</t>
  </si>
  <si>
    <t>Pressdemocrat.com ATF 2 PressDem-A 728x90</t>
  </si>
  <si>
    <t>3caa307ce95c51ee465e3f889cec5d14</t>
  </si>
  <si>
    <t>Dailycommercial.com HMG M Box 300x250</t>
  </si>
  <si>
    <t>4690bc36b94596395f9b3d94bc43e3a7</t>
  </si>
  <si>
    <t>Katc.com ATF 300x250</t>
  </si>
  <si>
    <t>498fd3aa23d9ee41b168c8a1c056670b</t>
  </si>
  <si>
    <t>Wnep.com ATF 300x250</t>
  </si>
  <si>
    <t>4d94c86611116534918e2e0b75b81df8</t>
  </si>
  <si>
    <t>Tuscaloosanews.com ATF Tuscaloosa 300x250</t>
  </si>
  <si>
    <t>5a8fd86ab8974d6e81c9a6502e55117c</t>
  </si>
  <si>
    <t>Starherald.com ATF 300x250</t>
  </si>
  <si>
    <t>6222e21a58c0a305a4f8f478b41f8a15</t>
  </si>
  <si>
    <t>Tuscaloosanews.com ATF Tuscaloosa 728x90</t>
  </si>
  <si>
    <t>6835672fdcc0aa67cddb3dd720540a0f</t>
  </si>
  <si>
    <t>Jdnews.com ATF 300x250</t>
  </si>
  <si>
    <t>71455a91b7eb6842a76e97815c57c7b8</t>
  </si>
  <si>
    <t>Swvatoday.com ATF 300x250</t>
  </si>
  <si>
    <t>7c583fee6b5fb84cdb85deb70c043fe0</t>
  </si>
  <si>
    <t>democratandchronicle.com BTF 300x250</t>
  </si>
  <si>
    <t>7dfd1462b0bbc75c6160b45368e07abf</t>
  </si>
  <si>
    <t>Pressdemocrat.com ATF 2 PressDem-A 300x250</t>
  </si>
  <si>
    <t>93f81318f1bbdb2053ce45ecaf12b63b</t>
  </si>
  <si>
    <t>Wtkr.com ATF 300x250</t>
  </si>
  <si>
    <t>974eb04f1d39f5fcfd04eed2702917e1</t>
  </si>
  <si>
    <t>Ksby.com ATF 300x250</t>
  </si>
  <si>
    <t>a1ab5284f0e99c7698f51884d34287b7</t>
  </si>
  <si>
    <t>Wgnradio.com BTF 728x90</t>
  </si>
  <si>
    <t>ad66128bca0cad1d9d9589234ec724ca</t>
  </si>
  <si>
    <t>wausaudailyherald.com BTF 728x90</t>
  </si>
  <si>
    <t>afed0e7fbcf504127e9faf0089557c44</t>
  </si>
  <si>
    <t>Newschief.com ATF 728x90</t>
  </si>
  <si>
    <t>b3ceafc785c8d732f48674d8eb66cb10</t>
  </si>
  <si>
    <t>App.com ATF 300x250</t>
  </si>
  <si>
    <t>b4da23cac2e935bd84c910440a303503</t>
  </si>
  <si>
    <t>Desertsun.com 300x250</t>
  </si>
  <si>
    <t>ba39cd00b54d94da38c36c8a2da07e45</t>
  </si>
  <si>
    <t>Tuscaloosanews.com MID Tuscaloosa 300x250</t>
  </si>
  <si>
    <t>bba4b454769b939597ab8368f6f930e2</t>
  </si>
  <si>
    <t>jconline.com BTF 728x90</t>
  </si>
  <si>
    <t>be733c178ab3caa7752922e693675d44</t>
  </si>
  <si>
    <t>13newsnow.com 728x90</t>
  </si>
  <si>
    <t>cf90f85ac17481fce36d0eb3c396b787</t>
  </si>
  <si>
    <t>Newbernsj.com ATF 300x250</t>
  </si>
  <si>
    <t>d724b29941b900654d81d9b033e7742b</t>
  </si>
  <si>
    <t>Wilmingtonmugshots.com ATF 728x90</t>
  </si>
  <si>
    <t>dc11f415b48f6d345eb520604bb5f15d</t>
  </si>
  <si>
    <t>Wbir.com ATF 300x250</t>
  </si>
  <si>
    <t>ee199cb0908df6b032eb44b7647fc714</t>
  </si>
  <si>
    <t>Tallahassee.com ATF 300x250</t>
  </si>
  <si>
    <t>eef887cf3d856b3718080a2a09ce6e9b</t>
  </si>
  <si>
    <t>lansingstatejournal.com BTF 300x250</t>
  </si>
  <si>
    <t>f2411df9d87d7fce7d2c436acea38c91</t>
  </si>
  <si>
    <t>Fox40.com Tribune B Box 300x250</t>
  </si>
  <si>
    <t>f9c23a8730f181aae0afdf6046a759d6</t>
  </si>
  <si>
    <t>CTT-belowTitleA-Komoona-320x50_Mobile</t>
  </si>
  <si>
    <t>0cd17f9e0e807f22247dc7043d54a12f</t>
  </si>
  <si>
    <t>AllRookie.com AR_3D_FS_ 300x250</t>
  </si>
  <si>
    <t>3f30acd0419a03176630ff6f1f764217</t>
  </si>
  <si>
    <t>AllRookie.com AR_1D_FS_ 300x600</t>
  </si>
  <si>
    <t>a59334a6f0233662d69adfdb77ab9f97</t>
  </si>
  <si>
    <t>AllRookie.com AR_0D_FS_ 728x90</t>
  </si>
  <si>
    <t>ce8c099e2dc4741811a648c03e2661a1</t>
  </si>
  <si>
    <t>AllRookie.com AR_2D_FS_ 728x90</t>
  </si>
  <si>
    <t>charlieintern@gmail.com</t>
  </si>
  <si>
    <t>Capitalismisfreedom.com</t>
  </si>
  <si>
    <t>04ecc512f2cc41b37f8433d7efc650a2</t>
  </si>
  <si>
    <t>Capitalismisfreedom.com 300x250</t>
  </si>
  <si>
    <t>c6cdfb3db046bbf9b2e7cf446fb882fd</t>
  </si>
  <si>
    <t>Capitalismisfreedom.com 728x90</t>
  </si>
  <si>
    <t>570d432ca6367dce54d56100318e7936</t>
  </si>
  <si>
    <t>Top #1 300x250</t>
  </si>
  <si>
    <t>8b88276727630deab7eb99f420bfae70</t>
  </si>
  <si>
    <t>Large rectangle-2-middle 300x250</t>
  </si>
  <si>
    <t>cluttermedia@gmail.com</t>
  </si>
  <si>
    <t>Ozar.com</t>
  </si>
  <si>
    <t>504b2838319ea0c5654f8fe4b3b057fb</t>
  </si>
  <si>
    <t>Ozar.com 728x90</t>
  </si>
  <si>
    <t>fb96510f4a3796228d4852105a3e0cac</t>
  </si>
  <si>
    <t>Ozar.com 300x250</t>
  </si>
  <si>
    <t>contact@hecklerspray.com</t>
  </si>
  <si>
    <t>Hecklerspray.com</t>
  </si>
  <si>
    <t>e995b70f6725f23693aa7d8cea542db9</t>
  </si>
  <si>
    <t>Hecklerspray.com 300x250</t>
  </si>
  <si>
    <t>13d9a0a8a9a29cb3fe6a6a95a174ba0d</t>
  </si>
  <si>
    <t>Fimina.com ATF 300x250</t>
  </si>
  <si>
    <t>36417159b227d7da139b79888f6e1834</t>
  </si>
  <si>
    <t>Bvoltaire.fr BTF 300x250</t>
  </si>
  <si>
    <t>3697608ea4dbec785c4931f1a644b3f3</t>
  </si>
  <si>
    <t>Fimina.com BTF 300x250</t>
  </si>
  <si>
    <t>39ee51ef3f4af2b397bd4ba749834db9</t>
  </si>
  <si>
    <t>Conseilsveterinaire.com 728x90</t>
  </si>
  <si>
    <t>558293beb19cb87611cba88609449b6e</t>
  </si>
  <si>
    <t>Bvoltaire.fr ATF 300x250</t>
  </si>
  <si>
    <t>6aaf760c1d489d40129b24b5f0dd24eb</t>
  </si>
  <si>
    <t>Watchcartoononline.com Mobile 320x50</t>
  </si>
  <si>
    <t>949e47b67cba5ecefebbd495e2a0fbc0</t>
  </si>
  <si>
    <t>Phonesreview.co.uk 300x250</t>
  </si>
  <si>
    <t>05eda0416c8619ca84351b07f46a8852</t>
  </si>
  <si>
    <t>PB_KOM_IQ_C_BTF_ 300x250</t>
  </si>
  <si>
    <t>54235b9f7643c02bc50c743054238fdc</t>
  </si>
  <si>
    <t>Exploretastetravel.com BTF 300x250</t>
  </si>
  <si>
    <t>623adadedb20a4f4219e68598b405a53</t>
  </si>
  <si>
    <t>Hiptreks.com BTF2 300x250</t>
  </si>
  <si>
    <t>7aa0a4ef59fb181b1fa09c7d61252489</t>
  </si>
  <si>
    <t>Moviecodex.com BTF 300x250</t>
  </si>
  <si>
    <t>bbba48383c5d6def206600ecfb0dd06b</t>
  </si>
  <si>
    <t>Celebritygossipgirls.com BTF New 300x250</t>
  </si>
  <si>
    <t>d6d0ab401d2eff892f7d02ccef50e1e6</t>
  </si>
  <si>
    <t>GeekNation 300x250 BTF</t>
  </si>
  <si>
    <t>1608acd54edce92d535d6d8d6da88e9f</t>
  </si>
  <si>
    <t>Advance_NJ_ATF_Direct_Web_Leaderboard_728x90_KMN2</t>
  </si>
  <si>
    <t>1e6b2171811ccd5bb7b87caa10859044</t>
  </si>
  <si>
    <t>Firstpost.com _KMN2_ 300x600</t>
  </si>
  <si>
    <t>55c4c46d44bf33ba7b938df3a17dfcf4</t>
  </si>
  <si>
    <t>Kannadaprabha.com KMN2 728x90</t>
  </si>
  <si>
    <t>5b3c2c3becb9b53889618e2131b5db28</t>
  </si>
  <si>
    <t>Bollywoodlife.com-160x600_KMN</t>
  </si>
  <si>
    <t>79f87ac4ecfcb132fcfe406b471e21d5</t>
  </si>
  <si>
    <t>Creaders.net_UK-AU_160x600_KMN2</t>
  </si>
  <si>
    <t>931fe2f4679f127810bca5378e64abb9</t>
  </si>
  <si>
    <t>Advance_NJ_BTF_Direct_Web_RectangleBelow_300x250_KMN2</t>
  </si>
  <si>
    <t>94bb6ace8122d36df04a7a32ce8a98bd</t>
  </si>
  <si>
    <t>Hugogloss.com 728x90</t>
  </si>
  <si>
    <t>9fe7a459e25043e2f99e9e5c4d7f80e4</t>
  </si>
  <si>
    <t>IBTimes-IN-ATF- 300x250</t>
  </si>
  <si>
    <t>a0e7066d9bcdc8eeaa318feaeae6eb32</t>
  </si>
  <si>
    <t>Creaders.net_UK-AU_300x250_KMN2</t>
  </si>
  <si>
    <t>c18f0f462b4c557c651922b0c0a1d903</t>
  </si>
  <si>
    <t>Advance_NJ_BTF_Direct_Web_Marketing1_300x250_KMN2</t>
  </si>
  <si>
    <t>c21c94d3e53c3c324e3db5d93313f229</t>
  </si>
  <si>
    <t>Advance_NJ_BTF_Direct_Web_Rectangle2_300x250_KMN2</t>
  </si>
  <si>
    <t>c27982d550595a6460975eeae6d60753</t>
  </si>
  <si>
    <t>Advance_NJ_ATF_Direct_Web_Rectangle_300x250_KMN2</t>
  </si>
  <si>
    <t>e5b73913f8db4903d2a1713c31bc7d80</t>
  </si>
  <si>
    <t>Advance_NJ_BTF_Direct_Web_Marketing2_300x250_KMN2</t>
  </si>
  <si>
    <t>ef73958555abece5041fd034bd10b82f</t>
  </si>
  <si>
    <t>Celebwild.com 300x250</t>
  </si>
  <si>
    <t>245179b6f0865b170df16cd830711646</t>
  </si>
  <si>
    <t>LFD T2 MOB G ATF V 320x50 Test</t>
  </si>
  <si>
    <t>05bf8edaf296e1ab3206daca59eabec4</t>
  </si>
  <si>
    <t>K12reader.com 160x600</t>
  </si>
  <si>
    <t>563ed4f13459033aa15ec36d2a8f28b8</t>
  </si>
  <si>
    <t>Mitchellrepublic.com 300x250</t>
  </si>
  <si>
    <t>8c88a461ce8c19503b079b6cad86a784</t>
  </si>
  <si>
    <t>Seriouseats.com 300x250</t>
  </si>
  <si>
    <t>8e0f9a57dd61e3a4cdd22550b37272af</t>
  </si>
  <si>
    <t>Rotowire.com 728x90</t>
  </si>
  <si>
    <t>8e48bc2d735fbe984935ac816b10afc8</t>
  </si>
  <si>
    <t>Ky3.com 728x90</t>
  </si>
  <si>
    <t>ef70342dccad9f21c38b9cfd8f178608</t>
  </si>
  <si>
    <t>Seriouseats.com 728x90</t>
  </si>
  <si>
    <t>dennis@ilounge.com</t>
  </si>
  <si>
    <t>ilounge.com</t>
  </si>
  <si>
    <t>cf1b2cdf495515a5621f72dd786e30d2</t>
  </si>
  <si>
    <t>Ilounge.com 728x90</t>
  </si>
  <si>
    <t>9c1d9d820d8390fb329d54158a88febf</t>
  </si>
  <si>
    <t>Fansshare.com INT 300x250</t>
  </si>
  <si>
    <t>8573ac36ff2bdeaee31e9d25e059b55d</t>
  </si>
  <si>
    <t>Online-translator.com Mobile BTF 320x50</t>
  </si>
  <si>
    <t>97d1600df269b1dc65a98116a2da8983</t>
  </si>
  <si>
    <t>CLd below nav 728x90</t>
  </si>
  <si>
    <t>329642d7b4014450c47a1a80cf79e067</t>
  </si>
  <si>
    <t>Xbox360iso.com 300x250</t>
  </si>
  <si>
    <t>ferrarotechnology@gmail.com</t>
  </si>
  <si>
    <t>Mangaeden.com</t>
  </si>
  <si>
    <t>048674747cf4929906b02899e09a8e40</t>
  </si>
  <si>
    <t>Mangaeden.com 728x90</t>
  </si>
  <si>
    <t>61ba874d4835ca8a83307704f92c7654</t>
  </si>
  <si>
    <t>Mangaeden.com 300x250</t>
  </si>
  <si>
    <t>723f77808508b73bc591ce75a3ad1b36</t>
  </si>
  <si>
    <t>Positivedaily HB T3 300x250</t>
  </si>
  <si>
    <t>a88bf5c6eca4f9ef7fca66700edd8133</t>
  </si>
  <si>
    <t>Buzzamin HB T3 300x250</t>
  </si>
  <si>
    <t>f2d0a1a5374d1c7f3293a9836a3a9698</t>
  </si>
  <si>
    <t>Buzzamin HB T4 300x250</t>
  </si>
  <si>
    <t>fd4a71e9e5fc12e9ec7a058b3292e9ca</t>
  </si>
  <si>
    <t>Positivedaily HB T4 300x250</t>
  </si>
  <si>
    <t>12cc0ce6fd7ed52c2c0bdc4b6eb2ccc1</t>
  </si>
  <si>
    <t>Naointendo.com.br 300x250</t>
  </si>
  <si>
    <t>3461adcec1e3ab5e302af84cbc8b4990</t>
  </si>
  <si>
    <t>Cartacapital.com.br 728x90</t>
  </si>
  <si>
    <t>03f9f9561be67e1a5105587041946a85</t>
  </si>
  <si>
    <t>RON6-NO-CPX-1-LV2-728_memecenter.com</t>
  </si>
  <si>
    <t>RON6-UK-MAN-1.1-LV5.5-300x600_meetthedeals.com</t>
  </si>
  <si>
    <t>0db4ef405d6151a1fe962fce80bfd096</t>
  </si>
  <si>
    <t>RON6-US-CPX-1.2-Lv5.5-728x90_Memecenter.com</t>
  </si>
  <si>
    <t>1a4fef990267cec5786813360c8d5955</t>
  </si>
  <si>
    <t>RON6-MX-CPX-1-LV0.5-728_memecenter.com</t>
  </si>
  <si>
    <t>2c54b214e7a7afc0ecfbbc930dff9b1e</t>
  </si>
  <si>
    <t>RON1-US-TGF-1.3-Lv2-728_diply.com</t>
  </si>
  <si>
    <t>2f787009b907c638e4e2123d47743471</t>
  </si>
  <si>
    <t>RON2-US-ADV-1.4-Lv5.5-728_flyordie.com</t>
  </si>
  <si>
    <t>40ff23c22d7d9d4f04f92bed81e26e1b</t>
  </si>
  <si>
    <t>RON7-UK-PUB-1.2-LV1-728_standard.co.uk</t>
  </si>
  <si>
    <t>48ab8ac3adf539acef4c44f2bc87f44b</t>
  </si>
  <si>
    <t>RON7-US-PUB-1.1-LV1.5-160_cnn.com</t>
  </si>
  <si>
    <t>4be937d163f0350faf8f85ae4c17c911</t>
  </si>
  <si>
    <t>RON7-US-DNR-1-LV2.8-New_728_urbanjoker.com</t>
  </si>
  <si>
    <t>4c1896b0f167b1f75e0dd21039b963d7</t>
  </si>
  <si>
    <t>RON7-US-DNR-1-LV2.8-New_300_urbanjoker.com</t>
  </si>
  <si>
    <t>RON6-UK-MAN-1.1-LV5.5-300_meetthedeals.com</t>
  </si>
  <si>
    <t>4e615e6360b7d20f707ce77215bcf6da</t>
  </si>
  <si>
    <t>RON7-US-QMD-1-LV2-728x90_Nwanime.com</t>
  </si>
  <si>
    <t>RON6-UK-MAN-1.1-LV4-160_meetthedeals.com</t>
  </si>
  <si>
    <t>5b63b1bae7fcc50bad96876f0746b970</t>
  </si>
  <si>
    <t>RON3-UK-ADT-1.3-LV5-728_techcrunch.com</t>
  </si>
  <si>
    <t>RON6-UK-MAN-1.1-LV5.5-160_meetthedeals.com</t>
  </si>
  <si>
    <t>RON6-UK-MAN-1.1-LV4-728_meetthedeals.com</t>
  </si>
  <si>
    <t>7b183a8960d37da64e698109f93c67eb</t>
  </si>
  <si>
    <t>RON2-FR-ADV-1.2-Lv3-728_flyordie.com</t>
  </si>
  <si>
    <t>RON3-IT-ZOD-1.5-LV3.5-300_gossip.it</t>
  </si>
  <si>
    <t>81f5a09fe6bde278675d013fcaf7f274</t>
  </si>
  <si>
    <t>RON6-US-SOV-1.2-LV1.5-728x90_Pch.com</t>
  </si>
  <si>
    <t>RON1-DACH-SMT-1.1-Lv4-728x90-Ok.de</t>
  </si>
  <si>
    <t>9011d32e62e631f768321fe7eef6d0b4</t>
  </si>
  <si>
    <t>RON2-US-ADV-1.4-Lv5.5-160_flyordie.com</t>
  </si>
  <si>
    <t>RON6-UK-MAN-1.1-LV5.5-728_meetthedeals.com</t>
  </si>
  <si>
    <t>98172097ebe55e739ba6ebc7fa9987de</t>
  </si>
  <si>
    <t>RON6-NL-IMD-1.22-LV3.5-300x250_Weeronline.nl</t>
  </si>
  <si>
    <t>RON3-IT-ZOD-1.5-LV3.5-728_gossip.it</t>
  </si>
  <si>
    <t>RON6-UK-MAN-1.1-LV4-300x600_Meetthedeals.com</t>
  </si>
  <si>
    <t>d19873f220eb9d112b6954a4959f9241</t>
  </si>
  <si>
    <t>RON7-US-PUB-1.1-LV1.5-728_cnn.com</t>
  </si>
  <si>
    <t>RON6-UK-MAN-1.1-LV4-300_meetthedeals.com</t>
  </si>
  <si>
    <t>RON1-DACH-SMT-1.1-Lv4-300x250-Ok.de</t>
  </si>
  <si>
    <t>d8562a25ef7c74a6ac063d72e5c64647</t>
  </si>
  <si>
    <t>RON1-US-DGT-1.1-Lv2-160x600_Classiccars.com</t>
  </si>
  <si>
    <t>eda663420e3d5384cae696f2685e51ab</t>
  </si>
  <si>
    <t>RON1-US-DGT-1.1-Lv2-728x90_Classiccars.com</t>
  </si>
  <si>
    <t>RON6-NL-HIM-1-LV0.5-300_seloger.com</t>
  </si>
  <si>
    <t>145a4ec7e31053b450d40ba84da9685c</t>
  </si>
  <si>
    <t>GR_M_320X50_HP_LeaderBoard</t>
  </si>
  <si>
    <t>4e3510d3ce05a61b1d66f9b5402e9233</t>
  </si>
  <si>
    <t>BIO_D_160x600_ROS_LeftSideBar</t>
  </si>
  <si>
    <t>be8a7732fda3dc4b2f3040221e20e023</t>
  </si>
  <si>
    <t>BIO_D_300X250_ROS_Box</t>
  </si>
  <si>
    <t>bfb8fcbb8c1958605b7bd4a0026a5f9b</t>
  </si>
  <si>
    <t>GR_M_300X250_HP_RightSideBar</t>
  </si>
  <si>
    <t>e05934aae3db4c4b1eb557120cf3532b</t>
  </si>
  <si>
    <t>GR_D_300x250_ROS_EndOfArticle_Leaderboard</t>
  </si>
  <si>
    <t>b45c5a0b419239377a26cc54385446c8</t>
  </si>
  <si>
    <t>Calculus-help.com 160x600</t>
  </si>
  <si>
    <t>8189052f10e1b9314cea8eabec04dde0</t>
  </si>
  <si>
    <t>Money.rediff.com UK New BTF 300x250</t>
  </si>
  <si>
    <t>8d48ceae2560b2f19108d568420540d5</t>
  </si>
  <si>
    <t>NewArena_LB_Top_728x90</t>
  </si>
  <si>
    <t>070f52979879dc45bd053a8aaf72d9a3</t>
  </si>
  <si>
    <t>Readysethealth.com ATF 728x90</t>
  </si>
  <si>
    <t>info@carolinahuddle.com</t>
  </si>
  <si>
    <t>Carolinahuddle.com</t>
  </si>
  <si>
    <t>5928e95fbd7b60b681b092fc3eafc69a</t>
  </si>
  <si>
    <t>Carolinahuddle.com 728x90</t>
  </si>
  <si>
    <t>7b7cd382e9388e31cfbda78022c6c7f7</t>
  </si>
  <si>
    <t>Carolinahuddle.com 300x250</t>
  </si>
  <si>
    <t>info@vishwagujarat.com</t>
  </si>
  <si>
    <t>Vishvagujarat.com</t>
  </si>
  <si>
    <t>ireti@anozim.com</t>
  </si>
  <si>
    <t>Anozim Group (ngrguardiannews.com)</t>
  </si>
  <si>
    <t>ed634ae603f0e6a62b0484dfffebade8</t>
  </si>
  <si>
    <t>Nigerianbulletin.com 300x250</t>
  </si>
  <si>
    <t>14e7c40814a792470982bdd3a6d24a4c</t>
  </si>
  <si>
    <t>Viralizeit.net 300x250</t>
  </si>
  <si>
    <t>5d8563325b0e3cfcbe42ea15fbe93a10</t>
  </si>
  <si>
    <t>Sidebar3_300x600</t>
  </si>
  <si>
    <t>jai.bhagwan@9dot9.in</t>
  </si>
  <si>
    <t>Digit.in</t>
  </si>
  <si>
    <t>5bc903edc82574ac8312d52776d60c93</t>
  </si>
  <si>
    <t>Digit.in Mobile 300x250</t>
  </si>
  <si>
    <t>69788252d196ee8b5d8c6264ada9f9a7</t>
  </si>
  <si>
    <t>Digit.in 728x90</t>
  </si>
  <si>
    <t>f931d7a5b326f6730f8d1f44cc6a89d7</t>
  </si>
  <si>
    <t>Digit.in 300x250</t>
  </si>
  <si>
    <t>21272ffddc811b3c6dcb78523f35b047</t>
  </si>
  <si>
    <t>Aleteia.org Mobile 320x50</t>
  </si>
  <si>
    <t>a5246cc1f30bcec8614b2d2d73620e05</t>
  </si>
  <si>
    <t>Aleteia.org 970x250</t>
  </si>
  <si>
    <t>b0be553a3aa36922d0dbde0d4947b76c</t>
  </si>
  <si>
    <t>Aleteia.org 728x90</t>
  </si>
  <si>
    <t>jason@jasonemail.com</t>
  </si>
  <si>
    <t>Fla Internet Marketing (godlikeproductions.com)</t>
  </si>
  <si>
    <t>0100c36b22dfd2e3c6e4e0d636a8130c</t>
  </si>
  <si>
    <t>Godlikeproductions.com 160x600</t>
  </si>
  <si>
    <t>14686c830f7a5aaf5be72d9b2b32779c</t>
  </si>
  <si>
    <t>Godlikeproductions.com 728x90</t>
  </si>
  <si>
    <t>0e720fcfb9418cc0616b86642e0c6705</t>
  </si>
  <si>
    <t>Healthymedaily.com_01 160x600</t>
  </si>
  <si>
    <t>2e297a573b6c9bf60b5e98808fd2daa8</t>
  </si>
  <si>
    <t>Healthymedaily.com_01 300x250</t>
  </si>
  <si>
    <t>486d376a502588d08f325ef6146dad6a</t>
  </si>
  <si>
    <t>Healthymedaily.com_02 300x250</t>
  </si>
  <si>
    <t>bf19ac78cf9b4d94ea4563842335f950</t>
  </si>
  <si>
    <t>Healthymedaily.com_01 728x90</t>
  </si>
  <si>
    <t>c1448f54e90ef8956c66feaf2dedebf6</t>
  </si>
  <si>
    <t>c85cb35d873e7356bf9f5d9e46655d47</t>
  </si>
  <si>
    <t>jfrater@listverse.com</t>
  </si>
  <si>
    <t>Listverse.com</t>
  </si>
  <si>
    <t>10c5c89f253a3d052dc553a859982035</t>
  </si>
  <si>
    <t>Listverse.com Mobile #3 300x250</t>
  </si>
  <si>
    <t>394cd4851da2e309504c4f04026fad14</t>
  </si>
  <si>
    <t>Listverse.com Mobile 300x250</t>
  </si>
  <si>
    <t>96e208ee1852318eecfb2dc5e2037242</t>
  </si>
  <si>
    <t>Listverse.com Mobile #2 300x250</t>
  </si>
  <si>
    <t>e7222b08d34fc7ff81da6126f82a9af9</t>
  </si>
  <si>
    <t>Listverse.com 728x90</t>
  </si>
  <si>
    <t>Dailyvoice.com 300x600 [deleted]</t>
  </si>
  <si>
    <t>Dailyvoice.com 728x90 [deleted]</t>
  </si>
  <si>
    <t>Dailyvoice.com 300x250 [deleted]</t>
  </si>
  <si>
    <t>3830570f3db692bd4ec3fc331a13ae82</t>
  </si>
  <si>
    <t>Ingresso.com 300x600</t>
  </si>
  <si>
    <t>7c4fed617053d37c4d81d1da89d03d03</t>
  </si>
  <si>
    <t>Ingresso.com 300x250</t>
  </si>
  <si>
    <t>9ff25dddb37d45cd55dbbb49506a304d</t>
  </si>
  <si>
    <t>Girlg.com 300x250</t>
  </si>
  <si>
    <t>a9b6dfe899150b43de1e602da1f62fdf</t>
  </si>
  <si>
    <t>90min.com 300x250</t>
  </si>
  <si>
    <t>f264ab3e7f207623efec0da136504af3</t>
  </si>
  <si>
    <t>Ingresso.com 728x90</t>
  </si>
  <si>
    <t>04be6148dafc6bf7f710d9685ad80713</t>
  </si>
  <si>
    <t>WesternjournalismDesktop 728x90</t>
  </si>
  <si>
    <t>07e782205d1356f65f7a1f484774a89a</t>
  </si>
  <si>
    <t>Thefederalistpapers.org Tablet #4 300x250</t>
  </si>
  <si>
    <t>1a306a9f1b83a8c6032d2b4e9971eb64</t>
  </si>
  <si>
    <t>Thefederalistpapers.org Mobile #4 300x250</t>
  </si>
  <si>
    <t>1ca5f1b60cbf9e069e5dfe2b16004ac6</t>
  </si>
  <si>
    <t>Thefederalistpapers.org Mobile #5 300x250</t>
  </si>
  <si>
    <t>2d43da42da0b7fe80dd92302dcf98553</t>
  </si>
  <si>
    <t>Thefederalistpapers.org Tablet 728x90</t>
  </si>
  <si>
    <t>2dab5ba6896b8d68da10d7fc12d6aae3</t>
  </si>
  <si>
    <t>Thefederalistpapers.org Tablet #2 300x250</t>
  </si>
  <si>
    <t>3b9e4d126a5b6b994b7c0ccbb500aa1b</t>
  </si>
  <si>
    <t>Lifezette.com 300x250</t>
  </si>
  <si>
    <t>4f8dbfed61b9824e78c2f4ea737bb902</t>
  </si>
  <si>
    <t>ConservativetribuneDesktop #2 300x250</t>
  </si>
  <si>
    <t>53760d7e2dc083f604723f38df91457c</t>
  </si>
  <si>
    <t>Thefederalistpapers.org #5 300x250</t>
  </si>
  <si>
    <t>5a2f1809deb79f62de22b7d6a80610d5</t>
  </si>
  <si>
    <t>Thefederalistpapers.org Tablet #3 300x250</t>
  </si>
  <si>
    <t>6b340d3fdea200e70497abe58d364eed</t>
  </si>
  <si>
    <t>Thefederalistpapers.org Mobile #3 300x250</t>
  </si>
  <si>
    <t>973b527df7e407a42b94fd1b064cae1a</t>
  </si>
  <si>
    <t>Thefederalistpapers.org 300x250</t>
  </si>
  <si>
    <t>9bce644af95d117fae294890893930cb</t>
  </si>
  <si>
    <t>Thefederalistpapers.org Tablet 300x250</t>
  </si>
  <si>
    <t>9f5408afa79c1939c3277ce9b05f252b</t>
  </si>
  <si>
    <t>Thefederalistpapers.org Tablet #5 300x250</t>
  </si>
  <si>
    <t>a470a60ee38cdc6b40d847c090c09320</t>
  </si>
  <si>
    <t>Thefederalistpapers.org Mobile #2 300x250</t>
  </si>
  <si>
    <t>b69001f8d8baacae87393aea0732e4cf</t>
  </si>
  <si>
    <t>Thefederalistpapers.org 728x90</t>
  </si>
  <si>
    <t>b817394b7961b091de0d9c6d1d2069a3</t>
  </si>
  <si>
    <t>Thefederalistpapers.org #4 300x250</t>
  </si>
  <si>
    <t>bf8961ad40464b0bf51229383049879c</t>
  </si>
  <si>
    <t>Thefederalistpapers.org Tablet #6 300x250</t>
  </si>
  <si>
    <t>dc033674dfe005f3238d3e3f3d366ddf</t>
  </si>
  <si>
    <t>Thefederalistpapers.org #2 300x250</t>
  </si>
  <si>
    <t>de4b507b0ef6719f36b50ec784d76a2d</t>
  </si>
  <si>
    <t>Thefederalistpapers.org #2 728x90</t>
  </si>
  <si>
    <t>e2ea13440735e853048269c8e6bad564</t>
  </si>
  <si>
    <t>Thefederalistpapers.org Mobile #6 300x250</t>
  </si>
  <si>
    <t>e97125f642f9b00d73bfb2a221755203</t>
  </si>
  <si>
    <t>Thefederalistpapers.org #3 300x250</t>
  </si>
  <si>
    <t>ea5403b01c1f70fd6394578a7143b3ae</t>
  </si>
  <si>
    <t>Tpnn.comMobile #3 300x250</t>
  </si>
  <si>
    <t>ec25be467faf21c9faee17c8d3113d76</t>
  </si>
  <si>
    <t>Thefederalistpapers.org Mobile 300x250</t>
  </si>
  <si>
    <t>f1788a172b9ae409223b3af1e0442af7</t>
  </si>
  <si>
    <t>Thefederalistpapers.org #6 300x250</t>
  </si>
  <si>
    <t>ffae89d1b9024e541f5868c54a905505</t>
  </si>
  <si>
    <t>Thefederalistpapers.org Tablet #2 728x90</t>
  </si>
  <si>
    <t>86018f1204f592ffbe175c5a1a96fa9e</t>
  </si>
  <si>
    <t>Supremepatriot.com ATF 300x250</t>
  </si>
  <si>
    <t>1f3df144d2d5b64efa43793cee42aa12</t>
  </si>
  <si>
    <t>ΓÇïokayafrica.com US ATF 728x90</t>
  </si>
  <si>
    <t>7fe973112beb1fbcdee5a6219717ca56</t>
  </si>
  <si>
    <t>Okayplayer.com Mobile 300x250</t>
  </si>
  <si>
    <t>704a3c76deaf91605d88ab54d5f5b290</t>
  </si>
  <si>
    <t>Ilovehomoeopathy.com Mobile 300x250</t>
  </si>
  <si>
    <t>3611c2db59b410815d7824c792ebeefe</t>
  </si>
  <si>
    <t>Hao123.com EG 300x250</t>
  </si>
  <si>
    <t>0117d8b89f59386ecdbc21759cfa0a27</t>
  </si>
  <si>
    <t>Musica.terra.com.mx MX 300x250</t>
  </si>
  <si>
    <t>17fddd1e028a6ab9e3d2e7af368c9aca</t>
  </si>
  <si>
    <t>Noticias.terra.com.mx MX 300x250</t>
  </si>
  <si>
    <t>2c591ec1495356550e4668b5fe7da8c7</t>
  </si>
  <si>
    <t>Musica.terra.com.mx MX 728x90</t>
  </si>
  <si>
    <t>367fe2045b7ba49654644741ecee69d8</t>
  </si>
  <si>
    <t>Vidayestilo.terra.com.mx MX 300x600</t>
  </si>
  <si>
    <t>38d90e4b50f1aa64a0e686e26f338a8e</t>
  </si>
  <si>
    <t>Terra.com Mobile 320x50</t>
  </si>
  <si>
    <t>584ae325d0c0482a7204e4c096413a52</t>
  </si>
  <si>
    <t>Entretenimiento.terra.com.mx MX 300x250</t>
  </si>
  <si>
    <t>5dfaf6c83bb4e83f244ac6e76a389800</t>
  </si>
  <si>
    <t>Vidayestilo.terra.com.mx MX 300x250</t>
  </si>
  <si>
    <t>m.svist@haven.marketing</t>
  </si>
  <si>
    <t>Haven Marketing (newsobserver.com)</t>
  </si>
  <si>
    <t>1d9a07101d8ca0d6e154c57d5a75c631</t>
  </si>
  <si>
    <t>Theledger.com 728x90</t>
  </si>
  <si>
    <t>2175871a63b65b75700fc79ca99bdf19</t>
  </si>
  <si>
    <t>Theledger.com 300x250</t>
  </si>
  <si>
    <t>32ae46a1493fbd180d749868aad475ed</t>
  </si>
  <si>
    <t>3eed69906fca2b1425134a561163ccc6</t>
  </si>
  <si>
    <t>Nydailynews.com 300x250</t>
  </si>
  <si>
    <t>62f4516d9ea97684943cc82cdf72cd17</t>
  </si>
  <si>
    <t>Palmbeachpost.com 728x90</t>
  </si>
  <si>
    <t>9842bbfbbc765b38513244f9cc065bb7</t>
  </si>
  <si>
    <t>Nydailynews.com 728x90</t>
  </si>
  <si>
    <t>Ani88.com Mobile 320x50 [deleted]</t>
  </si>
  <si>
    <t>Ani88.com 300x250 [deleted]</t>
  </si>
  <si>
    <t>Ani88.com 728x90 [deleted]</t>
  </si>
  <si>
    <t>20e666a9ca2c221955110033e0e7395d</t>
  </si>
  <si>
    <t>toofab.com - 2015 - 300</t>
  </si>
  <si>
    <t>3044b37a3cf879faae534b1b36b0500f</t>
  </si>
  <si>
    <t>allfreecrochet.com - DIR - 300</t>
  </si>
  <si>
    <t>35075845244d8e254baa951d95049105</t>
  </si>
  <si>
    <t>careercast.com - DIR - 160</t>
  </si>
  <si>
    <t>3cc24e084b778288f899f212357047be</t>
  </si>
  <si>
    <t>Perezhilton.com ATF 300x250</t>
  </si>
  <si>
    <t>49450c8f7214518c552aa3e216632f49</t>
  </si>
  <si>
    <t>careercast.com - DIR - 300</t>
  </si>
  <si>
    <t>541ba8c781bf9128ee6e9329a2750758</t>
  </si>
  <si>
    <t>Allfreecrochet.com - DIR - 160</t>
  </si>
  <si>
    <t>9be21036d8fc8e4aea04784ddce145aa</t>
  </si>
  <si>
    <t>Stars.topix.com 160x600</t>
  </si>
  <si>
    <t>bdc3b231847c80392dc836f96fc8d9eb</t>
  </si>
  <si>
    <t>Perezhilton.com BTF 160x600</t>
  </si>
  <si>
    <t>7babff8714a9b3004a1a8e18e44b60f0</t>
  </si>
  <si>
    <t>Dom1n.com 728</t>
  </si>
  <si>
    <t>32a763e059e8a37ad3e419c2eb3e41b5</t>
  </si>
  <si>
    <t>Buzz.mrexotics.com 300x600</t>
  </si>
  <si>
    <t>4563041ddc20ec520efcfc2eeaef03ca</t>
  </si>
  <si>
    <t>Thenuclearhack.com 160x600</t>
  </si>
  <si>
    <t>4581098b78be030d917838a8961e4f40</t>
  </si>
  <si>
    <t>Buzzghana.com 300x250</t>
  </si>
  <si>
    <t>69b3c9e75917c2bdf33ff83601b65d4f</t>
  </si>
  <si>
    <t>Buzzghana.com Mobile 300x250</t>
  </si>
  <si>
    <t>62bd5ed5d91ad669585ad814a43061e0</t>
  </si>
  <si>
    <t>TC sec-P1 300x250 BF</t>
  </si>
  <si>
    <t>d2e4a8f2778240a48281840f7a7f6e87</t>
  </si>
  <si>
    <t>TC sec-P1 160x600 BF4</t>
  </si>
  <si>
    <t>d30d48dbed056b8e97011872c7c87ed1</t>
  </si>
  <si>
    <t>TC sec-P1 160x600 BF2</t>
  </si>
  <si>
    <t>8924590a7b4ca094066b109f73a83f08</t>
  </si>
  <si>
    <t>Fibromyalgiatreating.com 300x250</t>
  </si>
  <si>
    <t>LD_PB_G1_ATF1_300V_KOM 300x250</t>
  </si>
  <si>
    <t>88b6342aea0b0ca259b57ab12175ef1f</t>
  </si>
  <si>
    <t>Thecountrycaller.com 728x90</t>
  </si>
  <si>
    <t>466cbda24be0a0c6718f4218e163fd47</t>
  </si>
  <si>
    <t>Mongabay 300x250 news</t>
  </si>
  <si>
    <t>ce8938f67189f93d3d731c7d1d2283ce</t>
  </si>
  <si>
    <t>Highrated.net ATF 300x250</t>
  </si>
  <si>
    <t>bb74960d3c063e151762d3731613d562</t>
  </si>
  <si>
    <t>Normalboots.com T1 300x250</t>
  </si>
  <si>
    <t>00df92a5081478ae273add0b4fab3094</t>
  </si>
  <si>
    <t>MDV_Src4_D728x90_2_2ndTag</t>
  </si>
  <si>
    <t>76fac014f1f82e556e7041ca33f2c978</t>
  </si>
  <si>
    <t>ISCT_Result_D728x90_2</t>
  </si>
  <si>
    <t>7c4526b63c69e0c9da110525682d56ec</t>
  </si>
  <si>
    <t>ISCT_Result_D300x250_2</t>
  </si>
  <si>
    <t>822d9d9271b0e961550d109ee2b4564e</t>
  </si>
  <si>
    <t>ISCT_Result_D728x90_1</t>
  </si>
  <si>
    <t>979f98e41fe7dc2a3d8e5bd1cf8fa580</t>
  </si>
  <si>
    <t>MDV_Src4_D728x90_2</t>
  </si>
  <si>
    <t>d144c7f400d3a5b6d902fe758992cfd8</t>
  </si>
  <si>
    <t>ISCT_Result_D300x250_1</t>
  </si>
  <si>
    <t>e29ae6b297dbf94e228acf19d5bf43ab</t>
  </si>
  <si>
    <t>MDV_Src4_D160x600_1</t>
  </si>
  <si>
    <t>052e4c3d9d5de022643b67cceebdc74a</t>
  </si>
  <si>
    <t>[300x250]Youtubeinmp3.com</t>
  </si>
  <si>
    <t>434a452dd77b67361044db00692fff8a</t>
  </si>
  <si>
    <t>a93c3e73cc0191d73cc51ac5276b6019</t>
  </si>
  <si>
    <t>Lapatilla.com 728x90</t>
  </si>
  <si>
    <t>edde5c12128e8f0bcd1a862bc26a1af1</t>
  </si>
  <si>
    <t>Lapatilla.com 160x600</t>
  </si>
  <si>
    <t>223261cb32ded39af4fc4dbeada58ebc</t>
  </si>
  <si>
    <t>Menrec.com 300x250</t>
  </si>
  <si>
    <t>46a765980eb0a91a18f4bacc04f7fa35</t>
  </si>
  <si>
    <t>Conservativeintel.com 300x600</t>
  </si>
  <si>
    <t>979e1f2eda84ff14b56e675651e9d69e</t>
  </si>
  <si>
    <t>Menrec.com Mobile 320x50</t>
  </si>
  <si>
    <t>f373722106da4c5ec3f6c6b5a07e1508</t>
  </si>
  <si>
    <t>Menrec.com 160x600</t>
  </si>
  <si>
    <t>012b4e96587119274b1ffd8c9a80a7e6</t>
  </si>
  <si>
    <t>Itsthevibe.com Mobile ATF 300x250</t>
  </si>
  <si>
    <t>36f212038030fa10980907a18e10aa50</t>
  </si>
  <si>
    <t>Itsthevibe.com ATF 160x600</t>
  </si>
  <si>
    <t>637423fccf72331b018bbb010620e1fc</t>
  </si>
  <si>
    <t>Itsthevibe.com ATF 728x90</t>
  </si>
  <si>
    <t>6d7baeb5ab1662df67cf4be577706e11</t>
  </si>
  <si>
    <t>Itsthevibe.com ATF 300x600</t>
  </si>
  <si>
    <t>72e4403a6ce4261f1079c40d29a02e29</t>
  </si>
  <si>
    <t>Itsthevibe.com ATF 300x250</t>
  </si>
  <si>
    <t>premiernews24@gmail.com</t>
  </si>
  <si>
    <t>Premiernews24.com</t>
  </si>
  <si>
    <t>624b369d305244cd8fd7482c1841d08a</t>
  </si>
  <si>
    <t>Premiernews24.com 728x90</t>
  </si>
  <si>
    <t>f455a61fb95bcfba01b6244c03fea8bc</t>
  </si>
  <si>
    <t>Premiernews24.com 300x250</t>
  </si>
  <si>
    <t>Theimproper.com 300x250 [deleted]</t>
  </si>
  <si>
    <t>8dffe60e853ef2a645b8ad8f6572dfdf</t>
  </si>
  <si>
    <t>Banglanews24.com 160x600</t>
  </si>
  <si>
    <t>58a09a579681e68a7153db30f01bc92d</t>
  </si>
  <si>
    <t>Readcomiconline.me 160x600</t>
  </si>
  <si>
    <t>868efca0c749b0cc1f43f0b912a3768e</t>
  </si>
  <si>
    <t>Readcomiconline.me 728x90</t>
  </si>
  <si>
    <t>bbfc43e2400baed174ed5309d3f6d1f5</t>
  </si>
  <si>
    <t>Readcomiconline.me 300x250</t>
  </si>
  <si>
    <t>c7eaebf47d6dbad85caee4f49a29b991</t>
  </si>
  <si>
    <t>Kissanime.io 728x90</t>
  </si>
  <si>
    <t>fa8f056ffb16f46f37f10e110cc8def2</t>
  </si>
  <si>
    <t>Americonnews.com 160x600</t>
  </si>
  <si>
    <t>198987d64d547d945d5913b28281ab41</t>
  </si>
  <si>
    <t>Ghana-news.adomonline.com #2 300x250</t>
  </si>
  <si>
    <t>96b2dbb9ed0ac19d9f2bc1160397780d</t>
  </si>
  <si>
    <t>Theviralmob.com Komoona__MOB 4D 300x250</t>
  </si>
  <si>
    <t>ryanmauldin@gmail.com</t>
  </si>
  <si>
    <t>Vici Media (patriotjournal.com)</t>
  </si>
  <si>
    <t>06fbff740872697dae104ce5b8920f22</t>
  </si>
  <si>
    <t>Ecumenicalnews.com 300x250 B</t>
  </si>
  <si>
    <t>Sportivy.com 728x90 [deleted]</t>
  </si>
  <si>
    <t>Silentyarn.com 300x250 [deleted]</t>
  </si>
  <si>
    <t>Sportivy.com 300x250 [deleted]</t>
  </si>
  <si>
    <t>073a5b0c4210dc303c792a2e118c68ca</t>
  </si>
  <si>
    <t>BTB_T2_G_ATF_300V_KOM 300x250</t>
  </si>
  <si>
    <t>55bc05e4b45b96034fffbd17ba8dfc78</t>
  </si>
  <si>
    <t>BTB_G_ATF_970V_KOM 970x250</t>
  </si>
  <si>
    <t>f4bab2f01c63ce88a49f4cd856cc0005</t>
  </si>
  <si>
    <t>Eclypsia.com - 728x90 - Megabanner WebTV V4</t>
  </si>
  <si>
    <t>3bdc4aa0586c923c4e1b9f5bd32cecaf</t>
  </si>
  <si>
    <t>Ioff.de 160x600</t>
  </si>
  <si>
    <t>squeennow@gmail.com</t>
  </si>
  <si>
    <t>Gewuenschtestes-wunschkind.de</t>
  </si>
  <si>
    <t>9661eb43a80aea54b09b40037b87d7ce</t>
  </si>
  <si>
    <t>Gewuenschtestes-wunschkind.de 728x90</t>
  </si>
  <si>
    <t>d3951f7de0a27b2574f13e78d83b9746</t>
  </si>
  <si>
    <t>Gewuenschtestes-wunschkind.de 300x600</t>
  </si>
  <si>
    <t>sue@mediasource.co</t>
  </si>
  <si>
    <t>MediaSource (unforgivengamers.com)</t>
  </si>
  <si>
    <t>18bfdd46d37453bdf6edc5d2d8f1812c</t>
  </si>
  <si>
    <t>Impressivemagazine.com 160x600</t>
  </si>
  <si>
    <t>38e63f37fe8fe83c3907c9732268434f</t>
  </si>
  <si>
    <t>Dogbreedersguide.com 160x600</t>
  </si>
  <si>
    <t>4de55c5606c5fe7d714e63c9a25c5d47</t>
  </si>
  <si>
    <t>Dogbreedersguide.com 300x250</t>
  </si>
  <si>
    <t>874ecfe08dddf8c7cd7fb630145e8c13</t>
  </si>
  <si>
    <t>Impressivemagazine.com 728x90</t>
  </si>
  <si>
    <t>980e9eb8b057b932559832e17a44cab7</t>
  </si>
  <si>
    <t>Dogbreedersguide.com 300x600</t>
  </si>
  <si>
    <t>be19a78d1b24958db6b82a93d1d5841f</t>
  </si>
  <si>
    <t>Dogbreedersguide.com 728x90</t>
  </si>
  <si>
    <t>f26638b93d17028845157d7ad6c66af7</t>
  </si>
  <si>
    <t>Impressivemagazine.com 300x250</t>
  </si>
  <si>
    <t>fa1d729368a309d5ab90b5c7729e3dde</t>
  </si>
  <si>
    <t>Impressivemagazine.com 300x600</t>
  </si>
  <si>
    <t>2529a1fb0d08fc8b61f15954c8bd532c</t>
  </si>
  <si>
    <t>Loveroms.com Mobile 300x50</t>
  </si>
  <si>
    <t>40c3c512559c05f277f265b2285c259f</t>
  </si>
  <si>
    <t>Quirlycues.com 300x600</t>
  </si>
  <si>
    <t>team@otakukart.com</t>
  </si>
  <si>
    <t>Otakukart.com</t>
  </si>
  <si>
    <t>9778306c483a26013f63394cec099bd4</t>
  </si>
  <si>
    <t>Otakukart.com 728x90</t>
  </si>
  <si>
    <t>560d20a4adc15a565b2a828afc6f3290</t>
  </si>
  <si>
    <t>Theodysseyonline.com NEW 728x90</t>
  </si>
  <si>
    <t>83cf23213a5c35853fff2ea56cc1f316</t>
  </si>
  <si>
    <t>Thesimsresource.com W.EUR 300x600</t>
  </si>
  <si>
    <t>0eb69392266de4eb5a9549b8d8511116</t>
  </si>
  <si>
    <t>Beautytipslife.com BTL Inline Media Middle 300x250</t>
  </si>
  <si>
    <t>0f31fe3daf5573e2ba04695e3cd54ddd</t>
  </si>
  <si>
    <t>Kidsloverscenter.com KLC Media End 300x250</t>
  </si>
  <si>
    <t>2c1d102a5fa0223c63cc6773e073cb81</t>
  </si>
  <si>
    <t>Kidsloverscenter.com KLC Media Middle 300x250</t>
  </si>
  <si>
    <t>5c87946350b96dc9d558b99b99771fbd</t>
  </si>
  <si>
    <t>Beautytipslife.com BTL Inline Media End 300x250</t>
  </si>
  <si>
    <t>446975da3dfb72e3f24e5617359d93a7</t>
  </si>
  <si>
    <t>Lemonde.fr ATF</t>
  </si>
  <si>
    <t>9b02a512cea3ca9fe23e7447cece7ae0</t>
  </si>
  <si>
    <t>Lemonde.fr BTF 728x90</t>
  </si>
  <si>
    <t>be95174acb308ae14ee671c4edebc7d2</t>
  </si>
  <si>
    <t>Sonomanews.com Mobile 320x50</t>
  </si>
  <si>
    <t>cef2cf9ea58e93544835dbccb5488af5</t>
  </si>
  <si>
    <t>Freebeacon.com Mobile 320x50</t>
  </si>
  <si>
    <t>max</t>
  </si>
  <si>
    <t>min</t>
  </si>
  <si>
    <t>Super-strategic</t>
  </si>
  <si>
    <t>initial stress factor</t>
  </si>
  <si>
    <t>initial</t>
  </si>
  <si>
    <t>new revshare</t>
  </si>
  <si>
    <t>new revshare based on current goaltype</t>
  </si>
  <si>
    <t>client cpm change</t>
  </si>
  <si>
    <t>new goal type</t>
  </si>
  <si>
    <t>new palcement profit</t>
  </si>
  <si>
    <t>expected client cpm change</t>
  </si>
  <si>
    <t>Ourfamilyworld.com</t>
  </si>
  <si>
    <t>Ingenutech</t>
  </si>
  <si>
    <t xml:space="preserve"> LLC (Bravo.com)</t>
  </si>
  <si>
    <t>Orco (tenetnews.com)</t>
  </si>
  <si>
    <t>Shandy Media (Hollyscoop.com)</t>
  </si>
  <si>
    <t>Alphacoders.com</t>
  </si>
  <si>
    <t>Bravera Holdings</t>
  </si>
  <si>
    <t xml:space="preserve"> LLC</t>
  </si>
  <si>
    <t>Scoobywooby.com</t>
  </si>
  <si>
    <t>The Eighth</t>
  </si>
  <si>
    <t>Birthdaymessages.net</t>
  </si>
  <si>
    <t>Shippony Group Nevada</t>
  </si>
  <si>
    <t xml:space="preserve"> Inc (Coolest-birthday-cakes.com)</t>
  </si>
  <si>
    <t>Enigma Media Group</t>
  </si>
  <si>
    <t xml:space="preserve"> Inc (rocklollipop.com)</t>
  </si>
  <si>
    <t>babab.net</t>
  </si>
  <si>
    <t>Công ty Cổ phần BG24 (all4share.net)</t>
  </si>
  <si>
    <t>Berez Media</t>
  </si>
  <si>
    <t xml:space="preserve"> LLC (Onlinechic.com)</t>
  </si>
  <si>
    <t>Cafepharma</t>
  </si>
  <si>
    <t xml:space="preserve"> Inc (Cafepharma.com)</t>
  </si>
  <si>
    <t>Dunebook.com</t>
  </si>
  <si>
    <t>Hastoplay</t>
  </si>
  <si>
    <t xml:space="preserve"> S.L (sports747.com)</t>
  </si>
  <si>
    <t>Donanım Haber (bolumsonucanavari.com)</t>
  </si>
  <si>
    <t>HotPopNow</t>
  </si>
  <si>
    <t xml:space="preserve"> Inc. (Spikey.com)</t>
  </si>
  <si>
    <t>Eliteanimes.com</t>
  </si>
  <si>
    <t>Beamingnotes.com</t>
  </si>
  <si>
    <t>Clapway</t>
  </si>
  <si>
    <t xml:space="preserve"> Inc. (clapway.com)</t>
  </si>
  <si>
    <t>Baidu</t>
  </si>
  <si>
    <t xml:space="preserve"> Inc. (Hao123.com)</t>
  </si>
  <si>
    <t>Thebuzztrend.com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</si>
</sst>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"/>
    <numFmt numFmtId="165" formatCode="0.0%"/>
    <numFmt numFmtId="166" formatCode="0.000"/>
    <numFmt numFmtId="167" formatCode="&quot;$&quot;#,##0.00"/>
    <numFmt numFmtId="168" formatCode="\+0%;\-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44" fontId="0" fillId="0" borderId="0" xfId="0" applyNumberFormat="1"/>
    <xf numFmtId="164" fontId="0" fillId="0" borderId="0" xfId="0" applyNumberFormat="1"/>
    <xf numFmtId="167" fontId="0" fillId="0" borderId="0" xfId="0" applyNumberFormat="1" applyFill="1"/>
    <xf numFmtId="0" fontId="0" fillId="0" borderId="0" xfId="0" applyFill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165" fontId="0" fillId="0" borderId="0" xfId="0" applyNumberFormat="1" applyFill="1" applyAlignment="1">
      <alignment wrapText="1"/>
    </xf>
    <xf numFmtId="165" fontId="0" fillId="0" borderId="0" xfId="0" applyNumberFormat="1" applyFill="1"/>
    <xf numFmtId="164" fontId="0" fillId="0" borderId="0" xfId="0" applyNumberFormat="1" applyFill="1" applyAlignment="1">
      <alignment wrapText="1"/>
    </xf>
    <xf numFmtId="164" fontId="0" fillId="0" borderId="0" xfId="0" applyNumberFormat="1" applyFill="1"/>
    <xf numFmtId="165" fontId="1" fillId="2" borderId="0" xfId="0" applyNumberFormat="1" applyFont="1" applyFill="1" applyAlignment="1">
      <alignment horizontal="center"/>
    </xf>
    <xf numFmtId="0" fontId="0" fillId="3" borderId="0" xfId="0" applyFill="1"/>
    <xf numFmtId="9" fontId="0" fillId="3" borderId="0" xfId="0" applyNumberFormat="1" applyFill="1"/>
    <xf numFmtId="165" fontId="0" fillId="3" borderId="0" xfId="0" applyNumberFormat="1" applyFill="1"/>
    <xf numFmtId="167" fontId="0" fillId="3" borderId="0" xfId="0" applyNumberFormat="1" applyFill="1"/>
    <xf numFmtId="44" fontId="0" fillId="3" borderId="0" xfId="0" applyNumberFormat="1" applyFill="1"/>
    <xf numFmtId="5" fontId="0" fillId="3" borderId="0" xfId="0" applyNumberFormat="1" applyFill="1"/>
    <xf numFmtId="164" fontId="0" fillId="3" borderId="0" xfId="0" applyNumberFormat="1" applyFill="1"/>
    <xf numFmtId="44" fontId="1" fillId="2" borderId="0" xfId="0" applyNumberFormat="1" applyFont="1" applyFill="1"/>
    <xf numFmtId="0" fontId="0" fillId="0" borderId="0" xfId="0" applyNumberFormat="1"/>
    <xf numFmtId="9" fontId="0" fillId="0" borderId="0" xfId="0" applyNumberFormat="1" applyFill="1" applyAlignment="1">
      <alignment wrapText="1"/>
    </xf>
    <xf numFmtId="166" fontId="0" fillId="0" borderId="0" xfId="0" applyNumberFormat="1" applyFill="1" applyAlignment="1">
      <alignment wrapText="1"/>
    </xf>
    <xf numFmtId="167" fontId="0" fillId="0" borderId="0" xfId="0" applyNumberFormat="1" applyFill="1" applyAlignment="1">
      <alignment wrapText="1"/>
    </xf>
    <xf numFmtId="44" fontId="0" fillId="0" borderId="0" xfId="0" applyNumberFormat="1" applyFill="1" applyAlignment="1">
      <alignment wrapText="1"/>
    </xf>
    <xf numFmtId="9" fontId="0" fillId="0" borderId="0" xfId="0" applyNumberFormat="1" applyFill="1"/>
    <xf numFmtId="166" fontId="0" fillId="0" borderId="0" xfId="0" applyNumberFormat="1" applyFill="1"/>
    <xf numFmtId="44" fontId="0" fillId="0" borderId="0" xfId="0" applyNumberFormat="1" applyFill="1"/>
    <xf numFmtId="5" fontId="0" fillId="0" borderId="0" xfId="0" applyNumberFormat="1" applyFill="1"/>
    <xf numFmtId="11" fontId="0" fillId="0" borderId="0" xfId="0" applyNumberFormat="1" applyFill="1"/>
    <xf numFmtId="168" fontId="0" fillId="0" borderId="0" xfId="0" applyNumberFormat="1"/>
    <xf numFmtId="165" fontId="0" fillId="0" borderId="0" xfId="0" applyNumberFormat="1" applyAlignment="1"/>
    <xf numFmtId="166" fontId="0" fillId="3" borderId="0" xfId="0" applyNumberFormat="1" applyFill="1"/>
    <xf numFmtId="168" fontId="0" fillId="3" borderId="0" xfId="0" applyNumberFormat="1" applyFill="1"/>
    <xf numFmtId="0" fontId="0" fillId="3" borderId="0" xfId="0" applyNumberFormat="1" applyFill="1"/>
    <xf numFmtId="165" fontId="1" fillId="2" borderId="0" xfId="0" applyNumberFormat="1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hahar/Projects/ImproveMargin/2016-03/margin_sheet_March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Optimization types"/>
      <sheetName val="site reveunes"/>
      <sheetName val="focus sites"/>
      <sheetName val="query"/>
    </sheetNames>
    <sheetDataSet>
      <sheetData sheetId="0"/>
      <sheetData sheetId="1">
        <row r="2">
          <cell r="F2">
            <v>0.03</v>
          </cell>
        </row>
        <row r="3">
          <cell r="F3">
            <v>0.04</v>
          </cell>
        </row>
        <row r="4">
          <cell r="F4">
            <v>0.05</v>
          </cell>
        </row>
        <row r="5">
          <cell r="F5">
            <v>0.06</v>
          </cell>
        </row>
        <row r="6">
          <cell r="F6">
            <v>7.0000000000000007E-2</v>
          </cell>
        </row>
        <row r="7">
          <cell r="F7">
            <v>0.08</v>
          </cell>
        </row>
        <row r="8">
          <cell r="F8">
            <v>0.09</v>
          </cell>
        </row>
        <row r="9">
          <cell r="F9">
            <v>0.1</v>
          </cell>
        </row>
        <row r="10">
          <cell r="F10">
            <v>0.11</v>
          </cell>
        </row>
        <row r="11">
          <cell r="F11">
            <v>0.12</v>
          </cell>
        </row>
        <row r="12">
          <cell r="F12">
            <v>0.13</v>
          </cell>
        </row>
        <row r="13">
          <cell r="F13">
            <v>0.14000000000000001</v>
          </cell>
        </row>
        <row r="14">
          <cell r="F14">
            <v>0.15</v>
          </cell>
        </row>
        <row r="15">
          <cell r="F15">
            <v>0.18</v>
          </cell>
        </row>
        <row r="16">
          <cell r="F16">
            <v>0.21</v>
          </cell>
        </row>
        <row r="17">
          <cell r="F17">
            <v>0.24</v>
          </cell>
        </row>
        <row r="18">
          <cell r="F18">
            <v>0.25</v>
          </cell>
        </row>
        <row r="19">
          <cell r="F19">
            <v>0.27</v>
          </cell>
        </row>
        <row r="20">
          <cell r="F20">
            <v>0.3</v>
          </cell>
        </row>
        <row r="21">
          <cell r="F21">
            <v>0.33</v>
          </cell>
        </row>
        <row r="22">
          <cell r="F22">
            <v>0.35000000000000003</v>
          </cell>
        </row>
        <row r="23">
          <cell r="F23">
            <v>0.4</v>
          </cell>
        </row>
        <row r="24">
          <cell r="F24">
            <v>0.45</v>
          </cell>
        </row>
        <row r="25">
          <cell r="F25">
            <v>0.5</v>
          </cell>
        </row>
      </sheetData>
      <sheetData sheetId="2"/>
      <sheetData sheetId="3"/>
      <sheetData sheetId="4"/>
    </sheetDataSet>
  </externalBook>
</externalLink>
</file>

<file path=xl/queryTables/queryTable1.xml><?xml version="1.0" encoding="utf-8"?>
<queryTable xmlns="http://schemas.openxmlformats.org/spreadsheetml/2006/main" name="margin_she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6659"/>
  <sheetViews>
    <sheetView tabSelected="1" zoomScaleNormal="100"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6215" sqref="E6215"/>
    </sheetView>
  </sheetViews>
  <sheetFormatPr defaultRowHeight="14.4" x14ac:dyDescent="0.3"/>
  <cols>
    <col min="1" max="1" width="9.5546875" bestFit="1" customWidth="1"/>
    <col min="2" max="2" width="18.109375" customWidth="1"/>
    <col min="3" max="3" width="25.88671875" customWidth="1"/>
    <col min="4" max="4" width="33.6640625" hidden="1" customWidth="1"/>
    <col min="5" max="5" width="54.77734375" bestFit="1" customWidth="1"/>
    <col min="6" max="6" width="12.21875" style="1" customWidth="1"/>
    <col min="7" max="7" width="24.44140625" style="1" bestFit="1" customWidth="1"/>
    <col min="8" max="8" width="13.5546875" style="3" customWidth="1"/>
    <col min="9" max="9" width="15" style="3" customWidth="1"/>
    <col min="10" max="10" width="18" style="6" customWidth="1"/>
    <col min="11" max="11" width="15.88671875" style="6" customWidth="1"/>
    <col min="12" max="12" width="6" style="2" customWidth="1"/>
    <col min="13" max="13" width="10.33203125" style="4" customWidth="1"/>
    <col min="14" max="14" width="10" style="5" bestFit="1" customWidth="1"/>
    <col min="15" max="15" width="16.5546875" style="1" customWidth="1"/>
    <col min="16" max="16" width="16.21875" style="5" customWidth="1"/>
    <col min="17" max="17" width="12.6640625" style="2" customWidth="1"/>
    <col min="18" max="18" width="16.5546875" style="1" customWidth="1"/>
    <col min="19" max="21" width="17.6640625" style="2" customWidth="1"/>
    <col min="22" max="22" width="13.33203125" style="2" customWidth="1"/>
    <col min="23" max="23" width="20.88671875" style="2" bestFit="1" customWidth="1"/>
    <col min="24" max="24" width="17.6640625" style="2" customWidth="1"/>
    <col min="25" max="26" width="17.6640625" style="2" hidden="1" customWidth="1"/>
    <col min="27" max="27" width="8.88671875" style="8" customWidth="1"/>
    <col min="28" max="28" width="11.77734375" customWidth="1"/>
  </cols>
  <sheetData>
    <row r="1" spans="1:28" ht="14.4" customHeight="1" x14ac:dyDescent="0.3">
      <c r="F1"/>
      <c r="P1" s="23" t="s">
        <v>11722</v>
      </c>
      <c r="Q1" s="39" t="s">
        <v>11721</v>
      </c>
      <c r="S1" s="8"/>
      <c r="T1" s="8"/>
      <c r="U1" s="8"/>
      <c r="V1" s="8"/>
      <c r="W1"/>
      <c r="X1" s="8"/>
      <c r="Y1" s="8"/>
      <c r="Z1" s="8"/>
      <c r="AA1"/>
    </row>
    <row r="2" spans="1:28" x14ac:dyDescent="0.3">
      <c r="F2"/>
      <c r="P2" s="23">
        <f>AVERAGE('site totals'!$G$2:$G$588)</f>
        <v>5426.7683134582621</v>
      </c>
      <c r="Q2" s="15">
        <f>SUMIF($A:$A,"placement",$K:$K)/SUMIF($A:$A,"placement",$J:$J)</f>
        <v>0.2499579651616641</v>
      </c>
      <c r="S2" s="8"/>
      <c r="T2" s="8"/>
      <c r="U2" s="8"/>
      <c r="V2" s="8"/>
      <c r="W2"/>
      <c r="X2" s="8"/>
      <c r="Y2" s="8"/>
      <c r="Z2" s="8"/>
      <c r="AA2"/>
    </row>
    <row r="7" spans="1:28" x14ac:dyDescent="0.3">
      <c r="W7" s="24" t="str">
        <f>IF($A7="site","",IF(ABS(IFERROR(V7,0))&gt;0.075,INDEX(margin_ranges!$C$13:$C$16,MATCH($F7*100,margin_ranges!$B$13:$B$16,1)),""))</f>
        <v/>
      </c>
    </row>
    <row r="9" spans="1:28" s="9" customFormat="1" ht="43.2" x14ac:dyDescent="0.3">
      <c r="A9" s="10" t="s">
        <v>0</v>
      </c>
      <c r="B9" s="10" t="s">
        <v>1</v>
      </c>
      <c r="C9" s="10" t="s">
        <v>2</v>
      </c>
      <c r="D9" s="10" t="s">
        <v>3</v>
      </c>
      <c r="E9" s="10" t="s">
        <v>4</v>
      </c>
      <c r="F9" s="25" t="s">
        <v>16</v>
      </c>
      <c r="G9" s="25" t="s">
        <v>6</v>
      </c>
      <c r="H9" s="26" t="s">
        <v>7</v>
      </c>
      <c r="I9" s="26" t="s">
        <v>8</v>
      </c>
      <c r="J9" s="13" t="s">
        <v>9</v>
      </c>
      <c r="K9" s="13" t="s">
        <v>10</v>
      </c>
      <c r="L9" s="11" t="s">
        <v>11</v>
      </c>
      <c r="M9" s="27" t="s">
        <v>12</v>
      </c>
      <c r="N9" s="28" t="s">
        <v>13</v>
      </c>
      <c r="O9" s="25" t="s">
        <v>11719</v>
      </c>
      <c r="P9" s="28" t="s">
        <v>14</v>
      </c>
      <c r="Q9" s="11" t="s">
        <v>15</v>
      </c>
      <c r="R9" s="25" t="s">
        <v>16</v>
      </c>
      <c r="S9" s="9" t="s">
        <v>12403</v>
      </c>
      <c r="T9" s="9" t="s">
        <v>12406</v>
      </c>
      <c r="U9" s="9" t="s">
        <v>11720</v>
      </c>
      <c r="V9" s="9" t="s">
        <v>12407</v>
      </c>
      <c r="W9" s="35" t="s">
        <v>12405</v>
      </c>
      <c r="X9" s="9" t="s">
        <v>12402</v>
      </c>
      <c r="Y9" s="9" t="s">
        <v>12406</v>
      </c>
      <c r="Z9" s="9" t="s">
        <v>11720</v>
      </c>
      <c r="AA9" s="10" t="s">
        <v>12404</v>
      </c>
      <c r="AB9"/>
    </row>
    <row r="10" spans="1:28" hidden="1" x14ac:dyDescent="0.3">
      <c r="A10" s="8" t="s">
        <v>17</v>
      </c>
      <c r="B10" s="8" t="s">
        <v>297</v>
      </c>
      <c r="C10" s="8" t="s">
        <v>298</v>
      </c>
      <c r="D10" s="8" t="s">
        <v>485</v>
      </c>
      <c r="E10" s="8" t="s">
        <v>486</v>
      </c>
      <c r="F10" s="29">
        <v>0.25</v>
      </c>
      <c r="G10" s="29">
        <v>0</v>
      </c>
      <c r="H10" s="30">
        <v>32.110100000000003</v>
      </c>
      <c r="I10" s="30">
        <v>4.1806000000000001</v>
      </c>
      <c r="J10" s="14">
        <v>194</v>
      </c>
      <c r="K10" s="14">
        <v>48</v>
      </c>
      <c r="L10" s="12">
        <v>0.13020000000000001</v>
      </c>
      <c r="M10" s="7">
        <v>1.5438798499999999</v>
      </c>
      <c r="N10" s="31">
        <v>0.75</v>
      </c>
      <c r="O10" s="14">
        <f>IFERROR(VLOOKUP($C10,'site totals'!$J$2:$K$607,2,FALSE),1)</f>
        <v>156529.64060000001</v>
      </c>
      <c r="P10" s="32" t="s">
        <v>161</v>
      </c>
      <c r="Q10" s="12">
        <v>0.51421090260000002</v>
      </c>
      <c r="R10" s="29">
        <v>0.25</v>
      </c>
      <c r="S10" s="2">
        <f>IF($A10="site","",MIN(VLOOKUP($P10,margin_ranges!$A$5:$D$10,4,FALSE)/100,$Q10))</f>
        <v>0.43</v>
      </c>
      <c r="T10" s="6">
        <f>IF(A10="placement",$J10*MIN($Q10,$S10),"")</f>
        <v>83.42</v>
      </c>
      <c r="U10" s="6">
        <f>IF($A10="placement",T10,SUMIF($C$10:$C$6209,$C10,$T$10:$T$6209))</f>
        <v>83.42</v>
      </c>
      <c r="V10" s="34">
        <f t="shared" ref="V10:V73" si="0">($J10-$U10)/($J10*(1-$R10))-1</f>
        <v>-0.24</v>
      </c>
      <c r="W10" s="24"/>
      <c r="X10" s="2" t="str">
        <f>IFERROR(MIN(VLOOKUP($W10,margin_ranges!$A$5:$D$10,4,FALSE),$Q10*100)/100,"")</f>
        <v/>
      </c>
      <c r="Y10" s="6">
        <f t="shared" ref="Y10:Y73" si="1">IF(A10="placement",IF($X10="",$T10,$J10*MIN($Q10,$X10)),"")</f>
        <v>83.42</v>
      </c>
      <c r="Z10" s="6">
        <f>IF($A10="placement",Y10,SUMIF($C$10:$C$6209,$C10,$Y$10:$Y$6209))</f>
        <v>83.42</v>
      </c>
      <c r="AA10" s="29">
        <f t="shared" ref="AA10:AA73" si="2">($J10-$Z10)/($J10*(1-$R10))-1</f>
        <v>-0.24</v>
      </c>
    </row>
    <row r="11" spans="1:28" hidden="1" x14ac:dyDescent="0.3">
      <c r="A11" s="8" t="s">
        <v>17</v>
      </c>
      <c r="B11" s="8" t="s">
        <v>297</v>
      </c>
      <c r="C11" s="8" t="s">
        <v>298</v>
      </c>
      <c r="D11" s="8" t="s">
        <v>362</v>
      </c>
      <c r="E11" s="8" t="s">
        <v>363</v>
      </c>
      <c r="F11" s="29">
        <v>0.25</v>
      </c>
      <c r="G11" s="29">
        <v>1</v>
      </c>
      <c r="H11" s="30">
        <v>50.211100000000002</v>
      </c>
      <c r="I11" s="30">
        <v>0.86680000000000001</v>
      </c>
      <c r="J11" s="14">
        <v>17</v>
      </c>
      <c r="K11" s="14">
        <v>4</v>
      </c>
      <c r="L11" s="12">
        <v>1.7299999999999999E-2</v>
      </c>
      <c r="M11" s="7">
        <v>0.63782446999999998</v>
      </c>
      <c r="N11" s="31">
        <v>0.15</v>
      </c>
      <c r="O11" s="14">
        <f>IFERROR(VLOOKUP($C11,'site totals'!$J$2:$K$607,2,FALSE),1)</f>
        <v>156529.64060000001</v>
      </c>
      <c r="P11" s="32" t="s">
        <v>161</v>
      </c>
      <c r="Q11" s="12">
        <v>0.76482558140000001</v>
      </c>
      <c r="R11" s="29">
        <v>0.25</v>
      </c>
      <c r="S11" s="2">
        <f>IF($A11="site","",MIN(VLOOKUP($P11,margin_ranges!$A$5:$D$10,4,FALSE)/100,$Q11))</f>
        <v>0.43</v>
      </c>
      <c r="T11" s="6">
        <f>IF(A11="placement",$J11*MIN($Q11,$S11),"")</f>
        <v>7.31</v>
      </c>
      <c r="U11" s="6">
        <f>IF($A11="placement",T11,SUMIF($C$10:$C$6209,$C11,$T$10:$T$6209))</f>
        <v>7.31</v>
      </c>
      <c r="V11" s="34">
        <f t="shared" si="0"/>
        <v>-0.23999999999999988</v>
      </c>
      <c r="W11" s="24"/>
      <c r="X11" s="2" t="str">
        <f>IFERROR(MIN(VLOOKUP($W11,margin_ranges!$A$5:$D$10,4,FALSE),$Q11*100)/100,"")</f>
        <v/>
      </c>
      <c r="Y11" s="6">
        <f t="shared" si="1"/>
        <v>7.31</v>
      </c>
      <c r="Z11" s="6">
        <f>IF($A11="placement",Y11,SUMIF($C$10:$C$6209,$C11,$Y$10:$Y$6209))</f>
        <v>7.31</v>
      </c>
      <c r="AA11" s="29">
        <f t="shared" si="2"/>
        <v>-0.23999999999999988</v>
      </c>
    </row>
    <row r="12" spans="1:28" hidden="1" x14ac:dyDescent="0.3">
      <c r="A12" s="8" t="s">
        <v>17</v>
      </c>
      <c r="B12" s="8" t="s">
        <v>297</v>
      </c>
      <c r="C12" s="8" t="s">
        <v>298</v>
      </c>
      <c r="D12" s="8" t="s">
        <v>409</v>
      </c>
      <c r="E12" s="8" t="s">
        <v>410</v>
      </c>
      <c r="F12" s="29">
        <v>0.3</v>
      </c>
      <c r="G12" s="29">
        <v>1</v>
      </c>
      <c r="H12" s="30">
        <v>81.96</v>
      </c>
      <c r="I12" s="30">
        <v>11.343400000000001</v>
      </c>
      <c r="J12" s="14">
        <v>448</v>
      </c>
      <c r="K12" s="14">
        <v>134</v>
      </c>
      <c r="L12" s="12">
        <v>0.1384</v>
      </c>
      <c r="M12" s="7">
        <v>1.31561203</v>
      </c>
      <c r="N12" s="31">
        <v>0.75</v>
      </c>
      <c r="O12" s="14">
        <f>IFERROR(VLOOKUP($C12,'site totals'!$J$2:$K$607,2,FALSE),1)</f>
        <v>156529.64060000001</v>
      </c>
      <c r="P12" s="32" t="s">
        <v>161</v>
      </c>
      <c r="Q12" s="12">
        <v>0.42992312199999999</v>
      </c>
      <c r="R12" s="29">
        <v>0.3</v>
      </c>
      <c r="S12" s="2">
        <f>IF($A12="site","",MIN(VLOOKUP($P12,margin_ranges!$A$5:$D$10,4,FALSE)/100,$Q12))</f>
        <v>0.42992312199999999</v>
      </c>
      <c r="T12" s="6">
        <f>IF(A12="placement",$J12*MIN($Q12,$S12),"")</f>
        <v>192.605558656</v>
      </c>
      <c r="U12" s="6">
        <f>IF($A12="placement",T12,SUMIF($C$10:$C$6209,$C12,$T$10:$T$6209))</f>
        <v>192.605558656</v>
      </c>
      <c r="V12" s="34">
        <f t="shared" si="0"/>
        <v>-0.18560445999999986</v>
      </c>
      <c r="W12" s="24"/>
      <c r="X12" s="2" t="str">
        <f>IFERROR(MIN(VLOOKUP($W12,margin_ranges!$A$5:$D$10,4,FALSE),$Q12*100)/100,"")</f>
        <v/>
      </c>
      <c r="Y12" s="6">
        <f t="shared" si="1"/>
        <v>192.605558656</v>
      </c>
      <c r="Z12" s="6">
        <f>IF($A12="placement",Y12,SUMIF($C$10:$C$6209,$C12,$Y$10:$Y$6209))</f>
        <v>192.605558656</v>
      </c>
      <c r="AA12" s="29">
        <f t="shared" si="2"/>
        <v>-0.18560445999999986</v>
      </c>
    </row>
    <row r="13" spans="1:28" hidden="1" x14ac:dyDescent="0.3">
      <c r="A13" s="8" t="s">
        <v>17</v>
      </c>
      <c r="B13" s="8" t="s">
        <v>297</v>
      </c>
      <c r="C13" s="8" t="s">
        <v>298</v>
      </c>
      <c r="D13" s="8" t="s">
        <v>442</v>
      </c>
      <c r="E13" s="8" t="s">
        <v>443</v>
      </c>
      <c r="F13" s="29">
        <v>0.19</v>
      </c>
      <c r="G13" s="29">
        <v>1</v>
      </c>
      <c r="H13" s="30">
        <v>74.4191</v>
      </c>
      <c r="I13" s="30">
        <v>0.76049999999999995</v>
      </c>
      <c r="J13" s="14">
        <v>10</v>
      </c>
      <c r="K13" s="14">
        <v>1</v>
      </c>
      <c r="L13" s="12">
        <v>1.0200000000000001E-2</v>
      </c>
      <c r="M13" s="7">
        <v>0.43698693999999999</v>
      </c>
      <c r="N13" s="31">
        <v>0.15</v>
      </c>
      <c r="O13" s="14">
        <f>IFERROR(VLOOKUP($C13,'site totals'!$J$2:$K$607,2,FALSE),1)</f>
        <v>156529.64060000001</v>
      </c>
      <c r="P13" s="32" t="s">
        <v>91</v>
      </c>
      <c r="Q13" s="12">
        <v>0.65674031720000003</v>
      </c>
      <c r="R13" s="29">
        <v>0.19</v>
      </c>
      <c r="S13" s="2">
        <f>IF($A13="site","",MIN(VLOOKUP($P13,margin_ranges!$A$5:$D$10,4,FALSE)/100,$Q13))</f>
        <v>0.29749999999999999</v>
      </c>
      <c r="T13" s="6">
        <f>IF(A13="placement",$J13*MIN($Q13,$S13),"")</f>
        <v>2.9749999999999996</v>
      </c>
      <c r="U13" s="6">
        <f>IF($A13="placement",T13,SUMIF($C$10:$C$6209,$C13,$T$10:$T$6209))</f>
        <v>2.9749999999999996</v>
      </c>
      <c r="V13" s="34">
        <f t="shared" si="0"/>
        <v>-0.13271604938271619</v>
      </c>
      <c r="W13" s="24"/>
      <c r="X13" s="2" t="str">
        <f>IFERROR(MIN(VLOOKUP($W13,margin_ranges!$A$5:$D$10,4,FALSE),$Q13*100)/100,"")</f>
        <v/>
      </c>
      <c r="Y13" s="6">
        <f t="shared" si="1"/>
        <v>2.9749999999999996</v>
      </c>
      <c r="Z13" s="6">
        <f>IF($A13="placement",Y13,SUMIF($C$10:$C$6209,$C13,$Y$10:$Y$6209))</f>
        <v>2.9749999999999996</v>
      </c>
      <c r="AA13" s="29">
        <f t="shared" si="2"/>
        <v>-0.13271604938271619</v>
      </c>
    </row>
    <row r="14" spans="1:28" hidden="1" x14ac:dyDescent="0.3">
      <c r="A14" s="8" t="s">
        <v>17</v>
      </c>
      <c r="B14" s="8" t="s">
        <v>297</v>
      </c>
      <c r="C14" s="8" t="s">
        <v>298</v>
      </c>
      <c r="D14" s="8" t="s">
        <v>438</v>
      </c>
      <c r="E14" s="8" t="s">
        <v>439</v>
      </c>
      <c r="F14" s="29">
        <v>0.189999999999999</v>
      </c>
      <c r="G14" s="29">
        <v>1</v>
      </c>
      <c r="H14" s="30">
        <v>195.63659999999999</v>
      </c>
      <c r="I14" s="30">
        <v>33.8628</v>
      </c>
      <c r="J14" s="14">
        <v>1793</v>
      </c>
      <c r="K14" s="14">
        <v>276</v>
      </c>
      <c r="L14" s="12">
        <v>0.1731</v>
      </c>
      <c r="M14" s="7">
        <v>1.7645434600000001</v>
      </c>
      <c r="N14" s="31">
        <v>0.75</v>
      </c>
      <c r="O14" s="14">
        <f>IFERROR(VLOOKUP($C14,'site totals'!$J$2:$K$607,2,FALSE),1)</f>
        <v>156529.64060000001</v>
      </c>
      <c r="P14" s="32" t="s">
        <v>22</v>
      </c>
      <c r="Q14" s="12">
        <v>0.57496088020000002</v>
      </c>
      <c r="R14" s="29">
        <v>0.19</v>
      </c>
      <c r="S14" s="2">
        <f>IF($A14="site","",MIN(VLOOKUP($P14,margin_ranges!$A$5:$D$10,4,FALSE)/100,$Q14))</f>
        <v>0.29749999999999999</v>
      </c>
      <c r="T14" s="6">
        <f>IF(A14="placement",$J14*MIN($Q14,$S14),"")</f>
        <v>533.41750000000002</v>
      </c>
      <c r="U14" s="6">
        <f>IF($A14="placement",T14,SUMIF($C$10:$C$6209,$C14,$T$10:$T$6209))</f>
        <v>533.41750000000002</v>
      </c>
      <c r="V14" s="34">
        <f t="shared" si="0"/>
        <v>-0.13271604938271619</v>
      </c>
      <c r="W14" s="24"/>
      <c r="X14" s="2" t="str">
        <f>IFERROR(MIN(VLOOKUP($W14,margin_ranges!$A$5:$D$10,4,FALSE),$Q14*100)/100,"")</f>
        <v/>
      </c>
      <c r="Y14" s="6">
        <f t="shared" si="1"/>
        <v>533.41750000000002</v>
      </c>
      <c r="Z14" s="6">
        <f>IF($A14="placement",Y14,SUMIF($C$10:$C$6209,$C14,$Y$10:$Y$6209))</f>
        <v>533.41750000000002</v>
      </c>
      <c r="AA14" s="29">
        <f t="shared" si="2"/>
        <v>-0.13271604938271619</v>
      </c>
    </row>
    <row r="15" spans="1:28" hidden="1" x14ac:dyDescent="0.3">
      <c r="A15" s="8" t="s">
        <v>17</v>
      </c>
      <c r="B15" s="8" t="s">
        <v>297</v>
      </c>
      <c r="C15" s="8" t="s">
        <v>298</v>
      </c>
      <c r="D15" s="8" t="s">
        <v>541</v>
      </c>
      <c r="E15" s="8" t="s">
        <v>542</v>
      </c>
      <c r="F15" s="29">
        <v>0.189999999999999</v>
      </c>
      <c r="G15" s="29">
        <v>1</v>
      </c>
      <c r="H15" s="30">
        <v>107.5757</v>
      </c>
      <c r="I15" s="30">
        <v>1.1321000000000001</v>
      </c>
      <c r="J15" s="14">
        <v>25</v>
      </c>
      <c r="K15" s="14">
        <v>4</v>
      </c>
      <c r="L15" s="12">
        <v>1.0500000000000001E-2</v>
      </c>
      <c r="M15" s="7">
        <v>0.73362357</v>
      </c>
      <c r="N15" s="31">
        <v>0.15</v>
      </c>
      <c r="O15" s="14">
        <f>IFERROR(VLOOKUP($C15,'site totals'!$J$2:$K$607,2,FALSE),1)</f>
        <v>156529.64060000001</v>
      </c>
      <c r="P15" s="32" t="s">
        <v>22</v>
      </c>
      <c r="Q15" s="12">
        <v>0.79553546860000002</v>
      </c>
      <c r="R15" s="29">
        <v>0.19</v>
      </c>
      <c r="S15" s="2">
        <f>IF($A15="site","",MIN(VLOOKUP($P15,margin_ranges!$A$5:$D$10,4,FALSE)/100,$Q15))</f>
        <v>0.29749999999999999</v>
      </c>
      <c r="T15" s="6">
        <f>IF(A15="placement",$J15*MIN($Q15,$S15),"")</f>
        <v>7.4375</v>
      </c>
      <c r="U15" s="6">
        <f>IF($A15="placement",T15,SUMIF($C$10:$C$6209,$C15,$T$10:$T$6209))</f>
        <v>7.4375</v>
      </c>
      <c r="V15" s="34">
        <f t="shared" si="0"/>
        <v>-0.13271604938271608</v>
      </c>
      <c r="W15" s="24"/>
      <c r="X15" s="2" t="str">
        <f>IFERROR(MIN(VLOOKUP($W15,margin_ranges!$A$5:$D$10,4,FALSE),$Q15*100)/100,"")</f>
        <v/>
      </c>
      <c r="Y15" s="6">
        <f t="shared" si="1"/>
        <v>7.4375</v>
      </c>
      <c r="Z15" s="6">
        <f>IF($A15="placement",Y15,SUMIF($C$10:$C$6209,$C15,$Y$10:$Y$6209))</f>
        <v>7.4375</v>
      </c>
      <c r="AA15" s="29">
        <f t="shared" si="2"/>
        <v>-0.13271604938271608</v>
      </c>
    </row>
    <row r="16" spans="1:28" hidden="1" x14ac:dyDescent="0.3">
      <c r="A16" s="8" t="s">
        <v>17</v>
      </c>
      <c r="B16" s="8" t="s">
        <v>297</v>
      </c>
      <c r="C16" s="8" t="s">
        <v>298</v>
      </c>
      <c r="D16" s="8" t="s">
        <v>503</v>
      </c>
      <c r="E16" s="8" t="s">
        <v>504</v>
      </c>
      <c r="F16" s="29">
        <v>0.19</v>
      </c>
      <c r="G16" s="29">
        <v>1</v>
      </c>
      <c r="H16" s="30">
        <v>95.251400000000004</v>
      </c>
      <c r="I16" s="30">
        <v>0.90969999999999995</v>
      </c>
      <c r="J16" s="14">
        <v>14</v>
      </c>
      <c r="K16" s="14">
        <v>2</v>
      </c>
      <c r="L16" s="12">
        <v>9.5999999999999992E-3</v>
      </c>
      <c r="M16" s="7">
        <v>0.51724245999999996</v>
      </c>
      <c r="N16" s="31">
        <v>0.25</v>
      </c>
      <c r="O16" s="14">
        <f>IFERROR(VLOOKUP($C16,'site totals'!$J$2:$K$607,2,FALSE),1)</f>
        <v>156529.64060000001</v>
      </c>
      <c r="P16" s="32" t="s">
        <v>91</v>
      </c>
      <c r="Q16" s="12">
        <v>0.51666767869999997</v>
      </c>
      <c r="R16" s="29">
        <v>0.19</v>
      </c>
      <c r="S16" s="2">
        <f>IF($A16="site","",MIN(VLOOKUP($P16,margin_ranges!$A$5:$D$10,4,FALSE)/100,$Q16))</f>
        <v>0.29749999999999999</v>
      </c>
      <c r="T16" s="6">
        <f>IF(A16="placement",$J16*MIN($Q16,$S16),"")</f>
        <v>4.165</v>
      </c>
      <c r="U16" s="6">
        <f>IF($A16="placement",T16,SUMIF($C$10:$C$6209,$C16,$T$10:$T$6209))</f>
        <v>4.165</v>
      </c>
      <c r="V16" s="34">
        <f t="shared" si="0"/>
        <v>-0.13271604938271597</v>
      </c>
      <c r="W16" s="24"/>
      <c r="X16" s="2" t="str">
        <f>IFERROR(MIN(VLOOKUP($W16,margin_ranges!$A$5:$D$10,4,FALSE),$Q16*100)/100,"")</f>
        <v/>
      </c>
      <c r="Y16" s="6">
        <f t="shared" si="1"/>
        <v>4.165</v>
      </c>
      <c r="Z16" s="6">
        <f>IF($A16="placement",Y16,SUMIF($C$10:$C$6209,$C16,$Y$10:$Y$6209))</f>
        <v>4.165</v>
      </c>
      <c r="AA16" s="29">
        <f t="shared" si="2"/>
        <v>-0.13271604938271597</v>
      </c>
    </row>
    <row r="17" spans="1:27" hidden="1" x14ac:dyDescent="0.3">
      <c r="A17" s="8" t="s">
        <v>17</v>
      </c>
      <c r="B17" s="8" t="s">
        <v>297</v>
      </c>
      <c r="C17" s="8" t="s">
        <v>298</v>
      </c>
      <c r="D17" s="8" t="s">
        <v>535</v>
      </c>
      <c r="E17" s="8" t="s">
        <v>536</v>
      </c>
      <c r="F17" s="29">
        <v>0.189999999999999</v>
      </c>
      <c r="G17" s="29">
        <v>1</v>
      </c>
      <c r="H17" s="30">
        <v>134.80099999999999</v>
      </c>
      <c r="I17" s="30">
        <v>1.1996</v>
      </c>
      <c r="J17" s="14">
        <v>28</v>
      </c>
      <c r="K17" s="14">
        <v>4</v>
      </c>
      <c r="L17" s="12">
        <v>8.8999999999999999E-3</v>
      </c>
      <c r="M17" s="7">
        <v>0.7685978</v>
      </c>
      <c r="N17" s="31">
        <v>0.25</v>
      </c>
      <c r="O17" s="14">
        <f>IFERROR(VLOOKUP($C17,'site totals'!$J$2:$K$607,2,FALSE),1)</f>
        <v>156529.64060000001</v>
      </c>
      <c r="P17" s="32" t="s">
        <v>22</v>
      </c>
      <c r="Q17" s="12">
        <v>0.67473234900000001</v>
      </c>
      <c r="R17" s="29">
        <v>0.19</v>
      </c>
      <c r="S17" s="2">
        <f>IF($A17="site","",MIN(VLOOKUP($P17,margin_ranges!$A$5:$D$10,4,FALSE)/100,$Q17))</f>
        <v>0.29749999999999999</v>
      </c>
      <c r="T17" s="6">
        <f>IF(A17="placement",$J17*MIN($Q17,$S17),"")</f>
        <v>8.33</v>
      </c>
      <c r="U17" s="6">
        <f>IF($A17="placement",T17,SUMIF($C$10:$C$6209,$C17,$T$10:$T$6209))</f>
        <v>8.33</v>
      </c>
      <c r="V17" s="34">
        <f t="shared" si="0"/>
        <v>-0.13271604938271597</v>
      </c>
      <c r="W17" s="24"/>
      <c r="X17" s="2" t="str">
        <f>IFERROR(MIN(VLOOKUP($W17,margin_ranges!$A$5:$D$10,4,FALSE),$Q17*100)/100,"")</f>
        <v/>
      </c>
      <c r="Y17" s="6">
        <f t="shared" si="1"/>
        <v>8.33</v>
      </c>
      <c r="Z17" s="6">
        <f>IF($A17="placement",Y17,SUMIF($C$10:$C$6209,$C17,$Y$10:$Y$6209))</f>
        <v>8.33</v>
      </c>
      <c r="AA17" s="29">
        <f t="shared" si="2"/>
        <v>-0.13271604938271597</v>
      </c>
    </row>
    <row r="18" spans="1:27" hidden="1" x14ac:dyDescent="0.3">
      <c r="A18" s="8" t="s">
        <v>17</v>
      </c>
      <c r="B18" s="8" t="s">
        <v>297</v>
      </c>
      <c r="C18" s="8" t="s">
        <v>298</v>
      </c>
      <c r="D18" s="8" t="s">
        <v>358</v>
      </c>
      <c r="E18" s="8" t="s">
        <v>359</v>
      </c>
      <c r="F18" s="29">
        <v>0.27999999999999903</v>
      </c>
      <c r="G18" s="29">
        <v>0</v>
      </c>
      <c r="H18" s="30">
        <v>21.775600000000001</v>
      </c>
      <c r="I18" s="30">
        <v>1.5948</v>
      </c>
      <c r="J18" s="14">
        <v>113</v>
      </c>
      <c r="K18" s="14">
        <v>32</v>
      </c>
      <c r="L18" s="12">
        <v>7.3200000000000001E-2</v>
      </c>
      <c r="M18" s="7">
        <v>2.3715770100000002</v>
      </c>
      <c r="N18" s="31">
        <v>1.5</v>
      </c>
      <c r="O18" s="14">
        <f>IFERROR(VLOOKUP($C18,'site totals'!$J$2:$K$607,2,FALSE),1)</f>
        <v>156529.64060000001</v>
      </c>
      <c r="P18" s="32" t="s">
        <v>161</v>
      </c>
      <c r="Q18" s="12">
        <v>0.36750947119999999</v>
      </c>
      <c r="R18" s="29">
        <v>0.28000000000000003</v>
      </c>
      <c r="S18" s="2">
        <f>IF($A18="site","",MIN(VLOOKUP($P18,margin_ranges!$A$5:$D$10,4,FALSE)/100,$Q18))</f>
        <v>0.36750947119999999</v>
      </c>
      <c r="T18" s="6">
        <f>IF(A18="placement",$J18*MIN($Q18,$S18),"")</f>
        <v>41.528570245600001</v>
      </c>
      <c r="U18" s="6">
        <f>IF($A18="placement",T18,SUMIF($C$10:$C$6209,$C18,$T$10:$T$6209))</f>
        <v>41.528570245600001</v>
      </c>
      <c r="V18" s="34">
        <f t="shared" si="0"/>
        <v>-0.12154093222222229</v>
      </c>
      <c r="W18" s="24"/>
      <c r="X18" s="2" t="str">
        <f>IFERROR(MIN(VLOOKUP($W18,margin_ranges!$A$5:$D$10,4,FALSE),$Q18*100)/100,"")</f>
        <v/>
      </c>
      <c r="Y18" s="6">
        <f t="shared" si="1"/>
        <v>41.528570245600001</v>
      </c>
      <c r="Z18" s="6">
        <f>IF($A18="placement",Y18,SUMIF($C$10:$C$6209,$C18,$Y$10:$Y$6209))</f>
        <v>41.528570245600001</v>
      </c>
      <c r="AA18" s="29">
        <f t="shared" si="2"/>
        <v>-0.12154093222222229</v>
      </c>
    </row>
    <row r="19" spans="1:27" hidden="1" x14ac:dyDescent="0.3">
      <c r="A19" s="8" t="s">
        <v>17</v>
      </c>
      <c r="B19" s="8" t="s">
        <v>297</v>
      </c>
      <c r="C19" s="8" t="s">
        <v>298</v>
      </c>
      <c r="D19" s="8" t="s">
        <v>354</v>
      </c>
      <c r="E19" s="8" t="s">
        <v>355</v>
      </c>
      <c r="F19" s="29">
        <v>0.1</v>
      </c>
      <c r="G19" s="29">
        <v>0</v>
      </c>
      <c r="H19" s="30">
        <v>33.114899999999999</v>
      </c>
      <c r="I19" s="30">
        <v>2.5287999999999999</v>
      </c>
      <c r="J19" s="14">
        <v>167</v>
      </c>
      <c r="K19" s="14">
        <v>8</v>
      </c>
      <c r="L19" s="12">
        <v>7.6399999999999996E-2</v>
      </c>
      <c r="M19" s="7">
        <v>2.2044741999999999</v>
      </c>
      <c r="N19" s="31">
        <v>1.5</v>
      </c>
      <c r="O19" s="14">
        <f>IFERROR(VLOOKUP($C19,'site totals'!$J$2:$K$607,2,FALSE),1)</f>
        <v>156529.64060000001</v>
      </c>
      <c r="P19" s="32" t="s">
        <v>94</v>
      </c>
      <c r="Q19" s="12">
        <v>0.31956563519999998</v>
      </c>
      <c r="R19" s="29">
        <v>0.1</v>
      </c>
      <c r="S19" s="2">
        <f>IF($A19="site","",MIN(VLOOKUP($P19,margin_ranges!$A$5:$D$10,4,FALSE)/100,$Q19))</f>
        <v>0.19750000000000001</v>
      </c>
      <c r="T19" s="6">
        <f>IF(A19="placement",$J19*MIN($Q19,$S19),"")</f>
        <v>32.982500000000002</v>
      </c>
      <c r="U19" s="6">
        <f>IF($A19="placement",T19,SUMIF($C$10:$C$6209,$C19,$T$10:$T$6209))</f>
        <v>32.982500000000002</v>
      </c>
      <c r="V19" s="34">
        <f t="shared" si="0"/>
        <v>-0.1083333333333335</v>
      </c>
      <c r="W19" s="24"/>
      <c r="X19" s="2" t="str">
        <f>IFERROR(MIN(VLOOKUP($W19,margin_ranges!$A$5:$D$10,4,FALSE),$Q19*100)/100,"")</f>
        <v/>
      </c>
      <c r="Y19" s="6">
        <f t="shared" si="1"/>
        <v>32.982500000000002</v>
      </c>
      <c r="Z19" s="6">
        <f>IF($A19="placement",Y19,SUMIF($C$10:$C$6209,$C19,$Y$10:$Y$6209))</f>
        <v>32.982500000000002</v>
      </c>
      <c r="AA19" s="29">
        <f t="shared" si="2"/>
        <v>-0.1083333333333335</v>
      </c>
    </row>
    <row r="20" spans="1:27" hidden="1" x14ac:dyDescent="0.3">
      <c r="A20" s="8" t="s">
        <v>17</v>
      </c>
      <c r="B20" s="8" t="s">
        <v>297</v>
      </c>
      <c r="C20" s="8" t="s">
        <v>298</v>
      </c>
      <c r="D20" s="8" t="s">
        <v>460</v>
      </c>
      <c r="E20" s="8" t="s">
        <v>461</v>
      </c>
      <c r="F20" s="29">
        <v>0.1</v>
      </c>
      <c r="G20" s="29">
        <v>1</v>
      </c>
      <c r="H20" s="30">
        <v>66.310599999999994</v>
      </c>
      <c r="I20" s="30">
        <v>0.99490000000000001</v>
      </c>
      <c r="J20" s="14">
        <v>14</v>
      </c>
      <c r="K20" s="14">
        <v>1</v>
      </c>
      <c r="L20" s="12">
        <v>1.4999999999999999E-2</v>
      </c>
      <c r="M20" s="7">
        <v>0.45692131000000002</v>
      </c>
      <c r="N20" s="31">
        <v>0.25</v>
      </c>
      <c r="O20" s="14">
        <f>IFERROR(VLOOKUP($C20,'site totals'!$J$2:$K$607,2,FALSE),1)</f>
        <v>156529.64060000001</v>
      </c>
      <c r="P20" s="32" t="s">
        <v>94</v>
      </c>
      <c r="Q20" s="12">
        <v>0.45285983660000001</v>
      </c>
      <c r="R20" s="29">
        <v>0.1</v>
      </c>
      <c r="S20" s="2">
        <f>IF($A20="site","",MIN(VLOOKUP($P20,margin_ranges!$A$5:$D$10,4,FALSE)/100,$Q20))</f>
        <v>0.19750000000000001</v>
      </c>
      <c r="T20" s="6">
        <f>IF(A20="placement",$J20*MIN($Q20,$S20),"")</f>
        <v>2.7650000000000001</v>
      </c>
      <c r="U20" s="6">
        <f>IF($A20="placement",T20,SUMIF($C$10:$C$6209,$C20,$T$10:$T$6209))</f>
        <v>2.7650000000000001</v>
      </c>
      <c r="V20" s="34">
        <f t="shared" si="0"/>
        <v>-0.10833333333333339</v>
      </c>
      <c r="W20" s="24"/>
      <c r="X20" s="2" t="str">
        <f>IFERROR(MIN(VLOOKUP($W20,margin_ranges!$A$5:$D$10,4,FALSE),$Q20*100)/100,"")</f>
        <v/>
      </c>
      <c r="Y20" s="6">
        <f t="shared" si="1"/>
        <v>2.7650000000000001</v>
      </c>
      <c r="Z20" s="6">
        <f>IF($A20="placement",Y20,SUMIF($C$10:$C$6209,$C20,$Y$10:$Y$6209))</f>
        <v>2.7650000000000001</v>
      </c>
      <c r="AA20" s="29">
        <f t="shared" si="2"/>
        <v>-0.10833333333333339</v>
      </c>
    </row>
    <row r="21" spans="1:27" hidden="1" x14ac:dyDescent="0.3">
      <c r="A21" s="8" t="s">
        <v>17</v>
      </c>
      <c r="B21" s="8" t="s">
        <v>297</v>
      </c>
      <c r="C21" s="8" t="s">
        <v>298</v>
      </c>
      <c r="D21" s="8" t="s">
        <v>381</v>
      </c>
      <c r="E21" s="8" t="s">
        <v>382</v>
      </c>
      <c r="F21" s="29">
        <v>0.1</v>
      </c>
      <c r="G21" s="29">
        <v>0</v>
      </c>
      <c r="H21" s="30">
        <v>32.903100000000002</v>
      </c>
      <c r="I21" s="30">
        <v>5.4709000000000003</v>
      </c>
      <c r="J21" s="14">
        <v>191</v>
      </c>
      <c r="K21" s="14">
        <v>10</v>
      </c>
      <c r="L21" s="12">
        <v>0.1663</v>
      </c>
      <c r="M21" s="7">
        <v>1.16471433</v>
      </c>
      <c r="N21" s="31">
        <v>0.75</v>
      </c>
      <c r="O21" s="14">
        <f>IFERROR(VLOOKUP($C21,'site totals'!$J$2:$K$607,2,FALSE),1)</f>
        <v>156529.64060000001</v>
      </c>
      <c r="P21" s="32" t="s">
        <v>94</v>
      </c>
      <c r="Q21" s="12">
        <v>0.3560652768</v>
      </c>
      <c r="R21" s="29">
        <v>0.1</v>
      </c>
      <c r="S21" s="2">
        <f>IF($A21="site","",MIN(VLOOKUP($P21,margin_ranges!$A$5:$D$10,4,FALSE)/100,$Q21))</f>
        <v>0.19750000000000001</v>
      </c>
      <c r="T21" s="6">
        <f>IF(A21="placement",$J21*MIN($Q21,$S21),"")</f>
        <v>37.722500000000004</v>
      </c>
      <c r="U21" s="6">
        <f>IF($A21="placement",T21,SUMIF($C$10:$C$6209,$C21,$T$10:$T$6209))</f>
        <v>37.722500000000004</v>
      </c>
      <c r="V21" s="34">
        <f t="shared" si="0"/>
        <v>-0.10833333333333339</v>
      </c>
      <c r="W21" s="24"/>
      <c r="X21" s="2" t="str">
        <f>IFERROR(MIN(VLOOKUP($W21,margin_ranges!$A$5:$D$10,4,FALSE),$Q21*100)/100,"")</f>
        <v/>
      </c>
      <c r="Y21" s="6">
        <f t="shared" si="1"/>
        <v>37.722500000000004</v>
      </c>
      <c r="Z21" s="6">
        <f>IF($A21="placement",Y21,SUMIF($C$10:$C$6209,$C21,$Y$10:$Y$6209))</f>
        <v>37.722500000000004</v>
      </c>
      <c r="AA21" s="29">
        <f t="shared" si="2"/>
        <v>-0.10833333333333339</v>
      </c>
    </row>
    <row r="22" spans="1:27" hidden="1" x14ac:dyDescent="0.3">
      <c r="A22" s="8" t="s">
        <v>17</v>
      </c>
      <c r="B22" s="8" t="s">
        <v>297</v>
      </c>
      <c r="C22" s="8" t="s">
        <v>298</v>
      </c>
      <c r="D22" s="8" t="s">
        <v>561</v>
      </c>
      <c r="E22" s="8" t="s">
        <v>562</v>
      </c>
      <c r="F22" s="29">
        <v>9.9999999999999895E-2</v>
      </c>
      <c r="G22" s="29">
        <v>1</v>
      </c>
      <c r="H22" s="30">
        <v>299.67939999999999</v>
      </c>
      <c r="I22" s="30">
        <v>47.523499999999999</v>
      </c>
      <c r="J22" s="14">
        <v>2331</v>
      </c>
      <c r="K22" s="14">
        <v>125</v>
      </c>
      <c r="L22" s="12">
        <v>0.15859999999999999</v>
      </c>
      <c r="M22" s="7">
        <v>1.6350004300000001</v>
      </c>
      <c r="N22" s="31">
        <v>0.75</v>
      </c>
      <c r="O22" s="14">
        <f>IFERROR(VLOOKUP($C22,'site totals'!$J$2:$K$607,2,FALSE),1)</f>
        <v>156529.64060000001</v>
      </c>
      <c r="P22" s="32" t="s">
        <v>94</v>
      </c>
      <c r="Q22" s="12">
        <v>0.54128452390000004</v>
      </c>
      <c r="R22" s="29">
        <v>0.1</v>
      </c>
      <c r="S22" s="2">
        <f>IF($A22="site","",MIN(VLOOKUP($P22,margin_ranges!$A$5:$D$10,4,FALSE)/100,$Q22))</f>
        <v>0.19750000000000001</v>
      </c>
      <c r="T22" s="6">
        <f>IF(A22="placement",$J22*MIN($Q22,$S22),"")</f>
        <v>460.3725</v>
      </c>
      <c r="U22" s="6">
        <f>IF($A22="placement",T22,SUMIF($C$10:$C$6209,$C22,$T$10:$T$6209))</f>
        <v>460.3725</v>
      </c>
      <c r="V22" s="34">
        <f t="shared" si="0"/>
        <v>-0.10833333333333339</v>
      </c>
      <c r="W22" s="24"/>
      <c r="X22" s="2" t="str">
        <f>IFERROR(MIN(VLOOKUP($W22,margin_ranges!$A$5:$D$10,4,FALSE),$Q22*100)/100,"")</f>
        <v/>
      </c>
      <c r="Y22" s="6">
        <f t="shared" si="1"/>
        <v>460.3725</v>
      </c>
      <c r="Z22" s="6">
        <f>IF($A22="placement",Y22,SUMIF($C$10:$C$6209,$C22,$Y$10:$Y$6209))</f>
        <v>460.3725</v>
      </c>
      <c r="AA22" s="29">
        <f t="shared" si="2"/>
        <v>-0.10833333333333339</v>
      </c>
    </row>
    <row r="23" spans="1:27" hidden="1" x14ac:dyDescent="0.3">
      <c r="A23" s="8" t="s">
        <v>17</v>
      </c>
      <c r="B23" s="8" t="s">
        <v>297</v>
      </c>
      <c r="C23" s="8" t="s">
        <v>298</v>
      </c>
      <c r="D23" s="8" t="s">
        <v>11730</v>
      </c>
      <c r="E23" s="8" t="s">
        <v>11731</v>
      </c>
      <c r="F23" s="29">
        <v>0.25</v>
      </c>
      <c r="G23" s="29">
        <v>0</v>
      </c>
      <c r="H23" s="30">
        <v>1.7547999999999999</v>
      </c>
      <c r="I23" s="30">
        <v>0.1358</v>
      </c>
      <c r="J23" s="14">
        <v>8</v>
      </c>
      <c r="K23" s="14">
        <v>2</v>
      </c>
      <c r="L23" s="12">
        <v>7.7399999999999997E-2</v>
      </c>
      <c r="M23" s="7">
        <v>2.0713308800000001</v>
      </c>
      <c r="N23" s="31">
        <v>0.8</v>
      </c>
      <c r="O23" s="14">
        <f>IFERROR(VLOOKUP($C23,'site totals'!$J$2:$K$607,2,FALSE),1)</f>
        <v>156529.64060000001</v>
      </c>
      <c r="P23" s="32" t="s">
        <v>22</v>
      </c>
      <c r="Q23" s="12">
        <v>0.61377488830000004</v>
      </c>
      <c r="R23" s="29">
        <v>0.25</v>
      </c>
      <c r="S23" s="2">
        <f>IF($A23="site","",MIN(VLOOKUP($P23,margin_ranges!$A$5:$D$10,4,FALSE)/100,$Q23))</f>
        <v>0.29749999999999999</v>
      </c>
      <c r="T23" s="6">
        <f>IF(A23="placement",$J23*MIN($Q23,$S23),"")</f>
        <v>2.38</v>
      </c>
      <c r="U23" s="6">
        <f>IF($A23="placement",T23,SUMIF($C$10:$C$6209,$C23,$T$10:$T$6209))</f>
        <v>2.38</v>
      </c>
      <c r="V23" s="34">
        <f t="shared" si="0"/>
        <v>-6.3333333333333353E-2</v>
      </c>
      <c r="W23" s="24"/>
      <c r="X23" s="2" t="str">
        <f>IFERROR(MIN(VLOOKUP($W23,margin_ranges!$A$5:$D$10,4,FALSE),$Q23*100)/100,"")</f>
        <v/>
      </c>
      <c r="Y23" s="6">
        <f t="shared" si="1"/>
        <v>2.38</v>
      </c>
      <c r="Z23" s="6">
        <f>IF($A23="placement",Y23,SUMIF($C$10:$C$6209,$C23,$Y$10:$Y$6209))</f>
        <v>2.38</v>
      </c>
      <c r="AA23" s="29">
        <f t="shared" si="2"/>
        <v>-6.3333333333333353E-2</v>
      </c>
    </row>
    <row r="24" spans="1:27" hidden="1" x14ac:dyDescent="0.3">
      <c r="A24" s="8" t="s">
        <v>17</v>
      </c>
      <c r="B24" s="8" t="s">
        <v>297</v>
      </c>
      <c r="C24" s="8" t="s">
        <v>298</v>
      </c>
      <c r="D24" s="8" t="s">
        <v>11732</v>
      </c>
      <c r="E24" s="8" t="s">
        <v>11733</v>
      </c>
      <c r="F24" s="29">
        <v>0.25</v>
      </c>
      <c r="G24" s="29">
        <v>0</v>
      </c>
      <c r="H24" s="30">
        <v>1.8617999999999999</v>
      </c>
      <c r="I24" s="30">
        <v>0.2142</v>
      </c>
      <c r="J24" s="14">
        <v>13</v>
      </c>
      <c r="K24" s="14">
        <v>3</v>
      </c>
      <c r="L24" s="12">
        <v>0.11509999999999999</v>
      </c>
      <c r="M24" s="7">
        <v>1.9663888</v>
      </c>
      <c r="N24" s="31">
        <v>0.8</v>
      </c>
      <c r="O24" s="14">
        <f>IFERROR(VLOOKUP($C24,'site totals'!$J$2:$K$607,2,FALSE),1)</f>
        <v>156529.64060000001</v>
      </c>
      <c r="P24" s="32" t="s">
        <v>22</v>
      </c>
      <c r="Q24" s="12">
        <v>0.59316285690000004</v>
      </c>
      <c r="R24" s="29">
        <v>0.25</v>
      </c>
      <c r="S24" s="2">
        <f>IF($A24="site","",MIN(VLOOKUP($P24,margin_ranges!$A$5:$D$10,4,FALSE)/100,$Q24))</f>
        <v>0.29749999999999999</v>
      </c>
      <c r="T24" s="6">
        <f>IF(A24="placement",$J24*MIN($Q24,$S24),"")</f>
        <v>3.8674999999999997</v>
      </c>
      <c r="U24" s="6">
        <f>IF($A24="placement",T24,SUMIF($C$10:$C$6209,$C24,$T$10:$T$6209))</f>
        <v>3.8674999999999997</v>
      </c>
      <c r="V24" s="34">
        <f t="shared" si="0"/>
        <v>-6.3333333333333353E-2</v>
      </c>
      <c r="W24" s="24"/>
      <c r="X24" s="2" t="str">
        <f>IFERROR(MIN(VLOOKUP($W24,margin_ranges!$A$5:$D$10,4,FALSE),$Q24*100)/100,"")</f>
        <v/>
      </c>
      <c r="Y24" s="6">
        <f t="shared" si="1"/>
        <v>3.8674999999999997</v>
      </c>
      <c r="Z24" s="6">
        <f>IF($A24="placement",Y24,SUMIF($C$10:$C$6209,$C24,$Y$10:$Y$6209))</f>
        <v>3.8674999999999997</v>
      </c>
      <c r="AA24" s="29">
        <f t="shared" si="2"/>
        <v>-6.3333333333333353E-2</v>
      </c>
    </row>
    <row r="25" spans="1:27" hidden="1" x14ac:dyDescent="0.3">
      <c r="A25" s="8" t="s">
        <v>17</v>
      </c>
      <c r="B25" s="8" t="s">
        <v>297</v>
      </c>
      <c r="C25" s="8" t="s">
        <v>298</v>
      </c>
      <c r="D25" s="8" t="s">
        <v>11734</v>
      </c>
      <c r="E25" s="8" t="s">
        <v>60</v>
      </c>
      <c r="F25" s="29">
        <v>0.25</v>
      </c>
      <c r="G25" s="29">
        <v>0</v>
      </c>
      <c r="H25" s="30">
        <v>10.132400000000001</v>
      </c>
      <c r="I25" s="30">
        <v>0.15279999999999999</v>
      </c>
      <c r="J25" s="14">
        <v>7</v>
      </c>
      <c r="K25" s="14">
        <v>2</v>
      </c>
      <c r="L25" s="12">
        <v>1.5100000000000001E-2</v>
      </c>
      <c r="M25" s="7">
        <v>1.4379149099999999</v>
      </c>
      <c r="N25" s="31">
        <v>0.7</v>
      </c>
      <c r="O25" s="14">
        <f>IFERROR(VLOOKUP($C25,'site totals'!$J$2:$K$607,2,FALSE),1)</f>
        <v>156529.64060000001</v>
      </c>
      <c r="P25" s="32" t="s">
        <v>22</v>
      </c>
      <c r="Q25" s="12">
        <v>0.51318399059999997</v>
      </c>
      <c r="R25" s="29">
        <v>0.25</v>
      </c>
      <c r="S25" s="2">
        <f>IF($A25="site","",MIN(VLOOKUP($P25,margin_ranges!$A$5:$D$10,4,FALSE)/100,$Q25))</f>
        <v>0.29749999999999999</v>
      </c>
      <c r="T25" s="6">
        <f>IF(A25="placement",$J25*MIN($Q25,$S25),"")</f>
        <v>2.0825</v>
      </c>
      <c r="U25" s="6">
        <f>IF($A25="placement",T25,SUMIF($C$10:$C$6209,$C25,$T$10:$T$6209))</f>
        <v>2.0825</v>
      </c>
      <c r="V25" s="34">
        <f t="shared" si="0"/>
        <v>-6.3333333333333242E-2</v>
      </c>
      <c r="W25" s="24"/>
      <c r="X25" s="2" t="str">
        <f>IFERROR(MIN(VLOOKUP($W25,margin_ranges!$A$5:$D$10,4,FALSE),$Q25*100)/100,"")</f>
        <v/>
      </c>
      <c r="Y25" s="6">
        <f t="shared" si="1"/>
        <v>2.0825</v>
      </c>
      <c r="Z25" s="6">
        <f>IF($A25="placement",Y25,SUMIF($C$10:$C$6209,$C25,$Y$10:$Y$6209))</f>
        <v>2.0825</v>
      </c>
      <c r="AA25" s="29">
        <f t="shared" si="2"/>
        <v>-6.3333333333333242E-2</v>
      </c>
    </row>
    <row r="26" spans="1:27" hidden="1" x14ac:dyDescent="0.3">
      <c r="A26" s="8" t="s">
        <v>17</v>
      </c>
      <c r="B26" s="8" t="s">
        <v>297</v>
      </c>
      <c r="C26" s="8" t="s">
        <v>298</v>
      </c>
      <c r="D26" s="8" t="s">
        <v>11735</v>
      </c>
      <c r="E26" s="8" t="s">
        <v>11736</v>
      </c>
      <c r="F26" s="29">
        <v>0.25</v>
      </c>
      <c r="G26" s="29">
        <v>0</v>
      </c>
      <c r="H26" s="30">
        <v>11.431800000000001</v>
      </c>
      <c r="I26" s="30">
        <v>0.21260000000000001</v>
      </c>
      <c r="J26" s="14">
        <v>7</v>
      </c>
      <c r="K26" s="14">
        <v>2</v>
      </c>
      <c r="L26" s="12">
        <v>1.8599999999999998E-2</v>
      </c>
      <c r="M26" s="7">
        <v>1.08686156</v>
      </c>
      <c r="N26" s="31">
        <v>0.6</v>
      </c>
      <c r="O26" s="14">
        <f>IFERROR(VLOOKUP($C26,'site totals'!$J$2:$K$607,2,FALSE),1)</f>
        <v>156529.64060000001</v>
      </c>
      <c r="P26" s="32" t="s">
        <v>22</v>
      </c>
      <c r="Q26" s="12">
        <v>0.44795177000000003</v>
      </c>
      <c r="R26" s="29">
        <v>0.25</v>
      </c>
      <c r="S26" s="2">
        <f>IF($A26="site","",MIN(VLOOKUP($P26,margin_ranges!$A$5:$D$10,4,FALSE)/100,$Q26))</f>
        <v>0.29749999999999999</v>
      </c>
      <c r="T26" s="6">
        <f>IF(A26="placement",$J26*MIN($Q26,$S26),"")</f>
        <v>2.0825</v>
      </c>
      <c r="U26" s="6">
        <f>IF($A26="placement",T26,SUMIF($C$10:$C$6209,$C26,$T$10:$T$6209))</f>
        <v>2.0825</v>
      </c>
      <c r="V26" s="34">
        <f t="shared" si="0"/>
        <v>-6.3333333333333242E-2</v>
      </c>
      <c r="W26" s="24"/>
      <c r="X26" s="2" t="str">
        <f>IFERROR(MIN(VLOOKUP($W26,margin_ranges!$A$5:$D$10,4,FALSE),$Q26*100)/100,"")</f>
        <v/>
      </c>
      <c r="Y26" s="6">
        <f t="shared" si="1"/>
        <v>2.0825</v>
      </c>
      <c r="Z26" s="6">
        <f>IF($A26="placement",Y26,SUMIF($C$10:$C$6209,$C26,$Y$10:$Y$6209))</f>
        <v>2.0825</v>
      </c>
      <c r="AA26" s="29">
        <f t="shared" si="2"/>
        <v>-6.3333333333333242E-2</v>
      </c>
    </row>
    <row r="27" spans="1:27" hidden="1" x14ac:dyDescent="0.3">
      <c r="A27" s="8" t="s">
        <v>17</v>
      </c>
      <c r="B27" s="8" t="s">
        <v>297</v>
      </c>
      <c r="C27" s="8" t="s">
        <v>298</v>
      </c>
      <c r="D27" s="8" t="s">
        <v>11737</v>
      </c>
      <c r="E27" s="8" t="s">
        <v>11738</v>
      </c>
      <c r="F27" s="29">
        <v>0.25</v>
      </c>
      <c r="G27" s="29">
        <v>0</v>
      </c>
      <c r="H27" s="30">
        <v>1.2359</v>
      </c>
      <c r="I27" s="30">
        <v>0.14069999999999999</v>
      </c>
      <c r="J27" s="14">
        <v>7</v>
      </c>
      <c r="K27" s="14">
        <v>2</v>
      </c>
      <c r="L27" s="12">
        <v>0.1139</v>
      </c>
      <c r="M27" s="7">
        <v>1.7232487299999999</v>
      </c>
      <c r="N27" s="31">
        <v>0.8</v>
      </c>
      <c r="O27" s="14">
        <f>IFERROR(VLOOKUP($C27,'site totals'!$J$2:$K$607,2,FALSE),1)</f>
        <v>156529.64060000001</v>
      </c>
      <c r="P27" s="32" t="s">
        <v>22</v>
      </c>
      <c r="Q27" s="12">
        <v>0.53576057499999996</v>
      </c>
      <c r="R27" s="29">
        <v>0.25</v>
      </c>
      <c r="S27" s="2">
        <f>IF($A27="site","",MIN(VLOOKUP($P27,margin_ranges!$A$5:$D$10,4,FALSE)/100,$Q27))</f>
        <v>0.29749999999999999</v>
      </c>
      <c r="T27" s="6">
        <f>IF(A27="placement",$J27*MIN($Q27,$S27),"")</f>
        <v>2.0825</v>
      </c>
      <c r="U27" s="6">
        <f>IF($A27="placement",T27,SUMIF($C$10:$C$6209,$C27,$T$10:$T$6209))</f>
        <v>2.0825</v>
      </c>
      <c r="V27" s="34">
        <f t="shared" si="0"/>
        <v>-6.3333333333333242E-2</v>
      </c>
      <c r="W27" s="24"/>
      <c r="X27" s="2" t="str">
        <f>IFERROR(MIN(VLOOKUP($W27,margin_ranges!$A$5:$D$10,4,FALSE),$Q27*100)/100,"")</f>
        <v/>
      </c>
      <c r="Y27" s="6">
        <f t="shared" si="1"/>
        <v>2.0825</v>
      </c>
      <c r="Z27" s="6">
        <f>IF($A27="placement",Y27,SUMIF($C$10:$C$6209,$C27,$Y$10:$Y$6209))</f>
        <v>2.0825</v>
      </c>
      <c r="AA27" s="29">
        <f t="shared" si="2"/>
        <v>-6.3333333333333242E-2</v>
      </c>
    </row>
    <row r="28" spans="1:27" hidden="1" x14ac:dyDescent="0.3">
      <c r="A28" s="8" t="s">
        <v>17</v>
      </c>
      <c r="B28" s="8" t="s">
        <v>297</v>
      </c>
      <c r="C28" s="8" t="s">
        <v>298</v>
      </c>
      <c r="D28" s="8" t="s">
        <v>356</v>
      </c>
      <c r="E28" s="8" t="s">
        <v>357</v>
      </c>
      <c r="F28" s="29">
        <v>0.15</v>
      </c>
      <c r="G28" s="29">
        <v>1</v>
      </c>
      <c r="H28" s="30">
        <v>51.044400000000003</v>
      </c>
      <c r="I28" s="30">
        <v>7.1984000000000004</v>
      </c>
      <c r="J28" s="14">
        <v>148</v>
      </c>
      <c r="K28" s="14">
        <v>16</v>
      </c>
      <c r="L28" s="12">
        <v>0.14099999999999999</v>
      </c>
      <c r="M28" s="7">
        <v>0.68387430000000005</v>
      </c>
      <c r="N28" s="31">
        <v>0.5</v>
      </c>
      <c r="O28" s="14">
        <f>IFERROR(VLOOKUP($C28,'site totals'!$J$2:$K$607,2,FALSE),1)</f>
        <v>156529.64060000001</v>
      </c>
      <c r="P28" s="32" t="s">
        <v>94</v>
      </c>
      <c r="Q28" s="12">
        <v>0.26887148350000001</v>
      </c>
      <c r="R28" s="29">
        <v>0.15</v>
      </c>
      <c r="S28" s="2">
        <f>IF($A28="site","",MIN(VLOOKUP($P28,margin_ranges!$A$5:$D$10,4,FALSE)/100,$Q28))</f>
        <v>0.19750000000000001</v>
      </c>
      <c r="T28" s="6">
        <f>IF(A28="placement",$J28*MIN($Q28,$S28),"")</f>
        <v>29.23</v>
      </c>
      <c r="U28" s="6">
        <f>IF($A28="placement",T28,SUMIF($C$10:$C$6209,$C28,$T$10:$T$6209))</f>
        <v>29.23</v>
      </c>
      <c r="V28" s="34">
        <f t="shared" si="0"/>
        <v>-5.5882352941176494E-2</v>
      </c>
      <c r="W28" s="24"/>
      <c r="X28" s="2" t="str">
        <f>IFERROR(MIN(VLOOKUP($W28,margin_ranges!$A$5:$D$10,4,FALSE),$Q28*100)/100,"")</f>
        <v/>
      </c>
      <c r="Y28" s="6">
        <f t="shared" si="1"/>
        <v>29.23</v>
      </c>
      <c r="Z28" s="6">
        <f>IF($A28="placement",Y28,SUMIF($C$10:$C$6209,$C28,$Y$10:$Y$6209))</f>
        <v>29.23</v>
      </c>
      <c r="AA28" s="29">
        <f t="shared" si="2"/>
        <v>-5.5882352941176494E-2</v>
      </c>
    </row>
    <row r="29" spans="1:27" hidden="1" x14ac:dyDescent="0.3">
      <c r="A29" s="8" t="s">
        <v>17</v>
      </c>
      <c r="B29" s="8" t="s">
        <v>297</v>
      </c>
      <c r="C29" s="8" t="s">
        <v>298</v>
      </c>
      <c r="D29" s="8" t="s">
        <v>329</v>
      </c>
      <c r="E29" s="8" t="s">
        <v>330</v>
      </c>
      <c r="F29" s="29">
        <v>0.15</v>
      </c>
      <c r="G29" s="29">
        <v>0</v>
      </c>
      <c r="H29" s="30">
        <v>10.7593</v>
      </c>
      <c r="I29" s="30">
        <v>4.0235000000000003</v>
      </c>
      <c r="J29" s="14">
        <v>149</v>
      </c>
      <c r="K29" s="14">
        <v>15</v>
      </c>
      <c r="L29" s="12">
        <v>0.374</v>
      </c>
      <c r="M29" s="7">
        <v>1.23740169</v>
      </c>
      <c r="N29" s="31">
        <v>0.75</v>
      </c>
      <c r="O29" s="14">
        <f>IFERROR(VLOOKUP($C29,'site totals'!$J$2:$K$607,2,FALSE),1)</f>
        <v>156529.64060000001</v>
      </c>
      <c r="P29" s="32" t="s">
        <v>94</v>
      </c>
      <c r="Q29" s="12">
        <v>0.393891245</v>
      </c>
      <c r="R29" s="29">
        <v>0.15</v>
      </c>
      <c r="S29" s="2">
        <f>IF($A29="site","",MIN(VLOOKUP($P29,margin_ranges!$A$5:$D$10,4,FALSE)/100,$Q29))</f>
        <v>0.19750000000000001</v>
      </c>
      <c r="T29" s="6">
        <f>IF(A29="placement",$J29*MIN($Q29,$S29),"")</f>
        <v>29.427500000000002</v>
      </c>
      <c r="U29" s="6">
        <f>IF($A29="placement",T29,SUMIF($C$10:$C$6209,$C29,$T$10:$T$6209))</f>
        <v>29.427500000000002</v>
      </c>
      <c r="V29" s="34">
        <f t="shared" si="0"/>
        <v>-5.5882352941176494E-2</v>
      </c>
      <c r="W29" s="24"/>
      <c r="X29" s="2" t="str">
        <f>IFERROR(MIN(VLOOKUP($W29,margin_ranges!$A$5:$D$10,4,FALSE),$Q29*100)/100,"")</f>
        <v/>
      </c>
      <c r="Y29" s="6">
        <f t="shared" si="1"/>
        <v>29.427500000000002</v>
      </c>
      <c r="Z29" s="6">
        <f>IF($A29="placement",Y29,SUMIF($C$10:$C$6209,$C29,$Y$10:$Y$6209))</f>
        <v>29.427500000000002</v>
      </c>
      <c r="AA29" s="29">
        <f t="shared" si="2"/>
        <v>-5.5882352941176494E-2</v>
      </c>
    </row>
    <row r="30" spans="1:27" hidden="1" x14ac:dyDescent="0.3">
      <c r="A30" s="8" t="s">
        <v>17</v>
      </c>
      <c r="B30" s="8" t="s">
        <v>297</v>
      </c>
      <c r="C30" s="8" t="s">
        <v>298</v>
      </c>
      <c r="D30" s="8" t="s">
        <v>391</v>
      </c>
      <c r="E30" s="8" t="s">
        <v>392</v>
      </c>
      <c r="F30" s="29">
        <v>0.15</v>
      </c>
      <c r="G30" s="29">
        <v>1</v>
      </c>
      <c r="H30" s="30">
        <v>45.234299999999998</v>
      </c>
      <c r="I30" s="30">
        <v>4.0751999999999997</v>
      </c>
      <c r="J30" s="14">
        <v>155</v>
      </c>
      <c r="K30" s="14">
        <v>16</v>
      </c>
      <c r="L30" s="12">
        <v>9.01E-2</v>
      </c>
      <c r="M30" s="7">
        <v>1.2673759499999999</v>
      </c>
      <c r="N30" s="31">
        <v>1</v>
      </c>
      <c r="O30" s="14">
        <f>IFERROR(VLOOKUP($C30,'site totals'!$J$2:$K$607,2,FALSE),1)</f>
        <v>156529.64060000001</v>
      </c>
      <c r="P30" s="32" t="s">
        <v>94</v>
      </c>
      <c r="Q30" s="12">
        <v>0.2109681417</v>
      </c>
      <c r="R30" s="29">
        <v>0.15</v>
      </c>
      <c r="S30" s="2">
        <f>IF($A30="site","",MIN(VLOOKUP($P30,margin_ranges!$A$5:$D$10,4,FALSE)/100,$Q30))</f>
        <v>0.19750000000000001</v>
      </c>
      <c r="T30" s="6">
        <f>IF(A30="placement",$J30*MIN($Q30,$S30),"")</f>
        <v>30.612500000000001</v>
      </c>
      <c r="U30" s="6">
        <f>IF($A30="placement",T30,SUMIF($C$10:$C$6209,$C30,$T$10:$T$6209))</f>
        <v>30.612500000000001</v>
      </c>
      <c r="V30" s="34">
        <f t="shared" si="0"/>
        <v>-5.5882352941176494E-2</v>
      </c>
      <c r="W30" s="24"/>
      <c r="X30" s="2" t="str">
        <f>IFERROR(MIN(VLOOKUP($W30,margin_ranges!$A$5:$D$10,4,FALSE),$Q30*100)/100,"")</f>
        <v/>
      </c>
      <c r="Y30" s="6">
        <f t="shared" si="1"/>
        <v>30.612500000000001</v>
      </c>
      <c r="Z30" s="6">
        <f>IF($A30="placement",Y30,SUMIF($C$10:$C$6209,$C30,$Y$10:$Y$6209))</f>
        <v>30.612500000000001</v>
      </c>
      <c r="AA30" s="29">
        <f t="shared" si="2"/>
        <v>-5.5882352941176494E-2</v>
      </c>
    </row>
    <row r="31" spans="1:27" hidden="1" x14ac:dyDescent="0.3">
      <c r="A31" s="8" t="s">
        <v>17</v>
      </c>
      <c r="B31" s="8" t="s">
        <v>297</v>
      </c>
      <c r="C31" s="8" t="s">
        <v>298</v>
      </c>
      <c r="D31" s="8" t="s">
        <v>527</v>
      </c>
      <c r="E31" s="8" t="s">
        <v>528</v>
      </c>
      <c r="F31" s="29">
        <v>0.149999999999999</v>
      </c>
      <c r="G31" s="29">
        <v>1</v>
      </c>
      <c r="H31" s="30">
        <v>48.625700000000002</v>
      </c>
      <c r="I31" s="30">
        <v>2.8058000000000001</v>
      </c>
      <c r="J31" s="14">
        <v>169</v>
      </c>
      <c r="K31" s="14">
        <v>17</v>
      </c>
      <c r="L31" s="12">
        <v>5.7700000000000001E-2</v>
      </c>
      <c r="M31" s="7">
        <v>2.0061047300000001</v>
      </c>
      <c r="N31" s="31">
        <v>1.5</v>
      </c>
      <c r="O31" s="14">
        <f>IFERROR(VLOOKUP($C31,'site totals'!$J$2:$K$607,2,FALSE),1)</f>
        <v>156529.64060000001</v>
      </c>
      <c r="P31" s="32" t="s">
        <v>94</v>
      </c>
      <c r="Q31" s="12">
        <v>0.25228230829999998</v>
      </c>
      <c r="R31" s="29">
        <v>0.15</v>
      </c>
      <c r="S31" s="2">
        <f>IF($A31="site","",MIN(VLOOKUP($P31,margin_ranges!$A$5:$D$10,4,FALSE)/100,$Q31))</f>
        <v>0.19750000000000001</v>
      </c>
      <c r="T31" s="6">
        <f>IF(A31="placement",$J31*MIN($Q31,$S31),"")</f>
        <v>33.377500000000005</v>
      </c>
      <c r="U31" s="6">
        <f>IF($A31="placement",T31,SUMIF($C$10:$C$6209,$C31,$T$10:$T$6209))</f>
        <v>33.377500000000005</v>
      </c>
      <c r="V31" s="34">
        <f t="shared" si="0"/>
        <v>-5.5882352941176494E-2</v>
      </c>
      <c r="W31" s="24"/>
      <c r="X31" s="2" t="str">
        <f>IFERROR(MIN(VLOOKUP($W31,margin_ranges!$A$5:$D$10,4,FALSE),$Q31*100)/100,"")</f>
        <v/>
      </c>
      <c r="Y31" s="6">
        <f t="shared" si="1"/>
        <v>33.377500000000005</v>
      </c>
      <c r="Z31" s="6">
        <f>IF($A31="placement",Y31,SUMIF($C$10:$C$6209,$C31,$Y$10:$Y$6209))</f>
        <v>33.377500000000005</v>
      </c>
      <c r="AA31" s="29">
        <f t="shared" si="2"/>
        <v>-5.5882352941176494E-2</v>
      </c>
    </row>
    <row r="32" spans="1:27" hidden="1" x14ac:dyDescent="0.3">
      <c r="A32" s="8" t="s">
        <v>17</v>
      </c>
      <c r="B32" s="8" t="s">
        <v>297</v>
      </c>
      <c r="C32" s="8" t="s">
        <v>298</v>
      </c>
      <c r="D32" s="8" t="s">
        <v>403</v>
      </c>
      <c r="E32" s="8" t="s">
        <v>404</v>
      </c>
      <c r="F32" s="29">
        <v>0.15</v>
      </c>
      <c r="G32" s="29">
        <v>1</v>
      </c>
      <c r="H32" s="30">
        <v>474.51089999999999</v>
      </c>
      <c r="I32" s="30">
        <v>71.839299999999994</v>
      </c>
      <c r="J32" s="14">
        <v>3668</v>
      </c>
      <c r="K32" s="14">
        <v>382</v>
      </c>
      <c r="L32" s="12">
        <v>0.15140000000000001</v>
      </c>
      <c r="M32" s="7">
        <v>1.7021226</v>
      </c>
      <c r="N32" s="31">
        <v>0.75</v>
      </c>
      <c r="O32" s="14">
        <f>IFERROR(VLOOKUP($C32,'site totals'!$J$2:$K$607,2,FALSE),1)</f>
        <v>156529.64060000001</v>
      </c>
      <c r="P32" s="32" t="s">
        <v>94</v>
      </c>
      <c r="Q32" s="12">
        <v>0.55937368899999995</v>
      </c>
      <c r="R32" s="29">
        <v>0.15</v>
      </c>
      <c r="S32" s="2">
        <f>IF($A32="site","",MIN(VLOOKUP($P32,margin_ranges!$A$5:$D$10,4,FALSE)/100,$Q32))</f>
        <v>0.19750000000000001</v>
      </c>
      <c r="T32" s="6">
        <f>IF(A32="placement",$J32*MIN($Q32,$S32),"")</f>
        <v>724.43000000000006</v>
      </c>
      <c r="U32" s="6">
        <f>IF($A32="placement",T32,SUMIF($C$10:$C$6209,$C32,$T$10:$T$6209))</f>
        <v>724.43000000000006</v>
      </c>
      <c r="V32" s="34">
        <f t="shared" si="0"/>
        <v>-5.5882352941176494E-2</v>
      </c>
      <c r="W32" s="24"/>
      <c r="X32" s="2" t="str">
        <f>IFERROR(MIN(VLOOKUP($W32,margin_ranges!$A$5:$D$10,4,FALSE),$Q32*100)/100,"")</f>
        <v/>
      </c>
      <c r="Y32" s="6">
        <f t="shared" si="1"/>
        <v>724.43000000000006</v>
      </c>
      <c r="Z32" s="6">
        <f>IF($A32="placement",Y32,SUMIF($C$10:$C$6209,$C32,$Y$10:$Y$6209))</f>
        <v>724.43000000000006</v>
      </c>
      <c r="AA32" s="29">
        <f t="shared" si="2"/>
        <v>-5.5882352941176494E-2</v>
      </c>
    </row>
    <row r="33" spans="1:27" hidden="1" x14ac:dyDescent="0.3">
      <c r="A33" s="8" t="s">
        <v>17</v>
      </c>
      <c r="B33" s="8" t="s">
        <v>297</v>
      </c>
      <c r="C33" s="8" t="s">
        <v>298</v>
      </c>
      <c r="D33" s="8" t="s">
        <v>352</v>
      </c>
      <c r="E33" s="8" t="s">
        <v>353</v>
      </c>
      <c r="F33" s="29">
        <v>0.15</v>
      </c>
      <c r="G33" s="29">
        <v>0</v>
      </c>
      <c r="H33" s="30">
        <v>37.680599999999998</v>
      </c>
      <c r="I33" s="30">
        <v>2.2999000000000001</v>
      </c>
      <c r="J33" s="14">
        <v>36</v>
      </c>
      <c r="K33" s="14">
        <v>4</v>
      </c>
      <c r="L33" s="12">
        <v>6.0999999999999999E-2</v>
      </c>
      <c r="M33" s="7">
        <v>0.52714764999999997</v>
      </c>
      <c r="N33" s="31">
        <v>0.15</v>
      </c>
      <c r="O33" s="14">
        <f>IFERROR(VLOOKUP($C33,'site totals'!$J$2:$K$607,2,FALSE),1)</f>
        <v>156529.64060000001</v>
      </c>
      <c r="P33" s="32" t="s">
        <v>94</v>
      </c>
      <c r="Q33" s="12">
        <v>0.71544974110000004</v>
      </c>
      <c r="R33" s="29">
        <v>0.15</v>
      </c>
      <c r="S33" s="2">
        <f>IF($A33="site","",MIN(VLOOKUP($P33,margin_ranges!$A$5:$D$10,4,FALSE)/100,$Q33))</f>
        <v>0.19750000000000001</v>
      </c>
      <c r="T33" s="6">
        <f>IF(A33="placement",$J33*MIN($Q33,$S33),"")</f>
        <v>7.11</v>
      </c>
      <c r="U33" s="6">
        <f>IF($A33="placement",T33,SUMIF($C$10:$C$6209,$C33,$T$10:$T$6209))</f>
        <v>7.11</v>
      </c>
      <c r="V33" s="34">
        <f t="shared" si="0"/>
        <v>-5.5882352941176383E-2</v>
      </c>
      <c r="W33" s="24"/>
      <c r="X33" s="2" t="str">
        <f>IFERROR(MIN(VLOOKUP($W33,margin_ranges!$A$5:$D$10,4,FALSE),$Q33*100)/100,"")</f>
        <v/>
      </c>
      <c r="Y33" s="6">
        <f t="shared" si="1"/>
        <v>7.11</v>
      </c>
      <c r="Z33" s="6">
        <f>IF($A33="placement",Y33,SUMIF($C$10:$C$6209,$C33,$Y$10:$Y$6209))</f>
        <v>7.11</v>
      </c>
      <c r="AA33" s="29">
        <f t="shared" si="2"/>
        <v>-5.5882352941176383E-2</v>
      </c>
    </row>
    <row r="34" spans="1:27" hidden="1" x14ac:dyDescent="0.3">
      <c r="A34" s="8" t="s">
        <v>17</v>
      </c>
      <c r="B34" s="8" t="s">
        <v>297</v>
      </c>
      <c r="C34" s="8" t="s">
        <v>298</v>
      </c>
      <c r="D34" s="8" t="s">
        <v>335</v>
      </c>
      <c r="E34" s="8" t="s">
        <v>336</v>
      </c>
      <c r="F34" s="29">
        <v>0.15</v>
      </c>
      <c r="G34" s="29">
        <v>0</v>
      </c>
      <c r="H34" s="30">
        <v>32.081400000000002</v>
      </c>
      <c r="I34" s="30">
        <v>10.3125</v>
      </c>
      <c r="J34" s="14">
        <v>327</v>
      </c>
      <c r="K34" s="14">
        <v>33</v>
      </c>
      <c r="L34" s="12">
        <v>0.32140000000000002</v>
      </c>
      <c r="M34" s="7">
        <v>1.0564460600000001</v>
      </c>
      <c r="N34" s="31">
        <v>0.75</v>
      </c>
      <c r="O34" s="14">
        <f>IFERROR(VLOOKUP($C34,'site totals'!$J$2:$K$607,2,FALSE),1)</f>
        <v>156529.64060000001</v>
      </c>
      <c r="P34" s="32" t="s">
        <v>94</v>
      </c>
      <c r="Q34" s="12">
        <v>0.29007260480000002</v>
      </c>
      <c r="R34" s="29">
        <v>0.15</v>
      </c>
      <c r="S34" s="2">
        <f>IF($A34="site","",MIN(VLOOKUP($P34,margin_ranges!$A$5:$D$10,4,FALSE)/100,$Q34))</f>
        <v>0.19750000000000001</v>
      </c>
      <c r="T34" s="6">
        <f>IF(A34="placement",$J34*MIN($Q34,$S34),"")</f>
        <v>64.582499999999996</v>
      </c>
      <c r="U34" s="6">
        <f>IF($A34="placement",T34,SUMIF($C$10:$C$6209,$C34,$T$10:$T$6209))</f>
        <v>64.582499999999996</v>
      </c>
      <c r="V34" s="34">
        <f t="shared" si="0"/>
        <v>-5.5882352941176383E-2</v>
      </c>
      <c r="W34" s="24"/>
      <c r="X34" s="2" t="str">
        <f>IFERROR(MIN(VLOOKUP($W34,margin_ranges!$A$5:$D$10,4,FALSE),$Q34*100)/100,"")</f>
        <v/>
      </c>
      <c r="Y34" s="6">
        <f t="shared" si="1"/>
        <v>64.582499999999996</v>
      </c>
      <c r="Z34" s="6">
        <f>IF($A34="placement",Y34,SUMIF($C$10:$C$6209,$C34,$Y$10:$Y$6209))</f>
        <v>64.582499999999996</v>
      </c>
      <c r="AA34" s="29">
        <f t="shared" si="2"/>
        <v>-5.5882352941176383E-2</v>
      </c>
    </row>
    <row r="35" spans="1:27" hidden="1" x14ac:dyDescent="0.3">
      <c r="A35" s="8" t="s">
        <v>17</v>
      </c>
      <c r="B35" s="8" t="s">
        <v>297</v>
      </c>
      <c r="C35" s="8" t="s">
        <v>298</v>
      </c>
      <c r="D35" s="8" t="s">
        <v>462</v>
      </c>
      <c r="E35" s="8" t="s">
        <v>463</v>
      </c>
      <c r="F35" s="29">
        <v>0.24</v>
      </c>
      <c r="G35" s="29">
        <v>0</v>
      </c>
      <c r="H35" s="30">
        <v>18.314599999999999</v>
      </c>
      <c r="I35" s="30">
        <v>0.60919999999999996</v>
      </c>
      <c r="J35" s="14">
        <v>75</v>
      </c>
      <c r="K35" s="14">
        <v>15</v>
      </c>
      <c r="L35" s="12">
        <v>3.3300000000000003E-2</v>
      </c>
      <c r="M35" s="7">
        <v>4.09956619</v>
      </c>
      <c r="N35" s="31">
        <v>3</v>
      </c>
      <c r="O35" s="14">
        <f>IFERROR(VLOOKUP($C35,'site totals'!$J$2:$K$607,2,FALSE),1)</f>
        <v>156529.64060000001</v>
      </c>
      <c r="P35" s="32" t="s">
        <v>22</v>
      </c>
      <c r="Q35" s="12">
        <v>0.26821525400000001</v>
      </c>
      <c r="R35" s="29">
        <v>0.24</v>
      </c>
      <c r="S35" s="2">
        <f>IF($A35="site","",MIN(VLOOKUP($P35,margin_ranges!$A$5:$D$10,4,FALSE)/100,$Q35))</f>
        <v>0.26821525400000001</v>
      </c>
      <c r="T35" s="6">
        <f>IF(A35="placement",$J35*MIN($Q35,$S35),"")</f>
        <v>20.116144050000003</v>
      </c>
      <c r="U35" s="6">
        <f>IF($A35="placement",T35,SUMIF($C$10:$C$6209,$C35,$T$10:$T$6209))</f>
        <v>20.116144050000003</v>
      </c>
      <c r="V35" s="34">
        <f t="shared" si="0"/>
        <v>-3.7125334210526328E-2</v>
      </c>
      <c r="W35" s="24"/>
      <c r="X35" s="2" t="str">
        <f>IFERROR(MIN(VLOOKUP($W35,margin_ranges!$A$5:$D$10,4,FALSE),$Q35*100)/100,"")</f>
        <v/>
      </c>
      <c r="Y35" s="6">
        <f t="shared" si="1"/>
        <v>20.116144050000003</v>
      </c>
      <c r="Z35" s="6">
        <f>IF($A35="placement",Y35,SUMIF($C$10:$C$6209,$C35,$Y$10:$Y$6209))</f>
        <v>20.116144050000003</v>
      </c>
      <c r="AA35" s="29">
        <f t="shared" si="2"/>
        <v>-3.7125334210526328E-2</v>
      </c>
    </row>
    <row r="36" spans="1:27" hidden="1" x14ac:dyDescent="0.3">
      <c r="A36" s="8" t="s">
        <v>17</v>
      </c>
      <c r="B36" s="8" t="s">
        <v>297</v>
      </c>
      <c r="C36" s="8" t="s">
        <v>298</v>
      </c>
      <c r="D36" s="8" t="s">
        <v>505</v>
      </c>
      <c r="E36" s="8" t="s">
        <v>506</v>
      </c>
      <c r="F36" s="29">
        <v>0.19</v>
      </c>
      <c r="G36" s="29">
        <v>0</v>
      </c>
      <c r="H36" s="30">
        <v>2.7791000000000001</v>
      </c>
      <c r="I36" s="30">
        <v>0.23519999999999999</v>
      </c>
      <c r="J36" s="14">
        <v>22</v>
      </c>
      <c r="K36" s="14">
        <v>4</v>
      </c>
      <c r="L36" s="12">
        <v>8.4599999999999995E-2</v>
      </c>
      <c r="M36" s="7">
        <v>3.1855451000000001</v>
      </c>
      <c r="N36" s="31">
        <v>2.5</v>
      </c>
      <c r="O36" s="14">
        <f>IFERROR(VLOOKUP($C36,'site totals'!$J$2:$K$607,2,FALSE),1)</f>
        <v>156529.64060000001</v>
      </c>
      <c r="P36" s="32" t="s">
        <v>91</v>
      </c>
      <c r="Q36" s="12">
        <v>0.21520495710000001</v>
      </c>
      <c r="R36" s="29">
        <v>0.19</v>
      </c>
      <c r="S36" s="2">
        <f>IF($A36="site","",MIN(VLOOKUP($P36,margin_ranges!$A$5:$D$10,4,FALSE)/100,$Q36))</f>
        <v>0.21520495710000001</v>
      </c>
      <c r="T36" s="6">
        <f>IF(A36="placement",$J36*MIN($Q36,$S36),"")</f>
        <v>4.7345090562000003</v>
      </c>
      <c r="U36" s="6">
        <f>IF($A36="placement",T36,SUMIF($C$10:$C$6209,$C36,$T$10:$T$6209))</f>
        <v>4.7345090562000003</v>
      </c>
      <c r="V36" s="34">
        <f t="shared" si="0"/>
        <v>-3.1117230987654398E-2</v>
      </c>
      <c r="W36" s="24"/>
      <c r="X36" s="2" t="str">
        <f>IFERROR(MIN(VLOOKUP($W36,margin_ranges!$A$5:$D$10,4,FALSE),$Q36*100)/100,"")</f>
        <v/>
      </c>
      <c r="Y36" s="6">
        <f t="shared" si="1"/>
        <v>4.7345090562000003</v>
      </c>
      <c r="Z36" s="6">
        <f>IF($A36="placement",Y36,SUMIF($C$10:$C$6209,$C36,$Y$10:$Y$6209))</f>
        <v>4.7345090562000003</v>
      </c>
      <c r="AA36" s="29">
        <f t="shared" si="2"/>
        <v>-3.1117230987654398E-2</v>
      </c>
    </row>
    <row r="37" spans="1:27" hidden="1" x14ac:dyDescent="0.3">
      <c r="A37" s="8" t="s">
        <v>17</v>
      </c>
      <c r="B37" s="8" t="s">
        <v>297</v>
      </c>
      <c r="C37" s="8" t="s">
        <v>298</v>
      </c>
      <c r="D37" s="8" t="s">
        <v>539</v>
      </c>
      <c r="E37" s="8" t="s">
        <v>540</v>
      </c>
      <c r="F37" s="29">
        <v>0.3</v>
      </c>
      <c r="G37" s="29">
        <v>1</v>
      </c>
      <c r="H37" s="30">
        <v>155.17859999999999</v>
      </c>
      <c r="I37" s="30">
        <v>20.2072</v>
      </c>
      <c r="J37" s="14">
        <v>1334</v>
      </c>
      <c r="K37" s="14">
        <v>323</v>
      </c>
      <c r="L37" s="12">
        <v>0.13020000000000001</v>
      </c>
      <c r="M37" s="7">
        <v>2.1998473000000001</v>
      </c>
      <c r="N37" s="31">
        <v>1.5</v>
      </c>
      <c r="O37" s="14">
        <f>IFERROR(VLOOKUP($C37,'site totals'!$J$2:$K$607,2,FALSE),1)</f>
        <v>156529.64060000001</v>
      </c>
      <c r="P37" s="32" t="s">
        <v>161</v>
      </c>
      <c r="Q37" s="12">
        <v>0.3181344894</v>
      </c>
      <c r="R37" s="29">
        <v>0.3</v>
      </c>
      <c r="S37" s="2">
        <f>IF($A37="site","",MIN(VLOOKUP($P37,margin_ranges!$A$5:$D$10,4,FALSE)/100,$Q37))</f>
        <v>0.3181344894</v>
      </c>
      <c r="T37" s="6">
        <f>IF(A37="placement",$J37*MIN($Q37,$S37),"")</f>
        <v>424.39140885960001</v>
      </c>
      <c r="U37" s="6">
        <f>IF($A37="placement",T37,SUMIF($C$10:$C$6209,$C37,$T$10:$T$6209))</f>
        <v>424.39140885960001</v>
      </c>
      <c r="V37" s="34">
        <f t="shared" si="0"/>
        <v>-2.5906413428571362E-2</v>
      </c>
      <c r="W37" s="24"/>
      <c r="X37" s="2" t="str">
        <f>IFERROR(MIN(VLOOKUP($W37,margin_ranges!$A$5:$D$10,4,FALSE),$Q37*100)/100,"")</f>
        <v/>
      </c>
      <c r="Y37" s="6">
        <f t="shared" si="1"/>
        <v>424.39140885960001</v>
      </c>
      <c r="Z37" s="6">
        <f>IF($A37="placement",Y37,SUMIF($C$10:$C$6209,$C37,$Y$10:$Y$6209))</f>
        <v>424.39140885960001</v>
      </c>
      <c r="AA37" s="29">
        <f t="shared" si="2"/>
        <v>-2.5906413428571362E-2</v>
      </c>
    </row>
    <row r="38" spans="1:27" hidden="1" x14ac:dyDescent="0.3">
      <c r="A38" s="8" t="s">
        <v>17</v>
      </c>
      <c r="B38" s="8" t="s">
        <v>297</v>
      </c>
      <c r="C38" s="8" t="s">
        <v>298</v>
      </c>
      <c r="D38" s="8" t="s">
        <v>345</v>
      </c>
      <c r="E38" s="8" t="s">
        <v>346</v>
      </c>
      <c r="F38" s="29">
        <v>0.28999999999999998</v>
      </c>
      <c r="G38" s="29">
        <v>0</v>
      </c>
      <c r="H38" s="30">
        <v>2.2446000000000002</v>
      </c>
      <c r="I38" s="30">
        <v>0.25180000000000002</v>
      </c>
      <c r="J38" s="14">
        <v>17</v>
      </c>
      <c r="K38" s="14">
        <v>4</v>
      </c>
      <c r="L38" s="12">
        <v>0.11219999999999999</v>
      </c>
      <c r="M38" s="7">
        <v>2.3019574500000002</v>
      </c>
      <c r="N38" s="31">
        <v>1.1000000000000001</v>
      </c>
      <c r="O38" s="14">
        <f>IFERROR(VLOOKUP($C38,'site totals'!$J$2:$K$607,2,FALSE),1)</f>
        <v>156529.64060000001</v>
      </c>
      <c r="P38" s="32" t="s">
        <v>22</v>
      </c>
      <c r="Q38" s="12">
        <v>0.5221458148</v>
      </c>
      <c r="R38" s="29">
        <v>0.28999999999999998</v>
      </c>
      <c r="S38" s="2">
        <f>IF($A38="site","",MIN(VLOOKUP($P38,margin_ranges!$A$5:$D$10,4,FALSE)/100,$Q38))</f>
        <v>0.29749999999999999</v>
      </c>
      <c r="T38" s="6">
        <f>IF(A38="placement",$J38*MIN($Q38,$S38),"")</f>
        <v>5.0575000000000001</v>
      </c>
      <c r="U38" s="6">
        <f>IF($A38="placement",T38,SUMIF($C$10:$C$6209,$C38,$T$10:$T$6209))</f>
        <v>5.0575000000000001</v>
      </c>
      <c r="V38" s="34">
        <f t="shared" si="0"/>
        <v>-1.0563380281690238E-2</v>
      </c>
      <c r="W38" s="24"/>
      <c r="X38" s="2" t="str">
        <f>IFERROR(MIN(VLOOKUP($W38,margin_ranges!$A$5:$D$10,4,FALSE),$Q38*100)/100,"")</f>
        <v/>
      </c>
      <c r="Y38" s="6">
        <f t="shared" si="1"/>
        <v>5.0575000000000001</v>
      </c>
      <c r="Z38" s="6">
        <f>IF($A38="placement",Y38,SUMIF($C$10:$C$6209,$C38,$Y$10:$Y$6209))</f>
        <v>5.0575000000000001</v>
      </c>
      <c r="AA38" s="29">
        <f t="shared" si="2"/>
        <v>-1.0563380281690238E-2</v>
      </c>
    </row>
    <row r="39" spans="1:27" hidden="1" x14ac:dyDescent="0.3">
      <c r="A39" s="8" t="s">
        <v>17</v>
      </c>
      <c r="B39" s="8" t="s">
        <v>297</v>
      </c>
      <c r="C39" s="8" t="s">
        <v>298</v>
      </c>
      <c r="D39" s="8" t="s">
        <v>577</v>
      </c>
      <c r="E39" s="8" t="s">
        <v>578</v>
      </c>
      <c r="F39" s="29">
        <v>0.28999999999999998</v>
      </c>
      <c r="G39" s="29">
        <v>0</v>
      </c>
      <c r="H39" s="30">
        <v>13.647600000000001</v>
      </c>
      <c r="I39" s="30">
        <v>0.95879999999999999</v>
      </c>
      <c r="J39" s="14">
        <v>17</v>
      </c>
      <c r="K39" s="14">
        <v>4</v>
      </c>
      <c r="L39" s="12">
        <v>7.0300000000000001E-2</v>
      </c>
      <c r="M39" s="7">
        <v>0.59385383000000003</v>
      </c>
      <c r="N39" s="31">
        <v>0.15</v>
      </c>
      <c r="O39" s="14">
        <f>IFERROR(VLOOKUP($C39,'site totals'!$J$2:$K$607,2,FALSE),1)</f>
        <v>156529.64060000001</v>
      </c>
      <c r="P39" s="32" t="s">
        <v>22</v>
      </c>
      <c r="Q39" s="12">
        <v>0.74741259270000004</v>
      </c>
      <c r="R39" s="29">
        <v>0.28999999999999998</v>
      </c>
      <c r="S39" s="2">
        <f>IF($A39="site","",MIN(VLOOKUP($P39,margin_ranges!$A$5:$D$10,4,FALSE)/100,$Q39))</f>
        <v>0.29749999999999999</v>
      </c>
      <c r="T39" s="6">
        <f>IF(A39="placement",$J39*MIN($Q39,$S39),"")</f>
        <v>5.0575000000000001</v>
      </c>
      <c r="U39" s="6">
        <f>IF($A39="placement",T39,SUMIF($C$10:$C$6209,$C39,$T$10:$T$6209))</f>
        <v>5.0575000000000001</v>
      </c>
      <c r="V39" s="34">
        <f t="shared" si="0"/>
        <v>-1.0563380281690238E-2</v>
      </c>
      <c r="W39" s="24"/>
      <c r="X39" s="2" t="str">
        <f>IFERROR(MIN(VLOOKUP($W39,margin_ranges!$A$5:$D$10,4,FALSE),$Q39*100)/100,"")</f>
        <v/>
      </c>
      <c r="Y39" s="6">
        <f t="shared" si="1"/>
        <v>5.0575000000000001</v>
      </c>
      <c r="Z39" s="6">
        <f>IF($A39="placement",Y39,SUMIF($C$10:$C$6209,$C39,$Y$10:$Y$6209))</f>
        <v>5.0575000000000001</v>
      </c>
      <c r="AA39" s="29">
        <f t="shared" si="2"/>
        <v>-1.0563380281690238E-2</v>
      </c>
    </row>
    <row r="40" spans="1:27" hidden="1" x14ac:dyDescent="0.3">
      <c r="A40" s="8" t="s">
        <v>17</v>
      </c>
      <c r="B40" s="8" t="s">
        <v>297</v>
      </c>
      <c r="C40" s="8" t="s">
        <v>298</v>
      </c>
      <c r="D40" s="8" t="s">
        <v>401</v>
      </c>
      <c r="E40" s="8" t="s">
        <v>402</v>
      </c>
      <c r="F40" s="29">
        <v>0.28999999999999998</v>
      </c>
      <c r="G40" s="29">
        <v>0</v>
      </c>
      <c r="H40" s="30">
        <v>8.2796000000000003</v>
      </c>
      <c r="I40" s="30">
        <v>0.86070000000000002</v>
      </c>
      <c r="J40" s="14">
        <v>34</v>
      </c>
      <c r="K40" s="14">
        <v>9</v>
      </c>
      <c r="L40" s="12">
        <v>0.104</v>
      </c>
      <c r="M40" s="7">
        <v>1.32554357</v>
      </c>
      <c r="N40" s="31">
        <v>0.7</v>
      </c>
      <c r="O40" s="14">
        <f>IFERROR(VLOOKUP($C40,'site totals'!$J$2:$K$607,2,FALSE),1)</f>
        <v>156529.64060000001</v>
      </c>
      <c r="P40" s="32" t="s">
        <v>22</v>
      </c>
      <c r="Q40" s="12">
        <v>0.47191475510000003</v>
      </c>
      <c r="R40" s="29">
        <v>0.28999999999999998</v>
      </c>
      <c r="S40" s="2">
        <f>IF($A40="site","",MIN(VLOOKUP($P40,margin_ranges!$A$5:$D$10,4,FALSE)/100,$Q40))</f>
        <v>0.29749999999999999</v>
      </c>
      <c r="T40" s="6">
        <f>IF(A40="placement",$J40*MIN($Q40,$S40),"")</f>
        <v>10.115</v>
      </c>
      <c r="U40" s="6">
        <f>IF($A40="placement",T40,SUMIF($C$10:$C$6209,$C40,$T$10:$T$6209))</f>
        <v>10.115</v>
      </c>
      <c r="V40" s="34">
        <f t="shared" si="0"/>
        <v>-1.0563380281690238E-2</v>
      </c>
      <c r="W40" s="24"/>
      <c r="X40" s="2" t="str">
        <f>IFERROR(MIN(VLOOKUP($W40,margin_ranges!$A$5:$D$10,4,FALSE),$Q40*100)/100,"")</f>
        <v/>
      </c>
      <c r="Y40" s="6">
        <f t="shared" si="1"/>
        <v>10.115</v>
      </c>
      <c r="Z40" s="6">
        <f>IF($A40="placement",Y40,SUMIF($C$10:$C$6209,$C40,$Y$10:$Y$6209))</f>
        <v>10.115</v>
      </c>
      <c r="AA40" s="29">
        <f t="shared" si="2"/>
        <v>-1.0563380281690238E-2</v>
      </c>
    </row>
    <row r="41" spans="1:27" hidden="1" x14ac:dyDescent="0.3">
      <c r="A41" s="8" t="s">
        <v>17</v>
      </c>
      <c r="B41" s="8" t="s">
        <v>297</v>
      </c>
      <c r="C41" s="8" t="s">
        <v>298</v>
      </c>
      <c r="D41" s="8" t="s">
        <v>474</v>
      </c>
      <c r="E41" s="8" t="s">
        <v>475</v>
      </c>
      <c r="F41" s="29">
        <v>0.28999999999999998</v>
      </c>
      <c r="G41" s="29">
        <v>0</v>
      </c>
      <c r="H41" s="30">
        <v>9.4008000000000003</v>
      </c>
      <c r="I41" s="30">
        <v>2.2671000000000001</v>
      </c>
      <c r="J41" s="14">
        <v>93</v>
      </c>
      <c r="K41" s="14">
        <v>23</v>
      </c>
      <c r="L41" s="12">
        <v>0.2412</v>
      </c>
      <c r="M41" s="7">
        <v>1.3629237599999999</v>
      </c>
      <c r="N41" s="31">
        <v>0.75</v>
      </c>
      <c r="O41" s="14">
        <f>IFERROR(VLOOKUP($C41,'site totals'!$J$2:$K$607,2,FALSE),1)</f>
        <v>156529.64060000001</v>
      </c>
      <c r="P41" s="32" t="s">
        <v>22</v>
      </c>
      <c r="Q41" s="12">
        <v>0.44971243109999998</v>
      </c>
      <c r="R41" s="29">
        <v>0.28999999999999998</v>
      </c>
      <c r="S41" s="2">
        <f>IF($A41="site","",MIN(VLOOKUP($P41,margin_ranges!$A$5:$D$10,4,FALSE)/100,$Q41))</f>
        <v>0.29749999999999999</v>
      </c>
      <c r="T41" s="6">
        <f>IF(A41="placement",$J41*MIN($Q41,$S41),"")</f>
        <v>27.6675</v>
      </c>
      <c r="U41" s="6">
        <f>IF($A41="placement",T41,SUMIF($C$10:$C$6209,$C41,$T$10:$T$6209))</f>
        <v>27.6675</v>
      </c>
      <c r="V41" s="34">
        <f t="shared" si="0"/>
        <v>-1.0563380281690238E-2</v>
      </c>
      <c r="W41" s="24"/>
      <c r="X41" s="2" t="str">
        <f>IFERROR(MIN(VLOOKUP($W41,margin_ranges!$A$5:$D$10,4,FALSE),$Q41*100)/100,"")</f>
        <v/>
      </c>
      <c r="Y41" s="6">
        <f t="shared" si="1"/>
        <v>27.6675</v>
      </c>
      <c r="Z41" s="6">
        <f>IF($A41="placement",Y41,SUMIF($C$10:$C$6209,$C41,$Y$10:$Y$6209))</f>
        <v>27.6675</v>
      </c>
      <c r="AA41" s="29">
        <f t="shared" si="2"/>
        <v>-1.0563380281690238E-2</v>
      </c>
    </row>
    <row r="42" spans="1:27" hidden="1" x14ac:dyDescent="0.3">
      <c r="A42" s="8" t="s">
        <v>17</v>
      </c>
      <c r="B42" s="8" t="s">
        <v>297</v>
      </c>
      <c r="C42" s="8" t="s">
        <v>298</v>
      </c>
      <c r="D42" s="8" t="s">
        <v>549</v>
      </c>
      <c r="E42" s="8" t="s">
        <v>550</v>
      </c>
      <c r="F42" s="29">
        <v>0.28999999999999998</v>
      </c>
      <c r="G42" s="29">
        <v>1</v>
      </c>
      <c r="H42" s="30">
        <v>54.886600000000001</v>
      </c>
      <c r="I42" s="30">
        <v>3.1113</v>
      </c>
      <c r="J42" s="14">
        <v>93</v>
      </c>
      <c r="K42" s="14">
        <v>24</v>
      </c>
      <c r="L42" s="12">
        <v>5.67E-2</v>
      </c>
      <c r="M42" s="7">
        <v>0.99333302999999995</v>
      </c>
      <c r="N42" s="31">
        <v>0.5</v>
      </c>
      <c r="O42" s="14">
        <f>IFERROR(VLOOKUP($C42,'site totals'!$J$2:$K$607,2,FALSE),1)</f>
        <v>156529.64060000001</v>
      </c>
      <c r="P42" s="32" t="s">
        <v>22</v>
      </c>
      <c r="Q42" s="12">
        <v>0.49664414019999997</v>
      </c>
      <c r="R42" s="29">
        <v>0.28999999999999998</v>
      </c>
      <c r="S42" s="2">
        <f>IF($A42="site","",MIN(VLOOKUP($P42,margin_ranges!$A$5:$D$10,4,FALSE)/100,$Q42))</f>
        <v>0.29749999999999999</v>
      </c>
      <c r="T42" s="6">
        <f>IF(A42="placement",$J42*MIN($Q42,$S42),"")</f>
        <v>27.6675</v>
      </c>
      <c r="U42" s="6">
        <f>IF($A42="placement",T42,SUMIF($C$10:$C$6209,$C42,$T$10:$T$6209))</f>
        <v>27.6675</v>
      </c>
      <c r="V42" s="34">
        <f t="shared" si="0"/>
        <v>-1.0563380281690238E-2</v>
      </c>
      <c r="W42" s="24"/>
      <c r="X42" s="2" t="str">
        <f>IFERROR(MIN(VLOOKUP($W42,margin_ranges!$A$5:$D$10,4,FALSE),$Q42*100)/100,"")</f>
        <v/>
      </c>
      <c r="Y42" s="6">
        <f t="shared" si="1"/>
        <v>27.6675</v>
      </c>
      <c r="Z42" s="6">
        <f>IF($A42="placement",Y42,SUMIF($C$10:$C$6209,$C42,$Y$10:$Y$6209))</f>
        <v>27.6675</v>
      </c>
      <c r="AA42" s="29">
        <f t="shared" si="2"/>
        <v>-1.0563380281690238E-2</v>
      </c>
    </row>
    <row r="43" spans="1:27" hidden="1" x14ac:dyDescent="0.3">
      <c r="A43" s="8" t="s">
        <v>17</v>
      </c>
      <c r="B43" s="8" t="s">
        <v>297</v>
      </c>
      <c r="C43" s="8" t="s">
        <v>298</v>
      </c>
      <c r="D43" s="8" t="s">
        <v>519</v>
      </c>
      <c r="E43" s="8" t="s">
        <v>520</v>
      </c>
      <c r="F43" s="29">
        <v>0.28999999999999998</v>
      </c>
      <c r="G43" s="29">
        <v>0</v>
      </c>
      <c r="H43" s="30">
        <v>33.505000000000003</v>
      </c>
      <c r="I43" s="30">
        <v>5.9305000000000003</v>
      </c>
      <c r="J43" s="14">
        <v>186</v>
      </c>
      <c r="K43" s="14">
        <v>47</v>
      </c>
      <c r="L43" s="12">
        <v>0.17699999999999999</v>
      </c>
      <c r="M43" s="7">
        <v>1.04301131</v>
      </c>
      <c r="N43" s="31">
        <v>0.65</v>
      </c>
      <c r="O43" s="14">
        <f>IFERROR(VLOOKUP($C43,'site totals'!$J$2:$K$607,2,FALSE),1)</f>
        <v>156529.64060000001</v>
      </c>
      <c r="P43" s="32" t="s">
        <v>22</v>
      </c>
      <c r="Q43" s="12">
        <v>0.37680445639999999</v>
      </c>
      <c r="R43" s="29">
        <v>0.28999999999999998</v>
      </c>
      <c r="S43" s="2">
        <f>IF($A43="site","",MIN(VLOOKUP($P43,margin_ranges!$A$5:$D$10,4,FALSE)/100,$Q43))</f>
        <v>0.29749999999999999</v>
      </c>
      <c r="T43" s="6">
        <f>IF(A43="placement",$J43*MIN($Q43,$S43),"")</f>
        <v>55.335000000000001</v>
      </c>
      <c r="U43" s="6">
        <f>IF($A43="placement",T43,SUMIF($C$10:$C$6209,$C43,$T$10:$T$6209))</f>
        <v>55.335000000000001</v>
      </c>
      <c r="V43" s="34">
        <f t="shared" si="0"/>
        <v>-1.0563380281690238E-2</v>
      </c>
      <c r="W43" s="24"/>
      <c r="X43" s="2" t="str">
        <f>IFERROR(MIN(VLOOKUP($W43,margin_ranges!$A$5:$D$10,4,FALSE),$Q43*100)/100,"")</f>
        <v/>
      </c>
      <c r="Y43" s="6">
        <f t="shared" si="1"/>
        <v>55.335000000000001</v>
      </c>
      <c r="Z43" s="6">
        <f>IF($A43="placement",Y43,SUMIF($C$10:$C$6209,$C43,$Y$10:$Y$6209))</f>
        <v>55.335000000000001</v>
      </c>
      <c r="AA43" s="29">
        <f t="shared" si="2"/>
        <v>-1.0563380281690238E-2</v>
      </c>
    </row>
    <row r="44" spans="1:27" hidden="1" x14ac:dyDescent="0.3">
      <c r="A44" s="8" t="s">
        <v>17</v>
      </c>
      <c r="B44" s="8" t="s">
        <v>297</v>
      </c>
      <c r="C44" s="8" t="s">
        <v>298</v>
      </c>
      <c r="D44" s="8" t="s">
        <v>553</v>
      </c>
      <c r="E44" s="8" t="s">
        <v>554</v>
      </c>
      <c r="F44" s="29">
        <v>0.28999999999999998</v>
      </c>
      <c r="G44" s="29">
        <v>0</v>
      </c>
      <c r="H44" s="30">
        <v>25.450900000000001</v>
      </c>
      <c r="I44" s="30">
        <v>4.7119</v>
      </c>
      <c r="J44" s="14">
        <v>222</v>
      </c>
      <c r="K44" s="14">
        <v>56</v>
      </c>
      <c r="L44" s="12">
        <v>0.18509999999999999</v>
      </c>
      <c r="M44" s="7">
        <v>1.57057878</v>
      </c>
      <c r="N44" s="31">
        <v>0.8</v>
      </c>
      <c r="O44" s="14">
        <f>IFERROR(VLOOKUP($C44,'site totals'!$J$2:$K$607,2,FALSE),1)</f>
        <v>156529.64060000001</v>
      </c>
      <c r="P44" s="32" t="s">
        <v>22</v>
      </c>
      <c r="Q44" s="12">
        <v>0.49063363859999998</v>
      </c>
      <c r="R44" s="29">
        <v>0.28999999999999998</v>
      </c>
      <c r="S44" s="2">
        <f>IF($A44="site","",MIN(VLOOKUP($P44,margin_ranges!$A$5:$D$10,4,FALSE)/100,$Q44))</f>
        <v>0.29749999999999999</v>
      </c>
      <c r="T44" s="6">
        <f>IF(A44="placement",$J44*MIN($Q44,$S44),"")</f>
        <v>66.045000000000002</v>
      </c>
      <c r="U44" s="6">
        <f>IF($A44="placement",T44,SUMIF($C$10:$C$6209,$C44,$T$10:$T$6209))</f>
        <v>66.045000000000002</v>
      </c>
      <c r="V44" s="34">
        <f t="shared" si="0"/>
        <v>-1.0563380281690238E-2</v>
      </c>
      <c r="W44" s="24"/>
      <c r="X44" s="2" t="str">
        <f>IFERROR(MIN(VLOOKUP($W44,margin_ranges!$A$5:$D$10,4,FALSE),$Q44*100)/100,"")</f>
        <v/>
      </c>
      <c r="Y44" s="6">
        <f t="shared" si="1"/>
        <v>66.045000000000002</v>
      </c>
      <c r="Z44" s="6">
        <f>IF($A44="placement",Y44,SUMIF($C$10:$C$6209,$C44,$Y$10:$Y$6209))</f>
        <v>66.045000000000002</v>
      </c>
      <c r="AA44" s="29">
        <f t="shared" si="2"/>
        <v>-1.0563380281690238E-2</v>
      </c>
    </row>
    <row r="45" spans="1:27" hidden="1" x14ac:dyDescent="0.3">
      <c r="A45" s="8" t="s">
        <v>17</v>
      </c>
      <c r="B45" s="8" t="s">
        <v>297</v>
      </c>
      <c r="C45" s="8" t="s">
        <v>298</v>
      </c>
      <c r="D45" s="8" t="s">
        <v>323</v>
      </c>
      <c r="E45" s="8" t="s">
        <v>324</v>
      </c>
      <c r="F45" s="29">
        <v>0.28999999999999998</v>
      </c>
      <c r="G45" s="29">
        <v>1</v>
      </c>
      <c r="H45" s="30">
        <v>106.3822</v>
      </c>
      <c r="I45" s="30">
        <v>11.4693</v>
      </c>
      <c r="J45" s="14">
        <v>835</v>
      </c>
      <c r="K45" s="14">
        <v>211</v>
      </c>
      <c r="L45" s="12">
        <v>0.10780000000000001</v>
      </c>
      <c r="M45" s="7">
        <v>2.4278644800000002</v>
      </c>
      <c r="N45" s="31">
        <v>0.6</v>
      </c>
      <c r="O45" s="14">
        <f>IFERROR(VLOOKUP($C45,'site totals'!$J$2:$K$607,2,FALSE),1)</f>
        <v>156529.64060000001</v>
      </c>
      <c r="P45" s="32" t="s">
        <v>22</v>
      </c>
      <c r="Q45" s="12">
        <v>0.75286923790000004</v>
      </c>
      <c r="R45" s="29">
        <v>0.28999999999999998</v>
      </c>
      <c r="S45" s="2">
        <f>IF($A45="site","",MIN(VLOOKUP($P45,margin_ranges!$A$5:$D$10,4,FALSE)/100,$Q45))</f>
        <v>0.29749999999999999</v>
      </c>
      <c r="T45" s="6">
        <f>IF(A45="placement",$J45*MIN($Q45,$S45),"")</f>
        <v>248.41249999999999</v>
      </c>
      <c r="U45" s="6">
        <f>IF($A45="placement",T45,SUMIF($C$10:$C$6209,$C45,$T$10:$T$6209))</f>
        <v>248.41249999999999</v>
      </c>
      <c r="V45" s="34">
        <f t="shared" si="0"/>
        <v>-1.0563380281690238E-2</v>
      </c>
      <c r="W45" s="24"/>
      <c r="X45" s="2" t="str">
        <f>IFERROR(MIN(VLOOKUP($W45,margin_ranges!$A$5:$D$10,4,FALSE),$Q45*100)/100,"")</f>
        <v/>
      </c>
      <c r="Y45" s="6">
        <f t="shared" si="1"/>
        <v>248.41249999999999</v>
      </c>
      <c r="Z45" s="6">
        <f>IF($A45="placement",Y45,SUMIF($C$10:$C$6209,$C45,$Y$10:$Y$6209))</f>
        <v>248.41249999999999</v>
      </c>
      <c r="AA45" s="29">
        <f t="shared" si="2"/>
        <v>-1.0563380281690238E-2</v>
      </c>
    </row>
    <row r="46" spans="1:27" hidden="1" x14ac:dyDescent="0.3">
      <c r="A46" s="8" t="s">
        <v>17</v>
      </c>
      <c r="B46" s="8" t="s">
        <v>297</v>
      </c>
      <c r="C46" s="8" t="s">
        <v>298</v>
      </c>
      <c r="D46" s="8" t="s">
        <v>559</v>
      </c>
      <c r="E46" s="8" t="s">
        <v>560</v>
      </c>
      <c r="F46" s="29">
        <v>0.28999999999999998</v>
      </c>
      <c r="G46" s="29">
        <v>0</v>
      </c>
      <c r="H46" s="30">
        <v>1.0559000000000001</v>
      </c>
      <c r="I46" s="30">
        <v>0.22689999999999999</v>
      </c>
      <c r="J46" s="14">
        <v>9</v>
      </c>
      <c r="K46" s="14">
        <v>2</v>
      </c>
      <c r="L46" s="12">
        <v>0.21490000000000001</v>
      </c>
      <c r="M46" s="7">
        <v>1.2828454499999999</v>
      </c>
      <c r="N46" s="31">
        <v>0.75</v>
      </c>
      <c r="O46" s="14">
        <f>IFERROR(VLOOKUP($C46,'site totals'!$J$2:$K$607,2,FALSE),1)</f>
        <v>156529.64060000001</v>
      </c>
      <c r="P46" s="32" t="s">
        <v>22</v>
      </c>
      <c r="Q46" s="12">
        <v>0.41536215529999998</v>
      </c>
      <c r="R46" s="29">
        <v>0.28999999999999998</v>
      </c>
      <c r="S46" s="2">
        <f>IF($A46="site","",MIN(VLOOKUP($P46,margin_ranges!$A$5:$D$10,4,FALSE)/100,$Q46))</f>
        <v>0.29749999999999999</v>
      </c>
      <c r="T46" s="6">
        <f>IF(A46="placement",$J46*MIN($Q46,$S46),"")</f>
        <v>2.6774999999999998</v>
      </c>
      <c r="U46" s="6">
        <f>IF($A46="placement",T46,SUMIF($C$10:$C$6209,$C46,$T$10:$T$6209))</f>
        <v>2.6774999999999998</v>
      </c>
      <c r="V46" s="34">
        <f t="shared" si="0"/>
        <v>-1.0563380281690127E-2</v>
      </c>
      <c r="W46" s="24"/>
      <c r="X46" s="2" t="str">
        <f>IFERROR(MIN(VLOOKUP($W46,margin_ranges!$A$5:$D$10,4,FALSE),$Q46*100)/100,"")</f>
        <v/>
      </c>
      <c r="Y46" s="6">
        <f t="shared" si="1"/>
        <v>2.6774999999999998</v>
      </c>
      <c r="Z46" s="6">
        <f>IF($A46="placement",Y46,SUMIF($C$10:$C$6209,$C46,$Y$10:$Y$6209))</f>
        <v>2.6774999999999998</v>
      </c>
      <c r="AA46" s="29">
        <f t="shared" si="2"/>
        <v>-1.0563380281690127E-2</v>
      </c>
    </row>
    <row r="47" spans="1:27" hidden="1" x14ac:dyDescent="0.3">
      <c r="A47" s="8" t="s">
        <v>17</v>
      </c>
      <c r="B47" s="8" t="s">
        <v>297</v>
      </c>
      <c r="C47" s="8" t="s">
        <v>298</v>
      </c>
      <c r="D47" s="8" t="s">
        <v>420</v>
      </c>
      <c r="E47" s="8" t="s">
        <v>421</v>
      </c>
      <c r="F47" s="29">
        <v>0.28999999999999998</v>
      </c>
      <c r="G47" s="29">
        <v>1</v>
      </c>
      <c r="H47" s="30">
        <v>116.08069999999999</v>
      </c>
      <c r="I47" s="30">
        <v>0.52910000000000001</v>
      </c>
      <c r="J47" s="14">
        <v>13</v>
      </c>
      <c r="K47" s="14">
        <v>3</v>
      </c>
      <c r="L47" s="12">
        <v>4.5999999999999999E-3</v>
      </c>
      <c r="M47" s="7">
        <v>0.81147407999999999</v>
      </c>
      <c r="N47" s="31">
        <v>0.3</v>
      </c>
      <c r="O47" s="14">
        <f>IFERROR(VLOOKUP($C47,'site totals'!$J$2:$K$607,2,FALSE),1)</f>
        <v>156529.64060000001</v>
      </c>
      <c r="P47" s="32" t="s">
        <v>22</v>
      </c>
      <c r="Q47" s="12">
        <v>0.63030242540000003</v>
      </c>
      <c r="R47" s="29">
        <v>0.28999999999999998</v>
      </c>
      <c r="S47" s="2">
        <f>IF($A47="site","",MIN(VLOOKUP($P47,margin_ranges!$A$5:$D$10,4,FALSE)/100,$Q47))</f>
        <v>0.29749999999999999</v>
      </c>
      <c r="T47" s="6">
        <f>IF(A47="placement",$J47*MIN($Q47,$S47),"")</f>
        <v>3.8674999999999997</v>
      </c>
      <c r="U47" s="6">
        <f>IF($A47="placement",T47,SUMIF($C$10:$C$6209,$C47,$T$10:$T$6209))</f>
        <v>3.8674999999999997</v>
      </c>
      <c r="V47" s="34">
        <f t="shared" si="0"/>
        <v>-1.0563380281690127E-2</v>
      </c>
      <c r="W47" s="24"/>
      <c r="X47" s="2" t="str">
        <f>IFERROR(MIN(VLOOKUP($W47,margin_ranges!$A$5:$D$10,4,FALSE),$Q47*100)/100,"")</f>
        <v/>
      </c>
      <c r="Y47" s="6">
        <f t="shared" si="1"/>
        <v>3.8674999999999997</v>
      </c>
      <c r="Z47" s="6">
        <f>IF($A47="placement",Y47,SUMIF($C$10:$C$6209,$C47,$Y$10:$Y$6209))</f>
        <v>3.8674999999999997</v>
      </c>
      <c r="AA47" s="29">
        <f t="shared" si="2"/>
        <v>-1.0563380281690127E-2</v>
      </c>
    </row>
    <row r="48" spans="1:27" hidden="1" x14ac:dyDescent="0.3">
      <c r="A48" s="8" t="s">
        <v>17</v>
      </c>
      <c r="B48" s="8" t="s">
        <v>297</v>
      </c>
      <c r="C48" s="8" t="s">
        <v>298</v>
      </c>
      <c r="D48" s="8" t="s">
        <v>448</v>
      </c>
      <c r="E48" s="8" t="s">
        <v>449</v>
      </c>
      <c r="F48" s="29">
        <v>0.28999999999999998</v>
      </c>
      <c r="G48" s="29">
        <v>1</v>
      </c>
      <c r="H48" s="30">
        <v>219.66200000000001</v>
      </c>
      <c r="I48" s="30">
        <v>0.96740000000000004</v>
      </c>
      <c r="J48" s="14">
        <v>18</v>
      </c>
      <c r="K48" s="14">
        <v>5</v>
      </c>
      <c r="L48" s="12">
        <v>4.4000000000000003E-3</v>
      </c>
      <c r="M48" s="7">
        <v>0.62231411000000003</v>
      </c>
      <c r="N48" s="31">
        <v>0.3</v>
      </c>
      <c r="O48" s="14">
        <f>IFERROR(VLOOKUP($C48,'site totals'!$J$2:$K$607,2,FALSE),1)</f>
        <v>156529.64060000001</v>
      </c>
      <c r="P48" s="32" t="s">
        <v>22</v>
      </c>
      <c r="Q48" s="12">
        <v>0.51792833410000005</v>
      </c>
      <c r="R48" s="29">
        <v>0.28999999999999998</v>
      </c>
      <c r="S48" s="2">
        <f>IF($A48="site","",MIN(VLOOKUP($P48,margin_ranges!$A$5:$D$10,4,FALSE)/100,$Q48))</f>
        <v>0.29749999999999999</v>
      </c>
      <c r="T48" s="6">
        <f>IF(A48="placement",$J48*MIN($Q48,$S48),"")</f>
        <v>5.3549999999999995</v>
      </c>
      <c r="U48" s="6">
        <f>IF($A48="placement",T48,SUMIF($C$10:$C$6209,$C48,$T$10:$T$6209))</f>
        <v>5.3549999999999995</v>
      </c>
      <c r="V48" s="34">
        <f t="shared" si="0"/>
        <v>-1.0563380281690127E-2</v>
      </c>
      <c r="W48" s="24"/>
      <c r="X48" s="2" t="str">
        <f>IFERROR(MIN(VLOOKUP($W48,margin_ranges!$A$5:$D$10,4,FALSE),$Q48*100)/100,"")</f>
        <v/>
      </c>
      <c r="Y48" s="6">
        <f t="shared" si="1"/>
        <v>5.3549999999999995</v>
      </c>
      <c r="Z48" s="6">
        <f>IF($A48="placement",Y48,SUMIF($C$10:$C$6209,$C48,$Y$10:$Y$6209))</f>
        <v>5.3549999999999995</v>
      </c>
      <c r="AA48" s="29">
        <f t="shared" si="2"/>
        <v>-1.0563380281690127E-2</v>
      </c>
    </row>
    <row r="49" spans="1:27" hidden="1" x14ac:dyDescent="0.3">
      <c r="A49" s="8" t="s">
        <v>17</v>
      </c>
      <c r="B49" s="8" t="s">
        <v>297</v>
      </c>
      <c r="C49" s="8" t="s">
        <v>298</v>
      </c>
      <c r="D49" s="8" t="s">
        <v>501</v>
      </c>
      <c r="E49" s="8" t="s">
        <v>502</v>
      </c>
      <c r="F49" s="29">
        <v>0.28999999999999998</v>
      </c>
      <c r="G49" s="29">
        <v>0</v>
      </c>
      <c r="H49" s="30">
        <v>8.0684000000000005</v>
      </c>
      <c r="I49" s="30">
        <v>0.60509999999999997</v>
      </c>
      <c r="J49" s="14">
        <v>22</v>
      </c>
      <c r="K49" s="14">
        <v>5</v>
      </c>
      <c r="L49" s="12">
        <v>7.4999999999999997E-2</v>
      </c>
      <c r="M49" s="7">
        <v>1.19484122</v>
      </c>
      <c r="N49" s="31">
        <v>0.7</v>
      </c>
      <c r="O49" s="14">
        <f>IFERROR(VLOOKUP($C49,'site totals'!$J$2:$K$607,2,FALSE),1)</f>
        <v>156529.64060000001</v>
      </c>
      <c r="P49" s="32" t="s">
        <v>22</v>
      </c>
      <c r="Q49" s="12">
        <v>0.41414810060000001</v>
      </c>
      <c r="R49" s="29">
        <v>0.28999999999999998</v>
      </c>
      <c r="S49" s="2">
        <f>IF($A49="site","",MIN(VLOOKUP($P49,margin_ranges!$A$5:$D$10,4,FALSE)/100,$Q49))</f>
        <v>0.29749999999999999</v>
      </c>
      <c r="T49" s="6">
        <f>IF(A49="placement",$J49*MIN($Q49,$S49),"")</f>
        <v>6.5449999999999999</v>
      </c>
      <c r="U49" s="6">
        <f>IF($A49="placement",T49,SUMIF($C$10:$C$6209,$C49,$T$10:$T$6209))</f>
        <v>6.5449999999999999</v>
      </c>
      <c r="V49" s="34">
        <f t="shared" si="0"/>
        <v>-1.0563380281690127E-2</v>
      </c>
      <c r="W49" s="24"/>
      <c r="X49" s="2" t="str">
        <f>IFERROR(MIN(VLOOKUP($W49,margin_ranges!$A$5:$D$10,4,FALSE),$Q49*100)/100,"")</f>
        <v/>
      </c>
      <c r="Y49" s="6">
        <f t="shared" si="1"/>
        <v>6.5449999999999999</v>
      </c>
      <c r="Z49" s="6">
        <f>IF($A49="placement",Y49,SUMIF($C$10:$C$6209,$C49,$Y$10:$Y$6209))</f>
        <v>6.5449999999999999</v>
      </c>
      <c r="AA49" s="29">
        <f t="shared" si="2"/>
        <v>-1.0563380281690127E-2</v>
      </c>
    </row>
    <row r="50" spans="1:27" hidden="1" x14ac:dyDescent="0.3">
      <c r="A50" s="8" t="s">
        <v>17</v>
      </c>
      <c r="B50" s="8" t="s">
        <v>297</v>
      </c>
      <c r="C50" s="8" t="s">
        <v>298</v>
      </c>
      <c r="D50" s="8" t="s">
        <v>407</v>
      </c>
      <c r="E50" s="8" t="s">
        <v>408</v>
      </c>
      <c r="F50" s="29">
        <v>0.28999999999999998</v>
      </c>
      <c r="G50" s="29">
        <v>0</v>
      </c>
      <c r="H50" s="30">
        <v>6.9150999999999998</v>
      </c>
      <c r="I50" s="30">
        <v>0.34429999999999999</v>
      </c>
      <c r="J50" s="14">
        <v>23</v>
      </c>
      <c r="K50" s="14">
        <v>6</v>
      </c>
      <c r="L50" s="12">
        <v>4.9799999999999997E-2</v>
      </c>
      <c r="M50" s="7">
        <v>2.1819087100000001</v>
      </c>
      <c r="N50" s="31">
        <v>1.1000000000000001</v>
      </c>
      <c r="O50" s="14">
        <f>IFERROR(VLOOKUP($C50,'site totals'!$J$2:$K$607,2,FALSE),1)</f>
        <v>156529.64060000001</v>
      </c>
      <c r="P50" s="32" t="s">
        <v>22</v>
      </c>
      <c r="Q50" s="12">
        <v>0.49585425220000001</v>
      </c>
      <c r="R50" s="29">
        <v>0.28999999999999998</v>
      </c>
      <c r="S50" s="2">
        <f>IF($A50="site","",MIN(VLOOKUP($P50,margin_ranges!$A$5:$D$10,4,FALSE)/100,$Q50))</f>
        <v>0.29749999999999999</v>
      </c>
      <c r="T50" s="6">
        <f>IF(A50="placement",$J50*MIN($Q50,$S50),"")</f>
        <v>6.8424999999999994</v>
      </c>
      <c r="U50" s="6">
        <f>IF($A50="placement",T50,SUMIF($C$10:$C$6209,$C50,$T$10:$T$6209))</f>
        <v>6.8424999999999994</v>
      </c>
      <c r="V50" s="34">
        <f t="shared" si="0"/>
        <v>-1.0563380281690127E-2</v>
      </c>
      <c r="W50" s="24"/>
      <c r="X50" s="2" t="str">
        <f>IFERROR(MIN(VLOOKUP($W50,margin_ranges!$A$5:$D$10,4,FALSE),$Q50*100)/100,"")</f>
        <v/>
      </c>
      <c r="Y50" s="6">
        <f t="shared" si="1"/>
        <v>6.8424999999999994</v>
      </c>
      <c r="Z50" s="6">
        <f>IF($A50="placement",Y50,SUMIF($C$10:$C$6209,$C50,$Y$10:$Y$6209))</f>
        <v>6.8424999999999994</v>
      </c>
      <c r="AA50" s="17">
        <f t="shared" si="2"/>
        <v>-1.0563380281690127E-2</v>
      </c>
    </row>
    <row r="51" spans="1:27" hidden="1" x14ac:dyDescent="0.3">
      <c r="A51" s="8" t="s">
        <v>17</v>
      </c>
      <c r="B51" s="8" t="s">
        <v>297</v>
      </c>
      <c r="C51" s="8" t="s">
        <v>298</v>
      </c>
      <c r="D51" s="8" t="s">
        <v>422</v>
      </c>
      <c r="E51" s="8" t="s">
        <v>423</v>
      </c>
      <c r="F51" s="29">
        <v>0.28999999999999998</v>
      </c>
      <c r="G51" s="29">
        <v>0</v>
      </c>
      <c r="H51" s="30">
        <v>2.3917999999999999</v>
      </c>
      <c r="I51" s="30">
        <v>0.40389999999999998</v>
      </c>
      <c r="J51" s="14">
        <v>24</v>
      </c>
      <c r="K51" s="14">
        <v>6</v>
      </c>
      <c r="L51" s="12">
        <v>0.16889999999999999</v>
      </c>
      <c r="M51" s="7">
        <v>1.9807250199999999</v>
      </c>
      <c r="N51" s="31">
        <v>1.1000000000000001</v>
      </c>
      <c r="O51" s="14">
        <f>IFERROR(VLOOKUP($C51,'site totals'!$J$2:$K$607,2,FALSE),1)</f>
        <v>156529.64060000001</v>
      </c>
      <c r="P51" s="32" t="s">
        <v>22</v>
      </c>
      <c r="Q51" s="12">
        <v>0.44464779929999998</v>
      </c>
      <c r="R51" s="29">
        <v>0.28999999999999998</v>
      </c>
      <c r="S51" s="2">
        <f>IF($A51="site","",MIN(VLOOKUP($P51,margin_ranges!$A$5:$D$10,4,FALSE)/100,$Q51))</f>
        <v>0.29749999999999999</v>
      </c>
      <c r="T51" s="6">
        <f>IF(A51="placement",$J51*MIN($Q51,$S51),"")</f>
        <v>7.14</v>
      </c>
      <c r="U51" s="6">
        <f>IF($A51="placement",T51,SUMIF($C$10:$C$6209,$C51,$T$10:$T$6209))</f>
        <v>7.14</v>
      </c>
      <c r="V51" s="34">
        <f t="shared" si="0"/>
        <v>-1.0563380281690127E-2</v>
      </c>
      <c r="W51" s="24"/>
      <c r="X51" s="2" t="str">
        <f>IFERROR(MIN(VLOOKUP($W51,margin_ranges!$A$5:$D$10,4,FALSE),$Q51*100)/100,"")</f>
        <v/>
      </c>
      <c r="Y51" s="6">
        <f t="shared" si="1"/>
        <v>7.14</v>
      </c>
      <c r="Z51" s="6">
        <f>IF($A51="placement",Y51,SUMIF($C$10:$C$6209,$C51,$Y$10:$Y$6209))</f>
        <v>7.14</v>
      </c>
      <c r="AA51" s="29">
        <f t="shared" si="2"/>
        <v>-1.0563380281690127E-2</v>
      </c>
    </row>
    <row r="52" spans="1:27" hidden="1" x14ac:dyDescent="0.3">
      <c r="A52" s="8" t="s">
        <v>17</v>
      </c>
      <c r="B52" s="8" t="s">
        <v>297</v>
      </c>
      <c r="C52" s="8" t="s">
        <v>298</v>
      </c>
      <c r="D52" s="8" t="s">
        <v>521</v>
      </c>
      <c r="E52" s="8" t="s">
        <v>522</v>
      </c>
      <c r="F52" s="29">
        <v>0.28999999999999998</v>
      </c>
      <c r="G52" s="29">
        <v>0</v>
      </c>
      <c r="H52" s="30">
        <v>16.490600000000001</v>
      </c>
      <c r="I52" s="30">
        <v>0.54710000000000003</v>
      </c>
      <c r="J52" s="14">
        <v>24</v>
      </c>
      <c r="K52" s="14">
        <v>6</v>
      </c>
      <c r="L52" s="12">
        <v>3.32E-2</v>
      </c>
      <c r="M52" s="7">
        <v>1.48328982</v>
      </c>
      <c r="N52" s="31">
        <v>0.8</v>
      </c>
      <c r="O52" s="14">
        <f>IFERROR(VLOOKUP($C52,'site totals'!$J$2:$K$607,2,FALSE),1)</f>
        <v>156529.64060000001</v>
      </c>
      <c r="P52" s="32" t="s">
        <v>22</v>
      </c>
      <c r="Q52" s="12">
        <v>0.46065833480000001</v>
      </c>
      <c r="R52" s="29">
        <v>0.28999999999999998</v>
      </c>
      <c r="S52" s="2">
        <f>IF($A52="site","",MIN(VLOOKUP($P52,margin_ranges!$A$5:$D$10,4,FALSE)/100,$Q52))</f>
        <v>0.29749999999999999</v>
      </c>
      <c r="T52" s="6">
        <f>IF(A52="placement",$J52*MIN($Q52,$S52),"")</f>
        <v>7.14</v>
      </c>
      <c r="U52" s="6">
        <f>IF($A52="placement",T52,SUMIF($C$10:$C$6209,$C52,$T$10:$T$6209))</f>
        <v>7.14</v>
      </c>
      <c r="V52" s="34">
        <f t="shared" si="0"/>
        <v>-1.0563380281690127E-2</v>
      </c>
      <c r="W52" s="24"/>
      <c r="X52" s="2" t="str">
        <f>IFERROR(MIN(VLOOKUP($W52,margin_ranges!$A$5:$D$10,4,FALSE),$Q52*100)/100,"")</f>
        <v/>
      </c>
      <c r="Y52" s="6">
        <f t="shared" si="1"/>
        <v>7.14</v>
      </c>
      <c r="Z52" s="6">
        <f>IF($A52="placement",Y52,SUMIF($C$10:$C$6209,$C52,$Y$10:$Y$6209))</f>
        <v>7.14</v>
      </c>
      <c r="AA52" s="29">
        <f t="shared" si="2"/>
        <v>-1.0563380281690127E-2</v>
      </c>
    </row>
    <row r="53" spans="1:27" hidden="1" x14ac:dyDescent="0.3">
      <c r="A53" s="8" t="s">
        <v>17</v>
      </c>
      <c r="B53" s="8" t="s">
        <v>297</v>
      </c>
      <c r="C53" s="8" t="s">
        <v>298</v>
      </c>
      <c r="D53" s="8" t="s">
        <v>450</v>
      </c>
      <c r="E53" s="8" t="s">
        <v>451</v>
      </c>
      <c r="F53" s="29">
        <v>0.28999999999999998</v>
      </c>
      <c r="G53" s="29">
        <v>0</v>
      </c>
      <c r="H53" s="30">
        <v>8.4240999999999993</v>
      </c>
      <c r="I53" s="30">
        <v>0.73519999999999996</v>
      </c>
      <c r="J53" s="14">
        <v>25</v>
      </c>
      <c r="K53" s="14">
        <v>6</v>
      </c>
      <c r="L53" s="12">
        <v>8.7300000000000003E-2</v>
      </c>
      <c r="M53" s="7">
        <v>1.1467016400000001</v>
      </c>
      <c r="N53" s="31">
        <v>0.7</v>
      </c>
      <c r="O53" s="14">
        <f>IFERROR(VLOOKUP($C53,'site totals'!$J$2:$K$607,2,FALSE),1)</f>
        <v>156529.64060000001</v>
      </c>
      <c r="P53" s="32" t="s">
        <v>22</v>
      </c>
      <c r="Q53" s="12">
        <v>0.38955350329999999</v>
      </c>
      <c r="R53" s="29">
        <v>0.28999999999999998</v>
      </c>
      <c r="S53" s="2">
        <f>IF($A53="site","",MIN(VLOOKUP($P53,margin_ranges!$A$5:$D$10,4,FALSE)/100,$Q53))</f>
        <v>0.29749999999999999</v>
      </c>
      <c r="T53" s="6">
        <f>IF(A53="placement",$J53*MIN($Q53,$S53),"")</f>
        <v>7.4375</v>
      </c>
      <c r="U53" s="6">
        <f>IF($A53="placement",T53,SUMIF($C$10:$C$6209,$C53,$T$10:$T$6209))</f>
        <v>7.4375</v>
      </c>
      <c r="V53" s="34">
        <f t="shared" si="0"/>
        <v>-1.0563380281690127E-2</v>
      </c>
      <c r="W53" s="24"/>
      <c r="X53" s="2" t="str">
        <f>IFERROR(MIN(VLOOKUP($W53,margin_ranges!$A$5:$D$10,4,FALSE),$Q53*100)/100,"")</f>
        <v/>
      </c>
      <c r="Y53" s="6">
        <f t="shared" si="1"/>
        <v>7.4375</v>
      </c>
      <c r="Z53" s="6">
        <f>IF($A53="placement",Y53,SUMIF($C$10:$C$6209,$C53,$Y$10:$Y$6209))</f>
        <v>7.4375</v>
      </c>
      <c r="AA53" s="29">
        <f t="shared" si="2"/>
        <v>-1.0563380281690127E-2</v>
      </c>
    </row>
    <row r="54" spans="1:27" hidden="1" x14ac:dyDescent="0.3">
      <c r="A54" s="8" t="s">
        <v>17</v>
      </c>
      <c r="B54" s="8" t="s">
        <v>297</v>
      </c>
      <c r="C54" s="8" t="s">
        <v>298</v>
      </c>
      <c r="D54" s="8" t="s">
        <v>454</v>
      </c>
      <c r="E54" s="8" t="s">
        <v>455</v>
      </c>
      <c r="F54" s="29">
        <v>0.28999999999999998</v>
      </c>
      <c r="G54" s="29">
        <v>0</v>
      </c>
      <c r="H54" s="30">
        <v>8.4734999999999996</v>
      </c>
      <c r="I54" s="30">
        <v>1.0468</v>
      </c>
      <c r="J54" s="14">
        <v>37</v>
      </c>
      <c r="K54" s="14">
        <v>9</v>
      </c>
      <c r="L54" s="12">
        <v>0.1235</v>
      </c>
      <c r="M54" s="7">
        <v>1.1743500499999999</v>
      </c>
      <c r="N54" s="31">
        <v>0.75</v>
      </c>
      <c r="O54" s="14">
        <f>IFERROR(VLOOKUP($C54,'site totals'!$J$2:$K$607,2,FALSE),1)</f>
        <v>156529.64060000001</v>
      </c>
      <c r="P54" s="32" t="s">
        <v>22</v>
      </c>
      <c r="Q54" s="12">
        <v>0.36134885909999997</v>
      </c>
      <c r="R54" s="29">
        <v>0.28999999999999998</v>
      </c>
      <c r="S54" s="2">
        <f>IF($A54="site","",MIN(VLOOKUP($P54,margin_ranges!$A$5:$D$10,4,FALSE)/100,$Q54))</f>
        <v>0.29749999999999999</v>
      </c>
      <c r="T54" s="6">
        <f>IF(A54="placement",$J54*MIN($Q54,$S54),"")</f>
        <v>11.0075</v>
      </c>
      <c r="U54" s="6">
        <f>IF($A54="placement",T54,SUMIF($C$10:$C$6209,$C54,$T$10:$T$6209))</f>
        <v>11.0075</v>
      </c>
      <c r="V54" s="34">
        <f t="shared" si="0"/>
        <v>-1.0563380281690127E-2</v>
      </c>
      <c r="W54" s="24"/>
      <c r="X54" s="2" t="str">
        <f>IFERROR(MIN(VLOOKUP($W54,margin_ranges!$A$5:$D$10,4,FALSE),$Q54*100)/100,"")</f>
        <v/>
      </c>
      <c r="Y54" s="6">
        <f t="shared" si="1"/>
        <v>11.0075</v>
      </c>
      <c r="Z54" s="6">
        <f>IF($A54="placement",Y54,SUMIF($C$10:$C$6209,$C54,$Y$10:$Y$6209))</f>
        <v>11.0075</v>
      </c>
      <c r="AA54" s="29">
        <f t="shared" si="2"/>
        <v>-1.0563380281690127E-2</v>
      </c>
    </row>
    <row r="55" spans="1:27" hidden="1" x14ac:dyDescent="0.3">
      <c r="A55" s="8" t="s">
        <v>17</v>
      </c>
      <c r="B55" s="8" t="s">
        <v>297</v>
      </c>
      <c r="C55" s="8" t="s">
        <v>298</v>
      </c>
      <c r="D55" s="8" t="s">
        <v>468</v>
      </c>
      <c r="E55" s="8" t="s">
        <v>469</v>
      </c>
      <c r="F55" s="29">
        <v>0.28999999999999998</v>
      </c>
      <c r="G55" s="29">
        <v>0</v>
      </c>
      <c r="H55" s="30">
        <v>26.209800000000001</v>
      </c>
      <c r="I55" s="30">
        <v>1.3678999999999999</v>
      </c>
      <c r="J55" s="14">
        <v>65</v>
      </c>
      <c r="K55" s="14">
        <v>16</v>
      </c>
      <c r="L55" s="12">
        <v>5.2200000000000003E-2</v>
      </c>
      <c r="M55" s="7">
        <v>1.5748093999999999</v>
      </c>
      <c r="N55" s="31">
        <v>0.8</v>
      </c>
      <c r="O55" s="14">
        <f>IFERROR(VLOOKUP($C55,'site totals'!$J$2:$K$607,2,FALSE),1)</f>
        <v>156529.64060000001</v>
      </c>
      <c r="P55" s="32" t="s">
        <v>22</v>
      </c>
      <c r="Q55" s="12">
        <v>0.49200201609999999</v>
      </c>
      <c r="R55" s="29">
        <v>0.28999999999999998</v>
      </c>
      <c r="S55" s="2">
        <f>IF($A55="site","",MIN(VLOOKUP($P55,margin_ranges!$A$5:$D$10,4,FALSE)/100,$Q55))</f>
        <v>0.29749999999999999</v>
      </c>
      <c r="T55" s="6">
        <f>IF(A55="placement",$J55*MIN($Q55,$S55),"")</f>
        <v>19.337499999999999</v>
      </c>
      <c r="U55" s="6">
        <f>IF($A55="placement",T55,SUMIF($C$10:$C$6209,$C55,$T$10:$T$6209))</f>
        <v>19.337499999999999</v>
      </c>
      <c r="V55" s="34">
        <f t="shared" si="0"/>
        <v>-1.0563380281690127E-2</v>
      </c>
      <c r="W55" s="24"/>
      <c r="X55" s="2" t="str">
        <f>IFERROR(MIN(VLOOKUP($W55,margin_ranges!$A$5:$D$10,4,FALSE),$Q55*100)/100,"")</f>
        <v/>
      </c>
      <c r="Y55" s="6">
        <f t="shared" si="1"/>
        <v>19.337499999999999</v>
      </c>
      <c r="Z55" s="6">
        <f>IF($A55="placement",Y55,SUMIF($C$10:$C$6209,$C55,$Y$10:$Y$6209))</f>
        <v>19.337499999999999</v>
      </c>
      <c r="AA55" s="29">
        <f t="shared" si="2"/>
        <v>-1.0563380281690127E-2</v>
      </c>
    </row>
    <row r="56" spans="1:27" hidden="1" x14ac:dyDescent="0.3">
      <c r="A56" s="8" t="s">
        <v>17</v>
      </c>
      <c r="B56" s="8" t="s">
        <v>297</v>
      </c>
      <c r="C56" s="8" t="s">
        <v>298</v>
      </c>
      <c r="D56" s="8" t="s">
        <v>525</v>
      </c>
      <c r="E56" s="8" t="s">
        <v>526</v>
      </c>
      <c r="F56" s="29">
        <v>0.28999999999999998</v>
      </c>
      <c r="G56" s="29">
        <v>0</v>
      </c>
      <c r="H56" s="30">
        <v>28.389299999999999</v>
      </c>
      <c r="I56" s="30">
        <v>1.5183</v>
      </c>
      <c r="J56" s="14">
        <v>74</v>
      </c>
      <c r="K56" s="14">
        <v>19</v>
      </c>
      <c r="L56" s="12">
        <v>5.3499999999999999E-2</v>
      </c>
      <c r="M56" s="7">
        <v>1.62956342</v>
      </c>
      <c r="N56" s="31">
        <v>0.8</v>
      </c>
      <c r="O56" s="14">
        <f>IFERROR(VLOOKUP($C56,'site totals'!$J$2:$K$607,2,FALSE),1)</f>
        <v>156529.64060000001</v>
      </c>
      <c r="P56" s="32" t="s">
        <v>22</v>
      </c>
      <c r="Q56" s="12">
        <v>0.50907096249999995</v>
      </c>
      <c r="R56" s="29">
        <v>0.28999999999999998</v>
      </c>
      <c r="S56" s="2">
        <f>IF($A56="site","",MIN(VLOOKUP($P56,margin_ranges!$A$5:$D$10,4,FALSE)/100,$Q56))</f>
        <v>0.29749999999999999</v>
      </c>
      <c r="T56" s="6">
        <f>IF(A56="placement",$J56*MIN($Q56,$S56),"")</f>
        <v>22.015000000000001</v>
      </c>
      <c r="U56" s="6">
        <f>IF($A56="placement",T56,SUMIF($C$10:$C$6209,$C56,$T$10:$T$6209))</f>
        <v>22.015000000000001</v>
      </c>
      <c r="V56" s="34">
        <f t="shared" si="0"/>
        <v>-1.0563380281690127E-2</v>
      </c>
      <c r="W56" s="24"/>
      <c r="X56" s="2" t="str">
        <f>IFERROR(MIN(VLOOKUP($W56,margin_ranges!$A$5:$D$10,4,FALSE),$Q56*100)/100,"")</f>
        <v/>
      </c>
      <c r="Y56" s="6">
        <f t="shared" si="1"/>
        <v>22.015000000000001</v>
      </c>
      <c r="Z56" s="6">
        <f>IF($A56="placement",Y56,SUMIF($C$10:$C$6209,$C56,$Y$10:$Y$6209))</f>
        <v>22.015000000000001</v>
      </c>
      <c r="AA56" s="29">
        <f t="shared" si="2"/>
        <v>-1.0563380281690127E-2</v>
      </c>
    </row>
    <row r="57" spans="1:27" hidden="1" x14ac:dyDescent="0.3">
      <c r="A57" s="8" t="s">
        <v>17</v>
      </c>
      <c r="B57" s="8" t="s">
        <v>297</v>
      </c>
      <c r="C57" s="8" t="s">
        <v>298</v>
      </c>
      <c r="D57" s="8" t="s">
        <v>418</v>
      </c>
      <c r="E57" s="8" t="s">
        <v>419</v>
      </c>
      <c r="F57" s="29">
        <v>0.28999999999999998</v>
      </c>
      <c r="G57" s="29">
        <v>0</v>
      </c>
      <c r="H57" s="30">
        <v>7.2233000000000001</v>
      </c>
      <c r="I57" s="30">
        <v>1.7802</v>
      </c>
      <c r="J57" s="14">
        <v>75</v>
      </c>
      <c r="K57" s="14">
        <v>19</v>
      </c>
      <c r="L57" s="12">
        <v>0.2465</v>
      </c>
      <c r="M57" s="7">
        <v>1.4038117400000001</v>
      </c>
      <c r="N57" s="31">
        <v>0.75</v>
      </c>
      <c r="O57" s="14">
        <f>IFERROR(VLOOKUP($C57,'site totals'!$J$2:$K$607,2,FALSE),1)</f>
        <v>156529.64060000001</v>
      </c>
      <c r="P57" s="32" t="s">
        <v>22</v>
      </c>
      <c r="Q57" s="12">
        <v>0.46574032789999997</v>
      </c>
      <c r="R57" s="29">
        <v>0.28999999999999998</v>
      </c>
      <c r="S57" s="2">
        <f>IF($A57="site","",MIN(VLOOKUP($P57,margin_ranges!$A$5:$D$10,4,FALSE)/100,$Q57))</f>
        <v>0.29749999999999999</v>
      </c>
      <c r="T57" s="6">
        <f>IF(A57="placement",$J57*MIN($Q57,$S57),"")</f>
        <v>22.3125</v>
      </c>
      <c r="U57" s="6">
        <f>IF($A57="placement",T57,SUMIF($C$10:$C$6209,$C57,$T$10:$T$6209))</f>
        <v>22.3125</v>
      </c>
      <c r="V57" s="34">
        <f t="shared" si="0"/>
        <v>-1.0563380281690127E-2</v>
      </c>
      <c r="W57" s="24"/>
      <c r="X57" s="2" t="str">
        <f>IFERROR(MIN(VLOOKUP($W57,margin_ranges!$A$5:$D$10,4,FALSE),$Q57*100)/100,"")</f>
        <v/>
      </c>
      <c r="Y57" s="6">
        <f t="shared" si="1"/>
        <v>22.3125</v>
      </c>
      <c r="Z57" s="6">
        <f>IF($A57="placement",Y57,SUMIF($C$10:$C$6209,$C57,$Y$10:$Y$6209))</f>
        <v>22.3125</v>
      </c>
      <c r="AA57" s="29">
        <f t="shared" si="2"/>
        <v>-1.0563380281690127E-2</v>
      </c>
    </row>
    <row r="58" spans="1:27" hidden="1" x14ac:dyDescent="0.3">
      <c r="A58" s="8" t="s">
        <v>17</v>
      </c>
      <c r="B58" s="8" t="s">
        <v>297</v>
      </c>
      <c r="C58" s="8" t="s">
        <v>298</v>
      </c>
      <c r="D58" s="8" t="s">
        <v>557</v>
      </c>
      <c r="E58" s="8" t="s">
        <v>558</v>
      </c>
      <c r="F58" s="29">
        <v>0.28999999999999998</v>
      </c>
      <c r="G58" s="29">
        <v>0</v>
      </c>
      <c r="H58" s="30">
        <v>19.214200000000002</v>
      </c>
      <c r="I58" s="30">
        <v>3.2111000000000001</v>
      </c>
      <c r="J58" s="14">
        <v>165</v>
      </c>
      <c r="K58" s="14">
        <v>42</v>
      </c>
      <c r="L58" s="12">
        <v>0.1671</v>
      </c>
      <c r="M58" s="7">
        <v>1.7084106299999999</v>
      </c>
      <c r="N58" s="31">
        <v>0.8</v>
      </c>
      <c r="O58" s="14">
        <f>IFERROR(VLOOKUP($C58,'site totals'!$J$2:$K$607,2,FALSE),1)</f>
        <v>156529.64060000001</v>
      </c>
      <c r="P58" s="32" t="s">
        <v>22</v>
      </c>
      <c r="Q58" s="12">
        <v>0.53172850569999996</v>
      </c>
      <c r="R58" s="29">
        <v>0.28999999999999998</v>
      </c>
      <c r="S58" s="2">
        <f>IF($A58="site","",MIN(VLOOKUP($P58,margin_ranges!$A$5:$D$10,4,FALSE)/100,$Q58))</f>
        <v>0.29749999999999999</v>
      </c>
      <c r="T58" s="6">
        <f>IF(A58="placement",$J58*MIN($Q58,$S58),"")</f>
        <v>49.087499999999999</v>
      </c>
      <c r="U58" s="6">
        <f>IF($A58="placement",T58,SUMIF($C$10:$C$6209,$C58,$T$10:$T$6209))</f>
        <v>49.087499999999999</v>
      </c>
      <c r="V58" s="34">
        <f t="shared" si="0"/>
        <v>-1.0563380281690127E-2</v>
      </c>
      <c r="W58" s="24"/>
      <c r="X58" s="2" t="str">
        <f>IFERROR(MIN(VLOOKUP($W58,margin_ranges!$A$5:$D$10,4,FALSE),$Q58*100)/100,"")</f>
        <v/>
      </c>
      <c r="Y58" s="6">
        <f t="shared" si="1"/>
        <v>49.087499999999999</v>
      </c>
      <c r="Z58" s="6">
        <f>IF($A58="placement",Y58,SUMIF($C$10:$C$6209,$C58,$Y$10:$Y$6209))</f>
        <v>49.087499999999999</v>
      </c>
      <c r="AA58" s="29">
        <f t="shared" si="2"/>
        <v>-1.0563380281690127E-2</v>
      </c>
    </row>
    <row r="59" spans="1:27" hidden="1" x14ac:dyDescent="0.3">
      <c r="A59" s="8" t="s">
        <v>17</v>
      </c>
      <c r="B59" s="8" t="s">
        <v>297</v>
      </c>
      <c r="C59" s="8" t="s">
        <v>298</v>
      </c>
      <c r="D59" s="8" t="s">
        <v>458</v>
      </c>
      <c r="E59" s="8" t="s">
        <v>459</v>
      </c>
      <c r="F59" s="29">
        <v>0.28999999999999998</v>
      </c>
      <c r="G59" s="29">
        <v>0</v>
      </c>
      <c r="H59" s="30">
        <v>32.967700000000001</v>
      </c>
      <c r="I59" s="30">
        <v>5.5815000000000001</v>
      </c>
      <c r="J59" s="14">
        <v>171</v>
      </c>
      <c r="K59" s="14">
        <v>43</v>
      </c>
      <c r="L59" s="12">
        <v>0.16930000000000001</v>
      </c>
      <c r="M59" s="7">
        <v>1.01934708</v>
      </c>
      <c r="N59" s="31">
        <v>0.7</v>
      </c>
      <c r="O59" s="14">
        <f>IFERROR(VLOOKUP($C59,'site totals'!$J$2:$K$607,2,FALSE),1)</f>
        <v>156529.64060000001</v>
      </c>
      <c r="P59" s="32" t="s">
        <v>22</v>
      </c>
      <c r="Q59" s="12">
        <v>0.31328591090000002</v>
      </c>
      <c r="R59" s="29">
        <v>0.28999999999999998</v>
      </c>
      <c r="S59" s="2">
        <f>IF($A59="site","",MIN(VLOOKUP($P59,margin_ranges!$A$5:$D$10,4,FALSE)/100,$Q59))</f>
        <v>0.29749999999999999</v>
      </c>
      <c r="T59" s="6">
        <f>IF(A59="placement",$J59*MIN($Q59,$S59),"")</f>
        <v>50.872499999999995</v>
      </c>
      <c r="U59" s="6">
        <f>IF($A59="placement",T59,SUMIF($C$10:$C$6209,$C59,$T$10:$T$6209))</f>
        <v>50.872499999999995</v>
      </c>
      <c r="V59" s="34">
        <f t="shared" si="0"/>
        <v>-1.0563380281690127E-2</v>
      </c>
      <c r="W59" s="24"/>
      <c r="X59" s="2" t="str">
        <f>IFERROR(MIN(VLOOKUP($W59,margin_ranges!$A$5:$D$10,4,FALSE),$Q59*100)/100,"")</f>
        <v/>
      </c>
      <c r="Y59" s="6">
        <f t="shared" si="1"/>
        <v>50.872499999999995</v>
      </c>
      <c r="Z59" s="6">
        <f>IF($A59="placement",Y59,SUMIF($C$10:$C$6209,$C59,$Y$10:$Y$6209))</f>
        <v>50.872499999999995</v>
      </c>
      <c r="AA59" s="29">
        <f t="shared" si="2"/>
        <v>-1.0563380281690127E-2</v>
      </c>
    </row>
    <row r="60" spans="1:27" hidden="1" x14ac:dyDescent="0.3">
      <c r="A60" s="8" t="s">
        <v>17</v>
      </c>
      <c r="B60" s="8" t="s">
        <v>297</v>
      </c>
      <c r="C60" s="8" t="s">
        <v>298</v>
      </c>
      <c r="D60" s="8" t="s">
        <v>426</v>
      </c>
      <c r="E60" s="8" t="s">
        <v>427</v>
      </c>
      <c r="F60" s="29">
        <v>0.28999999999999998</v>
      </c>
      <c r="G60" s="29">
        <v>0</v>
      </c>
      <c r="H60" s="30">
        <v>19.601400000000002</v>
      </c>
      <c r="I60" s="30">
        <v>3.4781</v>
      </c>
      <c r="J60" s="14">
        <v>183</v>
      </c>
      <c r="K60" s="14">
        <v>46</v>
      </c>
      <c r="L60" s="12">
        <v>0.1774</v>
      </c>
      <c r="M60" s="7">
        <v>1.75426131</v>
      </c>
      <c r="N60" s="31">
        <v>0.8</v>
      </c>
      <c r="O60" s="14">
        <f>IFERROR(VLOOKUP($C60,'site totals'!$J$2:$K$607,2,FALSE),1)</f>
        <v>156529.64060000001</v>
      </c>
      <c r="P60" s="32" t="s">
        <v>22</v>
      </c>
      <c r="Q60" s="12">
        <v>0.54396759620000001</v>
      </c>
      <c r="R60" s="29">
        <v>0.28999999999999998</v>
      </c>
      <c r="S60" s="2">
        <f>IF($A60="site","",MIN(VLOOKUP($P60,margin_ranges!$A$5:$D$10,4,FALSE)/100,$Q60))</f>
        <v>0.29749999999999999</v>
      </c>
      <c r="T60" s="6">
        <f>IF(A60="placement",$J60*MIN($Q60,$S60),"")</f>
        <v>54.442499999999995</v>
      </c>
      <c r="U60" s="6">
        <f>IF($A60="placement",T60,SUMIF($C$10:$C$6209,$C60,$T$10:$T$6209))</f>
        <v>54.442499999999995</v>
      </c>
      <c r="V60" s="34">
        <f t="shared" si="0"/>
        <v>-1.0563380281690127E-2</v>
      </c>
      <c r="W60" s="24"/>
      <c r="X60" s="2" t="str">
        <f>IFERROR(MIN(VLOOKUP($W60,margin_ranges!$A$5:$D$10,4,FALSE),$Q60*100)/100,"")</f>
        <v/>
      </c>
      <c r="Y60" s="6">
        <f t="shared" si="1"/>
        <v>54.442499999999995</v>
      </c>
      <c r="Z60" s="6">
        <f>IF($A60="placement",Y60,SUMIF($C$10:$C$6209,$C60,$Y$10:$Y$6209))</f>
        <v>54.442499999999995</v>
      </c>
      <c r="AA60" s="29">
        <f t="shared" si="2"/>
        <v>-1.0563380281690127E-2</v>
      </c>
    </row>
    <row r="61" spans="1:27" hidden="1" x14ac:dyDescent="0.3">
      <c r="A61" s="8" t="s">
        <v>17</v>
      </c>
      <c r="B61" s="8" t="s">
        <v>297</v>
      </c>
      <c r="C61" s="8" t="s">
        <v>298</v>
      </c>
      <c r="D61" s="8" t="s">
        <v>416</v>
      </c>
      <c r="E61" s="8" t="s">
        <v>417</v>
      </c>
      <c r="F61" s="29">
        <v>0.28999999999999998</v>
      </c>
      <c r="G61" s="29">
        <v>1</v>
      </c>
      <c r="H61" s="30">
        <v>57.218200000000003</v>
      </c>
      <c r="I61" s="30">
        <v>6.0983000000000001</v>
      </c>
      <c r="J61" s="14">
        <v>214</v>
      </c>
      <c r="K61" s="14">
        <v>54</v>
      </c>
      <c r="L61" s="12">
        <v>0.1066</v>
      </c>
      <c r="M61" s="7">
        <v>1.16944575</v>
      </c>
      <c r="N61" s="31">
        <v>0.8</v>
      </c>
      <c r="O61" s="14">
        <f>IFERROR(VLOOKUP($C61,'site totals'!$J$2:$K$607,2,FALSE),1)</f>
        <v>156529.64060000001</v>
      </c>
      <c r="P61" s="32" t="s">
        <v>22</v>
      </c>
      <c r="Q61" s="12">
        <v>0.31591525059999997</v>
      </c>
      <c r="R61" s="29">
        <v>0.28999999999999998</v>
      </c>
      <c r="S61" s="2">
        <f>IF($A61="site","",MIN(VLOOKUP($P61,margin_ranges!$A$5:$D$10,4,FALSE)/100,$Q61))</f>
        <v>0.29749999999999999</v>
      </c>
      <c r="T61" s="6">
        <f>IF(A61="placement",$J61*MIN($Q61,$S61),"")</f>
        <v>63.664999999999999</v>
      </c>
      <c r="U61" s="6">
        <f>IF($A61="placement",T61,SUMIF($C$10:$C$6209,$C61,$T$10:$T$6209))</f>
        <v>63.664999999999999</v>
      </c>
      <c r="V61" s="34">
        <f t="shared" si="0"/>
        <v>-1.0563380281690127E-2</v>
      </c>
      <c r="W61" s="24"/>
      <c r="X61" s="2" t="str">
        <f>IFERROR(MIN(VLOOKUP($W61,margin_ranges!$A$5:$D$10,4,FALSE),$Q61*100)/100,"")</f>
        <v/>
      </c>
      <c r="Y61" s="6">
        <f t="shared" si="1"/>
        <v>63.664999999999999</v>
      </c>
      <c r="Z61" s="6">
        <f>IF($A61="placement",Y61,SUMIF($C$10:$C$6209,$C61,$Y$10:$Y$6209))</f>
        <v>63.664999999999999</v>
      </c>
      <c r="AA61" s="29">
        <f t="shared" si="2"/>
        <v>-1.0563380281690127E-2</v>
      </c>
    </row>
    <row r="62" spans="1:27" hidden="1" x14ac:dyDescent="0.3">
      <c r="A62" s="8" t="s">
        <v>17</v>
      </c>
      <c r="B62" s="8" t="s">
        <v>297</v>
      </c>
      <c r="C62" s="8" t="s">
        <v>298</v>
      </c>
      <c r="D62" s="8" t="s">
        <v>563</v>
      </c>
      <c r="E62" s="8" t="s">
        <v>564</v>
      </c>
      <c r="F62" s="29">
        <v>0.28999999999999998</v>
      </c>
      <c r="G62" s="29">
        <v>1</v>
      </c>
      <c r="H62" s="30">
        <v>54.339300000000001</v>
      </c>
      <c r="I62" s="30">
        <v>6.0190000000000001</v>
      </c>
      <c r="J62" s="14">
        <v>214</v>
      </c>
      <c r="K62" s="14">
        <v>54</v>
      </c>
      <c r="L62" s="12">
        <v>0.1108</v>
      </c>
      <c r="M62" s="7">
        <v>1.18448485</v>
      </c>
      <c r="N62" s="31">
        <v>0.8</v>
      </c>
      <c r="O62" s="14">
        <f>IFERROR(VLOOKUP($C62,'site totals'!$J$2:$K$607,2,FALSE),1)</f>
        <v>156529.64060000001</v>
      </c>
      <c r="P62" s="32" t="s">
        <v>22</v>
      </c>
      <c r="Q62" s="12">
        <v>0.32460089889999999</v>
      </c>
      <c r="R62" s="29">
        <v>0.28999999999999998</v>
      </c>
      <c r="S62" s="2">
        <f>IF($A62="site","",MIN(VLOOKUP($P62,margin_ranges!$A$5:$D$10,4,FALSE)/100,$Q62))</f>
        <v>0.29749999999999999</v>
      </c>
      <c r="T62" s="6">
        <f>IF(A62="placement",$J62*MIN($Q62,$S62),"")</f>
        <v>63.664999999999999</v>
      </c>
      <c r="U62" s="6">
        <f>IF($A62="placement",T62,SUMIF($C$10:$C$6209,$C62,$T$10:$T$6209))</f>
        <v>63.664999999999999</v>
      </c>
      <c r="V62" s="34">
        <f t="shared" si="0"/>
        <v>-1.0563380281690127E-2</v>
      </c>
      <c r="W62" s="24"/>
      <c r="X62" s="2" t="str">
        <f>IFERROR(MIN(VLOOKUP($W62,margin_ranges!$A$5:$D$10,4,FALSE),$Q62*100)/100,"")</f>
        <v/>
      </c>
      <c r="Y62" s="6">
        <f t="shared" si="1"/>
        <v>63.664999999999999</v>
      </c>
      <c r="Z62" s="6">
        <f>IF($A62="placement",Y62,SUMIF($C$10:$C$6209,$C62,$Y$10:$Y$6209))</f>
        <v>63.664999999999999</v>
      </c>
      <c r="AA62" s="29">
        <f t="shared" si="2"/>
        <v>-1.0563380281690127E-2</v>
      </c>
    </row>
    <row r="63" spans="1:27" hidden="1" x14ac:dyDescent="0.3">
      <c r="A63" s="8" t="s">
        <v>17</v>
      </c>
      <c r="B63" s="8" t="s">
        <v>297</v>
      </c>
      <c r="C63" s="8" t="s">
        <v>298</v>
      </c>
      <c r="D63" s="8" t="s">
        <v>452</v>
      </c>
      <c r="E63" s="8" t="s">
        <v>453</v>
      </c>
      <c r="F63" s="29">
        <v>0.28999999999999998</v>
      </c>
      <c r="G63" s="29">
        <v>0</v>
      </c>
      <c r="H63" s="30">
        <v>39.876399999999997</v>
      </c>
      <c r="I63" s="30">
        <v>4.3468</v>
      </c>
      <c r="J63" s="14">
        <v>226</v>
      </c>
      <c r="K63" s="14">
        <v>58</v>
      </c>
      <c r="L63" s="12">
        <v>0.109</v>
      </c>
      <c r="M63" s="7">
        <v>1.7364423600000001</v>
      </c>
      <c r="N63" s="31">
        <v>1</v>
      </c>
      <c r="O63" s="14">
        <f>IFERROR(VLOOKUP($C63,'site totals'!$J$2:$K$607,2,FALSE),1)</f>
        <v>156529.64060000001</v>
      </c>
      <c r="P63" s="32" t="s">
        <v>22</v>
      </c>
      <c r="Q63" s="12">
        <v>0.42410988049999998</v>
      </c>
      <c r="R63" s="29">
        <v>0.28999999999999998</v>
      </c>
      <c r="S63" s="2">
        <f>IF($A63="site","",MIN(VLOOKUP($P63,margin_ranges!$A$5:$D$10,4,FALSE)/100,$Q63))</f>
        <v>0.29749999999999999</v>
      </c>
      <c r="T63" s="6">
        <f>IF(A63="placement",$J63*MIN($Q63,$S63),"")</f>
        <v>67.234999999999999</v>
      </c>
      <c r="U63" s="6">
        <f>IF($A63="placement",T63,SUMIF($C$10:$C$6209,$C63,$T$10:$T$6209))</f>
        <v>67.234999999999999</v>
      </c>
      <c r="V63" s="34">
        <f t="shared" si="0"/>
        <v>-1.0563380281690127E-2</v>
      </c>
      <c r="W63" s="24"/>
      <c r="X63" s="2" t="str">
        <f>IFERROR(MIN(VLOOKUP($W63,margin_ranges!$A$5:$D$10,4,FALSE),$Q63*100)/100,"")</f>
        <v/>
      </c>
      <c r="Y63" s="6">
        <f t="shared" si="1"/>
        <v>67.234999999999999</v>
      </c>
      <c r="Z63" s="6">
        <f>IF($A63="placement",Y63,SUMIF($C$10:$C$6209,$C63,$Y$10:$Y$6209))</f>
        <v>67.234999999999999</v>
      </c>
      <c r="AA63" s="29">
        <f t="shared" si="2"/>
        <v>-1.0563380281690127E-2</v>
      </c>
    </row>
    <row r="64" spans="1:27" hidden="1" x14ac:dyDescent="0.3">
      <c r="A64" s="8" t="s">
        <v>17</v>
      </c>
      <c r="B64" s="8" t="s">
        <v>297</v>
      </c>
      <c r="C64" s="8" t="s">
        <v>298</v>
      </c>
      <c r="D64" s="8" t="s">
        <v>405</v>
      </c>
      <c r="E64" s="8" t="s">
        <v>406</v>
      </c>
      <c r="F64" s="29">
        <v>0.28999999999999998</v>
      </c>
      <c r="G64" s="29">
        <v>0</v>
      </c>
      <c r="H64" s="30">
        <v>30.442499999999999</v>
      </c>
      <c r="I64" s="30">
        <v>4.3209</v>
      </c>
      <c r="J64" s="14">
        <v>238</v>
      </c>
      <c r="K64" s="14">
        <v>62</v>
      </c>
      <c r="L64" s="12">
        <v>0.1419</v>
      </c>
      <c r="M64" s="7">
        <v>1.83914833</v>
      </c>
      <c r="N64" s="31">
        <v>1</v>
      </c>
      <c r="O64" s="14">
        <f>IFERROR(VLOOKUP($C64,'site totals'!$J$2:$K$607,2,FALSE),1)</f>
        <v>156529.64060000001</v>
      </c>
      <c r="P64" s="32" t="s">
        <v>22</v>
      </c>
      <c r="Q64" s="12">
        <v>0.45627006640000001</v>
      </c>
      <c r="R64" s="29">
        <v>0.28999999999999998</v>
      </c>
      <c r="S64" s="2">
        <f>IF($A64="site","",MIN(VLOOKUP($P64,margin_ranges!$A$5:$D$10,4,FALSE)/100,$Q64))</f>
        <v>0.29749999999999999</v>
      </c>
      <c r="T64" s="6">
        <f>IF(A64="placement",$J64*MIN($Q64,$S64),"")</f>
        <v>70.804999999999993</v>
      </c>
      <c r="U64" s="6">
        <f>IF($A64="placement",T64,SUMIF($C$10:$C$6209,$C64,$T$10:$T$6209))</f>
        <v>70.804999999999993</v>
      </c>
      <c r="V64" s="34">
        <f t="shared" si="0"/>
        <v>-1.0563380281690127E-2</v>
      </c>
      <c r="W64" s="24"/>
      <c r="X64" s="2" t="str">
        <f>IFERROR(MIN(VLOOKUP($W64,margin_ranges!$A$5:$D$10,4,FALSE),$Q64*100)/100,"")</f>
        <v/>
      </c>
      <c r="Y64" s="6">
        <f t="shared" si="1"/>
        <v>70.804999999999993</v>
      </c>
      <c r="Z64" s="6">
        <f>IF($A64="placement",Y64,SUMIF($C$10:$C$6209,$C64,$Y$10:$Y$6209))</f>
        <v>70.804999999999993</v>
      </c>
      <c r="AA64" s="29">
        <f t="shared" si="2"/>
        <v>-1.0563380281690127E-2</v>
      </c>
    </row>
    <row r="65" spans="1:27" hidden="1" x14ac:dyDescent="0.3">
      <c r="A65" s="8" t="s">
        <v>17</v>
      </c>
      <c r="B65" s="8" t="s">
        <v>297</v>
      </c>
      <c r="C65" s="8" t="s">
        <v>298</v>
      </c>
      <c r="D65" s="8" t="s">
        <v>389</v>
      </c>
      <c r="E65" s="8" t="s">
        <v>390</v>
      </c>
      <c r="F65" s="29">
        <v>0.28999999999999998</v>
      </c>
      <c r="G65" s="29">
        <v>0</v>
      </c>
      <c r="H65" s="30">
        <v>19.111499999999999</v>
      </c>
      <c r="I65" s="30">
        <v>3.7484999999999999</v>
      </c>
      <c r="J65" s="14">
        <v>243</v>
      </c>
      <c r="K65" s="14">
        <v>62</v>
      </c>
      <c r="L65" s="12">
        <v>0.1961</v>
      </c>
      <c r="M65" s="7">
        <v>2.16102441</v>
      </c>
      <c r="N65" s="31">
        <v>0.8</v>
      </c>
      <c r="O65" s="14">
        <f>IFERROR(VLOOKUP($C65,'site totals'!$J$2:$K$607,2,FALSE),1)</f>
        <v>156529.64060000001</v>
      </c>
      <c r="P65" s="32" t="s">
        <v>22</v>
      </c>
      <c r="Q65" s="12">
        <v>0.62980519960000003</v>
      </c>
      <c r="R65" s="29">
        <v>0.28999999999999998</v>
      </c>
      <c r="S65" s="2">
        <f>IF($A65="site","",MIN(VLOOKUP($P65,margin_ranges!$A$5:$D$10,4,FALSE)/100,$Q65))</f>
        <v>0.29749999999999999</v>
      </c>
      <c r="T65" s="6">
        <f>IF(A65="placement",$J65*MIN($Q65,$S65),"")</f>
        <v>72.29249999999999</v>
      </c>
      <c r="U65" s="6">
        <f>IF($A65="placement",T65,SUMIF($C$10:$C$6209,$C65,$T$10:$T$6209))</f>
        <v>72.29249999999999</v>
      </c>
      <c r="V65" s="34">
        <f t="shared" si="0"/>
        <v>-1.0563380281690127E-2</v>
      </c>
      <c r="W65" s="24"/>
      <c r="X65" s="2" t="str">
        <f>IFERROR(MIN(VLOOKUP($W65,margin_ranges!$A$5:$D$10,4,FALSE),$Q65*100)/100,"")</f>
        <v/>
      </c>
      <c r="Y65" s="6">
        <f t="shared" si="1"/>
        <v>72.29249999999999</v>
      </c>
      <c r="Z65" s="6">
        <f>IF($A65="placement",Y65,SUMIF($C$10:$C$6209,$C65,$Y$10:$Y$6209))</f>
        <v>72.29249999999999</v>
      </c>
      <c r="AA65" s="29">
        <f t="shared" si="2"/>
        <v>-1.0563380281690127E-2</v>
      </c>
    </row>
    <row r="66" spans="1:27" hidden="1" x14ac:dyDescent="0.3">
      <c r="A66" s="8" t="s">
        <v>17</v>
      </c>
      <c r="B66" s="8" t="s">
        <v>297</v>
      </c>
      <c r="C66" s="8" t="s">
        <v>298</v>
      </c>
      <c r="D66" s="8" t="s">
        <v>434</v>
      </c>
      <c r="E66" s="8" t="s">
        <v>435</v>
      </c>
      <c r="F66" s="29">
        <v>0.28999999999999998</v>
      </c>
      <c r="G66" s="29">
        <v>1</v>
      </c>
      <c r="H66" s="30">
        <v>70.142099999999999</v>
      </c>
      <c r="I66" s="30">
        <v>6.9618000000000002</v>
      </c>
      <c r="J66" s="14">
        <v>377</v>
      </c>
      <c r="K66" s="14">
        <v>97</v>
      </c>
      <c r="L66" s="12">
        <v>9.9299999999999999E-2</v>
      </c>
      <c r="M66" s="7">
        <v>1.80535782</v>
      </c>
      <c r="N66" s="31">
        <v>1</v>
      </c>
      <c r="O66" s="14">
        <f>IFERROR(VLOOKUP($C66,'site totals'!$J$2:$K$607,2,FALSE),1)</f>
        <v>156529.64060000001</v>
      </c>
      <c r="P66" s="32" t="s">
        <v>22</v>
      </c>
      <c r="Q66" s="12">
        <v>0.44609318520000002</v>
      </c>
      <c r="R66" s="29">
        <v>0.28999999999999998</v>
      </c>
      <c r="S66" s="2">
        <f>IF($A66="site","",MIN(VLOOKUP($P66,margin_ranges!$A$5:$D$10,4,FALSE)/100,$Q66))</f>
        <v>0.29749999999999999</v>
      </c>
      <c r="T66" s="6">
        <f>IF(A66="placement",$J66*MIN($Q66,$S66),"")</f>
        <v>112.1575</v>
      </c>
      <c r="U66" s="6">
        <f>IF($A66="placement",T66,SUMIF($C$10:$C$6209,$C66,$T$10:$T$6209))</f>
        <v>112.1575</v>
      </c>
      <c r="V66" s="34">
        <f t="shared" si="0"/>
        <v>-1.0563380281690127E-2</v>
      </c>
      <c r="W66" s="24"/>
      <c r="X66" s="2" t="str">
        <f>IFERROR(MIN(VLOOKUP($W66,margin_ranges!$A$5:$D$10,4,FALSE),$Q66*100)/100,"")</f>
        <v/>
      </c>
      <c r="Y66" s="6">
        <f t="shared" si="1"/>
        <v>112.1575</v>
      </c>
      <c r="Z66" s="6">
        <f>IF($A66="placement",Y66,SUMIF($C$10:$C$6209,$C66,$Y$10:$Y$6209))</f>
        <v>112.1575</v>
      </c>
      <c r="AA66" s="29">
        <f t="shared" si="2"/>
        <v>-1.0563380281690127E-2</v>
      </c>
    </row>
    <row r="67" spans="1:27" hidden="1" x14ac:dyDescent="0.3">
      <c r="A67" s="8" t="s">
        <v>17</v>
      </c>
      <c r="B67" s="8" t="s">
        <v>297</v>
      </c>
      <c r="C67" s="8" t="s">
        <v>298</v>
      </c>
      <c r="D67" s="8" t="s">
        <v>470</v>
      </c>
      <c r="E67" s="8" t="s">
        <v>471</v>
      </c>
      <c r="F67" s="29">
        <v>0.28999999999999998</v>
      </c>
      <c r="G67" s="29">
        <v>1</v>
      </c>
      <c r="H67" s="30">
        <v>152.4889</v>
      </c>
      <c r="I67" s="30">
        <v>9.7280999999999995</v>
      </c>
      <c r="J67" s="14">
        <v>476</v>
      </c>
      <c r="K67" s="14">
        <v>122</v>
      </c>
      <c r="L67" s="12">
        <v>6.3799999999999996E-2</v>
      </c>
      <c r="M67" s="7">
        <v>1.6309235399999999</v>
      </c>
      <c r="N67" s="31">
        <v>0.65</v>
      </c>
      <c r="O67" s="14">
        <f>IFERROR(VLOOKUP($C67,'site totals'!$J$2:$K$607,2,FALSE),1)</f>
        <v>156529.64060000001</v>
      </c>
      <c r="P67" s="32" t="s">
        <v>22</v>
      </c>
      <c r="Q67" s="12">
        <v>0.6014528052</v>
      </c>
      <c r="R67" s="29">
        <v>0.28999999999999998</v>
      </c>
      <c r="S67" s="2">
        <f>IF($A67="site","",MIN(VLOOKUP($P67,margin_ranges!$A$5:$D$10,4,FALSE)/100,$Q67))</f>
        <v>0.29749999999999999</v>
      </c>
      <c r="T67" s="6">
        <f>IF(A67="placement",$J67*MIN($Q67,$S67),"")</f>
        <v>141.60999999999999</v>
      </c>
      <c r="U67" s="6">
        <f>IF($A67="placement",T67,SUMIF($C$10:$C$6209,$C67,$T$10:$T$6209))</f>
        <v>141.60999999999999</v>
      </c>
      <c r="V67" s="34">
        <f t="shared" si="0"/>
        <v>-1.0563380281690127E-2</v>
      </c>
      <c r="W67" s="24"/>
      <c r="X67" s="2" t="str">
        <f>IFERROR(MIN(VLOOKUP($W67,margin_ranges!$A$5:$D$10,4,FALSE),$Q67*100)/100,"")</f>
        <v/>
      </c>
      <c r="Y67" s="6">
        <f t="shared" si="1"/>
        <v>141.60999999999999</v>
      </c>
      <c r="Z67" s="6">
        <f>IF($A67="placement",Y67,SUMIF($C$10:$C$6209,$C67,$Y$10:$Y$6209))</f>
        <v>141.60999999999999</v>
      </c>
      <c r="AA67" s="29">
        <f t="shared" si="2"/>
        <v>-1.0563380281690127E-2</v>
      </c>
    </row>
    <row r="68" spans="1:27" hidden="1" x14ac:dyDescent="0.3">
      <c r="A68" s="8" t="s">
        <v>17</v>
      </c>
      <c r="B68" s="8" t="s">
        <v>297</v>
      </c>
      <c r="C68" s="8" t="s">
        <v>298</v>
      </c>
      <c r="D68" s="8" t="s">
        <v>551</v>
      </c>
      <c r="E68" s="8" t="s">
        <v>552</v>
      </c>
      <c r="F68" s="29">
        <v>0.28999999999999998</v>
      </c>
      <c r="G68" s="29">
        <v>1</v>
      </c>
      <c r="H68" s="30">
        <v>181.86449999999999</v>
      </c>
      <c r="I68" s="30">
        <v>11.6669</v>
      </c>
      <c r="J68" s="14">
        <v>526</v>
      </c>
      <c r="K68" s="14">
        <v>134</v>
      </c>
      <c r="L68" s="12">
        <v>6.4199999999999993E-2</v>
      </c>
      <c r="M68" s="7">
        <v>1.50175649</v>
      </c>
      <c r="N68" s="31">
        <v>0.65</v>
      </c>
      <c r="O68" s="14">
        <f>IFERROR(VLOOKUP($C68,'site totals'!$J$2:$K$607,2,FALSE),1)</f>
        <v>156529.64060000001</v>
      </c>
      <c r="P68" s="32" t="s">
        <v>22</v>
      </c>
      <c r="Q68" s="12">
        <v>0.56717350389999999</v>
      </c>
      <c r="R68" s="29">
        <v>0.28999999999999998</v>
      </c>
      <c r="S68" s="2">
        <f>IF($A68="site","",MIN(VLOOKUP($P68,margin_ranges!$A$5:$D$10,4,FALSE)/100,$Q68))</f>
        <v>0.29749999999999999</v>
      </c>
      <c r="T68" s="6">
        <f>IF(A68="placement",$J68*MIN($Q68,$S68),"")</f>
        <v>156.48499999999999</v>
      </c>
      <c r="U68" s="6">
        <f>IF($A68="placement",T68,SUMIF($C$10:$C$6209,$C68,$T$10:$T$6209))</f>
        <v>156.48499999999999</v>
      </c>
      <c r="V68" s="34">
        <f t="shared" si="0"/>
        <v>-1.0563380281690127E-2</v>
      </c>
      <c r="W68" s="24"/>
      <c r="X68" s="2" t="str">
        <f>IFERROR(MIN(VLOOKUP($W68,margin_ranges!$A$5:$D$10,4,FALSE),$Q68*100)/100,"")</f>
        <v/>
      </c>
      <c r="Y68" s="6">
        <f t="shared" si="1"/>
        <v>156.48499999999999</v>
      </c>
      <c r="Z68" s="6">
        <f>IF($A68="placement",Y68,SUMIF($C$10:$C$6209,$C68,$Y$10:$Y$6209))</f>
        <v>156.48499999999999</v>
      </c>
      <c r="AA68" s="29">
        <f t="shared" si="2"/>
        <v>-1.0563380281690127E-2</v>
      </c>
    </row>
    <row r="69" spans="1:27" hidden="1" x14ac:dyDescent="0.3">
      <c r="A69" s="8" t="s">
        <v>17</v>
      </c>
      <c r="B69" s="8" t="s">
        <v>297</v>
      </c>
      <c r="C69" s="8" t="s">
        <v>298</v>
      </c>
      <c r="D69" s="8" t="s">
        <v>395</v>
      </c>
      <c r="E69" s="8" t="s">
        <v>396</v>
      </c>
      <c r="F69" s="29">
        <v>0.28999999999999998</v>
      </c>
      <c r="G69" s="29">
        <v>1</v>
      </c>
      <c r="H69" s="30">
        <v>111.62</v>
      </c>
      <c r="I69" s="30">
        <v>14.7174</v>
      </c>
      <c r="J69" s="14">
        <v>968</v>
      </c>
      <c r="K69" s="14">
        <v>210</v>
      </c>
      <c r="L69" s="12">
        <v>0.13189999999999999</v>
      </c>
      <c r="M69" s="7">
        <v>2.1934499399999998</v>
      </c>
      <c r="N69" s="31">
        <v>1.5</v>
      </c>
      <c r="O69" s="14">
        <f>IFERROR(VLOOKUP($C69,'site totals'!$J$2:$K$607,2,FALSE),1)</f>
        <v>156529.64060000001</v>
      </c>
      <c r="P69" s="32" t="s">
        <v>22</v>
      </c>
      <c r="Q69" s="12">
        <v>0.31614577989999998</v>
      </c>
      <c r="R69" s="29">
        <v>0.28999999999999998</v>
      </c>
      <c r="S69" s="2">
        <f>IF($A69="site","",MIN(VLOOKUP($P69,margin_ranges!$A$5:$D$10,4,FALSE)/100,$Q69))</f>
        <v>0.29749999999999999</v>
      </c>
      <c r="T69" s="6">
        <f>IF(A69="placement",$J69*MIN($Q69,$S69),"")</f>
        <v>287.97999999999996</v>
      </c>
      <c r="U69" s="6">
        <f>IF($A69="placement",T69,SUMIF($C$10:$C$6209,$C69,$T$10:$T$6209))</f>
        <v>287.97999999999996</v>
      </c>
      <c r="V69" s="34">
        <f t="shared" si="0"/>
        <v>-1.0563380281690127E-2</v>
      </c>
      <c r="W69" s="24"/>
      <c r="X69" s="2" t="str">
        <f>IFERROR(MIN(VLOOKUP($W69,margin_ranges!$A$5:$D$10,4,FALSE),$Q69*100)/100,"")</f>
        <v/>
      </c>
      <c r="Y69" s="6">
        <f t="shared" si="1"/>
        <v>287.97999999999996</v>
      </c>
      <c r="Z69" s="6">
        <f>IF($A69="placement",Y69,SUMIF($C$10:$C$6209,$C69,$Y$10:$Y$6209))</f>
        <v>287.97999999999996</v>
      </c>
      <c r="AA69" s="29">
        <f t="shared" si="2"/>
        <v>-1.0563380281690127E-2</v>
      </c>
    </row>
    <row r="70" spans="1:27" hidden="1" x14ac:dyDescent="0.3">
      <c r="A70" s="8" t="s">
        <v>17</v>
      </c>
      <c r="B70" s="8" t="s">
        <v>297</v>
      </c>
      <c r="C70" s="8" t="s">
        <v>298</v>
      </c>
      <c r="D70" s="8" t="s">
        <v>299</v>
      </c>
      <c r="E70" s="8" t="s">
        <v>300</v>
      </c>
      <c r="F70" s="29">
        <v>0.28999999999999998</v>
      </c>
      <c r="G70" s="29">
        <v>0</v>
      </c>
      <c r="H70" s="30">
        <v>18.023599999999998</v>
      </c>
      <c r="I70" s="30">
        <v>1.0071000000000001</v>
      </c>
      <c r="J70" s="14">
        <v>19</v>
      </c>
      <c r="K70" s="14">
        <v>5</v>
      </c>
      <c r="L70" s="12">
        <v>5.5899999999999998E-2</v>
      </c>
      <c r="M70" s="7">
        <v>0.64443262000000001</v>
      </c>
      <c r="N70" s="31">
        <v>0.15</v>
      </c>
      <c r="O70" s="14">
        <f>IFERROR(VLOOKUP($C70,'site totals'!$J$2:$K$607,2,FALSE),1)</f>
        <v>156529.64060000001</v>
      </c>
      <c r="P70" s="32" t="s">
        <v>22</v>
      </c>
      <c r="Q70" s="12">
        <v>0.76723711000000006</v>
      </c>
      <c r="R70" s="29">
        <v>0.28999999999999998</v>
      </c>
      <c r="S70" s="2">
        <f>IF($A70="site","",MIN(VLOOKUP($P70,margin_ranges!$A$5:$D$10,4,FALSE)/100,$Q70))</f>
        <v>0.29749999999999999</v>
      </c>
      <c r="T70" s="6">
        <f>IF(A70="placement",$J70*MIN($Q70,$S70),"")</f>
        <v>5.6524999999999999</v>
      </c>
      <c r="U70" s="6">
        <f>IF($A70="placement",T70,SUMIF($C$10:$C$6209,$C70,$T$10:$T$6209))</f>
        <v>5.6524999999999999</v>
      </c>
      <c r="V70" s="34">
        <f t="shared" si="0"/>
        <v>-1.0563380281690016E-2</v>
      </c>
      <c r="W70" s="24"/>
      <c r="X70" s="2" t="str">
        <f>IFERROR(MIN(VLOOKUP($W70,margin_ranges!$A$5:$D$10,4,FALSE),$Q70*100)/100,"")</f>
        <v/>
      </c>
      <c r="Y70" s="6">
        <f t="shared" si="1"/>
        <v>5.6524999999999999</v>
      </c>
      <c r="Z70" s="6">
        <f>IF($A70="placement",Y70,SUMIF($C$10:$C$6209,$C70,$Y$10:$Y$6209))</f>
        <v>5.6524999999999999</v>
      </c>
      <c r="AA70" s="29">
        <f t="shared" si="2"/>
        <v>-1.0563380281690016E-2</v>
      </c>
    </row>
    <row r="71" spans="1:27" hidden="1" x14ac:dyDescent="0.3">
      <c r="A71" s="8" t="s">
        <v>17</v>
      </c>
      <c r="B71" s="8" t="s">
        <v>297</v>
      </c>
      <c r="C71" s="8" t="s">
        <v>298</v>
      </c>
      <c r="D71" s="8" t="s">
        <v>511</v>
      </c>
      <c r="E71" s="8" t="s">
        <v>512</v>
      </c>
      <c r="F71" s="29">
        <v>0.28999999999999998</v>
      </c>
      <c r="G71" s="29">
        <v>0</v>
      </c>
      <c r="H71" s="30">
        <v>23.7151</v>
      </c>
      <c r="I71" s="30">
        <v>0.70220000000000005</v>
      </c>
      <c r="J71" s="14">
        <v>19</v>
      </c>
      <c r="K71" s="14">
        <v>5</v>
      </c>
      <c r="L71" s="12">
        <v>2.9600000000000001E-2</v>
      </c>
      <c r="M71" s="7">
        <v>0.91087377000000003</v>
      </c>
      <c r="N71" s="31">
        <v>0.6</v>
      </c>
      <c r="O71" s="14">
        <f>IFERROR(VLOOKUP($C71,'site totals'!$J$2:$K$607,2,FALSE),1)</f>
        <v>156529.64060000001</v>
      </c>
      <c r="P71" s="32" t="s">
        <v>22</v>
      </c>
      <c r="Q71" s="12">
        <v>0.3412918211</v>
      </c>
      <c r="R71" s="29">
        <v>0.28999999999999998</v>
      </c>
      <c r="S71" s="2">
        <f>IF($A71="site","",MIN(VLOOKUP($P71,margin_ranges!$A$5:$D$10,4,FALSE)/100,$Q71))</f>
        <v>0.29749999999999999</v>
      </c>
      <c r="T71" s="6">
        <f>IF(A71="placement",$J71*MIN($Q71,$S71),"")</f>
        <v>5.6524999999999999</v>
      </c>
      <c r="U71" s="6">
        <f>IF($A71="placement",T71,SUMIF($C$10:$C$6209,$C71,$T$10:$T$6209))</f>
        <v>5.6524999999999999</v>
      </c>
      <c r="V71" s="34">
        <f t="shared" si="0"/>
        <v>-1.0563380281690016E-2</v>
      </c>
      <c r="W71" s="24"/>
      <c r="X71" s="2" t="str">
        <f>IFERROR(MIN(VLOOKUP($W71,margin_ranges!$A$5:$D$10,4,FALSE),$Q71*100)/100,"")</f>
        <v/>
      </c>
      <c r="Y71" s="6">
        <f t="shared" si="1"/>
        <v>5.6524999999999999</v>
      </c>
      <c r="Z71" s="6">
        <f>IF($A71="placement",Y71,SUMIF($C$10:$C$6209,$C71,$Y$10:$Y$6209))</f>
        <v>5.6524999999999999</v>
      </c>
      <c r="AA71" s="29">
        <f t="shared" si="2"/>
        <v>-1.0563380281690016E-2</v>
      </c>
    </row>
    <row r="72" spans="1:27" hidden="1" x14ac:dyDescent="0.3">
      <c r="A72" s="8" t="s">
        <v>17</v>
      </c>
      <c r="B72" s="8" t="s">
        <v>297</v>
      </c>
      <c r="C72" s="8" t="s">
        <v>298</v>
      </c>
      <c r="D72" s="8" t="s">
        <v>370</v>
      </c>
      <c r="E72" s="8" t="s">
        <v>78</v>
      </c>
      <c r="F72" s="29">
        <v>0.28999999999999998</v>
      </c>
      <c r="G72" s="29">
        <v>0</v>
      </c>
      <c r="H72" s="30">
        <v>10.574299999999999</v>
      </c>
      <c r="I72" s="30">
        <v>0.40810000000000002</v>
      </c>
      <c r="J72" s="14">
        <v>20</v>
      </c>
      <c r="K72" s="14">
        <v>5</v>
      </c>
      <c r="L72" s="12">
        <v>3.8600000000000002E-2</v>
      </c>
      <c r="M72" s="7">
        <v>1.5990898</v>
      </c>
      <c r="N72" s="31">
        <v>0.6</v>
      </c>
      <c r="O72" s="14">
        <f>IFERROR(VLOOKUP($C72,'site totals'!$J$2:$K$607,2,FALSE),1)</f>
        <v>156529.64060000001</v>
      </c>
      <c r="P72" s="32" t="s">
        <v>22</v>
      </c>
      <c r="Q72" s="12">
        <v>0.62478654929999999</v>
      </c>
      <c r="R72" s="29">
        <v>0.28999999999999998</v>
      </c>
      <c r="S72" s="2">
        <f>IF($A72="site","",MIN(VLOOKUP($P72,margin_ranges!$A$5:$D$10,4,FALSE)/100,$Q72))</f>
        <v>0.29749999999999999</v>
      </c>
      <c r="T72" s="6">
        <f>IF(A72="placement",$J72*MIN($Q72,$S72),"")</f>
        <v>5.9499999999999993</v>
      </c>
      <c r="U72" s="6">
        <f>IF($A72="placement",T72,SUMIF($C$10:$C$6209,$C72,$T$10:$T$6209))</f>
        <v>5.9499999999999993</v>
      </c>
      <c r="V72" s="34">
        <f t="shared" si="0"/>
        <v>-1.0563380281690016E-2</v>
      </c>
      <c r="W72" s="24"/>
      <c r="X72" s="2" t="str">
        <f>IFERROR(MIN(VLOOKUP($W72,margin_ranges!$A$5:$D$10,4,FALSE),$Q72*100)/100,"")</f>
        <v/>
      </c>
      <c r="Y72" s="6">
        <f t="shared" si="1"/>
        <v>5.9499999999999993</v>
      </c>
      <c r="Z72" s="6">
        <f>IF($A72="placement",Y72,SUMIF($C$10:$C$6209,$C72,$Y$10:$Y$6209))</f>
        <v>5.9499999999999993</v>
      </c>
      <c r="AA72" s="29">
        <f t="shared" si="2"/>
        <v>-1.0563380281690016E-2</v>
      </c>
    </row>
    <row r="73" spans="1:27" hidden="1" x14ac:dyDescent="0.3">
      <c r="A73" s="8" t="s">
        <v>17</v>
      </c>
      <c r="B73" s="8" t="s">
        <v>297</v>
      </c>
      <c r="C73" s="8" t="s">
        <v>298</v>
      </c>
      <c r="D73" s="8" t="s">
        <v>415</v>
      </c>
      <c r="E73" s="8" t="s">
        <v>56</v>
      </c>
      <c r="F73" s="29">
        <v>0.28999999999999998</v>
      </c>
      <c r="G73" s="29">
        <v>0</v>
      </c>
      <c r="H73" s="30">
        <v>22.305499999999999</v>
      </c>
      <c r="I73" s="30">
        <v>0.54500000000000004</v>
      </c>
      <c r="J73" s="14">
        <v>20</v>
      </c>
      <c r="K73" s="14">
        <v>5</v>
      </c>
      <c r="L73" s="12">
        <v>2.4400000000000002E-2</v>
      </c>
      <c r="M73" s="7">
        <v>1.2363958100000001</v>
      </c>
      <c r="N73" s="31">
        <v>0.7</v>
      </c>
      <c r="O73" s="14">
        <f>IFERROR(VLOOKUP($C73,'site totals'!$J$2:$K$607,2,FALSE),1)</f>
        <v>156529.64060000001</v>
      </c>
      <c r="P73" s="32" t="s">
        <v>22</v>
      </c>
      <c r="Q73" s="12">
        <v>0.43383826069999998</v>
      </c>
      <c r="R73" s="29">
        <v>0.28999999999999998</v>
      </c>
      <c r="S73" s="2">
        <f>IF($A73="site","",MIN(VLOOKUP($P73,margin_ranges!$A$5:$D$10,4,FALSE)/100,$Q73))</f>
        <v>0.29749999999999999</v>
      </c>
      <c r="T73" s="6">
        <f>IF(A73="placement",$J73*MIN($Q73,$S73),"")</f>
        <v>5.9499999999999993</v>
      </c>
      <c r="U73" s="6">
        <f>IF($A73="placement",T73,SUMIF($C$10:$C$6209,$C73,$T$10:$T$6209))</f>
        <v>5.9499999999999993</v>
      </c>
      <c r="V73" s="34">
        <f t="shared" si="0"/>
        <v>-1.0563380281690016E-2</v>
      </c>
      <c r="W73" s="24"/>
      <c r="X73" s="2" t="str">
        <f>IFERROR(MIN(VLOOKUP($W73,margin_ranges!$A$5:$D$10,4,FALSE),$Q73*100)/100,"")</f>
        <v/>
      </c>
      <c r="Y73" s="6">
        <f t="shared" si="1"/>
        <v>5.9499999999999993</v>
      </c>
      <c r="Z73" s="6">
        <f>IF($A73="placement",Y73,SUMIF($C$10:$C$6209,$C73,$Y$10:$Y$6209))</f>
        <v>5.9499999999999993</v>
      </c>
      <c r="AA73" s="29">
        <f t="shared" si="2"/>
        <v>-1.0563380281690016E-2</v>
      </c>
    </row>
    <row r="74" spans="1:27" hidden="1" x14ac:dyDescent="0.3">
      <c r="A74" s="8" t="s">
        <v>17</v>
      </c>
      <c r="B74" s="8" t="s">
        <v>297</v>
      </c>
      <c r="C74" s="8" t="s">
        <v>298</v>
      </c>
      <c r="D74" s="8" t="s">
        <v>537</v>
      </c>
      <c r="E74" s="8" t="s">
        <v>538</v>
      </c>
      <c r="F74" s="29">
        <v>0.28999999999999998</v>
      </c>
      <c r="G74" s="29">
        <v>0</v>
      </c>
      <c r="H74" s="30">
        <v>8.3820999999999994</v>
      </c>
      <c r="I74" s="30">
        <v>0.72599999999999998</v>
      </c>
      <c r="J74" s="14">
        <v>27</v>
      </c>
      <c r="K74" s="14">
        <v>7</v>
      </c>
      <c r="L74" s="12">
        <v>8.6599999999999996E-2</v>
      </c>
      <c r="M74" s="7">
        <v>1.2556473800000001</v>
      </c>
      <c r="N74" s="31">
        <v>0.75</v>
      </c>
      <c r="O74" s="14">
        <f>IFERROR(VLOOKUP($C74,'site totals'!$J$2:$K$607,2,FALSE),1)</f>
        <v>156529.64060000001</v>
      </c>
      <c r="P74" s="32" t="s">
        <v>22</v>
      </c>
      <c r="Q74" s="12">
        <v>0.40269855199999999</v>
      </c>
      <c r="R74" s="29">
        <v>0.28999999999999998</v>
      </c>
      <c r="S74" s="2">
        <f>IF($A74="site","",MIN(VLOOKUP($P74,margin_ranges!$A$5:$D$10,4,FALSE)/100,$Q74))</f>
        <v>0.29749999999999999</v>
      </c>
      <c r="T74" s="6">
        <f>IF(A74="placement",$J74*MIN($Q74,$S74),"")</f>
        <v>8.0324999999999989</v>
      </c>
      <c r="U74" s="6">
        <f>IF($A74="placement",T74,SUMIF($C$10:$C$6209,$C74,$T$10:$T$6209))</f>
        <v>8.0324999999999989</v>
      </c>
      <c r="V74" s="34">
        <f t="shared" ref="V74:V137" si="3">($J74-$U74)/($J74*(1-$R74))-1</f>
        <v>-1.0563380281690016E-2</v>
      </c>
      <c r="W74" s="24"/>
      <c r="X74" s="2" t="str">
        <f>IFERROR(MIN(VLOOKUP($W74,margin_ranges!$A$5:$D$10,4,FALSE),$Q74*100)/100,"")</f>
        <v/>
      </c>
      <c r="Y74" s="6">
        <f t="shared" ref="Y74:Y137" si="4">IF(A74="placement",IF($X74="",$T74,$J74*MIN($Q74,$X74)),"")</f>
        <v>8.0324999999999989</v>
      </c>
      <c r="Z74" s="6">
        <f>IF($A74="placement",Y74,SUMIF($C$10:$C$6209,$C74,$Y$10:$Y$6209))</f>
        <v>8.0324999999999989</v>
      </c>
      <c r="AA74" s="29">
        <f t="shared" ref="AA74:AA137" si="5">($J74-$Z74)/($J74*(1-$R74))-1</f>
        <v>-1.0563380281690016E-2</v>
      </c>
    </row>
    <row r="75" spans="1:27" hidden="1" x14ac:dyDescent="0.3">
      <c r="A75" s="8" t="s">
        <v>17</v>
      </c>
      <c r="B75" s="8" t="s">
        <v>297</v>
      </c>
      <c r="C75" s="8" t="s">
        <v>298</v>
      </c>
      <c r="D75" s="8" t="s">
        <v>565</v>
      </c>
      <c r="E75" s="8" t="s">
        <v>566</v>
      </c>
      <c r="F75" s="29">
        <v>0.28999999999999998</v>
      </c>
      <c r="G75" s="29">
        <v>0</v>
      </c>
      <c r="H75" s="30">
        <v>16.900400000000001</v>
      </c>
      <c r="I75" s="30">
        <v>0.62929999999999997</v>
      </c>
      <c r="J75" s="14">
        <v>29</v>
      </c>
      <c r="K75" s="14">
        <v>7</v>
      </c>
      <c r="L75" s="12">
        <v>3.7199999999999997E-2</v>
      </c>
      <c r="M75" s="7">
        <v>1.51105562</v>
      </c>
      <c r="N75" s="31">
        <v>0.8</v>
      </c>
      <c r="O75" s="14">
        <f>IFERROR(VLOOKUP($C75,'site totals'!$J$2:$K$607,2,FALSE),1)</f>
        <v>156529.64060000001</v>
      </c>
      <c r="P75" s="32" t="s">
        <v>22</v>
      </c>
      <c r="Q75" s="12">
        <v>0.47056879299999999</v>
      </c>
      <c r="R75" s="29">
        <v>0.28999999999999998</v>
      </c>
      <c r="S75" s="2">
        <f>IF($A75="site","",MIN(VLOOKUP($P75,margin_ranges!$A$5:$D$10,4,FALSE)/100,$Q75))</f>
        <v>0.29749999999999999</v>
      </c>
      <c r="T75" s="6">
        <f>IF(A75="placement",$J75*MIN($Q75,$S75),"")</f>
        <v>8.6274999999999995</v>
      </c>
      <c r="U75" s="6">
        <f>IF($A75="placement",T75,SUMIF($C$10:$C$6209,$C75,$T$10:$T$6209))</f>
        <v>8.6274999999999995</v>
      </c>
      <c r="V75" s="34">
        <f t="shared" si="3"/>
        <v>-1.0563380281690016E-2</v>
      </c>
      <c r="W75" s="24"/>
      <c r="X75" s="2" t="str">
        <f>IFERROR(MIN(VLOOKUP($W75,margin_ranges!$A$5:$D$10,4,FALSE),$Q75*100)/100,"")</f>
        <v/>
      </c>
      <c r="Y75" s="6">
        <f t="shared" si="4"/>
        <v>8.6274999999999995</v>
      </c>
      <c r="Z75" s="6">
        <f>IF($A75="placement",Y75,SUMIF($C$10:$C$6209,$C75,$Y$10:$Y$6209))</f>
        <v>8.6274999999999995</v>
      </c>
      <c r="AA75" s="29">
        <f t="shared" si="5"/>
        <v>-1.0563380281690016E-2</v>
      </c>
    </row>
    <row r="76" spans="1:27" hidden="1" x14ac:dyDescent="0.3">
      <c r="A76" s="8" t="s">
        <v>17</v>
      </c>
      <c r="B76" s="8" t="s">
        <v>297</v>
      </c>
      <c r="C76" s="8" t="s">
        <v>298</v>
      </c>
      <c r="D76" s="8" t="s">
        <v>464</v>
      </c>
      <c r="E76" s="8" t="s">
        <v>465</v>
      </c>
      <c r="F76" s="29">
        <v>0.28999999999999998</v>
      </c>
      <c r="G76" s="29">
        <v>0</v>
      </c>
      <c r="H76" s="30">
        <v>19.628900000000002</v>
      </c>
      <c r="I76" s="30">
        <v>0.8115</v>
      </c>
      <c r="J76" s="14">
        <v>38</v>
      </c>
      <c r="K76" s="14">
        <v>10</v>
      </c>
      <c r="L76" s="12">
        <v>4.1300000000000003E-2</v>
      </c>
      <c r="M76" s="7">
        <v>1.5734178299999999</v>
      </c>
      <c r="N76" s="31">
        <v>0.8</v>
      </c>
      <c r="O76" s="14">
        <f>IFERROR(VLOOKUP($C76,'site totals'!$J$2:$K$607,2,FALSE),1)</f>
        <v>156529.64060000001</v>
      </c>
      <c r="P76" s="32" t="s">
        <v>22</v>
      </c>
      <c r="Q76" s="12">
        <v>0.49155273109999997</v>
      </c>
      <c r="R76" s="29">
        <v>0.28999999999999998</v>
      </c>
      <c r="S76" s="2">
        <f>IF($A76="site","",MIN(VLOOKUP($P76,margin_ranges!$A$5:$D$10,4,FALSE)/100,$Q76))</f>
        <v>0.29749999999999999</v>
      </c>
      <c r="T76" s="6">
        <f>IF(A76="placement",$J76*MIN($Q76,$S76),"")</f>
        <v>11.305</v>
      </c>
      <c r="U76" s="6">
        <f>IF($A76="placement",T76,SUMIF($C$10:$C$6209,$C76,$T$10:$T$6209))</f>
        <v>11.305</v>
      </c>
      <c r="V76" s="34">
        <f t="shared" si="3"/>
        <v>-1.0563380281690016E-2</v>
      </c>
      <c r="W76" s="24"/>
      <c r="X76" s="2" t="str">
        <f>IFERROR(MIN(VLOOKUP($W76,margin_ranges!$A$5:$D$10,4,FALSE),$Q76*100)/100,"")</f>
        <v/>
      </c>
      <c r="Y76" s="6">
        <f t="shared" si="4"/>
        <v>11.305</v>
      </c>
      <c r="Z76" s="6">
        <f>IF($A76="placement",Y76,SUMIF($C$10:$C$6209,$C76,$Y$10:$Y$6209))</f>
        <v>11.305</v>
      </c>
      <c r="AA76" s="29">
        <f t="shared" si="5"/>
        <v>-1.0563380281690016E-2</v>
      </c>
    </row>
    <row r="77" spans="1:27" hidden="1" x14ac:dyDescent="0.3">
      <c r="A77" s="8" t="s">
        <v>17</v>
      </c>
      <c r="B77" s="8" t="s">
        <v>297</v>
      </c>
      <c r="C77" s="8" t="s">
        <v>298</v>
      </c>
      <c r="D77" s="8" t="s">
        <v>301</v>
      </c>
      <c r="E77" s="8" t="s">
        <v>302</v>
      </c>
      <c r="F77" s="29">
        <v>0.28999999999999998</v>
      </c>
      <c r="G77" s="29">
        <v>1</v>
      </c>
      <c r="H77" s="30">
        <v>63.403599999999997</v>
      </c>
      <c r="I77" s="30">
        <v>0.76290000000000002</v>
      </c>
      <c r="J77" s="14">
        <v>59</v>
      </c>
      <c r="K77" s="14">
        <v>15</v>
      </c>
      <c r="L77" s="12">
        <v>1.2E-2</v>
      </c>
      <c r="M77" s="7">
        <v>2.57266854</v>
      </c>
      <c r="N77" s="31">
        <v>1.75</v>
      </c>
      <c r="O77" s="14">
        <f>IFERROR(VLOOKUP($C77,'site totals'!$J$2:$K$607,2,FALSE),1)</f>
        <v>156529.64060000001</v>
      </c>
      <c r="P77" s="32" t="s">
        <v>22</v>
      </c>
      <c r="Q77" s="12">
        <v>0.31977245679999999</v>
      </c>
      <c r="R77" s="29">
        <v>0.28999999999999998</v>
      </c>
      <c r="S77" s="2">
        <f>IF($A77="site","",MIN(VLOOKUP($P77,margin_ranges!$A$5:$D$10,4,FALSE)/100,$Q77))</f>
        <v>0.29749999999999999</v>
      </c>
      <c r="T77" s="6">
        <f>IF(A77="placement",$J77*MIN($Q77,$S77),"")</f>
        <v>17.552499999999998</v>
      </c>
      <c r="U77" s="6">
        <f>IF($A77="placement",T77,SUMIF($C$10:$C$6209,$C77,$T$10:$T$6209))</f>
        <v>17.552499999999998</v>
      </c>
      <c r="V77" s="34">
        <f t="shared" si="3"/>
        <v>-1.0563380281690016E-2</v>
      </c>
      <c r="W77" s="24"/>
      <c r="X77" s="2" t="str">
        <f>IFERROR(MIN(VLOOKUP($W77,margin_ranges!$A$5:$D$10,4,FALSE),$Q77*100)/100,"")</f>
        <v/>
      </c>
      <c r="Y77" s="6">
        <f t="shared" si="4"/>
        <v>17.552499999999998</v>
      </c>
      <c r="Z77" s="6">
        <f>IF($A77="placement",Y77,SUMIF($C$10:$C$6209,$C77,$Y$10:$Y$6209))</f>
        <v>17.552499999999998</v>
      </c>
      <c r="AA77" s="29">
        <f t="shared" si="5"/>
        <v>-1.0563380281690016E-2</v>
      </c>
    </row>
    <row r="78" spans="1:27" hidden="1" x14ac:dyDescent="0.3">
      <c r="A78" s="8" t="s">
        <v>17</v>
      </c>
      <c r="B78" s="8" t="s">
        <v>297</v>
      </c>
      <c r="C78" s="8" t="s">
        <v>298</v>
      </c>
      <c r="D78" s="8" t="s">
        <v>523</v>
      </c>
      <c r="E78" s="8" t="s">
        <v>524</v>
      </c>
      <c r="F78" s="29">
        <v>0.28999999999999898</v>
      </c>
      <c r="G78" s="29">
        <v>0</v>
      </c>
      <c r="H78" s="30">
        <v>8.1648999999999994</v>
      </c>
      <c r="I78" s="30">
        <v>1.9918</v>
      </c>
      <c r="J78" s="14">
        <v>79</v>
      </c>
      <c r="K78" s="14">
        <v>20</v>
      </c>
      <c r="L78" s="12">
        <v>0.24390000000000001</v>
      </c>
      <c r="M78" s="7">
        <v>1.31965573</v>
      </c>
      <c r="N78" s="31">
        <v>0.75</v>
      </c>
      <c r="O78" s="14">
        <f>IFERROR(VLOOKUP($C78,'site totals'!$J$2:$K$607,2,FALSE),1)</f>
        <v>156529.64060000001</v>
      </c>
      <c r="P78" s="32" t="s">
        <v>22</v>
      </c>
      <c r="Q78" s="12">
        <v>0.43166995479999998</v>
      </c>
      <c r="R78" s="29">
        <v>0.28999999999999998</v>
      </c>
      <c r="S78" s="2">
        <f>IF($A78="site","",MIN(VLOOKUP($P78,margin_ranges!$A$5:$D$10,4,FALSE)/100,$Q78))</f>
        <v>0.29749999999999999</v>
      </c>
      <c r="T78" s="6">
        <f>IF(A78="placement",$J78*MIN($Q78,$S78),"")</f>
        <v>23.502499999999998</v>
      </c>
      <c r="U78" s="6">
        <f>IF($A78="placement",T78,SUMIF($C$10:$C$6209,$C78,$T$10:$T$6209))</f>
        <v>23.502499999999998</v>
      </c>
      <c r="V78" s="34">
        <f t="shared" si="3"/>
        <v>-1.0563380281690016E-2</v>
      </c>
      <c r="W78" s="24"/>
      <c r="X78" s="2" t="str">
        <f>IFERROR(MIN(VLOOKUP($W78,margin_ranges!$A$5:$D$10,4,FALSE),$Q78*100)/100,"")</f>
        <v/>
      </c>
      <c r="Y78" s="6">
        <f t="shared" si="4"/>
        <v>23.502499999999998</v>
      </c>
      <c r="Z78" s="6">
        <f>IF($A78="placement",Y78,SUMIF($C$10:$C$6209,$C78,$Y$10:$Y$6209))</f>
        <v>23.502499999999998</v>
      </c>
      <c r="AA78" s="29">
        <f t="shared" si="5"/>
        <v>-1.0563380281690016E-2</v>
      </c>
    </row>
    <row r="79" spans="1:27" hidden="1" x14ac:dyDescent="0.3">
      <c r="A79" s="8" t="s">
        <v>17</v>
      </c>
      <c r="B79" s="8" t="s">
        <v>297</v>
      </c>
      <c r="C79" s="8" t="s">
        <v>298</v>
      </c>
      <c r="D79" s="8" t="s">
        <v>325</v>
      </c>
      <c r="E79" s="8" t="s">
        <v>326</v>
      </c>
      <c r="F79" s="29">
        <v>0.28999999999999998</v>
      </c>
      <c r="G79" s="29">
        <v>0</v>
      </c>
      <c r="H79" s="30">
        <v>29.505700000000001</v>
      </c>
      <c r="I79" s="30">
        <v>1.6686000000000001</v>
      </c>
      <c r="J79" s="14">
        <v>81</v>
      </c>
      <c r="K79" s="14">
        <v>21</v>
      </c>
      <c r="L79" s="12">
        <v>5.6599999999999998E-2</v>
      </c>
      <c r="M79" s="7">
        <v>1.6229965799999999</v>
      </c>
      <c r="N79" s="31">
        <v>0.8</v>
      </c>
      <c r="O79" s="14">
        <f>IFERROR(VLOOKUP($C79,'site totals'!$J$2:$K$607,2,FALSE),1)</f>
        <v>156529.64060000001</v>
      </c>
      <c r="P79" s="32" t="s">
        <v>22</v>
      </c>
      <c r="Q79" s="12">
        <v>0.50708460379999998</v>
      </c>
      <c r="R79" s="29">
        <v>0.28999999999999998</v>
      </c>
      <c r="S79" s="2">
        <f>IF($A79="site","",MIN(VLOOKUP($P79,margin_ranges!$A$5:$D$10,4,FALSE)/100,$Q79))</f>
        <v>0.29749999999999999</v>
      </c>
      <c r="T79" s="6">
        <f>IF(A79="placement",$J79*MIN($Q79,$S79),"")</f>
        <v>24.0975</v>
      </c>
      <c r="U79" s="6">
        <f>IF($A79="placement",T79,SUMIF($C$10:$C$6209,$C79,$T$10:$T$6209))</f>
        <v>24.0975</v>
      </c>
      <c r="V79" s="34">
        <f t="shared" si="3"/>
        <v>-1.0563380281690016E-2</v>
      </c>
      <c r="W79" s="24"/>
      <c r="X79" s="2" t="str">
        <f>IFERROR(MIN(VLOOKUP($W79,margin_ranges!$A$5:$D$10,4,FALSE),$Q79*100)/100,"")</f>
        <v/>
      </c>
      <c r="Y79" s="6">
        <f t="shared" si="4"/>
        <v>24.0975</v>
      </c>
      <c r="Z79" s="6">
        <f>IF($A79="placement",Y79,SUMIF($C$10:$C$6209,$C79,$Y$10:$Y$6209))</f>
        <v>24.0975</v>
      </c>
      <c r="AA79" s="29">
        <f t="shared" si="5"/>
        <v>-1.0563380281690016E-2</v>
      </c>
    </row>
    <row r="80" spans="1:27" hidden="1" x14ac:dyDescent="0.3">
      <c r="A80" s="8" t="s">
        <v>17</v>
      </c>
      <c r="B80" s="8" t="s">
        <v>297</v>
      </c>
      <c r="C80" s="8" t="s">
        <v>298</v>
      </c>
      <c r="D80" s="8" t="s">
        <v>497</v>
      </c>
      <c r="E80" s="8" t="s">
        <v>498</v>
      </c>
      <c r="F80" s="29">
        <v>0.28999999999999998</v>
      </c>
      <c r="G80" s="29">
        <v>1</v>
      </c>
      <c r="H80" s="30">
        <v>53.9617</v>
      </c>
      <c r="I80" s="30">
        <v>2.5386000000000002</v>
      </c>
      <c r="J80" s="14">
        <v>81</v>
      </c>
      <c r="K80" s="14">
        <v>21</v>
      </c>
      <c r="L80" s="12">
        <v>4.7E-2</v>
      </c>
      <c r="M80" s="7">
        <v>1.06446076</v>
      </c>
      <c r="N80" s="31">
        <v>0.5</v>
      </c>
      <c r="O80" s="14">
        <f>IFERROR(VLOOKUP($C80,'site totals'!$J$2:$K$607,2,FALSE),1)</f>
        <v>156529.64060000001</v>
      </c>
      <c r="P80" s="32" t="s">
        <v>22</v>
      </c>
      <c r="Q80" s="12">
        <v>0.53027860010000005</v>
      </c>
      <c r="R80" s="29">
        <v>0.28999999999999998</v>
      </c>
      <c r="S80" s="2">
        <f>IF($A80="site","",MIN(VLOOKUP($P80,margin_ranges!$A$5:$D$10,4,FALSE)/100,$Q80))</f>
        <v>0.29749999999999999</v>
      </c>
      <c r="T80" s="6">
        <f>IF(A80="placement",$J80*MIN($Q80,$S80),"")</f>
        <v>24.0975</v>
      </c>
      <c r="U80" s="6">
        <f>IF($A80="placement",T80,SUMIF($C$10:$C$6209,$C80,$T$10:$T$6209))</f>
        <v>24.0975</v>
      </c>
      <c r="V80" s="34">
        <f t="shared" si="3"/>
        <v>-1.0563380281690016E-2</v>
      </c>
      <c r="W80" s="24"/>
      <c r="X80" s="2" t="str">
        <f>IFERROR(MIN(VLOOKUP($W80,margin_ranges!$A$5:$D$10,4,FALSE),$Q80*100)/100,"")</f>
        <v/>
      </c>
      <c r="Y80" s="6">
        <f t="shared" si="4"/>
        <v>24.0975</v>
      </c>
      <c r="Z80" s="6">
        <f>IF($A80="placement",Y80,SUMIF($C$10:$C$6209,$C80,$Y$10:$Y$6209))</f>
        <v>24.0975</v>
      </c>
      <c r="AA80" s="29">
        <f t="shared" si="5"/>
        <v>-1.0563380281690016E-2</v>
      </c>
    </row>
    <row r="81" spans="1:27" hidden="1" x14ac:dyDescent="0.3">
      <c r="A81" s="8" t="s">
        <v>17</v>
      </c>
      <c r="B81" s="8" t="s">
        <v>297</v>
      </c>
      <c r="C81" s="8" t="s">
        <v>298</v>
      </c>
      <c r="D81" s="8" t="s">
        <v>491</v>
      </c>
      <c r="E81" s="8" t="s">
        <v>492</v>
      </c>
      <c r="F81" s="29">
        <v>0.28999999999999998</v>
      </c>
      <c r="G81" s="29">
        <v>0</v>
      </c>
      <c r="H81" s="30">
        <v>19.8507</v>
      </c>
      <c r="I81" s="30">
        <v>3.3852000000000002</v>
      </c>
      <c r="J81" s="14">
        <v>177</v>
      </c>
      <c r="K81" s="14">
        <v>45</v>
      </c>
      <c r="L81" s="12">
        <v>0.17050000000000001</v>
      </c>
      <c r="M81" s="7">
        <v>1.73796974</v>
      </c>
      <c r="N81" s="31">
        <v>0.8</v>
      </c>
      <c r="O81" s="14">
        <f>IFERROR(VLOOKUP($C81,'site totals'!$J$2:$K$607,2,FALSE),1)</f>
        <v>156529.64060000001</v>
      </c>
      <c r="P81" s="32" t="s">
        <v>22</v>
      </c>
      <c r="Q81" s="12">
        <v>0.53969279179999996</v>
      </c>
      <c r="R81" s="29">
        <v>0.28999999999999998</v>
      </c>
      <c r="S81" s="2">
        <f>IF($A81="site","",MIN(VLOOKUP($P81,margin_ranges!$A$5:$D$10,4,FALSE)/100,$Q81))</f>
        <v>0.29749999999999999</v>
      </c>
      <c r="T81" s="6">
        <f>IF(A81="placement",$J81*MIN($Q81,$S81),"")</f>
        <v>52.657499999999999</v>
      </c>
      <c r="U81" s="6">
        <f>IF($A81="placement",T81,SUMIF($C$10:$C$6209,$C81,$T$10:$T$6209))</f>
        <v>52.657499999999999</v>
      </c>
      <c r="V81" s="34">
        <f t="shared" si="3"/>
        <v>-1.0563380281690016E-2</v>
      </c>
      <c r="W81" s="24"/>
      <c r="X81" s="2" t="str">
        <f>IFERROR(MIN(VLOOKUP($W81,margin_ranges!$A$5:$D$10,4,FALSE),$Q81*100)/100,"")</f>
        <v/>
      </c>
      <c r="Y81" s="6">
        <f t="shared" si="4"/>
        <v>52.657499999999999</v>
      </c>
      <c r="Z81" s="6">
        <f>IF($A81="placement",Y81,SUMIF($C$10:$C$6209,$C81,$Y$10:$Y$6209))</f>
        <v>52.657499999999999</v>
      </c>
      <c r="AA81" s="29">
        <f t="shared" si="5"/>
        <v>-1.0563380281690016E-2</v>
      </c>
    </row>
    <row r="82" spans="1:27" hidden="1" x14ac:dyDescent="0.3">
      <c r="A82" s="8" t="s">
        <v>17</v>
      </c>
      <c r="B82" s="8" t="s">
        <v>297</v>
      </c>
      <c r="C82" s="8" t="s">
        <v>298</v>
      </c>
      <c r="D82" s="8" t="s">
        <v>517</v>
      </c>
      <c r="E82" s="8" t="s">
        <v>518</v>
      </c>
      <c r="F82" s="29">
        <v>0.28999999999999998</v>
      </c>
      <c r="G82" s="29">
        <v>0</v>
      </c>
      <c r="H82" s="30">
        <v>18.209900000000001</v>
      </c>
      <c r="I82" s="30">
        <v>2.9611000000000001</v>
      </c>
      <c r="J82" s="14">
        <v>179</v>
      </c>
      <c r="K82" s="14">
        <v>46</v>
      </c>
      <c r="L82" s="12">
        <v>0.16259999999999999</v>
      </c>
      <c r="M82" s="7">
        <v>2.0193173299999998</v>
      </c>
      <c r="N82" s="31">
        <v>0.8</v>
      </c>
      <c r="O82" s="14">
        <f>IFERROR(VLOOKUP($C82,'site totals'!$J$2:$K$607,2,FALSE),1)</f>
        <v>156529.64060000001</v>
      </c>
      <c r="P82" s="32" t="s">
        <v>22</v>
      </c>
      <c r="Q82" s="12">
        <v>0.6038265075</v>
      </c>
      <c r="R82" s="29">
        <v>0.28999999999999998</v>
      </c>
      <c r="S82" s="2">
        <f>IF($A82="site","",MIN(VLOOKUP($P82,margin_ranges!$A$5:$D$10,4,FALSE)/100,$Q82))</f>
        <v>0.29749999999999999</v>
      </c>
      <c r="T82" s="6">
        <f>IF(A82="placement",$J82*MIN($Q82,$S82),"")</f>
        <v>53.252499999999998</v>
      </c>
      <c r="U82" s="6">
        <f>IF($A82="placement",T82,SUMIF($C$10:$C$6209,$C82,$T$10:$T$6209))</f>
        <v>53.252499999999998</v>
      </c>
      <c r="V82" s="34">
        <f t="shared" si="3"/>
        <v>-1.0563380281690016E-2</v>
      </c>
      <c r="W82" s="24"/>
      <c r="X82" s="2" t="str">
        <f>IFERROR(MIN(VLOOKUP($W82,margin_ranges!$A$5:$D$10,4,FALSE),$Q82*100)/100,"")</f>
        <v/>
      </c>
      <c r="Y82" s="6">
        <f t="shared" si="4"/>
        <v>53.252499999999998</v>
      </c>
      <c r="Z82" s="6">
        <f>IF($A82="placement",Y82,SUMIF($C$10:$C$6209,$C82,$Y$10:$Y$6209))</f>
        <v>53.252499999999998</v>
      </c>
      <c r="AA82" s="29">
        <f t="shared" si="5"/>
        <v>-1.0563380281690016E-2</v>
      </c>
    </row>
    <row r="83" spans="1:27" hidden="1" x14ac:dyDescent="0.3">
      <c r="A83" s="8" t="s">
        <v>17</v>
      </c>
      <c r="B83" s="8" t="s">
        <v>297</v>
      </c>
      <c r="C83" s="8" t="s">
        <v>298</v>
      </c>
      <c r="D83" s="8" t="s">
        <v>545</v>
      </c>
      <c r="E83" s="8" t="s">
        <v>546</v>
      </c>
      <c r="F83" s="29">
        <v>0.28999999999999998</v>
      </c>
      <c r="G83" s="29">
        <v>0</v>
      </c>
      <c r="H83" s="30">
        <v>39.951700000000002</v>
      </c>
      <c r="I83" s="30">
        <v>2.6696</v>
      </c>
      <c r="J83" s="14">
        <v>185</v>
      </c>
      <c r="K83" s="14">
        <v>46</v>
      </c>
      <c r="L83" s="12">
        <v>6.6799999999999998E-2</v>
      </c>
      <c r="M83" s="7">
        <v>2.3157703199999999</v>
      </c>
      <c r="N83" s="31">
        <v>1</v>
      </c>
      <c r="O83" s="14">
        <f>IFERROR(VLOOKUP($C83,'site totals'!$J$2:$K$607,2,FALSE),1)</f>
        <v>156529.64060000001</v>
      </c>
      <c r="P83" s="32" t="s">
        <v>22</v>
      </c>
      <c r="Q83" s="12">
        <v>0.56817824689999996</v>
      </c>
      <c r="R83" s="29">
        <v>0.28999999999999998</v>
      </c>
      <c r="S83" s="2">
        <f>IF($A83="site","",MIN(VLOOKUP($P83,margin_ranges!$A$5:$D$10,4,FALSE)/100,$Q83))</f>
        <v>0.29749999999999999</v>
      </c>
      <c r="T83" s="6">
        <f>IF(A83="placement",$J83*MIN($Q83,$S83),"")</f>
        <v>55.037499999999994</v>
      </c>
      <c r="U83" s="6">
        <f>IF($A83="placement",T83,SUMIF($C$10:$C$6209,$C83,$T$10:$T$6209))</f>
        <v>55.037499999999994</v>
      </c>
      <c r="V83" s="34">
        <f t="shared" si="3"/>
        <v>-1.0563380281690016E-2</v>
      </c>
      <c r="W83" s="24"/>
      <c r="X83" s="2" t="str">
        <f>IFERROR(MIN(VLOOKUP($W83,margin_ranges!$A$5:$D$10,4,FALSE),$Q83*100)/100,"")</f>
        <v/>
      </c>
      <c r="Y83" s="6">
        <f t="shared" si="4"/>
        <v>55.037499999999994</v>
      </c>
      <c r="Z83" s="6">
        <f>IF($A83="placement",Y83,SUMIF($C$10:$C$6209,$C83,$Y$10:$Y$6209))</f>
        <v>55.037499999999994</v>
      </c>
      <c r="AA83" s="29">
        <f t="shared" si="5"/>
        <v>-1.0563380281690016E-2</v>
      </c>
    </row>
    <row r="84" spans="1:27" hidden="1" x14ac:dyDescent="0.3">
      <c r="A84" s="8" t="s">
        <v>17</v>
      </c>
      <c r="B84" s="8" t="s">
        <v>297</v>
      </c>
      <c r="C84" s="8" t="s">
        <v>298</v>
      </c>
      <c r="D84" s="8" t="s">
        <v>331</v>
      </c>
      <c r="E84" s="8" t="s">
        <v>332</v>
      </c>
      <c r="F84" s="29">
        <v>0.28999999999999998</v>
      </c>
      <c r="G84" s="29">
        <v>0</v>
      </c>
      <c r="H84" s="30">
        <v>18.5242</v>
      </c>
      <c r="I84" s="30">
        <v>3.0712000000000002</v>
      </c>
      <c r="J84" s="14">
        <v>189</v>
      </c>
      <c r="K84" s="14">
        <v>48</v>
      </c>
      <c r="L84" s="12">
        <v>0.1658</v>
      </c>
      <c r="M84" s="7">
        <v>2.0534548899999998</v>
      </c>
      <c r="N84" s="31">
        <v>0.8</v>
      </c>
      <c r="O84" s="14">
        <f>IFERROR(VLOOKUP($C84,'site totals'!$J$2:$K$607,2,FALSE),1)</f>
        <v>156529.64060000001</v>
      </c>
      <c r="P84" s="32" t="s">
        <v>22</v>
      </c>
      <c r="Q84" s="12">
        <v>0.61041267430000001</v>
      </c>
      <c r="R84" s="29">
        <v>0.28999999999999998</v>
      </c>
      <c r="S84" s="2">
        <f>IF($A84="site","",MIN(VLOOKUP($P84,margin_ranges!$A$5:$D$10,4,FALSE)/100,$Q84))</f>
        <v>0.29749999999999999</v>
      </c>
      <c r="T84" s="6">
        <f>IF(A84="placement",$J84*MIN($Q84,$S84),"")</f>
        <v>56.227499999999999</v>
      </c>
      <c r="U84" s="6">
        <f>IF($A84="placement",T84,SUMIF($C$10:$C$6209,$C84,$T$10:$T$6209))</f>
        <v>56.227499999999999</v>
      </c>
      <c r="V84" s="34">
        <f t="shared" si="3"/>
        <v>-1.0563380281690016E-2</v>
      </c>
      <c r="W84" s="24"/>
      <c r="X84" s="2" t="str">
        <f>IFERROR(MIN(VLOOKUP($W84,margin_ranges!$A$5:$D$10,4,FALSE),$Q84*100)/100,"")</f>
        <v/>
      </c>
      <c r="Y84" s="6">
        <f t="shared" si="4"/>
        <v>56.227499999999999</v>
      </c>
      <c r="Z84" s="6">
        <f>IF($A84="placement",Y84,SUMIF($C$10:$C$6209,$C84,$Y$10:$Y$6209))</f>
        <v>56.227499999999999</v>
      </c>
      <c r="AA84" s="29">
        <f t="shared" si="5"/>
        <v>-1.0563380281690016E-2</v>
      </c>
    </row>
    <row r="85" spans="1:27" hidden="1" x14ac:dyDescent="0.3">
      <c r="A85" s="8" t="s">
        <v>17</v>
      </c>
      <c r="B85" s="8" t="s">
        <v>297</v>
      </c>
      <c r="C85" s="8" t="s">
        <v>298</v>
      </c>
      <c r="D85" s="8" t="s">
        <v>366</v>
      </c>
      <c r="E85" s="8" t="s">
        <v>367</v>
      </c>
      <c r="F85" s="29">
        <v>0.28999999999999998</v>
      </c>
      <c r="G85" s="29">
        <v>1</v>
      </c>
      <c r="H85" s="30">
        <v>57.692300000000003</v>
      </c>
      <c r="I85" s="30">
        <v>6.4046000000000003</v>
      </c>
      <c r="J85" s="14">
        <v>227</v>
      </c>
      <c r="K85" s="14">
        <v>57</v>
      </c>
      <c r="L85" s="12">
        <v>0.111</v>
      </c>
      <c r="M85" s="7">
        <v>1.1834785000000001</v>
      </c>
      <c r="N85" s="31">
        <v>0.8</v>
      </c>
      <c r="O85" s="14">
        <f>IFERROR(VLOOKUP($C85,'site totals'!$J$2:$K$607,2,FALSE),1)</f>
        <v>156529.64060000001</v>
      </c>
      <c r="P85" s="32" t="s">
        <v>22</v>
      </c>
      <c r="Q85" s="12">
        <v>0.32402658960000003</v>
      </c>
      <c r="R85" s="29">
        <v>0.28999999999999998</v>
      </c>
      <c r="S85" s="2">
        <f>IF($A85="site","",MIN(VLOOKUP($P85,margin_ranges!$A$5:$D$10,4,FALSE)/100,$Q85))</f>
        <v>0.29749999999999999</v>
      </c>
      <c r="T85" s="6">
        <f>IF(A85="placement",$J85*MIN($Q85,$S85),"")</f>
        <v>67.532499999999999</v>
      </c>
      <c r="U85" s="6">
        <f>IF($A85="placement",T85,SUMIF($C$10:$C$6209,$C85,$T$10:$T$6209))</f>
        <v>67.532499999999999</v>
      </c>
      <c r="V85" s="34">
        <f t="shared" si="3"/>
        <v>-1.0563380281690016E-2</v>
      </c>
      <c r="W85" s="24"/>
      <c r="X85" s="2" t="str">
        <f>IFERROR(MIN(VLOOKUP($W85,margin_ranges!$A$5:$D$10,4,FALSE),$Q85*100)/100,"")</f>
        <v/>
      </c>
      <c r="Y85" s="6">
        <f t="shared" si="4"/>
        <v>67.532499999999999</v>
      </c>
      <c r="Z85" s="6">
        <f>IF($A85="placement",Y85,SUMIF($C$10:$C$6209,$C85,$Y$10:$Y$6209))</f>
        <v>67.532499999999999</v>
      </c>
      <c r="AA85" s="29">
        <f t="shared" si="5"/>
        <v>-1.0563380281690016E-2</v>
      </c>
    </row>
    <row r="86" spans="1:27" hidden="1" x14ac:dyDescent="0.3">
      <c r="A86" s="8" t="s">
        <v>17</v>
      </c>
      <c r="B86" s="8" t="s">
        <v>297</v>
      </c>
      <c r="C86" s="8" t="s">
        <v>298</v>
      </c>
      <c r="D86" s="8" t="s">
        <v>307</v>
      </c>
      <c r="E86" s="8" t="s">
        <v>308</v>
      </c>
      <c r="F86" s="29">
        <v>0.28999999999999998</v>
      </c>
      <c r="G86" s="29">
        <v>0</v>
      </c>
      <c r="H86" s="30">
        <v>26.690899999999999</v>
      </c>
      <c r="I86" s="30">
        <v>5.0796999999999999</v>
      </c>
      <c r="J86" s="14">
        <v>253</v>
      </c>
      <c r="K86" s="14">
        <v>64</v>
      </c>
      <c r="L86" s="12">
        <v>0.1903</v>
      </c>
      <c r="M86" s="7">
        <v>1.65940998</v>
      </c>
      <c r="N86" s="31">
        <v>0.8</v>
      </c>
      <c r="O86" s="14">
        <f>IFERROR(VLOOKUP($C86,'site totals'!$J$2:$K$607,2,FALSE),1)</f>
        <v>156529.64060000001</v>
      </c>
      <c r="P86" s="32" t="s">
        <v>22</v>
      </c>
      <c r="Q86" s="12">
        <v>0.51790093429999995</v>
      </c>
      <c r="R86" s="29">
        <v>0.28999999999999998</v>
      </c>
      <c r="S86" s="2">
        <f>IF($A86="site","",MIN(VLOOKUP($P86,margin_ranges!$A$5:$D$10,4,FALSE)/100,$Q86))</f>
        <v>0.29749999999999999</v>
      </c>
      <c r="T86" s="6">
        <f>IF(A86="placement",$J86*MIN($Q86,$S86),"")</f>
        <v>75.267499999999998</v>
      </c>
      <c r="U86" s="6">
        <f>IF($A86="placement",T86,SUMIF($C$10:$C$6209,$C86,$T$10:$T$6209))</f>
        <v>75.267499999999998</v>
      </c>
      <c r="V86" s="34">
        <f t="shared" si="3"/>
        <v>-1.0563380281690016E-2</v>
      </c>
      <c r="W86" s="24"/>
      <c r="X86" s="2" t="str">
        <f>IFERROR(MIN(VLOOKUP($W86,margin_ranges!$A$5:$D$10,4,FALSE),$Q86*100)/100,"")</f>
        <v/>
      </c>
      <c r="Y86" s="6">
        <f t="shared" si="4"/>
        <v>75.267499999999998</v>
      </c>
      <c r="Z86" s="6">
        <f>IF($A86="placement",Y86,SUMIF($C$10:$C$6209,$C86,$Y$10:$Y$6209))</f>
        <v>75.267499999999998</v>
      </c>
      <c r="AA86" s="29">
        <f t="shared" si="5"/>
        <v>-1.0563380281690016E-2</v>
      </c>
    </row>
    <row r="87" spans="1:27" hidden="1" x14ac:dyDescent="0.3">
      <c r="A87" s="8" t="s">
        <v>17</v>
      </c>
      <c r="B87" s="8" t="s">
        <v>297</v>
      </c>
      <c r="C87" s="8" t="s">
        <v>298</v>
      </c>
      <c r="D87" s="8" t="s">
        <v>341</v>
      </c>
      <c r="E87" s="8" t="s">
        <v>342</v>
      </c>
      <c r="F87" s="29">
        <v>0.28999999999999998</v>
      </c>
      <c r="G87" s="29">
        <v>0</v>
      </c>
      <c r="H87" s="30">
        <v>27.667100000000001</v>
      </c>
      <c r="I87" s="30">
        <v>5.3193999999999999</v>
      </c>
      <c r="J87" s="14">
        <v>266</v>
      </c>
      <c r="K87" s="14">
        <v>68</v>
      </c>
      <c r="L87" s="12">
        <v>0.1923</v>
      </c>
      <c r="M87" s="7">
        <v>1.6679647099999999</v>
      </c>
      <c r="N87" s="31">
        <v>0.8</v>
      </c>
      <c r="O87" s="14">
        <f>IFERROR(VLOOKUP($C87,'site totals'!$J$2:$K$607,2,FALSE),1)</f>
        <v>156529.64060000001</v>
      </c>
      <c r="P87" s="32" t="s">
        <v>22</v>
      </c>
      <c r="Q87" s="12">
        <v>0.52037354589999996</v>
      </c>
      <c r="R87" s="29">
        <v>0.28999999999999998</v>
      </c>
      <c r="S87" s="2">
        <f>IF($A87="site","",MIN(VLOOKUP($P87,margin_ranges!$A$5:$D$10,4,FALSE)/100,$Q87))</f>
        <v>0.29749999999999999</v>
      </c>
      <c r="T87" s="6">
        <f>IF(A87="placement",$J87*MIN($Q87,$S87),"")</f>
        <v>79.134999999999991</v>
      </c>
      <c r="U87" s="6">
        <f>IF($A87="placement",T87,SUMIF($C$10:$C$6209,$C87,$T$10:$T$6209))</f>
        <v>79.134999999999991</v>
      </c>
      <c r="V87" s="34">
        <f t="shared" si="3"/>
        <v>-1.0563380281690016E-2</v>
      </c>
      <c r="W87" s="24"/>
      <c r="X87" s="2" t="str">
        <f>IFERROR(MIN(VLOOKUP($W87,margin_ranges!$A$5:$D$10,4,FALSE),$Q87*100)/100,"")</f>
        <v/>
      </c>
      <c r="Y87" s="6">
        <f t="shared" si="4"/>
        <v>79.134999999999991</v>
      </c>
      <c r="Z87" s="6">
        <f>IF($A87="placement",Y87,SUMIF($C$10:$C$6209,$C87,$Y$10:$Y$6209))</f>
        <v>79.134999999999991</v>
      </c>
      <c r="AA87" s="29">
        <f t="shared" si="5"/>
        <v>-1.0563380281690016E-2</v>
      </c>
    </row>
    <row r="88" spans="1:27" hidden="1" x14ac:dyDescent="0.3">
      <c r="A88" s="8" t="s">
        <v>17</v>
      </c>
      <c r="B88" s="8" t="s">
        <v>297</v>
      </c>
      <c r="C88" s="8" t="s">
        <v>298</v>
      </c>
      <c r="D88" s="8" t="s">
        <v>479</v>
      </c>
      <c r="E88" s="8" t="s">
        <v>480</v>
      </c>
      <c r="F88" s="29">
        <v>0.28999999999999998</v>
      </c>
      <c r="G88" s="29">
        <v>1</v>
      </c>
      <c r="H88" s="30">
        <v>69.605999999999995</v>
      </c>
      <c r="I88" s="30">
        <v>7.5766</v>
      </c>
      <c r="J88" s="14">
        <v>299</v>
      </c>
      <c r="K88" s="14">
        <v>77</v>
      </c>
      <c r="L88" s="12">
        <v>0.10879999999999999</v>
      </c>
      <c r="M88" s="7">
        <v>1.3152481300000001</v>
      </c>
      <c r="N88" s="31">
        <v>0.75</v>
      </c>
      <c r="O88" s="14">
        <f>IFERROR(VLOOKUP($C88,'site totals'!$J$2:$K$607,2,FALSE),1)</f>
        <v>156529.64060000001</v>
      </c>
      <c r="P88" s="32" t="s">
        <v>22</v>
      </c>
      <c r="Q88" s="12">
        <v>0.42976539479999998</v>
      </c>
      <c r="R88" s="29">
        <v>0.28999999999999998</v>
      </c>
      <c r="S88" s="2">
        <f>IF($A88="site","",MIN(VLOOKUP($P88,margin_ranges!$A$5:$D$10,4,FALSE)/100,$Q88))</f>
        <v>0.29749999999999999</v>
      </c>
      <c r="T88" s="6">
        <f>IF(A88="placement",$J88*MIN($Q88,$S88),"")</f>
        <v>88.952500000000001</v>
      </c>
      <c r="U88" s="6">
        <f>IF($A88="placement",T88,SUMIF($C$10:$C$6209,$C88,$T$10:$T$6209))</f>
        <v>88.952500000000001</v>
      </c>
      <c r="V88" s="34">
        <f t="shared" si="3"/>
        <v>-1.0563380281690016E-2</v>
      </c>
      <c r="W88" s="24"/>
      <c r="X88" s="2" t="str">
        <f>IFERROR(MIN(VLOOKUP($W88,margin_ranges!$A$5:$D$10,4,FALSE),$Q88*100)/100,"")</f>
        <v/>
      </c>
      <c r="Y88" s="6">
        <f t="shared" si="4"/>
        <v>88.952500000000001</v>
      </c>
      <c r="Z88" s="6">
        <f>IF($A88="placement",Y88,SUMIF($C$10:$C$6209,$C88,$Y$10:$Y$6209))</f>
        <v>88.952500000000001</v>
      </c>
      <c r="AA88" s="29">
        <f t="shared" si="5"/>
        <v>-1.0563380281690016E-2</v>
      </c>
    </row>
    <row r="89" spans="1:27" hidden="1" x14ac:dyDescent="0.3">
      <c r="A89" s="8" t="s">
        <v>17</v>
      </c>
      <c r="B89" s="8" t="s">
        <v>297</v>
      </c>
      <c r="C89" s="8" t="s">
        <v>298</v>
      </c>
      <c r="D89" s="8" t="s">
        <v>311</v>
      </c>
      <c r="E89" s="8" t="s">
        <v>312</v>
      </c>
      <c r="F89" s="29">
        <v>0.28999999999999998</v>
      </c>
      <c r="G89" s="29">
        <v>1</v>
      </c>
      <c r="H89" s="30">
        <v>46.183999999999997</v>
      </c>
      <c r="I89" s="30">
        <v>26.6785</v>
      </c>
      <c r="J89" s="14">
        <v>957</v>
      </c>
      <c r="K89" s="14">
        <v>241</v>
      </c>
      <c r="L89" s="12">
        <v>0.57769999999999999</v>
      </c>
      <c r="M89" s="7">
        <v>1.19526558</v>
      </c>
      <c r="N89" s="31">
        <v>0.7</v>
      </c>
      <c r="O89" s="14">
        <f>IFERROR(VLOOKUP($C89,'site totals'!$J$2:$K$607,2,FALSE),1)</f>
        <v>156529.64060000001</v>
      </c>
      <c r="P89" s="32" t="s">
        <v>22</v>
      </c>
      <c r="Q89" s="12">
        <v>0.41435609800000001</v>
      </c>
      <c r="R89" s="29">
        <v>0.28999999999999998</v>
      </c>
      <c r="S89" s="2">
        <f>IF($A89="site","",MIN(VLOOKUP($P89,margin_ranges!$A$5:$D$10,4,FALSE)/100,$Q89))</f>
        <v>0.29749999999999999</v>
      </c>
      <c r="T89" s="6">
        <f>IF(A89="placement",$J89*MIN($Q89,$S89),"")</f>
        <v>284.70749999999998</v>
      </c>
      <c r="U89" s="6">
        <f>IF($A89="placement",T89,SUMIF($C$10:$C$6209,$C89,$T$10:$T$6209))</f>
        <v>284.70749999999998</v>
      </c>
      <c r="V89" s="34">
        <f t="shared" si="3"/>
        <v>-1.0563380281690016E-2</v>
      </c>
      <c r="W89" s="24"/>
      <c r="X89" s="2" t="str">
        <f>IFERROR(MIN(VLOOKUP($W89,margin_ranges!$A$5:$D$10,4,FALSE),$Q89*100)/100,"")</f>
        <v/>
      </c>
      <c r="Y89" s="6">
        <f t="shared" si="4"/>
        <v>284.70749999999998</v>
      </c>
      <c r="Z89" s="6">
        <f>IF($A89="placement",Y89,SUMIF($C$10:$C$6209,$C89,$Y$10:$Y$6209))</f>
        <v>284.70749999999998</v>
      </c>
      <c r="AA89" s="29">
        <f t="shared" si="5"/>
        <v>-1.0563380281690016E-2</v>
      </c>
    </row>
    <row r="90" spans="1:27" hidden="1" x14ac:dyDescent="0.3">
      <c r="A90" s="8" t="s">
        <v>17</v>
      </c>
      <c r="B90" s="8" t="s">
        <v>297</v>
      </c>
      <c r="C90" s="8" t="s">
        <v>298</v>
      </c>
      <c r="D90" s="8" t="s">
        <v>327</v>
      </c>
      <c r="E90" s="8" t="s">
        <v>328</v>
      </c>
      <c r="F90" s="29">
        <v>0.28999999999999998</v>
      </c>
      <c r="G90" s="29">
        <v>1</v>
      </c>
      <c r="H90" s="30">
        <v>43.318399999999997</v>
      </c>
      <c r="I90" s="30">
        <v>24.774999999999999</v>
      </c>
      <c r="J90" s="14">
        <v>1087</v>
      </c>
      <c r="K90" s="14">
        <v>273</v>
      </c>
      <c r="L90" s="12">
        <v>0.57189999999999996</v>
      </c>
      <c r="M90" s="7">
        <v>1.4625907499999999</v>
      </c>
      <c r="N90" s="31">
        <v>0.7</v>
      </c>
      <c r="O90" s="14">
        <f>IFERROR(VLOOKUP($C90,'site totals'!$J$2:$K$607,2,FALSE),1)</f>
        <v>156529.64060000001</v>
      </c>
      <c r="P90" s="32" t="s">
        <v>22</v>
      </c>
      <c r="Q90" s="12">
        <v>0.52139721770000003</v>
      </c>
      <c r="R90" s="29">
        <v>0.28999999999999998</v>
      </c>
      <c r="S90" s="2">
        <f>IF($A90="site","",MIN(VLOOKUP($P90,margin_ranges!$A$5:$D$10,4,FALSE)/100,$Q90))</f>
        <v>0.29749999999999999</v>
      </c>
      <c r="T90" s="6">
        <f>IF(A90="placement",$J90*MIN($Q90,$S90),"")</f>
        <v>323.38249999999999</v>
      </c>
      <c r="U90" s="6">
        <f>IF($A90="placement",T90,SUMIF($C$10:$C$6209,$C90,$T$10:$T$6209))</f>
        <v>323.38249999999999</v>
      </c>
      <c r="V90" s="34">
        <f t="shared" si="3"/>
        <v>-1.0563380281690016E-2</v>
      </c>
      <c r="W90" s="24"/>
      <c r="X90" s="2" t="str">
        <f>IFERROR(MIN(VLOOKUP($W90,margin_ranges!$A$5:$D$10,4,FALSE),$Q90*100)/100,"")</f>
        <v/>
      </c>
      <c r="Y90" s="6">
        <f t="shared" si="4"/>
        <v>323.38249999999999</v>
      </c>
      <c r="Z90" s="6">
        <f>IF($A90="placement",Y90,SUMIF($C$10:$C$6209,$C90,$Y$10:$Y$6209))</f>
        <v>323.38249999999999</v>
      </c>
      <c r="AA90" s="29">
        <f t="shared" si="5"/>
        <v>-1.0563380281690016E-2</v>
      </c>
    </row>
    <row r="91" spans="1:27" hidden="1" x14ac:dyDescent="0.3">
      <c r="A91" s="8" t="s">
        <v>17</v>
      </c>
      <c r="B91" s="8" t="s">
        <v>297</v>
      </c>
      <c r="C91" s="8" t="s">
        <v>298</v>
      </c>
      <c r="D91" s="8" t="s">
        <v>350</v>
      </c>
      <c r="E91" s="8" t="s">
        <v>351</v>
      </c>
      <c r="F91" s="29">
        <v>0.28999999999999998</v>
      </c>
      <c r="G91" s="29">
        <v>1</v>
      </c>
      <c r="H91" s="30">
        <v>240.25739999999999</v>
      </c>
      <c r="I91" s="30">
        <v>25.9496</v>
      </c>
      <c r="J91" s="14">
        <v>1816</v>
      </c>
      <c r="K91" s="14">
        <v>460</v>
      </c>
      <c r="L91" s="12">
        <v>0.108</v>
      </c>
      <c r="M91" s="7">
        <v>2.3329993500000001</v>
      </c>
      <c r="N91" s="31">
        <v>0.6</v>
      </c>
      <c r="O91" s="14">
        <f>IFERROR(VLOOKUP($C91,'site totals'!$J$2:$K$607,2,FALSE),1)</f>
        <v>156529.64060000001</v>
      </c>
      <c r="P91" s="32" t="s">
        <v>22</v>
      </c>
      <c r="Q91" s="12">
        <v>0.74282033160000005</v>
      </c>
      <c r="R91" s="29">
        <v>0.28999999999999998</v>
      </c>
      <c r="S91" s="2">
        <f>IF($A91="site","",MIN(VLOOKUP($P91,margin_ranges!$A$5:$D$10,4,FALSE)/100,$Q91))</f>
        <v>0.29749999999999999</v>
      </c>
      <c r="T91" s="6">
        <f>IF(A91="placement",$J91*MIN($Q91,$S91),"")</f>
        <v>540.26</v>
      </c>
      <c r="U91" s="6">
        <f>IF($A91="placement",T91,SUMIF($C$10:$C$6209,$C91,$T$10:$T$6209))</f>
        <v>540.26</v>
      </c>
      <c r="V91" s="34">
        <f t="shared" si="3"/>
        <v>-1.0563380281690016E-2</v>
      </c>
      <c r="W91" s="24"/>
      <c r="X91" s="2" t="str">
        <f>IFERROR(MIN(VLOOKUP($W91,margin_ranges!$A$5:$D$10,4,FALSE),$Q91*100)/100,"")</f>
        <v/>
      </c>
      <c r="Y91" s="6">
        <f t="shared" si="4"/>
        <v>540.26</v>
      </c>
      <c r="Z91" s="6">
        <f>IF($A91="placement",Y91,SUMIF($C$10:$C$6209,$C91,$Y$10:$Y$6209))</f>
        <v>540.26</v>
      </c>
      <c r="AA91" s="29">
        <f t="shared" si="5"/>
        <v>-1.0563380281690016E-2</v>
      </c>
    </row>
    <row r="92" spans="1:27" hidden="1" x14ac:dyDescent="0.3">
      <c r="A92" s="8" t="s">
        <v>17</v>
      </c>
      <c r="B92" s="8" t="s">
        <v>297</v>
      </c>
      <c r="C92" s="8" t="s">
        <v>298</v>
      </c>
      <c r="D92" s="8" t="s">
        <v>349</v>
      </c>
      <c r="E92" s="8" t="s">
        <v>68</v>
      </c>
      <c r="F92" s="29">
        <v>0.28999999999999998</v>
      </c>
      <c r="G92" s="29">
        <v>0</v>
      </c>
      <c r="H92" s="30">
        <v>22.890499999999999</v>
      </c>
      <c r="I92" s="30">
        <v>0.46379999999999999</v>
      </c>
      <c r="J92" s="14">
        <v>15</v>
      </c>
      <c r="K92" s="14">
        <v>3</v>
      </c>
      <c r="L92" s="12">
        <v>2.0299999999999999E-2</v>
      </c>
      <c r="M92" s="7">
        <v>1.0427383299999999</v>
      </c>
      <c r="N92" s="31">
        <v>0.6</v>
      </c>
      <c r="O92" s="14">
        <f>IFERROR(VLOOKUP($C92,'site totals'!$J$2:$K$607,2,FALSE),1)</f>
        <v>156529.64060000001</v>
      </c>
      <c r="P92" s="32" t="s">
        <v>22</v>
      </c>
      <c r="Q92" s="12">
        <v>0.42459197990000003</v>
      </c>
      <c r="R92" s="29">
        <v>0.28999999999999998</v>
      </c>
      <c r="S92" s="2">
        <f>IF($A92="site","",MIN(VLOOKUP($P92,margin_ranges!$A$5:$D$10,4,FALSE)/100,$Q92))</f>
        <v>0.29749999999999999</v>
      </c>
      <c r="T92" s="6">
        <f>IF(A92="placement",$J92*MIN($Q92,$S92),"")</f>
        <v>4.4624999999999995</v>
      </c>
      <c r="U92" s="6">
        <f>IF($A92="placement",T92,SUMIF($C$10:$C$6209,$C92,$T$10:$T$6209))</f>
        <v>4.4624999999999995</v>
      </c>
      <c r="V92" s="34">
        <f t="shared" si="3"/>
        <v>-1.0563380281689905E-2</v>
      </c>
      <c r="W92" s="24"/>
      <c r="X92" s="2" t="str">
        <f>IFERROR(MIN(VLOOKUP($W92,margin_ranges!$A$5:$D$10,4,FALSE),$Q92*100)/100,"")</f>
        <v/>
      </c>
      <c r="Y92" s="6">
        <f t="shared" si="4"/>
        <v>4.4624999999999995</v>
      </c>
      <c r="Z92" s="6">
        <f>IF($A92="placement",Y92,SUMIF($C$10:$C$6209,$C92,$Y$10:$Y$6209))</f>
        <v>4.4624999999999995</v>
      </c>
      <c r="AA92" s="29">
        <f t="shared" si="5"/>
        <v>-1.0563380281689905E-2</v>
      </c>
    </row>
    <row r="93" spans="1:27" hidden="1" x14ac:dyDescent="0.3">
      <c r="A93" s="8" t="s">
        <v>17</v>
      </c>
      <c r="B93" s="8" t="s">
        <v>297</v>
      </c>
      <c r="C93" s="8" t="s">
        <v>298</v>
      </c>
      <c r="D93" s="8" t="s">
        <v>570</v>
      </c>
      <c r="E93" s="8" t="s">
        <v>571</v>
      </c>
      <c r="F93" s="29">
        <v>0.28999999999999998</v>
      </c>
      <c r="G93" s="29">
        <v>1</v>
      </c>
      <c r="H93" s="30">
        <v>137.33099999999999</v>
      </c>
      <c r="I93" s="30">
        <v>0.58799999999999997</v>
      </c>
      <c r="J93" s="14">
        <v>15</v>
      </c>
      <c r="K93" s="14">
        <v>4</v>
      </c>
      <c r="L93" s="12">
        <v>4.3E-3</v>
      </c>
      <c r="M93" s="7">
        <v>0.82949466000000005</v>
      </c>
      <c r="N93" s="31">
        <v>0.3</v>
      </c>
      <c r="O93" s="14">
        <f>IFERROR(VLOOKUP($C93,'site totals'!$J$2:$K$607,2,FALSE),1)</f>
        <v>156529.64060000001</v>
      </c>
      <c r="P93" s="32" t="s">
        <v>22</v>
      </c>
      <c r="Q93" s="12">
        <v>0.63833401680000001</v>
      </c>
      <c r="R93" s="29">
        <v>0.28999999999999998</v>
      </c>
      <c r="S93" s="2">
        <f>IF($A93="site","",MIN(VLOOKUP($P93,margin_ranges!$A$5:$D$10,4,FALSE)/100,$Q93))</f>
        <v>0.29749999999999999</v>
      </c>
      <c r="T93" s="6">
        <f>IF(A93="placement",$J93*MIN($Q93,$S93),"")</f>
        <v>4.4624999999999995</v>
      </c>
      <c r="U93" s="6">
        <f>IF($A93="placement",T93,SUMIF($C$10:$C$6209,$C93,$T$10:$T$6209))</f>
        <v>4.4624999999999995</v>
      </c>
      <c r="V93" s="34">
        <f t="shared" si="3"/>
        <v>-1.0563380281689905E-2</v>
      </c>
      <c r="W93" s="24"/>
      <c r="X93" s="2" t="str">
        <f>IFERROR(MIN(VLOOKUP($W93,margin_ranges!$A$5:$D$10,4,FALSE),$Q93*100)/100,"")</f>
        <v/>
      </c>
      <c r="Y93" s="6">
        <f t="shared" si="4"/>
        <v>4.4624999999999995</v>
      </c>
      <c r="Z93" s="6">
        <f>IF($A93="placement",Y93,SUMIF($C$10:$C$6209,$C93,$Y$10:$Y$6209))</f>
        <v>4.4624999999999995</v>
      </c>
      <c r="AA93" s="17">
        <f t="shared" si="5"/>
        <v>-1.0563380281689905E-2</v>
      </c>
    </row>
    <row r="94" spans="1:27" hidden="1" x14ac:dyDescent="0.3">
      <c r="A94" s="8" t="s">
        <v>17</v>
      </c>
      <c r="B94" s="8" t="s">
        <v>297</v>
      </c>
      <c r="C94" s="8" t="s">
        <v>298</v>
      </c>
      <c r="D94" s="8" t="s">
        <v>572</v>
      </c>
      <c r="E94" s="8" t="s">
        <v>74</v>
      </c>
      <c r="F94" s="29">
        <v>0.28999999999999998</v>
      </c>
      <c r="G94" s="29">
        <v>0</v>
      </c>
      <c r="H94" s="30">
        <v>29.828399999999998</v>
      </c>
      <c r="I94" s="30">
        <v>0.83099999999999996</v>
      </c>
      <c r="J94" s="14">
        <v>30</v>
      </c>
      <c r="K94" s="14">
        <v>8</v>
      </c>
      <c r="L94" s="12">
        <v>2.7900000000000001E-2</v>
      </c>
      <c r="M94" s="7">
        <v>1.2160219999999999</v>
      </c>
      <c r="N94" s="31">
        <v>0.6</v>
      </c>
      <c r="O94" s="14">
        <f>IFERROR(VLOOKUP($C94,'site totals'!$J$2:$K$607,2,FALSE),1)</f>
        <v>156529.64060000001</v>
      </c>
      <c r="P94" s="32" t="s">
        <v>22</v>
      </c>
      <c r="Q94" s="12">
        <v>0.50658787599999999</v>
      </c>
      <c r="R94" s="29">
        <v>0.28999999999999998</v>
      </c>
      <c r="S94" s="2">
        <f>IF($A94="site","",MIN(VLOOKUP($P94,margin_ranges!$A$5:$D$10,4,FALSE)/100,$Q94))</f>
        <v>0.29749999999999999</v>
      </c>
      <c r="T94" s="6">
        <f>IF(A94="placement",$J94*MIN($Q94,$S94),"")</f>
        <v>8.9249999999999989</v>
      </c>
      <c r="U94" s="6">
        <f>IF($A94="placement",T94,SUMIF($C$10:$C$6209,$C94,$T$10:$T$6209))</f>
        <v>8.9249999999999989</v>
      </c>
      <c r="V94" s="34">
        <f t="shared" si="3"/>
        <v>-1.0563380281689905E-2</v>
      </c>
      <c r="W94" s="24"/>
      <c r="X94" s="2" t="str">
        <f>IFERROR(MIN(VLOOKUP($W94,margin_ranges!$A$5:$D$10,4,FALSE),$Q94*100)/100,"")</f>
        <v/>
      </c>
      <c r="Y94" s="6">
        <f t="shared" si="4"/>
        <v>8.9249999999999989</v>
      </c>
      <c r="Z94" s="6">
        <f>IF($A94="placement",Y94,SUMIF($C$10:$C$6209,$C94,$Y$10:$Y$6209))</f>
        <v>8.9249999999999989</v>
      </c>
      <c r="AA94" s="29">
        <f t="shared" si="5"/>
        <v>-1.0563380281689905E-2</v>
      </c>
    </row>
    <row r="95" spans="1:27" hidden="1" x14ac:dyDescent="0.3">
      <c r="A95" s="8" t="s">
        <v>17</v>
      </c>
      <c r="B95" s="8" t="s">
        <v>297</v>
      </c>
      <c r="C95" s="8" t="s">
        <v>298</v>
      </c>
      <c r="D95" s="8" t="s">
        <v>315</v>
      </c>
      <c r="E95" s="8" t="s">
        <v>316</v>
      </c>
      <c r="F95" s="29">
        <v>0.28999999999999998</v>
      </c>
      <c r="G95" s="29">
        <v>0</v>
      </c>
      <c r="H95" s="30">
        <v>3.1608999999999998</v>
      </c>
      <c r="I95" s="30">
        <v>0.95469999999999999</v>
      </c>
      <c r="J95" s="14">
        <v>60</v>
      </c>
      <c r="K95" s="14">
        <v>15</v>
      </c>
      <c r="L95" s="12">
        <v>0.30199999999999999</v>
      </c>
      <c r="M95" s="7">
        <v>2.09227892</v>
      </c>
      <c r="N95" s="31">
        <v>1.1000000000000001</v>
      </c>
      <c r="O95" s="14">
        <f>IFERROR(VLOOKUP($C95,'site totals'!$J$2:$K$607,2,FALSE),1)</f>
        <v>156529.64060000001</v>
      </c>
      <c r="P95" s="32" t="s">
        <v>22</v>
      </c>
      <c r="Q95" s="12">
        <v>0.47425747530000001</v>
      </c>
      <c r="R95" s="29">
        <v>0.28999999999999998</v>
      </c>
      <c r="S95" s="2">
        <f>IF($A95="site","",MIN(VLOOKUP($P95,margin_ranges!$A$5:$D$10,4,FALSE)/100,$Q95))</f>
        <v>0.29749999999999999</v>
      </c>
      <c r="T95" s="6">
        <f>IF(A95="placement",$J95*MIN($Q95,$S95),"")</f>
        <v>17.849999999999998</v>
      </c>
      <c r="U95" s="6">
        <f>IF($A95="placement",T95,SUMIF($C$10:$C$6209,$C95,$T$10:$T$6209))</f>
        <v>17.849999999999998</v>
      </c>
      <c r="V95" s="34">
        <f t="shared" si="3"/>
        <v>-1.0563380281689905E-2</v>
      </c>
      <c r="W95" s="24"/>
      <c r="X95" s="2" t="str">
        <f>IFERROR(MIN(VLOOKUP($W95,margin_ranges!$A$5:$D$10,4,FALSE),$Q95*100)/100,"")</f>
        <v/>
      </c>
      <c r="Y95" s="6">
        <f t="shared" si="4"/>
        <v>17.849999999999998</v>
      </c>
      <c r="Z95" s="6">
        <f>IF($A95="placement",Y95,SUMIF($C$10:$C$6209,$C95,$Y$10:$Y$6209))</f>
        <v>17.849999999999998</v>
      </c>
      <c r="AA95" s="29">
        <f t="shared" si="5"/>
        <v>-1.0563380281689905E-2</v>
      </c>
    </row>
    <row r="96" spans="1:27" hidden="1" x14ac:dyDescent="0.3">
      <c r="A96" s="8" t="s">
        <v>17</v>
      </c>
      <c r="B96" s="8" t="s">
        <v>297</v>
      </c>
      <c r="C96" s="8" t="s">
        <v>298</v>
      </c>
      <c r="D96" s="8" t="s">
        <v>399</v>
      </c>
      <c r="E96" s="8" t="s">
        <v>400</v>
      </c>
      <c r="F96" s="29">
        <v>0.28999999999999998</v>
      </c>
      <c r="G96" s="29">
        <v>1</v>
      </c>
      <c r="H96" s="30">
        <v>58.062899999999999</v>
      </c>
      <c r="I96" s="30">
        <v>5.5568999999999997</v>
      </c>
      <c r="J96" s="14">
        <v>374</v>
      </c>
      <c r="K96" s="14">
        <v>93</v>
      </c>
      <c r="L96" s="12">
        <v>9.5699999999999993E-2</v>
      </c>
      <c r="M96" s="7">
        <v>2.24158569</v>
      </c>
      <c r="N96" s="31">
        <v>1.5</v>
      </c>
      <c r="O96" s="14">
        <f>IFERROR(VLOOKUP($C96,'site totals'!$J$2:$K$607,2,FALSE),1)</f>
        <v>156529.64060000001</v>
      </c>
      <c r="P96" s="32" t="s">
        <v>22</v>
      </c>
      <c r="Q96" s="12">
        <v>0.33083084460000001</v>
      </c>
      <c r="R96" s="29">
        <v>0.28999999999999998</v>
      </c>
      <c r="S96" s="2">
        <f>IF($A96="site","",MIN(VLOOKUP($P96,margin_ranges!$A$5:$D$10,4,FALSE)/100,$Q96))</f>
        <v>0.29749999999999999</v>
      </c>
      <c r="T96" s="6">
        <f>IF(A96="placement",$J96*MIN($Q96,$S96),"")</f>
        <v>111.265</v>
      </c>
      <c r="U96" s="6">
        <f>IF($A96="placement",T96,SUMIF($C$10:$C$6209,$C96,$T$10:$T$6209))</f>
        <v>111.265</v>
      </c>
      <c r="V96" s="34">
        <f t="shared" si="3"/>
        <v>-1.0563380281689905E-2</v>
      </c>
      <c r="W96" s="24"/>
      <c r="X96" s="2" t="str">
        <f>IFERROR(MIN(VLOOKUP($W96,margin_ranges!$A$5:$D$10,4,FALSE),$Q96*100)/100,"")</f>
        <v/>
      </c>
      <c r="Y96" s="6">
        <f t="shared" si="4"/>
        <v>111.265</v>
      </c>
      <c r="Z96" s="6">
        <f>IF($A96="placement",Y96,SUMIF($C$10:$C$6209,$C96,$Y$10:$Y$6209))</f>
        <v>111.265</v>
      </c>
      <c r="AA96" s="29">
        <f t="shared" si="5"/>
        <v>-1.0563380281689905E-2</v>
      </c>
    </row>
    <row r="97" spans="1:27" hidden="1" x14ac:dyDescent="0.3">
      <c r="A97" s="8" t="s">
        <v>17</v>
      </c>
      <c r="B97" s="8" t="s">
        <v>297</v>
      </c>
      <c r="C97" s="8" t="s">
        <v>298</v>
      </c>
      <c r="D97" s="8" t="s">
        <v>373</v>
      </c>
      <c r="E97" s="8" t="s">
        <v>374</v>
      </c>
      <c r="F97" s="29">
        <v>0.28999999999999998</v>
      </c>
      <c r="G97" s="29">
        <v>1</v>
      </c>
      <c r="H97" s="30">
        <v>148.09559999999999</v>
      </c>
      <c r="I97" s="30">
        <v>12.142899999999999</v>
      </c>
      <c r="J97" s="14">
        <v>505</v>
      </c>
      <c r="K97" s="14">
        <v>127</v>
      </c>
      <c r="L97" s="12">
        <v>8.2000000000000003E-2</v>
      </c>
      <c r="M97" s="7">
        <v>1.3866929400000001</v>
      </c>
      <c r="N97" s="31">
        <v>0.75</v>
      </c>
      <c r="O97" s="14">
        <f>IFERROR(VLOOKUP($C97,'site totals'!$J$2:$K$607,2,FALSE),1)</f>
        <v>156529.64060000001</v>
      </c>
      <c r="P97" s="32" t="s">
        <v>22</v>
      </c>
      <c r="Q97" s="12">
        <v>0.4591448635</v>
      </c>
      <c r="R97" s="29">
        <v>0.28999999999999998</v>
      </c>
      <c r="S97" s="2">
        <f>IF($A97="site","",MIN(VLOOKUP($P97,margin_ranges!$A$5:$D$10,4,FALSE)/100,$Q97))</f>
        <v>0.29749999999999999</v>
      </c>
      <c r="T97" s="6">
        <f>IF(A97="placement",$J97*MIN($Q97,$S97),"")</f>
        <v>150.23749999999998</v>
      </c>
      <c r="U97" s="6">
        <f>IF($A97="placement",T97,SUMIF($C$10:$C$6209,$C97,$T$10:$T$6209))</f>
        <v>150.23749999999998</v>
      </c>
      <c r="V97" s="34">
        <f t="shared" si="3"/>
        <v>-1.0563380281689905E-2</v>
      </c>
      <c r="W97" s="24"/>
      <c r="X97" s="2" t="str">
        <f>IFERROR(MIN(VLOOKUP($W97,margin_ranges!$A$5:$D$10,4,FALSE),$Q97*100)/100,"")</f>
        <v/>
      </c>
      <c r="Y97" s="6">
        <f t="shared" si="4"/>
        <v>150.23749999999998</v>
      </c>
      <c r="Z97" s="6">
        <f>IF($A97="placement",Y97,SUMIF($C$10:$C$6209,$C97,$Y$10:$Y$6209))</f>
        <v>150.23749999999998</v>
      </c>
      <c r="AA97" s="29">
        <f t="shared" si="5"/>
        <v>-1.0563380281689905E-2</v>
      </c>
    </row>
    <row r="98" spans="1:27" hidden="1" x14ac:dyDescent="0.3">
      <c r="A98" s="8" t="s">
        <v>17</v>
      </c>
      <c r="B98" s="8" t="s">
        <v>297</v>
      </c>
      <c r="C98" s="8" t="s">
        <v>298</v>
      </c>
      <c r="D98" s="8" t="s">
        <v>573</v>
      </c>
      <c r="E98" s="8" t="s">
        <v>574</v>
      </c>
      <c r="F98" s="29">
        <v>0.28999999999999998</v>
      </c>
      <c r="G98" s="29">
        <v>1</v>
      </c>
      <c r="H98" s="30">
        <v>89.468400000000003</v>
      </c>
      <c r="I98" s="30">
        <v>9.6335999999999995</v>
      </c>
      <c r="J98" s="14">
        <v>723</v>
      </c>
      <c r="K98" s="14">
        <v>183</v>
      </c>
      <c r="L98" s="12">
        <v>0.1077</v>
      </c>
      <c r="M98" s="7">
        <v>2.5007644299999998</v>
      </c>
      <c r="N98" s="31">
        <v>0.6</v>
      </c>
      <c r="O98" s="14">
        <f>IFERROR(VLOOKUP($C98,'site totals'!$J$2:$K$607,2,FALSE),1)</f>
        <v>156529.64060000001</v>
      </c>
      <c r="P98" s="32" t="s">
        <v>22</v>
      </c>
      <c r="Q98" s="12">
        <v>0.76007336319999996</v>
      </c>
      <c r="R98" s="29">
        <v>0.28999999999999998</v>
      </c>
      <c r="S98" s="2">
        <f>IF($A98="site","",MIN(VLOOKUP($P98,margin_ranges!$A$5:$D$10,4,FALSE)/100,$Q98))</f>
        <v>0.29749999999999999</v>
      </c>
      <c r="T98" s="6">
        <f>IF(A98="placement",$J98*MIN($Q98,$S98),"")</f>
        <v>215.0925</v>
      </c>
      <c r="U98" s="6">
        <f>IF($A98="placement",T98,SUMIF($C$10:$C$6209,$C98,$T$10:$T$6209))</f>
        <v>215.0925</v>
      </c>
      <c r="V98" s="34">
        <f t="shared" si="3"/>
        <v>-1.0563380281689905E-2</v>
      </c>
      <c r="W98" s="24"/>
      <c r="X98" s="2" t="str">
        <f>IFERROR(MIN(VLOOKUP($W98,margin_ranges!$A$5:$D$10,4,FALSE),$Q98*100)/100,"")</f>
        <v/>
      </c>
      <c r="Y98" s="6">
        <f t="shared" si="4"/>
        <v>215.0925</v>
      </c>
      <c r="Z98" s="6">
        <f>IF($A98="placement",Y98,SUMIF($C$10:$C$6209,$C98,$Y$10:$Y$6209))</f>
        <v>215.0925</v>
      </c>
      <c r="AA98" s="29">
        <f t="shared" si="5"/>
        <v>-1.0563380281689905E-2</v>
      </c>
    </row>
    <row r="99" spans="1:27" hidden="1" x14ac:dyDescent="0.3">
      <c r="A99" s="8" t="s">
        <v>17</v>
      </c>
      <c r="B99" s="8" t="s">
        <v>297</v>
      </c>
      <c r="C99" s="8" t="s">
        <v>298</v>
      </c>
      <c r="D99" s="8" t="s">
        <v>531</v>
      </c>
      <c r="E99" s="8" t="s">
        <v>532</v>
      </c>
      <c r="F99" s="29">
        <v>0.28999999999999998</v>
      </c>
      <c r="G99" s="29">
        <v>0</v>
      </c>
      <c r="H99" s="30">
        <v>3.4121999999999999</v>
      </c>
      <c r="I99" s="30">
        <v>1.0301</v>
      </c>
      <c r="J99" s="14">
        <v>35</v>
      </c>
      <c r="K99" s="14">
        <v>9</v>
      </c>
      <c r="L99" s="12">
        <v>0.3019</v>
      </c>
      <c r="M99" s="7">
        <v>1.1384369999999999</v>
      </c>
      <c r="N99" s="31">
        <v>0.8</v>
      </c>
      <c r="O99" s="14">
        <f>IFERROR(VLOOKUP($C99,'site totals'!$J$2:$K$607,2,FALSE),1)</f>
        <v>156529.64060000001</v>
      </c>
      <c r="P99" s="32" t="s">
        <v>22</v>
      </c>
      <c r="Q99" s="12">
        <v>0.29728215190000001</v>
      </c>
      <c r="R99" s="29">
        <v>0.28999999999999998</v>
      </c>
      <c r="S99" s="2">
        <f>IF($A99="site","",MIN(VLOOKUP($P99,margin_ranges!$A$5:$D$10,4,FALSE)/100,$Q99))</f>
        <v>0.29728215190000001</v>
      </c>
      <c r="T99" s="6">
        <f>IF(A99="placement",$J99*MIN($Q99,$S99),"")</f>
        <v>10.4048753165</v>
      </c>
      <c r="U99" s="6">
        <f>IF($A99="placement",T99,SUMIF($C$10:$C$6209,$C99,$T$10:$T$6209))</f>
        <v>10.4048753165</v>
      </c>
      <c r="V99" s="34">
        <f t="shared" si="3"/>
        <v>-1.0256551971830952E-2</v>
      </c>
      <c r="W99" s="24"/>
      <c r="X99" s="2" t="str">
        <f>IFERROR(MIN(VLOOKUP($W99,margin_ranges!$A$5:$D$10,4,FALSE),$Q99*100)/100,"")</f>
        <v/>
      </c>
      <c r="Y99" s="6">
        <f t="shared" si="4"/>
        <v>10.4048753165</v>
      </c>
      <c r="Z99" s="6">
        <f>IF($A99="placement",Y99,SUMIF($C$10:$C$6209,$C99,$Y$10:$Y$6209))</f>
        <v>10.4048753165</v>
      </c>
      <c r="AA99" s="29">
        <f t="shared" si="5"/>
        <v>-1.0256551971830952E-2</v>
      </c>
    </row>
    <row r="100" spans="1:27" hidden="1" x14ac:dyDescent="0.3">
      <c r="A100" s="8" t="s">
        <v>17</v>
      </c>
      <c r="B100" s="8" t="s">
        <v>297</v>
      </c>
      <c r="C100" s="8" t="s">
        <v>298</v>
      </c>
      <c r="D100" s="8" t="s">
        <v>360</v>
      </c>
      <c r="E100" s="8" t="s">
        <v>361</v>
      </c>
      <c r="F100" s="29">
        <v>0.28999999999999998</v>
      </c>
      <c r="G100" s="29">
        <v>1</v>
      </c>
      <c r="H100" s="30">
        <v>50.093899999999998</v>
      </c>
      <c r="I100" s="30">
        <v>3.4533999999999998</v>
      </c>
      <c r="J100" s="14">
        <v>147</v>
      </c>
      <c r="K100" s="14">
        <v>37</v>
      </c>
      <c r="L100" s="12">
        <v>6.8900000000000003E-2</v>
      </c>
      <c r="M100" s="7">
        <v>1.42046249</v>
      </c>
      <c r="N100" s="31">
        <v>1</v>
      </c>
      <c r="O100" s="14">
        <f>IFERROR(VLOOKUP($C100,'site totals'!$J$2:$K$607,2,FALSE),1)</f>
        <v>156529.64060000001</v>
      </c>
      <c r="P100" s="32" t="s">
        <v>22</v>
      </c>
      <c r="Q100" s="12">
        <v>0.29600393739999997</v>
      </c>
      <c r="R100" s="29">
        <v>0.28999999999999998</v>
      </c>
      <c r="S100" s="2">
        <f>IF($A100="site","",MIN(VLOOKUP($P100,margin_ranges!$A$5:$D$10,4,FALSE)/100,$Q100))</f>
        <v>0.29600393739999997</v>
      </c>
      <c r="T100" s="6">
        <f>IF(A100="placement",$J100*MIN($Q100,$S100),"")</f>
        <v>43.512578797799996</v>
      </c>
      <c r="U100" s="6">
        <f>IF($A100="placement",T100,SUMIF($C$10:$C$6209,$C100,$T$10:$T$6209))</f>
        <v>43.512578797799996</v>
      </c>
      <c r="V100" s="34">
        <f t="shared" si="3"/>
        <v>-8.4562498591547186E-3</v>
      </c>
      <c r="W100" s="24"/>
      <c r="X100" s="2" t="str">
        <f>IFERROR(MIN(VLOOKUP($W100,margin_ranges!$A$5:$D$10,4,FALSE),$Q100*100)/100,"")</f>
        <v/>
      </c>
      <c r="Y100" s="6">
        <f t="shared" si="4"/>
        <v>43.512578797799996</v>
      </c>
      <c r="Z100" s="6">
        <f>IF($A100="placement",Y100,SUMIF($C$10:$C$6209,$C100,$Y$10:$Y$6209))</f>
        <v>43.512578797799996</v>
      </c>
      <c r="AA100" s="29">
        <f t="shared" si="5"/>
        <v>-8.4562498591547186E-3</v>
      </c>
    </row>
    <row r="101" spans="1:27" hidden="1" x14ac:dyDescent="0.3">
      <c r="A101" s="8" t="s">
        <v>17</v>
      </c>
      <c r="B101" s="8" t="s">
        <v>297</v>
      </c>
      <c r="C101" s="8" t="s">
        <v>298</v>
      </c>
      <c r="D101" s="8" t="s">
        <v>495</v>
      </c>
      <c r="E101" s="8" t="s">
        <v>496</v>
      </c>
      <c r="F101" s="29">
        <v>0.25</v>
      </c>
      <c r="G101" s="29">
        <v>1</v>
      </c>
      <c r="H101" s="30">
        <v>3783.7962000000002</v>
      </c>
      <c r="I101" s="30">
        <v>339.75220000000002</v>
      </c>
      <c r="J101" s="14">
        <v>40940</v>
      </c>
      <c r="K101" s="14">
        <v>10076</v>
      </c>
      <c r="L101" s="12">
        <v>8.9800000000000005E-2</v>
      </c>
      <c r="M101" s="7">
        <v>4.01660445</v>
      </c>
      <c r="N101" s="31">
        <v>3</v>
      </c>
      <c r="O101" s="14">
        <f>IFERROR(VLOOKUP($C101,'site totals'!$J$2:$K$607,2,FALSE),1)</f>
        <v>156529.64060000001</v>
      </c>
      <c r="P101" s="32" t="s">
        <v>161</v>
      </c>
      <c r="Q101" s="12">
        <v>0.25310046470000003</v>
      </c>
      <c r="R101" s="29">
        <v>0.25</v>
      </c>
      <c r="S101" s="2">
        <f>IF($A101="site","",MIN(VLOOKUP($P101,margin_ranges!$A$5:$D$10,4,FALSE)/100,$Q101))</f>
        <v>0.25310046470000003</v>
      </c>
      <c r="T101" s="6">
        <f>IF(A101="placement",$J101*MIN($Q101,$S101),"")</f>
        <v>10361.933024818001</v>
      </c>
      <c r="U101" s="6">
        <f>IF($A101="placement",T101,SUMIF($C$10:$C$6209,$C101,$T$10:$T$6209))</f>
        <v>10361.933024818001</v>
      </c>
      <c r="V101" s="34">
        <f t="shared" si="3"/>
        <v>-4.1339529333334069E-3</v>
      </c>
      <c r="W101" s="24"/>
      <c r="X101" s="2" t="str">
        <f>IFERROR(MIN(VLOOKUP($W101,margin_ranges!$A$5:$D$10,4,FALSE),$Q101*100)/100,"")</f>
        <v/>
      </c>
      <c r="Y101" s="6">
        <f t="shared" si="4"/>
        <v>10361.933024818001</v>
      </c>
      <c r="Z101" s="6">
        <f>IF($A101="placement",Y101,SUMIF($C$10:$C$6209,$C101,$Y$10:$Y$6209))</f>
        <v>10361.933024818001</v>
      </c>
      <c r="AA101" s="29">
        <f t="shared" si="5"/>
        <v>-4.1339529333334069E-3</v>
      </c>
    </row>
    <row r="102" spans="1:27" hidden="1" x14ac:dyDescent="0.3">
      <c r="A102" s="8" t="s">
        <v>17</v>
      </c>
      <c r="B102" s="8" t="s">
        <v>297</v>
      </c>
      <c r="C102" s="8" t="s">
        <v>298</v>
      </c>
      <c r="D102" s="8" t="s">
        <v>466</v>
      </c>
      <c r="E102" s="8" t="s">
        <v>467</v>
      </c>
      <c r="F102" s="29">
        <v>0.28999999999999998</v>
      </c>
      <c r="G102" s="29">
        <v>0</v>
      </c>
      <c r="H102" s="30">
        <v>0.49309999999999998</v>
      </c>
      <c r="I102" s="30">
        <v>0.15959999999999999</v>
      </c>
      <c r="J102" s="14">
        <v>7</v>
      </c>
      <c r="K102" s="14">
        <v>2</v>
      </c>
      <c r="L102" s="12">
        <v>0.3236</v>
      </c>
      <c r="M102" s="7">
        <v>1.4098030399999999</v>
      </c>
      <c r="N102" s="31">
        <v>1</v>
      </c>
      <c r="O102" s="14">
        <f>IFERROR(VLOOKUP($C102,'site totals'!$J$2:$K$607,2,FALSE),1)</f>
        <v>156529.64060000001</v>
      </c>
      <c r="P102" s="32" t="s">
        <v>22</v>
      </c>
      <c r="Q102" s="12">
        <v>0.29068106049999998</v>
      </c>
      <c r="R102" s="29">
        <v>0.28999999999999998</v>
      </c>
      <c r="S102" s="2">
        <f>IF($A102="site","",MIN(VLOOKUP($P102,margin_ranges!$A$5:$D$10,4,FALSE)/100,$Q102))</f>
        <v>0.29068106049999998</v>
      </c>
      <c r="T102" s="6">
        <f>IF(A102="placement",$J102*MIN($Q102,$S102),"")</f>
        <v>2.0347674234999999</v>
      </c>
      <c r="U102" s="6">
        <f>IF($A102="placement",T102,SUMIF($C$10:$C$6209,$C102,$T$10:$T$6209))</f>
        <v>2.0347674234999999</v>
      </c>
      <c r="V102" s="34">
        <f t="shared" si="3"/>
        <v>-9.5924014084503018E-4</v>
      </c>
      <c r="W102" s="24"/>
      <c r="X102" s="2" t="str">
        <f>IFERROR(MIN(VLOOKUP($W102,margin_ranges!$A$5:$D$10,4,FALSE),$Q102*100)/100,"")</f>
        <v/>
      </c>
      <c r="Y102" s="6">
        <f t="shared" si="4"/>
        <v>2.0347674234999999</v>
      </c>
      <c r="Z102" s="6">
        <f>IF($A102="placement",Y102,SUMIF($C$10:$C$6209,$C102,$Y$10:$Y$6209))</f>
        <v>2.0347674234999999</v>
      </c>
      <c r="AA102" s="29">
        <f t="shared" si="5"/>
        <v>-9.5924014084503018E-4</v>
      </c>
    </row>
    <row r="103" spans="1:27" hidden="1" x14ac:dyDescent="0.3">
      <c r="A103" s="8" t="s">
        <v>17</v>
      </c>
      <c r="B103" s="8" t="s">
        <v>297</v>
      </c>
      <c r="C103" s="8" t="s">
        <v>298</v>
      </c>
      <c r="D103" s="8" t="s">
        <v>507</v>
      </c>
      <c r="E103" s="8" t="s">
        <v>508</v>
      </c>
      <c r="F103" s="29">
        <v>0.19410878455246999</v>
      </c>
      <c r="G103" s="29">
        <v>0</v>
      </c>
      <c r="H103" s="30">
        <v>3.0718999999999999</v>
      </c>
      <c r="I103" s="30">
        <v>0.18720000000000001</v>
      </c>
      <c r="J103" s="14">
        <v>7</v>
      </c>
      <c r="K103" s="14">
        <v>1</v>
      </c>
      <c r="L103" s="12">
        <v>6.0900000000000003E-2</v>
      </c>
      <c r="M103" s="7">
        <v>1.24086227</v>
      </c>
      <c r="N103" s="31">
        <v>1</v>
      </c>
      <c r="O103" s="14">
        <f>IFERROR(VLOOKUP($C103,'site totals'!$J$2:$K$607,2,FALSE),1)</f>
        <v>156529.64060000001</v>
      </c>
      <c r="P103" s="32" t="s">
        <v>22</v>
      </c>
      <c r="Q103" s="12">
        <v>0.1941087846</v>
      </c>
      <c r="R103" s="29">
        <v>0.23</v>
      </c>
      <c r="S103" s="2">
        <f>IF($A103="site","",MIN(VLOOKUP($P103,margin_ranges!$A$5:$D$10,4,FALSE)/100,$Q103))</f>
        <v>0.1941087846</v>
      </c>
      <c r="T103" s="6">
        <f>IF(A103="placement",$J103*MIN($Q103,$S103),"")</f>
        <v>1.3587614922</v>
      </c>
      <c r="U103" s="6">
        <f>IF($A103="placement",T103,SUMIF($C$10:$C$6209,$C103,$T$10:$T$6209))</f>
        <v>1.3587614922</v>
      </c>
      <c r="V103" s="34">
        <f t="shared" si="3"/>
        <v>4.6611968051947894E-2</v>
      </c>
      <c r="W103" s="24"/>
      <c r="X103" s="2" t="str">
        <f>IFERROR(MIN(VLOOKUP($W103,margin_ranges!$A$5:$D$10,4,FALSE),$Q103*100)/100,"")</f>
        <v/>
      </c>
      <c r="Y103" s="6">
        <f t="shared" si="4"/>
        <v>1.3587614922</v>
      </c>
      <c r="Z103" s="6">
        <f>IF($A103="placement",Y103,SUMIF($C$10:$C$6209,$C103,$Y$10:$Y$6209))</f>
        <v>1.3587614922</v>
      </c>
      <c r="AA103" s="29">
        <f t="shared" si="5"/>
        <v>4.6611968051947894E-2</v>
      </c>
    </row>
    <row r="104" spans="1:27" hidden="1" x14ac:dyDescent="0.3">
      <c r="A104" s="8" t="s">
        <v>17</v>
      </c>
      <c r="B104" s="8" t="s">
        <v>297</v>
      </c>
      <c r="C104" s="8" t="s">
        <v>298</v>
      </c>
      <c r="D104" s="8" t="s">
        <v>413</v>
      </c>
      <c r="E104" s="8" t="s">
        <v>414</v>
      </c>
      <c r="F104" s="29">
        <v>0.199466310873915</v>
      </c>
      <c r="G104" s="29">
        <v>0</v>
      </c>
      <c r="H104" s="30">
        <v>2.0377000000000001</v>
      </c>
      <c r="I104" s="30">
        <v>0.35360000000000003</v>
      </c>
      <c r="J104" s="14">
        <v>11</v>
      </c>
      <c r="K104" s="14">
        <v>2</v>
      </c>
      <c r="L104" s="12">
        <v>0.17349999999999999</v>
      </c>
      <c r="M104" s="7">
        <v>0.99933333000000002</v>
      </c>
      <c r="N104" s="31">
        <v>0.8</v>
      </c>
      <c r="O104" s="14">
        <f>IFERROR(VLOOKUP($C104,'site totals'!$J$2:$K$607,2,FALSE),1)</f>
        <v>156529.64060000001</v>
      </c>
      <c r="P104" s="32" t="s">
        <v>22</v>
      </c>
      <c r="Q104" s="12">
        <v>0.1994663109</v>
      </c>
      <c r="R104" s="29">
        <v>0.27</v>
      </c>
      <c r="S104" s="2">
        <f>IF($A104="site","",MIN(VLOOKUP($P104,margin_ranges!$A$5:$D$10,4,FALSE)/100,$Q104))</f>
        <v>0.1994663109</v>
      </c>
      <c r="T104" s="6">
        <f>IF(A104="placement",$J104*MIN($Q104,$S104),"")</f>
        <v>2.1941294198999999</v>
      </c>
      <c r="U104" s="6">
        <f>IF($A104="placement",T104,SUMIF($C$10:$C$6209,$C104,$T$10:$T$6209))</f>
        <v>2.1941294198999999</v>
      </c>
      <c r="V104" s="34">
        <f t="shared" si="3"/>
        <v>9.6621491917808333E-2</v>
      </c>
      <c r="W104" s="24"/>
      <c r="X104" s="2" t="str">
        <f>IFERROR(MIN(VLOOKUP($W104,margin_ranges!$A$5:$D$10,4,FALSE),$Q104*100)/100,"")</f>
        <v/>
      </c>
      <c r="Y104" s="6">
        <f t="shared" si="4"/>
        <v>2.1941294198999999</v>
      </c>
      <c r="Z104" s="6">
        <f>IF($A104="placement",Y104,SUMIF($C$10:$C$6209,$C104,$Y$10:$Y$6209))</f>
        <v>2.1941294198999999</v>
      </c>
      <c r="AA104" s="29">
        <f t="shared" si="5"/>
        <v>9.6621491917808333E-2</v>
      </c>
    </row>
    <row r="105" spans="1:27" hidden="1" x14ac:dyDescent="0.3">
      <c r="A105" s="8" t="s">
        <v>17</v>
      </c>
      <c r="B105" s="8" t="s">
        <v>297</v>
      </c>
      <c r="C105" s="8" t="s">
        <v>298</v>
      </c>
      <c r="D105" s="8" t="s">
        <v>487</v>
      </c>
      <c r="E105" s="8" t="s">
        <v>488</v>
      </c>
      <c r="F105" s="29">
        <v>0.27417141811751</v>
      </c>
      <c r="G105" s="29">
        <v>0</v>
      </c>
      <c r="H105" s="30">
        <v>6.0979000000000001</v>
      </c>
      <c r="I105" s="30">
        <v>0.1134</v>
      </c>
      <c r="J105" s="14">
        <v>14</v>
      </c>
      <c r="K105" s="14">
        <v>4</v>
      </c>
      <c r="L105" s="12">
        <v>1.8599999999999998E-2</v>
      </c>
      <c r="M105" s="7">
        <v>4.1332073100000004</v>
      </c>
      <c r="N105" s="31">
        <v>3</v>
      </c>
      <c r="O105" s="14">
        <f>IFERROR(VLOOKUP($C105,'site totals'!$J$2:$K$607,2,FALSE),1)</f>
        <v>156529.64060000001</v>
      </c>
      <c r="P105" s="32" t="s">
        <v>22</v>
      </c>
      <c r="Q105" s="12">
        <v>0.27417141810000001</v>
      </c>
      <c r="R105" s="29">
        <v>0.28999999999999998</v>
      </c>
      <c r="S105" s="2">
        <f>IF($A105="site","",MIN(VLOOKUP($P105,margin_ranges!$A$5:$D$10,4,FALSE)/100,$Q105))</f>
        <v>0.27417141810000001</v>
      </c>
      <c r="T105" s="6">
        <f>IF(A105="placement",$J105*MIN($Q105,$S105),"")</f>
        <v>3.8383998534000003</v>
      </c>
      <c r="U105" s="6">
        <f>IF($A105="placement",T105,SUMIF($C$10:$C$6209,$C105,$T$10:$T$6209))</f>
        <v>3.8383998534000003</v>
      </c>
      <c r="V105" s="34">
        <f t="shared" si="3"/>
        <v>2.2293777323943775E-2</v>
      </c>
      <c r="W105" s="24"/>
      <c r="X105" s="2" t="str">
        <f>IFERROR(MIN(VLOOKUP($W105,margin_ranges!$A$5:$D$10,4,FALSE),$Q105*100)/100,"")</f>
        <v/>
      </c>
      <c r="Y105" s="6">
        <f t="shared" si="4"/>
        <v>3.8383998534000003</v>
      </c>
      <c r="Z105" s="6">
        <f>IF($A105="placement",Y105,SUMIF($C$10:$C$6209,$C105,$Y$10:$Y$6209))</f>
        <v>3.8383998534000003</v>
      </c>
      <c r="AA105" s="29">
        <f t="shared" si="5"/>
        <v>2.2293777323943775E-2</v>
      </c>
    </row>
    <row r="106" spans="1:27" hidden="1" x14ac:dyDescent="0.3">
      <c r="A106" s="8" t="s">
        <v>17</v>
      </c>
      <c r="B106" s="8" t="s">
        <v>297</v>
      </c>
      <c r="C106" s="8" t="s">
        <v>298</v>
      </c>
      <c r="D106" s="8" t="s">
        <v>436</v>
      </c>
      <c r="E106" s="8" t="s">
        <v>437</v>
      </c>
      <c r="F106" s="29">
        <v>0.18734822010306201</v>
      </c>
      <c r="G106" s="29">
        <v>0</v>
      </c>
      <c r="H106" s="30">
        <v>1.6462000000000001</v>
      </c>
      <c r="I106" s="30">
        <v>0.19600000000000001</v>
      </c>
      <c r="J106" s="14">
        <v>14</v>
      </c>
      <c r="K106" s="14">
        <v>3</v>
      </c>
      <c r="L106" s="12">
        <v>0.1191</v>
      </c>
      <c r="M106" s="7">
        <v>2.4610787200000002</v>
      </c>
      <c r="N106" s="31">
        <v>2</v>
      </c>
      <c r="O106" s="14">
        <f>IFERROR(VLOOKUP($C106,'site totals'!$J$2:$K$607,2,FALSE),1)</f>
        <v>156529.64060000001</v>
      </c>
      <c r="P106" s="32" t="s">
        <v>22</v>
      </c>
      <c r="Q106" s="12">
        <v>0.18734822009999999</v>
      </c>
      <c r="R106" s="29">
        <v>0.23</v>
      </c>
      <c r="S106" s="2">
        <f>IF($A106="site","",MIN(VLOOKUP($P106,margin_ranges!$A$5:$D$10,4,FALSE)/100,$Q106))</f>
        <v>0.18734822009999999</v>
      </c>
      <c r="T106" s="6">
        <f>IF(A106="placement",$J106*MIN($Q106,$S106),"")</f>
        <v>2.6228750813999997</v>
      </c>
      <c r="U106" s="6">
        <f>IF($A106="placement",T106,SUMIF($C$10:$C$6209,$C106,$T$10:$T$6209))</f>
        <v>2.6228750813999997</v>
      </c>
      <c r="V106" s="34">
        <f t="shared" si="3"/>
        <v>5.539192194805187E-2</v>
      </c>
      <c r="W106" s="24"/>
      <c r="X106" s="2" t="str">
        <f>IFERROR(MIN(VLOOKUP($W106,margin_ranges!$A$5:$D$10,4,FALSE),$Q106*100)/100,"")</f>
        <v/>
      </c>
      <c r="Y106" s="6">
        <f t="shared" si="4"/>
        <v>2.6228750813999997</v>
      </c>
      <c r="Z106" s="6">
        <f>IF($A106="placement",Y106,SUMIF($C$10:$C$6209,$C106,$Y$10:$Y$6209))</f>
        <v>2.6228750813999997</v>
      </c>
      <c r="AA106" s="29">
        <f t="shared" si="5"/>
        <v>5.539192194805187E-2</v>
      </c>
    </row>
    <row r="107" spans="1:27" hidden="1" x14ac:dyDescent="0.3">
      <c r="A107" s="8" t="s">
        <v>17</v>
      </c>
      <c r="B107" s="8" t="s">
        <v>297</v>
      </c>
      <c r="C107" s="8" t="s">
        <v>298</v>
      </c>
      <c r="D107" s="8" t="s">
        <v>424</v>
      </c>
      <c r="E107" s="8" t="s">
        <v>425</v>
      </c>
      <c r="F107" s="29">
        <v>0.26248858805411301</v>
      </c>
      <c r="G107" s="29">
        <v>0</v>
      </c>
      <c r="H107" s="30">
        <v>4.2305999999999999</v>
      </c>
      <c r="I107" s="30">
        <v>0.32640000000000002</v>
      </c>
      <c r="J107" s="14">
        <v>23</v>
      </c>
      <c r="K107" s="14">
        <v>5</v>
      </c>
      <c r="L107" s="12">
        <v>7.7200000000000005E-2</v>
      </c>
      <c r="M107" s="7">
        <v>2.3728446399999998</v>
      </c>
      <c r="N107" s="31">
        <v>1.75</v>
      </c>
      <c r="O107" s="14">
        <f>IFERROR(VLOOKUP($C107,'site totals'!$J$2:$K$607,2,FALSE),1)</f>
        <v>156529.64060000001</v>
      </c>
      <c r="P107" s="32" t="s">
        <v>22</v>
      </c>
      <c r="Q107" s="12">
        <v>0.26248858809999998</v>
      </c>
      <c r="R107" s="29">
        <v>0.28999999999999998</v>
      </c>
      <c r="S107" s="2">
        <f>IF($A107="site","",MIN(VLOOKUP($P107,margin_ranges!$A$5:$D$10,4,FALSE)/100,$Q107))</f>
        <v>0.26248858809999998</v>
      </c>
      <c r="T107" s="6">
        <f>IF(A107="placement",$J107*MIN($Q107,$S107),"")</f>
        <v>6.0372375262999993</v>
      </c>
      <c r="U107" s="6">
        <f>IF($A107="placement",T107,SUMIF($C$10:$C$6209,$C107,$T$10:$T$6209))</f>
        <v>6.0372375262999993</v>
      </c>
      <c r="V107" s="34">
        <f t="shared" si="3"/>
        <v>3.8748467464788883E-2</v>
      </c>
      <c r="W107" s="24"/>
      <c r="X107" s="2" t="str">
        <f>IFERROR(MIN(VLOOKUP($W107,margin_ranges!$A$5:$D$10,4,FALSE),$Q107*100)/100,"")</f>
        <v/>
      </c>
      <c r="Y107" s="6">
        <f t="shared" si="4"/>
        <v>6.0372375262999993</v>
      </c>
      <c r="Z107" s="6">
        <f>IF($A107="placement",Y107,SUMIF($C$10:$C$6209,$C107,$Y$10:$Y$6209))</f>
        <v>6.0372375262999993</v>
      </c>
      <c r="AA107" s="29">
        <f t="shared" si="5"/>
        <v>3.8748467464788883E-2</v>
      </c>
    </row>
    <row r="108" spans="1:27" hidden="1" x14ac:dyDescent="0.3">
      <c r="A108" s="8" t="s">
        <v>17</v>
      </c>
      <c r="B108" s="8" t="s">
        <v>297</v>
      </c>
      <c r="C108" s="8" t="s">
        <v>298</v>
      </c>
      <c r="D108" s="8" t="s">
        <v>317</v>
      </c>
      <c r="E108" s="8" t="s">
        <v>318</v>
      </c>
      <c r="F108" s="29">
        <v>0.210424679358233</v>
      </c>
      <c r="G108" s="29">
        <v>0</v>
      </c>
      <c r="H108" s="30">
        <v>2.5935000000000001</v>
      </c>
      <c r="I108" s="30">
        <v>0.46729999999999999</v>
      </c>
      <c r="J108" s="14">
        <v>27</v>
      </c>
      <c r="K108" s="14">
        <v>6</v>
      </c>
      <c r="L108" s="12">
        <v>0.1802</v>
      </c>
      <c r="M108" s="7">
        <v>1.8997554299999999</v>
      </c>
      <c r="N108" s="31">
        <v>1.5</v>
      </c>
      <c r="O108" s="14">
        <f>IFERROR(VLOOKUP($C108,'site totals'!$J$2:$K$607,2,FALSE),1)</f>
        <v>156529.64060000001</v>
      </c>
      <c r="P108" s="32" t="s">
        <v>22</v>
      </c>
      <c r="Q108" s="12">
        <v>0.21042467940000001</v>
      </c>
      <c r="R108" s="29">
        <v>0.26</v>
      </c>
      <c r="S108" s="2">
        <f>IF($A108="site","",MIN(VLOOKUP($P108,margin_ranges!$A$5:$D$10,4,FALSE)/100,$Q108))</f>
        <v>0.21042467940000001</v>
      </c>
      <c r="T108" s="6">
        <f>IF(A108="placement",$J108*MIN($Q108,$S108),"")</f>
        <v>5.6814663438000004</v>
      </c>
      <c r="U108" s="6">
        <f>IF($A108="placement",T108,SUMIF($C$10:$C$6209,$C108,$T$10:$T$6209))</f>
        <v>5.6814663438000004</v>
      </c>
      <c r="V108" s="34">
        <f t="shared" si="3"/>
        <v>6.6993676486486464E-2</v>
      </c>
      <c r="W108" s="24"/>
      <c r="X108" s="2" t="str">
        <f>IFERROR(MIN(VLOOKUP($W108,margin_ranges!$A$5:$D$10,4,FALSE),$Q108*100)/100,"")</f>
        <v/>
      </c>
      <c r="Y108" s="6">
        <f t="shared" si="4"/>
        <v>5.6814663438000004</v>
      </c>
      <c r="Z108" s="6">
        <f>IF($A108="placement",Y108,SUMIF($C$10:$C$6209,$C108,$Y$10:$Y$6209))</f>
        <v>5.6814663438000004</v>
      </c>
      <c r="AA108" s="29">
        <f t="shared" si="5"/>
        <v>6.6993676486486464E-2</v>
      </c>
    </row>
    <row r="109" spans="1:27" hidden="1" x14ac:dyDescent="0.3">
      <c r="A109" s="8" t="s">
        <v>17</v>
      </c>
      <c r="B109" s="8" t="s">
        <v>297</v>
      </c>
      <c r="C109" s="8" t="s">
        <v>298</v>
      </c>
      <c r="D109" s="8" t="s">
        <v>555</v>
      </c>
      <c r="E109" s="8" t="s">
        <v>556</v>
      </c>
      <c r="F109" s="29">
        <v>0.237782730354612</v>
      </c>
      <c r="G109" s="29">
        <v>0</v>
      </c>
      <c r="H109" s="30">
        <v>16.8491</v>
      </c>
      <c r="I109" s="30">
        <v>0.69379999999999997</v>
      </c>
      <c r="J109" s="14">
        <v>48</v>
      </c>
      <c r="K109" s="14">
        <v>9</v>
      </c>
      <c r="L109" s="12">
        <v>4.1200000000000001E-2</v>
      </c>
      <c r="M109" s="7">
        <v>2.2959332899999998</v>
      </c>
      <c r="N109" s="31">
        <v>1.75</v>
      </c>
      <c r="O109" s="14">
        <f>IFERROR(VLOOKUP($C109,'site totals'!$J$2:$K$607,2,FALSE),1)</f>
        <v>156529.64060000001</v>
      </c>
      <c r="P109" s="32" t="s">
        <v>22</v>
      </c>
      <c r="Q109" s="12">
        <v>0.2377827304</v>
      </c>
      <c r="R109" s="29">
        <v>0.28999999999999998</v>
      </c>
      <c r="S109" s="2">
        <f>IF($A109="site","",MIN(VLOOKUP($P109,margin_ranges!$A$5:$D$10,4,FALSE)/100,$Q109))</f>
        <v>0.2377827304</v>
      </c>
      <c r="T109" s="6">
        <f>IF(A109="placement",$J109*MIN($Q109,$S109),"")</f>
        <v>11.413571059200001</v>
      </c>
      <c r="U109" s="6">
        <f>IF($A109="placement",T109,SUMIF($C$10:$C$6209,$C109,$T$10:$T$6209))</f>
        <v>11.413571059200001</v>
      </c>
      <c r="V109" s="34">
        <f t="shared" si="3"/>
        <v>7.3545450140845015E-2</v>
      </c>
      <c r="W109" s="24"/>
      <c r="X109" s="2" t="str">
        <f>IFERROR(MIN(VLOOKUP($W109,margin_ranges!$A$5:$D$10,4,FALSE),$Q109*100)/100,"")</f>
        <v/>
      </c>
      <c r="Y109" s="6">
        <f t="shared" si="4"/>
        <v>11.413571059200001</v>
      </c>
      <c r="Z109" s="6">
        <f>IF($A109="placement",Y109,SUMIF($C$10:$C$6209,$C109,$Y$10:$Y$6209))</f>
        <v>11.413571059200001</v>
      </c>
      <c r="AA109" s="29">
        <f t="shared" si="5"/>
        <v>7.3545450140845015E-2</v>
      </c>
    </row>
    <row r="110" spans="1:27" hidden="1" x14ac:dyDescent="0.3">
      <c r="A110" s="8" t="s">
        <v>17</v>
      </c>
      <c r="B110" s="8" t="s">
        <v>297</v>
      </c>
      <c r="C110" s="8" t="s">
        <v>298</v>
      </c>
      <c r="D110" s="8" t="s">
        <v>446</v>
      </c>
      <c r="E110" s="8" t="s">
        <v>447</v>
      </c>
      <c r="F110" s="29">
        <v>0.26311199286313403</v>
      </c>
      <c r="G110" s="29">
        <v>0</v>
      </c>
      <c r="H110" s="30">
        <v>6.3089000000000004</v>
      </c>
      <c r="I110" s="30">
        <v>1.5811999999999999</v>
      </c>
      <c r="J110" s="14">
        <v>64</v>
      </c>
      <c r="K110" s="14">
        <v>16</v>
      </c>
      <c r="L110" s="12">
        <v>0.25059999999999999</v>
      </c>
      <c r="M110" s="7">
        <v>1.3570583199999999</v>
      </c>
      <c r="N110" s="31">
        <v>1</v>
      </c>
      <c r="O110" s="14">
        <f>IFERROR(VLOOKUP($C110,'site totals'!$J$2:$K$607,2,FALSE),1)</f>
        <v>156529.64060000001</v>
      </c>
      <c r="P110" s="32" t="s">
        <v>22</v>
      </c>
      <c r="Q110" s="12">
        <v>0.26311199289999998</v>
      </c>
      <c r="R110" s="29">
        <v>0.28999999999999998</v>
      </c>
      <c r="S110" s="2">
        <f>IF($A110="site","",MIN(VLOOKUP($P110,margin_ranges!$A$5:$D$10,4,FALSE)/100,$Q110))</f>
        <v>0.26311199289999998</v>
      </c>
      <c r="T110" s="6">
        <f>IF(A110="placement",$J110*MIN($Q110,$S110),"")</f>
        <v>16.839167545599999</v>
      </c>
      <c r="U110" s="6">
        <f>IF($A110="placement",T110,SUMIF($C$10:$C$6209,$C110,$T$10:$T$6209))</f>
        <v>16.839167545599999</v>
      </c>
      <c r="V110" s="34">
        <f t="shared" si="3"/>
        <v>3.7870432535211274E-2</v>
      </c>
      <c r="W110" s="24"/>
      <c r="X110" s="2" t="str">
        <f>IFERROR(MIN(VLOOKUP($W110,margin_ranges!$A$5:$D$10,4,FALSE),$Q110*100)/100,"")</f>
        <v/>
      </c>
      <c r="Y110" s="6">
        <f t="shared" si="4"/>
        <v>16.839167545599999</v>
      </c>
      <c r="Z110" s="6">
        <f>IF($A110="placement",Y110,SUMIF($C$10:$C$6209,$C110,$Y$10:$Y$6209))</f>
        <v>16.839167545599999</v>
      </c>
      <c r="AA110" s="29">
        <f t="shared" si="5"/>
        <v>3.7870432535211274E-2</v>
      </c>
    </row>
    <row r="111" spans="1:27" hidden="1" x14ac:dyDescent="0.3">
      <c r="A111" s="8" t="s">
        <v>17</v>
      </c>
      <c r="B111" s="8" t="s">
        <v>297</v>
      </c>
      <c r="C111" s="8" t="s">
        <v>298</v>
      </c>
      <c r="D111" s="8" t="s">
        <v>515</v>
      </c>
      <c r="E111" s="8" t="s">
        <v>516</v>
      </c>
      <c r="F111" s="29">
        <v>0.28896462905386899</v>
      </c>
      <c r="G111" s="29">
        <v>0</v>
      </c>
      <c r="H111" s="30">
        <v>24.733499999999999</v>
      </c>
      <c r="I111" s="30">
        <v>1.9520999999999999</v>
      </c>
      <c r="J111" s="14">
        <v>66</v>
      </c>
      <c r="K111" s="14">
        <v>17</v>
      </c>
      <c r="L111" s="12">
        <v>7.8899999999999998E-2</v>
      </c>
      <c r="M111" s="7">
        <v>1.12511984</v>
      </c>
      <c r="N111" s="31">
        <v>0.8</v>
      </c>
      <c r="O111" s="14">
        <f>IFERROR(VLOOKUP($C111,'site totals'!$J$2:$K$607,2,FALSE),1)</f>
        <v>156529.64060000001</v>
      </c>
      <c r="P111" s="32" t="s">
        <v>22</v>
      </c>
      <c r="Q111" s="12">
        <v>0.28896462909999998</v>
      </c>
      <c r="R111" s="29">
        <v>0.28999999999999998</v>
      </c>
      <c r="S111" s="2">
        <f>IF($A111="site","",MIN(VLOOKUP($P111,margin_ranges!$A$5:$D$10,4,FALSE)/100,$Q111))</f>
        <v>0.28896462909999998</v>
      </c>
      <c r="T111" s="6">
        <f>IF(A111="placement",$J111*MIN($Q111,$S111),"")</f>
        <v>19.0716655206</v>
      </c>
      <c r="U111" s="6">
        <f>IF($A111="placement",T111,SUMIF($C$10:$C$6209,$C111,$T$10:$T$6209))</f>
        <v>19.0716655206</v>
      </c>
      <c r="V111" s="34">
        <f t="shared" si="3"/>
        <v>1.45826887323941E-3</v>
      </c>
      <c r="W111" s="24"/>
      <c r="X111" s="2" t="str">
        <f>IFERROR(MIN(VLOOKUP($W111,margin_ranges!$A$5:$D$10,4,FALSE),$Q111*100)/100,"")</f>
        <v/>
      </c>
      <c r="Y111" s="6">
        <f t="shared" si="4"/>
        <v>19.0716655206</v>
      </c>
      <c r="Z111" s="6">
        <f>IF($A111="placement",Y111,SUMIF($C$10:$C$6209,$C111,$Y$10:$Y$6209))</f>
        <v>19.0716655206</v>
      </c>
      <c r="AA111" s="29">
        <f t="shared" si="5"/>
        <v>1.45826887323941E-3</v>
      </c>
    </row>
    <row r="112" spans="1:27" hidden="1" x14ac:dyDescent="0.3">
      <c r="A112" s="8" t="s">
        <v>17</v>
      </c>
      <c r="B112" s="8" t="s">
        <v>297</v>
      </c>
      <c r="C112" s="8" t="s">
        <v>298</v>
      </c>
      <c r="D112" s="8" t="s">
        <v>493</v>
      </c>
      <c r="E112" s="8" t="s">
        <v>494</v>
      </c>
      <c r="F112" s="29">
        <v>0.26083077464767701</v>
      </c>
      <c r="G112" s="29">
        <v>0</v>
      </c>
      <c r="H112" s="30">
        <v>12.8378</v>
      </c>
      <c r="I112" s="30">
        <v>2.2118000000000002</v>
      </c>
      <c r="J112" s="14">
        <v>72</v>
      </c>
      <c r="K112" s="14">
        <v>18</v>
      </c>
      <c r="L112" s="12">
        <v>0.17230000000000001</v>
      </c>
      <c r="M112" s="7">
        <v>1.08229614</v>
      </c>
      <c r="N112" s="31">
        <v>0.8</v>
      </c>
      <c r="O112" s="14">
        <f>IFERROR(VLOOKUP($C112,'site totals'!$J$2:$K$607,2,FALSE),1)</f>
        <v>156529.64060000001</v>
      </c>
      <c r="P112" s="32" t="s">
        <v>22</v>
      </c>
      <c r="Q112" s="12">
        <v>0.26083077459999998</v>
      </c>
      <c r="R112" s="29">
        <v>0.28999999999999998</v>
      </c>
      <c r="S112" s="2">
        <f>IF($A112="site","",MIN(VLOOKUP($P112,margin_ranges!$A$5:$D$10,4,FALSE)/100,$Q112))</f>
        <v>0.26083077459999998</v>
      </c>
      <c r="T112" s="6">
        <f>IF(A112="placement",$J112*MIN($Q112,$S112),"")</f>
        <v>18.779815771199999</v>
      </c>
      <c r="U112" s="6">
        <f>IF($A112="placement",T112,SUMIF($C$10:$C$6209,$C112,$T$10:$T$6209))</f>
        <v>18.779815771199999</v>
      </c>
      <c r="V112" s="34">
        <f t="shared" si="3"/>
        <v>4.1083416056338029E-2</v>
      </c>
      <c r="W112" s="24"/>
      <c r="X112" s="2" t="str">
        <f>IFERROR(MIN(VLOOKUP($W112,margin_ranges!$A$5:$D$10,4,FALSE),$Q112*100)/100,"")</f>
        <v/>
      </c>
      <c r="Y112" s="6">
        <f t="shared" si="4"/>
        <v>18.779815771199999</v>
      </c>
      <c r="Z112" s="6">
        <f>IF($A112="placement",Y112,SUMIF($C$10:$C$6209,$C112,$Y$10:$Y$6209))</f>
        <v>18.779815771199999</v>
      </c>
      <c r="AA112" s="29">
        <f t="shared" si="5"/>
        <v>4.1083416056338029E-2</v>
      </c>
    </row>
    <row r="113" spans="1:27" hidden="1" x14ac:dyDescent="0.3">
      <c r="A113" s="8" t="s">
        <v>17</v>
      </c>
      <c r="B113" s="8" t="s">
        <v>297</v>
      </c>
      <c r="C113" s="8" t="s">
        <v>298</v>
      </c>
      <c r="D113" s="8" t="s">
        <v>489</v>
      </c>
      <c r="E113" s="8" t="s">
        <v>490</v>
      </c>
      <c r="F113" s="29">
        <v>0.24085702389713001</v>
      </c>
      <c r="G113" s="29">
        <v>1</v>
      </c>
      <c r="H113" s="30">
        <v>187.7518</v>
      </c>
      <c r="I113" s="30">
        <v>4.4801000000000002</v>
      </c>
      <c r="J113" s="14">
        <v>89</v>
      </c>
      <c r="K113" s="14">
        <v>21</v>
      </c>
      <c r="L113" s="12">
        <v>2.3900000000000001E-2</v>
      </c>
      <c r="M113" s="7">
        <v>0.65863746000000001</v>
      </c>
      <c r="N113" s="31">
        <v>0.5</v>
      </c>
      <c r="O113" s="14">
        <f>IFERROR(VLOOKUP($C113,'site totals'!$J$2:$K$607,2,FALSE),1)</f>
        <v>156529.64060000001</v>
      </c>
      <c r="P113" s="32" t="s">
        <v>22</v>
      </c>
      <c r="Q113" s="12">
        <v>0.24085702389999999</v>
      </c>
      <c r="R113" s="29">
        <v>0.27</v>
      </c>
      <c r="S113" s="2">
        <f>IF($A113="site","",MIN(VLOOKUP($P113,margin_ranges!$A$5:$D$10,4,FALSE)/100,$Q113))</f>
        <v>0.24085702389999999</v>
      </c>
      <c r="T113" s="6">
        <f>IF(A113="placement",$J113*MIN($Q113,$S113),"")</f>
        <v>21.4362751271</v>
      </c>
      <c r="U113" s="6">
        <f>IF($A113="placement",T113,SUMIF($C$10:$C$6209,$C113,$T$10:$T$6209))</f>
        <v>21.4362751271</v>
      </c>
      <c r="V113" s="34">
        <f t="shared" si="3"/>
        <v>3.9921885068493035E-2</v>
      </c>
      <c r="W113" s="24"/>
      <c r="X113" s="2" t="str">
        <f>IFERROR(MIN(VLOOKUP($W113,margin_ranges!$A$5:$D$10,4,FALSE),$Q113*100)/100,"")</f>
        <v/>
      </c>
      <c r="Y113" s="6">
        <f t="shared" si="4"/>
        <v>21.4362751271</v>
      </c>
      <c r="Z113" s="6">
        <f>IF($A113="placement",Y113,SUMIF($C$10:$C$6209,$C113,$Y$10:$Y$6209))</f>
        <v>21.4362751271</v>
      </c>
      <c r="AA113" s="29">
        <f t="shared" si="5"/>
        <v>3.9921885068493035E-2</v>
      </c>
    </row>
    <row r="114" spans="1:27" hidden="1" x14ac:dyDescent="0.3">
      <c r="A114" s="8" t="s">
        <v>17</v>
      </c>
      <c r="B114" s="8" t="s">
        <v>297</v>
      </c>
      <c r="C114" s="8" t="s">
        <v>298</v>
      </c>
      <c r="D114" s="8" t="s">
        <v>543</v>
      </c>
      <c r="E114" s="8" t="s">
        <v>544</v>
      </c>
      <c r="F114" s="29">
        <v>0.25107817473021998</v>
      </c>
      <c r="G114" s="29">
        <v>0</v>
      </c>
      <c r="H114" s="30">
        <v>7.6773999999999996</v>
      </c>
      <c r="I114" s="30">
        <v>1.9664999999999999</v>
      </c>
      <c r="J114" s="14">
        <v>102</v>
      </c>
      <c r="K114" s="14">
        <v>25</v>
      </c>
      <c r="L114" s="12">
        <v>0.25609999999999999</v>
      </c>
      <c r="M114" s="7">
        <v>1.7358286999999999</v>
      </c>
      <c r="N114" s="31">
        <v>1.3</v>
      </c>
      <c r="O114" s="14">
        <f>IFERROR(VLOOKUP($C114,'site totals'!$J$2:$K$607,2,FALSE),1)</f>
        <v>156529.64060000001</v>
      </c>
      <c r="P114" s="32" t="s">
        <v>22</v>
      </c>
      <c r="Q114" s="12">
        <v>0.25107817469999999</v>
      </c>
      <c r="R114" s="29">
        <v>0.28999999999999998</v>
      </c>
      <c r="S114" s="2">
        <f>IF($A114="site","",MIN(VLOOKUP($P114,margin_ranges!$A$5:$D$10,4,FALSE)/100,$Q114))</f>
        <v>0.25107817469999999</v>
      </c>
      <c r="T114" s="6">
        <f>IF(A114="placement",$J114*MIN($Q114,$S114),"")</f>
        <v>25.6099738194</v>
      </c>
      <c r="U114" s="6">
        <f>IF($A114="placement",T114,SUMIF($C$10:$C$6209,$C114,$T$10:$T$6209))</f>
        <v>25.6099738194</v>
      </c>
      <c r="V114" s="34">
        <f t="shared" si="3"/>
        <v>5.4819472253521129E-2</v>
      </c>
      <c r="W114" s="24"/>
      <c r="X114" s="2" t="str">
        <f>IFERROR(MIN(VLOOKUP($W114,margin_ranges!$A$5:$D$10,4,FALSE),$Q114*100)/100,"")</f>
        <v/>
      </c>
      <c r="Y114" s="6">
        <f t="shared" si="4"/>
        <v>25.6099738194</v>
      </c>
      <c r="Z114" s="6">
        <f>IF($A114="placement",Y114,SUMIF($C$10:$C$6209,$C114,$Y$10:$Y$6209))</f>
        <v>25.6099738194</v>
      </c>
      <c r="AA114" s="29">
        <f t="shared" si="5"/>
        <v>5.4819472253521129E-2</v>
      </c>
    </row>
    <row r="115" spans="1:27" hidden="1" x14ac:dyDescent="0.3">
      <c r="A115" s="8" t="s">
        <v>17</v>
      </c>
      <c r="B115" s="8" t="s">
        <v>297</v>
      </c>
      <c r="C115" s="8" t="s">
        <v>298</v>
      </c>
      <c r="D115" s="8" t="s">
        <v>533</v>
      </c>
      <c r="E115" s="8" t="s">
        <v>534</v>
      </c>
      <c r="F115" s="29">
        <v>0.26033000356420599</v>
      </c>
      <c r="G115" s="29">
        <v>0</v>
      </c>
      <c r="H115" s="30">
        <v>7.8411</v>
      </c>
      <c r="I115" s="30">
        <v>2.1322999999999999</v>
      </c>
      <c r="J115" s="14">
        <v>112</v>
      </c>
      <c r="K115" s="14">
        <v>29</v>
      </c>
      <c r="L115" s="12">
        <v>0.27189999999999998</v>
      </c>
      <c r="M115" s="7">
        <v>1.75754053</v>
      </c>
      <c r="N115" s="31">
        <v>1.3</v>
      </c>
      <c r="O115" s="14">
        <f>IFERROR(VLOOKUP($C115,'site totals'!$J$2:$K$607,2,FALSE),1)</f>
        <v>156529.64060000001</v>
      </c>
      <c r="P115" s="32" t="s">
        <v>22</v>
      </c>
      <c r="Q115" s="12">
        <v>0.26033000360000003</v>
      </c>
      <c r="R115" s="29">
        <v>0.28999999999999998</v>
      </c>
      <c r="S115" s="2">
        <f>IF($A115="site","",MIN(VLOOKUP($P115,margin_ranges!$A$5:$D$10,4,FALSE)/100,$Q115))</f>
        <v>0.26033000360000003</v>
      </c>
      <c r="T115" s="6">
        <f>IF(A115="placement",$J115*MIN($Q115,$S115),"")</f>
        <v>29.156960403200003</v>
      </c>
      <c r="U115" s="6">
        <f>IF($A115="placement",T115,SUMIF($C$10:$C$6209,$C115,$T$10:$T$6209))</f>
        <v>29.156960403200003</v>
      </c>
      <c r="V115" s="34">
        <f t="shared" si="3"/>
        <v>4.1788727323943675E-2</v>
      </c>
      <c r="W115" s="24"/>
      <c r="X115" s="2" t="str">
        <f>IFERROR(MIN(VLOOKUP($W115,margin_ranges!$A$5:$D$10,4,FALSE),$Q115*100)/100,"")</f>
        <v/>
      </c>
      <c r="Y115" s="6">
        <f t="shared" si="4"/>
        <v>29.156960403200003</v>
      </c>
      <c r="Z115" s="6">
        <f>IF($A115="placement",Y115,SUMIF($C$10:$C$6209,$C115,$Y$10:$Y$6209))</f>
        <v>29.156960403200003</v>
      </c>
      <c r="AA115" s="29">
        <f t="shared" si="5"/>
        <v>4.1788727323943675E-2</v>
      </c>
    </row>
    <row r="116" spans="1:27" hidden="1" x14ac:dyDescent="0.3">
      <c r="A116" s="8" t="s">
        <v>17</v>
      </c>
      <c r="B116" s="8" t="s">
        <v>297</v>
      </c>
      <c r="C116" s="8" t="s">
        <v>298</v>
      </c>
      <c r="D116" s="8" t="s">
        <v>456</v>
      </c>
      <c r="E116" s="8" t="s">
        <v>457</v>
      </c>
      <c r="F116" s="29">
        <v>0.26464701756786801</v>
      </c>
      <c r="G116" s="29">
        <v>0</v>
      </c>
      <c r="H116" s="30">
        <v>23.231999999999999</v>
      </c>
      <c r="I116" s="30">
        <v>3.0706000000000002</v>
      </c>
      <c r="J116" s="14">
        <v>125</v>
      </c>
      <c r="K116" s="14">
        <v>33</v>
      </c>
      <c r="L116" s="12">
        <v>0.13220000000000001</v>
      </c>
      <c r="M116" s="7">
        <v>1.3598911300000001</v>
      </c>
      <c r="N116" s="31">
        <v>1</v>
      </c>
      <c r="O116" s="14">
        <f>IFERROR(VLOOKUP($C116,'site totals'!$J$2:$K$607,2,FALSE),1)</f>
        <v>156529.64060000001</v>
      </c>
      <c r="P116" s="32" t="s">
        <v>22</v>
      </c>
      <c r="Q116" s="12">
        <v>0.26464701759999998</v>
      </c>
      <c r="R116" s="29">
        <v>0.3</v>
      </c>
      <c r="S116" s="2">
        <f>IF($A116="site","",MIN(VLOOKUP($P116,margin_ranges!$A$5:$D$10,4,FALSE)/100,$Q116))</f>
        <v>0.26464701759999998</v>
      </c>
      <c r="T116" s="6">
        <f>IF(A116="placement",$J116*MIN($Q116,$S116),"")</f>
        <v>33.080877199999996</v>
      </c>
      <c r="U116" s="6">
        <f>IF($A116="placement",T116,SUMIF($C$10:$C$6209,$C116,$T$10:$T$6209))</f>
        <v>33.080877199999996</v>
      </c>
      <c r="V116" s="34">
        <f t="shared" si="3"/>
        <v>5.0504260571428539E-2</v>
      </c>
      <c r="W116" s="24"/>
      <c r="X116" s="2" t="str">
        <f>IFERROR(MIN(VLOOKUP($W116,margin_ranges!$A$5:$D$10,4,FALSE),$Q116*100)/100,"")</f>
        <v/>
      </c>
      <c r="Y116" s="6">
        <f t="shared" si="4"/>
        <v>33.080877199999996</v>
      </c>
      <c r="Z116" s="6">
        <f>IF($A116="placement",Y116,SUMIF($C$10:$C$6209,$C116,$Y$10:$Y$6209))</f>
        <v>33.080877199999996</v>
      </c>
      <c r="AA116" s="29">
        <f t="shared" si="5"/>
        <v>5.0504260571428539E-2</v>
      </c>
    </row>
    <row r="117" spans="1:27" hidden="1" x14ac:dyDescent="0.3">
      <c r="A117" s="8" t="s">
        <v>17</v>
      </c>
      <c r="B117" s="8" t="s">
        <v>297</v>
      </c>
      <c r="C117" s="8" t="s">
        <v>298</v>
      </c>
      <c r="D117" s="8" t="s">
        <v>343</v>
      </c>
      <c r="E117" s="8" t="s">
        <v>344</v>
      </c>
      <c r="F117" s="29">
        <v>0.21230588445783399</v>
      </c>
      <c r="G117" s="29">
        <v>0</v>
      </c>
      <c r="H117" s="30">
        <v>26.4238</v>
      </c>
      <c r="I117" s="30">
        <v>1.6980999999999999</v>
      </c>
      <c r="J117" s="14">
        <v>194</v>
      </c>
      <c r="K117" s="14">
        <v>41</v>
      </c>
      <c r="L117" s="12">
        <v>6.4299999999999996E-2</v>
      </c>
      <c r="M117" s="7">
        <v>3.8085850099999998</v>
      </c>
      <c r="N117" s="31">
        <v>3</v>
      </c>
      <c r="O117" s="14">
        <f>IFERROR(VLOOKUP($C117,'site totals'!$J$2:$K$607,2,FALSE),1)</f>
        <v>156529.64060000001</v>
      </c>
      <c r="P117" s="32" t="s">
        <v>22</v>
      </c>
      <c r="Q117" s="12">
        <v>0.21230588449999999</v>
      </c>
      <c r="R117" s="29">
        <v>0.26</v>
      </c>
      <c r="S117" s="2">
        <f>IF($A117="site","",MIN(VLOOKUP($P117,margin_ranges!$A$5:$D$10,4,FALSE)/100,$Q117))</f>
        <v>0.21230588449999999</v>
      </c>
      <c r="T117" s="6">
        <f>IF(A117="placement",$J117*MIN($Q117,$S117),"")</f>
        <v>41.187341592999999</v>
      </c>
      <c r="U117" s="6">
        <f>IF($A117="placement",T117,SUMIF($C$10:$C$6209,$C117,$T$10:$T$6209))</f>
        <v>41.187341592999999</v>
      </c>
      <c r="V117" s="34">
        <f t="shared" si="3"/>
        <v>6.4451507432432553E-2</v>
      </c>
      <c r="W117" s="24"/>
      <c r="X117" s="2" t="str">
        <f>IFERROR(MIN(VLOOKUP($W117,margin_ranges!$A$5:$D$10,4,FALSE),$Q117*100)/100,"")</f>
        <v/>
      </c>
      <c r="Y117" s="6">
        <f t="shared" si="4"/>
        <v>41.187341592999999</v>
      </c>
      <c r="Z117" s="6">
        <f>IF($A117="placement",Y117,SUMIF($C$10:$C$6209,$C117,$Y$10:$Y$6209))</f>
        <v>41.187341592999999</v>
      </c>
      <c r="AA117" s="29">
        <f t="shared" si="5"/>
        <v>6.4451507432432553E-2</v>
      </c>
    </row>
    <row r="118" spans="1:27" hidden="1" x14ac:dyDescent="0.3">
      <c r="A118" s="8" t="s">
        <v>17</v>
      </c>
      <c r="B118" s="8" t="s">
        <v>297</v>
      </c>
      <c r="C118" s="8" t="s">
        <v>298</v>
      </c>
      <c r="D118" s="8" t="s">
        <v>377</v>
      </c>
      <c r="E118" s="8" t="s">
        <v>378</v>
      </c>
      <c r="F118" s="29">
        <v>0.25871082382632399</v>
      </c>
      <c r="G118" s="29">
        <v>0</v>
      </c>
      <c r="H118" s="30">
        <v>34.034599999999998</v>
      </c>
      <c r="I118" s="30">
        <v>4.9345999999999997</v>
      </c>
      <c r="J118" s="14">
        <v>200</v>
      </c>
      <c r="K118" s="14">
        <v>51</v>
      </c>
      <c r="L118" s="12">
        <v>0.14499999999999999</v>
      </c>
      <c r="M118" s="7">
        <v>1.3490012199999999</v>
      </c>
      <c r="N118" s="31">
        <v>1</v>
      </c>
      <c r="O118" s="14">
        <f>IFERROR(VLOOKUP($C118,'site totals'!$J$2:$K$607,2,FALSE),1)</f>
        <v>156529.64060000001</v>
      </c>
      <c r="P118" s="32" t="s">
        <v>22</v>
      </c>
      <c r="Q118" s="12">
        <v>0.25871082379999999</v>
      </c>
      <c r="R118" s="29">
        <v>0.28999999999999998</v>
      </c>
      <c r="S118" s="2">
        <f>IF($A118="site","",MIN(VLOOKUP($P118,margin_ranges!$A$5:$D$10,4,FALSE)/100,$Q118))</f>
        <v>0.25871082379999999</v>
      </c>
      <c r="T118" s="6">
        <f>IF(A118="placement",$J118*MIN($Q118,$S118),"")</f>
        <v>51.742164759999994</v>
      </c>
      <c r="U118" s="6">
        <f>IF($A118="placement",T118,SUMIF($C$10:$C$6209,$C118,$T$10:$T$6209))</f>
        <v>51.742164759999994</v>
      </c>
      <c r="V118" s="34">
        <f t="shared" si="3"/>
        <v>4.4069262253521257E-2</v>
      </c>
      <c r="W118" s="24"/>
      <c r="X118" s="2" t="str">
        <f>IFERROR(MIN(VLOOKUP($W118,margin_ranges!$A$5:$D$10,4,FALSE),$Q118*100)/100,"")</f>
        <v/>
      </c>
      <c r="Y118" s="6">
        <f t="shared" si="4"/>
        <v>51.742164759999994</v>
      </c>
      <c r="Z118" s="6">
        <f>IF($A118="placement",Y118,SUMIF($C$10:$C$6209,$C118,$Y$10:$Y$6209))</f>
        <v>51.742164759999994</v>
      </c>
      <c r="AA118" s="29">
        <f t="shared" si="5"/>
        <v>4.4069262253521257E-2</v>
      </c>
    </row>
    <row r="119" spans="1:27" hidden="1" x14ac:dyDescent="0.3">
      <c r="A119" s="8" t="s">
        <v>17</v>
      </c>
      <c r="B119" s="8" t="s">
        <v>297</v>
      </c>
      <c r="C119" s="8" t="s">
        <v>298</v>
      </c>
      <c r="D119" s="8" t="s">
        <v>375</v>
      </c>
      <c r="E119" s="8" t="s">
        <v>376</v>
      </c>
      <c r="F119" s="29">
        <v>0.242299023290758</v>
      </c>
      <c r="G119" s="29">
        <v>0</v>
      </c>
      <c r="H119" s="30">
        <v>44.412300000000002</v>
      </c>
      <c r="I119" s="30">
        <v>2.8814000000000002</v>
      </c>
      <c r="J119" s="14">
        <v>200</v>
      </c>
      <c r="K119" s="14">
        <v>38</v>
      </c>
      <c r="L119" s="12">
        <v>6.4899999999999999E-2</v>
      </c>
      <c r="M119" s="7">
        <v>2.3096182399999998</v>
      </c>
      <c r="N119" s="31">
        <v>1.75</v>
      </c>
      <c r="O119" s="14">
        <f>IFERROR(VLOOKUP($C119,'site totals'!$J$2:$K$607,2,FALSE),1)</f>
        <v>156529.64060000001</v>
      </c>
      <c r="P119" s="32" t="s">
        <v>22</v>
      </c>
      <c r="Q119" s="12">
        <v>0.2422990233</v>
      </c>
      <c r="R119" s="29">
        <v>0.28999999999999998</v>
      </c>
      <c r="S119" s="2">
        <f>IF($A119="site","",MIN(VLOOKUP($P119,margin_ranges!$A$5:$D$10,4,FALSE)/100,$Q119))</f>
        <v>0.2422990233</v>
      </c>
      <c r="T119" s="6">
        <f>IF(A119="placement",$J119*MIN($Q119,$S119),"")</f>
        <v>48.459804660000003</v>
      </c>
      <c r="U119" s="6">
        <f>IF($A119="placement",T119,SUMIF($C$10:$C$6209,$C119,$T$10:$T$6209))</f>
        <v>48.459804660000003</v>
      </c>
      <c r="V119" s="34">
        <f t="shared" si="3"/>
        <v>6.7184474225352009E-2</v>
      </c>
      <c r="W119" s="24"/>
      <c r="X119" s="2" t="str">
        <f>IFERROR(MIN(VLOOKUP($W119,margin_ranges!$A$5:$D$10,4,FALSE),$Q119*100)/100,"")</f>
        <v/>
      </c>
      <c r="Y119" s="6">
        <f t="shared" si="4"/>
        <v>48.459804660000003</v>
      </c>
      <c r="Z119" s="6">
        <f>IF($A119="placement",Y119,SUMIF($C$10:$C$6209,$C119,$Y$10:$Y$6209))</f>
        <v>48.459804660000003</v>
      </c>
      <c r="AA119" s="29">
        <f t="shared" si="5"/>
        <v>6.7184474225352009E-2</v>
      </c>
    </row>
    <row r="120" spans="1:27" hidden="1" x14ac:dyDescent="0.3">
      <c r="A120" s="8" t="s">
        <v>17</v>
      </c>
      <c r="B120" s="8" t="s">
        <v>297</v>
      </c>
      <c r="C120" s="8" t="s">
        <v>298</v>
      </c>
      <c r="D120" s="8" t="s">
        <v>509</v>
      </c>
      <c r="E120" s="8" t="s">
        <v>510</v>
      </c>
      <c r="F120" s="29">
        <v>0.237387785671933</v>
      </c>
      <c r="G120" s="29">
        <v>0</v>
      </c>
      <c r="H120" s="30">
        <v>18.3551</v>
      </c>
      <c r="I120" s="30">
        <v>4.0281000000000002</v>
      </c>
      <c r="J120" s="14">
        <v>206</v>
      </c>
      <c r="K120" s="14">
        <v>49</v>
      </c>
      <c r="L120" s="12">
        <v>0.2195</v>
      </c>
      <c r="M120" s="7">
        <v>1.7046671600000001</v>
      </c>
      <c r="N120" s="31">
        <v>1.3</v>
      </c>
      <c r="O120" s="14">
        <f>IFERROR(VLOOKUP($C120,'site totals'!$J$2:$K$607,2,FALSE),1)</f>
        <v>156529.64060000001</v>
      </c>
      <c r="P120" s="32" t="s">
        <v>22</v>
      </c>
      <c r="Q120" s="12">
        <v>0.23738778569999999</v>
      </c>
      <c r="R120" s="29">
        <v>0.28999999999999998</v>
      </c>
      <c r="S120" s="2">
        <f>IF($A120="site","",MIN(VLOOKUP($P120,margin_ranges!$A$5:$D$10,4,FALSE)/100,$Q120))</f>
        <v>0.23738778569999999</v>
      </c>
      <c r="T120" s="6">
        <f>IF(A120="placement",$J120*MIN($Q120,$S120),"")</f>
        <v>48.901883854200001</v>
      </c>
      <c r="U120" s="6">
        <f>IF($A120="placement",T120,SUMIF($C$10:$C$6209,$C120,$T$10:$T$6209))</f>
        <v>48.901883854200001</v>
      </c>
      <c r="V120" s="34">
        <f t="shared" si="3"/>
        <v>7.4101710281690103E-2</v>
      </c>
      <c r="W120" s="24"/>
      <c r="X120" s="2" t="str">
        <f>IFERROR(MIN(VLOOKUP($W120,margin_ranges!$A$5:$D$10,4,FALSE),$Q120*100)/100,"")</f>
        <v/>
      </c>
      <c r="Y120" s="6">
        <f t="shared" si="4"/>
        <v>48.901883854200001</v>
      </c>
      <c r="Z120" s="6">
        <f>IF($A120="placement",Y120,SUMIF($C$10:$C$6209,$C120,$Y$10:$Y$6209))</f>
        <v>48.901883854200001</v>
      </c>
      <c r="AA120" s="29">
        <f t="shared" si="5"/>
        <v>7.4101710281690103E-2</v>
      </c>
    </row>
    <row r="121" spans="1:27" hidden="1" x14ac:dyDescent="0.3">
      <c r="A121" s="8" t="s">
        <v>17</v>
      </c>
      <c r="B121" s="8" t="s">
        <v>297</v>
      </c>
      <c r="C121" s="8" t="s">
        <v>298</v>
      </c>
      <c r="D121" s="8" t="s">
        <v>411</v>
      </c>
      <c r="E121" s="8" t="s">
        <v>412</v>
      </c>
      <c r="F121" s="29">
        <v>0.194934426537403</v>
      </c>
      <c r="G121" s="29">
        <v>1</v>
      </c>
      <c r="H121" s="30">
        <v>45.840299999999999</v>
      </c>
      <c r="I121" s="30">
        <v>2.2452999999999999</v>
      </c>
      <c r="J121" s="14">
        <v>251</v>
      </c>
      <c r="K121" s="14">
        <v>49</v>
      </c>
      <c r="L121" s="12">
        <v>4.9000000000000002E-2</v>
      </c>
      <c r="M121" s="7">
        <v>3.7264045299999999</v>
      </c>
      <c r="N121" s="31">
        <v>3</v>
      </c>
      <c r="O121" s="14">
        <f>IFERROR(VLOOKUP($C121,'site totals'!$J$2:$K$607,2,FALSE),1)</f>
        <v>156529.64060000001</v>
      </c>
      <c r="P121" s="32" t="s">
        <v>22</v>
      </c>
      <c r="Q121" s="12">
        <v>0.19493442650000001</v>
      </c>
      <c r="R121" s="29">
        <v>0.24</v>
      </c>
      <c r="S121" s="2">
        <f>IF($A121="site","",MIN(VLOOKUP($P121,margin_ranges!$A$5:$D$10,4,FALSE)/100,$Q121))</f>
        <v>0.19493442650000001</v>
      </c>
      <c r="T121" s="6">
        <f>IF(A121="placement",$J121*MIN($Q121,$S121),"")</f>
        <v>48.928541051500005</v>
      </c>
      <c r="U121" s="6">
        <f>IF($A121="placement",T121,SUMIF($C$10:$C$6209,$C121,$T$10:$T$6209))</f>
        <v>48.928541051500005</v>
      </c>
      <c r="V121" s="34">
        <f t="shared" si="3"/>
        <v>5.9296807236842053E-2</v>
      </c>
      <c r="W121" s="24"/>
      <c r="X121" s="2" t="str">
        <f>IFERROR(MIN(VLOOKUP($W121,margin_ranges!$A$5:$D$10,4,FALSE),$Q121*100)/100,"")</f>
        <v/>
      </c>
      <c r="Y121" s="6">
        <f t="shared" si="4"/>
        <v>48.928541051500005</v>
      </c>
      <c r="Z121" s="6">
        <f>IF($A121="placement",Y121,SUMIF($C$10:$C$6209,$C121,$Y$10:$Y$6209))</f>
        <v>48.928541051500005</v>
      </c>
      <c r="AA121" s="29">
        <f t="shared" si="5"/>
        <v>5.9296807236842053E-2</v>
      </c>
    </row>
    <row r="122" spans="1:27" hidden="1" x14ac:dyDescent="0.3">
      <c r="A122" s="8" t="s">
        <v>17</v>
      </c>
      <c r="B122" s="8" t="s">
        <v>297</v>
      </c>
      <c r="C122" s="8" t="s">
        <v>298</v>
      </c>
      <c r="D122" s="8" t="s">
        <v>432</v>
      </c>
      <c r="E122" s="8" t="s">
        <v>433</v>
      </c>
      <c r="F122" s="29">
        <v>0.205874329511989</v>
      </c>
      <c r="G122" s="29">
        <v>1</v>
      </c>
      <c r="H122" s="30">
        <v>442.51710000000003</v>
      </c>
      <c r="I122" s="30">
        <v>13.806699999999999</v>
      </c>
      <c r="J122" s="14">
        <v>261</v>
      </c>
      <c r="K122" s="14">
        <v>54</v>
      </c>
      <c r="L122" s="12">
        <v>3.1199999999999999E-2</v>
      </c>
      <c r="M122" s="7">
        <v>0.62962326999999996</v>
      </c>
      <c r="N122" s="31">
        <v>0.5</v>
      </c>
      <c r="O122" s="14">
        <f>IFERROR(VLOOKUP($C122,'site totals'!$J$2:$K$607,2,FALSE),1)</f>
        <v>156529.64060000001</v>
      </c>
      <c r="P122" s="32" t="s">
        <v>22</v>
      </c>
      <c r="Q122" s="12">
        <v>0.20587432950000001</v>
      </c>
      <c r="R122" s="29">
        <v>0.24</v>
      </c>
      <c r="S122" s="2">
        <f>IF($A122="site","",MIN(VLOOKUP($P122,margin_ranges!$A$5:$D$10,4,FALSE)/100,$Q122))</f>
        <v>0.20587432950000001</v>
      </c>
      <c r="T122" s="6">
        <f>IF(A122="placement",$J122*MIN($Q122,$S122),"")</f>
        <v>53.733199999500002</v>
      </c>
      <c r="U122" s="6">
        <f>IF($A122="placement",T122,SUMIF($C$10:$C$6209,$C122,$T$10:$T$6209))</f>
        <v>53.733199999500002</v>
      </c>
      <c r="V122" s="34">
        <f t="shared" si="3"/>
        <v>4.4902198026315565E-2</v>
      </c>
      <c r="W122" s="24"/>
      <c r="X122" s="2" t="str">
        <f>IFERROR(MIN(VLOOKUP($W122,margin_ranges!$A$5:$D$10,4,FALSE),$Q122*100)/100,"")</f>
        <v/>
      </c>
      <c r="Y122" s="6">
        <f t="shared" si="4"/>
        <v>53.733199999500002</v>
      </c>
      <c r="Z122" s="6">
        <f>IF($A122="placement",Y122,SUMIF($C$10:$C$6209,$C122,$Y$10:$Y$6209))</f>
        <v>53.733199999500002</v>
      </c>
      <c r="AA122" s="29">
        <f t="shared" si="5"/>
        <v>4.4902198026315565E-2</v>
      </c>
    </row>
    <row r="123" spans="1:27" hidden="1" x14ac:dyDescent="0.3">
      <c r="A123" s="8" t="s">
        <v>17</v>
      </c>
      <c r="B123" s="8" t="s">
        <v>297</v>
      </c>
      <c r="C123" s="8" t="s">
        <v>298</v>
      </c>
      <c r="D123" s="33" t="s">
        <v>313</v>
      </c>
      <c r="E123" s="8" t="s">
        <v>314</v>
      </c>
      <c r="F123" s="29">
        <v>0.13244932793830799</v>
      </c>
      <c r="G123" s="29">
        <v>1</v>
      </c>
      <c r="H123" s="30">
        <v>74.308599999999998</v>
      </c>
      <c r="I123" s="30">
        <v>3.9681000000000002</v>
      </c>
      <c r="J123" s="14">
        <v>274</v>
      </c>
      <c r="K123" s="14">
        <v>36</v>
      </c>
      <c r="L123" s="12">
        <v>5.3400000000000003E-2</v>
      </c>
      <c r="M123" s="7">
        <v>2.3053408499999999</v>
      </c>
      <c r="N123" s="31">
        <v>2</v>
      </c>
      <c r="O123" s="14">
        <f>IFERROR(VLOOKUP($C123,'site totals'!$J$2:$K$607,2,FALSE),1)</f>
        <v>156529.64060000001</v>
      </c>
      <c r="P123" s="32" t="s">
        <v>22</v>
      </c>
      <c r="Q123" s="12">
        <v>0.1324493279</v>
      </c>
      <c r="R123" s="29">
        <v>0.18</v>
      </c>
      <c r="S123" s="2">
        <f>IF($A123="site","",MIN(VLOOKUP($P123,margin_ranges!$A$5:$D$10,4,FALSE)/100,$Q123))</f>
        <v>0.1324493279</v>
      </c>
      <c r="T123" s="6">
        <f>IF(A123="placement",$J123*MIN($Q123,$S123),"")</f>
        <v>36.2911158446</v>
      </c>
      <c r="U123" s="6">
        <f>IF($A123="placement",T123,SUMIF($C$10:$C$6209,$C123,$T$10:$T$6209))</f>
        <v>36.2911158446</v>
      </c>
      <c r="V123" s="34">
        <f t="shared" si="3"/>
        <v>5.7988624512194997E-2</v>
      </c>
      <c r="W123" s="24"/>
      <c r="X123" s="2" t="str">
        <f>IFERROR(MIN(VLOOKUP($W123,margin_ranges!$A$5:$D$10,4,FALSE),$Q123*100)/100,"")</f>
        <v/>
      </c>
      <c r="Y123" s="6">
        <f t="shared" si="4"/>
        <v>36.2911158446</v>
      </c>
      <c r="Z123" s="6">
        <f>IF($A123="placement",Y123,SUMIF($C$10:$C$6209,$C123,$Y$10:$Y$6209))</f>
        <v>36.2911158446</v>
      </c>
      <c r="AA123" s="29">
        <f t="shared" si="5"/>
        <v>5.7988624512194997E-2</v>
      </c>
    </row>
    <row r="124" spans="1:27" hidden="1" x14ac:dyDescent="0.3">
      <c r="A124" s="8" t="s">
        <v>17</v>
      </c>
      <c r="B124" s="8" t="s">
        <v>297</v>
      </c>
      <c r="C124" s="8" t="s">
        <v>298</v>
      </c>
      <c r="D124" s="8" t="s">
        <v>568</v>
      </c>
      <c r="E124" s="8" t="s">
        <v>569</v>
      </c>
      <c r="F124" s="29">
        <v>0.15899838786374501</v>
      </c>
      <c r="G124" s="29">
        <v>1</v>
      </c>
      <c r="H124" s="30">
        <v>102.2774</v>
      </c>
      <c r="I124" s="30">
        <v>5.1794000000000002</v>
      </c>
      <c r="J124" s="14">
        <v>370</v>
      </c>
      <c r="K124" s="14">
        <v>58</v>
      </c>
      <c r="L124" s="12">
        <v>5.0599999999999999E-2</v>
      </c>
      <c r="M124" s="7">
        <v>2.3781167299999999</v>
      </c>
      <c r="N124" s="31">
        <v>2</v>
      </c>
      <c r="O124" s="14">
        <f>IFERROR(VLOOKUP($C124,'site totals'!$J$2:$K$607,2,FALSE),1)</f>
        <v>156529.64060000001</v>
      </c>
      <c r="P124" s="32" t="s">
        <v>22</v>
      </c>
      <c r="Q124" s="12">
        <v>0.15899838790000001</v>
      </c>
      <c r="R124" s="29">
        <v>0.19</v>
      </c>
      <c r="S124" s="2">
        <f>IF($A124="site","",MIN(VLOOKUP($P124,margin_ranges!$A$5:$D$10,4,FALSE)/100,$Q124))</f>
        <v>0.15899838790000001</v>
      </c>
      <c r="T124" s="6">
        <f>IF(A124="placement",$J124*MIN($Q124,$S124),"")</f>
        <v>58.829403523000003</v>
      </c>
      <c r="U124" s="6">
        <f>IF($A124="placement",T124,SUMIF($C$10:$C$6209,$C124,$T$10:$T$6209))</f>
        <v>58.829403523000003</v>
      </c>
      <c r="V124" s="34">
        <f t="shared" si="3"/>
        <v>3.8273595185185139E-2</v>
      </c>
      <c r="W124" s="24"/>
      <c r="X124" s="2" t="str">
        <f>IFERROR(MIN(VLOOKUP($W124,margin_ranges!$A$5:$D$10,4,FALSE),$Q124*100)/100,"")</f>
        <v/>
      </c>
      <c r="Y124" s="6">
        <f t="shared" si="4"/>
        <v>58.829403523000003</v>
      </c>
      <c r="Z124" s="6">
        <f>IF($A124="placement",Y124,SUMIF($C$10:$C$6209,$C124,$Y$10:$Y$6209))</f>
        <v>58.829403523000003</v>
      </c>
      <c r="AA124" s="29">
        <f t="shared" si="5"/>
        <v>3.8273595185185139E-2</v>
      </c>
    </row>
    <row r="125" spans="1:27" hidden="1" x14ac:dyDescent="0.3">
      <c r="A125" s="8" t="s">
        <v>17</v>
      </c>
      <c r="B125" s="8" t="s">
        <v>297</v>
      </c>
      <c r="C125" s="8" t="s">
        <v>298</v>
      </c>
      <c r="D125" s="8" t="s">
        <v>393</v>
      </c>
      <c r="E125" s="8" t="s">
        <v>394</v>
      </c>
      <c r="F125" s="29">
        <v>0.20508579598236401</v>
      </c>
      <c r="G125" s="29">
        <v>1</v>
      </c>
      <c r="H125" s="30">
        <v>72.950900000000004</v>
      </c>
      <c r="I125" s="30">
        <v>3.9159000000000002</v>
      </c>
      <c r="J125" s="14">
        <v>443</v>
      </c>
      <c r="K125" s="14">
        <v>90</v>
      </c>
      <c r="L125" s="12">
        <v>5.3699999999999998E-2</v>
      </c>
      <c r="M125" s="7">
        <v>3.77399219</v>
      </c>
      <c r="N125" s="31">
        <v>3</v>
      </c>
      <c r="O125" s="14">
        <f>IFERROR(VLOOKUP($C125,'site totals'!$J$2:$K$607,2,FALSE),1)</f>
        <v>156529.64060000001</v>
      </c>
      <c r="P125" s="32" t="s">
        <v>161</v>
      </c>
      <c r="Q125" s="12">
        <v>0.20508579599999999</v>
      </c>
      <c r="R125" s="29">
        <v>0.25</v>
      </c>
      <c r="S125" s="2">
        <f>IF($A125="site","",MIN(VLOOKUP($P125,margin_ranges!$A$5:$D$10,4,FALSE)/100,$Q125))</f>
        <v>0.20508579599999999</v>
      </c>
      <c r="T125" s="6">
        <f>IF(A125="placement",$J125*MIN($Q125,$S125),"")</f>
        <v>90.853007628</v>
      </c>
      <c r="U125" s="6">
        <f>IF($A125="placement",T125,SUMIF($C$10:$C$6209,$C125,$T$10:$T$6209))</f>
        <v>90.853007628</v>
      </c>
      <c r="V125" s="34">
        <f t="shared" si="3"/>
        <v>5.9885605333333425E-2</v>
      </c>
      <c r="W125" s="24"/>
      <c r="X125" s="2" t="str">
        <f>IFERROR(MIN(VLOOKUP($W125,margin_ranges!$A$5:$D$10,4,FALSE),$Q125*100)/100,"")</f>
        <v/>
      </c>
      <c r="Y125" s="6">
        <f t="shared" si="4"/>
        <v>90.853007628</v>
      </c>
      <c r="Z125" s="6">
        <f>IF($A125="placement",Y125,SUMIF($C$10:$C$6209,$C125,$Y$10:$Y$6209))</f>
        <v>90.853007628</v>
      </c>
      <c r="AA125" s="29">
        <f t="shared" si="5"/>
        <v>5.9885605333333425E-2</v>
      </c>
    </row>
    <row r="126" spans="1:27" hidden="1" x14ac:dyDescent="0.3">
      <c r="A126" s="8" t="s">
        <v>17</v>
      </c>
      <c r="B126" s="8" t="s">
        <v>297</v>
      </c>
      <c r="C126" s="8" t="s">
        <v>298</v>
      </c>
      <c r="D126" s="8" t="s">
        <v>428</v>
      </c>
      <c r="E126" s="8" t="s">
        <v>429</v>
      </c>
      <c r="F126" s="29">
        <v>0.18076528201342401</v>
      </c>
      <c r="G126" s="29">
        <v>0</v>
      </c>
      <c r="H126" s="30">
        <v>30.953399999999998</v>
      </c>
      <c r="I126" s="30">
        <v>6.1669999999999998</v>
      </c>
      <c r="J126" s="14">
        <v>452</v>
      </c>
      <c r="K126" s="14">
        <v>82</v>
      </c>
      <c r="L126" s="12">
        <v>0.19919999999999999</v>
      </c>
      <c r="M126" s="7">
        <v>2.4413027899999999</v>
      </c>
      <c r="N126" s="31">
        <v>2</v>
      </c>
      <c r="O126" s="14">
        <f>IFERROR(VLOOKUP($C126,'site totals'!$J$2:$K$607,2,FALSE),1)</f>
        <v>156529.64060000001</v>
      </c>
      <c r="P126" s="32" t="s">
        <v>22</v>
      </c>
      <c r="Q126" s="12">
        <v>0.180765282</v>
      </c>
      <c r="R126" s="29">
        <v>0.23</v>
      </c>
      <c r="S126" s="2">
        <f>IF($A126="site","",MIN(VLOOKUP($P126,margin_ranges!$A$5:$D$10,4,FALSE)/100,$Q126))</f>
        <v>0.180765282</v>
      </c>
      <c r="T126" s="6">
        <f>IF(A126="placement",$J126*MIN($Q126,$S126),"")</f>
        <v>81.705907464000006</v>
      </c>
      <c r="U126" s="6">
        <f>IF($A126="placement",T126,SUMIF($C$10:$C$6209,$C126,$T$10:$T$6209))</f>
        <v>81.705907464000006</v>
      </c>
      <c r="V126" s="34">
        <f t="shared" si="3"/>
        <v>6.3941192207792152E-2</v>
      </c>
      <c r="W126" s="24"/>
      <c r="X126" s="2" t="str">
        <f>IFERROR(MIN(VLOOKUP($W126,margin_ranges!$A$5:$D$10,4,FALSE),$Q126*100)/100,"")</f>
        <v/>
      </c>
      <c r="Y126" s="6">
        <f t="shared" si="4"/>
        <v>81.705907464000006</v>
      </c>
      <c r="Z126" s="6">
        <f>IF($A126="placement",Y126,SUMIF($C$10:$C$6209,$C126,$Y$10:$Y$6209))</f>
        <v>81.705907464000006</v>
      </c>
      <c r="AA126" s="29">
        <f t="shared" si="5"/>
        <v>6.3941192207792152E-2</v>
      </c>
    </row>
    <row r="127" spans="1:27" hidden="1" x14ac:dyDescent="0.3">
      <c r="A127" s="8" t="s">
        <v>17</v>
      </c>
      <c r="B127" s="8" t="s">
        <v>297</v>
      </c>
      <c r="C127" s="8" t="s">
        <v>298</v>
      </c>
      <c r="D127" s="8" t="s">
        <v>339</v>
      </c>
      <c r="E127" s="8" t="s">
        <v>340</v>
      </c>
      <c r="F127" s="29">
        <v>0.204244402535525</v>
      </c>
      <c r="G127" s="29">
        <v>1</v>
      </c>
      <c r="H127" s="30">
        <v>61.8474</v>
      </c>
      <c r="I127" s="30">
        <v>11.794499999999999</v>
      </c>
      <c r="J127" s="14">
        <v>667</v>
      </c>
      <c r="K127" s="14">
        <v>136</v>
      </c>
      <c r="L127" s="12">
        <v>0.19070000000000001</v>
      </c>
      <c r="M127" s="7">
        <v>1.88500088</v>
      </c>
      <c r="N127" s="31">
        <v>1.5</v>
      </c>
      <c r="O127" s="14">
        <f>IFERROR(VLOOKUP($C127,'site totals'!$J$2:$K$607,2,FALSE),1)</f>
        <v>156529.64060000001</v>
      </c>
      <c r="P127" s="32" t="s">
        <v>22</v>
      </c>
      <c r="Q127" s="12">
        <v>0.20424440250000001</v>
      </c>
      <c r="R127" s="29">
        <v>0.25</v>
      </c>
      <c r="S127" s="2">
        <f>IF($A127="site","",MIN(VLOOKUP($P127,margin_ranges!$A$5:$D$10,4,FALSE)/100,$Q127))</f>
        <v>0.20424440250000001</v>
      </c>
      <c r="T127" s="6">
        <f>IF(A127="placement",$J127*MIN($Q127,$S127),"")</f>
        <v>136.23101646750001</v>
      </c>
      <c r="U127" s="6">
        <f>IF($A127="placement",T127,SUMIF($C$10:$C$6209,$C127,$T$10:$T$6209))</f>
        <v>136.23101646750001</v>
      </c>
      <c r="V127" s="34">
        <f t="shared" si="3"/>
        <v>6.1007463333333289E-2</v>
      </c>
      <c r="W127" s="24"/>
      <c r="X127" s="2" t="str">
        <f>IFERROR(MIN(VLOOKUP($W127,margin_ranges!$A$5:$D$10,4,FALSE),$Q127*100)/100,"")</f>
        <v/>
      </c>
      <c r="Y127" s="6">
        <f t="shared" si="4"/>
        <v>136.23101646750001</v>
      </c>
      <c r="Z127" s="6">
        <f>IF($A127="placement",Y127,SUMIF($C$10:$C$6209,$C127,$Y$10:$Y$6209))</f>
        <v>136.23101646750001</v>
      </c>
      <c r="AA127" s="29">
        <f t="shared" si="5"/>
        <v>6.1007463333333289E-2</v>
      </c>
    </row>
    <row r="128" spans="1:27" hidden="1" x14ac:dyDescent="0.3">
      <c r="A128" s="8" t="s">
        <v>17</v>
      </c>
      <c r="B128" s="8" t="s">
        <v>297</v>
      </c>
      <c r="C128" s="8" t="s">
        <v>298</v>
      </c>
      <c r="D128" s="8" t="s">
        <v>321</v>
      </c>
      <c r="E128" s="8" t="s">
        <v>322</v>
      </c>
      <c r="F128" s="29">
        <v>0.21141471244081</v>
      </c>
      <c r="G128" s="29">
        <v>1</v>
      </c>
      <c r="H128" s="30">
        <v>106.68680000000001</v>
      </c>
      <c r="I128" s="30">
        <v>6.3403999999999998</v>
      </c>
      <c r="J128" s="14">
        <v>724</v>
      </c>
      <c r="K128" s="14">
        <v>153</v>
      </c>
      <c r="L128" s="12">
        <v>5.9400000000000001E-2</v>
      </c>
      <c r="M128" s="7">
        <v>3.8042809700000002</v>
      </c>
      <c r="N128" s="31">
        <v>3</v>
      </c>
      <c r="O128" s="14">
        <f>IFERROR(VLOOKUP($C128,'site totals'!$J$2:$K$607,2,FALSE),1)</f>
        <v>156529.64060000001</v>
      </c>
      <c r="P128" s="32" t="s">
        <v>161</v>
      </c>
      <c r="Q128" s="12">
        <v>0.21141471240000001</v>
      </c>
      <c r="R128" s="29">
        <v>0.25</v>
      </c>
      <c r="S128" s="2">
        <f>IF($A128="site","",MIN(VLOOKUP($P128,margin_ranges!$A$5:$D$10,4,FALSE)/100,$Q128))</f>
        <v>0.21141471240000001</v>
      </c>
      <c r="T128" s="6">
        <f>IF(A128="placement",$J128*MIN($Q128,$S128),"")</f>
        <v>153.06425177760002</v>
      </c>
      <c r="U128" s="6">
        <f>IF($A128="placement",T128,SUMIF($C$10:$C$6209,$C128,$T$10:$T$6209))</f>
        <v>153.06425177760002</v>
      </c>
      <c r="V128" s="34">
        <f t="shared" si="3"/>
        <v>5.1447050133333283E-2</v>
      </c>
      <c r="W128" s="24"/>
      <c r="X128" s="2" t="str">
        <f>IFERROR(MIN(VLOOKUP($W128,margin_ranges!$A$5:$D$10,4,FALSE),$Q128*100)/100,"")</f>
        <v/>
      </c>
      <c r="Y128" s="6">
        <f t="shared" si="4"/>
        <v>153.06425177760002</v>
      </c>
      <c r="Z128" s="6">
        <f>IF($A128="placement",Y128,SUMIF($C$10:$C$6209,$C128,$Y$10:$Y$6209))</f>
        <v>153.06425177760002</v>
      </c>
      <c r="AA128" s="29">
        <f t="shared" si="5"/>
        <v>5.1447050133333283E-2</v>
      </c>
    </row>
    <row r="129" spans="1:27" hidden="1" x14ac:dyDescent="0.3">
      <c r="A129" s="8" t="s">
        <v>17</v>
      </c>
      <c r="B129" s="8" t="s">
        <v>297</v>
      </c>
      <c r="C129" s="8" t="s">
        <v>298</v>
      </c>
      <c r="D129" s="8" t="s">
        <v>379</v>
      </c>
      <c r="E129" s="8" t="s">
        <v>380</v>
      </c>
      <c r="F129" s="29">
        <v>0.12020885839096</v>
      </c>
      <c r="G129" s="29">
        <v>1</v>
      </c>
      <c r="H129" s="30">
        <v>99.286900000000003</v>
      </c>
      <c r="I129" s="30">
        <v>10.6296</v>
      </c>
      <c r="J129" s="14">
        <v>725</v>
      </c>
      <c r="K129" s="14">
        <v>87</v>
      </c>
      <c r="L129" s="12">
        <v>0.1071</v>
      </c>
      <c r="M129" s="7">
        <v>2.27326681</v>
      </c>
      <c r="N129" s="31">
        <v>2</v>
      </c>
      <c r="O129" s="14">
        <f>IFERROR(VLOOKUP($C129,'site totals'!$J$2:$K$607,2,FALSE),1)</f>
        <v>156529.64060000001</v>
      </c>
      <c r="P129" s="32" t="s">
        <v>22</v>
      </c>
      <c r="Q129" s="12">
        <v>0.12020885839999999</v>
      </c>
      <c r="R129" s="29">
        <v>0.16</v>
      </c>
      <c r="S129" s="2">
        <f>IF($A129="site","",MIN(VLOOKUP($P129,margin_ranges!$A$5:$D$10,4,FALSE)/100,$Q129))</f>
        <v>0.12020885839999999</v>
      </c>
      <c r="T129" s="6">
        <f>IF(A129="placement",$J129*MIN($Q129,$S129),"")</f>
        <v>87.151422339999996</v>
      </c>
      <c r="U129" s="6">
        <f>IF($A129="placement",T129,SUMIF($C$10:$C$6209,$C129,$T$10:$T$6209))</f>
        <v>87.151422339999996</v>
      </c>
      <c r="V129" s="34">
        <f t="shared" si="3"/>
        <v>4.7370406666666698E-2</v>
      </c>
      <c r="W129" s="24"/>
      <c r="X129" s="2" t="str">
        <f>IFERROR(MIN(VLOOKUP($W129,margin_ranges!$A$5:$D$10,4,FALSE),$Q129*100)/100,"")</f>
        <v/>
      </c>
      <c r="Y129" s="6">
        <f t="shared" si="4"/>
        <v>87.151422339999996</v>
      </c>
      <c r="Z129" s="6">
        <f>IF($A129="placement",Y129,SUMIF($C$10:$C$6209,$C129,$Y$10:$Y$6209))</f>
        <v>87.151422339999996</v>
      </c>
      <c r="AA129" s="29">
        <f t="shared" si="5"/>
        <v>4.7370406666666698E-2</v>
      </c>
    </row>
    <row r="130" spans="1:27" hidden="1" x14ac:dyDescent="0.3">
      <c r="A130" s="8" t="s">
        <v>17</v>
      </c>
      <c r="B130" s="8" t="s">
        <v>297</v>
      </c>
      <c r="C130" s="8" t="s">
        <v>298</v>
      </c>
      <c r="D130" s="33" t="s">
        <v>387</v>
      </c>
      <c r="E130" s="8" t="s">
        <v>388</v>
      </c>
      <c r="F130" s="29">
        <v>0.18720872760964499</v>
      </c>
      <c r="G130" s="29">
        <v>1</v>
      </c>
      <c r="H130" s="30">
        <v>116.9862</v>
      </c>
      <c r="I130" s="30">
        <v>11.8637</v>
      </c>
      <c r="J130" s="14">
        <v>1314</v>
      </c>
      <c r="K130" s="14">
        <v>245</v>
      </c>
      <c r="L130" s="12">
        <v>0.1014</v>
      </c>
      <c r="M130" s="7">
        <v>3.6909845099999998</v>
      </c>
      <c r="N130" s="31">
        <v>3</v>
      </c>
      <c r="O130" s="14">
        <f>IFERROR(VLOOKUP($C130,'site totals'!$J$2:$K$607,2,FALSE),1)</f>
        <v>156529.64060000001</v>
      </c>
      <c r="P130" s="32" t="s">
        <v>22</v>
      </c>
      <c r="Q130" s="12">
        <v>0.18720872760000001</v>
      </c>
      <c r="R130" s="29">
        <v>0.23</v>
      </c>
      <c r="S130" s="2">
        <f>IF($A130="site","",MIN(VLOOKUP($P130,margin_ranges!$A$5:$D$10,4,FALSE)/100,$Q130))</f>
        <v>0.18720872760000001</v>
      </c>
      <c r="T130" s="6">
        <f>IF(A130="placement",$J130*MIN($Q130,$S130),"")</f>
        <v>245.99226806640002</v>
      </c>
      <c r="U130" s="6">
        <f>IF($A130="placement",T130,SUMIF($C$10:$C$6209,$C130,$T$10:$T$6209))</f>
        <v>245.99226806640002</v>
      </c>
      <c r="V130" s="34">
        <f t="shared" si="3"/>
        <v>5.5573081038961192E-2</v>
      </c>
      <c r="W130" s="24"/>
      <c r="X130" s="2" t="str">
        <f>IFERROR(MIN(VLOOKUP($W130,margin_ranges!$A$5:$D$10,4,FALSE),$Q130*100)/100,"")</f>
        <v/>
      </c>
      <c r="Y130" s="6">
        <f t="shared" si="4"/>
        <v>245.99226806640002</v>
      </c>
      <c r="Z130" s="6">
        <f>IF($A130="placement",Y130,SUMIF($C$10:$C$6209,$C130,$Y$10:$Y$6209))</f>
        <v>245.99226806640002</v>
      </c>
      <c r="AA130" s="29">
        <f t="shared" si="5"/>
        <v>5.5573081038961192E-2</v>
      </c>
    </row>
    <row r="131" spans="1:27" hidden="1" x14ac:dyDescent="0.3">
      <c r="A131" s="8" t="s">
        <v>17</v>
      </c>
      <c r="B131" s="8" t="s">
        <v>297</v>
      </c>
      <c r="C131" s="8" t="s">
        <v>298</v>
      </c>
      <c r="D131" s="8" t="s">
        <v>397</v>
      </c>
      <c r="E131" s="8" t="s">
        <v>398</v>
      </c>
      <c r="F131" s="29">
        <v>0.223982584980881</v>
      </c>
      <c r="G131" s="29">
        <v>1</v>
      </c>
      <c r="H131" s="30">
        <v>196.6191</v>
      </c>
      <c r="I131" s="30">
        <v>12.0364</v>
      </c>
      <c r="J131" s="14">
        <v>1396</v>
      </c>
      <c r="K131" s="14">
        <v>313</v>
      </c>
      <c r="L131" s="12">
        <v>6.1199999999999997E-2</v>
      </c>
      <c r="M131" s="7">
        <v>3.8658926199999999</v>
      </c>
      <c r="N131" s="31">
        <v>3</v>
      </c>
      <c r="O131" s="14">
        <f>IFERROR(VLOOKUP($C131,'site totals'!$J$2:$K$607,2,FALSE),1)</f>
        <v>156529.64060000001</v>
      </c>
      <c r="P131" s="32" t="s">
        <v>161</v>
      </c>
      <c r="Q131" s="12">
        <v>0.22398258500000001</v>
      </c>
      <c r="R131" s="29">
        <v>0.25</v>
      </c>
      <c r="S131" s="2">
        <f>IF($A131="site","",MIN(VLOOKUP($P131,margin_ranges!$A$5:$D$10,4,FALSE)/100,$Q131))</f>
        <v>0.22398258500000001</v>
      </c>
      <c r="T131" s="6">
        <f>IF(A131="placement",$J131*MIN($Q131,$S131),"")</f>
        <v>312.67968866000001</v>
      </c>
      <c r="U131" s="6">
        <f>IF($A131="placement",T131,SUMIF($C$10:$C$6209,$C131,$T$10:$T$6209))</f>
        <v>312.67968866000001</v>
      </c>
      <c r="V131" s="34">
        <f t="shared" si="3"/>
        <v>3.4689886666666725E-2</v>
      </c>
      <c r="W131" s="24"/>
      <c r="X131" s="2" t="str">
        <f>IFERROR(MIN(VLOOKUP($W131,margin_ranges!$A$5:$D$10,4,FALSE),$Q131*100)/100,"")</f>
        <v/>
      </c>
      <c r="Y131" s="6">
        <f t="shared" si="4"/>
        <v>312.67968866000001</v>
      </c>
      <c r="Z131" s="6">
        <f>IF($A131="placement",Y131,SUMIF($C$10:$C$6209,$C131,$Y$10:$Y$6209))</f>
        <v>312.67968866000001</v>
      </c>
      <c r="AA131" s="29">
        <f t="shared" si="5"/>
        <v>3.4689886666666725E-2</v>
      </c>
    </row>
    <row r="132" spans="1:27" hidden="1" x14ac:dyDescent="0.3">
      <c r="A132" s="8" t="s">
        <v>17</v>
      </c>
      <c r="B132" s="8" t="s">
        <v>297</v>
      </c>
      <c r="C132" s="8" t="s">
        <v>298</v>
      </c>
      <c r="D132" s="8" t="s">
        <v>347</v>
      </c>
      <c r="E132" s="8" t="s">
        <v>348</v>
      </c>
      <c r="F132" s="29">
        <v>0.25290447536066701</v>
      </c>
      <c r="G132" s="29">
        <v>1</v>
      </c>
      <c r="H132" s="30">
        <v>322.36610000000002</v>
      </c>
      <c r="I132" s="30">
        <v>65.513000000000005</v>
      </c>
      <c r="J132" s="14">
        <v>2105</v>
      </c>
      <c r="K132" s="14">
        <v>485</v>
      </c>
      <c r="L132" s="12">
        <v>0.20319999999999999</v>
      </c>
      <c r="M132" s="7">
        <v>1.0708135400000001</v>
      </c>
      <c r="N132" s="31">
        <v>0.8</v>
      </c>
      <c r="O132" s="14">
        <f>IFERROR(VLOOKUP($C132,'site totals'!$J$2:$K$607,2,FALSE),1)</f>
        <v>156529.64060000001</v>
      </c>
      <c r="P132" s="32" t="s">
        <v>22</v>
      </c>
      <c r="Q132" s="12">
        <v>0.2529044754</v>
      </c>
      <c r="R132" s="29">
        <v>0.28999999999999998</v>
      </c>
      <c r="S132" s="2">
        <f>IF($A132="site","",MIN(VLOOKUP($P132,margin_ranges!$A$5:$D$10,4,FALSE)/100,$Q132))</f>
        <v>0.2529044754</v>
      </c>
      <c r="T132" s="6">
        <f>IF(A132="placement",$J132*MIN($Q132,$S132),"")</f>
        <v>532.36392071700004</v>
      </c>
      <c r="U132" s="6">
        <f>IF($A132="placement",T132,SUMIF($C$10:$C$6209,$C132,$T$10:$T$6209))</f>
        <v>532.36392071700004</v>
      </c>
      <c r="V132" s="34">
        <f t="shared" si="3"/>
        <v>5.2247217746479002E-2</v>
      </c>
      <c r="W132" s="24"/>
      <c r="X132" s="2" t="str">
        <f>IFERROR(MIN(VLOOKUP($W132,margin_ranges!$A$5:$D$10,4,FALSE),$Q132*100)/100,"")</f>
        <v/>
      </c>
      <c r="Y132" s="6">
        <f t="shared" si="4"/>
        <v>532.36392071700004</v>
      </c>
      <c r="Z132" s="6">
        <f>IF($A132="placement",Y132,SUMIF($C$10:$C$6209,$C132,$Y$10:$Y$6209))</f>
        <v>532.36392071700004</v>
      </c>
      <c r="AA132" s="29">
        <f t="shared" si="5"/>
        <v>5.2247217746479002E-2</v>
      </c>
    </row>
    <row r="133" spans="1:27" hidden="1" x14ac:dyDescent="0.3">
      <c r="A133" s="8" t="s">
        <v>17</v>
      </c>
      <c r="B133" s="8" t="s">
        <v>297</v>
      </c>
      <c r="C133" s="8" t="s">
        <v>298</v>
      </c>
      <c r="D133" s="8" t="s">
        <v>337</v>
      </c>
      <c r="E133" s="8" t="s">
        <v>338</v>
      </c>
      <c r="F133" s="29">
        <v>0.28780951841782798</v>
      </c>
      <c r="G133" s="29">
        <v>1</v>
      </c>
      <c r="H133" s="30">
        <v>238.9067</v>
      </c>
      <c r="I133" s="30">
        <v>33.7864</v>
      </c>
      <c r="J133" s="14">
        <v>2135</v>
      </c>
      <c r="K133" s="14">
        <v>466</v>
      </c>
      <c r="L133" s="12">
        <v>0.1414</v>
      </c>
      <c r="M133" s="7">
        <v>2.1061781100000001</v>
      </c>
      <c r="N133" s="31">
        <v>1.5</v>
      </c>
      <c r="O133" s="14">
        <f>IFERROR(VLOOKUP($C133,'site totals'!$J$2:$K$607,2,FALSE),1)</f>
        <v>156529.64060000001</v>
      </c>
      <c r="P133" s="32" t="s">
        <v>22</v>
      </c>
      <c r="Q133" s="12">
        <v>0.28780951840000002</v>
      </c>
      <c r="R133" s="29">
        <v>0.28999999999999998</v>
      </c>
      <c r="S133" s="2">
        <f>IF($A133="site","",MIN(VLOOKUP($P133,margin_ranges!$A$5:$D$10,4,FALSE)/100,$Q133))</f>
        <v>0.28780951840000002</v>
      </c>
      <c r="T133" s="6">
        <f>IF(A133="placement",$J133*MIN($Q133,$S133),"")</f>
        <v>614.47332178400006</v>
      </c>
      <c r="U133" s="6">
        <f>IF($A133="placement",T133,SUMIF($C$10:$C$6209,$C133,$T$10:$T$6209))</f>
        <v>614.47332178400006</v>
      </c>
      <c r="V133" s="34">
        <f t="shared" si="3"/>
        <v>3.0851853521127737E-3</v>
      </c>
      <c r="W133" s="24"/>
      <c r="X133" s="2" t="str">
        <f>IFERROR(MIN(VLOOKUP($W133,margin_ranges!$A$5:$D$10,4,FALSE),$Q133*100)/100,"")</f>
        <v/>
      </c>
      <c r="Y133" s="6">
        <f t="shared" si="4"/>
        <v>614.47332178400006</v>
      </c>
      <c r="Z133" s="6">
        <f>IF($A133="placement",Y133,SUMIF($C$10:$C$6209,$C133,$Y$10:$Y$6209))</f>
        <v>614.47332178400006</v>
      </c>
      <c r="AA133" s="29">
        <f t="shared" si="5"/>
        <v>3.0851853521127737E-3</v>
      </c>
    </row>
    <row r="134" spans="1:27" hidden="1" x14ac:dyDescent="0.3">
      <c r="A134" s="8" t="s">
        <v>17</v>
      </c>
      <c r="B134" s="8" t="s">
        <v>297</v>
      </c>
      <c r="C134" s="8" t="s">
        <v>298</v>
      </c>
      <c r="D134" s="8" t="s">
        <v>333</v>
      </c>
      <c r="E134" s="8" t="s">
        <v>334</v>
      </c>
      <c r="F134" s="29">
        <v>0.21520401976244299</v>
      </c>
      <c r="G134" s="29">
        <v>1</v>
      </c>
      <c r="H134" s="30">
        <v>424.09190000000001</v>
      </c>
      <c r="I134" s="30">
        <v>57.061999999999998</v>
      </c>
      <c r="J134" s="14">
        <v>2181</v>
      </c>
      <c r="K134" s="14">
        <v>468</v>
      </c>
      <c r="L134" s="12">
        <v>0.1346</v>
      </c>
      <c r="M134" s="7">
        <v>1.27421652</v>
      </c>
      <c r="N134" s="31">
        <v>1</v>
      </c>
      <c r="O134" s="14">
        <f>IFERROR(VLOOKUP($C134,'site totals'!$J$2:$K$607,2,FALSE),1)</f>
        <v>156529.64060000001</v>
      </c>
      <c r="P134" s="32" t="s">
        <v>22</v>
      </c>
      <c r="Q134" s="12">
        <v>0.21520401980000001</v>
      </c>
      <c r="R134" s="29">
        <v>0.27</v>
      </c>
      <c r="S134" s="2">
        <f>IF($A134="site","",MIN(VLOOKUP($P134,margin_ranges!$A$5:$D$10,4,FALSE)/100,$Q134))</f>
        <v>0.21520401980000001</v>
      </c>
      <c r="T134" s="6">
        <f>IF(A134="placement",$J134*MIN($Q134,$S134),"")</f>
        <v>469.35996718379999</v>
      </c>
      <c r="U134" s="6">
        <f>IF($A134="placement",T134,SUMIF($C$10:$C$6209,$C134,$T$10:$T$6209))</f>
        <v>469.35996718379999</v>
      </c>
      <c r="V134" s="34">
        <f t="shared" si="3"/>
        <v>7.5062986575342494E-2</v>
      </c>
      <c r="W134" s="24"/>
      <c r="X134" s="2" t="str">
        <f>IFERROR(MIN(VLOOKUP($W134,margin_ranges!$A$5:$D$10,4,FALSE),$Q134*100)/100,"")</f>
        <v/>
      </c>
      <c r="Y134" s="6">
        <f t="shared" si="4"/>
        <v>469.35996718379999</v>
      </c>
      <c r="Z134" s="6">
        <f>IF($A134="placement",Y134,SUMIF($C$10:$C$6209,$C134,$Y$10:$Y$6209))</f>
        <v>469.35996718379999</v>
      </c>
      <c r="AA134" s="29">
        <f t="shared" si="5"/>
        <v>7.5062986575342494E-2</v>
      </c>
    </row>
    <row r="135" spans="1:27" hidden="1" x14ac:dyDescent="0.3">
      <c r="A135" s="8" t="s">
        <v>17</v>
      </c>
      <c r="B135" s="8" t="s">
        <v>297</v>
      </c>
      <c r="C135" s="8" t="s">
        <v>298</v>
      </c>
      <c r="D135" s="8" t="s">
        <v>547</v>
      </c>
      <c r="E135" s="8" t="s">
        <v>548</v>
      </c>
      <c r="F135" s="29">
        <v>0.163358770060376</v>
      </c>
      <c r="G135" s="29">
        <v>1</v>
      </c>
      <c r="H135" s="30">
        <v>228.92160000000001</v>
      </c>
      <c r="I135" s="30">
        <v>24.8536</v>
      </c>
      <c r="J135" s="14">
        <v>2674</v>
      </c>
      <c r="K135" s="14">
        <v>437</v>
      </c>
      <c r="L135" s="12">
        <v>0.1086</v>
      </c>
      <c r="M135" s="7">
        <v>3.5857663899999999</v>
      </c>
      <c r="N135" s="31">
        <v>3</v>
      </c>
      <c r="O135" s="14">
        <f>IFERROR(VLOOKUP($C135,'site totals'!$J$2:$K$607,2,FALSE),1)</f>
        <v>156529.64060000001</v>
      </c>
      <c r="P135" s="32" t="s">
        <v>161</v>
      </c>
      <c r="Q135" s="12">
        <v>0.16335877009999999</v>
      </c>
      <c r="R135" s="29">
        <v>0.25</v>
      </c>
      <c r="S135" s="2">
        <f>IF($A135="site","",MIN(VLOOKUP($P135,margin_ranges!$A$5:$D$10,4,FALSE)/100,$Q135))</f>
        <v>0.16335877009999999</v>
      </c>
      <c r="T135" s="6">
        <f>IF(A135="placement",$J135*MIN($Q135,$S135),"")</f>
        <v>436.8213512474</v>
      </c>
      <c r="U135" s="6">
        <f>IF($A135="placement",T135,SUMIF($C$10:$C$6209,$C135,$T$10:$T$6209))</f>
        <v>436.8213512474</v>
      </c>
      <c r="V135" s="34">
        <f t="shared" si="3"/>
        <v>0.11552163986666675</v>
      </c>
      <c r="W135" s="24"/>
      <c r="X135" s="2" t="str">
        <f>IFERROR(MIN(VLOOKUP($W135,margin_ranges!$A$5:$D$10,4,FALSE),$Q135*100)/100,"")</f>
        <v/>
      </c>
      <c r="Y135" s="6">
        <f t="shared" si="4"/>
        <v>436.8213512474</v>
      </c>
      <c r="Z135" s="6">
        <f>IF($A135="placement",Y135,SUMIF($C$10:$C$6209,$C135,$Y$10:$Y$6209))</f>
        <v>436.8213512474</v>
      </c>
      <c r="AA135" s="29">
        <f t="shared" si="5"/>
        <v>0.11552163986666675</v>
      </c>
    </row>
    <row r="136" spans="1:27" hidden="1" x14ac:dyDescent="0.3">
      <c r="A136" s="8" t="s">
        <v>17</v>
      </c>
      <c r="B136" s="8" t="s">
        <v>297</v>
      </c>
      <c r="C136" s="8" t="s">
        <v>298</v>
      </c>
      <c r="D136" s="8" t="s">
        <v>440</v>
      </c>
      <c r="E136" s="8" t="s">
        <v>441</v>
      </c>
      <c r="F136" s="29">
        <v>0.2102774741741</v>
      </c>
      <c r="G136" s="29">
        <v>1</v>
      </c>
      <c r="H136" s="30">
        <v>419.57859999999999</v>
      </c>
      <c r="I136" s="30">
        <v>26.665400000000002</v>
      </c>
      <c r="J136" s="14">
        <v>3039</v>
      </c>
      <c r="K136" s="14">
        <v>639</v>
      </c>
      <c r="L136" s="12">
        <v>6.3600000000000004E-2</v>
      </c>
      <c r="M136" s="7">
        <v>3.79880262</v>
      </c>
      <c r="N136" s="31">
        <v>3</v>
      </c>
      <c r="O136" s="14">
        <f>IFERROR(VLOOKUP($C136,'site totals'!$J$2:$K$607,2,FALSE),1)</f>
        <v>156529.64060000001</v>
      </c>
      <c r="P136" s="32" t="s">
        <v>161</v>
      </c>
      <c r="Q136" s="12">
        <v>0.21027747420000001</v>
      </c>
      <c r="R136" s="29">
        <v>0.25</v>
      </c>
      <c r="S136" s="2">
        <f>IF($A136="site","",MIN(VLOOKUP($P136,margin_ranges!$A$5:$D$10,4,FALSE)/100,$Q136))</f>
        <v>0.21027747420000001</v>
      </c>
      <c r="T136" s="6">
        <f>IF(A136="placement",$J136*MIN($Q136,$S136),"")</f>
        <v>639.03324409380002</v>
      </c>
      <c r="U136" s="6">
        <f>IF($A136="placement",T136,SUMIF($C$10:$C$6209,$C136,$T$10:$T$6209))</f>
        <v>639.03324409380002</v>
      </c>
      <c r="V136" s="34">
        <f t="shared" si="3"/>
        <v>5.2963367733333433E-2</v>
      </c>
      <c r="W136" s="24"/>
      <c r="X136" s="2" t="str">
        <f>IFERROR(MIN(VLOOKUP($W136,margin_ranges!$A$5:$D$10,4,FALSE),$Q136*100)/100,"")</f>
        <v/>
      </c>
      <c r="Y136" s="6">
        <f t="shared" si="4"/>
        <v>639.03324409380002</v>
      </c>
      <c r="Z136" s="6">
        <f>IF($A136="placement",Y136,SUMIF($C$10:$C$6209,$C136,$Y$10:$Y$6209))</f>
        <v>639.03324409380002</v>
      </c>
      <c r="AA136" s="29">
        <f t="shared" si="5"/>
        <v>5.2963367733333433E-2</v>
      </c>
    </row>
    <row r="137" spans="1:27" hidden="1" x14ac:dyDescent="0.3">
      <c r="A137" s="8" t="s">
        <v>17</v>
      </c>
      <c r="B137" s="8" t="s">
        <v>297</v>
      </c>
      <c r="C137" s="8" t="s">
        <v>298</v>
      </c>
      <c r="D137" s="8" t="s">
        <v>483</v>
      </c>
      <c r="E137" s="8" t="s">
        <v>484</v>
      </c>
      <c r="F137" s="29">
        <v>0.19780464047222099</v>
      </c>
      <c r="G137" s="29">
        <v>1</v>
      </c>
      <c r="H137" s="30">
        <v>333.298</v>
      </c>
      <c r="I137" s="30">
        <v>28.7852</v>
      </c>
      <c r="J137" s="14">
        <v>3229</v>
      </c>
      <c r="K137" s="14">
        <v>639</v>
      </c>
      <c r="L137" s="12">
        <v>8.6400000000000005E-2</v>
      </c>
      <c r="M137" s="7">
        <v>3.73973741</v>
      </c>
      <c r="N137" s="31">
        <v>3</v>
      </c>
      <c r="O137" s="14">
        <f>IFERROR(VLOOKUP($C137,'site totals'!$J$2:$K$607,2,FALSE),1)</f>
        <v>156529.64060000001</v>
      </c>
      <c r="P137" s="32" t="s">
        <v>478</v>
      </c>
      <c r="Q137" s="12">
        <v>0.19780464049999999</v>
      </c>
      <c r="R137" s="29">
        <v>0.33</v>
      </c>
      <c r="S137" s="2">
        <f>IF($A137="site","",MIN(VLOOKUP($P137,margin_ranges!$A$5:$D$10,4,FALSE)/100,$Q137))</f>
        <v>0.19780464049999999</v>
      </c>
      <c r="T137" s="6">
        <f>IF(A137="placement",$J137*MIN($Q137,$S137),"")</f>
        <v>638.71118417449998</v>
      </c>
      <c r="U137" s="6">
        <f>IF($A137="placement",T137,SUMIF($C$10:$C$6209,$C137,$T$10:$T$6209))</f>
        <v>638.71118417449998</v>
      </c>
      <c r="V137" s="34">
        <f t="shared" si="3"/>
        <v>0.19730650671641792</v>
      </c>
      <c r="W137" s="24"/>
      <c r="X137" s="2" t="str">
        <f>IFERROR(MIN(VLOOKUP($W137,margin_ranges!$A$5:$D$10,4,FALSE),$Q137*100)/100,"")</f>
        <v/>
      </c>
      <c r="Y137" s="6">
        <f t="shared" si="4"/>
        <v>638.71118417449998</v>
      </c>
      <c r="Z137" s="6">
        <f>IF($A137="placement",Y137,SUMIF($C$10:$C$6209,$C137,$Y$10:$Y$6209))</f>
        <v>638.71118417449998</v>
      </c>
      <c r="AA137" s="29">
        <f t="shared" si="5"/>
        <v>0.19730650671641792</v>
      </c>
    </row>
    <row r="138" spans="1:27" hidden="1" x14ac:dyDescent="0.3">
      <c r="A138" s="8" t="s">
        <v>17</v>
      </c>
      <c r="B138" s="8" t="s">
        <v>297</v>
      </c>
      <c r="C138" s="8" t="s">
        <v>298</v>
      </c>
      <c r="D138" s="8" t="s">
        <v>305</v>
      </c>
      <c r="E138" s="8" t="s">
        <v>306</v>
      </c>
      <c r="F138" s="29">
        <v>0.18740842591613699</v>
      </c>
      <c r="G138" s="29">
        <v>1</v>
      </c>
      <c r="H138" s="30">
        <v>297.72969999999998</v>
      </c>
      <c r="I138" s="30">
        <v>64.349400000000003</v>
      </c>
      <c r="J138" s="14">
        <v>3564</v>
      </c>
      <c r="K138" s="14">
        <v>668</v>
      </c>
      <c r="L138" s="12">
        <v>0.21609999999999999</v>
      </c>
      <c r="M138" s="7">
        <v>1.8459458</v>
      </c>
      <c r="N138" s="31">
        <v>1.5</v>
      </c>
      <c r="O138" s="14">
        <f>IFERROR(VLOOKUP($C138,'site totals'!$J$2:$K$607,2,FALSE),1)</f>
        <v>156529.64060000001</v>
      </c>
      <c r="P138" s="32" t="s">
        <v>22</v>
      </c>
      <c r="Q138" s="12">
        <v>0.18740842590000001</v>
      </c>
      <c r="R138" s="29">
        <v>0.23</v>
      </c>
      <c r="S138" s="2">
        <f>IF($A138="site","",MIN(VLOOKUP($P138,margin_ranges!$A$5:$D$10,4,FALSE)/100,$Q138))</f>
        <v>0.18740842590000001</v>
      </c>
      <c r="T138" s="6">
        <f>IF(A138="placement",$J138*MIN($Q138,$S138),"")</f>
        <v>667.9236299076</v>
      </c>
      <c r="U138" s="6">
        <f>IF($A138="placement",T138,SUMIF($C$10:$C$6209,$C138,$T$10:$T$6209))</f>
        <v>667.9236299076</v>
      </c>
      <c r="V138" s="34">
        <f t="shared" ref="V138:V201" si="6">($J138-$U138)/($J138*(1-$R138))-1</f>
        <v>5.5313732597402465E-2</v>
      </c>
      <c r="W138" s="24"/>
      <c r="X138" s="2" t="str">
        <f>IFERROR(MIN(VLOOKUP($W138,margin_ranges!$A$5:$D$10,4,FALSE),$Q138*100)/100,"")</f>
        <v/>
      </c>
      <c r="Y138" s="6">
        <f t="shared" ref="Y138:Y201" si="7">IF(A138="placement",IF($X138="",$T138,$J138*MIN($Q138,$X138)),"")</f>
        <v>667.9236299076</v>
      </c>
      <c r="Z138" s="6">
        <f>IF($A138="placement",Y138,SUMIF($C$10:$C$6209,$C138,$Y$10:$Y$6209))</f>
        <v>667.9236299076</v>
      </c>
      <c r="AA138" s="29">
        <f t="shared" ref="AA138:AA201" si="8">($J138-$Z138)/($J138*(1-$R138))-1</f>
        <v>5.5313732597402465E-2</v>
      </c>
    </row>
    <row r="139" spans="1:27" hidden="1" x14ac:dyDescent="0.3">
      <c r="A139" s="8" t="s">
        <v>17</v>
      </c>
      <c r="B139" s="8" t="s">
        <v>297</v>
      </c>
      <c r="C139" s="8" t="s">
        <v>298</v>
      </c>
      <c r="D139" s="8" t="s">
        <v>476</v>
      </c>
      <c r="E139" s="8" t="s">
        <v>477</v>
      </c>
      <c r="F139" s="29">
        <v>0.21341862421709101</v>
      </c>
      <c r="G139" s="29">
        <v>1</v>
      </c>
      <c r="H139" s="30">
        <v>441.9083</v>
      </c>
      <c r="I139" s="30">
        <v>33.6571</v>
      </c>
      <c r="J139" s="14">
        <v>3851</v>
      </c>
      <c r="K139" s="14">
        <v>822</v>
      </c>
      <c r="L139" s="12">
        <v>7.6200000000000004E-2</v>
      </c>
      <c r="M139" s="7">
        <v>3.8139728399999999</v>
      </c>
      <c r="N139" s="31">
        <v>3</v>
      </c>
      <c r="O139" s="14">
        <f>IFERROR(VLOOKUP($C139,'site totals'!$J$2:$K$607,2,FALSE),1)</f>
        <v>156529.64060000001</v>
      </c>
      <c r="P139" s="32" t="s">
        <v>478</v>
      </c>
      <c r="Q139" s="12">
        <v>0.21341862419999999</v>
      </c>
      <c r="R139" s="29">
        <v>0.33</v>
      </c>
      <c r="S139" s="2">
        <f>IF($A139="site","",MIN(VLOOKUP($P139,margin_ranges!$A$5:$D$10,4,FALSE)/100,$Q139))</f>
        <v>0.21341862419999999</v>
      </c>
      <c r="T139" s="6">
        <f>IF(A139="placement",$J139*MIN($Q139,$S139),"")</f>
        <v>821.87512179419991</v>
      </c>
      <c r="U139" s="6">
        <f>IF($A139="placement",T139,SUMIF($C$10:$C$6209,$C139,$T$10:$T$6209))</f>
        <v>821.87512179419991</v>
      </c>
      <c r="V139" s="34">
        <f t="shared" si="6"/>
        <v>0.17400205343283592</v>
      </c>
      <c r="W139" s="24"/>
      <c r="X139" s="2" t="str">
        <f>IFERROR(MIN(VLOOKUP($W139,margin_ranges!$A$5:$D$10,4,FALSE),$Q139*100)/100,"")</f>
        <v/>
      </c>
      <c r="Y139" s="6">
        <f t="shared" si="7"/>
        <v>821.87512179419991</v>
      </c>
      <c r="Z139" s="6">
        <f>IF($A139="placement",Y139,SUMIF($C$10:$C$6209,$C139,$Y$10:$Y$6209))</f>
        <v>821.87512179419991</v>
      </c>
      <c r="AA139" s="29">
        <f t="shared" si="8"/>
        <v>0.17400205343283592</v>
      </c>
    </row>
    <row r="140" spans="1:27" hidden="1" x14ac:dyDescent="0.3">
      <c r="A140" s="8" t="s">
        <v>17</v>
      </c>
      <c r="B140" s="8" t="s">
        <v>297</v>
      </c>
      <c r="C140" s="8" t="s">
        <v>298</v>
      </c>
      <c r="D140" s="8" t="s">
        <v>444</v>
      </c>
      <c r="E140" s="8" t="s">
        <v>445</v>
      </c>
      <c r="F140" s="29">
        <v>0.11102733599187101</v>
      </c>
      <c r="G140" s="29">
        <v>1</v>
      </c>
      <c r="H140" s="30">
        <v>1021.8237</v>
      </c>
      <c r="I140" s="30">
        <v>62.635399999999997</v>
      </c>
      <c r="J140" s="14">
        <v>6341</v>
      </c>
      <c r="K140" s="14">
        <v>704</v>
      </c>
      <c r="L140" s="12">
        <v>6.13E-2</v>
      </c>
      <c r="M140" s="7">
        <v>3.3746819499999998</v>
      </c>
      <c r="N140" s="31">
        <v>3</v>
      </c>
      <c r="O140" s="14">
        <f>IFERROR(VLOOKUP($C140,'site totals'!$J$2:$K$607,2,FALSE),1)</f>
        <v>156529.64060000001</v>
      </c>
      <c r="P140" s="32" t="s">
        <v>161</v>
      </c>
      <c r="Q140" s="12">
        <v>0.111027336</v>
      </c>
      <c r="R140" s="29">
        <v>0.25</v>
      </c>
      <c r="S140" s="2">
        <f>IF($A140="site","",MIN(VLOOKUP($P140,margin_ranges!$A$5:$D$10,4,FALSE)/100,$Q140))</f>
        <v>0.111027336</v>
      </c>
      <c r="T140" s="6">
        <f>IF(A140="placement",$J140*MIN($Q140,$S140),"")</f>
        <v>704.02433757599999</v>
      </c>
      <c r="U140" s="6">
        <f>IF($A140="placement",T140,SUMIF($C$10:$C$6209,$C140,$T$10:$T$6209))</f>
        <v>704.02433757599999</v>
      </c>
      <c r="V140" s="34">
        <f t="shared" si="6"/>
        <v>0.18529688533333322</v>
      </c>
      <c r="W140" s="24"/>
      <c r="X140" s="2" t="str">
        <f>IFERROR(MIN(VLOOKUP($W140,margin_ranges!$A$5:$D$10,4,FALSE),$Q140*100)/100,"")</f>
        <v/>
      </c>
      <c r="Y140" s="6">
        <f t="shared" si="7"/>
        <v>704.02433757599999</v>
      </c>
      <c r="Z140" s="6">
        <f>IF($A140="placement",Y140,SUMIF($C$10:$C$6209,$C140,$Y$10:$Y$6209))</f>
        <v>704.02433757599999</v>
      </c>
      <c r="AA140" s="29">
        <f t="shared" si="8"/>
        <v>0.18529688533333322</v>
      </c>
    </row>
    <row r="141" spans="1:27" hidden="1" x14ac:dyDescent="0.3">
      <c r="A141" s="8" t="s">
        <v>17</v>
      </c>
      <c r="B141" s="8" t="s">
        <v>297</v>
      </c>
      <c r="C141" s="8" t="s">
        <v>298</v>
      </c>
      <c r="D141" s="8" t="s">
        <v>309</v>
      </c>
      <c r="E141" s="8" t="s">
        <v>310</v>
      </c>
      <c r="F141" s="29">
        <v>0.201157852410841</v>
      </c>
      <c r="G141" s="29">
        <v>1</v>
      </c>
      <c r="H141" s="30">
        <v>410.5324</v>
      </c>
      <c r="I141" s="30">
        <v>61.8523</v>
      </c>
      <c r="J141" s="14">
        <v>6968</v>
      </c>
      <c r="K141" s="14">
        <v>1402</v>
      </c>
      <c r="L141" s="12">
        <v>0.1507</v>
      </c>
      <c r="M141" s="7">
        <v>3.7554352999999998</v>
      </c>
      <c r="N141" s="31">
        <v>3</v>
      </c>
      <c r="O141" s="14">
        <f>IFERROR(VLOOKUP($C141,'site totals'!$J$2:$K$607,2,FALSE),1)</f>
        <v>156529.64060000001</v>
      </c>
      <c r="P141" s="32" t="s">
        <v>22</v>
      </c>
      <c r="Q141" s="12">
        <v>0.2011578524</v>
      </c>
      <c r="R141" s="29">
        <v>0.24</v>
      </c>
      <c r="S141" s="2">
        <f>IF($A141="site","",MIN(VLOOKUP($P141,margin_ranges!$A$5:$D$10,4,FALSE)/100,$Q141))</f>
        <v>0.2011578524</v>
      </c>
      <c r="T141" s="6">
        <f>IF(A141="placement",$J141*MIN($Q141,$S141),"")</f>
        <v>1401.6679155232</v>
      </c>
      <c r="U141" s="6">
        <f>IF($A141="placement",T141,SUMIF($C$10:$C$6209,$C141,$T$10:$T$6209))</f>
        <v>1401.6679155232</v>
      </c>
      <c r="V141" s="34">
        <f t="shared" si="6"/>
        <v>5.1108088947368513E-2</v>
      </c>
      <c r="W141" s="24"/>
      <c r="X141" s="2" t="str">
        <f>IFERROR(MIN(VLOOKUP($W141,margin_ranges!$A$5:$D$10,4,FALSE),$Q141*100)/100,"")</f>
        <v/>
      </c>
      <c r="Y141" s="6">
        <f t="shared" si="7"/>
        <v>1401.6679155232</v>
      </c>
      <c r="Z141" s="6">
        <f>IF($A141="placement",Y141,SUMIF($C$10:$C$6209,$C141,$Y$10:$Y$6209))</f>
        <v>1401.6679155232</v>
      </c>
      <c r="AA141" s="29">
        <f t="shared" si="8"/>
        <v>5.1108088947368513E-2</v>
      </c>
    </row>
    <row r="142" spans="1:27" hidden="1" x14ac:dyDescent="0.3">
      <c r="A142" s="8" t="s">
        <v>17</v>
      </c>
      <c r="B142" s="8" t="s">
        <v>297</v>
      </c>
      <c r="C142" s="8" t="s">
        <v>298</v>
      </c>
      <c r="D142" s="8" t="s">
        <v>430</v>
      </c>
      <c r="E142" s="8" t="s">
        <v>431</v>
      </c>
      <c r="F142" s="29">
        <v>0.19758180594629399</v>
      </c>
      <c r="G142" s="29">
        <v>1</v>
      </c>
      <c r="H142" s="30">
        <v>757.31960000000004</v>
      </c>
      <c r="I142" s="30">
        <v>81.763400000000004</v>
      </c>
      <c r="J142" s="14">
        <v>9171</v>
      </c>
      <c r="K142" s="14">
        <v>1678</v>
      </c>
      <c r="L142" s="12">
        <v>0.108</v>
      </c>
      <c r="M142" s="7">
        <v>3.7386988799999998</v>
      </c>
      <c r="N142" s="31">
        <v>3</v>
      </c>
      <c r="O142" s="14">
        <f>IFERROR(VLOOKUP($C142,'site totals'!$J$2:$K$607,2,FALSE),1)</f>
        <v>156529.64060000001</v>
      </c>
      <c r="P142" s="32" t="s">
        <v>22</v>
      </c>
      <c r="Q142" s="12">
        <v>0.19758180589999999</v>
      </c>
      <c r="R142" s="29">
        <v>0.24</v>
      </c>
      <c r="S142" s="2">
        <f>IF($A142="site","",MIN(VLOOKUP($P142,margin_ranges!$A$5:$D$10,4,FALSE)/100,$Q142))</f>
        <v>0.19758180589999999</v>
      </c>
      <c r="T142" s="6">
        <f>IF(A142="placement",$J142*MIN($Q142,$S142),"")</f>
        <v>1812.0227419088999</v>
      </c>
      <c r="U142" s="6">
        <f>IF($A142="placement",T142,SUMIF($C$10:$C$6209,$C142,$T$10:$T$6209))</f>
        <v>1812.0227419088999</v>
      </c>
      <c r="V142" s="34">
        <f t="shared" si="6"/>
        <v>5.5813413289473646E-2</v>
      </c>
      <c r="W142" s="24"/>
      <c r="X142" s="2" t="str">
        <f>IFERROR(MIN(VLOOKUP($W142,margin_ranges!$A$5:$D$10,4,FALSE),$Q142*100)/100,"")</f>
        <v/>
      </c>
      <c r="Y142" s="6">
        <f t="shared" si="7"/>
        <v>1812.0227419088999</v>
      </c>
      <c r="Z142" s="6">
        <f>IF($A142="placement",Y142,SUMIF($C$10:$C$6209,$C142,$Y$10:$Y$6209))</f>
        <v>1812.0227419088999</v>
      </c>
      <c r="AA142" s="29">
        <f t="shared" si="8"/>
        <v>5.5813413289473646E-2</v>
      </c>
    </row>
    <row r="143" spans="1:27" hidden="1" x14ac:dyDescent="0.3">
      <c r="A143" s="8" t="s">
        <v>17</v>
      </c>
      <c r="B143" s="8" t="s">
        <v>297</v>
      </c>
      <c r="C143" s="8" t="s">
        <v>298</v>
      </c>
      <c r="D143" s="8" t="s">
        <v>529</v>
      </c>
      <c r="E143" s="8" t="s">
        <v>530</v>
      </c>
      <c r="F143" s="29">
        <v>0.237535351028826</v>
      </c>
      <c r="G143" s="29">
        <v>1</v>
      </c>
      <c r="H143" s="30">
        <v>1362.9639</v>
      </c>
      <c r="I143" s="30">
        <v>142.68770000000001</v>
      </c>
      <c r="J143" s="14">
        <v>16843</v>
      </c>
      <c r="K143" s="14">
        <v>3989</v>
      </c>
      <c r="L143" s="12">
        <v>0.1047</v>
      </c>
      <c r="M143" s="7">
        <v>3.9346086499999999</v>
      </c>
      <c r="N143" s="31">
        <v>3</v>
      </c>
      <c r="O143" s="14">
        <f>IFERROR(VLOOKUP($C143,'site totals'!$J$2:$K$607,2,FALSE),1)</f>
        <v>156529.64060000001</v>
      </c>
      <c r="P143" s="32" t="s">
        <v>161</v>
      </c>
      <c r="Q143" s="12">
        <v>0.23753535100000001</v>
      </c>
      <c r="R143" s="29">
        <v>0.25</v>
      </c>
      <c r="S143" s="2">
        <f>IF($A143="site","",MIN(VLOOKUP($P143,margin_ranges!$A$5:$D$10,4,FALSE)/100,$Q143))</f>
        <v>0.23753535100000001</v>
      </c>
      <c r="T143" s="6">
        <f>IF(A143="placement",$J143*MIN($Q143,$S143),"")</f>
        <v>4000.8079168930003</v>
      </c>
      <c r="U143" s="6">
        <f>IF($A143="placement",T143,SUMIF($C$10:$C$6209,$C143,$T$10:$T$6209))</f>
        <v>4000.8079168930003</v>
      </c>
      <c r="V143" s="34">
        <f t="shared" si="6"/>
        <v>1.6619531999999992E-2</v>
      </c>
      <c r="W143" s="24"/>
      <c r="X143" s="2" t="str">
        <f>IFERROR(MIN(VLOOKUP($W143,margin_ranges!$A$5:$D$10,4,FALSE),$Q143*100)/100,"")</f>
        <v/>
      </c>
      <c r="Y143" s="6">
        <f t="shared" si="7"/>
        <v>4000.8079168930003</v>
      </c>
      <c r="Z143" s="6">
        <f>IF($A143="placement",Y143,SUMIF($C$10:$C$6209,$C143,$Y$10:$Y$6209))</f>
        <v>4000.8079168930003</v>
      </c>
      <c r="AA143" s="29">
        <f t="shared" si="8"/>
        <v>1.6619531999999992E-2</v>
      </c>
    </row>
    <row r="144" spans="1:27" hidden="1" x14ac:dyDescent="0.3">
      <c r="A144" s="8" t="s">
        <v>17</v>
      </c>
      <c r="B144" s="8" t="s">
        <v>297</v>
      </c>
      <c r="C144" s="8" t="s">
        <v>298</v>
      </c>
      <c r="D144" s="8" t="s">
        <v>499</v>
      </c>
      <c r="E144" s="8" t="s">
        <v>500</v>
      </c>
      <c r="F144" s="29">
        <v>0.19746875114629001</v>
      </c>
      <c r="G144" s="29">
        <v>1</v>
      </c>
      <c r="H144" s="30">
        <v>10022.506299999999</v>
      </c>
      <c r="I144" s="30">
        <v>592.90710000000001</v>
      </c>
      <c r="J144" s="14">
        <v>22164</v>
      </c>
      <c r="K144" s="14">
        <v>4380</v>
      </c>
      <c r="L144" s="12">
        <v>5.9200000000000003E-2</v>
      </c>
      <c r="M144" s="7">
        <v>1.2460574</v>
      </c>
      <c r="N144" s="31">
        <v>1</v>
      </c>
      <c r="O144" s="14">
        <f>IFERROR(VLOOKUP($C144,'site totals'!$J$2:$K$607,2,FALSE),1)</f>
        <v>156529.64060000001</v>
      </c>
      <c r="P144" s="32" t="s">
        <v>94</v>
      </c>
      <c r="Q144" s="12">
        <v>0.19746875110000001</v>
      </c>
      <c r="R144" s="29">
        <v>0.25</v>
      </c>
      <c r="S144" s="2">
        <f>IF($A144="site","",MIN(VLOOKUP($P144,margin_ranges!$A$5:$D$10,4,FALSE)/100,$Q144))</f>
        <v>0.19746875110000001</v>
      </c>
      <c r="T144" s="6">
        <f>IF(A144="placement",$J144*MIN($Q144,$S144),"")</f>
        <v>4376.6973993804004</v>
      </c>
      <c r="U144" s="6">
        <f>IF($A144="placement",T144,SUMIF($C$10:$C$6209,$C144,$T$10:$T$6209))</f>
        <v>4376.6973993804004</v>
      </c>
      <c r="V144" s="34">
        <f t="shared" si="6"/>
        <v>7.0041665199999992E-2</v>
      </c>
      <c r="W144" s="24"/>
      <c r="X144" s="2" t="str">
        <f>IFERROR(MIN(VLOOKUP($W144,margin_ranges!$A$5:$D$10,4,FALSE),$Q144*100)/100,"")</f>
        <v/>
      </c>
      <c r="Y144" s="6">
        <f t="shared" si="7"/>
        <v>4376.6973993804004</v>
      </c>
      <c r="Z144" s="6">
        <f>IF($A144="placement",Y144,SUMIF($C$10:$C$6209,$C144,$Y$10:$Y$6209))</f>
        <v>4376.6973993804004</v>
      </c>
      <c r="AA144" s="29">
        <f t="shared" si="8"/>
        <v>7.0041665199999992E-2</v>
      </c>
    </row>
    <row r="145" spans="1:27" hidden="1" x14ac:dyDescent="0.3">
      <c r="A145" s="8" t="s">
        <v>17</v>
      </c>
      <c r="B145" s="8" t="s">
        <v>297</v>
      </c>
      <c r="C145" s="8" t="s">
        <v>298</v>
      </c>
      <c r="D145" s="8" t="s">
        <v>472</v>
      </c>
      <c r="E145" s="8" t="s">
        <v>473</v>
      </c>
      <c r="F145" s="29">
        <v>0.22018607616786801</v>
      </c>
      <c r="G145" s="29">
        <v>1</v>
      </c>
      <c r="H145" s="30">
        <v>16691.490300000001</v>
      </c>
      <c r="I145" s="30">
        <v>867.96559999999999</v>
      </c>
      <c r="J145" s="14">
        <v>33391</v>
      </c>
      <c r="K145" s="14">
        <v>7267</v>
      </c>
      <c r="L145" s="12">
        <v>5.1999999999999998E-2</v>
      </c>
      <c r="M145" s="7">
        <v>1.2823572000000001</v>
      </c>
      <c r="N145" s="31">
        <v>1</v>
      </c>
      <c r="O145" s="14">
        <f>IFERROR(VLOOKUP($C145,'site totals'!$J$2:$K$607,2,FALSE),1)</f>
        <v>156529.64060000001</v>
      </c>
      <c r="P145" s="32" t="s">
        <v>22</v>
      </c>
      <c r="Q145" s="12">
        <v>0.2201860762</v>
      </c>
      <c r="R145" s="29">
        <v>0.26</v>
      </c>
      <c r="S145" s="2">
        <f>IF($A145="site","",MIN(VLOOKUP($P145,margin_ranges!$A$5:$D$10,4,FALSE)/100,$Q145))</f>
        <v>0.2201860762</v>
      </c>
      <c r="T145" s="6">
        <f>IF(A145="placement",$J145*MIN($Q145,$S145),"")</f>
        <v>7352.2332703942002</v>
      </c>
      <c r="U145" s="6">
        <f>IF($A145="placement",T145,SUMIF($C$10:$C$6209,$C145,$T$10:$T$6209))</f>
        <v>7352.2332703942002</v>
      </c>
      <c r="V145" s="34">
        <f t="shared" si="6"/>
        <v>5.3802599729729783E-2</v>
      </c>
      <c r="W145" s="24"/>
      <c r="X145" s="2" t="str">
        <f>IFERROR(MIN(VLOOKUP($W145,margin_ranges!$A$5:$D$10,4,FALSE),$Q145*100)/100,"")</f>
        <v/>
      </c>
      <c r="Y145" s="6">
        <f t="shared" si="7"/>
        <v>7352.2332703942002</v>
      </c>
      <c r="Z145" s="6">
        <f>IF($A145="placement",Y145,SUMIF($C$10:$C$6209,$C145,$Y$10:$Y$6209))</f>
        <v>7352.2332703942002</v>
      </c>
      <c r="AA145" s="29">
        <f t="shared" si="8"/>
        <v>5.3802599729729783E-2</v>
      </c>
    </row>
    <row r="146" spans="1:27" hidden="1" x14ac:dyDescent="0.3">
      <c r="A146" s="8" t="s">
        <v>17</v>
      </c>
      <c r="B146" s="8" t="s">
        <v>297</v>
      </c>
      <c r="C146" s="8" t="s">
        <v>298</v>
      </c>
      <c r="D146" s="8" t="s">
        <v>385</v>
      </c>
      <c r="E146" s="8" t="s">
        <v>386</v>
      </c>
      <c r="F146" s="29">
        <v>0.31399681776873201</v>
      </c>
      <c r="G146" s="29">
        <v>0</v>
      </c>
      <c r="H146" s="30">
        <v>25.8736</v>
      </c>
      <c r="I146" s="30">
        <v>1.6660999999999999</v>
      </c>
      <c r="J146" s="14">
        <v>73</v>
      </c>
      <c r="K146" s="14">
        <v>22</v>
      </c>
      <c r="L146" s="12">
        <v>6.4399999999999999E-2</v>
      </c>
      <c r="M146" s="7">
        <v>1.4577191899999999</v>
      </c>
      <c r="N146" s="31">
        <v>1</v>
      </c>
      <c r="O146" s="14">
        <f>IFERROR(VLOOKUP($C146,'site totals'!$J$2:$K$607,2,FALSE),1)</f>
        <v>156529.64060000001</v>
      </c>
      <c r="P146" s="32" t="s">
        <v>22</v>
      </c>
      <c r="Q146" s="12">
        <v>0.31399681779999999</v>
      </c>
      <c r="R146" s="29">
        <v>0.34</v>
      </c>
      <c r="S146" s="2">
        <f>IF($A146="site","",MIN(VLOOKUP($P146,margin_ranges!$A$5:$D$10,4,FALSE)/100,$Q146))</f>
        <v>0.29749999999999999</v>
      </c>
      <c r="T146" s="6">
        <f>IF(A146="placement",$J146*MIN($Q146,$S146),"")</f>
        <v>21.717499999999998</v>
      </c>
      <c r="U146" s="6">
        <f>IF($A146="placement",T146,SUMIF($C$10:$C$6209,$C146,$T$10:$T$6209))</f>
        <v>21.717499999999998</v>
      </c>
      <c r="V146" s="34">
        <f t="shared" si="6"/>
        <v>6.4393939393939448E-2</v>
      </c>
      <c r="W146" s="24"/>
      <c r="X146" s="2" t="str">
        <f>IFERROR(MIN(VLOOKUP($W146,margin_ranges!$A$5:$D$10,4,FALSE),$Q146*100)/100,"")</f>
        <v/>
      </c>
      <c r="Y146" s="6">
        <f t="shared" si="7"/>
        <v>21.717499999999998</v>
      </c>
      <c r="Z146" s="6">
        <f>IF($A146="placement",Y146,SUMIF($C$10:$C$6209,$C146,$Y$10:$Y$6209))</f>
        <v>21.717499999999998</v>
      </c>
      <c r="AA146" s="29">
        <f t="shared" si="8"/>
        <v>6.4393939393939448E-2</v>
      </c>
    </row>
    <row r="147" spans="1:27" hidden="1" x14ac:dyDescent="0.3">
      <c r="A147" s="8" t="s">
        <v>17</v>
      </c>
      <c r="B147" s="8" t="s">
        <v>297</v>
      </c>
      <c r="C147" s="8" t="s">
        <v>298</v>
      </c>
      <c r="D147" s="8" t="s">
        <v>575</v>
      </c>
      <c r="E147" s="8" t="s">
        <v>576</v>
      </c>
      <c r="F147" s="29">
        <v>0.226137131890638</v>
      </c>
      <c r="G147" s="29">
        <v>1</v>
      </c>
      <c r="H147" s="30">
        <v>25334.8161</v>
      </c>
      <c r="I147" s="30">
        <v>1690.4168999999999</v>
      </c>
      <c r="J147" s="14">
        <v>65532</v>
      </c>
      <c r="K147" s="14">
        <v>14790</v>
      </c>
      <c r="L147" s="12">
        <v>6.6699999999999995E-2</v>
      </c>
      <c r="M147" s="7">
        <v>1.2922186099999999</v>
      </c>
      <c r="N147" s="31">
        <v>1</v>
      </c>
      <c r="O147" s="14">
        <f>IFERROR(VLOOKUP($C147,'site totals'!$J$2:$K$607,2,FALSE),1)</f>
        <v>156529.64060000001</v>
      </c>
      <c r="P147" s="32" t="s">
        <v>94</v>
      </c>
      <c r="Q147" s="12">
        <v>0.22613713190000001</v>
      </c>
      <c r="R147" s="29">
        <v>0.25</v>
      </c>
      <c r="S147" s="2">
        <f>IF($A147="site","",MIN(VLOOKUP($P147,margin_ranges!$A$5:$D$10,4,FALSE)/100,$Q147))</f>
        <v>0.19750000000000001</v>
      </c>
      <c r="T147" s="6">
        <f>IF(A147="placement",$J147*MIN($Q147,$S147),"")</f>
        <v>12942.57</v>
      </c>
      <c r="U147" s="6">
        <f>IF($A147="placement",T147,SUMIF($C$10:$C$6209,$C147,$T$10:$T$6209))</f>
        <v>12942.57</v>
      </c>
      <c r="V147" s="34">
        <f t="shared" si="6"/>
        <v>7.0000000000000062E-2</v>
      </c>
      <c r="W147" s="24"/>
      <c r="X147" s="2" t="str">
        <f>IFERROR(MIN(VLOOKUP($W147,margin_ranges!$A$5:$D$10,4,FALSE),$Q147*100)/100,"")</f>
        <v/>
      </c>
      <c r="Y147" s="6">
        <f t="shared" si="7"/>
        <v>12942.57</v>
      </c>
      <c r="Z147" s="6">
        <f>IF($A147="placement",Y147,SUMIF($C$10:$C$6209,$C147,$Y$10:$Y$6209))</f>
        <v>12942.57</v>
      </c>
      <c r="AA147" s="29">
        <f t="shared" si="8"/>
        <v>7.0000000000000062E-2</v>
      </c>
    </row>
    <row r="148" spans="1:27" hidden="1" x14ac:dyDescent="0.3">
      <c r="A148" s="8" t="s">
        <v>17</v>
      </c>
      <c r="B148" s="8" t="s">
        <v>297</v>
      </c>
      <c r="C148" s="8" t="s">
        <v>298</v>
      </c>
      <c r="D148" s="8" t="s">
        <v>364</v>
      </c>
      <c r="E148" s="8" t="s">
        <v>365</v>
      </c>
      <c r="F148" s="29">
        <v>0.34</v>
      </c>
      <c r="G148" s="29">
        <v>1</v>
      </c>
      <c r="H148" s="30">
        <v>259.96839999999997</v>
      </c>
      <c r="I148" s="30">
        <v>28.1435</v>
      </c>
      <c r="J148" s="14">
        <v>1354</v>
      </c>
      <c r="K148" s="14">
        <v>412</v>
      </c>
      <c r="L148" s="12">
        <v>0.10829999999999999</v>
      </c>
      <c r="M148" s="7">
        <v>1.60365778</v>
      </c>
      <c r="N148" s="31">
        <v>1</v>
      </c>
      <c r="O148" s="14">
        <f>IFERROR(VLOOKUP($C148,'site totals'!$J$2:$K$607,2,FALSE),1)</f>
        <v>156529.64060000001</v>
      </c>
      <c r="P148" s="32" t="s">
        <v>22</v>
      </c>
      <c r="Q148" s="12">
        <v>0.37642556310000003</v>
      </c>
      <c r="R148" s="29">
        <v>0.34</v>
      </c>
      <c r="S148" s="2">
        <f>IF($A148="site","",MIN(VLOOKUP($P148,margin_ranges!$A$5:$D$10,4,FALSE)/100,$Q148))</f>
        <v>0.29749999999999999</v>
      </c>
      <c r="T148" s="6">
        <f>IF(A148="placement",$J148*MIN($Q148,$S148),"")</f>
        <v>402.815</v>
      </c>
      <c r="U148" s="6">
        <f>IF($A148="placement",T148,SUMIF($C$10:$C$6209,$C148,$T$10:$T$6209))</f>
        <v>402.815</v>
      </c>
      <c r="V148" s="34">
        <f t="shared" si="6"/>
        <v>6.4393939393939448E-2</v>
      </c>
      <c r="W148" s="24"/>
      <c r="X148" s="2" t="str">
        <f>IFERROR(MIN(VLOOKUP($W148,margin_ranges!$A$5:$D$10,4,FALSE),$Q148*100)/100,"")</f>
        <v/>
      </c>
      <c r="Y148" s="6">
        <f t="shared" si="7"/>
        <v>402.815</v>
      </c>
      <c r="Z148" s="6">
        <f>IF($A148="placement",Y148,SUMIF($C$10:$C$6209,$C148,$Y$10:$Y$6209))</f>
        <v>402.815</v>
      </c>
      <c r="AA148" s="29">
        <f t="shared" si="8"/>
        <v>6.4393939393939448E-2</v>
      </c>
    </row>
    <row r="149" spans="1:27" hidden="1" x14ac:dyDescent="0.3">
      <c r="A149" s="8" t="s">
        <v>17</v>
      </c>
      <c r="B149" s="8" t="s">
        <v>297</v>
      </c>
      <c r="C149" s="8" t="s">
        <v>298</v>
      </c>
      <c r="D149" s="8" t="s">
        <v>319</v>
      </c>
      <c r="E149" s="8" t="s">
        <v>320</v>
      </c>
      <c r="F149" s="29">
        <v>0.25</v>
      </c>
      <c r="G149" s="29">
        <v>1</v>
      </c>
      <c r="H149" s="30">
        <v>75.1464</v>
      </c>
      <c r="I149" s="30">
        <v>4.1271000000000004</v>
      </c>
      <c r="J149" s="14">
        <v>166</v>
      </c>
      <c r="K149" s="14">
        <v>41</v>
      </c>
      <c r="L149" s="12">
        <v>5.4899999999999997E-2</v>
      </c>
      <c r="M149" s="7">
        <v>1.3382796800000001</v>
      </c>
      <c r="N149" s="31">
        <v>1</v>
      </c>
      <c r="O149" s="14">
        <f>IFERROR(VLOOKUP($C149,'site totals'!$J$2:$K$607,2,FALSE),1)</f>
        <v>156529.64060000001</v>
      </c>
      <c r="P149" s="32" t="s">
        <v>94</v>
      </c>
      <c r="Q149" s="12">
        <v>0.25277203729999997</v>
      </c>
      <c r="R149" s="29">
        <v>0.25</v>
      </c>
      <c r="S149" s="2">
        <f>IF($A149="site","",MIN(VLOOKUP($P149,margin_ranges!$A$5:$D$10,4,FALSE)/100,$Q149))</f>
        <v>0.19750000000000001</v>
      </c>
      <c r="T149" s="6">
        <f>IF(A149="placement",$J149*MIN($Q149,$S149),"")</f>
        <v>32.785000000000004</v>
      </c>
      <c r="U149" s="6">
        <f>IF($A149="placement",T149,SUMIF($C$10:$C$6209,$C149,$T$10:$T$6209))</f>
        <v>32.785000000000004</v>
      </c>
      <c r="V149" s="34">
        <f t="shared" si="6"/>
        <v>7.0000000000000062E-2</v>
      </c>
      <c r="W149" s="24"/>
      <c r="X149" s="2" t="str">
        <f>IFERROR(MIN(VLOOKUP($W149,margin_ranges!$A$5:$D$10,4,FALSE),$Q149*100)/100,"")</f>
        <v/>
      </c>
      <c r="Y149" s="6">
        <f t="shared" si="7"/>
        <v>32.785000000000004</v>
      </c>
      <c r="Z149" s="6">
        <f>IF($A149="placement",Y149,SUMIF($C$10:$C$6209,$C149,$Y$10:$Y$6209))</f>
        <v>32.785000000000004</v>
      </c>
      <c r="AA149" s="29">
        <f t="shared" si="8"/>
        <v>7.0000000000000062E-2</v>
      </c>
    </row>
    <row r="150" spans="1:27" hidden="1" x14ac:dyDescent="0.3">
      <c r="A150" s="8" t="s">
        <v>17</v>
      </c>
      <c r="B150" s="8" t="s">
        <v>297</v>
      </c>
      <c r="C150" s="8" t="s">
        <v>298</v>
      </c>
      <c r="D150" s="8" t="s">
        <v>513</v>
      </c>
      <c r="E150" s="8" t="s">
        <v>514</v>
      </c>
      <c r="F150" s="29">
        <v>0.35496456206515298</v>
      </c>
      <c r="G150" s="29">
        <v>1</v>
      </c>
      <c r="H150" s="30">
        <v>188.96440000000001</v>
      </c>
      <c r="I150" s="30">
        <v>17.147400000000001</v>
      </c>
      <c r="J150" s="14">
        <v>798</v>
      </c>
      <c r="K150" s="14">
        <v>276</v>
      </c>
      <c r="L150" s="12">
        <v>9.0700000000000003E-2</v>
      </c>
      <c r="M150" s="7">
        <v>1.55030242</v>
      </c>
      <c r="N150" s="31">
        <v>1</v>
      </c>
      <c r="O150" s="14">
        <f>IFERROR(VLOOKUP($C150,'site totals'!$J$2:$K$607,2,FALSE),1)</f>
        <v>156529.64060000001</v>
      </c>
      <c r="P150" s="32" t="s">
        <v>22</v>
      </c>
      <c r="Q150" s="12">
        <v>0.35496456209999999</v>
      </c>
      <c r="R150" s="29">
        <v>0.38</v>
      </c>
      <c r="S150" s="2">
        <f>IF($A150="site","",MIN(VLOOKUP($P150,margin_ranges!$A$5:$D$10,4,FALSE)/100,$Q150))</f>
        <v>0.29749999999999999</v>
      </c>
      <c r="T150" s="6">
        <f>IF(A150="placement",$J150*MIN($Q150,$S150),"")</f>
        <v>237.405</v>
      </c>
      <c r="U150" s="6">
        <f>IF($A150="placement",T150,SUMIF($C$10:$C$6209,$C150,$T$10:$T$6209))</f>
        <v>237.405</v>
      </c>
      <c r="V150" s="34">
        <f t="shared" si="6"/>
        <v>0.13306451612903225</v>
      </c>
      <c r="W150" s="24"/>
      <c r="X150" s="2" t="str">
        <f>IFERROR(MIN(VLOOKUP($W150,margin_ranges!$A$5:$D$10,4,FALSE),$Q150*100)/100,"")</f>
        <v/>
      </c>
      <c r="Y150" s="6">
        <f t="shared" si="7"/>
        <v>237.405</v>
      </c>
      <c r="Z150" s="6">
        <f>IF($A150="placement",Y150,SUMIF($C$10:$C$6209,$C150,$Y$10:$Y$6209))</f>
        <v>237.405</v>
      </c>
      <c r="AA150" s="17">
        <f t="shared" si="8"/>
        <v>0.13306451612903225</v>
      </c>
    </row>
    <row r="151" spans="1:27" hidden="1" x14ac:dyDescent="0.3">
      <c r="A151" s="8" t="s">
        <v>17</v>
      </c>
      <c r="B151" s="8" t="s">
        <v>297</v>
      </c>
      <c r="C151" s="8" t="s">
        <v>298</v>
      </c>
      <c r="D151" s="8" t="s">
        <v>383</v>
      </c>
      <c r="E151" s="8" t="s">
        <v>384</v>
      </c>
      <c r="F151" s="29">
        <v>0.366438245914052</v>
      </c>
      <c r="G151" s="29">
        <v>1</v>
      </c>
      <c r="H151" s="30">
        <v>562.101</v>
      </c>
      <c r="I151" s="30">
        <v>112.45740000000001</v>
      </c>
      <c r="J151" s="14">
        <v>2663</v>
      </c>
      <c r="K151" s="14">
        <v>974</v>
      </c>
      <c r="L151" s="12">
        <v>0.2001</v>
      </c>
      <c r="M151" s="7">
        <v>0.78918904999999995</v>
      </c>
      <c r="N151" s="31">
        <v>0.5</v>
      </c>
      <c r="O151" s="14">
        <f>IFERROR(VLOOKUP($C151,'site totals'!$J$2:$K$607,2,FALSE),1)</f>
        <v>156529.64060000001</v>
      </c>
      <c r="P151" s="32" t="s">
        <v>22</v>
      </c>
      <c r="Q151" s="12">
        <v>0.36643824590000001</v>
      </c>
      <c r="R151" s="29">
        <v>0.4</v>
      </c>
      <c r="S151" s="2">
        <f>IF($A151="site","",MIN(VLOOKUP($P151,margin_ranges!$A$5:$D$10,4,FALSE)/100,$Q151))</f>
        <v>0.29749999999999999</v>
      </c>
      <c r="T151" s="6">
        <f>IF(A151="placement",$J151*MIN($Q151,$S151),"")</f>
        <v>792.24249999999995</v>
      </c>
      <c r="U151" s="6">
        <f>IF($A151="placement",T151,SUMIF($C$10:$C$6209,$C151,$T$10:$T$6209))</f>
        <v>792.24249999999995</v>
      </c>
      <c r="V151" s="34">
        <f t="shared" si="6"/>
        <v>0.17083333333333339</v>
      </c>
      <c r="W151" s="24"/>
      <c r="X151" s="2" t="str">
        <f>IFERROR(MIN(VLOOKUP($W151,margin_ranges!$A$5:$D$10,4,FALSE),$Q151*100)/100,"")</f>
        <v/>
      </c>
      <c r="Y151" s="6">
        <f t="shared" si="7"/>
        <v>792.24249999999995</v>
      </c>
      <c r="Z151" s="6">
        <f>IF($A151="placement",Y151,SUMIF($C$10:$C$6209,$C151,$Y$10:$Y$6209))</f>
        <v>792.24249999999995</v>
      </c>
      <c r="AA151" s="29">
        <f t="shared" si="8"/>
        <v>0.17083333333333339</v>
      </c>
    </row>
    <row r="152" spans="1:27" hidden="1" x14ac:dyDescent="0.3">
      <c r="A152" s="8" t="s">
        <v>17</v>
      </c>
      <c r="B152" s="8" t="s">
        <v>297</v>
      </c>
      <c r="C152" s="8" t="s">
        <v>298</v>
      </c>
      <c r="D152" s="8" t="s">
        <v>368</v>
      </c>
      <c r="E152" s="8" t="s">
        <v>369</v>
      </c>
      <c r="F152" s="29">
        <v>0.38</v>
      </c>
      <c r="G152" s="29">
        <v>1</v>
      </c>
      <c r="H152" s="30">
        <v>2232.0653000000002</v>
      </c>
      <c r="I152" s="30">
        <v>328.23610000000002</v>
      </c>
      <c r="J152" s="14">
        <v>15930</v>
      </c>
      <c r="K152" s="14">
        <v>5467</v>
      </c>
      <c r="L152" s="12">
        <v>0.14710000000000001</v>
      </c>
      <c r="M152" s="7">
        <v>1.6177299199999999</v>
      </c>
      <c r="N152" s="31">
        <v>1</v>
      </c>
      <c r="O152" s="14">
        <f>IFERROR(VLOOKUP($C152,'site totals'!$J$2:$K$607,2,FALSE),1)</f>
        <v>156529.64060000001</v>
      </c>
      <c r="P152" s="32" t="s">
        <v>22</v>
      </c>
      <c r="Q152" s="12">
        <v>0.38184984630000002</v>
      </c>
      <c r="R152" s="29">
        <v>0.38</v>
      </c>
      <c r="S152" s="2">
        <f>IF($A152="site","",MIN(VLOOKUP($P152,margin_ranges!$A$5:$D$10,4,FALSE)/100,$Q152))</f>
        <v>0.29749999999999999</v>
      </c>
      <c r="T152" s="6">
        <f>IF(A152="placement",$J152*MIN($Q152,$S152),"")</f>
        <v>4739.1750000000002</v>
      </c>
      <c r="U152" s="6">
        <f>IF($A152="placement",T152,SUMIF($C$10:$C$6209,$C152,$T$10:$T$6209))</f>
        <v>4739.1750000000002</v>
      </c>
      <c r="V152" s="34">
        <f t="shared" si="6"/>
        <v>0.13306451612903225</v>
      </c>
      <c r="W152" s="24"/>
      <c r="X152" s="2" t="str">
        <f>IFERROR(MIN(VLOOKUP($W152,margin_ranges!$A$5:$D$10,4,FALSE),$Q152*100)/100,"")</f>
        <v/>
      </c>
      <c r="Y152" s="6">
        <f t="shared" si="7"/>
        <v>4739.1750000000002</v>
      </c>
      <c r="Z152" s="6">
        <f>IF($A152="placement",Y152,SUMIF($C$10:$C$6209,$C152,$Y$10:$Y$6209))</f>
        <v>4739.1750000000002</v>
      </c>
      <c r="AA152" s="29">
        <f t="shared" si="8"/>
        <v>0.13306451612903225</v>
      </c>
    </row>
    <row r="153" spans="1:27" hidden="1" x14ac:dyDescent="0.3">
      <c r="A153" s="8" t="s">
        <v>17</v>
      </c>
      <c r="B153" s="8" t="s">
        <v>297</v>
      </c>
      <c r="C153" s="8" t="s">
        <v>298</v>
      </c>
      <c r="D153" s="8" t="s">
        <v>481</v>
      </c>
      <c r="E153" s="8" t="s">
        <v>482</v>
      </c>
      <c r="F153" s="29">
        <v>0.395918054170183</v>
      </c>
      <c r="G153" s="29">
        <v>0</v>
      </c>
      <c r="H153" s="30">
        <v>14.0496</v>
      </c>
      <c r="I153" s="30">
        <v>4.4988999999999999</v>
      </c>
      <c r="J153" s="14">
        <v>168</v>
      </c>
      <c r="K153" s="14">
        <v>64</v>
      </c>
      <c r="L153" s="12">
        <v>0.32019999999999998</v>
      </c>
      <c r="M153" s="7">
        <v>1.2415534100000001</v>
      </c>
      <c r="N153" s="31">
        <v>0.75</v>
      </c>
      <c r="O153" s="14">
        <f>IFERROR(VLOOKUP($C153,'site totals'!$J$2:$K$607,2,FALSE),1)</f>
        <v>156529.64060000001</v>
      </c>
      <c r="P153" s="32" t="s">
        <v>22</v>
      </c>
      <c r="Q153" s="12">
        <v>0.39591805419999998</v>
      </c>
      <c r="R153" s="29">
        <v>0.4</v>
      </c>
      <c r="S153" s="2">
        <f>IF($A153="site","",MIN(VLOOKUP($P153,margin_ranges!$A$5:$D$10,4,FALSE)/100,$Q153))</f>
        <v>0.29749999999999999</v>
      </c>
      <c r="T153" s="6">
        <f>IF(A153="placement",$J153*MIN($Q153,$S153),"")</f>
        <v>49.98</v>
      </c>
      <c r="U153" s="6">
        <f>IF($A153="placement",T153,SUMIF($C$10:$C$6209,$C153,$T$10:$T$6209))</f>
        <v>49.98</v>
      </c>
      <c r="V153" s="34">
        <f t="shared" si="6"/>
        <v>0.17083333333333339</v>
      </c>
      <c r="W153" s="24"/>
      <c r="X153" s="2" t="str">
        <f>IFERROR(MIN(VLOOKUP($W153,margin_ranges!$A$5:$D$10,4,FALSE),$Q153*100)/100,"")</f>
        <v/>
      </c>
      <c r="Y153" s="6">
        <f t="shared" si="7"/>
        <v>49.98</v>
      </c>
      <c r="Z153" s="6">
        <f>IF($A153="placement",Y153,SUMIF($C$10:$C$6209,$C153,$Y$10:$Y$6209))</f>
        <v>49.98</v>
      </c>
      <c r="AA153" s="29">
        <f t="shared" si="8"/>
        <v>0.17083333333333339</v>
      </c>
    </row>
    <row r="154" spans="1:27" hidden="1" x14ac:dyDescent="0.3">
      <c r="A154" s="8" t="s">
        <v>17</v>
      </c>
      <c r="B154" s="8" t="s">
        <v>297</v>
      </c>
      <c r="C154" s="8" t="s">
        <v>298</v>
      </c>
      <c r="D154" s="8" t="s">
        <v>371</v>
      </c>
      <c r="E154" s="8" t="s">
        <v>372</v>
      </c>
      <c r="F154" s="29">
        <v>0.4</v>
      </c>
      <c r="G154" s="29">
        <v>1</v>
      </c>
      <c r="H154" s="30">
        <v>2170.1428999999998</v>
      </c>
      <c r="I154" s="30">
        <v>237.10130000000001</v>
      </c>
      <c r="J154" s="14">
        <v>12835</v>
      </c>
      <c r="K154" s="14">
        <v>5134</v>
      </c>
      <c r="L154" s="12">
        <v>0.10929999999999999</v>
      </c>
      <c r="M154" s="7">
        <v>1.8044932</v>
      </c>
      <c r="N154" s="31">
        <v>1</v>
      </c>
      <c r="O154" s="14">
        <f>IFERROR(VLOOKUP($C154,'site totals'!$J$2:$K$607,2,FALSE),1)</f>
        <v>156529.64060000001</v>
      </c>
      <c r="P154" s="32" t="s">
        <v>22</v>
      </c>
      <c r="Q154" s="12">
        <v>0.4458277806</v>
      </c>
      <c r="R154" s="29">
        <v>0.4</v>
      </c>
      <c r="S154" s="2">
        <f>IF($A154="site","",MIN(VLOOKUP($P154,margin_ranges!$A$5:$D$10,4,FALSE)/100,$Q154))</f>
        <v>0.29749999999999999</v>
      </c>
      <c r="T154" s="6">
        <f>IF(A154="placement",$J154*MIN($Q154,$S154),"")</f>
        <v>3818.4124999999999</v>
      </c>
      <c r="U154" s="6">
        <f>IF($A154="placement",T154,SUMIF($C$10:$C$6209,$C154,$T$10:$T$6209))</f>
        <v>3818.4124999999999</v>
      </c>
      <c r="V154" s="34">
        <f t="shared" si="6"/>
        <v>0.17083333333333339</v>
      </c>
      <c r="W154" s="24"/>
      <c r="X154" s="2" t="str">
        <f>IFERROR(MIN(VLOOKUP($W154,margin_ranges!$A$5:$D$10,4,FALSE),$Q154*100)/100,"")</f>
        <v/>
      </c>
      <c r="Y154" s="6">
        <f t="shared" si="7"/>
        <v>3818.4124999999999</v>
      </c>
      <c r="Z154" s="6">
        <f>IF($A154="placement",Y154,SUMIF($C$10:$C$6209,$C154,$Y$10:$Y$6209))</f>
        <v>3818.4124999999999</v>
      </c>
      <c r="AA154" s="29">
        <f t="shared" si="8"/>
        <v>0.17083333333333339</v>
      </c>
    </row>
    <row r="155" spans="1:27" hidden="1" x14ac:dyDescent="0.3">
      <c r="A155" s="8" t="s">
        <v>17</v>
      </c>
      <c r="B155" s="8" t="s">
        <v>297</v>
      </c>
      <c r="C155" s="8" t="s">
        <v>298</v>
      </c>
      <c r="D155" s="8" t="s">
        <v>303</v>
      </c>
      <c r="E155" s="8" t="s">
        <v>304</v>
      </c>
      <c r="F155" s="29">
        <v>0.4</v>
      </c>
      <c r="G155" s="29">
        <v>1</v>
      </c>
      <c r="H155" s="30">
        <v>3216.5794999999998</v>
      </c>
      <c r="I155" s="30">
        <v>813.85479999999995</v>
      </c>
      <c r="J155" s="14">
        <v>43425</v>
      </c>
      <c r="K155" s="14">
        <v>17360</v>
      </c>
      <c r="L155" s="12">
        <v>0.253</v>
      </c>
      <c r="M155" s="7">
        <v>1.7785806099999999</v>
      </c>
      <c r="N155" s="31">
        <v>1</v>
      </c>
      <c r="O155" s="14">
        <f>IFERROR(VLOOKUP($C155,'site totals'!$J$2:$K$607,2,FALSE),1)</f>
        <v>156529.64060000001</v>
      </c>
      <c r="P155" s="32" t="s">
        <v>22</v>
      </c>
      <c r="Q155" s="12">
        <v>0.43775390710000001</v>
      </c>
      <c r="R155" s="29">
        <v>0.4</v>
      </c>
      <c r="S155" s="2">
        <f>IF($A155="site","",MIN(VLOOKUP($P155,margin_ranges!$A$5:$D$10,4,FALSE)/100,$Q155))</f>
        <v>0.29749999999999999</v>
      </c>
      <c r="T155" s="6">
        <f>IF(A155="placement",$J155*MIN($Q155,$S155),"")</f>
        <v>12918.9375</v>
      </c>
      <c r="U155" s="6">
        <f>IF($A155="placement",T155,SUMIF($C$10:$C$6209,$C155,$T$10:$T$6209))</f>
        <v>12918.9375</v>
      </c>
      <c r="V155" s="34">
        <f t="shared" si="6"/>
        <v>0.17083333333333339</v>
      </c>
      <c r="W155" s="24"/>
      <c r="X155" s="2" t="str">
        <f>IFERROR(MIN(VLOOKUP($W155,margin_ranges!$A$5:$D$10,4,FALSE),$Q155*100)/100,"")</f>
        <v/>
      </c>
      <c r="Y155" s="6">
        <f t="shared" si="7"/>
        <v>12918.9375</v>
      </c>
      <c r="Z155" s="6">
        <f>IF($A155="placement",Y155,SUMIF($C$10:$C$6209,$C155,$Y$10:$Y$6209))</f>
        <v>12918.9375</v>
      </c>
      <c r="AA155" s="29">
        <f t="shared" si="8"/>
        <v>0.17083333333333339</v>
      </c>
    </row>
    <row r="156" spans="1:27" x14ac:dyDescent="0.3">
      <c r="A156" s="16" t="s">
        <v>33</v>
      </c>
      <c r="B156" s="16" t="s">
        <v>297</v>
      </c>
      <c r="C156" s="16" t="s">
        <v>298</v>
      </c>
      <c r="D156" s="8" t="s">
        <v>34</v>
      </c>
      <c r="E156" s="16"/>
      <c r="F156" s="17">
        <v>0.284641848337572</v>
      </c>
      <c r="G156" s="17">
        <v>0.97783074999999997</v>
      </c>
      <c r="H156" s="36">
        <v>77726.9758</v>
      </c>
      <c r="I156" s="36">
        <v>6360.8352999999997</v>
      </c>
      <c r="J156" s="22">
        <v>335421</v>
      </c>
      <c r="K156" s="22">
        <v>85317</v>
      </c>
      <c r="L156" s="18">
        <v>8.1799999999999998E-2</v>
      </c>
      <c r="M156" s="19">
        <v>1.75773906</v>
      </c>
      <c r="N156" s="20">
        <v>1.24902</v>
      </c>
      <c r="O156" s="22">
        <f>IFERROR(VLOOKUP($C156,'site totals'!$J$2:$K$607,2,FALSE),1)</f>
        <v>156529.64060000001</v>
      </c>
      <c r="P156" s="21"/>
      <c r="Q156" s="18">
        <v>0.28941671099999999</v>
      </c>
      <c r="R156" s="17">
        <v>0.28460000000000002</v>
      </c>
      <c r="S156" s="18" t="str">
        <f>IF($A156="site","",MIN(VLOOKUP($P156,margin_ranges!$A$5:$D$10,4,FALSE)/100,$Q156))</f>
        <v/>
      </c>
      <c r="T156" s="22" t="str">
        <f>IF(A156="placement",$J156*MIN($Q156,$S156),"")</f>
        <v/>
      </c>
      <c r="U156" s="22">
        <f>IF($A156="placement",T156,SUMIF($C$10:$C$6209,$C156,$T$10:$T$6209))</f>
        <v>79416.81145365382</v>
      </c>
      <c r="V156" s="37">
        <f t="shared" si="6"/>
        <v>6.6861113869052691E-2</v>
      </c>
      <c r="W156" s="38"/>
      <c r="X156" s="18" t="str">
        <f>IFERROR(MIN(VLOOKUP($W156,margin_ranges!$A$5:$D$10,4,FALSE),$Q156*100)/100,"")</f>
        <v/>
      </c>
      <c r="Y156" s="6" t="str">
        <f t="shared" si="7"/>
        <v/>
      </c>
      <c r="Z156" s="6">
        <f>IF($A156="placement",Y156,SUMIF($C$10:$C$6209,$C156,$Y$10:$Y$6209))</f>
        <v>79416.81145365382</v>
      </c>
      <c r="AA156" s="17">
        <f t="shared" si="8"/>
        <v>6.6861113869052691E-2</v>
      </c>
    </row>
    <row r="157" spans="1:27" hidden="1" x14ac:dyDescent="0.3">
      <c r="A157" s="8" t="s">
        <v>17</v>
      </c>
      <c r="B157" s="8" t="s">
        <v>9531</v>
      </c>
      <c r="C157" s="8" t="s">
        <v>9532</v>
      </c>
      <c r="D157" s="8" t="s">
        <v>9659</v>
      </c>
      <c r="E157" s="8" t="s">
        <v>9660</v>
      </c>
      <c r="F157" s="29">
        <v>0.1</v>
      </c>
      <c r="G157" s="29">
        <v>0</v>
      </c>
      <c r="H157" s="30">
        <v>37.514200000000002</v>
      </c>
      <c r="I157" s="30">
        <v>3.9872999999999998</v>
      </c>
      <c r="J157" s="14">
        <v>99</v>
      </c>
      <c r="K157" s="14">
        <v>10</v>
      </c>
      <c r="L157" s="12">
        <v>0.10630000000000001</v>
      </c>
      <c r="M157" s="7">
        <v>0.82451722000000005</v>
      </c>
      <c r="N157" s="31">
        <v>0.45</v>
      </c>
      <c r="O157" s="14">
        <f>IFERROR(VLOOKUP($C157,'site totals'!$J$2:$K$607,2,FALSE),1)</f>
        <v>57625.775199999996</v>
      </c>
      <c r="P157" s="32" t="s">
        <v>91</v>
      </c>
      <c r="Q157" s="12">
        <v>0.45422607120000003</v>
      </c>
      <c r="R157" s="29">
        <v>0.1</v>
      </c>
      <c r="S157" s="2">
        <f>IF($A157="site","",MIN(VLOOKUP($P157,margin_ranges!$A$5:$D$10,4,FALSE)/100,$Q157))</f>
        <v>0.29749999999999999</v>
      </c>
      <c r="T157" s="6">
        <f>IF(A157="placement",$J157*MIN($Q157,$S157),"")</f>
        <v>29.452499999999997</v>
      </c>
      <c r="U157" s="6">
        <f>IF($A157="placement",T157,SUMIF($C$10:$C$6209,$C157,$T$10:$T$6209))</f>
        <v>29.452499999999997</v>
      </c>
      <c r="V157" s="34">
        <f t="shared" si="6"/>
        <v>-0.21944444444444455</v>
      </c>
      <c r="W157" s="24"/>
      <c r="X157" s="2" t="str">
        <f>IFERROR(MIN(VLOOKUP($W157,margin_ranges!$A$5:$D$10,4,FALSE),$Q157*100)/100,"")</f>
        <v/>
      </c>
      <c r="Y157" s="6">
        <f t="shared" si="7"/>
        <v>29.452499999999997</v>
      </c>
      <c r="Z157" s="6">
        <f>IF($A157="placement",Y157,SUMIF($C$10:$C$6209,$C157,$Y$10:$Y$6209))</f>
        <v>29.452499999999997</v>
      </c>
      <c r="AA157" s="29">
        <f t="shared" si="8"/>
        <v>-0.21944444444444455</v>
      </c>
    </row>
    <row r="158" spans="1:27" hidden="1" x14ac:dyDescent="0.3">
      <c r="A158" s="8" t="s">
        <v>17</v>
      </c>
      <c r="B158" s="8" t="s">
        <v>9531</v>
      </c>
      <c r="C158" s="8" t="s">
        <v>9532</v>
      </c>
      <c r="D158" s="8" t="s">
        <v>9653</v>
      </c>
      <c r="E158" s="8" t="s">
        <v>9654</v>
      </c>
      <c r="F158" s="29">
        <v>0.14000000000000001</v>
      </c>
      <c r="G158" s="29">
        <v>1</v>
      </c>
      <c r="H158" s="30">
        <v>415.32670000000002</v>
      </c>
      <c r="I158" s="30">
        <v>61.742100000000001</v>
      </c>
      <c r="J158" s="14">
        <v>1877</v>
      </c>
      <c r="K158" s="14">
        <v>201</v>
      </c>
      <c r="L158" s="12">
        <v>0.1487</v>
      </c>
      <c r="M158" s="7">
        <v>1.0134807400000001</v>
      </c>
      <c r="N158" s="31">
        <v>0.65</v>
      </c>
      <c r="O158" s="14">
        <f>IFERROR(VLOOKUP($C158,'site totals'!$J$2:$K$607,2,FALSE),1)</f>
        <v>57625.775199999996</v>
      </c>
      <c r="P158" s="32" t="s">
        <v>22</v>
      </c>
      <c r="Q158" s="12">
        <v>0.35864592499999998</v>
      </c>
      <c r="R158" s="29">
        <v>0.14000000000000001</v>
      </c>
      <c r="S158" s="2">
        <f>IF($A158="site","",MIN(VLOOKUP($P158,margin_ranges!$A$5:$D$10,4,FALSE)/100,$Q158))</f>
        <v>0.29749999999999999</v>
      </c>
      <c r="T158" s="6">
        <f>IF(A158="placement",$J158*MIN($Q158,$S158),"")</f>
        <v>558.40750000000003</v>
      </c>
      <c r="U158" s="6">
        <f>IF($A158="placement",T158,SUMIF($C$10:$C$6209,$C158,$T$10:$T$6209))</f>
        <v>558.40750000000003</v>
      </c>
      <c r="V158" s="34">
        <f t="shared" si="6"/>
        <v>-0.18313953488372092</v>
      </c>
      <c r="W158" s="24"/>
      <c r="X158" s="2" t="str">
        <f>IFERROR(MIN(VLOOKUP($W158,margin_ranges!$A$5:$D$10,4,FALSE),$Q158*100)/100,"")</f>
        <v/>
      </c>
      <c r="Y158" s="6">
        <f t="shared" si="7"/>
        <v>558.40750000000003</v>
      </c>
      <c r="Z158" s="6">
        <f>IF($A158="placement",Y158,SUMIF($C$10:$C$6209,$C158,$Y$10:$Y$6209))</f>
        <v>558.40750000000003</v>
      </c>
      <c r="AA158" s="29">
        <f t="shared" si="8"/>
        <v>-0.18313953488372092</v>
      </c>
    </row>
    <row r="159" spans="1:27" hidden="1" x14ac:dyDescent="0.3">
      <c r="A159" s="8" t="s">
        <v>17</v>
      </c>
      <c r="B159" s="8" t="s">
        <v>9531</v>
      </c>
      <c r="C159" s="8" t="s">
        <v>9532</v>
      </c>
      <c r="D159" s="8" t="s">
        <v>9617</v>
      </c>
      <c r="E159" s="8" t="s">
        <v>9618</v>
      </c>
      <c r="F159" s="29">
        <v>0.13999999999999899</v>
      </c>
      <c r="G159" s="29">
        <v>0</v>
      </c>
      <c r="H159" s="30">
        <v>35.0687</v>
      </c>
      <c r="I159" s="30">
        <v>9.0785999999999998</v>
      </c>
      <c r="J159" s="14">
        <v>174</v>
      </c>
      <c r="K159" s="14">
        <v>18</v>
      </c>
      <c r="L159" s="12">
        <v>0.25890000000000002</v>
      </c>
      <c r="M159" s="7">
        <v>0.64050982999999995</v>
      </c>
      <c r="N159" s="31">
        <v>0.45</v>
      </c>
      <c r="O159" s="14">
        <f>IFERROR(VLOOKUP($C159,'site totals'!$J$2:$K$607,2,FALSE),1)</f>
        <v>57625.775199999996</v>
      </c>
      <c r="P159" s="32" t="s">
        <v>91</v>
      </c>
      <c r="Q159" s="12">
        <v>0.29743467540000001</v>
      </c>
      <c r="R159" s="29">
        <v>0.14000000000000001</v>
      </c>
      <c r="S159" s="2">
        <f>IF($A159="site","",MIN(VLOOKUP($P159,margin_ranges!$A$5:$D$10,4,FALSE)/100,$Q159))</f>
        <v>0.29743467540000001</v>
      </c>
      <c r="T159" s="6">
        <f>IF(A159="placement",$J159*MIN($Q159,$S159),"")</f>
        <v>51.753633519600001</v>
      </c>
      <c r="U159" s="6">
        <f>IF($A159="placement",T159,SUMIF($C$10:$C$6209,$C159,$T$10:$T$6209))</f>
        <v>51.753633519600001</v>
      </c>
      <c r="V159" s="34">
        <f t="shared" si="6"/>
        <v>-0.18306357604651158</v>
      </c>
      <c r="W159" s="24"/>
      <c r="X159" s="2" t="str">
        <f>IFERROR(MIN(VLOOKUP($W159,margin_ranges!$A$5:$D$10,4,FALSE),$Q159*100)/100,"")</f>
        <v/>
      </c>
      <c r="Y159" s="6">
        <f t="shared" si="7"/>
        <v>51.753633519600001</v>
      </c>
      <c r="Z159" s="6">
        <f>IF($A159="placement",Y159,SUMIF($C$10:$C$6209,$C159,$Y$10:$Y$6209))</f>
        <v>51.753633519600001</v>
      </c>
      <c r="AA159" s="29">
        <f t="shared" si="8"/>
        <v>-0.18306357604651158</v>
      </c>
    </row>
    <row r="160" spans="1:27" hidden="1" x14ac:dyDescent="0.3">
      <c r="A160" s="8" t="s">
        <v>17</v>
      </c>
      <c r="B160" s="8" t="s">
        <v>9531</v>
      </c>
      <c r="C160" s="8" t="s">
        <v>9532</v>
      </c>
      <c r="D160" s="8" t="s">
        <v>9555</v>
      </c>
      <c r="E160" s="8" t="s">
        <v>9556</v>
      </c>
      <c r="F160" s="29">
        <v>0.14000000000000001</v>
      </c>
      <c r="G160" s="29">
        <v>1</v>
      </c>
      <c r="H160" s="30">
        <v>847.43489999999997</v>
      </c>
      <c r="I160" s="30">
        <v>227.5462</v>
      </c>
      <c r="J160" s="14">
        <v>11059</v>
      </c>
      <c r="K160" s="14">
        <v>1175</v>
      </c>
      <c r="L160" s="12">
        <v>0.26850000000000002</v>
      </c>
      <c r="M160" s="7">
        <v>1.62008383</v>
      </c>
      <c r="N160" s="31">
        <v>1.1499999999999999</v>
      </c>
      <c r="O160" s="14">
        <f>IFERROR(VLOOKUP($C160,'site totals'!$J$2:$K$607,2,FALSE),1)</f>
        <v>57625.775199999996</v>
      </c>
      <c r="P160" s="32" t="s">
        <v>22</v>
      </c>
      <c r="Q160" s="12">
        <v>0.29016018980000002</v>
      </c>
      <c r="R160" s="29">
        <v>0.14000000000000001</v>
      </c>
      <c r="S160" s="2">
        <f>IF($A160="site","",MIN(VLOOKUP($P160,margin_ranges!$A$5:$D$10,4,FALSE)/100,$Q160))</f>
        <v>0.29016018980000002</v>
      </c>
      <c r="T160" s="6">
        <f>IF(A160="placement",$J160*MIN($Q160,$S160),"")</f>
        <v>3208.8815389982001</v>
      </c>
      <c r="U160" s="6">
        <f>IF($A160="placement",T160,SUMIF($C$10:$C$6209,$C160,$T$10:$T$6209))</f>
        <v>3208.8815389982001</v>
      </c>
      <c r="V160" s="34">
        <f t="shared" si="6"/>
        <v>-0.17460487186046514</v>
      </c>
      <c r="W160" s="24"/>
      <c r="X160" s="2" t="str">
        <f>IFERROR(MIN(VLOOKUP($W160,margin_ranges!$A$5:$D$10,4,FALSE),$Q160*100)/100,"")</f>
        <v/>
      </c>
      <c r="Y160" s="6">
        <f t="shared" si="7"/>
        <v>3208.8815389982001</v>
      </c>
      <c r="Z160" s="6">
        <f>IF($A160="placement",Y160,SUMIF($C$10:$C$6209,$C160,$Y$10:$Y$6209))</f>
        <v>3208.8815389982001</v>
      </c>
      <c r="AA160" s="29">
        <f t="shared" si="8"/>
        <v>-0.17460487186046514</v>
      </c>
    </row>
    <row r="161" spans="1:27" hidden="1" x14ac:dyDescent="0.3">
      <c r="A161" s="8" t="s">
        <v>17</v>
      </c>
      <c r="B161" s="8" t="s">
        <v>9531</v>
      </c>
      <c r="C161" s="8" t="s">
        <v>9532</v>
      </c>
      <c r="D161" s="8" t="s">
        <v>12274</v>
      </c>
      <c r="E161" s="8" t="s">
        <v>12275</v>
      </c>
      <c r="F161" s="29">
        <v>0.15</v>
      </c>
      <c r="G161" s="29">
        <v>0</v>
      </c>
      <c r="H161" s="30">
        <v>4.2279</v>
      </c>
      <c r="I161" s="30">
        <v>0.64629999999999999</v>
      </c>
      <c r="J161" s="14">
        <v>14</v>
      </c>
      <c r="K161" s="14">
        <v>2</v>
      </c>
      <c r="L161" s="12">
        <v>0.15290000000000001</v>
      </c>
      <c r="M161" s="7">
        <v>0.71175949999999999</v>
      </c>
      <c r="N161" s="31">
        <v>0.5</v>
      </c>
      <c r="O161" s="14">
        <f>IFERROR(VLOOKUP($C161,'site totals'!$J$2:$K$607,2,FALSE),1)</f>
        <v>57625.775199999996</v>
      </c>
      <c r="P161" s="32" t="s">
        <v>91</v>
      </c>
      <c r="Q161" s="12">
        <v>0.29751552799999997</v>
      </c>
      <c r="R161" s="29">
        <v>0.15</v>
      </c>
      <c r="S161" s="2">
        <f>IF($A161="site","",MIN(VLOOKUP($P161,margin_ranges!$A$5:$D$10,4,FALSE)/100,$Q161))</f>
        <v>0.29749999999999999</v>
      </c>
      <c r="T161" s="6">
        <f>IF(A161="placement",$J161*MIN($Q161,$S161),"")</f>
        <v>4.165</v>
      </c>
      <c r="U161" s="6">
        <f>IF($A161="placement",T161,SUMIF($C$10:$C$6209,$C161,$T$10:$T$6209))</f>
        <v>4.165</v>
      </c>
      <c r="V161" s="34">
        <f t="shared" si="6"/>
        <v>-0.17352941176470582</v>
      </c>
      <c r="W161" s="24"/>
      <c r="X161" s="2" t="str">
        <f>IFERROR(MIN(VLOOKUP($W161,margin_ranges!$A$5:$D$10,4,FALSE),$Q161*100)/100,"")</f>
        <v/>
      </c>
      <c r="Y161" s="6">
        <f t="shared" si="7"/>
        <v>4.165</v>
      </c>
      <c r="Z161" s="6">
        <f>IF($A161="placement",Y161,SUMIF($C$10:$C$6209,$C161,$Y$10:$Y$6209))</f>
        <v>4.165</v>
      </c>
      <c r="AA161" s="29">
        <f t="shared" si="8"/>
        <v>-0.17352941176470582</v>
      </c>
    </row>
    <row r="162" spans="1:27" hidden="1" x14ac:dyDescent="0.3">
      <c r="A162" s="8" t="s">
        <v>17</v>
      </c>
      <c r="B162" s="8" t="s">
        <v>9531</v>
      </c>
      <c r="C162" s="8" t="s">
        <v>9532</v>
      </c>
      <c r="D162" s="8" t="s">
        <v>12278</v>
      </c>
      <c r="E162" s="8" t="s">
        <v>12279</v>
      </c>
      <c r="F162" s="29">
        <v>0.15</v>
      </c>
      <c r="G162" s="29">
        <v>0</v>
      </c>
      <c r="H162" s="30">
        <v>4.2347000000000001</v>
      </c>
      <c r="I162" s="30">
        <v>0.76839999999999997</v>
      </c>
      <c r="J162" s="14">
        <v>16</v>
      </c>
      <c r="K162" s="14">
        <v>2</v>
      </c>
      <c r="L162" s="12">
        <v>0.18149999999999999</v>
      </c>
      <c r="M162" s="7">
        <v>0.71388733999999998</v>
      </c>
      <c r="N162" s="31">
        <v>0.5</v>
      </c>
      <c r="O162" s="14">
        <f>IFERROR(VLOOKUP($C162,'site totals'!$J$2:$K$607,2,FALSE),1)</f>
        <v>57625.775199999996</v>
      </c>
      <c r="P162" s="32" t="s">
        <v>91</v>
      </c>
      <c r="Q162" s="12">
        <v>0.29960937500000001</v>
      </c>
      <c r="R162" s="29">
        <v>0.15</v>
      </c>
      <c r="S162" s="2">
        <f>IF($A162="site","",MIN(VLOOKUP($P162,margin_ranges!$A$5:$D$10,4,FALSE)/100,$Q162))</f>
        <v>0.29749999999999999</v>
      </c>
      <c r="T162" s="6">
        <f>IF(A162="placement",$J162*MIN($Q162,$S162),"")</f>
        <v>4.76</v>
      </c>
      <c r="U162" s="6">
        <f>IF($A162="placement",T162,SUMIF($C$10:$C$6209,$C162,$T$10:$T$6209))</f>
        <v>4.76</v>
      </c>
      <c r="V162" s="34">
        <f t="shared" si="6"/>
        <v>-0.17352941176470582</v>
      </c>
      <c r="W162" s="24"/>
      <c r="X162" s="2" t="str">
        <f>IFERROR(MIN(VLOOKUP($W162,margin_ranges!$A$5:$D$10,4,FALSE),$Q162*100)/100,"")</f>
        <v/>
      </c>
      <c r="Y162" s="6">
        <f t="shared" si="7"/>
        <v>4.76</v>
      </c>
      <c r="Z162" s="6">
        <f>IF($A162="placement",Y162,SUMIF($C$10:$C$6209,$C162,$Y$10:$Y$6209))</f>
        <v>4.76</v>
      </c>
      <c r="AA162" s="29">
        <f t="shared" si="8"/>
        <v>-0.17352941176470582</v>
      </c>
    </row>
    <row r="163" spans="1:27" hidden="1" x14ac:dyDescent="0.3">
      <c r="A163" s="8" t="s">
        <v>17</v>
      </c>
      <c r="B163" s="8" t="s">
        <v>9531</v>
      </c>
      <c r="C163" s="8" t="s">
        <v>9532</v>
      </c>
      <c r="D163" s="8" t="s">
        <v>12272</v>
      </c>
      <c r="E163" s="8" t="s">
        <v>12273</v>
      </c>
      <c r="F163" s="29">
        <v>0.15</v>
      </c>
      <c r="G163" s="29">
        <v>0</v>
      </c>
      <c r="H163" s="30">
        <v>4.2310999999999996</v>
      </c>
      <c r="I163" s="30">
        <v>0.73980000000000001</v>
      </c>
      <c r="J163" s="14">
        <v>16</v>
      </c>
      <c r="K163" s="14">
        <v>2</v>
      </c>
      <c r="L163" s="12">
        <v>0.17480000000000001</v>
      </c>
      <c r="M163" s="7">
        <v>0.71159602</v>
      </c>
      <c r="N163" s="31">
        <v>0.5</v>
      </c>
      <c r="O163" s="14">
        <f>IFERROR(VLOOKUP($C163,'site totals'!$J$2:$K$607,2,FALSE),1)</f>
        <v>57625.775199999996</v>
      </c>
      <c r="P163" s="32" t="s">
        <v>91</v>
      </c>
      <c r="Q163" s="12">
        <v>0.29735413840000002</v>
      </c>
      <c r="R163" s="29">
        <v>0.15</v>
      </c>
      <c r="S163" s="2">
        <f>IF($A163="site","",MIN(VLOOKUP($P163,margin_ranges!$A$5:$D$10,4,FALSE)/100,$Q163))</f>
        <v>0.29735413840000002</v>
      </c>
      <c r="T163" s="6">
        <f>IF(A163="placement",$J163*MIN($Q163,$S163),"")</f>
        <v>4.7576662144000004</v>
      </c>
      <c r="U163" s="6">
        <f>IF($A163="placement",T163,SUMIF($C$10:$C$6209,$C163,$T$10:$T$6209))</f>
        <v>4.7576662144000004</v>
      </c>
      <c r="V163" s="34">
        <f t="shared" si="6"/>
        <v>-0.17335780988235294</v>
      </c>
      <c r="W163" s="24"/>
      <c r="X163" s="2" t="str">
        <f>IFERROR(MIN(VLOOKUP($W163,margin_ranges!$A$5:$D$10,4,FALSE),$Q163*100)/100,"")</f>
        <v/>
      </c>
      <c r="Y163" s="6">
        <f t="shared" si="7"/>
        <v>4.7576662144000004</v>
      </c>
      <c r="Z163" s="6">
        <f>IF($A163="placement",Y163,SUMIF($C$10:$C$6209,$C163,$Y$10:$Y$6209))</f>
        <v>4.7576662144000004</v>
      </c>
      <c r="AA163" s="29">
        <f t="shared" si="8"/>
        <v>-0.17335780988235294</v>
      </c>
    </row>
    <row r="164" spans="1:27" hidden="1" x14ac:dyDescent="0.3">
      <c r="A164" s="8" t="s">
        <v>17</v>
      </c>
      <c r="B164" s="8" t="s">
        <v>9531</v>
      </c>
      <c r="C164" s="8" t="s">
        <v>9532</v>
      </c>
      <c r="D164" s="8" t="s">
        <v>9707</v>
      </c>
      <c r="E164" s="8" t="s">
        <v>9708</v>
      </c>
      <c r="F164" s="29">
        <v>0.14000000000000001</v>
      </c>
      <c r="G164" s="29">
        <v>0</v>
      </c>
      <c r="H164" s="30">
        <v>15.9513</v>
      </c>
      <c r="I164" s="30">
        <v>3.2904</v>
      </c>
      <c r="J164" s="14">
        <v>160</v>
      </c>
      <c r="K164" s="14">
        <v>16</v>
      </c>
      <c r="L164" s="12">
        <v>0.20630000000000001</v>
      </c>
      <c r="M164" s="7">
        <v>1.6171840399999999</v>
      </c>
      <c r="N164" s="31">
        <v>1.1499999999999999</v>
      </c>
      <c r="O164" s="14">
        <f>IFERROR(VLOOKUP($C164,'site totals'!$J$2:$K$607,2,FALSE),1)</f>
        <v>57625.775199999996</v>
      </c>
      <c r="P164" s="32" t="s">
        <v>91</v>
      </c>
      <c r="Q164" s="12">
        <v>0.2888873676</v>
      </c>
      <c r="R164" s="29">
        <v>0.14000000000000001</v>
      </c>
      <c r="S164" s="2">
        <f>IF($A164="site","",MIN(VLOOKUP($P164,margin_ranges!$A$5:$D$10,4,FALSE)/100,$Q164))</f>
        <v>0.2888873676</v>
      </c>
      <c r="T164" s="6">
        <f>IF(A164="placement",$J164*MIN($Q164,$S164),"")</f>
        <v>46.221978816000004</v>
      </c>
      <c r="U164" s="6">
        <f>IF($A164="placement",T164,SUMIF($C$10:$C$6209,$C164,$T$10:$T$6209))</f>
        <v>46.221978816000004</v>
      </c>
      <c r="V164" s="34">
        <f t="shared" si="6"/>
        <v>-0.17312484604651157</v>
      </c>
      <c r="W164" s="24"/>
      <c r="X164" s="2" t="str">
        <f>IFERROR(MIN(VLOOKUP($W164,margin_ranges!$A$5:$D$10,4,FALSE),$Q164*100)/100,"")</f>
        <v/>
      </c>
      <c r="Y164" s="6">
        <f t="shared" si="7"/>
        <v>46.221978816000004</v>
      </c>
      <c r="Z164" s="6">
        <f>IF($A164="placement",Y164,SUMIF($C$10:$C$6209,$C164,$Y$10:$Y$6209))</f>
        <v>46.221978816000004</v>
      </c>
      <c r="AA164" s="29">
        <f t="shared" si="8"/>
        <v>-0.17312484604651157</v>
      </c>
    </row>
    <row r="165" spans="1:27" hidden="1" x14ac:dyDescent="0.3">
      <c r="A165" s="8" t="s">
        <v>17</v>
      </c>
      <c r="B165" s="8" t="s">
        <v>9531</v>
      </c>
      <c r="C165" s="8" t="s">
        <v>9532</v>
      </c>
      <c r="D165" s="8" t="s">
        <v>9599</v>
      </c>
      <c r="E165" s="8" t="s">
        <v>9600</v>
      </c>
      <c r="F165" s="29">
        <v>0.13999999999999899</v>
      </c>
      <c r="G165" s="29">
        <v>0</v>
      </c>
      <c r="H165" s="30">
        <v>15.850899999999999</v>
      </c>
      <c r="I165" s="30">
        <v>3.7479</v>
      </c>
      <c r="J165" s="14">
        <v>179</v>
      </c>
      <c r="K165" s="14">
        <v>18</v>
      </c>
      <c r="L165" s="12">
        <v>0.2364</v>
      </c>
      <c r="M165" s="7">
        <v>1.5962341099999999</v>
      </c>
      <c r="N165" s="31">
        <v>1.1499999999999999</v>
      </c>
      <c r="O165" s="14">
        <f>IFERROR(VLOOKUP($C165,'site totals'!$J$2:$K$607,2,FALSE),1)</f>
        <v>57625.775199999996</v>
      </c>
      <c r="P165" s="32" t="s">
        <v>91</v>
      </c>
      <c r="Q165" s="12">
        <v>0.27955430060000003</v>
      </c>
      <c r="R165" s="29">
        <v>0.14000000000000001</v>
      </c>
      <c r="S165" s="2">
        <f>IF($A165="site","",MIN(VLOOKUP($P165,margin_ranges!$A$5:$D$10,4,FALSE)/100,$Q165))</f>
        <v>0.27955430060000003</v>
      </c>
      <c r="T165" s="6">
        <f>IF(A165="placement",$J165*MIN($Q165,$S165),"")</f>
        <v>50.040219807400007</v>
      </c>
      <c r="U165" s="6">
        <f>IF($A165="placement",T165,SUMIF($C$10:$C$6209,$C165,$T$10:$T$6209))</f>
        <v>50.040219807400007</v>
      </c>
      <c r="V165" s="34">
        <f t="shared" si="6"/>
        <v>-0.16227244255813955</v>
      </c>
      <c r="W165" s="24"/>
      <c r="X165" s="2" t="str">
        <f>IFERROR(MIN(VLOOKUP($W165,margin_ranges!$A$5:$D$10,4,FALSE),$Q165*100)/100,"")</f>
        <v/>
      </c>
      <c r="Y165" s="6">
        <f t="shared" si="7"/>
        <v>50.040219807400007</v>
      </c>
      <c r="Z165" s="6">
        <f>IF($A165="placement",Y165,SUMIF($C$10:$C$6209,$C165,$Y$10:$Y$6209))</f>
        <v>50.040219807400007</v>
      </c>
      <c r="AA165" s="29">
        <f t="shared" si="8"/>
        <v>-0.16227244255813955</v>
      </c>
    </row>
    <row r="166" spans="1:27" hidden="1" x14ac:dyDescent="0.3">
      <c r="A166" s="8" t="s">
        <v>17</v>
      </c>
      <c r="B166" s="8" t="s">
        <v>9531</v>
      </c>
      <c r="C166" s="8" t="s">
        <v>9532</v>
      </c>
      <c r="D166" s="8" t="s">
        <v>9561</v>
      </c>
      <c r="E166" s="8" t="s">
        <v>9562</v>
      </c>
      <c r="F166" s="29">
        <v>0.13999999999999899</v>
      </c>
      <c r="G166" s="29">
        <v>1</v>
      </c>
      <c r="H166" s="30">
        <v>386.35090000000002</v>
      </c>
      <c r="I166" s="30">
        <v>62.123899999999999</v>
      </c>
      <c r="J166" s="14">
        <v>1671</v>
      </c>
      <c r="K166" s="14">
        <v>178</v>
      </c>
      <c r="L166" s="12">
        <v>0.1608</v>
      </c>
      <c r="M166" s="7">
        <v>0.89655171</v>
      </c>
      <c r="N166" s="31">
        <v>0.65</v>
      </c>
      <c r="O166" s="14">
        <f>IFERROR(VLOOKUP($C166,'site totals'!$J$2:$K$607,2,FALSE),1)</f>
        <v>57625.775199999996</v>
      </c>
      <c r="P166" s="32" t="s">
        <v>22</v>
      </c>
      <c r="Q166" s="12">
        <v>0.27499998720000002</v>
      </c>
      <c r="R166" s="29">
        <v>0.14000000000000001</v>
      </c>
      <c r="S166" s="2">
        <f>IF($A166="site","",MIN(VLOOKUP($P166,margin_ranges!$A$5:$D$10,4,FALSE)/100,$Q166))</f>
        <v>0.27499998720000002</v>
      </c>
      <c r="T166" s="6">
        <f>IF(A166="placement",$J166*MIN($Q166,$S166),"")</f>
        <v>459.52497861120003</v>
      </c>
      <c r="U166" s="6">
        <f>IF($A166="placement",T166,SUMIF($C$10:$C$6209,$C166,$T$10:$T$6209))</f>
        <v>459.52497861120003</v>
      </c>
      <c r="V166" s="34">
        <f t="shared" si="6"/>
        <v>-0.15697672930232554</v>
      </c>
      <c r="W166" s="24"/>
      <c r="X166" s="2" t="str">
        <f>IFERROR(MIN(VLOOKUP($W166,margin_ranges!$A$5:$D$10,4,FALSE),$Q166*100)/100,"")</f>
        <v/>
      </c>
      <c r="Y166" s="6">
        <f t="shared" si="7"/>
        <v>459.52497861120003</v>
      </c>
      <c r="Z166" s="6">
        <f>IF($A166="placement",Y166,SUMIF($C$10:$C$6209,$C166,$Y$10:$Y$6209))</f>
        <v>459.52497861120003</v>
      </c>
      <c r="AA166" s="29">
        <f t="shared" si="8"/>
        <v>-0.15697672930232554</v>
      </c>
    </row>
    <row r="167" spans="1:27" hidden="1" x14ac:dyDescent="0.3">
      <c r="A167" s="8" t="s">
        <v>17</v>
      </c>
      <c r="B167" s="8" t="s">
        <v>9531</v>
      </c>
      <c r="C167" s="8" t="s">
        <v>9532</v>
      </c>
      <c r="D167" s="8" t="s">
        <v>9705</v>
      </c>
      <c r="E167" s="8" t="s">
        <v>9706</v>
      </c>
      <c r="F167" s="29">
        <v>0.14000000000000001</v>
      </c>
      <c r="G167" s="29">
        <v>0</v>
      </c>
      <c r="H167" s="30">
        <v>6.4634</v>
      </c>
      <c r="I167" s="30">
        <v>0.96709999999999996</v>
      </c>
      <c r="J167" s="14">
        <v>26</v>
      </c>
      <c r="K167" s="14">
        <v>3</v>
      </c>
      <c r="L167" s="12">
        <v>0.14960000000000001</v>
      </c>
      <c r="M167" s="7">
        <v>0.89441654000000004</v>
      </c>
      <c r="N167" s="31">
        <v>0.65</v>
      </c>
      <c r="O167" s="14">
        <f>IFERROR(VLOOKUP($C167,'site totals'!$J$2:$K$607,2,FALSE),1)</f>
        <v>57625.775199999996</v>
      </c>
      <c r="P167" s="32" t="s">
        <v>91</v>
      </c>
      <c r="Q167" s="12">
        <v>0.27326925619999998</v>
      </c>
      <c r="R167" s="29">
        <v>0.14000000000000001</v>
      </c>
      <c r="S167" s="2">
        <f>IF($A167="site","",MIN(VLOOKUP($P167,margin_ranges!$A$5:$D$10,4,FALSE)/100,$Q167))</f>
        <v>0.27326925619999998</v>
      </c>
      <c r="T167" s="6">
        <f>IF(A167="placement",$J167*MIN($Q167,$S167),"")</f>
        <v>7.1050006611999992</v>
      </c>
      <c r="U167" s="6">
        <f>IF($A167="placement",T167,SUMIF($C$10:$C$6209,$C167,$T$10:$T$6209))</f>
        <v>7.1050006611999992</v>
      </c>
      <c r="V167" s="34">
        <f t="shared" si="6"/>
        <v>-0.15496425139534875</v>
      </c>
      <c r="W167" s="24"/>
      <c r="X167" s="2" t="str">
        <f>IFERROR(MIN(VLOOKUP($W167,margin_ranges!$A$5:$D$10,4,FALSE),$Q167*100)/100,"")</f>
        <v/>
      </c>
      <c r="Y167" s="6">
        <f t="shared" si="7"/>
        <v>7.1050006611999992</v>
      </c>
      <c r="Z167" s="6">
        <f>IF($A167="placement",Y167,SUMIF($C$10:$C$6209,$C167,$Y$10:$Y$6209))</f>
        <v>7.1050006611999992</v>
      </c>
      <c r="AA167" s="29">
        <f t="shared" si="8"/>
        <v>-0.15496425139534875</v>
      </c>
    </row>
    <row r="168" spans="1:27" hidden="1" x14ac:dyDescent="0.3">
      <c r="A168" s="8" t="s">
        <v>17</v>
      </c>
      <c r="B168" s="8" t="s">
        <v>9531</v>
      </c>
      <c r="C168" s="8" t="s">
        <v>9532</v>
      </c>
      <c r="D168" s="8" t="s">
        <v>9717</v>
      </c>
      <c r="E168" s="8" t="s">
        <v>9718</v>
      </c>
      <c r="F168" s="29">
        <v>0.13999999999999899</v>
      </c>
      <c r="G168" s="29">
        <v>0</v>
      </c>
      <c r="H168" s="30">
        <v>5.2470999999999997</v>
      </c>
      <c r="I168" s="30">
        <v>1.1642999999999999</v>
      </c>
      <c r="J168" s="14">
        <v>31</v>
      </c>
      <c r="K168" s="14">
        <v>3</v>
      </c>
      <c r="L168" s="12">
        <v>0.22189999999999999</v>
      </c>
      <c r="M168" s="7">
        <v>0.88382822000000005</v>
      </c>
      <c r="N168" s="31">
        <v>0.65</v>
      </c>
      <c r="O168" s="14">
        <f>IFERROR(VLOOKUP($C168,'site totals'!$J$2:$K$607,2,FALSE),1)</f>
        <v>57625.775199999996</v>
      </c>
      <c r="P168" s="32" t="s">
        <v>91</v>
      </c>
      <c r="Q168" s="12">
        <v>0.26456297200000001</v>
      </c>
      <c r="R168" s="29">
        <v>0.14000000000000001</v>
      </c>
      <c r="S168" s="2">
        <f>IF($A168="site","",MIN(VLOOKUP($P168,margin_ranges!$A$5:$D$10,4,FALSE)/100,$Q168))</f>
        <v>0.26456297200000001</v>
      </c>
      <c r="T168" s="6">
        <f>IF(A168="placement",$J168*MIN($Q168,$S168),"")</f>
        <v>8.201452132</v>
      </c>
      <c r="U168" s="6">
        <f>IF($A168="placement",T168,SUMIF($C$10:$C$6209,$C168,$T$10:$T$6209))</f>
        <v>8.201452132</v>
      </c>
      <c r="V168" s="34">
        <f t="shared" si="6"/>
        <v>-0.14484066511627902</v>
      </c>
      <c r="W168" s="24"/>
      <c r="X168" s="2" t="str">
        <f>IFERROR(MIN(VLOOKUP($W168,margin_ranges!$A$5:$D$10,4,FALSE),$Q168*100)/100,"")</f>
        <v/>
      </c>
      <c r="Y168" s="6">
        <f t="shared" si="7"/>
        <v>8.201452132</v>
      </c>
      <c r="Z168" s="6">
        <f>IF($A168="placement",Y168,SUMIF($C$10:$C$6209,$C168,$Y$10:$Y$6209))</f>
        <v>8.201452132</v>
      </c>
      <c r="AA168" s="29">
        <f t="shared" si="8"/>
        <v>-0.14484066511627902</v>
      </c>
    </row>
    <row r="169" spans="1:27" hidden="1" x14ac:dyDescent="0.3">
      <c r="A169" s="8" t="s">
        <v>17</v>
      </c>
      <c r="B169" s="8" t="s">
        <v>9531</v>
      </c>
      <c r="C169" s="8" t="s">
        <v>9532</v>
      </c>
      <c r="D169" s="8" t="s">
        <v>9759</v>
      </c>
      <c r="E169" s="8" t="s">
        <v>9760</v>
      </c>
      <c r="F169" s="29">
        <v>0.13999999999999899</v>
      </c>
      <c r="G169" s="29">
        <v>0</v>
      </c>
      <c r="H169" s="30">
        <v>6.5396000000000001</v>
      </c>
      <c r="I169" s="30">
        <v>1.0454000000000001</v>
      </c>
      <c r="J169" s="14">
        <v>27</v>
      </c>
      <c r="K169" s="14">
        <v>3</v>
      </c>
      <c r="L169" s="12">
        <v>0.15989999999999999</v>
      </c>
      <c r="M169" s="7">
        <v>0.87592238</v>
      </c>
      <c r="N169" s="31">
        <v>0.65</v>
      </c>
      <c r="O169" s="14">
        <f>IFERROR(VLOOKUP($C169,'site totals'!$J$2:$K$607,2,FALSE),1)</f>
        <v>57625.775199999996</v>
      </c>
      <c r="P169" s="32" t="s">
        <v>91</v>
      </c>
      <c r="Q169" s="12">
        <v>0.25792511699999998</v>
      </c>
      <c r="R169" s="29">
        <v>0.14000000000000001</v>
      </c>
      <c r="S169" s="2">
        <f>IF($A169="site","",MIN(VLOOKUP($P169,margin_ranges!$A$5:$D$10,4,FALSE)/100,$Q169))</f>
        <v>0.25792511699999998</v>
      </c>
      <c r="T169" s="6">
        <f>IF(A169="placement",$J169*MIN($Q169,$S169),"")</f>
        <v>6.9639781589999998</v>
      </c>
      <c r="U169" s="6">
        <f>IF($A169="placement",T169,SUMIF($C$10:$C$6209,$C169,$T$10:$T$6209))</f>
        <v>6.9639781589999998</v>
      </c>
      <c r="V169" s="34">
        <f t="shared" si="6"/>
        <v>-0.13712222906976734</v>
      </c>
      <c r="W169" s="24"/>
      <c r="X169" s="2" t="str">
        <f>IFERROR(MIN(VLOOKUP($W169,margin_ranges!$A$5:$D$10,4,FALSE),$Q169*100)/100,"")</f>
        <v/>
      </c>
      <c r="Y169" s="6">
        <f t="shared" si="7"/>
        <v>6.9639781589999998</v>
      </c>
      <c r="Z169" s="6">
        <f>IF($A169="placement",Y169,SUMIF($C$10:$C$6209,$C169,$Y$10:$Y$6209))</f>
        <v>6.9639781589999998</v>
      </c>
      <c r="AA169" s="29">
        <f t="shared" si="8"/>
        <v>-0.13712222906976734</v>
      </c>
    </row>
    <row r="170" spans="1:27" hidden="1" x14ac:dyDescent="0.3">
      <c r="A170" s="8" t="s">
        <v>17</v>
      </c>
      <c r="B170" s="8" t="s">
        <v>9531</v>
      </c>
      <c r="C170" s="8" t="s">
        <v>9532</v>
      </c>
      <c r="D170" s="8" t="s">
        <v>9631</v>
      </c>
      <c r="E170" s="8" t="s">
        <v>9632</v>
      </c>
      <c r="F170" s="29">
        <v>0.189999999999999</v>
      </c>
      <c r="G170" s="29">
        <v>0</v>
      </c>
      <c r="H170" s="30">
        <v>3.7869000000000002</v>
      </c>
      <c r="I170" s="30">
        <v>0.98529999999999995</v>
      </c>
      <c r="J170" s="14">
        <v>31</v>
      </c>
      <c r="K170" s="14">
        <v>5</v>
      </c>
      <c r="L170" s="12">
        <v>0.26019999999999999</v>
      </c>
      <c r="M170" s="7">
        <v>1.0512106699999999</v>
      </c>
      <c r="N170" s="31">
        <v>0.65</v>
      </c>
      <c r="O170" s="14">
        <f>IFERROR(VLOOKUP($C170,'site totals'!$J$2:$K$607,2,FALSE),1)</f>
        <v>57625.775199999996</v>
      </c>
      <c r="P170" s="32" t="s">
        <v>22</v>
      </c>
      <c r="Q170" s="12">
        <v>0.38166533339999997</v>
      </c>
      <c r="R170" s="29">
        <v>0.19</v>
      </c>
      <c r="S170" s="2">
        <f>IF($A170="site","",MIN(VLOOKUP($P170,margin_ranges!$A$5:$D$10,4,FALSE)/100,$Q170))</f>
        <v>0.29749999999999999</v>
      </c>
      <c r="T170" s="6">
        <f>IF(A170="placement",$J170*MIN($Q170,$S170),"")</f>
        <v>9.2225000000000001</v>
      </c>
      <c r="U170" s="6">
        <f>IF($A170="placement",T170,SUMIF($C$10:$C$6209,$C170,$T$10:$T$6209))</f>
        <v>9.2225000000000001</v>
      </c>
      <c r="V170" s="34">
        <f t="shared" si="6"/>
        <v>-0.13271604938271619</v>
      </c>
      <c r="W170" s="24"/>
      <c r="X170" s="2" t="str">
        <f>IFERROR(MIN(VLOOKUP($W170,margin_ranges!$A$5:$D$10,4,FALSE),$Q170*100)/100,"")</f>
        <v/>
      </c>
      <c r="Y170" s="6">
        <f t="shared" si="7"/>
        <v>9.2225000000000001</v>
      </c>
      <c r="Z170" s="6">
        <f>IF($A170="placement",Y170,SUMIF($C$10:$C$6209,$C170,$Y$10:$Y$6209))</f>
        <v>9.2225000000000001</v>
      </c>
      <c r="AA170" s="29">
        <f t="shared" si="8"/>
        <v>-0.13271604938271619</v>
      </c>
    </row>
    <row r="171" spans="1:27" hidden="1" x14ac:dyDescent="0.3">
      <c r="A171" s="8" t="s">
        <v>17</v>
      </c>
      <c r="B171" s="8" t="s">
        <v>9531</v>
      </c>
      <c r="C171" s="8" t="s">
        <v>9532</v>
      </c>
      <c r="D171" s="8" t="s">
        <v>9651</v>
      </c>
      <c r="E171" s="8" t="s">
        <v>9652</v>
      </c>
      <c r="F171" s="29">
        <v>0.189999999999999</v>
      </c>
      <c r="G171" s="29">
        <v>0</v>
      </c>
      <c r="H171" s="30">
        <v>3.7856999999999998</v>
      </c>
      <c r="I171" s="30">
        <v>0.99429999999999996</v>
      </c>
      <c r="J171" s="14">
        <v>31</v>
      </c>
      <c r="K171" s="14">
        <v>5</v>
      </c>
      <c r="L171" s="12">
        <v>0.2626</v>
      </c>
      <c r="M171" s="7">
        <v>1.05074713</v>
      </c>
      <c r="N171" s="31">
        <v>0.65</v>
      </c>
      <c r="O171" s="14">
        <f>IFERROR(VLOOKUP($C171,'site totals'!$J$2:$K$607,2,FALSE),1)</f>
        <v>57625.775199999996</v>
      </c>
      <c r="P171" s="32" t="s">
        <v>22</v>
      </c>
      <c r="Q171" s="12">
        <v>0.38139255049999998</v>
      </c>
      <c r="R171" s="29">
        <v>0.19</v>
      </c>
      <c r="S171" s="2">
        <f>IF($A171="site","",MIN(VLOOKUP($P171,margin_ranges!$A$5:$D$10,4,FALSE)/100,$Q171))</f>
        <v>0.29749999999999999</v>
      </c>
      <c r="T171" s="6">
        <f>IF(A171="placement",$J171*MIN($Q171,$S171),"")</f>
        <v>9.2225000000000001</v>
      </c>
      <c r="U171" s="6">
        <f>IF($A171="placement",T171,SUMIF($C$10:$C$6209,$C171,$T$10:$T$6209))</f>
        <v>9.2225000000000001</v>
      </c>
      <c r="V171" s="34">
        <f t="shared" si="6"/>
        <v>-0.13271604938271619</v>
      </c>
      <c r="W171" s="24"/>
      <c r="X171" s="2" t="str">
        <f>IFERROR(MIN(VLOOKUP($W171,margin_ranges!$A$5:$D$10,4,FALSE),$Q171*100)/100,"")</f>
        <v/>
      </c>
      <c r="Y171" s="6">
        <f t="shared" si="7"/>
        <v>9.2225000000000001</v>
      </c>
      <c r="Z171" s="6">
        <f>IF($A171="placement",Y171,SUMIF($C$10:$C$6209,$C171,$Y$10:$Y$6209))</f>
        <v>9.2225000000000001</v>
      </c>
      <c r="AA171" s="29">
        <f t="shared" si="8"/>
        <v>-0.13271604938271619</v>
      </c>
    </row>
    <row r="172" spans="1:27" hidden="1" x14ac:dyDescent="0.3">
      <c r="A172" s="8" t="s">
        <v>17</v>
      </c>
      <c r="B172" s="8" t="s">
        <v>9531</v>
      </c>
      <c r="C172" s="8" t="s">
        <v>9532</v>
      </c>
      <c r="D172" s="8" t="s">
        <v>9571</v>
      </c>
      <c r="E172" s="8" t="s">
        <v>9572</v>
      </c>
      <c r="F172" s="29">
        <v>0.19</v>
      </c>
      <c r="G172" s="29">
        <v>0</v>
      </c>
      <c r="H172" s="30">
        <v>7.6303999999999998</v>
      </c>
      <c r="I172" s="30">
        <v>2.7618999999999998</v>
      </c>
      <c r="J172" s="14">
        <v>70</v>
      </c>
      <c r="K172" s="14">
        <v>11</v>
      </c>
      <c r="L172" s="12">
        <v>0.36199999999999999</v>
      </c>
      <c r="M172" s="7">
        <v>0.84880648000000003</v>
      </c>
      <c r="N172" s="31">
        <v>0.4</v>
      </c>
      <c r="O172" s="14">
        <f>IFERROR(VLOOKUP($C172,'site totals'!$J$2:$K$607,2,FALSE),1)</f>
        <v>57625.775199999996</v>
      </c>
      <c r="P172" s="32" t="s">
        <v>22</v>
      </c>
      <c r="Q172" s="12">
        <v>0.52875006089999999</v>
      </c>
      <c r="R172" s="29">
        <v>0.19</v>
      </c>
      <c r="S172" s="2">
        <f>IF($A172="site","",MIN(VLOOKUP($P172,margin_ranges!$A$5:$D$10,4,FALSE)/100,$Q172))</f>
        <v>0.29749999999999999</v>
      </c>
      <c r="T172" s="6">
        <f>IF(A172="placement",$J172*MIN($Q172,$S172),"")</f>
        <v>20.824999999999999</v>
      </c>
      <c r="U172" s="6">
        <f>IF($A172="placement",T172,SUMIF($C$10:$C$6209,$C172,$T$10:$T$6209))</f>
        <v>20.824999999999999</v>
      </c>
      <c r="V172" s="34">
        <f t="shared" si="6"/>
        <v>-0.13271604938271619</v>
      </c>
      <c r="W172" s="24"/>
      <c r="X172" s="2" t="str">
        <f>IFERROR(MIN(VLOOKUP($W172,margin_ranges!$A$5:$D$10,4,FALSE),$Q172*100)/100,"")</f>
        <v/>
      </c>
      <c r="Y172" s="6">
        <f t="shared" si="7"/>
        <v>20.824999999999999</v>
      </c>
      <c r="Z172" s="6">
        <f>IF($A172="placement",Y172,SUMIF($C$10:$C$6209,$C172,$Y$10:$Y$6209))</f>
        <v>20.824999999999999</v>
      </c>
      <c r="AA172" s="29">
        <f t="shared" si="8"/>
        <v>-0.13271604938271619</v>
      </c>
    </row>
    <row r="173" spans="1:27" hidden="1" x14ac:dyDescent="0.3">
      <c r="A173" s="8" t="s">
        <v>17</v>
      </c>
      <c r="B173" s="8" t="s">
        <v>9531</v>
      </c>
      <c r="C173" s="8" t="s">
        <v>9532</v>
      </c>
      <c r="D173" s="8" t="s">
        <v>9623</v>
      </c>
      <c r="E173" s="8" t="s">
        <v>9624</v>
      </c>
      <c r="F173" s="29">
        <v>0.19</v>
      </c>
      <c r="G173" s="29">
        <v>0</v>
      </c>
      <c r="H173" s="30">
        <v>8.7429000000000006</v>
      </c>
      <c r="I173" s="30">
        <v>3.9599000000000002</v>
      </c>
      <c r="J173" s="14">
        <v>92</v>
      </c>
      <c r="K173" s="14">
        <v>14</v>
      </c>
      <c r="L173" s="12">
        <v>0.45290000000000002</v>
      </c>
      <c r="M173" s="7">
        <v>0.77431411000000006</v>
      </c>
      <c r="N173" s="31">
        <v>0.4</v>
      </c>
      <c r="O173" s="14">
        <f>IFERROR(VLOOKUP($C173,'site totals'!$J$2:$K$607,2,FALSE),1)</f>
        <v>57625.775199999996</v>
      </c>
      <c r="P173" s="32" t="s">
        <v>22</v>
      </c>
      <c r="Q173" s="12">
        <v>0.48341377959999998</v>
      </c>
      <c r="R173" s="29">
        <v>0.19</v>
      </c>
      <c r="S173" s="2">
        <f>IF($A173="site","",MIN(VLOOKUP($P173,margin_ranges!$A$5:$D$10,4,FALSE)/100,$Q173))</f>
        <v>0.29749999999999999</v>
      </c>
      <c r="T173" s="6">
        <f>IF(A173="placement",$J173*MIN($Q173,$S173),"")</f>
        <v>27.369999999999997</v>
      </c>
      <c r="U173" s="6">
        <f>IF($A173="placement",T173,SUMIF($C$10:$C$6209,$C173,$T$10:$T$6209))</f>
        <v>27.369999999999997</v>
      </c>
      <c r="V173" s="34">
        <f t="shared" si="6"/>
        <v>-0.13271604938271619</v>
      </c>
      <c r="W173" s="24"/>
      <c r="X173" s="2" t="str">
        <f>IFERROR(MIN(VLOOKUP($W173,margin_ranges!$A$5:$D$10,4,FALSE),$Q173*100)/100,"")</f>
        <v/>
      </c>
      <c r="Y173" s="6">
        <f t="shared" si="7"/>
        <v>27.369999999999997</v>
      </c>
      <c r="Z173" s="6">
        <f>IF($A173="placement",Y173,SUMIF($C$10:$C$6209,$C173,$Y$10:$Y$6209))</f>
        <v>27.369999999999997</v>
      </c>
      <c r="AA173" s="29">
        <f t="shared" si="8"/>
        <v>-0.13271604938271619</v>
      </c>
    </row>
    <row r="174" spans="1:27" hidden="1" x14ac:dyDescent="0.3">
      <c r="A174" s="8" t="s">
        <v>17</v>
      </c>
      <c r="B174" s="8" t="s">
        <v>9531</v>
      </c>
      <c r="C174" s="8" t="s">
        <v>9532</v>
      </c>
      <c r="D174" s="8" t="s">
        <v>9603</v>
      </c>
      <c r="E174" s="8" t="s">
        <v>9604</v>
      </c>
      <c r="F174" s="29">
        <v>0.19</v>
      </c>
      <c r="G174" s="29">
        <v>0</v>
      </c>
      <c r="H174" s="30">
        <v>1.611</v>
      </c>
      <c r="I174" s="30">
        <v>0.1903</v>
      </c>
      <c r="J174" s="14">
        <v>8</v>
      </c>
      <c r="K174" s="14">
        <v>1</v>
      </c>
      <c r="L174" s="12">
        <v>0.1181</v>
      </c>
      <c r="M174" s="7">
        <v>1.3581081100000001</v>
      </c>
      <c r="N174" s="31">
        <v>0.75</v>
      </c>
      <c r="O174" s="14">
        <f>IFERROR(VLOOKUP($C174,'site totals'!$J$2:$K$607,2,FALSE),1)</f>
        <v>57625.775199999996</v>
      </c>
      <c r="P174" s="32" t="s">
        <v>91</v>
      </c>
      <c r="Q174" s="12">
        <v>0.44776119399999997</v>
      </c>
      <c r="R174" s="29">
        <v>0.19</v>
      </c>
      <c r="S174" s="2">
        <f>IF($A174="site","",MIN(VLOOKUP($P174,margin_ranges!$A$5:$D$10,4,FALSE)/100,$Q174))</f>
        <v>0.29749999999999999</v>
      </c>
      <c r="T174" s="6">
        <f>IF(A174="placement",$J174*MIN($Q174,$S174),"")</f>
        <v>2.38</v>
      </c>
      <c r="U174" s="6">
        <f>IF($A174="placement",T174,SUMIF($C$10:$C$6209,$C174,$T$10:$T$6209))</f>
        <v>2.38</v>
      </c>
      <c r="V174" s="34">
        <f t="shared" si="6"/>
        <v>-0.13271604938271608</v>
      </c>
      <c r="W174" s="24"/>
      <c r="X174" s="2" t="str">
        <f>IFERROR(MIN(VLOOKUP($W174,margin_ranges!$A$5:$D$10,4,FALSE),$Q174*100)/100,"")</f>
        <v/>
      </c>
      <c r="Y174" s="6">
        <f t="shared" si="7"/>
        <v>2.38</v>
      </c>
      <c r="Z174" s="6">
        <f>IF($A174="placement",Y174,SUMIF($C$10:$C$6209,$C174,$Y$10:$Y$6209))</f>
        <v>2.38</v>
      </c>
      <c r="AA174" s="29">
        <f t="shared" si="8"/>
        <v>-0.13271604938271608</v>
      </c>
    </row>
    <row r="175" spans="1:27" hidden="1" x14ac:dyDescent="0.3">
      <c r="A175" s="8" t="s">
        <v>17</v>
      </c>
      <c r="B175" s="8" t="s">
        <v>9531</v>
      </c>
      <c r="C175" s="8" t="s">
        <v>9532</v>
      </c>
      <c r="D175" s="8" t="s">
        <v>9613</v>
      </c>
      <c r="E175" s="8" t="s">
        <v>9614</v>
      </c>
      <c r="F175" s="29">
        <v>0.19</v>
      </c>
      <c r="G175" s="29">
        <v>0</v>
      </c>
      <c r="H175" s="30">
        <v>1.6178999999999999</v>
      </c>
      <c r="I175" s="30">
        <v>0.2379</v>
      </c>
      <c r="J175" s="14">
        <v>8</v>
      </c>
      <c r="K175" s="14">
        <v>1</v>
      </c>
      <c r="L175" s="12">
        <v>0.14710000000000001</v>
      </c>
      <c r="M175" s="7">
        <v>1.1102972099999999</v>
      </c>
      <c r="N175" s="31">
        <v>0.3</v>
      </c>
      <c r="O175" s="14">
        <f>IFERROR(VLOOKUP($C175,'site totals'!$J$2:$K$607,2,FALSE),1)</f>
        <v>57625.775199999996</v>
      </c>
      <c r="P175" s="32" t="s">
        <v>91</v>
      </c>
      <c r="Q175" s="12">
        <v>0.72980207659999996</v>
      </c>
      <c r="R175" s="29">
        <v>0.19</v>
      </c>
      <c r="S175" s="2">
        <f>IF($A175="site","",MIN(VLOOKUP($P175,margin_ranges!$A$5:$D$10,4,FALSE)/100,$Q175))</f>
        <v>0.29749999999999999</v>
      </c>
      <c r="T175" s="6">
        <f>IF(A175="placement",$J175*MIN($Q175,$S175),"")</f>
        <v>2.38</v>
      </c>
      <c r="U175" s="6">
        <f>IF($A175="placement",T175,SUMIF($C$10:$C$6209,$C175,$T$10:$T$6209))</f>
        <v>2.38</v>
      </c>
      <c r="V175" s="34">
        <f t="shared" si="6"/>
        <v>-0.13271604938271608</v>
      </c>
      <c r="W175" s="24"/>
      <c r="X175" s="2" t="str">
        <f>IFERROR(MIN(VLOOKUP($W175,margin_ranges!$A$5:$D$10,4,FALSE),$Q175*100)/100,"")</f>
        <v/>
      </c>
      <c r="Y175" s="6">
        <f t="shared" si="7"/>
        <v>2.38</v>
      </c>
      <c r="Z175" s="6">
        <f>IF($A175="placement",Y175,SUMIF($C$10:$C$6209,$C175,$Y$10:$Y$6209))</f>
        <v>2.38</v>
      </c>
      <c r="AA175" s="29">
        <f t="shared" si="8"/>
        <v>-0.13271604938271608</v>
      </c>
    </row>
    <row r="176" spans="1:27" hidden="1" x14ac:dyDescent="0.3">
      <c r="A176" s="8" t="s">
        <v>17</v>
      </c>
      <c r="B176" s="8" t="s">
        <v>9531</v>
      </c>
      <c r="C176" s="8" t="s">
        <v>9532</v>
      </c>
      <c r="D176" s="8" t="s">
        <v>9675</v>
      </c>
      <c r="E176" s="8" t="s">
        <v>9676</v>
      </c>
      <c r="F176" s="29">
        <v>0.19</v>
      </c>
      <c r="G176" s="29">
        <v>0</v>
      </c>
      <c r="H176" s="30">
        <v>2.1795</v>
      </c>
      <c r="I176" s="30">
        <v>0.29389999999999999</v>
      </c>
      <c r="J176" s="14">
        <v>8</v>
      </c>
      <c r="K176" s="14">
        <v>1</v>
      </c>
      <c r="L176" s="12">
        <v>0.1348</v>
      </c>
      <c r="M176" s="7">
        <v>0.87554690999999996</v>
      </c>
      <c r="N176" s="31">
        <v>0.4</v>
      </c>
      <c r="O176" s="14">
        <f>IFERROR(VLOOKUP($C176,'site totals'!$J$2:$K$607,2,FALSE),1)</f>
        <v>57625.775199999996</v>
      </c>
      <c r="P176" s="32" t="s">
        <v>22</v>
      </c>
      <c r="Q176" s="12">
        <v>0.54314269849999997</v>
      </c>
      <c r="R176" s="29">
        <v>0.19</v>
      </c>
      <c r="S176" s="2">
        <f>IF($A176="site","",MIN(VLOOKUP($P176,margin_ranges!$A$5:$D$10,4,FALSE)/100,$Q176))</f>
        <v>0.29749999999999999</v>
      </c>
      <c r="T176" s="6">
        <f>IF(A176="placement",$J176*MIN($Q176,$S176),"")</f>
        <v>2.38</v>
      </c>
      <c r="U176" s="6">
        <f>IF($A176="placement",T176,SUMIF($C$10:$C$6209,$C176,$T$10:$T$6209))</f>
        <v>2.38</v>
      </c>
      <c r="V176" s="34">
        <f t="shared" si="6"/>
        <v>-0.13271604938271608</v>
      </c>
      <c r="W176" s="24"/>
      <c r="X176" s="2" t="str">
        <f>IFERROR(MIN(VLOOKUP($W176,margin_ranges!$A$5:$D$10,4,FALSE),$Q176*100)/100,"")</f>
        <v/>
      </c>
      <c r="Y176" s="6">
        <f t="shared" si="7"/>
        <v>2.38</v>
      </c>
      <c r="Z176" s="6">
        <f>IF($A176="placement",Y176,SUMIF($C$10:$C$6209,$C176,$Y$10:$Y$6209))</f>
        <v>2.38</v>
      </c>
      <c r="AA176" s="29">
        <f t="shared" si="8"/>
        <v>-0.13271604938271608</v>
      </c>
    </row>
    <row r="177" spans="1:27" hidden="1" x14ac:dyDescent="0.3">
      <c r="A177" s="8" t="s">
        <v>17</v>
      </c>
      <c r="B177" s="8" t="s">
        <v>9531</v>
      </c>
      <c r="C177" s="8" t="s">
        <v>9532</v>
      </c>
      <c r="D177" s="8" t="s">
        <v>9567</v>
      </c>
      <c r="E177" s="8" t="s">
        <v>9568</v>
      </c>
      <c r="F177" s="29">
        <v>0.19</v>
      </c>
      <c r="G177" s="29">
        <v>0</v>
      </c>
      <c r="H177" s="30">
        <v>2.194</v>
      </c>
      <c r="I177" s="30">
        <v>0.53990000000000005</v>
      </c>
      <c r="J177" s="14">
        <v>12</v>
      </c>
      <c r="K177" s="14">
        <v>2</v>
      </c>
      <c r="L177" s="12">
        <v>0.24610000000000001</v>
      </c>
      <c r="M177" s="7">
        <v>0.75216298000000004</v>
      </c>
      <c r="N177" s="31">
        <v>0.3</v>
      </c>
      <c r="O177" s="14">
        <f>IFERROR(VLOOKUP($C177,'site totals'!$J$2:$K$607,2,FALSE),1)</f>
        <v>57625.775199999996</v>
      </c>
      <c r="P177" s="32" t="s">
        <v>22</v>
      </c>
      <c r="Q177" s="12">
        <v>0.60115027440000002</v>
      </c>
      <c r="R177" s="29">
        <v>0.19</v>
      </c>
      <c r="S177" s="2">
        <f>IF($A177="site","",MIN(VLOOKUP($P177,margin_ranges!$A$5:$D$10,4,FALSE)/100,$Q177))</f>
        <v>0.29749999999999999</v>
      </c>
      <c r="T177" s="6">
        <f>IF(A177="placement",$J177*MIN($Q177,$S177),"")</f>
        <v>3.57</v>
      </c>
      <c r="U177" s="6">
        <f>IF($A177="placement",T177,SUMIF($C$10:$C$6209,$C177,$T$10:$T$6209))</f>
        <v>3.57</v>
      </c>
      <c r="V177" s="34">
        <f t="shared" si="6"/>
        <v>-0.13271604938271608</v>
      </c>
      <c r="W177" s="24"/>
      <c r="X177" s="2" t="str">
        <f>IFERROR(MIN(VLOOKUP($W177,margin_ranges!$A$5:$D$10,4,FALSE),$Q177*100)/100,"")</f>
        <v/>
      </c>
      <c r="Y177" s="6">
        <f t="shared" si="7"/>
        <v>3.57</v>
      </c>
      <c r="Z177" s="6">
        <f>IF($A177="placement",Y177,SUMIF($C$10:$C$6209,$C177,$Y$10:$Y$6209))</f>
        <v>3.57</v>
      </c>
      <c r="AA177" s="29">
        <f t="shared" si="8"/>
        <v>-0.13271604938271608</v>
      </c>
    </row>
    <row r="178" spans="1:27" hidden="1" x14ac:dyDescent="0.3">
      <c r="A178" s="8" t="s">
        <v>17</v>
      </c>
      <c r="B178" s="8" t="s">
        <v>9531</v>
      </c>
      <c r="C178" s="8" t="s">
        <v>9532</v>
      </c>
      <c r="D178" s="8" t="s">
        <v>9639</v>
      </c>
      <c r="E178" s="8" t="s">
        <v>9640</v>
      </c>
      <c r="F178" s="29">
        <v>0.19</v>
      </c>
      <c r="G178" s="29">
        <v>0</v>
      </c>
      <c r="H178" s="30">
        <v>2.1859000000000002</v>
      </c>
      <c r="I178" s="30">
        <v>0.49740000000000001</v>
      </c>
      <c r="J178" s="14">
        <v>16</v>
      </c>
      <c r="K178" s="14">
        <v>2</v>
      </c>
      <c r="L178" s="12">
        <v>0.2276</v>
      </c>
      <c r="M178" s="7">
        <v>1.0565192400000001</v>
      </c>
      <c r="N178" s="31">
        <v>0.7</v>
      </c>
      <c r="O178" s="14">
        <f>IFERROR(VLOOKUP($C178,'site totals'!$J$2:$K$607,2,FALSE),1)</f>
        <v>57625.775199999996</v>
      </c>
      <c r="P178" s="32" t="s">
        <v>22</v>
      </c>
      <c r="Q178" s="12">
        <v>0.33744699360000002</v>
      </c>
      <c r="R178" s="29">
        <v>0.19</v>
      </c>
      <c r="S178" s="2">
        <f>IF($A178="site","",MIN(VLOOKUP($P178,margin_ranges!$A$5:$D$10,4,FALSE)/100,$Q178))</f>
        <v>0.29749999999999999</v>
      </c>
      <c r="T178" s="6">
        <f>IF(A178="placement",$J178*MIN($Q178,$S178),"")</f>
        <v>4.76</v>
      </c>
      <c r="U178" s="6">
        <f>IF($A178="placement",T178,SUMIF($C$10:$C$6209,$C178,$T$10:$T$6209))</f>
        <v>4.76</v>
      </c>
      <c r="V178" s="34">
        <f t="shared" si="6"/>
        <v>-0.13271604938271608</v>
      </c>
      <c r="W178" s="24"/>
      <c r="X178" s="2" t="str">
        <f>IFERROR(MIN(VLOOKUP($W178,margin_ranges!$A$5:$D$10,4,FALSE),$Q178*100)/100,"")</f>
        <v/>
      </c>
      <c r="Y178" s="6">
        <f t="shared" si="7"/>
        <v>4.76</v>
      </c>
      <c r="Z178" s="6">
        <f>IF($A178="placement",Y178,SUMIF($C$10:$C$6209,$C178,$Y$10:$Y$6209))</f>
        <v>4.76</v>
      </c>
      <c r="AA178" s="29">
        <f t="shared" si="8"/>
        <v>-0.13271604938271608</v>
      </c>
    </row>
    <row r="179" spans="1:27" hidden="1" x14ac:dyDescent="0.3">
      <c r="A179" s="8" t="s">
        <v>17</v>
      </c>
      <c r="B179" s="8" t="s">
        <v>9531</v>
      </c>
      <c r="C179" s="8" t="s">
        <v>9532</v>
      </c>
      <c r="D179" s="8" t="s">
        <v>9677</v>
      </c>
      <c r="E179" s="8" t="s">
        <v>9678</v>
      </c>
      <c r="F179" s="29">
        <v>0.19</v>
      </c>
      <c r="G179" s="29">
        <v>0</v>
      </c>
      <c r="H179" s="30">
        <v>2.1850000000000001</v>
      </c>
      <c r="I179" s="30">
        <v>0.52329999999999999</v>
      </c>
      <c r="J179" s="14">
        <v>16</v>
      </c>
      <c r="K179" s="14">
        <v>3</v>
      </c>
      <c r="L179" s="12">
        <v>0.23949999999999999</v>
      </c>
      <c r="M179" s="7">
        <v>1.03478023</v>
      </c>
      <c r="N179" s="31">
        <v>0.7</v>
      </c>
      <c r="O179" s="14">
        <f>IFERROR(VLOOKUP($C179,'site totals'!$J$2:$K$607,2,FALSE),1)</f>
        <v>57625.775199999996</v>
      </c>
      <c r="P179" s="32" t="s">
        <v>22</v>
      </c>
      <c r="Q179" s="12">
        <v>0.32352785989999999</v>
      </c>
      <c r="R179" s="29">
        <v>0.19</v>
      </c>
      <c r="S179" s="2">
        <f>IF($A179="site","",MIN(VLOOKUP($P179,margin_ranges!$A$5:$D$10,4,FALSE)/100,$Q179))</f>
        <v>0.29749999999999999</v>
      </c>
      <c r="T179" s="6">
        <f>IF(A179="placement",$J179*MIN($Q179,$S179),"")</f>
        <v>4.76</v>
      </c>
      <c r="U179" s="6">
        <f>IF($A179="placement",T179,SUMIF($C$10:$C$6209,$C179,$T$10:$T$6209))</f>
        <v>4.76</v>
      </c>
      <c r="V179" s="34">
        <f t="shared" si="6"/>
        <v>-0.13271604938271608</v>
      </c>
      <c r="W179" s="24"/>
      <c r="X179" s="2" t="str">
        <f>IFERROR(MIN(VLOOKUP($W179,margin_ranges!$A$5:$D$10,4,FALSE),$Q179*100)/100,"")</f>
        <v/>
      </c>
      <c r="Y179" s="6">
        <f t="shared" si="7"/>
        <v>4.76</v>
      </c>
      <c r="Z179" s="6">
        <f>IF($A179="placement",Y179,SUMIF($C$10:$C$6209,$C179,$Y$10:$Y$6209))</f>
        <v>4.76</v>
      </c>
      <c r="AA179" s="29">
        <f t="shared" si="8"/>
        <v>-0.13271604938271608</v>
      </c>
    </row>
    <row r="180" spans="1:27" hidden="1" x14ac:dyDescent="0.3">
      <c r="A180" s="8" t="s">
        <v>17</v>
      </c>
      <c r="B180" s="8" t="s">
        <v>9531</v>
      </c>
      <c r="C180" s="8" t="s">
        <v>9532</v>
      </c>
      <c r="D180" s="8" t="s">
        <v>9575</v>
      </c>
      <c r="E180" s="8" t="s">
        <v>9576</v>
      </c>
      <c r="F180" s="29">
        <v>0.189999999999999</v>
      </c>
      <c r="G180" s="29">
        <v>0</v>
      </c>
      <c r="H180" s="30">
        <v>2.1916000000000002</v>
      </c>
      <c r="I180" s="30">
        <v>0.51060000000000005</v>
      </c>
      <c r="J180" s="14">
        <v>16</v>
      </c>
      <c r="K180" s="14">
        <v>3</v>
      </c>
      <c r="L180" s="12">
        <v>0.23300000000000001</v>
      </c>
      <c r="M180" s="7">
        <v>1.0535179699999999</v>
      </c>
      <c r="N180" s="31">
        <v>0.7</v>
      </c>
      <c r="O180" s="14">
        <f>IFERROR(VLOOKUP($C180,'site totals'!$J$2:$K$607,2,FALSE),1)</f>
        <v>57625.775199999996</v>
      </c>
      <c r="P180" s="32" t="s">
        <v>22</v>
      </c>
      <c r="Q180" s="12">
        <v>0.3355595093</v>
      </c>
      <c r="R180" s="29">
        <v>0.19</v>
      </c>
      <c r="S180" s="2">
        <f>IF($A180="site","",MIN(VLOOKUP($P180,margin_ranges!$A$5:$D$10,4,FALSE)/100,$Q180))</f>
        <v>0.29749999999999999</v>
      </c>
      <c r="T180" s="6">
        <f>IF(A180="placement",$J180*MIN($Q180,$S180),"")</f>
        <v>4.76</v>
      </c>
      <c r="U180" s="6">
        <f>IF($A180="placement",T180,SUMIF($C$10:$C$6209,$C180,$T$10:$T$6209))</f>
        <v>4.76</v>
      </c>
      <c r="V180" s="34">
        <f t="shared" si="6"/>
        <v>-0.13271604938271608</v>
      </c>
      <c r="W180" s="24"/>
      <c r="X180" s="2" t="str">
        <f>IFERROR(MIN(VLOOKUP($W180,margin_ranges!$A$5:$D$10,4,FALSE),$Q180*100)/100,"")</f>
        <v/>
      </c>
      <c r="Y180" s="6">
        <f t="shared" si="7"/>
        <v>4.76</v>
      </c>
      <c r="Z180" s="6">
        <f>IF($A180="placement",Y180,SUMIF($C$10:$C$6209,$C180,$Y$10:$Y$6209))</f>
        <v>4.76</v>
      </c>
      <c r="AA180" s="29">
        <f t="shared" si="8"/>
        <v>-0.13271604938271608</v>
      </c>
    </row>
    <row r="181" spans="1:27" hidden="1" x14ac:dyDescent="0.3">
      <c r="A181" s="8" t="s">
        <v>17</v>
      </c>
      <c r="B181" s="8" t="s">
        <v>9531</v>
      </c>
      <c r="C181" s="8" t="s">
        <v>9532</v>
      </c>
      <c r="D181" s="8" t="s">
        <v>9637</v>
      </c>
      <c r="E181" s="8" t="s">
        <v>9638</v>
      </c>
      <c r="F181" s="29">
        <v>0.189999999999999</v>
      </c>
      <c r="G181" s="29">
        <v>0</v>
      </c>
      <c r="H181" s="30">
        <v>2.1863999999999999</v>
      </c>
      <c r="I181" s="30">
        <v>0.50739999999999996</v>
      </c>
      <c r="J181" s="14">
        <v>16</v>
      </c>
      <c r="K181" s="14">
        <v>3</v>
      </c>
      <c r="L181" s="12">
        <v>0.2321</v>
      </c>
      <c r="M181" s="7">
        <v>1.04915541</v>
      </c>
      <c r="N181" s="31">
        <v>0.7</v>
      </c>
      <c r="O181" s="14">
        <f>IFERROR(VLOOKUP($C181,'site totals'!$J$2:$K$607,2,FALSE),1)</f>
        <v>57625.775199999996</v>
      </c>
      <c r="P181" s="32" t="s">
        <v>22</v>
      </c>
      <c r="Q181" s="12">
        <v>0.33279665110000001</v>
      </c>
      <c r="R181" s="29">
        <v>0.19</v>
      </c>
      <c r="S181" s="2">
        <f>IF($A181="site","",MIN(VLOOKUP($P181,margin_ranges!$A$5:$D$10,4,FALSE)/100,$Q181))</f>
        <v>0.29749999999999999</v>
      </c>
      <c r="T181" s="6">
        <f>IF(A181="placement",$J181*MIN($Q181,$S181),"")</f>
        <v>4.76</v>
      </c>
      <c r="U181" s="6">
        <f>IF($A181="placement",T181,SUMIF($C$10:$C$6209,$C181,$T$10:$T$6209))</f>
        <v>4.76</v>
      </c>
      <c r="V181" s="34">
        <f t="shared" si="6"/>
        <v>-0.13271604938271608</v>
      </c>
      <c r="W181" s="24"/>
      <c r="X181" s="2" t="str">
        <f>IFERROR(MIN(VLOOKUP($W181,margin_ranges!$A$5:$D$10,4,FALSE),$Q181*100)/100,"")</f>
        <v/>
      </c>
      <c r="Y181" s="6">
        <f t="shared" si="7"/>
        <v>4.76</v>
      </c>
      <c r="Z181" s="6">
        <f>IF($A181="placement",Y181,SUMIF($C$10:$C$6209,$C181,$Y$10:$Y$6209))</f>
        <v>4.76</v>
      </c>
      <c r="AA181" s="29">
        <f t="shared" si="8"/>
        <v>-0.13271604938271608</v>
      </c>
    </row>
    <row r="182" spans="1:27" hidden="1" x14ac:dyDescent="0.3">
      <c r="A182" s="8" t="s">
        <v>17</v>
      </c>
      <c r="B182" s="8" t="s">
        <v>9531</v>
      </c>
      <c r="C182" s="8" t="s">
        <v>9532</v>
      </c>
      <c r="D182" s="8" t="s">
        <v>9713</v>
      </c>
      <c r="E182" s="8" t="s">
        <v>9714</v>
      </c>
      <c r="F182" s="29">
        <v>0.19</v>
      </c>
      <c r="G182" s="29">
        <v>0</v>
      </c>
      <c r="H182" s="30">
        <v>3.7799</v>
      </c>
      <c r="I182" s="30">
        <v>0.71779999999999999</v>
      </c>
      <c r="J182" s="14">
        <v>24</v>
      </c>
      <c r="K182" s="14">
        <v>4</v>
      </c>
      <c r="L182" s="12">
        <v>0.18990000000000001</v>
      </c>
      <c r="M182" s="7">
        <v>1.0979002899999999</v>
      </c>
      <c r="N182" s="31">
        <v>0.65</v>
      </c>
      <c r="O182" s="14">
        <f>IFERROR(VLOOKUP($C182,'site totals'!$J$2:$K$607,2,FALSE),1)</f>
        <v>57625.775199999996</v>
      </c>
      <c r="P182" s="32" t="s">
        <v>22</v>
      </c>
      <c r="Q182" s="12">
        <v>0.40796080779999999</v>
      </c>
      <c r="R182" s="29">
        <v>0.19</v>
      </c>
      <c r="S182" s="2">
        <f>IF($A182="site","",MIN(VLOOKUP($P182,margin_ranges!$A$5:$D$10,4,FALSE)/100,$Q182))</f>
        <v>0.29749999999999999</v>
      </c>
      <c r="T182" s="6">
        <f>IF(A182="placement",$J182*MIN($Q182,$S182),"")</f>
        <v>7.14</v>
      </c>
      <c r="U182" s="6">
        <f>IF($A182="placement",T182,SUMIF($C$10:$C$6209,$C182,$T$10:$T$6209))</f>
        <v>7.14</v>
      </c>
      <c r="V182" s="34">
        <f t="shared" si="6"/>
        <v>-0.13271604938271608</v>
      </c>
      <c r="W182" s="24"/>
      <c r="X182" s="2" t="str">
        <f>IFERROR(MIN(VLOOKUP($W182,margin_ranges!$A$5:$D$10,4,FALSE),$Q182*100)/100,"")</f>
        <v/>
      </c>
      <c r="Y182" s="6">
        <f t="shared" si="7"/>
        <v>7.14</v>
      </c>
      <c r="Z182" s="6">
        <f>IF($A182="placement",Y182,SUMIF($C$10:$C$6209,$C182,$Y$10:$Y$6209))</f>
        <v>7.14</v>
      </c>
      <c r="AA182" s="29">
        <f t="shared" si="8"/>
        <v>-0.13271604938271608</v>
      </c>
    </row>
    <row r="183" spans="1:27" hidden="1" x14ac:dyDescent="0.3">
      <c r="A183" s="8" t="s">
        <v>17</v>
      </c>
      <c r="B183" s="8" t="s">
        <v>9531</v>
      </c>
      <c r="C183" s="8" t="s">
        <v>9532</v>
      </c>
      <c r="D183" s="8" t="s">
        <v>9731</v>
      </c>
      <c r="E183" s="8" t="s">
        <v>9732</v>
      </c>
      <c r="F183" s="29">
        <v>0.19</v>
      </c>
      <c r="G183" s="29">
        <v>0</v>
      </c>
      <c r="H183" s="30">
        <v>3.7791000000000001</v>
      </c>
      <c r="I183" s="30">
        <v>0.80840000000000001</v>
      </c>
      <c r="J183" s="14">
        <v>26</v>
      </c>
      <c r="K183" s="14">
        <v>4</v>
      </c>
      <c r="L183" s="12">
        <v>0.21390000000000001</v>
      </c>
      <c r="M183" s="7">
        <v>1.08477512</v>
      </c>
      <c r="N183" s="31">
        <v>0.65</v>
      </c>
      <c r="O183" s="14">
        <f>IFERROR(VLOOKUP($C183,'site totals'!$J$2:$K$607,2,FALSE),1)</f>
        <v>57625.775199999996</v>
      </c>
      <c r="P183" s="32" t="s">
        <v>22</v>
      </c>
      <c r="Q183" s="12">
        <v>0.40079746510000003</v>
      </c>
      <c r="R183" s="29">
        <v>0.19</v>
      </c>
      <c r="S183" s="2">
        <f>IF($A183="site","",MIN(VLOOKUP($P183,margin_ranges!$A$5:$D$10,4,FALSE)/100,$Q183))</f>
        <v>0.29749999999999999</v>
      </c>
      <c r="T183" s="6">
        <f>IF(A183="placement",$J183*MIN($Q183,$S183),"")</f>
        <v>7.7349999999999994</v>
      </c>
      <c r="U183" s="6">
        <f>IF($A183="placement",T183,SUMIF($C$10:$C$6209,$C183,$T$10:$T$6209))</f>
        <v>7.7349999999999994</v>
      </c>
      <c r="V183" s="34">
        <f t="shared" si="6"/>
        <v>-0.13271604938271608</v>
      </c>
      <c r="W183" s="24"/>
      <c r="X183" s="2" t="str">
        <f>IFERROR(MIN(VLOOKUP($W183,margin_ranges!$A$5:$D$10,4,FALSE),$Q183*100)/100,"")</f>
        <v/>
      </c>
      <c r="Y183" s="6">
        <f t="shared" si="7"/>
        <v>7.7349999999999994</v>
      </c>
      <c r="Z183" s="6">
        <f>IF($A183="placement",Y183,SUMIF($C$10:$C$6209,$C183,$Y$10:$Y$6209))</f>
        <v>7.7349999999999994</v>
      </c>
      <c r="AA183" s="29">
        <f t="shared" si="8"/>
        <v>-0.13271604938271608</v>
      </c>
    </row>
    <row r="184" spans="1:27" hidden="1" x14ac:dyDescent="0.3">
      <c r="A184" s="8" t="s">
        <v>17</v>
      </c>
      <c r="B184" s="8" t="s">
        <v>9531</v>
      </c>
      <c r="C184" s="8" t="s">
        <v>9532</v>
      </c>
      <c r="D184" s="8" t="s">
        <v>9635</v>
      </c>
      <c r="E184" s="8" t="s">
        <v>9636</v>
      </c>
      <c r="F184" s="29">
        <v>0.189999999999999</v>
      </c>
      <c r="G184" s="29">
        <v>0</v>
      </c>
      <c r="H184" s="30">
        <v>3.7753000000000001</v>
      </c>
      <c r="I184" s="30">
        <v>0.79520000000000002</v>
      </c>
      <c r="J184" s="14">
        <v>26</v>
      </c>
      <c r="K184" s="14">
        <v>4</v>
      </c>
      <c r="L184" s="12">
        <v>0.21060000000000001</v>
      </c>
      <c r="M184" s="7">
        <v>1.07755322</v>
      </c>
      <c r="N184" s="31">
        <v>0.65</v>
      </c>
      <c r="O184" s="14">
        <f>IFERROR(VLOOKUP($C184,'site totals'!$J$2:$K$607,2,FALSE),1)</f>
        <v>57625.775199999996</v>
      </c>
      <c r="P184" s="32" t="s">
        <v>22</v>
      </c>
      <c r="Q184" s="12">
        <v>0.39678153449999998</v>
      </c>
      <c r="R184" s="29">
        <v>0.19</v>
      </c>
      <c r="S184" s="2">
        <f>IF($A184="site","",MIN(VLOOKUP($P184,margin_ranges!$A$5:$D$10,4,FALSE)/100,$Q184))</f>
        <v>0.29749999999999999</v>
      </c>
      <c r="T184" s="6">
        <f>IF(A184="placement",$J184*MIN($Q184,$S184),"")</f>
        <v>7.7349999999999994</v>
      </c>
      <c r="U184" s="6">
        <f>IF($A184="placement",T184,SUMIF($C$10:$C$6209,$C184,$T$10:$T$6209))</f>
        <v>7.7349999999999994</v>
      </c>
      <c r="V184" s="34">
        <f t="shared" si="6"/>
        <v>-0.13271604938271608</v>
      </c>
      <c r="W184" s="24"/>
      <c r="X184" s="2" t="str">
        <f>IFERROR(MIN(VLOOKUP($W184,margin_ranges!$A$5:$D$10,4,FALSE),$Q184*100)/100,"")</f>
        <v/>
      </c>
      <c r="Y184" s="6">
        <f t="shared" si="7"/>
        <v>7.7349999999999994</v>
      </c>
      <c r="Z184" s="6">
        <f>IF($A184="placement",Y184,SUMIF($C$10:$C$6209,$C184,$Y$10:$Y$6209))</f>
        <v>7.7349999999999994</v>
      </c>
      <c r="AA184" s="29">
        <f t="shared" si="8"/>
        <v>-0.13271604938271608</v>
      </c>
    </row>
    <row r="185" spans="1:27" hidden="1" x14ac:dyDescent="0.3">
      <c r="A185" s="8" t="s">
        <v>17</v>
      </c>
      <c r="B185" s="8" t="s">
        <v>9531</v>
      </c>
      <c r="C185" s="8" t="s">
        <v>9532</v>
      </c>
      <c r="D185" s="8" t="s">
        <v>9727</v>
      </c>
      <c r="E185" s="8" t="s">
        <v>9728</v>
      </c>
      <c r="F185" s="29">
        <v>0.19</v>
      </c>
      <c r="G185" s="29">
        <v>0</v>
      </c>
      <c r="H185" s="30">
        <v>16.972799999999999</v>
      </c>
      <c r="I185" s="30">
        <v>1.8041</v>
      </c>
      <c r="J185" s="14">
        <v>50</v>
      </c>
      <c r="K185" s="14">
        <v>8</v>
      </c>
      <c r="L185" s="12">
        <v>0.10630000000000001</v>
      </c>
      <c r="M185" s="7">
        <v>0.92831293999999998</v>
      </c>
      <c r="N185" s="31">
        <v>0.65</v>
      </c>
      <c r="O185" s="14">
        <f>IFERROR(VLOOKUP($C185,'site totals'!$J$2:$K$607,2,FALSE),1)</f>
        <v>57625.775199999996</v>
      </c>
      <c r="P185" s="32" t="s">
        <v>91</v>
      </c>
      <c r="Q185" s="12">
        <v>0.29980508729999999</v>
      </c>
      <c r="R185" s="29">
        <v>0.19</v>
      </c>
      <c r="S185" s="2">
        <f>IF($A185="site","",MIN(VLOOKUP($P185,margin_ranges!$A$5:$D$10,4,FALSE)/100,$Q185))</f>
        <v>0.29749999999999999</v>
      </c>
      <c r="T185" s="6">
        <f>IF(A185="placement",$J185*MIN($Q185,$S185),"")</f>
        <v>14.875</v>
      </c>
      <c r="U185" s="6">
        <f>IF($A185="placement",T185,SUMIF($C$10:$C$6209,$C185,$T$10:$T$6209))</f>
        <v>14.875</v>
      </c>
      <c r="V185" s="34">
        <f t="shared" si="6"/>
        <v>-0.13271604938271608</v>
      </c>
      <c r="W185" s="24"/>
      <c r="X185" s="2" t="str">
        <f>IFERROR(MIN(VLOOKUP($W185,margin_ranges!$A$5:$D$10,4,FALSE),$Q185*100)/100,"")</f>
        <v/>
      </c>
      <c r="Y185" s="6">
        <f t="shared" si="7"/>
        <v>14.875</v>
      </c>
      <c r="Z185" s="6">
        <f>IF($A185="placement",Y185,SUMIF($C$10:$C$6209,$C185,$Y$10:$Y$6209))</f>
        <v>14.875</v>
      </c>
      <c r="AA185" s="29">
        <f t="shared" si="8"/>
        <v>-0.13271604938271608</v>
      </c>
    </row>
    <row r="186" spans="1:27" hidden="1" x14ac:dyDescent="0.3">
      <c r="A186" s="8" t="s">
        <v>17</v>
      </c>
      <c r="B186" s="8" t="s">
        <v>9531</v>
      </c>
      <c r="C186" s="8" t="s">
        <v>9532</v>
      </c>
      <c r="D186" s="8" t="s">
        <v>9533</v>
      </c>
      <c r="E186" s="8" t="s">
        <v>9534</v>
      </c>
      <c r="F186" s="29">
        <v>0.19</v>
      </c>
      <c r="G186" s="29">
        <v>0</v>
      </c>
      <c r="H186" s="30">
        <v>13.242100000000001</v>
      </c>
      <c r="I186" s="30">
        <v>4.3277000000000001</v>
      </c>
      <c r="J186" s="14">
        <v>83</v>
      </c>
      <c r="K186" s="14">
        <v>13</v>
      </c>
      <c r="L186" s="12">
        <v>0.32679999999999998</v>
      </c>
      <c r="M186" s="7">
        <v>0.64128209999999997</v>
      </c>
      <c r="N186" s="31">
        <v>0.25</v>
      </c>
      <c r="O186" s="14">
        <f>IFERROR(VLOOKUP($C186,'site totals'!$J$2:$K$607,2,FALSE),1)</f>
        <v>57625.775199999996</v>
      </c>
      <c r="P186" s="32" t="s">
        <v>22</v>
      </c>
      <c r="Q186" s="12">
        <v>0.61015596849999998</v>
      </c>
      <c r="R186" s="29">
        <v>0.19</v>
      </c>
      <c r="S186" s="2">
        <f>IF($A186="site","",MIN(VLOOKUP($P186,margin_ranges!$A$5:$D$10,4,FALSE)/100,$Q186))</f>
        <v>0.29749999999999999</v>
      </c>
      <c r="T186" s="6">
        <f>IF(A186="placement",$J186*MIN($Q186,$S186),"")</f>
        <v>24.692499999999999</v>
      </c>
      <c r="U186" s="6">
        <f>IF($A186="placement",T186,SUMIF($C$10:$C$6209,$C186,$T$10:$T$6209))</f>
        <v>24.692499999999999</v>
      </c>
      <c r="V186" s="34">
        <f t="shared" si="6"/>
        <v>-0.13271604938271608</v>
      </c>
      <c r="W186" s="24"/>
      <c r="X186" s="2" t="str">
        <f>IFERROR(MIN(VLOOKUP($W186,margin_ranges!$A$5:$D$10,4,FALSE),$Q186*100)/100,"")</f>
        <v/>
      </c>
      <c r="Y186" s="6">
        <f t="shared" si="7"/>
        <v>24.692499999999999</v>
      </c>
      <c r="Z186" s="6">
        <f>IF($A186="placement",Y186,SUMIF($C$10:$C$6209,$C186,$Y$10:$Y$6209))</f>
        <v>24.692499999999999</v>
      </c>
      <c r="AA186" s="29">
        <f t="shared" si="8"/>
        <v>-0.13271604938271608</v>
      </c>
    </row>
    <row r="187" spans="1:27" hidden="1" x14ac:dyDescent="0.3">
      <c r="A187" s="8" t="s">
        <v>17</v>
      </c>
      <c r="B187" s="8" t="s">
        <v>9531</v>
      </c>
      <c r="C187" s="8" t="s">
        <v>9532</v>
      </c>
      <c r="D187" s="8" t="s">
        <v>9589</v>
      </c>
      <c r="E187" s="8" t="s">
        <v>9590</v>
      </c>
      <c r="F187" s="29">
        <v>0.19</v>
      </c>
      <c r="G187" s="29">
        <v>1</v>
      </c>
      <c r="H187" s="30">
        <v>82.546400000000006</v>
      </c>
      <c r="I187" s="30">
        <v>10.9314</v>
      </c>
      <c r="J187" s="14">
        <v>437</v>
      </c>
      <c r="K187" s="14">
        <v>67</v>
      </c>
      <c r="L187" s="12">
        <v>0.13239999999999999</v>
      </c>
      <c r="M187" s="7">
        <v>1.33239807</v>
      </c>
      <c r="N187" s="31">
        <v>0.9</v>
      </c>
      <c r="O187" s="14">
        <f>IFERROR(VLOOKUP($C187,'site totals'!$J$2:$K$607,2,FALSE),1)</f>
        <v>57625.775199999996</v>
      </c>
      <c r="P187" s="32" t="s">
        <v>91</v>
      </c>
      <c r="Q187" s="12">
        <v>0.32452618849999998</v>
      </c>
      <c r="R187" s="29">
        <v>0.19</v>
      </c>
      <c r="S187" s="2">
        <f>IF($A187="site","",MIN(VLOOKUP($P187,margin_ranges!$A$5:$D$10,4,FALSE)/100,$Q187))</f>
        <v>0.29749999999999999</v>
      </c>
      <c r="T187" s="6">
        <f>IF(A187="placement",$J187*MIN($Q187,$S187),"")</f>
        <v>130.00749999999999</v>
      </c>
      <c r="U187" s="6">
        <f>IF($A187="placement",T187,SUMIF($C$10:$C$6209,$C187,$T$10:$T$6209))</f>
        <v>130.00749999999999</v>
      </c>
      <c r="V187" s="34">
        <f t="shared" si="6"/>
        <v>-0.13271604938271608</v>
      </c>
      <c r="W187" s="24"/>
      <c r="X187" s="2" t="str">
        <f>IFERROR(MIN(VLOOKUP($W187,margin_ranges!$A$5:$D$10,4,FALSE),$Q187*100)/100,"")</f>
        <v/>
      </c>
      <c r="Y187" s="6">
        <f t="shared" si="7"/>
        <v>130.00749999999999</v>
      </c>
      <c r="Z187" s="6">
        <f>IF($A187="placement",Y187,SUMIF($C$10:$C$6209,$C187,$Y$10:$Y$6209))</f>
        <v>130.00749999999999</v>
      </c>
      <c r="AA187" s="29">
        <f t="shared" si="8"/>
        <v>-0.13271604938271608</v>
      </c>
    </row>
    <row r="188" spans="1:27" hidden="1" x14ac:dyDescent="0.3">
      <c r="A188" s="8" t="s">
        <v>17</v>
      </c>
      <c r="B188" s="8" t="s">
        <v>9531</v>
      </c>
      <c r="C188" s="8" t="s">
        <v>9532</v>
      </c>
      <c r="D188" s="8" t="s">
        <v>9711</v>
      </c>
      <c r="E188" s="8" t="s">
        <v>9712</v>
      </c>
      <c r="F188" s="29">
        <v>0.19</v>
      </c>
      <c r="G188" s="29">
        <v>1</v>
      </c>
      <c r="H188" s="30">
        <v>82.807100000000005</v>
      </c>
      <c r="I188" s="30">
        <v>14.321400000000001</v>
      </c>
      <c r="J188" s="14">
        <v>566</v>
      </c>
      <c r="K188" s="14">
        <v>86</v>
      </c>
      <c r="L188" s="12">
        <v>0.1729</v>
      </c>
      <c r="M188" s="7">
        <v>1.3178793</v>
      </c>
      <c r="N188" s="31">
        <v>0.9</v>
      </c>
      <c r="O188" s="14">
        <f>IFERROR(VLOOKUP($C188,'site totals'!$J$2:$K$607,2,FALSE),1)</f>
        <v>57625.775199999996</v>
      </c>
      <c r="P188" s="32" t="s">
        <v>91</v>
      </c>
      <c r="Q188" s="12">
        <v>0.31708465349999998</v>
      </c>
      <c r="R188" s="29">
        <v>0.19</v>
      </c>
      <c r="S188" s="2">
        <f>IF($A188="site","",MIN(VLOOKUP($P188,margin_ranges!$A$5:$D$10,4,FALSE)/100,$Q188))</f>
        <v>0.29749999999999999</v>
      </c>
      <c r="T188" s="6">
        <f>IF(A188="placement",$J188*MIN($Q188,$S188),"")</f>
        <v>168.38499999999999</v>
      </c>
      <c r="U188" s="6">
        <f>IF($A188="placement",T188,SUMIF($C$10:$C$6209,$C188,$T$10:$T$6209))</f>
        <v>168.38499999999999</v>
      </c>
      <c r="V188" s="34">
        <f t="shared" si="6"/>
        <v>-0.13271604938271608</v>
      </c>
      <c r="W188" s="24"/>
      <c r="X188" s="2" t="str">
        <f>IFERROR(MIN(VLOOKUP($W188,margin_ranges!$A$5:$D$10,4,FALSE),$Q188*100)/100,"")</f>
        <v/>
      </c>
      <c r="Y188" s="6">
        <f t="shared" si="7"/>
        <v>168.38499999999999</v>
      </c>
      <c r="Z188" s="6">
        <f>IF($A188="placement",Y188,SUMIF($C$10:$C$6209,$C188,$Y$10:$Y$6209))</f>
        <v>168.38499999999999</v>
      </c>
      <c r="AA188" s="29">
        <f t="shared" si="8"/>
        <v>-0.13271604938271608</v>
      </c>
    </row>
    <row r="189" spans="1:27" hidden="1" x14ac:dyDescent="0.3">
      <c r="A189" s="8" t="s">
        <v>17</v>
      </c>
      <c r="B189" s="8" t="s">
        <v>9531</v>
      </c>
      <c r="C189" s="8" t="s">
        <v>9532</v>
      </c>
      <c r="D189" s="8" t="s">
        <v>9545</v>
      </c>
      <c r="E189" s="8" t="s">
        <v>9546</v>
      </c>
      <c r="F189" s="29">
        <v>0.189999999999999</v>
      </c>
      <c r="G189" s="29">
        <v>1</v>
      </c>
      <c r="H189" s="30">
        <v>500.78559999999999</v>
      </c>
      <c r="I189" s="30">
        <v>64.909700000000001</v>
      </c>
      <c r="J189" s="14">
        <v>2553</v>
      </c>
      <c r="K189" s="14">
        <v>395</v>
      </c>
      <c r="L189" s="12">
        <v>0.12959999999999999</v>
      </c>
      <c r="M189" s="7">
        <v>1.31079984</v>
      </c>
      <c r="N189" s="31">
        <v>0.9</v>
      </c>
      <c r="O189" s="14">
        <f>IFERROR(VLOOKUP($C189,'site totals'!$J$2:$K$607,2,FALSE),1)</f>
        <v>57625.775199999996</v>
      </c>
      <c r="P189" s="32" t="s">
        <v>91</v>
      </c>
      <c r="Q189" s="12">
        <v>0.31339631340000002</v>
      </c>
      <c r="R189" s="29">
        <v>0.19</v>
      </c>
      <c r="S189" s="2">
        <f>IF($A189="site","",MIN(VLOOKUP($P189,margin_ranges!$A$5:$D$10,4,FALSE)/100,$Q189))</f>
        <v>0.29749999999999999</v>
      </c>
      <c r="T189" s="6">
        <f>IF(A189="placement",$J189*MIN($Q189,$S189),"")</f>
        <v>759.51749999999993</v>
      </c>
      <c r="U189" s="6">
        <f>IF($A189="placement",T189,SUMIF($C$10:$C$6209,$C189,$T$10:$T$6209))</f>
        <v>759.51749999999993</v>
      </c>
      <c r="V189" s="34">
        <f t="shared" si="6"/>
        <v>-0.13271604938271608</v>
      </c>
      <c r="W189" s="24"/>
      <c r="X189" s="2" t="str">
        <f>IFERROR(MIN(VLOOKUP($W189,margin_ranges!$A$5:$D$10,4,FALSE),$Q189*100)/100,"")</f>
        <v/>
      </c>
      <c r="Y189" s="6">
        <f t="shared" si="7"/>
        <v>759.51749999999993</v>
      </c>
      <c r="Z189" s="6">
        <f>IF($A189="placement",Y189,SUMIF($C$10:$C$6209,$C189,$Y$10:$Y$6209))</f>
        <v>759.51749999999993</v>
      </c>
      <c r="AA189" s="29">
        <f t="shared" si="8"/>
        <v>-0.13271604938271608</v>
      </c>
    </row>
    <row r="190" spans="1:27" hidden="1" x14ac:dyDescent="0.3">
      <c r="A190" s="8" t="s">
        <v>17</v>
      </c>
      <c r="B190" s="8" t="s">
        <v>9531</v>
      </c>
      <c r="C190" s="8" t="s">
        <v>9532</v>
      </c>
      <c r="D190" s="8" t="s">
        <v>9593</v>
      </c>
      <c r="E190" s="8" t="s">
        <v>9594</v>
      </c>
      <c r="F190" s="29">
        <v>0.19</v>
      </c>
      <c r="G190" s="29">
        <v>0</v>
      </c>
      <c r="H190" s="30">
        <v>1.6009</v>
      </c>
      <c r="I190" s="30">
        <v>0.1817</v>
      </c>
      <c r="J190" s="14">
        <v>7</v>
      </c>
      <c r="K190" s="14">
        <v>1</v>
      </c>
      <c r="L190" s="12">
        <v>0.1135</v>
      </c>
      <c r="M190" s="7">
        <v>1.3283805</v>
      </c>
      <c r="N190" s="31">
        <v>0.75</v>
      </c>
      <c r="O190" s="14">
        <f>IFERROR(VLOOKUP($C190,'site totals'!$J$2:$K$607,2,FALSE),1)</f>
        <v>57625.775199999996</v>
      </c>
      <c r="P190" s="32" t="s">
        <v>91</v>
      </c>
      <c r="Q190" s="12">
        <v>0.43540273419999997</v>
      </c>
      <c r="R190" s="29">
        <v>0.19</v>
      </c>
      <c r="S190" s="2">
        <f>IF($A190="site","",MIN(VLOOKUP($P190,margin_ranges!$A$5:$D$10,4,FALSE)/100,$Q190))</f>
        <v>0.29749999999999999</v>
      </c>
      <c r="T190" s="6">
        <f>IF(A190="placement",$J190*MIN($Q190,$S190),"")</f>
        <v>2.0825</v>
      </c>
      <c r="U190" s="6">
        <f>IF($A190="placement",T190,SUMIF($C$10:$C$6209,$C190,$T$10:$T$6209))</f>
        <v>2.0825</v>
      </c>
      <c r="V190" s="34">
        <f t="shared" si="6"/>
        <v>-0.13271604938271597</v>
      </c>
      <c r="W190" s="24"/>
      <c r="X190" s="2" t="str">
        <f>IFERROR(MIN(VLOOKUP($W190,margin_ranges!$A$5:$D$10,4,FALSE),$Q190*100)/100,"")</f>
        <v/>
      </c>
      <c r="Y190" s="6">
        <f t="shared" si="7"/>
        <v>2.0825</v>
      </c>
      <c r="Z190" s="6">
        <f>IF($A190="placement",Y190,SUMIF($C$10:$C$6209,$C190,$Y$10:$Y$6209))</f>
        <v>2.0825</v>
      </c>
      <c r="AA190" s="29">
        <f t="shared" si="8"/>
        <v>-0.13271604938271597</v>
      </c>
    </row>
    <row r="191" spans="1:27" hidden="1" x14ac:dyDescent="0.3">
      <c r="A191" s="8" t="s">
        <v>17</v>
      </c>
      <c r="B191" s="8" t="s">
        <v>9531</v>
      </c>
      <c r="C191" s="8" t="s">
        <v>9532</v>
      </c>
      <c r="D191" s="8" t="s">
        <v>9749</v>
      </c>
      <c r="E191" s="8" t="s">
        <v>9750</v>
      </c>
      <c r="F191" s="29">
        <v>0.19</v>
      </c>
      <c r="G191" s="29">
        <v>0</v>
      </c>
      <c r="H191" s="30">
        <v>2.1419999999999999</v>
      </c>
      <c r="I191" s="30">
        <v>0.29199999999999998</v>
      </c>
      <c r="J191" s="14">
        <v>7</v>
      </c>
      <c r="K191" s="14">
        <v>1</v>
      </c>
      <c r="L191" s="12">
        <v>0.1363</v>
      </c>
      <c r="M191" s="7">
        <v>0.84285714</v>
      </c>
      <c r="N191" s="31">
        <v>0.4</v>
      </c>
      <c r="O191" s="14">
        <f>IFERROR(VLOOKUP($C191,'site totals'!$J$2:$K$607,2,FALSE),1)</f>
        <v>57625.775199999996</v>
      </c>
      <c r="P191" s="32" t="s">
        <v>22</v>
      </c>
      <c r="Q191" s="12">
        <v>0.52542372879999999</v>
      </c>
      <c r="R191" s="29">
        <v>0.19</v>
      </c>
      <c r="S191" s="2">
        <f>IF($A191="site","",MIN(VLOOKUP($P191,margin_ranges!$A$5:$D$10,4,FALSE)/100,$Q191))</f>
        <v>0.29749999999999999</v>
      </c>
      <c r="T191" s="6">
        <f>IF(A191="placement",$J191*MIN($Q191,$S191),"")</f>
        <v>2.0825</v>
      </c>
      <c r="U191" s="6">
        <f>IF($A191="placement",T191,SUMIF($C$10:$C$6209,$C191,$T$10:$T$6209))</f>
        <v>2.0825</v>
      </c>
      <c r="V191" s="34">
        <f t="shared" si="6"/>
        <v>-0.13271604938271597</v>
      </c>
      <c r="W191" s="24"/>
      <c r="X191" s="2" t="str">
        <f>IFERROR(MIN(VLOOKUP($W191,margin_ranges!$A$5:$D$10,4,FALSE),$Q191*100)/100,"")</f>
        <v/>
      </c>
      <c r="Y191" s="6">
        <f t="shared" si="7"/>
        <v>2.0825</v>
      </c>
      <c r="Z191" s="6">
        <f>IF($A191="placement",Y191,SUMIF($C$10:$C$6209,$C191,$Y$10:$Y$6209))</f>
        <v>2.0825</v>
      </c>
      <c r="AA191" s="29">
        <f t="shared" si="8"/>
        <v>-0.13271604938271597</v>
      </c>
    </row>
    <row r="192" spans="1:27" hidden="1" x14ac:dyDescent="0.3">
      <c r="A192" s="8" t="s">
        <v>17</v>
      </c>
      <c r="B192" s="8" t="s">
        <v>9531</v>
      </c>
      <c r="C192" s="8" t="s">
        <v>9532</v>
      </c>
      <c r="D192" s="8" t="s">
        <v>9751</v>
      </c>
      <c r="E192" s="8" t="s">
        <v>9752</v>
      </c>
      <c r="F192" s="29">
        <v>0.19</v>
      </c>
      <c r="G192" s="29">
        <v>0</v>
      </c>
      <c r="H192" s="30">
        <v>1.6068</v>
      </c>
      <c r="I192" s="30">
        <v>0.18279999999999999</v>
      </c>
      <c r="J192" s="14">
        <v>7</v>
      </c>
      <c r="K192" s="14">
        <v>1</v>
      </c>
      <c r="L192" s="12">
        <v>0.1138</v>
      </c>
      <c r="M192" s="7">
        <v>1.3210629199999999</v>
      </c>
      <c r="N192" s="31">
        <v>0.75</v>
      </c>
      <c r="O192" s="14">
        <f>IFERROR(VLOOKUP($C192,'site totals'!$J$2:$K$607,2,FALSE),1)</f>
        <v>57625.775199999996</v>
      </c>
      <c r="P192" s="32" t="s">
        <v>91</v>
      </c>
      <c r="Q192" s="12">
        <v>0.43227533569999999</v>
      </c>
      <c r="R192" s="29">
        <v>0.19</v>
      </c>
      <c r="S192" s="2">
        <f>IF($A192="site","",MIN(VLOOKUP($P192,margin_ranges!$A$5:$D$10,4,FALSE)/100,$Q192))</f>
        <v>0.29749999999999999</v>
      </c>
      <c r="T192" s="6">
        <f>IF(A192="placement",$J192*MIN($Q192,$S192),"")</f>
        <v>2.0825</v>
      </c>
      <c r="U192" s="6">
        <f>IF($A192="placement",T192,SUMIF($C$10:$C$6209,$C192,$T$10:$T$6209))</f>
        <v>2.0825</v>
      </c>
      <c r="V192" s="34">
        <f t="shared" si="6"/>
        <v>-0.13271604938271597</v>
      </c>
      <c r="W192" s="24"/>
      <c r="X192" s="2" t="str">
        <f>IFERROR(MIN(VLOOKUP($W192,margin_ranges!$A$5:$D$10,4,FALSE),$Q192*100)/100,"")</f>
        <v/>
      </c>
      <c r="Y192" s="6">
        <f t="shared" si="7"/>
        <v>2.0825</v>
      </c>
      <c r="Z192" s="6">
        <f>IF($A192="placement",Y192,SUMIF($C$10:$C$6209,$C192,$Y$10:$Y$6209))</f>
        <v>2.0825</v>
      </c>
      <c r="AA192" s="29">
        <f t="shared" si="8"/>
        <v>-0.13271604938271597</v>
      </c>
    </row>
    <row r="193" spans="1:27" hidden="1" x14ac:dyDescent="0.3">
      <c r="A193" s="8" t="s">
        <v>17</v>
      </c>
      <c r="B193" s="8" t="s">
        <v>9531</v>
      </c>
      <c r="C193" s="8" t="s">
        <v>9532</v>
      </c>
      <c r="D193" s="8" t="s">
        <v>9733</v>
      </c>
      <c r="E193" s="8" t="s">
        <v>9734</v>
      </c>
      <c r="F193" s="29">
        <v>0.189999999999999</v>
      </c>
      <c r="G193" s="29">
        <v>0</v>
      </c>
      <c r="H193" s="30">
        <v>2.1453000000000002</v>
      </c>
      <c r="I193" s="30">
        <v>0.2898</v>
      </c>
      <c r="J193" s="14">
        <v>7</v>
      </c>
      <c r="K193" s="14">
        <v>1</v>
      </c>
      <c r="L193" s="12">
        <v>0.1351</v>
      </c>
      <c r="M193" s="7">
        <v>0.82109933000000002</v>
      </c>
      <c r="N193" s="31">
        <v>0.4</v>
      </c>
      <c r="O193" s="14">
        <f>IFERROR(VLOOKUP($C193,'site totals'!$J$2:$K$607,2,FALSE),1)</f>
        <v>57625.775199999996</v>
      </c>
      <c r="P193" s="32" t="s">
        <v>22</v>
      </c>
      <c r="Q193" s="12">
        <v>0.51284822289999998</v>
      </c>
      <c r="R193" s="29">
        <v>0.19</v>
      </c>
      <c r="S193" s="2">
        <f>IF($A193="site","",MIN(VLOOKUP($P193,margin_ranges!$A$5:$D$10,4,FALSE)/100,$Q193))</f>
        <v>0.29749999999999999</v>
      </c>
      <c r="T193" s="6">
        <f>IF(A193="placement",$J193*MIN($Q193,$S193),"")</f>
        <v>2.0825</v>
      </c>
      <c r="U193" s="6">
        <f>IF($A193="placement",T193,SUMIF($C$10:$C$6209,$C193,$T$10:$T$6209))</f>
        <v>2.0825</v>
      </c>
      <c r="V193" s="34">
        <f t="shared" si="6"/>
        <v>-0.13271604938271597</v>
      </c>
      <c r="W193" s="24"/>
      <c r="X193" s="2" t="str">
        <f>IFERROR(MIN(VLOOKUP($W193,margin_ranges!$A$5:$D$10,4,FALSE),$Q193*100)/100,"")</f>
        <v/>
      </c>
      <c r="Y193" s="6">
        <f t="shared" si="7"/>
        <v>2.0825</v>
      </c>
      <c r="Z193" s="6">
        <f>IF($A193="placement",Y193,SUMIF($C$10:$C$6209,$C193,$Y$10:$Y$6209))</f>
        <v>2.0825</v>
      </c>
      <c r="AA193" s="29">
        <f t="shared" si="8"/>
        <v>-0.13271604938271597</v>
      </c>
    </row>
    <row r="194" spans="1:27" hidden="1" x14ac:dyDescent="0.3">
      <c r="A194" s="8" t="s">
        <v>17</v>
      </c>
      <c r="B194" s="8" t="s">
        <v>9531</v>
      </c>
      <c r="C194" s="8" t="s">
        <v>9532</v>
      </c>
      <c r="D194" s="8" t="s">
        <v>9723</v>
      </c>
      <c r="E194" s="8" t="s">
        <v>9724</v>
      </c>
      <c r="F194" s="29">
        <v>0.19</v>
      </c>
      <c r="G194" s="29">
        <v>0</v>
      </c>
      <c r="H194" s="30">
        <v>3.7942</v>
      </c>
      <c r="I194" s="30">
        <v>1.4571000000000001</v>
      </c>
      <c r="J194" s="14">
        <v>41</v>
      </c>
      <c r="K194" s="14">
        <v>6</v>
      </c>
      <c r="L194" s="12">
        <v>0.38400000000000001</v>
      </c>
      <c r="M194" s="7">
        <v>0.94786999000000005</v>
      </c>
      <c r="N194" s="31">
        <v>0.65</v>
      </c>
      <c r="O194" s="14">
        <f>IFERROR(VLOOKUP($C194,'site totals'!$J$2:$K$607,2,FALSE),1)</f>
        <v>57625.775199999996</v>
      </c>
      <c r="P194" s="32" t="s">
        <v>22</v>
      </c>
      <c r="Q194" s="12">
        <v>0.31425194979999999</v>
      </c>
      <c r="R194" s="29">
        <v>0.19</v>
      </c>
      <c r="S194" s="2">
        <f>IF($A194="site","",MIN(VLOOKUP($P194,margin_ranges!$A$5:$D$10,4,FALSE)/100,$Q194))</f>
        <v>0.29749999999999999</v>
      </c>
      <c r="T194" s="6">
        <f>IF(A194="placement",$J194*MIN($Q194,$S194),"")</f>
        <v>12.1975</v>
      </c>
      <c r="U194" s="6">
        <f>IF($A194="placement",T194,SUMIF($C$10:$C$6209,$C194,$T$10:$T$6209))</f>
        <v>12.1975</v>
      </c>
      <c r="V194" s="34">
        <f t="shared" si="6"/>
        <v>-0.13271604938271597</v>
      </c>
      <c r="W194" s="24"/>
      <c r="X194" s="2" t="str">
        <f>IFERROR(MIN(VLOOKUP($W194,margin_ranges!$A$5:$D$10,4,FALSE),$Q194*100)/100,"")</f>
        <v/>
      </c>
      <c r="Y194" s="6">
        <f t="shared" si="7"/>
        <v>12.1975</v>
      </c>
      <c r="Z194" s="6">
        <f>IF($A194="placement",Y194,SUMIF($C$10:$C$6209,$C194,$Y$10:$Y$6209))</f>
        <v>12.1975</v>
      </c>
      <c r="AA194" s="29">
        <f t="shared" si="8"/>
        <v>-0.13271604938271597</v>
      </c>
    </row>
    <row r="195" spans="1:27" hidden="1" x14ac:dyDescent="0.3">
      <c r="A195" s="8" t="s">
        <v>17</v>
      </c>
      <c r="B195" s="8" t="s">
        <v>9531</v>
      </c>
      <c r="C195" s="8" t="s">
        <v>9532</v>
      </c>
      <c r="D195" s="8" t="s">
        <v>9673</v>
      </c>
      <c r="E195" s="8" t="s">
        <v>9674</v>
      </c>
      <c r="F195" s="29">
        <v>0.19</v>
      </c>
      <c r="G195" s="29">
        <v>1</v>
      </c>
      <c r="H195" s="30">
        <v>498.51310000000001</v>
      </c>
      <c r="I195" s="30">
        <v>66.325100000000006</v>
      </c>
      <c r="J195" s="14">
        <v>2540</v>
      </c>
      <c r="K195" s="14">
        <v>386</v>
      </c>
      <c r="L195" s="12">
        <v>0.13300000000000001</v>
      </c>
      <c r="M195" s="7">
        <v>1.27659926</v>
      </c>
      <c r="N195" s="31">
        <v>0.9</v>
      </c>
      <c r="O195" s="14">
        <f>IFERROR(VLOOKUP($C195,'site totals'!$J$2:$K$607,2,FALSE),1)</f>
        <v>57625.775199999996</v>
      </c>
      <c r="P195" s="32" t="s">
        <v>91</v>
      </c>
      <c r="Q195" s="12">
        <v>0.29500194369999999</v>
      </c>
      <c r="R195" s="29">
        <v>0.19</v>
      </c>
      <c r="S195" s="2">
        <f>IF($A195="site","",MIN(VLOOKUP($P195,margin_ranges!$A$5:$D$10,4,FALSE)/100,$Q195))</f>
        <v>0.29500194369999999</v>
      </c>
      <c r="T195" s="6">
        <f>IF(A195="placement",$J195*MIN($Q195,$S195),"")</f>
        <v>749.30493699800002</v>
      </c>
      <c r="U195" s="6">
        <f>IF($A195="placement",T195,SUMIF($C$10:$C$6209,$C195,$T$10:$T$6209))</f>
        <v>749.30493699800002</v>
      </c>
      <c r="V195" s="34">
        <f t="shared" si="6"/>
        <v>-0.12963202925925921</v>
      </c>
      <c r="W195" s="24"/>
      <c r="X195" s="2" t="str">
        <f>IFERROR(MIN(VLOOKUP($W195,margin_ranges!$A$5:$D$10,4,FALSE),$Q195*100)/100,"")</f>
        <v/>
      </c>
      <c r="Y195" s="6">
        <f t="shared" si="7"/>
        <v>749.30493699800002</v>
      </c>
      <c r="Z195" s="6">
        <f>IF($A195="placement",Y195,SUMIF($C$10:$C$6209,$C195,$Y$10:$Y$6209))</f>
        <v>749.30493699800002</v>
      </c>
      <c r="AA195" s="29">
        <f t="shared" si="8"/>
        <v>-0.12963202925925921</v>
      </c>
    </row>
    <row r="196" spans="1:27" hidden="1" x14ac:dyDescent="0.3">
      <c r="A196" s="8" t="s">
        <v>17</v>
      </c>
      <c r="B196" s="8" t="s">
        <v>9531</v>
      </c>
      <c r="C196" s="8" t="s">
        <v>9532</v>
      </c>
      <c r="D196" s="8" t="s">
        <v>9565</v>
      </c>
      <c r="E196" s="8" t="s">
        <v>9566</v>
      </c>
      <c r="F196" s="29">
        <v>0.19</v>
      </c>
      <c r="G196" s="29">
        <v>1</v>
      </c>
      <c r="H196" s="30">
        <v>498.76510000000002</v>
      </c>
      <c r="I196" s="30">
        <v>73.903899999999993</v>
      </c>
      <c r="J196" s="14">
        <v>2827</v>
      </c>
      <c r="K196" s="14">
        <v>437</v>
      </c>
      <c r="L196" s="12">
        <v>0.1482</v>
      </c>
      <c r="M196" s="7">
        <v>1.27512147</v>
      </c>
      <c r="N196" s="31">
        <v>0.9</v>
      </c>
      <c r="O196" s="14">
        <f>IFERROR(VLOOKUP($C196,'site totals'!$J$2:$K$607,2,FALSE),1)</f>
        <v>57625.775199999996</v>
      </c>
      <c r="P196" s="32" t="s">
        <v>91</v>
      </c>
      <c r="Q196" s="12">
        <v>0.29418488799999998</v>
      </c>
      <c r="R196" s="29">
        <v>0.19</v>
      </c>
      <c r="S196" s="2">
        <f>IF($A196="site","",MIN(VLOOKUP($P196,margin_ranges!$A$5:$D$10,4,FALSE)/100,$Q196))</f>
        <v>0.29418488799999998</v>
      </c>
      <c r="T196" s="6">
        <f>IF(A196="placement",$J196*MIN($Q196,$S196),"")</f>
        <v>831.66067837599996</v>
      </c>
      <c r="U196" s="6">
        <f>IF($A196="placement",T196,SUMIF($C$10:$C$6209,$C196,$T$10:$T$6209))</f>
        <v>831.66067837599996</v>
      </c>
      <c r="V196" s="34">
        <f t="shared" si="6"/>
        <v>-0.1286233185185186</v>
      </c>
      <c r="W196" s="24"/>
      <c r="X196" s="2" t="str">
        <f>IFERROR(MIN(VLOOKUP($W196,margin_ranges!$A$5:$D$10,4,FALSE),$Q196*100)/100,"")</f>
        <v/>
      </c>
      <c r="Y196" s="6">
        <f t="shared" si="7"/>
        <v>831.66067837599996</v>
      </c>
      <c r="Z196" s="6">
        <f>IF($A196="placement",Y196,SUMIF($C$10:$C$6209,$C196,$Y$10:$Y$6209))</f>
        <v>831.66067837599996</v>
      </c>
      <c r="AA196" s="29">
        <f t="shared" si="8"/>
        <v>-0.1286233185185186</v>
      </c>
    </row>
    <row r="197" spans="1:27" hidden="1" x14ac:dyDescent="0.3">
      <c r="A197" s="8" t="s">
        <v>17</v>
      </c>
      <c r="B197" s="8" t="s">
        <v>9531</v>
      </c>
      <c r="C197" s="8" t="s">
        <v>9532</v>
      </c>
      <c r="D197" s="8" t="s">
        <v>9643</v>
      </c>
      <c r="E197" s="8" t="s">
        <v>9644</v>
      </c>
      <c r="F197" s="29">
        <v>0.13999999999999899</v>
      </c>
      <c r="G197" s="29">
        <v>0</v>
      </c>
      <c r="H197" s="30">
        <v>15.912599999999999</v>
      </c>
      <c r="I197" s="30">
        <v>4.6247999999999996</v>
      </c>
      <c r="J197" s="14">
        <v>212</v>
      </c>
      <c r="K197" s="14">
        <v>21</v>
      </c>
      <c r="L197" s="12">
        <v>0.29060000000000002</v>
      </c>
      <c r="M197" s="7">
        <v>1.5264954399999999</v>
      </c>
      <c r="N197" s="31">
        <v>1.1499999999999999</v>
      </c>
      <c r="O197" s="14">
        <f>IFERROR(VLOOKUP($C197,'site totals'!$J$2:$K$607,2,FALSE),1)</f>
        <v>57625.775199999996</v>
      </c>
      <c r="P197" s="32" t="s">
        <v>91</v>
      </c>
      <c r="Q197" s="12">
        <v>0.2466403942</v>
      </c>
      <c r="R197" s="29">
        <v>0.14000000000000001</v>
      </c>
      <c r="S197" s="2">
        <f>IF($A197="site","",MIN(VLOOKUP($P197,margin_ranges!$A$5:$D$10,4,FALSE)/100,$Q197))</f>
        <v>0.2466403942</v>
      </c>
      <c r="T197" s="6">
        <f>IF(A197="placement",$J197*MIN($Q197,$S197),"")</f>
        <v>52.287763570400003</v>
      </c>
      <c r="U197" s="6">
        <f>IF($A197="placement",T197,SUMIF($C$10:$C$6209,$C197,$T$10:$T$6209))</f>
        <v>52.287763570400003</v>
      </c>
      <c r="V197" s="34">
        <f t="shared" si="6"/>
        <v>-0.12400045837209295</v>
      </c>
      <c r="W197" s="24"/>
      <c r="X197" s="2" t="str">
        <f>IFERROR(MIN(VLOOKUP($W197,margin_ranges!$A$5:$D$10,4,FALSE),$Q197*100)/100,"")</f>
        <v/>
      </c>
      <c r="Y197" s="6">
        <f t="shared" si="7"/>
        <v>52.287763570400003</v>
      </c>
      <c r="Z197" s="6">
        <f>IF($A197="placement",Y197,SUMIF($C$10:$C$6209,$C197,$Y$10:$Y$6209))</f>
        <v>52.287763570400003</v>
      </c>
      <c r="AA197" s="29">
        <f t="shared" si="8"/>
        <v>-0.12400045837209295</v>
      </c>
    </row>
    <row r="198" spans="1:27" hidden="1" x14ac:dyDescent="0.3">
      <c r="A198" s="8" t="s">
        <v>17</v>
      </c>
      <c r="B198" s="8" t="s">
        <v>9531</v>
      </c>
      <c r="C198" s="8" t="s">
        <v>9532</v>
      </c>
      <c r="D198" s="8" t="s">
        <v>12280</v>
      </c>
      <c r="E198" s="8" t="s">
        <v>12281</v>
      </c>
      <c r="F198" s="29">
        <v>0.1</v>
      </c>
      <c r="G198" s="29">
        <v>0</v>
      </c>
      <c r="H198" s="30">
        <v>1.702</v>
      </c>
      <c r="I198" s="30">
        <v>0.22570000000000001</v>
      </c>
      <c r="J198" s="14">
        <v>10</v>
      </c>
      <c r="K198" s="14">
        <v>1</v>
      </c>
      <c r="L198" s="12">
        <v>0.1326</v>
      </c>
      <c r="M198" s="7">
        <v>1.4406329099999999</v>
      </c>
      <c r="N198" s="31">
        <v>1.1499999999999999</v>
      </c>
      <c r="O198" s="14">
        <f>IFERROR(VLOOKUP($C198,'site totals'!$J$2:$K$607,2,FALSE),1)</f>
        <v>57625.775199999996</v>
      </c>
      <c r="P198" s="32" t="s">
        <v>22</v>
      </c>
      <c r="Q198" s="12">
        <v>0.2017397417</v>
      </c>
      <c r="R198" s="29">
        <v>0.1</v>
      </c>
      <c r="S198" s="2">
        <f>IF($A198="site","",MIN(VLOOKUP($P198,margin_ranges!$A$5:$D$10,4,FALSE)/100,$Q198))</f>
        <v>0.2017397417</v>
      </c>
      <c r="T198" s="6">
        <f>IF(A198="placement",$J198*MIN($Q198,$S198),"")</f>
        <v>2.0173974170000002</v>
      </c>
      <c r="U198" s="6">
        <f>IF($A198="placement",T198,SUMIF($C$10:$C$6209,$C198,$T$10:$T$6209))</f>
        <v>2.0173974170000002</v>
      </c>
      <c r="V198" s="34">
        <f t="shared" si="6"/>
        <v>-0.1130441574444444</v>
      </c>
      <c r="W198" s="24"/>
      <c r="X198" s="2" t="str">
        <f>IFERROR(MIN(VLOOKUP($W198,margin_ranges!$A$5:$D$10,4,FALSE),$Q198*100)/100,"")</f>
        <v/>
      </c>
      <c r="Y198" s="6">
        <f t="shared" si="7"/>
        <v>2.0173974170000002</v>
      </c>
      <c r="Z198" s="6">
        <f>IF($A198="placement",Y198,SUMIF($C$10:$C$6209,$C198,$Y$10:$Y$6209))</f>
        <v>2.0173974170000002</v>
      </c>
      <c r="AA198" s="29">
        <f t="shared" si="8"/>
        <v>-0.1130441574444444</v>
      </c>
    </row>
    <row r="199" spans="1:27" hidden="1" x14ac:dyDescent="0.3">
      <c r="A199" s="8" t="s">
        <v>17</v>
      </c>
      <c r="B199" s="8" t="s">
        <v>9531</v>
      </c>
      <c r="C199" s="8" t="s">
        <v>9532</v>
      </c>
      <c r="D199" s="8" t="s">
        <v>9641</v>
      </c>
      <c r="E199" s="8" t="s">
        <v>9642</v>
      </c>
      <c r="F199" s="29">
        <v>0.21</v>
      </c>
      <c r="G199" s="29">
        <v>1</v>
      </c>
      <c r="H199" s="30">
        <v>135.16890000000001</v>
      </c>
      <c r="I199" s="30">
        <v>21.821899999999999</v>
      </c>
      <c r="J199" s="14">
        <v>445</v>
      </c>
      <c r="K199" s="14">
        <v>76</v>
      </c>
      <c r="L199" s="12">
        <v>0.16139999999999999</v>
      </c>
      <c r="M199" s="7">
        <v>0.67948688999999995</v>
      </c>
      <c r="N199" s="31">
        <v>0.45</v>
      </c>
      <c r="O199" s="14">
        <f>IFERROR(VLOOKUP($C199,'site totals'!$J$2:$K$607,2,FALSE),1)</f>
        <v>57625.775199999996</v>
      </c>
      <c r="P199" s="32" t="s">
        <v>91</v>
      </c>
      <c r="Q199" s="12">
        <v>0.33773556269999999</v>
      </c>
      <c r="R199" s="29">
        <v>0.21</v>
      </c>
      <c r="S199" s="2">
        <f>IF($A199="site","",MIN(VLOOKUP($P199,margin_ranges!$A$5:$D$10,4,FALSE)/100,$Q199))</f>
        <v>0.29749999999999999</v>
      </c>
      <c r="T199" s="6">
        <f>IF(A199="placement",$J199*MIN($Q199,$S199),"")</f>
        <v>132.38749999999999</v>
      </c>
      <c r="U199" s="6">
        <f>IF($A199="placement",T199,SUMIF($C$10:$C$6209,$C199,$T$10:$T$6209))</f>
        <v>132.38749999999999</v>
      </c>
      <c r="V199" s="34">
        <f t="shared" si="6"/>
        <v>-0.11075949367088611</v>
      </c>
      <c r="W199" s="24"/>
      <c r="X199" s="2" t="str">
        <f>IFERROR(MIN(VLOOKUP($W199,margin_ranges!$A$5:$D$10,4,FALSE),$Q199*100)/100,"")</f>
        <v/>
      </c>
      <c r="Y199" s="6">
        <f t="shared" si="7"/>
        <v>132.38749999999999</v>
      </c>
      <c r="Z199" s="6">
        <f>IF($A199="placement",Y199,SUMIF($C$10:$C$6209,$C199,$Y$10:$Y$6209))</f>
        <v>132.38749999999999</v>
      </c>
      <c r="AA199" s="29">
        <f t="shared" si="8"/>
        <v>-0.11075949367088611</v>
      </c>
    </row>
    <row r="200" spans="1:27" hidden="1" x14ac:dyDescent="0.3">
      <c r="A200" s="8" t="s">
        <v>17</v>
      </c>
      <c r="B200" s="8" t="s">
        <v>9531</v>
      </c>
      <c r="C200" s="8" t="s">
        <v>9532</v>
      </c>
      <c r="D200" s="33" t="s">
        <v>9763</v>
      </c>
      <c r="E200" s="8" t="s">
        <v>9764</v>
      </c>
      <c r="F200" s="29">
        <v>0.16</v>
      </c>
      <c r="G200" s="29">
        <v>0</v>
      </c>
      <c r="H200" s="30">
        <v>17.0533</v>
      </c>
      <c r="I200" s="30">
        <v>2.5951</v>
      </c>
      <c r="J200" s="14">
        <v>61</v>
      </c>
      <c r="K200" s="14">
        <v>7</v>
      </c>
      <c r="L200" s="12">
        <v>0.1522</v>
      </c>
      <c r="M200" s="7">
        <v>0.78951859000000002</v>
      </c>
      <c r="N200" s="31">
        <v>0.6</v>
      </c>
      <c r="O200" s="14">
        <f>IFERROR(VLOOKUP($C200,'site totals'!$J$2:$K$607,2,FALSE),1)</f>
        <v>57625.775199999996</v>
      </c>
      <c r="P200" s="32" t="s">
        <v>91</v>
      </c>
      <c r="Q200" s="12">
        <v>0.2400432297</v>
      </c>
      <c r="R200" s="29">
        <v>0.16</v>
      </c>
      <c r="S200" s="2">
        <f>IF($A200="site","",MIN(VLOOKUP($P200,margin_ranges!$A$5:$D$10,4,FALSE)/100,$Q200))</f>
        <v>0.2400432297</v>
      </c>
      <c r="T200" s="6">
        <f>IF(A200="placement",$J200*MIN($Q200,$S200),"")</f>
        <v>14.6426370117</v>
      </c>
      <c r="U200" s="6">
        <f>IF($A200="placement",T200,SUMIF($C$10:$C$6209,$C200,$T$10:$T$6209))</f>
        <v>14.6426370117</v>
      </c>
      <c r="V200" s="34">
        <f t="shared" si="6"/>
        <v>-9.5289559166666593E-2</v>
      </c>
      <c r="W200" s="24"/>
      <c r="X200" s="2" t="str">
        <f>IFERROR(MIN(VLOOKUP($W200,margin_ranges!$A$5:$D$10,4,FALSE),$Q200*100)/100,"")</f>
        <v/>
      </c>
      <c r="Y200" s="6">
        <f t="shared" si="7"/>
        <v>14.6426370117</v>
      </c>
      <c r="Z200" s="6">
        <f>IF($A200="placement",Y200,SUMIF($C$10:$C$6209,$C200,$Y$10:$Y$6209))</f>
        <v>14.6426370117</v>
      </c>
      <c r="AA200" s="29">
        <f t="shared" si="8"/>
        <v>-9.5289559166666593E-2</v>
      </c>
    </row>
    <row r="201" spans="1:27" hidden="1" x14ac:dyDescent="0.3">
      <c r="A201" s="8" t="s">
        <v>17</v>
      </c>
      <c r="B201" s="8" t="s">
        <v>9531</v>
      </c>
      <c r="C201" s="8" t="s">
        <v>9532</v>
      </c>
      <c r="D201" s="8" t="s">
        <v>9681</v>
      </c>
      <c r="E201" s="8" t="s">
        <v>9682</v>
      </c>
      <c r="F201" s="29">
        <v>0.19</v>
      </c>
      <c r="G201" s="29">
        <v>1</v>
      </c>
      <c r="H201" s="30">
        <v>500.83589999999998</v>
      </c>
      <c r="I201" s="30">
        <v>104.38330000000001</v>
      </c>
      <c r="J201" s="14">
        <v>3846</v>
      </c>
      <c r="K201" s="14">
        <v>596</v>
      </c>
      <c r="L201" s="12">
        <v>0.2084</v>
      </c>
      <c r="M201" s="7">
        <v>1.2280434899999999</v>
      </c>
      <c r="N201" s="31">
        <v>0.9</v>
      </c>
      <c r="O201" s="14">
        <f>IFERROR(VLOOKUP($C201,'site totals'!$J$2:$K$607,2,FALSE),1)</f>
        <v>57625.775199999996</v>
      </c>
      <c r="P201" s="32" t="s">
        <v>91</v>
      </c>
      <c r="Q201" s="12">
        <v>0.26712693100000001</v>
      </c>
      <c r="R201" s="29">
        <v>0.19</v>
      </c>
      <c r="S201" s="2">
        <f>IF($A201="site","",MIN(VLOOKUP($P201,margin_ranges!$A$5:$D$10,4,FALSE)/100,$Q201))</f>
        <v>0.26712693100000001</v>
      </c>
      <c r="T201" s="6">
        <f>IF(A201="placement",$J201*MIN($Q201,$S201),"")</f>
        <v>1027.3701766260001</v>
      </c>
      <c r="U201" s="6">
        <f>IF($A201="placement",T201,SUMIF($C$10:$C$6209,$C201,$T$10:$T$6209))</f>
        <v>1027.3701766260001</v>
      </c>
      <c r="V201" s="34">
        <f t="shared" si="6"/>
        <v>-9.5218433333333463E-2</v>
      </c>
      <c r="W201" s="24"/>
      <c r="X201" s="2" t="str">
        <f>IFERROR(MIN(VLOOKUP($W201,margin_ranges!$A$5:$D$10,4,FALSE),$Q201*100)/100,"")</f>
        <v/>
      </c>
      <c r="Y201" s="6">
        <f t="shared" si="7"/>
        <v>1027.3701766260001</v>
      </c>
      <c r="Z201" s="6">
        <f>IF($A201="placement",Y201,SUMIF($C$10:$C$6209,$C201,$Y$10:$Y$6209))</f>
        <v>1027.3701766260001</v>
      </c>
      <c r="AA201" s="29">
        <f t="shared" si="8"/>
        <v>-9.5218433333333463E-2</v>
      </c>
    </row>
    <row r="202" spans="1:27" hidden="1" x14ac:dyDescent="0.3">
      <c r="A202" s="8" t="s">
        <v>17</v>
      </c>
      <c r="B202" s="8" t="s">
        <v>9531</v>
      </c>
      <c r="C202" s="8" t="s">
        <v>9532</v>
      </c>
      <c r="D202" s="8" t="s">
        <v>9577</v>
      </c>
      <c r="E202" s="8" t="s">
        <v>9578</v>
      </c>
      <c r="F202" s="29">
        <v>0.14000000000000001</v>
      </c>
      <c r="G202" s="29">
        <v>0</v>
      </c>
      <c r="H202" s="30">
        <v>7.0153999999999996</v>
      </c>
      <c r="I202" s="30">
        <v>0.97899999999999998</v>
      </c>
      <c r="J202" s="14">
        <v>43</v>
      </c>
      <c r="K202" s="14">
        <v>5</v>
      </c>
      <c r="L202" s="12">
        <v>0.1396</v>
      </c>
      <c r="M202" s="7">
        <v>1.4486502299999999</v>
      </c>
      <c r="N202" s="31">
        <v>1.1499999999999999</v>
      </c>
      <c r="O202" s="14">
        <f>IFERROR(VLOOKUP($C202,'site totals'!$J$2:$K$607,2,FALSE),1)</f>
        <v>57625.775199999996</v>
      </c>
      <c r="P202" s="32" t="s">
        <v>22</v>
      </c>
      <c r="Q202" s="12">
        <v>0.2061575809</v>
      </c>
      <c r="R202" s="29">
        <v>0.14000000000000001</v>
      </c>
      <c r="S202" s="2">
        <f>IF($A202="site","",MIN(VLOOKUP($P202,margin_ranges!$A$5:$D$10,4,FALSE)/100,$Q202))</f>
        <v>0.2061575809</v>
      </c>
      <c r="T202" s="6">
        <f>IF(A202="placement",$J202*MIN($Q202,$S202),"")</f>
        <v>8.8647759786999991</v>
      </c>
      <c r="U202" s="6">
        <f>IF($A202="placement",T202,SUMIF($C$10:$C$6209,$C202,$T$10:$T$6209))</f>
        <v>8.8647759786999991</v>
      </c>
      <c r="V202" s="34">
        <f t="shared" ref="V202:V265" si="9">($J202-$U202)/($J202*(1-$R202))-1</f>
        <v>-7.6927419651162565E-2</v>
      </c>
      <c r="W202" s="24"/>
      <c r="X202" s="2" t="str">
        <f>IFERROR(MIN(VLOOKUP($W202,margin_ranges!$A$5:$D$10,4,FALSE),$Q202*100)/100,"")</f>
        <v/>
      </c>
      <c r="Y202" s="6">
        <f t="shared" ref="Y202:Y265" si="10">IF(A202="placement",IF($X202="",$T202,$J202*MIN($Q202,$X202)),"")</f>
        <v>8.8647759786999991</v>
      </c>
      <c r="Z202" s="6">
        <f>IF($A202="placement",Y202,SUMIF($C$10:$C$6209,$C202,$Y$10:$Y$6209))</f>
        <v>8.8647759786999991</v>
      </c>
      <c r="AA202" s="29">
        <f t="shared" ref="AA202:AA265" si="11">($J202-$Z202)/($J202*(1-$R202))-1</f>
        <v>-7.6927419651162565E-2</v>
      </c>
    </row>
    <row r="203" spans="1:27" hidden="1" x14ac:dyDescent="0.3">
      <c r="A203" s="8" t="s">
        <v>17</v>
      </c>
      <c r="B203" s="8" t="s">
        <v>9531</v>
      </c>
      <c r="C203" s="8" t="s">
        <v>9532</v>
      </c>
      <c r="D203" s="8" t="s">
        <v>9739</v>
      </c>
      <c r="E203" s="8" t="s">
        <v>9740</v>
      </c>
      <c r="F203" s="29">
        <v>0.24</v>
      </c>
      <c r="G203" s="29">
        <v>1</v>
      </c>
      <c r="H203" s="30">
        <v>844.46609999999998</v>
      </c>
      <c r="I203" s="30">
        <v>181.36009999999999</v>
      </c>
      <c r="J203" s="14">
        <v>9205</v>
      </c>
      <c r="K203" s="14">
        <v>1892</v>
      </c>
      <c r="L203" s="12">
        <v>0.21479999999999999</v>
      </c>
      <c r="M203" s="7">
        <v>1.6918656700000001</v>
      </c>
      <c r="N203" s="31">
        <v>1.1499999999999999</v>
      </c>
      <c r="O203" s="14">
        <f>IFERROR(VLOOKUP($C203,'site totals'!$J$2:$K$607,2,FALSE),1)</f>
        <v>57625.775199999996</v>
      </c>
      <c r="P203" s="32" t="s">
        <v>22</v>
      </c>
      <c r="Q203" s="12">
        <v>0.32027700609999998</v>
      </c>
      <c r="R203" s="29">
        <v>0.24</v>
      </c>
      <c r="S203" s="2">
        <f>IF($A203="site","",MIN(VLOOKUP($P203,margin_ranges!$A$5:$D$10,4,FALSE)/100,$Q203))</f>
        <v>0.29749999999999999</v>
      </c>
      <c r="T203" s="6">
        <f>IF(A203="placement",$J203*MIN($Q203,$S203),"")</f>
        <v>2738.4874999999997</v>
      </c>
      <c r="U203" s="6">
        <f>IF($A203="placement",T203,SUMIF($C$10:$C$6209,$C203,$T$10:$T$6209))</f>
        <v>2738.4874999999997</v>
      </c>
      <c r="V203" s="34">
        <f t="shared" si="9"/>
        <v>-7.5657894736842035E-2</v>
      </c>
      <c r="W203" s="24"/>
      <c r="X203" s="2" t="str">
        <f>IFERROR(MIN(VLOOKUP($W203,margin_ranges!$A$5:$D$10,4,FALSE),$Q203*100)/100,"")</f>
        <v/>
      </c>
      <c r="Y203" s="6">
        <f t="shared" si="10"/>
        <v>2738.4874999999997</v>
      </c>
      <c r="Z203" s="6">
        <f>IF($A203="placement",Y203,SUMIF($C$10:$C$6209,$C203,$Y$10:$Y$6209))</f>
        <v>2738.4874999999997</v>
      </c>
      <c r="AA203" s="29">
        <f t="shared" si="11"/>
        <v>-7.5657894736842035E-2</v>
      </c>
    </row>
    <row r="204" spans="1:27" hidden="1" x14ac:dyDescent="0.3">
      <c r="A204" s="8" t="s">
        <v>17</v>
      </c>
      <c r="B204" s="8" t="s">
        <v>9531</v>
      </c>
      <c r="C204" s="8" t="s">
        <v>9532</v>
      </c>
      <c r="D204" s="8" t="s">
        <v>9595</v>
      </c>
      <c r="E204" s="8" t="s">
        <v>9596</v>
      </c>
      <c r="F204" s="29">
        <v>0.23999999999999899</v>
      </c>
      <c r="G204" s="29">
        <v>1</v>
      </c>
      <c r="H204" s="30">
        <v>222.1472</v>
      </c>
      <c r="I204" s="30">
        <v>31.533899999999999</v>
      </c>
      <c r="J204" s="14">
        <v>605</v>
      </c>
      <c r="K204" s="14">
        <v>124</v>
      </c>
      <c r="L204" s="12">
        <v>0.14199999999999999</v>
      </c>
      <c r="M204" s="7">
        <v>0.63915111999999996</v>
      </c>
      <c r="N204" s="31">
        <v>0.45</v>
      </c>
      <c r="O204" s="14">
        <f>IFERROR(VLOOKUP($C204,'site totals'!$J$2:$K$607,2,FALSE),1)</f>
        <v>57625.775199999996</v>
      </c>
      <c r="P204" s="32" t="s">
        <v>91</v>
      </c>
      <c r="Q204" s="12">
        <v>0.29594115009999999</v>
      </c>
      <c r="R204" s="29">
        <v>0.24</v>
      </c>
      <c r="S204" s="2">
        <f>IF($A204="site","",MIN(VLOOKUP($P204,margin_ranges!$A$5:$D$10,4,FALSE)/100,$Q204))</f>
        <v>0.29594115009999999</v>
      </c>
      <c r="T204" s="6">
        <f>IF(A204="placement",$J204*MIN($Q204,$S204),"")</f>
        <v>179.04439581049999</v>
      </c>
      <c r="U204" s="6">
        <f>IF($A204="placement",T204,SUMIF($C$10:$C$6209,$C204,$T$10:$T$6209))</f>
        <v>179.04439581049999</v>
      </c>
      <c r="V204" s="34">
        <f t="shared" si="9"/>
        <v>-7.3606776447368349E-2</v>
      </c>
      <c r="W204" s="24"/>
      <c r="X204" s="2" t="str">
        <f>IFERROR(MIN(VLOOKUP($W204,margin_ranges!$A$5:$D$10,4,FALSE),$Q204*100)/100,"")</f>
        <v/>
      </c>
      <c r="Y204" s="6">
        <f t="shared" si="10"/>
        <v>179.04439581049999</v>
      </c>
      <c r="Z204" s="6">
        <f>IF($A204="placement",Y204,SUMIF($C$10:$C$6209,$C204,$Y$10:$Y$6209))</f>
        <v>179.04439581049999</v>
      </c>
      <c r="AA204" s="29">
        <f t="shared" si="11"/>
        <v>-7.3606776447368349E-2</v>
      </c>
    </row>
    <row r="205" spans="1:27" hidden="1" x14ac:dyDescent="0.3">
      <c r="A205" s="8" t="s">
        <v>17</v>
      </c>
      <c r="B205" s="8" t="s">
        <v>9531</v>
      </c>
      <c r="C205" s="8" t="s">
        <v>9532</v>
      </c>
      <c r="D205" s="8" t="s">
        <v>12276</v>
      </c>
      <c r="E205" s="8" t="s">
        <v>12277</v>
      </c>
      <c r="F205" s="29">
        <v>0.249999999999999</v>
      </c>
      <c r="G205" s="29">
        <v>0</v>
      </c>
      <c r="H205" s="30">
        <v>4.1999000000000004</v>
      </c>
      <c r="I205" s="30">
        <v>0.1852</v>
      </c>
      <c r="J205" s="14">
        <v>9</v>
      </c>
      <c r="K205" s="14">
        <v>2</v>
      </c>
      <c r="L205" s="12">
        <v>4.41E-2</v>
      </c>
      <c r="M205" s="7">
        <v>1.69949865</v>
      </c>
      <c r="N205" s="31">
        <v>1.1499999999999999</v>
      </c>
      <c r="O205" s="14">
        <f>IFERROR(VLOOKUP($C205,'site totals'!$J$2:$K$607,2,FALSE),1)</f>
        <v>57625.775199999996</v>
      </c>
      <c r="P205" s="32" t="s">
        <v>22</v>
      </c>
      <c r="Q205" s="12">
        <v>0.32332985390000002</v>
      </c>
      <c r="R205" s="29">
        <v>0.25</v>
      </c>
      <c r="S205" s="2">
        <f>IF($A205="site","",MIN(VLOOKUP($P205,margin_ranges!$A$5:$D$10,4,FALSE)/100,$Q205))</f>
        <v>0.29749999999999999</v>
      </c>
      <c r="T205" s="6">
        <f>IF(A205="placement",$J205*MIN($Q205,$S205),"")</f>
        <v>2.6774999999999998</v>
      </c>
      <c r="U205" s="6">
        <f>IF($A205="placement",T205,SUMIF($C$10:$C$6209,$C205,$T$10:$T$6209))</f>
        <v>2.6774999999999998</v>
      </c>
      <c r="V205" s="34">
        <f t="shared" si="9"/>
        <v>-6.3333333333333353E-2</v>
      </c>
      <c r="W205" s="24"/>
      <c r="X205" s="2" t="str">
        <f>IFERROR(MIN(VLOOKUP($W205,margin_ranges!$A$5:$D$10,4,FALSE),$Q205*100)/100,"")</f>
        <v/>
      </c>
      <c r="Y205" s="6">
        <f t="shared" si="10"/>
        <v>2.6774999999999998</v>
      </c>
      <c r="Z205" s="6">
        <f>IF($A205="placement",Y205,SUMIF($C$10:$C$6209,$C205,$Y$10:$Y$6209))</f>
        <v>2.6774999999999998</v>
      </c>
      <c r="AA205" s="29">
        <f t="shared" si="11"/>
        <v>-6.3333333333333353E-2</v>
      </c>
    </row>
    <row r="206" spans="1:27" hidden="1" x14ac:dyDescent="0.3">
      <c r="A206" s="8" t="s">
        <v>17</v>
      </c>
      <c r="B206" s="8" t="s">
        <v>9531</v>
      </c>
      <c r="C206" s="8" t="s">
        <v>9532</v>
      </c>
      <c r="D206" s="33" t="s">
        <v>9551</v>
      </c>
      <c r="E206" s="8" t="s">
        <v>9552</v>
      </c>
      <c r="F206" s="29">
        <v>0.189999999999999</v>
      </c>
      <c r="G206" s="29">
        <v>1</v>
      </c>
      <c r="H206" s="30">
        <v>82.648600000000002</v>
      </c>
      <c r="I206" s="30">
        <v>18.8917</v>
      </c>
      <c r="J206" s="14">
        <v>666</v>
      </c>
      <c r="K206" s="14">
        <v>102</v>
      </c>
      <c r="L206" s="12">
        <v>0.2286</v>
      </c>
      <c r="M206" s="7">
        <v>1.17523102</v>
      </c>
      <c r="N206" s="31">
        <v>0.9</v>
      </c>
      <c r="O206" s="14">
        <f>IFERROR(VLOOKUP($C206,'site totals'!$J$2:$K$607,2,FALSE),1)</f>
        <v>57625.775199999996</v>
      </c>
      <c r="P206" s="32" t="s">
        <v>91</v>
      </c>
      <c r="Q206" s="12">
        <v>0.2341931179</v>
      </c>
      <c r="R206" s="29">
        <v>0.19</v>
      </c>
      <c r="S206" s="2">
        <f>IF($A206="site","",MIN(VLOOKUP($P206,margin_ranges!$A$5:$D$10,4,FALSE)/100,$Q206))</f>
        <v>0.2341931179</v>
      </c>
      <c r="T206" s="6">
        <f>IF(A206="placement",$J206*MIN($Q206,$S206),"")</f>
        <v>155.9726165214</v>
      </c>
      <c r="U206" s="6">
        <f>IF($A206="placement",T206,SUMIF($C$10:$C$6209,$C206,$T$10:$T$6209))</f>
        <v>155.9726165214</v>
      </c>
      <c r="V206" s="34">
        <f t="shared" si="9"/>
        <v>-5.4559404814814916E-2</v>
      </c>
      <c r="W206" s="24"/>
      <c r="X206" s="2" t="str">
        <f>IFERROR(MIN(VLOOKUP($W206,margin_ranges!$A$5:$D$10,4,FALSE),$Q206*100)/100,"")</f>
        <v/>
      </c>
      <c r="Y206" s="6">
        <f t="shared" si="10"/>
        <v>155.9726165214</v>
      </c>
      <c r="Z206" s="6">
        <f>IF($A206="placement",Y206,SUMIF($C$10:$C$6209,$C206,$Y$10:$Y$6209))</f>
        <v>155.9726165214</v>
      </c>
      <c r="AA206" s="29">
        <f t="shared" si="11"/>
        <v>-5.4559404814814916E-2</v>
      </c>
    </row>
    <row r="207" spans="1:27" hidden="1" x14ac:dyDescent="0.3">
      <c r="A207" s="8" t="s">
        <v>17</v>
      </c>
      <c r="B207" s="8" t="s">
        <v>9531</v>
      </c>
      <c r="C207" s="8" t="s">
        <v>9532</v>
      </c>
      <c r="D207" s="8" t="s">
        <v>12270</v>
      </c>
      <c r="E207" s="8" t="s">
        <v>12271</v>
      </c>
      <c r="F207" s="29">
        <v>0.25</v>
      </c>
      <c r="G207" s="29">
        <v>0</v>
      </c>
      <c r="H207" s="30">
        <v>4.2229000000000001</v>
      </c>
      <c r="I207" s="30">
        <v>0.4884</v>
      </c>
      <c r="J207" s="14">
        <v>10</v>
      </c>
      <c r="K207" s="14">
        <v>1</v>
      </c>
      <c r="L207" s="12">
        <v>0.11559999999999999</v>
      </c>
      <c r="M207" s="7">
        <v>0.70352493999999999</v>
      </c>
      <c r="N207" s="31">
        <v>0.5</v>
      </c>
      <c r="O207" s="14">
        <f>IFERROR(VLOOKUP($C207,'site totals'!$J$2:$K$607,2,FALSE),1)</f>
        <v>57625.775199999996</v>
      </c>
      <c r="P207" s="32" t="s">
        <v>91</v>
      </c>
      <c r="Q207" s="12">
        <v>0.2892931393</v>
      </c>
      <c r="R207" s="29">
        <v>0.25</v>
      </c>
      <c r="S207" s="2">
        <f>IF($A207="site","",MIN(VLOOKUP($P207,margin_ranges!$A$5:$D$10,4,FALSE)/100,$Q207))</f>
        <v>0.2892931393</v>
      </c>
      <c r="T207" s="6">
        <f>IF(A207="placement",$J207*MIN($Q207,$S207),"")</f>
        <v>2.892931393</v>
      </c>
      <c r="U207" s="6">
        <f>IF($A207="placement",T207,SUMIF($C$10:$C$6209,$C207,$T$10:$T$6209))</f>
        <v>2.892931393</v>
      </c>
      <c r="V207" s="34">
        <f t="shared" si="9"/>
        <v>-5.2390852399999965E-2</v>
      </c>
      <c r="W207" s="24"/>
      <c r="X207" s="2" t="str">
        <f>IFERROR(MIN(VLOOKUP($W207,margin_ranges!$A$5:$D$10,4,FALSE),$Q207*100)/100,"")</f>
        <v/>
      </c>
      <c r="Y207" s="6">
        <f t="shared" si="10"/>
        <v>2.892931393</v>
      </c>
      <c r="Z207" s="6">
        <f>IF($A207="placement",Y207,SUMIF($C$10:$C$6209,$C207,$Y$10:$Y$6209))</f>
        <v>2.892931393</v>
      </c>
      <c r="AA207" s="29">
        <f t="shared" si="11"/>
        <v>-5.2390852399999965E-2</v>
      </c>
    </row>
    <row r="208" spans="1:27" hidden="1" x14ac:dyDescent="0.3">
      <c r="A208" s="8" t="s">
        <v>17</v>
      </c>
      <c r="B208" s="8" t="s">
        <v>9531</v>
      </c>
      <c r="C208" s="8" t="s">
        <v>9532</v>
      </c>
      <c r="D208" s="8" t="s">
        <v>12268</v>
      </c>
      <c r="E208" s="8" t="s">
        <v>12269</v>
      </c>
      <c r="F208" s="29">
        <v>0.25</v>
      </c>
      <c r="G208" s="29">
        <v>0</v>
      </c>
      <c r="H208" s="30">
        <v>2.8408000000000002</v>
      </c>
      <c r="I208" s="30">
        <v>0.41210000000000002</v>
      </c>
      <c r="J208" s="14">
        <v>11</v>
      </c>
      <c r="K208" s="14">
        <v>3</v>
      </c>
      <c r="L208" s="12">
        <v>0.14510000000000001</v>
      </c>
      <c r="M208" s="7">
        <v>0.90149047000000004</v>
      </c>
      <c r="N208" s="31">
        <v>0.65</v>
      </c>
      <c r="O208" s="14">
        <f>IFERROR(VLOOKUP($C208,'site totals'!$J$2:$K$607,2,FALSE),1)</f>
        <v>57625.775199999996</v>
      </c>
      <c r="P208" s="32" t="s">
        <v>22</v>
      </c>
      <c r="Q208" s="12">
        <v>0.27897185479999997</v>
      </c>
      <c r="R208" s="29">
        <v>0.25</v>
      </c>
      <c r="S208" s="2">
        <f>IF($A208="site","",MIN(VLOOKUP($P208,margin_ranges!$A$5:$D$10,4,FALSE)/100,$Q208))</f>
        <v>0.27897185479999997</v>
      </c>
      <c r="T208" s="6">
        <f>IF(A208="placement",$J208*MIN($Q208,$S208),"")</f>
        <v>3.0686904027999997</v>
      </c>
      <c r="U208" s="6">
        <f>IF($A208="placement",T208,SUMIF($C$10:$C$6209,$C208,$T$10:$T$6209))</f>
        <v>3.0686904027999997</v>
      </c>
      <c r="V208" s="34">
        <f t="shared" si="9"/>
        <v>-3.8629139733333262E-2</v>
      </c>
      <c r="W208" s="24"/>
      <c r="X208" s="2" t="str">
        <f>IFERROR(MIN(VLOOKUP($W208,margin_ranges!$A$5:$D$10,4,FALSE),$Q208*100)/100,"")</f>
        <v/>
      </c>
      <c r="Y208" s="6">
        <f t="shared" si="10"/>
        <v>3.0686904027999997</v>
      </c>
      <c r="Z208" s="6">
        <f>IF($A208="placement",Y208,SUMIF($C$10:$C$6209,$C208,$Y$10:$Y$6209))</f>
        <v>3.0686904027999997</v>
      </c>
      <c r="AA208" s="29">
        <f t="shared" si="11"/>
        <v>-3.8629139733333262E-2</v>
      </c>
    </row>
    <row r="209" spans="1:27" hidden="1" x14ac:dyDescent="0.3">
      <c r="A209" s="8" t="s">
        <v>17</v>
      </c>
      <c r="B209" s="8" t="s">
        <v>9531</v>
      </c>
      <c r="C209" s="8" t="s">
        <v>9532</v>
      </c>
      <c r="D209" s="8" t="s">
        <v>9605</v>
      </c>
      <c r="E209" s="8" t="s">
        <v>9606</v>
      </c>
      <c r="F209" s="29">
        <v>0.13999999999999899</v>
      </c>
      <c r="G209" s="29">
        <v>0</v>
      </c>
      <c r="H209" s="30">
        <v>7.8773999999999997</v>
      </c>
      <c r="I209" s="30">
        <v>1.1375</v>
      </c>
      <c r="J209" s="14">
        <v>47</v>
      </c>
      <c r="K209" s="14">
        <v>5</v>
      </c>
      <c r="L209" s="12">
        <v>0.1444</v>
      </c>
      <c r="M209" s="7">
        <v>1.3883328100000001</v>
      </c>
      <c r="N209" s="31">
        <v>1.1499999999999999</v>
      </c>
      <c r="O209" s="14">
        <f>IFERROR(VLOOKUP($C209,'site totals'!$J$2:$K$607,2,FALSE),1)</f>
        <v>57625.775199999996</v>
      </c>
      <c r="P209" s="32" t="s">
        <v>22</v>
      </c>
      <c r="Q209" s="12">
        <v>0.17166835529999999</v>
      </c>
      <c r="R209" s="29">
        <v>0.14000000000000001</v>
      </c>
      <c r="S209" s="2">
        <f>IF($A209="site","",MIN(VLOOKUP($P209,margin_ranges!$A$5:$D$10,4,FALSE)/100,$Q209))</f>
        <v>0.17166835529999999</v>
      </c>
      <c r="T209" s="6">
        <f>IF(A209="placement",$J209*MIN($Q209,$S209),"")</f>
        <v>8.0684126990999996</v>
      </c>
      <c r="U209" s="6">
        <f>IF($A209="placement",T209,SUMIF($C$10:$C$6209,$C209,$T$10:$T$6209))</f>
        <v>8.0684126990999996</v>
      </c>
      <c r="V209" s="34">
        <f t="shared" si="9"/>
        <v>-3.6823668953488431E-2</v>
      </c>
      <c r="W209" s="24"/>
      <c r="X209" s="2" t="str">
        <f>IFERROR(MIN(VLOOKUP($W209,margin_ranges!$A$5:$D$10,4,FALSE),$Q209*100)/100,"")</f>
        <v/>
      </c>
      <c r="Y209" s="6">
        <f t="shared" si="10"/>
        <v>8.0684126990999996</v>
      </c>
      <c r="Z209" s="6">
        <f>IF($A209="placement",Y209,SUMIF($C$10:$C$6209,$C209,$Y$10:$Y$6209))</f>
        <v>8.0684126990999996</v>
      </c>
      <c r="AA209" s="29">
        <f t="shared" si="11"/>
        <v>-3.6823668953488431E-2</v>
      </c>
    </row>
    <row r="210" spans="1:27" hidden="1" x14ac:dyDescent="0.3">
      <c r="A210" s="8" t="s">
        <v>17</v>
      </c>
      <c r="B210" s="8" t="s">
        <v>9531</v>
      </c>
      <c r="C210" s="8" t="s">
        <v>9532</v>
      </c>
      <c r="D210" s="8" t="s">
        <v>9549</v>
      </c>
      <c r="E210" s="8" t="s">
        <v>9550</v>
      </c>
      <c r="F210" s="29">
        <v>0.28999999999999998</v>
      </c>
      <c r="G210" s="29">
        <v>1</v>
      </c>
      <c r="H210" s="30">
        <v>50.287199999999999</v>
      </c>
      <c r="I210" s="30">
        <v>4.3929999999999998</v>
      </c>
      <c r="J210" s="14">
        <v>186</v>
      </c>
      <c r="K210" s="14">
        <v>47</v>
      </c>
      <c r="L210" s="12">
        <v>8.7400000000000005E-2</v>
      </c>
      <c r="M210" s="7">
        <v>1.40942408</v>
      </c>
      <c r="N210" s="31">
        <v>0.9</v>
      </c>
      <c r="O210" s="14">
        <f>IFERROR(VLOOKUP($C210,'site totals'!$J$2:$K$607,2,FALSE),1)</f>
        <v>57625.775199999996</v>
      </c>
      <c r="P210" s="32" t="s">
        <v>22</v>
      </c>
      <c r="Q210" s="12">
        <v>0.36144130759999998</v>
      </c>
      <c r="R210" s="29">
        <v>0.28999999999999998</v>
      </c>
      <c r="S210" s="2">
        <f>IF($A210="site","",MIN(VLOOKUP($P210,margin_ranges!$A$5:$D$10,4,FALSE)/100,$Q210))</f>
        <v>0.29749999999999999</v>
      </c>
      <c r="T210" s="6">
        <f>IF(A210="placement",$J210*MIN($Q210,$S210),"")</f>
        <v>55.335000000000001</v>
      </c>
      <c r="U210" s="6">
        <f>IF($A210="placement",T210,SUMIF($C$10:$C$6209,$C210,$T$10:$T$6209))</f>
        <v>55.335000000000001</v>
      </c>
      <c r="V210" s="34">
        <f t="shared" si="9"/>
        <v>-1.0563380281690238E-2</v>
      </c>
      <c r="W210" s="24"/>
      <c r="X210" s="2" t="str">
        <f>IFERROR(MIN(VLOOKUP($W210,margin_ranges!$A$5:$D$10,4,FALSE),$Q210*100)/100,"")</f>
        <v/>
      </c>
      <c r="Y210" s="6">
        <f t="shared" si="10"/>
        <v>55.335000000000001</v>
      </c>
      <c r="Z210" s="6">
        <f>IF($A210="placement",Y210,SUMIF($C$10:$C$6209,$C210,$Y$10:$Y$6209))</f>
        <v>55.335000000000001</v>
      </c>
      <c r="AA210" s="29">
        <f t="shared" si="11"/>
        <v>-1.0563380281690238E-2</v>
      </c>
    </row>
    <row r="211" spans="1:27" hidden="1" x14ac:dyDescent="0.3">
      <c r="A211" s="8" t="s">
        <v>17</v>
      </c>
      <c r="B211" s="8" t="s">
        <v>9531</v>
      </c>
      <c r="C211" s="8" t="s">
        <v>9532</v>
      </c>
      <c r="D211" s="8" t="s">
        <v>9581</v>
      </c>
      <c r="E211" s="8" t="s">
        <v>9582</v>
      </c>
      <c r="F211" s="29">
        <v>0.28999999999999998</v>
      </c>
      <c r="G211" s="29">
        <v>0</v>
      </c>
      <c r="H211" s="30">
        <v>0.94499999999999995</v>
      </c>
      <c r="I211" s="30">
        <v>0.26529999999999998</v>
      </c>
      <c r="J211" s="14">
        <v>8</v>
      </c>
      <c r="K211" s="14">
        <v>2</v>
      </c>
      <c r="L211" s="12">
        <v>0.28070000000000001</v>
      </c>
      <c r="M211" s="7">
        <v>1.02727518</v>
      </c>
      <c r="N211" s="31">
        <v>0.65</v>
      </c>
      <c r="O211" s="14">
        <f>IFERROR(VLOOKUP($C211,'site totals'!$J$2:$K$607,2,FALSE),1)</f>
        <v>57625.775199999996</v>
      </c>
      <c r="P211" s="32" t="s">
        <v>22</v>
      </c>
      <c r="Q211" s="12">
        <v>0.36725814480000002</v>
      </c>
      <c r="R211" s="29">
        <v>0.28999999999999998</v>
      </c>
      <c r="S211" s="2">
        <f>IF($A211="site","",MIN(VLOOKUP($P211,margin_ranges!$A$5:$D$10,4,FALSE)/100,$Q211))</f>
        <v>0.29749999999999999</v>
      </c>
      <c r="T211" s="6">
        <f>IF(A211="placement",$J211*MIN($Q211,$S211),"")</f>
        <v>2.38</v>
      </c>
      <c r="U211" s="6">
        <f>IF($A211="placement",T211,SUMIF($C$10:$C$6209,$C211,$T$10:$T$6209))</f>
        <v>2.38</v>
      </c>
      <c r="V211" s="34">
        <f t="shared" si="9"/>
        <v>-1.0563380281690127E-2</v>
      </c>
      <c r="W211" s="24"/>
      <c r="X211" s="2" t="str">
        <f>IFERROR(MIN(VLOOKUP($W211,margin_ranges!$A$5:$D$10,4,FALSE),$Q211*100)/100,"")</f>
        <v/>
      </c>
      <c r="Y211" s="6">
        <f t="shared" si="10"/>
        <v>2.38</v>
      </c>
      <c r="Z211" s="6">
        <f>IF($A211="placement",Y211,SUMIF($C$10:$C$6209,$C211,$Y$10:$Y$6209))</f>
        <v>2.38</v>
      </c>
      <c r="AA211" s="29">
        <f t="shared" si="11"/>
        <v>-1.0563380281690127E-2</v>
      </c>
    </row>
    <row r="212" spans="1:27" hidden="1" x14ac:dyDescent="0.3">
      <c r="A212" s="8" t="s">
        <v>17</v>
      </c>
      <c r="B212" s="8" t="s">
        <v>9531</v>
      </c>
      <c r="C212" s="8" t="s">
        <v>9532</v>
      </c>
      <c r="D212" s="8" t="s">
        <v>9655</v>
      </c>
      <c r="E212" s="8" t="s">
        <v>9656</v>
      </c>
      <c r="F212" s="29">
        <v>0.28999999999999998</v>
      </c>
      <c r="G212" s="29">
        <v>0</v>
      </c>
      <c r="H212" s="30">
        <v>3.0939000000000001</v>
      </c>
      <c r="I212" s="30">
        <v>0.64439999999999997</v>
      </c>
      <c r="J212" s="14">
        <v>8</v>
      </c>
      <c r="K212" s="14">
        <v>2</v>
      </c>
      <c r="L212" s="12">
        <v>0.20830000000000001</v>
      </c>
      <c r="M212" s="7">
        <v>0.43547279</v>
      </c>
      <c r="N212" s="31">
        <v>0.25</v>
      </c>
      <c r="O212" s="14">
        <f>IFERROR(VLOOKUP($C212,'site totals'!$J$2:$K$607,2,FALSE),1)</f>
        <v>57625.775199999996</v>
      </c>
      <c r="P212" s="32" t="s">
        <v>22</v>
      </c>
      <c r="Q212" s="12">
        <v>0.42591131250000003</v>
      </c>
      <c r="R212" s="29">
        <v>0.28999999999999998</v>
      </c>
      <c r="S212" s="2">
        <f>IF($A212="site","",MIN(VLOOKUP($P212,margin_ranges!$A$5:$D$10,4,FALSE)/100,$Q212))</f>
        <v>0.29749999999999999</v>
      </c>
      <c r="T212" s="6">
        <f>IF(A212="placement",$J212*MIN($Q212,$S212),"")</f>
        <v>2.38</v>
      </c>
      <c r="U212" s="6">
        <f>IF($A212="placement",T212,SUMIF($C$10:$C$6209,$C212,$T$10:$T$6209))</f>
        <v>2.38</v>
      </c>
      <c r="V212" s="34">
        <f t="shared" si="9"/>
        <v>-1.0563380281690127E-2</v>
      </c>
      <c r="W212" s="24"/>
      <c r="X212" s="2" t="str">
        <f>IFERROR(MIN(VLOOKUP($W212,margin_ranges!$A$5:$D$10,4,FALSE),$Q212*100)/100,"")</f>
        <v/>
      </c>
      <c r="Y212" s="6">
        <f t="shared" si="10"/>
        <v>2.38</v>
      </c>
      <c r="Z212" s="6">
        <f>IF($A212="placement",Y212,SUMIF($C$10:$C$6209,$C212,$Y$10:$Y$6209))</f>
        <v>2.38</v>
      </c>
      <c r="AA212" s="29">
        <f t="shared" si="11"/>
        <v>-1.0563380281690127E-2</v>
      </c>
    </row>
    <row r="213" spans="1:27" hidden="1" x14ac:dyDescent="0.3">
      <c r="A213" s="8" t="s">
        <v>17</v>
      </c>
      <c r="B213" s="8" t="s">
        <v>9531</v>
      </c>
      <c r="C213" s="8" t="s">
        <v>9532</v>
      </c>
      <c r="D213" s="8" t="s">
        <v>9559</v>
      </c>
      <c r="E213" s="8" t="s">
        <v>9560</v>
      </c>
      <c r="F213" s="29">
        <v>0.28999999999999998</v>
      </c>
      <c r="G213" s="29">
        <v>0</v>
      </c>
      <c r="H213" s="30">
        <v>6.7979000000000003</v>
      </c>
      <c r="I213" s="30">
        <v>0.62809999999999999</v>
      </c>
      <c r="J213" s="14">
        <v>18</v>
      </c>
      <c r="K213" s="14">
        <v>4</v>
      </c>
      <c r="L213" s="12">
        <v>9.2399999999999996E-2</v>
      </c>
      <c r="M213" s="7">
        <v>0.93756397000000002</v>
      </c>
      <c r="N213" s="31">
        <v>0.65</v>
      </c>
      <c r="O213" s="14">
        <f>IFERROR(VLOOKUP($C213,'site totals'!$J$2:$K$607,2,FALSE),1)</f>
        <v>57625.775199999996</v>
      </c>
      <c r="P213" s="32" t="s">
        <v>22</v>
      </c>
      <c r="Q213" s="12">
        <v>0.30671397379999998</v>
      </c>
      <c r="R213" s="29">
        <v>0.28999999999999998</v>
      </c>
      <c r="S213" s="2">
        <f>IF($A213="site","",MIN(VLOOKUP($P213,margin_ranges!$A$5:$D$10,4,FALSE)/100,$Q213))</f>
        <v>0.29749999999999999</v>
      </c>
      <c r="T213" s="6">
        <f>IF(A213="placement",$J213*MIN($Q213,$S213),"")</f>
        <v>5.3549999999999995</v>
      </c>
      <c r="U213" s="6">
        <f>IF($A213="placement",T213,SUMIF($C$10:$C$6209,$C213,$T$10:$T$6209))</f>
        <v>5.3549999999999995</v>
      </c>
      <c r="V213" s="34">
        <f t="shared" si="9"/>
        <v>-1.0563380281690127E-2</v>
      </c>
      <c r="W213" s="24"/>
      <c r="X213" s="2" t="str">
        <f>IFERROR(MIN(VLOOKUP($W213,margin_ranges!$A$5:$D$10,4,FALSE),$Q213*100)/100,"")</f>
        <v/>
      </c>
      <c r="Y213" s="6">
        <f t="shared" si="10"/>
        <v>5.3549999999999995</v>
      </c>
      <c r="Z213" s="6">
        <f>IF($A213="placement",Y213,SUMIF($C$10:$C$6209,$C213,$Y$10:$Y$6209))</f>
        <v>5.3549999999999995</v>
      </c>
      <c r="AA213" s="29">
        <f t="shared" si="11"/>
        <v>-1.0563380281690127E-2</v>
      </c>
    </row>
    <row r="214" spans="1:27" hidden="1" x14ac:dyDescent="0.3">
      <c r="A214" s="8" t="s">
        <v>17</v>
      </c>
      <c r="B214" s="8" t="s">
        <v>9531</v>
      </c>
      <c r="C214" s="8" t="s">
        <v>9532</v>
      </c>
      <c r="D214" s="8" t="s">
        <v>9737</v>
      </c>
      <c r="E214" s="8" t="s">
        <v>9738</v>
      </c>
      <c r="F214" s="29">
        <v>0.28999999999999998</v>
      </c>
      <c r="G214" s="29">
        <v>0</v>
      </c>
      <c r="H214" s="30">
        <v>2.7688999999999999</v>
      </c>
      <c r="I214" s="30">
        <v>0.79610000000000003</v>
      </c>
      <c r="J214" s="14">
        <v>24</v>
      </c>
      <c r="K214" s="14">
        <v>6</v>
      </c>
      <c r="L214" s="12">
        <v>0.28749999999999998</v>
      </c>
      <c r="M214" s="7">
        <v>1.01354868</v>
      </c>
      <c r="N214" s="31">
        <v>0.7</v>
      </c>
      <c r="O214" s="14">
        <f>IFERROR(VLOOKUP($C214,'site totals'!$J$2:$K$607,2,FALSE),1)</f>
        <v>57625.775199999996</v>
      </c>
      <c r="P214" s="32" t="s">
        <v>22</v>
      </c>
      <c r="Q214" s="12">
        <v>0.3093572946</v>
      </c>
      <c r="R214" s="29">
        <v>0.28999999999999998</v>
      </c>
      <c r="S214" s="2">
        <f>IF($A214="site","",MIN(VLOOKUP($P214,margin_ranges!$A$5:$D$10,4,FALSE)/100,$Q214))</f>
        <v>0.29749999999999999</v>
      </c>
      <c r="T214" s="6">
        <f>IF(A214="placement",$J214*MIN($Q214,$S214),"")</f>
        <v>7.14</v>
      </c>
      <c r="U214" s="6">
        <f>IF($A214="placement",T214,SUMIF($C$10:$C$6209,$C214,$T$10:$T$6209))</f>
        <v>7.14</v>
      </c>
      <c r="V214" s="34">
        <f t="shared" si="9"/>
        <v>-1.0563380281690127E-2</v>
      </c>
      <c r="W214" s="24"/>
      <c r="X214" s="2" t="str">
        <f>IFERROR(MIN(VLOOKUP($W214,margin_ranges!$A$5:$D$10,4,FALSE),$Q214*100)/100,"")</f>
        <v/>
      </c>
      <c r="Y214" s="6">
        <f t="shared" si="10"/>
        <v>7.14</v>
      </c>
      <c r="Z214" s="6">
        <f>IF($A214="placement",Y214,SUMIF($C$10:$C$6209,$C214,$Y$10:$Y$6209))</f>
        <v>7.14</v>
      </c>
      <c r="AA214" s="29">
        <f t="shared" si="11"/>
        <v>-1.0563380281690127E-2</v>
      </c>
    </row>
    <row r="215" spans="1:27" hidden="1" x14ac:dyDescent="0.3">
      <c r="A215" s="8" t="s">
        <v>17</v>
      </c>
      <c r="B215" s="8" t="s">
        <v>9531</v>
      </c>
      <c r="C215" s="8" t="s">
        <v>9532</v>
      </c>
      <c r="D215" s="8" t="s">
        <v>9745</v>
      </c>
      <c r="E215" s="8" t="s">
        <v>9746</v>
      </c>
      <c r="F215" s="29">
        <v>0.28999999999999898</v>
      </c>
      <c r="G215" s="29">
        <v>0</v>
      </c>
      <c r="H215" s="30">
        <v>2.7736000000000001</v>
      </c>
      <c r="I215" s="30">
        <v>0.8034</v>
      </c>
      <c r="J215" s="14">
        <v>24</v>
      </c>
      <c r="K215" s="14">
        <v>6</v>
      </c>
      <c r="L215" s="12">
        <v>0.28960000000000002</v>
      </c>
      <c r="M215" s="7">
        <v>1.01310572</v>
      </c>
      <c r="N215" s="31">
        <v>0.7</v>
      </c>
      <c r="O215" s="14">
        <f>IFERROR(VLOOKUP($C215,'site totals'!$J$2:$K$607,2,FALSE),1)</f>
        <v>57625.775199999996</v>
      </c>
      <c r="P215" s="32" t="s">
        <v>22</v>
      </c>
      <c r="Q215" s="12">
        <v>0.30905532540000002</v>
      </c>
      <c r="R215" s="29">
        <v>0.28999999999999998</v>
      </c>
      <c r="S215" s="2">
        <f>IF($A215="site","",MIN(VLOOKUP($P215,margin_ranges!$A$5:$D$10,4,FALSE)/100,$Q215))</f>
        <v>0.29749999999999999</v>
      </c>
      <c r="T215" s="6">
        <f>IF(A215="placement",$J215*MIN($Q215,$S215),"")</f>
        <v>7.14</v>
      </c>
      <c r="U215" s="6">
        <f>IF($A215="placement",T215,SUMIF($C$10:$C$6209,$C215,$T$10:$T$6209))</f>
        <v>7.14</v>
      </c>
      <c r="V215" s="34">
        <f t="shared" si="9"/>
        <v>-1.0563380281690127E-2</v>
      </c>
      <c r="W215" s="24"/>
      <c r="X215" s="2" t="str">
        <f>IFERROR(MIN(VLOOKUP($W215,margin_ranges!$A$5:$D$10,4,FALSE),$Q215*100)/100,"")</f>
        <v/>
      </c>
      <c r="Y215" s="6">
        <f t="shared" si="10"/>
        <v>7.14</v>
      </c>
      <c r="Z215" s="6">
        <f>IF($A215="placement",Y215,SUMIF($C$10:$C$6209,$C215,$Y$10:$Y$6209))</f>
        <v>7.14</v>
      </c>
      <c r="AA215" s="29">
        <f t="shared" si="11"/>
        <v>-1.0563380281690127E-2</v>
      </c>
    </row>
    <row r="216" spans="1:27" hidden="1" x14ac:dyDescent="0.3">
      <c r="A216" s="8" t="s">
        <v>17</v>
      </c>
      <c r="B216" s="8" t="s">
        <v>9531</v>
      </c>
      <c r="C216" s="8" t="s">
        <v>9532</v>
      </c>
      <c r="D216" s="8" t="s">
        <v>9621</v>
      </c>
      <c r="E216" s="8" t="s">
        <v>9622</v>
      </c>
      <c r="F216" s="29">
        <v>0.28999999999999998</v>
      </c>
      <c r="G216" s="29">
        <v>0</v>
      </c>
      <c r="H216" s="30">
        <v>2.7753000000000001</v>
      </c>
      <c r="I216" s="30">
        <v>0.81499999999999995</v>
      </c>
      <c r="J216" s="14">
        <v>25</v>
      </c>
      <c r="K216" s="14">
        <v>6</v>
      </c>
      <c r="L216" s="12">
        <v>0.29370000000000002</v>
      </c>
      <c r="M216" s="7">
        <v>1.01297108</v>
      </c>
      <c r="N216" s="31">
        <v>0.7</v>
      </c>
      <c r="O216" s="14">
        <f>IFERROR(VLOOKUP($C216,'site totals'!$J$2:$K$607,2,FALSE),1)</f>
        <v>57625.775199999996</v>
      </c>
      <c r="P216" s="32" t="s">
        <v>22</v>
      </c>
      <c r="Q216" s="12">
        <v>0.30896348849999999</v>
      </c>
      <c r="R216" s="29">
        <v>0.28999999999999998</v>
      </c>
      <c r="S216" s="2">
        <f>IF($A216="site","",MIN(VLOOKUP($P216,margin_ranges!$A$5:$D$10,4,FALSE)/100,$Q216))</f>
        <v>0.29749999999999999</v>
      </c>
      <c r="T216" s="6">
        <f>IF(A216="placement",$J216*MIN($Q216,$S216),"")</f>
        <v>7.4375</v>
      </c>
      <c r="U216" s="6">
        <f>IF($A216="placement",T216,SUMIF($C$10:$C$6209,$C216,$T$10:$T$6209))</f>
        <v>7.4375</v>
      </c>
      <c r="V216" s="34">
        <f t="shared" si="9"/>
        <v>-1.0563380281690127E-2</v>
      </c>
      <c r="W216" s="24"/>
      <c r="X216" s="2" t="str">
        <f>IFERROR(MIN(VLOOKUP($W216,margin_ranges!$A$5:$D$10,4,FALSE),$Q216*100)/100,"")</f>
        <v/>
      </c>
      <c r="Y216" s="6">
        <f t="shared" si="10"/>
        <v>7.4375</v>
      </c>
      <c r="Z216" s="6">
        <f>IF($A216="placement",Y216,SUMIF($C$10:$C$6209,$C216,$Y$10:$Y$6209))</f>
        <v>7.4375</v>
      </c>
      <c r="AA216" s="29">
        <f t="shared" si="11"/>
        <v>-1.0563380281690127E-2</v>
      </c>
    </row>
    <row r="217" spans="1:27" hidden="1" x14ac:dyDescent="0.3">
      <c r="A217" s="8" t="s">
        <v>17</v>
      </c>
      <c r="B217" s="8" t="s">
        <v>9531</v>
      </c>
      <c r="C217" s="8" t="s">
        <v>9532</v>
      </c>
      <c r="D217" s="8" t="s">
        <v>9649</v>
      </c>
      <c r="E217" s="8" t="s">
        <v>9650</v>
      </c>
      <c r="F217" s="29">
        <v>0.28999999999999998</v>
      </c>
      <c r="G217" s="29">
        <v>0</v>
      </c>
      <c r="H217" s="30">
        <v>2.7761999999999998</v>
      </c>
      <c r="I217" s="30">
        <v>0.83</v>
      </c>
      <c r="J217" s="14">
        <v>25</v>
      </c>
      <c r="K217" s="14">
        <v>6</v>
      </c>
      <c r="L217" s="12">
        <v>0.29899999999999999</v>
      </c>
      <c r="M217" s="7">
        <v>1.0179001700000001</v>
      </c>
      <c r="N217" s="31">
        <v>0.7</v>
      </c>
      <c r="O217" s="14">
        <f>IFERROR(VLOOKUP($C217,'site totals'!$J$2:$K$607,2,FALSE),1)</f>
        <v>57625.775199999996</v>
      </c>
      <c r="P217" s="32" t="s">
        <v>22</v>
      </c>
      <c r="Q217" s="12">
        <v>0.31230977339999999</v>
      </c>
      <c r="R217" s="29">
        <v>0.28999999999999998</v>
      </c>
      <c r="S217" s="2">
        <f>IF($A217="site","",MIN(VLOOKUP($P217,margin_ranges!$A$5:$D$10,4,FALSE)/100,$Q217))</f>
        <v>0.29749999999999999</v>
      </c>
      <c r="T217" s="6">
        <f>IF(A217="placement",$J217*MIN($Q217,$S217),"")</f>
        <v>7.4375</v>
      </c>
      <c r="U217" s="6">
        <f>IF($A217="placement",T217,SUMIF($C$10:$C$6209,$C217,$T$10:$T$6209))</f>
        <v>7.4375</v>
      </c>
      <c r="V217" s="34">
        <f t="shared" si="9"/>
        <v>-1.0563380281690127E-2</v>
      </c>
      <c r="W217" s="24"/>
      <c r="X217" s="2" t="str">
        <f>IFERROR(MIN(VLOOKUP($W217,margin_ranges!$A$5:$D$10,4,FALSE),$Q217*100)/100,"")</f>
        <v/>
      </c>
      <c r="Y217" s="6">
        <f t="shared" si="10"/>
        <v>7.4375</v>
      </c>
      <c r="Z217" s="6">
        <f>IF($A217="placement",Y217,SUMIF($C$10:$C$6209,$C217,$Y$10:$Y$6209))</f>
        <v>7.4375</v>
      </c>
      <c r="AA217" s="29">
        <f t="shared" si="11"/>
        <v>-1.0563380281690127E-2</v>
      </c>
    </row>
    <row r="218" spans="1:27" hidden="1" x14ac:dyDescent="0.3">
      <c r="A218" s="8" t="s">
        <v>17</v>
      </c>
      <c r="B218" s="8" t="s">
        <v>9531</v>
      </c>
      <c r="C218" s="8" t="s">
        <v>9532</v>
      </c>
      <c r="D218" s="8" t="s">
        <v>9741</v>
      </c>
      <c r="E218" s="8" t="s">
        <v>9742</v>
      </c>
      <c r="F218" s="29">
        <v>0.28999999999999998</v>
      </c>
      <c r="G218" s="29">
        <v>0</v>
      </c>
      <c r="H218" s="30">
        <v>5.4747000000000003</v>
      </c>
      <c r="I218" s="30">
        <v>1.1999</v>
      </c>
      <c r="J218" s="14">
        <v>26</v>
      </c>
      <c r="K218" s="14">
        <v>7</v>
      </c>
      <c r="L218" s="12">
        <v>0.21920000000000001</v>
      </c>
      <c r="M218" s="7">
        <v>0.73230549</v>
      </c>
      <c r="N218" s="31">
        <v>0.3</v>
      </c>
      <c r="O218" s="14">
        <f>IFERROR(VLOOKUP($C218,'site totals'!$J$2:$K$607,2,FALSE),1)</f>
        <v>57625.775199999996</v>
      </c>
      <c r="P218" s="32" t="s">
        <v>22</v>
      </c>
      <c r="Q218" s="12">
        <v>0.59033490489999996</v>
      </c>
      <c r="R218" s="29">
        <v>0.28999999999999998</v>
      </c>
      <c r="S218" s="2">
        <f>IF($A218="site","",MIN(VLOOKUP($P218,margin_ranges!$A$5:$D$10,4,FALSE)/100,$Q218))</f>
        <v>0.29749999999999999</v>
      </c>
      <c r="T218" s="6">
        <f>IF(A218="placement",$J218*MIN($Q218,$S218),"")</f>
        <v>7.7349999999999994</v>
      </c>
      <c r="U218" s="6">
        <f>IF($A218="placement",T218,SUMIF($C$10:$C$6209,$C218,$T$10:$T$6209))</f>
        <v>7.7349999999999994</v>
      </c>
      <c r="V218" s="34">
        <f t="shared" si="9"/>
        <v>-1.0563380281690127E-2</v>
      </c>
      <c r="W218" s="24"/>
      <c r="X218" s="2" t="str">
        <f>IFERROR(MIN(VLOOKUP($W218,margin_ranges!$A$5:$D$10,4,FALSE),$Q218*100)/100,"")</f>
        <v/>
      </c>
      <c r="Y218" s="6">
        <f t="shared" si="10"/>
        <v>7.7349999999999994</v>
      </c>
      <c r="Z218" s="6">
        <f>IF($A218="placement",Y218,SUMIF($C$10:$C$6209,$C218,$Y$10:$Y$6209))</f>
        <v>7.7349999999999994</v>
      </c>
      <c r="AA218" s="29">
        <f t="shared" si="11"/>
        <v>-1.0563380281690127E-2</v>
      </c>
    </row>
    <row r="219" spans="1:27" hidden="1" x14ac:dyDescent="0.3">
      <c r="A219" s="8" t="s">
        <v>17</v>
      </c>
      <c r="B219" s="8" t="s">
        <v>9531</v>
      </c>
      <c r="C219" s="8" t="s">
        <v>9532</v>
      </c>
      <c r="D219" s="8" t="s">
        <v>9691</v>
      </c>
      <c r="E219" s="8" t="s">
        <v>9692</v>
      </c>
      <c r="F219" s="29">
        <v>0.28999999999999898</v>
      </c>
      <c r="G219" s="29">
        <v>0</v>
      </c>
      <c r="H219" s="30">
        <v>10.907299999999999</v>
      </c>
      <c r="I219" s="30">
        <v>2.4727999999999999</v>
      </c>
      <c r="J219" s="14">
        <v>48</v>
      </c>
      <c r="K219" s="14">
        <v>12</v>
      </c>
      <c r="L219" s="12">
        <v>0.22670000000000001</v>
      </c>
      <c r="M219" s="7">
        <v>0.64156387999999998</v>
      </c>
      <c r="N219" s="31">
        <v>0.45</v>
      </c>
      <c r="O219" s="14">
        <f>IFERROR(VLOOKUP($C219,'site totals'!$J$2:$K$607,2,FALSE),1)</f>
        <v>57625.775199999996</v>
      </c>
      <c r="P219" s="32" t="s">
        <v>22</v>
      </c>
      <c r="Q219" s="12">
        <v>0.298588943</v>
      </c>
      <c r="R219" s="29">
        <v>0.28999999999999998</v>
      </c>
      <c r="S219" s="2">
        <f>IF($A219="site","",MIN(VLOOKUP($P219,margin_ranges!$A$5:$D$10,4,FALSE)/100,$Q219))</f>
        <v>0.29749999999999999</v>
      </c>
      <c r="T219" s="6">
        <f>IF(A219="placement",$J219*MIN($Q219,$S219),"")</f>
        <v>14.28</v>
      </c>
      <c r="U219" s="6">
        <f>IF($A219="placement",T219,SUMIF($C$10:$C$6209,$C219,$T$10:$T$6209))</f>
        <v>14.28</v>
      </c>
      <c r="V219" s="34">
        <f t="shared" si="9"/>
        <v>-1.0563380281690127E-2</v>
      </c>
      <c r="W219" s="24"/>
      <c r="X219" s="2" t="str">
        <f>IFERROR(MIN(VLOOKUP($W219,margin_ranges!$A$5:$D$10,4,FALSE),$Q219*100)/100,"")</f>
        <v/>
      </c>
      <c r="Y219" s="6">
        <f t="shared" si="10"/>
        <v>14.28</v>
      </c>
      <c r="Z219" s="6">
        <f>IF($A219="placement",Y219,SUMIF($C$10:$C$6209,$C219,$Y$10:$Y$6209))</f>
        <v>14.28</v>
      </c>
      <c r="AA219" s="29">
        <f t="shared" si="11"/>
        <v>-1.0563380281690127E-2</v>
      </c>
    </row>
    <row r="220" spans="1:27" hidden="1" x14ac:dyDescent="0.3">
      <c r="A220" s="8" t="s">
        <v>17</v>
      </c>
      <c r="B220" s="8" t="s">
        <v>9531</v>
      </c>
      <c r="C220" s="8" t="s">
        <v>9532</v>
      </c>
      <c r="D220" s="8" t="s">
        <v>9735</v>
      </c>
      <c r="E220" s="8" t="s">
        <v>9736</v>
      </c>
      <c r="F220" s="29">
        <v>0.28999999999999998</v>
      </c>
      <c r="G220" s="29">
        <v>0</v>
      </c>
      <c r="H220" s="30">
        <v>10.9701</v>
      </c>
      <c r="I220" s="30">
        <v>2.5809000000000002</v>
      </c>
      <c r="J220" s="14">
        <v>50</v>
      </c>
      <c r="K220" s="14">
        <v>12</v>
      </c>
      <c r="L220" s="12">
        <v>0.23530000000000001</v>
      </c>
      <c r="M220" s="7">
        <v>0.64455483999999996</v>
      </c>
      <c r="N220" s="31">
        <v>0.45</v>
      </c>
      <c r="O220" s="14">
        <f>IFERROR(VLOOKUP($C220,'site totals'!$J$2:$K$607,2,FALSE),1)</f>
        <v>57625.775199999996</v>
      </c>
      <c r="P220" s="32" t="s">
        <v>22</v>
      </c>
      <c r="Q220" s="12">
        <v>0.30184373349999999</v>
      </c>
      <c r="R220" s="29">
        <v>0.28999999999999998</v>
      </c>
      <c r="S220" s="2">
        <f>IF($A220="site","",MIN(VLOOKUP($P220,margin_ranges!$A$5:$D$10,4,FALSE)/100,$Q220))</f>
        <v>0.29749999999999999</v>
      </c>
      <c r="T220" s="6">
        <f>IF(A220="placement",$J220*MIN($Q220,$S220),"")</f>
        <v>14.875</v>
      </c>
      <c r="U220" s="6">
        <f>IF($A220="placement",T220,SUMIF($C$10:$C$6209,$C220,$T$10:$T$6209))</f>
        <v>14.875</v>
      </c>
      <c r="V220" s="34">
        <f t="shared" si="9"/>
        <v>-1.0563380281690127E-2</v>
      </c>
      <c r="W220" s="24"/>
      <c r="X220" s="2" t="str">
        <f>IFERROR(MIN(VLOOKUP($W220,margin_ranges!$A$5:$D$10,4,FALSE),$Q220*100)/100,"")</f>
        <v/>
      </c>
      <c r="Y220" s="6">
        <f t="shared" si="10"/>
        <v>14.875</v>
      </c>
      <c r="Z220" s="6">
        <f>IF($A220="placement",Y220,SUMIF($C$10:$C$6209,$C220,$Y$10:$Y$6209))</f>
        <v>14.875</v>
      </c>
      <c r="AA220" s="29">
        <f t="shared" si="11"/>
        <v>-1.0563380281690127E-2</v>
      </c>
    </row>
    <row r="221" spans="1:27" hidden="1" x14ac:dyDescent="0.3">
      <c r="A221" s="8" t="s">
        <v>17</v>
      </c>
      <c r="B221" s="8" t="s">
        <v>9531</v>
      </c>
      <c r="C221" s="8" t="s">
        <v>9532</v>
      </c>
      <c r="D221" s="8" t="s">
        <v>9761</v>
      </c>
      <c r="E221" s="8" t="s">
        <v>9762</v>
      </c>
      <c r="F221" s="29">
        <v>0.28999999999999998</v>
      </c>
      <c r="G221" s="29">
        <v>0</v>
      </c>
      <c r="H221" s="30">
        <v>22.784400000000002</v>
      </c>
      <c r="I221" s="30">
        <v>3.1276999999999999</v>
      </c>
      <c r="J221" s="14">
        <v>65</v>
      </c>
      <c r="K221" s="14">
        <v>16</v>
      </c>
      <c r="L221" s="12">
        <v>0.13730000000000001</v>
      </c>
      <c r="M221" s="7">
        <v>0.68867270000000003</v>
      </c>
      <c r="N221" s="31">
        <v>0.45</v>
      </c>
      <c r="O221" s="14">
        <f>IFERROR(VLOOKUP($C221,'site totals'!$J$2:$K$607,2,FALSE),1)</f>
        <v>57625.775199999996</v>
      </c>
      <c r="P221" s="32" t="s">
        <v>22</v>
      </c>
      <c r="Q221" s="12">
        <v>0.34656912810000001</v>
      </c>
      <c r="R221" s="29">
        <v>0.28999999999999998</v>
      </c>
      <c r="S221" s="2">
        <f>IF($A221="site","",MIN(VLOOKUP($P221,margin_ranges!$A$5:$D$10,4,FALSE)/100,$Q221))</f>
        <v>0.29749999999999999</v>
      </c>
      <c r="T221" s="6">
        <f>IF(A221="placement",$J221*MIN($Q221,$S221),"")</f>
        <v>19.337499999999999</v>
      </c>
      <c r="U221" s="6">
        <f>IF($A221="placement",T221,SUMIF($C$10:$C$6209,$C221,$T$10:$T$6209))</f>
        <v>19.337499999999999</v>
      </c>
      <c r="V221" s="34">
        <f t="shared" si="9"/>
        <v>-1.0563380281690127E-2</v>
      </c>
      <c r="W221" s="24"/>
      <c r="X221" s="2" t="str">
        <f>IFERROR(MIN(VLOOKUP($W221,margin_ranges!$A$5:$D$10,4,FALSE),$Q221*100)/100,"")</f>
        <v/>
      </c>
      <c r="Y221" s="6">
        <f t="shared" si="10"/>
        <v>19.337499999999999</v>
      </c>
      <c r="Z221" s="6">
        <f>IF($A221="placement",Y221,SUMIF($C$10:$C$6209,$C221,$Y$10:$Y$6209))</f>
        <v>19.337499999999999</v>
      </c>
      <c r="AA221" s="29">
        <f t="shared" si="11"/>
        <v>-1.0563380281690127E-2</v>
      </c>
    </row>
    <row r="222" spans="1:27" hidden="1" x14ac:dyDescent="0.3">
      <c r="A222" s="8" t="s">
        <v>17</v>
      </c>
      <c r="B222" s="8" t="s">
        <v>9531</v>
      </c>
      <c r="C222" s="8" t="s">
        <v>9532</v>
      </c>
      <c r="D222" s="8" t="s">
        <v>9747</v>
      </c>
      <c r="E222" s="8" t="s">
        <v>9748</v>
      </c>
      <c r="F222" s="29">
        <v>0.28999999999999998</v>
      </c>
      <c r="G222" s="29">
        <v>0</v>
      </c>
      <c r="H222" s="30">
        <v>18.790099999999999</v>
      </c>
      <c r="I222" s="30">
        <v>2.8056000000000001</v>
      </c>
      <c r="J222" s="14">
        <v>72</v>
      </c>
      <c r="K222" s="14">
        <v>18</v>
      </c>
      <c r="L222" s="12">
        <v>0.14929999999999999</v>
      </c>
      <c r="M222" s="7">
        <v>0.85442094000000002</v>
      </c>
      <c r="N222" s="31">
        <v>0.6</v>
      </c>
      <c r="O222" s="14">
        <f>IFERROR(VLOOKUP($C222,'site totals'!$J$2:$K$607,2,FALSE),1)</f>
        <v>57625.775199999996</v>
      </c>
      <c r="P222" s="32" t="s">
        <v>22</v>
      </c>
      <c r="Q222" s="12">
        <v>0.29777001739999998</v>
      </c>
      <c r="R222" s="29">
        <v>0.28999999999999998</v>
      </c>
      <c r="S222" s="2">
        <f>IF($A222="site","",MIN(VLOOKUP($P222,margin_ranges!$A$5:$D$10,4,FALSE)/100,$Q222))</f>
        <v>0.29749999999999999</v>
      </c>
      <c r="T222" s="6">
        <f>IF(A222="placement",$J222*MIN($Q222,$S222),"")</f>
        <v>21.419999999999998</v>
      </c>
      <c r="U222" s="6">
        <f>IF($A222="placement",T222,SUMIF($C$10:$C$6209,$C222,$T$10:$T$6209))</f>
        <v>21.419999999999998</v>
      </c>
      <c r="V222" s="34">
        <f t="shared" si="9"/>
        <v>-1.0563380281690127E-2</v>
      </c>
      <c r="W222" s="24"/>
      <c r="X222" s="2" t="str">
        <f>IFERROR(MIN(VLOOKUP($W222,margin_ranges!$A$5:$D$10,4,FALSE),$Q222*100)/100,"")</f>
        <v/>
      </c>
      <c r="Y222" s="6">
        <f t="shared" si="10"/>
        <v>21.419999999999998</v>
      </c>
      <c r="Z222" s="6">
        <f>IF($A222="placement",Y222,SUMIF($C$10:$C$6209,$C222,$Y$10:$Y$6209))</f>
        <v>21.419999999999998</v>
      </c>
      <c r="AA222" s="29">
        <f t="shared" si="11"/>
        <v>-1.0563380281690127E-2</v>
      </c>
    </row>
    <row r="223" spans="1:27" hidden="1" x14ac:dyDescent="0.3">
      <c r="A223" s="8" t="s">
        <v>17</v>
      </c>
      <c r="B223" s="8" t="s">
        <v>9531</v>
      </c>
      <c r="C223" s="8" t="s">
        <v>9532</v>
      </c>
      <c r="D223" s="8" t="s">
        <v>9667</v>
      </c>
      <c r="E223" s="8" t="s">
        <v>9668</v>
      </c>
      <c r="F223" s="29">
        <v>0.28999999999999998</v>
      </c>
      <c r="G223" s="29">
        <v>0</v>
      </c>
      <c r="H223" s="30">
        <v>35.9925</v>
      </c>
      <c r="I223" s="30">
        <v>4.8906999999999998</v>
      </c>
      <c r="J223" s="14">
        <v>98</v>
      </c>
      <c r="K223" s="14">
        <v>24</v>
      </c>
      <c r="L223" s="12">
        <v>0.13589999999999999</v>
      </c>
      <c r="M223" s="7">
        <v>0.66833796000000001</v>
      </c>
      <c r="N223" s="31">
        <v>0.45</v>
      </c>
      <c r="O223" s="14">
        <f>IFERROR(VLOOKUP($C223,'site totals'!$J$2:$K$607,2,FALSE),1)</f>
        <v>57625.775199999996</v>
      </c>
      <c r="P223" s="32" t="s">
        <v>22</v>
      </c>
      <c r="Q223" s="12">
        <v>0.32668795109999998</v>
      </c>
      <c r="R223" s="29">
        <v>0.28999999999999998</v>
      </c>
      <c r="S223" s="2">
        <f>IF($A223="site","",MIN(VLOOKUP($P223,margin_ranges!$A$5:$D$10,4,FALSE)/100,$Q223))</f>
        <v>0.29749999999999999</v>
      </c>
      <c r="T223" s="6">
        <f>IF(A223="placement",$J223*MIN($Q223,$S223),"")</f>
        <v>29.154999999999998</v>
      </c>
      <c r="U223" s="6">
        <f>IF($A223="placement",T223,SUMIF($C$10:$C$6209,$C223,$T$10:$T$6209))</f>
        <v>29.154999999999998</v>
      </c>
      <c r="V223" s="34">
        <f t="shared" si="9"/>
        <v>-1.0563380281690127E-2</v>
      </c>
      <c r="W223" s="24"/>
      <c r="X223" s="2" t="str">
        <f>IFERROR(MIN(VLOOKUP($W223,margin_ranges!$A$5:$D$10,4,FALSE),$Q223*100)/100,"")</f>
        <v/>
      </c>
      <c r="Y223" s="6">
        <f t="shared" si="10"/>
        <v>29.154999999999998</v>
      </c>
      <c r="Z223" s="6">
        <f>IF($A223="placement",Y223,SUMIF($C$10:$C$6209,$C223,$Y$10:$Y$6209))</f>
        <v>29.154999999999998</v>
      </c>
      <c r="AA223" s="29">
        <f t="shared" si="11"/>
        <v>-1.0563380281690127E-2</v>
      </c>
    </row>
    <row r="224" spans="1:27" hidden="1" x14ac:dyDescent="0.3">
      <c r="A224" s="8" t="s">
        <v>17</v>
      </c>
      <c r="B224" s="8" t="s">
        <v>9531</v>
      </c>
      <c r="C224" s="8" t="s">
        <v>9532</v>
      </c>
      <c r="D224" s="8" t="s">
        <v>9755</v>
      </c>
      <c r="E224" s="8" t="s">
        <v>9756</v>
      </c>
      <c r="F224" s="29">
        <v>0.28999999999999998</v>
      </c>
      <c r="G224" s="29">
        <v>1</v>
      </c>
      <c r="H224" s="30">
        <v>50.1008</v>
      </c>
      <c r="I224" s="30">
        <v>5.7008000000000001</v>
      </c>
      <c r="J224" s="14">
        <v>243</v>
      </c>
      <c r="K224" s="14">
        <v>62</v>
      </c>
      <c r="L224" s="12">
        <v>0.1138</v>
      </c>
      <c r="M224" s="7">
        <v>1.4227713</v>
      </c>
      <c r="N224" s="31">
        <v>0.9</v>
      </c>
      <c r="O224" s="14">
        <f>IFERROR(VLOOKUP($C224,'site totals'!$J$2:$K$607,2,FALSE),1)</f>
        <v>57625.775199999996</v>
      </c>
      <c r="P224" s="32" t="s">
        <v>22</v>
      </c>
      <c r="Q224" s="12">
        <v>0.36743171460000001</v>
      </c>
      <c r="R224" s="29">
        <v>0.28999999999999998</v>
      </c>
      <c r="S224" s="2">
        <f>IF($A224="site","",MIN(VLOOKUP($P224,margin_ranges!$A$5:$D$10,4,FALSE)/100,$Q224))</f>
        <v>0.29749999999999999</v>
      </c>
      <c r="T224" s="6">
        <f>IF(A224="placement",$J224*MIN($Q224,$S224),"")</f>
        <v>72.29249999999999</v>
      </c>
      <c r="U224" s="6">
        <f>IF($A224="placement",T224,SUMIF($C$10:$C$6209,$C224,$T$10:$T$6209))</f>
        <v>72.29249999999999</v>
      </c>
      <c r="V224" s="34">
        <f t="shared" si="9"/>
        <v>-1.0563380281690127E-2</v>
      </c>
      <c r="W224" s="24"/>
      <c r="X224" s="2" t="str">
        <f>IFERROR(MIN(VLOOKUP($W224,margin_ranges!$A$5:$D$10,4,FALSE),$Q224*100)/100,"")</f>
        <v/>
      </c>
      <c r="Y224" s="6">
        <f t="shared" si="10"/>
        <v>72.29249999999999</v>
      </c>
      <c r="Z224" s="6">
        <f>IF($A224="placement",Y224,SUMIF($C$10:$C$6209,$C224,$Y$10:$Y$6209))</f>
        <v>72.29249999999999</v>
      </c>
      <c r="AA224" s="29">
        <f t="shared" si="11"/>
        <v>-1.0563380281690127E-2</v>
      </c>
    </row>
    <row r="225" spans="1:27" hidden="1" x14ac:dyDescent="0.3">
      <c r="A225" s="8" t="s">
        <v>17</v>
      </c>
      <c r="B225" s="8" t="s">
        <v>9531</v>
      </c>
      <c r="C225" s="8" t="s">
        <v>9532</v>
      </c>
      <c r="D225" s="8" t="s">
        <v>9535</v>
      </c>
      <c r="E225" s="8" t="s">
        <v>9536</v>
      </c>
      <c r="F225" s="29">
        <v>0.28999999999999998</v>
      </c>
      <c r="G225" s="29">
        <v>1</v>
      </c>
      <c r="H225" s="30">
        <v>498.80309999999997</v>
      </c>
      <c r="I225" s="30">
        <v>57.166200000000003</v>
      </c>
      <c r="J225" s="14">
        <v>2401</v>
      </c>
      <c r="K225" s="14">
        <v>607</v>
      </c>
      <c r="L225" s="12">
        <v>0.11459999999999999</v>
      </c>
      <c r="M225" s="7">
        <v>1.39995377</v>
      </c>
      <c r="N225" s="31">
        <v>0.9</v>
      </c>
      <c r="O225" s="14">
        <f>IFERROR(VLOOKUP($C225,'site totals'!$J$2:$K$607,2,FALSE),1)</f>
        <v>57625.775199999996</v>
      </c>
      <c r="P225" s="32" t="s">
        <v>91</v>
      </c>
      <c r="Q225" s="12">
        <v>0.35712162790000002</v>
      </c>
      <c r="R225" s="29">
        <v>0.28999999999999998</v>
      </c>
      <c r="S225" s="2">
        <f>IF($A225="site","",MIN(VLOOKUP($P225,margin_ranges!$A$5:$D$10,4,FALSE)/100,$Q225))</f>
        <v>0.29749999999999999</v>
      </c>
      <c r="T225" s="6">
        <f>IF(A225="placement",$J225*MIN($Q225,$S225),"")</f>
        <v>714.29750000000001</v>
      </c>
      <c r="U225" s="6">
        <f>IF($A225="placement",T225,SUMIF($C$10:$C$6209,$C225,$T$10:$T$6209))</f>
        <v>714.29750000000001</v>
      </c>
      <c r="V225" s="34">
        <f t="shared" si="9"/>
        <v>-1.0563380281690127E-2</v>
      </c>
      <c r="W225" s="24"/>
      <c r="X225" s="2" t="str">
        <f>IFERROR(MIN(VLOOKUP($W225,margin_ranges!$A$5:$D$10,4,FALSE),$Q225*100)/100,"")</f>
        <v/>
      </c>
      <c r="Y225" s="6">
        <f t="shared" si="10"/>
        <v>714.29750000000001</v>
      </c>
      <c r="Z225" s="6">
        <f>IF($A225="placement",Y225,SUMIF($C$10:$C$6209,$C225,$Y$10:$Y$6209))</f>
        <v>714.29750000000001</v>
      </c>
      <c r="AA225" s="29">
        <f t="shared" si="11"/>
        <v>-1.0563380281690127E-2</v>
      </c>
    </row>
    <row r="226" spans="1:27" hidden="1" x14ac:dyDescent="0.3">
      <c r="A226" s="8" t="s">
        <v>17</v>
      </c>
      <c r="B226" s="8" t="s">
        <v>9531</v>
      </c>
      <c r="C226" s="8" t="s">
        <v>9532</v>
      </c>
      <c r="D226" s="8" t="s">
        <v>9579</v>
      </c>
      <c r="E226" s="8" t="s">
        <v>9580</v>
      </c>
      <c r="F226" s="29">
        <v>0.28999999999999998</v>
      </c>
      <c r="G226" s="29">
        <v>0</v>
      </c>
      <c r="H226" s="30">
        <v>2.9211</v>
      </c>
      <c r="I226" s="30">
        <v>0.49840000000000001</v>
      </c>
      <c r="J226" s="14">
        <v>7</v>
      </c>
      <c r="K226" s="14">
        <v>2</v>
      </c>
      <c r="L226" s="12">
        <v>0.1706</v>
      </c>
      <c r="M226" s="7">
        <v>0.44560698999999998</v>
      </c>
      <c r="N226" s="31">
        <v>0.25</v>
      </c>
      <c r="O226" s="14">
        <f>IFERROR(VLOOKUP($C226,'site totals'!$J$2:$K$607,2,FALSE),1)</f>
        <v>57625.775199999996</v>
      </c>
      <c r="P226" s="32" t="s">
        <v>22</v>
      </c>
      <c r="Q226" s="12">
        <v>0.43896751369999998</v>
      </c>
      <c r="R226" s="29">
        <v>0.28999999999999998</v>
      </c>
      <c r="S226" s="2">
        <f>IF($A226="site","",MIN(VLOOKUP($P226,margin_ranges!$A$5:$D$10,4,FALSE)/100,$Q226))</f>
        <v>0.29749999999999999</v>
      </c>
      <c r="T226" s="6">
        <f>IF(A226="placement",$J226*MIN($Q226,$S226),"")</f>
        <v>2.0825</v>
      </c>
      <c r="U226" s="6">
        <f>IF($A226="placement",T226,SUMIF($C$10:$C$6209,$C226,$T$10:$T$6209))</f>
        <v>2.0825</v>
      </c>
      <c r="V226" s="34">
        <f t="shared" si="9"/>
        <v>-1.0563380281690016E-2</v>
      </c>
      <c r="W226" s="24"/>
      <c r="X226" s="2" t="str">
        <f>IFERROR(MIN(VLOOKUP($W226,margin_ranges!$A$5:$D$10,4,FALSE),$Q226*100)/100,"")</f>
        <v/>
      </c>
      <c r="Y226" s="6">
        <f t="shared" si="10"/>
        <v>2.0825</v>
      </c>
      <c r="Z226" s="6">
        <f>IF($A226="placement",Y226,SUMIF($C$10:$C$6209,$C226,$Y$10:$Y$6209))</f>
        <v>2.0825</v>
      </c>
      <c r="AA226" s="29">
        <f t="shared" si="11"/>
        <v>-1.0563380281690016E-2</v>
      </c>
    </row>
    <row r="227" spans="1:27" hidden="1" x14ac:dyDescent="0.3">
      <c r="A227" s="8" t="s">
        <v>17</v>
      </c>
      <c r="B227" s="8" t="s">
        <v>9531</v>
      </c>
      <c r="C227" s="8" t="s">
        <v>9532</v>
      </c>
      <c r="D227" s="8" t="s">
        <v>9725</v>
      </c>
      <c r="E227" s="8" t="s">
        <v>9726</v>
      </c>
      <c r="F227" s="29">
        <v>0.28999999999999998</v>
      </c>
      <c r="G227" s="29">
        <v>0</v>
      </c>
      <c r="H227" s="30">
        <v>2.9367000000000001</v>
      </c>
      <c r="I227" s="30">
        <v>0.5534</v>
      </c>
      <c r="J227" s="14">
        <v>7</v>
      </c>
      <c r="K227" s="14">
        <v>2</v>
      </c>
      <c r="L227" s="12">
        <v>0.18840000000000001</v>
      </c>
      <c r="M227" s="7">
        <v>0.44135795</v>
      </c>
      <c r="N227" s="31">
        <v>0.25</v>
      </c>
      <c r="O227" s="14">
        <f>IFERROR(VLOOKUP($C227,'site totals'!$J$2:$K$607,2,FALSE),1)</f>
        <v>57625.775199999996</v>
      </c>
      <c r="P227" s="32" t="s">
        <v>22</v>
      </c>
      <c r="Q227" s="12">
        <v>0.4335663313</v>
      </c>
      <c r="R227" s="29">
        <v>0.28999999999999998</v>
      </c>
      <c r="S227" s="2">
        <f>IF($A227="site","",MIN(VLOOKUP($P227,margin_ranges!$A$5:$D$10,4,FALSE)/100,$Q227))</f>
        <v>0.29749999999999999</v>
      </c>
      <c r="T227" s="6">
        <f>IF(A227="placement",$J227*MIN($Q227,$S227),"")</f>
        <v>2.0825</v>
      </c>
      <c r="U227" s="6">
        <f>IF($A227="placement",T227,SUMIF($C$10:$C$6209,$C227,$T$10:$T$6209))</f>
        <v>2.0825</v>
      </c>
      <c r="V227" s="34">
        <f t="shared" si="9"/>
        <v>-1.0563380281690016E-2</v>
      </c>
      <c r="W227" s="24"/>
      <c r="X227" s="2" t="str">
        <f>IFERROR(MIN(VLOOKUP($W227,margin_ranges!$A$5:$D$10,4,FALSE),$Q227*100)/100,"")</f>
        <v/>
      </c>
      <c r="Y227" s="6">
        <f t="shared" si="10"/>
        <v>2.0825</v>
      </c>
      <c r="Z227" s="6">
        <f>IF($A227="placement",Y227,SUMIF($C$10:$C$6209,$C227,$Y$10:$Y$6209))</f>
        <v>2.0825</v>
      </c>
      <c r="AA227" s="29">
        <f t="shared" si="11"/>
        <v>-1.0563380281690016E-2</v>
      </c>
    </row>
    <row r="228" spans="1:27" hidden="1" x14ac:dyDescent="0.3">
      <c r="A228" s="8" t="s">
        <v>17</v>
      </c>
      <c r="B228" s="8" t="s">
        <v>9531</v>
      </c>
      <c r="C228" s="8" t="s">
        <v>9532</v>
      </c>
      <c r="D228" s="8" t="s">
        <v>9699</v>
      </c>
      <c r="E228" s="8" t="s">
        <v>9700</v>
      </c>
      <c r="F228" s="29">
        <v>0.28999999999999998</v>
      </c>
      <c r="G228" s="29">
        <v>0</v>
      </c>
      <c r="H228" s="30">
        <v>4.6699000000000002</v>
      </c>
      <c r="I228" s="30">
        <v>0.93989999999999996</v>
      </c>
      <c r="J228" s="14">
        <v>29</v>
      </c>
      <c r="K228" s="14">
        <v>7</v>
      </c>
      <c r="L228" s="12">
        <v>0.20130000000000001</v>
      </c>
      <c r="M228" s="7">
        <v>1.03827329</v>
      </c>
      <c r="N228" s="31">
        <v>0.7</v>
      </c>
      <c r="O228" s="14">
        <f>IFERROR(VLOOKUP($C228,'site totals'!$J$2:$K$607,2,FALSE),1)</f>
        <v>57625.775199999996</v>
      </c>
      <c r="P228" s="32" t="s">
        <v>22</v>
      </c>
      <c r="Q228" s="12">
        <v>0.32580371260000002</v>
      </c>
      <c r="R228" s="29">
        <v>0.28999999999999998</v>
      </c>
      <c r="S228" s="2">
        <f>IF($A228="site","",MIN(VLOOKUP($P228,margin_ranges!$A$5:$D$10,4,FALSE)/100,$Q228))</f>
        <v>0.29749999999999999</v>
      </c>
      <c r="T228" s="6">
        <f>IF(A228="placement",$J228*MIN($Q228,$S228),"")</f>
        <v>8.6274999999999995</v>
      </c>
      <c r="U228" s="6">
        <f>IF($A228="placement",T228,SUMIF($C$10:$C$6209,$C228,$T$10:$T$6209))</f>
        <v>8.6274999999999995</v>
      </c>
      <c r="V228" s="34">
        <f t="shared" si="9"/>
        <v>-1.0563380281690016E-2</v>
      </c>
      <c r="W228" s="24"/>
      <c r="X228" s="2" t="str">
        <f>IFERROR(MIN(VLOOKUP($W228,margin_ranges!$A$5:$D$10,4,FALSE),$Q228*100)/100,"")</f>
        <v/>
      </c>
      <c r="Y228" s="6">
        <f t="shared" si="10"/>
        <v>8.6274999999999995</v>
      </c>
      <c r="Z228" s="6">
        <f>IF($A228="placement",Y228,SUMIF($C$10:$C$6209,$C228,$Y$10:$Y$6209))</f>
        <v>8.6274999999999995</v>
      </c>
      <c r="AA228" s="29">
        <f t="shared" si="11"/>
        <v>-1.0563380281690016E-2</v>
      </c>
    </row>
    <row r="229" spans="1:27" hidden="1" x14ac:dyDescent="0.3">
      <c r="A229" s="8" t="s">
        <v>17</v>
      </c>
      <c r="B229" s="8" t="s">
        <v>9531</v>
      </c>
      <c r="C229" s="8" t="s">
        <v>9532</v>
      </c>
      <c r="D229" s="8" t="s">
        <v>9689</v>
      </c>
      <c r="E229" s="8" t="s">
        <v>9690</v>
      </c>
      <c r="F229" s="29">
        <v>0.28999999999999998</v>
      </c>
      <c r="G229" s="29">
        <v>0</v>
      </c>
      <c r="H229" s="30">
        <v>4.6948999999999996</v>
      </c>
      <c r="I229" s="30">
        <v>0.98260000000000003</v>
      </c>
      <c r="J229" s="14">
        <v>31</v>
      </c>
      <c r="K229" s="14">
        <v>8</v>
      </c>
      <c r="L229" s="12">
        <v>0.20930000000000001</v>
      </c>
      <c r="M229" s="7">
        <v>1.0378861699999999</v>
      </c>
      <c r="N229" s="31">
        <v>0.7</v>
      </c>
      <c r="O229" s="14">
        <f>IFERROR(VLOOKUP($C229,'site totals'!$J$2:$K$607,2,FALSE),1)</f>
        <v>57625.775199999996</v>
      </c>
      <c r="P229" s="32" t="s">
        <v>22</v>
      </c>
      <c r="Q229" s="12">
        <v>0.32555224049999998</v>
      </c>
      <c r="R229" s="29">
        <v>0.28999999999999998</v>
      </c>
      <c r="S229" s="2">
        <f>IF($A229="site","",MIN(VLOOKUP($P229,margin_ranges!$A$5:$D$10,4,FALSE)/100,$Q229))</f>
        <v>0.29749999999999999</v>
      </c>
      <c r="T229" s="6">
        <f>IF(A229="placement",$J229*MIN($Q229,$S229),"")</f>
        <v>9.2225000000000001</v>
      </c>
      <c r="U229" s="6">
        <f>IF($A229="placement",T229,SUMIF($C$10:$C$6209,$C229,$T$10:$T$6209))</f>
        <v>9.2225000000000001</v>
      </c>
      <c r="V229" s="34">
        <f t="shared" si="9"/>
        <v>-1.0563380281690016E-2</v>
      </c>
      <c r="W229" s="24"/>
      <c r="X229" s="2" t="str">
        <f>IFERROR(MIN(VLOOKUP($W229,margin_ranges!$A$5:$D$10,4,FALSE),$Q229*100)/100,"")</f>
        <v/>
      </c>
      <c r="Y229" s="6">
        <f t="shared" si="10"/>
        <v>9.2225000000000001</v>
      </c>
      <c r="Z229" s="6">
        <f>IF($A229="placement",Y229,SUMIF($C$10:$C$6209,$C229,$Y$10:$Y$6209))</f>
        <v>9.2225000000000001</v>
      </c>
      <c r="AA229" s="29">
        <f t="shared" si="11"/>
        <v>-1.0563380281690016E-2</v>
      </c>
    </row>
    <row r="230" spans="1:27" hidden="1" x14ac:dyDescent="0.3">
      <c r="A230" s="8" t="s">
        <v>17</v>
      </c>
      <c r="B230" s="8" t="s">
        <v>9531</v>
      </c>
      <c r="C230" s="8" t="s">
        <v>9532</v>
      </c>
      <c r="D230" s="8" t="s">
        <v>9625</v>
      </c>
      <c r="E230" s="8" t="s">
        <v>9626</v>
      </c>
      <c r="F230" s="29">
        <v>0.28999999999999898</v>
      </c>
      <c r="G230" s="29">
        <v>0</v>
      </c>
      <c r="H230" s="30">
        <v>18.863299999999999</v>
      </c>
      <c r="I230" s="30">
        <v>3.2823000000000002</v>
      </c>
      <c r="J230" s="14">
        <v>84</v>
      </c>
      <c r="K230" s="14">
        <v>22</v>
      </c>
      <c r="L230" s="12">
        <v>0.17399999999999999</v>
      </c>
      <c r="M230" s="7">
        <v>0.85697248999999998</v>
      </c>
      <c r="N230" s="31">
        <v>0.6</v>
      </c>
      <c r="O230" s="14">
        <f>IFERROR(VLOOKUP($C230,'site totals'!$J$2:$K$607,2,FALSE),1)</f>
        <v>57625.775199999996</v>
      </c>
      <c r="P230" s="32" t="s">
        <v>22</v>
      </c>
      <c r="Q230" s="12">
        <v>0.29986084169999999</v>
      </c>
      <c r="R230" s="29">
        <v>0.28999999999999998</v>
      </c>
      <c r="S230" s="2">
        <f>IF($A230="site","",MIN(VLOOKUP($P230,margin_ranges!$A$5:$D$10,4,FALSE)/100,$Q230))</f>
        <v>0.29749999999999999</v>
      </c>
      <c r="T230" s="6">
        <f>IF(A230="placement",$J230*MIN($Q230,$S230),"")</f>
        <v>24.99</v>
      </c>
      <c r="U230" s="6">
        <f>IF($A230="placement",T230,SUMIF($C$10:$C$6209,$C230,$T$10:$T$6209))</f>
        <v>24.99</v>
      </c>
      <c r="V230" s="34">
        <f t="shared" si="9"/>
        <v>-1.0563380281690016E-2</v>
      </c>
      <c r="W230" s="24"/>
      <c r="X230" s="2" t="str">
        <f>IFERROR(MIN(VLOOKUP($W230,margin_ranges!$A$5:$D$10,4,FALSE),$Q230*100)/100,"")</f>
        <v/>
      </c>
      <c r="Y230" s="6">
        <f t="shared" si="10"/>
        <v>24.99</v>
      </c>
      <c r="Z230" s="6">
        <f>IF($A230="placement",Y230,SUMIF($C$10:$C$6209,$C230,$Y$10:$Y$6209))</f>
        <v>24.99</v>
      </c>
      <c r="AA230" s="29">
        <f t="shared" si="11"/>
        <v>-1.0563380281690016E-2</v>
      </c>
    </row>
    <row r="231" spans="1:27" hidden="1" x14ac:dyDescent="0.3">
      <c r="A231" s="8" t="s">
        <v>17</v>
      </c>
      <c r="B231" s="8" t="s">
        <v>9531</v>
      </c>
      <c r="C231" s="8" t="s">
        <v>9532</v>
      </c>
      <c r="D231" s="8" t="s">
        <v>9743</v>
      </c>
      <c r="E231" s="8" t="s">
        <v>9744</v>
      </c>
      <c r="F231" s="29">
        <v>0.28999999999999998</v>
      </c>
      <c r="G231" s="29">
        <v>0</v>
      </c>
      <c r="H231" s="30">
        <v>18.033200000000001</v>
      </c>
      <c r="I231" s="30">
        <v>4.0125999999999999</v>
      </c>
      <c r="J231" s="14">
        <v>114</v>
      </c>
      <c r="K231" s="14">
        <v>30</v>
      </c>
      <c r="L231" s="12">
        <v>0.2225</v>
      </c>
      <c r="M231" s="7">
        <v>0.95093989999999995</v>
      </c>
      <c r="N231" s="31">
        <v>0.65</v>
      </c>
      <c r="O231" s="14">
        <f>IFERROR(VLOOKUP($C231,'site totals'!$J$2:$K$607,2,FALSE),1)</f>
        <v>57625.775199999996</v>
      </c>
      <c r="P231" s="32" t="s">
        <v>22</v>
      </c>
      <c r="Q231" s="12">
        <v>0.31646574319999998</v>
      </c>
      <c r="R231" s="29">
        <v>0.28999999999999998</v>
      </c>
      <c r="S231" s="2">
        <f>IF($A231="site","",MIN(VLOOKUP($P231,margin_ranges!$A$5:$D$10,4,FALSE)/100,$Q231))</f>
        <v>0.29749999999999999</v>
      </c>
      <c r="T231" s="6">
        <f>IF(A231="placement",$J231*MIN($Q231,$S231),"")</f>
        <v>33.914999999999999</v>
      </c>
      <c r="U231" s="6">
        <f>IF($A231="placement",T231,SUMIF($C$10:$C$6209,$C231,$T$10:$T$6209))</f>
        <v>33.914999999999999</v>
      </c>
      <c r="V231" s="34">
        <f t="shared" si="9"/>
        <v>-1.0563380281690016E-2</v>
      </c>
      <c r="W231" s="24"/>
      <c r="X231" s="2" t="str">
        <f>IFERROR(MIN(VLOOKUP($W231,margin_ranges!$A$5:$D$10,4,FALSE),$Q231*100)/100,"")</f>
        <v/>
      </c>
      <c r="Y231" s="6">
        <f t="shared" si="10"/>
        <v>33.914999999999999</v>
      </c>
      <c r="Z231" s="6">
        <f>IF($A231="placement",Y231,SUMIF($C$10:$C$6209,$C231,$Y$10:$Y$6209))</f>
        <v>33.914999999999999</v>
      </c>
      <c r="AA231" s="29">
        <f t="shared" si="11"/>
        <v>-1.0563380281690016E-2</v>
      </c>
    </row>
    <row r="232" spans="1:27" hidden="1" x14ac:dyDescent="0.3">
      <c r="A232" s="8" t="s">
        <v>17</v>
      </c>
      <c r="B232" s="8" t="s">
        <v>9531</v>
      </c>
      <c r="C232" s="8" t="s">
        <v>9532</v>
      </c>
      <c r="D232" s="8" t="s">
        <v>9573</v>
      </c>
      <c r="E232" s="8" t="s">
        <v>9574</v>
      </c>
      <c r="F232" s="29">
        <v>0.28999999999999998</v>
      </c>
      <c r="G232" s="29">
        <v>0</v>
      </c>
      <c r="H232" s="30">
        <v>15.851100000000001</v>
      </c>
      <c r="I232" s="30">
        <v>4.7836999999999996</v>
      </c>
      <c r="J232" s="14">
        <v>236</v>
      </c>
      <c r="K232" s="14">
        <v>59</v>
      </c>
      <c r="L232" s="12">
        <v>0.30180000000000001</v>
      </c>
      <c r="M232" s="7">
        <v>1.6437974099999999</v>
      </c>
      <c r="N232" s="31">
        <v>1.1499999999999999</v>
      </c>
      <c r="O232" s="14">
        <f>IFERROR(VLOOKUP($C232,'site totals'!$J$2:$K$607,2,FALSE),1)</f>
        <v>57625.775199999996</v>
      </c>
      <c r="P232" s="32" t="s">
        <v>22</v>
      </c>
      <c r="Q232" s="12">
        <v>0.30040040550000002</v>
      </c>
      <c r="R232" s="29">
        <v>0.28999999999999998</v>
      </c>
      <c r="S232" s="2">
        <f>IF($A232="site","",MIN(VLOOKUP($P232,margin_ranges!$A$5:$D$10,4,FALSE)/100,$Q232))</f>
        <v>0.29749999999999999</v>
      </c>
      <c r="T232" s="6">
        <f>IF(A232="placement",$J232*MIN($Q232,$S232),"")</f>
        <v>70.209999999999994</v>
      </c>
      <c r="U232" s="6">
        <f>IF($A232="placement",T232,SUMIF($C$10:$C$6209,$C232,$T$10:$T$6209))</f>
        <v>70.209999999999994</v>
      </c>
      <c r="V232" s="34">
        <f t="shared" si="9"/>
        <v>-1.0563380281690016E-2</v>
      </c>
      <c r="W232" s="24"/>
      <c r="X232" s="2" t="str">
        <f>IFERROR(MIN(VLOOKUP($W232,margin_ranges!$A$5:$D$10,4,FALSE),$Q232*100)/100,"")</f>
        <v/>
      </c>
      <c r="Y232" s="6">
        <f t="shared" si="10"/>
        <v>70.209999999999994</v>
      </c>
      <c r="Z232" s="6">
        <f>IF($A232="placement",Y232,SUMIF($C$10:$C$6209,$C232,$Y$10:$Y$6209))</f>
        <v>70.209999999999994</v>
      </c>
      <c r="AA232" s="29">
        <f t="shared" si="11"/>
        <v>-1.0563380281690016E-2</v>
      </c>
    </row>
    <row r="233" spans="1:27" hidden="1" x14ac:dyDescent="0.3">
      <c r="A233" s="8" t="s">
        <v>17</v>
      </c>
      <c r="B233" s="8" t="s">
        <v>9531</v>
      </c>
      <c r="C233" s="8" t="s">
        <v>9532</v>
      </c>
      <c r="D233" s="8" t="s">
        <v>9583</v>
      </c>
      <c r="E233" s="8" t="s">
        <v>9584</v>
      </c>
      <c r="F233" s="29">
        <v>0.28999999999999998</v>
      </c>
      <c r="G233" s="29">
        <v>1</v>
      </c>
      <c r="H233" s="30">
        <v>82.439400000000006</v>
      </c>
      <c r="I233" s="30">
        <v>12.7319</v>
      </c>
      <c r="J233" s="14">
        <v>514</v>
      </c>
      <c r="K233" s="14">
        <v>127</v>
      </c>
      <c r="L233" s="12">
        <v>0.15440000000000001</v>
      </c>
      <c r="M233" s="7">
        <v>1.34500328</v>
      </c>
      <c r="N233" s="31">
        <v>0.9</v>
      </c>
      <c r="O233" s="14">
        <f>IFERROR(VLOOKUP($C233,'site totals'!$J$2:$K$607,2,FALSE),1)</f>
        <v>57625.775199999996</v>
      </c>
      <c r="P233" s="32" t="s">
        <v>22</v>
      </c>
      <c r="Q233" s="12">
        <v>0.33085665139999998</v>
      </c>
      <c r="R233" s="29">
        <v>0.28999999999999998</v>
      </c>
      <c r="S233" s="2">
        <f>IF($A233="site","",MIN(VLOOKUP($P233,margin_ranges!$A$5:$D$10,4,FALSE)/100,$Q233))</f>
        <v>0.29749999999999999</v>
      </c>
      <c r="T233" s="6">
        <f>IF(A233="placement",$J233*MIN($Q233,$S233),"")</f>
        <v>152.91499999999999</v>
      </c>
      <c r="U233" s="6">
        <f>IF($A233="placement",T233,SUMIF($C$10:$C$6209,$C233,$T$10:$T$6209))</f>
        <v>152.91499999999999</v>
      </c>
      <c r="V233" s="34">
        <f t="shared" si="9"/>
        <v>-1.0563380281690016E-2</v>
      </c>
      <c r="W233" s="24"/>
      <c r="X233" s="2" t="str">
        <f>IFERROR(MIN(VLOOKUP($W233,margin_ranges!$A$5:$D$10,4,FALSE),$Q233*100)/100,"")</f>
        <v/>
      </c>
      <c r="Y233" s="6">
        <f t="shared" si="10"/>
        <v>152.91499999999999</v>
      </c>
      <c r="Z233" s="6">
        <f>IF($A233="placement",Y233,SUMIF($C$10:$C$6209,$C233,$Y$10:$Y$6209))</f>
        <v>152.91499999999999</v>
      </c>
      <c r="AA233" s="29">
        <f t="shared" si="11"/>
        <v>-1.0563380281690016E-2</v>
      </c>
    </row>
    <row r="234" spans="1:27" hidden="1" x14ac:dyDescent="0.3">
      <c r="A234" s="8" t="s">
        <v>17</v>
      </c>
      <c r="B234" s="8" t="s">
        <v>9531</v>
      </c>
      <c r="C234" s="8" t="s">
        <v>9532</v>
      </c>
      <c r="D234" s="8" t="s">
        <v>9543</v>
      </c>
      <c r="E234" s="8" t="s">
        <v>9544</v>
      </c>
      <c r="F234" s="29">
        <v>0.28999999999999998</v>
      </c>
      <c r="G234" s="29">
        <v>1</v>
      </c>
      <c r="H234" s="30">
        <v>846.6739</v>
      </c>
      <c r="I234" s="30">
        <v>260.3793</v>
      </c>
      <c r="J234" s="14">
        <v>14079</v>
      </c>
      <c r="K234" s="14">
        <v>3629</v>
      </c>
      <c r="L234" s="12">
        <v>0.3075</v>
      </c>
      <c r="M234" s="7">
        <v>1.80232704</v>
      </c>
      <c r="N234" s="31">
        <v>1.1499999999999999</v>
      </c>
      <c r="O234" s="14">
        <f>IFERROR(VLOOKUP($C234,'site totals'!$J$2:$K$607,2,FALSE),1)</f>
        <v>57625.775199999996</v>
      </c>
      <c r="P234" s="32" t="s">
        <v>22</v>
      </c>
      <c r="Q234" s="12">
        <v>0.36193600199999998</v>
      </c>
      <c r="R234" s="29">
        <v>0.28999999999999998</v>
      </c>
      <c r="S234" s="2">
        <f>IF($A234="site","",MIN(VLOOKUP($P234,margin_ranges!$A$5:$D$10,4,FALSE)/100,$Q234))</f>
        <v>0.29749999999999999</v>
      </c>
      <c r="T234" s="6">
        <f>IF(A234="placement",$J234*MIN($Q234,$S234),"")</f>
        <v>4188.5024999999996</v>
      </c>
      <c r="U234" s="6">
        <f>IF($A234="placement",T234,SUMIF($C$10:$C$6209,$C234,$T$10:$T$6209))</f>
        <v>4188.5024999999996</v>
      </c>
      <c r="V234" s="34">
        <f t="shared" si="9"/>
        <v>-1.0563380281690016E-2</v>
      </c>
      <c r="W234" s="24"/>
      <c r="X234" s="2" t="str">
        <f>IFERROR(MIN(VLOOKUP($W234,margin_ranges!$A$5:$D$10,4,FALSE),$Q234*100)/100,"")</f>
        <v/>
      </c>
      <c r="Y234" s="6">
        <f t="shared" si="10"/>
        <v>4188.5024999999996</v>
      </c>
      <c r="Z234" s="6">
        <f>IF($A234="placement",Y234,SUMIF($C$10:$C$6209,$C234,$Y$10:$Y$6209))</f>
        <v>4188.5024999999996</v>
      </c>
      <c r="AA234" s="29">
        <f t="shared" si="11"/>
        <v>-1.0563380281690016E-2</v>
      </c>
    </row>
    <row r="235" spans="1:27" hidden="1" x14ac:dyDescent="0.3">
      <c r="A235" s="8" t="s">
        <v>17</v>
      </c>
      <c r="B235" s="8" t="s">
        <v>9531</v>
      </c>
      <c r="C235" s="8" t="s">
        <v>9532</v>
      </c>
      <c r="D235" s="8" t="s">
        <v>9661</v>
      </c>
      <c r="E235" s="8" t="s">
        <v>9662</v>
      </c>
      <c r="F235" s="29">
        <v>0.28999999999999998</v>
      </c>
      <c r="G235" s="29">
        <v>0</v>
      </c>
      <c r="H235" s="30">
        <v>2.5150999999999999</v>
      </c>
      <c r="I235" s="30">
        <v>0.49130000000000001</v>
      </c>
      <c r="J235" s="14">
        <v>15</v>
      </c>
      <c r="K235" s="14">
        <v>4</v>
      </c>
      <c r="L235" s="12">
        <v>0.1953</v>
      </c>
      <c r="M235" s="7">
        <v>1.0452457100000001</v>
      </c>
      <c r="N235" s="31">
        <v>0.7</v>
      </c>
      <c r="O235" s="14">
        <f>IFERROR(VLOOKUP($C235,'site totals'!$J$2:$K$607,2,FALSE),1)</f>
        <v>57625.775199999996</v>
      </c>
      <c r="P235" s="32" t="s">
        <v>22</v>
      </c>
      <c r="Q235" s="12">
        <v>0.33030100709999999</v>
      </c>
      <c r="R235" s="29">
        <v>0.28999999999999998</v>
      </c>
      <c r="S235" s="2">
        <f>IF($A235="site","",MIN(VLOOKUP($P235,margin_ranges!$A$5:$D$10,4,FALSE)/100,$Q235))</f>
        <v>0.29749999999999999</v>
      </c>
      <c r="T235" s="6">
        <f>IF(A235="placement",$J235*MIN($Q235,$S235),"")</f>
        <v>4.4624999999999995</v>
      </c>
      <c r="U235" s="6">
        <f>IF($A235="placement",T235,SUMIF($C$10:$C$6209,$C235,$T$10:$T$6209))</f>
        <v>4.4624999999999995</v>
      </c>
      <c r="V235" s="34">
        <f t="shared" si="9"/>
        <v>-1.0563380281689905E-2</v>
      </c>
      <c r="W235" s="24"/>
      <c r="X235" s="2" t="str">
        <f>IFERROR(MIN(VLOOKUP($W235,margin_ranges!$A$5:$D$10,4,FALSE),$Q235*100)/100,"")</f>
        <v/>
      </c>
      <c r="Y235" s="6">
        <f t="shared" si="10"/>
        <v>4.4624999999999995</v>
      </c>
      <c r="Z235" s="6">
        <f>IF($A235="placement",Y235,SUMIF($C$10:$C$6209,$C235,$Y$10:$Y$6209))</f>
        <v>4.4624999999999995</v>
      </c>
      <c r="AA235" s="29">
        <f t="shared" si="11"/>
        <v>-1.0563380281689905E-2</v>
      </c>
    </row>
    <row r="236" spans="1:27" hidden="1" x14ac:dyDescent="0.3">
      <c r="A236" s="8" t="s">
        <v>17</v>
      </c>
      <c r="B236" s="8" t="s">
        <v>9531</v>
      </c>
      <c r="C236" s="8" t="s">
        <v>9532</v>
      </c>
      <c r="D236" s="8" t="s">
        <v>9697</v>
      </c>
      <c r="E236" s="8" t="s">
        <v>9698</v>
      </c>
      <c r="F236" s="29">
        <v>0.28999999999999998</v>
      </c>
      <c r="G236" s="29">
        <v>0</v>
      </c>
      <c r="H236" s="30">
        <v>4.6996000000000002</v>
      </c>
      <c r="I236" s="30">
        <v>0.95240000000000002</v>
      </c>
      <c r="J236" s="14">
        <v>30</v>
      </c>
      <c r="K236" s="14">
        <v>7</v>
      </c>
      <c r="L236" s="12">
        <v>0.20269999999999999</v>
      </c>
      <c r="M236" s="7">
        <v>1.04498275</v>
      </c>
      <c r="N236" s="31">
        <v>0.7</v>
      </c>
      <c r="O236" s="14">
        <f>IFERROR(VLOOKUP($C236,'site totals'!$J$2:$K$607,2,FALSE),1)</f>
        <v>57625.775199999996</v>
      </c>
      <c r="P236" s="32" t="s">
        <v>22</v>
      </c>
      <c r="Q236" s="12">
        <v>0.33013248360000003</v>
      </c>
      <c r="R236" s="29">
        <v>0.28999999999999998</v>
      </c>
      <c r="S236" s="2">
        <f>IF($A236="site","",MIN(VLOOKUP($P236,margin_ranges!$A$5:$D$10,4,FALSE)/100,$Q236))</f>
        <v>0.29749999999999999</v>
      </c>
      <c r="T236" s="6">
        <f>IF(A236="placement",$J236*MIN($Q236,$S236),"")</f>
        <v>8.9249999999999989</v>
      </c>
      <c r="U236" s="6">
        <f>IF($A236="placement",T236,SUMIF($C$10:$C$6209,$C236,$T$10:$T$6209))</f>
        <v>8.9249999999999989</v>
      </c>
      <c r="V236" s="34">
        <f t="shared" si="9"/>
        <v>-1.0563380281689905E-2</v>
      </c>
      <c r="W236" s="24"/>
      <c r="X236" s="2" t="str">
        <f>IFERROR(MIN(VLOOKUP($W236,margin_ranges!$A$5:$D$10,4,FALSE),$Q236*100)/100,"")</f>
        <v/>
      </c>
      <c r="Y236" s="6">
        <f t="shared" si="10"/>
        <v>8.9249999999999989</v>
      </c>
      <c r="Z236" s="6">
        <f>IF($A236="placement",Y236,SUMIF($C$10:$C$6209,$C236,$Y$10:$Y$6209))</f>
        <v>8.9249999999999989</v>
      </c>
      <c r="AA236" s="29">
        <f t="shared" si="11"/>
        <v>-1.0563380281689905E-2</v>
      </c>
    </row>
    <row r="237" spans="1:27" hidden="1" x14ac:dyDescent="0.3">
      <c r="A237" s="8" t="s">
        <v>17</v>
      </c>
      <c r="B237" s="8" t="s">
        <v>9531</v>
      </c>
      <c r="C237" s="8" t="s">
        <v>9532</v>
      </c>
      <c r="D237" s="8" t="s">
        <v>9597</v>
      </c>
      <c r="E237" s="8" t="s">
        <v>9598</v>
      </c>
      <c r="F237" s="29">
        <v>0.28999999999999998</v>
      </c>
      <c r="G237" s="29">
        <v>1</v>
      </c>
      <c r="H237" s="30">
        <v>30.35</v>
      </c>
      <c r="I237" s="30">
        <v>6.0810000000000004</v>
      </c>
      <c r="J237" s="14">
        <v>315</v>
      </c>
      <c r="K237" s="14">
        <v>81</v>
      </c>
      <c r="L237" s="12">
        <v>0.20039999999999999</v>
      </c>
      <c r="M237" s="7">
        <v>1.7250311300000001</v>
      </c>
      <c r="N237" s="31">
        <v>1.1499999999999999</v>
      </c>
      <c r="O237" s="14">
        <f>IFERROR(VLOOKUP($C237,'site totals'!$J$2:$K$607,2,FALSE),1)</f>
        <v>57625.775199999996</v>
      </c>
      <c r="P237" s="32" t="s">
        <v>22</v>
      </c>
      <c r="Q237" s="12">
        <v>0.33334536300000001</v>
      </c>
      <c r="R237" s="29">
        <v>0.28999999999999998</v>
      </c>
      <c r="S237" s="2">
        <f>IF($A237="site","",MIN(VLOOKUP($P237,margin_ranges!$A$5:$D$10,4,FALSE)/100,$Q237))</f>
        <v>0.29749999999999999</v>
      </c>
      <c r="T237" s="6">
        <f>IF(A237="placement",$J237*MIN($Q237,$S237),"")</f>
        <v>93.712499999999991</v>
      </c>
      <c r="U237" s="6">
        <f>IF($A237="placement",T237,SUMIF($C$10:$C$6209,$C237,$T$10:$T$6209))</f>
        <v>93.712499999999991</v>
      </c>
      <c r="V237" s="34">
        <f t="shared" si="9"/>
        <v>-1.0563380281689905E-2</v>
      </c>
      <c r="W237" s="24"/>
      <c r="X237" s="2" t="str">
        <f>IFERROR(MIN(VLOOKUP($W237,margin_ranges!$A$5:$D$10,4,FALSE),$Q237*100)/100,"")</f>
        <v/>
      </c>
      <c r="Y237" s="6">
        <f t="shared" si="10"/>
        <v>93.712499999999991</v>
      </c>
      <c r="Z237" s="6">
        <f>IF($A237="placement",Y237,SUMIF($C$10:$C$6209,$C237,$Y$10:$Y$6209))</f>
        <v>93.712499999999991</v>
      </c>
      <c r="AA237" s="29">
        <f t="shared" si="11"/>
        <v>-1.0563380281689905E-2</v>
      </c>
    </row>
    <row r="238" spans="1:27" hidden="1" x14ac:dyDescent="0.3">
      <c r="A238" s="8" t="s">
        <v>17</v>
      </c>
      <c r="B238" s="8" t="s">
        <v>9531</v>
      </c>
      <c r="C238" s="8" t="s">
        <v>9532</v>
      </c>
      <c r="D238" s="8" t="s">
        <v>9615</v>
      </c>
      <c r="E238" s="8" t="s">
        <v>9616</v>
      </c>
      <c r="F238" s="29">
        <v>0.21</v>
      </c>
      <c r="G238" s="29">
        <v>0</v>
      </c>
      <c r="H238" s="30">
        <v>10.852399999999999</v>
      </c>
      <c r="I238" s="30">
        <v>2.9216000000000002</v>
      </c>
      <c r="J238" s="14">
        <v>67</v>
      </c>
      <c r="K238" s="14">
        <v>12</v>
      </c>
      <c r="L238" s="12">
        <v>0.26919999999999999</v>
      </c>
      <c r="M238" s="7">
        <v>0.76243795999999997</v>
      </c>
      <c r="N238" s="31">
        <v>0.6</v>
      </c>
      <c r="O238" s="14">
        <f>IFERROR(VLOOKUP($C238,'site totals'!$J$2:$K$607,2,FALSE),1)</f>
        <v>57625.775199999996</v>
      </c>
      <c r="P238" s="32" t="s">
        <v>91</v>
      </c>
      <c r="Q238" s="12">
        <v>0.21305072789999999</v>
      </c>
      <c r="R238" s="29">
        <v>0.21</v>
      </c>
      <c r="S238" s="2">
        <f>IF($A238="site","",MIN(VLOOKUP($P238,margin_ranges!$A$5:$D$10,4,FALSE)/100,$Q238))</f>
        <v>0.21305072789999999</v>
      </c>
      <c r="T238" s="6">
        <f>IF(A238="placement",$J238*MIN($Q238,$S238),"")</f>
        <v>14.274398769299999</v>
      </c>
      <c r="U238" s="6">
        <f>IF($A238="placement",T238,SUMIF($C$10:$C$6209,$C238,$T$10:$T$6209))</f>
        <v>14.274398769299999</v>
      </c>
      <c r="V238" s="34">
        <f t="shared" si="9"/>
        <v>-3.8616808860759688E-3</v>
      </c>
      <c r="W238" s="24"/>
      <c r="X238" s="2" t="str">
        <f>IFERROR(MIN(VLOOKUP($W238,margin_ranges!$A$5:$D$10,4,FALSE),$Q238*100)/100,"")</f>
        <v/>
      </c>
      <c r="Y238" s="6">
        <f t="shared" si="10"/>
        <v>14.274398769299999</v>
      </c>
      <c r="Z238" s="6">
        <f>IF($A238="placement",Y238,SUMIF($C$10:$C$6209,$C238,$Y$10:$Y$6209))</f>
        <v>14.274398769299999</v>
      </c>
      <c r="AA238" s="29">
        <f t="shared" si="11"/>
        <v>-3.8616808860759688E-3</v>
      </c>
    </row>
    <row r="239" spans="1:27" hidden="1" x14ac:dyDescent="0.3">
      <c r="A239" s="8" t="s">
        <v>17</v>
      </c>
      <c r="B239" s="8" t="s">
        <v>9531</v>
      </c>
      <c r="C239" s="8" t="s">
        <v>9532</v>
      </c>
      <c r="D239" s="8" t="s">
        <v>9753</v>
      </c>
      <c r="E239" s="8" t="s">
        <v>9754</v>
      </c>
      <c r="F239" s="29">
        <v>0.28999999999999998</v>
      </c>
      <c r="G239" s="29">
        <v>1</v>
      </c>
      <c r="H239" s="30">
        <v>82.614400000000003</v>
      </c>
      <c r="I239" s="30">
        <v>14.019600000000001</v>
      </c>
      <c r="J239" s="14">
        <v>535</v>
      </c>
      <c r="K239" s="14">
        <v>134</v>
      </c>
      <c r="L239" s="12">
        <v>0.16969999999999999</v>
      </c>
      <c r="M239" s="7">
        <v>1.27251866</v>
      </c>
      <c r="N239" s="31">
        <v>0.9</v>
      </c>
      <c r="O239" s="14">
        <f>IFERROR(VLOOKUP($C239,'site totals'!$J$2:$K$607,2,FALSE),1)</f>
        <v>57625.775199999996</v>
      </c>
      <c r="P239" s="32" t="s">
        <v>22</v>
      </c>
      <c r="Q239" s="12">
        <v>0.29274121609999998</v>
      </c>
      <c r="R239" s="29">
        <v>0.28999999999999998</v>
      </c>
      <c r="S239" s="2">
        <f>IF($A239="site","",MIN(VLOOKUP($P239,margin_ranges!$A$5:$D$10,4,FALSE)/100,$Q239))</f>
        <v>0.29274121609999998</v>
      </c>
      <c r="T239" s="6">
        <f>IF(A239="placement",$J239*MIN($Q239,$S239),"")</f>
        <v>156.61655061349998</v>
      </c>
      <c r="U239" s="6">
        <f>IF($A239="placement",T239,SUMIF($C$10:$C$6209,$C239,$T$10:$T$6209))</f>
        <v>156.61655061349998</v>
      </c>
      <c r="V239" s="34">
        <f t="shared" si="9"/>
        <v>-3.8608677464786467E-3</v>
      </c>
      <c r="W239" s="24"/>
      <c r="X239" s="2" t="str">
        <f>IFERROR(MIN(VLOOKUP($W239,margin_ranges!$A$5:$D$10,4,FALSE),$Q239*100)/100,"")</f>
        <v/>
      </c>
      <c r="Y239" s="6">
        <f t="shared" si="10"/>
        <v>156.61655061349998</v>
      </c>
      <c r="Z239" s="6">
        <f>IF($A239="placement",Y239,SUMIF($C$10:$C$6209,$C239,$Y$10:$Y$6209))</f>
        <v>156.61655061349998</v>
      </c>
      <c r="AA239" s="29">
        <f t="shared" si="11"/>
        <v>-3.8608677464786467E-3</v>
      </c>
    </row>
    <row r="240" spans="1:27" hidden="1" x14ac:dyDescent="0.3">
      <c r="A240" s="8" t="s">
        <v>17</v>
      </c>
      <c r="B240" s="8" t="s">
        <v>9531</v>
      </c>
      <c r="C240" s="8" t="s">
        <v>9532</v>
      </c>
      <c r="D240" s="8" t="s">
        <v>9629</v>
      </c>
      <c r="E240" s="8" t="s">
        <v>9630</v>
      </c>
      <c r="F240" s="29">
        <v>0.28999999999999998</v>
      </c>
      <c r="G240" s="29">
        <v>1</v>
      </c>
      <c r="H240" s="30">
        <v>82.632400000000004</v>
      </c>
      <c r="I240" s="30">
        <v>15.589600000000001</v>
      </c>
      <c r="J240" s="14">
        <v>595</v>
      </c>
      <c r="K240" s="14">
        <v>149</v>
      </c>
      <c r="L240" s="12">
        <v>0.18870000000000001</v>
      </c>
      <c r="M240" s="7">
        <v>1.27226135</v>
      </c>
      <c r="N240" s="31">
        <v>0.9</v>
      </c>
      <c r="O240" s="14">
        <f>IFERROR(VLOOKUP($C240,'site totals'!$J$2:$K$607,2,FALSE),1)</f>
        <v>57625.775199999996</v>
      </c>
      <c r="P240" s="32" t="s">
        <v>22</v>
      </c>
      <c r="Q240" s="12">
        <v>0.29259817329999999</v>
      </c>
      <c r="R240" s="29">
        <v>0.28999999999999998</v>
      </c>
      <c r="S240" s="2">
        <f>IF($A240="site","",MIN(VLOOKUP($P240,margin_ranges!$A$5:$D$10,4,FALSE)/100,$Q240))</f>
        <v>0.29259817329999999</v>
      </c>
      <c r="T240" s="6">
        <f>IF(A240="placement",$J240*MIN($Q240,$S240),"")</f>
        <v>174.09591311349999</v>
      </c>
      <c r="U240" s="6">
        <f>IF($A240="placement",T240,SUMIF($C$10:$C$6209,$C240,$T$10:$T$6209))</f>
        <v>174.09591311349999</v>
      </c>
      <c r="V240" s="34">
        <f t="shared" si="9"/>
        <v>-3.6593990140844079E-3</v>
      </c>
      <c r="W240" s="24"/>
      <c r="X240" s="2" t="str">
        <f>IFERROR(MIN(VLOOKUP($W240,margin_ranges!$A$5:$D$10,4,FALSE),$Q240*100)/100,"")</f>
        <v/>
      </c>
      <c r="Y240" s="6">
        <f t="shared" si="10"/>
        <v>174.09591311349999</v>
      </c>
      <c r="Z240" s="6">
        <f>IF($A240="placement",Y240,SUMIF($C$10:$C$6209,$C240,$Y$10:$Y$6209))</f>
        <v>174.09591311349999</v>
      </c>
      <c r="AA240" s="29">
        <f t="shared" si="11"/>
        <v>-3.6593990140844079E-3</v>
      </c>
    </row>
    <row r="241" spans="1:27" hidden="1" x14ac:dyDescent="0.3">
      <c r="A241" s="8" t="s">
        <v>17</v>
      </c>
      <c r="B241" s="8" t="s">
        <v>9531</v>
      </c>
      <c r="C241" s="8" t="s">
        <v>9532</v>
      </c>
      <c r="D241" s="8" t="s">
        <v>9671</v>
      </c>
      <c r="E241" s="8" t="s">
        <v>9672</v>
      </c>
      <c r="F241" s="29">
        <v>0.28999999999999998</v>
      </c>
      <c r="G241" s="29">
        <v>0</v>
      </c>
      <c r="H241" s="30">
        <v>15.859299999999999</v>
      </c>
      <c r="I241" s="30">
        <v>2.2136</v>
      </c>
      <c r="J241" s="14">
        <v>108</v>
      </c>
      <c r="K241" s="14">
        <v>27</v>
      </c>
      <c r="L241" s="12">
        <v>0.1396</v>
      </c>
      <c r="M241" s="7">
        <v>1.6233261299999999</v>
      </c>
      <c r="N241" s="31">
        <v>1.1499999999999999</v>
      </c>
      <c r="O241" s="14">
        <f>IFERROR(VLOOKUP($C241,'site totals'!$J$2:$K$607,2,FALSE),1)</f>
        <v>57625.775199999996</v>
      </c>
      <c r="P241" s="32" t="s">
        <v>22</v>
      </c>
      <c r="Q241" s="12">
        <v>0.29157796400000002</v>
      </c>
      <c r="R241" s="29">
        <v>0.28999999999999998</v>
      </c>
      <c r="S241" s="2">
        <f>IF($A241="site","",MIN(VLOOKUP($P241,margin_ranges!$A$5:$D$10,4,FALSE)/100,$Q241))</f>
        <v>0.29157796400000002</v>
      </c>
      <c r="T241" s="6">
        <f>IF(A241="placement",$J241*MIN($Q241,$S241),"")</f>
        <v>31.490420112000002</v>
      </c>
      <c r="U241" s="6">
        <f>IF($A241="placement",T241,SUMIF($C$10:$C$6209,$C241,$T$10:$T$6209))</f>
        <v>31.490420112000002</v>
      </c>
      <c r="V241" s="34">
        <f t="shared" si="9"/>
        <v>-2.2224845070423216E-3</v>
      </c>
      <c r="W241" s="24"/>
      <c r="X241" s="2" t="str">
        <f>IFERROR(MIN(VLOOKUP($W241,margin_ranges!$A$5:$D$10,4,FALSE),$Q241*100)/100,"")</f>
        <v/>
      </c>
      <c r="Y241" s="6">
        <f t="shared" si="10"/>
        <v>31.490420112000002</v>
      </c>
      <c r="Z241" s="6">
        <f>IF($A241="placement",Y241,SUMIF($C$10:$C$6209,$C241,$Y$10:$Y$6209))</f>
        <v>31.490420112000002</v>
      </c>
      <c r="AA241" s="29">
        <f t="shared" si="11"/>
        <v>-2.2224845070423216E-3</v>
      </c>
    </row>
    <row r="242" spans="1:27" hidden="1" x14ac:dyDescent="0.3">
      <c r="A242" s="8" t="s">
        <v>17</v>
      </c>
      <c r="B242" s="8" t="s">
        <v>9531</v>
      </c>
      <c r="C242" s="8" t="s">
        <v>9532</v>
      </c>
      <c r="D242" s="8" t="s">
        <v>9693</v>
      </c>
      <c r="E242" s="8" t="s">
        <v>9694</v>
      </c>
      <c r="F242" s="29">
        <v>0.28999999999999898</v>
      </c>
      <c r="G242" s="29">
        <v>0</v>
      </c>
      <c r="H242" s="30">
        <v>20.444099999999999</v>
      </c>
      <c r="I242" s="30">
        <v>3.7589999999999999</v>
      </c>
      <c r="J242" s="14">
        <v>95</v>
      </c>
      <c r="K242" s="14">
        <v>25</v>
      </c>
      <c r="L242" s="12">
        <v>0.18390000000000001</v>
      </c>
      <c r="M242" s="7">
        <v>0.84682855999999995</v>
      </c>
      <c r="N242" s="31">
        <v>0.6</v>
      </c>
      <c r="O242" s="14">
        <f>IFERROR(VLOOKUP($C242,'site totals'!$J$2:$K$607,2,FALSE),1)</f>
        <v>57625.775199999996</v>
      </c>
      <c r="P242" s="32" t="s">
        <v>22</v>
      </c>
      <c r="Q242" s="12">
        <v>0.291474065</v>
      </c>
      <c r="R242" s="29">
        <v>0.28999999999999998</v>
      </c>
      <c r="S242" s="2">
        <f>IF($A242="site","",MIN(VLOOKUP($P242,margin_ranges!$A$5:$D$10,4,FALSE)/100,$Q242))</f>
        <v>0.291474065</v>
      </c>
      <c r="T242" s="6">
        <f>IF(A242="placement",$J242*MIN($Q242,$S242),"")</f>
        <v>27.690036174999999</v>
      </c>
      <c r="U242" s="6">
        <f>IF($A242="placement",T242,SUMIF($C$10:$C$6209,$C242,$T$10:$T$6209))</f>
        <v>27.690036174999999</v>
      </c>
      <c r="V242" s="34">
        <f t="shared" si="9"/>
        <v>-2.0761478873240202E-3</v>
      </c>
      <c r="W242" s="24"/>
      <c r="X242" s="2" t="str">
        <f>IFERROR(MIN(VLOOKUP($W242,margin_ranges!$A$5:$D$10,4,FALSE),$Q242*100)/100,"")</f>
        <v/>
      </c>
      <c r="Y242" s="6">
        <f t="shared" si="10"/>
        <v>27.690036174999999</v>
      </c>
      <c r="Z242" s="6">
        <f>IF($A242="placement",Y242,SUMIF($C$10:$C$6209,$C242,$Y$10:$Y$6209))</f>
        <v>27.690036174999999</v>
      </c>
      <c r="AA242" s="29">
        <f t="shared" si="11"/>
        <v>-2.0761478873240202E-3</v>
      </c>
    </row>
    <row r="243" spans="1:27" hidden="1" x14ac:dyDescent="0.3">
      <c r="A243" s="8" t="s">
        <v>17</v>
      </c>
      <c r="B243" s="8" t="s">
        <v>9531</v>
      </c>
      <c r="C243" s="8" t="s">
        <v>9532</v>
      </c>
      <c r="D243" s="8" t="s">
        <v>9611</v>
      </c>
      <c r="E243" s="8" t="s">
        <v>9612</v>
      </c>
      <c r="F243" s="29">
        <v>0.28999999999999998</v>
      </c>
      <c r="G243" s="29">
        <v>1</v>
      </c>
      <c r="H243" s="30">
        <v>34.2986</v>
      </c>
      <c r="I243" s="30">
        <v>7.9330999999999996</v>
      </c>
      <c r="J243" s="14">
        <v>386</v>
      </c>
      <c r="K243" s="14">
        <v>97</v>
      </c>
      <c r="L243" s="12">
        <v>0.23130000000000001</v>
      </c>
      <c r="M243" s="7">
        <v>1.6225743699999999</v>
      </c>
      <c r="N243" s="31">
        <v>1.1499999999999999</v>
      </c>
      <c r="O243" s="14">
        <f>IFERROR(VLOOKUP($C243,'site totals'!$J$2:$K$607,2,FALSE),1)</f>
        <v>57625.775199999996</v>
      </c>
      <c r="P243" s="32" t="s">
        <v>22</v>
      </c>
      <c r="Q243" s="12">
        <v>0.29124974469999998</v>
      </c>
      <c r="R243" s="29">
        <v>0.28999999999999998</v>
      </c>
      <c r="S243" s="2">
        <f>IF($A243="site","",MIN(VLOOKUP($P243,margin_ranges!$A$5:$D$10,4,FALSE)/100,$Q243))</f>
        <v>0.29124974469999998</v>
      </c>
      <c r="T243" s="6">
        <f>IF(A243="placement",$J243*MIN($Q243,$S243),"")</f>
        <v>112.42240145419998</v>
      </c>
      <c r="U243" s="6">
        <f>IF($A243="placement",T243,SUMIF($C$10:$C$6209,$C243,$T$10:$T$6209))</f>
        <v>112.42240145419998</v>
      </c>
      <c r="V243" s="34">
        <f t="shared" si="9"/>
        <v>-1.7602038028168288E-3</v>
      </c>
      <c r="W243" s="24"/>
      <c r="X243" s="2" t="str">
        <f>IFERROR(MIN(VLOOKUP($W243,margin_ranges!$A$5:$D$10,4,FALSE),$Q243*100)/100,"")</f>
        <v/>
      </c>
      <c r="Y243" s="6">
        <f t="shared" si="10"/>
        <v>112.42240145419998</v>
      </c>
      <c r="Z243" s="6">
        <f>IF($A243="placement",Y243,SUMIF($C$10:$C$6209,$C243,$Y$10:$Y$6209))</f>
        <v>112.42240145419998</v>
      </c>
      <c r="AA243" s="29">
        <f t="shared" si="11"/>
        <v>-1.7602038028168288E-3</v>
      </c>
    </row>
    <row r="244" spans="1:27" hidden="1" x14ac:dyDescent="0.3">
      <c r="A244" s="8" t="s">
        <v>17</v>
      </c>
      <c r="B244" s="8" t="s">
        <v>9531</v>
      </c>
      <c r="C244" s="8" t="s">
        <v>9532</v>
      </c>
      <c r="D244" s="8" t="s">
        <v>9657</v>
      </c>
      <c r="E244" s="8" t="s">
        <v>9658</v>
      </c>
      <c r="F244" s="29">
        <v>0.12784209428452201</v>
      </c>
      <c r="G244" s="29">
        <v>0</v>
      </c>
      <c r="H244" s="30">
        <v>3.9075000000000002</v>
      </c>
      <c r="I244" s="30">
        <v>0.73509999999999998</v>
      </c>
      <c r="J244" s="14">
        <v>16</v>
      </c>
      <c r="K244" s="14">
        <v>2</v>
      </c>
      <c r="L244" s="12">
        <v>0.18809999999999999</v>
      </c>
      <c r="M244" s="7">
        <v>0.74527789</v>
      </c>
      <c r="N244" s="31">
        <v>0.65</v>
      </c>
      <c r="O244" s="14">
        <f>IFERROR(VLOOKUP($C244,'site totals'!$J$2:$K$607,2,FALSE),1)</f>
        <v>57625.775199999996</v>
      </c>
      <c r="P244" s="32" t="s">
        <v>22</v>
      </c>
      <c r="Q244" s="12">
        <v>0.12784209429999999</v>
      </c>
      <c r="R244" s="29">
        <v>0.25</v>
      </c>
      <c r="S244" s="2">
        <f>IF($A244="site","",MIN(VLOOKUP($P244,margin_ranges!$A$5:$D$10,4,FALSE)/100,$Q244))</f>
        <v>0.12784209429999999</v>
      </c>
      <c r="T244" s="6">
        <f>IF(A244="placement",$J244*MIN($Q244,$S244),"")</f>
        <v>2.0454735087999998</v>
      </c>
      <c r="U244" s="6">
        <f>IF($A244="placement",T244,SUMIF($C$10:$C$6209,$C244,$T$10:$T$6209))</f>
        <v>2.0454735087999998</v>
      </c>
      <c r="V244" s="34">
        <f t="shared" si="9"/>
        <v>0.16287720760000002</v>
      </c>
      <c r="W244" s="24"/>
      <c r="X244" s="2" t="str">
        <f>IFERROR(MIN(VLOOKUP($W244,margin_ranges!$A$5:$D$10,4,FALSE),$Q244*100)/100,"")</f>
        <v/>
      </c>
      <c r="Y244" s="6">
        <f t="shared" si="10"/>
        <v>2.0454735087999998</v>
      </c>
      <c r="Z244" s="6">
        <f>IF($A244="placement",Y244,SUMIF($C$10:$C$6209,$C244,$Y$10:$Y$6209))</f>
        <v>2.0454735087999998</v>
      </c>
      <c r="AA244" s="29">
        <f t="shared" si="11"/>
        <v>0.16287720760000002</v>
      </c>
    </row>
    <row r="245" spans="1:27" hidden="1" x14ac:dyDescent="0.3">
      <c r="A245" s="8" t="s">
        <v>17</v>
      </c>
      <c r="B245" s="8" t="s">
        <v>9531</v>
      </c>
      <c r="C245" s="8" t="s">
        <v>9532</v>
      </c>
      <c r="D245" s="8" t="s">
        <v>9563</v>
      </c>
      <c r="E245" s="8" t="s">
        <v>9564</v>
      </c>
      <c r="F245" s="29">
        <v>0.274254919709008</v>
      </c>
      <c r="G245" s="29">
        <v>0</v>
      </c>
      <c r="H245" s="30">
        <v>6.6632999999999996</v>
      </c>
      <c r="I245" s="30">
        <v>0.9516</v>
      </c>
      <c r="J245" s="14">
        <v>26</v>
      </c>
      <c r="K245" s="14">
        <v>6</v>
      </c>
      <c r="L245" s="12">
        <v>0.14280000000000001</v>
      </c>
      <c r="M245" s="7">
        <v>0.89563128999999997</v>
      </c>
      <c r="N245" s="31">
        <v>0.65</v>
      </c>
      <c r="O245" s="14">
        <f>IFERROR(VLOOKUP($C245,'site totals'!$J$2:$K$607,2,FALSE),1)</f>
        <v>57625.775199999996</v>
      </c>
      <c r="P245" s="32" t="s">
        <v>22</v>
      </c>
      <c r="Q245" s="12">
        <v>0.27425491969999999</v>
      </c>
      <c r="R245" s="29">
        <v>0.28999999999999998</v>
      </c>
      <c r="S245" s="2">
        <f>IF($A245="site","",MIN(VLOOKUP($P245,margin_ranges!$A$5:$D$10,4,FALSE)/100,$Q245))</f>
        <v>0.27425491969999999</v>
      </c>
      <c r="T245" s="6">
        <f>IF(A245="placement",$J245*MIN($Q245,$S245),"")</f>
        <v>7.1306279121999996</v>
      </c>
      <c r="U245" s="6">
        <f>IF($A245="placement",T245,SUMIF($C$10:$C$6209,$C245,$T$10:$T$6209))</f>
        <v>7.1306279121999996</v>
      </c>
      <c r="V245" s="34">
        <f t="shared" si="9"/>
        <v>2.2176169436619819E-2</v>
      </c>
      <c r="W245" s="24"/>
      <c r="X245" s="2" t="str">
        <f>IFERROR(MIN(VLOOKUP($W245,margin_ranges!$A$5:$D$10,4,FALSE),$Q245*100)/100,"")</f>
        <v/>
      </c>
      <c r="Y245" s="6">
        <f t="shared" si="10"/>
        <v>7.1306279121999996</v>
      </c>
      <c r="Z245" s="6">
        <f>IF($A245="placement",Y245,SUMIF($C$10:$C$6209,$C245,$Y$10:$Y$6209))</f>
        <v>7.1306279121999996</v>
      </c>
      <c r="AA245" s="29">
        <f t="shared" si="11"/>
        <v>2.2176169436619819E-2</v>
      </c>
    </row>
    <row r="246" spans="1:27" hidden="1" x14ac:dyDescent="0.3">
      <c r="A246" s="8" t="s">
        <v>17</v>
      </c>
      <c r="B246" s="8" t="s">
        <v>9531</v>
      </c>
      <c r="C246" s="8" t="s">
        <v>9532</v>
      </c>
      <c r="D246" s="8" t="s">
        <v>9609</v>
      </c>
      <c r="E246" s="8" t="s">
        <v>9610</v>
      </c>
      <c r="F246" s="29">
        <v>0.26417959044996697</v>
      </c>
      <c r="G246" s="29">
        <v>0</v>
      </c>
      <c r="H246" s="30">
        <v>5.8258999999999999</v>
      </c>
      <c r="I246" s="30">
        <v>1.1424000000000001</v>
      </c>
      <c r="J246" s="14">
        <v>30</v>
      </c>
      <c r="K246" s="14">
        <v>8</v>
      </c>
      <c r="L246" s="12">
        <v>0.1961</v>
      </c>
      <c r="M246" s="7">
        <v>0.88336771999999997</v>
      </c>
      <c r="N246" s="31">
        <v>0.65</v>
      </c>
      <c r="O246" s="14">
        <f>IFERROR(VLOOKUP($C246,'site totals'!$J$2:$K$607,2,FALSE),1)</f>
        <v>57625.775199999996</v>
      </c>
      <c r="P246" s="32" t="s">
        <v>22</v>
      </c>
      <c r="Q246" s="12">
        <v>0.2641795904</v>
      </c>
      <c r="R246" s="29">
        <v>0.28999999999999998</v>
      </c>
      <c r="S246" s="2">
        <f>IF($A246="site","",MIN(VLOOKUP($P246,margin_ranges!$A$5:$D$10,4,FALSE)/100,$Q246))</f>
        <v>0.2641795904</v>
      </c>
      <c r="T246" s="6">
        <f>IF(A246="placement",$J246*MIN($Q246,$S246),"")</f>
        <v>7.925387712</v>
      </c>
      <c r="U246" s="6">
        <f>IF($A246="placement",T246,SUMIF($C$10:$C$6209,$C246,$T$10:$T$6209))</f>
        <v>7.925387712</v>
      </c>
      <c r="V246" s="34">
        <f t="shared" si="9"/>
        <v>3.6366774084507281E-2</v>
      </c>
      <c r="W246" s="24"/>
      <c r="X246" s="2" t="str">
        <f>IFERROR(MIN(VLOOKUP($W246,margin_ranges!$A$5:$D$10,4,FALSE),$Q246*100)/100,"")</f>
        <v/>
      </c>
      <c r="Y246" s="6">
        <f t="shared" si="10"/>
        <v>7.925387712</v>
      </c>
      <c r="Z246" s="6">
        <f>IF($A246="placement",Y246,SUMIF($C$10:$C$6209,$C246,$Y$10:$Y$6209))</f>
        <v>7.925387712</v>
      </c>
      <c r="AA246" s="29">
        <f t="shared" si="11"/>
        <v>3.6366774084507281E-2</v>
      </c>
    </row>
    <row r="247" spans="1:27" hidden="1" x14ac:dyDescent="0.3">
      <c r="A247" s="8" t="s">
        <v>17</v>
      </c>
      <c r="B247" s="8" t="s">
        <v>9531</v>
      </c>
      <c r="C247" s="8" t="s">
        <v>9532</v>
      </c>
      <c r="D247" s="8" t="s">
        <v>9663</v>
      </c>
      <c r="E247" s="8" t="s">
        <v>9664</v>
      </c>
      <c r="F247" s="29">
        <v>0.26859708646188102</v>
      </c>
      <c r="G247" s="29">
        <v>0</v>
      </c>
      <c r="H247" s="30">
        <v>6.4935</v>
      </c>
      <c r="I247" s="30">
        <v>1.2342</v>
      </c>
      <c r="J247" s="14">
        <v>33</v>
      </c>
      <c r="K247" s="14">
        <v>8</v>
      </c>
      <c r="L247" s="12">
        <v>0.19009999999999999</v>
      </c>
      <c r="M247" s="7">
        <v>0.88870305000000005</v>
      </c>
      <c r="N247" s="31">
        <v>0.65</v>
      </c>
      <c r="O247" s="14">
        <f>IFERROR(VLOOKUP($C247,'site totals'!$J$2:$K$607,2,FALSE),1)</f>
        <v>57625.775199999996</v>
      </c>
      <c r="P247" s="32" t="s">
        <v>22</v>
      </c>
      <c r="Q247" s="12">
        <v>0.26859708650000003</v>
      </c>
      <c r="R247" s="29">
        <v>0.28999999999999998</v>
      </c>
      <c r="S247" s="2">
        <f>IF($A247="site","",MIN(VLOOKUP($P247,margin_ranges!$A$5:$D$10,4,FALSE)/100,$Q247))</f>
        <v>0.26859708650000003</v>
      </c>
      <c r="T247" s="6">
        <f>IF(A247="placement",$J247*MIN($Q247,$S247),"")</f>
        <v>8.8637038545000006</v>
      </c>
      <c r="U247" s="6">
        <f>IF($A247="placement",T247,SUMIF($C$10:$C$6209,$C247,$T$10:$T$6209))</f>
        <v>8.8637038545000006</v>
      </c>
      <c r="V247" s="34">
        <f t="shared" si="9"/>
        <v>3.0144948591549259E-2</v>
      </c>
      <c r="W247" s="24"/>
      <c r="X247" s="2" t="str">
        <f>IFERROR(MIN(VLOOKUP($W247,margin_ranges!$A$5:$D$10,4,FALSE),$Q247*100)/100,"")</f>
        <v/>
      </c>
      <c r="Y247" s="6">
        <f t="shared" si="10"/>
        <v>8.8637038545000006</v>
      </c>
      <c r="Z247" s="6">
        <f>IF($A247="placement",Y247,SUMIF($C$10:$C$6209,$C247,$Y$10:$Y$6209))</f>
        <v>8.8637038545000006</v>
      </c>
      <c r="AA247" s="29">
        <f t="shared" si="11"/>
        <v>3.0144948591549259E-2</v>
      </c>
    </row>
    <row r="248" spans="1:27" hidden="1" x14ac:dyDescent="0.3">
      <c r="A248" s="8" t="s">
        <v>17</v>
      </c>
      <c r="B248" s="8" t="s">
        <v>9531</v>
      </c>
      <c r="C248" s="8" t="s">
        <v>9532</v>
      </c>
      <c r="D248" s="8" t="s">
        <v>9719</v>
      </c>
      <c r="E248" s="8" t="s">
        <v>9720</v>
      </c>
      <c r="F248" s="29">
        <v>0.29485805733370402</v>
      </c>
      <c r="G248" s="29">
        <v>0</v>
      </c>
      <c r="H248" s="30">
        <v>21.429500000000001</v>
      </c>
      <c r="I248" s="30">
        <v>4.8258999999999999</v>
      </c>
      <c r="J248" s="14">
        <v>92</v>
      </c>
      <c r="K248" s="14">
        <v>25</v>
      </c>
      <c r="L248" s="12">
        <v>0.22520000000000001</v>
      </c>
      <c r="M248" s="7">
        <v>0.63816938999999995</v>
      </c>
      <c r="N248" s="31">
        <v>0.45</v>
      </c>
      <c r="O248" s="14">
        <f>IFERROR(VLOOKUP($C248,'site totals'!$J$2:$K$607,2,FALSE),1)</f>
        <v>57625.775199999996</v>
      </c>
      <c r="P248" s="32" t="s">
        <v>22</v>
      </c>
      <c r="Q248" s="12">
        <v>0.29485805729999998</v>
      </c>
      <c r="R248" s="29">
        <v>0.34</v>
      </c>
      <c r="S248" s="2">
        <f>IF($A248="site","",MIN(VLOOKUP($P248,margin_ranges!$A$5:$D$10,4,FALSE)/100,$Q248))</f>
        <v>0.29485805729999998</v>
      </c>
      <c r="T248" s="6">
        <f>IF(A248="placement",$J248*MIN($Q248,$S248),"")</f>
        <v>27.126941271599996</v>
      </c>
      <c r="U248" s="6">
        <f>IF($A248="placement",T248,SUMIF($C$10:$C$6209,$C248,$T$10:$T$6209))</f>
        <v>27.126941271599996</v>
      </c>
      <c r="V248" s="34">
        <f t="shared" si="9"/>
        <v>6.8396882878787979E-2</v>
      </c>
      <c r="W248" s="24"/>
      <c r="X248" s="2" t="str">
        <f>IFERROR(MIN(VLOOKUP($W248,margin_ranges!$A$5:$D$10,4,FALSE),$Q248*100)/100,"")</f>
        <v/>
      </c>
      <c r="Y248" s="6">
        <f t="shared" si="10"/>
        <v>27.126941271599996</v>
      </c>
      <c r="Z248" s="6">
        <f>IF($A248="placement",Y248,SUMIF($C$10:$C$6209,$C248,$Y$10:$Y$6209))</f>
        <v>27.126941271599996</v>
      </c>
      <c r="AA248" s="29">
        <f t="shared" si="11"/>
        <v>6.8396882878787979E-2</v>
      </c>
    </row>
    <row r="249" spans="1:27" hidden="1" x14ac:dyDescent="0.3">
      <c r="A249" s="8" t="s">
        <v>17</v>
      </c>
      <c r="B249" s="8" t="s">
        <v>9531</v>
      </c>
      <c r="C249" s="8" t="s">
        <v>9532</v>
      </c>
      <c r="D249" s="8" t="s">
        <v>9569</v>
      </c>
      <c r="E249" s="8" t="s">
        <v>9570</v>
      </c>
      <c r="F249" s="29">
        <v>0.19385997607968999</v>
      </c>
      <c r="G249" s="29">
        <v>0</v>
      </c>
      <c r="H249" s="30">
        <v>29.426400000000001</v>
      </c>
      <c r="I249" s="30">
        <v>6.2481</v>
      </c>
      <c r="J249" s="14">
        <v>105</v>
      </c>
      <c r="K249" s="14">
        <v>10</v>
      </c>
      <c r="L249" s="12">
        <v>0.21229999999999999</v>
      </c>
      <c r="M249" s="7">
        <v>0.55821567999999999</v>
      </c>
      <c r="N249" s="31">
        <v>0.45</v>
      </c>
      <c r="O249" s="14">
        <f>IFERROR(VLOOKUP($C249,'site totals'!$J$2:$K$607,2,FALSE),1)</f>
        <v>57625.775199999996</v>
      </c>
      <c r="P249" s="32" t="s">
        <v>91</v>
      </c>
      <c r="Q249" s="12">
        <v>0.1938599761</v>
      </c>
      <c r="R249" s="29">
        <v>0.35</v>
      </c>
      <c r="S249" s="2">
        <f>IF($A249="site","",MIN(VLOOKUP($P249,margin_ranges!$A$5:$D$10,4,FALSE)/100,$Q249))</f>
        <v>0.1938599761</v>
      </c>
      <c r="T249" s="6">
        <f>IF(A249="placement",$J249*MIN($Q249,$S249),"")</f>
        <v>20.3552974905</v>
      </c>
      <c r="U249" s="6">
        <f>IF($A249="placement",T249,SUMIF($C$10:$C$6209,$C249,$T$10:$T$6209))</f>
        <v>20.3552974905</v>
      </c>
      <c r="V249" s="34">
        <f t="shared" si="9"/>
        <v>0.24021542138461549</v>
      </c>
      <c r="W249" s="24"/>
      <c r="X249" s="2" t="str">
        <f>IFERROR(MIN(VLOOKUP($W249,margin_ranges!$A$5:$D$10,4,FALSE),$Q249*100)/100,"")</f>
        <v/>
      </c>
      <c r="Y249" s="6">
        <f t="shared" si="10"/>
        <v>20.3552974905</v>
      </c>
      <c r="Z249" s="6">
        <f>IF($A249="placement",Y249,SUMIF($C$10:$C$6209,$C249,$Y$10:$Y$6209))</f>
        <v>20.3552974905</v>
      </c>
      <c r="AA249" s="29">
        <f t="shared" si="11"/>
        <v>0.24021542138461549</v>
      </c>
    </row>
    <row r="250" spans="1:27" hidden="1" x14ac:dyDescent="0.3">
      <c r="A250" s="8" t="s">
        <v>17</v>
      </c>
      <c r="B250" s="8" t="s">
        <v>9531</v>
      </c>
      <c r="C250" s="8" t="s">
        <v>9532</v>
      </c>
      <c r="D250" s="8" t="s">
        <v>9721</v>
      </c>
      <c r="E250" s="8" t="s">
        <v>9722</v>
      </c>
      <c r="F250" s="29">
        <v>0.28809287721037802</v>
      </c>
      <c r="G250" s="29">
        <v>0</v>
      </c>
      <c r="H250" s="30">
        <v>15.875400000000001</v>
      </c>
      <c r="I250" s="30">
        <v>2.4615999999999998</v>
      </c>
      <c r="J250" s="14">
        <v>119</v>
      </c>
      <c r="K250" s="14">
        <v>30</v>
      </c>
      <c r="L250" s="12">
        <v>0.15509999999999999</v>
      </c>
      <c r="M250" s="7">
        <v>1.6153792600000001</v>
      </c>
      <c r="N250" s="31">
        <v>1.1499999999999999</v>
      </c>
      <c r="O250" s="14">
        <f>IFERROR(VLOOKUP($C250,'site totals'!$J$2:$K$607,2,FALSE),1)</f>
        <v>57625.775199999996</v>
      </c>
      <c r="P250" s="32" t="s">
        <v>22</v>
      </c>
      <c r="Q250" s="12">
        <v>0.28809287719999999</v>
      </c>
      <c r="R250" s="29">
        <v>0.28999999999999998</v>
      </c>
      <c r="S250" s="2">
        <f>IF($A250="site","",MIN(VLOOKUP($P250,margin_ranges!$A$5:$D$10,4,FALSE)/100,$Q250))</f>
        <v>0.28809287719999999</v>
      </c>
      <c r="T250" s="6">
        <f>IF(A250="placement",$J250*MIN($Q250,$S250),"")</f>
        <v>34.283052386800001</v>
      </c>
      <c r="U250" s="6">
        <f>IF($A250="placement",T250,SUMIF($C$10:$C$6209,$C250,$T$10:$T$6209))</f>
        <v>34.283052386800001</v>
      </c>
      <c r="V250" s="34">
        <f t="shared" si="9"/>
        <v>2.6860884507042826E-3</v>
      </c>
      <c r="W250" s="24"/>
      <c r="X250" s="2" t="str">
        <f>IFERROR(MIN(VLOOKUP($W250,margin_ranges!$A$5:$D$10,4,FALSE),$Q250*100)/100,"")</f>
        <v/>
      </c>
      <c r="Y250" s="6">
        <f t="shared" si="10"/>
        <v>34.283052386800001</v>
      </c>
      <c r="Z250" s="6">
        <f>IF($A250="placement",Y250,SUMIF($C$10:$C$6209,$C250,$Y$10:$Y$6209))</f>
        <v>34.283052386800001</v>
      </c>
      <c r="AA250" s="29">
        <f t="shared" si="11"/>
        <v>2.6860884507042826E-3</v>
      </c>
    </row>
    <row r="251" spans="1:27" hidden="1" x14ac:dyDescent="0.3">
      <c r="A251" s="8" t="s">
        <v>17</v>
      </c>
      <c r="B251" s="8" t="s">
        <v>9531</v>
      </c>
      <c r="C251" s="8" t="s">
        <v>9532</v>
      </c>
      <c r="D251" s="8" t="s">
        <v>9703</v>
      </c>
      <c r="E251" s="8" t="s">
        <v>9704</v>
      </c>
      <c r="F251" s="29">
        <v>0.287823784065594</v>
      </c>
      <c r="G251" s="29">
        <v>0</v>
      </c>
      <c r="H251" s="30">
        <v>36.229900000000001</v>
      </c>
      <c r="I251" s="30">
        <v>7.0686</v>
      </c>
      <c r="J251" s="14">
        <v>134</v>
      </c>
      <c r="K251" s="14">
        <v>32</v>
      </c>
      <c r="L251" s="12">
        <v>0.1951</v>
      </c>
      <c r="M251" s="7">
        <v>0.63186609000000005</v>
      </c>
      <c r="N251" s="31">
        <v>0.45</v>
      </c>
      <c r="O251" s="14">
        <f>IFERROR(VLOOKUP($C251,'site totals'!$J$2:$K$607,2,FALSE),1)</f>
        <v>57625.775199999996</v>
      </c>
      <c r="P251" s="32" t="s">
        <v>22</v>
      </c>
      <c r="Q251" s="12">
        <v>0.28782378409999998</v>
      </c>
      <c r="R251" s="29">
        <v>0.28999999999999998</v>
      </c>
      <c r="S251" s="2">
        <f>IF($A251="site","",MIN(VLOOKUP($P251,margin_ranges!$A$5:$D$10,4,FALSE)/100,$Q251))</f>
        <v>0.28782378409999998</v>
      </c>
      <c r="T251" s="6">
        <f>IF(A251="placement",$J251*MIN($Q251,$S251),"")</f>
        <v>38.568387069399996</v>
      </c>
      <c r="U251" s="6">
        <f>IF($A251="placement",T251,SUMIF($C$10:$C$6209,$C251,$T$10:$T$6209))</f>
        <v>38.568387069399996</v>
      </c>
      <c r="V251" s="34">
        <f t="shared" si="9"/>
        <v>3.0650928169015934E-3</v>
      </c>
      <c r="W251" s="24"/>
      <c r="X251" s="2" t="str">
        <f>IFERROR(MIN(VLOOKUP($W251,margin_ranges!$A$5:$D$10,4,FALSE),$Q251*100)/100,"")</f>
        <v/>
      </c>
      <c r="Y251" s="6">
        <f t="shared" si="10"/>
        <v>38.568387069399996</v>
      </c>
      <c r="Z251" s="6">
        <f>IF($A251="placement",Y251,SUMIF($C$10:$C$6209,$C251,$Y$10:$Y$6209))</f>
        <v>38.568387069399996</v>
      </c>
      <c r="AA251" s="29">
        <f t="shared" si="11"/>
        <v>3.0650928169015934E-3</v>
      </c>
    </row>
    <row r="252" spans="1:27" hidden="1" x14ac:dyDescent="0.3">
      <c r="A252" s="8" t="s">
        <v>17</v>
      </c>
      <c r="B252" s="8" t="s">
        <v>9531</v>
      </c>
      <c r="C252" s="8" t="s">
        <v>9532</v>
      </c>
      <c r="D252" s="8" t="s">
        <v>9537</v>
      </c>
      <c r="E252" s="8" t="s">
        <v>9538</v>
      </c>
      <c r="F252" s="29">
        <v>0.27690708538509401</v>
      </c>
      <c r="G252" s="29">
        <v>0</v>
      </c>
      <c r="H252" s="30">
        <v>37.361699999999999</v>
      </c>
      <c r="I252" s="30">
        <v>8.1766000000000005</v>
      </c>
      <c r="J252" s="14">
        <v>153</v>
      </c>
      <c r="K252" s="14">
        <v>35</v>
      </c>
      <c r="L252" s="12">
        <v>0.21890000000000001</v>
      </c>
      <c r="M252" s="7">
        <v>0.62232666000000003</v>
      </c>
      <c r="N252" s="31">
        <v>0.45</v>
      </c>
      <c r="O252" s="14">
        <f>IFERROR(VLOOKUP($C252,'site totals'!$J$2:$K$607,2,FALSE),1)</f>
        <v>57625.775199999996</v>
      </c>
      <c r="P252" s="32" t="s">
        <v>22</v>
      </c>
      <c r="Q252" s="12">
        <v>0.27690708539999997</v>
      </c>
      <c r="R252" s="29">
        <v>0.28999999999999998</v>
      </c>
      <c r="S252" s="2">
        <f>IF($A252="site","",MIN(VLOOKUP($P252,margin_ranges!$A$5:$D$10,4,FALSE)/100,$Q252))</f>
        <v>0.27690708539999997</v>
      </c>
      <c r="T252" s="6">
        <f>IF(A252="placement",$J252*MIN($Q252,$S252),"")</f>
        <v>42.366784066199997</v>
      </c>
      <c r="U252" s="6">
        <f>IF($A252="placement",T252,SUMIF($C$10:$C$6209,$C252,$T$10:$T$6209))</f>
        <v>42.366784066199997</v>
      </c>
      <c r="V252" s="34">
        <f t="shared" si="9"/>
        <v>1.8440724788732377E-2</v>
      </c>
      <c r="W252" s="24"/>
      <c r="X252" s="2" t="str">
        <f>IFERROR(MIN(VLOOKUP($W252,margin_ranges!$A$5:$D$10,4,FALSE),$Q252*100)/100,"")</f>
        <v/>
      </c>
      <c r="Y252" s="6">
        <f t="shared" si="10"/>
        <v>42.366784066199997</v>
      </c>
      <c r="Z252" s="6">
        <f>IF($A252="placement",Y252,SUMIF($C$10:$C$6209,$C252,$Y$10:$Y$6209))</f>
        <v>42.366784066199997</v>
      </c>
      <c r="AA252" s="29">
        <f t="shared" si="11"/>
        <v>1.8440724788732377E-2</v>
      </c>
    </row>
    <row r="253" spans="1:27" hidden="1" x14ac:dyDescent="0.3">
      <c r="A253" s="8" t="s">
        <v>17</v>
      </c>
      <c r="B253" s="8" t="s">
        <v>9531</v>
      </c>
      <c r="C253" s="8" t="s">
        <v>9532</v>
      </c>
      <c r="D253" s="8" t="s">
        <v>9607</v>
      </c>
      <c r="E253" s="8" t="s">
        <v>9608</v>
      </c>
      <c r="F253" s="29">
        <v>0.28213381435451002</v>
      </c>
      <c r="G253" s="29">
        <v>0</v>
      </c>
      <c r="H253" s="30">
        <v>25.076599999999999</v>
      </c>
      <c r="I253" s="30">
        <v>4.1313000000000004</v>
      </c>
      <c r="J253" s="14">
        <v>155</v>
      </c>
      <c r="K253" s="14">
        <v>39</v>
      </c>
      <c r="L253" s="12">
        <v>0.16470000000000001</v>
      </c>
      <c r="M253" s="7">
        <v>1.2537155499999999</v>
      </c>
      <c r="N253" s="31">
        <v>0.9</v>
      </c>
      <c r="O253" s="14">
        <f>IFERROR(VLOOKUP($C253,'site totals'!$J$2:$K$607,2,FALSE),1)</f>
        <v>57625.775199999996</v>
      </c>
      <c r="P253" s="32" t="s">
        <v>22</v>
      </c>
      <c r="Q253" s="12">
        <v>0.28213381440000002</v>
      </c>
      <c r="R253" s="29">
        <v>0.28999999999999998</v>
      </c>
      <c r="S253" s="2">
        <f>IF($A253="site","",MIN(VLOOKUP($P253,margin_ranges!$A$5:$D$10,4,FALSE)/100,$Q253))</f>
        <v>0.28213381440000002</v>
      </c>
      <c r="T253" s="6">
        <f>IF(A253="placement",$J253*MIN($Q253,$S253),"")</f>
        <v>43.730741232</v>
      </c>
      <c r="U253" s="6">
        <f>IF($A253="placement",T253,SUMIF($C$10:$C$6209,$C253,$T$10:$T$6209))</f>
        <v>43.730741232</v>
      </c>
      <c r="V253" s="34">
        <f t="shared" si="9"/>
        <v>1.1079134647887345E-2</v>
      </c>
      <c r="W253" s="24"/>
      <c r="X253" s="2" t="str">
        <f>IFERROR(MIN(VLOOKUP($W253,margin_ranges!$A$5:$D$10,4,FALSE),$Q253*100)/100,"")</f>
        <v/>
      </c>
      <c r="Y253" s="6">
        <f t="shared" si="10"/>
        <v>43.730741232</v>
      </c>
      <c r="Z253" s="6">
        <f>IF($A253="placement",Y253,SUMIF($C$10:$C$6209,$C253,$Y$10:$Y$6209))</f>
        <v>43.730741232</v>
      </c>
      <c r="AA253" s="29">
        <f t="shared" si="11"/>
        <v>1.1079134647887345E-2</v>
      </c>
    </row>
    <row r="254" spans="1:27" hidden="1" x14ac:dyDescent="0.3">
      <c r="A254" s="8" t="s">
        <v>17</v>
      </c>
      <c r="B254" s="8" t="s">
        <v>9531</v>
      </c>
      <c r="C254" s="8" t="s">
        <v>9532</v>
      </c>
      <c r="D254" s="8" t="s">
        <v>9585</v>
      </c>
      <c r="E254" s="8" t="s">
        <v>9586</v>
      </c>
      <c r="F254" s="29">
        <v>0.28935106123444698</v>
      </c>
      <c r="G254" s="29">
        <v>0</v>
      </c>
      <c r="H254" s="30">
        <v>15.8956</v>
      </c>
      <c r="I254" s="30">
        <v>3.2566999999999999</v>
      </c>
      <c r="J254" s="14">
        <v>158</v>
      </c>
      <c r="K254" s="14">
        <v>40</v>
      </c>
      <c r="L254" s="12">
        <v>0.2049</v>
      </c>
      <c r="M254" s="7">
        <v>1.6182392400000001</v>
      </c>
      <c r="N254" s="31">
        <v>1.1499999999999999</v>
      </c>
      <c r="O254" s="14">
        <f>IFERROR(VLOOKUP($C254,'site totals'!$J$2:$K$607,2,FALSE),1)</f>
        <v>57625.775199999996</v>
      </c>
      <c r="P254" s="32" t="s">
        <v>22</v>
      </c>
      <c r="Q254" s="12">
        <v>0.28935106119999998</v>
      </c>
      <c r="R254" s="29">
        <v>0.28999999999999998</v>
      </c>
      <c r="S254" s="2">
        <f>IF($A254="site","",MIN(VLOOKUP($P254,margin_ranges!$A$5:$D$10,4,FALSE)/100,$Q254))</f>
        <v>0.28935106119999998</v>
      </c>
      <c r="T254" s="6">
        <f>IF(A254="placement",$J254*MIN($Q254,$S254),"")</f>
        <v>45.717467669599998</v>
      </c>
      <c r="U254" s="6">
        <f>IF($A254="placement",T254,SUMIF($C$10:$C$6209,$C254,$T$10:$T$6209))</f>
        <v>45.717467669599998</v>
      </c>
      <c r="V254" s="34">
        <f t="shared" si="9"/>
        <v>9.139983098591653E-4</v>
      </c>
      <c r="W254" s="24"/>
      <c r="X254" s="2" t="str">
        <f>IFERROR(MIN(VLOOKUP($W254,margin_ranges!$A$5:$D$10,4,FALSE),$Q254*100)/100,"")</f>
        <v/>
      </c>
      <c r="Y254" s="6">
        <f t="shared" si="10"/>
        <v>45.717467669599998</v>
      </c>
      <c r="Z254" s="6">
        <f>IF($A254="placement",Y254,SUMIF($C$10:$C$6209,$C254,$Y$10:$Y$6209))</f>
        <v>45.717467669599998</v>
      </c>
      <c r="AA254" s="29">
        <f t="shared" si="11"/>
        <v>9.139983098591653E-4</v>
      </c>
    </row>
    <row r="255" spans="1:27" hidden="1" x14ac:dyDescent="0.3">
      <c r="A255" s="8" t="s">
        <v>17</v>
      </c>
      <c r="B255" s="8" t="s">
        <v>9531</v>
      </c>
      <c r="C255" s="8" t="s">
        <v>9532</v>
      </c>
      <c r="D255" s="8" t="s">
        <v>9553</v>
      </c>
      <c r="E255" s="8" t="s">
        <v>9554</v>
      </c>
      <c r="F255" s="29">
        <v>0.28607453295277602</v>
      </c>
      <c r="G255" s="29">
        <v>0</v>
      </c>
      <c r="H255" s="30">
        <v>38.188600000000001</v>
      </c>
      <c r="I255" s="30">
        <v>8.3854000000000006</v>
      </c>
      <c r="J255" s="14">
        <v>159</v>
      </c>
      <c r="K255" s="14">
        <v>37</v>
      </c>
      <c r="L255" s="12">
        <v>0.21959999999999999</v>
      </c>
      <c r="M255" s="7">
        <v>0.63031789999999999</v>
      </c>
      <c r="N255" s="31">
        <v>0.45</v>
      </c>
      <c r="O255" s="14">
        <f>IFERROR(VLOOKUP($C255,'site totals'!$J$2:$K$607,2,FALSE),1)</f>
        <v>57625.775199999996</v>
      </c>
      <c r="P255" s="32" t="s">
        <v>22</v>
      </c>
      <c r="Q255" s="12">
        <v>0.28607453300000002</v>
      </c>
      <c r="R255" s="29">
        <v>0.28999999999999998</v>
      </c>
      <c r="S255" s="2">
        <f>IF($A255="site","",MIN(VLOOKUP($P255,margin_ranges!$A$5:$D$10,4,FALSE)/100,$Q255))</f>
        <v>0.28607453300000002</v>
      </c>
      <c r="T255" s="6">
        <f>IF(A255="placement",$J255*MIN($Q255,$S255),"")</f>
        <v>45.485850747000001</v>
      </c>
      <c r="U255" s="6">
        <f>IF($A255="placement",T255,SUMIF($C$10:$C$6209,$C255,$T$10:$T$6209))</f>
        <v>45.485850747000001</v>
      </c>
      <c r="V255" s="34">
        <f t="shared" si="9"/>
        <v>5.5288267605633212E-3</v>
      </c>
      <c r="W255" s="24"/>
      <c r="X255" s="2" t="str">
        <f>IFERROR(MIN(VLOOKUP($W255,margin_ranges!$A$5:$D$10,4,FALSE),$Q255*100)/100,"")</f>
        <v/>
      </c>
      <c r="Y255" s="6">
        <f t="shared" si="10"/>
        <v>45.485850747000001</v>
      </c>
      <c r="Z255" s="6">
        <f>IF($A255="placement",Y255,SUMIF($C$10:$C$6209,$C255,$Y$10:$Y$6209))</f>
        <v>45.485850747000001</v>
      </c>
      <c r="AA255" s="29">
        <f t="shared" si="11"/>
        <v>5.5288267605633212E-3</v>
      </c>
    </row>
    <row r="256" spans="1:27" hidden="1" x14ac:dyDescent="0.3">
      <c r="A256" s="8" t="s">
        <v>17</v>
      </c>
      <c r="B256" s="8" t="s">
        <v>9531</v>
      </c>
      <c r="C256" s="8" t="s">
        <v>9532</v>
      </c>
      <c r="D256" s="8" t="s">
        <v>9709</v>
      </c>
      <c r="E256" s="8" t="s">
        <v>9710</v>
      </c>
      <c r="F256" s="29">
        <v>0.284435214091593</v>
      </c>
      <c r="G256" s="29">
        <v>0</v>
      </c>
      <c r="H256" s="30">
        <v>25.024699999999999</v>
      </c>
      <c r="I256" s="30">
        <v>4.2713000000000001</v>
      </c>
      <c r="J256" s="14">
        <v>161</v>
      </c>
      <c r="K256" s="14">
        <v>40</v>
      </c>
      <c r="L256" s="12">
        <v>0.17069999999999999</v>
      </c>
      <c r="M256" s="7">
        <v>1.2577477500000001</v>
      </c>
      <c r="N256" s="31">
        <v>0.9</v>
      </c>
      <c r="O256" s="14">
        <f>IFERROR(VLOOKUP($C256,'site totals'!$J$2:$K$607,2,FALSE),1)</f>
        <v>57625.775199999996</v>
      </c>
      <c r="P256" s="32" t="s">
        <v>22</v>
      </c>
      <c r="Q256" s="12">
        <v>0.2844352141</v>
      </c>
      <c r="R256" s="29">
        <v>0.28999999999999998</v>
      </c>
      <c r="S256" s="2">
        <f>IF($A256="site","",MIN(VLOOKUP($P256,margin_ranges!$A$5:$D$10,4,FALSE)/100,$Q256))</f>
        <v>0.2844352141</v>
      </c>
      <c r="T256" s="6">
        <f>IF(A256="placement",$J256*MIN($Q256,$S256),"")</f>
        <v>45.794069470099998</v>
      </c>
      <c r="U256" s="6">
        <f>IF($A256="placement",T256,SUMIF($C$10:$C$6209,$C256,$T$10:$T$6209))</f>
        <v>45.794069470099998</v>
      </c>
      <c r="V256" s="34">
        <f t="shared" si="9"/>
        <v>7.8377266197184881E-3</v>
      </c>
      <c r="W256" s="24"/>
      <c r="X256" s="2" t="str">
        <f>IFERROR(MIN(VLOOKUP($W256,margin_ranges!$A$5:$D$10,4,FALSE),$Q256*100)/100,"")</f>
        <v/>
      </c>
      <c r="Y256" s="6">
        <f t="shared" si="10"/>
        <v>45.794069470099998</v>
      </c>
      <c r="Z256" s="6">
        <f>IF($A256="placement",Y256,SUMIF($C$10:$C$6209,$C256,$Y$10:$Y$6209))</f>
        <v>45.794069470099998</v>
      </c>
      <c r="AA256" s="29">
        <f t="shared" si="11"/>
        <v>7.8377266197184881E-3</v>
      </c>
    </row>
    <row r="257" spans="1:27" hidden="1" x14ac:dyDescent="0.3">
      <c r="A257" s="8" t="s">
        <v>17</v>
      </c>
      <c r="B257" s="8" t="s">
        <v>9531</v>
      </c>
      <c r="C257" s="8" t="s">
        <v>9532</v>
      </c>
      <c r="D257" s="8" t="s">
        <v>9601</v>
      </c>
      <c r="E257" s="8" t="s">
        <v>9602</v>
      </c>
      <c r="F257" s="29">
        <v>0.262914867514566</v>
      </c>
      <c r="G257" s="29">
        <v>1</v>
      </c>
      <c r="H257" s="30">
        <v>35.323500000000003</v>
      </c>
      <c r="I257" s="30">
        <v>5.6013999999999999</v>
      </c>
      <c r="J257" s="14">
        <v>262</v>
      </c>
      <c r="K257" s="14">
        <v>66</v>
      </c>
      <c r="L257" s="12">
        <v>0.15859999999999999</v>
      </c>
      <c r="M257" s="7">
        <v>1.5601997000000001</v>
      </c>
      <c r="N257" s="31">
        <v>1.1499999999999999</v>
      </c>
      <c r="O257" s="14">
        <f>IFERROR(VLOOKUP($C257,'site totals'!$J$2:$K$607,2,FALSE),1)</f>
        <v>57625.775199999996</v>
      </c>
      <c r="P257" s="32" t="s">
        <v>22</v>
      </c>
      <c r="Q257" s="12">
        <v>0.26291486749999998</v>
      </c>
      <c r="R257" s="29">
        <v>0.28999999999999998</v>
      </c>
      <c r="S257" s="2">
        <f>IF($A257="site","",MIN(VLOOKUP($P257,margin_ranges!$A$5:$D$10,4,FALSE)/100,$Q257))</f>
        <v>0.26291486749999998</v>
      </c>
      <c r="T257" s="6">
        <f>IF(A257="placement",$J257*MIN($Q257,$S257),"")</f>
        <v>68.883695285000002</v>
      </c>
      <c r="U257" s="6">
        <f>IF($A257="placement",T257,SUMIF($C$10:$C$6209,$C257,$T$10:$T$6209))</f>
        <v>68.883695285000002</v>
      </c>
      <c r="V257" s="34">
        <f t="shared" si="9"/>
        <v>3.8148073943662153E-2</v>
      </c>
      <c r="W257" s="24"/>
      <c r="X257" s="2" t="str">
        <f>IFERROR(MIN(VLOOKUP($W257,margin_ranges!$A$5:$D$10,4,FALSE),$Q257*100)/100,"")</f>
        <v/>
      </c>
      <c r="Y257" s="6">
        <f t="shared" si="10"/>
        <v>68.883695285000002</v>
      </c>
      <c r="Z257" s="6">
        <f>IF($A257="placement",Y257,SUMIF($C$10:$C$6209,$C257,$Y$10:$Y$6209))</f>
        <v>68.883695285000002</v>
      </c>
      <c r="AA257" s="29">
        <f t="shared" si="11"/>
        <v>3.8148073943662153E-2</v>
      </c>
    </row>
    <row r="258" spans="1:27" hidden="1" x14ac:dyDescent="0.3">
      <c r="A258" s="8" t="s">
        <v>17</v>
      </c>
      <c r="B258" s="8" t="s">
        <v>9531</v>
      </c>
      <c r="C258" s="8" t="s">
        <v>9532</v>
      </c>
      <c r="D258" s="8" t="s">
        <v>9591</v>
      </c>
      <c r="E258" s="8" t="s">
        <v>9592</v>
      </c>
      <c r="F258" s="29">
        <v>9.0077554038484595E-2</v>
      </c>
      <c r="G258" s="29">
        <v>1</v>
      </c>
      <c r="H258" s="30">
        <v>32.602600000000002</v>
      </c>
      <c r="I258" s="30">
        <v>8.2165999999999997</v>
      </c>
      <c r="J258" s="14">
        <v>312</v>
      </c>
      <c r="K258" s="14">
        <v>28</v>
      </c>
      <c r="L258" s="12">
        <v>0.252</v>
      </c>
      <c r="M258" s="7">
        <v>1.2638439699999999</v>
      </c>
      <c r="N258" s="31">
        <v>1.1499999999999999</v>
      </c>
      <c r="O258" s="14">
        <f>IFERROR(VLOOKUP($C258,'site totals'!$J$2:$K$607,2,FALSE),1)</f>
        <v>57625.775199999996</v>
      </c>
      <c r="P258" s="32" t="s">
        <v>91</v>
      </c>
      <c r="Q258" s="12">
        <v>9.0077554000000004E-2</v>
      </c>
      <c r="R258" s="29">
        <v>0.17</v>
      </c>
      <c r="S258" s="2">
        <f>IF($A258="site","",MIN(VLOOKUP($P258,margin_ranges!$A$5:$D$10,4,FALSE)/100,$Q258))</f>
        <v>9.0077554000000004E-2</v>
      </c>
      <c r="T258" s="6">
        <f>IF(A258="placement",$J258*MIN($Q258,$S258),"")</f>
        <v>28.104196848000001</v>
      </c>
      <c r="U258" s="6">
        <f>IF($A258="placement",T258,SUMIF($C$10:$C$6209,$C258,$T$10:$T$6209))</f>
        <v>28.104196848000001</v>
      </c>
      <c r="V258" s="34">
        <f t="shared" si="9"/>
        <v>9.6292103614457947E-2</v>
      </c>
      <c r="W258" s="24"/>
      <c r="X258" s="2" t="str">
        <f>IFERROR(MIN(VLOOKUP($W258,margin_ranges!$A$5:$D$10,4,FALSE),$Q258*100)/100,"")</f>
        <v/>
      </c>
      <c r="Y258" s="6">
        <f t="shared" si="10"/>
        <v>28.104196848000001</v>
      </c>
      <c r="Z258" s="6">
        <f>IF($A258="placement",Y258,SUMIF($C$10:$C$6209,$C258,$Y$10:$Y$6209))</f>
        <v>28.104196848000001</v>
      </c>
      <c r="AA258" s="29">
        <f t="shared" si="11"/>
        <v>9.6292103614457947E-2</v>
      </c>
    </row>
    <row r="259" spans="1:27" hidden="1" x14ac:dyDescent="0.3">
      <c r="A259" s="8" t="s">
        <v>17</v>
      </c>
      <c r="B259" s="8" t="s">
        <v>9531</v>
      </c>
      <c r="C259" s="8" t="s">
        <v>9532</v>
      </c>
      <c r="D259" s="8" t="s">
        <v>9701</v>
      </c>
      <c r="E259" s="8" t="s">
        <v>9702</v>
      </c>
      <c r="F259" s="29">
        <v>0.28786858098120799</v>
      </c>
      <c r="G259" s="29">
        <v>1</v>
      </c>
      <c r="H259" s="30">
        <v>50.1524</v>
      </c>
      <c r="I259" s="30">
        <v>8.6415000000000006</v>
      </c>
      <c r="J259" s="14">
        <v>328</v>
      </c>
      <c r="K259" s="14">
        <v>82</v>
      </c>
      <c r="L259" s="12">
        <v>0.17230000000000001</v>
      </c>
      <c r="M259" s="7">
        <v>1.2638116699999999</v>
      </c>
      <c r="N259" s="31">
        <v>0.9</v>
      </c>
      <c r="O259" s="14">
        <f>IFERROR(VLOOKUP($C259,'site totals'!$J$2:$K$607,2,FALSE),1)</f>
        <v>57625.775199999996</v>
      </c>
      <c r="P259" s="32" t="s">
        <v>22</v>
      </c>
      <c r="Q259" s="12">
        <v>0.28786858100000001</v>
      </c>
      <c r="R259" s="29">
        <v>0.28999999999999998</v>
      </c>
      <c r="S259" s="2">
        <f>IF($A259="site","",MIN(VLOOKUP($P259,margin_ranges!$A$5:$D$10,4,FALSE)/100,$Q259))</f>
        <v>0.28786858100000001</v>
      </c>
      <c r="T259" s="6">
        <f>IF(A259="placement",$J259*MIN($Q259,$S259),"")</f>
        <v>94.420894568000008</v>
      </c>
      <c r="U259" s="6">
        <f>IF($A259="placement",T259,SUMIF($C$10:$C$6209,$C259,$T$10:$T$6209))</f>
        <v>94.420894568000008</v>
      </c>
      <c r="V259" s="34">
        <f t="shared" si="9"/>
        <v>3.0019985915492597E-3</v>
      </c>
      <c r="W259" s="24"/>
      <c r="X259" s="2" t="str">
        <f>IFERROR(MIN(VLOOKUP($W259,margin_ranges!$A$5:$D$10,4,FALSE),$Q259*100)/100,"")</f>
        <v/>
      </c>
      <c r="Y259" s="6">
        <f t="shared" si="10"/>
        <v>94.420894568000008</v>
      </c>
      <c r="Z259" s="6">
        <f>IF($A259="placement",Y259,SUMIF($C$10:$C$6209,$C259,$Y$10:$Y$6209))</f>
        <v>94.420894568000008</v>
      </c>
      <c r="AA259" s="29">
        <f t="shared" si="11"/>
        <v>3.0019985915492597E-3</v>
      </c>
    </row>
    <row r="260" spans="1:27" hidden="1" x14ac:dyDescent="0.3">
      <c r="A260" s="8" t="s">
        <v>17</v>
      </c>
      <c r="B260" s="8" t="s">
        <v>9531</v>
      </c>
      <c r="C260" s="8" t="s">
        <v>9532</v>
      </c>
      <c r="D260" s="8" t="s">
        <v>9665</v>
      </c>
      <c r="E260" s="8" t="s">
        <v>9666</v>
      </c>
      <c r="F260" s="29">
        <v>0.24848166323812901</v>
      </c>
      <c r="G260" s="29">
        <v>1</v>
      </c>
      <c r="H260" s="30">
        <v>38.064</v>
      </c>
      <c r="I260" s="30">
        <v>7.2384000000000004</v>
      </c>
      <c r="J260" s="14">
        <v>332</v>
      </c>
      <c r="K260" s="14">
        <v>81</v>
      </c>
      <c r="L260" s="12">
        <v>0.19020000000000001</v>
      </c>
      <c r="M260" s="7">
        <v>1.5302354499999999</v>
      </c>
      <c r="N260" s="31">
        <v>1.1499999999999999</v>
      </c>
      <c r="O260" s="14">
        <f>IFERROR(VLOOKUP($C260,'site totals'!$J$2:$K$607,2,FALSE),1)</f>
        <v>57625.775199999996</v>
      </c>
      <c r="P260" s="32" t="s">
        <v>22</v>
      </c>
      <c r="Q260" s="12">
        <v>0.24848166320000001</v>
      </c>
      <c r="R260" s="29">
        <v>0.28999999999999998</v>
      </c>
      <c r="S260" s="2">
        <f>IF($A260="site","",MIN(VLOOKUP($P260,margin_ranges!$A$5:$D$10,4,FALSE)/100,$Q260))</f>
        <v>0.24848166320000001</v>
      </c>
      <c r="T260" s="6">
        <f>IF(A260="placement",$J260*MIN($Q260,$S260),"")</f>
        <v>82.495912182400005</v>
      </c>
      <c r="U260" s="6">
        <f>IF($A260="placement",T260,SUMIF($C$10:$C$6209,$C260,$T$10:$T$6209))</f>
        <v>82.495912182400005</v>
      </c>
      <c r="V260" s="34">
        <f t="shared" si="9"/>
        <v>5.8476530704225427E-2</v>
      </c>
      <c r="W260" s="24"/>
      <c r="X260" s="2" t="str">
        <f>IFERROR(MIN(VLOOKUP($W260,margin_ranges!$A$5:$D$10,4,FALSE),$Q260*100)/100,"")</f>
        <v/>
      </c>
      <c r="Y260" s="6">
        <f t="shared" si="10"/>
        <v>82.495912182400005</v>
      </c>
      <c r="Z260" s="6">
        <f>IF($A260="placement",Y260,SUMIF($C$10:$C$6209,$C260,$Y$10:$Y$6209))</f>
        <v>82.495912182400005</v>
      </c>
      <c r="AA260" s="17">
        <f t="shared" si="11"/>
        <v>5.8476530704225427E-2</v>
      </c>
    </row>
    <row r="261" spans="1:27" hidden="1" x14ac:dyDescent="0.3">
      <c r="A261" s="8" t="s">
        <v>17</v>
      </c>
      <c r="B261" s="8" t="s">
        <v>9531</v>
      </c>
      <c r="C261" s="8" t="s">
        <v>9532</v>
      </c>
      <c r="D261" s="8" t="s">
        <v>9715</v>
      </c>
      <c r="E261" s="8" t="s">
        <v>9716</v>
      </c>
      <c r="F261" s="29">
        <v>0.116237297226002</v>
      </c>
      <c r="G261" s="29">
        <v>1</v>
      </c>
      <c r="H261" s="30">
        <v>36.261099999999999</v>
      </c>
      <c r="I261" s="30">
        <v>8.7813999999999997</v>
      </c>
      <c r="J261" s="14">
        <v>343</v>
      </c>
      <c r="K261" s="14">
        <v>40</v>
      </c>
      <c r="L261" s="12">
        <v>0.2422</v>
      </c>
      <c r="M261" s="7">
        <v>1.30125428</v>
      </c>
      <c r="N261" s="31">
        <v>1.1499999999999999</v>
      </c>
      <c r="O261" s="14">
        <f>IFERROR(VLOOKUP($C261,'site totals'!$J$2:$K$607,2,FALSE),1)</f>
        <v>57625.775199999996</v>
      </c>
      <c r="P261" s="32" t="s">
        <v>91</v>
      </c>
      <c r="Q261" s="12">
        <v>0.11623729720000001</v>
      </c>
      <c r="R261" s="29">
        <v>0.18</v>
      </c>
      <c r="S261" s="2">
        <f>IF($A261="site","",MIN(VLOOKUP($P261,margin_ranges!$A$5:$D$10,4,FALSE)/100,$Q261))</f>
        <v>0.11623729720000001</v>
      </c>
      <c r="T261" s="6">
        <f>IF(A261="placement",$J261*MIN($Q261,$S261),"")</f>
        <v>39.869392939600004</v>
      </c>
      <c r="U261" s="6">
        <f>IF($A261="placement",T261,SUMIF($C$10:$C$6209,$C261,$T$10:$T$6209))</f>
        <v>39.869392939600004</v>
      </c>
      <c r="V261" s="34">
        <f t="shared" si="9"/>
        <v>7.7759393658536347E-2</v>
      </c>
      <c r="W261" s="24"/>
      <c r="X261" s="2" t="str">
        <f>IFERROR(MIN(VLOOKUP($W261,margin_ranges!$A$5:$D$10,4,FALSE),$Q261*100)/100,"")</f>
        <v/>
      </c>
      <c r="Y261" s="6">
        <f t="shared" si="10"/>
        <v>39.869392939600004</v>
      </c>
      <c r="Z261" s="6">
        <f>IF($A261="placement",Y261,SUMIF($C$10:$C$6209,$C261,$Y$10:$Y$6209))</f>
        <v>39.869392939600004</v>
      </c>
      <c r="AA261" s="29">
        <f t="shared" si="11"/>
        <v>7.7759393658536347E-2</v>
      </c>
    </row>
    <row r="262" spans="1:27" hidden="1" x14ac:dyDescent="0.3">
      <c r="A262" s="8" t="s">
        <v>17</v>
      </c>
      <c r="B262" s="8" t="s">
        <v>9531</v>
      </c>
      <c r="C262" s="8" t="s">
        <v>9532</v>
      </c>
      <c r="D262" s="8" t="s">
        <v>9627</v>
      </c>
      <c r="E262" s="8" t="s">
        <v>9628</v>
      </c>
      <c r="F262" s="29">
        <v>0.10118272815507499</v>
      </c>
      <c r="G262" s="29">
        <v>1</v>
      </c>
      <c r="H262" s="30">
        <v>37.933100000000003</v>
      </c>
      <c r="I262" s="30">
        <v>9.8473000000000006</v>
      </c>
      <c r="J262" s="14">
        <v>378</v>
      </c>
      <c r="K262" s="14">
        <v>38</v>
      </c>
      <c r="L262" s="12">
        <v>0.2596</v>
      </c>
      <c r="M262" s="7">
        <v>1.27945917</v>
      </c>
      <c r="N262" s="31">
        <v>1.1499999999999999</v>
      </c>
      <c r="O262" s="14">
        <f>IFERROR(VLOOKUP($C262,'site totals'!$J$2:$K$607,2,FALSE),1)</f>
        <v>57625.775199999996</v>
      </c>
      <c r="P262" s="32" t="s">
        <v>91</v>
      </c>
      <c r="Q262" s="12">
        <v>0.1011827282</v>
      </c>
      <c r="R262" s="29">
        <v>0.16</v>
      </c>
      <c r="S262" s="2">
        <f>IF($A262="site","",MIN(VLOOKUP($P262,margin_ranges!$A$5:$D$10,4,FALSE)/100,$Q262))</f>
        <v>0.1011827282</v>
      </c>
      <c r="T262" s="6">
        <f>IF(A262="placement",$J262*MIN($Q262,$S262),"")</f>
        <v>38.247071259599998</v>
      </c>
      <c r="U262" s="6">
        <f>IF($A262="placement",T262,SUMIF($C$10:$C$6209,$C262,$T$10:$T$6209))</f>
        <v>38.247071259599998</v>
      </c>
      <c r="V262" s="34">
        <f t="shared" si="9"/>
        <v>7.0020561666666703E-2</v>
      </c>
      <c r="W262" s="24"/>
      <c r="X262" s="2" t="str">
        <f>IFERROR(MIN(VLOOKUP($W262,margin_ranges!$A$5:$D$10,4,FALSE),$Q262*100)/100,"")</f>
        <v/>
      </c>
      <c r="Y262" s="6">
        <f t="shared" si="10"/>
        <v>38.247071259599998</v>
      </c>
      <c r="Z262" s="6">
        <f>IF($A262="placement",Y262,SUMIF($C$10:$C$6209,$C262,$Y$10:$Y$6209))</f>
        <v>38.247071259599998</v>
      </c>
      <c r="AA262" s="29">
        <f t="shared" si="11"/>
        <v>7.0020561666666703E-2</v>
      </c>
    </row>
    <row r="263" spans="1:27" hidden="1" x14ac:dyDescent="0.3">
      <c r="A263" s="8" t="s">
        <v>17</v>
      </c>
      <c r="B263" s="8" t="s">
        <v>9531</v>
      </c>
      <c r="C263" s="8" t="s">
        <v>9532</v>
      </c>
      <c r="D263" s="8" t="s">
        <v>9619</v>
      </c>
      <c r="E263" s="8" t="s">
        <v>9620</v>
      </c>
      <c r="F263" s="29">
        <v>0.28407986846366501</v>
      </c>
      <c r="G263" s="29">
        <v>1</v>
      </c>
      <c r="H263" s="30">
        <v>82.584599999999995</v>
      </c>
      <c r="I263" s="30">
        <v>13.6846</v>
      </c>
      <c r="J263" s="14">
        <v>516</v>
      </c>
      <c r="K263" s="14">
        <v>129</v>
      </c>
      <c r="L263" s="12">
        <v>0.16569999999999999</v>
      </c>
      <c r="M263" s="7">
        <v>1.25712347</v>
      </c>
      <c r="N263" s="31">
        <v>0.9</v>
      </c>
      <c r="O263" s="14">
        <f>IFERROR(VLOOKUP($C263,'site totals'!$J$2:$K$607,2,FALSE),1)</f>
        <v>57625.775199999996</v>
      </c>
      <c r="P263" s="32" t="s">
        <v>22</v>
      </c>
      <c r="Q263" s="12">
        <v>0.2840798685</v>
      </c>
      <c r="R263" s="29">
        <v>0.28999999999999998</v>
      </c>
      <c r="S263" s="2">
        <f>IF($A263="site","",MIN(VLOOKUP($P263,margin_ranges!$A$5:$D$10,4,FALSE)/100,$Q263))</f>
        <v>0.2840798685</v>
      </c>
      <c r="T263" s="6">
        <f>IF(A263="placement",$J263*MIN($Q263,$S263),"")</f>
        <v>146.585212146</v>
      </c>
      <c r="U263" s="6">
        <f>IF($A263="placement",T263,SUMIF($C$10:$C$6209,$C263,$T$10:$T$6209))</f>
        <v>146.585212146</v>
      </c>
      <c r="V263" s="34">
        <f t="shared" si="9"/>
        <v>8.3382133802818448E-3</v>
      </c>
      <c r="W263" s="24"/>
      <c r="X263" s="2" t="str">
        <f>IFERROR(MIN(VLOOKUP($W263,margin_ranges!$A$5:$D$10,4,FALSE),$Q263*100)/100,"")</f>
        <v/>
      </c>
      <c r="Y263" s="6">
        <f t="shared" si="10"/>
        <v>146.585212146</v>
      </c>
      <c r="Z263" s="6">
        <f>IF($A263="placement",Y263,SUMIF($C$10:$C$6209,$C263,$Y$10:$Y$6209))</f>
        <v>146.585212146</v>
      </c>
      <c r="AA263" s="29">
        <f t="shared" si="11"/>
        <v>8.3382133802818448E-3</v>
      </c>
    </row>
    <row r="264" spans="1:27" hidden="1" x14ac:dyDescent="0.3">
      <c r="A264" s="8" t="s">
        <v>17</v>
      </c>
      <c r="B264" s="8" t="s">
        <v>9531</v>
      </c>
      <c r="C264" s="8" t="s">
        <v>9532</v>
      </c>
      <c r="D264" s="8" t="s">
        <v>9695</v>
      </c>
      <c r="E264" s="8" t="s">
        <v>9696</v>
      </c>
      <c r="F264" s="29">
        <v>0.25320072077661099</v>
      </c>
      <c r="G264" s="29">
        <v>1</v>
      </c>
      <c r="H264" s="30">
        <v>212.6919</v>
      </c>
      <c r="I264" s="30">
        <v>38.825899999999997</v>
      </c>
      <c r="J264" s="14">
        <v>702</v>
      </c>
      <c r="K264" s="14">
        <v>149</v>
      </c>
      <c r="L264" s="12">
        <v>0.1825</v>
      </c>
      <c r="M264" s="7">
        <v>0.60257154999999996</v>
      </c>
      <c r="N264" s="31">
        <v>0.45</v>
      </c>
      <c r="O264" s="14">
        <f>IFERROR(VLOOKUP($C264,'site totals'!$J$2:$K$607,2,FALSE),1)</f>
        <v>57625.775199999996</v>
      </c>
      <c r="P264" s="32" t="s">
        <v>91</v>
      </c>
      <c r="Q264" s="12">
        <v>0.2532007208</v>
      </c>
      <c r="R264" s="29">
        <v>0.27</v>
      </c>
      <c r="S264" s="2">
        <f>IF($A264="site","",MIN(VLOOKUP($P264,margin_ranges!$A$5:$D$10,4,FALSE)/100,$Q264))</f>
        <v>0.2532007208</v>
      </c>
      <c r="T264" s="6">
        <f>IF(A264="placement",$J264*MIN($Q264,$S264),"")</f>
        <v>177.7469060016</v>
      </c>
      <c r="U264" s="6">
        <f>IF($A264="placement",T264,SUMIF($C$10:$C$6209,$C264,$T$10:$T$6209))</f>
        <v>177.7469060016</v>
      </c>
      <c r="V264" s="34">
        <f t="shared" si="9"/>
        <v>2.3012711232876626E-2</v>
      </c>
      <c r="W264" s="24"/>
      <c r="X264" s="2" t="str">
        <f>IFERROR(MIN(VLOOKUP($W264,margin_ranges!$A$5:$D$10,4,FALSE),$Q264*100)/100,"")</f>
        <v/>
      </c>
      <c r="Y264" s="6">
        <f t="shared" si="10"/>
        <v>177.7469060016</v>
      </c>
      <c r="Z264" s="6">
        <f>IF($A264="placement",Y264,SUMIF($C$10:$C$6209,$C264,$Y$10:$Y$6209))</f>
        <v>177.7469060016</v>
      </c>
      <c r="AA264" s="29">
        <f t="shared" si="11"/>
        <v>2.3012711232876626E-2</v>
      </c>
    </row>
    <row r="265" spans="1:27" hidden="1" x14ac:dyDescent="0.3">
      <c r="A265" s="8" t="s">
        <v>17</v>
      </c>
      <c r="B265" s="8" t="s">
        <v>9531</v>
      </c>
      <c r="C265" s="8" t="s">
        <v>9532</v>
      </c>
      <c r="D265" s="8" t="s">
        <v>9645</v>
      </c>
      <c r="E265" s="8" t="s">
        <v>9646</v>
      </c>
      <c r="F265" s="29">
        <v>0.151674849616484</v>
      </c>
      <c r="G265" s="29">
        <v>1</v>
      </c>
      <c r="H265" s="30">
        <v>153.6884</v>
      </c>
      <c r="I265" s="30">
        <v>47.841700000000003</v>
      </c>
      <c r="J265" s="14">
        <v>761</v>
      </c>
      <c r="K265" s="14">
        <v>112</v>
      </c>
      <c r="L265" s="12">
        <v>0.31130000000000002</v>
      </c>
      <c r="M265" s="7">
        <v>0.53045697999999997</v>
      </c>
      <c r="N265" s="31">
        <v>0.45</v>
      </c>
      <c r="O265" s="14">
        <f>IFERROR(VLOOKUP($C265,'site totals'!$J$2:$K$607,2,FALSE),1)</f>
        <v>57625.775199999996</v>
      </c>
      <c r="P265" s="32" t="s">
        <v>91</v>
      </c>
      <c r="Q265" s="12">
        <v>0.15167484959999999</v>
      </c>
      <c r="R265" s="29">
        <v>0.22</v>
      </c>
      <c r="S265" s="2">
        <f>IF($A265="site","",MIN(VLOOKUP($P265,margin_ranges!$A$5:$D$10,4,FALSE)/100,$Q265))</f>
        <v>0.15167484959999999</v>
      </c>
      <c r="T265" s="6">
        <f>IF(A265="placement",$J265*MIN($Q265,$S265),"")</f>
        <v>115.4245605456</v>
      </c>
      <c r="U265" s="6">
        <f>IF($A265="placement",T265,SUMIF($C$10:$C$6209,$C265,$T$10:$T$6209))</f>
        <v>115.4245605456</v>
      </c>
      <c r="V265" s="34">
        <f t="shared" si="9"/>
        <v>8.7596346666666491E-2</v>
      </c>
      <c r="W265" s="24"/>
      <c r="X265" s="2" t="str">
        <f>IFERROR(MIN(VLOOKUP($W265,margin_ranges!$A$5:$D$10,4,FALSE),$Q265*100)/100,"")</f>
        <v/>
      </c>
      <c r="Y265" s="6">
        <f t="shared" si="10"/>
        <v>115.4245605456</v>
      </c>
      <c r="Z265" s="6">
        <f>IF($A265="placement",Y265,SUMIF($C$10:$C$6209,$C265,$Y$10:$Y$6209))</f>
        <v>115.4245605456</v>
      </c>
      <c r="AA265" s="29">
        <f t="shared" si="11"/>
        <v>8.7596346666666491E-2</v>
      </c>
    </row>
    <row r="266" spans="1:27" hidden="1" x14ac:dyDescent="0.3">
      <c r="A266" s="8" t="s">
        <v>17</v>
      </c>
      <c r="B266" s="8" t="s">
        <v>9531</v>
      </c>
      <c r="C266" s="8" t="s">
        <v>9532</v>
      </c>
      <c r="D266" s="8" t="s">
        <v>9687</v>
      </c>
      <c r="E266" s="8" t="s">
        <v>9688</v>
      </c>
      <c r="F266" s="29">
        <v>0.11629787103735099</v>
      </c>
      <c r="G266" s="29">
        <v>1</v>
      </c>
      <c r="H266" s="30">
        <v>336.93439999999998</v>
      </c>
      <c r="I266" s="30">
        <v>70.401300000000006</v>
      </c>
      <c r="J266" s="14">
        <v>1553</v>
      </c>
      <c r="K266" s="14">
        <v>172</v>
      </c>
      <c r="L266" s="12">
        <v>0.2089</v>
      </c>
      <c r="M266" s="7">
        <v>0.73554196000000005</v>
      </c>
      <c r="N266" s="31">
        <v>0.65</v>
      </c>
      <c r="O266" s="14">
        <f>IFERROR(VLOOKUP($C266,'site totals'!$J$2:$K$607,2,FALSE),1)</f>
        <v>57625.775199999996</v>
      </c>
      <c r="P266" s="32" t="s">
        <v>22</v>
      </c>
      <c r="Q266" s="12">
        <v>0.116297871</v>
      </c>
      <c r="R266" s="29">
        <v>0.21</v>
      </c>
      <c r="S266" s="2">
        <f>IF($A266="site","",MIN(VLOOKUP($P266,margin_ranges!$A$5:$D$10,4,FALSE)/100,$Q266))</f>
        <v>0.116297871</v>
      </c>
      <c r="T266" s="6">
        <f>IF(A266="placement",$J266*MIN($Q266,$S266),"")</f>
        <v>180.610593663</v>
      </c>
      <c r="U266" s="6">
        <f>IF($A266="placement",T266,SUMIF($C$10:$C$6209,$C266,$T$10:$T$6209))</f>
        <v>180.610593663</v>
      </c>
      <c r="V266" s="34">
        <f t="shared" ref="V266:V329" si="12">($J266-$U266)/($J266*(1-$R266))-1</f>
        <v>0.1186102898734176</v>
      </c>
      <c r="W266" s="24"/>
      <c r="X266" s="2" t="str">
        <f>IFERROR(MIN(VLOOKUP($W266,margin_ranges!$A$5:$D$10,4,FALSE),$Q266*100)/100,"")</f>
        <v/>
      </c>
      <c r="Y266" s="6">
        <f t="shared" ref="Y266:Y329" si="13">IF(A266="placement",IF($X266="",$T266,$J266*MIN($Q266,$X266)),"")</f>
        <v>180.610593663</v>
      </c>
      <c r="Z266" s="6">
        <f>IF($A266="placement",Y266,SUMIF($C$10:$C$6209,$C266,$Y$10:$Y$6209))</f>
        <v>180.610593663</v>
      </c>
      <c r="AA266" s="29">
        <f t="shared" ref="AA266:AA329" si="14">($J266-$Z266)/($J266*(1-$R266))-1</f>
        <v>0.1186102898734176</v>
      </c>
    </row>
    <row r="267" spans="1:27" hidden="1" x14ac:dyDescent="0.3">
      <c r="A267" s="8" t="s">
        <v>17</v>
      </c>
      <c r="B267" s="8" t="s">
        <v>9531</v>
      </c>
      <c r="C267" s="8" t="s">
        <v>9532</v>
      </c>
      <c r="D267" s="8" t="s">
        <v>9669</v>
      </c>
      <c r="E267" s="8" t="s">
        <v>9670</v>
      </c>
      <c r="F267" s="29">
        <v>0.187967814500858</v>
      </c>
      <c r="G267" s="29">
        <v>1</v>
      </c>
      <c r="H267" s="30">
        <v>356.31990000000002</v>
      </c>
      <c r="I267" s="30">
        <v>77.305099999999996</v>
      </c>
      <c r="J267" s="14">
        <v>1856</v>
      </c>
      <c r="K267" s="14">
        <v>330</v>
      </c>
      <c r="L267" s="12">
        <v>0.217</v>
      </c>
      <c r="M267" s="7">
        <v>0.80046088000000004</v>
      </c>
      <c r="N267" s="31">
        <v>0.65</v>
      </c>
      <c r="O267" s="14">
        <f>IFERROR(VLOOKUP($C267,'site totals'!$J$2:$K$607,2,FALSE),1)</f>
        <v>57625.775199999996</v>
      </c>
      <c r="P267" s="32" t="s">
        <v>22</v>
      </c>
      <c r="Q267" s="12">
        <v>0.1879678145</v>
      </c>
      <c r="R267" s="29">
        <v>0.2</v>
      </c>
      <c r="S267" s="2">
        <f>IF($A267="site","",MIN(VLOOKUP($P267,margin_ranges!$A$5:$D$10,4,FALSE)/100,$Q267))</f>
        <v>0.1879678145</v>
      </c>
      <c r="T267" s="6">
        <f>IF(A267="placement",$J267*MIN($Q267,$S267),"")</f>
        <v>348.86826371199999</v>
      </c>
      <c r="U267" s="6">
        <f>IF($A267="placement",T267,SUMIF($C$10:$C$6209,$C267,$T$10:$T$6209))</f>
        <v>348.86826371199999</v>
      </c>
      <c r="V267" s="34">
        <f t="shared" si="12"/>
        <v>1.504023187499981E-2</v>
      </c>
      <c r="W267" s="24"/>
      <c r="X267" s="2" t="str">
        <f>IFERROR(MIN(VLOOKUP($W267,margin_ranges!$A$5:$D$10,4,FALSE),$Q267*100)/100,"")</f>
        <v/>
      </c>
      <c r="Y267" s="6">
        <f t="shared" si="13"/>
        <v>348.86826371199999</v>
      </c>
      <c r="Z267" s="6">
        <f>IF($A267="placement",Y267,SUMIF($C$10:$C$6209,$C267,$Y$10:$Y$6209))</f>
        <v>348.86826371199999</v>
      </c>
      <c r="AA267" s="29">
        <f t="shared" si="14"/>
        <v>1.504023187499981E-2</v>
      </c>
    </row>
    <row r="268" spans="1:27" hidden="1" x14ac:dyDescent="0.3">
      <c r="A268" s="8" t="s">
        <v>17</v>
      </c>
      <c r="B268" s="8" t="s">
        <v>9531</v>
      </c>
      <c r="C268" s="8" t="s">
        <v>9532</v>
      </c>
      <c r="D268" s="8" t="s">
        <v>9557</v>
      </c>
      <c r="E268" s="8" t="s">
        <v>9558</v>
      </c>
      <c r="F268" s="29">
        <v>9.8048526543277406E-2</v>
      </c>
      <c r="G268" s="29">
        <v>1</v>
      </c>
      <c r="H268" s="30">
        <v>379.37819999999999</v>
      </c>
      <c r="I268" s="30">
        <v>86.799800000000005</v>
      </c>
      <c r="J268" s="14">
        <v>1877</v>
      </c>
      <c r="K268" s="14">
        <v>168</v>
      </c>
      <c r="L268" s="12">
        <v>0.2288</v>
      </c>
      <c r="M268" s="7">
        <v>0.72065961000000001</v>
      </c>
      <c r="N268" s="31">
        <v>0.65</v>
      </c>
      <c r="O268" s="14">
        <f>IFERROR(VLOOKUP($C268,'site totals'!$J$2:$K$607,2,FALSE),1)</f>
        <v>57625.775199999996</v>
      </c>
      <c r="P268" s="32" t="s">
        <v>22</v>
      </c>
      <c r="Q268" s="12">
        <v>9.8048526499999997E-2</v>
      </c>
      <c r="R268" s="29">
        <v>0.16</v>
      </c>
      <c r="S268" s="2">
        <f>IF($A268="site","",MIN(VLOOKUP($P268,margin_ranges!$A$5:$D$10,4,FALSE)/100,$Q268))</f>
        <v>9.8048526499999997E-2</v>
      </c>
      <c r="T268" s="6">
        <f>IF(A268="placement",$J268*MIN($Q268,$S268),"")</f>
        <v>184.03708424050001</v>
      </c>
      <c r="U268" s="6">
        <f>IF($A268="placement",T268,SUMIF($C$10:$C$6209,$C268,$T$10:$T$6209))</f>
        <v>184.03708424050001</v>
      </c>
      <c r="V268" s="34">
        <f t="shared" si="12"/>
        <v>7.3751754166666794E-2</v>
      </c>
      <c r="W268" s="24"/>
      <c r="X268" s="2" t="str">
        <f>IFERROR(MIN(VLOOKUP($W268,margin_ranges!$A$5:$D$10,4,FALSE),$Q268*100)/100,"")</f>
        <v/>
      </c>
      <c r="Y268" s="6">
        <f t="shared" si="13"/>
        <v>184.03708424050001</v>
      </c>
      <c r="Z268" s="6">
        <f>IF($A268="placement",Y268,SUMIF($C$10:$C$6209,$C268,$Y$10:$Y$6209))</f>
        <v>184.03708424050001</v>
      </c>
      <c r="AA268" s="29">
        <f t="shared" si="14"/>
        <v>7.3751754166666794E-2</v>
      </c>
    </row>
    <row r="269" spans="1:27" hidden="1" x14ac:dyDescent="0.3">
      <c r="A269" s="8" t="s">
        <v>17</v>
      </c>
      <c r="B269" s="8" t="s">
        <v>9531</v>
      </c>
      <c r="C269" s="8" t="s">
        <v>9532</v>
      </c>
      <c r="D269" s="8" t="s">
        <v>9633</v>
      </c>
      <c r="E269" s="8" t="s">
        <v>9634</v>
      </c>
      <c r="F269" s="29">
        <v>0.124994212133203</v>
      </c>
      <c r="G269" s="29">
        <v>1</v>
      </c>
      <c r="H269" s="30">
        <v>380.56099999999998</v>
      </c>
      <c r="I269" s="30">
        <v>85.972899999999996</v>
      </c>
      <c r="J269" s="14">
        <v>1916</v>
      </c>
      <c r="K269" s="14">
        <v>214</v>
      </c>
      <c r="L269" s="12">
        <v>0.22589999999999999</v>
      </c>
      <c r="M269" s="7">
        <v>0.74285223</v>
      </c>
      <c r="N269" s="31">
        <v>0.65</v>
      </c>
      <c r="O269" s="14">
        <f>IFERROR(VLOOKUP($C269,'site totals'!$J$2:$K$607,2,FALSE),1)</f>
        <v>57625.775199999996</v>
      </c>
      <c r="P269" s="32" t="s">
        <v>22</v>
      </c>
      <c r="Q269" s="12">
        <v>0.1249942121</v>
      </c>
      <c r="R269" s="29">
        <v>0.14000000000000001</v>
      </c>
      <c r="S269" s="2">
        <f>IF($A269="site","",MIN(VLOOKUP($P269,margin_ranges!$A$5:$D$10,4,FALSE)/100,$Q269))</f>
        <v>0.1249942121</v>
      </c>
      <c r="T269" s="6">
        <f>IF(A269="placement",$J269*MIN($Q269,$S269),"")</f>
        <v>239.4889103836</v>
      </c>
      <c r="U269" s="6">
        <f>IF($A269="placement",T269,SUMIF($C$10:$C$6209,$C269,$T$10:$T$6209))</f>
        <v>239.4889103836</v>
      </c>
      <c r="V269" s="34">
        <f t="shared" si="12"/>
        <v>1.7448590581395473E-2</v>
      </c>
      <c r="W269" s="24"/>
      <c r="X269" s="2" t="str">
        <f>IFERROR(MIN(VLOOKUP($W269,margin_ranges!$A$5:$D$10,4,FALSE),$Q269*100)/100,"")</f>
        <v/>
      </c>
      <c r="Y269" s="6">
        <f t="shared" si="13"/>
        <v>239.4889103836</v>
      </c>
      <c r="Z269" s="6">
        <f>IF($A269="placement",Y269,SUMIF($C$10:$C$6209,$C269,$Y$10:$Y$6209))</f>
        <v>239.4889103836</v>
      </c>
      <c r="AA269" s="29">
        <f t="shared" si="14"/>
        <v>1.7448590581395473E-2</v>
      </c>
    </row>
    <row r="270" spans="1:27" hidden="1" x14ac:dyDescent="0.3">
      <c r="A270" s="8" t="s">
        <v>17</v>
      </c>
      <c r="B270" s="8" t="s">
        <v>9531</v>
      </c>
      <c r="C270" s="8" t="s">
        <v>9532</v>
      </c>
      <c r="D270" s="8" t="s">
        <v>9587</v>
      </c>
      <c r="E270" s="8" t="s">
        <v>9588</v>
      </c>
      <c r="F270" s="29">
        <v>0.121721750837524</v>
      </c>
      <c r="G270" s="29">
        <v>1</v>
      </c>
      <c r="H270" s="30">
        <v>324.11369999999999</v>
      </c>
      <c r="I270" s="30">
        <v>95.960999999999999</v>
      </c>
      <c r="J270" s="14">
        <v>2131</v>
      </c>
      <c r="K270" s="14">
        <v>200</v>
      </c>
      <c r="L270" s="12">
        <v>0.29609999999999997</v>
      </c>
      <c r="M270" s="7">
        <v>0.74008436</v>
      </c>
      <c r="N270" s="31">
        <v>0.65</v>
      </c>
      <c r="O270" s="14">
        <f>IFERROR(VLOOKUP($C270,'site totals'!$J$2:$K$607,2,FALSE),1)</f>
        <v>57625.775199999996</v>
      </c>
      <c r="P270" s="32" t="s">
        <v>22</v>
      </c>
      <c r="Q270" s="12">
        <v>0.1217217508</v>
      </c>
      <c r="R270" s="29">
        <v>0.14000000000000001</v>
      </c>
      <c r="S270" s="2">
        <f>IF($A270="site","",MIN(VLOOKUP($P270,margin_ranges!$A$5:$D$10,4,FALSE)/100,$Q270))</f>
        <v>0.1217217508</v>
      </c>
      <c r="T270" s="6">
        <f>IF(A270="placement",$J270*MIN($Q270,$S270),"")</f>
        <v>259.38905095479998</v>
      </c>
      <c r="U270" s="6">
        <f>IF($A270="placement",T270,SUMIF($C$10:$C$6209,$C270,$T$10:$T$6209))</f>
        <v>259.38905095479998</v>
      </c>
      <c r="V270" s="34">
        <f t="shared" si="12"/>
        <v>2.1253778139534774E-2</v>
      </c>
      <c r="W270" s="24"/>
      <c r="X270" s="2" t="str">
        <f>IFERROR(MIN(VLOOKUP($W270,margin_ranges!$A$5:$D$10,4,FALSE),$Q270*100)/100,"")</f>
        <v/>
      </c>
      <c r="Y270" s="6">
        <f t="shared" si="13"/>
        <v>259.38905095479998</v>
      </c>
      <c r="Z270" s="6">
        <f>IF($A270="placement",Y270,SUMIF($C$10:$C$6209,$C270,$Y$10:$Y$6209))</f>
        <v>259.38905095479998</v>
      </c>
      <c r="AA270" s="29">
        <f t="shared" si="14"/>
        <v>2.1253778139534774E-2</v>
      </c>
    </row>
    <row r="271" spans="1:27" hidden="1" x14ac:dyDescent="0.3">
      <c r="A271" s="8" t="s">
        <v>17</v>
      </c>
      <c r="B271" s="8" t="s">
        <v>9531</v>
      </c>
      <c r="C271" s="8" t="s">
        <v>9532</v>
      </c>
      <c r="D271" s="8" t="s">
        <v>9729</v>
      </c>
      <c r="E271" s="8" t="s">
        <v>9730</v>
      </c>
      <c r="F271" s="29">
        <v>0.28563768876361001</v>
      </c>
      <c r="G271" s="29">
        <v>1</v>
      </c>
      <c r="H271" s="30">
        <v>497.89769999999999</v>
      </c>
      <c r="I271" s="30">
        <v>68.096400000000003</v>
      </c>
      <c r="J271" s="14">
        <v>2574</v>
      </c>
      <c r="K271" s="14">
        <v>627</v>
      </c>
      <c r="L271" s="12">
        <v>0.1368</v>
      </c>
      <c r="M271" s="7">
        <v>1.2598649</v>
      </c>
      <c r="N271" s="31">
        <v>0.9</v>
      </c>
      <c r="O271" s="14">
        <f>IFERROR(VLOOKUP($C271,'site totals'!$J$2:$K$607,2,FALSE),1)</f>
        <v>57625.775199999996</v>
      </c>
      <c r="P271" s="32" t="s">
        <v>91</v>
      </c>
      <c r="Q271" s="12">
        <v>0.28563768880000001</v>
      </c>
      <c r="R271" s="29">
        <v>0.28999999999999998</v>
      </c>
      <c r="S271" s="2">
        <f>IF($A271="site","",MIN(VLOOKUP($P271,margin_ranges!$A$5:$D$10,4,FALSE)/100,$Q271))</f>
        <v>0.28563768880000001</v>
      </c>
      <c r="T271" s="6">
        <f>IF(A271="placement",$J271*MIN($Q271,$S271),"")</f>
        <v>735.23141097120003</v>
      </c>
      <c r="U271" s="6">
        <f>IF($A271="placement",T271,SUMIF($C$10:$C$6209,$C271,$T$10:$T$6209))</f>
        <v>735.23141097120003</v>
      </c>
      <c r="V271" s="34">
        <f t="shared" si="12"/>
        <v>6.1441002816899903E-3</v>
      </c>
      <c r="W271" s="24"/>
      <c r="X271" s="2" t="str">
        <f>IFERROR(MIN(VLOOKUP($W271,margin_ranges!$A$5:$D$10,4,FALSE),$Q271*100)/100,"")</f>
        <v/>
      </c>
      <c r="Y271" s="6">
        <f t="shared" si="13"/>
        <v>735.23141097120003</v>
      </c>
      <c r="Z271" s="6">
        <f>IF($A271="placement",Y271,SUMIF($C$10:$C$6209,$C271,$Y$10:$Y$6209))</f>
        <v>735.23141097120003</v>
      </c>
      <c r="AA271" s="29">
        <f t="shared" si="14"/>
        <v>6.1441002816899903E-3</v>
      </c>
    </row>
    <row r="272" spans="1:27" hidden="1" x14ac:dyDescent="0.3">
      <c r="A272" s="8" t="s">
        <v>17</v>
      </c>
      <c r="B272" s="8" t="s">
        <v>9531</v>
      </c>
      <c r="C272" s="8" t="s">
        <v>9532</v>
      </c>
      <c r="D272" s="8" t="s">
        <v>9539</v>
      </c>
      <c r="E272" s="8" t="s">
        <v>9540</v>
      </c>
      <c r="F272" s="29">
        <v>0.20921956167338299</v>
      </c>
      <c r="G272" s="29">
        <v>1</v>
      </c>
      <c r="H272" s="30">
        <v>846.66890000000001</v>
      </c>
      <c r="I272" s="30">
        <v>214.18960000000001</v>
      </c>
      <c r="J272" s="14">
        <v>9345</v>
      </c>
      <c r="K272" s="14">
        <v>1955</v>
      </c>
      <c r="L272" s="12">
        <v>0.253</v>
      </c>
      <c r="M272" s="7">
        <v>1.45425954</v>
      </c>
      <c r="N272" s="31">
        <v>1.1499999999999999</v>
      </c>
      <c r="O272" s="14">
        <f>IFERROR(VLOOKUP($C272,'site totals'!$J$2:$K$607,2,FALSE),1)</f>
        <v>57625.775199999996</v>
      </c>
      <c r="P272" s="32" t="s">
        <v>22</v>
      </c>
      <c r="Q272" s="12">
        <v>0.2092195617</v>
      </c>
      <c r="R272" s="29">
        <v>0.24</v>
      </c>
      <c r="S272" s="2">
        <f>IF($A272="site","",MIN(VLOOKUP($P272,margin_ranges!$A$5:$D$10,4,FALSE)/100,$Q272))</f>
        <v>0.2092195617</v>
      </c>
      <c r="T272" s="6">
        <f>IF(A272="placement",$J272*MIN($Q272,$S272),"")</f>
        <v>1955.1568040865</v>
      </c>
      <c r="U272" s="6">
        <f>IF($A272="placement",T272,SUMIF($C$10:$C$6209,$C272,$T$10:$T$6209))</f>
        <v>1955.1568040865</v>
      </c>
      <c r="V272" s="34">
        <f t="shared" si="12"/>
        <v>4.0500576710526204E-2</v>
      </c>
      <c r="W272" s="24"/>
      <c r="X272" s="2" t="str">
        <f>IFERROR(MIN(VLOOKUP($W272,margin_ranges!$A$5:$D$10,4,FALSE),$Q272*100)/100,"")</f>
        <v/>
      </c>
      <c r="Y272" s="6">
        <f t="shared" si="13"/>
        <v>1955.1568040865</v>
      </c>
      <c r="Z272" s="6">
        <f>IF($A272="placement",Y272,SUMIF($C$10:$C$6209,$C272,$Y$10:$Y$6209))</f>
        <v>1955.1568040865</v>
      </c>
      <c r="AA272" s="29">
        <f t="shared" si="14"/>
        <v>4.0500576710526204E-2</v>
      </c>
    </row>
    <row r="273" spans="1:27" hidden="1" x14ac:dyDescent="0.3">
      <c r="A273" s="8" t="s">
        <v>17</v>
      </c>
      <c r="B273" s="8" t="s">
        <v>9531</v>
      </c>
      <c r="C273" s="8" t="s">
        <v>9532</v>
      </c>
      <c r="D273" s="8" t="s">
        <v>9685</v>
      </c>
      <c r="E273" s="8" t="s">
        <v>9686</v>
      </c>
      <c r="F273" s="29">
        <v>0.21908547596172101</v>
      </c>
      <c r="G273" s="29">
        <v>1</v>
      </c>
      <c r="H273" s="30">
        <v>848.11159999999995</v>
      </c>
      <c r="I273" s="30">
        <v>212.7972</v>
      </c>
      <c r="J273" s="14">
        <v>9401</v>
      </c>
      <c r="K273" s="14">
        <v>2036</v>
      </c>
      <c r="L273" s="12">
        <v>0.25090000000000001</v>
      </c>
      <c r="M273" s="7">
        <v>1.47263236</v>
      </c>
      <c r="N273" s="31">
        <v>1.1499999999999999</v>
      </c>
      <c r="O273" s="14">
        <f>IFERROR(VLOOKUP($C273,'site totals'!$J$2:$K$607,2,FALSE),1)</f>
        <v>57625.775199999996</v>
      </c>
      <c r="P273" s="32" t="s">
        <v>22</v>
      </c>
      <c r="Q273" s="12">
        <v>0.219085476</v>
      </c>
      <c r="R273" s="29">
        <v>0.25</v>
      </c>
      <c r="S273" s="2">
        <f>IF($A273="site","",MIN(VLOOKUP($P273,margin_ranges!$A$5:$D$10,4,FALSE)/100,$Q273))</f>
        <v>0.219085476</v>
      </c>
      <c r="T273" s="6">
        <f>IF(A273="placement",$J273*MIN($Q273,$S273),"")</f>
        <v>2059.6225598760002</v>
      </c>
      <c r="U273" s="6">
        <f>IF($A273="placement",T273,SUMIF($C$10:$C$6209,$C273,$T$10:$T$6209))</f>
        <v>2059.6225598760002</v>
      </c>
      <c r="V273" s="34">
        <f t="shared" si="12"/>
        <v>4.1219365333333258E-2</v>
      </c>
      <c r="W273" s="24"/>
      <c r="X273" s="2" t="str">
        <f>IFERROR(MIN(VLOOKUP($W273,margin_ranges!$A$5:$D$10,4,FALSE),$Q273*100)/100,"")</f>
        <v/>
      </c>
      <c r="Y273" s="6">
        <f t="shared" si="13"/>
        <v>2059.6225598760002</v>
      </c>
      <c r="Z273" s="6">
        <f>IF($A273="placement",Y273,SUMIF($C$10:$C$6209,$C273,$Y$10:$Y$6209))</f>
        <v>2059.6225598760002</v>
      </c>
      <c r="AA273" s="29">
        <f t="shared" si="14"/>
        <v>4.1219365333333258E-2</v>
      </c>
    </row>
    <row r="274" spans="1:27" hidden="1" x14ac:dyDescent="0.3">
      <c r="A274" s="8" t="s">
        <v>17</v>
      </c>
      <c r="B274" s="8" t="s">
        <v>9531</v>
      </c>
      <c r="C274" s="8" t="s">
        <v>9532</v>
      </c>
      <c r="D274" s="8" t="s">
        <v>9541</v>
      </c>
      <c r="E274" s="8" t="s">
        <v>9542</v>
      </c>
      <c r="F274" s="29">
        <v>0.232579052111582</v>
      </c>
      <c r="G274" s="29">
        <v>1</v>
      </c>
      <c r="H274" s="30">
        <v>845.99620000000004</v>
      </c>
      <c r="I274" s="30">
        <v>220.3732</v>
      </c>
      <c r="J274" s="14">
        <v>9907</v>
      </c>
      <c r="K274" s="14">
        <v>2303</v>
      </c>
      <c r="L274" s="12">
        <v>0.26050000000000001</v>
      </c>
      <c r="M274" s="7">
        <v>1.49852568</v>
      </c>
      <c r="N274" s="31">
        <v>1.1499999999999999</v>
      </c>
      <c r="O274" s="14">
        <f>IFERROR(VLOOKUP($C274,'site totals'!$J$2:$K$607,2,FALSE),1)</f>
        <v>57625.775199999996</v>
      </c>
      <c r="P274" s="32" t="s">
        <v>22</v>
      </c>
      <c r="Q274" s="12">
        <v>0.23257905209999999</v>
      </c>
      <c r="R274" s="29">
        <v>0.26</v>
      </c>
      <c r="S274" s="2">
        <f>IF($A274="site","",MIN(VLOOKUP($P274,margin_ranges!$A$5:$D$10,4,FALSE)/100,$Q274))</f>
        <v>0.23257905209999999</v>
      </c>
      <c r="T274" s="6">
        <f>IF(A274="placement",$J274*MIN($Q274,$S274),"")</f>
        <v>2304.1606691546999</v>
      </c>
      <c r="U274" s="6">
        <f>IF($A274="placement",T274,SUMIF($C$10:$C$6209,$C274,$T$10:$T$6209))</f>
        <v>2304.1606691546999</v>
      </c>
      <c r="V274" s="34">
        <f t="shared" si="12"/>
        <v>3.7055334999999801E-2</v>
      </c>
      <c r="W274" s="24"/>
      <c r="X274" s="2" t="str">
        <f>IFERROR(MIN(VLOOKUP($W274,margin_ranges!$A$5:$D$10,4,FALSE),$Q274*100)/100,"")</f>
        <v/>
      </c>
      <c r="Y274" s="6">
        <f t="shared" si="13"/>
        <v>2304.1606691546999</v>
      </c>
      <c r="Z274" s="6">
        <f>IF($A274="placement",Y274,SUMIF($C$10:$C$6209,$C274,$Y$10:$Y$6209))</f>
        <v>2304.1606691546999</v>
      </c>
      <c r="AA274" s="29">
        <f t="shared" si="14"/>
        <v>3.7055334999999801E-2</v>
      </c>
    </row>
    <row r="275" spans="1:27" hidden="1" x14ac:dyDescent="0.3">
      <c r="A275" s="8" t="s">
        <v>17</v>
      </c>
      <c r="B275" s="8" t="s">
        <v>9531</v>
      </c>
      <c r="C275" s="8" t="s">
        <v>9532</v>
      </c>
      <c r="D275" s="8" t="s">
        <v>9647</v>
      </c>
      <c r="E275" s="8" t="s">
        <v>9648</v>
      </c>
      <c r="F275" s="29">
        <v>0.34</v>
      </c>
      <c r="G275" s="29">
        <v>0</v>
      </c>
      <c r="H275" s="30">
        <v>23.107900000000001</v>
      </c>
      <c r="I275" s="30">
        <v>2.4559000000000002</v>
      </c>
      <c r="J275" s="14">
        <v>55</v>
      </c>
      <c r="K275" s="14">
        <v>17</v>
      </c>
      <c r="L275" s="12">
        <v>0.10630000000000001</v>
      </c>
      <c r="M275" s="7">
        <v>0.74561266000000004</v>
      </c>
      <c r="N275" s="31">
        <v>0.45</v>
      </c>
      <c r="O275" s="14">
        <f>IFERROR(VLOOKUP($C275,'site totals'!$J$2:$K$607,2,FALSE),1)</f>
        <v>57625.775199999996</v>
      </c>
      <c r="P275" s="32" t="s">
        <v>22</v>
      </c>
      <c r="Q275" s="12">
        <v>0.39646947310000002</v>
      </c>
      <c r="R275" s="29">
        <v>0.34</v>
      </c>
      <c r="S275" s="2">
        <f>IF($A275="site","",MIN(VLOOKUP($P275,margin_ranges!$A$5:$D$10,4,FALSE)/100,$Q275))</f>
        <v>0.29749999999999999</v>
      </c>
      <c r="T275" s="6">
        <f>IF(A275="placement",$J275*MIN($Q275,$S275),"")</f>
        <v>16.362500000000001</v>
      </c>
      <c r="U275" s="6">
        <f>IF($A275="placement",T275,SUMIF($C$10:$C$6209,$C275,$T$10:$T$6209))</f>
        <v>16.362500000000001</v>
      </c>
      <c r="V275" s="34">
        <f t="shared" si="12"/>
        <v>6.4393939393939448E-2</v>
      </c>
      <c r="W275" s="24"/>
      <c r="X275" s="2" t="str">
        <f>IFERROR(MIN(VLOOKUP($W275,margin_ranges!$A$5:$D$10,4,FALSE),$Q275*100)/100,"")</f>
        <v/>
      </c>
      <c r="Y275" s="6">
        <f t="shared" si="13"/>
        <v>16.362500000000001</v>
      </c>
      <c r="Z275" s="6">
        <f>IF($A275="placement",Y275,SUMIF($C$10:$C$6209,$C275,$Y$10:$Y$6209))</f>
        <v>16.362500000000001</v>
      </c>
      <c r="AA275" s="29">
        <f t="shared" si="14"/>
        <v>6.4393939393939448E-2</v>
      </c>
    </row>
    <row r="276" spans="1:27" hidden="1" x14ac:dyDescent="0.3">
      <c r="A276" s="8" t="s">
        <v>17</v>
      </c>
      <c r="B276" s="8" t="s">
        <v>9531</v>
      </c>
      <c r="C276" s="8" t="s">
        <v>9532</v>
      </c>
      <c r="D276" s="8" t="s">
        <v>9683</v>
      </c>
      <c r="E276" s="8" t="s">
        <v>9684</v>
      </c>
      <c r="F276" s="29">
        <v>0.34</v>
      </c>
      <c r="G276" s="29">
        <v>0</v>
      </c>
      <c r="H276" s="30">
        <v>37.489699999999999</v>
      </c>
      <c r="I276" s="30">
        <v>4.9416000000000002</v>
      </c>
      <c r="J276" s="14">
        <v>124</v>
      </c>
      <c r="K276" s="14">
        <v>38</v>
      </c>
      <c r="L276" s="12">
        <v>0.1318</v>
      </c>
      <c r="M276" s="7">
        <v>0.83378865000000002</v>
      </c>
      <c r="N276" s="31">
        <v>0.45</v>
      </c>
      <c r="O276" s="14">
        <f>IFERROR(VLOOKUP($C276,'site totals'!$J$2:$K$607,2,FALSE),1)</f>
        <v>57625.775199999996</v>
      </c>
      <c r="P276" s="32" t="s">
        <v>22</v>
      </c>
      <c r="Q276" s="12">
        <v>0.4602948825</v>
      </c>
      <c r="R276" s="29">
        <v>0.34</v>
      </c>
      <c r="S276" s="2">
        <f>IF($A276="site","",MIN(VLOOKUP($P276,margin_ranges!$A$5:$D$10,4,FALSE)/100,$Q276))</f>
        <v>0.29749999999999999</v>
      </c>
      <c r="T276" s="6">
        <f>IF(A276="placement",$J276*MIN($Q276,$S276),"")</f>
        <v>36.89</v>
      </c>
      <c r="U276" s="6">
        <f>IF($A276="placement",T276,SUMIF($C$10:$C$6209,$C276,$T$10:$T$6209))</f>
        <v>36.89</v>
      </c>
      <c r="V276" s="34">
        <f t="shared" si="12"/>
        <v>6.4393939393939448E-2</v>
      </c>
      <c r="W276" s="24"/>
      <c r="X276" s="2" t="str">
        <f>IFERROR(MIN(VLOOKUP($W276,margin_ranges!$A$5:$D$10,4,FALSE),$Q276*100)/100,"")</f>
        <v/>
      </c>
      <c r="Y276" s="6">
        <f t="shared" si="13"/>
        <v>36.89</v>
      </c>
      <c r="Z276" s="6">
        <f>IF($A276="placement",Y276,SUMIF($C$10:$C$6209,$C276,$Y$10:$Y$6209))</f>
        <v>36.89</v>
      </c>
      <c r="AA276" s="29">
        <f t="shared" si="14"/>
        <v>6.4393939393939448E-2</v>
      </c>
    </row>
    <row r="277" spans="1:27" hidden="1" x14ac:dyDescent="0.3">
      <c r="A277" s="8" t="s">
        <v>17</v>
      </c>
      <c r="B277" s="8" t="s">
        <v>9531</v>
      </c>
      <c r="C277" s="8" t="s">
        <v>9532</v>
      </c>
      <c r="D277" s="8" t="s">
        <v>9679</v>
      </c>
      <c r="E277" s="8" t="s">
        <v>9680</v>
      </c>
      <c r="F277" s="29">
        <v>0.33999999999999903</v>
      </c>
      <c r="G277" s="29">
        <v>0</v>
      </c>
      <c r="H277" s="30">
        <v>37.3401</v>
      </c>
      <c r="I277" s="30">
        <v>5.9756999999999998</v>
      </c>
      <c r="J277" s="14">
        <v>144</v>
      </c>
      <c r="K277" s="14">
        <v>44</v>
      </c>
      <c r="L277" s="12">
        <v>0.16</v>
      </c>
      <c r="M277" s="7">
        <v>0.80355246999999996</v>
      </c>
      <c r="N277" s="31">
        <v>0.45</v>
      </c>
      <c r="O277" s="14">
        <f>IFERROR(VLOOKUP($C277,'site totals'!$J$2:$K$607,2,FALSE),1)</f>
        <v>57625.775199999996</v>
      </c>
      <c r="P277" s="32" t="s">
        <v>22</v>
      </c>
      <c r="Q277" s="12">
        <v>0.43998679070000002</v>
      </c>
      <c r="R277" s="29">
        <v>0.34</v>
      </c>
      <c r="S277" s="2">
        <f>IF($A277="site","",MIN(VLOOKUP($P277,margin_ranges!$A$5:$D$10,4,FALSE)/100,$Q277))</f>
        <v>0.29749999999999999</v>
      </c>
      <c r="T277" s="6">
        <f>IF(A277="placement",$J277*MIN($Q277,$S277),"")</f>
        <v>42.839999999999996</v>
      </c>
      <c r="U277" s="6">
        <f>IF($A277="placement",T277,SUMIF($C$10:$C$6209,$C277,$T$10:$T$6209))</f>
        <v>42.839999999999996</v>
      </c>
      <c r="V277" s="34">
        <f t="shared" si="12"/>
        <v>6.4393939393939448E-2</v>
      </c>
      <c r="W277" s="24"/>
      <c r="X277" s="2" t="str">
        <f>IFERROR(MIN(VLOOKUP($W277,margin_ranges!$A$5:$D$10,4,FALSE),$Q277*100)/100,"")</f>
        <v/>
      </c>
      <c r="Y277" s="6">
        <f t="shared" si="13"/>
        <v>42.839999999999996</v>
      </c>
      <c r="Z277" s="6">
        <f>IF($A277="placement",Y277,SUMIF($C$10:$C$6209,$C277,$Y$10:$Y$6209))</f>
        <v>42.839999999999996</v>
      </c>
      <c r="AA277" s="17">
        <f t="shared" si="14"/>
        <v>6.4393939393939448E-2</v>
      </c>
    </row>
    <row r="278" spans="1:27" hidden="1" x14ac:dyDescent="0.3">
      <c r="A278" s="8" t="s">
        <v>17</v>
      </c>
      <c r="B278" s="8" t="s">
        <v>9531</v>
      </c>
      <c r="C278" s="8" t="s">
        <v>9532</v>
      </c>
      <c r="D278" s="8" t="s">
        <v>9547</v>
      </c>
      <c r="E278" s="8" t="s">
        <v>9548</v>
      </c>
      <c r="F278" s="29">
        <v>0.33999999999999903</v>
      </c>
      <c r="G278" s="29">
        <v>1</v>
      </c>
      <c r="H278" s="30">
        <v>847.04840000000002</v>
      </c>
      <c r="I278" s="30">
        <v>262.80040000000002</v>
      </c>
      <c r="J278" s="14">
        <v>16592</v>
      </c>
      <c r="K278" s="14">
        <v>5059</v>
      </c>
      <c r="L278" s="12">
        <v>0.31030000000000002</v>
      </c>
      <c r="M278" s="7">
        <v>2.1045336699999999</v>
      </c>
      <c r="N278" s="31">
        <v>1.1499999999999999</v>
      </c>
      <c r="O278" s="14">
        <f>IFERROR(VLOOKUP($C278,'site totals'!$J$2:$K$607,2,FALSE),1)</f>
        <v>57625.775199999996</v>
      </c>
      <c r="P278" s="32" t="s">
        <v>22</v>
      </c>
      <c r="Q278" s="12">
        <v>0.45356065499999998</v>
      </c>
      <c r="R278" s="29">
        <v>0.34</v>
      </c>
      <c r="S278" s="2">
        <f>IF($A278="site","",MIN(VLOOKUP($P278,margin_ranges!$A$5:$D$10,4,FALSE)/100,$Q278))</f>
        <v>0.29749999999999999</v>
      </c>
      <c r="T278" s="6">
        <f>IF(A278="placement",$J278*MIN($Q278,$S278),"")</f>
        <v>4936.12</v>
      </c>
      <c r="U278" s="6">
        <f>IF($A278="placement",T278,SUMIF($C$10:$C$6209,$C278,$T$10:$T$6209))</f>
        <v>4936.12</v>
      </c>
      <c r="V278" s="34">
        <f t="shared" si="12"/>
        <v>6.4393939393939448E-2</v>
      </c>
      <c r="W278" s="24"/>
      <c r="X278" s="2" t="str">
        <f>IFERROR(MIN(VLOOKUP($W278,margin_ranges!$A$5:$D$10,4,FALSE),$Q278*100)/100,"")</f>
        <v/>
      </c>
      <c r="Y278" s="6">
        <f t="shared" si="13"/>
        <v>4936.12</v>
      </c>
      <c r="Z278" s="6">
        <f>IF($A278="placement",Y278,SUMIF($C$10:$C$6209,$C278,$Y$10:$Y$6209))</f>
        <v>4936.12</v>
      </c>
      <c r="AA278" s="29">
        <f t="shared" si="14"/>
        <v>6.4393939393939448E-2</v>
      </c>
    </row>
    <row r="279" spans="1:27" hidden="1" x14ac:dyDescent="0.3">
      <c r="A279" s="8" t="s">
        <v>17</v>
      </c>
      <c r="B279" s="8" t="s">
        <v>9531</v>
      </c>
      <c r="C279" s="8" t="s">
        <v>9532</v>
      </c>
      <c r="D279" s="8" t="s">
        <v>9757</v>
      </c>
      <c r="E279" s="8" t="s">
        <v>9758</v>
      </c>
      <c r="F279" s="29">
        <v>0.33999999999999903</v>
      </c>
      <c r="G279" s="29">
        <v>0</v>
      </c>
      <c r="H279" s="30">
        <v>2.7808999999999999</v>
      </c>
      <c r="I279" s="30">
        <v>0.71750000000000003</v>
      </c>
      <c r="J279" s="14">
        <v>15</v>
      </c>
      <c r="K279" s="14">
        <v>5</v>
      </c>
      <c r="L279" s="12">
        <v>0.25800000000000001</v>
      </c>
      <c r="M279" s="7">
        <v>0.69781981000000004</v>
      </c>
      <c r="N279" s="31">
        <v>0.3</v>
      </c>
      <c r="O279" s="14">
        <f>IFERROR(VLOOKUP($C279,'site totals'!$J$2:$K$607,2,FALSE),1)</f>
        <v>57625.775199999996</v>
      </c>
      <c r="P279" s="32" t="s">
        <v>22</v>
      </c>
      <c r="Q279" s="12">
        <v>0.57008959140000004</v>
      </c>
      <c r="R279" s="29">
        <v>0.34</v>
      </c>
      <c r="S279" s="2">
        <f>IF($A279="site","",MIN(VLOOKUP($P279,margin_ranges!$A$5:$D$10,4,FALSE)/100,$Q279))</f>
        <v>0.29749999999999999</v>
      </c>
      <c r="T279" s="6">
        <f>IF(A279="placement",$J279*MIN($Q279,$S279),"")</f>
        <v>4.4624999999999995</v>
      </c>
      <c r="U279" s="6">
        <f>IF($A279="placement",T279,SUMIF($C$10:$C$6209,$C279,$T$10:$T$6209))</f>
        <v>4.4624999999999995</v>
      </c>
      <c r="V279" s="34">
        <f t="shared" si="12"/>
        <v>6.439393939393967E-2</v>
      </c>
      <c r="W279" s="24"/>
      <c r="X279" s="2" t="str">
        <f>IFERROR(MIN(VLOOKUP($W279,margin_ranges!$A$5:$D$10,4,FALSE),$Q279*100)/100,"")</f>
        <v/>
      </c>
      <c r="Y279" s="6">
        <f t="shared" si="13"/>
        <v>4.4624999999999995</v>
      </c>
      <c r="Z279" s="6">
        <f>IF($A279="placement",Y279,SUMIF($C$10:$C$6209,$C279,$Y$10:$Y$6209))</f>
        <v>4.4624999999999995</v>
      </c>
      <c r="AA279" s="29">
        <f t="shared" si="14"/>
        <v>6.439393939393967E-2</v>
      </c>
    </row>
    <row r="280" spans="1:27" x14ac:dyDescent="0.3">
      <c r="A280" s="16" t="s">
        <v>33</v>
      </c>
      <c r="B280" s="16" t="s">
        <v>9531</v>
      </c>
      <c r="C280" s="16" t="s">
        <v>9532</v>
      </c>
      <c r="D280" s="8" t="s">
        <v>34</v>
      </c>
      <c r="E280" s="16"/>
      <c r="F280" s="17">
        <v>0.24204802981982201</v>
      </c>
      <c r="G280" s="17">
        <v>0.96073799000000004</v>
      </c>
      <c r="H280" s="36">
        <v>14141.4568</v>
      </c>
      <c r="I280" s="36">
        <v>3046.9731000000002</v>
      </c>
      <c r="J280" s="22">
        <v>123484</v>
      </c>
      <c r="K280" s="22">
        <v>25416</v>
      </c>
      <c r="L280" s="18">
        <v>0.2155</v>
      </c>
      <c r="M280" s="19">
        <v>1.3508904399999999</v>
      </c>
      <c r="N280" s="20">
        <v>0.95176899999999998</v>
      </c>
      <c r="O280" s="22">
        <f>IFERROR(VLOOKUP($C280,'site totals'!$J$2:$K$607,2,FALSE),1)</f>
        <v>57625.775199999996</v>
      </c>
      <c r="P280" s="21"/>
      <c r="Q280" s="18">
        <v>0.29545063739999999</v>
      </c>
      <c r="R280" s="17">
        <v>0.24199999999999999</v>
      </c>
      <c r="S280" s="18" t="str">
        <f>IF($A280="site","",MIN(VLOOKUP($P280,margin_ranges!$A$5:$D$10,4,FALSE)/100,$Q280))</f>
        <v/>
      </c>
      <c r="T280" s="22" t="str">
        <f>IF(A280="placement",$J280*MIN($Q280,$S280),"")</f>
        <v/>
      </c>
      <c r="U280" s="22">
        <f>IF($A280="placement",T280,SUMIF($C$10:$C$6209,$C280,$T$10:$T$6209))</f>
        <v>32154.635053169899</v>
      </c>
      <c r="V280" s="37">
        <f t="shared" si="12"/>
        <v>-2.4268011660937283E-2</v>
      </c>
      <c r="W280" s="38"/>
      <c r="X280" s="18" t="str">
        <f>IFERROR(MIN(VLOOKUP($W280,margin_ranges!$A$5:$D$10,4,FALSE),$Q280*100)/100,"")</f>
        <v/>
      </c>
      <c r="Y280" s="6" t="str">
        <f t="shared" si="13"/>
        <v/>
      </c>
      <c r="Z280" s="6">
        <f>IF($A280="placement",Y280,SUMIF($C$10:$C$6209,$C280,$Y$10:$Y$6209))</f>
        <v>32154.635053169899</v>
      </c>
      <c r="AA280" s="17">
        <f t="shared" si="14"/>
        <v>-2.4268011660937283E-2</v>
      </c>
    </row>
    <row r="281" spans="1:27" hidden="1" x14ac:dyDescent="0.3">
      <c r="A281" s="8" t="s">
        <v>17</v>
      </c>
      <c r="B281" s="8" t="s">
        <v>3178</v>
      </c>
      <c r="C281" s="8" t="s">
        <v>3179</v>
      </c>
      <c r="D281" s="8" t="s">
        <v>3184</v>
      </c>
      <c r="E281" s="8" t="s">
        <v>3185</v>
      </c>
      <c r="F281" s="29">
        <v>0.189999999999999</v>
      </c>
      <c r="G281" s="29">
        <v>0</v>
      </c>
      <c r="H281" s="30">
        <v>2.7219000000000002</v>
      </c>
      <c r="I281" s="30">
        <v>1.1671</v>
      </c>
      <c r="J281" s="14">
        <v>54</v>
      </c>
      <c r="K281" s="14">
        <v>8</v>
      </c>
      <c r="L281" s="12">
        <v>0.42880000000000001</v>
      </c>
      <c r="M281" s="7">
        <v>1.5299834800000001</v>
      </c>
      <c r="N281" s="31">
        <v>1</v>
      </c>
      <c r="O281" s="14">
        <f>IFERROR(VLOOKUP($C281,'site totals'!$J$2:$K$607,2,FALSE),1)</f>
        <v>53832.704400000002</v>
      </c>
      <c r="P281" s="32" t="s">
        <v>91</v>
      </c>
      <c r="Q281" s="12">
        <v>0.34639816950000002</v>
      </c>
      <c r="R281" s="29">
        <v>0.19</v>
      </c>
      <c r="S281" s="2">
        <f>IF($A281="site","",MIN(VLOOKUP($P281,margin_ranges!$A$5:$D$10,4,FALSE)/100,$Q281))</f>
        <v>0.29749999999999999</v>
      </c>
      <c r="T281" s="6">
        <f>IF(A281="placement",$J281*MIN($Q281,$S281),"")</f>
        <v>16.064999999999998</v>
      </c>
      <c r="U281" s="6">
        <f>IF($A281="placement",T281,SUMIF($C$10:$C$6209,$C281,$T$10:$T$6209))</f>
        <v>16.064999999999998</v>
      </c>
      <c r="V281" s="34">
        <f t="shared" si="12"/>
        <v>-0.13271604938271608</v>
      </c>
      <c r="W281" s="24"/>
      <c r="X281" s="2" t="str">
        <f>IFERROR(MIN(VLOOKUP($W281,margin_ranges!$A$5:$D$10,4,FALSE),$Q281*100)/100,"")</f>
        <v/>
      </c>
      <c r="Y281" s="6">
        <f t="shared" si="13"/>
        <v>16.064999999999998</v>
      </c>
      <c r="Z281" s="6">
        <f>IF($A281="placement",Y281,SUMIF($C$10:$C$6209,$C281,$Y$10:$Y$6209))</f>
        <v>16.064999999999998</v>
      </c>
      <c r="AA281" s="29">
        <f t="shared" si="14"/>
        <v>-0.13271604938271608</v>
      </c>
    </row>
    <row r="282" spans="1:27" hidden="1" x14ac:dyDescent="0.3">
      <c r="A282" s="8" t="s">
        <v>17</v>
      </c>
      <c r="B282" s="8" t="s">
        <v>3178</v>
      </c>
      <c r="C282" s="8" t="s">
        <v>3179</v>
      </c>
      <c r="D282" s="8" t="s">
        <v>3182</v>
      </c>
      <c r="E282" s="8" t="s">
        <v>3183</v>
      </c>
      <c r="F282" s="29">
        <v>0.19</v>
      </c>
      <c r="G282" s="29">
        <v>0</v>
      </c>
      <c r="H282" s="30">
        <v>2.6505999999999998</v>
      </c>
      <c r="I282" s="30">
        <v>1.2292000000000001</v>
      </c>
      <c r="J282" s="14">
        <v>55</v>
      </c>
      <c r="K282" s="14">
        <v>8</v>
      </c>
      <c r="L282" s="12">
        <v>0.46379999999999999</v>
      </c>
      <c r="M282" s="7">
        <v>1.49428787</v>
      </c>
      <c r="N282" s="31">
        <v>1</v>
      </c>
      <c r="O282" s="14">
        <f>IFERROR(VLOOKUP($C282,'site totals'!$J$2:$K$607,2,FALSE),1)</f>
        <v>53832.704400000002</v>
      </c>
      <c r="P282" s="32" t="s">
        <v>91</v>
      </c>
      <c r="Q282" s="12">
        <v>0.3307849054</v>
      </c>
      <c r="R282" s="29">
        <v>0.19</v>
      </c>
      <c r="S282" s="2">
        <f>IF($A282="site","",MIN(VLOOKUP($P282,margin_ranges!$A$5:$D$10,4,FALSE)/100,$Q282))</f>
        <v>0.29749999999999999</v>
      </c>
      <c r="T282" s="6">
        <f>IF(A282="placement",$J282*MIN($Q282,$S282),"")</f>
        <v>16.362500000000001</v>
      </c>
      <c r="U282" s="6">
        <f>IF($A282="placement",T282,SUMIF($C$10:$C$6209,$C282,$T$10:$T$6209))</f>
        <v>16.362500000000001</v>
      </c>
      <c r="V282" s="34">
        <f t="shared" si="12"/>
        <v>-0.13271604938271608</v>
      </c>
      <c r="W282" s="24"/>
      <c r="X282" s="2" t="str">
        <f>IFERROR(MIN(VLOOKUP($W282,margin_ranges!$A$5:$D$10,4,FALSE),$Q282*100)/100,"")</f>
        <v/>
      </c>
      <c r="Y282" s="6">
        <f t="shared" si="13"/>
        <v>16.362500000000001</v>
      </c>
      <c r="Z282" s="6">
        <f>IF($A282="placement",Y282,SUMIF($C$10:$C$6209,$C282,$Y$10:$Y$6209))</f>
        <v>16.362500000000001</v>
      </c>
      <c r="AA282" s="29">
        <f t="shared" si="14"/>
        <v>-0.13271604938271608</v>
      </c>
    </row>
    <row r="283" spans="1:27" hidden="1" x14ac:dyDescent="0.3">
      <c r="A283" s="8" t="s">
        <v>17</v>
      </c>
      <c r="B283" s="8" t="s">
        <v>3178</v>
      </c>
      <c r="C283" s="8" t="s">
        <v>3179</v>
      </c>
      <c r="D283" s="8" t="s">
        <v>3186</v>
      </c>
      <c r="E283" s="8" t="s">
        <v>3187</v>
      </c>
      <c r="F283" s="29">
        <v>0.19</v>
      </c>
      <c r="G283" s="29">
        <v>1</v>
      </c>
      <c r="H283" s="30">
        <v>1351.8041000000001</v>
      </c>
      <c r="I283" s="30">
        <v>273.50459999999998</v>
      </c>
      <c r="J283" s="14">
        <v>12198</v>
      </c>
      <c r="K283" s="14">
        <v>1913</v>
      </c>
      <c r="L283" s="12">
        <v>0.20230000000000001</v>
      </c>
      <c r="M283" s="7">
        <v>1.4866031500000001</v>
      </c>
      <c r="N283" s="31">
        <v>1</v>
      </c>
      <c r="O283" s="14">
        <f>IFERROR(VLOOKUP($C283,'site totals'!$J$2:$K$607,2,FALSE),1)</f>
        <v>53832.704400000002</v>
      </c>
      <c r="P283" s="32" t="s">
        <v>91</v>
      </c>
      <c r="Q283" s="12">
        <v>0.32732552009999999</v>
      </c>
      <c r="R283" s="29">
        <v>0.19</v>
      </c>
      <c r="S283" s="2">
        <f>IF($A283="site","",MIN(VLOOKUP($P283,margin_ranges!$A$5:$D$10,4,FALSE)/100,$Q283))</f>
        <v>0.29749999999999999</v>
      </c>
      <c r="T283" s="6">
        <f>IF(A283="placement",$J283*MIN($Q283,$S283),"")</f>
        <v>3628.9049999999997</v>
      </c>
      <c r="U283" s="6">
        <f>IF($A283="placement",T283,SUMIF($C$10:$C$6209,$C283,$T$10:$T$6209))</f>
        <v>3628.9049999999997</v>
      </c>
      <c r="V283" s="34">
        <f t="shared" si="12"/>
        <v>-0.13271604938271597</v>
      </c>
      <c r="W283" s="24"/>
      <c r="X283" s="2" t="str">
        <f>IFERROR(MIN(VLOOKUP($W283,margin_ranges!$A$5:$D$10,4,FALSE),$Q283*100)/100,"")</f>
        <v/>
      </c>
      <c r="Y283" s="6">
        <f t="shared" si="13"/>
        <v>3628.9049999999997</v>
      </c>
      <c r="Z283" s="6">
        <f>IF($A283="placement",Y283,SUMIF($C$10:$C$6209,$C283,$Y$10:$Y$6209))</f>
        <v>3628.9049999999997</v>
      </c>
      <c r="AA283" s="29">
        <f t="shared" si="14"/>
        <v>-0.13271604938271597</v>
      </c>
    </row>
    <row r="284" spans="1:27" hidden="1" x14ac:dyDescent="0.3">
      <c r="A284" s="8" t="s">
        <v>17</v>
      </c>
      <c r="B284" s="8" t="s">
        <v>3178</v>
      </c>
      <c r="C284" s="8" t="s">
        <v>3179</v>
      </c>
      <c r="D284" s="8" t="s">
        <v>3180</v>
      </c>
      <c r="E284" s="8" t="s">
        <v>3181</v>
      </c>
      <c r="F284" s="29">
        <v>0.183795695947848</v>
      </c>
      <c r="G284" s="29">
        <v>1</v>
      </c>
      <c r="H284" s="30">
        <v>3612.8674000000001</v>
      </c>
      <c r="I284" s="30">
        <v>929.63189999999997</v>
      </c>
      <c r="J284" s="14">
        <v>51254</v>
      </c>
      <c r="K284" s="14">
        <v>7959</v>
      </c>
      <c r="L284" s="12">
        <v>0.25729999999999997</v>
      </c>
      <c r="M284" s="7">
        <v>1.83777517</v>
      </c>
      <c r="N284" s="31">
        <v>1.5</v>
      </c>
      <c r="O284" s="14">
        <f>IFERROR(VLOOKUP($C284,'site totals'!$J$2:$K$607,2,FALSE),1)</f>
        <v>53832.704400000002</v>
      </c>
      <c r="P284" s="32" t="s">
        <v>94</v>
      </c>
      <c r="Q284" s="12">
        <v>0.1837956959</v>
      </c>
      <c r="R284" s="29">
        <v>0.2</v>
      </c>
      <c r="S284" s="2">
        <f>IF($A284="site","",MIN(VLOOKUP($P284,margin_ranges!$A$5:$D$10,4,FALSE)/100,$Q284))</f>
        <v>0.1837956959</v>
      </c>
      <c r="T284" s="6">
        <f>IF(A284="placement",$J284*MIN($Q284,$S284),"")</f>
        <v>9420.2645976586009</v>
      </c>
      <c r="U284" s="6">
        <f>IF($A284="placement",T284,SUMIF($C$10:$C$6209,$C284,$T$10:$T$6209))</f>
        <v>9420.2645976586009</v>
      </c>
      <c r="V284" s="34">
        <f t="shared" si="12"/>
        <v>2.0255380124999833E-2</v>
      </c>
      <c r="W284" s="24"/>
      <c r="X284" s="2" t="str">
        <f>IFERROR(MIN(VLOOKUP($W284,margin_ranges!$A$5:$D$10,4,FALSE),$Q284*100)/100,"")</f>
        <v/>
      </c>
      <c r="Y284" s="6">
        <f t="shared" si="13"/>
        <v>9420.2645976586009</v>
      </c>
      <c r="Z284" s="6">
        <f>IF($A284="placement",Y284,SUMIF($C$10:$C$6209,$C284,$Y$10:$Y$6209))</f>
        <v>9420.2645976586009</v>
      </c>
      <c r="AA284" s="29">
        <f t="shared" si="14"/>
        <v>2.0255380124999833E-2</v>
      </c>
    </row>
    <row r="285" spans="1:27" hidden="1" x14ac:dyDescent="0.3">
      <c r="A285" s="8" t="s">
        <v>17</v>
      </c>
      <c r="B285" s="8" t="s">
        <v>3178</v>
      </c>
      <c r="C285" s="8" t="s">
        <v>3179</v>
      </c>
      <c r="D285" s="8" t="s">
        <v>3188</v>
      </c>
      <c r="E285" s="8" t="s">
        <v>3189</v>
      </c>
      <c r="F285" s="29">
        <v>0.13491839935855199</v>
      </c>
      <c r="G285" s="29">
        <v>1</v>
      </c>
      <c r="H285" s="30">
        <v>4190.3063000000002</v>
      </c>
      <c r="I285" s="30">
        <v>995.72249999999997</v>
      </c>
      <c r="J285" s="14">
        <v>51796</v>
      </c>
      <c r="K285" s="14">
        <v>6827</v>
      </c>
      <c r="L285" s="12">
        <v>0.23760000000000001</v>
      </c>
      <c r="M285" s="7">
        <v>1.7339404700000001</v>
      </c>
      <c r="N285" s="31">
        <v>1.5</v>
      </c>
      <c r="O285" s="14">
        <f>IFERROR(VLOOKUP($C285,'site totals'!$J$2:$K$607,2,FALSE),1)</f>
        <v>53832.704400000002</v>
      </c>
      <c r="P285" s="32" t="s">
        <v>94</v>
      </c>
      <c r="Q285" s="12">
        <v>0.1349183994</v>
      </c>
      <c r="R285" s="29">
        <v>0.2</v>
      </c>
      <c r="S285" s="2">
        <f>IF($A285="site","",MIN(VLOOKUP($P285,margin_ranges!$A$5:$D$10,4,FALSE)/100,$Q285))</f>
        <v>0.1349183994</v>
      </c>
      <c r="T285" s="6">
        <f>IF(A285="placement",$J285*MIN($Q285,$S285),"")</f>
        <v>6988.2334153224001</v>
      </c>
      <c r="U285" s="6">
        <f>IF($A285="placement",T285,SUMIF($C$10:$C$6209,$C285,$T$10:$T$6209))</f>
        <v>6988.2334153224001</v>
      </c>
      <c r="V285" s="34">
        <f t="shared" si="12"/>
        <v>8.1352000749999931E-2</v>
      </c>
      <c r="W285" s="24"/>
      <c r="X285" s="2" t="str">
        <f>IFERROR(MIN(VLOOKUP($W285,margin_ranges!$A$5:$D$10,4,FALSE),$Q285*100)/100,"")</f>
        <v/>
      </c>
      <c r="Y285" s="6">
        <f t="shared" si="13"/>
        <v>6988.2334153224001</v>
      </c>
      <c r="Z285" s="6">
        <f>IF($A285="placement",Y285,SUMIF($C$10:$C$6209,$C285,$Y$10:$Y$6209))</f>
        <v>6988.2334153224001</v>
      </c>
      <c r="AA285" s="29">
        <f t="shared" si="14"/>
        <v>8.1352000749999931E-2</v>
      </c>
    </row>
    <row r="286" spans="1:27" x14ac:dyDescent="0.3">
      <c r="A286" s="16" t="s">
        <v>33</v>
      </c>
      <c r="B286" s="16" t="s">
        <v>3178</v>
      </c>
      <c r="C286" s="16" t="s">
        <v>3179</v>
      </c>
      <c r="D286" s="8" t="s">
        <v>34</v>
      </c>
      <c r="E286" s="16"/>
      <c r="F286" s="17">
        <v>0.17717203791466901</v>
      </c>
      <c r="G286" s="17">
        <v>0.99905794000000003</v>
      </c>
      <c r="H286" s="36">
        <v>9160.3503999999994</v>
      </c>
      <c r="I286" s="36">
        <v>2201.2552999999998</v>
      </c>
      <c r="J286" s="22">
        <v>115356</v>
      </c>
      <c r="K286" s="22">
        <v>16716</v>
      </c>
      <c r="L286" s="18">
        <v>0.24030000000000001</v>
      </c>
      <c r="M286" s="19">
        <v>1.74681837</v>
      </c>
      <c r="N286" s="20">
        <v>1.4373309999999999</v>
      </c>
      <c r="O286" s="22">
        <f>IFERROR(VLOOKUP($C286,'site totals'!$J$2:$K$607,2,FALSE),1)</f>
        <v>53832.704400000002</v>
      </c>
      <c r="P286" s="21"/>
      <c r="Q286" s="18">
        <v>0.1771720379</v>
      </c>
      <c r="R286" s="17">
        <v>0.19889999999999999</v>
      </c>
      <c r="S286" s="18" t="str">
        <f>IF($A286="site","",MIN(VLOOKUP($P286,margin_ranges!$A$5:$D$10,4,FALSE)/100,$Q286))</f>
        <v/>
      </c>
      <c r="T286" s="22" t="str">
        <f>IF(A286="placement",$J286*MIN($Q286,$S286),"")</f>
        <v/>
      </c>
      <c r="U286" s="22">
        <f>IF($A286="placement",T286,SUMIF($C$10:$C$6209,$C286,$T$10:$T$6209))</f>
        <v>20069.830512981</v>
      </c>
      <c r="V286" s="37">
        <f t="shared" si="12"/>
        <v>3.1105132232196908E-2</v>
      </c>
      <c r="W286" s="38"/>
      <c r="X286" s="18" t="str">
        <f>IFERROR(MIN(VLOOKUP($W286,margin_ranges!$A$5:$D$10,4,FALSE),$Q286*100)/100,"")</f>
        <v/>
      </c>
      <c r="Y286" s="6" t="str">
        <f t="shared" si="13"/>
        <v/>
      </c>
      <c r="Z286" s="6">
        <f>IF($A286="placement",Y286,SUMIF($C$10:$C$6209,$C286,$Y$10:$Y$6209))</f>
        <v>20069.830512981</v>
      </c>
      <c r="AA286" s="17">
        <f t="shared" si="14"/>
        <v>3.1105132232196908E-2</v>
      </c>
    </row>
    <row r="287" spans="1:27" hidden="1" x14ac:dyDescent="0.3">
      <c r="A287" s="8" t="s">
        <v>17</v>
      </c>
      <c r="B287" s="8" t="s">
        <v>7363</v>
      </c>
      <c r="C287" s="8" t="s">
        <v>7364</v>
      </c>
      <c r="D287" s="8" t="s">
        <v>7543</v>
      </c>
      <c r="E287" s="8" t="s">
        <v>7544</v>
      </c>
      <c r="F287" s="29">
        <v>0.32999999999999902</v>
      </c>
      <c r="G287" s="29">
        <v>1</v>
      </c>
      <c r="H287" s="30">
        <v>111.4974</v>
      </c>
      <c r="I287" s="30">
        <v>65.364699999999999</v>
      </c>
      <c r="J287" s="14">
        <v>2619</v>
      </c>
      <c r="K287" s="14">
        <v>798</v>
      </c>
      <c r="L287" s="12">
        <v>0.58620000000000005</v>
      </c>
      <c r="M287" s="7">
        <v>1.33583071</v>
      </c>
      <c r="N287" s="31">
        <v>0.6</v>
      </c>
      <c r="O287" s="14">
        <f>IFERROR(VLOOKUP($C287,'site totals'!$J$2:$K$607,2,FALSE),1)</f>
        <v>50070.103799999997</v>
      </c>
      <c r="P287" s="32" t="s">
        <v>478</v>
      </c>
      <c r="Q287" s="12">
        <v>0.55084128970000001</v>
      </c>
      <c r="R287" s="29">
        <v>0.33</v>
      </c>
      <c r="S287" s="2">
        <f>IF($A287="site","",MIN(VLOOKUP($P287,margin_ranges!$A$5:$D$10,4,FALSE)/100,$Q287))</f>
        <v>0.43</v>
      </c>
      <c r="T287" s="6">
        <f>IF(A287="placement",$J287*MIN($Q287,$S287),"")</f>
        <v>1126.17</v>
      </c>
      <c r="U287" s="6">
        <f>IF($A287="placement",T287,SUMIF($C$10:$C$6209,$C287,$T$10:$T$6209))</f>
        <v>1126.17</v>
      </c>
      <c r="V287" s="34">
        <f t="shared" si="12"/>
        <v>-0.14925373134328357</v>
      </c>
      <c r="W287" s="24"/>
      <c r="X287" s="2" t="str">
        <f>IFERROR(MIN(VLOOKUP($W287,margin_ranges!$A$5:$D$10,4,FALSE),$Q287*100)/100,"")</f>
        <v/>
      </c>
      <c r="Y287" s="6">
        <f>IF(A287="placement",IF($X287="",$T287,$J287*MIN($Q287,$X287)),"")</f>
        <v>1126.17</v>
      </c>
      <c r="Z287" s="6">
        <f>IF($A287="placement",Y287,SUMIF($C$10:$C$6209,$C287,$Y$10:$Y$6209))</f>
        <v>1126.17</v>
      </c>
      <c r="AA287" s="34">
        <f>($J287-$Z287)/($J287*(1-$R287))-1</f>
        <v>-0.14925373134328357</v>
      </c>
    </row>
    <row r="288" spans="1:27" hidden="1" x14ac:dyDescent="0.3">
      <c r="A288" s="8" t="s">
        <v>17</v>
      </c>
      <c r="B288" s="8" t="s">
        <v>7363</v>
      </c>
      <c r="C288" s="8" t="s">
        <v>7364</v>
      </c>
      <c r="D288" s="33" t="s">
        <v>7669</v>
      </c>
      <c r="E288" s="8" t="s">
        <v>7670</v>
      </c>
      <c r="F288" s="29">
        <v>0.33</v>
      </c>
      <c r="G288" s="29">
        <v>1</v>
      </c>
      <c r="H288" s="30">
        <v>123.346</v>
      </c>
      <c r="I288" s="30">
        <v>65.109099999999998</v>
      </c>
      <c r="J288" s="14">
        <v>2629</v>
      </c>
      <c r="K288" s="14">
        <v>801</v>
      </c>
      <c r="L288" s="12">
        <v>0.52790000000000004</v>
      </c>
      <c r="M288" s="7">
        <v>1.34579804</v>
      </c>
      <c r="N288" s="31">
        <v>0.65</v>
      </c>
      <c r="O288" s="14">
        <f>IFERROR(VLOOKUP($C288,'site totals'!$J$2:$K$607,2,FALSE),1)</f>
        <v>50070.103799999997</v>
      </c>
      <c r="P288" s="32" t="s">
        <v>478</v>
      </c>
      <c r="Q288" s="12">
        <v>0.51701519959999997</v>
      </c>
      <c r="R288" s="29">
        <v>0.33</v>
      </c>
      <c r="S288" s="2">
        <f>IF($A288="site","",MIN(VLOOKUP($P288,margin_ranges!$A$5:$D$10,4,FALSE)/100,$Q288))</f>
        <v>0.43</v>
      </c>
      <c r="T288" s="6">
        <f>IF(A288="placement",$J288*MIN($Q288,$S288),"")</f>
        <v>1130.47</v>
      </c>
      <c r="U288" s="6">
        <f>IF($A288="placement",T288,SUMIF($C$10:$C$6209,$C288,$T$10:$T$6209))</f>
        <v>1130.47</v>
      </c>
      <c r="V288" s="34">
        <f t="shared" si="12"/>
        <v>-0.14925373134328357</v>
      </c>
      <c r="W288" s="24"/>
      <c r="X288" s="2" t="str">
        <f>IFERROR(MIN(VLOOKUP($W288,margin_ranges!$A$5:$D$10,4,FALSE),$Q288*100)/100,"")</f>
        <v/>
      </c>
      <c r="Y288" s="6">
        <f t="shared" ref="Y288:Y351" si="15">IF(A288="placement",IF($X288="",$T288,$J288*MIN($Q288,$X288)),"")</f>
        <v>1130.47</v>
      </c>
      <c r="Z288" s="6">
        <f>IF($A288="placement",Y288,SUMIF($C$10:$C$6209,$C288,$Y$10:$Y$6209))</f>
        <v>1130.47</v>
      </c>
      <c r="AA288" s="29">
        <f t="shared" ref="AA288:AA351" si="16">($J288-$Z288)/($J288*(1-$R288))-1</f>
        <v>-0.14925373134328357</v>
      </c>
    </row>
    <row r="289" spans="1:27" hidden="1" x14ac:dyDescent="0.3">
      <c r="A289" s="8" t="s">
        <v>17</v>
      </c>
      <c r="B289" s="8" t="s">
        <v>7363</v>
      </c>
      <c r="C289" s="8" t="s">
        <v>7364</v>
      </c>
      <c r="D289" s="8" t="s">
        <v>7645</v>
      </c>
      <c r="E289" s="8" t="s">
        <v>7646</v>
      </c>
      <c r="F289" s="29">
        <v>0.32999999999999902</v>
      </c>
      <c r="G289" s="29">
        <v>0</v>
      </c>
      <c r="H289" s="30">
        <v>22.317599999999999</v>
      </c>
      <c r="I289" s="30">
        <v>11.4664</v>
      </c>
      <c r="J289" s="14">
        <v>580</v>
      </c>
      <c r="K289" s="14">
        <v>155</v>
      </c>
      <c r="L289" s="12">
        <v>0.51380000000000003</v>
      </c>
      <c r="M289" s="7">
        <v>1.68626923</v>
      </c>
      <c r="N289" s="31">
        <v>1</v>
      </c>
      <c r="O289" s="14">
        <f>IFERROR(VLOOKUP($C289,'site totals'!$J$2:$K$607,2,FALSE),1)</f>
        <v>50070.103799999997</v>
      </c>
      <c r="P289" s="32" t="s">
        <v>478</v>
      </c>
      <c r="Q289" s="12">
        <v>0.40697488850000002</v>
      </c>
      <c r="R289" s="29">
        <v>0.33</v>
      </c>
      <c r="S289" s="2">
        <f>IF($A289="site","",MIN(VLOOKUP($P289,margin_ranges!$A$5:$D$10,4,FALSE)/100,$Q289))</f>
        <v>0.40697488850000002</v>
      </c>
      <c r="T289" s="6">
        <f>IF(A289="placement",$J289*MIN($Q289,$S289),"")</f>
        <v>236.04543533</v>
      </c>
      <c r="U289" s="6">
        <f>IF($A289="placement",T289,SUMIF($C$10:$C$6209,$C289,$T$10:$T$6209))</f>
        <v>236.04543533</v>
      </c>
      <c r="V289" s="34">
        <f t="shared" si="12"/>
        <v>-0.11488789328358207</v>
      </c>
      <c r="W289" s="24"/>
      <c r="X289" s="2" t="str">
        <f>IFERROR(MIN(VLOOKUP($W289,margin_ranges!$A$5:$D$10,4,FALSE),$Q289*100)/100,"")</f>
        <v/>
      </c>
      <c r="Y289" s="6">
        <f t="shared" si="15"/>
        <v>236.04543533</v>
      </c>
      <c r="Z289" s="6">
        <f>IF($A289="placement",Y289,SUMIF($C$10:$C$6209,$C289,$Y$10:$Y$6209))</f>
        <v>236.04543533</v>
      </c>
      <c r="AA289" s="29">
        <f t="shared" si="16"/>
        <v>-0.11488789328358207</v>
      </c>
    </row>
    <row r="290" spans="1:27" hidden="1" x14ac:dyDescent="0.3">
      <c r="A290" s="8" t="s">
        <v>17</v>
      </c>
      <c r="B290" s="8" t="s">
        <v>7363</v>
      </c>
      <c r="C290" s="8" t="s">
        <v>7364</v>
      </c>
      <c r="D290" s="8" t="s">
        <v>7437</v>
      </c>
      <c r="E290" s="8" t="s">
        <v>7438</v>
      </c>
      <c r="F290" s="29">
        <v>0.24</v>
      </c>
      <c r="G290" s="29">
        <v>1</v>
      </c>
      <c r="H290" s="30">
        <v>112.0266</v>
      </c>
      <c r="I290" s="30">
        <v>58.247799999999998</v>
      </c>
      <c r="J290" s="14">
        <v>1988</v>
      </c>
      <c r="K290" s="14">
        <v>414</v>
      </c>
      <c r="L290" s="12">
        <v>0.51990000000000003</v>
      </c>
      <c r="M290" s="7">
        <v>1.1375168200000001</v>
      </c>
      <c r="N290" s="31">
        <v>0.7</v>
      </c>
      <c r="O290" s="14">
        <f>IFERROR(VLOOKUP($C290,'site totals'!$J$2:$K$607,2,FALSE),1)</f>
        <v>50070.103799999997</v>
      </c>
      <c r="P290" s="32" t="s">
        <v>91</v>
      </c>
      <c r="Q290" s="12">
        <v>0.38462448160000001</v>
      </c>
      <c r="R290" s="29">
        <v>0.24</v>
      </c>
      <c r="S290" s="2">
        <f>IF($A290="site","",MIN(VLOOKUP($P290,margin_ranges!$A$5:$D$10,4,FALSE)/100,$Q290))</f>
        <v>0.29749999999999999</v>
      </c>
      <c r="T290" s="6">
        <f>IF(A290="placement",$J290*MIN($Q290,$S290),"")</f>
        <v>591.42999999999995</v>
      </c>
      <c r="U290" s="6">
        <f>IF($A290="placement",T290,SUMIF($C$10:$C$6209,$C290,$T$10:$T$6209))</f>
        <v>591.42999999999995</v>
      </c>
      <c r="V290" s="34">
        <f t="shared" si="12"/>
        <v>-7.5657894736842035E-2</v>
      </c>
      <c r="W290" s="24"/>
      <c r="X290" s="2" t="str">
        <f>IFERROR(MIN(VLOOKUP($W290,margin_ranges!$A$5:$D$10,4,FALSE),$Q290*100)/100,"")</f>
        <v/>
      </c>
      <c r="Y290" s="6">
        <f t="shared" si="15"/>
        <v>591.42999999999995</v>
      </c>
      <c r="Z290" s="6">
        <f>IF($A290="placement",Y290,SUMIF($C$10:$C$6209,$C290,$Y$10:$Y$6209))</f>
        <v>591.42999999999995</v>
      </c>
      <c r="AA290" s="29">
        <f t="shared" si="16"/>
        <v>-7.5657894736842035E-2</v>
      </c>
    </row>
    <row r="291" spans="1:27" hidden="1" x14ac:dyDescent="0.3">
      <c r="A291" s="8" t="s">
        <v>17</v>
      </c>
      <c r="B291" s="8" t="s">
        <v>7363</v>
      </c>
      <c r="C291" s="8" t="s">
        <v>7364</v>
      </c>
      <c r="D291" s="8" t="s">
        <v>7383</v>
      </c>
      <c r="E291" s="8" t="s">
        <v>7384</v>
      </c>
      <c r="F291" s="29">
        <v>0.09</v>
      </c>
      <c r="G291" s="29">
        <v>0</v>
      </c>
      <c r="H291" s="30">
        <v>18.336500000000001</v>
      </c>
      <c r="I291" s="30">
        <v>3.3111999999999999</v>
      </c>
      <c r="J291" s="14">
        <v>88</v>
      </c>
      <c r="K291" s="14">
        <v>9</v>
      </c>
      <c r="L291" s="12">
        <v>0.18060000000000001</v>
      </c>
      <c r="M291" s="7">
        <v>0.88988933999999997</v>
      </c>
      <c r="N291" s="31">
        <v>0.75</v>
      </c>
      <c r="O291" s="14">
        <f>IFERROR(VLOOKUP($C291,'site totals'!$J$2:$K$607,2,FALSE),1)</f>
        <v>50070.103799999997</v>
      </c>
      <c r="P291" s="32" t="s">
        <v>91</v>
      </c>
      <c r="Q291" s="12">
        <v>0.1571985766</v>
      </c>
      <c r="R291" s="29">
        <v>0.09</v>
      </c>
      <c r="S291" s="2">
        <f>IF($A291="site","",MIN(VLOOKUP($P291,margin_ranges!$A$5:$D$10,4,FALSE)/100,$Q291))</f>
        <v>0.1571985766</v>
      </c>
      <c r="T291" s="6">
        <f>IF(A291="placement",$J291*MIN($Q291,$S291),"")</f>
        <v>13.8334747408</v>
      </c>
      <c r="U291" s="6">
        <f>IF($A291="placement",T291,SUMIF($C$10:$C$6209,$C291,$T$10:$T$6209))</f>
        <v>13.8334747408</v>
      </c>
      <c r="V291" s="34">
        <f t="shared" si="12"/>
        <v>-7.3844589670329697E-2</v>
      </c>
      <c r="W291" s="24"/>
      <c r="X291" s="2" t="str">
        <f>IFERROR(MIN(VLOOKUP($W291,margin_ranges!$A$5:$D$10,4,FALSE),$Q291*100)/100,"")</f>
        <v/>
      </c>
      <c r="Y291" s="6">
        <f t="shared" si="15"/>
        <v>13.8334747408</v>
      </c>
      <c r="Z291" s="6">
        <f>IF($A291="placement",Y291,SUMIF($C$10:$C$6209,$C291,$Y$10:$Y$6209))</f>
        <v>13.8334747408</v>
      </c>
      <c r="AA291" s="29">
        <f t="shared" si="16"/>
        <v>-7.3844589670329697E-2</v>
      </c>
    </row>
    <row r="292" spans="1:27" hidden="1" x14ac:dyDescent="0.3">
      <c r="A292" s="8" t="s">
        <v>17</v>
      </c>
      <c r="B292" s="8" t="s">
        <v>7363</v>
      </c>
      <c r="C292" s="8" t="s">
        <v>7364</v>
      </c>
      <c r="D292" s="8" t="s">
        <v>7623</v>
      </c>
      <c r="E292" s="8" t="s">
        <v>7624</v>
      </c>
      <c r="F292" s="29">
        <v>0.25</v>
      </c>
      <c r="G292" s="29">
        <v>1</v>
      </c>
      <c r="H292" s="30">
        <v>187.47810000000001</v>
      </c>
      <c r="I292" s="30">
        <v>65.454899999999995</v>
      </c>
      <c r="J292" s="14">
        <v>2093</v>
      </c>
      <c r="K292" s="14">
        <v>523</v>
      </c>
      <c r="L292" s="12">
        <v>0.34910000000000002</v>
      </c>
      <c r="M292" s="7">
        <v>1.0659396999999999</v>
      </c>
      <c r="N292" s="31">
        <v>0.7</v>
      </c>
      <c r="O292" s="14">
        <f>IFERROR(VLOOKUP($C292,'site totals'!$J$2:$K$607,2,FALSE),1)</f>
        <v>50070.103799999997</v>
      </c>
      <c r="P292" s="32" t="s">
        <v>91</v>
      </c>
      <c r="Q292" s="12">
        <v>0.34330244209999999</v>
      </c>
      <c r="R292" s="29">
        <v>0.25</v>
      </c>
      <c r="S292" s="2">
        <f>IF($A292="site","",MIN(VLOOKUP($P292,margin_ranges!$A$5:$D$10,4,FALSE)/100,$Q292))</f>
        <v>0.29749999999999999</v>
      </c>
      <c r="T292" s="6">
        <f>IF(A292="placement",$J292*MIN($Q292,$S292),"")</f>
        <v>622.66750000000002</v>
      </c>
      <c r="U292" s="6">
        <f>IF($A292="placement",T292,SUMIF($C$10:$C$6209,$C292,$T$10:$T$6209))</f>
        <v>622.66750000000002</v>
      </c>
      <c r="V292" s="34">
        <f t="shared" si="12"/>
        <v>-6.3333333333333353E-2</v>
      </c>
      <c r="W292" s="24"/>
      <c r="X292" s="2" t="str">
        <f>IFERROR(MIN(VLOOKUP($W292,margin_ranges!$A$5:$D$10,4,FALSE),$Q292*100)/100,"")</f>
        <v/>
      </c>
      <c r="Y292" s="6">
        <f t="shared" si="15"/>
        <v>622.66750000000002</v>
      </c>
      <c r="Z292" s="6">
        <f>IF($A292="placement",Y292,SUMIF($C$10:$C$6209,$C292,$Y$10:$Y$6209))</f>
        <v>622.66750000000002</v>
      </c>
      <c r="AA292" s="29">
        <f t="shared" si="16"/>
        <v>-6.3333333333333353E-2</v>
      </c>
    </row>
    <row r="293" spans="1:27" hidden="1" x14ac:dyDescent="0.3">
      <c r="A293" s="8" t="s">
        <v>17</v>
      </c>
      <c r="B293" s="8" t="s">
        <v>7363</v>
      </c>
      <c r="C293" s="8" t="s">
        <v>7364</v>
      </c>
      <c r="D293" s="8" t="s">
        <v>7417</v>
      </c>
      <c r="E293" s="8" t="s">
        <v>7418</v>
      </c>
      <c r="F293" s="29">
        <v>0.149999999999999</v>
      </c>
      <c r="G293" s="29">
        <v>0</v>
      </c>
      <c r="H293" s="30">
        <v>6.1515000000000004</v>
      </c>
      <c r="I293" s="30">
        <v>2.1943999999999999</v>
      </c>
      <c r="J293" s="14">
        <v>30</v>
      </c>
      <c r="K293" s="14">
        <v>3</v>
      </c>
      <c r="L293" s="12">
        <v>0.35670000000000002</v>
      </c>
      <c r="M293" s="7">
        <v>0.45250960000000001</v>
      </c>
      <c r="N293" s="31">
        <v>0.3</v>
      </c>
      <c r="O293" s="14">
        <f>IFERROR(VLOOKUP($C293,'site totals'!$J$2:$K$607,2,FALSE),1)</f>
        <v>50070.103799999997</v>
      </c>
      <c r="P293" s="32" t="s">
        <v>94</v>
      </c>
      <c r="Q293" s="12">
        <v>0.33703064310000003</v>
      </c>
      <c r="R293" s="29">
        <v>0.15</v>
      </c>
      <c r="S293" s="2">
        <f>IF($A293="site","",MIN(VLOOKUP($P293,margin_ranges!$A$5:$D$10,4,FALSE)/100,$Q293))</f>
        <v>0.19750000000000001</v>
      </c>
      <c r="T293" s="6">
        <f>IF(A293="placement",$J293*MIN($Q293,$S293),"")</f>
        <v>5.9250000000000007</v>
      </c>
      <c r="U293" s="6">
        <f>IF($A293="placement",T293,SUMIF($C$10:$C$6209,$C293,$T$10:$T$6209))</f>
        <v>5.9250000000000007</v>
      </c>
      <c r="V293" s="34">
        <f t="shared" si="12"/>
        <v>-5.5882352941176494E-2</v>
      </c>
      <c r="W293" s="24"/>
      <c r="X293" s="2" t="str">
        <f>IFERROR(MIN(VLOOKUP($W293,margin_ranges!$A$5:$D$10,4,FALSE),$Q293*100)/100,"")</f>
        <v/>
      </c>
      <c r="Y293" s="6">
        <f t="shared" si="15"/>
        <v>5.9250000000000007</v>
      </c>
      <c r="Z293" s="6">
        <f>IF($A293="placement",Y293,SUMIF($C$10:$C$6209,$C293,$Y$10:$Y$6209))</f>
        <v>5.9250000000000007</v>
      </c>
      <c r="AA293" s="29">
        <f t="shared" si="16"/>
        <v>-5.5882352941176494E-2</v>
      </c>
    </row>
    <row r="294" spans="1:27" hidden="1" x14ac:dyDescent="0.3">
      <c r="A294" s="8" t="s">
        <v>17</v>
      </c>
      <c r="B294" s="8" t="s">
        <v>7363</v>
      </c>
      <c r="C294" s="8" t="s">
        <v>7364</v>
      </c>
      <c r="D294" s="8" t="s">
        <v>7385</v>
      </c>
      <c r="E294" s="8" t="s">
        <v>7386</v>
      </c>
      <c r="F294" s="29">
        <v>0.15</v>
      </c>
      <c r="G294" s="29">
        <v>0</v>
      </c>
      <c r="H294" s="30">
        <v>11.9177</v>
      </c>
      <c r="I294" s="30">
        <v>2.7027000000000001</v>
      </c>
      <c r="J294" s="14">
        <v>112</v>
      </c>
      <c r="K294" s="14">
        <v>11</v>
      </c>
      <c r="L294" s="12">
        <v>0.2268</v>
      </c>
      <c r="M294" s="7">
        <v>1.3839949300000001</v>
      </c>
      <c r="N294" s="31">
        <v>0.8</v>
      </c>
      <c r="O294" s="14">
        <f>IFERROR(VLOOKUP($C294,'site totals'!$J$2:$K$607,2,FALSE),1)</f>
        <v>50070.103799999997</v>
      </c>
      <c r="P294" s="32" t="s">
        <v>94</v>
      </c>
      <c r="Q294" s="12">
        <v>0.42196319859999998</v>
      </c>
      <c r="R294" s="29">
        <v>0.15</v>
      </c>
      <c r="S294" s="2">
        <f>IF($A294="site","",MIN(VLOOKUP($P294,margin_ranges!$A$5:$D$10,4,FALSE)/100,$Q294))</f>
        <v>0.19750000000000001</v>
      </c>
      <c r="T294" s="6">
        <f>IF(A294="placement",$J294*MIN($Q294,$S294),"")</f>
        <v>22.12</v>
      </c>
      <c r="U294" s="6">
        <f>IF($A294="placement",T294,SUMIF($C$10:$C$6209,$C294,$T$10:$T$6209))</f>
        <v>22.12</v>
      </c>
      <c r="V294" s="34">
        <f t="shared" si="12"/>
        <v>-5.5882352941176494E-2</v>
      </c>
      <c r="W294" s="24"/>
      <c r="X294" s="2" t="str">
        <f>IFERROR(MIN(VLOOKUP($W294,margin_ranges!$A$5:$D$10,4,FALSE),$Q294*100)/100,"")</f>
        <v/>
      </c>
      <c r="Y294" s="6">
        <f t="shared" si="15"/>
        <v>22.12</v>
      </c>
      <c r="Z294" s="6">
        <f>IF($A294="placement",Y294,SUMIF($C$10:$C$6209,$C294,$Y$10:$Y$6209))</f>
        <v>22.12</v>
      </c>
      <c r="AA294" s="29">
        <f t="shared" si="16"/>
        <v>-5.5882352941176494E-2</v>
      </c>
    </row>
    <row r="295" spans="1:27" hidden="1" x14ac:dyDescent="0.3">
      <c r="A295" s="8" t="s">
        <v>17</v>
      </c>
      <c r="B295" s="8" t="s">
        <v>7363</v>
      </c>
      <c r="C295" s="8" t="s">
        <v>7364</v>
      </c>
      <c r="D295" s="8" t="s">
        <v>7369</v>
      </c>
      <c r="E295" s="8" t="s">
        <v>7370</v>
      </c>
      <c r="F295" s="29">
        <v>0.15</v>
      </c>
      <c r="G295" s="29">
        <v>0</v>
      </c>
      <c r="H295" s="30">
        <v>20.517399999999999</v>
      </c>
      <c r="I295" s="30">
        <v>4.1277999999999997</v>
      </c>
      <c r="J295" s="14">
        <v>128</v>
      </c>
      <c r="K295" s="14">
        <v>14</v>
      </c>
      <c r="L295" s="12">
        <v>0.20119999999999999</v>
      </c>
      <c r="M295" s="7">
        <v>1.03721123</v>
      </c>
      <c r="N295" s="31">
        <v>0.8</v>
      </c>
      <c r="O295" s="14">
        <f>IFERROR(VLOOKUP($C295,'site totals'!$J$2:$K$607,2,FALSE),1)</f>
        <v>50070.103799999997</v>
      </c>
      <c r="P295" s="32" t="s">
        <v>94</v>
      </c>
      <c r="Q295" s="12">
        <v>0.22870098799999999</v>
      </c>
      <c r="R295" s="29">
        <v>0.15</v>
      </c>
      <c r="S295" s="2">
        <f>IF($A295="site","",MIN(VLOOKUP($P295,margin_ranges!$A$5:$D$10,4,FALSE)/100,$Q295))</f>
        <v>0.19750000000000001</v>
      </c>
      <c r="T295" s="6">
        <f>IF(A295="placement",$J295*MIN($Q295,$S295),"")</f>
        <v>25.28</v>
      </c>
      <c r="U295" s="6">
        <f>IF($A295="placement",T295,SUMIF($C$10:$C$6209,$C295,$T$10:$T$6209))</f>
        <v>25.28</v>
      </c>
      <c r="V295" s="34">
        <f t="shared" si="12"/>
        <v>-5.5882352941176494E-2</v>
      </c>
      <c r="W295" s="24"/>
      <c r="X295" s="2" t="str">
        <f>IFERROR(MIN(VLOOKUP($W295,margin_ranges!$A$5:$D$10,4,FALSE),$Q295*100)/100,"")</f>
        <v/>
      </c>
      <c r="Y295" s="6">
        <f t="shared" si="15"/>
        <v>25.28</v>
      </c>
      <c r="Z295" s="6">
        <f>IF($A295="placement",Y295,SUMIF($C$10:$C$6209,$C295,$Y$10:$Y$6209))</f>
        <v>25.28</v>
      </c>
      <c r="AA295" s="29">
        <f t="shared" si="16"/>
        <v>-5.5882352941176494E-2</v>
      </c>
    </row>
    <row r="296" spans="1:27" hidden="1" x14ac:dyDescent="0.3">
      <c r="A296" s="8" t="s">
        <v>17</v>
      </c>
      <c r="B296" s="8" t="s">
        <v>7363</v>
      </c>
      <c r="C296" s="8" t="s">
        <v>7364</v>
      </c>
      <c r="D296" s="8" t="s">
        <v>7495</v>
      </c>
      <c r="E296" s="8" t="s">
        <v>7496</v>
      </c>
      <c r="F296" s="29">
        <v>0.149999999999999</v>
      </c>
      <c r="G296" s="29">
        <v>1</v>
      </c>
      <c r="H296" s="30">
        <v>82.624099999999999</v>
      </c>
      <c r="I296" s="30">
        <v>18.048100000000002</v>
      </c>
      <c r="J296" s="14">
        <v>922</v>
      </c>
      <c r="K296" s="14">
        <v>97</v>
      </c>
      <c r="L296" s="12">
        <v>0.21840000000000001</v>
      </c>
      <c r="M296" s="7">
        <v>1.70274306</v>
      </c>
      <c r="N296" s="31">
        <v>1.3</v>
      </c>
      <c r="O296" s="14">
        <f>IFERROR(VLOOKUP($C296,'site totals'!$J$2:$K$607,2,FALSE),1)</f>
        <v>50070.103799999997</v>
      </c>
      <c r="P296" s="32" t="s">
        <v>94</v>
      </c>
      <c r="Q296" s="12">
        <v>0.2365260324</v>
      </c>
      <c r="R296" s="29">
        <v>0.15</v>
      </c>
      <c r="S296" s="2">
        <f>IF($A296="site","",MIN(VLOOKUP($P296,margin_ranges!$A$5:$D$10,4,FALSE)/100,$Q296))</f>
        <v>0.19750000000000001</v>
      </c>
      <c r="T296" s="6">
        <f>IF(A296="placement",$J296*MIN($Q296,$S296),"")</f>
        <v>182.095</v>
      </c>
      <c r="U296" s="6">
        <f>IF($A296="placement",T296,SUMIF($C$10:$C$6209,$C296,$T$10:$T$6209))</f>
        <v>182.095</v>
      </c>
      <c r="V296" s="34">
        <f t="shared" si="12"/>
        <v>-5.5882352941176383E-2</v>
      </c>
      <c r="W296" s="24"/>
      <c r="X296" s="2" t="str">
        <f>IFERROR(MIN(VLOOKUP($W296,margin_ranges!$A$5:$D$10,4,FALSE),$Q296*100)/100,"")</f>
        <v/>
      </c>
      <c r="Y296" s="6">
        <f t="shared" si="15"/>
        <v>182.095</v>
      </c>
      <c r="Z296" s="6">
        <f>IF($A296="placement",Y296,SUMIF($C$10:$C$6209,$C296,$Y$10:$Y$6209))</f>
        <v>182.095</v>
      </c>
      <c r="AA296" s="29">
        <f t="shared" si="16"/>
        <v>-5.5882352941176383E-2</v>
      </c>
    </row>
    <row r="297" spans="1:27" hidden="1" x14ac:dyDescent="0.3">
      <c r="A297" s="8" t="s">
        <v>17</v>
      </c>
      <c r="B297" s="8" t="s">
        <v>7363</v>
      </c>
      <c r="C297" s="8" t="s">
        <v>7364</v>
      </c>
      <c r="D297" s="8" t="s">
        <v>7639</v>
      </c>
      <c r="E297" s="8" t="s">
        <v>7640</v>
      </c>
      <c r="F297" s="29">
        <v>0.25</v>
      </c>
      <c r="G297" s="29">
        <v>1</v>
      </c>
      <c r="H297" s="30">
        <v>164.70140000000001</v>
      </c>
      <c r="I297" s="30">
        <v>26.106100000000001</v>
      </c>
      <c r="J297" s="14">
        <v>823</v>
      </c>
      <c r="K297" s="14">
        <v>205</v>
      </c>
      <c r="L297" s="12">
        <v>0.1585</v>
      </c>
      <c r="M297" s="7">
        <v>1.0506135700000001</v>
      </c>
      <c r="N297" s="31">
        <v>0.75</v>
      </c>
      <c r="O297" s="14">
        <f>IFERROR(VLOOKUP($C297,'site totals'!$J$2:$K$607,2,FALSE),1)</f>
        <v>50070.103799999997</v>
      </c>
      <c r="P297" s="32" t="s">
        <v>161</v>
      </c>
      <c r="Q297" s="12">
        <v>0.28613143530000001</v>
      </c>
      <c r="R297" s="29">
        <v>0.25</v>
      </c>
      <c r="S297" s="2">
        <f>IF($A297="site","",MIN(VLOOKUP($P297,margin_ranges!$A$5:$D$10,4,FALSE)/100,$Q297))</f>
        <v>0.28613143530000001</v>
      </c>
      <c r="T297" s="6">
        <f>IF(A297="placement",$J297*MIN($Q297,$S297),"")</f>
        <v>235.4861712519</v>
      </c>
      <c r="U297" s="6">
        <f>IF($A297="placement",T297,SUMIF($C$10:$C$6209,$C297,$T$10:$T$6209))</f>
        <v>235.4861712519</v>
      </c>
      <c r="V297" s="34">
        <f t="shared" si="12"/>
        <v>-4.817524706666676E-2</v>
      </c>
      <c r="W297" s="24"/>
      <c r="X297" s="2" t="str">
        <f>IFERROR(MIN(VLOOKUP($W297,margin_ranges!$A$5:$D$10,4,FALSE),$Q297*100)/100,"")</f>
        <v/>
      </c>
      <c r="Y297" s="6">
        <f t="shared" si="15"/>
        <v>235.4861712519</v>
      </c>
      <c r="Z297" s="6">
        <f>IF($A297="placement",Y297,SUMIF($C$10:$C$6209,$C297,$Y$10:$Y$6209))</f>
        <v>235.4861712519</v>
      </c>
      <c r="AA297" s="29">
        <f t="shared" si="16"/>
        <v>-4.817524706666676E-2</v>
      </c>
    </row>
    <row r="298" spans="1:27" hidden="1" x14ac:dyDescent="0.3">
      <c r="A298" s="8" t="s">
        <v>17</v>
      </c>
      <c r="B298" s="8" t="s">
        <v>7363</v>
      </c>
      <c r="C298" s="8" t="s">
        <v>7364</v>
      </c>
      <c r="D298" s="8" t="s">
        <v>12169</v>
      </c>
      <c r="E298" s="8" t="s">
        <v>12170</v>
      </c>
      <c r="F298" s="29">
        <v>0.25</v>
      </c>
      <c r="G298" s="29">
        <v>0</v>
      </c>
      <c r="H298" s="30">
        <v>13.2484</v>
      </c>
      <c r="I298" s="30">
        <v>7.4542999999999999</v>
      </c>
      <c r="J298" s="14">
        <v>313</v>
      </c>
      <c r="K298" s="14">
        <v>78</v>
      </c>
      <c r="L298" s="12">
        <v>0.56269999999999998</v>
      </c>
      <c r="M298" s="7">
        <v>1.39876964</v>
      </c>
      <c r="N298" s="31">
        <v>1</v>
      </c>
      <c r="O298" s="14">
        <f>IFERROR(VLOOKUP($C298,'site totals'!$J$2:$K$607,2,FALSE),1)</f>
        <v>50070.103799999997</v>
      </c>
      <c r="P298" s="32" t="s">
        <v>22</v>
      </c>
      <c r="Q298" s="12">
        <v>0.28508600070000001</v>
      </c>
      <c r="R298" s="29">
        <v>0.25</v>
      </c>
      <c r="S298" s="2">
        <f>IF($A298="site","",MIN(VLOOKUP($P298,margin_ranges!$A$5:$D$10,4,FALSE)/100,$Q298))</f>
        <v>0.28508600070000001</v>
      </c>
      <c r="T298" s="6">
        <f>IF(A298="placement",$J298*MIN($Q298,$S298),"")</f>
        <v>89.23191821910001</v>
      </c>
      <c r="U298" s="6">
        <f>IF($A298="placement",T298,SUMIF($C$10:$C$6209,$C298,$T$10:$T$6209))</f>
        <v>89.23191821910001</v>
      </c>
      <c r="V298" s="34">
        <f t="shared" si="12"/>
        <v>-4.6781334266666752E-2</v>
      </c>
      <c r="W298" s="24"/>
      <c r="X298" s="2" t="str">
        <f>IFERROR(MIN(VLOOKUP($W298,margin_ranges!$A$5:$D$10,4,FALSE),$Q298*100)/100,"")</f>
        <v/>
      </c>
      <c r="Y298" s="6">
        <f t="shared" si="15"/>
        <v>89.23191821910001</v>
      </c>
      <c r="Z298" s="6">
        <f>IF($A298="placement",Y298,SUMIF($C$10:$C$6209,$C298,$Y$10:$Y$6209))</f>
        <v>89.23191821910001</v>
      </c>
      <c r="AA298" s="29">
        <f t="shared" si="16"/>
        <v>-4.6781334266666752E-2</v>
      </c>
    </row>
    <row r="299" spans="1:27" hidden="1" x14ac:dyDescent="0.3">
      <c r="A299" s="8" t="s">
        <v>17</v>
      </c>
      <c r="B299" s="8" t="s">
        <v>7363</v>
      </c>
      <c r="C299" s="8" t="s">
        <v>7364</v>
      </c>
      <c r="D299" s="8" t="s">
        <v>12165</v>
      </c>
      <c r="E299" s="8" t="s">
        <v>12166</v>
      </c>
      <c r="F299" s="29">
        <v>0.25</v>
      </c>
      <c r="G299" s="29">
        <v>0</v>
      </c>
      <c r="H299" s="30">
        <v>10.9268</v>
      </c>
      <c r="I299" s="30">
        <v>5.6963999999999997</v>
      </c>
      <c r="J299" s="14">
        <v>238</v>
      </c>
      <c r="K299" s="14">
        <v>59</v>
      </c>
      <c r="L299" s="12">
        <v>0.52129999999999999</v>
      </c>
      <c r="M299" s="7">
        <v>1.39242624</v>
      </c>
      <c r="N299" s="31">
        <v>1</v>
      </c>
      <c r="O299" s="14">
        <f>IFERROR(VLOOKUP($C299,'site totals'!$J$2:$K$607,2,FALSE),1)</f>
        <v>50070.103799999997</v>
      </c>
      <c r="P299" s="32" t="s">
        <v>22</v>
      </c>
      <c r="Q299" s="12">
        <v>0.28182910290000002</v>
      </c>
      <c r="R299" s="29">
        <v>0.25</v>
      </c>
      <c r="S299" s="2">
        <f>IF($A299="site","",MIN(VLOOKUP($P299,margin_ranges!$A$5:$D$10,4,FALSE)/100,$Q299))</f>
        <v>0.28182910290000002</v>
      </c>
      <c r="T299" s="6">
        <f>IF(A299="placement",$J299*MIN($Q299,$S299),"")</f>
        <v>67.075326490199998</v>
      </c>
      <c r="U299" s="6">
        <f>IF($A299="placement",T299,SUMIF($C$10:$C$6209,$C299,$T$10:$T$6209))</f>
        <v>67.075326490199998</v>
      </c>
      <c r="V299" s="34">
        <f t="shared" si="12"/>
        <v>-4.2438803866666541E-2</v>
      </c>
      <c r="W299" s="24"/>
      <c r="X299" s="2" t="str">
        <f>IFERROR(MIN(VLOOKUP($W299,margin_ranges!$A$5:$D$10,4,FALSE),$Q299*100)/100,"")</f>
        <v/>
      </c>
      <c r="Y299" s="6">
        <f t="shared" si="15"/>
        <v>67.075326490199998</v>
      </c>
      <c r="Z299" s="6">
        <f>IF($A299="placement",Y299,SUMIF($C$10:$C$6209,$C299,$Y$10:$Y$6209))</f>
        <v>67.075326490199998</v>
      </c>
      <c r="AA299" s="29">
        <f t="shared" si="16"/>
        <v>-4.2438803866666541E-2</v>
      </c>
    </row>
    <row r="300" spans="1:27" hidden="1" x14ac:dyDescent="0.3">
      <c r="A300" s="8" t="s">
        <v>17</v>
      </c>
      <c r="B300" s="8" t="s">
        <v>7363</v>
      </c>
      <c r="C300" s="8" t="s">
        <v>7364</v>
      </c>
      <c r="D300" s="8" t="s">
        <v>12181</v>
      </c>
      <c r="E300" s="8" t="s">
        <v>12182</v>
      </c>
      <c r="F300" s="29">
        <v>0.25</v>
      </c>
      <c r="G300" s="29">
        <v>0</v>
      </c>
      <c r="H300" s="30">
        <v>7.9020000000000001</v>
      </c>
      <c r="I300" s="30">
        <v>3.7793999999999999</v>
      </c>
      <c r="J300" s="14">
        <v>158</v>
      </c>
      <c r="K300" s="14">
        <v>39</v>
      </c>
      <c r="L300" s="12">
        <v>0.4783</v>
      </c>
      <c r="M300" s="7">
        <v>1.3898470999999999</v>
      </c>
      <c r="N300" s="31">
        <v>1</v>
      </c>
      <c r="O300" s="14">
        <f>IFERROR(VLOOKUP($C300,'site totals'!$J$2:$K$607,2,FALSE),1)</f>
        <v>50070.103799999997</v>
      </c>
      <c r="P300" s="32" t="s">
        <v>22</v>
      </c>
      <c r="Q300" s="12">
        <v>0.28049639510000002</v>
      </c>
      <c r="R300" s="29">
        <v>0.25</v>
      </c>
      <c r="S300" s="2">
        <f>IF($A300="site","",MIN(VLOOKUP($P300,margin_ranges!$A$5:$D$10,4,FALSE)/100,$Q300))</f>
        <v>0.28049639510000002</v>
      </c>
      <c r="T300" s="6">
        <f>IF(A300="placement",$J300*MIN($Q300,$S300),"")</f>
        <v>44.318430425800003</v>
      </c>
      <c r="U300" s="6">
        <f>IF($A300="placement",T300,SUMIF($C$10:$C$6209,$C300,$T$10:$T$6209))</f>
        <v>44.318430425800003</v>
      </c>
      <c r="V300" s="34">
        <f t="shared" si="12"/>
        <v>-4.0661860133333394E-2</v>
      </c>
      <c r="W300" s="24"/>
      <c r="X300" s="2" t="str">
        <f>IFERROR(MIN(VLOOKUP($W300,margin_ranges!$A$5:$D$10,4,FALSE),$Q300*100)/100,"")</f>
        <v/>
      </c>
      <c r="Y300" s="6">
        <f t="shared" si="15"/>
        <v>44.318430425800003</v>
      </c>
      <c r="Z300" s="6">
        <f>IF($A300="placement",Y300,SUMIF($C$10:$C$6209,$C300,$Y$10:$Y$6209))</f>
        <v>44.318430425800003</v>
      </c>
      <c r="AA300" s="29">
        <f t="shared" si="16"/>
        <v>-4.0661860133333394E-2</v>
      </c>
    </row>
    <row r="301" spans="1:27" hidden="1" x14ac:dyDescent="0.3">
      <c r="A301" s="8" t="s">
        <v>17</v>
      </c>
      <c r="B301" s="8" t="s">
        <v>7363</v>
      </c>
      <c r="C301" s="8" t="s">
        <v>7364</v>
      </c>
      <c r="D301" s="8" t="s">
        <v>7439</v>
      </c>
      <c r="E301" s="8" t="s">
        <v>7440</v>
      </c>
      <c r="F301" s="29">
        <v>0.15</v>
      </c>
      <c r="G301" s="29">
        <v>1</v>
      </c>
      <c r="H301" s="30">
        <v>41.527099999999997</v>
      </c>
      <c r="I301" s="30">
        <v>8.1227</v>
      </c>
      <c r="J301" s="14">
        <v>298</v>
      </c>
      <c r="K301" s="14">
        <v>44</v>
      </c>
      <c r="L301" s="12">
        <v>0.1956</v>
      </c>
      <c r="M301" s="7">
        <v>1.2235275000000001</v>
      </c>
      <c r="N301" s="31">
        <v>1</v>
      </c>
      <c r="O301" s="14">
        <f>IFERROR(VLOOKUP($C301,'site totals'!$J$2:$K$607,2,FALSE),1)</f>
        <v>50070.103799999997</v>
      </c>
      <c r="P301" s="32" t="s">
        <v>91</v>
      </c>
      <c r="Q301" s="12">
        <v>0.18269102919999999</v>
      </c>
      <c r="R301" s="29">
        <v>0.15</v>
      </c>
      <c r="S301" s="2">
        <f>IF($A301="site","",MIN(VLOOKUP($P301,margin_ranges!$A$5:$D$10,4,FALSE)/100,$Q301))</f>
        <v>0.18269102919999999</v>
      </c>
      <c r="T301" s="6">
        <f>IF(A301="placement",$J301*MIN($Q301,$S301),"")</f>
        <v>54.441926701599996</v>
      </c>
      <c r="U301" s="6">
        <f>IF($A301="placement",T301,SUMIF($C$10:$C$6209,$C301,$T$10:$T$6209))</f>
        <v>54.441926701599996</v>
      </c>
      <c r="V301" s="34">
        <f t="shared" si="12"/>
        <v>-3.8460034352940986E-2</v>
      </c>
      <c r="W301" s="24"/>
      <c r="X301" s="2" t="str">
        <f>IFERROR(MIN(VLOOKUP($W301,margin_ranges!$A$5:$D$10,4,FALSE),$Q301*100)/100,"")</f>
        <v/>
      </c>
      <c r="Y301" s="6">
        <f t="shared" si="15"/>
        <v>54.441926701599996</v>
      </c>
      <c r="Z301" s="6">
        <f>IF($A301="placement",Y301,SUMIF($C$10:$C$6209,$C301,$Y$10:$Y$6209))</f>
        <v>54.441926701599996</v>
      </c>
      <c r="AA301" s="29">
        <f t="shared" si="16"/>
        <v>-3.8460034352940986E-2</v>
      </c>
    </row>
    <row r="302" spans="1:27" hidden="1" x14ac:dyDescent="0.3">
      <c r="A302" s="8" t="s">
        <v>17</v>
      </c>
      <c r="B302" s="8" t="s">
        <v>7363</v>
      </c>
      <c r="C302" s="8" t="s">
        <v>7364</v>
      </c>
      <c r="D302" s="8" t="s">
        <v>7457</v>
      </c>
      <c r="E302" s="8" t="s">
        <v>7458</v>
      </c>
      <c r="F302" s="29">
        <v>0.15</v>
      </c>
      <c r="G302" s="29">
        <v>1</v>
      </c>
      <c r="H302" s="30">
        <v>71.953500000000005</v>
      </c>
      <c r="I302" s="30">
        <v>10.8522</v>
      </c>
      <c r="J302" s="14">
        <v>235</v>
      </c>
      <c r="K302" s="14">
        <v>35</v>
      </c>
      <c r="L302" s="12">
        <v>0.15079999999999999</v>
      </c>
      <c r="M302" s="7">
        <v>0.72176185000000004</v>
      </c>
      <c r="N302" s="31">
        <v>0.6</v>
      </c>
      <c r="O302" s="14">
        <f>IFERROR(VLOOKUP($C302,'site totals'!$J$2:$K$607,2,FALSE),1)</f>
        <v>50070.103799999997</v>
      </c>
      <c r="P302" s="32" t="s">
        <v>91</v>
      </c>
      <c r="Q302" s="12">
        <v>0.16870087</v>
      </c>
      <c r="R302" s="29">
        <v>0.15</v>
      </c>
      <c r="S302" s="2">
        <f>IF($A302="site","",MIN(VLOOKUP($P302,margin_ranges!$A$5:$D$10,4,FALSE)/100,$Q302))</f>
        <v>0.16870087</v>
      </c>
      <c r="T302" s="6">
        <f>IF(A302="placement",$J302*MIN($Q302,$S302),"")</f>
        <v>39.644704449999999</v>
      </c>
      <c r="U302" s="6">
        <f>IF($A302="placement",T302,SUMIF($C$10:$C$6209,$C302,$T$10:$T$6209))</f>
        <v>39.644704449999999</v>
      </c>
      <c r="V302" s="34">
        <f t="shared" si="12"/>
        <v>-2.2001023529411801E-2</v>
      </c>
      <c r="W302" s="24"/>
      <c r="X302" s="2" t="str">
        <f>IFERROR(MIN(VLOOKUP($W302,margin_ranges!$A$5:$D$10,4,FALSE),$Q302*100)/100,"")</f>
        <v/>
      </c>
      <c r="Y302" s="6">
        <f t="shared" si="15"/>
        <v>39.644704449999999</v>
      </c>
      <c r="Z302" s="6">
        <f>IF($A302="placement",Y302,SUMIF($C$10:$C$6209,$C302,$Y$10:$Y$6209))</f>
        <v>39.644704449999999</v>
      </c>
      <c r="AA302" s="29">
        <f t="shared" si="16"/>
        <v>-2.2001023529411801E-2</v>
      </c>
    </row>
    <row r="303" spans="1:27" hidden="1" x14ac:dyDescent="0.3">
      <c r="A303" s="8" t="s">
        <v>17</v>
      </c>
      <c r="B303" s="8" t="s">
        <v>7363</v>
      </c>
      <c r="C303" s="8" t="s">
        <v>7364</v>
      </c>
      <c r="D303" s="8" t="s">
        <v>7371</v>
      </c>
      <c r="E303" s="8" t="s">
        <v>7372</v>
      </c>
      <c r="F303" s="29">
        <v>0.15</v>
      </c>
      <c r="G303" s="29">
        <v>0</v>
      </c>
      <c r="H303" s="30">
        <v>34.021599999999999</v>
      </c>
      <c r="I303" s="30">
        <v>5.0705999999999998</v>
      </c>
      <c r="J303" s="14">
        <v>183</v>
      </c>
      <c r="K303" s="14">
        <v>21</v>
      </c>
      <c r="L303" s="12">
        <v>0.14899999999999999</v>
      </c>
      <c r="M303" s="7">
        <v>1.2001859500000001</v>
      </c>
      <c r="N303" s="31">
        <v>1</v>
      </c>
      <c r="O303" s="14">
        <f>IFERROR(VLOOKUP($C303,'site totals'!$J$2:$K$607,2,FALSE),1)</f>
        <v>50070.103799999997</v>
      </c>
      <c r="P303" s="32" t="s">
        <v>94</v>
      </c>
      <c r="Q303" s="12">
        <v>0.16679577649999999</v>
      </c>
      <c r="R303" s="29">
        <v>0.15</v>
      </c>
      <c r="S303" s="2">
        <f>IF($A303="site","",MIN(VLOOKUP($P303,margin_ranges!$A$5:$D$10,4,FALSE)/100,$Q303))</f>
        <v>0.16679577649999999</v>
      </c>
      <c r="T303" s="6">
        <f>IF(A303="placement",$J303*MIN($Q303,$S303),"")</f>
        <v>30.523627099499997</v>
      </c>
      <c r="U303" s="6">
        <f>IF($A303="placement",T303,SUMIF($C$10:$C$6209,$C303,$T$10:$T$6209))</f>
        <v>30.523627099499997</v>
      </c>
      <c r="V303" s="34">
        <f t="shared" si="12"/>
        <v>-1.9759737058823501E-2</v>
      </c>
      <c r="W303" s="24"/>
      <c r="X303" s="2" t="str">
        <f>IFERROR(MIN(VLOOKUP($W303,margin_ranges!$A$5:$D$10,4,FALSE),$Q303*100)/100,"")</f>
        <v/>
      </c>
      <c r="Y303" s="6">
        <f t="shared" si="15"/>
        <v>30.523627099499997</v>
      </c>
      <c r="Z303" s="6">
        <f>IF($A303="placement",Y303,SUMIF($C$10:$C$6209,$C303,$Y$10:$Y$6209))</f>
        <v>30.523627099499997</v>
      </c>
      <c r="AA303" s="29">
        <f t="shared" si="16"/>
        <v>-1.9759737058823501E-2</v>
      </c>
    </row>
    <row r="304" spans="1:27" hidden="1" x14ac:dyDescent="0.3">
      <c r="A304" s="8" t="s">
        <v>17</v>
      </c>
      <c r="B304" s="8" t="s">
        <v>7363</v>
      </c>
      <c r="C304" s="8" t="s">
        <v>7364</v>
      </c>
      <c r="D304" s="8" t="s">
        <v>7373</v>
      </c>
      <c r="E304" s="8" t="s">
        <v>7374</v>
      </c>
      <c r="F304" s="29">
        <v>0.189999999999999</v>
      </c>
      <c r="G304" s="29">
        <v>0</v>
      </c>
      <c r="H304" s="30">
        <v>2.5996000000000001</v>
      </c>
      <c r="I304" s="30">
        <v>0.74539999999999995</v>
      </c>
      <c r="J304" s="14">
        <v>56</v>
      </c>
      <c r="K304" s="14">
        <v>8</v>
      </c>
      <c r="L304" s="12">
        <v>0.28670000000000001</v>
      </c>
      <c r="M304" s="7">
        <v>2.5148251099999999</v>
      </c>
      <c r="N304" s="31">
        <v>2</v>
      </c>
      <c r="O304" s="14">
        <f>IFERROR(VLOOKUP($C304,'site totals'!$J$2:$K$607,2,FALSE),1)</f>
        <v>50070.103799999997</v>
      </c>
      <c r="P304" s="32" t="s">
        <v>91</v>
      </c>
      <c r="Q304" s="12">
        <v>0.204716068</v>
      </c>
      <c r="R304" s="29">
        <v>0.19</v>
      </c>
      <c r="S304" s="2">
        <f>IF($A304="site","",MIN(VLOOKUP($P304,margin_ranges!$A$5:$D$10,4,FALSE)/100,$Q304))</f>
        <v>0.204716068</v>
      </c>
      <c r="T304" s="6">
        <f>IF(A304="placement",$J304*MIN($Q304,$S304),"")</f>
        <v>11.464099808</v>
      </c>
      <c r="U304" s="6">
        <f>IF($A304="placement",T304,SUMIF($C$10:$C$6209,$C304,$T$10:$T$6209))</f>
        <v>11.464099808</v>
      </c>
      <c r="V304" s="34">
        <f t="shared" si="12"/>
        <v>-1.8167985185185143E-2</v>
      </c>
      <c r="W304" s="24"/>
      <c r="X304" s="2" t="str">
        <f>IFERROR(MIN(VLOOKUP($W304,margin_ranges!$A$5:$D$10,4,FALSE),$Q304*100)/100,"")</f>
        <v/>
      </c>
      <c r="Y304" s="6">
        <f t="shared" si="15"/>
        <v>11.464099808</v>
      </c>
      <c r="Z304" s="6">
        <f>IF($A304="placement",Y304,SUMIF($C$10:$C$6209,$C304,$Y$10:$Y$6209))</f>
        <v>11.464099808</v>
      </c>
      <c r="AA304" s="29">
        <f t="shared" si="16"/>
        <v>-1.8167985185185143E-2</v>
      </c>
    </row>
    <row r="305" spans="1:27" hidden="1" x14ac:dyDescent="0.3">
      <c r="A305" s="8" t="s">
        <v>17</v>
      </c>
      <c r="B305" s="8" t="s">
        <v>7363</v>
      </c>
      <c r="C305" s="8" t="s">
        <v>7364</v>
      </c>
      <c r="D305" s="8" t="s">
        <v>7379</v>
      </c>
      <c r="E305" s="8" t="s">
        <v>7380</v>
      </c>
      <c r="F305" s="29">
        <v>0.25</v>
      </c>
      <c r="G305" s="29">
        <v>1</v>
      </c>
      <c r="H305" s="30">
        <v>54.834600000000002</v>
      </c>
      <c r="I305" s="30">
        <v>9.9931999999999999</v>
      </c>
      <c r="J305" s="14">
        <v>325</v>
      </c>
      <c r="K305" s="14">
        <v>81</v>
      </c>
      <c r="L305" s="12">
        <v>0.1822</v>
      </c>
      <c r="M305" s="7">
        <v>1.0853171800000001</v>
      </c>
      <c r="N305" s="31">
        <v>0.8</v>
      </c>
      <c r="O305" s="14">
        <f>IFERROR(VLOOKUP($C305,'site totals'!$J$2:$K$607,2,FALSE),1)</f>
        <v>50070.103799999997</v>
      </c>
      <c r="P305" s="32" t="s">
        <v>91</v>
      </c>
      <c r="Q305" s="12">
        <v>0.26288829190000002</v>
      </c>
      <c r="R305" s="29">
        <v>0.25</v>
      </c>
      <c r="S305" s="2">
        <f>IF($A305="site","",MIN(VLOOKUP($P305,margin_ranges!$A$5:$D$10,4,FALSE)/100,$Q305))</f>
        <v>0.26288829190000002</v>
      </c>
      <c r="T305" s="6">
        <f>IF(A305="placement",$J305*MIN($Q305,$S305),"")</f>
        <v>85.438694867500004</v>
      </c>
      <c r="U305" s="6">
        <f>IF($A305="placement",T305,SUMIF($C$10:$C$6209,$C305,$T$10:$T$6209))</f>
        <v>85.438694867500004</v>
      </c>
      <c r="V305" s="34">
        <f t="shared" si="12"/>
        <v>-1.7184389199999983E-2</v>
      </c>
      <c r="W305" s="24"/>
      <c r="X305" s="2" t="str">
        <f>IFERROR(MIN(VLOOKUP($W305,margin_ranges!$A$5:$D$10,4,FALSE),$Q305*100)/100,"")</f>
        <v/>
      </c>
      <c r="Y305" s="6">
        <f t="shared" si="15"/>
        <v>85.438694867500004</v>
      </c>
      <c r="Z305" s="6">
        <f>IF($A305="placement",Y305,SUMIF($C$10:$C$6209,$C305,$Y$10:$Y$6209))</f>
        <v>85.438694867500004</v>
      </c>
      <c r="AA305" s="29">
        <f t="shared" si="16"/>
        <v>-1.7184389199999983E-2</v>
      </c>
    </row>
    <row r="306" spans="1:27" hidden="1" x14ac:dyDescent="0.3">
      <c r="A306" s="8" t="s">
        <v>17</v>
      </c>
      <c r="B306" s="8" t="s">
        <v>7363</v>
      </c>
      <c r="C306" s="8" t="s">
        <v>7364</v>
      </c>
      <c r="D306" s="8" t="s">
        <v>7387</v>
      </c>
      <c r="E306" s="8" t="s">
        <v>7388</v>
      </c>
      <c r="F306" s="29">
        <v>0.149999999999999</v>
      </c>
      <c r="G306" s="29">
        <v>1</v>
      </c>
      <c r="H306" s="30">
        <v>113.5802</v>
      </c>
      <c r="I306" s="30">
        <v>12.6944</v>
      </c>
      <c r="J306" s="14">
        <v>342</v>
      </c>
      <c r="K306" s="14">
        <v>35</v>
      </c>
      <c r="L306" s="12">
        <v>0.1118</v>
      </c>
      <c r="M306" s="7">
        <v>0.89775042000000005</v>
      </c>
      <c r="N306" s="31">
        <v>0.75</v>
      </c>
      <c r="O306" s="14">
        <f>IFERROR(VLOOKUP($C306,'site totals'!$J$2:$K$607,2,FALSE),1)</f>
        <v>50070.103799999997</v>
      </c>
      <c r="P306" s="32" t="s">
        <v>94</v>
      </c>
      <c r="Q306" s="12">
        <v>0.16457850199999999</v>
      </c>
      <c r="R306" s="29">
        <v>0.15</v>
      </c>
      <c r="S306" s="2">
        <f>IF($A306="site","",MIN(VLOOKUP($P306,margin_ranges!$A$5:$D$10,4,FALSE)/100,$Q306))</f>
        <v>0.16457850199999999</v>
      </c>
      <c r="T306" s="6">
        <f>IF(A306="placement",$J306*MIN($Q306,$S306),"")</f>
        <v>56.285847683999997</v>
      </c>
      <c r="U306" s="6">
        <f>IF($A306="placement",T306,SUMIF($C$10:$C$6209,$C306,$T$10:$T$6209))</f>
        <v>56.285847683999997</v>
      </c>
      <c r="V306" s="34">
        <f t="shared" si="12"/>
        <v>-1.7151178823529234E-2</v>
      </c>
      <c r="W306" s="24"/>
      <c r="X306" s="2" t="str">
        <f>IFERROR(MIN(VLOOKUP($W306,margin_ranges!$A$5:$D$10,4,FALSE),$Q306*100)/100,"")</f>
        <v/>
      </c>
      <c r="Y306" s="6">
        <f t="shared" si="15"/>
        <v>56.285847683999997</v>
      </c>
      <c r="Z306" s="6">
        <f>IF($A306="placement",Y306,SUMIF($C$10:$C$6209,$C306,$Y$10:$Y$6209))</f>
        <v>56.285847683999997</v>
      </c>
      <c r="AA306" s="29">
        <f t="shared" si="16"/>
        <v>-1.7151178823529234E-2</v>
      </c>
    </row>
    <row r="307" spans="1:27" hidden="1" x14ac:dyDescent="0.3">
      <c r="A307" s="8" t="s">
        <v>17</v>
      </c>
      <c r="B307" s="8" t="s">
        <v>7363</v>
      </c>
      <c r="C307" s="8" t="s">
        <v>7364</v>
      </c>
      <c r="D307" s="8" t="s">
        <v>7615</v>
      </c>
      <c r="E307" s="8" t="s">
        <v>7616</v>
      </c>
      <c r="F307" s="29">
        <v>0.15</v>
      </c>
      <c r="G307" s="29">
        <v>0</v>
      </c>
      <c r="H307" s="30">
        <v>28.7851</v>
      </c>
      <c r="I307" s="30">
        <v>5.4928999999999997</v>
      </c>
      <c r="J307" s="14">
        <v>197</v>
      </c>
      <c r="K307" s="14">
        <v>29</v>
      </c>
      <c r="L307" s="12">
        <v>0.1908</v>
      </c>
      <c r="M307" s="7">
        <v>1.19587522</v>
      </c>
      <c r="N307" s="31">
        <v>1</v>
      </c>
      <c r="O307" s="14">
        <f>IFERROR(VLOOKUP($C307,'site totals'!$J$2:$K$607,2,FALSE),1)</f>
        <v>50070.103799999997</v>
      </c>
      <c r="P307" s="32" t="s">
        <v>91</v>
      </c>
      <c r="Q307" s="12">
        <v>0.16379235349999999</v>
      </c>
      <c r="R307" s="29">
        <v>0.15</v>
      </c>
      <c r="S307" s="2">
        <f>IF($A307="site","",MIN(VLOOKUP($P307,margin_ranges!$A$5:$D$10,4,FALSE)/100,$Q307))</f>
        <v>0.16379235349999999</v>
      </c>
      <c r="T307" s="6">
        <f>IF(A307="placement",$J307*MIN($Q307,$S307),"")</f>
        <v>32.267093639499997</v>
      </c>
      <c r="U307" s="6">
        <f>IF($A307="placement",T307,SUMIF($C$10:$C$6209,$C307,$T$10:$T$6209))</f>
        <v>32.267093639499997</v>
      </c>
      <c r="V307" s="34">
        <f t="shared" si="12"/>
        <v>-1.6226298235293979E-2</v>
      </c>
      <c r="W307" s="24"/>
      <c r="X307" s="2" t="str">
        <f>IFERROR(MIN(VLOOKUP($W307,margin_ranges!$A$5:$D$10,4,FALSE),$Q307*100)/100,"")</f>
        <v/>
      </c>
      <c r="Y307" s="6">
        <f t="shared" si="15"/>
        <v>32.267093639499997</v>
      </c>
      <c r="Z307" s="6">
        <f>IF($A307="placement",Y307,SUMIF($C$10:$C$6209,$C307,$Y$10:$Y$6209))</f>
        <v>32.267093639499997</v>
      </c>
      <c r="AA307" s="29">
        <f t="shared" si="16"/>
        <v>-1.6226298235293979E-2</v>
      </c>
    </row>
    <row r="308" spans="1:27" hidden="1" x14ac:dyDescent="0.3">
      <c r="A308" s="8" t="s">
        <v>17</v>
      </c>
      <c r="B308" s="8" t="s">
        <v>7363</v>
      </c>
      <c r="C308" s="8" t="s">
        <v>7364</v>
      </c>
      <c r="D308" s="8" t="s">
        <v>7521</v>
      </c>
      <c r="E308" s="8" t="s">
        <v>7522</v>
      </c>
      <c r="F308" s="29">
        <v>0.19</v>
      </c>
      <c r="G308" s="29">
        <v>1</v>
      </c>
      <c r="H308" s="30">
        <v>268.4599</v>
      </c>
      <c r="I308" s="30">
        <v>44.302100000000003</v>
      </c>
      <c r="J308" s="14">
        <v>1282</v>
      </c>
      <c r="K308" s="14">
        <v>192</v>
      </c>
      <c r="L308" s="12">
        <v>0.16500000000000001</v>
      </c>
      <c r="M308" s="7">
        <v>0.96454008999999996</v>
      </c>
      <c r="N308" s="31">
        <v>0.77</v>
      </c>
      <c r="O308" s="14">
        <f>IFERROR(VLOOKUP($C308,'site totals'!$J$2:$K$607,2,FALSE),1)</f>
        <v>50070.103799999997</v>
      </c>
      <c r="P308" s="32" t="s">
        <v>91</v>
      </c>
      <c r="Q308" s="12">
        <v>0.2016920727</v>
      </c>
      <c r="R308" s="29">
        <v>0.19</v>
      </c>
      <c r="S308" s="2">
        <f>IF($A308="site","",MIN(VLOOKUP($P308,margin_ranges!$A$5:$D$10,4,FALSE)/100,$Q308))</f>
        <v>0.2016920727</v>
      </c>
      <c r="T308" s="6">
        <f>IF(A308="placement",$J308*MIN($Q308,$S308),"")</f>
        <v>258.56923720140003</v>
      </c>
      <c r="U308" s="6">
        <f>IF($A308="placement",T308,SUMIF($C$10:$C$6209,$C308,$T$10:$T$6209))</f>
        <v>258.56923720140003</v>
      </c>
      <c r="V308" s="34">
        <f t="shared" si="12"/>
        <v>-1.4434657654321059E-2</v>
      </c>
      <c r="W308" s="24"/>
      <c r="X308" s="2" t="str">
        <f>IFERROR(MIN(VLOOKUP($W308,margin_ranges!$A$5:$D$10,4,FALSE),$Q308*100)/100,"")</f>
        <v/>
      </c>
      <c r="Y308" s="6">
        <f t="shared" si="15"/>
        <v>258.56923720140003</v>
      </c>
      <c r="Z308" s="6">
        <f>IF($A308="placement",Y308,SUMIF($C$10:$C$6209,$C308,$Y$10:$Y$6209))</f>
        <v>258.56923720140003</v>
      </c>
      <c r="AA308" s="29">
        <f t="shared" si="16"/>
        <v>-1.4434657654321059E-2</v>
      </c>
    </row>
    <row r="309" spans="1:27" hidden="1" x14ac:dyDescent="0.3">
      <c r="A309" s="8" t="s">
        <v>17</v>
      </c>
      <c r="B309" s="8" t="s">
        <v>7363</v>
      </c>
      <c r="C309" s="8" t="s">
        <v>7364</v>
      </c>
      <c r="D309" s="8" t="s">
        <v>12157</v>
      </c>
      <c r="E309" s="8" t="s">
        <v>12158</v>
      </c>
      <c r="F309" s="29">
        <v>0.25</v>
      </c>
      <c r="G309" s="29">
        <v>0</v>
      </c>
      <c r="H309" s="30">
        <v>15.730600000000001</v>
      </c>
      <c r="I309" s="30">
        <v>3.2423000000000002</v>
      </c>
      <c r="J309" s="14">
        <v>131</v>
      </c>
      <c r="K309" s="14">
        <v>31</v>
      </c>
      <c r="L309" s="12">
        <v>0.20610000000000001</v>
      </c>
      <c r="M309" s="7">
        <v>1.3515443199999999</v>
      </c>
      <c r="N309" s="31">
        <v>1</v>
      </c>
      <c r="O309" s="14">
        <f>IFERROR(VLOOKUP($C309,'site totals'!$J$2:$K$607,2,FALSE),1)</f>
        <v>50070.103799999997</v>
      </c>
      <c r="P309" s="32" t="s">
        <v>22</v>
      </c>
      <c r="Q309" s="12">
        <v>0.26010565730000001</v>
      </c>
      <c r="R309" s="29">
        <v>0.25</v>
      </c>
      <c r="S309" s="2">
        <f>IF($A309="site","",MIN(VLOOKUP($P309,margin_ranges!$A$5:$D$10,4,FALSE)/100,$Q309))</f>
        <v>0.26010565730000001</v>
      </c>
      <c r="T309" s="6">
        <f>IF(A309="placement",$J309*MIN($Q309,$S309),"")</f>
        <v>34.073841106300002</v>
      </c>
      <c r="U309" s="6">
        <f>IF($A309="placement",T309,SUMIF($C$10:$C$6209,$C309,$T$10:$T$6209))</f>
        <v>34.073841106300002</v>
      </c>
      <c r="V309" s="34">
        <f t="shared" si="12"/>
        <v>-1.3474209733333242E-2</v>
      </c>
      <c r="W309" s="24"/>
      <c r="X309" s="2" t="str">
        <f>IFERROR(MIN(VLOOKUP($W309,margin_ranges!$A$5:$D$10,4,FALSE),$Q309*100)/100,"")</f>
        <v/>
      </c>
      <c r="Y309" s="6">
        <f t="shared" si="15"/>
        <v>34.073841106300002</v>
      </c>
      <c r="Z309" s="6">
        <f>IF($A309="placement",Y309,SUMIF($C$10:$C$6209,$C309,$Y$10:$Y$6209))</f>
        <v>34.073841106300002</v>
      </c>
      <c r="AA309" s="29">
        <f t="shared" si="16"/>
        <v>-1.3474209733333242E-2</v>
      </c>
    </row>
    <row r="310" spans="1:27" hidden="1" x14ac:dyDescent="0.3">
      <c r="A310" s="8" t="s">
        <v>17</v>
      </c>
      <c r="B310" s="8" t="s">
        <v>7363</v>
      </c>
      <c r="C310" s="8" t="s">
        <v>7364</v>
      </c>
      <c r="D310" s="8" t="s">
        <v>7431</v>
      </c>
      <c r="E310" s="8" t="s">
        <v>7432</v>
      </c>
      <c r="F310" s="29">
        <v>0.28999999999999998</v>
      </c>
      <c r="G310" s="29">
        <v>0</v>
      </c>
      <c r="H310" s="30">
        <v>3.2673999999999999</v>
      </c>
      <c r="I310" s="30">
        <v>0.4093</v>
      </c>
      <c r="J310" s="14">
        <v>13</v>
      </c>
      <c r="K310" s="14">
        <v>3</v>
      </c>
      <c r="L310" s="12">
        <v>0.12529999999999999</v>
      </c>
      <c r="M310" s="7">
        <v>1.0260383900000001</v>
      </c>
      <c r="N310" s="31">
        <v>0.6</v>
      </c>
      <c r="O310" s="14">
        <f>IFERROR(VLOOKUP($C310,'site totals'!$J$2:$K$607,2,FALSE),1)</f>
        <v>50070.103799999997</v>
      </c>
      <c r="P310" s="32" t="s">
        <v>91</v>
      </c>
      <c r="Q310" s="12">
        <v>0.41522656140000003</v>
      </c>
      <c r="R310" s="29">
        <v>0.28999999999999998</v>
      </c>
      <c r="S310" s="2">
        <f>IF($A310="site","",MIN(VLOOKUP($P310,margin_ranges!$A$5:$D$10,4,FALSE)/100,$Q310))</f>
        <v>0.29749999999999999</v>
      </c>
      <c r="T310" s="6">
        <f>IF(A310="placement",$J310*MIN($Q310,$S310),"")</f>
        <v>3.8674999999999997</v>
      </c>
      <c r="U310" s="6">
        <f>IF($A310="placement",T310,SUMIF($C$10:$C$6209,$C310,$T$10:$T$6209))</f>
        <v>3.8674999999999997</v>
      </c>
      <c r="V310" s="34">
        <f t="shared" si="12"/>
        <v>-1.0563380281690127E-2</v>
      </c>
      <c r="W310" s="24"/>
      <c r="X310" s="2" t="str">
        <f>IFERROR(MIN(VLOOKUP($W310,margin_ranges!$A$5:$D$10,4,FALSE),$Q310*100)/100,"")</f>
        <v/>
      </c>
      <c r="Y310" s="6">
        <f t="shared" si="15"/>
        <v>3.8674999999999997</v>
      </c>
      <c r="Z310" s="6">
        <f>IF($A310="placement",Y310,SUMIF($C$10:$C$6209,$C310,$Y$10:$Y$6209))</f>
        <v>3.8674999999999997</v>
      </c>
      <c r="AA310" s="29">
        <f t="shared" si="16"/>
        <v>-1.0563380281690127E-2</v>
      </c>
    </row>
    <row r="311" spans="1:27" hidden="1" x14ac:dyDescent="0.3">
      <c r="A311" s="8" t="s">
        <v>17</v>
      </c>
      <c r="B311" s="8" t="s">
        <v>7363</v>
      </c>
      <c r="C311" s="8" t="s">
        <v>7364</v>
      </c>
      <c r="D311" s="8" t="s">
        <v>7503</v>
      </c>
      <c r="E311" s="8" t="s">
        <v>7504</v>
      </c>
      <c r="F311" s="29">
        <v>0.28999999999999998</v>
      </c>
      <c r="G311" s="29">
        <v>0</v>
      </c>
      <c r="H311" s="30">
        <v>0.6149</v>
      </c>
      <c r="I311" s="30">
        <v>0.26889999999999997</v>
      </c>
      <c r="J311" s="14">
        <v>13</v>
      </c>
      <c r="K311" s="14">
        <v>3</v>
      </c>
      <c r="L311" s="12">
        <v>0.43730000000000002</v>
      </c>
      <c r="M311" s="7">
        <v>1.5803400599999999</v>
      </c>
      <c r="N311" s="31">
        <v>1</v>
      </c>
      <c r="O311" s="14">
        <f>IFERROR(VLOOKUP($C311,'site totals'!$J$2:$K$607,2,FALSE),1)</f>
        <v>50070.103799999997</v>
      </c>
      <c r="P311" s="32" t="s">
        <v>22</v>
      </c>
      <c r="Q311" s="12">
        <v>0.36722479990000001</v>
      </c>
      <c r="R311" s="29">
        <v>0.28999999999999998</v>
      </c>
      <c r="S311" s="2">
        <f>IF($A311="site","",MIN(VLOOKUP($P311,margin_ranges!$A$5:$D$10,4,FALSE)/100,$Q311))</f>
        <v>0.29749999999999999</v>
      </c>
      <c r="T311" s="6">
        <f>IF(A311="placement",$J311*MIN($Q311,$S311),"")</f>
        <v>3.8674999999999997</v>
      </c>
      <c r="U311" s="6">
        <f>IF($A311="placement",T311,SUMIF($C$10:$C$6209,$C311,$T$10:$T$6209))</f>
        <v>3.8674999999999997</v>
      </c>
      <c r="V311" s="34">
        <f t="shared" si="12"/>
        <v>-1.0563380281690127E-2</v>
      </c>
      <c r="W311" s="24"/>
      <c r="X311" s="2" t="str">
        <f>IFERROR(MIN(VLOOKUP($W311,margin_ranges!$A$5:$D$10,4,FALSE),$Q311*100)/100,"")</f>
        <v/>
      </c>
      <c r="Y311" s="6">
        <f t="shared" si="15"/>
        <v>3.8674999999999997</v>
      </c>
      <c r="Z311" s="6">
        <f>IF($A311="placement",Y311,SUMIF($C$10:$C$6209,$C311,$Y$10:$Y$6209))</f>
        <v>3.8674999999999997</v>
      </c>
      <c r="AA311" s="29">
        <f t="shared" si="16"/>
        <v>-1.0563380281690127E-2</v>
      </c>
    </row>
    <row r="312" spans="1:27" hidden="1" x14ac:dyDescent="0.3">
      <c r="A312" s="8" t="s">
        <v>17</v>
      </c>
      <c r="B312" s="8" t="s">
        <v>7363</v>
      </c>
      <c r="C312" s="8" t="s">
        <v>7364</v>
      </c>
      <c r="D312" s="8" t="s">
        <v>7401</v>
      </c>
      <c r="E312" s="8" t="s">
        <v>7402</v>
      </c>
      <c r="F312" s="29">
        <v>0.28999999999999998</v>
      </c>
      <c r="G312" s="29">
        <v>0</v>
      </c>
      <c r="H312" s="30">
        <v>1.1880999999999999</v>
      </c>
      <c r="I312" s="30">
        <v>0.3579</v>
      </c>
      <c r="J312" s="14">
        <v>16</v>
      </c>
      <c r="K312" s="14">
        <v>4</v>
      </c>
      <c r="L312" s="12">
        <v>0.30120000000000002</v>
      </c>
      <c r="M312" s="7">
        <v>1.4546107800000001</v>
      </c>
      <c r="N312" s="31">
        <v>1</v>
      </c>
      <c r="O312" s="14">
        <f>IFERROR(VLOOKUP($C312,'site totals'!$J$2:$K$607,2,FALSE),1)</f>
        <v>50070.103799999997</v>
      </c>
      <c r="P312" s="32" t="s">
        <v>91</v>
      </c>
      <c r="Q312" s="12">
        <v>0.31253087439999999</v>
      </c>
      <c r="R312" s="29">
        <v>0.28999999999999998</v>
      </c>
      <c r="S312" s="2">
        <f>IF($A312="site","",MIN(VLOOKUP($P312,margin_ranges!$A$5:$D$10,4,FALSE)/100,$Q312))</f>
        <v>0.29749999999999999</v>
      </c>
      <c r="T312" s="6">
        <f>IF(A312="placement",$J312*MIN($Q312,$S312),"")</f>
        <v>4.76</v>
      </c>
      <c r="U312" s="6">
        <f>IF($A312="placement",T312,SUMIF($C$10:$C$6209,$C312,$T$10:$T$6209))</f>
        <v>4.76</v>
      </c>
      <c r="V312" s="34">
        <f t="shared" si="12"/>
        <v>-1.0563380281690127E-2</v>
      </c>
      <c r="W312" s="24"/>
      <c r="X312" s="2" t="str">
        <f>IFERROR(MIN(VLOOKUP($W312,margin_ranges!$A$5:$D$10,4,FALSE),$Q312*100)/100,"")</f>
        <v/>
      </c>
      <c r="Y312" s="6">
        <f t="shared" si="15"/>
        <v>4.76</v>
      </c>
      <c r="Z312" s="6">
        <f>IF($A312="placement",Y312,SUMIF($C$10:$C$6209,$C312,$Y$10:$Y$6209))</f>
        <v>4.76</v>
      </c>
      <c r="AA312" s="29">
        <f t="shared" si="16"/>
        <v>-1.0563380281690127E-2</v>
      </c>
    </row>
    <row r="313" spans="1:27" hidden="1" x14ac:dyDescent="0.3">
      <c r="A313" s="8" t="s">
        <v>17</v>
      </c>
      <c r="B313" s="8" t="s">
        <v>7363</v>
      </c>
      <c r="C313" s="8" t="s">
        <v>7364</v>
      </c>
      <c r="D313" s="8" t="s">
        <v>7481</v>
      </c>
      <c r="E313" s="8" t="s">
        <v>7482</v>
      </c>
      <c r="F313" s="29">
        <v>0.28999999999999998</v>
      </c>
      <c r="G313" s="29">
        <v>0</v>
      </c>
      <c r="H313" s="30">
        <v>1.8783000000000001</v>
      </c>
      <c r="I313" s="30">
        <v>0.51759999999999995</v>
      </c>
      <c r="J313" s="14">
        <v>22</v>
      </c>
      <c r="K313" s="14">
        <v>5</v>
      </c>
      <c r="L313" s="12">
        <v>0.27560000000000001</v>
      </c>
      <c r="M313" s="7">
        <v>1.3889885500000001</v>
      </c>
      <c r="N313" s="31">
        <v>0.8</v>
      </c>
      <c r="O313" s="14">
        <f>IFERROR(VLOOKUP($C313,'site totals'!$J$2:$K$607,2,FALSE),1)</f>
        <v>50070.103799999997</v>
      </c>
      <c r="P313" s="32" t="s">
        <v>91</v>
      </c>
      <c r="Q313" s="12">
        <v>0.42404132719999998</v>
      </c>
      <c r="R313" s="29">
        <v>0.28999999999999998</v>
      </c>
      <c r="S313" s="2">
        <f>IF($A313="site","",MIN(VLOOKUP($P313,margin_ranges!$A$5:$D$10,4,FALSE)/100,$Q313))</f>
        <v>0.29749999999999999</v>
      </c>
      <c r="T313" s="6">
        <f>IF(A313="placement",$J313*MIN($Q313,$S313),"")</f>
        <v>6.5449999999999999</v>
      </c>
      <c r="U313" s="6">
        <f>IF($A313="placement",T313,SUMIF($C$10:$C$6209,$C313,$T$10:$T$6209))</f>
        <v>6.5449999999999999</v>
      </c>
      <c r="V313" s="34">
        <f t="shared" si="12"/>
        <v>-1.0563380281690127E-2</v>
      </c>
      <c r="W313" s="24"/>
      <c r="X313" s="2" t="str">
        <f>IFERROR(MIN(VLOOKUP($W313,margin_ranges!$A$5:$D$10,4,FALSE),$Q313*100)/100,"")</f>
        <v/>
      </c>
      <c r="Y313" s="6">
        <f t="shared" si="15"/>
        <v>6.5449999999999999</v>
      </c>
      <c r="Z313" s="6">
        <f>IF($A313="placement",Y313,SUMIF($C$10:$C$6209,$C313,$Y$10:$Y$6209))</f>
        <v>6.5449999999999999</v>
      </c>
      <c r="AA313" s="29">
        <f t="shared" si="16"/>
        <v>-1.0563380281690127E-2</v>
      </c>
    </row>
    <row r="314" spans="1:27" hidden="1" x14ac:dyDescent="0.3">
      <c r="A314" s="8" t="s">
        <v>17</v>
      </c>
      <c r="B314" s="8" t="s">
        <v>7363</v>
      </c>
      <c r="C314" s="8" t="s">
        <v>7364</v>
      </c>
      <c r="D314" s="33" t="s">
        <v>7527</v>
      </c>
      <c r="E314" s="8" t="s">
        <v>7528</v>
      </c>
      <c r="F314" s="29">
        <v>0.28999999999999998</v>
      </c>
      <c r="G314" s="29">
        <v>0</v>
      </c>
      <c r="H314" s="30">
        <v>5.6318999999999999</v>
      </c>
      <c r="I314" s="30">
        <v>1.4659</v>
      </c>
      <c r="J314" s="14">
        <v>46</v>
      </c>
      <c r="K314" s="14">
        <v>11</v>
      </c>
      <c r="L314" s="12">
        <v>0.26029999999999998</v>
      </c>
      <c r="M314" s="7">
        <v>1.04004483</v>
      </c>
      <c r="N314" s="31">
        <v>0.73</v>
      </c>
      <c r="O314" s="14">
        <f>IFERROR(VLOOKUP($C314,'site totals'!$J$2:$K$607,2,FALSE),1)</f>
        <v>50070.103799999997</v>
      </c>
      <c r="P314" s="32" t="s">
        <v>91</v>
      </c>
      <c r="Q314" s="12">
        <v>0.29810717869999998</v>
      </c>
      <c r="R314" s="29">
        <v>0.28999999999999998</v>
      </c>
      <c r="S314" s="2">
        <f>IF($A314="site","",MIN(VLOOKUP($P314,margin_ranges!$A$5:$D$10,4,FALSE)/100,$Q314))</f>
        <v>0.29749999999999999</v>
      </c>
      <c r="T314" s="6">
        <f>IF(A314="placement",$J314*MIN($Q314,$S314),"")</f>
        <v>13.684999999999999</v>
      </c>
      <c r="U314" s="6">
        <f>IF($A314="placement",T314,SUMIF($C$10:$C$6209,$C314,$T$10:$T$6209))</f>
        <v>13.684999999999999</v>
      </c>
      <c r="V314" s="34">
        <f t="shared" si="12"/>
        <v>-1.0563380281690127E-2</v>
      </c>
      <c r="W314" s="24"/>
      <c r="X314" s="2" t="str">
        <f>IFERROR(MIN(VLOOKUP($W314,margin_ranges!$A$5:$D$10,4,FALSE),$Q314*100)/100,"")</f>
        <v/>
      </c>
      <c r="Y314" s="6">
        <f t="shared" si="15"/>
        <v>13.684999999999999</v>
      </c>
      <c r="Z314" s="6">
        <f>IF($A314="placement",Y314,SUMIF($C$10:$C$6209,$C314,$Y$10:$Y$6209))</f>
        <v>13.684999999999999</v>
      </c>
      <c r="AA314" s="29">
        <f t="shared" si="16"/>
        <v>-1.0563380281690127E-2</v>
      </c>
    </row>
    <row r="315" spans="1:27" hidden="1" x14ac:dyDescent="0.3">
      <c r="A315" s="8" t="s">
        <v>17</v>
      </c>
      <c r="B315" s="8" t="s">
        <v>7363</v>
      </c>
      <c r="C315" s="8" t="s">
        <v>7364</v>
      </c>
      <c r="D315" s="8" t="s">
        <v>7565</v>
      </c>
      <c r="E315" s="8" t="s">
        <v>7566</v>
      </c>
      <c r="F315" s="29">
        <v>0.28999999999999998</v>
      </c>
      <c r="G315" s="29">
        <v>0</v>
      </c>
      <c r="H315" s="30">
        <v>5.0696000000000003</v>
      </c>
      <c r="I315" s="30">
        <v>1.3280000000000001</v>
      </c>
      <c r="J315" s="14">
        <v>47</v>
      </c>
      <c r="K315" s="14">
        <v>12</v>
      </c>
      <c r="L315" s="12">
        <v>0.26200000000000001</v>
      </c>
      <c r="M315" s="7">
        <v>1.1905120499999999</v>
      </c>
      <c r="N315" s="31">
        <v>0.65</v>
      </c>
      <c r="O315" s="14">
        <f>IFERROR(VLOOKUP($C315,'site totals'!$J$2:$K$607,2,FALSE),1)</f>
        <v>50070.103799999997</v>
      </c>
      <c r="P315" s="32" t="s">
        <v>91</v>
      </c>
      <c r="Q315" s="12">
        <v>0.45401644530000002</v>
      </c>
      <c r="R315" s="29">
        <v>0.28999999999999998</v>
      </c>
      <c r="S315" s="2">
        <f>IF($A315="site","",MIN(VLOOKUP($P315,margin_ranges!$A$5:$D$10,4,FALSE)/100,$Q315))</f>
        <v>0.29749999999999999</v>
      </c>
      <c r="T315" s="6">
        <f>IF(A315="placement",$J315*MIN($Q315,$S315),"")</f>
        <v>13.9825</v>
      </c>
      <c r="U315" s="6">
        <f>IF($A315="placement",T315,SUMIF($C$10:$C$6209,$C315,$T$10:$T$6209))</f>
        <v>13.9825</v>
      </c>
      <c r="V315" s="34">
        <f t="shared" si="12"/>
        <v>-1.0563380281690127E-2</v>
      </c>
      <c r="W315" s="24"/>
      <c r="X315" s="2" t="str">
        <f>IFERROR(MIN(VLOOKUP($W315,margin_ranges!$A$5:$D$10,4,FALSE),$Q315*100)/100,"")</f>
        <v/>
      </c>
      <c r="Y315" s="6">
        <f t="shared" si="15"/>
        <v>13.9825</v>
      </c>
      <c r="Z315" s="6">
        <f>IF($A315="placement",Y315,SUMIF($C$10:$C$6209,$C315,$Y$10:$Y$6209))</f>
        <v>13.9825</v>
      </c>
      <c r="AA315" s="29">
        <f t="shared" si="16"/>
        <v>-1.0563380281690127E-2</v>
      </c>
    </row>
    <row r="316" spans="1:27" hidden="1" x14ac:dyDescent="0.3">
      <c r="A316" s="8" t="s">
        <v>17</v>
      </c>
      <c r="B316" s="8" t="s">
        <v>7363</v>
      </c>
      <c r="C316" s="8" t="s">
        <v>7364</v>
      </c>
      <c r="D316" s="8" t="s">
        <v>7667</v>
      </c>
      <c r="E316" s="8" t="s">
        <v>7668</v>
      </c>
      <c r="F316" s="29">
        <v>0.28999999999999998</v>
      </c>
      <c r="G316" s="29">
        <v>0</v>
      </c>
      <c r="H316" s="30">
        <v>6.6646000000000001</v>
      </c>
      <c r="I316" s="30">
        <v>1.9625999999999999</v>
      </c>
      <c r="J316" s="14">
        <v>67</v>
      </c>
      <c r="K316" s="14">
        <v>17</v>
      </c>
      <c r="L316" s="12">
        <v>0.29449999999999998</v>
      </c>
      <c r="M316" s="7">
        <v>1.1407410099999999</v>
      </c>
      <c r="N316" s="31">
        <v>0.8</v>
      </c>
      <c r="O316" s="14">
        <f>IFERROR(VLOOKUP($C316,'site totals'!$J$2:$K$607,2,FALSE),1)</f>
        <v>50070.103799999997</v>
      </c>
      <c r="P316" s="32" t="s">
        <v>22</v>
      </c>
      <c r="Q316" s="12">
        <v>0.29870146440000001</v>
      </c>
      <c r="R316" s="29">
        <v>0.28999999999999998</v>
      </c>
      <c r="S316" s="2">
        <f>IF($A316="site","",MIN(VLOOKUP($P316,margin_ranges!$A$5:$D$10,4,FALSE)/100,$Q316))</f>
        <v>0.29749999999999999</v>
      </c>
      <c r="T316" s="6">
        <f>IF(A316="placement",$J316*MIN($Q316,$S316),"")</f>
        <v>19.932499999999997</v>
      </c>
      <c r="U316" s="6">
        <f>IF($A316="placement",T316,SUMIF($C$10:$C$6209,$C316,$T$10:$T$6209))</f>
        <v>19.932499999999997</v>
      </c>
      <c r="V316" s="34">
        <f t="shared" si="12"/>
        <v>-1.0563380281690127E-2</v>
      </c>
      <c r="W316" s="24"/>
      <c r="X316" s="2" t="str">
        <f>IFERROR(MIN(VLOOKUP($W316,margin_ranges!$A$5:$D$10,4,FALSE),$Q316*100)/100,"")</f>
        <v/>
      </c>
      <c r="Y316" s="6">
        <f t="shared" si="15"/>
        <v>19.932499999999997</v>
      </c>
      <c r="Z316" s="6">
        <f>IF($A316="placement",Y316,SUMIF($C$10:$C$6209,$C316,$Y$10:$Y$6209))</f>
        <v>19.932499999999997</v>
      </c>
      <c r="AA316" s="29">
        <f t="shared" si="16"/>
        <v>-1.0563380281690127E-2</v>
      </c>
    </row>
    <row r="317" spans="1:27" hidden="1" x14ac:dyDescent="0.3">
      <c r="A317" s="8" t="s">
        <v>17</v>
      </c>
      <c r="B317" s="8" t="s">
        <v>7363</v>
      </c>
      <c r="C317" s="8" t="s">
        <v>7364</v>
      </c>
      <c r="D317" s="8" t="s">
        <v>7461</v>
      </c>
      <c r="E317" s="8" t="s">
        <v>7462</v>
      </c>
      <c r="F317" s="29">
        <v>0.28999999999999998</v>
      </c>
      <c r="G317" s="29">
        <v>0</v>
      </c>
      <c r="H317" s="30">
        <v>19.011600000000001</v>
      </c>
      <c r="I317" s="30">
        <v>6.1942000000000004</v>
      </c>
      <c r="J317" s="14">
        <v>235</v>
      </c>
      <c r="K317" s="14">
        <v>60</v>
      </c>
      <c r="L317" s="12">
        <v>0.32579999999999998</v>
      </c>
      <c r="M317" s="7">
        <v>1.26585985</v>
      </c>
      <c r="N317" s="31">
        <v>0.88</v>
      </c>
      <c r="O317" s="14">
        <f>IFERROR(VLOOKUP($C317,'site totals'!$J$2:$K$607,2,FALSE),1)</f>
        <v>50070.103799999997</v>
      </c>
      <c r="P317" s="32" t="s">
        <v>22</v>
      </c>
      <c r="Q317" s="12">
        <v>0.3048203538</v>
      </c>
      <c r="R317" s="29">
        <v>0.28999999999999998</v>
      </c>
      <c r="S317" s="2">
        <f>IF($A317="site","",MIN(VLOOKUP($P317,margin_ranges!$A$5:$D$10,4,FALSE)/100,$Q317))</f>
        <v>0.29749999999999999</v>
      </c>
      <c r="T317" s="6">
        <f>IF(A317="placement",$J317*MIN($Q317,$S317),"")</f>
        <v>69.912499999999994</v>
      </c>
      <c r="U317" s="6">
        <f>IF($A317="placement",T317,SUMIF($C$10:$C$6209,$C317,$T$10:$T$6209))</f>
        <v>69.912499999999994</v>
      </c>
      <c r="V317" s="34">
        <f t="shared" si="12"/>
        <v>-1.0563380281690127E-2</v>
      </c>
      <c r="W317" s="24"/>
      <c r="X317" s="2" t="str">
        <f>IFERROR(MIN(VLOOKUP($W317,margin_ranges!$A$5:$D$10,4,FALSE),$Q317*100)/100,"")</f>
        <v/>
      </c>
      <c r="Y317" s="6">
        <f t="shared" si="15"/>
        <v>69.912499999999994</v>
      </c>
      <c r="Z317" s="6">
        <f>IF($A317="placement",Y317,SUMIF($C$10:$C$6209,$C317,$Y$10:$Y$6209))</f>
        <v>69.912499999999994</v>
      </c>
      <c r="AA317" s="29">
        <f t="shared" si="16"/>
        <v>-1.0563380281690127E-2</v>
      </c>
    </row>
    <row r="318" spans="1:27" hidden="1" x14ac:dyDescent="0.3">
      <c r="A318" s="8" t="s">
        <v>17</v>
      </c>
      <c r="B318" s="8" t="s">
        <v>7363</v>
      </c>
      <c r="C318" s="8" t="s">
        <v>7364</v>
      </c>
      <c r="D318" s="8" t="s">
        <v>7479</v>
      </c>
      <c r="E318" s="8" t="s">
        <v>7480</v>
      </c>
      <c r="F318" s="29">
        <v>0.28999999999999998</v>
      </c>
      <c r="G318" s="29">
        <v>1</v>
      </c>
      <c r="H318" s="30">
        <v>39.209400000000002</v>
      </c>
      <c r="I318" s="30">
        <v>5.6158999999999999</v>
      </c>
      <c r="J318" s="14">
        <v>281</v>
      </c>
      <c r="K318" s="14">
        <v>70</v>
      </c>
      <c r="L318" s="12">
        <v>0.14319999999999999</v>
      </c>
      <c r="M318" s="7">
        <v>1.6689670999999999</v>
      </c>
      <c r="N318" s="31">
        <v>1</v>
      </c>
      <c r="O318" s="14">
        <f>IFERROR(VLOOKUP($C318,'site totals'!$J$2:$K$607,2,FALSE),1)</f>
        <v>50070.103799999997</v>
      </c>
      <c r="P318" s="32" t="s">
        <v>22</v>
      </c>
      <c r="Q318" s="12">
        <v>0.40082701310000002</v>
      </c>
      <c r="R318" s="29">
        <v>0.28999999999999998</v>
      </c>
      <c r="S318" s="2">
        <f>IF($A318="site","",MIN(VLOOKUP($P318,margin_ranges!$A$5:$D$10,4,FALSE)/100,$Q318))</f>
        <v>0.29749999999999999</v>
      </c>
      <c r="T318" s="6">
        <f>IF(A318="placement",$J318*MIN($Q318,$S318),"")</f>
        <v>83.597499999999997</v>
      </c>
      <c r="U318" s="6">
        <f>IF($A318="placement",T318,SUMIF($C$10:$C$6209,$C318,$T$10:$T$6209))</f>
        <v>83.597499999999997</v>
      </c>
      <c r="V318" s="34">
        <f t="shared" si="12"/>
        <v>-1.0563380281690127E-2</v>
      </c>
      <c r="W318" s="24"/>
      <c r="X318" s="2" t="str">
        <f>IFERROR(MIN(VLOOKUP($W318,margin_ranges!$A$5:$D$10,4,FALSE),$Q318*100)/100,"")</f>
        <v/>
      </c>
      <c r="Y318" s="6">
        <f t="shared" si="15"/>
        <v>83.597499999999997</v>
      </c>
      <c r="Z318" s="6">
        <f>IF($A318="placement",Y318,SUMIF($C$10:$C$6209,$C318,$Y$10:$Y$6209))</f>
        <v>83.597499999999997</v>
      </c>
      <c r="AA318" s="29">
        <f t="shared" si="16"/>
        <v>-1.0563380281690127E-2</v>
      </c>
    </row>
    <row r="319" spans="1:27" hidden="1" x14ac:dyDescent="0.3">
      <c r="A319" s="8" t="s">
        <v>17</v>
      </c>
      <c r="B319" s="8" t="s">
        <v>7363</v>
      </c>
      <c r="C319" s="8" t="s">
        <v>7364</v>
      </c>
      <c r="D319" s="8" t="s">
        <v>7677</v>
      </c>
      <c r="E319" s="8" t="s">
        <v>7678</v>
      </c>
      <c r="F319" s="29">
        <v>0.28999999999999998</v>
      </c>
      <c r="G319" s="29">
        <v>0</v>
      </c>
      <c r="H319" s="30">
        <v>24.290099999999999</v>
      </c>
      <c r="I319" s="30">
        <v>7.1403999999999996</v>
      </c>
      <c r="J319" s="14">
        <v>309</v>
      </c>
      <c r="K319" s="14">
        <v>78</v>
      </c>
      <c r="L319" s="12">
        <v>0.29399999999999998</v>
      </c>
      <c r="M319" s="7">
        <v>1.44321269</v>
      </c>
      <c r="N319" s="31">
        <v>1</v>
      </c>
      <c r="O319" s="14">
        <f>IFERROR(VLOOKUP($C319,'site totals'!$J$2:$K$607,2,FALSE),1)</f>
        <v>50070.103799999997</v>
      </c>
      <c r="P319" s="32" t="s">
        <v>22</v>
      </c>
      <c r="Q319" s="12">
        <v>0.30710143740000001</v>
      </c>
      <c r="R319" s="29">
        <v>0.28999999999999998</v>
      </c>
      <c r="S319" s="2">
        <f>IF($A319="site","",MIN(VLOOKUP($P319,margin_ranges!$A$5:$D$10,4,FALSE)/100,$Q319))</f>
        <v>0.29749999999999999</v>
      </c>
      <c r="T319" s="6">
        <f>IF(A319="placement",$J319*MIN($Q319,$S319),"")</f>
        <v>91.927499999999995</v>
      </c>
      <c r="U319" s="6">
        <f>IF($A319="placement",T319,SUMIF($C$10:$C$6209,$C319,$T$10:$T$6209))</f>
        <v>91.927499999999995</v>
      </c>
      <c r="V319" s="34">
        <f t="shared" si="12"/>
        <v>-1.0563380281690127E-2</v>
      </c>
      <c r="W319" s="24"/>
      <c r="X319" s="2" t="str">
        <f>IFERROR(MIN(VLOOKUP($W319,margin_ranges!$A$5:$D$10,4,FALSE),$Q319*100)/100,"")</f>
        <v/>
      </c>
      <c r="Y319" s="6">
        <f t="shared" si="15"/>
        <v>91.927499999999995</v>
      </c>
      <c r="Z319" s="6">
        <f>IF($A319="placement",Y319,SUMIF($C$10:$C$6209,$C319,$Y$10:$Y$6209))</f>
        <v>91.927499999999995</v>
      </c>
      <c r="AA319" s="29">
        <f t="shared" si="16"/>
        <v>-1.0563380281690127E-2</v>
      </c>
    </row>
    <row r="320" spans="1:27" hidden="1" x14ac:dyDescent="0.3">
      <c r="A320" s="8" t="s">
        <v>17</v>
      </c>
      <c r="B320" s="8" t="s">
        <v>7363</v>
      </c>
      <c r="C320" s="8" t="s">
        <v>7364</v>
      </c>
      <c r="D320" s="8" t="s">
        <v>7499</v>
      </c>
      <c r="E320" s="8" t="s">
        <v>7500</v>
      </c>
      <c r="F320" s="29">
        <v>0.28999999999999998</v>
      </c>
      <c r="G320" s="29">
        <v>0</v>
      </c>
      <c r="H320" s="30">
        <v>30.4192</v>
      </c>
      <c r="I320" s="30">
        <v>10.2964</v>
      </c>
      <c r="J320" s="14">
        <v>486</v>
      </c>
      <c r="K320" s="14">
        <v>123</v>
      </c>
      <c r="L320" s="12">
        <v>0.33850000000000002</v>
      </c>
      <c r="M320" s="7">
        <v>1.5739075499999999</v>
      </c>
      <c r="N320" s="31">
        <v>1</v>
      </c>
      <c r="O320" s="14">
        <f>IFERROR(VLOOKUP($C320,'site totals'!$J$2:$K$607,2,FALSE),1)</f>
        <v>50070.103799999997</v>
      </c>
      <c r="P320" s="32" t="s">
        <v>22</v>
      </c>
      <c r="Q320" s="12">
        <v>0.364638668</v>
      </c>
      <c r="R320" s="29">
        <v>0.28999999999999998</v>
      </c>
      <c r="S320" s="2">
        <f>IF($A320="site","",MIN(VLOOKUP($P320,margin_ranges!$A$5:$D$10,4,FALSE)/100,$Q320))</f>
        <v>0.29749999999999999</v>
      </c>
      <c r="T320" s="6">
        <f>IF(A320="placement",$J320*MIN($Q320,$S320),"")</f>
        <v>144.58499999999998</v>
      </c>
      <c r="U320" s="6">
        <f>IF($A320="placement",T320,SUMIF($C$10:$C$6209,$C320,$T$10:$T$6209))</f>
        <v>144.58499999999998</v>
      </c>
      <c r="V320" s="34">
        <f t="shared" si="12"/>
        <v>-1.0563380281690127E-2</v>
      </c>
      <c r="W320" s="24"/>
      <c r="X320" s="2" t="str">
        <f>IFERROR(MIN(VLOOKUP($W320,margin_ranges!$A$5:$D$10,4,FALSE),$Q320*100)/100,"")</f>
        <v/>
      </c>
      <c r="Y320" s="6">
        <f t="shared" si="15"/>
        <v>144.58499999999998</v>
      </c>
      <c r="Z320" s="6">
        <f>IF($A320="placement",Y320,SUMIF($C$10:$C$6209,$C320,$Y$10:$Y$6209))</f>
        <v>144.58499999999998</v>
      </c>
      <c r="AA320" s="29">
        <f t="shared" si="16"/>
        <v>-1.0563380281690127E-2</v>
      </c>
    </row>
    <row r="321" spans="1:27" hidden="1" x14ac:dyDescent="0.3">
      <c r="A321" s="8" t="s">
        <v>17</v>
      </c>
      <c r="B321" s="8" t="s">
        <v>7363</v>
      </c>
      <c r="C321" s="8" t="s">
        <v>7364</v>
      </c>
      <c r="D321" s="8" t="s">
        <v>7529</v>
      </c>
      <c r="E321" s="8" t="s">
        <v>7530</v>
      </c>
      <c r="F321" s="29">
        <v>0.28999999999999998</v>
      </c>
      <c r="G321" s="29">
        <v>1</v>
      </c>
      <c r="H321" s="30">
        <v>109.0235</v>
      </c>
      <c r="I321" s="30">
        <v>47.924999999999997</v>
      </c>
      <c r="J321" s="14">
        <v>2280</v>
      </c>
      <c r="K321" s="14">
        <v>580</v>
      </c>
      <c r="L321" s="12">
        <v>0.43959999999999999</v>
      </c>
      <c r="M321" s="7">
        <v>1.5857440899999999</v>
      </c>
      <c r="N321" s="31">
        <v>1</v>
      </c>
      <c r="O321" s="14">
        <f>IFERROR(VLOOKUP($C321,'site totals'!$J$2:$K$607,2,FALSE),1)</f>
        <v>50070.103799999997</v>
      </c>
      <c r="P321" s="32" t="s">
        <v>22</v>
      </c>
      <c r="Q321" s="12">
        <v>0.36938122379999999</v>
      </c>
      <c r="R321" s="29">
        <v>0.28999999999999998</v>
      </c>
      <c r="S321" s="2">
        <f>IF($A321="site","",MIN(VLOOKUP($P321,margin_ranges!$A$5:$D$10,4,FALSE)/100,$Q321))</f>
        <v>0.29749999999999999</v>
      </c>
      <c r="T321" s="6">
        <f>IF(A321="placement",$J321*MIN($Q321,$S321),"")</f>
        <v>678.3</v>
      </c>
      <c r="U321" s="6">
        <f>IF($A321="placement",T321,SUMIF($C$10:$C$6209,$C321,$T$10:$T$6209))</f>
        <v>678.3</v>
      </c>
      <c r="V321" s="34">
        <f t="shared" si="12"/>
        <v>-1.0563380281690127E-2</v>
      </c>
      <c r="W321" s="24"/>
      <c r="X321" s="2" t="str">
        <f>IFERROR(MIN(VLOOKUP($W321,margin_ranges!$A$5:$D$10,4,FALSE),$Q321*100)/100,"")</f>
        <v/>
      </c>
      <c r="Y321" s="6">
        <f t="shared" si="15"/>
        <v>678.3</v>
      </c>
      <c r="Z321" s="6">
        <f>IF($A321="placement",Y321,SUMIF($C$10:$C$6209,$C321,$Y$10:$Y$6209))</f>
        <v>678.3</v>
      </c>
      <c r="AA321" s="29">
        <f t="shared" si="16"/>
        <v>-1.0563380281690127E-2</v>
      </c>
    </row>
    <row r="322" spans="1:27" hidden="1" x14ac:dyDescent="0.3">
      <c r="A322" s="8" t="s">
        <v>17</v>
      </c>
      <c r="B322" s="8" t="s">
        <v>7363</v>
      </c>
      <c r="C322" s="8" t="s">
        <v>7364</v>
      </c>
      <c r="D322" s="8" t="s">
        <v>7455</v>
      </c>
      <c r="E322" s="8" t="s">
        <v>7456</v>
      </c>
      <c r="F322" s="29">
        <v>0.28999999999999998</v>
      </c>
      <c r="G322" s="29">
        <v>1</v>
      </c>
      <c r="H322" s="30">
        <v>93.9953</v>
      </c>
      <c r="I322" s="30">
        <v>62.997500000000002</v>
      </c>
      <c r="J322" s="14">
        <v>3222</v>
      </c>
      <c r="K322" s="14">
        <v>825</v>
      </c>
      <c r="L322" s="12">
        <v>0.67020000000000002</v>
      </c>
      <c r="M322" s="7">
        <v>1.70481493</v>
      </c>
      <c r="N322" s="31">
        <v>0.7</v>
      </c>
      <c r="O322" s="14">
        <f>IFERROR(VLOOKUP($C322,'site totals'!$J$2:$K$607,2,FALSE),1)</f>
        <v>50070.103799999997</v>
      </c>
      <c r="P322" s="32" t="s">
        <v>22</v>
      </c>
      <c r="Q322" s="12">
        <v>0.58939824640000005</v>
      </c>
      <c r="R322" s="29">
        <v>0.28999999999999998</v>
      </c>
      <c r="S322" s="2">
        <f>IF($A322="site","",MIN(VLOOKUP($P322,margin_ranges!$A$5:$D$10,4,FALSE)/100,$Q322))</f>
        <v>0.29749999999999999</v>
      </c>
      <c r="T322" s="6">
        <f>IF(A322="placement",$J322*MIN($Q322,$S322),"")</f>
        <v>958.54499999999996</v>
      </c>
      <c r="U322" s="6">
        <f>IF($A322="placement",T322,SUMIF($C$10:$C$6209,$C322,$T$10:$T$6209))</f>
        <v>958.54499999999996</v>
      </c>
      <c r="V322" s="34">
        <f t="shared" si="12"/>
        <v>-1.0563380281690127E-2</v>
      </c>
      <c r="W322" s="24"/>
      <c r="X322" s="2" t="str">
        <f>IFERROR(MIN(VLOOKUP($W322,margin_ranges!$A$5:$D$10,4,FALSE),$Q322*100)/100,"")</f>
        <v/>
      </c>
      <c r="Y322" s="6">
        <f t="shared" si="15"/>
        <v>958.54499999999996</v>
      </c>
      <c r="Z322" s="6">
        <f>IF($A322="placement",Y322,SUMIF($C$10:$C$6209,$C322,$Y$10:$Y$6209))</f>
        <v>958.54499999999996</v>
      </c>
      <c r="AA322" s="29">
        <f t="shared" si="16"/>
        <v>-1.0563380281690127E-2</v>
      </c>
    </row>
    <row r="323" spans="1:27" hidden="1" x14ac:dyDescent="0.3">
      <c r="A323" s="8" t="s">
        <v>17</v>
      </c>
      <c r="B323" s="8" t="s">
        <v>7363</v>
      </c>
      <c r="C323" s="8" t="s">
        <v>7364</v>
      </c>
      <c r="D323" s="8" t="s">
        <v>7405</v>
      </c>
      <c r="E323" s="8" t="s">
        <v>7406</v>
      </c>
      <c r="F323" s="29">
        <v>0.28999999999999998</v>
      </c>
      <c r="G323" s="29">
        <v>0</v>
      </c>
      <c r="H323" s="30">
        <v>1.6618999999999999</v>
      </c>
      <c r="I323" s="30">
        <v>0.14360000000000001</v>
      </c>
      <c r="J323" s="14">
        <v>7</v>
      </c>
      <c r="K323" s="14">
        <v>2</v>
      </c>
      <c r="L323" s="12">
        <v>8.6400000000000005E-2</v>
      </c>
      <c r="M323" s="7">
        <v>1.5592242700000001</v>
      </c>
      <c r="N323" s="31">
        <v>1</v>
      </c>
      <c r="O323" s="14">
        <f>IFERROR(VLOOKUP($C323,'site totals'!$J$2:$K$607,2,FALSE),1)</f>
        <v>50070.103799999997</v>
      </c>
      <c r="P323" s="32" t="s">
        <v>22</v>
      </c>
      <c r="Q323" s="12">
        <v>0.35865544069999999</v>
      </c>
      <c r="R323" s="29">
        <v>0.28999999999999998</v>
      </c>
      <c r="S323" s="2">
        <f>IF($A323="site","",MIN(VLOOKUP($P323,margin_ranges!$A$5:$D$10,4,FALSE)/100,$Q323))</f>
        <v>0.29749999999999999</v>
      </c>
      <c r="T323" s="6">
        <f>IF(A323="placement",$J323*MIN($Q323,$S323),"")</f>
        <v>2.0825</v>
      </c>
      <c r="U323" s="6">
        <f>IF($A323="placement",T323,SUMIF($C$10:$C$6209,$C323,$T$10:$T$6209))</f>
        <v>2.0825</v>
      </c>
      <c r="V323" s="34">
        <f t="shared" si="12"/>
        <v>-1.0563380281690016E-2</v>
      </c>
      <c r="W323" s="24"/>
      <c r="X323" s="2" t="str">
        <f>IFERROR(MIN(VLOOKUP($W323,margin_ranges!$A$5:$D$10,4,FALSE),$Q323*100)/100,"")</f>
        <v/>
      </c>
      <c r="Y323" s="6">
        <f t="shared" si="15"/>
        <v>2.0825</v>
      </c>
      <c r="Z323" s="6">
        <f>IF($A323="placement",Y323,SUMIF($C$10:$C$6209,$C323,$Y$10:$Y$6209))</f>
        <v>2.0825</v>
      </c>
      <c r="AA323" s="29">
        <f t="shared" si="16"/>
        <v>-1.0563380281690016E-2</v>
      </c>
    </row>
    <row r="324" spans="1:27" hidden="1" x14ac:dyDescent="0.3">
      <c r="A324" s="8" t="s">
        <v>17</v>
      </c>
      <c r="B324" s="8" t="s">
        <v>7363</v>
      </c>
      <c r="C324" s="8" t="s">
        <v>7364</v>
      </c>
      <c r="D324" s="8" t="s">
        <v>7661</v>
      </c>
      <c r="E324" s="8" t="s">
        <v>7662</v>
      </c>
      <c r="F324" s="29">
        <v>0.28999999999999998</v>
      </c>
      <c r="G324" s="29">
        <v>0</v>
      </c>
      <c r="H324" s="30">
        <v>1.7124999999999999</v>
      </c>
      <c r="I324" s="30">
        <v>0.13159999999999999</v>
      </c>
      <c r="J324" s="14">
        <v>7</v>
      </c>
      <c r="K324" s="14">
        <v>2</v>
      </c>
      <c r="L324" s="12">
        <v>7.6899999999999996E-2</v>
      </c>
      <c r="M324" s="7">
        <v>1.6959305499999999</v>
      </c>
      <c r="N324" s="31">
        <v>1</v>
      </c>
      <c r="O324" s="14">
        <f>IFERROR(VLOOKUP($C324,'site totals'!$J$2:$K$607,2,FALSE),1)</f>
        <v>50070.103799999997</v>
      </c>
      <c r="P324" s="32" t="s">
        <v>22</v>
      </c>
      <c r="Q324" s="12">
        <v>0.41035321219999998</v>
      </c>
      <c r="R324" s="29">
        <v>0.28999999999999998</v>
      </c>
      <c r="S324" s="2">
        <f>IF($A324="site","",MIN(VLOOKUP($P324,margin_ranges!$A$5:$D$10,4,FALSE)/100,$Q324))</f>
        <v>0.29749999999999999</v>
      </c>
      <c r="T324" s="6">
        <f>IF(A324="placement",$J324*MIN($Q324,$S324),"")</f>
        <v>2.0825</v>
      </c>
      <c r="U324" s="6">
        <f>IF($A324="placement",T324,SUMIF($C$10:$C$6209,$C324,$T$10:$T$6209))</f>
        <v>2.0825</v>
      </c>
      <c r="V324" s="34">
        <f t="shared" si="12"/>
        <v>-1.0563380281690016E-2</v>
      </c>
      <c r="W324" s="24"/>
      <c r="X324" s="2" t="str">
        <f>IFERROR(MIN(VLOOKUP($W324,margin_ranges!$A$5:$D$10,4,FALSE),$Q324*100)/100,"")</f>
        <v/>
      </c>
      <c r="Y324" s="6">
        <f t="shared" si="15"/>
        <v>2.0825</v>
      </c>
      <c r="Z324" s="6">
        <f>IF($A324="placement",Y324,SUMIF($C$10:$C$6209,$C324,$Y$10:$Y$6209))</f>
        <v>2.0825</v>
      </c>
      <c r="AA324" s="29">
        <f t="shared" si="16"/>
        <v>-1.0563380281690016E-2</v>
      </c>
    </row>
    <row r="325" spans="1:27" hidden="1" x14ac:dyDescent="0.3">
      <c r="A325" s="8" t="s">
        <v>17</v>
      </c>
      <c r="B325" s="8" t="s">
        <v>7363</v>
      </c>
      <c r="C325" s="8" t="s">
        <v>7364</v>
      </c>
      <c r="D325" s="8" t="s">
        <v>7523</v>
      </c>
      <c r="E325" s="8" t="s">
        <v>7524</v>
      </c>
      <c r="F325" s="29">
        <v>0.28999999999999998</v>
      </c>
      <c r="G325" s="29">
        <v>0</v>
      </c>
      <c r="H325" s="30">
        <v>0.86809999999999998</v>
      </c>
      <c r="I325" s="30">
        <v>0.5091</v>
      </c>
      <c r="J325" s="14">
        <v>21</v>
      </c>
      <c r="K325" s="14">
        <v>5</v>
      </c>
      <c r="L325" s="12">
        <v>0.58640000000000003</v>
      </c>
      <c r="M325" s="7">
        <v>1.3904588200000001</v>
      </c>
      <c r="N325" s="31">
        <v>0.85</v>
      </c>
      <c r="O325" s="14">
        <f>IFERROR(VLOOKUP($C325,'site totals'!$J$2:$K$607,2,FALSE),1)</f>
        <v>50070.103799999997</v>
      </c>
      <c r="P325" s="32" t="s">
        <v>22</v>
      </c>
      <c r="Q325" s="12">
        <v>0.38869099280000002</v>
      </c>
      <c r="R325" s="29">
        <v>0.28999999999999998</v>
      </c>
      <c r="S325" s="2">
        <f>IF($A325="site","",MIN(VLOOKUP($P325,margin_ranges!$A$5:$D$10,4,FALSE)/100,$Q325))</f>
        <v>0.29749999999999999</v>
      </c>
      <c r="T325" s="6">
        <f>IF(A325="placement",$J325*MIN($Q325,$S325),"")</f>
        <v>6.2474999999999996</v>
      </c>
      <c r="U325" s="6">
        <f>IF($A325="placement",T325,SUMIF($C$10:$C$6209,$C325,$T$10:$T$6209))</f>
        <v>6.2474999999999996</v>
      </c>
      <c r="V325" s="34">
        <f t="shared" si="12"/>
        <v>-1.0563380281690016E-2</v>
      </c>
      <c r="W325" s="24"/>
      <c r="X325" s="2" t="str">
        <f>IFERROR(MIN(VLOOKUP($W325,margin_ranges!$A$5:$D$10,4,FALSE),$Q325*100)/100,"")</f>
        <v/>
      </c>
      <c r="Y325" s="6">
        <f t="shared" si="15"/>
        <v>6.2474999999999996</v>
      </c>
      <c r="Z325" s="6">
        <f>IF($A325="placement",Y325,SUMIF($C$10:$C$6209,$C325,$Y$10:$Y$6209))</f>
        <v>6.2474999999999996</v>
      </c>
      <c r="AA325" s="29">
        <f t="shared" si="16"/>
        <v>-1.0563380281690016E-2</v>
      </c>
    </row>
    <row r="326" spans="1:27" hidden="1" x14ac:dyDescent="0.3">
      <c r="A326" s="8" t="s">
        <v>17</v>
      </c>
      <c r="B326" s="8" t="s">
        <v>7363</v>
      </c>
      <c r="C326" s="8" t="s">
        <v>7364</v>
      </c>
      <c r="D326" s="33" t="s">
        <v>7587</v>
      </c>
      <c r="E326" s="8" t="s">
        <v>7588</v>
      </c>
      <c r="F326" s="29">
        <v>0.28999999999999998</v>
      </c>
      <c r="G326" s="29">
        <v>0</v>
      </c>
      <c r="H326" s="30">
        <v>1.9046000000000001</v>
      </c>
      <c r="I326" s="30">
        <v>0.501</v>
      </c>
      <c r="J326" s="14">
        <v>21</v>
      </c>
      <c r="K326" s="14">
        <v>5</v>
      </c>
      <c r="L326" s="12">
        <v>0.2631</v>
      </c>
      <c r="M326" s="7">
        <v>1.41437126</v>
      </c>
      <c r="N326" s="31">
        <v>0.8</v>
      </c>
      <c r="O326" s="14">
        <f>IFERROR(VLOOKUP($C326,'site totals'!$J$2:$K$607,2,FALSE),1)</f>
        <v>50070.103799999997</v>
      </c>
      <c r="P326" s="32" t="s">
        <v>91</v>
      </c>
      <c r="Q326" s="12">
        <v>0.43437764610000001</v>
      </c>
      <c r="R326" s="29">
        <v>0.28999999999999998</v>
      </c>
      <c r="S326" s="2">
        <f>IF($A326="site","",MIN(VLOOKUP($P326,margin_ranges!$A$5:$D$10,4,FALSE)/100,$Q326))</f>
        <v>0.29749999999999999</v>
      </c>
      <c r="T326" s="6">
        <f>IF(A326="placement",$J326*MIN($Q326,$S326),"")</f>
        <v>6.2474999999999996</v>
      </c>
      <c r="U326" s="6">
        <f>IF($A326="placement",T326,SUMIF($C$10:$C$6209,$C326,$T$10:$T$6209))</f>
        <v>6.2474999999999996</v>
      </c>
      <c r="V326" s="34">
        <f t="shared" si="12"/>
        <v>-1.0563380281690016E-2</v>
      </c>
      <c r="W326" s="24"/>
      <c r="X326" s="2" t="str">
        <f>IFERROR(MIN(VLOOKUP($W326,margin_ranges!$A$5:$D$10,4,FALSE),$Q326*100)/100,"")</f>
        <v/>
      </c>
      <c r="Y326" s="6">
        <f t="shared" si="15"/>
        <v>6.2474999999999996</v>
      </c>
      <c r="Z326" s="6">
        <f>IF($A326="placement",Y326,SUMIF($C$10:$C$6209,$C326,$Y$10:$Y$6209))</f>
        <v>6.2474999999999996</v>
      </c>
      <c r="AA326" s="29">
        <f t="shared" si="16"/>
        <v>-1.0563380281690016E-2</v>
      </c>
    </row>
    <row r="327" spans="1:27" hidden="1" x14ac:dyDescent="0.3">
      <c r="A327" s="8" t="s">
        <v>17</v>
      </c>
      <c r="B327" s="8" t="s">
        <v>7363</v>
      </c>
      <c r="C327" s="8" t="s">
        <v>7364</v>
      </c>
      <c r="D327" s="8" t="s">
        <v>7547</v>
      </c>
      <c r="E327" s="8" t="s">
        <v>7548</v>
      </c>
      <c r="F327" s="29">
        <v>0.28999999999999898</v>
      </c>
      <c r="G327" s="29">
        <v>0</v>
      </c>
      <c r="H327" s="30">
        <v>1.8761000000000001</v>
      </c>
      <c r="I327" s="30">
        <v>0.74750000000000005</v>
      </c>
      <c r="J327" s="14">
        <v>31</v>
      </c>
      <c r="K327" s="14">
        <v>8</v>
      </c>
      <c r="L327" s="12">
        <v>0.39839999999999998</v>
      </c>
      <c r="M327" s="7">
        <v>1.3816722400000001</v>
      </c>
      <c r="N327" s="31">
        <v>0.8</v>
      </c>
      <c r="O327" s="14">
        <f>IFERROR(VLOOKUP($C327,'site totals'!$J$2:$K$607,2,FALSE),1)</f>
        <v>50070.103799999997</v>
      </c>
      <c r="P327" s="32" t="s">
        <v>91</v>
      </c>
      <c r="Q327" s="12">
        <v>0.42099147949999999</v>
      </c>
      <c r="R327" s="29">
        <v>0.28999999999999998</v>
      </c>
      <c r="S327" s="2">
        <f>IF($A327="site","",MIN(VLOOKUP($P327,margin_ranges!$A$5:$D$10,4,FALSE)/100,$Q327))</f>
        <v>0.29749999999999999</v>
      </c>
      <c r="T327" s="6">
        <f>IF(A327="placement",$J327*MIN($Q327,$S327),"")</f>
        <v>9.2225000000000001</v>
      </c>
      <c r="U327" s="6">
        <f>IF($A327="placement",T327,SUMIF($C$10:$C$6209,$C327,$T$10:$T$6209))</f>
        <v>9.2225000000000001</v>
      </c>
      <c r="V327" s="34">
        <f t="shared" si="12"/>
        <v>-1.0563380281690016E-2</v>
      </c>
      <c r="W327" s="24"/>
      <c r="X327" s="2" t="str">
        <f>IFERROR(MIN(VLOOKUP($W327,margin_ranges!$A$5:$D$10,4,FALSE),$Q327*100)/100,"")</f>
        <v/>
      </c>
      <c r="Y327" s="6">
        <f t="shared" si="15"/>
        <v>9.2225000000000001</v>
      </c>
      <c r="Z327" s="6">
        <f>IF($A327="placement",Y327,SUMIF($C$10:$C$6209,$C327,$Y$10:$Y$6209))</f>
        <v>9.2225000000000001</v>
      </c>
      <c r="AA327" s="29">
        <f t="shared" si="16"/>
        <v>-1.0563380281690016E-2</v>
      </c>
    </row>
    <row r="328" spans="1:27" hidden="1" x14ac:dyDescent="0.3">
      <c r="A328" s="8" t="s">
        <v>17</v>
      </c>
      <c r="B328" s="8" t="s">
        <v>7363</v>
      </c>
      <c r="C328" s="8" t="s">
        <v>7364</v>
      </c>
      <c r="D328" s="8" t="s">
        <v>7423</v>
      </c>
      <c r="E328" s="8" t="s">
        <v>7424</v>
      </c>
      <c r="F328" s="29">
        <v>0.28999999999999998</v>
      </c>
      <c r="G328" s="29">
        <v>0</v>
      </c>
      <c r="H328" s="30">
        <v>1.5581</v>
      </c>
      <c r="I328" s="30">
        <v>0.86809999999999998</v>
      </c>
      <c r="J328" s="14">
        <v>38</v>
      </c>
      <c r="K328" s="14">
        <v>10</v>
      </c>
      <c r="L328" s="12">
        <v>0.55720000000000003</v>
      </c>
      <c r="M328" s="7">
        <v>1.4562695400000001</v>
      </c>
      <c r="N328" s="31">
        <v>1</v>
      </c>
      <c r="O328" s="14">
        <f>IFERROR(VLOOKUP($C328,'site totals'!$J$2:$K$607,2,FALSE),1)</f>
        <v>50070.103799999997</v>
      </c>
      <c r="P328" s="32" t="s">
        <v>22</v>
      </c>
      <c r="Q328" s="12">
        <v>0.31331393540000002</v>
      </c>
      <c r="R328" s="29">
        <v>0.28999999999999998</v>
      </c>
      <c r="S328" s="2">
        <f>IF($A328="site","",MIN(VLOOKUP($P328,margin_ranges!$A$5:$D$10,4,FALSE)/100,$Q328))</f>
        <v>0.29749999999999999</v>
      </c>
      <c r="T328" s="6">
        <f>IF(A328="placement",$J328*MIN($Q328,$S328),"")</f>
        <v>11.305</v>
      </c>
      <c r="U328" s="6">
        <f>IF($A328="placement",T328,SUMIF($C$10:$C$6209,$C328,$T$10:$T$6209))</f>
        <v>11.305</v>
      </c>
      <c r="V328" s="34">
        <f t="shared" si="12"/>
        <v>-1.0563380281690016E-2</v>
      </c>
      <c r="W328" s="24"/>
      <c r="X328" s="2" t="str">
        <f>IFERROR(MIN(VLOOKUP($W328,margin_ranges!$A$5:$D$10,4,FALSE),$Q328*100)/100,"")</f>
        <v/>
      </c>
      <c r="Y328" s="6">
        <f t="shared" si="15"/>
        <v>11.305</v>
      </c>
      <c r="Z328" s="6">
        <f>IF($A328="placement",Y328,SUMIF($C$10:$C$6209,$C328,$Y$10:$Y$6209))</f>
        <v>11.305</v>
      </c>
      <c r="AA328" s="29">
        <f t="shared" si="16"/>
        <v>-1.0563380281690016E-2</v>
      </c>
    </row>
    <row r="329" spans="1:27" hidden="1" x14ac:dyDescent="0.3">
      <c r="A329" s="8" t="s">
        <v>17</v>
      </c>
      <c r="B329" s="8" t="s">
        <v>7363</v>
      </c>
      <c r="C329" s="8" t="s">
        <v>7364</v>
      </c>
      <c r="D329" s="8" t="s">
        <v>7585</v>
      </c>
      <c r="E329" s="8" t="s">
        <v>7586</v>
      </c>
      <c r="F329" s="29">
        <v>0.28999999999999998</v>
      </c>
      <c r="G329" s="29">
        <v>0</v>
      </c>
      <c r="H329" s="30">
        <v>11.105499999999999</v>
      </c>
      <c r="I329" s="30">
        <v>2.0409000000000002</v>
      </c>
      <c r="J329" s="14">
        <v>99</v>
      </c>
      <c r="K329" s="14">
        <v>25</v>
      </c>
      <c r="L329" s="12">
        <v>0.18379999999999999</v>
      </c>
      <c r="M329" s="7">
        <v>1.62347671</v>
      </c>
      <c r="N329" s="31">
        <v>1</v>
      </c>
      <c r="O329" s="14">
        <f>IFERROR(VLOOKUP($C329,'site totals'!$J$2:$K$607,2,FALSE),1)</f>
        <v>50070.103799999997</v>
      </c>
      <c r="P329" s="32" t="s">
        <v>22</v>
      </c>
      <c r="Q329" s="12">
        <v>0.38403797569999998</v>
      </c>
      <c r="R329" s="29">
        <v>0.28999999999999998</v>
      </c>
      <c r="S329" s="2">
        <f>IF($A329="site","",MIN(VLOOKUP($P329,margin_ranges!$A$5:$D$10,4,FALSE)/100,$Q329))</f>
        <v>0.29749999999999999</v>
      </c>
      <c r="T329" s="6">
        <f>IF(A329="placement",$J329*MIN($Q329,$S329),"")</f>
        <v>29.452499999999997</v>
      </c>
      <c r="U329" s="6">
        <f>IF($A329="placement",T329,SUMIF($C$10:$C$6209,$C329,$T$10:$T$6209))</f>
        <v>29.452499999999997</v>
      </c>
      <c r="V329" s="34">
        <f t="shared" si="12"/>
        <v>-1.0563380281690016E-2</v>
      </c>
      <c r="W329" s="24"/>
      <c r="X329" s="2" t="str">
        <f>IFERROR(MIN(VLOOKUP($W329,margin_ranges!$A$5:$D$10,4,FALSE),$Q329*100)/100,"")</f>
        <v/>
      </c>
      <c r="Y329" s="6">
        <f t="shared" si="15"/>
        <v>29.452499999999997</v>
      </c>
      <c r="Z329" s="6">
        <f>IF($A329="placement",Y329,SUMIF($C$10:$C$6209,$C329,$Y$10:$Y$6209))</f>
        <v>29.452499999999997</v>
      </c>
      <c r="AA329" s="29">
        <f t="shared" si="16"/>
        <v>-1.0563380281690016E-2</v>
      </c>
    </row>
    <row r="330" spans="1:27" hidden="1" x14ac:dyDescent="0.3">
      <c r="A330" s="8" t="s">
        <v>17</v>
      </c>
      <c r="B330" s="8" t="s">
        <v>7363</v>
      </c>
      <c r="C330" s="8" t="s">
        <v>7364</v>
      </c>
      <c r="D330" s="8" t="s">
        <v>7411</v>
      </c>
      <c r="E330" s="8" t="s">
        <v>7412</v>
      </c>
      <c r="F330" s="29">
        <v>0.28999999999999998</v>
      </c>
      <c r="G330" s="29">
        <v>0</v>
      </c>
      <c r="H330" s="30">
        <v>19.621400000000001</v>
      </c>
      <c r="I330" s="30">
        <v>6.5397999999999996</v>
      </c>
      <c r="J330" s="14">
        <v>228</v>
      </c>
      <c r="K330" s="14">
        <v>58</v>
      </c>
      <c r="L330" s="12">
        <v>0.33329999999999999</v>
      </c>
      <c r="M330" s="7">
        <v>1.16135085</v>
      </c>
      <c r="N330" s="31">
        <v>0.8</v>
      </c>
      <c r="O330" s="14">
        <f>IFERROR(VLOOKUP($C330,'site totals'!$J$2:$K$607,2,FALSE),1)</f>
        <v>50070.103799999997</v>
      </c>
      <c r="P330" s="32" t="s">
        <v>22</v>
      </c>
      <c r="Q330" s="12">
        <v>0.31114701620000002</v>
      </c>
      <c r="R330" s="29">
        <v>0.28999999999999998</v>
      </c>
      <c r="S330" s="2">
        <f>IF($A330="site","",MIN(VLOOKUP($P330,margin_ranges!$A$5:$D$10,4,FALSE)/100,$Q330))</f>
        <v>0.29749999999999999</v>
      </c>
      <c r="T330" s="6">
        <f>IF(A330="placement",$J330*MIN($Q330,$S330),"")</f>
        <v>67.83</v>
      </c>
      <c r="U330" s="6">
        <f>IF($A330="placement",T330,SUMIF($C$10:$C$6209,$C330,$T$10:$T$6209))</f>
        <v>67.83</v>
      </c>
      <c r="V330" s="34">
        <f t="shared" ref="V330:V393" si="17">($J330-$U330)/($J330*(1-$R330))-1</f>
        <v>-1.0563380281690016E-2</v>
      </c>
      <c r="W330" s="24"/>
      <c r="X330" s="2" t="str">
        <f>IFERROR(MIN(VLOOKUP($W330,margin_ranges!$A$5:$D$10,4,FALSE),$Q330*100)/100,"")</f>
        <v/>
      </c>
      <c r="Y330" s="6">
        <f t="shared" si="15"/>
        <v>67.83</v>
      </c>
      <c r="Z330" s="6">
        <f>IF($A330="placement",Y330,SUMIF($C$10:$C$6209,$C330,$Y$10:$Y$6209))</f>
        <v>67.83</v>
      </c>
      <c r="AA330" s="29">
        <f t="shared" si="16"/>
        <v>-1.0563380281690016E-2</v>
      </c>
    </row>
    <row r="331" spans="1:27" hidden="1" x14ac:dyDescent="0.3">
      <c r="A331" s="8" t="s">
        <v>17</v>
      </c>
      <c r="B331" s="8" t="s">
        <v>7363</v>
      </c>
      <c r="C331" s="8" t="s">
        <v>7364</v>
      </c>
      <c r="D331" s="8" t="s">
        <v>7673</v>
      </c>
      <c r="E331" s="8" t="s">
        <v>7674</v>
      </c>
      <c r="F331" s="29">
        <v>0.28999999999999998</v>
      </c>
      <c r="G331" s="29">
        <v>0</v>
      </c>
      <c r="H331" s="30">
        <v>28.933199999999999</v>
      </c>
      <c r="I331" s="30">
        <v>9.4586000000000006</v>
      </c>
      <c r="J331" s="14">
        <v>424</v>
      </c>
      <c r="K331" s="14">
        <v>107</v>
      </c>
      <c r="L331" s="12">
        <v>0.32690000000000002</v>
      </c>
      <c r="M331" s="7">
        <v>1.49468891</v>
      </c>
      <c r="N331" s="31">
        <v>1</v>
      </c>
      <c r="O331" s="14">
        <f>IFERROR(VLOOKUP($C331,'site totals'!$J$2:$K$607,2,FALSE),1)</f>
        <v>50070.103799999997</v>
      </c>
      <c r="P331" s="32" t="s">
        <v>22</v>
      </c>
      <c r="Q331" s="12">
        <v>0.33096446080000003</v>
      </c>
      <c r="R331" s="29">
        <v>0.28999999999999998</v>
      </c>
      <c r="S331" s="2">
        <f>IF($A331="site","",MIN(VLOOKUP($P331,margin_ranges!$A$5:$D$10,4,FALSE)/100,$Q331))</f>
        <v>0.29749999999999999</v>
      </c>
      <c r="T331" s="6">
        <f>IF(A331="placement",$J331*MIN($Q331,$S331),"")</f>
        <v>126.14</v>
      </c>
      <c r="U331" s="6">
        <f>IF($A331="placement",T331,SUMIF($C$10:$C$6209,$C331,$T$10:$T$6209))</f>
        <v>126.14</v>
      </c>
      <c r="V331" s="34">
        <f t="shared" si="17"/>
        <v>-1.0563380281690016E-2</v>
      </c>
      <c r="W331" s="24"/>
      <c r="X331" s="2" t="str">
        <f>IFERROR(MIN(VLOOKUP($W331,margin_ranges!$A$5:$D$10,4,FALSE),$Q331*100)/100,"")</f>
        <v/>
      </c>
      <c r="Y331" s="6">
        <f t="shared" si="15"/>
        <v>126.14</v>
      </c>
      <c r="Z331" s="6">
        <f>IF($A331="placement",Y331,SUMIF($C$10:$C$6209,$C331,$Y$10:$Y$6209))</f>
        <v>126.14</v>
      </c>
      <c r="AA331" s="29">
        <f t="shared" si="16"/>
        <v>-1.0563380281690016E-2</v>
      </c>
    </row>
    <row r="332" spans="1:27" hidden="1" x14ac:dyDescent="0.3">
      <c r="A332" s="8" t="s">
        <v>17</v>
      </c>
      <c r="B332" s="8" t="s">
        <v>7363</v>
      </c>
      <c r="C332" s="8" t="s">
        <v>7364</v>
      </c>
      <c r="D332" s="33" t="s">
        <v>7407</v>
      </c>
      <c r="E332" s="8" t="s">
        <v>7408</v>
      </c>
      <c r="F332" s="29">
        <v>0.28999999999999898</v>
      </c>
      <c r="G332" s="29">
        <v>0</v>
      </c>
      <c r="H332" s="30">
        <v>24.3078</v>
      </c>
      <c r="I332" s="30">
        <v>14.0534</v>
      </c>
      <c r="J332" s="14">
        <v>615</v>
      </c>
      <c r="K332" s="14">
        <v>156</v>
      </c>
      <c r="L332" s="12">
        <v>0.57809999999999995</v>
      </c>
      <c r="M332" s="7">
        <v>1.4584603599999999</v>
      </c>
      <c r="N332" s="31">
        <v>1</v>
      </c>
      <c r="O332" s="14">
        <f>IFERROR(VLOOKUP($C332,'site totals'!$J$2:$K$607,2,FALSE),1)</f>
        <v>50070.103799999997</v>
      </c>
      <c r="P332" s="32" t="s">
        <v>22</v>
      </c>
      <c r="Q332" s="12">
        <v>0.31434543650000002</v>
      </c>
      <c r="R332" s="29">
        <v>0.28999999999999998</v>
      </c>
      <c r="S332" s="2">
        <f>IF($A332="site","",MIN(VLOOKUP($P332,margin_ranges!$A$5:$D$10,4,FALSE)/100,$Q332))</f>
        <v>0.29749999999999999</v>
      </c>
      <c r="T332" s="6">
        <f>IF(A332="placement",$J332*MIN($Q332,$S332),"")</f>
        <v>182.96250000000001</v>
      </c>
      <c r="U332" s="6">
        <f>IF($A332="placement",T332,SUMIF($C$10:$C$6209,$C332,$T$10:$T$6209))</f>
        <v>182.96250000000001</v>
      </c>
      <c r="V332" s="34">
        <f t="shared" si="17"/>
        <v>-1.0563380281690016E-2</v>
      </c>
      <c r="W332" s="24"/>
      <c r="X332" s="2" t="str">
        <f>IFERROR(MIN(VLOOKUP($W332,margin_ranges!$A$5:$D$10,4,FALSE),$Q332*100)/100,"")</f>
        <v/>
      </c>
      <c r="Y332" s="6">
        <f t="shared" si="15"/>
        <v>182.96250000000001</v>
      </c>
      <c r="Z332" s="6">
        <f>IF($A332="placement",Y332,SUMIF($C$10:$C$6209,$C332,$Y$10:$Y$6209))</f>
        <v>182.96250000000001</v>
      </c>
      <c r="AA332" s="29">
        <f t="shared" si="16"/>
        <v>-1.0563380281690016E-2</v>
      </c>
    </row>
    <row r="333" spans="1:27" hidden="1" x14ac:dyDescent="0.3">
      <c r="A333" s="8" t="s">
        <v>17</v>
      </c>
      <c r="B333" s="8" t="s">
        <v>7363</v>
      </c>
      <c r="C333" s="8" t="s">
        <v>7364</v>
      </c>
      <c r="D333" s="8" t="s">
        <v>7691</v>
      </c>
      <c r="E333" s="8" t="s">
        <v>7692</v>
      </c>
      <c r="F333" s="29">
        <v>0.28999999999999998</v>
      </c>
      <c r="G333" s="29">
        <v>0</v>
      </c>
      <c r="H333" s="30">
        <v>35.846400000000003</v>
      </c>
      <c r="I333" s="30">
        <v>16.291699999999999</v>
      </c>
      <c r="J333" s="14">
        <v>855</v>
      </c>
      <c r="K333" s="14">
        <v>216</v>
      </c>
      <c r="L333" s="12">
        <v>0.45450000000000002</v>
      </c>
      <c r="M333" s="7">
        <v>1.74954885</v>
      </c>
      <c r="N333" s="31">
        <v>1</v>
      </c>
      <c r="O333" s="14">
        <f>IFERROR(VLOOKUP($C333,'site totals'!$J$2:$K$607,2,FALSE),1)</f>
        <v>50070.103799999997</v>
      </c>
      <c r="P333" s="32" t="s">
        <v>22</v>
      </c>
      <c r="Q333" s="12">
        <v>0.42842407640000002</v>
      </c>
      <c r="R333" s="29">
        <v>0.28999999999999998</v>
      </c>
      <c r="S333" s="2">
        <f>IF($A333="site","",MIN(VLOOKUP($P333,margin_ranges!$A$5:$D$10,4,FALSE)/100,$Q333))</f>
        <v>0.29749999999999999</v>
      </c>
      <c r="T333" s="6">
        <f>IF(A333="placement",$J333*MIN($Q333,$S333),"")</f>
        <v>254.36249999999998</v>
      </c>
      <c r="U333" s="6">
        <f>IF($A333="placement",T333,SUMIF($C$10:$C$6209,$C333,$T$10:$T$6209))</f>
        <v>254.36249999999998</v>
      </c>
      <c r="V333" s="34">
        <f t="shared" si="17"/>
        <v>-1.0563380281690016E-2</v>
      </c>
      <c r="W333" s="24"/>
      <c r="X333" s="2" t="str">
        <f>IFERROR(MIN(VLOOKUP($W333,margin_ranges!$A$5:$D$10,4,FALSE),$Q333*100)/100,"")</f>
        <v/>
      </c>
      <c r="Y333" s="6">
        <f t="shared" si="15"/>
        <v>254.36249999999998</v>
      </c>
      <c r="Z333" s="6">
        <f>IF($A333="placement",Y333,SUMIF($C$10:$C$6209,$C333,$Y$10:$Y$6209))</f>
        <v>254.36249999999998</v>
      </c>
      <c r="AA333" s="29">
        <f t="shared" si="16"/>
        <v>-1.0563380281690016E-2</v>
      </c>
    </row>
    <row r="334" spans="1:27" hidden="1" x14ac:dyDescent="0.3">
      <c r="A334" s="8" t="s">
        <v>17</v>
      </c>
      <c r="B334" s="8" t="s">
        <v>7363</v>
      </c>
      <c r="C334" s="8" t="s">
        <v>7364</v>
      </c>
      <c r="D334" s="8" t="s">
        <v>7513</v>
      </c>
      <c r="E334" s="8" t="s">
        <v>7514</v>
      </c>
      <c r="F334" s="29">
        <v>0.28999999999999998</v>
      </c>
      <c r="G334" s="29">
        <v>1</v>
      </c>
      <c r="H334" s="30">
        <v>32.5396</v>
      </c>
      <c r="I334" s="30">
        <v>20.376899999999999</v>
      </c>
      <c r="J334" s="14">
        <v>910</v>
      </c>
      <c r="K334" s="14">
        <v>232</v>
      </c>
      <c r="L334" s="12">
        <v>0.62619999999999998</v>
      </c>
      <c r="M334" s="7">
        <v>1.4879411899999999</v>
      </c>
      <c r="N334" s="31">
        <v>1</v>
      </c>
      <c r="O334" s="14">
        <f>IFERROR(VLOOKUP($C334,'site totals'!$J$2:$K$607,2,FALSE),1)</f>
        <v>50070.103799999997</v>
      </c>
      <c r="P334" s="32" t="s">
        <v>22</v>
      </c>
      <c r="Q334" s="12">
        <v>0.32793042890000001</v>
      </c>
      <c r="R334" s="29">
        <v>0.28999999999999998</v>
      </c>
      <c r="S334" s="2">
        <f>IF($A334="site","",MIN(VLOOKUP($P334,margin_ranges!$A$5:$D$10,4,FALSE)/100,$Q334))</f>
        <v>0.29749999999999999</v>
      </c>
      <c r="T334" s="6">
        <f>IF(A334="placement",$J334*MIN($Q334,$S334),"")</f>
        <v>270.72499999999997</v>
      </c>
      <c r="U334" s="6">
        <f>IF($A334="placement",T334,SUMIF($C$10:$C$6209,$C334,$T$10:$T$6209))</f>
        <v>270.72499999999997</v>
      </c>
      <c r="V334" s="34">
        <f t="shared" si="17"/>
        <v>-1.0563380281690016E-2</v>
      </c>
      <c r="W334" s="24"/>
      <c r="X334" s="2" t="str">
        <f>IFERROR(MIN(VLOOKUP($W334,margin_ranges!$A$5:$D$10,4,FALSE),$Q334*100)/100,"")</f>
        <v/>
      </c>
      <c r="Y334" s="6">
        <f t="shared" si="15"/>
        <v>270.72499999999997</v>
      </c>
      <c r="Z334" s="6">
        <f>IF($A334="placement",Y334,SUMIF($C$10:$C$6209,$C334,$Y$10:$Y$6209))</f>
        <v>270.72499999999997</v>
      </c>
      <c r="AA334" s="29">
        <f t="shared" si="16"/>
        <v>-1.0563380281690016E-2</v>
      </c>
    </row>
    <row r="335" spans="1:27" hidden="1" x14ac:dyDescent="0.3">
      <c r="A335" s="8" t="s">
        <v>17</v>
      </c>
      <c r="B335" s="8" t="s">
        <v>7363</v>
      </c>
      <c r="C335" s="8" t="s">
        <v>7364</v>
      </c>
      <c r="D335" s="8" t="s">
        <v>7391</v>
      </c>
      <c r="E335" s="8" t="s">
        <v>7392</v>
      </c>
      <c r="F335" s="29">
        <v>0.28999999999999998</v>
      </c>
      <c r="G335" s="29">
        <v>1</v>
      </c>
      <c r="H335" s="30">
        <v>101.1992</v>
      </c>
      <c r="I335" s="30">
        <v>63.5884</v>
      </c>
      <c r="J335" s="14">
        <v>2259</v>
      </c>
      <c r="K335" s="14">
        <v>581</v>
      </c>
      <c r="L335" s="12">
        <v>0.62829999999999997</v>
      </c>
      <c r="M335" s="7">
        <v>1.18433104</v>
      </c>
      <c r="N335" s="31">
        <v>0.7</v>
      </c>
      <c r="O335" s="14">
        <f>IFERROR(VLOOKUP($C335,'site totals'!$J$2:$K$607,2,FALSE),1)</f>
        <v>50070.103799999997</v>
      </c>
      <c r="P335" s="32" t="s">
        <v>22</v>
      </c>
      <c r="Q335" s="12">
        <v>0.40894904050000003</v>
      </c>
      <c r="R335" s="29">
        <v>0.28999999999999998</v>
      </c>
      <c r="S335" s="2">
        <f>IF($A335="site","",MIN(VLOOKUP($P335,margin_ranges!$A$5:$D$10,4,FALSE)/100,$Q335))</f>
        <v>0.29749999999999999</v>
      </c>
      <c r="T335" s="6">
        <f>IF(A335="placement",$J335*MIN($Q335,$S335),"")</f>
        <v>672.05250000000001</v>
      </c>
      <c r="U335" s="6">
        <f>IF($A335="placement",T335,SUMIF($C$10:$C$6209,$C335,$T$10:$T$6209))</f>
        <v>672.05250000000001</v>
      </c>
      <c r="V335" s="34">
        <f t="shared" si="17"/>
        <v>-1.0563380281690016E-2</v>
      </c>
      <c r="W335" s="24"/>
      <c r="X335" s="2" t="str">
        <f>IFERROR(MIN(VLOOKUP($W335,margin_ranges!$A$5:$D$10,4,FALSE),$Q335*100)/100,"")</f>
        <v/>
      </c>
      <c r="Y335" s="6">
        <f t="shared" si="15"/>
        <v>672.05250000000001</v>
      </c>
      <c r="Z335" s="6">
        <f>IF($A335="placement",Y335,SUMIF($C$10:$C$6209,$C335,$Y$10:$Y$6209))</f>
        <v>672.05250000000001</v>
      </c>
      <c r="AA335" s="29">
        <f t="shared" si="16"/>
        <v>-1.0563380281690016E-2</v>
      </c>
    </row>
    <row r="336" spans="1:27" hidden="1" x14ac:dyDescent="0.3">
      <c r="A336" s="8" t="s">
        <v>17</v>
      </c>
      <c r="B336" s="8" t="s">
        <v>7363</v>
      </c>
      <c r="C336" s="8" t="s">
        <v>7364</v>
      </c>
      <c r="D336" s="8" t="s">
        <v>7489</v>
      </c>
      <c r="E336" s="8" t="s">
        <v>7490</v>
      </c>
      <c r="F336" s="29">
        <v>0.28999999999999998</v>
      </c>
      <c r="G336" s="29">
        <v>0</v>
      </c>
      <c r="H336" s="30">
        <v>349.62090000000001</v>
      </c>
      <c r="I336" s="30">
        <v>143.03809999999999</v>
      </c>
      <c r="J336" s="14">
        <v>2560</v>
      </c>
      <c r="K336" s="14">
        <v>650</v>
      </c>
      <c r="L336" s="12">
        <v>0.40910000000000002</v>
      </c>
      <c r="M336" s="7">
        <v>0.59660705000000003</v>
      </c>
      <c r="N336" s="31">
        <v>0.4</v>
      </c>
      <c r="O336" s="14">
        <f>IFERROR(VLOOKUP($C336,'site totals'!$J$2:$K$607,2,FALSE),1)</f>
        <v>50070.103799999997</v>
      </c>
      <c r="P336" s="32" t="s">
        <v>22</v>
      </c>
      <c r="Q336" s="12">
        <v>0.32954194580000001</v>
      </c>
      <c r="R336" s="29">
        <v>0.28999999999999998</v>
      </c>
      <c r="S336" s="2">
        <f>IF($A336="site","",MIN(VLOOKUP($P336,margin_ranges!$A$5:$D$10,4,FALSE)/100,$Q336))</f>
        <v>0.29749999999999999</v>
      </c>
      <c r="T336" s="6">
        <f>IF(A336="placement",$J336*MIN($Q336,$S336),"")</f>
        <v>761.59999999999991</v>
      </c>
      <c r="U336" s="6">
        <f>IF($A336="placement",T336,SUMIF($C$10:$C$6209,$C336,$T$10:$T$6209))</f>
        <v>761.59999999999991</v>
      </c>
      <c r="V336" s="34">
        <f t="shared" si="17"/>
        <v>-1.0563380281690016E-2</v>
      </c>
      <c r="W336" s="24"/>
      <c r="X336" s="2" t="str">
        <f>IFERROR(MIN(VLOOKUP($W336,margin_ranges!$A$5:$D$10,4,FALSE),$Q336*100)/100,"")</f>
        <v/>
      </c>
      <c r="Y336" s="6">
        <f t="shared" si="15"/>
        <v>761.59999999999991</v>
      </c>
      <c r="Z336" s="6">
        <f>IF($A336="placement",Y336,SUMIF($C$10:$C$6209,$C336,$Y$10:$Y$6209))</f>
        <v>761.59999999999991</v>
      </c>
      <c r="AA336" s="29">
        <f t="shared" si="16"/>
        <v>-1.0563380281690016E-2</v>
      </c>
    </row>
    <row r="337" spans="1:27" hidden="1" x14ac:dyDescent="0.3">
      <c r="A337" s="8" t="s">
        <v>17</v>
      </c>
      <c r="B337" s="8" t="s">
        <v>7363</v>
      </c>
      <c r="C337" s="8" t="s">
        <v>7364</v>
      </c>
      <c r="D337" s="8" t="s">
        <v>7549</v>
      </c>
      <c r="E337" s="8" t="s">
        <v>7550</v>
      </c>
      <c r="F337" s="29">
        <v>0.28999999999999998</v>
      </c>
      <c r="G337" s="29">
        <v>1</v>
      </c>
      <c r="H337" s="30">
        <v>112.2495</v>
      </c>
      <c r="I337" s="30">
        <v>84.164199999999994</v>
      </c>
      <c r="J337" s="14">
        <v>4029</v>
      </c>
      <c r="K337" s="14">
        <v>1018</v>
      </c>
      <c r="L337" s="12">
        <v>0.74980000000000002</v>
      </c>
      <c r="M337" s="7">
        <v>1.5955383999999999</v>
      </c>
      <c r="N337" s="31">
        <v>1</v>
      </c>
      <c r="O337" s="14">
        <f>IFERROR(VLOOKUP($C337,'site totals'!$J$2:$K$607,2,FALSE),1)</f>
        <v>50070.103799999997</v>
      </c>
      <c r="P337" s="32" t="s">
        <v>22</v>
      </c>
      <c r="Q337" s="12">
        <v>0.3732523137</v>
      </c>
      <c r="R337" s="29">
        <v>0.28999999999999998</v>
      </c>
      <c r="S337" s="2">
        <f>IF($A337="site","",MIN(VLOOKUP($P337,margin_ranges!$A$5:$D$10,4,FALSE)/100,$Q337))</f>
        <v>0.29749999999999999</v>
      </c>
      <c r="T337" s="6">
        <f>IF(A337="placement",$J337*MIN($Q337,$S337),"")</f>
        <v>1198.6275000000001</v>
      </c>
      <c r="U337" s="6">
        <f>IF($A337="placement",T337,SUMIF($C$10:$C$6209,$C337,$T$10:$T$6209))</f>
        <v>1198.6275000000001</v>
      </c>
      <c r="V337" s="34">
        <f t="shared" si="17"/>
        <v>-1.0563380281690016E-2</v>
      </c>
      <c r="W337" s="24"/>
      <c r="X337" s="2" t="str">
        <f>IFERROR(MIN(VLOOKUP($W337,margin_ranges!$A$5:$D$10,4,FALSE),$Q337*100)/100,"")</f>
        <v/>
      </c>
      <c r="Y337" s="6">
        <f t="shared" si="15"/>
        <v>1198.6275000000001</v>
      </c>
      <c r="Z337" s="6">
        <f>IF($A337="placement",Y337,SUMIF($C$10:$C$6209,$C337,$Y$10:$Y$6209))</f>
        <v>1198.6275000000001</v>
      </c>
      <c r="AA337" s="29">
        <f t="shared" si="16"/>
        <v>-1.0563380281690016E-2</v>
      </c>
    </row>
    <row r="338" spans="1:27" hidden="1" x14ac:dyDescent="0.3">
      <c r="A338" s="8" t="s">
        <v>17</v>
      </c>
      <c r="B338" s="8" t="s">
        <v>7363</v>
      </c>
      <c r="C338" s="8" t="s">
        <v>7364</v>
      </c>
      <c r="D338" s="8" t="s">
        <v>7403</v>
      </c>
      <c r="E338" s="8" t="s">
        <v>7404</v>
      </c>
      <c r="F338" s="29">
        <v>0.28999999999999998</v>
      </c>
      <c r="G338" s="29">
        <v>1</v>
      </c>
      <c r="H338" s="30">
        <v>348.62240000000003</v>
      </c>
      <c r="I338" s="30">
        <v>171.28710000000001</v>
      </c>
      <c r="J338" s="14">
        <v>5564</v>
      </c>
      <c r="K338" s="14">
        <v>1434</v>
      </c>
      <c r="L338" s="12">
        <v>0.49130000000000001</v>
      </c>
      <c r="M338" s="7">
        <v>1.08272437</v>
      </c>
      <c r="N338" s="31">
        <v>0.75</v>
      </c>
      <c r="O338" s="14">
        <f>IFERROR(VLOOKUP($C338,'site totals'!$J$2:$K$607,2,FALSE),1)</f>
        <v>50070.103799999997</v>
      </c>
      <c r="P338" s="32" t="s">
        <v>91</v>
      </c>
      <c r="Q338" s="12">
        <v>0.30730293050000002</v>
      </c>
      <c r="R338" s="29">
        <v>0.28999999999999998</v>
      </c>
      <c r="S338" s="2">
        <f>IF($A338="site","",MIN(VLOOKUP($P338,margin_ranges!$A$5:$D$10,4,FALSE)/100,$Q338))</f>
        <v>0.29749999999999999</v>
      </c>
      <c r="T338" s="6">
        <f>IF(A338="placement",$J338*MIN($Q338,$S338),"")</f>
        <v>1655.29</v>
      </c>
      <c r="U338" s="6">
        <f>IF($A338="placement",T338,SUMIF($C$10:$C$6209,$C338,$T$10:$T$6209))</f>
        <v>1655.29</v>
      </c>
      <c r="V338" s="34">
        <f t="shared" si="17"/>
        <v>-1.0563380281690016E-2</v>
      </c>
      <c r="W338" s="24"/>
      <c r="X338" s="2" t="str">
        <f>IFERROR(MIN(VLOOKUP($W338,margin_ranges!$A$5:$D$10,4,FALSE),$Q338*100)/100,"")</f>
        <v/>
      </c>
      <c r="Y338" s="6">
        <f t="shared" si="15"/>
        <v>1655.29</v>
      </c>
      <c r="Z338" s="6">
        <f>IF($A338="placement",Y338,SUMIF($C$10:$C$6209,$C338,$Y$10:$Y$6209))</f>
        <v>1655.29</v>
      </c>
      <c r="AA338" s="29">
        <f t="shared" si="16"/>
        <v>-1.0563380281690016E-2</v>
      </c>
    </row>
    <row r="339" spans="1:27" hidden="1" x14ac:dyDescent="0.3">
      <c r="A339" s="8" t="s">
        <v>17</v>
      </c>
      <c r="B339" s="8" t="s">
        <v>7363</v>
      </c>
      <c r="C339" s="8" t="s">
        <v>7364</v>
      </c>
      <c r="D339" s="8" t="s">
        <v>7539</v>
      </c>
      <c r="E339" s="8" t="s">
        <v>7540</v>
      </c>
      <c r="F339" s="29">
        <v>0.28999999999999998</v>
      </c>
      <c r="G339" s="29">
        <v>0</v>
      </c>
      <c r="H339" s="30">
        <v>2.3666</v>
      </c>
      <c r="I339" s="30">
        <v>0.94730000000000003</v>
      </c>
      <c r="J339" s="14">
        <v>43</v>
      </c>
      <c r="K339" s="14">
        <v>11</v>
      </c>
      <c r="L339" s="12">
        <v>0.40029999999999999</v>
      </c>
      <c r="M339" s="7">
        <v>1.5097571999999999</v>
      </c>
      <c r="N339" s="31">
        <v>1</v>
      </c>
      <c r="O339" s="14">
        <f>IFERROR(VLOOKUP($C339,'site totals'!$J$2:$K$607,2,FALSE),1)</f>
        <v>50070.103799999997</v>
      </c>
      <c r="P339" s="32" t="s">
        <v>22</v>
      </c>
      <c r="Q339" s="12">
        <v>0.33764184110000001</v>
      </c>
      <c r="R339" s="29">
        <v>0.28999999999999998</v>
      </c>
      <c r="S339" s="2">
        <f>IF($A339="site","",MIN(VLOOKUP($P339,margin_ranges!$A$5:$D$10,4,FALSE)/100,$Q339))</f>
        <v>0.29749999999999999</v>
      </c>
      <c r="T339" s="6">
        <f>IF(A339="placement",$J339*MIN($Q339,$S339),"")</f>
        <v>12.792499999999999</v>
      </c>
      <c r="U339" s="6">
        <f>IF($A339="placement",T339,SUMIF($C$10:$C$6209,$C339,$T$10:$T$6209))</f>
        <v>12.792499999999999</v>
      </c>
      <c r="V339" s="34">
        <f t="shared" si="17"/>
        <v>-1.0563380281689905E-2</v>
      </c>
      <c r="W339" s="24"/>
      <c r="X339" s="2" t="str">
        <f>IFERROR(MIN(VLOOKUP($W339,margin_ranges!$A$5:$D$10,4,FALSE),$Q339*100)/100,"")</f>
        <v/>
      </c>
      <c r="Y339" s="6">
        <f t="shared" si="15"/>
        <v>12.792499999999999</v>
      </c>
      <c r="Z339" s="6">
        <f>IF($A339="placement",Y339,SUMIF($C$10:$C$6209,$C339,$Y$10:$Y$6209))</f>
        <v>12.792499999999999</v>
      </c>
      <c r="AA339" s="29">
        <f t="shared" si="16"/>
        <v>-1.0563380281689905E-2</v>
      </c>
    </row>
    <row r="340" spans="1:27" hidden="1" x14ac:dyDescent="0.3">
      <c r="A340" s="8" t="s">
        <v>17</v>
      </c>
      <c r="B340" s="8" t="s">
        <v>7363</v>
      </c>
      <c r="C340" s="8" t="s">
        <v>7364</v>
      </c>
      <c r="D340" s="8" t="s">
        <v>7477</v>
      </c>
      <c r="E340" s="8" t="s">
        <v>7478</v>
      </c>
      <c r="F340" s="29">
        <v>0.28999999999999998</v>
      </c>
      <c r="G340" s="29">
        <v>0</v>
      </c>
      <c r="H340" s="30">
        <v>32.3904</v>
      </c>
      <c r="I340" s="30">
        <v>10.3331</v>
      </c>
      <c r="J340" s="14">
        <v>505</v>
      </c>
      <c r="K340" s="14">
        <v>128</v>
      </c>
      <c r="L340" s="12">
        <v>0.31900000000000001</v>
      </c>
      <c r="M340" s="7">
        <v>1.6298470899999999</v>
      </c>
      <c r="N340" s="31">
        <v>1</v>
      </c>
      <c r="O340" s="14">
        <f>IFERROR(VLOOKUP($C340,'site totals'!$J$2:$K$607,2,FALSE),1)</f>
        <v>50070.103799999997</v>
      </c>
      <c r="P340" s="32" t="s">
        <v>22</v>
      </c>
      <c r="Q340" s="12">
        <v>0.38644551150000001</v>
      </c>
      <c r="R340" s="29">
        <v>0.28999999999999998</v>
      </c>
      <c r="S340" s="2">
        <f>IF($A340="site","",MIN(VLOOKUP($P340,margin_ranges!$A$5:$D$10,4,FALSE)/100,$Q340))</f>
        <v>0.29749999999999999</v>
      </c>
      <c r="T340" s="6">
        <f>IF(A340="placement",$J340*MIN($Q340,$S340),"")</f>
        <v>150.23749999999998</v>
      </c>
      <c r="U340" s="6">
        <f>IF($A340="placement",T340,SUMIF($C$10:$C$6209,$C340,$T$10:$T$6209))</f>
        <v>150.23749999999998</v>
      </c>
      <c r="V340" s="34">
        <f t="shared" si="17"/>
        <v>-1.0563380281689905E-2</v>
      </c>
      <c r="W340" s="24"/>
      <c r="X340" s="2" t="str">
        <f>IFERROR(MIN(VLOOKUP($W340,margin_ranges!$A$5:$D$10,4,FALSE),$Q340*100)/100,"")</f>
        <v/>
      </c>
      <c r="Y340" s="6">
        <f t="shared" si="15"/>
        <v>150.23749999999998</v>
      </c>
      <c r="Z340" s="6">
        <f>IF($A340="placement",Y340,SUMIF($C$10:$C$6209,$C340,$Y$10:$Y$6209))</f>
        <v>150.23749999999998</v>
      </c>
      <c r="AA340" s="29">
        <f t="shared" si="16"/>
        <v>-1.0563380281689905E-2</v>
      </c>
    </row>
    <row r="341" spans="1:27" hidden="1" x14ac:dyDescent="0.3">
      <c r="A341" s="8" t="s">
        <v>17</v>
      </c>
      <c r="B341" s="8" t="s">
        <v>7363</v>
      </c>
      <c r="C341" s="8" t="s">
        <v>7364</v>
      </c>
      <c r="D341" s="8" t="s">
        <v>7581</v>
      </c>
      <c r="E341" s="8" t="s">
        <v>7582</v>
      </c>
      <c r="F341" s="29">
        <v>0.28999999999999998</v>
      </c>
      <c r="G341" s="29">
        <v>0</v>
      </c>
      <c r="H341" s="30">
        <v>36.983699999999999</v>
      </c>
      <c r="I341" s="30">
        <v>14.6957</v>
      </c>
      <c r="J341" s="14">
        <v>663</v>
      </c>
      <c r="K341" s="14">
        <v>169</v>
      </c>
      <c r="L341" s="12">
        <v>0.39739999999999998</v>
      </c>
      <c r="M341" s="7">
        <v>1.50319286</v>
      </c>
      <c r="N341" s="31">
        <v>1</v>
      </c>
      <c r="O341" s="14">
        <f>IFERROR(VLOOKUP($C341,'site totals'!$J$2:$K$607,2,FALSE),1)</f>
        <v>50070.103799999997</v>
      </c>
      <c r="P341" s="32" t="s">
        <v>22</v>
      </c>
      <c r="Q341" s="12">
        <v>0.33474937020000001</v>
      </c>
      <c r="R341" s="29">
        <v>0.28999999999999998</v>
      </c>
      <c r="S341" s="2">
        <f>IF($A341="site","",MIN(VLOOKUP($P341,margin_ranges!$A$5:$D$10,4,FALSE)/100,$Q341))</f>
        <v>0.29749999999999999</v>
      </c>
      <c r="T341" s="6">
        <f>IF(A341="placement",$J341*MIN($Q341,$S341),"")</f>
        <v>197.24249999999998</v>
      </c>
      <c r="U341" s="6">
        <f>IF($A341="placement",T341,SUMIF($C$10:$C$6209,$C341,$T$10:$T$6209))</f>
        <v>197.24249999999998</v>
      </c>
      <c r="V341" s="34">
        <f t="shared" si="17"/>
        <v>-1.0563380281689905E-2</v>
      </c>
      <c r="W341" s="24"/>
      <c r="X341" s="2" t="str">
        <f>IFERROR(MIN(VLOOKUP($W341,margin_ranges!$A$5:$D$10,4,FALSE),$Q341*100)/100,"")</f>
        <v/>
      </c>
      <c r="Y341" s="6">
        <f t="shared" si="15"/>
        <v>197.24249999999998</v>
      </c>
      <c r="Z341" s="6">
        <f>IF($A341="placement",Y341,SUMIF($C$10:$C$6209,$C341,$Y$10:$Y$6209))</f>
        <v>197.24249999999998</v>
      </c>
      <c r="AA341" s="29">
        <f t="shared" si="16"/>
        <v>-1.0563380281689905E-2</v>
      </c>
    </row>
    <row r="342" spans="1:27" hidden="1" x14ac:dyDescent="0.3">
      <c r="A342" s="8" t="s">
        <v>17</v>
      </c>
      <c r="B342" s="8" t="s">
        <v>7363</v>
      </c>
      <c r="C342" s="8" t="s">
        <v>7364</v>
      </c>
      <c r="D342" s="8" t="s">
        <v>7451</v>
      </c>
      <c r="E342" s="8" t="s">
        <v>7452</v>
      </c>
      <c r="F342" s="29">
        <v>0.28999999999999998</v>
      </c>
      <c r="G342" s="29">
        <v>0</v>
      </c>
      <c r="H342" s="30">
        <v>30.851099999999999</v>
      </c>
      <c r="I342" s="30">
        <v>17.3888</v>
      </c>
      <c r="J342" s="14">
        <v>773</v>
      </c>
      <c r="K342" s="14">
        <v>196</v>
      </c>
      <c r="L342" s="12">
        <v>0.56359999999999999</v>
      </c>
      <c r="M342" s="7">
        <v>1.4822845600000001</v>
      </c>
      <c r="N342" s="31">
        <v>1</v>
      </c>
      <c r="O342" s="14">
        <f>IFERROR(VLOOKUP($C342,'site totals'!$J$2:$K$607,2,FALSE),1)</f>
        <v>50070.103799999997</v>
      </c>
      <c r="P342" s="32" t="s">
        <v>22</v>
      </c>
      <c r="Q342" s="12">
        <v>0.32536570409999999</v>
      </c>
      <c r="R342" s="29">
        <v>0.28999999999999998</v>
      </c>
      <c r="S342" s="2">
        <f>IF($A342="site","",MIN(VLOOKUP($P342,margin_ranges!$A$5:$D$10,4,FALSE)/100,$Q342))</f>
        <v>0.29749999999999999</v>
      </c>
      <c r="T342" s="6">
        <f>IF(A342="placement",$J342*MIN($Q342,$S342),"")</f>
        <v>229.9675</v>
      </c>
      <c r="U342" s="6">
        <f>IF($A342="placement",T342,SUMIF($C$10:$C$6209,$C342,$T$10:$T$6209))</f>
        <v>229.9675</v>
      </c>
      <c r="V342" s="34">
        <f t="shared" si="17"/>
        <v>-1.0563380281689905E-2</v>
      </c>
      <c r="W342" s="24"/>
      <c r="X342" s="2" t="str">
        <f>IFERROR(MIN(VLOOKUP($W342,margin_ranges!$A$5:$D$10,4,FALSE),$Q342*100)/100,"")</f>
        <v/>
      </c>
      <c r="Y342" s="6">
        <f t="shared" si="15"/>
        <v>229.9675</v>
      </c>
      <c r="Z342" s="6">
        <f>IF($A342="placement",Y342,SUMIF($C$10:$C$6209,$C342,$Y$10:$Y$6209))</f>
        <v>229.9675</v>
      </c>
      <c r="AA342" s="29">
        <f t="shared" si="16"/>
        <v>-1.0563380281689905E-2</v>
      </c>
    </row>
    <row r="343" spans="1:27" hidden="1" x14ac:dyDescent="0.3">
      <c r="A343" s="8" t="s">
        <v>17</v>
      </c>
      <c r="B343" s="8" t="s">
        <v>7363</v>
      </c>
      <c r="C343" s="8" t="s">
        <v>7364</v>
      </c>
      <c r="D343" s="8" t="s">
        <v>7687</v>
      </c>
      <c r="E343" s="8" t="s">
        <v>7688</v>
      </c>
      <c r="F343" s="29">
        <v>0.28999999999999998</v>
      </c>
      <c r="G343" s="29">
        <v>0</v>
      </c>
      <c r="H343" s="30">
        <v>2.9401000000000002</v>
      </c>
      <c r="I343" s="30">
        <v>0.32400000000000001</v>
      </c>
      <c r="J343" s="14">
        <v>10</v>
      </c>
      <c r="K343" s="14">
        <v>3</v>
      </c>
      <c r="L343" s="12">
        <v>0.11020000000000001</v>
      </c>
      <c r="M343" s="7">
        <v>1.05306437</v>
      </c>
      <c r="N343" s="31">
        <v>0.74</v>
      </c>
      <c r="O343" s="14">
        <f>IFERROR(VLOOKUP($C343,'site totals'!$J$2:$K$607,2,FALSE),1)</f>
        <v>50070.103799999997</v>
      </c>
      <c r="P343" s="32" t="s">
        <v>91</v>
      </c>
      <c r="Q343" s="12">
        <v>0.29728892330000001</v>
      </c>
      <c r="R343" s="29">
        <v>0.28999999999999998</v>
      </c>
      <c r="S343" s="2">
        <f>IF($A343="site","",MIN(VLOOKUP($P343,margin_ranges!$A$5:$D$10,4,FALSE)/100,$Q343))</f>
        <v>0.29728892330000001</v>
      </c>
      <c r="T343" s="6">
        <f>IF(A343="placement",$J343*MIN($Q343,$S343),"")</f>
        <v>2.9728892330000001</v>
      </c>
      <c r="U343" s="6">
        <f>IF($A343="placement",T343,SUMIF($C$10:$C$6209,$C343,$T$10:$T$6209))</f>
        <v>2.9728892330000001</v>
      </c>
      <c r="V343" s="34">
        <f t="shared" si="17"/>
        <v>-1.0266089154929547E-2</v>
      </c>
      <c r="W343" s="24"/>
      <c r="X343" s="2" t="str">
        <f>IFERROR(MIN(VLOOKUP($W343,margin_ranges!$A$5:$D$10,4,FALSE),$Q343*100)/100,"")</f>
        <v/>
      </c>
      <c r="Y343" s="6">
        <f t="shared" si="15"/>
        <v>2.9728892330000001</v>
      </c>
      <c r="Z343" s="6">
        <f>IF($A343="placement",Y343,SUMIF($C$10:$C$6209,$C343,$Y$10:$Y$6209))</f>
        <v>2.9728892330000001</v>
      </c>
      <c r="AA343" s="29">
        <f t="shared" si="16"/>
        <v>-1.0266089154929547E-2</v>
      </c>
    </row>
    <row r="344" spans="1:27" hidden="1" x14ac:dyDescent="0.3">
      <c r="A344" s="8" t="s">
        <v>17</v>
      </c>
      <c r="B344" s="8" t="s">
        <v>7363</v>
      </c>
      <c r="C344" s="8" t="s">
        <v>7364</v>
      </c>
      <c r="D344" s="8" t="s">
        <v>7579</v>
      </c>
      <c r="E344" s="8" t="s">
        <v>7580</v>
      </c>
      <c r="F344" s="29">
        <v>9.9999999999999895E-2</v>
      </c>
      <c r="G344" s="29">
        <v>1</v>
      </c>
      <c r="H344" s="30">
        <v>72.235500000000002</v>
      </c>
      <c r="I344" s="30">
        <v>8.8553999999999995</v>
      </c>
      <c r="J344" s="14">
        <v>239</v>
      </c>
      <c r="K344" s="14">
        <v>14</v>
      </c>
      <c r="L344" s="12">
        <v>0.1226</v>
      </c>
      <c r="M344" s="7">
        <v>0.89800928000000002</v>
      </c>
      <c r="N344" s="31">
        <v>0.8</v>
      </c>
      <c r="O344" s="14">
        <f>IFERROR(VLOOKUP($C344,'site totals'!$J$2:$K$607,2,FALSE),1)</f>
        <v>50070.103799999997</v>
      </c>
      <c r="P344" s="32" t="s">
        <v>94</v>
      </c>
      <c r="Q344" s="12">
        <v>0.10914060539999999</v>
      </c>
      <c r="R344" s="29">
        <v>0.1</v>
      </c>
      <c r="S344" s="2">
        <f>IF($A344="site","",MIN(VLOOKUP($P344,margin_ranges!$A$5:$D$10,4,FALSE)/100,$Q344))</f>
        <v>0.10914060539999999</v>
      </c>
      <c r="T344" s="6">
        <f>IF(A344="placement",$J344*MIN($Q344,$S344),"")</f>
        <v>26.084604690599999</v>
      </c>
      <c r="U344" s="6">
        <f>IF($A344="placement",T344,SUMIF($C$10:$C$6209,$C344,$T$10:$T$6209))</f>
        <v>26.084604690599999</v>
      </c>
      <c r="V344" s="34">
        <f t="shared" si="17"/>
        <v>-1.0156228222222174E-2</v>
      </c>
      <c r="W344" s="24"/>
      <c r="X344" s="2" t="str">
        <f>IFERROR(MIN(VLOOKUP($W344,margin_ranges!$A$5:$D$10,4,FALSE),$Q344*100)/100,"")</f>
        <v/>
      </c>
      <c r="Y344" s="6">
        <f t="shared" si="15"/>
        <v>26.084604690599999</v>
      </c>
      <c r="Z344" s="6">
        <f>IF($A344="placement",Y344,SUMIF($C$10:$C$6209,$C344,$Y$10:$Y$6209))</f>
        <v>26.084604690599999</v>
      </c>
      <c r="AA344" s="29">
        <f t="shared" si="16"/>
        <v>-1.0156228222222174E-2</v>
      </c>
    </row>
    <row r="345" spans="1:27" hidden="1" x14ac:dyDescent="0.3">
      <c r="A345" s="8" t="s">
        <v>17</v>
      </c>
      <c r="B345" s="8" t="s">
        <v>7363</v>
      </c>
      <c r="C345" s="8" t="s">
        <v>7364</v>
      </c>
      <c r="D345" s="8" t="s">
        <v>12155</v>
      </c>
      <c r="E345" s="8" t="s">
        <v>12156</v>
      </c>
      <c r="F345" s="29">
        <v>0.25</v>
      </c>
      <c r="G345" s="29">
        <v>0</v>
      </c>
      <c r="H345" s="30">
        <v>10.1229</v>
      </c>
      <c r="I345" s="30">
        <v>5.1853999999999996</v>
      </c>
      <c r="J345" s="14">
        <v>209</v>
      </c>
      <c r="K345" s="14">
        <v>51</v>
      </c>
      <c r="L345" s="12">
        <v>0.51219999999999999</v>
      </c>
      <c r="M345" s="7">
        <v>1.3458510100000001</v>
      </c>
      <c r="N345" s="31">
        <v>1</v>
      </c>
      <c r="O345" s="14">
        <f>IFERROR(VLOOKUP($C345,'site totals'!$J$2:$K$607,2,FALSE),1)</f>
        <v>50070.103799999997</v>
      </c>
      <c r="P345" s="32" t="s">
        <v>22</v>
      </c>
      <c r="Q345" s="12">
        <v>0.25697570400000003</v>
      </c>
      <c r="R345" s="29">
        <v>0.25</v>
      </c>
      <c r="S345" s="2">
        <f>IF($A345="site","",MIN(VLOOKUP($P345,margin_ranges!$A$5:$D$10,4,FALSE)/100,$Q345))</f>
        <v>0.25697570400000003</v>
      </c>
      <c r="T345" s="6">
        <f>IF(A345="placement",$J345*MIN($Q345,$S345),"")</f>
        <v>53.707922136000008</v>
      </c>
      <c r="U345" s="6">
        <f>IF($A345="placement",T345,SUMIF($C$10:$C$6209,$C345,$T$10:$T$6209))</f>
        <v>53.707922136000008</v>
      </c>
      <c r="V345" s="34">
        <f t="shared" si="17"/>
        <v>-9.3009386666667027E-3</v>
      </c>
      <c r="W345" s="24"/>
      <c r="X345" s="2" t="str">
        <f>IFERROR(MIN(VLOOKUP($W345,margin_ranges!$A$5:$D$10,4,FALSE),$Q345*100)/100,"")</f>
        <v/>
      </c>
      <c r="Y345" s="6">
        <f t="shared" si="15"/>
        <v>53.707922136000008</v>
      </c>
      <c r="Z345" s="6">
        <f>IF($A345="placement",Y345,SUMIF($C$10:$C$6209,$C345,$Y$10:$Y$6209))</f>
        <v>53.707922136000008</v>
      </c>
      <c r="AA345" s="29">
        <f t="shared" si="16"/>
        <v>-9.3009386666667027E-3</v>
      </c>
    </row>
    <row r="346" spans="1:27" hidden="1" x14ac:dyDescent="0.3">
      <c r="A346" s="8" t="s">
        <v>17</v>
      </c>
      <c r="B346" s="8" t="s">
        <v>7363</v>
      </c>
      <c r="C346" s="8" t="s">
        <v>7364</v>
      </c>
      <c r="D346" s="8" t="s">
        <v>7389</v>
      </c>
      <c r="E346" s="8" t="s">
        <v>7390</v>
      </c>
      <c r="F346" s="29">
        <v>0.28999999999999998</v>
      </c>
      <c r="G346" s="29">
        <v>0</v>
      </c>
      <c r="H346" s="30">
        <v>2.8597000000000001</v>
      </c>
      <c r="I346" s="30">
        <v>1.5849</v>
      </c>
      <c r="J346" s="14">
        <v>68</v>
      </c>
      <c r="K346" s="14">
        <v>17</v>
      </c>
      <c r="L346" s="12">
        <v>0.55420000000000003</v>
      </c>
      <c r="M346" s="7">
        <v>1.42102488</v>
      </c>
      <c r="N346" s="31">
        <v>1</v>
      </c>
      <c r="O346" s="14">
        <f>IFERROR(VLOOKUP($C346,'site totals'!$J$2:$K$607,2,FALSE),1)</f>
        <v>50070.103799999997</v>
      </c>
      <c r="P346" s="32" t="s">
        <v>22</v>
      </c>
      <c r="Q346" s="12">
        <v>0.29628255260000003</v>
      </c>
      <c r="R346" s="29">
        <v>0.28999999999999998</v>
      </c>
      <c r="S346" s="2">
        <f>IF($A346="site","",MIN(VLOOKUP($P346,margin_ranges!$A$5:$D$10,4,FALSE)/100,$Q346))</f>
        <v>0.29628255260000003</v>
      </c>
      <c r="T346" s="6">
        <f>IF(A346="placement",$J346*MIN($Q346,$S346),"")</f>
        <v>20.147213576800002</v>
      </c>
      <c r="U346" s="6">
        <f>IF($A346="placement",T346,SUMIF($C$10:$C$6209,$C346,$T$10:$T$6209))</f>
        <v>20.147213576800002</v>
      </c>
      <c r="V346" s="34">
        <f t="shared" si="17"/>
        <v>-8.8486656338028213E-3</v>
      </c>
      <c r="W346" s="24"/>
      <c r="X346" s="2" t="str">
        <f>IFERROR(MIN(VLOOKUP($W346,margin_ranges!$A$5:$D$10,4,FALSE),$Q346*100)/100,"")</f>
        <v/>
      </c>
      <c r="Y346" s="6">
        <f t="shared" si="15"/>
        <v>20.147213576800002</v>
      </c>
      <c r="Z346" s="6">
        <f>IF($A346="placement",Y346,SUMIF($C$10:$C$6209,$C346,$Y$10:$Y$6209))</f>
        <v>20.147213576800002</v>
      </c>
      <c r="AA346" s="29">
        <f t="shared" si="16"/>
        <v>-8.8486656338028213E-3</v>
      </c>
    </row>
    <row r="347" spans="1:27" hidden="1" x14ac:dyDescent="0.3">
      <c r="A347" s="8" t="s">
        <v>17</v>
      </c>
      <c r="B347" s="8" t="s">
        <v>7363</v>
      </c>
      <c r="C347" s="8" t="s">
        <v>7364</v>
      </c>
      <c r="D347" s="8" t="s">
        <v>7551</v>
      </c>
      <c r="E347" s="8" t="s">
        <v>7552</v>
      </c>
      <c r="F347" s="29">
        <v>0.28999999999999998</v>
      </c>
      <c r="G347" s="29">
        <v>0</v>
      </c>
      <c r="H347" s="30">
        <v>15.4139</v>
      </c>
      <c r="I347" s="30">
        <v>3.7665999999999999</v>
      </c>
      <c r="J347" s="14">
        <v>160</v>
      </c>
      <c r="K347" s="14">
        <v>40</v>
      </c>
      <c r="L347" s="12">
        <v>0.24440000000000001</v>
      </c>
      <c r="M347" s="7">
        <v>1.4200842</v>
      </c>
      <c r="N347" s="31">
        <v>1</v>
      </c>
      <c r="O347" s="14">
        <f>IFERROR(VLOOKUP($C347,'site totals'!$J$2:$K$607,2,FALSE),1)</f>
        <v>50070.103799999997</v>
      </c>
      <c r="P347" s="32" t="s">
        <v>22</v>
      </c>
      <c r="Q347" s="12">
        <v>0.29581640190000003</v>
      </c>
      <c r="R347" s="29">
        <v>0.28999999999999998</v>
      </c>
      <c r="S347" s="2">
        <f>IF($A347="site","",MIN(VLOOKUP($P347,margin_ranges!$A$5:$D$10,4,FALSE)/100,$Q347))</f>
        <v>0.29581640190000003</v>
      </c>
      <c r="T347" s="6">
        <f>IF(A347="placement",$J347*MIN($Q347,$S347),"")</f>
        <v>47.330624304000004</v>
      </c>
      <c r="U347" s="6">
        <f>IF($A347="placement",T347,SUMIF($C$10:$C$6209,$C347,$T$10:$T$6209))</f>
        <v>47.330624304000004</v>
      </c>
      <c r="V347" s="34">
        <f t="shared" si="17"/>
        <v>-8.1921153521126167E-3</v>
      </c>
      <c r="W347" s="24"/>
      <c r="X347" s="2" t="str">
        <f>IFERROR(MIN(VLOOKUP($W347,margin_ranges!$A$5:$D$10,4,FALSE),$Q347*100)/100,"")</f>
        <v/>
      </c>
      <c r="Y347" s="6">
        <f t="shared" si="15"/>
        <v>47.330624304000004</v>
      </c>
      <c r="Z347" s="6">
        <f>IF($A347="placement",Y347,SUMIF($C$10:$C$6209,$C347,$Y$10:$Y$6209))</f>
        <v>47.330624304000004</v>
      </c>
      <c r="AA347" s="29">
        <f t="shared" si="16"/>
        <v>-8.1921153521126167E-3</v>
      </c>
    </row>
    <row r="348" spans="1:27" hidden="1" x14ac:dyDescent="0.3">
      <c r="A348" s="8" t="s">
        <v>17</v>
      </c>
      <c r="B348" s="8" t="s">
        <v>7363</v>
      </c>
      <c r="C348" s="8" t="s">
        <v>7364</v>
      </c>
      <c r="D348" s="8" t="s">
        <v>7635</v>
      </c>
      <c r="E348" s="8" t="s">
        <v>7636</v>
      </c>
      <c r="F348" s="29">
        <v>0.189999999999999</v>
      </c>
      <c r="G348" s="29">
        <v>1</v>
      </c>
      <c r="H348" s="30">
        <v>70.809299999999993</v>
      </c>
      <c r="I348" s="30">
        <v>15.149900000000001</v>
      </c>
      <c r="J348" s="14">
        <v>509</v>
      </c>
      <c r="K348" s="14">
        <v>78</v>
      </c>
      <c r="L348" s="12">
        <v>0.214</v>
      </c>
      <c r="M348" s="7">
        <v>1.1192</v>
      </c>
      <c r="N348" s="31">
        <v>0.9</v>
      </c>
      <c r="O348" s="14">
        <f>IFERROR(VLOOKUP($C348,'site totals'!$J$2:$K$607,2,FALSE),1)</f>
        <v>50070.103799999997</v>
      </c>
      <c r="P348" s="32" t="s">
        <v>91</v>
      </c>
      <c r="Q348" s="12">
        <v>0.1958541788</v>
      </c>
      <c r="R348" s="29">
        <v>0.19</v>
      </c>
      <c r="S348" s="2">
        <f>IF($A348="site","",MIN(VLOOKUP($P348,margin_ranges!$A$5:$D$10,4,FALSE)/100,$Q348))</f>
        <v>0.1958541788</v>
      </c>
      <c r="T348" s="6">
        <f>IF(A348="placement",$J348*MIN($Q348,$S348),"")</f>
        <v>99.6897770092</v>
      </c>
      <c r="U348" s="6">
        <f>IF($A348="placement",T348,SUMIF($C$10:$C$6209,$C348,$T$10:$T$6209))</f>
        <v>99.6897770092</v>
      </c>
      <c r="V348" s="34">
        <f t="shared" si="17"/>
        <v>-7.2273812345678978E-3</v>
      </c>
      <c r="W348" s="24"/>
      <c r="X348" s="2" t="str">
        <f>IFERROR(MIN(VLOOKUP($W348,margin_ranges!$A$5:$D$10,4,FALSE),$Q348*100)/100,"")</f>
        <v/>
      </c>
      <c r="Y348" s="6">
        <f t="shared" si="15"/>
        <v>99.6897770092</v>
      </c>
      <c r="Z348" s="6">
        <f>IF($A348="placement",Y348,SUMIF($C$10:$C$6209,$C348,$Y$10:$Y$6209))</f>
        <v>99.6897770092</v>
      </c>
      <c r="AA348" s="29">
        <f t="shared" si="16"/>
        <v>-7.2273812345678978E-3</v>
      </c>
    </row>
    <row r="349" spans="1:27" hidden="1" x14ac:dyDescent="0.3">
      <c r="A349" s="8" t="s">
        <v>17</v>
      </c>
      <c r="B349" s="8" t="s">
        <v>7363</v>
      </c>
      <c r="C349" s="8" t="s">
        <v>7364</v>
      </c>
      <c r="D349" s="8" t="s">
        <v>7609</v>
      </c>
      <c r="E349" s="8" t="s">
        <v>7610</v>
      </c>
      <c r="F349" s="29">
        <v>0.28999999999999998</v>
      </c>
      <c r="G349" s="29">
        <v>0</v>
      </c>
      <c r="H349" s="30">
        <v>7.3356000000000003</v>
      </c>
      <c r="I349" s="30">
        <v>4.7771999999999997</v>
      </c>
      <c r="J349" s="14">
        <v>203</v>
      </c>
      <c r="K349" s="14">
        <v>52</v>
      </c>
      <c r="L349" s="12">
        <v>0.6512</v>
      </c>
      <c r="M349" s="7">
        <v>1.4182548100000001</v>
      </c>
      <c r="N349" s="31">
        <v>1</v>
      </c>
      <c r="O349" s="14">
        <f>IFERROR(VLOOKUP($C349,'site totals'!$J$2:$K$607,2,FALSE),1)</f>
        <v>50070.103799999997</v>
      </c>
      <c r="P349" s="32" t="s">
        <v>22</v>
      </c>
      <c r="Q349" s="12">
        <v>0.29490808530000001</v>
      </c>
      <c r="R349" s="29">
        <v>0.28999999999999998</v>
      </c>
      <c r="S349" s="2">
        <f>IF($A349="site","",MIN(VLOOKUP($P349,margin_ranges!$A$5:$D$10,4,FALSE)/100,$Q349))</f>
        <v>0.29490808530000001</v>
      </c>
      <c r="T349" s="6">
        <f>IF(A349="placement",$J349*MIN($Q349,$S349),"")</f>
        <v>59.866341315900002</v>
      </c>
      <c r="U349" s="6">
        <f>IF($A349="placement",T349,SUMIF($C$10:$C$6209,$C349,$T$10:$T$6209))</f>
        <v>59.866341315900002</v>
      </c>
      <c r="V349" s="34">
        <f t="shared" si="17"/>
        <v>-6.912796197183102E-3</v>
      </c>
      <c r="W349" s="24"/>
      <c r="X349" s="2" t="str">
        <f>IFERROR(MIN(VLOOKUP($W349,margin_ranges!$A$5:$D$10,4,FALSE),$Q349*100)/100,"")</f>
        <v/>
      </c>
      <c r="Y349" s="6">
        <f t="shared" si="15"/>
        <v>59.866341315900002</v>
      </c>
      <c r="Z349" s="6">
        <f>IF($A349="placement",Y349,SUMIF($C$10:$C$6209,$C349,$Y$10:$Y$6209))</f>
        <v>59.866341315900002</v>
      </c>
      <c r="AA349" s="29">
        <f t="shared" si="16"/>
        <v>-6.912796197183102E-3</v>
      </c>
    </row>
    <row r="350" spans="1:27" hidden="1" x14ac:dyDescent="0.3">
      <c r="A350" s="8" t="s">
        <v>17</v>
      </c>
      <c r="B350" s="8" t="s">
        <v>7363</v>
      </c>
      <c r="C350" s="8" t="s">
        <v>7364</v>
      </c>
      <c r="D350" s="8" t="s">
        <v>7561</v>
      </c>
      <c r="E350" s="8" t="s">
        <v>7562</v>
      </c>
      <c r="F350" s="29">
        <v>0.15</v>
      </c>
      <c r="G350" s="29">
        <v>1</v>
      </c>
      <c r="H350" s="30">
        <v>56.477800000000002</v>
      </c>
      <c r="I350" s="30">
        <v>7.7126000000000001</v>
      </c>
      <c r="J350" s="14">
        <v>274</v>
      </c>
      <c r="K350" s="14">
        <v>31</v>
      </c>
      <c r="L350" s="12">
        <v>0.1366</v>
      </c>
      <c r="M350" s="7">
        <v>1.1830054800000001</v>
      </c>
      <c r="N350" s="31">
        <v>1</v>
      </c>
      <c r="O350" s="14">
        <f>IFERROR(VLOOKUP($C350,'site totals'!$J$2:$K$607,2,FALSE),1)</f>
        <v>50070.103799999997</v>
      </c>
      <c r="P350" s="32" t="s">
        <v>94</v>
      </c>
      <c r="Q350" s="12">
        <v>0.15469537999999999</v>
      </c>
      <c r="R350" s="29">
        <v>0.15</v>
      </c>
      <c r="S350" s="2">
        <f>IF($A350="site","",MIN(VLOOKUP($P350,margin_ranges!$A$5:$D$10,4,FALSE)/100,$Q350))</f>
        <v>0.15469537999999999</v>
      </c>
      <c r="T350" s="6">
        <f>IF(A350="placement",$J350*MIN($Q350,$S350),"")</f>
        <v>42.38653412</v>
      </c>
      <c r="U350" s="6">
        <f>IF($A350="placement",T350,SUMIF($C$10:$C$6209,$C350,$T$10:$T$6209))</f>
        <v>42.38653412</v>
      </c>
      <c r="V350" s="34">
        <f t="shared" si="17"/>
        <v>-5.5239764705882211E-3</v>
      </c>
      <c r="W350" s="24"/>
      <c r="X350" s="2" t="str">
        <f>IFERROR(MIN(VLOOKUP($W350,margin_ranges!$A$5:$D$10,4,FALSE),$Q350*100)/100,"")</f>
        <v/>
      </c>
      <c r="Y350" s="6">
        <f t="shared" si="15"/>
        <v>42.38653412</v>
      </c>
      <c r="Z350" s="6">
        <f>IF($A350="placement",Y350,SUMIF($C$10:$C$6209,$C350,$Y$10:$Y$6209))</f>
        <v>42.38653412</v>
      </c>
      <c r="AA350" s="29">
        <f t="shared" si="16"/>
        <v>-5.5239764705882211E-3</v>
      </c>
    </row>
    <row r="351" spans="1:27" hidden="1" x14ac:dyDescent="0.3">
      <c r="A351" s="8" t="s">
        <v>17</v>
      </c>
      <c r="B351" s="8" t="s">
        <v>7363</v>
      </c>
      <c r="C351" s="8" t="s">
        <v>7364</v>
      </c>
      <c r="D351" s="8" t="s">
        <v>7515</v>
      </c>
      <c r="E351" s="8" t="s">
        <v>7516</v>
      </c>
      <c r="F351" s="29">
        <v>0.28999999999999998</v>
      </c>
      <c r="G351" s="29">
        <v>0</v>
      </c>
      <c r="H351" s="30">
        <v>20.798300000000001</v>
      </c>
      <c r="I351" s="30">
        <v>6.0770999999999997</v>
      </c>
      <c r="J351" s="14">
        <v>232</v>
      </c>
      <c r="K351" s="14">
        <v>58</v>
      </c>
      <c r="L351" s="12">
        <v>0.29220000000000002</v>
      </c>
      <c r="M351" s="7">
        <v>1.2730253899999999</v>
      </c>
      <c r="N351" s="31">
        <v>0.9</v>
      </c>
      <c r="O351" s="14">
        <f>IFERROR(VLOOKUP($C351,'site totals'!$J$2:$K$607,2,FALSE),1)</f>
        <v>50070.103799999997</v>
      </c>
      <c r="P351" s="32" t="s">
        <v>91</v>
      </c>
      <c r="Q351" s="12">
        <v>0.29302274049999999</v>
      </c>
      <c r="R351" s="29">
        <v>0.28999999999999998</v>
      </c>
      <c r="S351" s="2">
        <f>IF($A351="site","",MIN(VLOOKUP($P351,margin_ranges!$A$5:$D$10,4,FALSE)/100,$Q351))</f>
        <v>0.29302274049999999</v>
      </c>
      <c r="T351" s="6">
        <f>IF(A351="placement",$J351*MIN($Q351,$S351),"")</f>
        <v>67.981275795999991</v>
      </c>
      <c r="U351" s="6">
        <f>IF($A351="placement",T351,SUMIF($C$10:$C$6209,$C351,$T$10:$T$6209))</f>
        <v>67.981275795999991</v>
      </c>
      <c r="V351" s="34">
        <f t="shared" si="17"/>
        <v>-4.2573809859153267E-3</v>
      </c>
      <c r="W351" s="24"/>
      <c r="X351" s="2" t="str">
        <f>IFERROR(MIN(VLOOKUP($W351,margin_ranges!$A$5:$D$10,4,FALSE),$Q351*100)/100,"")</f>
        <v/>
      </c>
      <c r="Y351" s="6">
        <f t="shared" si="15"/>
        <v>67.981275795999991</v>
      </c>
      <c r="Z351" s="6">
        <f>IF($A351="placement",Y351,SUMIF($C$10:$C$6209,$C351,$Y$10:$Y$6209))</f>
        <v>67.981275795999991</v>
      </c>
      <c r="AA351" s="29">
        <f t="shared" si="16"/>
        <v>-4.2573809859153267E-3</v>
      </c>
    </row>
    <row r="352" spans="1:27" hidden="1" x14ac:dyDescent="0.3">
      <c r="A352" s="8" t="s">
        <v>17</v>
      </c>
      <c r="B352" s="8" t="s">
        <v>7363</v>
      </c>
      <c r="C352" s="8" t="s">
        <v>7364</v>
      </c>
      <c r="D352" s="8" t="s">
        <v>12163</v>
      </c>
      <c r="E352" s="8" t="s">
        <v>12164</v>
      </c>
      <c r="F352" s="29">
        <v>0.25</v>
      </c>
      <c r="G352" s="29">
        <v>0</v>
      </c>
      <c r="H352" s="30">
        <v>13.2852</v>
      </c>
      <c r="I352" s="30">
        <v>6.8067000000000002</v>
      </c>
      <c r="J352" s="14">
        <v>273</v>
      </c>
      <c r="K352" s="14">
        <v>66</v>
      </c>
      <c r="L352" s="12">
        <v>0.51239999999999997</v>
      </c>
      <c r="M352" s="7">
        <v>1.33677566</v>
      </c>
      <c r="N352" s="31">
        <v>1</v>
      </c>
      <c r="O352" s="14">
        <f>IFERROR(VLOOKUP($C352,'site totals'!$J$2:$K$607,2,FALSE),1)</f>
        <v>50070.103799999997</v>
      </c>
      <c r="P352" s="32" t="s">
        <v>22</v>
      </c>
      <c r="Q352" s="12">
        <v>0.25193132410000002</v>
      </c>
      <c r="R352" s="29">
        <v>0.25</v>
      </c>
      <c r="S352" s="2">
        <f>IF($A352="site","",MIN(VLOOKUP($P352,margin_ranges!$A$5:$D$10,4,FALSE)/100,$Q352))</f>
        <v>0.25193132410000002</v>
      </c>
      <c r="T352" s="6">
        <f>IF(A352="placement",$J352*MIN($Q352,$S352),"")</f>
        <v>68.777251479300006</v>
      </c>
      <c r="U352" s="6">
        <f>IF($A352="placement",T352,SUMIF($C$10:$C$6209,$C352,$T$10:$T$6209))</f>
        <v>68.777251479300006</v>
      </c>
      <c r="V352" s="34">
        <f t="shared" si="17"/>
        <v>-2.5750987999999531E-3</v>
      </c>
      <c r="W352" s="24"/>
      <c r="X352" s="2" t="str">
        <f>IFERROR(MIN(VLOOKUP($W352,margin_ranges!$A$5:$D$10,4,FALSE),$Q352*100)/100,"")</f>
        <v/>
      </c>
      <c r="Y352" s="6">
        <f t="shared" ref="Y352:Y415" si="18">IF(A352="placement",IF($X352="",$T352,$J352*MIN($Q352,$X352)),"")</f>
        <v>68.777251479300006</v>
      </c>
      <c r="Z352" s="6">
        <f>IF($A352="placement",Y352,SUMIF($C$10:$C$6209,$C352,$Y$10:$Y$6209))</f>
        <v>68.777251479300006</v>
      </c>
      <c r="AA352" s="29">
        <f t="shared" ref="AA352:AA415" si="19">($J352-$Z352)/($J352*(1-$R352))-1</f>
        <v>-2.5750987999999531E-3</v>
      </c>
    </row>
    <row r="353" spans="1:27" hidden="1" x14ac:dyDescent="0.3">
      <c r="A353" s="8" t="s">
        <v>17</v>
      </c>
      <c r="B353" s="8" t="s">
        <v>7363</v>
      </c>
      <c r="C353" s="8" t="s">
        <v>7364</v>
      </c>
      <c r="D353" s="33" t="s">
        <v>12175</v>
      </c>
      <c r="E353" s="8" t="s">
        <v>12176</v>
      </c>
      <c r="F353" s="29">
        <v>0.25</v>
      </c>
      <c r="G353" s="29">
        <v>0</v>
      </c>
      <c r="H353" s="30">
        <v>10.6099</v>
      </c>
      <c r="I353" s="30">
        <v>4.9326999999999996</v>
      </c>
      <c r="J353" s="14">
        <v>198</v>
      </c>
      <c r="K353" s="14">
        <v>48</v>
      </c>
      <c r="L353" s="12">
        <v>0.46489999999999998</v>
      </c>
      <c r="M353" s="7">
        <v>1.33670248</v>
      </c>
      <c r="N353" s="31">
        <v>1</v>
      </c>
      <c r="O353" s="14">
        <f>IFERROR(VLOOKUP($C353,'site totals'!$J$2:$K$607,2,FALSE),1)</f>
        <v>50070.103799999997</v>
      </c>
      <c r="P353" s="32" t="s">
        <v>22</v>
      </c>
      <c r="Q353" s="12">
        <v>0.25189036939999998</v>
      </c>
      <c r="R353" s="29">
        <v>0.25</v>
      </c>
      <c r="S353" s="2">
        <f>IF($A353="site","",MIN(VLOOKUP($P353,margin_ranges!$A$5:$D$10,4,FALSE)/100,$Q353))</f>
        <v>0.25189036939999998</v>
      </c>
      <c r="T353" s="6">
        <f>IF(A353="placement",$J353*MIN($Q353,$S353),"")</f>
        <v>49.874293141199999</v>
      </c>
      <c r="U353" s="6">
        <f>IF($A353="placement",T353,SUMIF($C$10:$C$6209,$C353,$T$10:$T$6209))</f>
        <v>49.874293141199999</v>
      </c>
      <c r="V353" s="34">
        <f t="shared" si="17"/>
        <v>-2.5204925333331962E-3</v>
      </c>
      <c r="W353" s="24"/>
      <c r="X353" s="2" t="str">
        <f>IFERROR(MIN(VLOOKUP($W353,margin_ranges!$A$5:$D$10,4,FALSE),$Q353*100)/100,"")</f>
        <v/>
      </c>
      <c r="Y353" s="6">
        <f t="shared" si="18"/>
        <v>49.874293141199999</v>
      </c>
      <c r="Z353" s="6">
        <f>IF($A353="placement",Y353,SUMIF($C$10:$C$6209,$C353,$Y$10:$Y$6209))</f>
        <v>49.874293141199999</v>
      </c>
      <c r="AA353" s="29">
        <f t="shared" si="19"/>
        <v>-2.5204925333331962E-3</v>
      </c>
    </row>
    <row r="354" spans="1:27" hidden="1" x14ac:dyDescent="0.3">
      <c r="A354" s="8" t="s">
        <v>17</v>
      </c>
      <c r="B354" s="8" t="s">
        <v>7363</v>
      </c>
      <c r="C354" s="8" t="s">
        <v>7364</v>
      </c>
      <c r="D354" s="8" t="s">
        <v>7683</v>
      </c>
      <c r="E354" s="8" t="s">
        <v>7684</v>
      </c>
      <c r="F354" s="29">
        <v>0.28999999999999998</v>
      </c>
      <c r="G354" s="29">
        <v>0</v>
      </c>
      <c r="H354" s="30">
        <v>33.060099999999998</v>
      </c>
      <c r="I354" s="30">
        <v>11.047000000000001</v>
      </c>
      <c r="J354" s="14">
        <v>164</v>
      </c>
      <c r="K354" s="14">
        <v>43</v>
      </c>
      <c r="L354" s="12">
        <v>0.33410000000000001</v>
      </c>
      <c r="M354" s="7">
        <v>0.49399707999999998</v>
      </c>
      <c r="N354" s="31">
        <v>0.35</v>
      </c>
      <c r="O354" s="14">
        <f>IFERROR(VLOOKUP($C354,'site totals'!$J$2:$K$607,2,FALSE),1)</f>
        <v>50070.103799999997</v>
      </c>
      <c r="P354" s="32" t="s">
        <v>22</v>
      </c>
      <c r="Q354" s="12">
        <v>0.29149378409999999</v>
      </c>
      <c r="R354" s="29">
        <v>0.28999999999999998</v>
      </c>
      <c r="S354" s="2">
        <f>IF($A354="site","",MIN(VLOOKUP($P354,margin_ranges!$A$5:$D$10,4,FALSE)/100,$Q354))</f>
        <v>0.29149378409999999</v>
      </c>
      <c r="T354" s="6">
        <f>IF(A354="placement",$J354*MIN($Q354,$S354),"")</f>
        <v>47.8049805924</v>
      </c>
      <c r="U354" s="6">
        <f>IF($A354="placement",T354,SUMIF($C$10:$C$6209,$C354,$T$10:$T$6209))</f>
        <v>47.8049805924</v>
      </c>
      <c r="V354" s="34">
        <f t="shared" si="17"/>
        <v>-2.1039212676056129E-3</v>
      </c>
      <c r="W354" s="24"/>
      <c r="X354" s="2" t="str">
        <f>IFERROR(MIN(VLOOKUP($W354,margin_ranges!$A$5:$D$10,4,FALSE),$Q354*100)/100,"")</f>
        <v/>
      </c>
      <c r="Y354" s="6">
        <f t="shared" si="18"/>
        <v>47.8049805924</v>
      </c>
      <c r="Z354" s="6">
        <f>IF($A354="placement",Y354,SUMIF($C$10:$C$6209,$C354,$Y$10:$Y$6209))</f>
        <v>47.8049805924</v>
      </c>
      <c r="AA354" s="29">
        <f t="shared" si="19"/>
        <v>-2.1039212676056129E-3</v>
      </c>
    </row>
    <row r="355" spans="1:27" hidden="1" x14ac:dyDescent="0.3">
      <c r="A355" s="8" t="s">
        <v>17</v>
      </c>
      <c r="B355" s="8" t="s">
        <v>7363</v>
      </c>
      <c r="C355" s="8" t="s">
        <v>7364</v>
      </c>
      <c r="D355" s="8" t="s">
        <v>7663</v>
      </c>
      <c r="E355" s="8" t="s">
        <v>7664</v>
      </c>
      <c r="F355" s="29">
        <v>0.15</v>
      </c>
      <c r="G355" s="29">
        <v>1</v>
      </c>
      <c r="H355" s="30">
        <v>43.117600000000003</v>
      </c>
      <c r="I355" s="30">
        <v>6.6745999999999999</v>
      </c>
      <c r="J355" s="14">
        <v>236</v>
      </c>
      <c r="K355" s="14">
        <v>25</v>
      </c>
      <c r="L355" s="12">
        <v>0.15479999999999999</v>
      </c>
      <c r="M355" s="7">
        <v>1.1765733899999999</v>
      </c>
      <c r="N355" s="31">
        <v>1</v>
      </c>
      <c r="O355" s="14">
        <f>IFERROR(VLOOKUP($C355,'site totals'!$J$2:$K$607,2,FALSE),1)</f>
        <v>50070.103799999997</v>
      </c>
      <c r="P355" s="32" t="s">
        <v>94</v>
      </c>
      <c r="Q355" s="12">
        <v>0.1500742645</v>
      </c>
      <c r="R355" s="29">
        <v>0.15</v>
      </c>
      <c r="S355" s="2">
        <f>IF($A355="site","",MIN(VLOOKUP($P355,margin_ranges!$A$5:$D$10,4,FALSE)/100,$Q355))</f>
        <v>0.1500742645</v>
      </c>
      <c r="T355" s="6">
        <f>IF(A355="placement",$J355*MIN($Q355,$S355),"")</f>
        <v>35.417526422000002</v>
      </c>
      <c r="U355" s="6">
        <f>IF($A355="placement",T355,SUMIF($C$10:$C$6209,$C355,$T$10:$T$6209))</f>
        <v>35.417526422000002</v>
      </c>
      <c r="V355" s="34">
        <f t="shared" si="17"/>
        <v>-8.7370000000031034E-5</v>
      </c>
      <c r="W355" s="24"/>
      <c r="X355" s="2" t="str">
        <f>IFERROR(MIN(VLOOKUP($W355,margin_ranges!$A$5:$D$10,4,FALSE),$Q355*100)/100,"")</f>
        <v/>
      </c>
      <c r="Y355" s="6">
        <f t="shared" si="18"/>
        <v>35.417526422000002</v>
      </c>
      <c r="Z355" s="6">
        <f>IF($A355="placement",Y355,SUMIF($C$10:$C$6209,$C355,$Y$10:$Y$6209))</f>
        <v>35.417526422000002</v>
      </c>
      <c r="AA355" s="29">
        <f t="shared" si="19"/>
        <v>-8.7370000000031034E-5</v>
      </c>
    </row>
    <row r="356" spans="1:27" hidden="1" x14ac:dyDescent="0.3">
      <c r="A356" s="8" t="s">
        <v>17</v>
      </c>
      <c r="B356" s="8" t="s">
        <v>7363</v>
      </c>
      <c r="C356" s="8" t="s">
        <v>7364</v>
      </c>
      <c r="D356" s="8" t="s">
        <v>12133</v>
      </c>
      <c r="E356" s="8" t="s">
        <v>12134</v>
      </c>
      <c r="F356" s="29">
        <v>0.28810594702648601</v>
      </c>
      <c r="G356" s="29">
        <v>0</v>
      </c>
      <c r="H356" s="30">
        <v>1.4511000000000001</v>
      </c>
      <c r="I356" s="30">
        <v>0.33300000000000002</v>
      </c>
      <c r="J356" s="14">
        <v>8</v>
      </c>
      <c r="K356" s="14">
        <v>2</v>
      </c>
      <c r="L356" s="12">
        <v>0.22950000000000001</v>
      </c>
      <c r="M356" s="7">
        <v>0.77258687000000004</v>
      </c>
      <c r="N356" s="31">
        <v>0.55000000000000004</v>
      </c>
      <c r="O356" s="14">
        <f>IFERROR(VLOOKUP($C356,'site totals'!$J$2:$K$607,2,FALSE),1)</f>
        <v>50070.103799999997</v>
      </c>
      <c r="P356" s="32" t="s">
        <v>91</v>
      </c>
      <c r="Q356" s="12">
        <v>0.28810594699999997</v>
      </c>
      <c r="R356" s="29">
        <v>0.3</v>
      </c>
      <c r="S356" s="2">
        <f>IF($A356="site","",MIN(VLOOKUP($P356,margin_ranges!$A$5:$D$10,4,FALSE)/100,$Q356))</f>
        <v>0.28810594699999997</v>
      </c>
      <c r="T356" s="6">
        <f>IF(A356="placement",$J356*MIN($Q356,$S356),"")</f>
        <v>2.3048475759999998</v>
      </c>
      <c r="U356" s="6">
        <f>IF($A356="placement",T356,SUMIF($C$10:$C$6209,$C356,$T$10:$T$6209))</f>
        <v>2.3048475759999998</v>
      </c>
      <c r="V356" s="34">
        <f t="shared" si="17"/>
        <v>1.6991504285714276E-2</v>
      </c>
      <c r="W356" s="24"/>
      <c r="X356" s="2" t="str">
        <f>IFERROR(MIN(VLOOKUP($W356,margin_ranges!$A$5:$D$10,4,FALSE),$Q356*100)/100,"")</f>
        <v/>
      </c>
      <c r="Y356" s="6">
        <f t="shared" si="18"/>
        <v>2.3048475759999998</v>
      </c>
      <c r="Z356" s="6">
        <f>IF($A356="placement",Y356,SUMIF($C$10:$C$6209,$C356,$Y$10:$Y$6209))</f>
        <v>2.3048475759999998</v>
      </c>
      <c r="AA356" s="29">
        <f t="shared" si="19"/>
        <v>1.6991504285714276E-2</v>
      </c>
    </row>
    <row r="357" spans="1:27" hidden="1" x14ac:dyDescent="0.3">
      <c r="A357" s="8" t="s">
        <v>17</v>
      </c>
      <c r="B357" s="8" t="s">
        <v>7363</v>
      </c>
      <c r="C357" s="8" t="s">
        <v>7364</v>
      </c>
      <c r="D357" s="8" t="s">
        <v>7473</v>
      </c>
      <c r="E357" s="8" t="s">
        <v>7474</v>
      </c>
      <c r="F357" s="29">
        <v>0.25767483098747601</v>
      </c>
      <c r="G357" s="29">
        <v>0</v>
      </c>
      <c r="H357" s="30">
        <v>1.0939000000000001</v>
      </c>
      <c r="I357" s="30">
        <v>0.2392</v>
      </c>
      <c r="J357" s="14">
        <v>8</v>
      </c>
      <c r="K357" s="14">
        <v>2</v>
      </c>
      <c r="L357" s="12">
        <v>0.21870000000000001</v>
      </c>
      <c r="M357" s="7">
        <v>1.07769483</v>
      </c>
      <c r="N357" s="31">
        <v>0.8</v>
      </c>
      <c r="O357" s="14">
        <f>IFERROR(VLOOKUP($C357,'site totals'!$J$2:$K$607,2,FALSE),1)</f>
        <v>50070.103799999997</v>
      </c>
      <c r="P357" s="32" t="s">
        <v>22</v>
      </c>
      <c r="Q357" s="12">
        <v>0.25767483099999999</v>
      </c>
      <c r="R357" s="29">
        <v>0.28999999999999998</v>
      </c>
      <c r="S357" s="2">
        <f>IF($A357="site","",MIN(VLOOKUP($P357,margin_ranges!$A$5:$D$10,4,FALSE)/100,$Q357))</f>
        <v>0.25767483099999999</v>
      </c>
      <c r="T357" s="6">
        <f>IF(A357="placement",$J357*MIN($Q357,$S357),"")</f>
        <v>2.0613986479999999</v>
      </c>
      <c r="U357" s="6">
        <f>IF($A357="placement",T357,SUMIF($C$10:$C$6209,$C357,$T$10:$T$6209))</f>
        <v>2.0613986479999999</v>
      </c>
      <c r="V357" s="34">
        <f t="shared" si="17"/>
        <v>4.5528407042253694E-2</v>
      </c>
      <c r="W357" s="24"/>
      <c r="X357" s="2" t="str">
        <f>IFERROR(MIN(VLOOKUP($W357,margin_ranges!$A$5:$D$10,4,FALSE),$Q357*100)/100,"")</f>
        <v/>
      </c>
      <c r="Y357" s="6">
        <f t="shared" si="18"/>
        <v>2.0613986479999999</v>
      </c>
      <c r="Z357" s="6">
        <f>IF($A357="placement",Y357,SUMIF($C$10:$C$6209,$C357,$Y$10:$Y$6209))</f>
        <v>2.0613986479999999</v>
      </c>
      <c r="AA357" s="29">
        <f t="shared" si="19"/>
        <v>4.5528407042253694E-2</v>
      </c>
    </row>
    <row r="358" spans="1:27" hidden="1" x14ac:dyDescent="0.3">
      <c r="A358" s="8" t="s">
        <v>17</v>
      </c>
      <c r="B358" s="8" t="s">
        <v>7363</v>
      </c>
      <c r="C358" s="8" t="s">
        <v>7364</v>
      </c>
      <c r="D358" s="8" t="s">
        <v>12177</v>
      </c>
      <c r="E358" s="8" t="s">
        <v>12178</v>
      </c>
      <c r="F358" s="29">
        <v>0.25143061516451998</v>
      </c>
      <c r="G358" s="29">
        <v>0</v>
      </c>
      <c r="H358" s="30">
        <v>1.2183999999999999</v>
      </c>
      <c r="I358" s="30">
        <v>0.29899999999999999</v>
      </c>
      <c r="J358" s="14">
        <v>9</v>
      </c>
      <c r="K358" s="14">
        <v>2</v>
      </c>
      <c r="L358" s="12">
        <v>0.24540000000000001</v>
      </c>
      <c r="M358" s="7">
        <v>1.0019111300000001</v>
      </c>
      <c r="N358" s="31">
        <v>0.75</v>
      </c>
      <c r="O358" s="14">
        <f>IFERROR(VLOOKUP($C358,'site totals'!$J$2:$K$607,2,FALSE),1)</f>
        <v>50070.103799999997</v>
      </c>
      <c r="P358" s="32" t="s">
        <v>22</v>
      </c>
      <c r="Q358" s="12">
        <v>0.25143061519999998</v>
      </c>
      <c r="R358" s="29">
        <v>0.33</v>
      </c>
      <c r="S358" s="2">
        <f>IF($A358="site","",MIN(VLOOKUP($P358,margin_ranges!$A$5:$D$10,4,FALSE)/100,$Q358))</f>
        <v>0.25143061519999998</v>
      </c>
      <c r="T358" s="6">
        <f>IF(A358="placement",$J358*MIN($Q358,$S358),"")</f>
        <v>2.2628755367999998</v>
      </c>
      <c r="U358" s="6">
        <f>IF($A358="placement",T358,SUMIF($C$10:$C$6209,$C358,$T$10:$T$6209))</f>
        <v>2.2628755367999998</v>
      </c>
      <c r="V358" s="34">
        <f t="shared" si="17"/>
        <v>0.11726773850746297</v>
      </c>
      <c r="W358" s="24"/>
      <c r="X358" s="2" t="str">
        <f>IFERROR(MIN(VLOOKUP($W358,margin_ranges!$A$5:$D$10,4,FALSE),$Q358*100)/100,"")</f>
        <v/>
      </c>
      <c r="Y358" s="6">
        <f t="shared" si="18"/>
        <v>2.2628755367999998</v>
      </c>
      <c r="Z358" s="6">
        <f>IF($A358="placement",Y358,SUMIF($C$10:$C$6209,$C358,$Y$10:$Y$6209))</f>
        <v>2.2628755367999998</v>
      </c>
      <c r="AA358" s="17">
        <f t="shared" si="19"/>
        <v>0.11726773850746297</v>
      </c>
    </row>
    <row r="359" spans="1:27" hidden="1" x14ac:dyDescent="0.3">
      <c r="A359" s="8" t="s">
        <v>17</v>
      </c>
      <c r="B359" s="8" t="s">
        <v>7363</v>
      </c>
      <c r="C359" s="8" t="s">
        <v>7364</v>
      </c>
      <c r="D359" s="8" t="s">
        <v>7647</v>
      </c>
      <c r="E359" s="8" t="s">
        <v>7648</v>
      </c>
      <c r="F359" s="29">
        <v>0.266937983678805</v>
      </c>
      <c r="G359" s="29">
        <v>0</v>
      </c>
      <c r="H359" s="30">
        <v>1.9178999999999999</v>
      </c>
      <c r="I359" s="30">
        <v>0.41389999999999999</v>
      </c>
      <c r="J359" s="14">
        <v>10</v>
      </c>
      <c r="K359" s="14">
        <v>3</v>
      </c>
      <c r="L359" s="12">
        <v>0.21579999999999999</v>
      </c>
      <c r="M359" s="7">
        <v>0.81848463999999999</v>
      </c>
      <c r="N359" s="31">
        <v>0.6</v>
      </c>
      <c r="O359" s="14">
        <f>IFERROR(VLOOKUP($C359,'site totals'!$J$2:$K$607,2,FALSE),1)</f>
        <v>50070.103799999997</v>
      </c>
      <c r="P359" s="32" t="s">
        <v>91</v>
      </c>
      <c r="Q359" s="12">
        <v>0.26693798369999999</v>
      </c>
      <c r="R359" s="29">
        <v>0.28999999999999998</v>
      </c>
      <c r="S359" s="2">
        <f>IF($A359="site","",MIN(VLOOKUP($P359,margin_ranges!$A$5:$D$10,4,FALSE)/100,$Q359))</f>
        <v>0.26693798369999999</v>
      </c>
      <c r="T359" s="6">
        <f>IF(A359="placement",$J359*MIN($Q359,$S359),"")</f>
        <v>2.6693798370000001</v>
      </c>
      <c r="U359" s="6">
        <f>IF($A359="placement",T359,SUMIF($C$10:$C$6209,$C359,$T$10:$T$6209))</f>
        <v>2.6693798370000001</v>
      </c>
      <c r="V359" s="34">
        <f t="shared" si="17"/>
        <v>3.2481713098591491E-2</v>
      </c>
      <c r="W359" s="24"/>
      <c r="X359" s="2" t="str">
        <f>IFERROR(MIN(VLOOKUP($W359,margin_ranges!$A$5:$D$10,4,FALSE),$Q359*100)/100,"")</f>
        <v/>
      </c>
      <c r="Y359" s="6">
        <f t="shared" si="18"/>
        <v>2.6693798370000001</v>
      </c>
      <c r="Z359" s="6">
        <f>IF($A359="placement",Y359,SUMIF($C$10:$C$6209,$C359,$Y$10:$Y$6209))</f>
        <v>2.6693798370000001</v>
      </c>
      <c r="AA359" s="29">
        <f t="shared" si="19"/>
        <v>3.2481713098591491E-2</v>
      </c>
    </row>
    <row r="360" spans="1:27" hidden="1" x14ac:dyDescent="0.3">
      <c r="A360" s="8" t="s">
        <v>17</v>
      </c>
      <c r="B360" s="8" t="s">
        <v>7363</v>
      </c>
      <c r="C360" s="8" t="s">
        <v>7364</v>
      </c>
      <c r="D360" s="8" t="s">
        <v>7593</v>
      </c>
      <c r="E360" s="8" t="s">
        <v>7594</v>
      </c>
      <c r="F360" s="29">
        <v>0.28350565459447902</v>
      </c>
      <c r="G360" s="29">
        <v>0</v>
      </c>
      <c r="H360" s="30">
        <v>1.4975000000000001</v>
      </c>
      <c r="I360" s="30">
        <v>0.32979999999999998</v>
      </c>
      <c r="J360" s="14">
        <v>11</v>
      </c>
      <c r="K360" s="14">
        <v>3</v>
      </c>
      <c r="L360" s="12">
        <v>0.22020000000000001</v>
      </c>
      <c r="M360" s="7">
        <v>1.11654754</v>
      </c>
      <c r="N360" s="31">
        <v>0.8</v>
      </c>
      <c r="O360" s="14">
        <f>IFERROR(VLOOKUP($C360,'site totals'!$J$2:$K$607,2,FALSE),1)</f>
        <v>50070.103799999997</v>
      </c>
      <c r="P360" s="32" t="s">
        <v>22</v>
      </c>
      <c r="Q360" s="12">
        <v>0.28350565459999999</v>
      </c>
      <c r="R360" s="29">
        <v>0.32</v>
      </c>
      <c r="S360" s="2">
        <f>IF($A360="site","",MIN(VLOOKUP($P360,margin_ranges!$A$5:$D$10,4,FALSE)/100,$Q360))</f>
        <v>0.28350565459999999</v>
      </c>
      <c r="T360" s="6">
        <f>IF(A360="placement",$J360*MIN($Q360,$S360),"")</f>
        <v>3.1185622006</v>
      </c>
      <c r="U360" s="6">
        <f>IF($A360="placement",T360,SUMIF($C$10:$C$6209,$C360,$T$10:$T$6209))</f>
        <v>3.1185622006</v>
      </c>
      <c r="V360" s="34">
        <f t="shared" si="17"/>
        <v>5.3668155000000217E-2</v>
      </c>
      <c r="W360" s="24"/>
      <c r="X360" s="2" t="str">
        <f>IFERROR(MIN(VLOOKUP($W360,margin_ranges!$A$5:$D$10,4,FALSE),$Q360*100)/100,"")</f>
        <v/>
      </c>
      <c r="Y360" s="6">
        <f t="shared" si="18"/>
        <v>3.1185622006</v>
      </c>
      <c r="Z360" s="6">
        <f>IF($A360="placement",Y360,SUMIF($C$10:$C$6209,$C360,$Y$10:$Y$6209))</f>
        <v>3.1185622006</v>
      </c>
      <c r="AA360" s="29">
        <f t="shared" si="19"/>
        <v>5.3668155000000217E-2</v>
      </c>
    </row>
    <row r="361" spans="1:27" hidden="1" x14ac:dyDescent="0.3">
      <c r="A361" s="8" t="s">
        <v>17</v>
      </c>
      <c r="B361" s="8" t="s">
        <v>7363</v>
      </c>
      <c r="C361" s="8" t="s">
        <v>7364</v>
      </c>
      <c r="D361" s="8" t="s">
        <v>7433</v>
      </c>
      <c r="E361" s="8" t="s">
        <v>7434</v>
      </c>
      <c r="F361" s="29">
        <v>0.20739415316092299</v>
      </c>
      <c r="G361" s="29">
        <v>0</v>
      </c>
      <c r="H361" s="30">
        <v>2.7231000000000001</v>
      </c>
      <c r="I361" s="30">
        <v>0.62829999999999997</v>
      </c>
      <c r="J361" s="14">
        <v>17</v>
      </c>
      <c r="K361" s="14">
        <v>3</v>
      </c>
      <c r="L361" s="12">
        <v>0.23069999999999999</v>
      </c>
      <c r="M361" s="7">
        <v>0.88316280000000003</v>
      </c>
      <c r="N361" s="31">
        <v>0.7</v>
      </c>
      <c r="O361" s="14">
        <f>IFERROR(VLOOKUP($C361,'site totals'!$J$2:$K$607,2,FALSE),1)</f>
        <v>50070.103799999997</v>
      </c>
      <c r="P361" s="32" t="s">
        <v>22</v>
      </c>
      <c r="Q361" s="12">
        <v>0.20739415319999999</v>
      </c>
      <c r="R361" s="29">
        <v>0.25</v>
      </c>
      <c r="S361" s="2">
        <f>IF($A361="site","",MIN(VLOOKUP($P361,margin_ranges!$A$5:$D$10,4,FALSE)/100,$Q361))</f>
        <v>0.20739415319999999</v>
      </c>
      <c r="T361" s="6">
        <f>IF(A361="placement",$J361*MIN($Q361,$S361),"")</f>
        <v>3.5257006043999999</v>
      </c>
      <c r="U361" s="6">
        <f>IF($A361="placement",T361,SUMIF($C$10:$C$6209,$C361,$T$10:$T$6209))</f>
        <v>3.5257006043999999</v>
      </c>
      <c r="V361" s="34">
        <f t="shared" si="17"/>
        <v>5.6807795733333277E-2</v>
      </c>
      <c r="W361" s="24"/>
      <c r="X361" s="2" t="str">
        <f>IFERROR(MIN(VLOOKUP($W361,margin_ranges!$A$5:$D$10,4,FALSE),$Q361*100)/100,"")</f>
        <v/>
      </c>
      <c r="Y361" s="6">
        <f t="shared" si="18"/>
        <v>3.5257006043999999</v>
      </c>
      <c r="Z361" s="6">
        <f>IF($A361="placement",Y361,SUMIF($C$10:$C$6209,$C361,$Y$10:$Y$6209))</f>
        <v>3.5257006043999999</v>
      </c>
      <c r="AA361" s="29">
        <f t="shared" si="19"/>
        <v>5.6807795733333277E-2</v>
      </c>
    </row>
    <row r="362" spans="1:27" hidden="1" x14ac:dyDescent="0.3">
      <c r="A362" s="8" t="s">
        <v>17</v>
      </c>
      <c r="B362" s="8" t="s">
        <v>7363</v>
      </c>
      <c r="C362" s="8" t="s">
        <v>7364</v>
      </c>
      <c r="D362" s="8" t="s">
        <v>7453</v>
      </c>
      <c r="E362" s="8" t="s">
        <v>7454</v>
      </c>
      <c r="F362" s="29">
        <v>0.233699426190563</v>
      </c>
      <c r="G362" s="29">
        <v>0</v>
      </c>
      <c r="H362" s="30">
        <v>1.8863000000000001</v>
      </c>
      <c r="I362" s="30">
        <v>0.85580000000000001</v>
      </c>
      <c r="J362" s="14">
        <v>23</v>
      </c>
      <c r="K362" s="14">
        <v>5</v>
      </c>
      <c r="L362" s="12">
        <v>0.45369999999999999</v>
      </c>
      <c r="M362" s="7">
        <v>0.91347968000000002</v>
      </c>
      <c r="N362" s="31">
        <v>0.7</v>
      </c>
      <c r="O362" s="14">
        <f>IFERROR(VLOOKUP($C362,'site totals'!$J$2:$K$607,2,FALSE),1)</f>
        <v>50070.103799999997</v>
      </c>
      <c r="P362" s="32" t="s">
        <v>22</v>
      </c>
      <c r="Q362" s="12">
        <v>0.2336994262</v>
      </c>
      <c r="R362" s="29">
        <v>0.26</v>
      </c>
      <c r="S362" s="2">
        <f>IF($A362="site","",MIN(VLOOKUP($P362,margin_ranges!$A$5:$D$10,4,FALSE)/100,$Q362))</f>
        <v>0.2336994262</v>
      </c>
      <c r="T362" s="6">
        <f>IF(A362="placement",$J362*MIN($Q362,$S362),"")</f>
        <v>5.3750868026000003</v>
      </c>
      <c r="U362" s="6">
        <f>IF($A362="placement",T362,SUMIF($C$10:$C$6209,$C362,$T$10:$T$6209))</f>
        <v>5.3750868026000003</v>
      </c>
      <c r="V362" s="34">
        <f t="shared" si="17"/>
        <v>3.5541315945945895E-2</v>
      </c>
      <c r="W362" s="24"/>
      <c r="X362" s="2" t="str">
        <f>IFERROR(MIN(VLOOKUP($W362,margin_ranges!$A$5:$D$10,4,FALSE),$Q362*100)/100,"")</f>
        <v/>
      </c>
      <c r="Y362" s="6">
        <f t="shared" si="18"/>
        <v>5.3750868026000003</v>
      </c>
      <c r="Z362" s="6">
        <f>IF($A362="placement",Y362,SUMIF($C$10:$C$6209,$C362,$Y$10:$Y$6209))</f>
        <v>5.3750868026000003</v>
      </c>
      <c r="AA362" s="29">
        <f t="shared" si="19"/>
        <v>3.5541315945945895E-2</v>
      </c>
    </row>
    <row r="363" spans="1:27" hidden="1" x14ac:dyDescent="0.3">
      <c r="A363" s="8" t="s">
        <v>17</v>
      </c>
      <c r="B363" s="8" t="s">
        <v>7363</v>
      </c>
      <c r="C363" s="8" t="s">
        <v>7364</v>
      </c>
      <c r="D363" s="8" t="s">
        <v>7365</v>
      </c>
      <c r="E363" s="8" t="s">
        <v>7366</v>
      </c>
      <c r="F363" s="29">
        <v>0.29413281338124603</v>
      </c>
      <c r="G363" s="29">
        <v>0</v>
      </c>
      <c r="H363" s="30">
        <v>7.6199000000000003</v>
      </c>
      <c r="I363" s="30">
        <v>1.5644</v>
      </c>
      <c r="J363" s="14">
        <v>27</v>
      </c>
      <c r="K363" s="14">
        <v>8</v>
      </c>
      <c r="L363" s="12">
        <v>0.20530000000000001</v>
      </c>
      <c r="M363" s="7">
        <v>0.56667884000000002</v>
      </c>
      <c r="N363" s="31">
        <v>0.4</v>
      </c>
      <c r="O363" s="14">
        <f>IFERROR(VLOOKUP($C363,'site totals'!$J$2:$K$607,2,FALSE),1)</f>
        <v>50070.103799999997</v>
      </c>
      <c r="P363" s="32" t="s">
        <v>91</v>
      </c>
      <c r="Q363" s="12">
        <v>0.29413281340000003</v>
      </c>
      <c r="R363" s="29">
        <v>0.3</v>
      </c>
      <c r="S363" s="2">
        <f>IF($A363="site","",MIN(VLOOKUP($P363,margin_ranges!$A$5:$D$10,4,FALSE)/100,$Q363))</f>
        <v>0.29413281340000003</v>
      </c>
      <c r="T363" s="6">
        <f>IF(A363="placement",$J363*MIN($Q363,$S363),"")</f>
        <v>7.9415859618000004</v>
      </c>
      <c r="U363" s="6">
        <f>IF($A363="placement",T363,SUMIF($C$10:$C$6209,$C363,$T$10:$T$6209))</f>
        <v>7.9415859618000004</v>
      </c>
      <c r="V363" s="34">
        <f t="shared" si="17"/>
        <v>8.3816951428572484E-3</v>
      </c>
      <c r="W363" s="24"/>
      <c r="X363" s="2" t="str">
        <f>IFERROR(MIN(VLOOKUP($W363,margin_ranges!$A$5:$D$10,4,FALSE),$Q363*100)/100,"")</f>
        <v/>
      </c>
      <c r="Y363" s="6">
        <f t="shared" si="18"/>
        <v>7.9415859618000004</v>
      </c>
      <c r="Z363" s="6">
        <f>IF($A363="placement",Y363,SUMIF($C$10:$C$6209,$C363,$Y$10:$Y$6209))</f>
        <v>7.9415859618000004</v>
      </c>
      <c r="AA363" s="29">
        <f t="shared" si="19"/>
        <v>8.3816951428572484E-3</v>
      </c>
    </row>
    <row r="364" spans="1:27" hidden="1" x14ac:dyDescent="0.3">
      <c r="A364" s="8" t="s">
        <v>17</v>
      </c>
      <c r="B364" s="8" t="s">
        <v>7363</v>
      </c>
      <c r="C364" s="8" t="s">
        <v>7364</v>
      </c>
      <c r="D364" s="8" t="s">
        <v>7395</v>
      </c>
      <c r="E364" s="8" t="s">
        <v>7396</v>
      </c>
      <c r="F364" s="29">
        <v>0.24745094415180299</v>
      </c>
      <c r="G364" s="29">
        <v>0</v>
      </c>
      <c r="H364" s="30">
        <v>7.0259</v>
      </c>
      <c r="I364" s="30">
        <v>0.69799999999999995</v>
      </c>
      <c r="J364" s="14">
        <v>28</v>
      </c>
      <c r="K364" s="14">
        <v>7</v>
      </c>
      <c r="L364" s="12">
        <v>9.9299999999999999E-2</v>
      </c>
      <c r="M364" s="7">
        <v>1.32881703</v>
      </c>
      <c r="N364" s="31">
        <v>1</v>
      </c>
      <c r="O364" s="14">
        <f>IFERROR(VLOOKUP($C364,'site totals'!$J$2:$K$607,2,FALSE),1)</f>
        <v>50070.103799999997</v>
      </c>
      <c r="P364" s="32" t="s">
        <v>91</v>
      </c>
      <c r="Q364" s="12">
        <v>0.24745094419999999</v>
      </c>
      <c r="R364" s="29">
        <v>0.28000000000000003</v>
      </c>
      <c r="S364" s="2">
        <f>IF($A364="site","",MIN(VLOOKUP($P364,margin_ranges!$A$5:$D$10,4,FALSE)/100,$Q364))</f>
        <v>0.24745094419999999</v>
      </c>
      <c r="T364" s="6">
        <f>IF(A364="placement",$J364*MIN($Q364,$S364),"")</f>
        <v>6.9286264376000002</v>
      </c>
      <c r="U364" s="6">
        <f>IF($A364="placement",T364,SUMIF($C$10:$C$6209,$C364,$T$10:$T$6209))</f>
        <v>6.9286264376000002</v>
      </c>
      <c r="V364" s="34">
        <f t="shared" si="17"/>
        <v>4.5207021944444259E-2</v>
      </c>
      <c r="W364" s="24"/>
      <c r="X364" s="2" t="str">
        <f>IFERROR(MIN(VLOOKUP($W364,margin_ranges!$A$5:$D$10,4,FALSE),$Q364*100)/100,"")</f>
        <v/>
      </c>
      <c r="Y364" s="6">
        <f t="shared" si="18"/>
        <v>6.9286264376000002</v>
      </c>
      <c r="Z364" s="6">
        <f>IF($A364="placement",Y364,SUMIF($C$10:$C$6209,$C364,$Y$10:$Y$6209))</f>
        <v>6.9286264376000002</v>
      </c>
      <c r="AA364" s="29">
        <f t="shared" si="19"/>
        <v>4.5207021944444259E-2</v>
      </c>
    </row>
    <row r="365" spans="1:27" hidden="1" x14ac:dyDescent="0.3">
      <c r="A365" s="8" t="s">
        <v>17</v>
      </c>
      <c r="B365" s="8" t="s">
        <v>7363</v>
      </c>
      <c r="C365" s="8" t="s">
        <v>7364</v>
      </c>
      <c r="D365" s="8" t="s">
        <v>7619</v>
      </c>
      <c r="E365" s="8" t="s">
        <v>7620</v>
      </c>
      <c r="F365" s="29">
        <v>0.21662499908355701</v>
      </c>
      <c r="G365" s="29">
        <v>0</v>
      </c>
      <c r="H365" s="30">
        <v>5.3074000000000003</v>
      </c>
      <c r="I365" s="30">
        <v>0.76319999999999999</v>
      </c>
      <c r="J365" s="14">
        <v>29</v>
      </c>
      <c r="K365" s="14">
        <v>6</v>
      </c>
      <c r="L365" s="12">
        <v>0.14380000000000001</v>
      </c>
      <c r="M365" s="7">
        <v>1.27652784</v>
      </c>
      <c r="N365" s="31">
        <v>1</v>
      </c>
      <c r="O365" s="14">
        <f>IFERROR(VLOOKUP($C365,'site totals'!$J$2:$K$607,2,FALSE),1)</f>
        <v>50070.103799999997</v>
      </c>
      <c r="P365" s="32" t="s">
        <v>22</v>
      </c>
      <c r="Q365" s="12">
        <v>0.21662499909999999</v>
      </c>
      <c r="R365" s="29">
        <v>0.26</v>
      </c>
      <c r="S365" s="2">
        <f>IF($A365="site","",MIN(VLOOKUP($P365,margin_ranges!$A$5:$D$10,4,FALSE)/100,$Q365))</f>
        <v>0.21662499909999999</v>
      </c>
      <c r="T365" s="6">
        <f>IF(A365="placement",$J365*MIN($Q365,$S365),"")</f>
        <v>6.2821249739000002</v>
      </c>
      <c r="U365" s="6">
        <f>IF($A365="placement",T365,SUMIF($C$10:$C$6209,$C365,$T$10:$T$6209))</f>
        <v>6.2821249739000002</v>
      </c>
      <c r="V365" s="34">
        <f t="shared" si="17"/>
        <v>5.8614866081081018E-2</v>
      </c>
      <c r="W365" s="24"/>
      <c r="X365" s="2" t="str">
        <f>IFERROR(MIN(VLOOKUP($W365,margin_ranges!$A$5:$D$10,4,FALSE),$Q365*100)/100,"")</f>
        <v/>
      </c>
      <c r="Y365" s="6">
        <f t="shared" si="18"/>
        <v>6.2821249739000002</v>
      </c>
      <c r="Z365" s="6">
        <f>IF($A365="placement",Y365,SUMIF($C$10:$C$6209,$C365,$Y$10:$Y$6209))</f>
        <v>6.2821249739000002</v>
      </c>
      <c r="AA365" s="29">
        <f t="shared" si="19"/>
        <v>5.8614866081081018E-2</v>
      </c>
    </row>
    <row r="366" spans="1:27" hidden="1" x14ac:dyDescent="0.3">
      <c r="A366" s="8" t="s">
        <v>17</v>
      </c>
      <c r="B366" s="8" t="s">
        <v>7363</v>
      </c>
      <c r="C366" s="8" t="s">
        <v>7364</v>
      </c>
      <c r="D366" s="8" t="s">
        <v>7471</v>
      </c>
      <c r="E366" s="8" t="s">
        <v>7472</v>
      </c>
      <c r="F366" s="29">
        <v>0.28842375082439797</v>
      </c>
      <c r="G366" s="29">
        <v>0</v>
      </c>
      <c r="H366" s="30">
        <v>6.1501000000000001</v>
      </c>
      <c r="I366" s="30">
        <v>1.6612</v>
      </c>
      <c r="J366" s="14">
        <v>32</v>
      </c>
      <c r="K366" s="14">
        <v>9</v>
      </c>
      <c r="L366" s="12">
        <v>0.27010000000000001</v>
      </c>
      <c r="M366" s="7">
        <v>0.63239884999999996</v>
      </c>
      <c r="N366" s="31">
        <v>0.45</v>
      </c>
      <c r="O366" s="14">
        <f>IFERROR(VLOOKUP($C366,'site totals'!$J$2:$K$607,2,FALSE),1)</f>
        <v>50070.103799999997</v>
      </c>
      <c r="P366" s="32" t="s">
        <v>91</v>
      </c>
      <c r="Q366" s="12">
        <v>0.28842375079999999</v>
      </c>
      <c r="R366" s="29">
        <v>0.3</v>
      </c>
      <c r="S366" s="2">
        <f>IF($A366="site","",MIN(VLOOKUP($P366,margin_ranges!$A$5:$D$10,4,FALSE)/100,$Q366))</f>
        <v>0.28842375079999999</v>
      </c>
      <c r="T366" s="6">
        <f>IF(A366="placement",$J366*MIN($Q366,$S366),"")</f>
        <v>9.2295600255999997</v>
      </c>
      <c r="U366" s="6">
        <f>IF($A366="placement",T366,SUMIF($C$10:$C$6209,$C366,$T$10:$T$6209))</f>
        <v>9.2295600255999997</v>
      </c>
      <c r="V366" s="34">
        <f t="shared" si="17"/>
        <v>1.6537498857142952E-2</v>
      </c>
      <c r="W366" s="24"/>
      <c r="X366" s="2" t="str">
        <f>IFERROR(MIN(VLOOKUP($W366,margin_ranges!$A$5:$D$10,4,FALSE),$Q366*100)/100,"")</f>
        <v/>
      </c>
      <c r="Y366" s="6">
        <f t="shared" si="18"/>
        <v>9.2295600255999997</v>
      </c>
      <c r="Z366" s="6">
        <f>IF($A366="placement",Y366,SUMIF($C$10:$C$6209,$C366,$Y$10:$Y$6209))</f>
        <v>9.2295600255999997</v>
      </c>
      <c r="AA366" s="29">
        <f t="shared" si="19"/>
        <v>1.6537498857142952E-2</v>
      </c>
    </row>
    <row r="367" spans="1:27" hidden="1" x14ac:dyDescent="0.3">
      <c r="A367" s="8" t="s">
        <v>17</v>
      </c>
      <c r="B367" s="8" t="s">
        <v>7363</v>
      </c>
      <c r="C367" s="8" t="s">
        <v>7364</v>
      </c>
      <c r="D367" s="8" t="s">
        <v>7507</v>
      </c>
      <c r="E367" s="8" t="s">
        <v>7508</v>
      </c>
      <c r="F367" s="29">
        <v>0.28052127092301798</v>
      </c>
      <c r="G367" s="29">
        <v>0</v>
      </c>
      <c r="H367" s="30">
        <v>1.2205999999999999</v>
      </c>
      <c r="I367" s="30">
        <v>0.7903</v>
      </c>
      <c r="J367" s="14">
        <v>33</v>
      </c>
      <c r="K367" s="14">
        <v>8</v>
      </c>
      <c r="L367" s="12">
        <v>0.64739999999999998</v>
      </c>
      <c r="M367" s="7">
        <v>1.38989516</v>
      </c>
      <c r="N367" s="31">
        <v>1</v>
      </c>
      <c r="O367" s="14">
        <f>IFERROR(VLOOKUP($C367,'site totals'!$J$2:$K$607,2,FALSE),1)</f>
        <v>50070.103799999997</v>
      </c>
      <c r="P367" s="32" t="s">
        <v>22</v>
      </c>
      <c r="Q367" s="12">
        <v>0.28052127090000001</v>
      </c>
      <c r="R367" s="29">
        <v>0.28999999999999998</v>
      </c>
      <c r="S367" s="2">
        <f>IF($A367="site","",MIN(VLOOKUP($P367,margin_ranges!$A$5:$D$10,4,FALSE)/100,$Q367))</f>
        <v>0.28052127090000001</v>
      </c>
      <c r="T367" s="6">
        <f>IF(A367="placement",$J367*MIN($Q367,$S367),"")</f>
        <v>9.2572019396999998</v>
      </c>
      <c r="U367" s="6">
        <f>IF($A367="placement",T367,SUMIF($C$10:$C$6209,$C367,$T$10:$T$6209))</f>
        <v>9.2572019396999998</v>
      </c>
      <c r="V367" s="34">
        <f t="shared" si="17"/>
        <v>1.3350322676056292E-2</v>
      </c>
      <c r="W367" s="24"/>
      <c r="X367" s="2" t="str">
        <f>IFERROR(MIN(VLOOKUP($W367,margin_ranges!$A$5:$D$10,4,FALSE),$Q367*100)/100,"")</f>
        <v/>
      </c>
      <c r="Y367" s="6">
        <f t="shared" si="18"/>
        <v>9.2572019396999998</v>
      </c>
      <c r="Z367" s="6">
        <f>IF($A367="placement",Y367,SUMIF($C$10:$C$6209,$C367,$Y$10:$Y$6209))</f>
        <v>9.2572019396999998</v>
      </c>
      <c r="AA367" s="29">
        <f t="shared" si="19"/>
        <v>1.3350322676056292E-2</v>
      </c>
    </row>
    <row r="368" spans="1:27" hidden="1" x14ac:dyDescent="0.3">
      <c r="A368" s="8" t="s">
        <v>17</v>
      </c>
      <c r="B368" s="8" t="s">
        <v>7363</v>
      </c>
      <c r="C368" s="8" t="s">
        <v>7364</v>
      </c>
      <c r="D368" s="8" t="s">
        <v>7467</v>
      </c>
      <c r="E368" s="8" t="s">
        <v>7468</v>
      </c>
      <c r="F368" s="29">
        <v>0.22842478773286001</v>
      </c>
      <c r="G368" s="29">
        <v>0</v>
      </c>
      <c r="H368" s="30">
        <v>5.5636999999999999</v>
      </c>
      <c r="I368" s="30">
        <v>0.86980000000000002</v>
      </c>
      <c r="J368" s="14">
        <v>34</v>
      </c>
      <c r="K368" s="14">
        <v>7</v>
      </c>
      <c r="L368" s="12">
        <v>0.15629999999999999</v>
      </c>
      <c r="M368" s="7">
        <v>1.2960499299999999</v>
      </c>
      <c r="N368" s="31">
        <v>1</v>
      </c>
      <c r="O368" s="14">
        <f>IFERROR(VLOOKUP($C368,'site totals'!$J$2:$K$607,2,FALSE),1)</f>
        <v>50070.103799999997</v>
      </c>
      <c r="P368" s="32" t="s">
        <v>22</v>
      </c>
      <c r="Q368" s="12">
        <v>0.22842478769999999</v>
      </c>
      <c r="R368" s="29">
        <v>0.26</v>
      </c>
      <c r="S368" s="2">
        <f>IF($A368="site","",MIN(VLOOKUP($P368,margin_ranges!$A$5:$D$10,4,FALSE)/100,$Q368))</f>
        <v>0.22842478769999999</v>
      </c>
      <c r="T368" s="6">
        <f>IF(A368="placement",$J368*MIN($Q368,$S368),"")</f>
        <v>7.7664427817999995</v>
      </c>
      <c r="U368" s="6">
        <f>IF($A368="placement",T368,SUMIF($C$10:$C$6209,$C368,$T$10:$T$6209))</f>
        <v>7.7664427817999995</v>
      </c>
      <c r="V368" s="34">
        <f t="shared" si="17"/>
        <v>4.2669205810810906E-2</v>
      </c>
      <c r="W368" s="24"/>
      <c r="X368" s="2" t="str">
        <f>IFERROR(MIN(VLOOKUP($W368,margin_ranges!$A$5:$D$10,4,FALSE),$Q368*100)/100,"")</f>
        <v/>
      </c>
      <c r="Y368" s="6">
        <f t="shared" si="18"/>
        <v>7.7664427817999995</v>
      </c>
      <c r="Z368" s="6">
        <f>IF($A368="placement",Y368,SUMIF($C$10:$C$6209,$C368,$Y$10:$Y$6209))</f>
        <v>7.7664427817999995</v>
      </c>
      <c r="AA368" s="29">
        <f t="shared" si="19"/>
        <v>4.2669205810810906E-2</v>
      </c>
    </row>
    <row r="369" spans="1:27" hidden="1" x14ac:dyDescent="0.3">
      <c r="A369" s="8" t="s">
        <v>17</v>
      </c>
      <c r="B369" s="8" t="s">
        <v>7363</v>
      </c>
      <c r="C369" s="8" t="s">
        <v>7364</v>
      </c>
      <c r="D369" s="8" t="s">
        <v>7393</v>
      </c>
      <c r="E369" s="8" t="s">
        <v>7394</v>
      </c>
      <c r="F369" s="29">
        <v>0.21914089862903999</v>
      </c>
      <c r="G369" s="29">
        <v>0</v>
      </c>
      <c r="H369" s="30">
        <v>6.5225</v>
      </c>
      <c r="I369" s="30">
        <v>0.89180000000000004</v>
      </c>
      <c r="J369" s="14">
        <v>34</v>
      </c>
      <c r="K369" s="14">
        <v>7</v>
      </c>
      <c r="L369" s="12">
        <v>0.13669999999999999</v>
      </c>
      <c r="M369" s="7">
        <v>1.28064077</v>
      </c>
      <c r="N369" s="31">
        <v>1</v>
      </c>
      <c r="O369" s="14">
        <f>IFERROR(VLOOKUP($C369,'site totals'!$J$2:$K$607,2,FALSE),1)</f>
        <v>50070.103799999997</v>
      </c>
      <c r="P369" s="32" t="s">
        <v>91</v>
      </c>
      <c r="Q369" s="12">
        <v>0.21914089859999999</v>
      </c>
      <c r="R369" s="29">
        <v>0.26</v>
      </c>
      <c r="S369" s="2">
        <f>IF($A369="site","",MIN(VLOOKUP($P369,margin_ranges!$A$5:$D$10,4,FALSE)/100,$Q369))</f>
        <v>0.21914089859999999</v>
      </c>
      <c r="T369" s="6">
        <f>IF(A369="placement",$J369*MIN($Q369,$S369),"")</f>
        <v>7.4507905524</v>
      </c>
      <c r="U369" s="6">
        <f>IF($A369="placement",T369,SUMIF($C$10:$C$6209,$C369,$T$10:$T$6209))</f>
        <v>7.4507905524</v>
      </c>
      <c r="V369" s="34">
        <f t="shared" si="17"/>
        <v>5.5215001891891768E-2</v>
      </c>
      <c r="W369" s="24"/>
      <c r="X369" s="2" t="str">
        <f>IFERROR(MIN(VLOOKUP($W369,margin_ranges!$A$5:$D$10,4,FALSE),$Q369*100)/100,"")</f>
        <v/>
      </c>
      <c r="Y369" s="6">
        <f t="shared" si="18"/>
        <v>7.4507905524</v>
      </c>
      <c r="Z369" s="6">
        <f>IF($A369="placement",Y369,SUMIF($C$10:$C$6209,$C369,$Y$10:$Y$6209))</f>
        <v>7.4507905524</v>
      </c>
      <c r="AA369" s="29">
        <f t="shared" si="19"/>
        <v>5.5215001891891768E-2</v>
      </c>
    </row>
    <row r="370" spans="1:27" hidden="1" x14ac:dyDescent="0.3">
      <c r="A370" s="8" t="s">
        <v>17</v>
      </c>
      <c r="B370" s="8" t="s">
        <v>7363</v>
      </c>
      <c r="C370" s="8" t="s">
        <v>7364</v>
      </c>
      <c r="D370" s="8" t="s">
        <v>7577</v>
      </c>
      <c r="E370" s="8" t="s">
        <v>7578</v>
      </c>
      <c r="F370" s="29">
        <v>0.25637202161862799</v>
      </c>
      <c r="G370" s="29">
        <v>0</v>
      </c>
      <c r="H370" s="30">
        <v>6.4481999999999999</v>
      </c>
      <c r="I370" s="30">
        <v>0.84419999999999995</v>
      </c>
      <c r="J370" s="14">
        <v>34</v>
      </c>
      <c r="K370" s="14">
        <v>8</v>
      </c>
      <c r="L370" s="12">
        <v>0.13089999999999999</v>
      </c>
      <c r="M370" s="7">
        <v>1.3447584400000001</v>
      </c>
      <c r="N370" s="31">
        <v>1</v>
      </c>
      <c r="O370" s="14">
        <f>IFERROR(VLOOKUP($C370,'site totals'!$J$2:$K$607,2,FALSE),1)</f>
        <v>50070.103799999997</v>
      </c>
      <c r="P370" s="32" t="s">
        <v>91</v>
      </c>
      <c r="Q370" s="12">
        <v>0.2563720216</v>
      </c>
      <c r="R370" s="29">
        <v>0.28000000000000003</v>
      </c>
      <c r="S370" s="2">
        <f>IF($A370="site","",MIN(VLOOKUP($P370,margin_ranges!$A$5:$D$10,4,FALSE)/100,$Q370))</f>
        <v>0.2563720216</v>
      </c>
      <c r="T370" s="6">
        <f>IF(A370="placement",$J370*MIN($Q370,$S370),"")</f>
        <v>8.7166487343999997</v>
      </c>
      <c r="U370" s="6">
        <f>IF($A370="placement",T370,SUMIF($C$10:$C$6209,$C370,$T$10:$T$6209))</f>
        <v>8.7166487343999997</v>
      </c>
      <c r="V370" s="34">
        <f t="shared" si="17"/>
        <v>3.2816636666666676E-2</v>
      </c>
      <c r="W370" s="24"/>
      <c r="X370" s="2" t="str">
        <f>IFERROR(MIN(VLOOKUP($W370,margin_ranges!$A$5:$D$10,4,FALSE),$Q370*100)/100,"")</f>
        <v/>
      </c>
      <c r="Y370" s="6">
        <f t="shared" si="18"/>
        <v>8.7166487343999997</v>
      </c>
      <c r="Z370" s="6">
        <f>IF($A370="placement",Y370,SUMIF($C$10:$C$6209,$C370,$Y$10:$Y$6209))</f>
        <v>8.7166487343999997</v>
      </c>
      <c r="AA370" s="29">
        <f t="shared" si="19"/>
        <v>3.2816636666666676E-2</v>
      </c>
    </row>
    <row r="371" spans="1:27" hidden="1" x14ac:dyDescent="0.3">
      <c r="A371" s="8" t="s">
        <v>17</v>
      </c>
      <c r="B371" s="8" t="s">
        <v>7363</v>
      </c>
      <c r="C371" s="8" t="s">
        <v>7364</v>
      </c>
      <c r="D371" s="8" t="s">
        <v>7427</v>
      </c>
      <c r="E371" s="8" t="s">
        <v>7428</v>
      </c>
      <c r="F371" s="29">
        <v>0.24362203546223099</v>
      </c>
      <c r="G371" s="29">
        <v>0</v>
      </c>
      <c r="H371" s="30">
        <v>2.8275999999999999</v>
      </c>
      <c r="I371" s="30">
        <v>0.86660000000000004</v>
      </c>
      <c r="J371" s="14">
        <v>34</v>
      </c>
      <c r="K371" s="14">
        <v>8</v>
      </c>
      <c r="L371" s="12">
        <v>0.30649999999999999</v>
      </c>
      <c r="M371" s="7">
        <v>1.3220903399999999</v>
      </c>
      <c r="N371" s="31">
        <v>1</v>
      </c>
      <c r="O371" s="14">
        <f>IFERROR(VLOOKUP($C371,'site totals'!$J$2:$K$607,2,FALSE),1)</f>
        <v>50070.103799999997</v>
      </c>
      <c r="P371" s="32" t="s">
        <v>22</v>
      </c>
      <c r="Q371" s="12">
        <v>0.2436220355</v>
      </c>
      <c r="R371" s="29">
        <v>0.28999999999999998</v>
      </c>
      <c r="S371" s="2">
        <f>IF($A371="site","",MIN(VLOOKUP($P371,margin_ranges!$A$5:$D$10,4,FALSE)/100,$Q371))</f>
        <v>0.2436220355</v>
      </c>
      <c r="T371" s="6">
        <f>IF(A371="placement",$J371*MIN($Q371,$S371),"")</f>
        <v>8.2831492069999992</v>
      </c>
      <c r="U371" s="6">
        <f>IF($A371="placement",T371,SUMIF($C$10:$C$6209,$C371,$T$10:$T$6209))</f>
        <v>8.2831492069999992</v>
      </c>
      <c r="V371" s="34">
        <f t="shared" si="17"/>
        <v>6.5321076760563423E-2</v>
      </c>
      <c r="W371" s="24"/>
      <c r="X371" s="2" t="str">
        <f>IFERROR(MIN(VLOOKUP($W371,margin_ranges!$A$5:$D$10,4,FALSE),$Q371*100)/100,"")</f>
        <v/>
      </c>
      <c r="Y371" s="6">
        <f t="shared" si="18"/>
        <v>8.2831492069999992</v>
      </c>
      <c r="Z371" s="6">
        <f>IF($A371="placement",Y371,SUMIF($C$10:$C$6209,$C371,$Y$10:$Y$6209))</f>
        <v>8.2831492069999992</v>
      </c>
      <c r="AA371" s="29">
        <f t="shared" si="19"/>
        <v>6.5321076760563423E-2</v>
      </c>
    </row>
    <row r="372" spans="1:27" hidden="1" x14ac:dyDescent="0.3">
      <c r="A372" s="8" t="s">
        <v>17</v>
      </c>
      <c r="B372" s="8" t="s">
        <v>7363</v>
      </c>
      <c r="C372" s="8" t="s">
        <v>7364</v>
      </c>
      <c r="D372" s="8" t="s">
        <v>12145</v>
      </c>
      <c r="E372" s="8" t="s">
        <v>12146</v>
      </c>
      <c r="F372" s="29">
        <v>0.248219710778952</v>
      </c>
      <c r="G372" s="29">
        <v>0</v>
      </c>
      <c r="H372" s="30">
        <v>7.6893000000000002</v>
      </c>
      <c r="I372" s="30">
        <v>1.1047</v>
      </c>
      <c r="J372" s="14">
        <v>44</v>
      </c>
      <c r="K372" s="14">
        <v>11</v>
      </c>
      <c r="L372" s="12">
        <v>0.14369999999999999</v>
      </c>
      <c r="M372" s="7">
        <v>1.3301758699999999</v>
      </c>
      <c r="N372" s="31">
        <v>1</v>
      </c>
      <c r="O372" s="14">
        <f>IFERROR(VLOOKUP($C372,'site totals'!$J$2:$K$607,2,FALSE),1)</f>
        <v>50070.103799999997</v>
      </c>
      <c r="P372" s="32" t="s">
        <v>91</v>
      </c>
      <c r="Q372" s="12">
        <v>0.24821971079999999</v>
      </c>
      <c r="R372" s="29">
        <v>0.25</v>
      </c>
      <c r="S372" s="2">
        <f>IF($A372="site","",MIN(VLOOKUP($P372,margin_ranges!$A$5:$D$10,4,FALSE)/100,$Q372))</f>
        <v>0.24821971079999999</v>
      </c>
      <c r="T372" s="6">
        <f>IF(A372="placement",$J372*MIN($Q372,$S372),"")</f>
        <v>10.921667275199999</v>
      </c>
      <c r="U372" s="6">
        <f>IF($A372="placement",T372,SUMIF($C$10:$C$6209,$C372,$T$10:$T$6209))</f>
        <v>10.921667275199999</v>
      </c>
      <c r="V372" s="34">
        <f t="shared" si="17"/>
        <v>2.3737189333332687E-3</v>
      </c>
      <c r="W372" s="24"/>
      <c r="X372" s="2" t="str">
        <f>IFERROR(MIN(VLOOKUP($W372,margin_ranges!$A$5:$D$10,4,FALSE),$Q372*100)/100,"")</f>
        <v/>
      </c>
      <c r="Y372" s="6">
        <f t="shared" si="18"/>
        <v>10.921667275199999</v>
      </c>
      <c r="Z372" s="6">
        <f>IF($A372="placement",Y372,SUMIF($C$10:$C$6209,$C372,$Y$10:$Y$6209))</f>
        <v>10.921667275199999</v>
      </c>
      <c r="AA372" s="29">
        <f t="shared" si="19"/>
        <v>2.3737189333332687E-3</v>
      </c>
    </row>
    <row r="373" spans="1:27" hidden="1" x14ac:dyDescent="0.3">
      <c r="A373" s="8" t="s">
        <v>17</v>
      </c>
      <c r="B373" s="8" t="s">
        <v>7363</v>
      </c>
      <c r="C373" s="8" t="s">
        <v>7364</v>
      </c>
      <c r="D373" s="8" t="s">
        <v>7409</v>
      </c>
      <c r="E373" s="8" t="s">
        <v>7410</v>
      </c>
      <c r="F373" s="29">
        <v>0.25399923497160498</v>
      </c>
      <c r="G373" s="29">
        <v>0</v>
      </c>
      <c r="H373" s="30">
        <v>2.5975999999999999</v>
      </c>
      <c r="I373" s="30">
        <v>1.0866</v>
      </c>
      <c r="J373" s="14">
        <v>44</v>
      </c>
      <c r="K373" s="14">
        <v>11</v>
      </c>
      <c r="L373" s="12">
        <v>0.41830000000000001</v>
      </c>
      <c r="M373" s="7">
        <v>1.3404811999999999</v>
      </c>
      <c r="N373" s="31">
        <v>1</v>
      </c>
      <c r="O373" s="14">
        <f>IFERROR(VLOOKUP($C373,'site totals'!$J$2:$K$607,2,FALSE),1)</f>
        <v>50070.103799999997</v>
      </c>
      <c r="P373" s="32" t="s">
        <v>22</v>
      </c>
      <c r="Q373" s="12">
        <v>0.25399923499999999</v>
      </c>
      <c r="R373" s="29">
        <v>0.28999999999999998</v>
      </c>
      <c r="S373" s="2">
        <f>IF($A373="site","",MIN(VLOOKUP($P373,margin_ranges!$A$5:$D$10,4,FALSE)/100,$Q373))</f>
        <v>0.25399923499999999</v>
      </c>
      <c r="T373" s="6">
        <f>IF(A373="placement",$J373*MIN($Q373,$S373),"")</f>
        <v>11.175966339999999</v>
      </c>
      <c r="U373" s="6">
        <f>IF($A373="placement",T373,SUMIF($C$10:$C$6209,$C373,$T$10:$T$6209))</f>
        <v>11.175966339999999</v>
      </c>
      <c r="V373" s="34">
        <f t="shared" si="17"/>
        <v>5.0705302816901332E-2</v>
      </c>
      <c r="W373" s="24"/>
      <c r="X373" s="2" t="str">
        <f>IFERROR(MIN(VLOOKUP($W373,margin_ranges!$A$5:$D$10,4,FALSE),$Q373*100)/100,"")</f>
        <v/>
      </c>
      <c r="Y373" s="6">
        <f t="shared" si="18"/>
        <v>11.175966339999999</v>
      </c>
      <c r="Z373" s="6">
        <f>IF($A373="placement",Y373,SUMIF($C$10:$C$6209,$C373,$Y$10:$Y$6209))</f>
        <v>11.175966339999999</v>
      </c>
      <c r="AA373" s="29">
        <f t="shared" si="19"/>
        <v>5.0705302816901332E-2</v>
      </c>
    </row>
    <row r="374" spans="1:27" hidden="1" x14ac:dyDescent="0.3">
      <c r="A374" s="8" t="s">
        <v>17</v>
      </c>
      <c r="B374" s="8" t="s">
        <v>7363</v>
      </c>
      <c r="C374" s="8" t="s">
        <v>7364</v>
      </c>
      <c r="D374" s="8" t="s">
        <v>7541</v>
      </c>
      <c r="E374" s="8" t="s">
        <v>7542</v>
      </c>
      <c r="F374" s="29">
        <v>0.23820059893585499</v>
      </c>
      <c r="G374" s="29">
        <v>0</v>
      </c>
      <c r="H374" s="30">
        <v>7.9794</v>
      </c>
      <c r="I374" s="30">
        <v>1.3428</v>
      </c>
      <c r="J374" s="14">
        <v>53</v>
      </c>
      <c r="K374" s="14">
        <v>12</v>
      </c>
      <c r="L374" s="12">
        <v>0.16830000000000001</v>
      </c>
      <c r="M374" s="7">
        <v>1.3126815300000001</v>
      </c>
      <c r="N374" s="31">
        <v>1</v>
      </c>
      <c r="O374" s="14">
        <f>IFERROR(VLOOKUP($C374,'site totals'!$J$2:$K$607,2,FALSE),1)</f>
        <v>50070.103799999997</v>
      </c>
      <c r="P374" s="32" t="s">
        <v>22</v>
      </c>
      <c r="Q374" s="12">
        <v>0.2382005989</v>
      </c>
      <c r="R374" s="29">
        <v>0.28000000000000003</v>
      </c>
      <c r="S374" s="2">
        <f>IF($A374="site","",MIN(VLOOKUP($P374,margin_ranges!$A$5:$D$10,4,FALSE)/100,$Q374))</f>
        <v>0.2382005989</v>
      </c>
      <c r="T374" s="6">
        <f>IF(A374="placement",$J374*MIN($Q374,$S374),"")</f>
        <v>12.6246317417</v>
      </c>
      <c r="U374" s="6">
        <f>IF($A374="placement",T374,SUMIF($C$10:$C$6209,$C374,$T$10:$T$6209))</f>
        <v>12.6246317417</v>
      </c>
      <c r="V374" s="34">
        <f t="shared" si="17"/>
        <v>5.8054723750000203E-2</v>
      </c>
      <c r="W374" s="24"/>
      <c r="X374" s="2" t="str">
        <f>IFERROR(MIN(VLOOKUP($W374,margin_ranges!$A$5:$D$10,4,FALSE),$Q374*100)/100,"")</f>
        <v/>
      </c>
      <c r="Y374" s="6">
        <f t="shared" si="18"/>
        <v>12.6246317417</v>
      </c>
      <c r="Z374" s="6">
        <f>IF($A374="placement",Y374,SUMIF($C$10:$C$6209,$C374,$Y$10:$Y$6209))</f>
        <v>12.6246317417</v>
      </c>
      <c r="AA374" s="29">
        <f t="shared" si="19"/>
        <v>5.8054723750000203E-2</v>
      </c>
    </row>
    <row r="375" spans="1:27" hidden="1" x14ac:dyDescent="0.3">
      <c r="A375" s="8" t="s">
        <v>17</v>
      </c>
      <c r="B375" s="8" t="s">
        <v>7363</v>
      </c>
      <c r="C375" s="8" t="s">
        <v>7364</v>
      </c>
      <c r="D375" s="8" t="s">
        <v>7625</v>
      </c>
      <c r="E375" s="8" t="s">
        <v>7626</v>
      </c>
      <c r="F375" s="29">
        <v>0.24314422376877801</v>
      </c>
      <c r="G375" s="29">
        <v>0</v>
      </c>
      <c r="H375" s="30">
        <v>6.3217999999999996</v>
      </c>
      <c r="I375" s="30">
        <v>1.3811</v>
      </c>
      <c r="J375" s="14">
        <v>55</v>
      </c>
      <c r="K375" s="14">
        <v>13</v>
      </c>
      <c r="L375" s="12">
        <v>0.2185</v>
      </c>
      <c r="M375" s="7">
        <v>1.3212556900000001</v>
      </c>
      <c r="N375" s="31">
        <v>1</v>
      </c>
      <c r="O375" s="14">
        <f>IFERROR(VLOOKUP($C375,'site totals'!$J$2:$K$607,2,FALSE),1)</f>
        <v>50070.103799999997</v>
      </c>
      <c r="P375" s="32" t="s">
        <v>22</v>
      </c>
      <c r="Q375" s="12">
        <v>0.2431442238</v>
      </c>
      <c r="R375" s="29">
        <v>0.28999999999999998</v>
      </c>
      <c r="S375" s="2">
        <f>IF($A375="site","",MIN(VLOOKUP($P375,margin_ranges!$A$5:$D$10,4,FALSE)/100,$Q375))</f>
        <v>0.2431442238</v>
      </c>
      <c r="T375" s="6">
        <f>IF(A375="placement",$J375*MIN($Q375,$S375),"")</f>
        <v>13.372932308999999</v>
      </c>
      <c r="U375" s="6">
        <f>IF($A375="placement",T375,SUMIF($C$10:$C$6209,$C375,$T$10:$T$6209))</f>
        <v>13.372932308999999</v>
      </c>
      <c r="V375" s="34">
        <f t="shared" si="17"/>
        <v>6.5994050985915598E-2</v>
      </c>
      <c r="W375" s="24"/>
      <c r="X375" s="2" t="str">
        <f>IFERROR(MIN(VLOOKUP($W375,margin_ranges!$A$5:$D$10,4,FALSE),$Q375*100)/100,"")</f>
        <v/>
      </c>
      <c r="Y375" s="6">
        <f t="shared" si="18"/>
        <v>13.372932308999999</v>
      </c>
      <c r="Z375" s="6">
        <f>IF($A375="placement",Y375,SUMIF($C$10:$C$6209,$C375,$Y$10:$Y$6209))</f>
        <v>13.372932308999999</v>
      </c>
      <c r="AA375" s="29">
        <f t="shared" si="19"/>
        <v>6.5994050985915598E-2</v>
      </c>
    </row>
    <row r="376" spans="1:27" hidden="1" x14ac:dyDescent="0.3">
      <c r="A376" s="8" t="s">
        <v>17</v>
      </c>
      <c r="B376" s="8" t="s">
        <v>7363</v>
      </c>
      <c r="C376" s="8" t="s">
        <v>7364</v>
      </c>
      <c r="D376" s="8" t="s">
        <v>7569</v>
      </c>
      <c r="E376" s="8" t="s">
        <v>7570</v>
      </c>
      <c r="F376" s="29">
        <v>0.256220552895986</v>
      </c>
      <c r="G376" s="29">
        <v>0</v>
      </c>
      <c r="H376" s="30">
        <v>3.0510999999999999</v>
      </c>
      <c r="I376" s="30">
        <v>1.4038999999999999</v>
      </c>
      <c r="J376" s="14">
        <v>57</v>
      </c>
      <c r="K376" s="14">
        <v>14</v>
      </c>
      <c r="L376" s="12">
        <v>0.46010000000000001</v>
      </c>
      <c r="M376" s="7">
        <v>1.34448458</v>
      </c>
      <c r="N376" s="31">
        <v>1</v>
      </c>
      <c r="O376" s="14">
        <f>IFERROR(VLOOKUP($C376,'site totals'!$J$2:$K$607,2,FALSE),1)</f>
        <v>50070.103799999997</v>
      </c>
      <c r="P376" s="32" t="s">
        <v>22</v>
      </c>
      <c r="Q376" s="12">
        <v>0.25622055290000001</v>
      </c>
      <c r="R376" s="29">
        <v>0.28999999999999998</v>
      </c>
      <c r="S376" s="2">
        <f>IF($A376="site","",MIN(VLOOKUP($P376,margin_ranges!$A$5:$D$10,4,FALSE)/100,$Q376))</f>
        <v>0.25622055290000001</v>
      </c>
      <c r="T376" s="6">
        <f>IF(A376="placement",$J376*MIN($Q376,$S376),"")</f>
        <v>14.6045715153</v>
      </c>
      <c r="U376" s="6">
        <f>IF($A376="placement",T376,SUMIF($C$10:$C$6209,$C376,$T$10:$T$6209))</f>
        <v>14.6045715153</v>
      </c>
      <c r="V376" s="34">
        <f t="shared" si="17"/>
        <v>4.7576686056338024E-2</v>
      </c>
      <c r="W376" s="24"/>
      <c r="X376" s="2" t="str">
        <f>IFERROR(MIN(VLOOKUP($W376,margin_ranges!$A$5:$D$10,4,FALSE),$Q376*100)/100,"")</f>
        <v/>
      </c>
      <c r="Y376" s="6">
        <f t="shared" si="18"/>
        <v>14.6045715153</v>
      </c>
      <c r="Z376" s="6">
        <f>IF($A376="placement",Y376,SUMIF($C$10:$C$6209,$C376,$Y$10:$Y$6209))</f>
        <v>14.6045715153</v>
      </c>
      <c r="AA376" s="29">
        <f t="shared" si="19"/>
        <v>4.7576686056338024E-2</v>
      </c>
    </row>
    <row r="377" spans="1:27" hidden="1" x14ac:dyDescent="0.3">
      <c r="A377" s="8" t="s">
        <v>17</v>
      </c>
      <c r="B377" s="8" t="s">
        <v>7363</v>
      </c>
      <c r="C377" s="8" t="s">
        <v>7364</v>
      </c>
      <c r="D377" s="8" t="s">
        <v>7425</v>
      </c>
      <c r="E377" s="8" t="s">
        <v>7426</v>
      </c>
      <c r="F377" s="29">
        <v>0.25919652103358298</v>
      </c>
      <c r="G377" s="29">
        <v>0</v>
      </c>
      <c r="H377" s="30">
        <v>5.2135999999999996</v>
      </c>
      <c r="I377" s="30">
        <v>1.8586</v>
      </c>
      <c r="J377" s="14">
        <v>60</v>
      </c>
      <c r="K377" s="14">
        <v>15</v>
      </c>
      <c r="L377" s="12">
        <v>0.35649999999999998</v>
      </c>
      <c r="M377" s="7">
        <v>1.0799085399999999</v>
      </c>
      <c r="N377" s="31">
        <v>0.8</v>
      </c>
      <c r="O377" s="14">
        <f>IFERROR(VLOOKUP($C377,'site totals'!$J$2:$K$607,2,FALSE),1)</f>
        <v>50070.103799999997</v>
      </c>
      <c r="P377" s="32" t="s">
        <v>22</v>
      </c>
      <c r="Q377" s="12">
        <v>0.25919652100000001</v>
      </c>
      <c r="R377" s="29">
        <v>0.28999999999999998</v>
      </c>
      <c r="S377" s="2">
        <f>IF($A377="site","",MIN(VLOOKUP($P377,margin_ranges!$A$5:$D$10,4,FALSE)/100,$Q377))</f>
        <v>0.25919652100000001</v>
      </c>
      <c r="T377" s="6">
        <f>IF(A377="placement",$J377*MIN($Q377,$S377),"")</f>
        <v>15.551791260000002</v>
      </c>
      <c r="U377" s="6">
        <f>IF($A377="placement",T377,SUMIF($C$10:$C$6209,$C377,$T$10:$T$6209))</f>
        <v>15.551791260000002</v>
      </c>
      <c r="V377" s="34">
        <f t="shared" si="17"/>
        <v>4.3385181690140939E-2</v>
      </c>
      <c r="W377" s="24"/>
      <c r="X377" s="2" t="str">
        <f>IFERROR(MIN(VLOOKUP($W377,margin_ranges!$A$5:$D$10,4,FALSE),$Q377*100)/100,"")</f>
        <v/>
      </c>
      <c r="Y377" s="6">
        <f t="shared" si="18"/>
        <v>15.551791260000002</v>
      </c>
      <c r="Z377" s="6">
        <f>IF($A377="placement",Y377,SUMIF($C$10:$C$6209,$C377,$Y$10:$Y$6209))</f>
        <v>15.551791260000002</v>
      </c>
      <c r="AA377" s="29">
        <f t="shared" si="19"/>
        <v>4.3385181690140939E-2</v>
      </c>
    </row>
    <row r="378" spans="1:27" hidden="1" x14ac:dyDescent="0.3">
      <c r="A378" s="8" t="s">
        <v>17</v>
      </c>
      <c r="B378" s="8" t="s">
        <v>7363</v>
      </c>
      <c r="C378" s="8" t="s">
        <v>7364</v>
      </c>
      <c r="D378" s="8" t="s">
        <v>7557</v>
      </c>
      <c r="E378" s="8" t="s">
        <v>7558</v>
      </c>
      <c r="F378" s="29">
        <v>0.232866733605024</v>
      </c>
      <c r="G378" s="29">
        <v>0</v>
      </c>
      <c r="H378" s="30">
        <v>11.2979</v>
      </c>
      <c r="I378" s="30">
        <v>1.6698999999999999</v>
      </c>
      <c r="J378" s="14">
        <v>65</v>
      </c>
      <c r="K378" s="14">
        <v>15</v>
      </c>
      <c r="L378" s="12">
        <v>0.14779999999999999</v>
      </c>
      <c r="M378" s="7">
        <v>1.3035544699999999</v>
      </c>
      <c r="N378" s="31">
        <v>1</v>
      </c>
      <c r="O378" s="14">
        <f>IFERROR(VLOOKUP($C378,'site totals'!$J$2:$K$607,2,FALSE),1)</f>
        <v>50070.103799999997</v>
      </c>
      <c r="P378" s="32" t="s">
        <v>91</v>
      </c>
      <c r="Q378" s="12">
        <v>0.23286673359999999</v>
      </c>
      <c r="R378" s="29">
        <v>0.28000000000000003</v>
      </c>
      <c r="S378" s="2">
        <f>IF($A378="site","",MIN(VLOOKUP($P378,margin_ranges!$A$5:$D$10,4,FALSE)/100,$Q378))</f>
        <v>0.23286673359999999</v>
      </c>
      <c r="T378" s="6">
        <f>IF(A378="placement",$J378*MIN($Q378,$S378),"")</f>
        <v>15.136337683999999</v>
      </c>
      <c r="U378" s="6">
        <f>IF($A378="placement",T378,SUMIF($C$10:$C$6209,$C378,$T$10:$T$6209))</f>
        <v>15.136337683999999</v>
      </c>
      <c r="V378" s="34">
        <f t="shared" si="17"/>
        <v>6.5462870000000173E-2</v>
      </c>
      <c r="W378" s="24"/>
      <c r="X378" s="2" t="str">
        <f>IFERROR(MIN(VLOOKUP($W378,margin_ranges!$A$5:$D$10,4,FALSE),$Q378*100)/100,"")</f>
        <v/>
      </c>
      <c r="Y378" s="6">
        <f t="shared" si="18"/>
        <v>15.136337683999999</v>
      </c>
      <c r="Z378" s="6">
        <f>IF($A378="placement",Y378,SUMIF($C$10:$C$6209,$C378,$Y$10:$Y$6209))</f>
        <v>15.136337683999999</v>
      </c>
      <c r="AA378" s="29">
        <f t="shared" si="19"/>
        <v>6.5462870000000173E-2</v>
      </c>
    </row>
    <row r="379" spans="1:27" hidden="1" x14ac:dyDescent="0.3">
      <c r="A379" s="8" t="s">
        <v>17</v>
      </c>
      <c r="B379" s="8" t="s">
        <v>7363</v>
      </c>
      <c r="C379" s="8" t="s">
        <v>7364</v>
      </c>
      <c r="D379" s="8" t="s">
        <v>7367</v>
      </c>
      <c r="E379" s="8" t="s">
        <v>7368</v>
      </c>
      <c r="F379" s="29">
        <v>0.29687600046101198</v>
      </c>
      <c r="G379" s="29">
        <v>0</v>
      </c>
      <c r="H379" s="30">
        <v>25.460599999999999</v>
      </c>
      <c r="I379" s="30">
        <v>2.2410999999999999</v>
      </c>
      <c r="J379" s="14">
        <v>67</v>
      </c>
      <c r="K379" s="14">
        <v>18</v>
      </c>
      <c r="L379" s="12">
        <v>8.7999999999999995E-2</v>
      </c>
      <c r="M379" s="7">
        <v>0.99555696999999999</v>
      </c>
      <c r="N379" s="31">
        <v>0.7</v>
      </c>
      <c r="O379" s="14">
        <f>IFERROR(VLOOKUP($C379,'site totals'!$J$2:$K$607,2,FALSE),1)</f>
        <v>50070.103799999997</v>
      </c>
      <c r="P379" s="32" t="s">
        <v>91</v>
      </c>
      <c r="Q379" s="12">
        <v>0.29687600050000001</v>
      </c>
      <c r="R379" s="29">
        <v>0.3</v>
      </c>
      <c r="S379" s="2">
        <f>IF($A379="site","",MIN(VLOOKUP($P379,margin_ranges!$A$5:$D$10,4,FALSE)/100,$Q379))</f>
        <v>0.29687600050000001</v>
      </c>
      <c r="T379" s="6">
        <f>IF(A379="placement",$J379*MIN($Q379,$S379),"")</f>
        <v>19.890692033500002</v>
      </c>
      <c r="U379" s="6">
        <f>IF($A379="placement",T379,SUMIF($C$10:$C$6209,$C379,$T$10:$T$6209))</f>
        <v>19.890692033500002</v>
      </c>
      <c r="V379" s="34">
        <f t="shared" si="17"/>
        <v>4.4628564285713601E-3</v>
      </c>
      <c r="W379" s="24"/>
      <c r="X379" s="2" t="str">
        <f>IFERROR(MIN(VLOOKUP($W379,margin_ranges!$A$5:$D$10,4,FALSE),$Q379*100)/100,"")</f>
        <v/>
      </c>
      <c r="Y379" s="6">
        <f t="shared" si="18"/>
        <v>19.890692033500002</v>
      </c>
      <c r="Z379" s="6">
        <f>IF($A379="placement",Y379,SUMIF($C$10:$C$6209,$C379,$Y$10:$Y$6209))</f>
        <v>19.890692033500002</v>
      </c>
      <c r="AA379" s="29">
        <f t="shared" si="19"/>
        <v>4.4628564285713601E-3</v>
      </c>
    </row>
    <row r="380" spans="1:27" hidden="1" x14ac:dyDescent="0.3">
      <c r="A380" s="8" t="s">
        <v>17</v>
      </c>
      <c r="B380" s="8" t="s">
        <v>7363</v>
      </c>
      <c r="C380" s="8" t="s">
        <v>7364</v>
      </c>
      <c r="D380" s="8" t="s">
        <v>7531</v>
      </c>
      <c r="E380" s="8" t="s">
        <v>7532</v>
      </c>
      <c r="F380" s="29">
        <v>0.24977075020446601</v>
      </c>
      <c r="G380" s="29">
        <v>0</v>
      </c>
      <c r="H380" s="30">
        <v>32.549399999999999</v>
      </c>
      <c r="I380" s="30">
        <v>2.1621999999999999</v>
      </c>
      <c r="J380" s="14">
        <v>69</v>
      </c>
      <c r="K380" s="14">
        <v>17</v>
      </c>
      <c r="L380" s="12">
        <v>6.6400000000000001E-2</v>
      </c>
      <c r="M380" s="7">
        <v>1.0663407199999999</v>
      </c>
      <c r="N380" s="31">
        <v>0.8</v>
      </c>
      <c r="O380" s="14">
        <f>IFERROR(VLOOKUP($C380,'site totals'!$J$2:$K$607,2,FALSE),1)</f>
        <v>50070.103799999997</v>
      </c>
      <c r="P380" s="32" t="s">
        <v>22</v>
      </c>
      <c r="Q380" s="12">
        <v>0.2497707502</v>
      </c>
      <c r="R380" s="29">
        <v>0.28999999999999998</v>
      </c>
      <c r="S380" s="2">
        <f>IF($A380="site","",MIN(VLOOKUP($P380,margin_ranges!$A$5:$D$10,4,FALSE)/100,$Q380))</f>
        <v>0.2497707502</v>
      </c>
      <c r="T380" s="6">
        <f>IF(A380="placement",$J380*MIN($Q380,$S380),"")</f>
        <v>17.234181763799999</v>
      </c>
      <c r="U380" s="6">
        <f>IF($A380="placement",T380,SUMIF($C$10:$C$6209,$C380,$T$10:$T$6209))</f>
        <v>17.234181763799999</v>
      </c>
      <c r="V380" s="34">
        <f t="shared" si="17"/>
        <v>5.6660915211267815E-2</v>
      </c>
      <c r="W380" s="24"/>
      <c r="X380" s="2" t="str">
        <f>IFERROR(MIN(VLOOKUP($W380,margin_ranges!$A$5:$D$10,4,FALSE),$Q380*100)/100,"")</f>
        <v/>
      </c>
      <c r="Y380" s="6">
        <f t="shared" si="18"/>
        <v>17.234181763799999</v>
      </c>
      <c r="Z380" s="6">
        <f>IF($A380="placement",Y380,SUMIF($C$10:$C$6209,$C380,$Y$10:$Y$6209))</f>
        <v>17.234181763799999</v>
      </c>
      <c r="AA380" s="17">
        <f t="shared" si="19"/>
        <v>5.6660915211267815E-2</v>
      </c>
    </row>
    <row r="381" spans="1:27" hidden="1" x14ac:dyDescent="0.3">
      <c r="A381" s="8" t="s">
        <v>17</v>
      </c>
      <c r="B381" s="8" t="s">
        <v>7363</v>
      </c>
      <c r="C381" s="8" t="s">
        <v>7364</v>
      </c>
      <c r="D381" s="8" t="s">
        <v>7621</v>
      </c>
      <c r="E381" s="8" t="s">
        <v>7622</v>
      </c>
      <c r="F381" s="29">
        <v>0.22679475210063299</v>
      </c>
      <c r="G381" s="29">
        <v>0</v>
      </c>
      <c r="H381" s="30">
        <v>7.79</v>
      </c>
      <c r="I381" s="30">
        <v>2.2479</v>
      </c>
      <c r="J381" s="14">
        <v>70</v>
      </c>
      <c r="K381" s="14">
        <v>16</v>
      </c>
      <c r="L381" s="12">
        <v>0.28860000000000002</v>
      </c>
      <c r="M381" s="7">
        <v>1.0346541300000001</v>
      </c>
      <c r="N381" s="31">
        <v>0.8</v>
      </c>
      <c r="O381" s="14">
        <f>IFERROR(VLOOKUP($C381,'site totals'!$J$2:$K$607,2,FALSE),1)</f>
        <v>50070.103799999997</v>
      </c>
      <c r="P381" s="32" t="s">
        <v>91</v>
      </c>
      <c r="Q381" s="12">
        <v>0.2267947521</v>
      </c>
      <c r="R381" s="29">
        <v>0.28000000000000003</v>
      </c>
      <c r="S381" s="2">
        <f>IF($A381="site","",MIN(VLOOKUP($P381,margin_ranges!$A$5:$D$10,4,FALSE)/100,$Q381))</f>
        <v>0.2267947521</v>
      </c>
      <c r="T381" s="6">
        <f>IF(A381="placement",$J381*MIN($Q381,$S381),"")</f>
        <v>15.875632647</v>
      </c>
      <c r="U381" s="6">
        <f>IF($A381="placement",T381,SUMIF($C$10:$C$6209,$C381,$T$10:$T$6209))</f>
        <v>15.875632647</v>
      </c>
      <c r="V381" s="34">
        <f t="shared" si="17"/>
        <v>7.3896177638888894E-2</v>
      </c>
      <c r="W381" s="24"/>
      <c r="X381" s="2" t="str">
        <f>IFERROR(MIN(VLOOKUP($W381,margin_ranges!$A$5:$D$10,4,FALSE),$Q381*100)/100,"")</f>
        <v/>
      </c>
      <c r="Y381" s="6">
        <f t="shared" si="18"/>
        <v>15.875632647</v>
      </c>
      <c r="Z381" s="6">
        <f>IF($A381="placement",Y381,SUMIF($C$10:$C$6209,$C381,$Y$10:$Y$6209))</f>
        <v>15.875632647</v>
      </c>
      <c r="AA381" s="29">
        <f t="shared" si="19"/>
        <v>7.3896177638888894E-2</v>
      </c>
    </row>
    <row r="382" spans="1:27" hidden="1" x14ac:dyDescent="0.3">
      <c r="A382" s="8" t="s">
        <v>17</v>
      </c>
      <c r="B382" s="8" t="s">
        <v>7363</v>
      </c>
      <c r="C382" s="8" t="s">
        <v>7364</v>
      </c>
      <c r="D382" s="8" t="s">
        <v>7447</v>
      </c>
      <c r="E382" s="8" t="s">
        <v>7448</v>
      </c>
      <c r="F382" s="29">
        <v>0.236465863925714</v>
      </c>
      <c r="G382" s="29">
        <v>0</v>
      </c>
      <c r="H382" s="30">
        <v>13.3575</v>
      </c>
      <c r="I382" s="30">
        <v>2.3207</v>
      </c>
      <c r="J382" s="14">
        <v>73</v>
      </c>
      <c r="K382" s="14">
        <v>17</v>
      </c>
      <c r="L382" s="12">
        <v>0.17369999999999999</v>
      </c>
      <c r="M382" s="7">
        <v>1.04775931</v>
      </c>
      <c r="N382" s="31">
        <v>0.8</v>
      </c>
      <c r="O382" s="14">
        <f>IFERROR(VLOOKUP($C382,'site totals'!$J$2:$K$607,2,FALSE),1)</f>
        <v>50070.103799999997</v>
      </c>
      <c r="P382" s="32" t="s">
        <v>91</v>
      </c>
      <c r="Q382" s="12">
        <v>0.23646586389999999</v>
      </c>
      <c r="R382" s="29">
        <v>0.28999999999999998</v>
      </c>
      <c r="S382" s="2">
        <f>IF($A382="site","",MIN(VLOOKUP($P382,margin_ranges!$A$5:$D$10,4,FALSE)/100,$Q382))</f>
        <v>0.23646586389999999</v>
      </c>
      <c r="T382" s="6">
        <f>IF(A382="placement",$J382*MIN($Q382,$S382),"")</f>
        <v>17.262008064699998</v>
      </c>
      <c r="U382" s="6">
        <f>IF($A382="placement",T382,SUMIF($C$10:$C$6209,$C382,$T$10:$T$6209))</f>
        <v>17.262008064699998</v>
      </c>
      <c r="V382" s="34">
        <f t="shared" si="17"/>
        <v>7.5400191690141005E-2</v>
      </c>
      <c r="W382" s="24"/>
      <c r="X382" s="2" t="str">
        <f>IFERROR(MIN(VLOOKUP($W382,margin_ranges!$A$5:$D$10,4,FALSE),$Q382*100)/100,"")</f>
        <v/>
      </c>
      <c r="Y382" s="6">
        <f t="shared" si="18"/>
        <v>17.262008064699998</v>
      </c>
      <c r="Z382" s="6">
        <f>IF($A382="placement",Y382,SUMIF($C$10:$C$6209,$C382,$Y$10:$Y$6209))</f>
        <v>17.262008064699998</v>
      </c>
      <c r="AA382" s="29">
        <f t="shared" si="19"/>
        <v>7.5400191690141005E-2</v>
      </c>
    </row>
    <row r="383" spans="1:27" hidden="1" x14ac:dyDescent="0.3">
      <c r="A383" s="8" t="s">
        <v>17</v>
      </c>
      <c r="B383" s="8" t="s">
        <v>7363</v>
      </c>
      <c r="C383" s="8" t="s">
        <v>7364</v>
      </c>
      <c r="D383" s="8" t="s">
        <v>12183</v>
      </c>
      <c r="E383" s="8" t="s">
        <v>12184</v>
      </c>
      <c r="F383" s="29">
        <v>0.23387300817901599</v>
      </c>
      <c r="G383" s="29">
        <v>1</v>
      </c>
      <c r="H383" s="30">
        <v>17.305</v>
      </c>
      <c r="I383" s="30">
        <v>2.0547</v>
      </c>
      <c r="J383" s="14">
        <v>80</v>
      </c>
      <c r="K383" s="14">
        <v>18</v>
      </c>
      <c r="L383" s="12">
        <v>0.1187</v>
      </c>
      <c r="M383" s="7">
        <v>1.30526663</v>
      </c>
      <c r="N383" s="31">
        <v>1</v>
      </c>
      <c r="O383" s="14">
        <f>IFERROR(VLOOKUP($C383,'site totals'!$J$2:$K$607,2,FALSE),1)</f>
        <v>50070.103799999997</v>
      </c>
      <c r="P383" s="32" t="s">
        <v>22</v>
      </c>
      <c r="Q383" s="12">
        <v>0.23387300820000001</v>
      </c>
      <c r="R383" s="29">
        <v>0.25</v>
      </c>
      <c r="S383" s="2">
        <f>IF($A383="site","",MIN(VLOOKUP($P383,margin_ranges!$A$5:$D$10,4,FALSE)/100,$Q383))</f>
        <v>0.23387300820000001</v>
      </c>
      <c r="T383" s="6">
        <f>IF(A383="placement",$J383*MIN($Q383,$S383),"")</f>
        <v>18.709840656000001</v>
      </c>
      <c r="U383" s="6">
        <f>IF($A383="placement",T383,SUMIF($C$10:$C$6209,$C383,$T$10:$T$6209))</f>
        <v>18.709840656000001</v>
      </c>
      <c r="V383" s="34">
        <f t="shared" si="17"/>
        <v>2.150265573333332E-2</v>
      </c>
      <c r="W383" s="24"/>
      <c r="X383" s="2" t="str">
        <f>IFERROR(MIN(VLOOKUP($W383,margin_ranges!$A$5:$D$10,4,FALSE),$Q383*100)/100,"")</f>
        <v/>
      </c>
      <c r="Y383" s="6">
        <f t="shared" si="18"/>
        <v>18.709840656000001</v>
      </c>
      <c r="Z383" s="6">
        <f>IF($A383="placement",Y383,SUMIF($C$10:$C$6209,$C383,$Y$10:$Y$6209))</f>
        <v>18.709840656000001</v>
      </c>
      <c r="AA383" s="29">
        <f t="shared" si="19"/>
        <v>2.150265573333332E-2</v>
      </c>
    </row>
    <row r="384" spans="1:27" hidden="1" x14ac:dyDescent="0.3">
      <c r="A384" s="8" t="s">
        <v>17</v>
      </c>
      <c r="B384" s="8" t="s">
        <v>7363</v>
      </c>
      <c r="C384" s="8" t="s">
        <v>7364</v>
      </c>
      <c r="D384" s="8" t="s">
        <v>12141</v>
      </c>
      <c r="E384" s="8" t="s">
        <v>12142</v>
      </c>
      <c r="F384" s="29">
        <v>0.224688211005308</v>
      </c>
      <c r="G384" s="29">
        <v>1</v>
      </c>
      <c r="H384" s="30">
        <v>16.964600000000001</v>
      </c>
      <c r="I384" s="30">
        <v>2.1030000000000002</v>
      </c>
      <c r="J384" s="14">
        <v>81</v>
      </c>
      <c r="K384" s="14">
        <v>17</v>
      </c>
      <c r="L384" s="12">
        <v>0.124</v>
      </c>
      <c r="M384" s="7">
        <v>1.2898036799999999</v>
      </c>
      <c r="N384" s="31">
        <v>1</v>
      </c>
      <c r="O384" s="14">
        <f>IFERROR(VLOOKUP($C384,'site totals'!$J$2:$K$607,2,FALSE),1)</f>
        <v>50070.103799999997</v>
      </c>
      <c r="P384" s="32" t="s">
        <v>22</v>
      </c>
      <c r="Q384" s="12">
        <v>0.224688211</v>
      </c>
      <c r="R384" s="29">
        <v>0.25</v>
      </c>
      <c r="S384" s="2">
        <f>IF($A384="site","",MIN(VLOOKUP($P384,margin_ranges!$A$5:$D$10,4,FALSE)/100,$Q384))</f>
        <v>0.224688211</v>
      </c>
      <c r="T384" s="6">
        <f>IF(A384="placement",$J384*MIN($Q384,$S384),"")</f>
        <v>18.199745091</v>
      </c>
      <c r="U384" s="6">
        <f>IF($A384="placement",T384,SUMIF($C$10:$C$6209,$C384,$T$10:$T$6209))</f>
        <v>18.199745091</v>
      </c>
      <c r="V384" s="34">
        <f t="shared" si="17"/>
        <v>3.3749052000000113E-2</v>
      </c>
      <c r="W384" s="24"/>
      <c r="X384" s="2" t="str">
        <f>IFERROR(MIN(VLOOKUP($W384,margin_ranges!$A$5:$D$10,4,FALSE),$Q384*100)/100,"")</f>
        <v/>
      </c>
      <c r="Y384" s="6">
        <f t="shared" si="18"/>
        <v>18.199745091</v>
      </c>
      <c r="Z384" s="6">
        <f>IF($A384="placement",Y384,SUMIF($C$10:$C$6209,$C384,$Y$10:$Y$6209))</f>
        <v>18.199745091</v>
      </c>
      <c r="AA384" s="29">
        <f t="shared" si="19"/>
        <v>3.3749052000000113E-2</v>
      </c>
    </row>
    <row r="385" spans="1:27" hidden="1" x14ac:dyDescent="0.3">
      <c r="A385" s="8" t="s">
        <v>17</v>
      </c>
      <c r="B385" s="8" t="s">
        <v>7363</v>
      </c>
      <c r="C385" s="8" t="s">
        <v>7364</v>
      </c>
      <c r="D385" s="8" t="s">
        <v>7627</v>
      </c>
      <c r="E385" s="8" t="s">
        <v>7628</v>
      </c>
      <c r="F385" s="29">
        <v>0.29003062857610301</v>
      </c>
      <c r="G385" s="29">
        <v>0</v>
      </c>
      <c r="H385" s="30">
        <v>8.7101000000000006</v>
      </c>
      <c r="I385" s="30">
        <v>2.4794</v>
      </c>
      <c r="J385" s="14">
        <v>84</v>
      </c>
      <c r="K385" s="14">
        <v>24</v>
      </c>
      <c r="L385" s="12">
        <v>0.28470000000000001</v>
      </c>
      <c r="M385" s="7">
        <v>1.12680917</v>
      </c>
      <c r="N385" s="31">
        <v>0.8</v>
      </c>
      <c r="O385" s="14">
        <f>IFERROR(VLOOKUP($C385,'site totals'!$J$2:$K$607,2,FALSE),1)</f>
        <v>50070.103799999997</v>
      </c>
      <c r="P385" s="32" t="s">
        <v>22</v>
      </c>
      <c r="Q385" s="12">
        <v>0.29003062860000001</v>
      </c>
      <c r="R385" s="29">
        <v>0.3</v>
      </c>
      <c r="S385" s="2">
        <f>IF($A385="site","",MIN(VLOOKUP($P385,margin_ranges!$A$5:$D$10,4,FALSE)/100,$Q385))</f>
        <v>0.29003062860000001</v>
      </c>
      <c r="T385" s="6">
        <f>IF(A385="placement",$J385*MIN($Q385,$S385),"")</f>
        <v>24.362572802399999</v>
      </c>
      <c r="U385" s="6">
        <f>IF($A385="placement",T385,SUMIF($C$10:$C$6209,$C385,$T$10:$T$6209))</f>
        <v>24.362572802399999</v>
      </c>
      <c r="V385" s="34">
        <f t="shared" si="17"/>
        <v>1.4241959142857308E-2</v>
      </c>
      <c r="W385" s="24"/>
      <c r="X385" s="2" t="str">
        <f>IFERROR(MIN(VLOOKUP($W385,margin_ranges!$A$5:$D$10,4,FALSE),$Q385*100)/100,"")</f>
        <v/>
      </c>
      <c r="Y385" s="6">
        <f t="shared" si="18"/>
        <v>24.362572802399999</v>
      </c>
      <c r="Z385" s="6">
        <f>IF($A385="placement",Y385,SUMIF($C$10:$C$6209,$C385,$Y$10:$Y$6209))</f>
        <v>24.362572802399999</v>
      </c>
      <c r="AA385" s="29">
        <f t="shared" si="19"/>
        <v>1.4241959142857308E-2</v>
      </c>
    </row>
    <row r="386" spans="1:27" hidden="1" x14ac:dyDescent="0.3">
      <c r="A386" s="8" t="s">
        <v>17</v>
      </c>
      <c r="B386" s="8" t="s">
        <v>7363</v>
      </c>
      <c r="C386" s="8" t="s">
        <v>7364</v>
      </c>
      <c r="D386" s="8" t="s">
        <v>7637</v>
      </c>
      <c r="E386" s="8" t="s">
        <v>7638</v>
      </c>
      <c r="F386" s="29">
        <v>0.17134264955912101</v>
      </c>
      <c r="G386" s="29">
        <v>0</v>
      </c>
      <c r="H386" s="30">
        <v>11.3896</v>
      </c>
      <c r="I386" s="30">
        <v>2.3186</v>
      </c>
      <c r="J386" s="14">
        <v>84</v>
      </c>
      <c r="K386" s="14">
        <v>14</v>
      </c>
      <c r="L386" s="12">
        <v>0.2036</v>
      </c>
      <c r="M386" s="7">
        <v>1.20677141</v>
      </c>
      <c r="N386" s="31">
        <v>1</v>
      </c>
      <c r="O386" s="14">
        <f>IFERROR(VLOOKUP($C386,'site totals'!$J$2:$K$607,2,FALSE),1)</f>
        <v>50070.103799999997</v>
      </c>
      <c r="P386" s="32" t="s">
        <v>91</v>
      </c>
      <c r="Q386" s="12">
        <v>0.17134264960000001</v>
      </c>
      <c r="R386" s="29">
        <v>0.2</v>
      </c>
      <c r="S386" s="2">
        <f>IF($A386="site","",MIN(VLOOKUP($P386,margin_ranges!$A$5:$D$10,4,FALSE)/100,$Q386))</f>
        <v>0.17134264960000001</v>
      </c>
      <c r="T386" s="6">
        <f>IF(A386="placement",$J386*MIN($Q386,$S386),"")</f>
        <v>14.392782566400001</v>
      </c>
      <c r="U386" s="6">
        <f>IF($A386="placement",T386,SUMIF($C$10:$C$6209,$C386,$T$10:$T$6209))</f>
        <v>14.392782566400001</v>
      </c>
      <c r="V386" s="34">
        <f t="shared" si="17"/>
        <v>3.5821687999999963E-2</v>
      </c>
      <c r="W386" s="24"/>
      <c r="X386" s="2" t="str">
        <f>IFERROR(MIN(VLOOKUP($W386,margin_ranges!$A$5:$D$10,4,FALSE),$Q386*100)/100,"")</f>
        <v/>
      </c>
      <c r="Y386" s="6">
        <f t="shared" si="18"/>
        <v>14.392782566400001</v>
      </c>
      <c r="Z386" s="6">
        <f>IF($A386="placement",Y386,SUMIF($C$10:$C$6209,$C386,$Y$10:$Y$6209))</f>
        <v>14.392782566400001</v>
      </c>
      <c r="AA386" s="17">
        <f t="shared" si="19"/>
        <v>3.5821687999999963E-2</v>
      </c>
    </row>
    <row r="387" spans="1:27" hidden="1" x14ac:dyDescent="0.3">
      <c r="A387" s="8" t="s">
        <v>17</v>
      </c>
      <c r="B387" s="8" t="s">
        <v>7363</v>
      </c>
      <c r="C387" s="8" t="s">
        <v>7364</v>
      </c>
      <c r="D387" s="8" t="s">
        <v>7559</v>
      </c>
      <c r="E387" s="8" t="s">
        <v>7560</v>
      </c>
      <c r="F387" s="29">
        <v>0.28738774989940202</v>
      </c>
      <c r="G387" s="29">
        <v>0</v>
      </c>
      <c r="H387" s="30">
        <v>17.687799999999999</v>
      </c>
      <c r="I387" s="30">
        <v>2.9094000000000002</v>
      </c>
      <c r="J387" s="14">
        <v>86</v>
      </c>
      <c r="K387" s="14">
        <v>21</v>
      </c>
      <c r="L387" s="12">
        <v>0.16450000000000001</v>
      </c>
      <c r="M387" s="7">
        <v>0.98230138</v>
      </c>
      <c r="N387" s="31">
        <v>0.7</v>
      </c>
      <c r="O387" s="14">
        <f>IFERROR(VLOOKUP($C387,'site totals'!$J$2:$K$607,2,FALSE),1)</f>
        <v>50070.103799999997</v>
      </c>
      <c r="P387" s="32" t="s">
        <v>91</v>
      </c>
      <c r="Q387" s="12">
        <v>0.28738774989999999</v>
      </c>
      <c r="R387" s="29">
        <v>0.28999999999999998</v>
      </c>
      <c r="S387" s="2">
        <f>IF($A387="site","",MIN(VLOOKUP($P387,margin_ranges!$A$5:$D$10,4,FALSE)/100,$Q387))</f>
        <v>0.28738774989999999</v>
      </c>
      <c r="T387" s="6">
        <f>IF(A387="placement",$J387*MIN($Q387,$S387),"")</f>
        <v>24.715346491399998</v>
      </c>
      <c r="U387" s="6">
        <f>IF($A387="placement",T387,SUMIF($C$10:$C$6209,$C387,$T$10:$T$6209))</f>
        <v>24.715346491399998</v>
      </c>
      <c r="V387" s="34">
        <f t="shared" si="17"/>
        <v>3.6792254929578494E-3</v>
      </c>
      <c r="W387" s="24"/>
      <c r="X387" s="2" t="str">
        <f>IFERROR(MIN(VLOOKUP($W387,margin_ranges!$A$5:$D$10,4,FALSE),$Q387*100)/100,"")</f>
        <v/>
      </c>
      <c r="Y387" s="6">
        <f t="shared" si="18"/>
        <v>24.715346491399998</v>
      </c>
      <c r="Z387" s="6">
        <f>IF($A387="placement",Y387,SUMIF($C$10:$C$6209,$C387,$Y$10:$Y$6209))</f>
        <v>24.715346491399998</v>
      </c>
      <c r="AA387" s="29">
        <f t="shared" si="19"/>
        <v>3.6792254929578494E-3</v>
      </c>
    </row>
    <row r="388" spans="1:27" hidden="1" x14ac:dyDescent="0.3">
      <c r="A388" s="8" t="s">
        <v>17</v>
      </c>
      <c r="B388" s="8" t="s">
        <v>7363</v>
      </c>
      <c r="C388" s="8" t="s">
        <v>7364</v>
      </c>
      <c r="D388" s="8" t="s">
        <v>7563</v>
      </c>
      <c r="E388" s="8" t="s">
        <v>7564</v>
      </c>
      <c r="F388" s="29">
        <v>0.24455013288767399</v>
      </c>
      <c r="G388" s="29">
        <v>0</v>
      </c>
      <c r="H388" s="30">
        <v>16.863600000000002</v>
      </c>
      <c r="I388" s="30">
        <v>2.4430999999999998</v>
      </c>
      <c r="J388" s="14">
        <v>87</v>
      </c>
      <c r="K388" s="14">
        <v>21</v>
      </c>
      <c r="L388" s="12">
        <v>0.1449</v>
      </c>
      <c r="M388" s="7">
        <v>1.19134312</v>
      </c>
      <c r="N388" s="31">
        <v>0.9</v>
      </c>
      <c r="O388" s="14">
        <f>IFERROR(VLOOKUP($C388,'site totals'!$J$2:$K$607,2,FALSE),1)</f>
        <v>50070.103799999997</v>
      </c>
      <c r="P388" s="32" t="s">
        <v>22</v>
      </c>
      <c r="Q388" s="12">
        <v>0.24455013289999999</v>
      </c>
      <c r="R388" s="29">
        <v>0.28000000000000003</v>
      </c>
      <c r="S388" s="2">
        <f>IF($A388="site","",MIN(VLOOKUP($P388,margin_ranges!$A$5:$D$10,4,FALSE)/100,$Q388))</f>
        <v>0.24455013289999999</v>
      </c>
      <c r="T388" s="6">
        <f>IF(A388="placement",$J388*MIN($Q388,$S388),"")</f>
        <v>21.275861562300001</v>
      </c>
      <c r="U388" s="6">
        <f>IF($A388="placement",T388,SUMIF($C$10:$C$6209,$C388,$T$10:$T$6209))</f>
        <v>21.275861562300001</v>
      </c>
      <c r="V388" s="34">
        <f t="shared" si="17"/>
        <v>4.9235926527777529E-2</v>
      </c>
      <c r="W388" s="24"/>
      <c r="X388" s="2" t="str">
        <f>IFERROR(MIN(VLOOKUP($W388,margin_ranges!$A$5:$D$10,4,FALSE),$Q388*100)/100,"")</f>
        <v/>
      </c>
      <c r="Y388" s="6">
        <f t="shared" si="18"/>
        <v>21.275861562300001</v>
      </c>
      <c r="Z388" s="6">
        <f>IF($A388="placement",Y388,SUMIF($C$10:$C$6209,$C388,$Y$10:$Y$6209))</f>
        <v>21.275861562300001</v>
      </c>
      <c r="AA388" s="29">
        <f t="shared" si="19"/>
        <v>4.9235926527777529E-2</v>
      </c>
    </row>
    <row r="389" spans="1:27" hidden="1" x14ac:dyDescent="0.3">
      <c r="A389" s="8" t="s">
        <v>17</v>
      </c>
      <c r="B389" s="8" t="s">
        <v>7363</v>
      </c>
      <c r="C389" s="8" t="s">
        <v>7364</v>
      </c>
      <c r="D389" s="8" t="s">
        <v>7375</v>
      </c>
      <c r="E389" s="8" t="s">
        <v>7376</v>
      </c>
      <c r="F389" s="29">
        <v>0.25943063634761099</v>
      </c>
      <c r="G389" s="29">
        <v>0</v>
      </c>
      <c r="H389" s="30">
        <v>4.7034000000000002</v>
      </c>
      <c r="I389" s="30">
        <v>2.4007000000000001</v>
      </c>
      <c r="J389" s="14">
        <v>97</v>
      </c>
      <c r="K389" s="14">
        <v>24</v>
      </c>
      <c r="L389" s="12">
        <v>0.51039999999999996</v>
      </c>
      <c r="M389" s="7">
        <v>1.3503124099999999</v>
      </c>
      <c r="N389" s="31">
        <v>1</v>
      </c>
      <c r="O389" s="14">
        <f>IFERROR(VLOOKUP($C389,'site totals'!$J$2:$K$607,2,FALSE),1)</f>
        <v>50070.103799999997</v>
      </c>
      <c r="P389" s="32" t="s">
        <v>22</v>
      </c>
      <c r="Q389" s="12">
        <v>0.25943063630000002</v>
      </c>
      <c r="R389" s="29">
        <v>0.28999999999999998</v>
      </c>
      <c r="S389" s="2">
        <f>IF($A389="site","",MIN(VLOOKUP($P389,margin_ranges!$A$5:$D$10,4,FALSE)/100,$Q389))</f>
        <v>0.25943063630000002</v>
      </c>
      <c r="T389" s="6">
        <f>IF(A389="placement",$J389*MIN($Q389,$S389),"")</f>
        <v>25.164771721100003</v>
      </c>
      <c r="U389" s="6">
        <f>IF($A389="placement",T389,SUMIF($C$10:$C$6209,$C389,$T$10:$T$6209))</f>
        <v>25.164771721100003</v>
      </c>
      <c r="V389" s="34">
        <f t="shared" si="17"/>
        <v>4.3055441830985863E-2</v>
      </c>
      <c r="W389" s="24"/>
      <c r="X389" s="2" t="str">
        <f>IFERROR(MIN(VLOOKUP($W389,margin_ranges!$A$5:$D$10,4,FALSE),$Q389*100)/100,"")</f>
        <v/>
      </c>
      <c r="Y389" s="6">
        <f t="shared" si="18"/>
        <v>25.164771721100003</v>
      </c>
      <c r="Z389" s="6">
        <f>IF($A389="placement",Y389,SUMIF($C$10:$C$6209,$C389,$Y$10:$Y$6209))</f>
        <v>25.164771721100003</v>
      </c>
      <c r="AA389" s="29">
        <f t="shared" si="19"/>
        <v>4.3055441830985863E-2</v>
      </c>
    </row>
    <row r="390" spans="1:27" hidden="1" x14ac:dyDescent="0.3">
      <c r="A390" s="8" t="s">
        <v>17</v>
      </c>
      <c r="B390" s="8" t="s">
        <v>7363</v>
      </c>
      <c r="C390" s="8" t="s">
        <v>7364</v>
      </c>
      <c r="D390" s="8" t="s">
        <v>7493</v>
      </c>
      <c r="E390" s="8" t="s">
        <v>7494</v>
      </c>
      <c r="F390" s="29">
        <v>0.24705535733241399</v>
      </c>
      <c r="G390" s="29">
        <v>0</v>
      </c>
      <c r="H390" s="30">
        <v>10.0784</v>
      </c>
      <c r="I390" s="30">
        <v>2.4826000000000001</v>
      </c>
      <c r="J390" s="14">
        <v>99</v>
      </c>
      <c r="K390" s="14">
        <v>23</v>
      </c>
      <c r="L390" s="12">
        <v>0.24629999999999999</v>
      </c>
      <c r="M390" s="7">
        <v>1.3281188900000001</v>
      </c>
      <c r="N390" s="31">
        <v>1</v>
      </c>
      <c r="O390" s="14">
        <f>IFERROR(VLOOKUP($C390,'site totals'!$J$2:$K$607,2,FALSE),1)</f>
        <v>50070.103799999997</v>
      </c>
      <c r="P390" s="32" t="s">
        <v>91</v>
      </c>
      <c r="Q390" s="12">
        <v>0.2470553573</v>
      </c>
      <c r="R390" s="29">
        <v>0.28999999999999998</v>
      </c>
      <c r="S390" s="2">
        <f>IF($A390="site","",MIN(VLOOKUP($P390,margin_ranges!$A$5:$D$10,4,FALSE)/100,$Q390))</f>
        <v>0.2470553573</v>
      </c>
      <c r="T390" s="6">
        <f>IF(A390="placement",$J390*MIN($Q390,$S390),"")</f>
        <v>24.458480372699999</v>
      </c>
      <c r="U390" s="6">
        <f>IF($A390="placement",T390,SUMIF($C$10:$C$6209,$C390,$T$10:$T$6209))</f>
        <v>24.458480372699999</v>
      </c>
      <c r="V390" s="34">
        <f t="shared" si="17"/>
        <v>6.048541225352122E-2</v>
      </c>
      <c r="W390" s="24"/>
      <c r="X390" s="2" t="str">
        <f>IFERROR(MIN(VLOOKUP($W390,margin_ranges!$A$5:$D$10,4,FALSE),$Q390*100)/100,"")</f>
        <v/>
      </c>
      <c r="Y390" s="6">
        <f t="shared" si="18"/>
        <v>24.458480372699999</v>
      </c>
      <c r="Z390" s="6">
        <f>IF($A390="placement",Y390,SUMIF($C$10:$C$6209,$C390,$Y$10:$Y$6209))</f>
        <v>24.458480372699999</v>
      </c>
      <c r="AA390" s="29">
        <f t="shared" si="19"/>
        <v>6.048541225352122E-2</v>
      </c>
    </row>
    <row r="391" spans="1:27" hidden="1" x14ac:dyDescent="0.3">
      <c r="A391" s="8" t="s">
        <v>17</v>
      </c>
      <c r="B391" s="8" t="s">
        <v>7363</v>
      </c>
      <c r="C391" s="8" t="s">
        <v>7364</v>
      </c>
      <c r="D391" s="33" t="s">
        <v>12135</v>
      </c>
      <c r="E391" s="8" t="s">
        <v>12136</v>
      </c>
      <c r="F391" s="29">
        <v>0.234351259389244</v>
      </c>
      <c r="G391" s="29">
        <v>0</v>
      </c>
      <c r="H391" s="30">
        <v>12.8809</v>
      </c>
      <c r="I391" s="30">
        <v>2.5556000000000001</v>
      </c>
      <c r="J391" s="14">
        <v>100</v>
      </c>
      <c r="K391" s="14">
        <v>22</v>
      </c>
      <c r="L391" s="12">
        <v>0.19839999999999999</v>
      </c>
      <c r="M391" s="7">
        <v>1.30608195</v>
      </c>
      <c r="N391" s="31">
        <v>1</v>
      </c>
      <c r="O391" s="14">
        <f>IFERROR(VLOOKUP($C391,'site totals'!$J$2:$K$607,2,FALSE),1)</f>
        <v>50070.103799999997</v>
      </c>
      <c r="P391" s="32" t="s">
        <v>22</v>
      </c>
      <c r="Q391" s="12">
        <v>0.23435125940000001</v>
      </c>
      <c r="R391" s="29">
        <v>0.25</v>
      </c>
      <c r="S391" s="2">
        <f>IF($A391="site","",MIN(VLOOKUP($P391,margin_ranges!$A$5:$D$10,4,FALSE)/100,$Q391))</f>
        <v>0.23435125940000001</v>
      </c>
      <c r="T391" s="6">
        <f>IF(A391="placement",$J391*MIN($Q391,$S391),"")</f>
        <v>23.435125940000002</v>
      </c>
      <c r="U391" s="6">
        <f>IF($A391="placement",T391,SUMIF($C$10:$C$6209,$C391,$T$10:$T$6209))</f>
        <v>23.435125940000002</v>
      </c>
      <c r="V391" s="34">
        <f t="shared" si="17"/>
        <v>2.0864987466666651E-2</v>
      </c>
      <c r="W391" s="24"/>
      <c r="X391" s="2" t="str">
        <f>IFERROR(MIN(VLOOKUP($W391,margin_ranges!$A$5:$D$10,4,FALSE),$Q391*100)/100,"")</f>
        <v/>
      </c>
      <c r="Y391" s="6">
        <f t="shared" si="18"/>
        <v>23.435125940000002</v>
      </c>
      <c r="Z391" s="6">
        <f>IF($A391="placement",Y391,SUMIF($C$10:$C$6209,$C391,$Y$10:$Y$6209))</f>
        <v>23.435125940000002</v>
      </c>
      <c r="AA391" s="29">
        <f t="shared" si="19"/>
        <v>2.0864987466666651E-2</v>
      </c>
    </row>
    <row r="392" spans="1:27" hidden="1" x14ac:dyDescent="0.3">
      <c r="A392" s="8" t="s">
        <v>17</v>
      </c>
      <c r="B392" s="8" t="s">
        <v>7363</v>
      </c>
      <c r="C392" s="8" t="s">
        <v>7364</v>
      </c>
      <c r="D392" s="8" t="s">
        <v>7599</v>
      </c>
      <c r="E392" s="8" t="s">
        <v>7600</v>
      </c>
      <c r="F392" s="29">
        <v>0.279894057806715</v>
      </c>
      <c r="G392" s="29">
        <v>0</v>
      </c>
      <c r="H392" s="30">
        <v>7.7293000000000003</v>
      </c>
      <c r="I392" s="30">
        <v>2.5634999999999999</v>
      </c>
      <c r="J392" s="14">
        <v>107</v>
      </c>
      <c r="K392" s="14">
        <v>27</v>
      </c>
      <c r="L392" s="12">
        <v>0.33169999999999999</v>
      </c>
      <c r="M392" s="7">
        <v>1.38868456</v>
      </c>
      <c r="N392" s="31">
        <v>1</v>
      </c>
      <c r="O392" s="14">
        <f>IFERROR(VLOOKUP($C392,'site totals'!$J$2:$K$607,2,FALSE),1)</f>
        <v>50070.103799999997</v>
      </c>
      <c r="P392" s="32" t="s">
        <v>22</v>
      </c>
      <c r="Q392" s="12">
        <v>0.27989405779999998</v>
      </c>
      <c r="R392" s="29">
        <v>0.28999999999999998</v>
      </c>
      <c r="S392" s="2">
        <f>IF($A392="site","",MIN(VLOOKUP($P392,margin_ranges!$A$5:$D$10,4,FALSE)/100,$Q392))</f>
        <v>0.27989405779999998</v>
      </c>
      <c r="T392" s="6">
        <f>IF(A392="placement",$J392*MIN($Q392,$S392),"")</f>
        <v>29.948664184599998</v>
      </c>
      <c r="U392" s="6">
        <f>IF($A392="placement",T392,SUMIF($C$10:$C$6209,$C392,$T$10:$T$6209))</f>
        <v>29.948664184599998</v>
      </c>
      <c r="V392" s="34">
        <f t="shared" si="17"/>
        <v>1.4233721408450695E-2</v>
      </c>
      <c r="W392" s="24"/>
      <c r="X392" s="2" t="str">
        <f>IFERROR(MIN(VLOOKUP($W392,margin_ranges!$A$5:$D$10,4,FALSE),$Q392*100)/100,"")</f>
        <v/>
      </c>
      <c r="Y392" s="6">
        <f t="shared" si="18"/>
        <v>29.948664184599998</v>
      </c>
      <c r="Z392" s="6">
        <f>IF($A392="placement",Y392,SUMIF($C$10:$C$6209,$C392,$Y$10:$Y$6209))</f>
        <v>29.948664184599998</v>
      </c>
      <c r="AA392" s="29">
        <f t="shared" si="19"/>
        <v>1.4233721408450695E-2</v>
      </c>
    </row>
    <row r="393" spans="1:27" hidden="1" x14ac:dyDescent="0.3">
      <c r="A393" s="8" t="s">
        <v>17</v>
      </c>
      <c r="B393" s="8" t="s">
        <v>7363</v>
      </c>
      <c r="C393" s="8" t="s">
        <v>7364</v>
      </c>
      <c r="D393" s="8" t="s">
        <v>12151</v>
      </c>
      <c r="E393" s="8" t="s">
        <v>12152</v>
      </c>
      <c r="F393" s="29">
        <v>0.218631931200748</v>
      </c>
      <c r="G393" s="29">
        <v>0</v>
      </c>
      <c r="H393" s="30">
        <v>16.5947</v>
      </c>
      <c r="I393" s="30">
        <v>2.7919</v>
      </c>
      <c r="J393" s="14">
        <v>107</v>
      </c>
      <c r="K393" s="14">
        <v>22</v>
      </c>
      <c r="L393" s="12">
        <v>0.16819999999999999</v>
      </c>
      <c r="M393" s="7">
        <v>1.27980659</v>
      </c>
      <c r="N393" s="31">
        <v>1</v>
      </c>
      <c r="O393" s="14">
        <f>IFERROR(VLOOKUP($C393,'site totals'!$J$2:$K$607,2,FALSE),1)</f>
        <v>50070.103799999997</v>
      </c>
      <c r="P393" s="32" t="s">
        <v>22</v>
      </c>
      <c r="Q393" s="12">
        <v>0.21863193119999999</v>
      </c>
      <c r="R393" s="29">
        <v>0.25</v>
      </c>
      <c r="S393" s="2">
        <f>IF($A393="site","",MIN(VLOOKUP($P393,margin_ranges!$A$5:$D$10,4,FALSE)/100,$Q393))</f>
        <v>0.21863193119999999</v>
      </c>
      <c r="T393" s="6">
        <f>IF(A393="placement",$J393*MIN($Q393,$S393),"")</f>
        <v>23.393616638399997</v>
      </c>
      <c r="U393" s="6">
        <f>IF($A393="placement",T393,SUMIF($C$10:$C$6209,$C393,$T$10:$T$6209))</f>
        <v>23.393616638399997</v>
      </c>
      <c r="V393" s="34">
        <f t="shared" si="17"/>
        <v>4.1824091733333235E-2</v>
      </c>
      <c r="W393" s="24"/>
      <c r="X393" s="2" t="str">
        <f>IFERROR(MIN(VLOOKUP($W393,margin_ranges!$A$5:$D$10,4,FALSE),$Q393*100)/100,"")</f>
        <v/>
      </c>
      <c r="Y393" s="6">
        <f t="shared" si="18"/>
        <v>23.393616638399997</v>
      </c>
      <c r="Z393" s="6">
        <f>IF($A393="placement",Y393,SUMIF($C$10:$C$6209,$C393,$Y$10:$Y$6209))</f>
        <v>23.393616638399997</v>
      </c>
      <c r="AA393" s="29">
        <f t="shared" si="19"/>
        <v>4.1824091733333235E-2</v>
      </c>
    </row>
    <row r="394" spans="1:27" hidden="1" x14ac:dyDescent="0.3">
      <c r="A394" s="8" t="s">
        <v>17</v>
      </c>
      <c r="B394" s="8" t="s">
        <v>7363</v>
      </c>
      <c r="C394" s="8" t="s">
        <v>7364</v>
      </c>
      <c r="D394" s="8" t="s">
        <v>12167</v>
      </c>
      <c r="E394" s="8" t="s">
        <v>12168</v>
      </c>
      <c r="F394" s="29">
        <v>0.23247370073794901</v>
      </c>
      <c r="G394" s="29">
        <v>0</v>
      </c>
      <c r="H394" s="30">
        <v>14.625999999999999</v>
      </c>
      <c r="I394" s="30">
        <v>2.7934000000000001</v>
      </c>
      <c r="J394" s="14">
        <v>109</v>
      </c>
      <c r="K394" s="14">
        <v>24</v>
      </c>
      <c r="L394" s="12">
        <v>0.191</v>
      </c>
      <c r="M394" s="7">
        <v>1.30288695</v>
      </c>
      <c r="N394" s="31">
        <v>1</v>
      </c>
      <c r="O394" s="14">
        <f>IFERROR(VLOOKUP($C394,'site totals'!$J$2:$K$607,2,FALSE),1)</f>
        <v>50070.103799999997</v>
      </c>
      <c r="P394" s="32" t="s">
        <v>22</v>
      </c>
      <c r="Q394" s="12">
        <v>0.23247370070000001</v>
      </c>
      <c r="R394" s="29">
        <v>0.25</v>
      </c>
      <c r="S394" s="2">
        <f>IF($A394="site","",MIN(VLOOKUP($P394,margin_ranges!$A$5:$D$10,4,FALSE)/100,$Q394))</f>
        <v>0.23247370070000001</v>
      </c>
      <c r="T394" s="6">
        <f>IF(A394="placement",$J394*MIN($Q394,$S394),"")</f>
        <v>25.3396333763</v>
      </c>
      <c r="U394" s="6">
        <f>IF($A394="placement",T394,SUMIF($C$10:$C$6209,$C394,$T$10:$T$6209))</f>
        <v>25.3396333763</v>
      </c>
      <c r="V394" s="34">
        <f t="shared" ref="V394:V457" si="20">($J394-$U394)/($J394*(1-$R394))-1</f>
        <v>2.3368399066666656E-2</v>
      </c>
      <c r="W394" s="24"/>
      <c r="X394" s="2" t="str">
        <f>IFERROR(MIN(VLOOKUP($W394,margin_ranges!$A$5:$D$10,4,FALSE),$Q394*100)/100,"")</f>
        <v/>
      </c>
      <c r="Y394" s="6">
        <f t="shared" si="18"/>
        <v>25.3396333763</v>
      </c>
      <c r="Z394" s="6">
        <f>IF($A394="placement",Y394,SUMIF($C$10:$C$6209,$C394,$Y$10:$Y$6209))</f>
        <v>25.3396333763</v>
      </c>
      <c r="AA394" s="29">
        <f t="shared" si="19"/>
        <v>2.3368399066666656E-2</v>
      </c>
    </row>
    <row r="395" spans="1:27" hidden="1" x14ac:dyDescent="0.3">
      <c r="A395" s="8" t="s">
        <v>17</v>
      </c>
      <c r="B395" s="8" t="s">
        <v>7363</v>
      </c>
      <c r="C395" s="8" t="s">
        <v>7364</v>
      </c>
      <c r="D395" s="8" t="s">
        <v>7525</v>
      </c>
      <c r="E395" s="8" t="s">
        <v>7526</v>
      </c>
      <c r="F395" s="29">
        <v>0.25304217697790699</v>
      </c>
      <c r="G395" s="29">
        <v>0</v>
      </c>
      <c r="H395" s="30">
        <v>13.067600000000001</v>
      </c>
      <c r="I395" s="30">
        <v>2.7096</v>
      </c>
      <c r="J395" s="14">
        <v>109</v>
      </c>
      <c r="K395" s="14">
        <v>26</v>
      </c>
      <c r="L395" s="12">
        <v>0.2074</v>
      </c>
      <c r="M395" s="7">
        <v>1.3387636700000001</v>
      </c>
      <c r="N395" s="31">
        <v>1</v>
      </c>
      <c r="O395" s="14">
        <f>IFERROR(VLOOKUP($C395,'site totals'!$J$2:$K$607,2,FALSE),1)</f>
        <v>50070.103799999997</v>
      </c>
      <c r="P395" s="32" t="s">
        <v>22</v>
      </c>
      <c r="Q395" s="12">
        <v>0.25304217699999998</v>
      </c>
      <c r="R395" s="29">
        <v>0.28999999999999998</v>
      </c>
      <c r="S395" s="2">
        <f>IF($A395="site","",MIN(VLOOKUP($P395,margin_ranges!$A$5:$D$10,4,FALSE)/100,$Q395))</f>
        <v>0.25304217699999998</v>
      </c>
      <c r="T395" s="6">
        <f>IF(A395="placement",$J395*MIN($Q395,$S395),"")</f>
        <v>27.581597292999998</v>
      </c>
      <c r="U395" s="6">
        <f>IF($A395="placement",T395,SUMIF($C$10:$C$6209,$C395,$T$10:$T$6209))</f>
        <v>27.581597292999998</v>
      </c>
      <c r="V395" s="34">
        <f t="shared" si="20"/>
        <v>5.2053271830985848E-2</v>
      </c>
      <c r="W395" s="24"/>
      <c r="X395" s="2" t="str">
        <f>IFERROR(MIN(VLOOKUP($W395,margin_ranges!$A$5:$D$10,4,FALSE),$Q395*100)/100,"")</f>
        <v/>
      </c>
      <c r="Y395" s="6">
        <f t="shared" si="18"/>
        <v>27.581597292999998</v>
      </c>
      <c r="Z395" s="6">
        <f>IF($A395="placement",Y395,SUMIF($C$10:$C$6209,$C395,$Y$10:$Y$6209))</f>
        <v>27.581597292999998</v>
      </c>
      <c r="AA395" s="29">
        <f t="shared" si="19"/>
        <v>5.2053271830985848E-2</v>
      </c>
    </row>
    <row r="396" spans="1:27" hidden="1" x14ac:dyDescent="0.3">
      <c r="A396" s="8" t="s">
        <v>17</v>
      </c>
      <c r="B396" s="8" t="s">
        <v>7363</v>
      </c>
      <c r="C396" s="8" t="s">
        <v>7364</v>
      </c>
      <c r="D396" s="8" t="s">
        <v>12143</v>
      </c>
      <c r="E396" s="8" t="s">
        <v>12144</v>
      </c>
      <c r="F396" s="29">
        <v>0.236022502339922</v>
      </c>
      <c r="G396" s="29">
        <v>0</v>
      </c>
      <c r="H396" s="30">
        <v>13.298299999999999</v>
      </c>
      <c r="I396" s="30">
        <v>2.7927</v>
      </c>
      <c r="J396" s="14">
        <v>110</v>
      </c>
      <c r="K396" s="14">
        <v>25</v>
      </c>
      <c r="L396" s="12">
        <v>0.21</v>
      </c>
      <c r="M396" s="7">
        <v>1.30893908</v>
      </c>
      <c r="N396" s="31">
        <v>1</v>
      </c>
      <c r="O396" s="14">
        <f>IFERROR(VLOOKUP($C396,'site totals'!$J$2:$K$607,2,FALSE),1)</f>
        <v>50070.103799999997</v>
      </c>
      <c r="P396" s="32" t="s">
        <v>22</v>
      </c>
      <c r="Q396" s="12">
        <v>0.23602250229999999</v>
      </c>
      <c r="R396" s="29">
        <v>0.25</v>
      </c>
      <c r="S396" s="2">
        <f>IF($A396="site","",MIN(VLOOKUP($P396,margin_ranges!$A$5:$D$10,4,FALSE)/100,$Q396))</f>
        <v>0.23602250229999999</v>
      </c>
      <c r="T396" s="6">
        <f>IF(A396="placement",$J396*MIN($Q396,$S396),"")</f>
        <v>25.962475253000001</v>
      </c>
      <c r="U396" s="6">
        <f>IF($A396="placement",T396,SUMIF($C$10:$C$6209,$C396,$T$10:$T$6209))</f>
        <v>25.962475253000001</v>
      </c>
      <c r="V396" s="34">
        <f t="shared" si="20"/>
        <v>1.8636663599999936E-2</v>
      </c>
      <c r="W396" s="24"/>
      <c r="X396" s="2" t="str">
        <f>IFERROR(MIN(VLOOKUP($W396,margin_ranges!$A$5:$D$10,4,FALSE),$Q396*100)/100,"")</f>
        <v/>
      </c>
      <c r="Y396" s="6">
        <f t="shared" si="18"/>
        <v>25.962475253000001</v>
      </c>
      <c r="Z396" s="6">
        <f>IF($A396="placement",Y396,SUMIF($C$10:$C$6209,$C396,$Y$10:$Y$6209))</f>
        <v>25.962475253000001</v>
      </c>
      <c r="AA396" s="29">
        <f t="shared" si="19"/>
        <v>1.8636663599999936E-2</v>
      </c>
    </row>
    <row r="397" spans="1:27" hidden="1" x14ac:dyDescent="0.3">
      <c r="A397" s="8" t="s">
        <v>17</v>
      </c>
      <c r="B397" s="8" t="s">
        <v>7363</v>
      </c>
      <c r="C397" s="8" t="s">
        <v>7364</v>
      </c>
      <c r="D397" s="8" t="s">
        <v>7435</v>
      </c>
      <c r="E397" s="8" t="s">
        <v>7436</v>
      </c>
      <c r="F397" s="29">
        <v>0.26453415019159698</v>
      </c>
      <c r="G397" s="29">
        <v>0</v>
      </c>
      <c r="H397" s="30">
        <v>21.447299999999998</v>
      </c>
      <c r="I397" s="30">
        <v>2.6856</v>
      </c>
      <c r="J397" s="14">
        <v>110</v>
      </c>
      <c r="K397" s="14">
        <v>27</v>
      </c>
      <c r="L397" s="12">
        <v>0.12520000000000001</v>
      </c>
      <c r="M397" s="7">
        <v>1.35968244</v>
      </c>
      <c r="N397" s="31">
        <v>1</v>
      </c>
      <c r="O397" s="14">
        <f>IFERROR(VLOOKUP($C397,'site totals'!$J$2:$K$607,2,FALSE),1)</f>
        <v>50070.103799999997</v>
      </c>
      <c r="P397" s="32" t="s">
        <v>22</v>
      </c>
      <c r="Q397" s="12">
        <v>0.26453415019999998</v>
      </c>
      <c r="R397" s="29">
        <v>0.28999999999999998</v>
      </c>
      <c r="S397" s="2">
        <f>IF($A397="site","",MIN(VLOOKUP($P397,margin_ranges!$A$5:$D$10,4,FALSE)/100,$Q397))</f>
        <v>0.26453415019999998</v>
      </c>
      <c r="T397" s="6">
        <f>IF(A397="placement",$J397*MIN($Q397,$S397),"")</f>
        <v>29.098756521999999</v>
      </c>
      <c r="U397" s="6">
        <f>IF($A397="placement",T397,SUMIF($C$10:$C$6209,$C397,$T$10:$T$6209))</f>
        <v>29.098756521999999</v>
      </c>
      <c r="V397" s="34">
        <f t="shared" si="20"/>
        <v>3.586739408450712E-2</v>
      </c>
      <c r="W397" s="24"/>
      <c r="X397" s="2" t="str">
        <f>IFERROR(MIN(VLOOKUP($W397,margin_ranges!$A$5:$D$10,4,FALSE),$Q397*100)/100,"")</f>
        <v/>
      </c>
      <c r="Y397" s="6">
        <f t="shared" si="18"/>
        <v>29.098756521999999</v>
      </c>
      <c r="Z397" s="6">
        <f>IF($A397="placement",Y397,SUMIF($C$10:$C$6209,$C397,$Y$10:$Y$6209))</f>
        <v>29.098756521999999</v>
      </c>
      <c r="AA397" s="29">
        <f t="shared" si="19"/>
        <v>3.586739408450712E-2</v>
      </c>
    </row>
    <row r="398" spans="1:27" hidden="1" x14ac:dyDescent="0.3">
      <c r="A398" s="8" t="s">
        <v>17</v>
      </c>
      <c r="B398" s="8" t="s">
        <v>7363</v>
      </c>
      <c r="C398" s="8" t="s">
        <v>7364</v>
      </c>
      <c r="D398" s="8" t="s">
        <v>12149</v>
      </c>
      <c r="E398" s="8" t="s">
        <v>12150</v>
      </c>
      <c r="F398" s="29">
        <v>0.24598962539274999</v>
      </c>
      <c r="G398" s="29">
        <v>0</v>
      </c>
      <c r="H398" s="30">
        <v>7.3503999999999996</v>
      </c>
      <c r="I398" s="30">
        <v>3.0546000000000002</v>
      </c>
      <c r="J398" s="14">
        <v>122</v>
      </c>
      <c r="K398" s="14">
        <v>29</v>
      </c>
      <c r="L398" s="12">
        <v>0.41560000000000002</v>
      </c>
      <c r="M398" s="7">
        <v>1.3262417</v>
      </c>
      <c r="N398" s="31">
        <v>1</v>
      </c>
      <c r="O398" s="14">
        <f>IFERROR(VLOOKUP($C398,'site totals'!$J$2:$K$607,2,FALSE),1)</f>
        <v>50070.103799999997</v>
      </c>
      <c r="P398" s="32" t="s">
        <v>22</v>
      </c>
      <c r="Q398" s="12">
        <v>0.24598962539999999</v>
      </c>
      <c r="R398" s="29">
        <v>0.25</v>
      </c>
      <c r="S398" s="2">
        <f>IF($A398="site","",MIN(VLOOKUP($P398,margin_ranges!$A$5:$D$10,4,FALSE)/100,$Q398))</f>
        <v>0.24598962539999999</v>
      </c>
      <c r="T398" s="6">
        <f>IF(A398="placement",$J398*MIN($Q398,$S398),"")</f>
        <v>30.010734298799999</v>
      </c>
      <c r="U398" s="6">
        <f>IF($A398="placement",T398,SUMIF($C$10:$C$6209,$C398,$T$10:$T$6209))</f>
        <v>30.010734298799999</v>
      </c>
      <c r="V398" s="34">
        <f t="shared" si="20"/>
        <v>5.3471661333333032E-3</v>
      </c>
      <c r="W398" s="24"/>
      <c r="X398" s="2" t="str">
        <f>IFERROR(MIN(VLOOKUP($W398,margin_ranges!$A$5:$D$10,4,FALSE),$Q398*100)/100,"")</f>
        <v/>
      </c>
      <c r="Y398" s="6">
        <f t="shared" si="18"/>
        <v>30.010734298799999</v>
      </c>
      <c r="Z398" s="6">
        <f>IF($A398="placement",Y398,SUMIF($C$10:$C$6209,$C398,$Y$10:$Y$6209))</f>
        <v>30.010734298799999</v>
      </c>
      <c r="AA398" s="29">
        <f t="shared" si="19"/>
        <v>5.3471661333333032E-3</v>
      </c>
    </row>
    <row r="399" spans="1:27" hidden="1" x14ac:dyDescent="0.3">
      <c r="A399" s="8" t="s">
        <v>17</v>
      </c>
      <c r="B399" s="8" t="s">
        <v>7363</v>
      </c>
      <c r="C399" s="8" t="s">
        <v>7364</v>
      </c>
      <c r="D399" s="8" t="s">
        <v>7583</v>
      </c>
      <c r="E399" s="8" t="s">
        <v>7584</v>
      </c>
      <c r="F399" s="29">
        <v>0.20793665129071101</v>
      </c>
      <c r="G399" s="29">
        <v>0</v>
      </c>
      <c r="H399" s="30">
        <v>27.985900000000001</v>
      </c>
      <c r="I399" s="30">
        <v>3.3201000000000001</v>
      </c>
      <c r="J399" s="14">
        <v>126</v>
      </c>
      <c r="K399" s="14">
        <v>24</v>
      </c>
      <c r="L399" s="12">
        <v>0.1186</v>
      </c>
      <c r="M399" s="7">
        <v>1.26252528</v>
      </c>
      <c r="N399" s="31">
        <v>1</v>
      </c>
      <c r="O399" s="14">
        <f>IFERROR(VLOOKUP($C399,'site totals'!$J$2:$K$607,2,FALSE),1)</f>
        <v>50070.103799999997</v>
      </c>
      <c r="P399" s="32" t="s">
        <v>91</v>
      </c>
      <c r="Q399" s="12">
        <v>0.2079366513</v>
      </c>
      <c r="R399" s="29">
        <v>0.24</v>
      </c>
      <c r="S399" s="2">
        <f>IF($A399="site","",MIN(VLOOKUP($P399,margin_ranges!$A$5:$D$10,4,FALSE)/100,$Q399))</f>
        <v>0.2079366513</v>
      </c>
      <c r="T399" s="6">
        <f>IF(A399="placement",$J399*MIN($Q399,$S399),"")</f>
        <v>26.200018063799998</v>
      </c>
      <c r="U399" s="6">
        <f>IF($A399="placement",T399,SUMIF($C$10:$C$6209,$C399,$T$10:$T$6209))</f>
        <v>26.200018063799998</v>
      </c>
      <c r="V399" s="34">
        <f t="shared" si="20"/>
        <v>4.2188616710526317E-2</v>
      </c>
      <c r="W399" s="24"/>
      <c r="X399" s="2" t="str">
        <f>IFERROR(MIN(VLOOKUP($W399,margin_ranges!$A$5:$D$10,4,FALSE),$Q399*100)/100,"")</f>
        <v/>
      </c>
      <c r="Y399" s="6">
        <f t="shared" si="18"/>
        <v>26.200018063799998</v>
      </c>
      <c r="Z399" s="6">
        <f>IF($A399="placement",Y399,SUMIF($C$10:$C$6209,$C399,$Y$10:$Y$6209))</f>
        <v>26.200018063799998</v>
      </c>
      <c r="AA399" s="29">
        <f t="shared" si="19"/>
        <v>4.2188616710526317E-2</v>
      </c>
    </row>
    <row r="400" spans="1:27" hidden="1" x14ac:dyDescent="0.3">
      <c r="A400" s="8" t="s">
        <v>17</v>
      </c>
      <c r="B400" s="8" t="s">
        <v>7363</v>
      </c>
      <c r="C400" s="8" t="s">
        <v>7364</v>
      </c>
      <c r="D400" s="8" t="s">
        <v>12159</v>
      </c>
      <c r="E400" s="8" t="s">
        <v>12160</v>
      </c>
      <c r="F400" s="29">
        <v>0.22662390621293699</v>
      </c>
      <c r="G400" s="29">
        <v>1</v>
      </c>
      <c r="H400" s="30">
        <v>18.576899999999998</v>
      </c>
      <c r="I400" s="30">
        <v>3.4001999999999999</v>
      </c>
      <c r="J400" s="14">
        <v>132</v>
      </c>
      <c r="K400" s="14">
        <v>28</v>
      </c>
      <c r="L400" s="12">
        <v>0.183</v>
      </c>
      <c r="M400" s="7">
        <v>1.29303195</v>
      </c>
      <c r="N400" s="31">
        <v>1</v>
      </c>
      <c r="O400" s="14">
        <f>IFERROR(VLOOKUP($C400,'site totals'!$J$2:$K$607,2,FALSE),1)</f>
        <v>50070.103799999997</v>
      </c>
      <c r="P400" s="32" t="s">
        <v>22</v>
      </c>
      <c r="Q400" s="12">
        <v>0.2266239062</v>
      </c>
      <c r="R400" s="29">
        <v>0.25</v>
      </c>
      <c r="S400" s="2">
        <f>IF($A400="site","",MIN(VLOOKUP($P400,margin_ranges!$A$5:$D$10,4,FALSE)/100,$Q400))</f>
        <v>0.2266239062</v>
      </c>
      <c r="T400" s="6">
        <f>IF(A400="placement",$J400*MIN($Q400,$S400),"")</f>
        <v>29.914355618400002</v>
      </c>
      <c r="U400" s="6">
        <f>IF($A400="placement",T400,SUMIF($C$10:$C$6209,$C400,$T$10:$T$6209))</f>
        <v>29.914355618400002</v>
      </c>
      <c r="V400" s="34">
        <f t="shared" si="20"/>
        <v>3.1168125066666663E-2</v>
      </c>
      <c r="W400" s="24"/>
      <c r="X400" s="2" t="str">
        <f>IFERROR(MIN(VLOOKUP($W400,margin_ranges!$A$5:$D$10,4,FALSE),$Q400*100)/100,"")</f>
        <v/>
      </c>
      <c r="Y400" s="6">
        <f t="shared" si="18"/>
        <v>29.914355618400002</v>
      </c>
      <c r="Z400" s="6">
        <f>IF($A400="placement",Y400,SUMIF($C$10:$C$6209,$C400,$Y$10:$Y$6209))</f>
        <v>29.914355618400002</v>
      </c>
      <c r="AA400" s="29">
        <f t="shared" si="19"/>
        <v>3.1168125066666663E-2</v>
      </c>
    </row>
    <row r="401" spans="1:27" hidden="1" x14ac:dyDescent="0.3">
      <c r="A401" s="8" t="s">
        <v>17</v>
      </c>
      <c r="B401" s="8" t="s">
        <v>7363</v>
      </c>
      <c r="C401" s="8" t="s">
        <v>7364</v>
      </c>
      <c r="D401" s="8" t="s">
        <v>7445</v>
      </c>
      <c r="E401" s="8" t="s">
        <v>7446</v>
      </c>
      <c r="F401" s="29">
        <v>0.23818131930209599</v>
      </c>
      <c r="G401" s="29">
        <v>1</v>
      </c>
      <c r="H401" s="30">
        <v>33.432400000000001</v>
      </c>
      <c r="I401" s="30">
        <v>4.2142999999999997</v>
      </c>
      <c r="J401" s="14">
        <v>133</v>
      </c>
      <c r="K401" s="14">
        <v>30</v>
      </c>
      <c r="L401" s="12">
        <v>0.12609999999999999</v>
      </c>
      <c r="M401" s="7">
        <v>1.05011864</v>
      </c>
      <c r="N401" s="31">
        <v>0.8</v>
      </c>
      <c r="O401" s="14">
        <f>IFERROR(VLOOKUP($C401,'site totals'!$J$2:$K$607,2,FALSE),1)</f>
        <v>50070.103799999997</v>
      </c>
      <c r="P401" s="32" t="s">
        <v>161</v>
      </c>
      <c r="Q401" s="12">
        <v>0.2381813193</v>
      </c>
      <c r="R401" s="29">
        <v>0.25</v>
      </c>
      <c r="S401" s="2">
        <f>IF($A401="site","",MIN(VLOOKUP($P401,margin_ranges!$A$5:$D$10,4,FALSE)/100,$Q401))</f>
        <v>0.2381813193</v>
      </c>
      <c r="T401" s="6">
        <f>IF(A401="placement",$J401*MIN($Q401,$S401),"")</f>
        <v>31.6781154669</v>
      </c>
      <c r="U401" s="6">
        <f>IF($A401="placement",T401,SUMIF($C$10:$C$6209,$C401,$T$10:$T$6209))</f>
        <v>31.6781154669</v>
      </c>
      <c r="V401" s="34">
        <f t="shared" si="20"/>
        <v>1.5758240933333445E-2</v>
      </c>
      <c r="W401" s="24"/>
      <c r="X401" s="2" t="str">
        <f>IFERROR(MIN(VLOOKUP($W401,margin_ranges!$A$5:$D$10,4,FALSE),$Q401*100)/100,"")</f>
        <v/>
      </c>
      <c r="Y401" s="6">
        <f t="shared" si="18"/>
        <v>31.6781154669</v>
      </c>
      <c r="Z401" s="6">
        <f>IF($A401="placement",Y401,SUMIF($C$10:$C$6209,$C401,$Y$10:$Y$6209))</f>
        <v>31.6781154669</v>
      </c>
      <c r="AA401" s="29">
        <f t="shared" si="19"/>
        <v>1.5758240933333445E-2</v>
      </c>
    </row>
    <row r="402" spans="1:27" hidden="1" x14ac:dyDescent="0.3">
      <c r="A402" s="8" t="s">
        <v>17</v>
      </c>
      <c r="B402" s="8" t="s">
        <v>7363</v>
      </c>
      <c r="C402" s="8" t="s">
        <v>7364</v>
      </c>
      <c r="D402" s="8" t="s">
        <v>7505</v>
      </c>
      <c r="E402" s="8" t="s">
        <v>7506</v>
      </c>
      <c r="F402" s="29">
        <v>0.27083122261115</v>
      </c>
      <c r="G402" s="29">
        <v>0</v>
      </c>
      <c r="H402" s="30">
        <v>10.319000000000001</v>
      </c>
      <c r="I402" s="30">
        <v>4.5624000000000002</v>
      </c>
      <c r="J402" s="14">
        <v>150</v>
      </c>
      <c r="K402" s="14">
        <v>37</v>
      </c>
      <c r="L402" s="12">
        <v>0.44209999999999999</v>
      </c>
      <c r="M402" s="7">
        <v>1.09713968</v>
      </c>
      <c r="N402" s="31">
        <v>0.8</v>
      </c>
      <c r="O402" s="14">
        <f>IFERROR(VLOOKUP($C402,'site totals'!$J$2:$K$607,2,FALSE),1)</f>
        <v>50070.103799999997</v>
      </c>
      <c r="P402" s="32" t="s">
        <v>22</v>
      </c>
      <c r="Q402" s="12">
        <v>0.27083122259999998</v>
      </c>
      <c r="R402" s="29">
        <v>0.28999999999999998</v>
      </c>
      <c r="S402" s="2">
        <f>IF($A402="site","",MIN(VLOOKUP($P402,margin_ranges!$A$5:$D$10,4,FALSE)/100,$Q402))</f>
        <v>0.27083122259999998</v>
      </c>
      <c r="T402" s="6">
        <f>IF(A402="placement",$J402*MIN($Q402,$S402),"")</f>
        <v>40.624683389999994</v>
      </c>
      <c r="U402" s="6">
        <f>IF($A402="placement",T402,SUMIF($C$10:$C$6209,$C402,$T$10:$T$6209))</f>
        <v>40.624683389999994</v>
      </c>
      <c r="V402" s="34">
        <f t="shared" si="20"/>
        <v>2.6998278028169009E-2</v>
      </c>
      <c r="W402" s="24"/>
      <c r="X402" s="2" t="str">
        <f>IFERROR(MIN(VLOOKUP($W402,margin_ranges!$A$5:$D$10,4,FALSE),$Q402*100)/100,"")</f>
        <v/>
      </c>
      <c r="Y402" s="6">
        <f t="shared" si="18"/>
        <v>40.624683389999994</v>
      </c>
      <c r="Z402" s="6">
        <f>IF($A402="placement",Y402,SUMIF($C$10:$C$6209,$C402,$Y$10:$Y$6209))</f>
        <v>40.624683389999994</v>
      </c>
      <c r="AA402" s="29">
        <f t="shared" si="19"/>
        <v>2.6998278028169009E-2</v>
      </c>
    </row>
    <row r="403" spans="1:27" hidden="1" x14ac:dyDescent="0.3">
      <c r="A403" s="8" t="s">
        <v>17</v>
      </c>
      <c r="B403" s="8" t="s">
        <v>7363</v>
      </c>
      <c r="C403" s="8" t="s">
        <v>7364</v>
      </c>
      <c r="D403" s="8" t="s">
        <v>12171</v>
      </c>
      <c r="E403" s="8" t="s">
        <v>12172</v>
      </c>
      <c r="F403" s="29">
        <v>0.244923053170782</v>
      </c>
      <c r="G403" s="29">
        <v>0</v>
      </c>
      <c r="H403" s="30">
        <v>9.3826999999999998</v>
      </c>
      <c r="I403" s="30">
        <v>3.9125999999999999</v>
      </c>
      <c r="J403" s="14">
        <v>155</v>
      </c>
      <c r="K403" s="14">
        <v>37</v>
      </c>
      <c r="L403" s="12">
        <v>0.41699999999999998</v>
      </c>
      <c r="M403" s="7">
        <v>1.3243683399999999</v>
      </c>
      <c r="N403" s="31">
        <v>1</v>
      </c>
      <c r="O403" s="14">
        <f>IFERROR(VLOOKUP($C403,'site totals'!$J$2:$K$607,2,FALSE),1)</f>
        <v>50070.103799999997</v>
      </c>
      <c r="P403" s="32" t="s">
        <v>22</v>
      </c>
      <c r="Q403" s="12">
        <v>0.24492305319999999</v>
      </c>
      <c r="R403" s="29">
        <v>0.25</v>
      </c>
      <c r="S403" s="2">
        <f>IF($A403="site","",MIN(VLOOKUP($P403,margin_ranges!$A$5:$D$10,4,FALSE)/100,$Q403))</f>
        <v>0.24492305319999999</v>
      </c>
      <c r="T403" s="6">
        <f>IF(A403="placement",$J403*MIN($Q403,$S403),"")</f>
        <v>37.963073246</v>
      </c>
      <c r="U403" s="6">
        <f>IF($A403="placement",T403,SUMIF($C$10:$C$6209,$C403,$T$10:$T$6209))</f>
        <v>37.963073246</v>
      </c>
      <c r="V403" s="34">
        <f t="shared" si="20"/>
        <v>6.7692623999999757E-3</v>
      </c>
      <c r="W403" s="24"/>
      <c r="X403" s="2" t="str">
        <f>IFERROR(MIN(VLOOKUP($W403,margin_ranges!$A$5:$D$10,4,FALSE),$Q403*100)/100,"")</f>
        <v/>
      </c>
      <c r="Y403" s="6">
        <f t="shared" si="18"/>
        <v>37.963073246</v>
      </c>
      <c r="Z403" s="6">
        <f>IF($A403="placement",Y403,SUMIF($C$10:$C$6209,$C403,$Y$10:$Y$6209))</f>
        <v>37.963073246</v>
      </c>
      <c r="AA403" s="29">
        <f t="shared" si="19"/>
        <v>6.7692623999999757E-3</v>
      </c>
    </row>
    <row r="404" spans="1:27" hidden="1" x14ac:dyDescent="0.3">
      <c r="A404" s="8" t="s">
        <v>17</v>
      </c>
      <c r="B404" s="8" t="s">
        <v>7363</v>
      </c>
      <c r="C404" s="8" t="s">
        <v>7364</v>
      </c>
      <c r="D404" s="8" t="s">
        <v>7545</v>
      </c>
      <c r="E404" s="8" t="s">
        <v>7546</v>
      </c>
      <c r="F404" s="29">
        <v>0.282598533051029</v>
      </c>
      <c r="G404" s="29">
        <v>0</v>
      </c>
      <c r="H404" s="30">
        <v>8.1151</v>
      </c>
      <c r="I404" s="30">
        <v>4.7024999999999997</v>
      </c>
      <c r="J404" s="14">
        <v>197</v>
      </c>
      <c r="K404" s="14">
        <v>50</v>
      </c>
      <c r="L404" s="12">
        <v>0.57950000000000002</v>
      </c>
      <c r="M404" s="7">
        <v>1.39391965</v>
      </c>
      <c r="N404" s="31">
        <v>1</v>
      </c>
      <c r="O404" s="14">
        <f>IFERROR(VLOOKUP($C404,'site totals'!$J$2:$K$607,2,FALSE),1)</f>
        <v>50070.103799999997</v>
      </c>
      <c r="P404" s="32" t="s">
        <v>22</v>
      </c>
      <c r="Q404" s="12">
        <v>0.28259853309999999</v>
      </c>
      <c r="R404" s="29">
        <v>0.28999999999999998</v>
      </c>
      <c r="S404" s="2">
        <f>IF($A404="site","",MIN(VLOOKUP($P404,margin_ranges!$A$5:$D$10,4,FALSE)/100,$Q404))</f>
        <v>0.28259853309999999</v>
      </c>
      <c r="T404" s="6">
        <f>IF(A404="placement",$J404*MIN($Q404,$S404),"")</f>
        <v>55.671911020700001</v>
      </c>
      <c r="U404" s="6">
        <f>IF($A404="placement",T404,SUMIF($C$10:$C$6209,$C404,$T$10:$T$6209))</f>
        <v>55.671911020700001</v>
      </c>
      <c r="V404" s="34">
        <f t="shared" si="20"/>
        <v>1.0424601267605471E-2</v>
      </c>
      <c r="W404" s="24"/>
      <c r="X404" s="2" t="str">
        <f>IFERROR(MIN(VLOOKUP($W404,margin_ranges!$A$5:$D$10,4,FALSE),$Q404*100)/100,"")</f>
        <v/>
      </c>
      <c r="Y404" s="6">
        <f t="shared" si="18"/>
        <v>55.671911020700001</v>
      </c>
      <c r="Z404" s="6">
        <f>IF($A404="placement",Y404,SUMIF($C$10:$C$6209,$C404,$Y$10:$Y$6209))</f>
        <v>55.671911020700001</v>
      </c>
      <c r="AA404" s="29">
        <f t="shared" si="19"/>
        <v>1.0424601267605471E-2</v>
      </c>
    </row>
    <row r="405" spans="1:27" hidden="1" x14ac:dyDescent="0.3">
      <c r="A405" s="8" t="s">
        <v>17</v>
      </c>
      <c r="B405" s="8" t="s">
        <v>7363</v>
      </c>
      <c r="C405" s="8" t="s">
        <v>7364</v>
      </c>
      <c r="D405" s="8" t="s">
        <v>7429</v>
      </c>
      <c r="E405" s="8" t="s">
        <v>7430</v>
      </c>
      <c r="F405" s="29">
        <v>0.253775383195954</v>
      </c>
      <c r="G405" s="29">
        <v>0</v>
      </c>
      <c r="H405" s="30">
        <v>26.186699999999998</v>
      </c>
      <c r="I405" s="30">
        <v>6.1238000000000001</v>
      </c>
      <c r="J405" s="14">
        <v>222</v>
      </c>
      <c r="K405" s="14">
        <v>55</v>
      </c>
      <c r="L405" s="12">
        <v>0.2339</v>
      </c>
      <c r="M405" s="7">
        <v>1.20607117</v>
      </c>
      <c r="N405" s="31">
        <v>0.9</v>
      </c>
      <c r="O405" s="14">
        <f>IFERROR(VLOOKUP($C405,'site totals'!$J$2:$K$607,2,FALSE),1)</f>
        <v>50070.103799999997</v>
      </c>
      <c r="P405" s="32" t="s">
        <v>91</v>
      </c>
      <c r="Q405" s="12">
        <v>0.25377538319999998</v>
      </c>
      <c r="R405" s="29">
        <v>0.28999999999999998</v>
      </c>
      <c r="S405" s="2">
        <f>IF($A405="site","",MIN(VLOOKUP($P405,margin_ranges!$A$5:$D$10,4,FALSE)/100,$Q405))</f>
        <v>0.25377538319999998</v>
      </c>
      <c r="T405" s="6">
        <f>IF(A405="placement",$J405*MIN($Q405,$S405),"")</f>
        <v>56.338135070399993</v>
      </c>
      <c r="U405" s="6">
        <f>IF($A405="placement",T405,SUMIF($C$10:$C$6209,$C405,$T$10:$T$6209))</f>
        <v>56.338135070399993</v>
      </c>
      <c r="V405" s="34">
        <f t="shared" si="20"/>
        <v>5.102058704225354E-2</v>
      </c>
      <c r="W405" s="24"/>
      <c r="X405" s="2" t="str">
        <f>IFERROR(MIN(VLOOKUP($W405,margin_ranges!$A$5:$D$10,4,FALSE),$Q405*100)/100,"")</f>
        <v/>
      </c>
      <c r="Y405" s="6">
        <f t="shared" si="18"/>
        <v>56.338135070399993</v>
      </c>
      <c r="Z405" s="6">
        <f>IF($A405="placement",Y405,SUMIF($C$10:$C$6209,$C405,$Y$10:$Y$6209))</f>
        <v>56.338135070399993</v>
      </c>
      <c r="AA405" s="29">
        <f t="shared" si="19"/>
        <v>5.102058704225354E-2</v>
      </c>
    </row>
    <row r="406" spans="1:27" hidden="1" x14ac:dyDescent="0.3">
      <c r="A406" s="8" t="s">
        <v>17</v>
      </c>
      <c r="B406" s="8" t="s">
        <v>7363</v>
      </c>
      <c r="C406" s="8" t="s">
        <v>7364</v>
      </c>
      <c r="D406" s="8" t="s">
        <v>7643</v>
      </c>
      <c r="E406" s="8" t="s">
        <v>7644</v>
      </c>
      <c r="F406" s="29">
        <v>0.25190098113037601</v>
      </c>
      <c r="G406" s="29">
        <v>0</v>
      </c>
      <c r="H406" s="30">
        <v>25.8017</v>
      </c>
      <c r="I406" s="30">
        <v>5.6985000000000001</v>
      </c>
      <c r="J406" s="14">
        <v>229</v>
      </c>
      <c r="K406" s="14">
        <v>56</v>
      </c>
      <c r="L406" s="12">
        <v>0.22090000000000001</v>
      </c>
      <c r="M406" s="7">
        <v>1.33672144</v>
      </c>
      <c r="N406" s="31">
        <v>1</v>
      </c>
      <c r="O406" s="14">
        <f>IFERROR(VLOOKUP($C406,'site totals'!$J$2:$K$607,2,FALSE),1)</f>
        <v>50070.103799999997</v>
      </c>
      <c r="P406" s="32" t="s">
        <v>91</v>
      </c>
      <c r="Q406" s="12">
        <v>0.25190098109999998</v>
      </c>
      <c r="R406" s="29">
        <v>0.28999999999999998</v>
      </c>
      <c r="S406" s="2">
        <f>IF($A406="site","",MIN(VLOOKUP($P406,margin_ranges!$A$5:$D$10,4,FALSE)/100,$Q406))</f>
        <v>0.25190098109999998</v>
      </c>
      <c r="T406" s="6">
        <f>IF(A406="placement",$J406*MIN($Q406,$S406),"")</f>
        <v>57.685324671899991</v>
      </c>
      <c r="U406" s="6">
        <f>IF($A406="placement",T406,SUMIF($C$10:$C$6209,$C406,$T$10:$T$6209))</f>
        <v>57.685324671899991</v>
      </c>
      <c r="V406" s="34">
        <f t="shared" si="20"/>
        <v>5.3660590000000008E-2</v>
      </c>
      <c r="W406" s="24"/>
      <c r="X406" s="2" t="str">
        <f>IFERROR(MIN(VLOOKUP($W406,margin_ranges!$A$5:$D$10,4,FALSE),$Q406*100)/100,"")</f>
        <v/>
      </c>
      <c r="Y406" s="6">
        <f t="shared" si="18"/>
        <v>57.685324671899991</v>
      </c>
      <c r="Z406" s="6">
        <f>IF($A406="placement",Y406,SUMIF($C$10:$C$6209,$C406,$Y$10:$Y$6209))</f>
        <v>57.685324671899991</v>
      </c>
      <c r="AA406" s="29">
        <f t="shared" si="19"/>
        <v>5.3660590000000008E-2</v>
      </c>
    </row>
    <row r="407" spans="1:27" hidden="1" x14ac:dyDescent="0.3">
      <c r="A407" s="8" t="s">
        <v>17</v>
      </c>
      <c r="B407" s="8" t="s">
        <v>7363</v>
      </c>
      <c r="C407" s="8" t="s">
        <v>7364</v>
      </c>
      <c r="D407" s="8" t="s">
        <v>7511</v>
      </c>
      <c r="E407" s="8" t="s">
        <v>7512</v>
      </c>
      <c r="F407" s="29">
        <v>0.27497370463762899</v>
      </c>
      <c r="G407" s="29">
        <v>0</v>
      </c>
      <c r="H407" s="30">
        <v>21.79</v>
      </c>
      <c r="I407" s="30">
        <v>5.6375999999999999</v>
      </c>
      <c r="J407" s="14">
        <v>233</v>
      </c>
      <c r="K407" s="14">
        <v>59</v>
      </c>
      <c r="L407" s="12">
        <v>0.25869999999999999</v>
      </c>
      <c r="M407" s="7">
        <v>1.37926032</v>
      </c>
      <c r="N407" s="31">
        <v>1</v>
      </c>
      <c r="O407" s="14">
        <f>IFERROR(VLOOKUP($C407,'site totals'!$J$2:$K$607,2,FALSE),1)</f>
        <v>50070.103799999997</v>
      </c>
      <c r="P407" s="32" t="s">
        <v>22</v>
      </c>
      <c r="Q407" s="12">
        <v>0.27497370459999998</v>
      </c>
      <c r="R407" s="29">
        <v>0.28999999999999998</v>
      </c>
      <c r="S407" s="2">
        <f>IF($A407="site","",MIN(VLOOKUP($P407,margin_ranges!$A$5:$D$10,4,FALSE)/100,$Q407))</f>
        <v>0.27497370459999998</v>
      </c>
      <c r="T407" s="6">
        <f>IF(A407="placement",$J407*MIN($Q407,$S407),"")</f>
        <v>64.068873171799993</v>
      </c>
      <c r="U407" s="6">
        <f>IF($A407="placement",T407,SUMIF($C$10:$C$6209,$C407,$T$10:$T$6209))</f>
        <v>64.068873171799993</v>
      </c>
      <c r="V407" s="34">
        <f t="shared" si="20"/>
        <v>2.1163796338028451E-2</v>
      </c>
      <c r="W407" s="24"/>
      <c r="X407" s="2" t="str">
        <f>IFERROR(MIN(VLOOKUP($W407,margin_ranges!$A$5:$D$10,4,FALSE),$Q407*100)/100,"")</f>
        <v/>
      </c>
      <c r="Y407" s="6">
        <f t="shared" si="18"/>
        <v>64.068873171799993</v>
      </c>
      <c r="Z407" s="6">
        <f>IF($A407="placement",Y407,SUMIF($C$10:$C$6209,$C407,$Y$10:$Y$6209))</f>
        <v>64.068873171799993</v>
      </c>
      <c r="AA407" s="29">
        <f t="shared" si="19"/>
        <v>2.1163796338028451E-2</v>
      </c>
    </row>
    <row r="408" spans="1:27" hidden="1" x14ac:dyDescent="0.3">
      <c r="A408" s="8" t="s">
        <v>17</v>
      </c>
      <c r="B408" s="8" t="s">
        <v>7363</v>
      </c>
      <c r="C408" s="8" t="s">
        <v>7364</v>
      </c>
      <c r="D408" s="8" t="s">
        <v>7483</v>
      </c>
      <c r="E408" s="8" t="s">
        <v>7484</v>
      </c>
      <c r="F408" s="29">
        <v>0.14775260733947701</v>
      </c>
      <c r="G408" s="29">
        <v>1</v>
      </c>
      <c r="H408" s="30">
        <v>70.039400000000001</v>
      </c>
      <c r="I408" s="30">
        <v>8.0275999999999996</v>
      </c>
      <c r="J408" s="14">
        <v>254</v>
      </c>
      <c r="K408" s="14">
        <v>28</v>
      </c>
      <c r="L408" s="12">
        <v>0.11459999999999999</v>
      </c>
      <c r="M408" s="7">
        <v>1.05603139</v>
      </c>
      <c r="N408" s="31">
        <v>0.9</v>
      </c>
      <c r="O408" s="14">
        <f>IFERROR(VLOOKUP($C408,'site totals'!$J$2:$K$607,2,FALSE),1)</f>
        <v>50070.103799999997</v>
      </c>
      <c r="P408" s="32" t="s">
        <v>94</v>
      </c>
      <c r="Q408" s="12">
        <v>0.14775260730000001</v>
      </c>
      <c r="R408" s="29">
        <v>0.15</v>
      </c>
      <c r="S408" s="2">
        <f>IF($A408="site","",MIN(VLOOKUP($P408,margin_ranges!$A$5:$D$10,4,FALSE)/100,$Q408))</f>
        <v>0.14775260730000001</v>
      </c>
      <c r="T408" s="6">
        <f>IF(A408="placement",$J408*MIN($Q408,$S408),"")</f>
        <v>37.529162254200003</v>
      </c>
      <c r="U408" s="6">
        <f>IF($A408="placement",T408,SUMIF($C$10:$C$6209,$C408,$T$10:$T$6209))</f>
        <v>37.529162254200003</v>
      </c>
      <c r="V408" s="34">
        <f t="shared" si="20"/>
        <v>2.6439914117646346E-3</v>
      </c>
      <c r="W408" s="24"/>
      <c r="X408" s="2" t="str">
        <f>IFERROR(MIN(VLOOKUP($W408,margin_ranges!$A$5:$D$10,4,FALSE),$Q408*100)/100,"")</f>
        <v/>
      </c>
      <c r="Y408" s="6">
        <f t="shared" si="18"/>
        <v>37.529162254200003</v>
      </c>
      <c r="Z408" s="6">
        <f>IF($A408="placement",Y408,SUMIF($C$10:$C$6209,$C408,$Y$10:$Y$6209))</f>
        <v>37.529162254200003</v>
      </c>
      <c r="AA408" s="29">
        <f t="shared" si="19"/>
        <v>2.6439914117646346E-3</v>
      </c>
    </row>
    <row r="409" spans="1:27" hidden="1" x14ac:dyDescent="0.3">
      <c r="A409" s="8" t="s">
        <v>17</v>
      </c>
      <c r="B409" s="8" t="s">
        <v>7363</v>
      </c>
      <c r="C409" s="8" t="s">
        <v>7364</v>
      </c>
      <c r="D409" s="8" t="s">
        <v>7649</v>
      </c>
      <c r="E409" s="8" t="s">
        <v>7650</v>
      </c>
      <c r="F409" s="29">
        <v>0.27102653444116798</v>
      </c>
      <c r="G409" s="29">
        <v>0</v>
      </c>
      <c r="H409" s="30">
        <v>13.2651</v>
      </c>
      <c r="I409" s="30">
        <v>7.7709000000000001</v>
      </c>
      <c r="J409" s="14">
        <v>320</v>
      </c>
      <c r="K409" s="14">
        <v>80</v>
      </c>
      <c r="L409" s="12">
        <v>0.58579999999999999</v>
      </c>
      <c r="M409" s="7">
        <v>1.3717920400000001</v>
      </c>
      <c r="N409" s="31">
        <v>1</v>
      </c>
      <c r="O409" s="14">
        <f>IFERROR(VLOOKUP($C409,'site totals'!$J$2:$K$607,2,FALSE),1)</f>
        <v>50070.103799999997</v>
      </c>
      <c r="P409" s="32" t="s">
        <v>22</v>
      </c>
      <c r="Q409" s="12">
        <v>0.27102653440000002</v>
      </c>
      <c r="R409" s="29">
        <v>0.28999999999999998</v>
      </c>
      <c r="S409" s="2">
        <f>IF($A409="site","",MIN(VLOOKUP($P409,margin_ranges!$A$5:$D$10,4,FALSE)/100,$Q409))</f>
        <v>0.27102653440000002</v>
      </c>
      <c r="T409" s="6">
        <f>IF(A409="placement",$J409*MIN($Q409,$S409),"")</f>
        <v>86.728491008000006</v>
      </c>
      <c r="U409" s="6">
        <f>IF($A409="placement",T409,SUMIF($C$10:$C$6209,$C409,$T$10:$T$6209))</f>
        <v>86.728491008000006</v>
      </c>
      <c r="V409" s="34">
        <f t="shared" si="20"/>
        <v>2.6723190985915579E-2</v>
      </c>
      <c r="W409" s="24"/>
      <c r="X409" s="2" t="str">
        <f>IFERROR(MIN(VLOOKUP($W409,margin_ranges!$A$5:$D$10,4,FALSE),$Q409*100)/100,"")</f>
        <v/>
      </c>
      <c r="Y409" s="6">
        <f t="shared" si="18"/>
        <v>86.728491008000006</v>
      </c>
      <c r="Z409" s="6">
        <f>IF($A409="placement",Y409,SUMIF($C$10:$C$6209,$C409,$Y$10:$Y$6209))</f>
        <v>86.728491008000006</v>
      </c>
      <c r="AA409" s="29">
        <f t="shared" si="19"/>
        <v>2.6723190985915579E-2</v>
      </c>
    </row>
    <row r="410" spans="1:27" hidden="1" x14ac:dyDescent="0.3">
      <c r="A410" s="8" t="s">
        <v>17</v>
      </c>
      <c r="B410" s="8" t="s">
        <v>7363</v>
      </c>
      <c r="C410" s="8" t="s">
        <v>7364</v>
      </c>
      <c r="D410" s="8" t="s">
        <v>7659</v>
      </c>
      <c r="E410" s="8" t="s">
        <v>7660</v>
      </c>
      <c r="F410" s="29">
        <v>0.208518147796069</v>
      </c>
      <c r="G410" s="29">
        <v>1</v>
      </c>
      <c r="H410" s="30">
        <v>40.961399999999998</v>
      </c>
      <c r="I410" s="30">
        <v>11.680199999999999</v>
      </c>
      <c r="J410" s="14">
        <v>332</v>
      </c>
      <c r="K410" s="14">
        <v>68</v>
      </c>
      <c r="L410" s="12">
        <v>0.28520000000000001</v>
      </c>
      <c r="M410" s="7">
        <v>0.94758964000000001</v>
      </c>
      <c r="N410" s="31">
        <v>0.75</v>
      </c>
      <c r="O410" s="14">
        <f>IFERROR(VLOOKUP($C410,'site totals'!$J$2:$K$607,2,FALSE),1)</f>
        <v>50070.103799999997</v>
      </c>
      <c r="P410" s="32" t="s">
        <v>22</v>
      </c>
      <c r="Q410" s="12">
        <v>0.2085181478</v>
      </c>
      <c r="R410" s="29">
        <v>0.22</v>
      </c>
      <c r="S410" s="2">
        <f>IF($A410="site","",MIN(VLOOKUP($P410,margin_ranges!$A$5:$D$10,4,FALSE)/100,$Q410))</f>
        <v>0.2085181478</v>
      </c>
      <c r="T410" s="6">
        <f>IF(A410="placement",$J410*MIN($Q410,$S410),"")</f>
        <v>69.228025069599994</v>
      </c>
      <c r="U410" s="6">
        <f>IF($A410="placement",T410,SUMIF($C$10:$C$6209,$C410,$T$10:$T$6209))</f>
        <v>69.228025069599994</v>
      </c>
      <c r="V410" s="34">
        <f t="shared" si="20"/>
        <v>1.4720323333333285E-2</v>
      </c>
      <c r="W410" s="24"/>
      <c r="X410" s="2" t="str">
        <f>IFERROR(MIN(VLOOKUP($W410,margin_ranges!$A$5:$D$10,4,FALSE),$Q410*100)/100,"")</f>
        <v/>
      </c>
      <c r="Y410" s="6">
        <f t="shared" si="18"/>
        <v>69.228025069599994</v>
      </c>
      <c r="Z410" s="6">
        <f>IF($A410="placement",Y410,SUMIF($C$10:$C$6209,$C410,$Y$10:$Y$6209))</f>
        <v>69.228025069599994</v>
      </c>
      <c r="AA410" s="17">
        <f t="shared" si="19"/>
        <v>1.4720323333333285E-2</v>
      </c>
    </row>
    <row r="411" spans="1:27" hidden="1" x14ac:dyDescent="0.3">
      <c r="A411" s="8" t="s">
        <v>17</v>
      </c>
      <c r="B411" s="8" t="s">
        <v>7363</v>
      </c>
      <c r="C411" s="8" t="s">
        <v>7364</v>
      </c>
      <c r="D411" s="8" t="s">
        <v>7459</v>
      </c>
      <c r="E411" s="8" t="s">
        <v>7460</v>
      </c>
      <c r="F411" s="29">
        <v>0.168171730141639</v>
      </c>
      <c r="G411" s="29">
        <v>1</v>
      </c>
      <c r="H411" s="30">
        <v>87.261099999999999</v>
      </c>
      <c r="I411" s="30">
        <v>14.2879</v>
      </c>
      <c r="J411" s="14">
        <v>335</v>
      </c>
      <c r="K411" s="14">
        <v>56</v>
      </c>
      <c r="L411" s="12">
        <v>0.16370000000000001</v>
      </c>
      <c r="M411" s="7">
        <v>0.78141128999999998</v>
      </c>
      <c r="N411" s="31">
        <v>0.65</v>
      </c>
      <c r="O411" s="14">
        <f>IFERROR(VLOOKUP($C411,'site totals'!$J$2:$K$607,2,FALSE),1)</f>
        <v>50070.103799999997</v>
      </c>
      <c r="P411" s="32" t="s">
        <v>22</v>
      </c>
      <c r="Q411" s="12">
        <v>0.1681717301</v>
      </c>
      <c r="R411" s="29">
        <v>0.2</v>
      </c>
      <c r="S411" s="2">
        <f>IF($A411="site","",MIN(VLOOKUP($P411,margin_ranges!$A$5:$D$10,4,FALSE)/100,$Q411))</f>
        <v>0.1681717301</v>
      </c>
      <c r="T411" s="6">
        <f>IF(A411="placement",$J411*MIN($Q411,$S411),"")</f>
        <v>56.3375295835</v>
      </c>
      <c r="U411" s="6">
        <f>IF($A411="placement",T411,SUMIF($C$10:$C$6209,$C411,$T$10:$T$6209))</f>
        <v>56.3375295835</v>
      </c>
      <c r="V411" s="34">
        <f t="shared" si="20"/>
        <v>3.9785337375000118E-2</v>
      </c>
      <c r="W411" s="24"/>
      <c r="X411" s="2" t="str">
        <f>IFERROR(MIN(VLOOKUP($W411,margin_ranges!$A$5:$D$10,4,FALSE),$Q411*100)/100,"")</f>
        <v/>
      </c>
      <c r="Y411" s="6">
        <f t="shared" si="18"/>
        <v>56.3375295835</v>
      </c>
      <c r="Z411" s="6">
        <f>IF($A411="placement",Y411,SUMIF($C$10:$C$6209,$C411,$Y$10:$Y$6209))</f>
        <v>56.3375295835</v>
      </c>
      <c r="AA411" s="29">
        <f t="shared" si="19"/>
        <v>3.9785337375000118E-2</v>
      </c>
    </row>
    <row r="412" spans="1:27" hidden="1" x14ac:dyDescent="0.3">
      <c r="A412" s="8" t="s">
        <v>17</v>
      </c>
      <c r="B412" s="8" t="s">
        <v>7363</v>
      </c>
      <c r="C412" s="8" t="s">
        <v>7364</v>
      </c>
      <c r="D412" s="8" t="s">
        <v>7631</v>
      </c>
      <c r="E412" s="8" t="s">
        <v>7632</v>
      </c>
      <c r="F412" s="29">
        <v>0.212625024421909</v>
      </c>
      <c r="G412" s="29">
        <v>0</v>
      </c>
      <c r="H412" s="30">
        <v>14.9626</v>
      </c>
      <c r="I412" s="30">
        <v>4.4619</v>
      </c>
      <c r="J412" s="14">
        <v>340</v>
      </c>
      <c r="K412" s="14">
        <v>72</v>
      </c>
      <c r="L412" s="12">
        <v>0.29820000000000002</v>
      </c>
      <c r="M412" s="7">
        <v>2.5400858099999999</v>
      </c>
      <c r="N412" s="31">
        <v>2</v>
      </c>
      <c r="O412" s="14">
        <f>IFERROR(VLOOKUP($C412,'site totals'!$J$2:$K$607,2,FALSE),1)</f>
        <v>50070.103799999997</v>
      </c>
      <c r="P412" s="32" t="s">
        <v>22</v>
      </c>
      <c r="Q412" s="12">
        <v>0.2126250244</v>
      </c>
      <c r="R412" s="29">
        <v>0.26</v>
      </c>
      <c r="S412" s="2">
        <f>IF($A412="site","",MIN(VLOOKUP($P412,margin_ranges!$A$5:$D$10,4,FALSE)/100,$Q412))</f>
        <v>0.2126250244</v>
      </c>
      <c r="T412" s="6">
        <f>IF(A412="placement",$J412*MIN($Q412,$S412),"")</f>
        <v>72.292508295999994</v>
      </c>
      <c r="U412" s="6">
        <f>IF($A412="placement",T412,SUMIF($C$10:$C$6209,$C412,$T$10:$T$6209))</f>
        <v>72.292508295999994</v>
      </c>
      <c r="V412" s="34">
        <f t="shared" si="20"/>
        <v>6.4020237297297333E-2</v>
      </c>
      <c r="W412" s="24"/>
      <c r="X412" s="2" t="str">
        <f>IFERROR(MIN(VLOOKUP($W412,margin_ranges!$A$5:$D$10,4,FALSE),$Q412*100)/100,"")</f>
        <v/>
      </c>
      <c r="Y412" s="6">
        <f t="shared" si="18"/>
        <v>72.292508295999994</v>
      </c>
      <c r="Z412" s="6">
        <f>IF($A412="placement",Y412,SUMIF($C$10:$C$6209,$C412,$Y$10:$Y$6209))</f>
        <v>72.292508295999994</v>
      </c>
      <c r="AA412" s="29">
        <f t="shared" si="19"/>
        <v>6.4020237297297333E-2</v>
      </c>
    </row>
    <row r="413" spans="1:27" hidden="1" x14ac:dyDescent="0.3">
      <c r="A413" s="8" t="s">
        <v>17</v>
      </c>
      <c r="B413" s="8" t="s">
        <v>7363</v>
      </c>
      <c r="C413" s="8" t="s">
        <v>7364</v>
      </c>
      <c r="D413" s="8" t="s">
        <v>7537</v>
      </c>
      <c r="E413" s="8" t="s">
        <v>7538</v>
      </c>
      <c r="F413" s="29">
        <v>0.210754177034187</v>
      </c>
      <c r="G413" s="29">
        <v>0</v>
      </c>
      <c r="H413" s="30">
        <v>14.975099999999999</v>
      </c>
      <c r="I413" s="30">
        <v>4.4825999999999997</v>
      </c>
      <c r="J413" s="14">
        <v>341</v>
      </c>
      <c r="K413" s="14">
        <v>72</v>
      </c>
      <c r="L413" s="12">
        <v>0.29930000000000001</v>
      </c>
      <c r="M413" s="7">
        <v>2.5340647299999999</v>
      </c>
      <c r="N413" s="31">
        <v>2</v>
      </c>
      <c r="O413" s="14">
        <f>IFERROR(VLOOKUP($C413,'site totals'!$J$2:$K$607,2,FALSE),1)</f>
        <v>50070.103799999997</v>
      </c>
      <c r="P413" s="32" t="s">
        <v>22</v>
      </c>
      <c r="Q413" s="12">
        <v>0.21075417699999999</v>
      </c>
      <c r="R413" s="29">
        <v>0.25</v>
      </c>
      <c r="S413" s="2">
        <f>IF($A413="site","",MIN(VLOOKUP($P413,margin_ranges!$A$5:$D$10,4,FALSE)/100,$Q413))</f>
        <v>0.21075417699999999</v>
      </c>
      <c r="T413" s="6">
        <f>IF(A413="placement",$J413*MIN($Q413,$S413),"")</f>
        <v>71.867174356999996</v>
      </c>
      <c r="U413" s="6">
        <f>IF($A413="placement",T413,SUMIF($C$10:$C$6209,$C413,$T$10:$T$6209))</f>
        <v>71.867174356999996</v>
      </c>
      <c r="V413" s="34">
        <f t="shared" si="20"/>
        <v>5.2327763999999943E-2</v>
      </c>
      <c r="W413" s="24"/>
      <c r="X413" s="2" t="str">
        <f>IFERROR(MIN(VLOOKUP($W413,margin_ranges!$A$5:$D$10,4,FALSE),$Q413*100)/100,"")</f>
        <v/>
      </c>
      <c r="Y413" s="6">
        <f t="shared" si="18"/>
        <v>71.867174356999996</v>
      </c>
      <c r="Z413" s="6">
        <f>IF($A413="placement",Y413,SUMIF($C$10:$C$6209,$C413,$Y$10:$Y$6209))</f>
        <v>71.867174356999996</v>
      </c>
      <c r="AA413" s="29">
        <f t="shared" si="19"/>
        <v>5.2327763999999943E-2</v>
      </c>
    </row>
    <row r="414" spans="1:27" hidden="1" x14ac:dyDescent="0.3">
      <c r="A414" s="8" t="s">
        <v>17</v>
      </c>
      <c r="B414" s="8" t="s">
        <v>7363</v>
      </c>
      <c r="C414" s="8" t="s">
        <v>7364</v>
      </c>
      <c r="D414" s="8" t="s">
        <v>7485</v>
      </c>
      <c r="E414" s="8" t="s">
        <v>7486</v>
      </c>
      <c r="F414" s="29">
        <v>0.21974650893778999</v>
      </c>
      <c r="G414" s="29">
        <v>1</v>
      </c>
      <c r="H414" s="30">
        <v>78.656099999999995</v>
      </c>
      <c r="I414" s="30">
        <v>8.9710999999999999</v>
      </c>
      <c r="J414" s="14">
        <v>345</v>
      </c>
      <c r="K414" s="14">
        <v>74</v>
      </c>
      <c r="L414" s="12">
        <v>0.11409999999999999</v>
      </c>
      <c r="M414" s="7">
        <v>1.2816347699999999</v>
      </c>
      <c r="N414" s="31">
        <v>1</v>
      </c>
      <c r="O414" s="14">
        <f>IFERROR(VLOOKUP($C414,'site totals'!$J$2:$K$607,2,FALSE),1)</f>
        <v>50070.103799999997</v>
      </c>
      <c r="P414" s="32" t="s">
        <v>22</v>
      </c>
      <c r="Q414" s="12">
        <v>0.2197465089</v>
      </c>
      <c r="R414" s="29">
        <v>0.26</v>
      </c>
      <c r="S414" s="2">
        <f>IF($A414="site","",MIN(VLOOKUP($P414,margin_ranges!$A$5:$D$10,4,FALSE)/100,$Q414))</f>
        <v>0.2197465089</v>
      </c>
      <c r="T414" s="6">
        <f>IF(A414="placement",$J414*MIN($Q414,$S414),"")</f>
        <v>75.812545570500006</v>
      </c>
      <c r="U414" s="6">
        <f>IF($A414="placement",T414,SUMIF($C$10:$C$6209,$C414,$T$10:$T$6209))</f>
        <v>75.812545570500006</v>
      </c>
      <c r="V414" s="34">
        <f t="shared" si="20"/>
        <v>5.4396609594594691E-2</v>
      </c>
      <c r="W414" s="24"/>
      <c r="X414" s="2" t="str">
        <f>IFERROR(MIN(VLOOKUP($W414,margin_ranges!$A$5:$D$10,4,FALSE),$Q414*100)/100,"")</f>
        <v/>
      </c>
      <c r="Y414" s="6">
        <f t="shared" si="18"/>
        <v>75.812545570500006</v>
      </c>
      <c r="Z414" s="6">
        <f>IF($A414="placement",Y414,SUMIF($C$10:$C$6209,$C414,$Y$10:$Y$6209))</f>
        <v>75.812545570500006</v>
      </c>
      <c r="AA414" s="29">
        <f t="shared" si="19"/>
        <v>5.4396609594594691E-2</v>
      </c>
    </row>
    <row r="415" spans="1:27" hidden="1" x14ac:dyDescent="0.3">
      <c r="A415" s="8" t="s">
        <v>17</v>
      </c>
      <c r="B415" s="8" t="s">
        <v>7363</v>
      </c>
      <c r="C415" s="8" t="s">
        <v>7364</v>
      </c>
      <c r="D415" s="8" t="s">
        <v>7607</v>
      </c>
      <c r="E415" s="8" t="s">
        <v>7608</v>
      </c>
      <c r="F415" s="29">
        <v>0.25856669584443398</v>
      </c>
      <c r="G415" s="29">
        <v>0</v>
      </c>
      <c r="H415" s="30">
        <v>38.605899999999998</v>
      </c>
      <c r="I415" s="30">
        <v>8.8817000000000004</v>
      </c>
      <c r="J415" s="14">
        <v>359</v>
      </c>
      <c r="K415" s="14">
        <v>89</v>
      </c>
      <c r="L415" s="12">
        <v>0.2301</v>
      </c>
      <c r="M415" s="7">
        <v>1.34873898</v>
      </c>
      <c r="N415" s="31">
        <v>1</v>
      </c>
      <c r="O415" s="14">
        <f>IFERROR(VLOOKUP($C415,'site totals'!$J$2:$K$607,2,FALSE),1)</f>
        <v>50070.103799999997</v>
      </c>
      <c r="P415" s="32" t="s">
        <v>22</v>
      </c>
      <c r="Q415" s="12">
        <v>0.25856669580000002</v>
      </c>
      <c r="R415" s="29">
        <v>0.28999999999999998</v>
      </c>
      <c r="S415" s="2">
        <f>IF($A415="site","",MIN(VLOOKUP($P415,margin_ranges!$A$5:$D$10,4,FALSE)/100,$Q415))</f>
        <v>0.25856669580000002</v>
      </c>
      <c r="T415" s="6">
        <f>IF(A415="placement",$J415*MIN($Q415,$S415),"")</f>
        <v>92.825443792200005</v>
      </c>
      <c r="U415" s="6">
        <f>IF($A415="placement",T415,SUMIF($C$10:$C$6209,$C415,$T$10:$T$6209))</f>
        <v>92.825443792200005</v>
      </c>
      <c r="V415" s="34">
        <f t="shared" si="20"/>
        <v>4.427225943661961E-2</v>
      </c>
      <c r="W415" s="24"/>
      <c r="X415" s="2" t="str">
        <f>IFERROR(MIN(VLOOKUP($W415,margin_ranges!$A$5:$D$10,4,FALSE),$Q415*100)/100,"")</f>
        <v/>
      </c>
      <c r="Y415" s="6">
        <f t="shared" si="18"/>
        <v>92.825443792200005</v>
      </c>
      <c r="Z415" s="6">
        <f>IF($A415="placement",Y415,SUMIF($C$10:$C$6209,$C415,$Y$10:$Y$6209))</f>
        <v>92.825443792200005</v>
      </c>
      <c r="AA415" s="29">
        <f t="shared" si="19"/>
        <v>4.427225943661961E-2</v>
      </c>
    </row>
    <row r="416" spans="1:27" hidden="1" x14ac:dyDescent="0.3">
      <c r="A416" s="8" t="s">
        <v>17</v>
      </c>
      <c r="B416" s="8" t="s">
        <v>7363</v>
      </c>
      <c r="C416" s="8" t="s">
        <v>7364</v>
      </c>
      <c r="D416" s="8" t="s">
        <v>7633</v>
      </c>
      <c r="E416" s="8" t="s">
        <v>7634</v>
      </c>
      <c r="F416" s="29">
        <v>0.15389212096329499</v>
      </c>
      <c r="G416" s="29">
        <v>1</v>
      </c>
      <c r="H416" s="30">
        <v>47.472099999999998</v>
      </c>
      <c r="I416" s="30">
        <v>11.2464</v>
      </c>
      <c r="J416" s="14">
        <v>399</v>
      </c>
      <c r="K416" s="14">
        <v>61</v>
      </c>
      <c r="L416" s="12">
        <v>0.2369</v>
      </c>
      <c r="M416" s="7">
        <v>1.1818823899999999</v>
      </c>
      <c r="N416" s="31">
        <v>1</v>
      </c>
      <c r="O416" s="14">
        <f>IFERROR(VLOOKUP($C416,'site totals'!$J$2:$K$607,2,FALSE),1)</f>
        <v>50070.103799999997</v>
      </c>
      <c r="P416" s="32" t="s">
        <v>91</v>
      </c>
      <c r="Q416" s="12">
        <v>0.15389212099999999</v>
      </c>
      <c r="R416" s="29">
        <v>0.25</v>
      </c>
      <c r="S416" s="2">
        <f>IF($A416="site","",MIN(VLOOKUP($P416,margin_ranges!$A$5:$D$10,4,FALSE)/100,$Q416))</f>
        <v>0.15389212099999999</v>
      </c>
      <c r="T416" s="6">
        <f>IF(A416="placement",$J416*MIN($Q416,$S416),"")</f>
        <v>61.402956278999994</v>
      </c>
      <c r="U416" s="6">
        <f>IF($A416="placement",T416,SUMIF($C$10:$C$6209,$C416,$T$10:$T$6209))</f>
        <v>61.402956278999994</v>
      </c>
      <c r="V416" s="34">
        <f t="shared" si="20"/>
        <v>0.12814383866666668</v>
      </c>
      <c r="W416" s="24"/>
      <c r="X416" s="2" t="str">
        <f>IFERROR(MIN(VLOOKUP($W416,margin_ranges!$A$5:$D$10,4,FALSE),$Q416*100)/100,"")</f>
        <v/>
      </c>
      <c r="Y416" s="6">
        <f t="shared" ref="Y416:Y479" si="21">IF(A416="placement",IF($X416="",$T416,$J416*MIN($Q416,$X416)),"")</f>
        <v>61.402956278999994</v>
      </c>
      <c r="Z416" s="6">
        <f>IF($A416="placement",Y416,SUMIF($C$10:$C$6209,$C416,$Y$10:$Y$6209))</f>
        <v>61.402956278999994</v>
      </c>
      <c r="AA416" s="29">
        <f t="shared" ref="AA416:AA479" si="22">($J416-$Z416)/($J416*(1-$R416))-1</f>
        <v>0.12814383866666668</v>
      </c>
    </row>
    <row r="417" spans="1:27" hidden="1" x14ac:dyDescent="0.3">
      <c r="A417" s="8" t="s">
        <v>17</v>
      </c>
      <c r="B417" s="8" t="s">
        <v>7363</v>
      </c>
      <c r="C417" s="8" t="s">
        <v>7364</v>
      </c>
      <c r="D417" s="8" t="s">
        <v>7487</v>
      </c>
      <c r="E417" s="8" t="s">
        <v>7488</v>
      </c>
      <c r="F417" s="29">
        <v>0.18124176931445199</v>
      </c>
      <c r="G417" s="29">
        <v>1</v>
      </c>
      <c r="H417" s="30">
        <v>115.5916</v>
      </c>
      <c r="I417" s="30">
        <v>10.9291</v>
      </c>
      <c r="J417" s="14">
        <v>400</v>
      </c>
      <c r="K417" s="14">
        <v>72</v>
      </c>
      <c r="L417" s="12">
        <v>9.4500000000000001E-2</v>
      </c>
      <c r="M417" s="7">
        <v>1.2213617699999999</v>
      </c>
      <c r="N417" s="31">
        <v>1</v>
      </c>
      <c r="O417" s="14">
        <f>IFERROR(VLOOKUP($C417,'site totals'!$J$2:$K$607,2,FALSE),1)</f>
        <v>50070.103799999997</v>
      </c>
      <c r="P417" s="32" t="s">
        <v>22</v>
      </c>
      <c r="Q417" s="12">
        <v>0.18124176929999999</v>
      </c>
      <c r="R417" s="29">
        <v>0.24</v>
      </c>
      <c r="S417" s="2">
        <f>IF($A417="site","",MIN(VLOOKUP($P417,margin_ranges!$A$5:$D$10,4,FALSE)/100,$Q417))</f>
        <v>0.18124176929999999</v>
      </c>
      <c r="T417" s="6">
        <f>IF(A417="placement",$J417*MIN($Q417,$S417),"")</f>
        <v>72.496707720000003</v>
      </c>
      <c r="U417" s="6">
        <f>IF($A417="placement",T417,SUMIF($C$10:$C$6209,$C417,$T$10:$T$6209))</f>
        <v>72.496707720000003</v>
      </c>
      <c r="V417" s="34">
        <f t="shared" si="20"/>
        <v>7.7313461447368281E-2</v>
      </c>
      <c r="W417" s="24"/>
      <c r="X417" s="2" t="str">
        <f>IFERROR(MIN(VLOOKUP($W417,margin_ranges!$A$5:$D$10,4,FALSE),$Q417*100)/100,"")</f>
        <v/>
      </c>
      <c r="Y417" s="6">
        <f t="shared" si="21"/>
        <v>72.496707720000003</v>
      </c>
      <c r="Z417" s="6">
        <f>IF($A417="placement",Y417,SUMIF($C$10:$C$6209,$C417,$Y$10:$Y$6209))</f>
        <v>72.496707720000003</v>
      </c>
      <c r="AA417" s="29">
        <f t="shared" si="22"/>
        <v>7.7313461447368281E-2</v>
      </c>
    </row>
    <row r="418" spans="1:27" hidden="1" x14ac:dyDescent="0.3">
      <c r="A418" s="8" t="s">
        <v>17</v>
      </c>
      <c r="B418" s="8" t="s">
        <v>7363</v>
      </c>
      <c r="C418" s="8" t="s">
        <v>7364</v>
      </c>
      <c r="D418" s="8" t="s">
        <v>7415</v>
      </c>
      <c r="E418" s="8" t="s">
        <v>7416</v>
      </c>
      <c r="F418" s="29">
        <v>0.172705564640419</v>
      </c>
      <c r="G418" s="29">
        <v>1</v>
      </c>
      <c r="H418" s="30">
        <v>116.17010000000001</v>
      </c>
      <c r="I418" s="30">
        <v>12.8139</v>
      </c>
      <c r="J418" s="14">
        <v>465</v>
      </c>
      <c r="K418" s="14">
        <v>79</v>
      </c>
      <c r="L418" s="12">
        <v>0.1103</v>
      </c>
      <c r="M418" s="7">
        <v>1.20875949</v>
      </c>
      <c r="N418" s="31">
        <v>1</v>
      </c>
      <c r="O418" s="14">
        <f>IFERROR(VLOOKUP($C418,'site totals'!$J$2:$K$607,2,FALSE),1)</f>
        <v>50070.103799999997</v>
      </c>
      <c r="P418" s="32" t="s">
        <v>22</v>
      </c>
      <c r="Q418" s="12">
        <v>0.1727055646</v>
      </c>
      <c r="R418" s="29">
        <v>0.25</v>
      </c>
      <c r="S418" s="2">
        <f>IF($A418="site","",MIN(VLOOKUP($P418,margin_ranges!$A$5:$D$10,4,FALSE)/100,$Q418))</f>
        <v>0.1727055646</v>
      </c>
      <c r="T418" s="6">
        <f>IF(A418="placement",$J418*MIN($Q418,$S418),"")</f>
        <v>80.308087538999999</v>
      </c>
      <c r="U418" s="6">
        <f>IF($A418="placement",T418,SUMIF($C$10:$C$6209,$C418,$T$10:$T$6209))</f>
        <v>80.308087538999999</v>
      </c>
      <c r="V418" s="34">
        <f t="shared" si="20"/>
        <v>0.10305924720000004</v>
      </c>
      <c r="W418" s="24"/>
      <c r="X418" s="2" t="str">
        <f>IFERROR(MIN(VLOOKUP($W418,margin_ranges!$A$5:$D$10,4,FALSE),$Q418*100)/100,"")</f>
        <v/>
      </c>
      <c r="Y418" s="6">
        <f t="shared" si="21"/>
        <v>80.308087538999999</v>
      </c>
      <c r="Z418" s="6">
        <f>IF($A418="placement",Y418,SUMIF($C$10:$C$6209,$C418,$Y$10:$Y$6209))</f>
        <v>80.308087538999999</v>
      </c>
      <c r="AA418" s="29">
        <f t="shared" si="22"/>
        <v>0.10305924720000004</v>
      </c>
    </row>
    <row r="419" spans="1:27" hidden="1" x14ac:dyDescent="0.3">
      <c r="A419" s="8" t="s">
        <v>17</v>
      </c>
      <c r="B419" s="8" t="s">
        <v>7363</v>
      </c>
      <c r="C419" s="8" t="s">
        <v>7364</v>
      </c>
      <c r="D419" s="8" t="s">
        <v>7651</v>
      </c>
      <c r="E419" s="8" t="s">
        <v>7652</v>
      </c>
      <c r="F419" s="29">
        <v>0.32069069667311401</v>
      </c>
      <c r="G419" s="29">
        <v>1</v>
      </c>
      <c r="H419" s="30">
        <v>103.9949</v>
      </c>
      <c r="I419" s="30">
        <v>26.427</v>
      </c>
      <c r="J419" s="14">
        <v>467</v>
      </c>
      <c r="K419" s="14">
        <v>139</v>
      </c>
      <c r="L419" s="12">
        <v>0.25409999999999999</v>
      </c>
      <c r="M419" s="7">
        <v>0.58883339000000001</v>
      </c>
      <c r="N419" s="31">
        <v>0.4</v>
      </c>
      <c r="O419" s="14">
        <f>IFERROR(VLOOKUP($C419,'site totals'!$J$2:$K$607,2,FALSE),1)</f>
        <v>50070.103799999997</v>
      </c>
      <c r="P419" s="32" t="s">
        <v>478</v>
      </c>
      <c r="Q419" s="12">
        <v>0.3206906967</v>
      </c>
      <c r="R419" s="29">
        <v>0.33</v>
      </c>
      <c r="S419" s="2">
        <f>IF($A419="site","",MIN(VLOOKUP($P419,margin_ranges!$A$5:$D$10,4,FALSE)/100,$Q419))</f>
        <v>0.3206906967</v>
      </c>
      <c r="T419" s="6">
        <f>IF(A419="placement",$J419*MIN($Q419,$S419),"")</f>
        <v>149.76255535889999</v>
      </c>
      <c r="U419" s="6">
        <f>IF($A419="placement",T419,SUMIF($C$10:$C$6209,$C419,$T$10:$T$6209))</f>
        <v>149.76255535889999</v>
      </c>
      <c r="V419" s="34">
        <f t="shared" si="20"/>
        <v>1.3894482537313513E-2</v>
      </c>
      <c r="W419" s="24"/>
      <c r="X419" s="2" t="str">
        <f>IFERROR(MIN(VLOOKUP($W419,margin_ranges!$A$5:$D$10,4,FALSE),$Q419*100)/100,"")</f>
        <v/>
      </c>
      <c r="Y419" s="6">
        <f t="shared" si="21"/>
        <v>149.76255535889999</v>
      </c>
      <c r="Z419" s="6">
        <f>IF($A419="placement",Y419,SUMIF($C$10:$C$6209,$C419,$Y$10:$Y$6209))</f>
        <v>149.76255535889999</v>
      </c>
      <c r="AA419" s="29">
        <f t="shared" si="22"/>
        <v>1.3894482537313513E-2</v>
      </c>
    </row>
    <row r="420" spans="1:27" hidden="1" x14ac:dyDescent="0.3">
      <c r="A420" s="8" t="s">
        <v>17</v>
      </c>
      <c r="B420" s="8" t="s">
        <v>7363</v>
      </c>
      <c r="C420" s="8" t="s">
        <v>7364</v>
      </c>
      <c r="D420" s="8" t="s">
        <v>7653</v>
      </c>
      <c r="E420" s="8" t="s">
        <v>7654</v>
      </c>
      <c r="F420" s="29">
        <v>0.178079378888855</v>
      </c>
      <c r="G420" s="29">
        <v>1</v>
      </c>
      <c r="H420" s="30">
        <v>127.76309999999999</v>
      </c>
      <c r="I420" s="30">
        <v>16.616299999999999</v>
      </c>
      <c r="J420" s="14">
        <v>516</v>
      </c>
      <c r="K420" s="14">
        <v>77</v>
      </c>
      <c r="L420" s="12">
        <v>0.13009999999999999</v>
      </c>
      <c r="M420" s="7">
        <v>1.03416313</v>
      </c>
      <c r="N420" s="31">
        <v>0.85</v>
      </c>
      <c r="O420" s="14">
        <f>IFERROR(VLOOKUP($C420,'site totals'!$J$2:$K$607,2,FALSE),1)</f>
        <v>50070.103799999997</v>
      </c>
      <c r="P420" s="32" t="s">
        <v>91</v>
      </c>
      <c r="Q420" s="12">
        <v>0.1780793789</v>
      </c>
      <c r="R420" s="29">
        <v>0.19</v>
      </c>
      <c r="S420" s="2">
        <f>IF($A420="site","",MIN(VLOOKUP($P420,margin_ranges!$A$5:$D$10,4,FALSE)/100,$Q420))</f>
        <v>0.1780793789</v>
      </c>
      <c r="T420" s="6">
        <f>IF(A420="placement",$J420*MIN($Q420,$S420),"")</f>
        <v>91.888959512400007</v>
      </c>
      <c r="U420" s="6">
        <f>IF($A420="placement",T420,SUMIF($C$10:$C$6209,$C420,$T$10:$T$6209))</f>
        <v>91.888959512400007</v>
      </c>
      <c r="V420" s="34">
        <f t="shared" si="20"/>
        <v>1.4716816172839486E-2</v>
      </c>
      <c r="W420" s="24"/>
      <c r="X420" s="2" t="str">
        <f>IFERROR(MIN(VLOOKUP($W420,margin_ranges!$A$5:$D$10,4,FALSE),$Q420*100)/100,"")</f>
        <v/>
      </c>
      <c r="Y420" s="6">
        <f t="shared" si="21"/>
        <v>91.888959512400007</v>
      </c>
      <c r="Z420" s="6">
        <f>IF($A420="placement",Y420,SUMIF($C$10:$C$6209,$C420,$Y$10:$Y$6209))</f>
        <v>91.888959512400007</v>
      </c>
      <c r="AA420" s="29">
        <f t="shared" si="22"/>
        <v>1.4716816172839486E-2</v>
      </c>
    </row>
    <row r="421" spans="1:27" hidden="1" x14ac:dyDescent="0.3">
      <c r="A421" s="8" t="s">
        <v>17</v>
      </c>
      <c r="B421" s="8" t="s">
        <v>7363</v>
      </c>
      <c r="C421" s="8" t="s">
        <v>7364</v>
      </c>
      <c r="D421" s="8" t="s">
        <v>12137</v>
      </c>
      <c r="E421" s="8" t="s">
        <v>12138</v>
      </c>
      <c r="F421" s="29">
        <v>0.24394413261071099</v>
      </c>
      <c r="G421" s="29">
        <v>1</v>
      </c>
      <c r="H421" s="30">
        <v>58.436799999999998</v>
      </c>
      <c r="I421" s="30">
        <v>16.200199999999999</v>
      </c>
      <c r="J421" s="14">
        <v>643</v>
      </c>
      <c r="K421" s="14">
        <v>151</v>
      </c>
      <c r="L421" s="12">
        <v>0.2772</v>
      </c>
      <c r="M421" s="7">
        <v>1.3226535800000001</v>
      </c>
      <c r="N421" s="31">
        <v>1</v>
      </c>
      <c r="O421" s="14">
        <f>IFERROR(VLOOKUP($C421,'site totals'!$J$2:$K$607,2,FALSE),1)</f>
        <v>50070.103799999997</v>
      </c>
      <c r="P421" s="32" t="s">
        <v>22</v>
      </c>
      <c r="Q421" s="12">
        <v>0.2439441326</v>
      </c>
      <c r="R421" s="29">
        <v>0.25</v>
      </c>
      <c r="S421" s="2">
        <f>IF($A421="site","",MIN(VLOOKUP($P421,margin_ranges!$A$5:$D$10,4,FALSE)/100,$Q421))</f>
        <v>0.2439441326</v>
      </c>
      <c r="T421" s="6">
        <f>IF(A421="placement",$J421*MIN($Q421,$S421),"")</f>
        <v>156.85607726180001</v>
      </c>
      <c r="U421" s="6">
        <f>IF($A421="placement",T421,SUMIF($C$10:$C$6209,$C421,$T$10:$T$6209))</f>
        <v>156.85607726180001</v>
      </c>
      <c r="V421" s="34">
        <f t="shared" si="20"/>
        <v>8.0744898666667009E-3</v>
      </c>
      <c r="W421" s="24"/>
      <c r="X421" s="2" t="str">
        <f>IFERROR(MIN(VLOOKUP($W421,margin_ranges!$A$5:$D$10,4,FALSE),$Q421*100)/100,"")</f>
        <v/>
      </c>
      <c r="Y421" s="6">
        <f t="shared" si="21"/>
        <v>156.85607726180001</v>
      </c>
      <c r="Z421" s="6">
        <f>IF($A421="placement",Y421,SUMIF($C$10:$C$6209,$C421,$Y$10:$Y$6209))</f>
        <v>156.85607726180001</v>
      </c>
      <c r="AA421" s="29">
        <f t="shared" si="22"/>
        <v>8.0744898666667009E-3</v>
      </c>
    </row>
    <row r="422" spans="1:27" hidden="1" x14ac:dyDescent="0.3">
      <c r="A422" s="8" t="s">
        <v>17</v>
      </c>
      <c r="B422" s="8" t="s">
        <v>7363</v>
      </c>
      <c r="C422" s="8" t="s">
        <v>7364</v>
      </c>
      <c r="D422" s="8" t="s">
        <v>12179</v>
      </c>
      <c r="E422" s="8" t="s">
        <v>12180</v>
      </c>
      <c r="F422" s="29">
        <v>0.24888789133914699</v>
      </c>
      <c r="G422" s="29">
        <v>1</v>
      </c>
      <c r="H422" s="30">
        <v>72.387100000000004</v>
      </c>
      <c r="I422" s="30">
        <v>16.278199999999998</v>
      </c>
      <c r="J422" s="14">
        <v>650</v>
      </c>
      <c r="K422" s="14">
        <v>155</v>
      </c>
      <c r="L422" s="12">
        <v>0.22489999999999999</v>
      </c>
      <c r="M422" s="7">
        <v>1.33135918</v>
      </c>
      <c r="N422" s="31">
        <v>1</v>
      </c>
      <c r="O422" s="14">
        <f>IFERROR(VLOOKUP($C422,'site totals'!$J$2:$K$607,2,FALSE),1)</f>
        <v>50070.103799999997</v>
      </c>
      <c r="P422" s="32" t="s">
        <v>22</v>
      </c>
      <c r="Q422" s="12">
        <v>0.2488878913</v>
      </c>
      <c r="R422" s="29">
        <v>0.25</v>
      </c>
      <c r="S422" s="2">
        <f>IF($A422="site","",MIN(VLOOKUP($P422,margin_ranges!$A$5:$D$10,4,FALSE)/100,$Q422))</f>
        <v>0.2488878913</v>
      </c>
      <c r="T422" s="6">
        <f>IF(A422="placement",$J422*MIN($Q422,$S422),"")</f>
        <v>161.77712934499999</v>
      </c>
      <c r="U422" s="6">
        <f>IF($A422="placement",T422,SUMIF($C$10:$C$6209,$C422,$T$10:$T$6209))</f>
        <v>161.77712934499999</v>
      </c>
      <c r="V422" s="34">
        <f t="shared" si="20"/>
        <v>1.4828116000000779E-3</v>
      </c>
      <c r="W422" s="24"/>
      <c r="X422" s="2" t="str">
        <f>IFERROR(MIN(VLOOKUP($W422,margin_ranges!$A$5:$D$10,4,FALSE),$Q422*100)/100,"")</f>
        <v/>
      </c>
      <c r="Y422" s="6">
        <f t="shared" si="21"/>
        <v>161.77712934499999</v>
      </c>
      <c r="Z422" s="6">
        <f>IF($A422="placement",Y422,SUMIF($C$10:$C$6209,$C422,$Y$10:$Y$6209))</f>
        <v>161.77712934499999</v>
      </c>
      <c r="AA422" s="29">
        <f t="shared" si="22"/>
        <v>1.4828116000000779E-3</v>
      </c>
    </row>
    <row r="423" spans="1:27" hidden="1" x14ac:dyDescent="0.3">
      <c r="A423" s="8" t="s">
        <v>17</v>
      </c>
      <c r="B423" s="8" t="s">
        <v>7363</v>
      </c>
      <c r="C423" s="8" t="s">
        <v>7364</v>
      </c>
      <c r="D423" s="8" t="s">
        <v>7685</v>
      </c>
      <c r="E423" s="8" t="s">
        <v>7686</v>
      </c>
      <c r="F423" s="29">
        <v>0.15287436521908701</v>
      </c>
      <c r="G423" s="29">
        <v>1</v>
      </c>
      <c r="H423" s="30">
        <v>91.716899999999995</v>
      </c>
      <c r="I423" s="30">
        <v>10.921900000000001</v>
      </c>
      <c r="J423" s="14">
        <v>677</v>
      </c>
      <c r="K423" s="14">
        <v>103</v>
      </c>
      <c r="L423" s="12">
        <v>0.1191</v>
      </c>
      <c r="M423" s="7">
        <v>2.0658092799999999</v>
      </c>
      <c r="N423" s="31">
        <v>1.75</v>
      </c>
      <c r="O423" s="14">
        <f>IFERROR(VLOOKUP($C423,'site totals'!$J$2:$K$607,2,FALSE),1)</f>
        <v>50070.103799999997</v>
      </c>
      <c r="P423" s="32" t="s">
        <v>22</v>
      </c>
      <c r="Q423" s="12">
        <v>0.1528743652</v>
      </c>
      <c r="R423" s="29">
        <v>0.22</v>
      </c>
      <c r="S423" s="2">
        <f>IF($A423="site","",MIN(VLOOKUP($P423,margin_ranges!$A$5:$D$10,4,FALSE)/100,$Q423))</f>
        <v>0.1528743652</v>
      </c>
      <c r="T423" s="6">
        <f>IF(A423="placement",$J423*MIN($Q423,$S423),"")</f>
        <v>103.4959452404</v>
      </c>
      <c r="U423" s="6">
        <f>IF($A423="placement",T423,SUMIF($C$10:$C$6209,$C423,$T$10:$T$6209))</f>
        <v>103.4959452404</v>
      </c>
      <c r="V423" s="34">
        <f t="shared" si="20"/>
        <v>8.6058506153845915E-2</v>
      </c>
      <c r="W423" s="24"/>
      <c r="X423" s="2" t="str">
        <f>IFERROR(MIN(VLOOKUP($W423,margin_ranges!$A$5:$D$10,4,FALSE),$Q423*100)/100,"")</f>
        <v/>
      </c>
      <c r="Y423" s="6">
        <f t="shared" si="21"/>
        <v>103.4959452404</v>
      </c>
      <c r="Z423" s="6">
        <f>IF($A423="placement",Y423,SUMIF($C$10:$C$6209,$C423,$Y$10:$Y$6209))</f>
        <v>103.4959452404</v>
      </c>
      <c r="AA423" s="29">
        <f t="shared" si="22"/>
        <v>8.6058506153845915E-2</v>
      </c>
    </row>
    <row r="424" spans="1:27" hidden="1" x14ac:dyDescent="0.3">
      <c r="A424" s="8" t="s">
        <v>17</v>
      </c>
      <c r="B424" s="8" t="s">
        <v>7363</v>
      </c>
      <c r="C424" s="8" t="s">
        <v>7364</v>
      </c>
      <c r="D424" s="8" t="s">
        <v>12139</v>
      </c>
      <c r="E424" s="8" t="s">
        <v>12140</v>
      </c>
      <c r="F424" s="29">
        <v>0.231653253380909</v>
      </c>
      <c r="G424" s="29">
        <v>1</v>
      </c>
      <c r="H424" s="30">
        <v>70.447900000000004</v>
      </c>
      <c r="I424" s="30">
        <v>17.936900000000001</v>
      </c>
      <c r="J424" s="14">
        <v>700</v>
      </c>
      <c r="K424" s="14">
        <v>156</v>
      </c>
      <c r="L424" s="12">
        <v>0.25459999999999999</v>
      </c>
      <c r="M424" s="7">
        <v>1.3014957199999999</v>
      </c>
      <c r="N424" s="31">
        <v>1</v>
      </c>
      <c r="O424" s="14">
        <f>IFERROR(VLOOKUP($C424,'site totals'!$J$2:$K$607,2,FALSE),1)</f>
        <v>50070.103799999997</v>
      </c>
      <c r="P424" s="32" t="s">
        <v>22</v>
      </c>
      <c r="Q424" s="12">
        <v>0.23165325340000001</v>
      </c>
      <c r="R424" s="29">
        <v>0.25</v>
      </c>
      <c r="S424" s="2">
        <f>IF($A424="site","",MIN(VLOOKUP($P424,margin_ranges!$A$5:$D$10,4,FALSE)/100,$Q424))</f>
        <v>0.23165325340000001</v>
      </c>
      <c r="T424" s="6">
        <f>IF(A424="placement",$J424*MIN($Q424,$S424),"")</f>
        <v>162.15727738000001</v>
      </c>
      <c r="U424" s="6">
        <f>IF($A424="placement",T424,SUMIF($C$10:$C$6209,$C424,$T$10:$T$6209))</f>
        <v>162.15727738000001</v>
      </c>
      <c r="V424" s="34">
        <f t="shared" si="20"/>
        <v>2.4462328800000099E-2</v>
      </c>
      <c r="W424" s="24"/>
      <c r="X424" s="2" t="str">
        <f>IFERROR(MIN(VLOOKUP($W424,margin_ranges!$A$5:$D$10,4,FALSE),$Q424*100)/100,"")</f>
        <v/>
      </c>
      <c r="Y424" s="6">
        <f t="shared" si="21"/>
        <v>162.15727738000001</v>
      </c>
      <c r="Z424" s="6">
        <f>IF($A424="placement",Y424,SUMIF($C$10:$C$6209,$C424,$Y$10:$Y$6209))</f>
        <v>162.15727738000001</v>
      </c>
      <c r="AA424" s="29">
        <f t="shared" si="22"/>
        <v>2.4462328800000099E-2</v>
      </c>
    </row>
    <row r="425" spans="1:27" hidden="1" x14ac:dyDescent="0.3">
      <c r="A425" s="8" t="s">
        <v>17</v>
      </c>
      <c r="B425" s="8" t="s">
        <v>7363</v>
      </c>
      <c r="C425" s="8" t="s">
        <v>7364</v>
      </c>
      <c r="D425" s="8" t="s">
        <v>12161</v>
      </c>
      <c r="E425" s="8" t="s">
        <v>12162</v>
      </c>
      <c r="F425" s="29">
        <v>0.24644875257089899</v>
      </c>
      <c r="G425" s="29">
        <v>1</v>
      </c>
      <c r="H425" s="30">
        <v>60.471400000000003</v>
      </c>
      <c r="I425" s="30">
        <v>17.6571</v>
      </c>
      <c r="J425" s="14">
        <v>703</v>
      </c>
      <c r="K425" s="14">
        <v>166</v>
      </c>
      <c r="L425" s="12">
        <v>0.29199999999999998</v>
      </c>
      <c r="M425" s="7">
        <v>1.32704976</v>
      </c>
      <c r="N425" s="31">
        <v>1</v>
      </c>
      <c r="O425" s="14">
        <f>IFERROR(VLOOKUP($C425,'site totals'!$J$2:$K$607,2,FALSE),1)</f>
        <v>50070.103799999997</v>
      </c>
      <c r="P425" s="32" t="s">
        <v>22</v>
      </c>
      <c r="Q425" s="12">
        <v>0.24644875259999999</v>
      </c>
      <c r="R425" s="29">
        <v>0.25</v>
      </c>
      <c r="S425" s="2">
        <f>IF($A425="site","",MIN(VLOOKUP($P425,margin_ranges!$A$5:$D$10,4,FALSE)/100,$Q425))</f>
        <v>0.24644875259999999</v>
      </c>
      <c r="T425" s="6">
        <f>IF(A425="placement",$J425*MIN($Q425,$S425),"")</f>
        <v>173.25347307779998</v>
      </c>
      <c r="U425" s="6">
        <f>IF($A425="placement",T425,SUMIF($C$10:$C$6209,$C425,$T$10:$T$6209))</f>
        <v>173.25347307779998</v>
      </c>
      <c r="V425" s="34">
        <f t="shared" si="20"/>
        <v>4.7349965333334243E-3</v>
      </c>
      <c r="W425" s="24"/>
      <c r="X425" s="2" t="str">
        <f>IFERROR(MIN(VLOOKUP($W425,margin_ranges!$A$5:$D$10,4,FALSE),$Q425*100)/100,"")</f>
        <v/>
      </c>
      <c r="Y425" s="6">
        <f t="shared" si="21"/>
        <v>173.25347307779998</v>
      </c>
      <c r="Z425" s="6">
        <f>IF($A425="placement",Y425,SUMIF($C$10:$C$6209,$C425,$Y$10:$Y$6209))</f>
        <v>173.25347307779998</v>
      </c>
      <c r="AA425" s="29">
        <f t="shared" si="22"/>
        <v>4.7349965333334243E-3</v>
      </c>
    </row>
    <row r="426" spans="1:27" hidden="1" x14ac:dyDescent="0.3">
      <c r="A426" s="8" t="s">
        <v>17</v>
      </c>
      <c r="B426" s="8" t="s">
        <v>7363</v>
      </c>
      <c r="C426" s="8" t="s">
        <v>7364</v>
      </c>
      <c r="D426" s="8" t="s">
        <v>12153</v>
      </c>
      <c r="E426" s="8" t="s">
        <v>12154</v>
      </c>
      <c r="F426" s="29">
        <v>0.23214933079712799</v>
      </c>
      <c r="G426" s="29">
        <v>1</v>
      </c>
      <c r="H426" s="30">
        <v>72.490200000000002</v>
      </c>
      <c r="I426" s="30">
        <v>18.6844</v>
      </c>
      <c r="J426" s="14">
        <v>730</v>
      </c>
      <c r="K426" s="14">
        <v>164</v>
      </c>
      <c r="L426" s="12">
        <v>0.25779999999999997</v>
      </c>
      <c r="M426" s="7">
        <v>1.3023365600000001</v>
      </c>
      <c r="N426" s="31">
        <v>1</v>
      </c>
      <c r="O426" s="14">
        <f>IFERROR(VLOOKUP($C426,'site totals'!$J$2:$K$607,2,FALSE),1)</f>
        <v>50070.103799999997</v>
      </c>
      <c r="P426" s="32" t="s">
        <v>22</v>
      </c>
      <c r="Q426" s="12">
        <v>0.2321493308</v>
      </c>
      <c r="R426" s="29">
        <v>0.25</v>
      </c>
      <c r="S426" s="2">
        <f>IF($A426="site","",MIN(VLOOKUP($P426,margin_ranges!$A$5:$D$10,4,FALSE)/100,$Q426))</f>
        <v>0.2321493308</v>
      </c>
      <c r="T426" s="6">
        <f>IF(A426="placement",$J426*MIN($Q426,$S426),"")</f>
        <v>169.46901148399999</v>
      </c>
      <c r="U426" s="6">
        <f>IF($A426="placement",T426,SUMIF($C$10:$C$6209,$C426,$T$10:$T$6209))</f>
        <v>169.46901148399999</v>
      </c>
      <c r="V426" s="34">
        <f t="shared" si="20"/>
        <v>2.3800892266666596E-2</v>
      </c>
      <c r="W426" s="24"/>
      <c r="X426" s="2" t="str">
        <f>IFERROR(MIN(VLOOKUP($W426,margin_ranges!$A$5:$D$10,4,FALSE),$Q426*100)/100,"")</f>
        <v/>
      </c>
      <c r="Y426" s="6">
        <f t="shared" si="21"/>
        <v>169.46901148399999</v>
      </c>
      <c r="Z426" s="6">
        <f>IF($A426="placement",Y426,SUMIF($C$10:$C$6209,$C426,$Y$10:$Y$6209))</f>
        <v>169.46901148399999</v>
      </c>
      <c r="AA426" s="29">
        <f t="shared" si="22"/>
        <v>2.3800892266666596E-2</v>
      </c>
    </row>
    <row r="427" spans="1:27" hidden="1" x14ac:dyDescent="0.3">
      <c r="A427" s="8" t="s">
        <v>17</v>
      </c>
      <c r="B427" s="8" t="s">
        <v>7363</v>
      </c>
      <c r="C427" s="8" t="s">
        <v>7364</v>
      </c>
      <c r="D427" s="8" t="s">
        <v>7591</v>
      </c>
      <c r="E427" s="8" t="s">
        <v>7592</v>
      </c>
      <c r="F427" s="29">
        <v>0.192709863334772</v>
      </c>
      <c r="G427" s="29">
        <v>1</v>
      </c>
      <c r="H427" s="30">
        <v>56.1586</v>
      </c>
      <c r="I427" s="30">
        <v>20.316500000000001</v>
      </c>
      <c r="J427" s="14">
        <v>755</v>
      </c>
      <c r="K427" s="14">
        <v>146</v>
      </c>
      <c r="L427" s="12">
        <v>0.36180000000000001</v>
      </c>
      <c r="M427" s="7">
        <v>1.2387120300000001</v>
      </c>
      <c r="N427" s="31">
        <v>1</v>
      </c>
      <c r="O427" s="14">
        <f>IFERROR(VLOOKUP($C427,'site totals'!$J$2:$K$607,2,FALSE),1)</f>
        <v>50070.103799999997</v>
      </c>
      <c r="P427" s="32" t="s">
        <v>91</v>
      </c>
      <c r="Q427" s="12">
        <v>0.19270986330000001</v>
      </c>
      <c r="R427" s="29">
        <v>0.25</v>
      </c>
      <c r="S427" s="2">
        <f>IF($A427="site","",MIN(VLOOKUP($P427,margin_ranges!$A$5:$D$10,4,FALSE)/100,$Q427))</f>
        <v>0.19270986330000001</v>
      </c>
      <c r="T427" s="6">
        <f>IF(A427="placement",$J427*MIN($Q427,$S427),"")</f>
        <v>145.49594679150002</v>
      </c>
      <c r="U427" s="6">
        <f>IF($A427="placement",T427,SUMIF($C$10:$C$6209,$C427,$T$10:$T$6209))</f>
        <v>145.49594679150002</v>
      </c>
      <c r="V427" s="34">
        <f t="shared" si="20"/>
        <v>7.6386848933333251E-2</v>
      </c>
      <c r="W427" s="24"/>
      <c r="X427" s="2" t="str">
        <f>IFERROR(MIN(VLOOKUP($W427,margin_ranges!$A$5:$D$10,4,FALSE),$Q427*100)/100,"")</f>
        <v/>
      </c>
      <c r="Y427" s="6">
        <f t="shared" si="21"/>
        <v>145.49594679150002</v>
      </c>
      <c r="Z427" s="6">
        <f>IF($A427="placement",Y427,SUMIF($C$10:$C$6209,$C427,$Y$10:$Y$6209))</f>
        <v>145.49594679150002</v>
      </c>
      <c r="AA427" s="29">
        <f t="shared" si="22"/>
        <v>7.6386848933333251E-2</v>
      </c>
    </row>
    <row r="428" spans="1:27" hidden="1" x14ac:dyDescent="0.3">
      <c r="A428" s="8" t="s">
        <v>17</v>
      </c>
      <c r="B428" s="8" t="s">
        <v>7363</v>
      </c>
      <c r="C428" s="8" t="s">
        <v>7364</v>
      </c>
      <c r="D428" s="8" t="s">
        <v>12173</v>
      </c>
      <c r="E428" s="8" t="s">
        <v>12174</v>
      </c>
      <c r="F428" s="29">
        <v>0.24510287085823601</v>
      </c>
      <c r="G428" s="29">
        <v>1</v>
      </c>
      <c r="H428" s="30">
        <v>70.987200000000001</v>
      </c>
      <c r="I428" s="30">
        <v>19.562899999999999</v>
      </c>
      <c r="J428" s="14">
        <v>777</v>
      </c>
      <c r="K428" s="14">
        <v>184</v>
      </c>
      <c r="L428" s="12">
        <v>0.27560000000000001</v>
      </c>
      <c r="M428" s="7">
        <v>1.3246838000000001</v>
      </c>
      <c r="N428" s="31">
        <v>1</v>
      </c>
      <c r="O428" s="14">
        <f>IFERROR(VLOOKUP($C428,'site totals'!$J$2:$K$607,2,FALSE),1)</f>
        <v>50070.103799999997</v>
      </c>
      <c r="P428" s="32" t="s">
        <v>22</v>
      </c>
      <c r="Q428" s="12">
        <v>0.24510287089999999</v>
      </c>
      <c r="R428" s="29">
        <v>0.25</v>
      </c>
      <c r="S428" s="2">
        <f>IF($A428="site","",MIN(VLOOKUP($P428,margin_ranges!$A$5:$D$10,4,FALSE)/100,$Q428))</f>
        <v>0.24510287089999999</v>
      </c>
      <c r="T428" s="6">
        <f>IF(A428="placement",$J428*MIN($Q428,$S428),"")</f>
        <v>190.44493068929998</v>
      </c>
      <c r="U428" s="6">
        <f>IF($A428="placement",T428,SUMIF($C$10:$C$6209,$C428,$T$10:$T$6209))</f>
        <v>190.44493068929998</v>
      </c>
      <c r="V428" s="34">
        <f t="shared" si="20"/>
        <v>6.5295054666667518E-3</v>
      </c>
      <c r="W428" s="24"/>
      <c r="X428" s="2" t="str">
        <f>IFERROR(MIN(VLOOKUP($W428,margin_ranges!$A$5:$D$10,4,FALSE),$Q428*100)/100,"")</f>
        <v/>
      </c>
      <c r="Y428" s="6">
        <f t="shared" si="21"/>
        <v>190.44493068929998</v>
      </c>
      <c r="Z428" s="6">
        <f>IF($A428="placement",Y428,SUMIF($C$10:$C$6209,$C428,$Y$10:$Y$6209))</f>
        <v>190.44493068929998</v>
      </c>
      <c r="AA428" s="17">
        <f t="shared" si="22"/>
        <v>6.5295054666667518E-3</v>
      </c>
    </row>
    <row r="429" spans="1:27" hidden="1" x14ac:dyDescent="0.3">
      <c r="A429" s="8" t="s">
        <v>17</v>
      </c>
      <c r="B429" s="8" t="s">
        <v>7363</v>
      </c>
      <c r="C429" s="8" t="s">
        <v>7364</v>
      </c>
      <c r="D429" s="8" t="s">
        <v>7689</v>
      </c>
      <c r="E429" s="8" t="s">
        <v>7690</v>
      </c>
      <c r="F429" s="29">
        <v>0.19858220910601701</v>
      </c>
      <c r="G429" s="29">
        <v>1</v>
      </c>
      <c r="H429" s="30">
        <v>741.31010000000003</v>
      </c>
      <c r="I429" s="30">
        <v>21.775400000000001</v>
      </c>
      <c r="J429" s="14">
        <v>815</v>
      </c>
      <c r="K429" s="14">
        <v>162</v>
      </c>
      <c r="L429" s="12">
        <v>2.9399999999999999E-2</v>
      </c>
      <c r="M429" s="7">
        <v>1.2477886199999999</v>
      </c>
      <c r="N429" s="31">
        <v>1</v>
      </c>
      <c r="O429" s="14">
        <f>IFERROR(VLOOKUP($C429,'site totals'!$J$2:$K$607,2,FALSE),1)</f>
        <v>50070.103799999997</v>
      </c>
      <c r="P429" s="32" t="s">
        <v>22</v>
      </c>
      <c r="Q429" s="12">
        <v>0.19858220909999999</v>
      </c>
      <c r="R429" s="29">
        <v>0.24</v>
      </c>
      <c r="S429" s="2">
        <f>IF($A429="site","",MIN(VLOOKUP($P429,margin_ranges!$A$5:$D$10,4,FALSE)/100,$Q429))</f>
        <v>0.19858220909999999</v>
      </c>
      <c r="T429" s="6">
        <f>IF(A429="placement",$J429*MIN($Q429,$S429),"")</f>
        <v>161.84450041649998</v>
      </c>
      <c r="U429" s="6">
        <f>IF($A429="placement",T429,SUMIF($C$10:$C$6209,$C429,$T$10:$T$6209))</f>
        <v>161.84450041649998</v>
      </c>
      <c r="V429" s="34">
        <f t="shared" si="20"/>
        <v>5.4497093289473719E-2</v>
      </c>
      <c r="W429" s="24"/>
      <c r="X429" s="2" t="str">
        <f>IFERROR(MIN(VLOOKUP($W429,margin_ranges!$A$5:$D$10,4,FALSE),$Q429*100)/100,"")</f>
        <v/>
      </c>
      <c r="Y429" s="6">
        <f t="shared" si="21"/>
        <v>161.84450041649998</v>
      </c>
      <c r="Z429" s="6">
        <f>IF($A429="placement",Y429,SUMIF($C$10:$C$6209,$C429,$Y$10:$Y$6209))</f>
        <v>161.84450041649998</v>
      </c>
      <c r="AA429" s="29">
        <f t="shared" si="22"/>
        <v>5.4497093289473719E-2</v>
      </c>
    </row>
    <row r="430" spans="1:27" hidden="1" x14ac:dyDescent="0.3">
      <c r="A430" s="8" t="s">
        <v>17</v>
      </c>
      <c r="B430" s="8" t="s">
        <v>7363</v>
      </c>
      <c r="C430" s="8" t="s">
        <v>7364</v>
      </c>
      <c r="D430" s="8" t="s">
        <v>7553</v>
      </c>
      <c r="E430" s="8" t="s">
        <v>7554</v>
      </c>
      <c r="F430" s="29">
        <v>0.20098100009325401</v>
      </c>
      <c r="G430" s="29">
        <v>1</v>
      </c>
      <c r="H430" s="30">
        <v>171.82400000000001</v>
      </c>
      <c r="I430" s="30">
        <v>29.682500000000001</v>
      </c>
      <c r="J430" s="14">
        <v>892</v>
      </c>
      <c r="K430" s="14">
        <v>179</v>
      </c>
      <c r="L430" s="12">
        <v>0.17269999999999999</v>
      </c>
      <c r="M430" s="7">
        <v>1.0012277599999999</v>
      </c>
      <c r="N430" s="31">
        <v>0.8</v>
      </c>
      <c r="O430" s="14">
        <f>IFERROR(VLOOKUP($C430,'site totals'!$J$2:$K$607,2,FALSE),1)</f>
        <v>50070.103799999997</v>
      </c>
      <c r="P430" s="32" t="s">
        <v>22</v>
      </c>
      <c r="Q430" s="12">
        <v>0.2009810001</v>
      </c>
      <c r="R430" s="29">
        <v>0.23</v>
      </c>
      <c r="S430" s="2">
        <f>IF($A430="site","",MIN(VLOOKUP($P430,margin_ranges!$A$5:$D$10,4,FALSE)/100,$Q430))</f>
        <v>0.2009810001</v>
      </c>
      <c r="T430" s="6">
        <f>IF(A430="placement",$J430*MIN($Q430,$S430),"")</f>
        <v>179.27505208919999</v>
      </c>
      <c r="U430" s="6">
        <f>IF($A430="placement",T430,SUMIF($C$10:$C$6209,$C430,$T$10:$T$6209))</f>
        <v>179.27505208919999</v>
      </c>
      <c r="V430" s="34">
        <f t="shared" si="20"/>
        <v>3.768701285714271E-2</v>
      </c>
      <c r="W430" s="24"/>
      <c r="X430" s="2" t="str">
        <f>IFERROR(MIN(VLOOKUP($W430,margin_ranges!$A$5:$D$10,4,FALSE),$Q430*100)/100,"")</f>
        <v/>
      </c>
      <c r="Y430" s="6">
        <f t="shared" si="21"/>
        <v>179.27505208919999</v>
      </c>
      <c r="Z430" s="6">
        <f>IF($A430="placement",Y430,SUMIF($C$10:$C$6209,$C430,$Y$10:$Y$6209))</f>
        <v>179.27505208919999</v>
      </c>
      <c r="AA430" s="29">
        <f t="shared" si="22"/>
        <v>3.768701285714271E-2</v>
      </c>
    </row>
    <row r="431" spans="1:27" hidden="1" x14ac:dyDescent="0.3">
      <c r="A431" s="8" t="s">
        <v>17</v>
      </c>
      <c r="B431" s="8" t="s">
        <v>7363</v>
      </c>
      <c r="C431" s="8" t="s">
        <v>7364</v>
      </c>
      <c r="D431" s="8" t="s">
        <v>7613</v>
      </c>
      <c r="E431" s="8" t="s">
        <v>7614</v>
      </c>
      <c r="F431" s="29">
        <v>9.4952421084675206E-2</v>
      </c>
      <c r="G431" s="29">
        <v>1</v>
      </c>
      <c r="H431" s="30">
        <v>189.66890000000001</v>
      </c>
      <c r="I431" s="30">
        <v>36.696199999999997</v>
      </c>
      <c r="J431" s="14">
        <v>912</v>
      </c>
      <c r="K431" s="14">
        <v>73</v>
      </c>
      <c r="L431" s="12">
        <v>0.19350000000000001</v>
      </c>
      <c r="M431" s="7">
        <v>0.82868571000000002</v>
      </c>
      <c r="N431" s="31">
        <v>0.75</v>
      </c>
      <c r="O431" s="14">
        <f>IFERROR(VLOOKUP($C431,'site totals'!$J$2:$K$607,2,FALSE),1)</f>
        <v>50070.103799999997</v>
      </c>
      <c r="P431" s="32" t="s">
        <v>91</v>
      </c>
      <c r="Q431" s="12">
        <v>9.4952421100000003E-2</v>
      </c>
      <c r="R431" s="29">
        <v>0.2</v>
      </c>
      <c r="S431" s="2">
        <f>IF($A431="site","",MIN(VLOOKUP($P431,margin_ranges!$A$5:$D$10,4,FALSE)/100,$Q431))</f>
        <v>9.4952421100000003E-2</v>
      </c>
      <c r="T431" s="6">
        <f>IF(A431="placement",$J431*MIN($Q431,$S431),"")</f>
        <v>86.596608043200007</v>
      </c>
      <c r="U431" s="6">
        <f>IF($A431="placement",T431,SUMIF($C$10:$C$6209,$C431,$T$10:$T$6209))</f>
        <v>86.596608043200007</v>
      </c>
      <c r="V431" s="34">
        <f t="shared" si="20"/>
        <v>0.13130947362500001</v>
      </c>
      <c r="W431" s="24"/>
      <c r="X431" s="2" t="str">
        <f>IFERROR(MIN(VLOOKUP($W431,margin_ranges!$A$5:$D$10,4,FALSE),$Q431*100)/100,"")</f>
        <v/>
      </c>
      <c r="Y431" s="6">
        <f t="shared" si="21"/>
        <v>86.596608043200007</v>
      </c>
      <c r="Z431" s="6">
        <f>IF($A431="placement",Y431,SUMIF($C$10:$C$6209,$C431,$Y$10:$Y$6209))</f>
        <v>86.596608043200007</v>
      </c>
      <c r="AA431" s="29">
        <f t="shared" si="22"/>
        <v>0.13130947362500001</v>
      </c>
    </row>
    <row r="432" spans="1:27" hidden="1" x14ac:dyDescent="0.3">
      <c r="A432" s="8" t="s">
        <v>17</v>
      </c>
      <c r="B432" s="8" t="s">
        <v>7363</v>
      </c>
      <c r="C432" s="8" t="s">
        <v>7364</v>
      </c>
      <c r="D432" s="8" t="s">
        <v>7535</v>
      </c>
      <c r="E432" s="8" t="s">
        <v>7536</v>
      </c>
      <c r="F432" s="29">
        <v>0.28462422643455698</v>
      </c>
      <c r="G432" s="29">
        <v>1</v>
      </c>
      <c r="H432" s="30">
        <v>62.311199999999999</v>
      </c>
      <c r="I432" s="30">
        <v>23.063300000000002</v>
      </c>
      <c r="J432" s="14">
        <v>967</v>
      </c>
      <c r="K432" s="14">
        <v>236</v>
      </c>
      <c r="L432" s="12">
        <v>0.37009999999999998</v>
      </c>
      <c r="M432" s="7">
        <v>1.39786674</v>
      </c>
      <c r="N432" s="31">
        <v>1</v>
      </c>
      <c r="O432" s="14">
        <f>IFERROR(VLOOKUP($C432,'site totals'!$J$2:$K$607,2,FALSE),1)</f>
        <v>50070.103799999997</v>
      </c>
      <c r="P432" s="32" t="s">
        <v>22</v>
      </c>
      <c r="Q432" s="12">
        <v>0.28462422640000001</v>
      </c>
      <c r="R432" s="29">
        <v>0.28999999999999998</v>
      </c>
      <c r="S432" s="2">
        <f>IF($A432="site","",MIN(VLOOKUP($P432,margin_ranges!$A$5:$D$10,4,FALSE)/100,$Q432))</f>
        <v>0.28462422640000001</v>
      </c>
      <c r="T432" s="6">
        <f>IF(A432="placement",$J432*MIN($Q432,$S432),"")</f>
        <v>275.23162692880004</v>
      </c>
      <c r="U432" s="6">
        <f>IF($A432="placement",T432,SUMIF($C$10:$C$6209,$C432,$T$10:$T$6209))</f>
        <v>275.23162692880004</v>
      </c>
      <c r="V432" s="34">
        <f t="shared" si="20"/>
        <v>7.5715121126760376E-3</v>
      </c>
      <c r="W432" s="24"/>
      <c r="X432" s="2" t="str">
        <f>IFERROR(MIN(VLOOKUP($W432,margin_ranges!$A$5:$D$10,4,FALSE),$Q432*100)/100,"")</f>
        <v/>
      </c>
      <c r="Y432" s="6">
        <f t="shared" si="21"/>
        <v>275.23162692880004</v>
      </c>
      <c r="Z432" s="6">
        <f>IF($A432="placement",Y432,SUMIF($C$10:$C$6209,$C432,$Y$10:$Y$6209))</f>
        <v>275.23162692880004</v>
      </c>
      <c r="AA432" s="29">
        <f t="shared" si="22"/>
        <v>7.5715121126760376E-3</v>
      </c>
    </row>
    <row r="433" spans="1:27" hidden="1" x14ac:dyDescent="0.3">
      <c r="A433" s="8" t="s">
        <v>17</v>
      </c>
      <c r="B433" s="8" t="s">
        <v>7363</v>
      </c>
      <c r="C433" s="8" t="s">
        <v>7364</v>
      </c>
      <c r="D433" s="8" t="s">
        <v>7501</v>
      </c>
      <c r="E433" s="8" t="s">
        <v>7502</v>
      </c>
      <c r="F433" s="29">
        <v>0.23308316269076401</v>
      </c>
      <c r="G433" s="29">
        <v>1</v>
      </c>
      <c r="H433" s="30">
        <v>205.99209999999999</v>
      </c>
      <c r="I433" s="30">
        <v>31.8446</v>
      </c>
      <c r="J433" s="14">
        <v>997</v>
      </c>
      <c r="K433" s="14">
        <v>233</v>
      </c>
      <c r="L433" s="12">
        <v>0.15459999999999999</v>
      </c>
      <c r="M433" s="7">
        <v>1.04313788</v>
      </c>
      <c r="N433" s="31">
        <v>0.8</v>
      </c>
      <c r="O433" s="14">
        <f>IFERROR(VLOOKUP($C433,'site totals'!$J$2:$K$607,2,FALSE),1)</f>
        <v>50070.103799999997</v>
      </c>
      <c r="P433" s="32" t="s">
        <v>22</v>
      </c>
      <c r="Q433" s="12">
        <v>0.23308316270000001</v>
      </c>
      <c r="R433" s="29">
        <v>0.28000000000000003</v>
      </c>
      <c r="S433" s="2">
        <f>IF($A433="site","",MIN(VLOOKUP($P433,margin_ranges!$A$5:$D$10,4,FALSE)/100,$Q433))</f>
        <v>0.23308316270000001</v>
      </c>
      <c r="T433" s="6">
        <f>IF(A433="placement",$J433*MIN($Q433,$S433),"")</f>
        <v>232.38391321190002</v>
      </c>
      <c r="U433" s="6">
        <f>IF($A433="placement",T433,SUMIF($C$10:$C$6209,$C433,$T$10:$T$6209))</f>
        <v>232.38391321190002</v>
      </c>
      <c r="V433" s="34">
        <f t="shared" si="20"/>
        <v>6.5162274027777967E-2</v>
      </c>
      <c r="W433" s="24"/>
      <c r="X433" s="2" t="str">
        <f>IFERROR(MIN(VLOOKUP($W433,margin_ranges!$A$5:$D$10,4,FALSE),$Q433*100)/100,"")</f>
        <v/>
      </c>
      <c r="Y433" s="6">
        <f t="shared" si="21"/>
        <v>232.38391321190002</v>
      </c>
      <c r="Z433" s="6">
        <f>IF($A433="placement",Y433,SUMIF($C$10:$C$6209,$C433,$Y$10:$Y$6209))</f>
        <v>232.38391321190002</v>
      </c>
      <c r="AA433" s="29">
        <f t="shared" si="22"/>
        <v>6.5162274027777967E-2</v>
      </c>
    </row>
    <row r="434" spans="1:27" hidden="1" x14ac:dyDescent="0.3">
      <c r="A434" s="8" t="s">
        <v>17</v>
      </c>
      <c r="B434" s="8" t="s">
        <v>7363</v>
      </c>
      <c r="C434" s="8" t="s">
        <v>7364</v>
      </c>
      <c r="D434" s="8" t="s">
        <v>7399</v>
      </c>
      <c r="E434" s="8" t="s">
        <v>7400</v>
      </c>
      <c r="F434" s="29">
        <v>0.189692726547669</v>
      </c>
      <c r="G434" s="29">
        <v>1</v>
      </c>
      <c r="H434" s="30">
        <v>404.29059999999998</v>
      </c>
      <c r="I434" s="30">
        <v>30.235499999999998</v>
      </c>
      <c r="J434" s="14">
        <v>1399</v>
      </c>
      <c r="K434" s="14">
        <v>224</v>
      </c>
      <c r="L434" s="12">
        <v>7.4800000000000005E-2</v>
      </c>
      <c r="M434" s="7">
        <v>1.5426246800000001</v>
      </c>
      <c r="N434" s="31">
        <v>1.25</v>
      </c>
      <c r="O434" s="14">
        <f>IFERROR(VLOOKUP($C434,'site totals'!$J$2:$K$607,2,FALSE),1)</f>
        <v>50070.103799999997</v>
      </c>
      <c r="P434" s="32" t="s">
        <v>91</v>
      </c>
      <c r="Q434" s="12">
        <v>0.18969272649999999</v>
      </c>
      <c r="R434" s="29">
        <v>0.19</v>
      </c>
      <c r="S434" s="2">
        <f>IF($A434="site","",MIN(VLOOKUP($P434,margin_ranges!$A$5:$D$10,4,FALSE)/100,$Q434))</f>
        <v>0.18969272649999999</v>
      </c>
      <c r="T434" s="6">
        <f>IF(A434="placement",$J434*MIN($Q434,$S434),"")</f>
        <v>265.3801243735</v>
      </c>
      <c r="U434" s="6">
        <f>IF($A434="placement",T434,SUMIF($C$10:$C$6209,$C434,$T$10:$T$6209))</f>
        <v>265.3801243735</v>
      </c>
      <c r="V434" s="34">
        <f t="shared" si="20"/>
        <v>3.7935000000000052E-4</v>
      </c>
      <c r="W434" s="24"/>
      <c r="X434" s="2" t="str">
        <f>IFERROR(MIN(VLOOKUP($W434,margin_ranges!$A$5:$D$10,4,FALSE),$Q434*100)/100,"")</f>
        <v/>
      </c>
      <c r="Y434" s="6">
        <f t="shared" si="21"/>
        <v>265.3801243735</v>
      </c>
      <c r="Z434" s="6">
        <f>IF($A434="placement",Y434,SUMIF($C$10:$C$6209,$C434,$Y$10:$Y$6209))</f>
        <v>265.3801243735</v>
      </c>
      <c r="AA434" s="29">
        <f t="shared" si="22"/>
        <v>3.7935000000000052E-4</v>
      </c>
    </row>
    <row r="435" spans="1:27" hidden="1" x14ac:dyDescent="0.3">
      <c r="A435" s="8" t="s">
        <v>17</v>
      </c>
      <c r="B435" s="8" t="s">
        <v>7363</v>
      </c>
      <c r="C435" s="8" t="s">
        <v>7364</v>
      </c>
      <c r="D435" s="8" t="s">
        <v>7617</v>
      </c>
      <c r="E435" s="8" t="s">
        <v>7618</v>
      </c>
      <c r="F435" s="29">
        <v>0.13577155016503101</v>
      </c>
      <c r="G435" s="29">
        <v>1</v>
      </c>
      <c r="H435" s="30">
        <v>423.55540000000002</v>
      </c>
      <c r="I435" s="30">
        <v>34.951599999999999</v>
      </c>
      <c r="J435" s="14">
        <v>1517</v>
      </c>
      <c r="K435" s="14">
        <v>205</v>
      </c>
      <c r="L435" s="12">
        <v>8.2500000000000004E-2</v>
      </c>
      <c r="M435" s="7">
        <v>1.44637682</v>
      </c>
      <c r="N435" s="31">
        <v>1.25</v>
      </c>
      <c r="O435" s="14">
        <f>IFERROR(VLOOKUP($C435,'site totals'!$J$2:$K$607,2,FALSE),1)</f>
        <v>50070.103799999997</v>
      </c>
      <c r="P435" s="32" t="s">
        <v>91</v>
      </c>
      <c r="Q435" s="12">
        <v>0.13577155020000001</v>
      </c>
      <c r="R435" s="29">
        <v>0.15</v>
      </c>
      <c r="S435" s="2">
        <f>IF($A435="site","",MIN(VLOOKUP($P435,margin_ranges!$A$5:$D$10,4,FALSE)/100,$Q435))</f>
        <v>0.13577155020000001</v>
      </c>
      <c r="T435" s="6">
        <f>IF(A435="placement",$J435*MIN($Q435,$S435),"")</f>
        <v>205.96544165340001</v>
      </c>
      <c r="U435" s="6">
        <f>IF($A435="placement",T435,SUMIF($C$10:$C$6209,$C435,$T$10:$T$6209))</f>
        <v>205.96544165340001</v>
      </c>
      <c r="V435" s="34">
        <f t="shared" si="20"/>
        <v>1.6739352705882338E-2</v>
      </c>
      <c r="W435" s="24"/>
      <c r="X435" s="2" t="str">
        <f>IFERROR(MIN(VLOOKUP($W435,margin_ranges!$A$5:$D$10,4,FALSE),$Q435*100)/100,"")</f>
        <v/>
      </c>
      <c r="Y435" s="6">
        <f t="shared" si="21"/>
        <v>205.96544165340001</v>
      </c>
      <c r="Z435" s="6">
        <f>IF($A435="placement",Y435,SUMIF($C$10:$C$6209,$C435,$Y$10:$Y$6209))</f>
        <v>205.96544165340001</v>
      </c>
      <c r="AA435" s="29">
        <f t="shared" si="22"/>
        <v>1.6739352705882338E-2</v>
      </c>
    </row>
    <row r="436" spans="1:27" hidden="1" x14ac:dyDescent="0.3">
      <c r="A436" s="8" t="s">
        <v>17</v>
      </c>
      <c r="B436" s="8" t="s">
        <v>7363</v>
      </c>
      <c r="C436" s="8" t="s">
        <v>7364</v>
      </c>
      <c r="D436" s="8" t="s">
        <v>7497</v>
      </c>
      <c r="E436" s="8" t="s">
        <v>7498</v>
      </c>
      <c r="F436" s="29">
        <v>0.17845592876018801</v>
      </c>
      <c r="G436" s="29">
        <v>1</v>
      </c>
      <c r="H436" s="30">
        <v>283.06299999999999</v>
      </c>
      <c r="I436" s="30">
        <v>51.680599999999998</v>
      </c>
      <c r="J436" s="14">
        <v>2359</v>
      </c>
      <c r="K436" s="14">
        <v>357</v>
      </c>
      <c r="L436" s="12">
        <v>0.18260000000000001</v>
      </c>
      <c r="M436" s="7">
        <v>1.52152519</v>
      </c>
      <c r="N436" s="31">
        <v>1.25</v>
      </c>
      <c r="O436" s="14">
        <f>IFERROR(VLOOKUP($C436,'site totals'!$J$2:$K$607,2,FALSE),1)</f>
        <v>50070.103799999997</v>
      </c>
      <c r="P436" s="32" t="s">
        <v>91</v>
      </c>
      <c r="Q436" s="12">
        <v>0.1784559288</v>
      </c>
      <c r="R436" s="29">
        <v>0.19</v>
      </c>
      <c r="S436" s="2">
        <f>IF($A436="site","",MIN(VLOOKUP($P436,margin_ranges!$A$5:$D$10,4,FALSE)/100,$Q436))</f>
        <v>0.1784559288</v>
      </c>
      <c r="T436" s="6">
        <f>IF(A436="placement",$J436*MIN($Q436,$S436),"")</f>
        <v>420.9775360392</v>
      </c>
      <c r="U436" s="6">
        <f>IF($A436="placement",T436,SUMIF($C$10:$C$6209,$C436,$T$10:$T$6209))</f>
        <v>420.9775360392</v>
      </c>
      <c r="V436" s="34">
        <f t="shared" si="20"/>
        <v>1.4251939753086251E-2</v>
      </c>
      <c r="W436" s="24"/>
      <c r="X436" s="2" t="str">
        <f>IFERROR(MIN(VLOOKUP($W436,margin_ranges!$A$5:$D$10,4,FALSE),$Q436*100)/100,"")</f>
        <v/>
      </c>
      <c r="Y436" s="6">
        <f t="shared" si="21"/>
        <v>420.9775360392</v>
      </c>
      <c r="Z436" s="6">
        <f>IF($A436="placement",Y436,SUMIF($C$10:$C$6209,$C436,$Y$10:$Y$6209))</f>
        <v>420.9775360392</v>
      </c>
      <c r="AA436" s="29">
        <f t="shared" si="22"/>
        <v>1.4251939753086251E-2</v>
      </c>
    </row>
    <row r="437" spans="1:27" hidden="1" x14ac:dyDescent="0.3">
      <c r="A437" s="8" t="s">
        <v>17</v>
      </c>
      <c r="B437" s="8" t="s">
        <v>7363</v>
      </c>
      <c r="C437" s="8" t="s">
        <v>7364</v>
      </c>
      <c r="D437" s="33" t="s">
        <v>7381</v>
      </c>
      <c r="E437" s="8" t="s">
        <v>7382</v>
      </c>
      <c r="F437" s="29">
        <v>0.21096039603247099</v>
      </c>
      <c r="G437" s="29">
        <v>1</v>
      </c>
      <c r="H437" s="30">
        <v>500.20909999999998</v>
      </c>
      <c r="I437" s="30">
        <v>50.068100000000001</v>
      </c>
      <c r="J437" s="14">
        <v>2380</v>
      </c>
      <c r="K437" s="14">
        <v>500</v>
      </c>
      <c r="L437" s="12">
        <v>0.10009999999999999</v>
      </c>
      <c r="M437" s="7">
        <v>1.5842043800000001</v>
      </c>
      <c r="N437" s="31">
        <v>1.25</v>
      </c>
      <c r="O437" s="14">
        <f>IFERROR(VLOOKUP($C437,'site totals'!$J$2:$K$607,2,FALSE),1)</f>
        <v>50070.103799999997</v>
      </c>
      <c r="P437" s="32" t="s">
        <v>22</v>
      </c>
      <c r="Q437" s="12">
        <v>0.21096039599999999</v>
      </c>
      <c r="R437" s="29">
        <v>0.28000000000000003</v>
      </c>
      <c r="S437" s="2">
        <f>IF($A437="site","",MIN(VLOOKUP($P437,margin_ranges!$A$5:$D$10,4,FALSE)/100,$Q437))</f>
        <v>0.21096039599999999</v>
      </c>
      <c r="T437" s="6">
        <f>IF(A437="placement",$J437*MIN($Q437,$S437),"")</f>
        <v>502.08574247999996</v>
      </c>
      <c r="U437" s="6">
        <f>IF($A437="placement",T437,SUMIF($C$10:$C$6209,$C437,$T$10:$T$6209))</f>
        <v>502.08574247999996</v>
      </c>
      <c r="V437" s="34">
        <f t="shared" si="20"/>
        <v>9.5888338888888924E-2</v>
      </c>
      <c r="W437" s="24"/>
      <c r="X437" s="2" t="str">
        <f>IFERROR(MIN(VLOOKUP($W437,margin_ranges!$A$5:$D$10,4,FALSE),$Q437*100)/100,"")</f>
        <v/>
      </c>
      <c r="Y437" s="6">
        <f t="shared" si="21"/>
        <v>502.08574247999996</v>
      </c>
      <c r="Z437" s="6">
        <f>IF($A437="placement",Y437,SUMIF($C$10:$C$6209,$C437,$Y$10:$Y$6209))</f>
        <v>502.08574247999996</v>
      </c>
      <c r="AA437" s="29">
        <f t="shared" si="22"/>
        <v>9.5888338888888924E-2</v>
      </c>
    </row>
    <row r="438" spans="1:27" hidden="1" x14ac:dyDescent="0.3">
      <c r="A438" s="8" t="s">
        <v>17</v>
      </c>
      <c r="B438" s="8" t="s">
        <v>7363</v>
      </c>
      <c r="C438" s="8" t="s">
        <v>7364</v>
      </c>
      <c r="D438" s="8" t="s">
        <v>7675</v>
      </c>
      <c r="E438" s="8" t="s">
        <v>7676</v>
      </c>
      <c r="F438" s="29">
        <v>0.20832454709599699</v>
      </c>
      <c r="G438" s="29">
        <v>1</v>
      </c>
      <c r="H438" s="30">
        <v>512.61419999999998</v>
      </c>
      <c r="I438" s="30">
        <v>67.492199999999997</v>
      </c>
      <c r="J438" s="14">
        <v>3197</v>
      </c>
      <c r="K438" s="14">
        <v>657</v>
      </c>
      <c r="L438" s="12">
        <v>0.13170000000000001</v>
      </c>
      <c r="M438" s="7">
        <v>1.57892984</v>
      </c>
      <c r="N438" s="31">
        <v>1.25</v>
      </c>
      <c r="O438" s="14">
        <f>IFERROR(VLOOKUP($C438,'site totals'!$J$2:$K$607,2,FALSE),1)</f>
        <v>50070.103799999997</v>
      </c>
      <c r="P438" s="32" t="s">
        <v>22</v>
      </c>
      <c r="Q438" s="12">
        <v>0.20832454710000001</v>
      </c>
      <c r="R438" s="29">
        <v>0.27</v>
      </c>
      <c r="S438" s="2">
        <f>IF($A438="site","",MIN(VLOOKUP($P438,margin_ranges!$A$5:$D$10,4,FALSE)/100,$Q438))</f>
        <v>0.20832454710000001</v>
      </c>
      <c r="T438" s="6">
        <f>IF(A438="placement",$J438*MIN($Q438,$S438),"")</f>
        <v>666.0135770787</v>
      </c>
      <c r="U438" s="6">
        <f>IF($A438="placement",T438,SUMIF($C$10:$C$6209,$C438,$T$10:$T$6209))</f>
        <v>666.0135770787</v>
      </c>
      <c r="V438" s="34">
        <f t="shared" si="20"/>
        <v>8.4486921780821955E-2</v>
      </c>
      <c r="W438" s="24"/>
      <c r="X438" s="2" t="str">
        <f>IFERROR(MIN(VLOOKUP($W438,margin_ranges!$A$5:$D$10,4,FALSE),$Q438*100)/100,"")</f>
        <v/>
      </c>
      <c r="Y438" s="6">
        <f t="shared" si="21"/>
        <v>666.0135770787</v>
      </c>
      <c r="Z438" s="6">
        <f>IF($A438="placement",Y438,SUMIF($C$10:$C$6209,$C438,$Y$10:$Y$6209))</f>
        <v>666.0135770787</v>
      </c>
      <c r="AA438" s="29">
        <f t="shared" si="22"/>
        <v>8.4486921780821955E-2</v>
      </c>
    </row>
    <row r="439" spans="1:27" hidden="1" x14ac:dyDescent="0.3">
      <c r="A439" s="8" t="s">
        <v>17</v>
      </c>
      <c r="B439" s="8" t="s">
        <v>7363</v>
      </c>
      <c r="C439" s="8" t="s">
        <v>7364</v>
      </c>
      <c r="D439" s="8" t="s">
        <v>7693</v>
      </c>
      <c r="E439" s="8" t="s">
        <v>7694</v>
      </c>
      <c r="F439" s="29">
        <v>0.183479066600026</v>
      </c>
      <c r="G439" s="29">
        <v>1</v>
      </c>
      <c r="H439" s="30">
        <v>449.53370000000001</v>
      </c>
      <c r="I439" s="30">
        <v>87.808899999999994</v>
      </c>
      <c r="J439" s="14">
        <v>4033</v>
      </c>
      <c r="K439" s="14">
        <v>740</v>
      </c>
      <c r="L439" s="12">
        <v>0.1953</v>
      </c>
      <c r="M439" s="7">
        <v>1.5308854300000001</v>
      </c>
      <c r="N439" s="31">
        <v>1.25</v>
      </c>
      <c r="O439" s="14">
        <f>IFERROR(VLOOKUP($C439,'site totals'!$J$2:$K$607,2,FALSE),1)</f>
        <v>50070.103799999997</v>
      </c>
      <c r="P439" s="32" t="s">
        <v>161</v>
      </c>
      <c r="Q439" s="12">
        <v>0.18347906659999999</v>
      </c>
      <c r="R439" s="29">
        <v>0.25</v>
      </c>
      <c r="S439" s="2">
        <f>IF($A439="site","",MIN(VLOOKUP($P439,margin_ranges!$A$5:$D$10,4,FALSE)/100,$Q439))</f>
        <v>0.18347906659999999</v>
      </c>
      <c r="T439" s="6">
        <f>IF(A439="placement",$J439*MIN($Q439,$S439),"")</f>
        <v>739.9710755978</v>
      </c>
      <c r="U439" s="6">
        <f>IF($A439="placement",T439,SUMIF($C$10:$C$6209,$C439,$T$10:$T$6209))</f>
        <v>739.9710755978</v>
      </c>
      <c r="V439" s="34">
        <f t="shared" si="20"/>
        <v>8.8694577866666791E-2</v>
      </c>
      <c r="W439" s="24"/>
      <c r="X439" s="2" t="str">
        <f>IFERROR(MIN(VLOOKUP($W439,margin_ranges!$A$5:$D$10,4,FALSE),$Q439*100)/100,"")</f>
        <v/>
      </c>
      <c r="Y439" s="6">
        <f t="shared" si="21"/>
        <v>739.9710755978</v>
      </c>
      <c r="Z439" s="6">
        <f>IF($A439="placement",Y439,SUMIF($C$10:$C$6209,$C439,$Y$10:$Y$6209))</f>
        <v>739.9710755978</v>
      </c>
      <c r="AA439" s="29">
        <f t="shared" si="22"/>
        <v>8.8694577866666791E-2</v>
      </c>
    </row>
    <row r="440" spans="1:27" hidden="1" x14ac:dyDescent="0.3">
      <c r="A440" s="8" t="s">
        <v>17</v>
      </c>
      <c r="B440" s="8" t="s">
        <v>7363</v>
      </c>
      <c r="C440" s="8" t="s">
        <v>7364</v>
      </c>
      <c r="D440" s="8" t="s">
        <v>7597</v>
      </c>
      <c r="E440" s="8" t="s">
        <v>7598</v>
      </c>
      <c r="F440" s="29">
        <v>0.19514215536239701</v>
      </c>
      <c r="G440" s="29">
        <v>1</v>
      </c>
      <c r="H440" s="30">
        <v>1479.8351</v>
      </c>
      <c r="I440" s="30">
        <v>161.25360000000001</v>
      </c>
      <c r="J440" s="14">
        <v>6011</v>
      </c>
      <c r="K440" s="14">
        <v>1173</v>
      </c>
      <c r="L440" s="12">
        <v>0.109</v>
      </c>
      <c r="M440" s="7">
        <v>1.2424554299999999</v>
      </c>
      <c r="N440" s="31">
        <v>1</v>
      </c>
      <c r="O440" s="14">
        <f>IFERROR(VLOOKUP($C440,'site totals'!$J$2:$K$607,2,FALSE),1)</f>
        <v>50070.103799999997</v>
      </c>
      <c r="P440" s="32" t="s">
        <v>22</v>
      </c>
      <c r="Q440" s="12">
        <v>0.19514215539999999</v>
      </c>
      <c r="R440" s="29">
        <v>0.23</v>
      </c>
      <c r="S440" s="2">
        <f>IF($A440="site","",MIN(VLOOKUP($P440,margin_ranges!$A$5:$D$10,4,FALSE)/100,$Q440))</f>
        <v>0.19514215539999999</v>
      </c>
      <c r="T440" s="6">
        <f>IF(A440="placement",$J440*MIN($Q440,$S440),"")</f>
        <v>1172.9994961093998</v>
      </c>
      <c r="U440" s="6">
        <f>IF($A440="placement",T440,SUMIF($C$10:$C$6209,$C440,$T$10:$T$6209))</f>
        <v>1172.9994961093998</v>
      </c>
      <c r="V440" s="34">
        <f t="shared" si="20"/>
        <v>4.5269928051947961E-2</v>
      </c>
      <c r="W440" s="24"/>
      <c r="X440" s="2" t="str">
        <f>IFERROR(MIN(VLOOKUP($W440,margin_ranges!$A$5:$D$10,4,FALSE),$Q440*100)/100,"")</f>
        <v/>
      </c>
      <c r="Y440" s="6">
        <f t="shared" si="21"/>
        <v>1172.9994961093998</v>
      </c>
      <c r="Z440" s="6">
        <f>IF($A440="placement",Y440,SUMIF($C$10:$C$6209,$C440,$Y$10:$Y$6209))</f>
        <v>1172.9994961093998</v>
      </c>
      <c r="AA440" s="29">
        <f t="shared" si="22"/>
        <v>4.5269928051947961E-2</v>
      </c>
    </row>
    <row r="441" spans="1:27" hidden="1" x14ac:dyDescent="0.3">
      <c r="A441" s="8" t="s">
        <v>17</v>
      </c>
      <c r="B441" s="8" t="s">
        <v>7363</v>
      </c>
      <c r="C441" s="8" t="s">
        <v>7364</v>
      </c>
      <c r="D441" s="8" t="s">
        <v>7567</v>
      </c>
      <c r="E441" s="8" t="s">
        <v>7568</v>
      </c>
      <c r="F441" s="29">
        <v>0.29898394458331701</v>
      </c>
      <c r="G441" s="29">
        <v>0</v>
      </c>
      <c r="H441" s="30">
        <v>7.7564000000000002</v>
      </c>
      <c r="I441" s="30">
        <v>2.5164</v>
      </c>
      <c r="J441" s="14">
        <v>86</v>
      </c>
      <c r="K441" s="14">
        <v>26</v>
      </c>
      <c r="L441" s="12">
        <v>0.32440000000000002</v>
      </c>
      <c r="M441" s="7">
        <v>1.1412006800000001</v>
      </c>
      <c r="N441" s="31">
        <v>0.8</v>
      </c>
      <c r="O441" s="14">
        <f>IFERROR(VLOOKUP($C441,'site totals'!$J$2:$K$607,2,FALSE),1)</f>
        <v>50070.103799999997</v>
      </c>
      <c r="P441" s="32" t="s">
        <v>22</v>
      </c>
      <c r="Q441" s="12">
        <v>0.2989839446</v>
      </c>
      <c r="R441" s="29">
        <v>0.34</v>
      </c>
      <c r="S441" s="2">
        <f>IF($A441="site","",MIN(VLOOKUP($P441,margin_ranges!$A$5:$D$10,4,FALSE)/100,$Q441))</f>
        <v>0.29749999999999999</v>
      </c>
      <c r="T441" s="6">
        <f>IF(A441="placement",$J441*MIN($Q441,$S441),"")</f>
        <v>25.584999999999997</v>
      </c>
      <c r="U441" s="6">
        <f>IF($A441="placement",T441,SUMIF($C$10:$C$6209,$C441,$T$10:$T$6209))</f>
        <v>25.584999999999997</v>
      </c>
      <c r="V441" s="34">
        <f t="shared" si="20"/>
        <v>6.439393939393967E-2</v>
      </c>
      <c r="W441" s="24"/>
      <c r="X441" s="2" t="str">
        <f>IFERROR(MIN(VLOOKUP($W441,margin_ranges!$A$5:$D$10,4,FALSE),$Q441*100)/100,"")</f>
        <v/>
      </c>
      <c r="Y441" s="6">
        <f t="shared" si="21"/>
        <v>25.584999999999997</v>
      </c>
      <c r="Z441" s="6">
        <f>IF($A441="placement",Y441,SUMIF($C$10:$C$6209,$C441,$Y$10:$Y$6209))</f>
        <v>25.584999999999997</v>
      </c>
      <c r="AA441" s="29">
        <f t="shared" si="22"/>
        <v>6.439393939393967E-2</v>
      </c>
    </row>
    <row r="442" spans="1:27" hidden="1" x14ac:dyDescent="0.3">
      <c r="A442" s="8" t="s">
        <v>17</v>
      </c>
      <c r="B442" s="8" t="s">
        <v>7363</v>
      </c>
      <c r="C442" s="8" t="s">
        <v>7364</v>
      </c>
      <c r="D442" s="8" t="s">
        <v>12147</v>
      </c>
      <c r="E442" s="8" t="s">
        <v>12148</v>
      </c>
      <c r="F442" s="29">
        <v>0.3</v>
      </c>
      <c r="G442" s="29">
        <v>0</v>
      </c>
      <c r="H442" s="30">
        <v>2.2210999999999999</v>
      </c>
      <c r="I442" s="30">
        <v>0.49159999999999998</v>
      </c>
      <c r="J442" s="14">
        <v>9</v>
      </c>
      <c r="K442" s="14">
        <v>3</v>
      </c>
      <c r="L442" s="12">
        <v>0.22140000000000001</v>
      </c>
      <c r="M442" s="7">
        <v>0.62445154999999997</v>
      </c>
      <c r="N442" s="31">
        <v>0.4</v>
      </c>
      <c r="O442" s="14">
        <f>IFERROR(VLOOKUP($C442,'site totals'!$J$2:$K$607,2,FALSE),1)</f>
        <v>50070.103799999997</v>
      </c>
      <c r="P442" s="32" t="s">
        <v>91</v>
      </c>
      <c r="Q442" s="12">
        <v>0.35943789120000003</v>
      </c>
      <c r="R442" s="29">
        <v>0.3</v>
      </c>
      <c r="S442" s="2">
        <f>IF($A442="site","",MIN(VLOOKUP($P442,margin_ranges!$A$5:$D$10,4,FALSE)/100,$Q442))</f>
        <v>0.29749999999999999</v>
      </c>
      <c r="T442" s="6">
        <f>IF(A442="placement",$J442*MIN($Q442,$S442),"")</f>
        <v>2.6774999999999998</v>
      </c>
      <c r="U442" s="6">
        <f>IF($A442="placement",T442,SUMIF($C$10:$C$6209,$C442,$T$10:$T$6209))</f>
        <v>2.6774999999999998</v>
      </c>
      <c r="V442" s="34">
        <f t="shared" si="20"/>
        <v>3.5714285714285587E-3</v>
      </c>
      <c r="W442" s="24"/>
      <c r="X442" s="2" t="str">
        <f>IFERROR(MIN(VLOOKUP($W442,margin_ranges!$A$5:$D$10,4,FALSE),$Q442*100)/100,"")</f>
        <v/>
      </c>
      <c r="Y442" s="6">
        <f t="shared" si="21"/>
        <v>2.6774999999999998</v>
      </c>
      <c r="Z442" s="6">
        <f>IF($A442="placement",Y442,SUMIF($C$10:$C$6209,$C442,$Y$10:$Y$6209))</f>
        <v>2.6774999999999998</v>
      </c>
      <c r="AA442" s="29">
        <f t="shared" si="22"/>
        <v>3.5714285714285587E-3</v>
      </c>
    </row>
    <row r="443" spans="1:27" hidden="1" x14ac:dyDescent="0.3">
      <c r="A443" s="8" t="s">
        <v>17</v>
      </c>
      <c r="B443" s="8" t="s">
        <v>7363</v>
      </c>
      <c r="C443" s="8" t="s">
        <v>7364</v>
      </c>
      <c r="D443" s="8" t="s">
        <v>7589</v>
      </c>
      <c r="E443" s="8" t="s">
        <v>7590</v>
      </c>
      <c r="F443" s="29">
        <v>0.3</v>
      </c>
      <c r="G443" s="29">
        <v>0</v>
      </c>
      <c r="H443" s="30">
        <v>2.0049000000000001</v>
      </c>
      <c r="I443" s="30">
        <v>0.53859999999999997</v>
      </c>
      <c r="J443" s="14">
        <v>26</v>
      </c>
      <c r="K443" s="14">
        <v>8</v>
      </c>
      <c r="L443" s="12">
        <v>0.26869999999999999</v>
      </c>
      <c r="M443" s="7">
        <v>1.61702692</v>
      </c>
      <c r="N443" s="31">
        <v>1</v>
      </c>
      <c r="O443" s="14">
        <f>IFERROR(VLOOKUP($C443,'site totals'!$J$2:$K$607,2,FALSE),1)</f>
        <v>50070.103799999997</v>
      </c>
      <c r="P443" s="32" t="s">
        <v>91</v>
      </c>
      <c r="Q443" s="12">
        <v>0.38158110550000002</v>
      </c>
      <c r="R443" s="29">
        <v>0.3</v>
      </c>
      <c r="S443" s="2">
        <f>IF($A443="site","",MIN(VLOOKUP($P443,margin_ranges!$A$5:$D$10,4,FALSE)/100,$Q443))</f>
        <v>0.29749999999999999</v>
      </c>
      <c r="T443" s="6">
        <f>IF(A443="placement",$J443*MIN($Q443,$S443),"")</f>
        <v>7.7349999999999994</v>
      </c>
      <c r="U443" s="6">
        <f>IF($A443="placement",T443,SUMIF($C$10:$C$6209,$C443,$T$10:$T$6209))</f>
        <v>7.7349999999999994</v>
      </c>
      <c r="V443" s="34">
        <f t="shared" si="20"/>
        <v>3.5714285714285587E-3</v>
      </c>
      <c r="W443" s="24"/>
      <c r="X443" s="2" t="str">
        <f>IFERROR(MIN(VLOOKUP($W443,margin_ranges!$A$5:$D$10,4,FALSE),$Q443*100)/100,"")</f>
        <v/>
      </c>
      <c r="Y443" s="6">
        <f t="shared" si="21"/>
        <v>7.7349999999999994</v>
      </c>
      <c r="Z443" s="6">
        <f>IF($A443="placement",Y443,SUMIF($C$10:$C$6209,$C443,$Y$10:$Y$6209))</f>
        <v>7.7349999999999994</v>
      </c>
      <c r="AA443" s="29">
        <f t="shared" si="22"/>
        <v>3.5714285714285587E-3</v>
      </c>
    </row>
    <row r="444" spans="1:27" hidden="1" x14ac:dyDescent="0.3">
      <c r="A444" s="8" t="s">
        <v>17</v>
      </c>
      <c r="B444" s="8" t="s">
        <v>7363</v>
      </c>
      <c r="C444" s="8" t="s">
        <v>7364</v>
      </c>
      <c r="D444" s="8" t="s">
        <v>7601</v>
      </c>
      <c r="E444" s="8" t="s">
        <v>7602</v>
      </c>
      <c r="F444" s="29">
        <v>0.3</v>
      </c>
      <c r="G444" s="29">
        <v>0</v>
      </c>
      <c r="H444" s="30">
        <v>6.8532999999999999</v>
      </c>
      <c r="I444" s="30">
        <v>2.2563</v>
      </c>
      <c r="J444" s="14">
        <v>49</v>
      </c>
      <c r="K444" s="14">
        <v>15</v>
      </c>
      <c r="L444" s="12">
        <v>0.32919999999999999</v>
      </c>
      <c r="M444" s="7">
        <v>0.72872926000000005</v>
      </c>
      <c r="N444" s="31">
        <v>0.45</v>
      </c>
      <c r="O444" s="14">
        <f>IFERROR(VLOOKUP($C444,'site totals'!$J$2:$K$607,2,FALSE),1)</f>
        <v>50070.103799999997</v>
      </c>
      <c r="P444" s="32" t="s">
        <v>91</v>
      </c>
      <c r="Q444" s="12">
        <v>0.38248671760000003</v>
      </c>
      <c r="R444" s="29">
        <v>0.3</v>
      </c>
      <c r="S444" s="2">
        <f>IF($A444="site","",MIN(VLOOKUP($P444,margin_ranges!$A$5:$D$10,4,FALSE)/100,$Q444))</f>
        <v>0.29749999999999999</v>
      </c>
      <c r="T444" s="6">
        <f>IF(A444="placement",$J444*MIN($Q444,$S444),"")</f>
        <v>14.577499999999999</v>
      </c>
      <c r="U444" s="6">
        <f>IF($A444="placement",T444,SUMIF($C$10:$C$6209,$C444,$T$10:$T$6209))</f>
        <v>14.577499999999999</v>
      </c>
      <c r="V444" s="34">
        <f t="shared" si="20"/>
        <v>3.5714285714285587E-3</v>
      </c>
      <c r="W444" s="24"/>
      <c r="X444" s="2" t="str">
        <f>IFERROR(MIN(VLOOKUP($W444,margin_ranges!$A$5:$D$10,4,FALSE),$Q444*100)/100,"")</f>
        <v/>
      </c>
      <c r="Y444" s="6">
        <f t="shared" si="21"/>
        <v>14.577499999999999</v>
      </c>
      <c r="Z444" s="6">
        <f>IF($A444="placement",Y444,SUMIF($C$10:$C$6209,$C444,$Y$10:$Y$6209))</f>
        <v>14.577499999999999</v>
      </c>
      <c r="AA444" s="29">
        <f t="shared" si="22"/>
        <v>3.5714285714285587E-3</v>
      </c>
    </row>
    <row r="445" spans="1:27" hidden="1" x14ac:dyDescent="0.3">
      <c r="A445" s="8" t="s">
        <v>17</v>
      </c>
      <c r="B445" s="8" t="s">
        <v>7363</v>
      </c>
      <c r="C445" s="8" t="s">
        <v>7364</v>
      </c>
      <c r="D445" s="8" t="s">
        <v>7603</v>
      </c>
      <c r="E445" s="8" t="s">
        <v>7604</v>
      </c>
      <c r="F445" s="29">
        <v>0.3</v>
      </c>
      <c r="G445" s="29">
        <v>0</v>
      </c>
      <c r="H445" s="30">
        <v>26.385899999999999</v>
      </c>
      <c r="I445" s="30">
        <v>15.485300000000001</v>
      </c>
      <c r="J445" s="14">
        <v>317</v>
      </c>
      <c r="K445" s="14">
        <v>95</v>
      </c>
      <c r="L445" s="12">
        <v>0.58689999999999998</v>
      </c>
      <c r="M445" s="7">
        <v>0.68322693000000001</v>
      </c>
      <c r="N445" s="31">
        <v>0.4</v>
      </c>
      <c r="O445" s="14">
        <f>IFERROR(VLOOKUP($C445,'site totals'!$J$2:$K$607,2,FALSE),1)</f>
        <v>50070.103799999997</v>
      </c>
      <c r="P445" s="32" t="s">
        <v>91</v>
      </c>
      <c r="Q445" s="12">
        <v>0.4145429873</v>
      </c>
      <c r="R445" s="29">
        <v>0.3</v>
      </c>
      <c r="S445" s="2">
        <f>IF($A445="site","",MIN(VLOOKUP($P445,margin_ranges!$A$5:$D$10,4,FALSE)/100,$Q445))</f>
        <v>0.29749999999999999</v>
      </c>
      <c r="T445" s="6">
        <f>IF(A445="placement",$J445*MIN($Q445,$S445),"")</f>
        <v>94.30749999999999</v>
      </c>
      <c r="U445" s="6">
        <f>IF($A445="placement",T445,SUMIF($C$10:$C$6209,$C445,$T$10:$T$6209))</f>
        <v>94.30749999999999</v>
      </c>
      <c r="V445" s="34">
        <f t="shared" si="20"/>
        <v>3.5714285714285587E-3</v>
      </c>
      <c r="W445" s="24"/>
      <c r="X445" s="2" t="str">
        <f>IFERROR(MIN(VLOOKUP($W445,margin_ranges!$A$5:$D$10,4,FALSE),$Q445*100)/100,"")</f>
        <v/>
      </c>
      <c r="Y445" s="6">
        <f t="shared" si="21"/>
        <v>94.30749999999999</v>
      </c>
      <c r="Z445" s="6">
        <f>IF($A445="placement",Y445,SUMIF($C$10:$C$6209,$C445,$Y$10:$Y$6209))</f>
        <v>94.30749999999999</v>
      </c>
      <c r="AA445" s="29">
        <f t="shared" si="22"/>
        <v>3.5714285714285587E-3</v>
      </c>
    </row>
    <row r="446" spans="1:27" hidden="1" x14ac:dyDescent="0.3">
      <c r="A446" s="8" t="s">
        <v>17</v>
      </c>
      <c r="B446" s="8" t="s">
        <v>7363</v>
      </c>
      <c r="C446" s="8" t="s">
        <v>7364</v>
      </c>
      <c r="D446" s="8" t="s">
        <v>7517</v>
      </c>
      <c r="E446" s="8" t="s">
        <v>7518</v>
      </c>
      <c r="F446" s="29">
        <v>0.3</v>
      </c>
      <c r="G446" s="29">
        <v>0</v>
      </c>
      <c r="H446" s="30">
        <v>5.0486000000000004</v>
      </c>
      <c r="I446" s="30">
        <v>1.5361</v>
      </c>
      <c r="J446" s="14">
        <v>33</v>
      </c>
      <c r="K446" s="14">
        <v>10</v>
      </c>
      <c r="L446" s="12">
        <v>0.30430000000000001</v>
      </c>
      <c r="M446" s="7">
        <v>0.72120803</v>
      </c>
      <c r="N446" s="31">
        <v>0.5</v>
      </c>
      <c r="O446" s="14">
        <f>IFERROR(VLOOKUP($C446,'site totals'!$J$2:$K$607,2,FALSE),1)</f>
        <v>50070.103799999997</v>
      </c>
      <c r="P446" s="32" t="s">
        <v>91</v>
      </c>
      <c r="Q446" s="12">
        <v>0.30671876110000001</v>
      </c>
      <c r="R446" s="29">
        <v>0.3</v>
      </c>
      <c r="S446" s="2">
        <f>IF($A446="site","",MIN(VLOOKUP($P446,margin_ranges!$A$5:$D$10,4,FALSE)/100,$Q446))</f>
        <v>0.29749999999999999</v>
      </c>
      <c r="T446" s="6">
        <f>IF(A446="placement",$J446*MIN($Q446,$S446),"")</f>
        <v>9.817499999999999</v>
      </c>
      <c r="U446" s="6">
        <f>IF($A446="placement",T446,SUMIF($C$10:$C$6209,$C446,$T$10:$T$6209))</f>
        <v>9.817499999999999</v>
      </c>
      <c r="V446" s="34">
        <f t="shared" si="20"/>
        <v>3.5714285714287808E-3</v>
      </c>
      <c r="W446" s="24"/>
      <c r="X446" s="2" t="str">
        <f>IFERROR(MIN(VLOOKUP($W446,margin_ranges!$A$5:$D$10,4,FALSE),$Q446*100)/100,"")</f>
        <v/>
      </c>
      <c r="Y446" s="6">
        <f t="shared" si="21"/>
        <v>9.817499999999999</v>
      </c>
      <c r="Z446" s="6">
        <f>IF($A446="placement",Y446,SUMIF($C$10:$C$6209,$C446,$Y$10:$Y$6209))</f>
        <v>9.817499999999999</v>
      </c>
      <c r="AA446" s="29">
        <f t="shared" si="22"/>
        <v>3.5714285714287808E-3</v>
      </c>
    </row>
    <row r="447" spans="1:27" hidden="1" x14ac:dyDescent="0.3">
      <c r="A447" s="8" t="s">
        <v>17</v>
      </c>
      <c r="B447" s="8" t="s">
        <v>7363</v>
      </c>
      <c r="C447" s="8" t="s">
        <v>7364</v>
      </c>
      <c r="D447" s="8" t="s">
        <v>7555</v>
      </c>
      <c r="E447" s="8" t="s">
        <v>7556</v>
      </c>
      <c r="F447" s="29">
        <v>0.3</v>
      </c>
      <c r="G447" s="29">
        <v>0</v>
      </c>
      <c r="H447" s="30">
        <v>3.6391</v>
      </c>
      <c r="I447" s="30">
        <v>1.8261000000000001</v>
      </c>
      <c r="J447" s="14">
        <v>81</v>
      </c>
      <c r="K447" s="14">
        <v>24</v>
      </c>
      <c r="L447" s="12">
        <v>0.50180000000000002</v>
      </c>
      <c r="M447" s="7">
        <v>1.4811390099999999</v>
      </c>
      <c r="N447" s="31">
        <v>1</v>
      </c>
      <c r="O447" s="14">
        <f>IFERROR(VLOOKUP($C447,'site totals'!$J$2:$K$607,2,FALSE),1)</f>
        <v>50070.103799999997</v>
      </c>
      <c r="P447" s="32" t="s">
        <v>91</v>
      </c>
      <c r="Q447" s="12">
        <v>0.3248439266</v>
      </c>
      <c r="R447" s="29">
        <v>0.3</v>
      </c>
      <c r="S447" s="2">
        <f>IF($A447="site","",MIN(VLOOKUP($P447,margin_ranges!$A$5:$D$10,4,FALSE)/100,$Q447))</f>
        <v>0.29749999999999999</v>
      </c>
      <c r="T447" s="6">
        <f>IF(A447="placement",$J447*MIN($Q447,$S447),"")</f>
        <v>24.0975</v>
      </c>
      <c r="U447" s="6">
        <f>IF($A447="placement",T447,SUMIF($C$10:$C$6209,$C447,$T$10:$T$6209))</f>
        <v>24.0975</v>
      </c>
      <c r="V447" s="34">
        <f t="shared" si="20"/>
        <v>3.5714285714287808E-3</v>
      </c>
      <c r="W447" s="24"/>
      <c r="X447" s="2" t="str">
        <f>IFERROR(MIN(VLOOKUP($W447,margin_ranges!$A$5:$D$10,4,FALSE),$Q447*100)/100,"")</f>
        <v/>
      </c>
      <c r="Y447" s="6">
        <f t="shared" si="21"/>
        <v>24.0975</v>
      </c>
      <c r="Z447" s="6">
        <f>IF($A447="placement",Y447,SUMIF($C$10:$C$6209,$C447,$Y$10:$Y$6209))</f>
        <v>24.0975</v>
      </c>
      <c r="AA447" s="29">
        <f t="shared" si="22"/>
        <v>3.5714285714287808E-3</v>
      </c>
    </row>
    <row r="448" spans="1:27" hidden="1" x14ac:dyDescent="0.3">
      <c r="A448" s="8" t="s">
        <v>17</v>
      </c>
      <c r="B448" s="8" t="s">
        <v>7363</v>
      </c>
      <c r="C448" s="8" t="s">
        <v>7364</v>
      </c>
      <c r="D448" s="8" t="s">
        <v>7519</v>
      </c>
      <c r="E448" s="8" t="s">
        <v>7520</v>
      </c>
      <c r="F448" s="29">
        <v>0.3</v>
      </c>
      <c r="G448" s="29">
        <v>0</v>
      </c>
      <c r="H448" s="30">
        <v>13.036099999999999</v>
      </c>
      <c r="I448" s="30">
        <v>2.9980000000000002</v>
      </c>
      <c r="J448" s="14">
        <v>91</v>
      </c>
      <c r="K448" s="14">
        <v>27</v>
      </c>
      <c r="L448" s="12">
        <v>0.23</v>
      </c>
      <c r="M448" s="7">
        <v>1.0105213</v>
      </c>
      <c r="N448" s="31">
        <v>0.6</v>
      </c>
      <c r="O448" s="14">
        <f>IFERROR(VLOOKUP($C448,'site totals'!$J$2:$K$607,2,FALSE),1)</f>
        <v>50070.103799999997</v>
      </c>
      <c r="P448" s="32" t="s">
        <v>91</v>
      </c>
      <c r="Q448" s="12">
        <v>0.40624705280000001</v>
      </c>
      <c r="R448" s="29">
        <v>0.3</v>
      </c>
      <c r="S448" s="2">
        <f>IF($A448="site","",MIN(VLOOKUP($P448,margin_ranges!$A$5:$D$10,4,FALSE)/100,$Q448))</f>
        <v>0.29749999999999999</v>
      </c>
      <c r="T448" s="6">
        <f>IF(A448="placement",$J448*MIN($Q448,$S448),"")</f>
        <v>27.072499999999998</v>
      </c>
      <c r="U448" s="6">
        <f>IF($A448="placement",T448,SUMIF($C$10:$C$6209,$C448,$T$10:$T$6209))</f>
        <v>27.072499999999998</v>
      </c>
      <c r="V448" s="34">
        <f t="shared" si="20"/>
        <v>3.5714285714287808E-3</v>
      </c>
      <c r="W448" s="24"/>
      <c r="X448" s="2" t="str">
        <f>IFERROR(MIN(VLOOKUP($W448,margin_ranges!$A$5:$D$10,4,FALSE),$Q448*100)/100,"")</f>
        <v/>
      </c>
      <c r="Y448" s="6">
        <f t="shared" si="21"/>
        <v>27.072499999999998</v>
      </c>
      <c r="Z448" s="6">
        <f>IF($A448="placement",Y448,SUMIF($C$10:$C$6209,$C448,$Y$10:$Y$6209))</f>
        <v>27.072499999999998</v>
      </c>
      <c r="AA448" s="29">
        <f t="shared" si="22"/>
        <v>3.5714285714287808E-3</v>
      </c>
    </row>
    <row r="449" spans="1:27" hidden="1" x14ac:dyDescent="0.3">
      <c r="A449" s="8" t="s">
        <v>17</v>
      </c>
      <c r="B449" s="8" t="s">
        <v>7363</v>
      </c>
      <c r="C449" s="8" t="s">
        <v>7364</v>
      </c>
      <c r="D449" s="8" t="s">
        <v>7449</v>
      </c>
      <c r="E449" s="8" t="s">
        <v>7450</v>
      </c>
      <c r="F449" s="29">
        <v>0.3</v>
      </c>
      <c r="G449" s="29">
        <v>0</v>
      </c>
      <c r="H449" s="30">
        <v>11.5322</v>
      </c>
      <c r="I449" s="30">
        <v>4.8761000000000001</v>
      </c>
      <c r="J449" s="14">
        <v>107</v>
      </c>
      <c r="K449" s="14">
        <v>32</v>
      </c>
      <c r="L449" s="12">
        <v>0.42280000000000001</v>
      </c>
      <c r="M449" s="7">
        <v>0.72887674999999996</v>
      </c>
      <c r="N449" s="31">
        <v>0.5</v>
      </c>
      <c r="O449" s="14">
        <f>IFERROR(VLOOKUP($C449,'site totals'!$J$2:$K$607,2,FALSE),1)</f>
        <v>50070.103799999997</v>
      </c>
      <c r="P449" s="32" t="s">
        <v>91</v>
      </c>
      <c r="Q449" s="12">
        <v>0.31401296290000003</v>
      </c>
      <c r="R449" s="29">
        <v>0.3</v>
      </c>
      <c r="S449" s="2">
        <f>IF($A449="site","",MIN(VLOOKUP($P449,margin_ranges!$A$5:$D$10,4,FALSE)/100,$Q449))</f>
        <v>0.29749999999999999</v>
      </c>
      <c r="T449" s="6">
        <f>IF(A449="placement",$J449*MIN($Q449,$S449),"")</f>
        <v>31.8325</v>
      </c>
      <c r="U449" s="6">
        <f>IF($A449="placement",T449,SUMIF($C$10:$C$6209,$C449,$T$10:$T$6209))</f>
        <v>31.8325</v>
      </c>
      <c r="V449" s="34">
        <f t="shared" si="20"/>
        <v>3.5714285714287808E-3</v>
      </c>
      <c r="W449" s="24"/>
      <c r="X449" s="2" t="str">
        <f>IFERROR(MIN(VLOOKUP($W449,margin_ranges!$A$5:$D$10,4,FALSE),$Q449*100)/100,"")</f>
        <v/>
      </c>
      <c r="Y449" s="6">
        <f t="shared" si="21"/>
        <v>31.8325</v>
      </c>
      <c r="Z449" s="6">
        <f>IF($A449="placement",Y449,SUMIF($C$10:$C$6209,$C449,$Y$10:$Y$6209))</f>
        <v>31.8325</v>
      </c>
      <c r="AA449" s="29">
        <f t="shared" si="22"/>
        <v>3.5714285714287808E-3</v>
      </c>
    </row>
    <row r="450" spans="1:27" hidden="1" x14ac:dyDescent="0.3">
      <c r="A450" s="8" t="s">
        <v>17</v>
      </c>
      <c r="B450" s="8" t="s">
        <v>7363</v>
      </c>
      <c r="C450" s="8" t="s">
        <v>7364</v>
      </c>
      <c r="D450" s="8" t="s">
        <v>7671</v>
      </c>
      <c r="E450" s="8" t="s">
        <v>7672</v>
      </c>
      <c r="F450" s="29">
        <v>0.3</v>
      </c>
      <c r="G450" s="29">
        <v>0</v>
      </c>
      <c r="H450" s="30">
        <v>34.869</v>
      </c>
      <c r="I450" s="30">
        <v>10.049899999999999</v>
      </c>
      <c r="J450" s="14">
        <v>139</v>
      </c>
      <c r="K450" s="14">
        <v>42</v>
      </c>
      <c r="L450" s="12">
        <v>0.28820000000000001</v>
      </c>
      <c r="M450" s="7">
        <v>0.46130221999999999</v>
      </c>
      <c r="N450" s="31">
        <v>0.25</v>
      </c>
      <c r="O450" s="14">
        <f>IFERROR(VLOOKUP($C450,'site totals'!$J$2:$K$607,2,FALSE),1)</f>
        <v>50070.103799999997</v>
      </c>
      <c r="P450" s="32" t="s">
        <v>91</v>
      </c>
      <c r="Q450" s="12">
        <v>0.45805593770000003</v>
      </c>
      <c r="R450" s="29">
        <v>0.3</v>
      </c>
      <c r="S450" s="2">
        <f>IF($A450="site","",MIN(VLOOKUP($P450,margin_ranges!$A$5:$D$10,4,FALSE)/100,$Q450))</f>
        <v>0.29749999999999999</v>
      </c>
      <c r="T450" s="6">
        <f>IF(A450="placement",$J450*MIN($Q450,$S450),"")</f>
        <v>41.352499999999999</v>
      </c>
      <c r="U450" s="6">
        <f>IF($A450="placement",T450,SUMIF($C$10:$C$6209,$C450,$T$10:$T$6209))</f>
        <v>41.352499999999999</v>
      </c>
      <c r="V450" s="34">
        <f t="shared" si="20"/>
        <v>3.5714285714287808E-3</v>
      </c>
      <c r="W450" s="24"/>
      <c r="X450" s="2" t="str">
        <f>IFERROR(MIN(VLOOKUP($W450,margin_ranges!$A$5:$D$10,4,FALSE),$Q450*100)/100,"")</f>
        <v/>
      </c>
      <c r="Y450" s="6">
        <f t="shared" si="21"/>
        <v>41.352499999999999</v>
      </c>
      <c r="Z450" s="6">
        <f>IF($A450="placement",Y450,SUMIF($C$10:$C$6209,$C450,$Y$10:$Y$6209))</f>
        <v>41.352499999999999</v>
      </c>
      <c r="AA450" s="29">
        <f t="shared" si="22"/>
        <v>3.5714285714287808E-3</v>
      </c>
    </row>
    <row r="451" spans="1:27" hidden="1" x14ac:dyDescent="0.3">
      <c r="A451" s="8" t="s">
        <v>17</v>
      </c>
      <c r="B451" s="8" t="s">
        <v>7363</v>
      </c>
      <c r="C451" s="8" t="s">
        <v>7364</v>
      </c>
      <c r="D451" s="8" t="s">
        <v>7681</v>
      </c>
      <c r="E451" s="8" t="s">
        <v>7682</v>
      </c>
      <c r="F451" s="29">
        <v>0.3</v>
      </c>
      <c r="G451" s="29">
        <v>0</v>
      </c>
      <c r="H451" s="30">
        <v>7.1878000000000002</v>
      </c>
      <c r="I451" s="30">
        <v>4.0507</v>
      </c>
      <c r="J451" s="14">
        <v>180</v>
      </c>
      <c r="K451" s="14">
        <v>54</v>
      </c>
      <c r="L451" s="12">
        <v>0.56359999999999999</v>
      </c>
      <c r="M451" s="7">
        <v>1.4845776799999999</v>
      </c>
      <c r="N451" s="31">
        <v>1</v>
      </c>
      <c r="O451" s="14">
        <f>IFERROR(VLOOKUP($C451,'site totals'!$J$2:$K$607,2,FALSE),1)</f>
        <v>50070.103799999997</v>
      </c>
      <c r="P451" s="32" t="s">
        <v>91</v>
      </c>
      <c r="Q451" s="12">
        <v>0.3264077615</v>
      </c>
      <c r="R451" s="29">
        <v>0.3</v>
      </c>
      <c r="S451" s="2">
        <f>IF($A451="site","",MIN(VLOOKUP($P451,margin_ranges!$A$5:$D$10,4,FALSE)/100,$Q451))</f>
        <v>0.29749999999999999</v>
      </c>
      <c r="T451" s="6">
        <f>IF(A451="placement",$J451*MIN($Q451,$S451),"")</f>
        <v>53.55</v>
      </c>
      <c r="U451" s="6">
        <f>IF($A451="placement",T451,SUMIF($C$10:$C$6209,$C451,$T$10:$T$6209))</f>
        <v>53.55</v>
      </c>
      <c r="V451" s="34">
        <f t="shared" si="20"/>
        <v>3.5714285714287808E-3</v>
      </c>
      <c r="W451" s="24"/>
      <c r="X451" s="2" t="str">
        <f>IFERROR(MIN(VLOOKUP($W451,margin_ranges!$A$5:$D$10,4,FALSE),$Q451*100)/100,"")</f>
        <v/>
      </c>
      <c r="Y451" s="6">
        <f t="shared" si="21"/>
        <v>53.55</v>
      </c>
      <c r="Z451" s="6">
        <f>IF($A451="placement",Y451,SUMIF($C$10:$C$6209,$C451,$Y$10:$Y$6209))</f>
        <v>53.55</v>
      </c>
      <c r="AA451" s="29">
        <f t="shared" si="22"/>
        <v>3.5714285714287808E-3</v>
      </c>
    </row>
    <row r="452" spans="1:27" hidden="1" x14ac:dyDescent="0.3">
      <c r="A452" s="8" t="s">
        <v>17</v>
      </c>
      <c r="B452" s="8" t="s">
        <v>7363</v>
      </c>
      <c r="C452" s="8" t="s">
        <v>7364</v>
      </c>
      <c r="D452" s="8" t="s">
        <v>7421</v>
      </c>
      <c r="E452" s="8" t="s">
        <v>7422</v>
      </c>
      <c r="F452" s="29">
        <v>0.3</v>
      </c>
      <c r="G452" s="29">
        <v>0</v>
      </c>
      <c r="H452" s="30">
        <v>8.2464999999999993</v>
      </c>
      <c r="I452" s="30">
        <v>4.3582999999999998</v>
      </c>
      <c r="J452" s="14">
        <v>193</v>
      </c>
      <c r="K452" s="14">
        <v>58</v>
      </c>
      <c r="L452" s="12">
        <v>0.52849999999999997</v>
      </c>
      <c r="M452" s="7">
        <v>1.47606529</v>
      </c>
      <c r="N452" s="31">
        <v>1</v>
      </c>
      <c r="O452" s="14">
        <f>IFERROR(VLOOKUP($C452,'site totals'!$J$2:$K$607,2,FALSE),1)</f>
        <v>50070.103799999997</v>
      </c>
      <c r="P452" s="32" t="s">
        <v>91</v>
      </c>
      <c r="Q452" s="12">
        <v>0.32252319470000002</v>
      </c>
      <c r="R452" s="29">
        <v>0.3</v>
      </c>
      <c r="S452" s="2">
        <f>IF($A452="site","",MIN(VLOOKUP($P452,margin_ranges!$A$5:$D$10,4,FALSE)/100,$Q452))</f>
        <v>0.29749999999999999</v>
      </c>
      <c r="T452" s="6">
        <f>IF(A452="placement",$J452*MIN($Q452,$S452),"")</f>
        <v>57.417499999999997</v>
      </c>
      <c r="U452" s="6">
        <f>IF($A452="placement",T452,SUMIF($C$10:$C$6209,$C452,$T$10:$T$6209))</f>
        <v>57.417499999999997</v>
      </c>
      <c r="V452" s="34">
        <f t="shared" si="20"/>
        <v>3.5714285714287808E-3</v>
      </c>
      <c r="W452" s="24"/>
      <c r="X452" s="2" t="str">
        <f>IFERROR(MIN(VLOOKUP($W452,margin_ranges!$A$5:$D$10,4,FALSE),$Q452*100)/100,"")</f>
        <v/>
      </c>
      <c r="Y452" s="6">
        <f t="shared" si="21"/>
        <v>57.417499999999997</v>
      </c>
      <c r="Z452" s="6">
        <f>IF($A452="placement",Y452,SUMIF($C$10:$C$6209,$C452,$Y$10:$Y$6209))</f>
        <v>57.417499999999997</v>
      </c>
      <c r="AA452" s="17">
        <f t="shared" si="22"/>
        <v>3.5714285714287808E-3</v>
      </c>
    </row>
    <row r="453" spans="1:27" hidden="1" x14ac:dyDescent="0.3">
      <c r="A453" s="8" t="s">
        <v>17</v>
      </c>
      <c r="B453" s="8" t="s">
        <v>7363</v>
      </c>
      <c r="C453" s="8" t="s">
        <v>7364</v>
      </c>
      <c r="D453" s="8" t="s">
        <v>7491</v>
      </c>
      <c r="E453" s="8" t="s">
        <v>7492</v>
      </c>
      <c r="F453" s="29">
        <v>0.3</v>
      </c>
      <c r="G453" s="29">
        <v>0</v>
      </c>
      <c r="H453" s="30">
        <v>12.7479</v>
      </c>
      <c r="I453" s="30">
        <v>6.9466000000000001</v>
      </c>
      <c r="J453" s="14">
        <v>311</v>
      </c>
      <c r="K453" s="14">
        <v>93</v>
      </c>
      <c r="L453" s="12">
        <v>0.54490000000000005</v>
      </c>
      <c r="M453" s="7">
        <v>1.49223255</v>
      </c>
      <c r="N453" s="31">
        <v>1</v>
      </c>
      <c r="O453" s="14">
        <f>IFERROR(VLOOKUP($C453,'site totals'!$J$2:$K$607,2,FALSE),1)</f>
        <v>50070.103799999997</v>
      </c>
      <c r="P453" s="32" t="s">
        <v>91</v>
      </c>
      <c r="Q453" s="12">
        <v>0.32986316399999999</v>
      </c>
      <c r="R453" s="29">
        <v>0.3</v>
      </c>
      <c r="S453" s="2">
        <f>IF($A453="site","",MIN(VLOOKUP($P453,margin_ranges!$A$5:$D$10,4,FALSE)/100,$Q453))</f>
        <v>0.29749999999999999</v>
      </c>
      <c r="T453" s="6">
        <f>IF(A453="placement",$J453*MIN($Q453,$S453),"")</f>
        <v>92.522499999999994</v>
      </c>
      <c r="U453" s="6">
        <f>IF($A453="placement",T453,SUMIF($C$10:$C$6209,$C453,$T$10:$T$6209))</f>
        <v>92.522499999999994</v>
      </c>
      <c r="V453" s="34">
        <f t="shared" si="20"/>
        <v>3.5714285714287808E-3</v>
      </c>
      <c r="W453" s="24"/>
      <c r="X453" s="2" t="str">
        <f>IFERROR(MIN(VLOOKUP($W453,margin_ranges!$A$5:$D$10,4,FALSE),$Q453*100)/100,"")</f>
        <v/>
      </c>
      <c r="Y453" s="6">
        <f t="shared" si="21"/>
        <v>92.522499999999994</v>
      </c>
      <c r="Z453" s="6">
        <f>IF($A453="placement",Y453,SUMIF($C$10:$C$6209,$C453,$Y$10:$Y$6209))</f>
        <v>92.522499999999994</v>
      </c>
      <c r="AA453" s="29">
        <f t="shared" si="22"/>
        <v>3.5714285714287808E-3</v>
      </c>
    </row>
    <row r="454" spans="1:27" hidden="1" x14ac:dyDescent="0.3">
      <c r="A454" s="8" t="s">
        <v>17</v>
      </c>
      <c r="B454" s="8" t="s">
        <v>7363</v>
      </c>
      <c r="C454" s="8" t="s">
        <v>7364</v>
      </c>
      <c r="D454" s="8" t="s">
        <v>7611</v>
      </c>
      <c r="E454" s="8" t="s">
        <v>7612</v>
      </c>
      <c r="F454" s="29">
        <v>0.3</v>
      </c>
      <c r="G454" s="29">
        <v>0</v>
      </c>
      <c r="H454" s="30">
        <v>13.619400000000001</v>
      </c>
      <c r="I454" s="30">
        <v>7.2732999999999999</v>
      </c>
      <c r="J454" s="14">
        <v>325</v>
      </c>
      <c r="K454" s="14">
        <v>97</v>
      </c>
      <c r="L454" s="12">
        <v>0.53400000000000003</v>
      </c>
      <c r="M454" s="7">
        <v>1.48814841</v>
      </c>
      <c r="N454" s="31">
        <v>1</v>
      </c>
      <c r="O454" s="14">
        <f>IFERROR(VLOOKUP($C454,'site totals'!$J$2:$K$607,2,FALSE),1)</f>
        <v>50070.103799999997</v>
      </c>
      <c r="P454" s="32" t="s">
        <v>91</v>
      </c>
      <c r="Q454" s="12">
        <v>0.32802401069999998</v>
      </c>
      <c r="R454" s="29">
        <v>0.3</v>
      </c>
      <c r="S454" s="2">
        <f>IF($A454="site","",MIN(VLOOKUP($P454,margin_ranges!$A$5:$D$10,4,FALSE)/100,$Q454))</f>
        <v>0.29749999999999999</v>
      </c>
      <c r="T454" s="6">
        <f>IF(A454="placement",$J454*MIN($Q454,$S454),"")</f>
        <v>96.6875</v>
      </c>
      <c r="U454" s="6">
        <f>IF($A454="placement",T454,SUMIF($C$10:$C$6209,$C454,$T$10:$T$6209))</f>
        <v>96.6875</v>
      </c>
      <c r="V454" s="34">
        <f t="shared" si="20"/>
        <v>3.5714285714287808E-3</v>
      </c>
      <c r="W454" s="24"/>
      <c r="X454" s="2" t="str">
        <f>IFERROR(MIN(VLOOKUP($W454,margin_ranges!$A$5:$D$10,4,FALSE),$Q454*100)/100,"")</f>
        <v/>
      </c>
      <c r="Y454" s="6">
        <f t="shared" si="21"/>
        <v>96.6875</v>
      </c>
      <c r="Z454" s="6">
        <f>IF($A454="placement",Y454,SUMIF($C$10:$C$6209,$C454,$Y$10:$Y$6209))</f>
        <v>96.6875</v>
      </c>
      <c r="AA454" s="29">
        <f t="shared" si="22"/>
        <v>3.5714285714287808E-3</v>
      </c>
    </row>
    <row r="455" spans="1:27" hidden="1" x14ac:dyDescent="0.3">
      <c r="A455" s="8" t="s">
        <v>17</v>
      </c>
      <c r="B455" s="8" t="s">
        <v>7363</v>
      </c>
      <c r="C455" s="8" t="s">
        <v>7364</v>
      </c>
      <c r="D455" s="8" t="s">
        <v>7419</v>
      </c>
      <c r="E455" s="8" t="s">
        <v>7420</v>
      </c>
      <c r="F455" s="29">
        <v>0.29999999999999899</v>
      </c>
      <c r="G455" s="29">
        <v>0</v>
      </c>
      <c r="H455" s="30">
        <v>33.667099999999998</v>
      </c>
      <c r="I455" s="30">
        <v>18.689599999999999</v>
      </c>
      <c r="J455" s="14">
        <v>403</v>
      </c>
      <c r="K455" s="14">
        <v>121</v>
      </c>
      <c r="L455" s="12">
        <v>0.55510000000000004</v>
      </c>
      <c r="M455" s="7">
        <v>0.71905754</v>
      </c>
      <c r="N455" s="31">
        <v>0.45</v>
      </c>
      <c r="O455" s="14">
        <f>IFERROR(VLOOKUP($C455,'site totals'!$J$2:$K$607,2,FALSE),1)</f>
        <v>50070.103799999997</v>
      </c>
      <c r="P455" s="32" t="s">
        <v>91</v>
      </c>
      <c r="Q455" s="12">
        <v>0.37418081800000003</v>
      </c>
      <c r="R455" s="29">
        <v>0.3</v>
      </c>
      <c r="S455" s="2">
        <f>IF($A455="site","",MIN(VLOOKUP($P455,margin_ranges!$A$5:$D$10,4,FALSE)/100,$Q455))</f>
        <v>0.29749999999999999</v>
      </c>
      <c r="T455" s="6">
        <f>IF(A455="placement",$J455*MIN($Q455,$S455),"")</f>
        <v>119.8925</v>
      </c>
      <c r="U455" s="6">
        <f>IF($A455="placement",T455,SUMIF($C$10:$C$6209,$C455,$T$10:$T$6209))</f>
        <v>119.8925</v>
      </c>
      <c r="V455" s="34">
        <f t="shared" si="20"/>
        <v>3.5714285714287808E-3</v>
      </c>
      <c r="W455" s="24"/>
      <c r="X455" s="2" t="str">
        <f>IFERROR(MIN(VLOOKUP($W455,margin_ranges!$A$5:$D$10,4,FALSE),$Q455*100)/100,"")</f>
        <v/>
      </c>
      <c r="Y455" s="6">
        <f t="shared" si="21"/>
        <v>119.8925</v>
      </c>
      <c r="Z455" s="6">
        <f>IF($A455="placement",Y455,SUMIF($C$10:$C$6209,$C455,$Y$10:$Y$6209))</f>
        <v>119.8925</v>
      </c>
      <c r="AA455" s="29">
        <f t="shared" si="22"/>
        <v>3.5714285714287808E-3</v>
      </c>
    </row>
    <row r="456" spans="1:27" hidden="1" x14ac:dyDescent="0.3">
      <c r="A456" s="8" t="s">
        <v>17</v>
      </c>
      <c r="B456" s="8" t="s">
        <v>7363</v>
      </c>
      <c r="C456" s="8" t="s">
        <v>7364</v>
      </c>
      <c r="D456" s="8" t="s">
        <v>7475</v>
      </c>
      <c r="E456" s="8" t="s">
        <v>7476</v>
      </c>
      <c r="F456" s="29">
        <v>0.30385791123321598</v>
      </c>
      <c r="G456" s="29">
        <v>0</v>
      </c>
      <c r="H456" s="30">
        <v>13.6099</v>
      </c>
      <c r="I456" s="30">
        <v>3.2126000000000001</v>
      </c>
      <c r="J456" s="14">
        <v>111</v>
      </c>
      <c r="K456" s="14">
        <v>33</v>
      </c>
      <c r="L456" s="12">
        <v>0.23599999999999999</v>
      </c>
      <c r="M456" s="7">
        <v>1.14919068</v>
      </c>
      <c r="N456" s="31">
        <v>0.8</v>
      </c>
      <c r="O456" s="14">
        <f>IFERROR(VLOOKUP($C456,'site totals'!$J$2:$K$607,2,FALSE),1)</f>
        <v>50070.103799999997</v>
      </c>
      <c r="P456" s="32" t="s">
        <v>22</v>
      </c>
      <c r="Q456" s="12">
        <v>0.3038579112</v>
      </c>
      <c r="R456" s="29">
        <v>0.32</v>
      </c>
      <c r="S456" s="2">
        <f>IF($A456="site","",MIN(VLOOKUP($P456,margin_ranges!$A$5:$D$10,4,FALSE)/100,$Q456))</f>
        <v>0.29749999999999999</v>
      </c>
      <c r="T456" s="6">
        <f>IF(A456="placement",$J456*MIN($Q456,$S456),"")</f>
        <v>33.022500000000001</v>
      </c>
      <c r="U456" s="6">
        <f>IF($A456="placement",T456,SUMIF($C$10:$C$6209,$C456,$T$10:$T$6209))</f>
        <v>33.022500000000001</v>
      </c>
      <c r="V456" s="34">
        <f t="shared" si="20"/>
        <v>3.3088235294117752E-2</v>
      </c>
      <c r="W456" s="24"/>
      <c r="X456" s="2" t="str">
        <f>IFERROR(MIN(VLOOKUP($W456,margin_ranges!$A$5:$D$10,4,FALSE),$Q456*100)/100,"")</f>
        <v/>
      </c>
      <c r="Y456" s="6">
        <f t="shared" si="21"/>
        <v>33.022500000000001</v>
      </c>
      <c r="Z456" s="6">
        <f>IF($A456="placement",Y456,SUMIF($C$10:$C$6209,$C456,$Y$10:$Y$6209))</f>
        <v>33.022500000000001</v>
      </c>
      <c r="AA456" s="29">
        <f t="shared" si="22"/>
        <v>3.3088235294117752E-2</v>
      </c>
    </row>
    <row r="457" spans="1:27" hidden="1" x14ac:dyDescent="0.3">
      <c r="A457" s="8" t="s">
        <v>17</v>
      </c>
      <c r="B457" s="8" t="s">
        <v>7363</v>
      </c>
      <c r="C457" s="8" t="s">
        <v>7364</v>
      </c>
      <c r="D457" s="8" t="s">
        <v>7413</v>
      </c>
      <c r="E457" s="8" t="s">
        <v>7414</v>
      </c>
      <c r="F457" s="29">
        <v>0.308006622112864</v>
      </c>
      <c r="G457" s="29">
        <v>0</v>
      </c>
      <c r="H457" s="30">
        <v>15.0617</v>
      </c>
      <c r="I457" s="30">
        <v>5.1083999999999996</v>
      </c>
      <c r="J457" s="14">
        <v>221</v>
      </c>
      <c r="K457" s="14">
        <v>68</v>
      </c>
      <c r="L457" s="12">
        <v>0.3392</v>
      </c>
      <c r="M457" s="7">
        <v>1.4451005299999999</v>
      </c>
      <c r="N457" s="31">
        <v>1</v>
      </c>
      <c r="O457" s="14">
        <f>IFERROR(VLOOKUP($C457,'site totals'!$J$2:$K$607,2,FALSE),1)</f>
        <v>50070.103799999997</v>
      </c>
      <c r="P457" s="32" t="s">
        <v>91</v>
      </c>
      <c r="Q457" s="12">
        <v>0.30800662210000002</v>
      </c>
      <c r="R457" s="29">
        <v>0.35</v>
      </c>
      <c r="S457" s="2">
        <f>IF($A457="site","",MIN(VLOOKUP($P457,margin_ranges!$A$5:$D$10,4,FALSE)/100,$Q457))</f>
        <v>0.29749999999999999</v>
      </c>
      <c r="T457" s="6">
        <f>IF(A457="placement",$J457*MIN($Q457,$S457),"")</f>
        <v>65.747500000000002</v>
      </c>
      <c r="U457" s="6">
        <f>IF($A457="placement",T457,SUMIF($C$10:$C$6209,$C457,$T$10:$T$6209))</f>
        <v>65.747500000000002</v>
      </c>
      <c r="V457" s="34">
        <f t="shared" si="20"/>
        <v>8.0769230769230704E-2</v>
      </c>
      <c r="W457" s="24"/>
      <c r="X457" s="2" t="str">
        <f>IFERROR(MIN(VLOOKUP($W457,margin_ranges!$A$5:$D$10,4,FALSE),$Q457*100)/100,"")</f>
        <v/>
      </c>
      <c r="Y457" s="6">
        <f t="shared" si="21"/>
        <v>65.747500000000002</v>
      </c>
      <c r="Z457" s="6">
        <f>IF($A457="placement",Y457,SUMIF($C$10:$C$6209,$C457,$Y$10:$Y$6209))</f>
        <v>65.747500000000002</v>
      </c>
      <c r="AA457" s="17">
        <f t="shared" si="22"/>
        <v>8.0769230769230704E-2</v>
      </c>
    </row>
    <row r="458" spans="1:27" hidden="1" x14ac:dyDescent="0.3">
      <c r="A458" s="8" t="s">
        <v>17</v>
      </c>
      <c r="B458" s="8" t="s">
        <v>7363</v>
      </c>
      <c r="C458" s="8" t="s">
        <v>7364</v>
      </c>
      <c r="D458" s="8" t="s">
        <v>7463</v>
      </c>
      <c r="E458" s="8" t="s">
        <v>7464</v>
      </c>
      <c r="F458" s="29">
        <v>0.31605411011916801</v>
      </c>
      <c r="G458" s="29">
        <v>0</v>
      </c>
      <c r="H458" s="30">
        <v>22.227399999999999</v>
      </c>
      <c r="I458" s="30">
        <v>9.7439999999999998</v>
      </c>
      <c r="J458" s="14">
        <v>342</v>
      </c>
      <c r="K458" s="14">
        <v>103</v>
      </c>
      <c r="L458" s="12">
        <v>0.43840000000000001</v>
      </c>
      <c r="M458" s="7">
        <v>1.1696831700000001</v>
      </c>
      <c r="N458" s="31">
        <v>0.8</v>
      </c>
      <c r="O458" s="14">
        <f>IFERROR(VLOOKUP($C458,'site totals'!$J$2:$K$607,2,FALSE),1)</f>
        <v>50070.103799999997</v>
      </c>
      <c r="P458" s="32" t="s">
        <v>22</v>
      </c>
      <c r="Q458" s="12">
        <v>0.31605411010000001</v>
      </c>
      <c r="R458" s="29">
        <v>0.34</v>
      </c>
      <c r="S458" s="2">
        <f>IF($A458="site","",MIN(VLOOKUP($P458,margin_ranges!$A$5:$D$10,4,FALSE)/100,$Q458))</f>
        <v>0.29749999999999999</v>
      </c>
      <c r="T458" s="6">
        <f>IF(A458="placement",$J458*MIN($Q458,$S458),"")</f>
        <v>101.74499999999999</v>
      </c>
      <c r="U458" s="6">
        <f>IF($A458="placement",T458,SUMIF($C$10:$C$6209,$C458,$T$10:$T$6209))</f>
        <v>101.74499999999999</v>
      </c>
      <c r="V458" s="34">
        <f t="shared" ref="V458:V521" si="23">($J458-$U458)/($J458*(1-$R458))-1</f>
        <v>6.4393939393939448E-2</v>
      </c>
      <c r="W458" s="24"/>
      <c r="X458" s="2" t="str">
        <f>IFERROR(MIN(VLOOKUP($W458,margin_ranges!$A$5:$D$10,4,FALSE),$Q458*100)/100,"")</f>
        <v/>
      </c>
      <c r="Y458" s="6">
        <f t="shared" si="21"/>
        <v>101.74499999999999</v>
      </c>
      <c r="Z458" s="6">
        <f>IF($A458="placement",Y458,SUMIF($C$10:$C$6209,$C458,$Y$10:$Y$6209))</f>
        <v>101.74499999999999</v>
      </c>
      <c r="AA458" s="29">
        <f t="shared" si="22"/>
        <v>6.4393939393939448E-2</v>
      </c>
    </row>
    <row r="459" spans="1:27" hidden="1" x14ac:dyDescent="0.3">
      <c r="A459" s="8" t="s">
        <v>17</v>
      </c>
      <c r="B459" s="8" t="s">
        <v>7363</v>
      </c>
      <c r="C459" s="8" t="s">
        <v>7364</v>
      </c>
      <c r="D459" s="8" t="s">
        <v>7573</v>
      </c>
      <c r="E459" s="8" t="s">
        <v>7574</v>
      </c>
      <c r="F459" s="29">
        <v>0.32</v>
      </c>
      <c r="G459" s="29">
        <v>1</v>
      </c>
      <c r="H459" s="30">
        <v>152.37010000000001</v>
      </c>
      <c r="I459" s="30">
        <v>48.489899999999999</v>
      </c>
      <c r="J459" s="14">
        <v>2500</v>
      </c>
      <c r="K459" s="14">
        <v>718</v>
      </c>
      <c r="L459" s="12">
        <v>0.31819999999999998</v>
      </c>
      <c r="M459" s="7">
        <v>1.7187946199999999</v>
      </c>
      <c r="N459" s="31">
        <v>0.9</v>
      </c>
      <c r="O459" s="14">
        <f>IFERROR(VLOOKUP($C459,'site totals'!$J$2:$K$607,2,FALSE),1)</f>
        <v>50070.103799999997</v>
      </c>
      <c r="P459" s="32" t="s">
        <v>22</v>
      </c>
      <c r="Q459" s="12">
        <v>0.47637723139999999</v>
      </c>
      <c r="R459" s="29">
        <v>0.32</v>
      </c>
      <c r="S459" s="2">
        <f>IF($A459="site","",MIN(VLOOKUP($P459,margin_ranges!$A$5:$D$10,4,FALSE)/100,$Q459))</f>
        <v>0.29749999999999999</v>
      </c>
      <c r="T459" s="6">
        <f>IF(A459="placement",$J459*MIN($Q459,$S459),"")</f>
        <v>743.75</v>
      </c>
      <c r="U459" s="6">
        <f>IF($A459="placement",T459,SUMIF($C$10:$C$6209,$C459,$T$10:$T$6209))</f>
        <v>743.75</v>
      </c>
      <c r="V459" s="34">
        <f t="shared" si="23"/>
        <v>3.3088235294117752E-2</v>
      </c>
      <c r="W459" s="24"/>
      <c r="X459" s="2" t="str">
        <f>IFERROR(MIN(VLOOKUP($W459,margin_ranges!$A$5:$D$10,4,FALSE),$Q459*100)/100,"")</f>
        <v/>
      </c>
      <c r="Y459" s="6">
        <f t="shared" si="21"/>
        <v>743.75</v>
      </c>
      <c r="Z459" s="6">
        <f>IF($A459="placement",Y459,SUMIF($C$10:$C$6209,$C459,$Y$10:$Y$6209))</f>
        <v>743.75</v>
      </c>
      <c r="AA459" s="29">
        <f t="shared" si="22"/>
        <v>3.3088235294117752E-2</v>
      </c>
    </row>
    <row r="460" spans="1:27" hidden="1" x14ac:dyDescent="0.3">
      <c r="A460" s="8" t="s">
        <v>17</v>
      </c>
      <c r="B460" s="8" t="s">
        <v>7363</v>
      </c>
      <c r="C460" s="8" t="s">
        <v>7364</v>
      </c>
      <c r="D460" s="8" t="s">
        <v>7377</v>
      </c>
      <c r="E460" s="8" t="s">
        <v>7378</v>
      </c>
      <c r="F460" s="29">
        <v>0.32688489918506702</v>
      </c>
      <c r="G460" s="29">
        <v>0</v>
      </c>
      <c r="H460" s="30">
        <v>9.2909000000000006</v>
      </c>
      <c r="I460" s="30">
        <v>4.0768000000000004</v>
      </c>
      <c r="J460" s="14">
        <v>55</v>
      </c>
      <c r="K460" s="14">
        <v>16</v>
      </c>
      <c r="L460" s="12">
        <v>0.43880000000000002</v>
      </c>
      <c r="M460" s="7">
        <v>0.44568901</v>
      </c>
      <c r="N460" s="31">
        <v>0.3</v>
      </c>
      <c r="O460" s="14">
        <f>IFERROR(VLOOKUP($C460,'site totals'!$J$2:$K$607,2,FALSE),1)</f>
        <v>50070.103799999997</v>
      </c>
      <c r="P460" s="32" t="s">
        <v>22</v>
      </c>
      <c r="Q460" s="12">
        <v>0.32688489920000002</v>
      </c>
      <c r="R460" s="29">
        <v>0.34</v>
      </c>
      <c r="S460" s="2">
        <f>IF($A460="site","",MIN(VLOOKUP($P460,margin_ranges!$A$5:$D$10,4,FALSE)/100,$Q460))</f>
        <v>0.29749999999999999</v>
      </c>
      <c r="T460" s="6">
        <f>IF(A460="placement",$J460*MIN($Q460,$S460),"")</f>
        <v>16.362500000000001</v>
      </c>
      <c r="U460" s="6">
        <f>IF($A460="placement",T460,SUMIF($C$10:$C$6209,$C460,$T$10:$T$6209))</f>
        <v>16.362500000000001</v>
      </c>
      <c r="V460" s="34">
        <f t="shared" si="23"/>
        <v>6.4393939393939448E-2</v>
      </c>
      <c r="W460" s="24"/>
      <c r="X460" s="2" t="str">
        <f>IFERROR(MIN(VLOOKUP($W460,margin_ranges!$A$5:$D$10,4,FALSE),$Q460*100)/100,"")</f>
        <v/>
      </c>
      <c r="Y460" s="6">
        <f t="shared" si="21"/>
        <v>16.362500000000001</v>
      </c>
      <c r="Z460" s="6">
        <f>IF($A460="placement",Y460,SUMIF($C$10:$C$6209,$C460,$Y$10:$Y$6209))</f>
        <v>16.362500000000001</v>
      </c>
      <c r="AA460" s="17">
        <f t="shared" si="22"/>
        <v>6.4393939393939448E-2</v>
      </c>
    </row>
    <row r="461" spans="1:27" hidden="1" x14ac:dyDescent="0.3">
      <c r="A461" s="8" t="s">
        <v>17</v>
      </c>
      <c r="B461" s="8" t="s">
        <v>7363</v>
      </c>
      <c r="C461" s="8" t="s">
        <v>7364</v>
      </c>
      <c r="D461" s="8" t="s">
        <v>7571</v>
      </c>
      <c r="E461" s="8" t="s">
        <v>7572</v>
      </c>
      <c r="F461" s="29">
        <v>0.327081980968147</v>
      </c>
      <c r="G461" s="29">
        <v>0</v>
      </c>
      <c r="H461" s="30">
        <v>7.7214</v>
      </c>
      <c r="I461" s="30">
        <v>2.2608999999999999</v>
      </c>
      <c r="J461" s="14">
        <v>76</v>
      </c>
      <c r="K461" s="14">
        <v>24</v>
      </c>
      <c r="L461" s="12">
        <v>0.2928</v>
      </c>
      <c r="M461" s="7">
        <v>1.1145488400000001</v>
      </c>
      <c r="N461" s="31">
        <v>0.75</v>
      </c>
      <c r="O461" s="14">
        <f>IFERROR(VLOOKUP($C461,'site totals'!$J$2:$K$607,2,FALSE),1)</f>
        <v>50070.103799999997</v>
      </c>
      <c r="P461" s="32" t="s">
        <v>22</v>
      </c>
      <c r="Q461" s="12">
        <v>0.32708198100000002</v>
      </c>
      <c r="R461" s="29">
        <v>0.37</v>
      </c>
      <c r="S461" s="2">
        <f>IF($A461="site","",MIN(VLOOKUP($P461,margin_ranges!$A$5:$D$10,4,FALSE)/100,$Q461))</f>
        <v>0.29749999999999999</v>
      </c>
      <c r="T461" s="6">
        <f>IF(A461="placement",$J461*MIN($Q461,$S461),"")</f>
        <v>22.61</v>
      </c>
      <c r="U461" s="6">
        <f>IF($A461="placement",T461,SUMIF($C$10:$C$6209,$C461,$T$10:$T$6209))</f>
        <v>22.61</v>
      </c>
      <c r="V461" s="34">
        <f t="shared" si="23"/>
        <v>0.11507936507936511</v>
      </c>
      <c r="W461" s="24"/>
      <c r="X461" s="2" t="str">
        <f>IFERROR(MIN(VLOOKUP($W461,margin_ranges!$A$5:$D$10,4,FALSE),$Q461*100)/100,"")</f>
        <v/>
      </c>
      <c r="Y461" s="6">
        <f t="shared" si="21"/>
        <v>22.61</v>
      </c>
      <c r="Z461" s="6">
        <f>IF($A461="placement",Y461,SUMIF($C$10:$C$6209,$C461,$Y$10:$Y$6209))</f>
        <v>22.61</v>
      </c>
      <c r="AA461" s="29">
        <f t="shared" si="22"/>
        <v>0.11507936507936511</v>
      </c>
    </row>
    <row r="462" spans="1:27" hidden="1" x14ac:dyDescent="0.3">
      <c r="A462" s="8" t="s">
        <v>17</v>
      </c>
      <c r="B462" s="8" t="s">
        <v>7363</v>
      </c>
      <c r="C462" s="8" t="s">
        <v>7364</v>
      </c>
      <c r="D462" s="8" t="s">
        <v>7441</v>
      </c>
      <c r="E462" s="8" t="s">
        <v>7442</v>
      </c>
      <c r="F462" s="29">
        <v>0.33999999999999903</v>
      </c>
      <c r="G462" s="29">
        <v>0</v>
      </c>
      <c r="H462" s="30">
        <v>7.3373999999999997</v>
      </c>
      <c r="I462" s="30">
        <v>1.1244000000000001</v>
      </c>
      <c r="J462" s="14">
        <v>46</v>
      </c>
      <c r="K462" s="14">
        <v>14</v>
      </c>
      <c r="L462" s="12">
        <v>0.1532</v>
      </c>
      <c r="M462" s="7">
        <v>1.3507813500000001</v>
      </c>
      <c r="N462" s="31">
        <v>0.7</v>
      </c>
      <c r="O462" s="14">
        <f>IFERROR(VLOOKUP($C462,'site totals'!$J$2:$K$607,2,FALSE),1)</f>
        <v>50070.103799999997</v>
      </c>
      <c r="P462" s="32" t="s">
        <v>22</v>
      </c>
      <c r="Q462" s="12">
        <v>0.48178141460000001</v>
      </c>
      <c r="R462" s="29">
        <v>0.34</v>
      </c>
      <c r="S462" s="2">
        <f>IF($A462="site","",MIN(VLOOKUP($P462,margin_ranges!$A$5:$D$10,4,FALSE)/100,$Q462))</f>
        <v>0.29749999999999999</v>
      </c>
      <c r="T462" s="6">
        <f>IF(A462="placement",$J462*MIN($Q462,$S462),"")</f>
        <v>13.684999999999999</v>
      </c>
      <c r="U462" s="6">
        <f>IF($A462="placement",T462,SUMIF($C$10:$C$6209,$C462,$T$10:$T$6209))</f>
        <v>13.684999999999999</v>
      </c>
      <c r="V462" s="34">
        <f t="shared" si="23"/>
        <v>6.4393939393939448E-2</v>
      </c>
      <c r="W462" s="24"/>
      <c r="X462" s="2" t="str">
        <f>IFERROR(MIN(VLOOKUP($W462,margin_ranges!$A$5:$D$10,4,FALSE),$Q462*100)/100,"")</f>
        <v/>
      </c>
      <c r="Y462" s="6">
        <f t="shared" si="21"/>
        <v>13.684999999999999</v>
      </c>
      <c r="Z462" s="6">
        <f>IF($A462="placement",Y462,SUMIF($C$10:$C$6209,$C462,$Y$10:$Y$6209))</f>
        <v>13.684999999999999</v>
      </c>
      <c r="AA462" s="29">
        <f t="shared" si="22"/>
        <v>6.4393939393939448E-2</v>
      </c>
    </row>
    <row r="463" spans="1:27" hidden="1" x14ac:dyDescent="0.3">
      <c r="A463" s="8" t="s">
        <v>17</v>
      </c>
      <c r="B463" s="8" t="s">
        <v>7363</v>
      </c>
      <c r="C463" s="8" t="s">
        <v>7364</v>
      </c>
      <c r="D463" s="8" t="s">
        <v>7641</v>
      </c>
      <c r="E463" s="8" t="s">
        <v>7642</v>
      </c>
      <c r="F463" s="29">
        <v>0.34</v>
      </c>
      <c r="G463" s="29">
        <v>0</v>
      </c>
      <c r="H463" s="30">
        <v>5.5407000000000002</v>
      </c>
      <c r="I463" s="30">
        <v>1.3136000000000001</v>
      </c>
      <c r="J463" s="14">
        <v>49</v>
      </c>
      <c r="K463" s="14">
        <v>15</v>
      </c>
      <c r="L463" s="12">
        <v>0.23710000000000001</v>
      </c>
      <c r="M463" s="7">
        <v>1.23902121</v>
      </c>
      <c r="N463" s="31">
        <v>0.7</v>
      </c>
      <c r="O463" s="14">
        <f>IFERROR(VLOOKUP($C463,'site totals'!$J$2:$K$607,2,FALSE),1)</f>
        <v>50070.103799999997</v>
      </c>
      <c r="P463" s="32" t="s">
        <v>22</v>
      </c>
      <c r="Q463" s="12">
        <v>0.43503791870000003</v>
      </c>
      <c r="R463" s="29">
        <v>0.34</v>
      </c>
      <c r="S463" s="2">
        <f>IF($A463="site","",MIN(VLOOKUP($P463,margin_ranges!$A$5:$D$10,4,FALSE)/100,$Q463))</f>
        <v>0.29749999999999999</v>
      </c>
      <c r="T463" s="6">
        <f>IF(A463="placement",$J463*MIN($Q463,$S463),"")</f>
        <v>14.577499999999999</v>
      </c>
      <c r="U463" s="6">
        <f>IF($A463="placement",T463,SUMIF($C$10:$C$6209,$C463,$T$10:$T$6209))</f>
        <v>14.577499999999999</v>
      </c>
      <c r="V463" s="34">
        <f t="shared" si="23"/>
        <v>6.4393939393939448E-2</v>
      </c>
      <c r="W463" s="24"/>
      <c r="X463" s="2" t="str">
        <f>IFERROR(MIN(VLOOKUP($W463,margin_ranges!$A$5:$D$10,4,FALSE),$Q463*100)/100,"")</f>
        <v/>
      </c>
      <c r="Y463" s="6">
        <f t="shared" si="21"/>
        <v>14.577499999999999</v>
      </c>
      <c r="Z463" s="6">
        <f>IF($A463="placement",Y463,SUMIF($C$10:$C$6209,$C463,$Y$10:$Y$6209))</f>
        <v>14.577499999999999</v>
      </c>
      <c r="AA463" s="29">
        <f t="shared" si="22"/>
        <v>6.4393939393939448E-2</v>
      </c>
    </row>
    <row r="464" spans="1:27" hidden="1" x14ac:dyDescent="0.3">
      <c r="A464" s="8" t="s">
        <v>17</v>
      </c>
      <c r="B464" s="8" t="s">
        <v>7363</v>
      </c>
      <c r="C464" s="8" t="s">
        <v>7364</v>
      </c>
      <c r="D464" s="8" t="s">
        <v>7465</v>
      </c>
      <c r="E464" s="8" t="s">
        <v>7466</v>
      </c>
      <c r="F464" s="29">
        <v>0.33999999999999903</v>
      </c>
      <c r="G464" s="29">
        <v>0</v>
      </c>
      <c r="H464" s="30">
        <v>18.3538</v>
      </c>
      <c r="I464" s="30">
        <v>3.1196999999999999</v>
      </c>
      <c r="J464" s="14">
        <v>64</v>
      </c>
      <c r="K464" s="14">
        <v>19</v>
      </c>
      <c r="L464" s="12">
        <v>0.17</v>
      </c>
      <c r="M464" s="7">
        <v>0.68465061000000005</v>
      </c>
      <c r="N464" s="31">
        <v>0.45</v>
      </c>
      <c r="O464" s="14">
        <f>IFERROR(VLOOKUP($C464,'site totals'!$J$2:$K$607,2,FALSE),1)</f>
        <v>50070.103799999997</v>
      </c>
      <c r="P464" s="32" t="s">
        <v>22</v>
      </c>
      <c r="Q464" s="12">
        <v>0.34273044660000002</v>
      </c>
      <c r="R464" s="29">
        <v>0.34</v>
      </c>
      <c r="S464" s="2">
        <f>IF($A464="site","",MIN(VLOOKUP($P464,margin_ranges!$A$5:$D$10,4,FALSE)/100,$Q464))</f>
        <v>0.29749999999999999</v>
      </c>
      <c r="T464" s="6">
        <f>IF(A464="placement",$J464*MIN($Q464,$S464),"")</f>
        <v>19.04</v>
      </c>
      <c r="U464" s="6">
        <f>IF($A464="placement",T464,SUMIF($C$10:$C$6209,$C464,$T$10:$T$6209))</f>
        <v>19.04</v>
      </c>
      <c r="V464" s="34">
        <f t="shared" si="23"/>
        <v>6.4393939393939448E-2</v>
      </c>
      <c r="W464" s="24"/>
      <c r="X464" s="2" t="str">
        <f>IFERROR(MIN(VLOOKUP($W464,margin_ranges!$A$5:$D$10,4,FALSE),$Q464*100)/100,"")</f>
        <v/>
      </c>
      <c r="Y464" s="6">
        <f t="shared" si="21"/>
        <v>19.04</v>
      </c>
      <c r="Z464" s="6">
        <f>IF($A464="placement",Y464,SUMIF($C$10:$C$6209,$C464,$Y$10:$Y$6209))</f>
        <v>19.04</v>
      </c>
      <c r="AA464" s="17">
        <f t="shared" si="22"/>
        <v>6.4393939393939448E-2</v>
      </c>
    </row>
    <row r="465" spans="1:27" hidden="1" x14ac:dyDescent="0.3">
      <c r="A465" s="8" t="s">
        <v>17</v>
      </c>
      <c r="B465" s="8" t="s">
        <v>7363</v>
      </c>
      <c r="C465" s="8" t="s">
        <v>7364</v>
      </c>
      <c r="D465" s="8" t="s">
        <v>7679</v>
      </c>
      <c r="E465" s="8" t="s">
        <v>7680</v>
      </c>
      <c r="F465" s="29">
        <v>0.33999999999999903</v>
      </c>
      <c r="G465" s="29">
        <v>0</v>
      </c>
      <c r="H465" s="30">
        <v>67.768600000000006</v>
      </c>
      <c r="I465" s="30">
        <v>38.861899999999999</v>
      </c>
      <c r="J465" s="14">
        <v>911</v>
      </c>
      <c r="K465" s="14">
        <v>283</v>
      </c>
      <c r="L465" s="12">
        <v>0.57350000000000001</v>
      </c>
      <c r="M465" s="7">
        <v>0.78141110999999996</v>
      </c>
      <c r="N465" s="31">
        <v>0.4</v>
      </c>
      <c r="O465" s="14">
        <f>IFERROR(VLOOKUP($C465,'site totals'!$J$2:$K$607,2,FALSE),1)</f>
        <v>50070.103799999997</v>
      </c>
      <c r="P465" s="32" t="s">
        <v>22</v>
      </c>
      <c r="Q465" s="12">
        <v>0.48810556519999998</v>
      </c>
      <c r="R465" s="29">
        <v>0.34</v>
      </c>
      <c r="S465" s="2">
        <f>IF($A465="site","",MIN(VLOOKUP($P465,margin_ranges!$A$5:$D$10,4,FALSE)/100,$Q465))</f>
        <v>0.29749999999999999</v>
      </c>
      <c r="T465" s="6">
        <f>IF(A465="placement",$J465*MIN($Q465,$S465),"")</f>
        <v>271.02249999999998</v>
      </c>
      <c r="U465" s="6">
        <f>IF($A465="placement",T465,SUMIF($C$10:$C$6209,$C465,$T$10:$T$6209))</f>
        <v>271.02249999999998</v>
      </c>
      <c r="V465" s="34">
        <f t="shared" si="23"/>
        <v>6.4393939393939448E-2</v>
      </c>
      <c r="W465" s="24"/>
      <c r="X465" s="2" t="str">
        <f>IFERROR(MIN(VLOOKUP($W465,margin_ranges!$A$5:$D$10,4,FALSE),$Q465*100)/100,"")</f>
        <v/>
      </c>
      <c r="Y465" s="6">
        <f t="shared" si="21"/>
        <v>271.02249999999998</v>
      </c>
      <c r="Z465" s="6">
        <f>IF($A465="placement",Y465,SUMIF($C$10:$C$6209,$C465,$Y$10:$Y$6209))</f>
        <v>271.02249999999998</v>
      </c>
      <c r="AA465" s="29">
        <f t="shared" si="22"/>
        <v>6.4393939393939448E-2</v>
      </c>
    </row>
    <row r="466" spans="1:27" hidden="1" x14ac:dyDescent="0.3">
      <c r="A466" s="8" t="s">
        <v>17</v>
      </c>
      <c r="B466" s="8" t="s">
        <v>7363</v>
      </c>
      <c r="C466" s="8" t="s">
        <v>7364</v>
      </c>
      <c r="D466" s="8" t="s">
        <v>7443</v>
      </c>
      <c r="E466" s="8" t="s">
        <v>7444</v>
      </c>
      <c r="F466" s="29">
        <v>0.34</v>
      </c>
      <c r="G466" s="29">
        <v>1</v>
      </c>
      <c r="H466" s="30">
        <v>46.604100000000003</v>
      </c>
      <c r="I466" s="30">
        <v>26.626300000000001</v>
      </c>
      <c r="J466" s="14">
        <v>1282</v>
      </c>
      <c r="K466" s="14">
        <v>393</v>
      </c>
      <c r="L466" s="12">
        <v>0.57130000000000003</v>
      </c>
      <c r="M466" s="7">
        <v>1.60504442</v>
      </c>
      <c r="N466" s="31">
        <v>0.65</v>
      </c>
      <c r="O466" s="14">
        <f>IFERROR(VLOOKUP($C466,'site totals'!$J$2:$K$607,2,FALSE),1)</f>
        <v>50070.103799999997</v>
      </c>
      <c r="P466" s="32" t="s">
        <v>22</v>
      </c>
      <c r="Q466" s="12">
        <v>0.59502678549999999</v>
      </c>
      <c r="R466" s="29">
        <v>0.34</v>
      </c>
      <c r="S466" s="2">
        <f>IF($A466="site","",MIN(VLOOKUP($P466,margin_ranges!$A$5:$D$10,4,FALSE)/100,$Q466))</f>
        <v>0.29749999999999999</v>
      </c>
      <c r="T466" s="6">
        <f>IF(A466="placement",$J466*MIN($Q466,$S466),"")</f>
        <v>381.39499999999998</v>
      </c>
      <c r="U466" s="6">
        <f>IF($A466="placement",T466,SUMIF($C$10:$C$6209,$C466,$T$10:$T$6209))</f>
        <v>381.39499999999998</v>
      </c>
      <c r="V466" s="34">
        <f t="shared" si="23"/>
        <v>6.4393939393939448E-2</v>
      </c>
      <c r="W466" s="24"/>
      <c r="X466" s="2" t="str">
        <f>IFERROR(MIN(VLOOKUP($W466,margin_ranges!$A$5:$D$10,4,FALSE),$Q466*100)/100,"")</f>
        <v/>
      </c>
      <c r="Y466" s="6">
        <f t="shared" si="21"/>
        <v>381.39499999999998</v>
      </c>
      <c r="Z466" s="6">
        <f>IF($A466="placement",Y466,SUMIF($C$10:$C$6209,$C466,$Y$10:$Y$6209))</f>
        <v>381.39499999999998</v>
      </c>
      <c r="AA466" s="29">
        <f t="shared" si="22"/>
        <v>6.4393939393939448E-2</v>
      </c>
    </row>
    <row r="467" spans="1:27" hidden="1" x14ac:dyDescent="0.3">
      <c r="A467" s="8" t="s">
        <v>17</v>
      </c>
      <c r="B467" s="8" t="s">
        <v>7363</v>
      </c>
      <c r="C467" s="8" t="s">
        <v>7364</v>
      </c>
      <c r="D467" s="8" t="s">
        <v>7595</v>
      </c>
      <c r="E467" s="8" t="s">
        <v>7596</v>
      </c>
      <c r="F467" s="29">
        <v>0.34</v>
      </c>
      <c r="G467" s="29">
        <v>0</v>
      </c>
      <c r="H467" s="30">
        <v>7.7140000000000004</v>
      </c>
      <c r="I467" s="30">
        <v>1.1358999999999999</v>
      </c>
      <c r="J467" s="14">
        <v>50</v>
      </c>
      <c r="K467" s="14">
        <v>15</v>
      </c>
      <c r="L467" s="12">
        <v>0.14729999999999999</v>
      </c>
      <c r="M467" s="7">
        <v>1.4738351300000001</v>
      </c>
      <c r="N467" s="31">
        <v>0.8</v>
      </c>
      <c r="O467" s="14">
        <f>IFERROR(VLOOKUP($C467,'site totals'!$J$2:$K$607,2,FALSE),1)</f>
        <v>50070.103799999997</v>
      </c>
      <c r="P467" s="32" t="s">
        <v>22</v>
      </c>
      <c r="Q467" s="12">
        <v>0.4571984436</v>
      </c>
      <c r="R467" s="29">
        <v>0.34</v>
      </c>
      <c r="S467" s="2">
        <f>IF($A467="site","",MIN(VLOOKUP($P467,margin_ranges!$A$5:$D$10,4,FALSE)/100,$Q467))</f>
        <v>0.29749999999999999</v>
      </c>
      <c r="T467" s="6">
        <f>IF(A467="placement",$J467*MIN($Q467,$S467),"")</f>
        <v>14.875</v>
      </c>
      <c r="U467" s="6">
        <f>IF($A467="placement",T467,SUMIF($C$10:$C$6209,$C467,$T$10:$T$6209))</f>
        <v>14.875</v>
      </c>
      <c r="V467" s="34">
        <f t="shared" si="23"/>
        <v>6.439393939393967E-2</v>
      </c>
      <c r="W467" s="24"/>
      <c r="X467" s="2" t="str">
        <f>IFERROR(MIN(VLOOKUP($W467,margin_ranges!$A$5:$D$10,4,FALSE),$Q467*100)/100,"")</f>
        <v/>
      </c>
      <c r="Y467" s="6">
        <f t="shared" si="21"/>
        <v>14.875</v>
      </c>
      <c r="Z467" s="6">
        <f>IF($A467="placement",Y467,SUMIF($C$10:$C$6209,$C467,$Y$10:$Y$6209))</f>
        <v>14.875</v>
      </c>
      <c r="AA467" s="17">
        <f t="shared" si="22"/>
        <v>6.439393939393967E-2</v>
      </c>
    </row>
    <row r="468" spans="1:27" hidden="1" x14ac:dyDescent="0.3">
      <c r="A468" s="8" t="s">
        <v>17</v>
      </c>
      <c r="B468" s="8" t="s">
        <v>7363</v>
      </c>
      <c r="C468" s="8" t="s">
        <v>7364</v>
      </c>
      <c r="D468" s="8" t="s">
        <v>7605</v>
      </c>
      <c r="E468" s="8" t="s">
        <v>7606</v>
      </c>
      <c r="F468" s="29">
        <v>0.34</v>
      </c>
      <c r="G468" s="29">
        <v>0</v>
      </c>
      <c r="H468" s="30">
        <v>2.7660999999999998</v>
      </c>
      <c r="I468" s="30">
        <v>1.2484999999999999</v>
      </c>
      <c r="J468" s="14">
        <v>60</v>
      </c>
      <c r="K468" s="14">
        <v>18</v>
      </c>
      <c r="L468" s="12">
        <v>0.45140000000000002</v>
      </c>
      <c r="M468" s="7">
        <v>1.59823216</v>
      </c>
      <c r="N468" s="31">
        <v>1</v>
      </c>
      <c r="O468" s="14">
        <f>IFERROR(VLOOKUP($C468,'site totals'!$J$2:$K$607,2,FALSE),1)</f>
        <v>50070.103799999997</v>
      </c>
      <c r="P468" s="32" t="s">
        <v>22</v>
      </c>
      <c r="Q468" s="12">
        <v>0.3743086753</v>
      </c>
      <c r="R468" s="29">
        <v>0.34</v>
      </c>
      <c r="S468" s="2">
        <f>IF($A468="site","",MIN(VLOOKUP($P468,margin_ranges!$A$5:$D$10,4,FALSE)/100,$Q468))</f>
        <v>0.29749999999999999</v>
      </c>
      <c r="T468" s="6">
        <f>IF(A468="placement",$J468*MIN($Q468,$S468),"")</f>
        <v>17.849999999999998</v>
      </c>
      <c r="U468" s="6">
        <f>IF($A468="placement",T468,SUMIF($C$10:$C$6209,$C468,$T$10:$T$6209))</f>
        <v>17.849999999999998</v>
      </c>
      <c r="V468" s="34">
        <f t="shared" si="23"/>
        <v>6.439393939393967E-2</v>
      </c>
      <c r="W468" s="24"/>
      <c r="X468" s="2" t="str">
        <f>IFERROR(MIN(VLOOKUP($W468,margin_ranges!$A$5:$D$10,4,FALSE),$Q468*100)/100,"")</f>
        <v/>
      </c>
      <c r="Y468" s="6">
        <f t="shared" si="21"/>
        <v>17.849999999999998</v>
      </c>
      <c r="Z468" s="6">
        <f>IF($A468="placement",Y468,SUMIF($C$10:$C$6209,$C468,$Y$10:$Y$6209))</f>
        <v>17.849999999999998</v>
      </c>
      <c r="AA468" s="29">
        <f t="shared" si="22"/>
        <v>6.439393939393967E-2</v>
      </c>
    </row>
    <row r="469" spans="1:27" hidden="1" x14ac:dyDescent="0.3">
      <c r="A469" s="8" t="s">
        <v>17</v>
      </c>
      <c r="B469" s="8" t="s">
        <v>7363</v>
      </c>
      <c r="C469" s="8" t="s">
        <v>7364</v>
      </c>
      <c r="D469" s="8" t="s">
        <v>7397</v>
      </c>
      <c r="E469" s="8" t="s">
        <v>7398</v>
      </c>
      <c r="F469" s="29">
        <v>0.33999999999999903</v>
      </c>
      <c r="G469" s="29">
        <v>0</v>
      </c>
      <c r="H469" s="30">
        <v>22.807700000000001</v>
      </c>
      <c r="I469" s="30">
        <v>11.934100000000001</v>
      </c>
      <c r="J469" s="14">
        <v>228</v>
      </c>
      <c r="K469" s="14">
        <v>70</v>
      </c>
      <c r="L469" s="12">
        <v>0.52329999999999999</v>
      </c>
      <c r="M469" s="7">
        <v>0.63737356000000001</v>
      </c>
      <c r="N469" s="31">
        <v>0.4</v>
      </c>
      <c r="O469" s="14">
        <f>IFERROR(VLOOKUP($C469,'site totals'!$J$2:$K$607,2,FALSE),1)</f>
        <v>50070.103799999997</v>
      </c>
      <c r="P469" s="32" t="s">
        <v>22</v>
      </c>
      <c r="Q469" s="12">
        <v>0.37242455000000002</v>
      </c>
      <c r="R469" s="29">
        <v>0.34</v>
      </c>
      <c r="S469" s="2">
        <f>IF($A469="site","",MIN(VLOOKUP($P469,margin_ranges!$A$5:$D$10,4,FALSE)/100,$Q469))</f>
        <v>0.29749999999999999</v>
      </c>
      <c r="T469" s="6">
        <f>IF(A469="placement",$J469*MIN($Q469,$S469),"")</f>
        <v>67.83</v>
      </c>
      <c r="U469" s="6">
        <f>IF($A469="placement",T469,SUMIF($C$10:$C$6209,$C469,$T$10:$T$6209))</f>
        <v>67.83</v>
      </c>
      <c r="V469" s="34">
        <f t="shared" si="23"/>
        <v>6.439393939393967E-2</v>
      </c>
      <c r="W469" s="24"/>
      <c r="X469" s="2" t="str">
        <f>IFERROR(MIN(VLOOKUP($W469,margin_ranges!$A$5:$D$10,4,FALSE),$Q469*100)/100,"")</f>
        <v/>
      </c>
      <c r="Y469" s="6">
        <f t="shared" si="21"/>
        <v>67.83</v>
      </c>
      <c r="Z469" s="6">
        <f>IF($A469="placement",Y469,SUMIF($C$10:$C$6209,$C469,$Y$10:$Y$6209))</f>
        <v>67.83</v>
      </c>
      <c r="AA469" s="29">
        <f t="shared" si="22"/>
        <v>6.439393939393967E-2</v>
      </c>
    </row>
    <row r="470" spans="1:27" hidden="1" x14ac:dyDescent="0.3">
      <c r="A470" s="8" t="s">
        <v>17</v>
      </c>
      <c r="B470" s="8" t="s">
        <v>7363</v>
      </c>
      <c r="C470" s="8" t="s">
        <v>7364</v>
      </c>
      <c r="D470" s="8" t="s">
        <v>7657</v>
      </c>
      <c r="E470" s="8" t="s">
        <v>7658</v>
      </c>
      <c r="F470" s="29">
        <v>0.34</v>
      </c>
      <c r="G470" s="29">
        <v>1</v>
      </c>
      <c r="H470" s="30">
        <v>141.84809999999999</v>
      </c>
      <c r="I470" s="30">
        <v>58.372500000000002</v>
      </c>
      <c r="J470" s="14">
        <v>3124</v>
      </c>
      <c r="K470" s="14">
        <v>960</v>
      </c>
      <c r="L470" s="12">
        <v>0.41149999999999998</v>
      </c>
      <c r="M470" s="7">
        <v>1.7840906000000001</v>
      </c>
      <c r="N470" s="31">
        <v>0.9</v>
      </c>
      <c r="O470" s="14">
        <f>IFERROR(VLOOKUP($C470,'site totals'!$J$2:$K$607,2,FALSE),1)</f>
        <v>50070.103799999997</v>
      </c>
      <c r="P470" s="32" t="s">
        <v>22</v>
      </c>
      <c r="Q470" s="12">
        <v>0.49554131400000001</v>
      </c>
      <c r="R470" s="29">
        <v>0.34</v>
      </c>
      <c r="S470" s="2">
        <f>IF($A470="site","",MIN(VLOOKUP($P470,margin_ranges!$A$5:$D$10,4,FALSE)/100,$Q470))</f>
        <v>0.29749999999999999</v>
      </c>
      <c r="T470" s="6">
        <f>IF(A470="placement",$J470*MIN($Q470,$S470),"")</f>
        <v>929.39</v>
      </c>
      <c r="U470" s="6">
        <f>IF($A470="placement",T470,SUMIF($C$10:$C$6209,$C470,$T$10:$T$6209))</f>
        <v>929.39</v>
      </c>
      <c r="V470" s="34">
        <f t="shared" si="23"/>
        <v>6.439393939393967E-2</v>
      </c>
      <c r="W470" s="24"/>
      <c r="X470" s="2" t="str">
        <f>IFERROR(MIN(VLOOKUP($W470,margin_ranges!$A$5:$D$10,4,FALSE),$Q470*100)/100,"")</f>
        <v/>
      </c>
      <c r="Y470" s="6">
        <f t="shared" si="21"/>
        <v>929.39</v>
      </c>
      <c r="Z470" s="6">
        <f>IF($A470="placement",Y470,SUMIF($C$10:$C$6209,$C470,$Y$10:$Y$6209))</f>
        <v>929.39</v>
      </c>
      <c r="AA470" s="29">
        <f t="shared" si="22"/>
        <v>6.439393939393967E-2</v>
      </c>
    </row>
    <row r="471" spans="1:27" hidden="1" x14ac:dyDescent="0.3">
      <c r="A471" s="8" t="s">
        <v>17</v>
      </c>
      <c r="B471" s="8" t="s">
        <v>7363</v>
      </c>
      <c r="C471" s="8" t="s">
        <v>7364</v>
      </c>
      <c r="D471" s="8" t="s">
        <v>7533</v>
      </c>
      <c r="E471" s="8" t="s">
        <v>7534</v>
      </c>
      <c r="F471" s="29">
        <v>0.25</v>
      </c>
      <c r="G471" s="29">
        <v>1</v>
      </c>
      <c r="H471" s="30">
        <v>119.22580000000001</v>
      </c>
      <c r="I471" s="30">
        <v>23.821100000000001</v>
      </c>
      <c r="J471" s="14">
        <v>704</v>
      </c>
      <c r="K471" s="14">
        <v>176</v>
      </c>
      <c r="L471" s="12">
        <v>0.19980000000000001</v>
      </c>
      <c r="M471" s="7">
        <v>0.98580369000000001</v>
      </c>
      <c r="N471" s="31">
        <v>0.7</v>
      </c>
      <c r="O471" s="14">
        <f>IFERROR(VLOOKUP($C471,'site totals'!$J$2:$K$607,2,FALSE),1)</f>
        <v>50070.103799999997</v>
      </c>
      <c r="P471" s="32" t="s">
        <v>94</v>
      </c>
      <c r="Q471" s="12">
        <v>0.28991947330000001</v>
      </c>
      <c r="R471" s="29">
        <v>0.25</v>
      </c>
      <c r="S471" s="2">
        <f>IF($A471="site","",MIN(VLOOKUP($P471,margin_ranges!$A$5:$D$10,4,FALSE)/100,$Q471))</f>
        <v>0.19750000000000001</v>
      </c>
      <c r="T471" s="6">
        <f>IF(A471="placement",$J471*MIN($Q471,$S471),"")</f>
        <v>139.04000000000002</v>
      </c>
      <c r="U471" s="6">
        <f>IF($A471="placement",T471,SUMIF($C$10:$C$6209,$C471,$T$10:$T$6209))</f>
        <v>139.04000000000002</v>
      </c>
      <c r="V471" s="34">
        <f t="shared" si="23"/>
        <v>7.0000000000000062E-2</v>
      </c>
      <c r="W471" s="24"/>
      <c r="X471" s="2" t="str">
        <f>IFERROR(MIN(VLOOKUP($W471,margin_ranges!$A$5:$D$10,4,FALSE),$Q471*100)/100,"")</f>
        <v/>
      </c>
      <c r="Y471" s="6">
        <f t="shared" si="21"/>
        <v>139.04000000000002</v>
      </c>
      <c r="Z471" s="6">
        <f>IF($A471="placement",Y471,SUMIF($C$10:$C$6209,$C471,$Y$10:$Y$6209))</f>
        <v>139.04000000000002</v>
      </c>
      <c r="AA471" s="17">
        <f t="shared" si="22"/>
        <v>7.0000000000000062E-2</v>
      </c>
    </row>
    <row r="472" spans="1:27" hidden="1" x14ac:dyDescent="0.3">
      <c r="A472" s="8" t="s">
        <v>17</v>
      </c>
      <c r="B472" s="8" t="s">
        <v>7363</v>
      </c>
      <c r="C472" s="8" t="s">
        <v>7364</v>
      </c>
      <c r="D472" s="8" t="s">
        <v>7655</v>
      </c>
      <c r="E472" s="8" t="s">
        <v>7656</v>
      </c>
      <c r="F472" s="29">
        <v>0.249999999999999</v>
      </c>
      <c r="G472" s="29">
        <v>1</v>
      </c>
      <c r="H472" s="30">
        <v>126.94410000000001</v>
      </c>
      <c r="I472" s="30">
        <v>53.9071</v>
      </c>
      <c r="J472" s="14">
        <v>2082</v>
      </c>
      <c r="K472" s="14">
        <v>521</v>
      </c>
      <c r="L472" s="12">
        <v>0.42470000000000002</v>
      </c>
      <c r="M472" s="7">
        <v>1.2875851300000001</v>
      </c>
      <c r="N472" s="31">
        <v>0.85</v>
      </c>
      <c r="O472" s="14">
        <f>IFERROR(VLOOKUP($C472,'site totals'!$J$2:$K$607,2,FALSE),1)</f>
        <v>50070.103799999997</v>
      </c>
      <c r="P472" s="32" t="s">
        <v>94</v>
      </c>
      <c r="Q472" s="12">
        <v>0.33984947630000001</v>
      </c>
      <c r="R472" s="29">
        <v>0.25</v>
      </c>
      <c r="S472" s="2">
        <f>IF($A472="site","",MIN(VLOOKUP($P472,margin_ranges!$A$5:$D$10,4,FALSE)/100,$Q472))</f>
        <v>0.19750000000000001</v>
      </c>
      <c r="T472" s="6">
        <f>IF(A472="placement",$J472*MIN($Q472,$S472),"")</f>
        <v>411.19499999999999</v>
      </c>
      <c r="U472" s="6">
        <f>IF($A472="placement",T472,SUMIF($C$10:$C$6209,$C472,$T$10:$T$6209))</f>
        <v>411.19499999999999</v>
      </c>
      <c r="V472" s="34">
        <f t="shared" si="23"/>
        <v>7.0000000000000062E-2</v>
      </c>
      <c r="W472" s="24"/>
      <c r="X472" s="2" t="str">
        <f>IFERROR(MIN(VLOOKUP($W472,margin_ranges!$A$5:$D$10,4,FALSE),$Q472*100)/100,"")</f>
        <v/>
      </c>
      <c r="Y472" s="6">
        <f t="shared" si="21"/>
        <v>411.19499999999999</v>
      </c>
      <c r="Z472" s="6">
        <f>IF($A472="placement",Y472,SUMIF($C$10:$C$6209,$C472,$Y$10:$Y$6209))</f>
        <v>411.19499999999999</v>
      </c>
      <c r="AA472" s="29">
        <f t="shared" si="22"/>
        <v>7.0000000000000062E-2</v>
      </c>
    </row>
    <row r="473" spans="1:27" hidden="1" x14ac:dyDescent="0.3">
      <c r="A473" s="8" t="s">
        <v>17</v>
      </c>
      <c r="B473" s="8" t="s">
        <v>7363</v>
      </c>
      <c r="C473" s="8" t="s">
        <v>7364</v>
      </c>
      <c r="D473" s="8" t="s">
        <v>7469</v>
      </c>
      <c r="E473" s="8" t="s">
        <v>7470</v>
      </c>
      <c r="F473" s="29">
        <v>0.34999999999999898</v>
      </c>
      <c r="G473" s="29">
        <v>1</v>
      </c>
      <c r="H473" s="30">
        <v>147.6576</v>
      </c>
      <c r="I473" s="30">
        <v>110.3105</v>
      </c>
      <c r="J473" s="14">
        <v>5181</v>
      </c>
      <c r="K473" s="14">
        <v>1756</v>
      </c>
      <c r="L473" s="12">
        <v>0.74709999999999999</v>
      </c>
      <c r="M473" s="7">
        <v>1.56567028</v>
      </c>
      <c r="N473" s="31">
        <v>1</v>
      </c>
      <c r="O473" s="14">
        <f>IFERROR(VLOOKUP($C473,'site totals'!$J$2:$K$607,2,FALSE),1)</f>
        <v>50070.103799999997</v>
      </c>
      <c r="P473" s="32" t="s">
        <v>91</v>
      </c>
      <c r="Q473" s="12">
        <v>0.36129591729999999</v>
      </c>
      <c r="R473" s="29">
        <v>0.35</v>
      </c>
      <c r="S473" s="2">
        <f>IF($A473="site","",MIN(VLOOKUP($P473,margin_ranges!$A$5:$D$10,4,FALSE)/100,$Q473))</f>
        <v>0.29749999999999999</v>
      </c>
      <c r="T473" s="6">
        <f>IF(A473="placement",$J473*MIN($Q473,$S473),"")</f>
        <v>1541.3474999999999</v>
      </c>
      <c r="U473" s="6">
        <f>IF($A473="placement",T473,SUMIF($C$10:$C$6209,$C473,$T$10:$T$6209))</f>
        <v>1541.3474999999999</v>
      </c>
      <c r="V473" s="34">
        <f t="shared" si="23"/>
        <v>8.0769230769230704E-2</v>
      </c>
      <c r="W473" s="24"/>
      <c r="X473" s="2" t="str">
        <f>IFERROR(MIN(VLOOKUP($W473,margin_ranges!$A$5:$D$10,4,FALSE),$Q473*100)/100,"")</f>
        <v/>
      </c>
      <c r="Y473" s="6">
        <f t="shared" si="21"/>
        <v>1541.3474999999999</v>
      </c>
      <c r="Z473" s="6">
        <f>IF($A473="placement",Y473,SUMIF($C$10:$C$6209,$C473,$Y$10:$Y$6209))</f>
        <v>1541.3474999999999</v>
      </c>
      <c r="AA473" s="29">
        <f t="shared" si="22"/>
        <v>8.0769230769230704E-2</v>
      </c>
    </row>
    <row r="474" spans="1:27" hidden="1" x14ac:dyDescent="0.3">
      <c r="A474" s="8" t="s">
        <v>17</v>
      </c>
      <c r="B474" s="8" t="s">
        <v>7363</v>
      </c>
      <c r="C474" s="8" t="s">
        <v>7364</v>
      </c>
      <c r="D474" s="8" t="s">
        <v>7629</v>
      </c>
      <c r="E474" s="8" t="s">
        <v>7630</v>
      </c>
      <c r="F474" s="29">
        <v>0.36910109319190298</v>
      </c>
      <c r="G474" s="29">
        <v>0</v>
      </c>
      <c r="H474" s="30">
        <v>5.5133999999999999</v>
      </c>
      <c r="I474" s="30">
        <v>2.0497000000000001</v>
      </c>
      <c r="J474" s="14">
        <v>63</v>
      </c>
      <c r="K474" s="14">
        <v>21</v>
      </c>
      <c r="L474" s="12">
        <v>0.37180000000000002</v>
      </c>
      <c r="M474" s="7">
        <v>1.030276</v>
      </c>
      <c r="N474" s="31">
        <v>0.65</v>
      </c>
      <c r="O474" s="14">
        <f>IFERROR(VLOOKUP($C474,'site totals'!$J$2:$K$607,2,FALSE),1)</f>
        <v>50070.103799999997</v>
      </c>
      <c r="P474" s="32" t="s">
        <v>22</v>
      </c>
      <c r="Q474" s="12">
        <v>0.36910109320000001</v>
      </c>
      <c r="R474" s="29">
        <v>0.37</v>
      </c>
      <c r="S474" s="2">
        <f>IF($A474="site","",MIN(VLOOKUP($P474,margin_ranges!$A$5:$D$10,4,FALSE)/100,$Q474))</f>
        <v>0.29749999999999999</v>
      </c>
      <c r="T474" s="6">
        <f>IF(A474="placement",$J474*MIN($Q474,$S474),"")</f>
        <v>18.7425</v>
      </c>
      <c r="U474" s="6">
        <f>IF($A474="placement",T474,SUMIF($C$10:$C$6209,$C474,$T$10:$T$6209))</f>
        <v>18.7425</v>
      </c>
      <c r="V474" s="34">
        <f t="shared" si="23"/>
        <v>0.11507936507936511</v>
      </c>
      <c r="W474" s="24"/>
      <c r="X474" s="2" t="str">
        <f>IFERROR(MIN(VLOOKUP($W474,margin_ranges!$A$5:$D$10,4,FALSE),$Q474*100)/100,"")</f>
        <v/>
      </c>
      <c r="Y474" s="6">
        <f t="shared" si="21"/>
        <v>18.7425</v>
      </c>
      <c r="Z474" s="6">
        <f>IF($A474="placement",Y474,SUMIF($C$10:$C$6209,$C474,$Y$10:$Y$6209))</f>
        <v>18.7425</v>
      </c>
      <c r="AA474" s="29">
        <f t="shared" si="22"/>
        <v>0.11507936507936511</v>
      </c>
    </row>
    <row r="475" spans="1:27" hidden="1" x14ac:dyDescent="0.3">
      <c r="A475" s="8" t="s">
        <v>17</v>
      </c>
      <c r="B475" s="8" t="s">
        <v>7363</v>
      </c>
      <c r="C475" s="8" t="s">
        <v>7364</v>
      </c>
      <c r="D475" s="8" t="s">
        <v>7665</v>
      </c>
      <c r="E475" s="8" t="s">
        <v>7666</v>
      </c>
      <c r="F475" s="29">
        <v>0.37</v>
      </c>
      <c r="G475" s="29">
        <v>0</v>
      </c>
      <c r="H475" s="30">
        <v>5.4367000000000001</v>
      </c>
      <c r="I475" s="30">
        <v>1.9186000000000001</v>
      </c>
      <c r="J475" s="14">
        <v>79</v>
      </c>
      <c r="K475" s="14">
        <v>26</v>
      </c>
      <c r="L475" s="12">
        <v>0.35289999999999999</v>
      </c>
      <c r="M475" s="7">
        <v>1.3743819799999999</v>
      </c>
      <c r="N475" s="31">
        <v>0.85</v>
      </c>
      <c r="O475" s="14">
        <f>IFERROR(VLOOKUP($C475,'site totals'!$J$2:$K$607,2,FALSE),1)</f>
        <v>50070.103799999997</v>
      </c>
      <c r="P475" s="32" t="s">
        <v>22</v>
      </c>
      <c r="Q475" s="12">
        <v>0.38154020350000001</v>
      </c>
      <c r="R475" s="29">
        <v>0.37</v>
      </c>
      <c r="S475" s="2">
        <f>IF($A475="site","",MIN(VLOOKUP($P475,margin_ranges!$A$5:$D$10,4,FALSE)/100,$Q475))</f>
        <v>0.29749999999999999</v>
      </c>
      <c r="T475" s="6">
        <f>IF(A475="placement",$J475*MIN($Q475,$S475),"")</f>
        <v>23.502499999999998</v>
      </c>
      <c r="U475" s="6">
        <f>IF($A475="placement",T475,SUMIF($C$10:$C$6209,$C475,$T$10:$T$6209))</f>
        <v>23.502499999999998</v>
      </c>
      <c r="V475" s="34">
        <f t="shared" si="23"/>
        <v>0.11507936507936511</v>
      </c>
      <c r="W475" s="24"/>
      <c r="X475" s="2" t="str">
        <f>IFERROR(MIN(VLOOKUP($W475,margin_ranges!$A$5:$D$10,4,FALSE),$Q475*100)/100,"")</f>
        <v/>
      </c>
      <c r="Y475" s="6">
        <f t="shared" si="21"/>
        <v>23.502499999999998</v>
      </c>
      <c r="Z475" s="6">
        <f>IF($A475="placement",Y475,SUMIF($C$10:$C$6209,$C475,$Y$10:$Y$6209))</f>
        <v>23.502499999999998</v>
      </c>
      <c r="AA475" s="17">
        <f t="shared" si="22"/>
        <v>0.11507936507936511</v>
      </c>
    </row>
    <row r="476" spans="1:27" hidden="1" x14ac:dyDescent="0.3">
      <c r="A476" s="8" t="s">
        <v>17</v>
      </c>
      <c r="B476" s="8" t="s">
        <v>7363</v>
      </c>
      <c r="C476" s="8" t="s">
        <v>7364</v>
      </c>
      <c r="D476" s="8" t="s">
        <v>7575</v>
      </c>
      <c r="E476" s="8" t="s">
        <v>7576</v>
      </c>
      <c r="F476" s="29">
        <v>0.37</v>
      </c>
      <c r="G476" s="29">
        <v>0</v>
      </c>
      <c r="H476" s="30">
        <v>1.2363999999999999</v>
      </c>
      <c r="I476" s="30">
        <v>0.74099999999999999</v>
      </c>
      <c r="J476" s="14">
        <v>30</v>
      </c>
      <c r="K476" s="14">
        <v>10</v>
      </c>
      <c r="L476" s="12">
        <v>0.59930000000000005</v>
      </c>
      <c r="M476" s="7">
        <v>1.3447850400000001</v>
      </c>
      <c r="N476" s="31">
        <v>0.8</v>
      </c>
      <c r="O476" s="14">
        <f>IFERROR(VLOOKUP($C476,'site totals'!$J$2:$K$607,2,FALSE),1)</f>
        <v>50070.103799999997</v>
      </c>
      <c r="P476" s="32" t="s">
        <v>22</v>
      </c>
      <c r="Q476" s="12">
        <v>0.40510938439999999</v>
      </c>
      <c r="R476" s="29">
        <v>0.37</v>
      </c>
      <c r="S476" s="2">
        <f>IF($A476="site","",MIN(VLOOKUP($P476,margin_ranges!$A$5:$D$10,4,FALSE)/100,$Q476))</f>
        <v>0.29749999999999999</v>
      </c>
      <c r="T476" s="6">
        <f>IF(A476="placement",$J476*MIN($Q476,$S476),"")</f>
        <v>8.9249999999999989</v>
      </c>
      <c r="U476" s="6">
        <f>IF($A476="placement",T476,SUMIF($C$10:$C$6209,$C476,$T$10:$T$6209))</f>
        <v>8.9249999999999989</v>
      </c>
      <c r="V476" s="34">
        <f t="shared" si="23"/>
        <v>0.11507936507936534</v>
      </c>
      <c r="W476" s="24"/>
      <c r="X476" s="2" t="str">
        <f>IFERROR(MIN(VLOOKUP($W476,margin_ranges!$A$5:$D$10,4,FALSE),$Q476*100)/100,"")</f>
        <v/>
      </c>
      <c r="Y476" s="6">
        <f t="shared" si="21"/>
        <v>8.9249999999999989</v>
      </c>
      <c r="Z476" s="6">
        <f>IF($A476="placement",Y476,SUMIF($C$10:$C$6209,$C476,$Y$10:$Y$6209))</f>
        <v>8.9249999999999989</v>
      </c>
      <c r="AA476" s="29">
        <f t="shared" si="22"/>
        <v>0.11507936507936534</v>
      </c>
    </row>
    <row r="477" spans="1:27" hidden="1" x14ac:dyDescent="0.3">
      <c r="A477" s="8" t="s">
        <v>17</v>
      </c>
      <c r="B477" s="8" t="s">
        <v>7363</v>
      </c>
      <c r="C477" s="8" t="s">
        <v>7364</v>
      </c>
      <c r="D477" s="8" t="s">
        <v>7509</v>
      </c>
      <c r="E477" s="8" t="s">
        <v>7510</v>
      </c>
      <c r="F477" s="29">
        <v>0.37048779403522197</v>
      </c>
      <c r="G477" s="29">
        <v>1</v>
      </c>
      <c r="H477" s="30">
        <v>92.715900000000005</v>
      </c>
      <c r="I477" s="30">
        <v>61.901499999999999</v>
      </c>
      <c r="J477" s="14">
        <v>2212</v>
      </c>
      <c r="K477" s="14">
        <v>553</v>
      </c>
      <c r="L477" s="12">
        <v>0.66759999999999997</v>
      </c>
      <c r="M477" s="7">
        <v>1.1913986599999999</v>
      </c>
      <c r="N477" s="31">
        <v>0.75</v>
      </c>
      <c r="O477" s="14">
        <f>IFERROR(VLOOKUP($C477,'site totals'!$J$2:$K$607,2,FALSE),1)</f>
        <v>50070.103799999997</v>
      </c>
      <c r="P477" s="32" t="s">
        <v>91</v>
      </c>
      <c r="Q477" s="12">
        <v>0.37048779399999998</v>
      </c>
      <c r="R477" s="29">
        <v>0.4</v>
      </c>
      <c r="S477" s="2">
        <f>IF($A477="site","",MIN(VLOOKUP($P477,margin_ranges!$A$5:$D$10,4,FALSE)/100,$Q477))</f>
        <v>0.29749999999999999</v>
      </c>
      <c r="T477" s="6">
        <f>IF(A477="placement",$J477*MIN($Q477,$S477),"")</f>
        <v>658.06999999999994</v>
      </c>
      <c r="U477" s="6">
        <f>IF($A477="placement",T477,SUMIF($C$10:$C$6209,$C477,$T$10:$T$6209))</f>
        <v>658.06999999999994</v>
      </c>
      <c r="V477" s="34">
        <f t="shared" si="23"/>
        <v>0.17083333333333339</v>
      </c>
      <c r="W477" s="24"/>
      <c r="X477" s="2" t="str">
        <f>IFERROR(MIN(VLOOKUP($W477,margin_ranges!$A$5:$D$10,4,FALSE),$Q477*100)/100,"")</f>
        <v/>
      </c>
      <c r="Y477" s="6">
        <f t="shared" si="21"/>
        <v>658.06999999999994</v>
      </c>
      <c r="Z477" s="6">
        <f>IF($A477="placement",Y477,SUMIF($C$10:$C$6209,$C477,$Y$10:$Y$6209))</f>
        <v>658.06999999999994</v>
      </c>
      <c r="AA477" s="29">
        <f t="shared" si="22"/>
        <v>0.17083333333333339</v>
      </c>
    </row>
    <row r="478" spans="1:27" x14ac:dyDescent="0.3">
      <c r="A478" s="16" t="s">
        <v>33</v>
      </c>
      <c r="B478" s="16" t="s">
        <v>7363</v>
      </c>
      <c r="C478" s="16" t="s">
        <v>7364</v>
      </c>
      <c r="D478" s="8" t="s">
        <v>34</v>
      </c>
      <c r="E478" s="16"/>
      <c r="F478" s="17">
        <v>0.27383406912369901</v>
      </c>
      <c r="G478" s="17">
        <v>0.79684657000000003</v>
      </c>
      <c r="H478" s="36">
        <v>12128.5424</v>
      </c>
      <c r="I478" s="36">
        <v>2827.8099000000002</v>
      </c>
      <c r="J478" s="22">
        <v>107293</v>
      </c>
      <c r="K478" s="22">
        <v>25478</v>
      </c>
      <c r="L478" s="18">
        <v>0.23319999999999999</v>
      </c>
      <c r="M478" s="19">
        <v>1.26473708</v>
      </c>
      <c r="N478" s="20">
        <v>0.86677999999999999</v>
      </c>
      <c r="O478" s="22">
        <f>IFERROR(VLOOKUP($C478,'site totals'!$J$2:$K$607,2,FALSE),1)</f>
        <v>50070.103799999997</v>
      </c>
      <c r="P478" s="21"/>
      <c r="Q478" s="18">
        <v>0.3146559766</v>
      </c>
      <c r="R478" s="17">
        <v>0.27379999999999999</v>
      </c>
      <c r="S478" s="18" t="str">
        <f>IF($A478="site","",MIN(VLOOKUP($P478,margin_ranges!$A$5:$D$10,4,FALSE)/100,$Q478))</f>
        <v/>
      </c>
      <c r="T478" s="22" t="str">
        <f>IF(A478="placement",$J478*MIN($Q478,$S478),"")</f>
        <v/>
      </c>
      <c r="U478" s="22">
        <f>IF($A478="placement",T478,SUMIF($C$10:$C$6209,$C478,$T$10:$T$6209))</f>
        <v>28002.899583406805</v>
      </c>
      <c r="V478" s="37">
        <f t="shared" si="23"/>
        <v>1.7633357751196455E-2</v>
      </c>
      <c r="W478" s="38"/>
      <c r="X478" s="18" t="str">
        <f>IFERROR(MIN(VLOOKUP($W478,margin_ranges!$A$5:$D$10,4,FALSE),$Q478*100)/100,"")</f>
        <v/>
      </c>
      <c r="Y478" s="6" t="str">
        <f t="shared" si="21"/>
        <v/>
      </c>
      <c r="Z478" s="6">
        <f>IF($A478="placement",Y478,SUMIF($C$10:$C$6209,$C478,$Y$10:$Y$6209))</f>
        <v>28002.899583406805</v>
      </c>
      <c r="AA478" s="17">
        <f t="shared" si="22"/>
        <v>1.7633357751196455E-2</v>
      </c>
    </row>
    <row r="479" spans="1:27" hidden="1" x14ac:dyDescent="0.3">
      <c r="A479" s="8" t="s">
        <v>17</v>
      </c>
      <c r="B479" s="8" t="s">
        <v>5037</v>
      </c>
      <c r="C479" s="8" t="s">
        <v>5038</v>
      </c>
      <c r="D479" s="8" t="s">
        <v>5041</v>
      </c>
      <c r="E479" s="8" t="s">
        <v>5042</v>
      </c>
      <c r="F479" s="29">
        <v>0.3</v>
      </c>
      <c r="G479" s="29">
        <v>1</v>
      </c>
      <c r="H479" s="30">
        <v>135.79830000000001</v>
      </c>
      <c r="I479" s="30">
        <v>10.7224</v>
      </c>
      <c r="J479" s="14">
        <v>575</v>
      </c>
      <c r="K479" s="14">
        <v>172</v>
      </c>
      <c r="L479" s="12">
        <v>7.9000000000000001E-2</v>
      </c>
      <c r="M479" s="7">
        <v>1.78605193</v>
      </c>
      <c r="N479" s="31">
        <v>1</v>
      </c>
      <c r="O479" s="14">
        <f>IFERROR(VLOOKUP($C479,'site totals'!$J$2:$K$607,2,FALSE),1)</f>
        <v>44146.005499999999</v>
      </c>
      <c r="P479" s="32" t="s">
        <v>161</v>
      </c>
      <c r="Q479" s="12">
        <v>0.44010586639999999</v>
      </c>
      <c r="R479" s="29">
        <v>0.3</v>
      </c>
      <c r="S479" s="2">
        <f>IF($A479="site","",MIN(VLOOKUP($P479,margin_ranges!$A$5:$D$10,4,FALSE)/100,$Q479))</f>
        <v>0.43</v>
      </c>
      <c r="T479" s="6">
        <f>IF(A479="placement",$J479*MIN($Q479,$S479),"")</f>
        <v>247.25</v>
      </c>
      <c r="U479" s="6">
        <f>IF($A479="placement",T479,SUMIF($C$10:$C$6209,$C479,$T$10:$T$6209))</f>
        <v>247.25</v>
      </c>
      <c r="V479" s="34">
        <f t="shared" si="23"/>
        <v>-0.18571428571428572</v>
      </c>
      <c r="W479" s="24"/>
      <c r="X479" s="2" t="str">
        <f>IFERROR(MIN(VLOOKUP($W479,margin_ranges!$A$5:$D$10,4,FALSE),$Q479*100)/100,"")</f>
        <v/>
      </c>
      <c r="Y479" s="6">
        <f t="shared" si="21"/>
        <v>247.25</v>
      </c>
      <c r="Z479" s="6">
        <f>IF($A479="placement",Y479,SUMIF($C$10:$C$6209,$C479,$Y$10:$Y$6209))</f>
        <v>247.25</v>
      </c>
      <c r="AA479" s="29">
        <f t="shared" si="22"/>
        <v>-0.18571428571428572</v>
      </c>
    </row>
    <row r="480" spans="1:27" hidden="1" x14ac:dyDescent="0.3">
      <c r="A480" s="8" t="s">
        <v>17</v>
      </c>
      <c r="B480" s="8" t="s">
        <v>5037</v>
      </c>
      <c r="C480" s="8" t="s">
        <v>5038</v>
      </c>
      <c r="D480" s="8" t="s">
        <v>5061</v>
      </c>
      <c r="E480" s="8" t="s">
        <v>5062</v>
      </c>
      <c r="F480" s="29">
        <v>0.28999999999999998</v>
      </c>
      <c r="G480" s="29">
        <v>1</v>
      </c>
      <c r="H480" s="30">
        <v>509.40989999999999</v>
      </c>
      <c r="I480" s="30">
        <v>337.88240000000002</v>
      </c>
      <c r="J480" s="14">
        <v>9726</v>
      </c>
      <c r="K480" s="14">
        <v>2516</v>
      </c>
      <c r="L480" s="12">
        <v>0.6633</v>
      </c>
      <c r="M480" s="7">
        <v>0.95948239000000002</v>
      </c>
      <c r="N480" s="31">
        <v>0.4</v>
      </c>
      <c r="O480" s="14">
        <f>IFERROR(VLOOKUP($C480,'site totals'!$J$2:$K$607,2,FALSE),1)</f>
        <v>44146.005499999999</v>
      </c>
      <c r="P480" s="32" t="s">
        <v>22</v>
      </c>
      <c r="Q480" s="12">
        <v>0.58310855480000001</v>
      </c>
      <c r="R480" s="29">
        <v>0.28999999999999998</v>
      </c>
      <c r="S480" s="2">
        <f>IF($A480="site","",MIN(VLOOKUP($P480,margin_ranges!$A$5:$D$10,4,FALSE)/100,$Q480))</f>
        <v>0.29749999999999999</v>
      </c>
      <c r="T480" s="6">
        <f>IF(A480="placement",$J480*MIN($Q480,$S480),"")</f>
        <v>2893.4849999999997</v>
      </c>
      <c r="U480" s="6">
        <f>IF($A480="placement",T480,SUMIF($C$10:$C$6209,$C480,$T$10:$T$6209))</f>
        <v>2893.4849999999997</v>
      </c>
      <c r="V480" s="34">
        <f t="shared" si="23"/>
        <v>-1.0563380281690127E-2</v>
      </c>
      <c r="W480" s="24"/>
      <c r="X480" s="2" t="str">
        <f>IFERROR(MIN(VLOOKUP($W480,margin_ranges!$A$5:$D$10,4,FALSE),$Q480*100)/100,"")</f>
        <v/>
      </c>
      <c r="Y480" s="6">
        <f t="shared" ref="Y480:Y543" si="24">IF(A480="placement",IF($X480="",$T480,$J480*MIN($Q480,$X480)),"")</f>
        <v>2893.4849999999997</v>
      </c>
      <c r="Z480" s="6">
        <f>IF($A480="placement",Y480,SUMIF($C$10:$C$6209,$C480,$Y$10:$Y$6209))</f>
        <v>2893.4849999999997</v>
      </c>
      <c r="AA480" s="29">
        <f t="shared" ref="AA480:AA543" si="25">($J480-$Z480)/($J480*(1-$R480))-1</f>
        <v>-1.0563380281690127E-2</v>
      </c>
    </row>
    <row r="481" spans="1:27" hidden="1" x14ac:dyDescent="0.3">
      <c r="A481" s="8" t="s">
        <v>17</v>
      </c>
      <c r="B481" s="8" t="s">
        <v>5037</v>
      </c>
      <c r="C481" s="8" t="s">
        <v>5038</v>
      </c>
      <c r="D481" s="8" t="s">
        <v>5047</v>
      </c>
      <c r="E481" s="8" t="s">
        <v>5048</v>
      </c>
      <c r="F481" s="29">
        <v>0.22602991008255799</v>
      </c>
      <c r="G481" s="29">
        <v>1</v>
      </c>
      <c r="H481" s="30">
        <v>342.09210000000002</v>
      </c>
      <c r="I481" s="30">
        <v>116.7136</v>
      </c>
      <c r="J481" s="14">
        <v>6786</v>
      </c>
      <c r="K481" s="14">
        <v>2031</v>
      </c>
      <c r="L481" s="12">
        <v>0.3412</v>
      </c>
      <c r="M481" s="7">
        <v>1.93805939</v>
      </c>
      <c r="N481" s="31">
        <v>1.5</v>
      </c>
      <c r="O481" s="14">
        <f>IFERROR(VLOOKUP($C481,'site totals'!$J$2:$K$607,2,FALSE),1)</f>
        <v>44146.005499999999</v>
      </c>
      <c r="P481" s="32" t="s">
        <v>161</v>
      </c>
      <c r="Q481" s="12">
        <v>0.22602991010000001</v>
      </c>
      <c r="R481" s="29">
        <v>0.3</v>
      </c>
      <c r="S481" s="2">
        <f>IF($A481="site","",MIN(VLOOKUP($P481,margin_ranges!$A$5:$D$10,4,FALSE)/100,$Q481))</f>
        <v>0.22602991010000001</v>
      </c>
      <c r="T481" s="6">
        <f>IF(A481="placement",$J481*MIN($Q481,$S481),"")</f>
        <v>1533.8389699386</v>
      </c>
      <c r="U481" s="6">
        <f>IF($A481="placement",T481,SUMIF($C$10:$C$6209,$C481,$T$10:$T$6209))</f>
        <v>1533.8389699386</v>
      </c>
      <c r="V481" s="34">
        <f t="shared" si="23"/>
        <v>0.10567155700000019</v>
      </c>
      <c r="W481" s="24"/>
      <c r="X481" s="2" t="str">
        <f>IFERROR(MIN(VLOOKUP($W481,margin_ranges!$A$5:$D$10,4,FALSE),$Q481*100)/100,"")</f>
        <v/>
      </c>
      <c r="Y481" s="6">
        <f t="shared" si="24"/>
        <v>1533.8389699386</v>
      </c>
      <c r="Z481" s="6">
        <f>IF($A481="placement",Y481,SUMIF($C$10:$C$6209,$C481,$Y$10:$Y$6209))</f>
        <v>1533.8389699386</v>
      </c>
      <c r="AA481" s="29">
        <f t="shared" si="25"/>
        <v>0.10567155700000019</v>
      </c>
    </row>
    <row r="482" spans="1:27" hidden="1" x14ac:dyDescent="0.3">
      <c r="A482" s="8" t="s">
        <v>17</v>
      </c>
      <c r="B482" s="8" t="s">
        <v>5037</v>
      </c>
      <c r="C482" s="8" t="s">
        <v>5038</v>
      </c>
      <c r="D482" s="8" t="s">
        <v>5067</v>
      </c>
      <c r="E482" s="8" t="s">
        <v>5068</v>
      </c>
      <c r="F482" s="29">
        <v>0.308684497348992</v>
      </c>
      <c r="G482" s="29">
        <v>1</v>
      </c>
      <c r="H482" s="30">
        <v>211.98509999999999</v>
      </c>
      <c r="I482" s="30">
        <v>123.2794</v>
      </c>
      <c r="J482" s="14">
        <v>4012</v>
      </c>
      <c r="K482" s="14">
        <v>1418</v>
      </c>
      <c r="L482" s="12">
        <v>0.58150000000000002</v>
      </c>
      <c r="M482" s="7">
        <v>1.0848881500000001</v>
      </c>
      <c r="N482" s="31">
        <v>0.75</v>
      </c>
      <c r="O482" s="14">
        <f>IFERROR(VLOOKUP($C482,'site totals'!$J$2:$K$607,2,FALSE),1)</f>
        <v>44146.005499999999</v>
      </c>
      <c r="P482" s="32" t="s">
        <v>22</v>
      </c>
      <c r="Q482" s="12">
        <v>0.30868449730000003</v>
      </c>
      <c r="R482" s="29">
        <v>0.38</v>
      </c>
      <c r="S482" s="2">
        <f>IF($A482="site","",MIN(VLOOKUP($P482,margin_ranges!$A$5:$D$10,4,FALSE)/100,$Q482))</f>
        <v>0.29749999999999999</v>
      </c>
      <c r="T482" s="6">
        <f>IF(A482="placement",$J482*MIN($Q482,$S482),"")</f>
        <v>1193.57</v>
      </c>
      <c r="U482" s="6">
        <f>IF($A482="placement",T482,SUMIF($C$10:$C$6209,$C482,$T$10:$T$6209))</f>
        <v>1193.57</v>
      </c>
      <c r="V482" s="34">
        <f t="shared" si="23"/>
        <v>0.13306451612903225</v>
      </c>
      <c r="W482" s="24"/>
      <c r="X482" s="2" t="str">
        <f>IFERROR(MIN(VLOOKUP($W482,margin_ranges!$A$5:$D$10,4,FALSE),$Q482*100)/100,"")</f>
        <v/>
      </c>
      <c r="Y482" s="6">
        <f t="shared" si="24"/>
        <v>1193.57</v>
      </c>
      <c r="Z482" s="6">
        <f>IF($A482="placement",Y482,SUMIF($C$10:$C$6209,$C482,$Y$10:$Y$6209))</f>
        <v>1193.57</v>
      </c>
      <c r="AA482" s="29">
        <f t="shared" si="25"/>
        <v>0.13306451612903225</v>
      </c>
    </row>
    <row r="483" spans="1:27" hidden="1" x14ac:dyDescent="0.3">
      <c r="A483" s="8" t="s">
        <v>17</v>
      </c>
      <c r="B483" s="8" t="s">
        <v>5037</v>
      </c>
      <c r="C483" s="8" t="s">
        <v>5038</v>
      </c>
      <c r="D483" s="8" t="s">
        <v>5049</v>
      </c>
      <c r="E483" s="8" t="s">
        <v>5050</v>
      </c>
      <c r="F483" s="29">
        <v>0.31114808652246201</v>
      </c>
      <c r="G483" s="29">
        <v>0</v>
      </c>
      <c r="H483" s="30">
        <v>2.1583999999999999</v>
      </c>
      <c r="I483" s="30">
        <v>0.7984</v>
      </c>
      <c r="J483" s="14">
        <v>28</v>
      </c>
      <c r="K483" s="14">
        <v>8</v>
      </c>
      <c r="L483" s="12">
        <v>0.36990000000000001</v>
      </c>
      <c r="M483" s="7">
        <v>1.1613526599999999</v>
      </c>
      <c r="N483" s="31">
        <v>0.8</v>
      </c>
      <c r="O483" s="14">
        <f>IFERROR(VLOOKUP($C483,'site totals'!$J$2:$K$607,2,FALSE),1)</f>
        <v>44146.005499999999</v>
      </c>
      <c r="P483" s="32" t="s">
        <v>22</v>
      </c>
      <c r="Q483" s="12">
        <v>0.31114808649999998</v>
      </c>
      <c r="R483" s="29">
        <v>0.34</v>
      </c>
      <c r="S483" s="2">
        <f>IF($A483="site","",MIN(VLOOKUP($P483,margin_ranges!$A$5:$D$10,4,FALSE)/100,$Q483))</f>
        <v>0.29749999999999999</v>
      </c>
      <c r="T483" s="6">
        <f>IF(A483="placement",$J483*MIN($Q483,$S483),"")</f>
        <v>8.33</v>
      </c>
      <c r="U483" s="6">
        <f>IF($A483="placement",T483,SUMIF($C$10:$C$6209,$C483,$T$10:$T$6209))</f>
        <v>8.33</v>
      </c>
      <c r="V483" s="34">
        <f t="shared" si="23"/>
        <v>6.439393939393967E-2</v>
      </c>
      <c r="W483" s="24"/>
      <c r="X483" s="2" t="str">
        <f>IFERROR(MIN(VLOOKUP($W483,margin_ranges!$A$5:$D$10,4,FALSE),$Q483*100)/100,"")</f>
        <v/>
      </c>
      <c r="Y483" s="6">
        <f t="shared" si="24"/>
        <v>8.33</v>
      </c>
      <c r="Z483" s="6">
        <f>IF($A483="placement",Y483,SUMIF($C$10:$C$6209,$C483,$Y$10:$Y$6209))</f>
        <v>8.33</v>
      </c>
      <c r="AA483" s="29">
        <f t="shared" si="25"/>
        <v>6.439393939393967E-2</v>
      </c>
    </row>
    <row r="484" spans="1:27" hidden="1" x14ac:dyDescent="0.3">
      <c r="A484" s="8" t="s">
        <v>17</v>
      </c>
      <c r="B484" s="8" t="s">
        <v>5037</v>
      </c>
      <c r="C484" s="8" t="s">
        <v>5038</v>
      </c>
      <c r="D484" s="8" t="s">
        <v>5043</v>
      </c>
      <c r="E484" s="8" t="s">
        <v>5044</v>
      </c>
      <c r="F484" s="29">
        <v>0.33999999999999903</v>
      </c>
      <c r="G484" s="29">
        <v>0</v>
      </c>
      <c r="H484" s="30">
        <v>1.6551</v>
      </c>
      <c r="I484" s="30">
        <v>0.62460000000000004</v>
      </c>
      <c r="J484" s="14">
        <v>18</v>
      </c>
      <c r="K484" s="14">
        <v>5</v>
      </c>
      <c r="L484" s="12">
        <v>0.37740000000000001</v>
      </c>
      <c r="M484" s="7">
        <v>0.94379645999999995</v>
      </c>
      <c r="N484" s="31">
        <v>0.55000000000000004</v>
      </c>
      <c r="O484" s="14">
        <f>IFERROR(VLOOKUP($C484,'site totals'!$J$2:$K$607,2,FALSE),1)</f>
        <v>44146.005499999999</v>
      </c>
      <c r="P484" s="32" t="s">
        <v>22</v>
      </c>
      <c r="Q484" s="12">
        <v>0.4172472284</v>
      </c>
      <c r="R484" s="29">
        <v>0.34</v>
      </c>
      <c r="S484" s="2">
        <f>IF($A484="site","",MIN(VLOOKUP($P484,margin_ranges!$A$5:$D$10,4,FALSE)/100,$Q484))</f>
        <v>0.29749999999999999</v>
      </c>
      <c r="T484" s="6">
        <f>IF(A484="placement",$J484*MIN($Q484,$S484),"")</f>
        <v>5.3549999999999995</v>
      </c>
      <c r="U484" s="6">
        <f>IF($A484="placement",T484,SUMIF($C$10:$C$6209,$C484,$T$10:$T$6209))</f>
        <v>5.3549999999999995</v>
      </c>
      <c r="V484" s="34">
        <f t="shared" si="23"/>
        <v>6.4393939393939448E-2</v>
      </c>
      <c r="W484" s="24"/>
      <c r="X484" s="2" t="str">
        <f>IFERROR(MIN(VLOOKUP($W484,margin_ranges!$A$5:$D$10,4,FALSE),$Q484*100)/100,"")</f>
        <v/>
      </c>
      <c r="Y484" s="6">
        <f t="shared" si="24"/>
        <v>5.3549999999999995</v>
      </c>
      <c r="Z484" s="6">
        <f>IF($A484="placement",Y484,SUMIF($C$10:$C$6209,$C484,$Y$10:$Y$6209))</f>
        <v>5.3549999999999995</v>
      </c>
      <c r="AA484" s="29">
        <f t="shared" si="25"/>
        <v>6.4393939393939448E-2</v>
      </c>
    </row>
    <row r="485" spans="1:27" hidden="1" x14ac:dyDescent="0.3">
      <c r="A485" s="8" t="s">
        <v>17</v>
      </c>
      <c r="B485" s="8" t="s">
        <v>5037</v>
      </c>
      <c r="C485" s="8" t="s">
        <v>5038</v>
      </c>
      <c r="D485" s="8" t="s">
        <v>5059</v>
      </c>
      <c r="E485" s="8" t="s">
        <v>5060</v>
      </c>
      <c r="F485" s="29">
        <v>0.34</v>
      </c>
      <c r="G485" s="29">
        <v>1</v>
      </c>
      <c r="H485" s="30">
        <v>539.61210000000005</v>
      </c>
      <c r="I485" s="30">
        <v>265.03949999999998</v>
      </c>
      <c r="J485" s="14">
        <v>10059</v>
      </c>
      <c r="K485" s="14">
        <v>3055</v>
      </c>
      <c r="L485" s="12">
        <v>0.49120000000000003</v>
      </c>
      <c r="M485" s="7">
        <v>1.26508485</v>
      </c>
      <c r="N485" s="31">
        <v>0.75</v>
      </c>
      <c r="O485" s="14">
        <f>IFERROR(VLOOKUP($C485,'site totals'!$J$2:$K$607,2,FALSE),1)</f>
        <v>44146.005499999999</v>
      </c>
      <c r="P485" s="32" t="s">
        <v>22</v>
      </c>
      <c r="Q485" s="12">
        <v>0.40715439149999999</v>
      </c>
      <c r="R485" s="29">
        <v>0.34</v>
      </c>
      <c r="S485" s="2">
        <f>IF($A485="site","",MIN(VLOOKUP($P485,margin_ranges!$A$5:$D$10,4,FALSE)/100,$Q485))</f>
        <v>0.29749999999999999</v>
      </c>
      <c r="T485" s="6">
        <f>IF(A485="placement",$J485*MIN($Q485,$S485),"")</f>
        <v>2992.5524999999998</v>
      </c>
      <c r="U485" s="6">
        <f>IF($A485="placement",T485,SUMIF($C$10:$C$6209,$C485,$T$10:$T$6209))</f>
        <v>2992.5524999999998</v>
      </c>
      <c r="V485" s="34">
        <f t="shared" si="23"/>
        <v>6.4393939393939448E-2</v>
      </c>
      <c r="W485" s="24"/>
      <c r="X485" s="2" t="str">
        <f>IFERROR(MIN(VLOOKUP($W485,margin_ranges!$A$5:$D$10,4,FALSE),$Q485*100)/100,"")</f>
        <v/>
      </c>
      <c r="Y485" s="6">
        <f t="shared" si="24"/>
        <v>2992.5524999999998</v>
      </c>
      <c r="Z485" s="6">
        <f>IF($A485="placement",Y485,SUMIF($C$10:$C$6209,$C485,$Y$10:$Y$6209))</f>
        <v>2992.5524999999998</v>
      </c>
      <c r="AA485" s="29">
        <f t="shared" si="25"/>
        <v>6.4393939393939448E-2</v>
      </c>
    </row>
    <row r="486" spans="1:27" hidden="1" x14ac:dyDescent="0.3">
      <c r="A486" s="8" t="s">
        <v>17</v>
      </c>
      <c r="B486" s="8" t="s">
        <v>5037</v>
      </c>
      <c r="C486" s="8" t="s">
        <v>5038</v>
      </c>
      <c r="D486" s="8" t="s">
        <v>5063</v>
      </c>
      <c r="E486" s="8" t="s">
        <v>5064</v>
      </c>
      <c r="F486" s="29">
        <v>0.34</v>
      </c>
      <c r="G486" s="29">
        <v>0</v>
      </c>
      <c r="H486" s="30">
        <v>1.5719000000000001</v>
      </c>
      <c r="I486" s="30">
        <v>0.69210000000000005</v>
      </c>
      <c r="J486" s="14">
        <v>13</v>
      </c>
      <c r="K486" s="14">
        <v>4</v>
      </c>
      <c r="L486" s="12">
        <v>0.44030000000000002</v>
      </c>
      <c r="M486" s="7">
        <v>0.62689647999999998</v>
      </c>
      <c r="N486" s="31">
        <v>0.3</v>
      </c>
      <c r="O486" s="14">
        <f>IFERROR(VLOOKUP($C486,'site totals'!$J$2:$K$607,2,FALSE),1)</f>
        <v>44146.005499999999</v>
      </c>
      <c r="P486" s="32" t="s">
        <v>22</v>
      </c>
      <c r="Q486" s="12">
        <v>0.5214520909</v>
      </c>
      <c r="R486" s="29">
        <v>0.34</v>
      </c>
      <c r="S486" s="2">
        <f>IF($A486="site","",MIN(VLOOKUP($P486,margin_ranges!$A$5:$D$10,4,FALSE)/100,$Q486))</f>
        <v>0.29749999999999999</v>
      </c>
      <c r="T486" s="6">
        <f>IF(A486="placement",$J486*MIN($Q486,$S486),"")</f>
        <v>3.8674999999999997</v>
      </c>
      <c r="U486" s="6">
        <f>IF($A486="placement",T486,SUMIF($C$10:$C$6209,$C486,$T$10:$T$6209))</f>
        <v>3.8674999999999997</v>
      </c>
      <c r="V486" s="34">
        <f t="shared" si="23"/>
        <v>6.439393939393967E-2</v>
      </c>
      <c r="W486" s="24"/>
      <c r="X486" s="2" t="str">
        <f>IFERROR(MIN(VLOOKUP($W486,margin_ranges!$A$5:$D$10,4,FALSE),$Q486*100)/100,"")</f>
        <v/>
      </c>
      <c r="Y486" s="6">
        <f t="shared" si="24"/>
        <v>3.8674999999999997</v>
      </c>
      <c r="Z486" s="6">
        <f>IF($A486="placement",Y486,SUMIF($C$10:$C$6209,$C486,$Y$10:$Y$6209))</f>
        <v>3.8674999999999997</v>
      </c>
      <c r="AA486" s="29">
        <f t="shared" si="25"/>
        <v>6.439393939393967E-2</v>
      </c>
    </row>
    <row r="487" spans="1:27" hidden="1" x14ac:dyDescent="0.3">
      <c r="A487" s="8" t="s">
        <v>17</v>
      </c>
      <c r="B487" s="8" t="s">
        <v>5037</v>
      </c>
      <c r="C487" s="8" t="s">
        <v>5038</v>
      </c>
      <c r="D487" s="8" t="s">
        <v>5053</v>
      </c>
      <c r="E487" s="8" t="s">
        <v>5054</v>
      </c>
      <c r="F487" s="29">
        <v>0.33999999999999903</v>
      </c>
      <c r="G487" s="29">
        <v>0</v>
      </c>
      <c r="H487" s="30">
        <v>5.9481999999999999</v>
      </c>
      <c r="I487" s="30">
        <v>2.5268999999999999</v>
      </c>
      <c r="J487" s="14">
        <v>84</v>
      </c>
      <c r="K487" s="14">
        <v>25</v>
      </c>
      <c r="L487" s="12">
        <v>0.42480000000000001</v>
      </c>
      <c r="M487" s="7">
        <v>1.10894084</v>
      </c>
      <c r="N487" s="31">
        <v>0.65</v>
      </c>
      <c r="O487" s="14">
        <f>IFERROR(VLOOKUP($C487,'site totals'!$J$2:$K$607,2,FALSE),1)</f>
        <v>44146.005499999999</v>
      </c>
      <c r="P487" s="32" t="s">
        <v>22</v>
      </c>
      <c r="Q487" s="12">
        <v>0.41385511460000002</v>
      </c>
      <c r="R487" s="29">
        <v>0.34</v>
      </c>
      <c r="S487" s="2">
        <f>IF($A487="site","",MIN(VLOOKUP($P487,margin_ranges!$A$5:$D$10,4,FALSE)/100,$Q487))</f>
        <v>0.29749999999999999</v>
      </c>
      <c r="T487" s="6">
        <f>IF(A487="placement",$J487*MIN($Q487,$S487),"")</f>
        <v>24.99</v>
      </c>
      <c r="U487" s="6">
        <f>IF($A487="placement",T487,SUMIF($C$10:$C$6209,$C487,$T$10:$T$6209))</f>
        <v>24.99</v>
      </c>
      <c r="V487" s="34">
        <f t="shared" si="23"/>
        <v>6.439393939393967E-2</v>
      </c>
      <c r="W487" s="24"/>
      <c r="X487" s="2" t="str">
        <f>IFERROR(MIN(VLOOKUP($W487,margin_ranges!$A$5:$D$10,4,FALSE),$Q487*100)/100,"")</f>
        <v/>
      </c>
      <c r="Y487" s="6">
        <f t="shared" si="24"/>
        <v>24.99</v>
      </c>
      <c r="Z487" s="6">
        <f>IF($A487="placement",Y487,SUMIF($C$10:$C$6209,$C487,$Y$10:$Y$6209))</f>
        <v>24.99</v>
      </c>
      <c r="AA487" s="17">
        <f t="shared" si="25"/>
        <v>6.439393939393967E-2</v>
      </c>
    </row>
    <row r="488" spans="1:27" hidden="1" x14ac:dyDescent="0.3">
      <c r="A488" s="8" t="s">
        <v>17</v>
      </c>
      <c r="B488" s="8" t="s">
        <v>5037</v>
      </c>
      <c r="C488" s="8" t="s">
        <v>5038</v>
      </c>
      <c r="D488" s="33" t="s">
        <v>11975</v>
      </c>
      <c r="E488" s="8" t="s">
        <v>11976</v>
      </c>
      <c r="F488" s="29">
        <v>0.35</v>
      </c>
      <c r="G488" s="29">
        <v>1</v>
      </c>
      <c r="H488" s="30">
        <v>42.509399999999999</v>
      </c>
      <c r="I488" s="30">
        <v>13.960900000000001</v>
      </c>
      <c r="J488" s="14">
        <v>517</v>
      </c>
      <c r="K488" s="14">
        <v>122</v>
      </c>
      <c r="L488" s="12">
        <v>0.32840000000000003</v>
      </c>
      <c r="M488" s="7">
        <v>1.23443283</v>
      </c>
      <c r="N488" s="31">
        <v>0.03</v>
      </c>
      <c r="O488" s="14">
        <f>IFERROR(VLOOKUP($C488,'site totals'!$J$2:$K$607,2,FALSE),1)</f>
        <v>44146.005499999999</v>
      </c>
      <c r="P488" s="32" t="s">
        <v>22</v>
      </c>
      <c r="Q488" s="12">
        <v>0.97569734109999995</v>
      </c>
      <c r="R488" s="29">
        <v>0.35</v>
      </c>
      <c r="S488" s="2">
        <f>IF($A488="site","",MIN(VLOOKUP($P488,margin_ranges!$A$5:$D$10,4,FALSE)/100,$Q488))</f>
        <v>0.29749999999999999</v>
      </c>
      <c r="T488" s="6">
        <f>IF(A488="placement",$J488*MIN($Q488,$S488),"")</f>
        <v>153.8075</v>
      </c>
      <c r="U488" s="6">
        <f>IF($A488="placement",T488,SUMIF($C$10:$C$6209,$C488,$T$10:$T$6209))</f>
        <v>153.8075</v>
      </c>
      <c r="V488" s="34">
        <f t="shared" si="23"/>
        <v>8.0769230769230704E-2</v>
      </c>
      <c r="W488" s="24"/>
      <c r="X488" s="2" t="str">
        <f>IFERROR(MIN(VLOOKUP($W488,margin_ranges!$A$5:$D$10,4,FALSE),$Q488*100)/100,"")</f>
        <v/>
      </c>
      <c r="Y488" s="6">
        <f t="shared" si="24"/>
        <v>153.8075</v>
      </c>
      <c r="Z488" s="6">
        <f>IF($A488="placement",Y488,SUMIF($C$10:$C$6209,$C488,$Y$10:$Y$6209))</f>
        <v>153.8075</v>
      </c>
      <c r="AA488" s="29">
        <f t="shared" si="25"/>
        <v>8.0769230769230704E-2</v>
      </c>
    </row>
    <row r="489" spans="1:27" hidden="1" x14ac:dyDescent="0.3">
      <c r="A489" s="8" t="s">
        <v>17</v>
      </c>
      <c r="B489" s="8" t="s">
        <v>5037</v>
      </c>
      <c r="C489" s="8" t="s">
        <v>5038</v>
      </c>
      <c r="D489" s="8" t="s">
        <v>5051</v>
      </c>
      <c r="E489" s="8" t="s">
        <v>5052</v>
      </c>
      <c r="F489" s="29">
        <v>0.39</v>
      </c>
      <c r="G489" s="29">
        <v>0</v>
      </c>
      <c r="H489" s="30">
        <v>1.4221999999999999</v>
      </c>
      <c r="I489" s="30">
        <v>0.47849999999999998</v>
      </c>
      <c r="J489" s="14">
        <v>10</v>
      </c>
      <c r="K489" s="14">
        <v>4</v>
      </c>
      <c r="L489" s="12">
        <v>0.33639999999999998</v>
      </c>
      <c r="M489" s="7">
        <v>0.73139275000000004</v>
      </c>
      <c r="N489" s="31">
        <v>0.3</v>
      </c>
      <c r="O489" s="14">
        <f>IFERROR(VLOOKUP($C489,'site totals'!$J$2:$K$607,2,FALSE),1)</f>
        <v>44146.005499999999</v>
      </c>
      <c r="P489" s="32" t="s">
        <v>22</v>
      </c>
      <c r="Q489" s="12">
        <v>0.58982365910000001</v>
      </c>
      <c r="R489" s="29">
        <v>0.39</v>
      </c>
      <c r="S489" s="2">
        <f>IF($A489="site","",MIN(VLOOKUP($P489,margin_ranges!$A$5:$D$10,4,FALSE)/100,$Q489))</f>
        <v>0.29749999999999999</v>
      </c>
      <c r="T489" s="6">
        <f>IF(A489="placement",$J489*MIN($Q489,$S489),"")</f>
        <v>2.9749999999999996</v>
      </c>
      <c r="U489" s="6">
        <f>IF($A489="placement",T489,SUMIF($C$10:$C$6209,$C489,$T$10:$T$6209))</f>
        <v>2.9749999999999996</v>
      </c>
      <c r="V489" s="34">
        <f t="shared" si="23"/>
        <v>0.15163934426229519</v>
      </c>
      <c r="W489" s="24"/>
      <c r="X489" s="2" t="str">
        <f>IFERROR(MIN(VLOOKUP($W489,margin_ranges!$A$5:$D$10,4,FALSE),$Q489*100)/100,"")</f>
        <v/>
      </c>
      <c r="Y489" s="6">
        <f t="shared" si="24"/>
        <v>2.9749999999999996</v>
      </c>
      <c r="Z489" s="6">
        <f>IF($A489="placement",Y489,SUMIF($C$10:$C$6209,$C489,$Y$10:$Y$6209))</f>
        <v>2.9749999999999996</v>
      </c>
      <c r="AA489" s="17">
        <f t="shared" si="25"/>
        <v>0.15163934426229519</v>
      </c>
    </row>
    <row r="490" spans="1:27" hidden="1" x14ac:dyDescent="0.3">
      <c r="A490" s="8" t="s">
        <v>17</v>
      </c>
      <c r="B490" s="8" t="s">
        <v>5037</v>
      </c>
      <c r="C490" s="8" t="s">
        <v>5038</v>
      </c>
      <c r="D490" s="8" t="s">
        <v>5065</v>
      </c>
      <c r="E490" s="8" t="s">
        <v>5066</v>
      </c>
      <c r="F490" s="29">
        <v>0.39</v>
      </c>
      <c r="G490" s="29">
        <v>1</v>
      </c>
      <c r="H490" s="30">
        <v>430.17649999999998</v>
      </c>
      <c r="I490" s="30">
        <v>296.76620000000003</v>
      </c>
      <c r="J490" s="14">
        <v>10546</v>
      </c>
      <c r="K490" s="14">
        <v>3691</v>
      </c>
      <c r="L490" s="12">
        <v>0.68989999999999996</v>
      </c>
      <c r="M490" s="7">
        <v>1.18452885</v>
      </c>
      <c r="N490" s="31">
        <v>0.03</v>
      </c>
      <c r="O490" s="14">
        <f>IFERROR(VLOOKUP($C490,'site totals'!$J$2:$K$607,2,FALSE),1)</f>
        <v>44146.005499999999</v>
      </c>
      <c r="P490" s="32" t="s">
        <v>22</v>
      </c>
      <c r="Q490" s="12">
        <v>0.97467347459999998</v>
      </c>
      <c r="R490" s="29">
        <v>0.39</v>
      </c>
      <c r="S490" s="2">
        <f>IF($A490="site","",MIN(VLOOKUP($P490,margin_ranges!$A$5:$D$10,4,FALSE)/100,$Q490))</f>
        <v>0.29749999999999999</v>
      </c>
      <c r="T490" s="6">
        <f>IF(A490="placement",$J490*MIN($Q490,$S490),"")</f>
        <v>3137.4349999999999</v>
      </c>
      <c r="U490" s="6">
        <f>IF($A490="placement",T490,SUMIF($C$10:$C$6209,$C490,$T$10:$T$6209))</f>
        <v>3137.4349999999999</v>
      </c>
      <c r="V490" s="34">
        <f t="shared" si="23"/>
        <v>0.15163934426229519</v>
      </c>
      <c r="W490" s="24"/>
      <c r="X490" s="2" t="str">
        <f>IFERROR(MIN(VLOOKUP($W490,margin_ranges!$A$5:$D$10,4,FALSE),$Q490*100)/100,"")</f>
        <v/>
      </c>
      <c r="Y490" s="6">
        <f t="shared" si="24"/>
        <v>3137.4349999999999</v>
      </c>
      <c r="Z490" s="6">
        <f>IF($A490="placement",Y490,SUMIF($C$10:$C$6209,$C490,$Y$10:$Y$6209))</f>
        <v>3137.4349999999999</v>
      </c>
      <c r="AA490" s="29">
        <f t="shared" si="25"/>
        <v>0.15163934426229519</v>
      </c>
    </row>
    <row r="491" spans="1:27" hidden="1" x14ac:dyDescent="0.3">
      <c r="A491" s="8" t="s">
        <v>17</v>
      </c>
      <c r="B491" s="8" t="s">
        <v>5037</v>
      </c>
      <c r="C491" s="8" t="s">
        <v>5038</v>
      </c>
      <c r="D491" s="8" t="s">
        <v>5045</v>
      </c>
      <c r="E491" s="8" t="s">
        <v>5046</v>
      </c>
      <c r="F491" s="29">
        <v>0.38999999999999901</v>
      </c>
      <c r="G491" s="29">
        <v>1</v>
      </c>
      <c r="H491" s="30">
        <v>1337.8869999999999</v>
      </c>
      <c r="I491" s="30">
        <v>790.90869999999995</v>
      </c>
      <c r="J491" s="14">
        <v>32965</v>
      </c>
      <c r="K491" s="14">
        <v>11714</v>
      </c>
      <c r="L491" s="12">
        <v>0.59119999999999995</v>
      </c>
      <c r="M491" s="7">
        <v>1.38932871</v>
      </c>
      <c r="N491" s="31">
        <v>0.33</v>
      </c>
      <c r="O491" s="14">
        <f>IFERROR(VLOOKUP($C491,'site totals'!$J$2:$K$607,2,FALSE),1)</f>
        <v>44146.005499999999</v>
      </c>
      <c r="P491" s="32" t="s">
        <v>22</v>
      </c>
      <c r="Q491" s="12">
        <v>0.76247521770000004</v>
      </c>
      <c r="R491" s="29">
        <v>0.39</v>
      </c>
      <c r="S491" s="2">
        <f>IF($A491="site","",MIN(VLOOKUP($P491,margin_ranges!$A$5:$D$10,4,FALSE)/100,$Q491))</f>
        <v>0.29749999999999999</v>
      </c>
      <c r="T491" s="6">
        <f>IF(A491="placement",$J491*MIN($Q491,$S491),"")</f>
        <v>9807.0874999999996</v>
      </c>
      <c r="U491" s="6">
        <f>IF($A491="placement",T491,SUMIF($C$10:$C$6209,$C491,$T$10:$T$6209))</f>
        <v>9807.0874999999996</v>
      </c>
      <c r="V491" s="34">
        <f t="shared" si="23"/>
        <v>0.15163934426229519</v>
      </c>
      <c r="W491" s="24"/>
      <c r="X491" s="2" t="str">
        <f>IFERROR(MIN(VLOOKUP($W491,margin_ranges!$A$5:$D$10,4,FALSE),$Q491*100)/100,"")</f>
        <v/>
      </c>
      <c r="Y491" s="6">
        <f t="shared" si="24"/>
        <v>9807.0874999999996</v>
      </c>
      <c r="Z491" s="6">
        <f>IF($A491="placement",Y491,SUMIF($C$10:$C$6209,$C491,$Y$10:$Y$6209))</f>
        <v>9807.0874999999996</v>
      </c>
      <c r="AA491" s="17">
        <f t="shared" si="25"/>
        <v>0.15163934426229519</v>
      </c>
    </row>
    <row r="492" spans="1:27" hidden="1" x14ac:dyDescent="0.3">
      <c r="A492" s="8" t="s">
        <v>17</v>
      </c>
      <c r="B492" s="8" t="s">
        <v>5037</v>
      </c>
      <c r="C492" s="8" t="s">
        <v>5038</v>
      </c>
      <c r="D492" s="8" t="s">
        <v>5039</v>
      </c>
      <c r="E492" s="8" t="s">
        <v>5040</v>
      </c>
      <c r="F492" s="29">
        <v>0.39</v>
      </c>
      <c r="G492" s="29">
        <v>1</v>
      </c>
      <c r="H492" s="30">
        <v>517.58860000000004</v>
      </c>
      <c r="I492" s="30">
        <v>277.21050000000002</v>
      </c>
      <c r="J492" s="14">
        <v>6846</v>
      </c>
      <c r="K492" s="14">
        <v>2439</v>
      </c>
      <c r="L492" s="12">
        <v>0.53559999999999997</v>
      </c>
      <c r="M492" s="7">
        <v>0.82323201000000001</v>
      </c>
      <c r="N492" s="31">
        <v>0.4</v>
      </c>
      <c r="O492" s="14">
        <f>IFERROR(VLOOKUP($C492,'site totals'!$J$2:$K$607,2,FALSE),1)</f>
        <v>44146.005499999999</v>
      </c>
      <c r="P492" s="32" t="s">
        <v>22</v>
      </c>
      <c r="Q492" s="12">
        <v>0.51411024459999999</v>
      </c>
      <c r="R492" s="29">
        <v>0.39</v>
      </c>
      <c r="S492" s="2">
        <f>IF($A492="site","",MIN(VLOOKUP($P492,margin_ranges!$A$5:$D$10,4,FALSE)/100,$Q492))</f>
        <v>0.29749999999999999</v>
      </c>
      <c r="T492" s="6">
        <f>IF(A492="placement",$J492*MIN($Q492,$S492),"")</f>
        <v>2036.6849999999999</v>
      </c>
      <c r="U492" s="6">
        <f>IF($A492="placement",T492,SUMIF($C$10:$C$6209,$C492,$T$10:$T$6209))</f>
        <v>2036.6849999999999</v>
      </c>
      <c r="V492" s="34">
        <f t="shared" si="23"/>
        <v>0.15163934426229542</v>
      </c>
      <c r="W492" s="24"/>
      <c r="X492" s="2" t="str">
        <f>IFERROR(MIN(VLOOKUP($W492,margin_ranges!$A$5:$D$10,4,FALSE),$Q492*100)/100,"")</f>
        <v/>
      </c>
      <c r="Y492" s="6">
        <f t="shared" si="24"/>
        <v>2036.6849999999999</v>
      </c>
      <c r="Z492" s="6">
        <f>IF($A492="placement",Y492,SUMIF($C$10:$C$6209,$C492,$Y$10:$Y$6209))</f>
        <v>2036.6849999999999</v>
      </c>
      <c r="AA492" s="29">
        <f t="shared" si="25"/>
        <v>0.15163934426229542</v>
      </c>
    </row>
    <row r="493" spans="1:27" hidden="1" x14ac:dyDescent="0.3">
      <c r="A493" s="8" t="s">
        <v>17</v>
      </c>
      <c r="B493" s="8" t="s">
        <v>5037</v>
      </c>
      <c r="C493" s="8" t="s">
        <v>5038</v>
      </c>
      <c r="D493" s="8" t="s">
        <v>5057</v>
      </c>
      <c r="E493" s="8" t="s">
        <v>5058</v>
      </c>
      <c r="F493" s="29">
        <v>0.4</v>
      </c>
      <c r="G493" s="29">
        <v>1</v>
      </c>
      <c r="H493" s="30">
        <v>230.4881</v>
      </c>
      <c r="I493" s="30">
        <v>151.58690000000001</v>
      </c>
      <c r="J493" s="14">
        <v>4337</v>
      </c>
      <c r="K493" s="14">
        <v>1735</v>
      </c>
      <c r="L493" s="12">
        <v>0.65769999999999995</v>
      </c>
      <c r="M493" s="7">
        <v>0.95359190999999999</v>
      </c>
      <c r="N493" s="31">
        <v>0.03</v>
      </c>
      <c r="O493" s="14">
        <f>IFERROR(VLOOKUP($C493,'site totals'!$J$2:$K$607,2,FALSE),1)</f>
        <v>44146.005499999999</v>
      </c>
      <c r="P493" s="32" t="s">
        <v>22</v>
      </c>
      <c r="Q493" s="12">
        <v>0.96854000139999996</v>
      </c>
      <c r="R493" s="29">
        <v>0.4</v>
      </c>
      <c r="S493" s="2">
        <f>IF($A493="site","",MIN(VLOOKUP($P493,margin_ranges!$A$5:$D$10,4,FALSE)/100,$Q493))</f>
        <v>0.29749999999999999</v>
      </c>
      <c r="T493" s="6">
        <f>IF(A493="placement",$J493*MIN($Q493,$S493),"")</f>
        <v>1290.2574999999999</v>
      </c>
      <c r="U493" s="6">
        <f>IF($A493="placement",T493,SUMIF($C$10:$C$6209,$C493,$T$10:$T$6209))</f>
        <v>1290.2574999999999</v>
      </c>
      <c r="V493" s="34">
        <f t="shared" si="23"/>
        <v>0.17083333333333361</v>
      </c>
      <c r="W493" s="24"/>
      <c r="X493" s="2" t="str">
        <f>IFERROR(MIN(VLOOKUP($W493,margin_ranges!$A$5:$D$10,4,FALSE),$Q493*100)/100,"")</f>
        <v/>
      </c>
      <c r="Y493" s="6">
        <f t="shared" si="24"/>
        <v>1290.2574999999999</v>
      </c>
      <c r="Z493" s="6">
        <f>IF($A493="placement",Y493,SUMIF($C$10:$C$6209,$C493,$Y$10:$Y$6209))</f>
        <v>1290.2574999999999</v>
      </c>
      <c r="AA493" s="29">
        <f t="shared" si="25"/>
        <v>0.17083333333333361</v>
      </c>
    </row>
    <row r="494" spans="1:27" hidden="1" x14ac:dyDescent="0.3">
      <c r="A494" s="8" t="s">
        <v>17</v>
      </c>
      <c r="B494" s="8" t="s">
        <v>5037</v>
      </c>
      <c r="C494" s="8" t="s">
        <v>5038</v>
      </c>
      <c r="D494" s="8" t="s">
        <v>5055</v>
      </c>
      <c r="E494" s="8" t="s">
        <v>5056</v>
      </c>
      <c r="F494" s="29">
        <v>0.4</v>
      </c>
      <c r="G494" s="29">
        <v>1</v>
      </c>
      <c r="H494" s="30">
        <v>498.67809999999997</v>
      </c>
      <c r="I494" s="30">
        <v>290.22289999999998</v>
      </c>
      <c r="J494" s="14">
        <v>8077</v>
      </c>
      <c r="K494" s="14">
        <v>3231</v>
      </c>
      <c r="L494" s="12">
        <v>0.58199999999999996</v>
      </c>
      <c r="M494" s="7">
        <v>0.92764473000000003</v>
      </c>
      <c r="N494" s="31">
        <v>0.3</v>
      </c>
      <c r="O494" s="14">
        <f>IFERROR(VLOOKUP($C494,'site totals'!$J$2:$K$607,2,FALSE),1)</f>
        <v>44146.005499999999</v>
      </c>
      <c r="P494" s="32" t="s">
        <v>22</v>
      </c>
      <c r="Q494" s="12">
        <v>0.67660033100000005</v>
      </c>
      <c r="R494" s="29">
        <v>0.4</v>
      </c>
      <c r="S494" s="2">
        <f>IF($A494="site","",MIN(VLOOKUP($P494,margin_ranges!$A$5:$D$10,4,FALSE)/100,$Q494))</f>
        <v>0.29749999999999999</v>
      </c>
      <c r="T494" s="6">
        <f>IF(A494="placement",$J494*MIN($Q494,$S494),"")</f>
        <v>2402.9074999999998</v>
      </c>
      <c r="U494" s="6">
        <f>IF($A494="placement",T494,SUMIF($C$10:$C$6209,$C494,$T$10:$T$6209))</f>
        <v>2402.9074999999998</v>
      </c>
      <c r="V494" s="34">
        <f t="shared" si="23"/>
        <v>0.17083333333333361</v>
      </c>
      <c r="W494" s="24"/>
      <c r="X494" s="2" t="str">
        <f>IFERROR(MIN(VLOOKUP($W494,margin_ranges!$A$5:$D$10,4,FALSE),$Q494*100)/100,"")</f>
        <v/>
      </c>
      <c r="Y494" s="6">
        <f t="shared" si="24"/>
        <v>2402.9074999999998</v>
      </c>
      <c r="Z494" s="6">
        <f>IF($A494="placement",Y494,SUMIF($C$10:$C$6209,$C494,$Y$10:$Y$6209))</f>
        <v>2402.9074999999998</v>
      </c>
      <c r="AA494" s="29">
        <f t="shared" si="25"/>
        <v>0.17083333333333361</v>
      </c>
    </row>
    <row r="495" spans="1:27" x14ac:dyDescent="0.3">
      <c r="A495" s="16" t="s">
        <v>33</v>
      </c>
      <c r="B495" s="16" t="s">
        <v>5037</v>
      </c>
      <c r="C495" s="16" t="s">
        <v>5038</v>
      </c>
      <c r="D495" s="8" t="s">
        <v>34</v>
      </c>
      <c r="E495" s="16"/>
      <c r="F495" s="17">
        <v>0.36799306967875001</v>
      </c>
      <c r="G495" s="17">
        <v>0.99837474999999998</v>
      </c>
      <c r="H495" s="36">
        <v>4809.0430999999999</v>
      </c>
      <c r="I495" s="36">
        <v>2679.4466000000002</v>
      </c>
      <c r="J495" s="22">
        <v>94599</v>
      </c>
      <c r="K495" s="22">
        <v>32169</v>
      </c>
      <c r="L495" s="18">
        <v>0.55720000000000003</v>
      </c>
      <c r="M495" s="19">
        <v>1.17684228</v>
      </c>
      <c r="N495" s="20">
        <v>0.406051</v>
      </c>
      <c r="O495" s="22">
        <f>IFERROR(VLOOKUP($C495,'site totals'!$J$2:$K$607,2,FALSE),1)</f>
        <v>44146.005499999999</v>
      </c>
      <c r="P495" s="21"/>
      <c r="Q495" s="18">
        <v>0.65496566060000005</v>
      </c>
      <c r="R495" s="17">
        <v>0.36799999999999999</v>
      </c>
      <c r="S495" s="18" t="str">
        <f>IF($A495="site","",MIN(VLOOKUP($P495,margin_ranges!$A$5:$D$10,4,FALSE)/100,$Q495))</f>
        <v/>
      </c>
      <c r="T495" s="22" t="str">
        <f>IF(A495="placement",$J495*MIN($Q495,$S495),"")</f>
        <v/>
      </c>
      <c r="U495" s="22">
        <f>IF($A495="placement",T495,SUMIF($C$10:$C$6209,$C495,$T$10:$T$6209))</f>
        <v>27734.393969938599</v>
      </c>
      <c r="V495" s="37">
        <f t="shared" si="23"/>
        <v>0.11838843183073178</v>
      </c>
      <c r="W495" s="38"/>
      <c r="X495" s="18" t="str">
        <f>IFERROR(MIN(VLOOKUP($W495,margin_ranges!$A$5:$D$10,4,FALSE),$Q495*100)/100,"")</f>
        <v/>
      </c>
      <c r="Y495" s="6" t="str">
        <f t="shared" si="24"/>
        <v/>
      </c>
      <c r="Z495" s="6">
        <f>IF($A495="placement",Y495,SUMIF($C$10:$C$6209,$C495,$Y$10:$Y$6209))</f>
        <v>27734.393969938599</v>
      </c>
      <c r="AA495" s="17">
        <f t="shared" si="25"/>
        <v>0.11838843183073178</v>
      </c>
    </row>
    <row r="496" spans="1:27" hidden="1" x14ac:dyDescent="0.3">
      <c r="A496" s="8" t="s">
        <v>17</v>
      </c>
      <c r="B496" s="8" t="s">
        <v>8769</v>
      </c>
      <c r="C496" s="8" t="s">
        <v>8770</v>
      </c>
      <c r="D496" s="8" t="s">
        <v>12253</v>
      </c>
      <c r="E496" s="8" t="s">
        <v>12254</v>
      </c>
      <c r="F496" s="29">
        <v>0.25</v>
      </c>
      <c r="G496" s="29">
        <v>0</v>
      </c>
      <c r="H496" s="30">
        <v>27.828399999999998</v>
      </c>
      <c r="I496" s="30">
        <v>1.8399000000000001</v>
      </c>
      <c r="J496" s="14">
        <v>83</v>
      </c>
      <c r="K496" s="14">
        <v>21</v>
      </c>
      <c r="L496" s="12">
        <v>6.6100000000000006E-2</v>
      </c>
      <c r="M496" s="7">
        <v>1.49505804</v>
      </c>
      <c r="N496" s="31">
        <v>1</v>
      </c>
      <c r="O496" s="14">
        <f>IFERROR(VLOOKUP($C496,'site totals'!$J$2:$K$607,2,FALSE),1)</f>
        <v>36549.210200000001</v>
      </c>
      <c r="P496" s="32" t="s">
        <v>22</v>
      </c>
      <c r="Q496" s="12">
        <v>0.33112964540000001</v>
      </c>
      <c r="R496" s="29">
        <v>0.25</v>
      </c>
      <c r="S496" s="2">
        <f>IF($A496="site","",MIN(VLOOKUP($P496,margin_ranges!$A$5:$D$10,4,FALSE)/100,$Q496))</f>
        <v>0.29749999999999999</v>
      </c>
      <c r="T496" s="6">
        <f>IF(A496="placement",$J496*MIN($Q496,$S496),"")</f>
        <v>24.692499999999999</v>
      </c>
      <c r="U496" s="6">
        <f>IF($A496="placement",T496,SUMIF($C$10:$C$6209,$C496,$T$10:$T$6209))</f>
        <v>24.692499999999999</v>
      </c>
      <c r="V496" s="34">
        <f t="shared" si="23"/>
        <v>-6.3333333333333242E-2</v>
      </c>
      <c r="W496" s="24"/>
      <c r="X496" s="2" t="str">
        <f>IFERROR(MIN(VLOOKUP($W496,margin_ranges!$A$5:$D$10,4,FALSE),$Q496*100)/100,"")</f>
        <v/>
      </c>
      <c r="Y496" s="6">
        <f t="shared" si="24"/>
        <v>24.692499999999999</v>
      </c>
      <c r="Z496" s="6">
        <f>IF($A496="placement",Y496,SUMIF($C$10:$C$6209,$C496,$Y$10:$Y$6209))</f>
        <v>24.692499999999999</v>
      </c>
      <c r="AA496" s="29">
        <f t="shared" si="25"/>
        <v>-6.3333333333333242E-2</v>
      </c>
    </row>
    <row r="497" spans="1:27" hidden="1" x14ac:dyDescent="0.3">
      <c r="A497" s="8" t="s">
        <v>17</v>
      </c>
      <c r="B497" s="8" t="s">
        <v>8769</v>
      </c>
      <c r="C497" s="8" t="s">
        <v>8770</v>
      </c>
      <c r="D497" s="8" t="s">
        <v>12251</v>
      </c>
      <c r="E497" s="8" t="s">
        <v>12252</v>
      </c>
      <c r="F497" s="29">
        <v>0.25</v>
      </c>
      <c r="G497" s="29">
        <v>1</v>
      </c>
      <c r="H497" s="30">
        <v>21.778700000000001</v>
      </c>
      <c r="I497" s="30">
        <v>10.042899999999999</v>
      </c>
      <c r="J497" s="14">
        <v>199</v>
      </c>
      <c r="K497" s="14">
        <v>50</v>
      </c>
      <c r="L497" s="12">
        <v>0.46110000000000001</v>
      </c>
      <c r="M497" s="7">
        <v>0.66147084</v>
      </c>
      <c r="N497" s="31">
        <v>0.3</v>
      </c>
      <c r="O497" s="14">
        <f>IFERROR(VLOOKUP($C497,'site totals'!$J$2:$K$607,2,FALSE),1)</f>
        <v>36549.210200000001</v>
      </c>
      <c r="P497" s="32" t="s">
        <v>22</v>
      </c>
      <c r="Q497" s="12">
        <v>0.54646526770000003</v>
      </c>
      <c r="R497" s="29">
        <v>0.25</v>
      </c>
      <c r="S497" s="2">
        <f>IF($A497="site","",MIN(VLOOKUP($P497,margin_ranges!$A$5:$D$10,4,FALSE)/100,$Q497))</f>
        <v>0.29749999999999999</v>
      </c>
      <c r="T497" s="6">
        <f>IF(A497="placement",$J497*MIN($Q497,$S497),"")</f>
        <v>59.202500000000001</v>
      </c>
      <c r="U497" s="6">
        <f>IF($A497="placement",T497,SUMIF($C$10:$C$6209,$C497,$T$10:$T$6209))</f>
        <v>59.202500000000001</v>
      </c>
      <c r="V497" s="34">
        <f t="shared" si="23"/>
        <v>-6.3333333333333242E-2</v>
      </c>
      <c r="W497" s="24"/>
      <c r="X497" s="2" t="str">
        <f>IFERROR(MIN(VLOOKUP($W497,margin_ranges!$A$5:$D$10,4,FALSE),$Q497*100)/100,"")</f>
        <v/>
      </c>
      <c r="Y497" s="6">
        <f t="shared" si="24"/>
        <v>59.202500000000001</v>
      </c>
      <c r="Z497" s="6">
        <f>IF($A497="placement",Y497,SUMIF($C$10:$C$6209,$C497,$Y$10:$Y$6209))</f>
        <v>59.202500000000001</v>
      </c>
      <c r="AA497" s="29">
        <f t="shared" si="25"/>
        <v>-6.3333333333333242E-2</v>
      </c>
    </row>
    <row r="498" spans="1:27" hidden="1" x14ac:dyDescent="0.3">
      <c r="A498" s="8" t="s">
        <v>17</v>
      </c>
      <c r="B498" s="8" t="s">
        <v>8769</v>
      </c>
      <c r="C498" s="8" t="s">
        <v>8770</v>
      </c>
      <c r="D498" s="8" t="s">
        <v>12255</v>
      </c>
      <c r="E498" s="8" t="s">
        <v>12256</v>
      </c>
      <c r="F498" s="29">
        <v>0.25</v>
      </c>
      <c r="G498" s="29">
        <v>0</v>
      </c>
      <c r="H498" s="30">
        <v>17.7591</v>
      </c>
      <c r="I498" s="30">
        <v>0.80410000000000004</v>
      </c>
      <c r="J498" s="14">
        <v>45</v>
      </c>
      <c r="K498" s="14">
        <v>11</v>
      </c>
      <c r="L498" s="12">
        <v>4.53E-2</v>
      </c>
      <c r="M498" s="7">
        <v>1.8805365599999999</v>
      </c>
      <c r="N498" s="31">
        <v>1.4</v>
      </c>
      <c r="O498" s="14">
        <f>IFERROR(VLOOKUP($C498,'site totals'!$J$2:$K$607,2,FALSE),1)</f>
        <v>36549.210200000001</v>
      </c>
      <c r="P498" s="32" t="s">
        <v>22</v>
      </c>
      <c r="Q498" s="12">
        <v>0.25553162140000002</v>
      </c>
      <c r="R498" s="29">
        <v>0.25</v>
      </c>
      <c r="S498" s="2">
        <f>IF($A498="site","",MIN(VLOOKUP($P498,margin_ranges!$A$5:$D$10,4,FALSE)/100,$Q498))</f>
        <v>0.25553162140000002</v>
      </c>
      <c r="T498" s="6">
        <f>IF(A498="placement",$J498*MIN($Q498,$S498),"")</f>
        <v>11.498922963</v>
      </c>
      <c r="U498" s="6">
        <f>IF($A498="placement",T498,SUMIF($C$10:$C$6209,$C498,$T$10:$T$6209))</f>
        <v>11.498922963</v>
      </c>
      <c r="V498" s="34">
        <f t="shared" si="23"/>
        <v>-7.3754951999999152E-3</v>
      </c>
      <c r="W498" s="24"/>
      <c r="X498" s="2" t="str">
        <f>IFERROR(MIN(VLOOKUP($W498,margin_ranges!$A$5:$D$10,4,FALSE),$Q498*100)/100,"")</f>
        <v/>
      </c>
      <c r="Y498" s="6">
        <f t="shared" si="24"/>
        <v>11.498922963</v>
      </c>
      <c r="Z498" s="6">
        <f>IF($A498="placement",Y498,SUMIF($C$10:$C$6209,$C498,$Y$10:$Y$6209))</f>
        <v>11.498922963</v>
      </c>
      <c r="AA498" s="29">
        <f t="shared" si="25"/>
        <v>-7.3754951999999152E-3</v>
      </c>
    </row>
    <row r="499" spans="1:27" hidden="1" x14ac:dyDescent="0.3">
      <c r="A499" s="8" t="s">
        <v>17</v>
      </c>
      <c r="B499" s="8" t="s">
        <v>8769</v>
      </c>
      <c r="C499" s="8" t="s">
        <v>8770</v>
      </c>
      <c r="D499" s="8" t="s">
        <v>8785</v>
      </c>
      <c r="E499" s="8" t="s">
        <v>8786</v>
      </c>
      <c r="F499" s="29">
        <v>0.26704177975083399</v>
      </c>
      <c r="G499" s="29">
        <v>1</v>
      </c>
      <c r="H499" s="30">
        <v>312.935</v>
      </c>
      <c r="I499" s="30">
        <v>74.828199999999995</v>
      </c>
      <c r="J499" s="14">
        <v>4594</v>
      </c>
      <c r="K499" s="14">
        <v>1158</v>
      </c>
      <c r="L499" s="12">
        <v>0.23910000000000001</v>
      </c>
      <c r="M499" s="7">
        <v>2.0465013700000001</v>
      </c>
      <c r="N499" s="31">
        <v>1.5</v>
      </c>
      <c r="O499" s="14">
        <f>IFERROR(VLOOKUP($C499,'site totals'!$J$2:$K$607,2,FALSE),1)</f>
        <v>36549.210200000001</v>
      </c>
      <c r="P499" s="32" t="s">
        <v>22</v>
      </c>
      <c r="Q499" s="12">
        <v>0.26704177979999999</v>
      </c>
      <c r="R499" s="29">
        <v>0.28999999999999998</v>
      </c>
      <c r="S499" s="2">
        <f>IF($A499="site","",MIN(VLOOKUP($P499,margin_ranges!$A$5:$D$10,4,FALSE)/100,$Q499))</f>
        <v>0.26704177979999999</v>
      </c>
      <c r="T499" s="6">
        <f>IF(A499="placement",$J499*MIN($Q499,$S499),"")</f>
        <v>1226.7899364012001</v>
      </c>
      <c r="U499" s="6">
        <f>IF($A499="placement",T499,SUMIF($C$10:$C$6209,$C499,$T$10:$T$6209))</f>
        <v>1226.7899364012001</v>
      </c>
      <c r="V499" s="34">
        <f t="shared" si="23"/>
        <v>3.2335521408450862E-2</v>
      </c>
      <c r="W499" s="24"/>
      <c r="X499" s="2" t="str">
        <f>IFERROR(MIN(VLOOKUP($W499,margin_ranges!$A$5:$D$10,4,FALSE),$Q499*100)/100,"")</f>
        <v/>
      </c>
      <c r="Y499" s="6">
        <f t="shared" si="24"/>
        <v>1226.7899364012001</v>
      </c>
      <c r="Z499" s="6">
        <f>IF($A499="placement",Y499,SUMIF($C$10:$C$6209,$C499,$Y$10:$Y$6209))</f>
        <v>1226.7899364012001</v>
      </c>
      <c r="AA499" s="29">
        <f t="shared" si="25"/>
        <v>3.2335521408450862E-2</v>
      </c>
    </row>
    <row r="500" spans="1:27" hidden="1" x14ac:dyDescent="0.3">
      <c r="A500" s="8" t="s">
        <v>17</v>
      </c>
      <c r="B500" s="8" t="s">
        <v>8769</v>
      </c>
      <c r="C500" s="8" t="s">
        <v>8770</v>
      </c>
      <c r="D500" s="8" t="s">
        <v>8771</v>
      </c>
      <c r="E500" s="8" t="s">
        <v>8772</v>
      </c>
      <c r="F500" s="29">
        <v>0.228527798502066</v>
      </c>
      <c r="G500" s="29">
        <v>1</v>
      </c>
      <c r="H500" s="30">
        <v>209.54759999999999</v>
      </c>
      <c r="I500" s="30">
        <v>80.868600000000001</v>
      </c>
      <c r="J500" s="14">
        <v>5660</v>
      </c>
      <c r="K500" s="14">
        <v>1292</v>
      </c>
      <c r="L500" s="12">
        <v>0.38590000000000002</v>
      </c>
      <c r="M500" s="7">
        <v>2.3332013699999998</v>
      </c>
      <c r="N500" s="31">
        <v>1.8</v>
      </c>
      <c r="O500" s="14">
        <f>IFERROR(VLOOKUP($C500,'site totals'!$J$2:$K$607,2,FALSE),1)</f>
        <v>36549.210200000001</v>
      </c>
      <c r="P500" s="32" t="s">
        <v>22</v>
      </c>
      <c r="Q500" s="12">
        <v>0.22852779849999999</v>
      </c>
      <c r="R500" s="29">
        <v>0.28999999999999998</v>
      </c>
      <c r="S500" s="2">
        <f>IF($A500="site","",MIN(VLOOKUP($P500,margin_ranges!$A$5:$D$10,4,FALSE)/100,$Q500))</f>
        <v>0.22852779849999999</v>
      </c>
      <c r="T500" s="6">
        <f>IF(A500="placement",$J500*MIN($Q500,$S500),"")</f>
        <v>1293.4673395099999</v>
      </c>
      <c r="U500" s="6">
        <f>IF($A500="placement",T500,SUMIF($C$10:$C$6209,$C500,$T$10:$T$6209))</f>
        <v>1293.4673395099999</v>
      </c>
      <c r="V500" s="34">
        <f t="shared" si="23"/>
        <v>8.6580565492957895E-2</v>
      </c>
      <c r="W500" s="24"/>
      <c r="X500" s="2" t="str">
        <f>IFERROR(MIN(VLOOKUP($W500,margin_ranges!$A$5:$D$10,4,FALSE),$Q500*100)/100,"")</f>
        <v/>
      </c>
      <c r="Y500" s="6">
        <f t="shared" si="24"/>
        <v>1293.4673395099999</v>
      </c>
      <c r="Z500" s="6">
        <f>IF($A500="placement",Y500,SUMIF($C$10:$C$6209,$C500,$Y$10:$Y$6209))</f>
        <v>1293.4673395099999</v>
      </c>
      <c r="AA500" s="17">
        <f t="shared" si="25"/>
        <v>8.6580565492957895E-2</v>
      </c>
    </row>
    <row r="501" spans="1:27" hidden="1" x14ac:dyDescent="0.3">
      <c r="A501" s="8" t="s">
        <v>17</v>
      </c>
      <c r="B501" s="8" t="s">
        <v>8769</v>
      </c>
      <c r="C501" s="8" t="s">
        <v>8770</v>
      </c>
      <c r="D501" s="8" t="s">
        <v>8773</v>
      </c>
      <c r="E501" s="8" t="s">
        <v>8774</v>
      </c>
      <c r="F501" s="29">
        <v>0.28250857571392402</v>
      </c>
      <c r="G501" s="29">
        <v>1</v>
      </c>
      <c r="H501" s="30">
        <v>224.8349</v>
      </c>
      <c r="I501" s="30">
        <v>89.919499999999999</v>
      </c>
      <c r="J501" s="14">
        <v>7519</v>
      </c>
      <c r="K501" s="14">
        <v>1940</v>
      </c>
      <c r="L501" s="12">
        <v>0.39989999999999998</v>
      </c>
      <c r="M501" s="7">
        <v>2.7874897600000001</v>
      </c>
      <c r="N501" s="31">
        <v>2</v>
      </c>
      <c r="O501" s="14">
        <f>IFERROR(VLOOKUP($C501,'site totals'!$J$2:$K$607,2,FALSE),1)</f>
        <v>36549.210200000001</v>
      </c>
      <c r="P501" s="32" t="s">
        <v>22</v>
      </c>
      <c r="Q501" s="12">
        <v>0.28250857569999999</v>
      </c>
      <c r="R501" s="29">
        <v>0.28999999999999998</v>
      </c>
      <c r="S501" s="2">
        <f>IF($A501="site","",MIN(VLOOKUP($P501,margin_ranges!$A$5:$D$10,4,FALSE)/100,$Q501))</f>
        <v>0.28250857569999999</v>
      </c>
      <c r="T501" s="6">
        <f>IF(A501="placement",$J501*MIN($Q501,$S501),"")</f>
        <v>2124.1819806883</v>
      </c>
      <c r="U501" s="6">
        <f>IF($A501="placement",T501,SUMIF($C$10:$C$6209,$C501,$T$10:$T$6209))</f>
        <v>2124.1819806883</v>
      </c>
      <c r="V501" s="34">
        <f t="shared" si="23"/>
        <v>1.055130183098596E-2</v>
      </c>
      <c r="W501" s="24"/>
      <c r="X501" s="2" t="str">
        <f>IFERROR(MIN(VLOOKUP($W501,margin_ranges!$A$5:$D$10,4,FALSE),$Q501*100)/100,"")</f>
        <v/>
      </c>
      <c r="Y501" s="6">
        <f t="shared" si="24"/>
        <v>2124.1819806883</v>
      </c>
      <c r="Z501" s="6">
        <f>IF($A501="placement",Y501,SUMIF($C$10:$C$6209,$C501,$Y$10:$Y$6209))</f>
        <v>2124.1819806883</v>
      </c>
      <c r="AA501" s="29">
        <f t="shared" si="25"/>
        <v>1.055130183098596E-2</v>
      </c>
    </row>
    <row r="502" spans="1:27" hidden="1" x14ac:dyDescent="0.3">
      <c r="A502" s="8" t="s">
        <v>17</v>
      </c>
      <c r="B502" s="8" t="s">
        <v>8769</v>
      </c>
      <c r="C502" s="8" t="s">
        <v>8770</v>
      </c>
      <c r="D502" s="8" t="s">
        <v>8783</v>
      </c>
      <c r="E502" s="8" t="s">
        <v>8784</v>
      </c>
      <c r="F502" s="29">
        <v>0.23353001988071501</v>
      </c>
      <c r="G502" s="29">
        <v>1</v>
      </c>
      <c r="H502" s="30">
        <v>368.56569999999999</v>
      </c>
      <c r="I502" s="30">
        <v>120.4795</v>
      </c>
      <c r="J502" s="14">
        <v>7545</v>
      </c>
      <c r="K502" s="14">
        <v>1746</v>
      </c>
      <c r="L502" s="12">
        <v>0.32690000000000002</v>
      </c>
      <c r="M502" s="7">
        <v>2.0874920600000002</v>
      </c>
      <c r="N502" s="31">
        <v>1.6</v>
      </c>
      <c r="O502" s="14">
        <f>IFERROR(VLOOKUP($C502,'site totals'!$J$2:$K$607,2,FALSE),1)</f>
        <v>36549.210200000001</v>
      </c>
      <c r="P502" s="32" t="s">
        <v>22</v>
      </c>
      <c r="Q502" s="12">
        <v>0.2335300199</v>
      </c>
      <c r="R502" s="29">
        <v>0.27</v>
      </c>
      <c r="S502" s="2">
        <f>IF($A502="site","",MIN(VLOOKUP($P502,margin_ranges!$A$5:$D$10,4,FALSE)/100,$Q502))</f>
        <v>0.2335300199</v>
      </c>
      <c r="T502" s="6">
        <f>IF(A502="placement",$J502*MIN($Q502,$S502),"")</f>
        <v>1761.9840001455</v>
      </c>
      <c r="U502" s="6">
        <f>IF($A502="placement",T502,SUMIF($C$10:$C$6209,$C502,$T$10:$T$6209))</f>
        <v>1761.9840001455</v>
      </c>
      <c r="V502" s="34">
        <f t="shared" si="23"/>
        <v>4.9958876849315326E-2</v>
      </c>
      <c r="W502" s="24"/>
      <c r="X502" s="2" t="str">
        <f>IFERROR(MIN(VLOOKUP($W502,margin_ranges!$A$5:$D$10,4,FALSE),$Q502*100)/100,"")</f>
        <v/>
      </c>
      <c r="Y502" s="6">
        <f t="shared" si="24"/>
        <v>1761.9840001455</v>
      </c>
      <c r="Z502" s="6">
        <f>IF($A502="placement",Y502,SUMIF($C$10:$C$6209,$C502,$Y$10:$Y$6209))</f>
        <v>1761.9840001455</v>
      </c>
      <c r="AA502" s="29">
        <f t="shared" si="25"/>
        <v>4.9958876849315326E-2</v>
      </c>
    </row>
    <row r="503" spans="1:27" hidden="1" x14ac:dyDescent="0.3">
      <c r="A503" s="8" t="s">
        <v>17</v>
      </c>
      <c r="B503" s="8" t="s">
        <v>8769</v>
      </c>
      <c r="C503" s="8" t="s">
        <v>8770</v>
      </c>
      <c r="D503" s="8" t="s">
        <v>8781</v>
      </c>
      <c r="E503" s="8" t="s">
        <v>8782</v>
      </c>
      <c r="F503" s="29">
        <v>0.27912939980031198</v>
      </c>
      <c r="G503" s="29">
        <v>1</v>
      </c>
      <c r="H503" s="30">
        <v>343.22460000000001</v>
      </c>
      <c r="I503" s="30">
        <v>144.83269999999999</v>
      </c>
      <c r="J503" s="14">
        <v>9041</v>
      </c>
      <c r="K503" s="14">
        <v>2258</v>
      </c>
      <c r="L503" s="12">
        <v>0.42199999999999999</v>
      </c>
      <c r="M503" s="7">
        <v>2.0808172800000002</v>
      </c>
      <c r="N503" s="31">
        <v>1.5</v>
      </c>
      <c r="O503" s="14">
        <f>IFERROR(VLOOKUP($C503,'site totals'!$J$2:$K$607,2,FALSE),1)</f>
        <v>36549.210200000001</v>
      </c>
      <c r="P503" s="32" t="s">
        <v>22</v>
      </c>
      <c r="Q503" s="12">
        <v>0.27912939980000001</v>
      </c>
      <c r="R503" s="29">
        <v>0.28999999999999998</v>
      </c>
      <c r="S503" s="2">
        <f>IF($A503="site","",MIN(VLOOKUP($P503,margin_ranges!$A$5:$D$10,4,FALSE)/100,$Q503))</f>
        <v>0.27912939980000001</v>
      </c>
      <c r="T503" s="6">
        <f>IF(A503="placement",$J503*MIN($Q503,$S503),"")</f>
        <v>2523.6089035918003</v>
      </c>
      <c r="U503" s="6">
        <f>IF($A503="placement",T503,SUMIF($C$10:$C$6209,$C503,$T$10:$T$6209))</f>
        <v>2523.6089035918003</v>
      </c>
      <c r="V503" s="34">
        <f t="shared" si="23"/>
        <v>1.5310704507042194E-2</v>
      </c>
      <c r="W503" s="24"/>
      <c r="X503" s="2" t="str">
        <f>IFERROR(MIN(VLOOKUP($W503,margin_ranges!$A$5:$D$10,4,FALSE),$Q503*100)/100,"")</f>
        <v/>
      </c>
      <c r="Y503" s="6">
        <f t="shared" si="24"/>
        <v>2523.6089035918003</v>
      </c>
      <c r="Z503" s="6">
        <f>IF($A503="placement",Y503,SUMIF($C$10:$C$6209,$C503,$Y$10:$Y$6209))</f>
        <v>2523.6089035918003</v>
      </c>
      <c r="AA503" s="29">
        <f t="shared" si="25"/>
        <v>1.5310704507042194E-2</v>
      </c>
    </row>
    <row r="504" spans="1:27" hidden="1" x14ac:dyDescent="0.3">
      <c r="A504" s="8" t="s">
        <v>17</v>
      </c>
      <c r="B504" s="8" t="s">
        <v>8769</v>
      </c>
      <c r="C504" s="8" t="s">
        <v>8770</v>
      </c>
      <c r="D504" s="8" t="s">
        <v>8777</v>
      </c>
      <c r="E504" s="8" t="s">
        <v>8778</v>
      </c>
      <c r="F504" s="29">
        <v>0.25819799929271597</v>
      </c>
      <c r="G504" s="29">
        <v>1</v>
      </c>
      <c r="H504" s="30">
        <v>760.83460000000002</v>
      </c>
      <c r="I504" s="30">
        <v>178.67140000000001</v>
      </c>
      <c r="J504" s="14">
        <v>11561</v>
      </c>
      <c r="K504" s="14">
        <v>2882</v>
      </c>
      <c r="L504" s="12">
        <v>0.23480000000000001</v>
      </c>
      <c r="M504" s="7">
        <v>2.1569097899999998</v>
      </c>
      <c r="N504" s="31">
        <v>1.6</v>
      </c>
      <c r="O504" s="14">
        <f>IFERROR(VLOOKUP($C504,'site totals'!$J$2:$K$607,2,FALSE),1)</f>
        <v>36549.210200000001</v>
      </c>
      <c r="P504" s="32" t="s">
        <v>22</v>
      </c>
      <c r="Q504" s="12">
        <v>0.25819799929999998</v>
      </c>
      <c r="R504" s="29">
        <v>0.28999999999999998</v>
      </c>
      <c r="S504" s="2">
        <f>IF($A504="site","",MIN(VLOOKUP($P504,margin_ranges!$A$5:$D$10,4,FALSE)/100,$Q504))</f>
        <v>0.25819799929999998</v>
      </c>
      <c r="T504" s="6">
        <f>IF(A504="placement",$J504*MIN($Q504,$S504),"")</f>
        <v>2985.0270699072998</v>
      </c>
      <c r="U504" s="6">
        <f>IF($A504="placement",T504,SUMIF($C$10:$C$6209,$C504,$T$10:$T$6209))</f>
        <v>2985.0270699072998</v>
      </c>
      <c r="V504" s="34">
        <f t="shared" si="23"/>
        <v>4.4791550281690018E-2</v>
      </c>
      <c r="W504" s="24"/>
      <c r="X504" s="2" t="str">
        <f>IFERROR(MIN(VLOOKUP($W504,margin_ranges!$A$5:$D$10,4,FALSE),$Q504*100)/100,"")</f>
        <v/>
      </c>
      <c r="Y504" s="6">
        <f t="shared" si="24"/>
        <v>2985.0270699072998</v>
      </c>
      <c r="Z504" s="6">
        <f>IF($A504="placement",Y504,SUMIF($C$10:$C$6209,$C504,$Y$10:$Y$6209))</f>
        <v>2985.0270699072998</v>
      </c>
      <c r="AA504" s="29">
        <f t="shared" si="25"/>
        <v>4.4791550281690018E-2</v>
      </c>
    </row>
    <row r="505" spans="1:27" hidden="1" x14ac:dyDescent="0.3">
      <c r="A505" s="8" t="s">
        <v>17</v>
      </c>
      <c r="B505" s="8" t="s">
        <v>8769</v>
      </c>
      <c r="C505" s="8" t="s">
        <v>8770</v>
      </c>
      <c r="D505" s="8" t="s">
        <v>8779</v>
      </c>
      <c r="E505" s="8" t="s">
        <v>8780</v>
      </c>
      <c r="F505" s="29">
        <v>0.210293961564363</v>
      </c>
      <c r="G505" s="29">
        <v>1</v>
      </c>
      <c r="H505" s="30">
        <v>688.33109999999999</v>
      </c>
      <c r="I505" s="30">
        <v>182.7704</v>
      </c>
      <c r="J505" s="14">
        <v>13886</v>
      </c>
      <c r="K505" s="14">
        <v>2919</v>
      </c>
      <c r="L505" s="12">
        <v>0.26550000000000001</v>
      </c>
      <c r="M505" s="7">
        <v>2.5325879499999999</v>
      </c>
      <c r="N505" s="31">
        <v>2</v>
      </c>
      <c r="O505" s="14">
        <f>IFERROR(VLOOKUP($C505,'site totals'!$J$2:$K$607,2,FALSE),1)</f>
        <v>36549.210200000001</v>
      </c>
      <c r="P505" s="32" t="s">
        <v>22</v>
      </c>
      <c r="Q505" s="12">
        <v>0.2102939616</v>
      </c>
      <c r="R505" s="29">
        <v>0.26</v>
      </c>
      <c r="S505" s="2">
        <f>IF($A505="site","",MIN(VLOOKUP($P505,margin_ranges!$A$5:$D$10,4,FALSE)/100,$Q505))</f>
        <v>0.2102939616</v>
      </c>
      <c r="T505" s="6">
        <f>IF(A505="placement",$J505*MIN($Q505,$S505),"")</f>
        <v>2920.1419507776</v>
      </c>
      <c r="U505" s="6">
        <f>IF($A505="placement",T505,SUMIF($C$10:$C$6209,$C505,$T$10:$T$6209))</f>
        <v>2920.1419507776</v>
      </c>
      <c r="V505" s="34">
        <f t="shared" si="23"/>
        <v>6.7170322162162233E-2</v>
      </c>
      <c r="W505" s="24"/>
      <c r="X505" s="2" t="str">
        <f>IFERROR(MIN(VLOOKUP($W505,margin_ranges!$A$5:$D$10,4,FALSE),$Q505*100)/100,"")</f>
        <v/>
      </c>
      <c r="Y505" s="6">
        <f t="shared" si="24"/>
        <v>2920.1419507776</v>
      </c>
      <c r="Z505" s="6">
        <f>IF($A505="placement",Y505,SUMIF($C$10:$C$6209,$C505,$Y$10:$Y$6209))</f>
        <v>2920.1419507776</v>
      </c>
      <c r="AA505" s="29">
        <f t="shared" si="25"/>
        <v>6.7170322162162233E-2</v>
      </c>
    </row>
    <row r="506" spans="1:27" hidden="1" x14ac:dyDescent="0.3">
      <c r="A506" s="8" t="s">
        <v>17</v>
      </c>
      <c r="B506" s="8" t="s">
        <v>8769</v>
      </c>
      <c r="C506" s="8" t="s">
        <v>8770</v>
      </c>
      <c r="D506" s="8" t="s">
        <v>8775</v>
      </c>
      <c r="E506" s="8" t="s">
        <v>8776</v>
      </c>
      <c r="F506" s="29">
        <v>0.30092057886208501</v>
      </c>
      <c r="G506" s="29">
        <v>1</v>
      </c>
      <c r="H506" s="30">
        <v>882.86239999999998</v>
      </c>
      <c r="I506" s="30">
        <v>282.49930000000001</v>
      </c>
      <c r="J506" s="14">
        <v>18185</v>
      </c>
      <c r="K506" s="14">
        <v>4871</v>
      </c>
      <c r="L506" s="12">
        <v>0.32</v>
      </c>
      <c r="M506" s="7">
        <v>2.1456789500000002</v>
      </c>
      <c r="N506" s="31">
        <v>1.5</v>
      </c>
      <c r="O506" s="14">
        <f>IFERROR(VLOOKUP($C506,'site totals'!$J$2:$K$607,2,FALSE),1)</f>
        <v>36549.210200000001</v>
      </c>
      <c r="P506" s="32" t="s">
        <v>22</v>
      </c>
      <c r="Q506" s="12">
        <v>0.30092057890000001</v>
      </c>
      <c r="R506" s="29">
        <v>0.31</v>
      </c>
      <c r="S506" s="2">
        <f>IF($A506="site","",MIN(VLOOKUP($P506,margin_ranges!$A$5:$D$10,4,FALSE)/100,$Q506))</f>
        <v>0.29749999999999999</v>
      </c>
      <c r="T506" s="6">
        <f>IF(A506="placement",$J506*MIN($Q506,$S506),"")</f>
        <v>5410.0374999999995</v>
      </c>
      <c r="U506" s="6">
        <f>IF($A506="placement",T506,SUMIF($C$10:$C$6209,$C506,$T$10:$T$6209))</f>
        <v>5410.0374999999995</v>
      </c>
      <c r="V506" s="34">
        <f t="shared" si="23"/>
        <v>1.8115942028985588E-2</v>
      </c>
      <c r="W506" s="24"/>
      <c r="X506" s="2" t="str">
        <f>IFERROR(MIN(VLOOKUP($W506,margin_ranges!$A$5:$D$10,4,FALSE),$Q506*100)/100,"")</f>
        <v/>
      </c>
      <c r="Y506" s="6">
        <f t="shared" si="24"/>
        <v>5410.0374999999995</v>
      </c>
      <c r="Z506" s="6">
        <f>IF($A506="placement",Y506,SUMIF($C$10:$C$6209,$C506,$Y$10:$Y$6209))</f>
        <v>5410.0374999999995</v>
      </c>
      <c r="AA506" s="17">
        <f t="shared" si="25"/>
        <v>1.8115942028985588E-2</v>
      </c>
    </row>
    <row r="507" spans="1:27" x14ac:dyDescent="0.3">
      <c r="A507" s="16" t="s">
        <v>33</v>
      </c>
      <c r="B507" s="16" t="s">
        <v>8769</v>
      </c>
      <c r="C507" s="16" t="s">
        <v>8770</v>
      </c>
      <c r="D507" s="8" t="s">
        <v>34</v>
      </c>
      <c r="E507" s="16"/>
      <c r="F507" s="17">
        <v>0.26118111487946699</v>
      </c>
      <c r="G507" s="17">
        <v>0.99836712000000005</v>
      </c>
      <c r="H507" s="36">
        <v>3858.5092</v>
      </c>
      <c r="I507" s="36">
        <v>1167.5564999999999</v>
      </c>
      <c r="J507" s="22">
        <v>78320</v>
      </c>
      <c r="K507" s="22">
        <v>19148</v>
      </c>
      <c r="L507" s="18">
        <v>0.30259999999999998</v>
      </c>
      <c r="M507" s="19">
        <v>2.2360013200000002</v>
      </c>
      <c r="N507" s="20">
        <v>1.6519999999999999</v>
      </c>
      <c r="O507" s="22">
        <f>IFERROR(VLOOKUP($C507,'site totals'!$J$2:$K$607,2,FALSE),1)</f>
        <v>36549.210200000001</v>
      </c>
      <c r="P507" s="21"/>
      <c r="Q507" s="18">
        <v>0.26118111490000001</v>
      </c>
      <c r="R507" s="17">
        <v>0.28720000000000001</v>
      </c>
      <c r="S507" s="18" t="str">
        <f>IF($A507="site","",MIN(VLOOKUP($P507,margin_ranges!$A$5:$D$10,4,FALSE)/100,$Q507))</f>
        <v/>
      </c>
      <c r="T507" s="22" t="str">
        <f>IF(A507="placement",$J507*MIN($Q507,$S507),"")</f>
        <v/>
      </c>
      <c r="U507" s="22">
        <f>IF($A507="placement",T507,SUMIF($C$10:$C$6209,$C507,$T$10:$T$6209))</f>
        <v>20340.632603984701</v>
      </c>
      <c r="V507" s="37">
        <f t="shared" si="23"/>
        <v>3.8563613163457244E-2</v>
      </c>
      <c r="W507" s="38"/>
      <c r="X507" s="18" t="str">
        <f>IFERROR(MIN(VLOOKUP($W507,margin_ranges!$A$5:$D$10,4,FALSE),$Q507*100)/100,"")</f>
        <v/>
      </c>
      <c r="Y507" s="6" t="str">
        <f t="shared" si="24"/>
        <v/>
      </c>
      <c r="Z507" s="6">
        <f>IF($A507="placement",Y507,SUMIF($C$10:$C$6209,$C507,$Y$10:$Y$6209))</f>
        <v>20340.632603984701</v>
      </c>
      <c r="AA507" s="17">
        <f t="shared" si="25"/>
        <v>3.8563613163457244E-2</v>
      </c>
    </row>
    <row r="508" spans="1:27" hidden="1" x14ac:dyDescent="0.3">
      <c r="A508" s="8" t="s">
        <v>17</v>
      </c>
      <c r="B508" s="8" t="s">
        <v>2938</v>
      </c>
      <c r="C508" s="8" t="s">
        <v>2939</v>
      </c>
      <c r="D508" s="8" t="s">
        <v>2972</v>
      </c>
      <c r="E508" s="8" t="s">
        <v>2973</v>
      </c>
      <c r="F508" s="29">
        <v>0.28999999999999998</v>
      </c>
      <c r="G508" s="29">
        <v>1</v>
      </c>
      <c r="H508" s="30">
        <v>100.20010000000001</v>
      </c>
      <c r="I508" s="30">
        <v>14.0997</v>
      </c>
      <c r="J508" s="14">
        <v>367</v>
      </c>
      <c r="K508" s="14">
        <v>95</v>
      </c>
      <c r="L508" s="12">
        <v>0.14069999999999999</v>
      </c>
      <c r="M508" s="7">
        <v>0.86724654999999995</v>
      </c>
      <c r="N508" s="31">
        <v>0.5</v>
      </c>
      <c r="O508" s="14">
        <f>IFERROR(VLOOKUP($C508,'site totals'!$J$2:$K$607,2,FALSE),1)</f>
        <v>35573.934200000003</v>
      </c>
      <c r="P508" s="32" t="s">
        <v>22</v>
      </c>
      <c r="Q508" s="12">
        <v>0.42346268199999998</v>
      </c>
      <c r="R508" s="29">
        <v>0.28999999999999998</v>
      </c>
      <c r="S508" s="2">
        <f>IF($A508="site","",MIN(VLOOKUP($P508,margin_ranges!$A$5:$D$10,4,FALSE)/100,$Q508))</f>
        <v>0.29749999999999999</v>
      </c>
      <c r="T508" s="6">
        <f>IF(A508="placement",$J508*MIN($Q508,$S508),"")</f>
        <v>109.18249999999999</v>
      </c>
      <c r="U508" s="6">
        <f>IF($A508="placement",T508,SUMIF($C$10:$C$6209,$C508,$T$10:$T$6209))</f>
        <v>109.18249999999999</v>
      </c>
      <c r="V508" s="34">
        <f t="shared" si="23"/>
        <v>-1.0563380281690127E-2</v>
      </c>
      <c r="W508" s="24"/>
      <c r="X508" s="2" t="str">
        <f>IFERROR(MIN(VLOOKUP($W508,margin_ranges!$A$5:$D$10,4,FALSE),$Q508*100)/100,"")</f>
        <v/>
      </c>
      <c r="Y508" s="6">
        <f t="shared" si="24"/>
        <v>109.18249999999999</v>
      </c>
      <c r="Z508" s="6">
        <f>IF($A508="placement",Y508,SUMIF($C$10:$C$6209,$C508,$Y$10:$Y$6209))</f>
        <v>109.18249999999999</v>
      </c>
      <c r="AA508" s="29">
        <f t="shared" si="25"/>
        <v>-1.0563380281690127E-2</v>
      </c>
    </row>
    <row r="509" spans="1:27" hidden="1" x14ac:dyDescent="0.3">
      <c r="A509" s="8" t="s">
        <v>17</v>
      </c>
      <c r="B509" s="8" t="s">
        <v>2938</v>
      </c>
      <c r="C509" s="8" t="s">
        <v>2939</v>
      </c>
      <c r="D509" s="8" t="s">
        <v>3029</v>
      </c>
      <c r="E509" s="8" t="s">
        <v>3030</v>
      </c>
      <c r="F509" s="29">
        <v>0.28999999999999998</v>
      </c>
      <c r="G509" s="29">
        <v>1</v>
      </c>
      <c r="H509" s="30">
        <v>104.8788</v>
      </c>
      <c r="I509" s="30">
        <v>10.7881</v>
      </c>
      <c r="J509" s="14">
        <v>375</v>
      </c>
      <c r="K509" s="14">
        <v>95</v>
      </c>
      <c r="L509" s="12">
        <v>0.10290000000000001</v>
      </c>
      <c r="M509" s="7">
        <v>1.1587030599999999</v>
      </c>
      <c r="N509" s="31">
        <v>0.5</v>
      </c>
      <c r="O509" s="14">
        <f>IFERROR(VLOOKUP($C509,'site totals'!$J$2:$K$607,2,FALSE),1)</f>
        <v>35573.934200000003</v>
      </c>
      <c r="P509" s="32" t="s">
        <v>22</v>
      </c>
      <c r="Q509" s="12">
        <v>0.5684830608</v>
      </c>
      <c r="R509" s="29">
        <v>0.28999999999999998</v>
      </c>
      <c r="S509" s="2">
        <f>IF($A509="site","",MIN(VLOOKUP($P509,margin_ranges!$A$5:$D$10,4,FALSE)/100,$Q509))</f>
        <v>0.29749999999999999</v>
      </c>
      <c r="T509" s="6">
        <f>IF(A509="placement",$J509*MIN($Q509,$S509),"")</f>
        <v>111.5625</v>
      </c>
      <c r="U509" s="6">
        <f>IF($A509="placement",T509,SUMIF($C$10:$C$6209,$C509,$T$10:$T$6209))</f>
        <v>111.5625</v>
      </c>
      <c r="V509" s="34">
        <f t="shared" si="23"/>
        <v>-1.0563380281690127E-2</v>
      </c>
      <c r="W509" s="24"/>
      <c r="X509" s="2" t="str">
        <f>IFERROR(MIN(VLOOKUP($W509,margin_ranges!$A$5:$D$10,4,FALSE),$Q509*100)/100,"")</f>
        <v/>
      </c>
      <c r="Y509" s="6">
        <f t="shared" si="24"/>
        <v>111.5625</v>
      </c>
      <c r="Z509" s="6">
        <f>IF($A509="placement",Y509,SUMIF($C$10:$C$6209,$C509,$Y$10:$Y$6209))</f>
        <v>111.5625</v>
      </c>
      <c r="AA509" s="29">
        <f t="shared" si="25"/>
        <v>-1.0563380281690127E-2</v>
      </c>
    </row>
    <row r="510" spans="1:27" hidden="1" x14ac:dyDescent="0.3">
      <c r="A510" s="8" t="s">
        <v>17</v>
      </c>
      <c r="B510" s="8" t="s">
        <v>2938</v>
      </c>
      <c r="C510" s="8" t="s">
        <v>2939</v>
      </c>
      <c r="D510" s="8" t="s">
        <v>2942</v>
      </c>
      <c r="E510" s="8" t="s">
        <v>2943</v>
      </c>
      <c r="F510" s="29">
        <v>0.28999999999999998</v>
      </c>
      <c r="G510" s="29">
        <v>1</v>
      </c>
      <c r="H510" s="30">
        <v>105.7958</v>
      </c>
      <c r="I510" s="30">
        <v>13.933299999999999</v>
      </c>
      <c r="J510" s="14">
        <v>483</v>
      </c>
      <c r="K510" s="14">
        <v>122</v>
      </c>
      <c r="L510" s="12">
        <v>0.13170000000000001</v>
      </c>
      <c r="M510" s="7">
        <v>1.15626096</v>
      </c>
      <c r="N510" s="31">
        <v>0.5</v>
      </c>
      <c r="O510" s="14">
        <f>IFERROR(VLOOKUP($C510,'site totals'!$J$2:$K$607,2,FALSE),1)</f>
        <v>35573.934200000003</v>
      </c>
      <c r="P510" s="32" t="s">
        <v>22</v>
      </c>
      <c r="Q510" s="12">
        <v>0.56757166569999995</v>
      </c>
      <c r="R510" s="29">
        <v>0.28999999999999998</v>
      </c>
      <c r="S510" s="2">
        <f>IF($A510="site","",MIN(VLOOKUP($P510,margin_ranges!$A$5:$D$10,4,FALSE)/100,$Q510))</f>
        <v>0.29749999999999999</v>
      </c>
      <c r="T510" s="6">
        <f>IF(A510="placement",$J510*MIN($Q510,$S510),"")</f>
        <v>143.6925</v>
      </c>
      <c r="U510" s="6">
        <f>IF($A510="placement",T510,SUMIF($C$10:$C$6209,$C510,$T$10:$T$6209))</f>
        <v>143.6925</v>
      </c>
      <c r="V510" s="34">
        <f t="shared" si="23"/>
        <v>-1.0563380281690127E-2</v>
      </c>
      <c r="W510" s="24"/>
      <c r="X510" s="2" t="str">
        <f>IFERROR(MIN(VLOOKUP($W510,margin_ranges!$A$5:$D$10,4,FALSE),$Q510*100)/100,"")</f>
        <v/>
      </c>
      <c r="Y510" s="6">
        <f t="shared" si="24"/>
        <v>143.6925</v>
      </c>
      <c r="Z510" s="6">
        <f>IF($A510="placement",Y510,SUMIF($C$10:$C$6209,$C510,$Y$10:$Y$6209))</f>
        <v>143.6925</v>
      </c>
      <c r="AA510" s="29">
        <f t="shared" si="25"/>
        <v>-1.0563380281690127E-2</v>
      </c>
    </row>
    <row r="511" spans="1:27" hidden="1" x14ac:dyDescent="0.3">
      <c r="A511" s="8" t="s">
        <v>17</v>
      </c>
      <c r="B511" s="8" t="s">
        <v>2938</v>
      </c>
      <c r="C511" s="8" t="s">
        <v>2939</v>
      </c>
      <c r="D511" s="8" t="s">
        <v>3014</v>
      </c>
      <c r="E511" s="8" t="s">
        <v>3015</v>
      </c>
      <c r="F511" s="29">
        <v>0.28999999999999998</v>
      </c>
      <c r="G511" s="29">
        <v>1</v>
      </c>
      <c r="H511" s="30">
        <v>99.037499999999994</v>
      </c>
      <c r="I511" s="30">
        <v>18.865400000000001</v>
      </c>
      <c r="J511" s="14">
        <v>558</v>
      </c>
      <c r="K511" s="14">
        <v>143</v>
      </c>
      <c r="L511" s="12">
        <v>0.1905</v>
      </c>
      <c r="M511" s="7">
        <v>0.98671947000000004</v>
      </c>
      <c r="N511" s="31">
        <v>0.5</v>
      </c>
      <c r="O511" s="14">
        <f>IFERROR(VLOOKUP($C511,'site totals'!$J$2:$K$607,2,FALSE),1)</f>
        <v>35573.934200000003</v>
      </c>
      <c r="P511" s="32" t="s">
        <v>22</v>
      </c>
      <c r="Q511" s="12">
        <v>0.49327036270000002</v>
      </c>
      <c r="R511" s="29">
        <v>0.28999999999999998</v>
      </c>
      <c r="S511" s="2">
        <f>IF($A511="site","",MIN(VLOOKUP($P511,margin_ranges!$A$5:$D$10,4,FALSE)/100,$Q511))</f>
        <v>0.29749999999999999</v>
      </c>
      <c r="T511" s="6">
        <f>IF(A511="placement",$J511*MIN($Q511,$S511),"")</f>
        <v>166.005</v>
      </c>
      <c r="U511" s="6">
        <f>IF($A511="placement",T511,SUMIF($C$10:$C$6209,$C511,$T$10:$T$6209))</f>
        <v>166.005</v>
      </c>
      <c r="V511" s="34">
        <f t="shared" si="23"/>
        <v>-1.0563380281690127E-2</v>
      </c>
      <c r="W511" s="24"/>
      <c r="X511" s="2" t="str">
        <f>IFERROR(MIN(VLOOKUP($W511,margin_ranges!$A$5:$D$10,4,FALSE),$Q511*100)/100,"")</f>
        <v/>
      </c>
      <c r="Y511" s="6">
        <f t="shared" si="24"/>
        <v>166.005</v>
      </c>
      <c r="Z511" s="6">
        <f>IF($A511="placement",Y511,SUMIF($C$10:$C$6209,$C511,$Y$10:$Y$6209))</f>
        <v>166.005</v>
      </c>
      <c r="AA511" s="29">
        <f t="shared" si="25"/>
        <v>-1.0563380281690127E-2</v>
      </c>
    </row>
    <row r="512" spans="1:27" hidden="1" x14ac:dyDescent="0.3">
      <c r="A512" s="8" t="s">
        <v>17</v>
      </c>
      <c r="B512" s="8" t="s">
        <v>2938</v>
      </c>
      <c r="C512" s="8" t="s">
        <v>2939</v>
      </c>
      <c r="D512" s="8" t="s">
        <v>3008</v>
      </c>
      <c r="E512" s="8" t="s">
        <v>3009</v>
      </c>
      <c r="F512" s="29">
        <v>0.28999999999999998</v>
      </c>
      <c r="G512" s="29">
        <v>1</v>
      </c>
      <c r="H512" s="30">
        <v>97.980599999999995</v>
      </c>
      <c r="I512" s="30">
        <v>17.935099999999998</v>
      </c>
      <c r="J512" s="14">
        <v>561</v>
      </c>
      <c r="K512" s="14">
        <v>143</v>
      </c>
      <c r="L512" s="12">
        <v>0.183</v>
      </c>
      <c r="M512" s="7">
        <v>1.04302965</v>
      </c>
      <c r="N512" s="31">
        <v>0.5</v>
      </c>
      <c r="O512" s="14">
        <f>IFERROR(VLOOKUP($C512,'site totals'!$J$2:$K$607,2,FALSE),1)</f>
        <v>35573.934200000003</v>
      </c>
      <c r="P512" s="32" t="s">
        <v>22</v>
      </c>
      <c r="Q512" s="12">
        <v>0.52062724039999997</v>
      </c>
      <c r="R512" s="29">
        <v>0.28999999999999998</v>
      </c>
      <c r="S512" s="2">
        <f>IF($A512="site","",MIN(VLOOKUP($P512,margin_ranges!$A$5:$D$10,4,FALSE)/100,$Q512))</f>
        <v>0.29749999999999999</v>
      </c>
      <c r="T512" s="6">
        <f>IF(A512="placement",$J512*MIN($Q512,$S512),"")</f>
        <v>166.89749999999998</v>
      </c>
      <c r="U512" s="6">
        <f>IF($A512="placement",T512,SUMIF($C$10:$C$6209,$C512,$T$10:$T$6209))</f>
        <v>166.89749999999998</v>
      </c>
      <c r="V512" s="34">
        <f t="shared" si="23"/>
        <v>-1.0563380281690127E-2</v>
      </c>
      <c r="W512" s="24"/>
      <c r="X512" s="2" t="str">
        <f>IFERROR(MIN(VLOOKUP($W512,margin_ranges!$A$5:$D$10,4,FALSE),$Q512*100)/100,"")</f>
        <v/>
      </c>
      <c r="Y512" s="6">
        <f t="shared" si="24"/>
        <v>166.89749999999998</v>
      </c>
      <c r="Z512" s="6">
        <f>IF($A512="placement",Y512,SUMIF($C$10:$C$6209,$C512,$Y$10:$Y$6209))</f>
        <v>166.89749999999998</v>
      </c>
      <c r="AA512" s="29">
        <f t="shared" si="25"/>
        <v>-1.0563380281690127E-2</v>
      </c>
    </row>
    <row r="513" spans="1:27" hidden="1" x14ac:dyDescent="0.3">
      <c r="A513" s="8" t="s">
        <v>17</v>
      </c>
      <c r="B513" s="8" t="s">
        <v>2938</v>
      </c>
      <c r="C513" s="8" t="s">
        <v>2939</v>
      </c>
      <c r="D513" s="8" t="s">
        <v>3016</v>
      </c>
      <c r="E513" s="8" t="s">
        <v>3017</v>
      </c>
      <c r="F513" s="29">
        <v>0.28999999999999998</v>
      </c>
      <c r="G513" s="29">
        <v>1</v>
      </c>
      <c r="H513" s="30">
        <v>99.230900000000005</v>
      </c>
      <c r="I513" s="30">
        <v>23.005099999999999</v>
      </c>
      <c r="J513" s="14">
        <v>757</v>
      </c>
      <c r="K513" s="14">
        <v>192</v>
      </c>
      <c r="L513" s="12">
        <v>0.23180000000000001</v>
      </c>
      <c r="M513" s="7">
        <v>1.0970438199999999</v>
      </c>
      <c r="N513" s="31">
        <v>0.5</v>
      </c>
      <c r="O513" s="14">
        <f>IFERROR(VLOOKUP($C513,'site totals'!$J$2:$K$607,2,FALSE),1)</f>
        <v>35573.934200000003</v>
      </c>
      <c r="P513" s="32" t="s">
        <v>22</v>
      </c>
      <c r="Q513" s="12">
        <v>0.54422969160000001</v>
      </c>
      <c r="R513" s="29">
        <v>0.28999999999999998</v>
      </c>
      <c r="S513" s="2">
        <f>IF($A513="site","",MIN(VLOOKUP($P513,margin_ranges!$A$5:$D$10,4,FALSE)/100,$Q513))</f>
        <v>0.29749999999999999</v>
      </c>
      <c r="T513" s="6">
        <f>IF(A513="placement",$J513*MIN($Q513,$S513),"")</f>
        <v>225.20749999999998</v>
      </c>
      <c r="U513" s="6">
        <f>IF($A513="placement",T513,SUMIF($C$10:$C$6209,$C513,$T$10:$T$6209))</f>
        <v>225.20749999999998</v>
      </c>
      <c r="V513" s="34">
        <f t="shared" si="23"/>
        <v>-1.0563380281690127E-2</v>
      </c>
      <c r="W513" s="24"/>
      <c r="X513" s="2" t="str">
        <f>IFERROR(MIN(VLOOKUP($W513,margin_ranges!$A$5:$D$10,4,FALSE),$Q513*100)/100,"")</f>
        <v/>
      </c>
      <c r="Y513" s="6">
        <f t="shared" si="24"/>
        <v>225.20749999999998</v>
      </c>
      <c r="Z513" s="6">
        <f>IF($A513="placement",Y513,SUMIF($C$10:$C$6209,$C513,$Y$10:$Y$6209))</f>
        <v>225.20749999999998</v>
      </c>
      <c r="AA513" s="29">
        <f t="shared" si="25"/>
        <v>-1.0563380281690127E-2</v>
      </c>
    </row>
    <row r="514" spans="1:27" hidden="1" x14ac:dyDescent="0.3">
      <c r="A514" s="8" t="s">
        <v>17</v>
      </c>
      <c r="B514" s="8" t="s">
        <v>2938</v>
      </c>
      <c r="C514" s="8" t="s">
        <v>2939</v>
      </c>
      <c r="D514" s="8" t="s">
        <v>3070</v>
      </c>
      <c r="E514" s="8" t="s">
        <v>3071</v>
      </c>
      <c r="F514" s="29">
        <v>0.28999999999999998</v>
      </c>
      <c r="G514" s="29">
        <v>1</v>
      </c>
      <c r="H514" s="30">
        <v>112.91759999999999</v>
      </c>
      <c r="I514" s="30">
        <v>34.740200000000002</v>
      </c>
      <c r="J514" s="14">
        <v>768</v>
      </c>
      <c r="K514" s="14">
        <v>189</v>
      </c>
      <c r="L514" s="12">
        <v>0.30769999999999997</v>
      </c>
      <c r="M514" s="7">
        <v>0.73729909999999999</v>
      </c>
      <c r="N514" s="31">
        <v>0.5</v>
      </c>
      <c r="O514" s="14">
        <f>IFERROR(VLOOKUP($C514,'site totals'!$J$2:$K$607,2,FALSE),1)</f>
        <v>35573.934200000003</v>
      </c>
      <c r="P514" s="32" t="s">
        <v>22</v>
      </c>
      <c r="Q514" s="12">
        <v>0.32184916130000002</v>
      </c>
      <c r="R514" s="29">
        <v>0.28999999999999998</v>
      </c>
      <c r="S514" s="2">
        <f>IF($A514="site","",MIN(VLOOKUP($P514,margin_ranges!$A$5:$D$10,4,FALSE)/100,$Q514))</f>
        <v>0.29749999999999999</v>
      </c>
      <c r="T514" s="6">
        <f>IF(A514="placement",$J514*MIN($Q514,$S514),"")</f>
        <v>228.48</v>
      </c>
      <c r="U514" s="6">
        <f>IF($A514="placement",T514,SUMIF($C$10:$C$6209,$C514,$T$10:$T$6209))</f>
        <v>228.48</v>
      </c>
      <c r="V514" s="34">
        <f t="shared" si="23"/>
        <v>-1.0563380281690127E-2</v>
      </c>
      <c r="W514" s="24"/>
      <c r="X514" s="2" t="str">
        <f>IFERROR(MIN(VLOOKUP($W514,margin_ranges!$A$5:$D$10,4,FALSE),$Q514*100)/100,"")</f>
        <v/>
      </c>
      <c r="Y514" s="6">
        <f t="shared" si="24"/>
        <v>228.48</v>
      </c>
      <c r="Z514" s="6">
        <f>IF($A514="placement",Y514,SUMIF($C$10:$C$6209,$C514,$Y$10:$Y$6209))</f>
        <v>228.48</v>
      </c>
      <c r="AA514" s="29">
        <f t="shared" si="25"/>
        <v>-1.0563380281690127E-2</v>
      </c>
    </row>
    <row r="515" spans="1:27" hidden="1" x14ac:dyDescent="0.3">
      <c r="A515" s="8" t="s">
        <v>17</v>
      </c>
      <c r="B515" s="8" t="s">
        <v>2938</v>
      </c>
      <c r="C515" s="8" t="s">
        <v>2939</v>
      </c>
      <c r="D515" s="8" t="s">
        <v>3021</v>
      </c>
      <c r="E515" s="8" t="s">
        <v>3022</v>
      </c>
      <c r="F515" s="29">
        <v>0.28999999999999998</v>
      </c>
      <c r="G515" s="29">
        <v>1</v>
      </c>
      <c r="H515" s="30">
        <v>106.87860000000001</v>
      </c>
      <c r="I515" s="30">
        <v>32.630099999999999</v>
      </c>
      <c r="J515" s="14">
        <v>879</v>
      </c>
      <c r="K515" s="14">
        <v>226</v>
      </c>
      <c r="L515" s="12">
        <v>0.30530000000000002</v>
      </c>
      <c r="M515" s="7">
        <v>0.89776498999999998</v>
      </c>
      <c r="N515" s="31">
        <v>0.5</v>
      </c>
      <c r="O515" s="14">
        <f>IFERROR(VLOOKUP($C515,'site totals'!$J$2:$K$607,2,FALSE),1)</f>
        <v>35573.934200000003</v>
      </c>
      <c r="P515" s="32" t="s">
        <v>22</v>
      </c>
      <c r="Q515" s="12">
        <v>0.44306137639999998</v>
      </c>
      <c r="R515" s="29">
        <v>0.28999999999999998</v>
      </c>
      <c r="S515" s="2">
        <f>IF($A515="site","",MIN(VLOOKUP($P515,margin_ranges!$A$5:$D$10,4,FALSE)/100,$Q515))</f>
        <v>0.29749999999999999</v>
      </c>
      <c r="T515" s="6">
        <f>IF(A515="placement",$J515*MIN($Q515,$S515),"")</f>
        <v>261.5025</v>
      </c>
      <c r="U515" s="6">
        <f>IF($A515="placement",T515,SUMIF($C$10:$C$6209,$C515,$T$10:$T$6209))</f>
        <v>261.5025</v>
      </c>
      <c r="V515" s="34">
        <f t="shared" si="23"/>
        <v>-1.0563380281690127E-2</v>
      </c>
      <c r="W515" s="24"/>
      <c r="X515" s="2" t="str">
        <f>IFERROR(MIN(VLOOKUP($W515,margin_ranges!$A$5:$D$10,4,FALSE),$Q515*100)/100,"")</f>
        <v/>
      </c>
      <c r="Y515" s="6">
        <f t="shared" si="24"/>
        <v>261.5025</v>
      </c>
      <c r="Z515" s="6">
        <f>IF($A515="placement",Y515,SUMIF($C$10:$C$6209,$C515,$Y$10:$Y$6209))</f>
        <v>261.5025</v>
      </c>
      <c r="AA515" s="29">
        <f t="shared" si="25"/>
        <v>-1.0563380281690127E-2</v>
      </c>
    </row>
    <row r="516" spans="1:27" hidden="1" x14ac:dyDescent="0.3">
      <c r="A516" s="8" t="s">
        <v>17</v>
      </c>
      <c r="B516" s="8" t="s">
        <v>2938</v>
      </c>
      <c r="C516" s="8" t="s">
        <v>2939</v>
      </c>
      <c r="D516" s="8" t="s">
        <v>2970</v>
      </c>
      <c r="E516" s="8" t="s">
        <v>2971</v>
      </c>
      <c r="F516" s="29">
        <v>0.28999999999999998</v>
      </c>
      <c r="G516" s="29">
        <v>1</v>
      </c>
      <c r="H516" s="30">
        <v>97.689599999999999</v>
      </c>
      <c r="I516" s="30">
        <v>29.352599999999999</v>
      </c>
      <c r="J516" s="14">
        <v>1065</v>
      </c>
      <c r="K516" s="14">
        <v>275</v>
      </c>
      <c r="L516" s="12">
        <v>0.30049999999999999</v>
      </c>
      <c r="M516" s="7">
        <v>1.20971684</v>
      </c>
      <c r="N516" s="31">
        <v>0.5</v>
      </c>
      <c r="O516" s="14">
        <f>IFERROR(VLOOKUP($C516,'site totals'!$J$2:$K$607,2,FALSE),1)</f>
        <v>35573.934200000003</v>
      </c>
      <c r="P516" s="32" t="s">
        <v>22</v>
      </c>
      <c r="Q516" s="12">
        <v>0.58668013640000005</v>
      </c>
      <c r="R516" s="29">
        <v>0.28999999999999998</v>
      </c>
      <c r="S516" s="2">
        <f>IF($A516="site","",MIN(VLOOKUP($P516,margin_ranges!$A$5:$D$10,4,FALSE)/100,$Q516))</f>
        <v>0.29749999999999999</v>
      </c>
      <c r="T516" s="6">
        <f>IF(A516="placement",$J516*MIN($Q516,$S516),"")</f>
        <v>316.83749999999998</v>
      </c>
      <c r="U516" s="6">
        <f>IF($A516="placement",T516,SUMIF($C$10:$C$6209,$C516,$T$10:$T$6209))</f>
        <v>316.83749999999998</v>
      </c>
      <c r="V516" s="34">
        <f t="shared" si="23"/>
        <v>-1.0563380281690127E-2</v>
      </c>
      <c r="W516" s="24"/>
      <c r="X516" s="2" t="str">
        <f>IFERROR(MIN(VLOOKUP($W516,margin_ranges!$A$5:$D$10,4,FALSE),$Q516*100)/100,"")</f>
        <v/>
      </c>
      <c r="Y516" s="6">
        <f t="shared" si="24"/>
        <v>316.83749999999998</v>
      </c>
      <c r="Z516" s="6">
        <f>IF($A516="placement",Y516,SUMIF($C$10:$C$6209,$C516,$Y$10:$Y$6209))</f>
        <v>316.83749999999998</v>
      </c>
      <c r="AA516" s="29">
        <f t="shared" si="25"/>
        <v>-1.0563380281690127E-2</v>
      </c>
    </row>
    <row r="517" spans="1:27" hidden="1" x14ac:dyDescent="0.3">
      <c r="A517" s="8" t="s">
        <v>17</v>
      </c>
      <c r="B517" s="8" t="s">
        <v>2938</v>
      </c>
      <c r="C517" s="8" t="s">
        <v>2939</v>
      </c>
      <c r="D517" s="8" t="s">
        <v>3060</v>
      </c>
      <c r="E517" s="8" t="s">
        <v>3061</v>
      </c>
      <c r="F517" s="29">
        <v>0.28999999999999998</v>
      </c>
      <c r="G517" s="29">
        <v>1</v>
      </c>
      <c r="H517" s="30">
        <v>109.7129</v>
      </c>
      <c r="I517" s="30">
        <v>46.893700000000003</v>
      </c>
      <c r="J517" s="14">
        <v>1111</v>
      </c>
      <c r="K517" s="14">
        <v>283</v>
      </c>
      <c r="L517" s="12">
        <v>0.4274</v>
      </c>
      <c r="M517" s="7">
        <v>0.78946081999999995</v>
      </c>
      <c r="N517" s="31">
        <v>0.5</v>
      </c>
      <c r="O517" s="14">
        <f>IFERROR(VLOOKUP($C517,'site totals'!$J$2:$K$607,2,FALSE),1)</f>
        <v>35573.934200000003</v>
      </c>
      <c r="P517" s="32" t="s">
        <v>22</v>
      </c>
      <c r="Q517" s="12">
        <v>0.36665634429999999</v>
      </c>
      <c r="R517" s="29">
        <v>0.28999999999999998</v>
      </c>
      <c r="S517" s="2">
        <f>IF($A517="site","",MIN(VLOOKUP($P517,margin_ranges!$A$5:$D$10,4,FALSE)/100,$Q517))</f>
        <v>0.29749999999999999</v>
      </c>
      <c r="T517" s="6">
        <f>IF(A517="placement",$J517*MIN($Q517,$S517),"")</f>
        <v>330.52249999999998</v>
      </c>
      <c r="U517" s="6">
        <f>IF($A517="placement",T517,SUMIF($C$10:$C$6209,$C517,$T$10:$T$6209))</f>
        <v>330.52249999999998</v>
      </c>
      <c r="V517" s="34">
        <f t="shared" si="23"/>
        <v>-1.0563380281690127E-2</v>
      </c>
      <c r="W517" s="24"/>
      <c r="X517" s="2" t="str">
        <f>IFERROR(MIN(VLOOKUP($W517,margin_ranges!$A$5:$D$10,4,FALSE),$Q517*100)/100,"")</f>
        <v/>
      </c>
      <c r="Y517" s="6">
        <f t="shared" si="24"/>
        <v>330.52249999999998</v>
      </c>
      <c r="Z517" s="6">
        <f>IF($A517="placement",Y517,SUMIF($C$10:$C$6209,$C517,$Y$10:$Y$6209))</f>
        <v>330.52249999999998</v>
      </c>
      <c r="AA517" s="29">
        <f t="shared" si="25"/>
        <v>-1.0563380281690127E-2</v>
      </c>
    </row>
    <row r="518" spans="1:27" hidden="1" x14ac:dyDescent="0.3">
      <c r="A518" s="8" t="s">
        <v>17</v>
      </c>
      <c r="B518" s="8" t="s">
        <v>2938</v>
      </c>
      <c r="C518" s="8" t="s">
        <v>2939</v>
      </c>
      <c r="D518" s="8" t="s">
        <v>2980</v>
      </c>
      <c r="E518" s="8" t="s">
        <v>2981</v>
      </c>
      <c r="F518" s="29">
        <v>0.28999999999999998</v>
      </c>
      <c r="G518" s="29">
        <v>1</v>
      </c>
      <c r="H518" s="30">
        <v>108.0771</v>
      </c>
      <c r="I518" s="30">
        <v>42.138399999999997</v>
      </c>
      <c r="J518" s="14">
        <v>1113</v>
      </c>
      <c r="K518" s="14">
        <v>283</v>
      </c>
      <c r="L518" s="12">
        <v>0.38990000000000002</v>
      </c>
      <c r="M518" s="7">
        <v>0.88012875999999995</v>
      </c>
      <c r="N518" s="31">
        <v>0.5</v>
      </c>
      <c r="O518" s="14">
        <f>IFERROR(VLOOKUP($C518,'site totals'!$J$2:$K$607,2,FALSE),1)</f>
        <v>35573.934200000003</v>
      </c>
      <c r="P518" s="32" t="s">
        <v>22</v>
      </c>
      <c r="Q518" s="12">
        <v>0.43190130450000003</v>
      </c>
      <c r="R518" s="29">
        <v>0.28999999999999998</v>
      </c>
      <c r="S518" s="2">
        <f>IF($A518="site","",MIN(VLOOKUP($P518,margin_ranges!$A$5:$D$10,4,FALSE)/100,$Q518))</f>
        <v>0.29749999999999999</v>
      </c>
      <c r="T518" s="6">
        <f>IF(A518="placement",$J518*MIN($Q518,$S518),"")</f>
        <v>331.11750000000001</v>
      </c>
      <c r="U518" s="6">
        <f>IF($A518="placement",T518,SUMIF($C$10:$C$6209,$C518,$T$10:$T$6209))</f>
        <v>331.11750000000001</v>
      </c>
      <c r="V518" s="34">
        <f t="shared" si="23"/>
        <v>-1.0563380281690127E-2</v>
      </c>
      <c r="W518" s="24"/>
      <c r="X518" s="2" t="str">
        <f>IFERROR(MIN(VLOOKUP($W518,margin_ranges!$A$5:$D$10,4,FALSE),$Q518*100)/100,"")</f>
        <v/>
      </c>
      <c r="Y518" s="6">
        <f t="shared" si="24"/>
        <v>331.11750000000001</v>
      </c>
      <c r="Z518" s="6">
        <f>IF($A518="placement",Y518,SUMIF($C$10:$C$6209,$C518,$Y$10:$Y$6209))</f>
        <v>331.11750000000001</v>
      </c>
      <c r="AA518" s="29">
        <f t="shared" si="25"/>
        <v>-1.0563380281690127E-2</v>
      </c>
    </row>
    <row r="519" spans="1:27" hidden="1" x14ac:dyDescent="0.3">
      <c r="A519" s="8" t="s">
        <v>17</v>
      </c>
      <c r="B519" s="8" t="s">
        <v>2938</v>
      </c>
      <c r="C519" s="8" t="s">
        <v>2939</v>
      </c>
      <c r="D519" s="33" t="s">
        <v>3025</v>
      </c>
      <c r="E519" s="8" t="s">
        <v>3026</v>
      </c>
      <c r="F519" s="29">
        <v>0.28999999999999998</v>
      </c>
      <c r="G519" s="29">
        <v>1</v>
      </c>
      <c r="H519" s="30">
        <v>110.4088</v>
      </c>
      <c r="I519" s="30">
        <v>50.127899999999997</v>
      </c>
      <c r="J519" s="14">
        <v>1149</v>
      </c>
      <c r="K519" s="14">
        <v>293</v>
      </c>
      <c r="L519" s="12">
        <v>0.45400000000000001</v>
      </c>
      <c r="M519" s="7">
        <v>0.76382298999999998</v>
      </c>
      <c r="N519" s="31">
        <v>0.5</v>
      </c>
      <c r="O519" s="14">
        <f>IFERROR(VLOOKUP($C519,'site totals'!$J$2:$K$607,2,FALSE),1)</f>
        <v>35573.934200000003</v>
      </c>
      <c r="P519" s="32" t="s">
        <v>22</v>
      </c>
      <c r="Q519" s="12">
        <v>0.34539807449999999</v>
      </c>
      <c r="R519" s="29">
        <v>0.28999999999999998</v>
      </c>
      <c r="S519" s="2">
        <f>IF($A519="site","",MIN(VLOOKUP($P519,margin_ranges!$A$5:$D$10,4,FALSE)/100,$Q519))</f>
        <v>0.29749999999999999</v>
      </c>
      <c r="T519" s="6">
        <f>IF(A519="placement",$J519*MIN($Q519,$S519),"")</f>
        <v>341.82749999999999</v>
      </c>
      <c r="U519" s="6">
        <f>IF($A519="placement",T519,SUMIF($C$10:$C$6209,$C519,$T$10:$T$6209))</f>
        <v>341.82749999999999</v>
      </c>
      <c r="V519" s="34">
        <f t="shared" si="23"/>
        <v>-1.0563380281690127E-2</v>
      </c>
      <c r="W519" s="24"/>
      <c r="X519" s="2" t="str">
        <f>IFERROR(MIN(VLOOKUP($W519,margin_ranges!$A$5:$D$10,4,FALSE),$Q519*100)/100,"")</f>
        <v/>
      </c>
      <c r="Y519" s="6">
        <f t="shared" si="24"/>
        <v>341.82749999999999</v>
      </c>
      <c r="Z519" s="6">
        <f>IF($A519="placement",Y519,SUMIF($C$10:$C$6209,$C519,$Y$10:$Y$6209))</f>
        <v>341.82749999999999</v>
      </c>
      <c r="AA519" s="29">
        <f t="shared" si="25"/>
        <v>-1.0563380281690127E-2</v>
      </c>
    </row>
    <row r="520" spans="1:27" hidden="1" x14ac:dyDescent="0.3">
      <c r="A520" s="8" t="s">
        <v>17</v>
      </c>
      <c r="B520" s="8" t="s">
        <v>2938</v>
      </c>
      <c r="C520" s="8" t="s">
        <v>2939</v>
      </c>
      <c r="D520" s="8" t="s">
        <v>3048</v>
      </c>
      <c r="E520" s="8" t="s">
        <v>3049</v>
      </c>
      <c r="F520" s="29">
        <v>0.28999999999999898</v>
      </c>
      <c r="G520" s="29">
        <v>1</v>
      </c>
      <c r="H520" s="30">
        <v>100.9436</v>
      </c>
      <c r="I520" s="30">
        <v>44.399099999999997</v>
      </c>
      <c r="J520" s="14">
        <v>1163</v>
      </c>
      <c r="K520" s="14">
        <v>299</v>
      </c>
      <c r="L520" s="12">
        <v>0.43980000000000002</v>
      </c>
      <c r="M520" s="7">
        <v>0.87309568000000004</v>
      </c>
      <c r="N520" s="31">
        <v>0.5</v>
      </c>
      <c r="O520" s="14">
        <f>IFERROR(VLOOKUP($C520,'site totals'!$J$2:$K$607,2,FALSE),1)</f>
        <v>35573.934200000003</v>
      </c>
      <c r="P520" s="32" t="s">
        <v>22</v>
      </c>
      <c r="Q520" s="12">
        <v>0.4273250811</v>
      </c>
      <c r="R520" s="29">
        <v>0.28999999999999998</v>
      </c>
      <c r="S520" s="2">
        <f>IF($A520="site","",MIN(VLOOKUP($P520,margin_ranges!$A$5:$D$10,4,FALSE)/100,$Q520))</f>
        <v>0.29749999999999999</v>
      </c>
      <c r="T520" s="6">
        <f>IF(A520="placement",$J520*MIN($Q520,$S520),"")</f>
        <v>345.99250000000001</v>
      </c>
      <c r="U520" s="6">
        <f>IF($A520="placement",T520,SUMIF($C$10:$C$6209,$C520,$T$10:$T$6209))</f>
        <v>345.99250000000001</v>
      </c>
      <c r="V520" s="34">
        <f t="shared" si="23"/>
        <v>-1.0563380281690127E-2</v>
      </c>
      <c r="W520" s="24"/>
      <c r="X520" s="2" t="str">
        <f>IFERROR(MIN(VLOOKUP($W520,margin_ranges!$A$5:$D$10,4,FALSE),$Q520*100)/100,"")</f>
        <v/>
      </c>
      <c r="Y520" s="6">
        <f t="shared" si="24"/>
        <v>345.99250000000001</v>
      </c>
      <c r="Z520" s="6">
        <f>IF($A520="placement",Y520,SUMIF($C$10:$C$6209,$C520,$Y$10:$Y$6209))</f>
        <v>345.99250000000001</v>
      </c>
      <c r="AA520" s="29">
        <f t="shared" si="25"/>
        <v>-1.0563380281690127E-2</v>
      </c>
    </row>
    <row r="521" spans="1:27" hidden="1" x14ac:dyDescent="0.3">
      <c r="A521" s="8" t="s">
        <v>17</v>
      </c>
      <c r="B521" s="8" t="s">
        <v>2938</v>
      </c>
      <c r="C521" s="8" t="s">
        <v>2939</v>
      </c>
      <c r="D521" s="8" t="s">
        <v>2944</v>
      </c>
      <c r="E521" s="8" t="s">
        <v>2945</v>
      </c>
      <c r="F521" s="29">
        <v>0.28999999999999998</v>
      </c>
      <c r="G521" s="29">
        <v>1</v>
      </c>
      <c r="H521" s="30">
        <v>109.9603</v>
      </c>
      <c r="I521" s="30">
        <v>50.762900000000002</v>
      </c>
      <c r="J521" s="14">
        <v>1261</v>
      </c>
      <c r="K521" s="14">
        <v>320</v>
      </c>
      <c r="L521" s="12">
        <v>0.46160000000000001</v>
      </c>
      <c r="M521" s="7">
        <v>0.82803245000000003</v>
      </c>
      <c r="N521" s="31">
        <v>0.5</v>
      </c>
      <c r="O521" s="14">
        <f>IFERROR(VLOOKUP($C521,'site totals'!$J$2:$K$607,2,FALSE),1)</f>
        <v>35573.934200000003</v>
      </c>
      <c r="P521" s="32" t="s">
        <v>22</v>
      </c>
      <c r="Q521" s="12">
        <v>0.3961589291</v>
      </c>
      <c r="R521" s="29">
        <v>0.28999999999999998</v>
      </c>
      <c r="S521" s="2">
        <f>IF($A521="site","",MIN(VLOOKUP($P521,margin_ranges!$A$5:$D$10,4,FALSE)/100,$Q521))</f>
        <v>0.29749999999999999</v>
      </c>
      <c r="T521" s="6">
        <f>IF(A521="placement",$J521*MIN($Q521,$S521),"")</f>
        <v>375.14749999999998</v>
      </c>
      <c r="U521" s="6">
        <f>IF($A521="placement",T521,SUMIF($C$10:$C$6209,$C521,$T$10:$T$6209))</f>
        <v>375.14749999999998</v>
      </c>
      <c r="V521" s="34">
        <f t="shared" si="23"/>
        <v>-1.0563380281690127E-2</v>
      </c>
      <c r="W521" s="24"/>
      <c r="X521" s="2" t="str">
        <f>IFERROR(MIN(VLOOKUP($W521,margin_ranges!$A$5:$D$10,4,FALSE),$Q521*100)/100,"")</f>
        <v/>
      </c>
      <c r="Y521" s="6">
        <f t="shared" si="24"/>
        <v>375.14749999999998</v>
      </c>
      <c r="Z521" s="6">
        <f>IF($A521="placement",Y521,SUMIF($C$10:$C$6209,$C521,$Y$10:$Y$6209))</f>
        <v>375.14749999999998</v>
      </c>
      <c r="AA521" s="29">
        <f t="shared" si="25"/>
        <v>-1.0563380281690127E-2</v>
      </c>
    </row>
    <row r="522" spans="1:27" hidden="1" x14ac:dyDescent="0.3">
      <c r="A522" s="8" t="s">
        <v>17</v>
      </c>
      <c r="B522" s="8" t="s">
        <v>2938</v>
      </c>
      <c r="C522" s="8" t="s">
        <v>2939</v>
      </c>
      <c r="D522" s="8" t="s">
        <v>3064</v>
      </c>
      <c r="E522" s="8" t="s">
        <v>3065</v>
      </c>
      <c r="F522" s="29">
        <v>0.28999999999999998</v>
      </c>
      <c r="G522" s="29">
        <v>1</v>
      </c>
      <c r="H522" s="30">
        <v>100.9629</v>
      </c>
      <c r="I522" s="30">
        <v>50.043799999999997</v>
      </c>
      <c r="J522" s="14">
        <v>1313</v>
      </c>
      <c r="K522" s="14">
        <v>338</v>
      </c>
      <c r="L522" s="12">
        <v>0.49569999999999997</v>
      </c>
      <c r="M522" s="7">
        <v>0.87460981000000004</v>
      </c>
      <c r="N522" s="31">
        <v>0.5</v>
      </c>
      <c r="O522" s="14">
        <f>IFERROR(VLOOKUP($C522,'site totals'!$J$2:$K$607,2,FALSE),1)</f>
        <v>35573.934200000003</v>
      </c>
      <c r="P522" s="32" t="s">
        <v>22</v>
      </c>
      <c r="Q522" s="12">
        <v>0.42831649430000002</v>
      </c>
      <c r="R522" s="29">
        <v>0.28999999999999998</v>
      </c>
      <c r="S522" s="2">
        <f>IF($A522="site","",MIN(VLOOKUP($P522,margin_ranges!$A$5:$D$10,4,FALSE)/100,$Q522))</f>
        <v>0.29749999999999999</v>
      </c>
      <c r="T522" s="6">
        <f>IF(A522="placement",$J522*MIN($Q522,$S522),"")</f>
        <v>390.61750000000001</v>
      </c>
      <c r="U522" s="6">
        <f>IF($A522="placement",T522,SUMIF($C$10:$C$6209,$C522,$T$10:$T$6209))</f>
        <v>390.61750000000001</v>
      </c>
      <c r="V522" s="34">
        <f t="shared" ref="V522:V585" si="26">($J522-$U522)/($J522*(1-$R522))-1</f>
        <v>-1.0563380281690127E-2</v>
      </c>
      <c r="W522" s="24"/>
      <c r="X522" s="2" t="str">
        <f>IFERROR(MIN(VLOOKUP($W522,margin_ranges!$A$5:$D$10,4,FALSE),$Q522*100)/100,"")</f>
        <v/>
      </c>
      <c r="Y522" s="6">
        <f t="shared" si="24"/>
        <v>390.61750000000001</v>
      </c>
      <c r="Z522" s="6">
        <f>IF($A522="placement",Y522,SUMIF($C$10:$C$6209,$C522,$Y$10:$Y$6209))</f>
        <v>390.61750000000001</v>
      </c>
      <c r="AA522" s="29">
        <f t="shared" si="25"/>
        <v>-1.0563380281690127E-2</v>
      </c>
    </row>
    <row r="523" spans="1:27" hidden="1" x14ac:dyDescent="0.3">
      <c r="A523" s="8" t="s">
        <v>17</v>
      </c>
      <c r="B523" s="8" t="s">
        <v>2938</v>
      </c>
      <c r="C523" s="8" t="s">
        <v>2939</v>
      </c>
      <c r="D523" s="8" t="s">
        <v>2992</v>
      </c>
      <c r="E523" s="8" t="s">
        <v>2993</v>
      </c>
      <c r="F523" s="29">
        <v>0.28999999999999998</v>
      </c>
      <c r="G523" s="29">
        <v>1</v>
      </c>
      <c r="H523" s="30">
        <v>110.2119</v>
      </c>
      <c r="I523" s="30">
        <v>62.401600000000002</v>
      </c>
      <c r="J523" s="14">
        <v>1576</v>
      </c>
      <c r="K523" s="14">
        <v>400</v>
      </c>
      <c r="L523" s="12">
        <v>0.56620000000000004</v>
      </c>
      <c r="M523" s="7">
        <v>0.84211840000000004</v>
      </c>
      <c r="N523" s="31">
        <v>0.5</v>
      </c>
      <c r="O523" s="14">
        <f>IFERROR(VLOOKUP($C523,'site totals'!$J$2:$K$607,2,FALSE),1)</f>
        <v>35573.934200000003</v>
      </c>
      <c r="P523" s="32" t="s">
        <v>22</v>
      </c>
      <c r="Q523" s="12">
        <v>0.40625926000000001</v>
      </c>
      <c r="R523" s="29">
        <v>0.28999999999999998</v>
      </c>
      <c r="S523" s="2">
        <f>IF($A523="site","",MIN(VLOOKUP($P523,margin_ranges!$A$5:$D$10,4,FALSE)/100,$Q523))</f>
        <v>0.29749999999999999</v>
      </c>
      <c r="T523" s="6">
        <f>IF(A523="placement",$J523*MIN($Q523,$S523),"")</f>
        <v>468.85999999999996</v>
      </c>
      <c r="U523" s="6">
        <f>IF($A523="placement",T523,SUMIF($C$10:$C$6209,$C523,$T$10:$T$6209))</f>
        <v>468.85999999999996</v>
      </c>
      <c r="V523" s="34">
        <f t="shared" si="26"/>
        <v>-1.0563380281690127E-2</v>
      </c>
      <c r="W523" s="24"/>
      <c r="X523" s="2" t="str">
        <f>IFERROR(MIN(VLOOKUP($W523,margin_ranges!$A$5:$D$10,4,FALSE),$Q523*100)/100,"")</f>
        <v/>
      </c>
      <c r="Y523" s="6">
        <f t="shared" si="24"/>
        <v>468.85999999999996</v>
      </c>
      <c r="Z523" s="6">
        <f>IF($A523="placement",Y523,SUMIF($C$10:$C$6209,$C523,$Y$10:$Y$6209))</f>
        <v>468.85999999999996</v>
      </c>
      <c r="AA523" s="29">
        <f t="shared" si="25"/>
        <v>-1.0563380281690127E-2</v>
      </c>
    </row>
    <row r="524" spans="1:27" hidden="1" x14ac:dyDescent="0.3">
      <c r="A524" s="8" t="s">
        <v>17</v>
      </c>
      <c r="B524" s="8" t="s">
        <v>2938</v>
      </c>
      <c r="C524" s="8" t="s">
        <v>2939</v>
      </c>
      <c r="D524" s="8" t="s">
        <v>3042</v>
      </c>
      <c r="E524" s="8" t="s">
        <v>3043</v>
      </c>
      <c r="F524" s="29">
        <v>0.28999999999999998</v>
      </c>
      <c r="G524" s="29">
        <v>1</v>
      </c>
      <c r="H524" s="30">
        <v>99.944100000000006</v>
      </c>
      <c r="I524" s="30">
        <v>48.346600000000002</v>
      </c>
      <c r="J524" s="14">
        <v>1633</v>
      </c>
      <c r="K524" s="14">
        <v>424</v>
      </c>
      <c r="L524" s="12">
        <v>0.48370000000000002</v>
      </c>
      <c r="M524" s="7">
        <v>1.12597536</v>
      </c>
      <c r="N524" s="31">
        <v>0.5</v>
      </c>
      <c r="O524" s="14">
        <f>IFERROR(VLOOKUP($C524,'site totals'!$J$2:$K$607,2,FALSE),1)</f>
        <v>35573.934200000003</v>
      </c>
      <c r="P524" s="32" t="s">
        <v>22</v>
      </c>
      <c r="Q524" s="12">
        <v>0.55594054900000001</v>
      </c>
      <c r="R524" s="29">
        <v>0.28999999999999998</v>
      </c>
      <c r="S524" s="2">
        <f>IF($A524="site","",MIN(VLOOKUP($P524,margin_ranges!$A$5:$D$10,4,FALSE)/100,$Q524))</f>
        <v>0.29749999999999999</v>
      </c>
      <c r="T524" s="6">
        <f>IF(A524="placement",$J524*MIN($Q524,$S524),"")</f>
        <v>485.8175</v>
      </c>
      <c r="U524" s="6">
        <f>IF($A524="placement",T524,SUMIF($C$10:$C$6209,$C524,$T$10:$T$6209))</f>
        <v>485.8175</v>
      </c>
      <c r="V524" s="34">
        <f t="shared" si="26"/>
        <v>-1.0563380281690127E-2</v>
      </c>
      <c r="W524" s="24"/>
      <c r="X524" s="2" t="str">
        <f>IFERROR(MIN(VLOOKUP($W524,margin_ranges!$A$5:$D$10,4,FALSE),$Q524*100)/100,"")</f>
        <v/>
      </c>
      <c r="Y524" s="6">
        <f t="shared" si="24"/>
        <v>485.8175</v>
      </c>
      <c r="Z524" s="6">
        <f>IF($A524="placement",Y524,SUMIF($C$10:$C$6209,$C524,$Y$10:$Y$6209))</f>
        <v>485.8175</v>
      </c>
      <c r="AA524" s="29">
        <f t="shared" si="25"/>
        <v>-1.0563380281690127E-2</v>
      </c>
    </row>
    <row r="525" spans="1:27" hidden="1" x14ac:dyDescent="0.3">
      <c r="A525" s="8" t="s">
        <v>17</v>
      </c>
      <c r="B525" s="8" t="s">
        <v>2938</v>
      </c>
      <c r="C525" s="8" t="s">
        <v>2939</v>
      </c>
      <c r="D525" s="8" t="s">
        <v>3023</v>
      </c>
      <c r="E525" s="8" t="s">
        <v>3024</v>
      </c>
      <c r="F525" s="29">
        <v>0.28999999999999898</v>
      </c>
      <c r="G525" s="29">
        <v>1</v>
      </c>
      <c r="H525" s="30">
        <v>119.0514</v>
      </c>
      <c r="I525" s="30">
        <v>48.949100000000001</v>
      </c>
      <c r="J525" s="14">
        <v>1825</v>
      </c>
      <c r="K525" s="14">
        <v>462</v>
      </c>
      <c r="L525" s="12">
        <v>0.41120000000000001</v>
      </c>
      <c r="M525" s="7">
        <v>1.2428677299999999</v>
      </c>
      <c r="N525" s="31">
        <v>0.5</v>
      </c>
      <c r="O525" s="14">
        <f>IFERROR(VLOOKUP($C525,'site totals'!$J$2:$K$607,2,FALSE),1)</f>
        <v>35573.934200000003</v>
      </c>
      <c r="P525" s="32" t="s">
        <v>22</v>
      </c>
      <c r="Q525" s="12">
        <v>0.59770457720000003</v>
      </c>
      <c r="R525" s="29">
        <v>0.28999999999999998</v>
      </c>
      <c r="S525" s="2">
        <f>IF($A525="site","",MIN(VLOOKUP($P525,margin_ranges!$A$5:$D$10,4,FALSE)/100,$Q525))</f>
        <v>0.29749999999999999</v>
      </c>
      <c r="T525" s="6">
        <f>IF(A525="placement",$J525*MIN($Q525,$S525),"")</f>
        <v>542.9375</v>
      </c>
      <c r="U525" s="6">
        <f>IF($A525="placement",T525,SUMIF($C$10:$C$6209,$C525,$T$10:$T$6209))</f>
        <v>542.9375</v>
      </c>
      <c r="V525" s="34">
        <f t="shared" si="26"/>
        <v>-1.0563380281690127E-2</v>
      </c>
      <c r="W525" s="24"/>
      <c r="X525" s="2" t="str">
        <f>IFERROR(MIN(VLOOKUP($W525,margin_ranges!$A$5:$D$10,4,FALSE),$Q525*100)/100,"")</f>
        <v/>
      </c>
      <c r="Y525" s="6">
        <f t="shared" si="24"/>
        <v>542.9375</v>
      </c>
      <c r="Z525" s="6">
        <f>IF($A525="placement",Y525,SUMIF($C$10:$C$6209,$C525,$Y$10:$Y$6209))</f>
        <v>542.9375</v>
      </c>
      <c r="AA525" s="29">
        <f t="shared" si="25"/>
        <v>-1.0563380281690127E-2</v>
      </c>
    </row>
    <row r="526" spans="1:27" hidden="1" x14ac:dyDescent="0.3">
      <c r="A526" s="8" t="s">
        <v>17</v>
      </c>
      <c r="B526" s="8" t="s">
        <v>2938</v>
      </c>
      <c r="C526" s="8" t="s">
        <v>2939</v>
      </c>
      <c r="D526" s="8" t="s">
        <v>2982</v>
      </c>
      <c r="E526" s="8" t="s">
        <v>2983</v>
      </c>
      <c r="F526" s="29">
        <v>0.28999999999999998</v>
      </c>
      <c r="G526" s="29">
        <v>1</v>
      </c>
      <c r="H526" s="30">
        <v>109.87139999999999</v>
      </c>
      <c r="I526" s="30">
        <v>62.339399999999998</v>
      </c>
      <c r="J526" s="14">
        <v>1854</v>
      </c>
      <c r="K526" s="14">
        <v>468</v>
      </c>
      <c r="L526" s="12">
        <v>0.56740000000000002</v>
      </c>
      <c r="M526" s="7">
        <v>0.99122248000000002</v>
      </c>
      <c r="N526" s="31">
        <v>0.5</v>
      </c>
      <c r="O526" s="14">
        <f>IFERROR(VLOOKUP($C526,'site totals'!$J$2:$K$607,2,FALSE),1)</f>
        <v>35573.934200000003</v>
      </c>
      <c r="P526" s="32" t="s">
        <v>22</v>
      </c>
      <c r="Q526" s="12">
        <v>0.49557237539999999</v>
      </c>
      <c r="R526" s="29">
        <v>0.28999999999999998</v>
      </c>
      <c r="S526" s="2">
        <f>IF($A526="site","",MIN(VLOOKUP($P526,margin_ranges!$A$5:$D$10,4,FALSE)/100,$Q526))</f>
        <v>0.29749999999999999</v>
      </c>
      <c r="T526" s="6">
        <f>IF(A526="placement",$J526*MIN($Q526,$S526),"")</f>
        <v>551.56499999999994</v>
      </c>
      <c r="U526" s="6">
        <f>IF($A526="placement",T526,SUMIF($C$10:$C$6209,$C526,$T$10:$T$6209))</f>
        <v>551.56499999999994</v>
      </c>
      <c r="V526" s="34">
        <f t="shared" si="26"/>
        <v>-1.0563380281690127E-2</v>
      </c>
      <c r="W526" s="24"/>
      <c r="X526" s="2" t="str">
        <f>IFERROR(MIN(VLOOKUP($W526,margin_ranges!$A$5:$D$10,4,FALSE),$Q526*100)/100,"")</f>
        <v/>
      </c>
      <c r="Y526" s="6">
        <f t="shared" si="24"/>
        <v>551.56499999999994</v>
      </c>
      <c r="Z526" s="6">
        <f>IF($A526="placement",Y526,SUMIF($C$10:$C$6209,$C526,$Y$10:$Y$6209))</f>
        <v>551.56499999999994</v>
      </c>
      <c r="AA526" s="29">
        <f t="shared" si="25"/>
        <v>-1.0563380281690127E-2</v>
      </c>
    </row>
    <row r="527" spans="1:27" hidden="1" x14ac:dyDescent="0.3">
      <c r="A527" s="8" t="s">
        <v>17</v>
      </c>
      <c r="B527" s="8" t="s">
        <v>2938</v>
      </c>
      <c r="C527" s="8" t="s">
        <v>2939</v>
      </c>
      <c r="D527" s="8" t="s">
        <v>2964</v>
      </c>
      <c r="E527" s="8" t="s">
        <v>2965</v>
      </c>
      <c r="F527" s="29">
        <v>0.28999999999999898</v>
      </c>
      <c r="G527" s="29">
        <v>1</v>
      </c>
      <c r="H527" s="30">
        <v>119.8293</v>
      </c>
      <c r="I527" s="30">
        <v>48.796900000000001</v>
      </c>
      <c r="J527" s="14">
        <v>2279</v>
      </c>
      <c r="K527" s="14">
        <v>577</v>
      </c>
      <c r="L527" s="12">
        <v>0.40720000000000001</v>
      </c>
      <c r="M527" s="7">
        <v>1.55698778</v>
      </c>
      <c r="N527" s="31">
        <v>0.5</v>
      </c>
      <c r="O527" s="14">
        <f>IFERROR(VLOOKUP($C527,'site totals'!$J$2:$K$607,2,FALSE),1)</f>
        <v>35573.934200000003</v>
      </c>
      <c r="P527" s="32" t="s">
        <v>22</v>
      </c>
      <c r="Q527" s="12">
        <v>0.67886710039999998</v>
      </c>
      <c r="R527" s="29">
        <v>0.28999999999999998</v>
      </c>
      <c r="S527" s="2">
        <f>IF($A527="site","",MIN(VLOOKUP($P527,margin_ranges!$A$5:$D$10,4,FALSE)/100,$Q527))</f>
        <v>0.29749999999999999</v>
      </c>
      <c r="T527" s="6">
        <f>IF(A527="placement",$J527*MIN($Q527,$S527),"")</f>
        <v>678.00249999999994</v>
      </c>
      <c r="U527" s="6">
        <f>IF($A527="placement",T527,SUMIF($C$10:$C$6209,$C527,$T$10:$T$6209))</f>
        <v>678.00249999999994</v>
      </c>
      <c r="V527" s="34">
        <f t="shared" si="26"/>
        <v>-1.0563380281690127E-2</v>
      </c>
      <c r="W527" s="24"/>
      <c r="X527" s="2" t="str">
        <f>IFERROR(MIN(VLOOKUP($W527,margin_ranges!$A$5:$D$10,4,FALSE),$Q527*100)/100,"")</f>
        <v/>
      </c>
      <c r="Y527" s="6">
        <f t="shared" si="24"/>
        <v>678.00249999999994</v>
      </c>
      <c r="Z527" s="6">
        <f>IF($A527="placement",Y527,SUMIF($C$10:$C$6209,$C527,$Y$10:$Y$6209))</f>
        <v>678.00249999999994</v>
      </c>
      <c r="AA527" s="29">
        <f t="shared" si="25"/>
        <v>-1.0563380281690127E-2</v>
      </c>
    </row>
    <row r="528" spans="1:27" hidden="1" x14ac:dyDescent="0.3">
      <c r="A528" s="8" t="s">
        <v>17</v>
      </c>
      <c r="B528" s="8" t="s">
        <v>2938</v>
      </c>
      <c r="C528" s="8" t="s">
        <v>2939</v>
      </c>
      <c r="D528" s="8" t="s">
        <v>2958</v>
      </c>
      <c r="E528" s="8" t="s">
        <v>2959</v>
      </c>
      <c r="F528" s="29">
        <v>0.28999999999999998</v>
      </c>
      <c r="G528" s="29">
        <v>1</v>
      </c>
      <c r="H528" s="30">
        <v>105.1836</v>
      </c>
      <c r="I528" s="30">
        <v>10.991400000000001</v>
      </c>
      <c r="J528" s="14">
        <v>354</v>
      </c>
      <c r="K528" s="14">
        <v>89</v>
      </c>
      <c r="L528" s="12">
        <v>0.1045</v>
      </c>
      <c r="M528" s="7">
        <v>1.0724564599999999</v>
      </c>
      <c r="N528" s="31">
        <v>0.5</v>
      </c>
      <c r="O528" s="14">
        <f>IFERROR(VLOOKUP($C528,'site totals'!$J$2:$K$607,2,FALSE),1)</f>
        <v>35573.934200000003</v>
      </c>
      <c r="P528" s="32" t="s">
        <v>22</v>
      </c>
      <c r="Q528" s="12">
        <v>0.53378060660000004</v>
      </c>
      <c r="R528" s="29">
        <v>0.28999999999999998</v>
      </c>
      <c r="S528" s="2">
        <f>IF($A528="site","",MIN(VLOOKUP($P528,margin_ranges!$A$5:$D$10,4,FALSE)/100,$Q528))</f>
        <v>0.29749999999999999</v>
      </c>
      <c r="T528" s="6">
        <f>IF(A528="placement",$J528*MIN($Q528,$S528),"")</f>
        <v>105.315</v>
      </c>
      <c r="U528" s="6">
        <f>IF($A528="placement",T528,SUMIF($C$10:$C$6209,$C528,$T$10:$T$6209))</f>
        <v>105.315</v>
      </c>
      <c r="V528" s="34">
        <f t="shared" si="26"/>
        <v>-1.0563380281690016E-2</v>
      </c>
      <c r="W528" s="24"/>
      <c r="X528" s="2" t="str">
        <f>IFERROR(MIN(VLOOKUP($W528,margin_ranges!$A$5:$D$10,4,FALSE),$Q528*100)/100,"")</f>
        <v/>
      </c>
      <c r="Y528" s="6">
        <f t="shared" si="24"/>
        <v>105.315</v>
      </c>
      <c r="Z528" s="6">
        <f>IF($A528="placement",Y528,SUMIF($C$10:$C$6209,$C528,$Y$10:$Y$6209))</f>
        <v>105.315</v>
      </c>
      <c r="AA528" s="29">
        <f t="shared" si="25"/>
        <v>-1.0563380281690016E-2</v>
      </c>
    </row>
    <row r="529" spans="1:27" hidden="1" x14ac:dyDescent="0.3">
      <c r="A529" s="8" t="s">
        <v>17</v>
      </c>
      <c r="B529" s="8" t="s">
        <v>2938</v>
      </c>
      <c r="C529" s="8" t="s">
        <v>2939</v>
      </c>
      <c r="D529" s="8" t="s">
        <v>2946</v>
      </c>
      <c r="E529" s="8" t="s">
        <v>2947</v>
      </c>
      <c r="F529" s="29">
        <v>0.28999999999999998</v>
      </c>
      <c r="G529" s="29">
        <v>1</v>
      </c>
      <c r="H529" s="30">
        <v>100.258</v>
      </c>
      <c r="I529" s="30">
        <v>18.428100000000001</v>
      </c>
      <c r="J529" s="14">
        <v>449</v>
      </c>
      <c r="K529" s="14">
        <v>116</v>
      </c>
      <c r="L529" s="12">
        <v>0.18379999999999999</v>
      </c>
      <c r="M529" s="7">
        <v>0.81253755000000005</v>
      </c>
      <c r="N529" s="31">
        <v>0.5</v>
      </c>
      <c r="O529" s="14">
        <f>IFERROR(VLOOKUP($C529,'site totals'!$J$2:$K$607,2,FALSE),1)</f>
        <v>35573.934200000003</v>
      </c>
      <c r="P529" s="32" t="s">
        <v>22</v>
      </c>
      <c r="Q529" s="12">
        <v>0.3846438231</v>
      </c>
      <c r="R529" s="29">
        <v>0.28999999999999998</v>
      </c>
      <c r="S529" s="2">
        <f>IF($A529="site","",MIN(VLOOKUP($P529,margin_ranges!$A$5:$D$10,4,FALSE)/100,$Q529))</f>
        <v>0.29749999999999999</v>
      </c>
      <c r="T529" s="6">
        <f>IF(A529="placement",$J529*MIN($Q529,$S529),"")</f>
        <v>133.57749999999999</v>
      </c>
      <c r="U529" s="6">
        <f>IF($A529="placement",T529,SUMIF($C$10:$C$6209,$C529,$T$10:$T$6209))</f>
        <v>133.57749999999999</v>
      </c>
      <c r="V529" s="34">
        <f t="shared" si="26"/>
        <v>-1.0563380281690016E-2</v>
      </c>
      <c r="W529" s="24"/>
      <c r="X529" s="2" t="str">
        <f>IFERROR(MIN(VLOOKUP($W529,margin_ranges!$A$5:$D$10,4,FALSE),$Q529*100)/100,"")</f>
        <v/>
      </c>
      <c r="Y529" s="6">
        <f t="shared" si="24"/>
        <v>133.57749999999999</v>
      </c>
      <c r="Z529" s="6">
        <f>IF($A529="placement",Y529,SUMIF($C$10:$C$6209,$C529,$Y$10:$Y$6209))</f>
        <v>133.57749999999999</v>
      </c>
      <c r="AA529" s="29">
        <f t="shared" si="25"/>
        <v>-1.0563380281690016E-2</v>
      </c>
    </row>
    <row r="530" spans="1:27" hidden="1" x14ac:dyDescent="0.3">
      <c r="A530" s="8" t="s">
        <v>17</v>
      </c>
      <c r="B530" s="8" t="s">
        <v>2938</v>
      </c>
      <c r="C530" s="8" t="s">
        <v>2939</v>
      </c>
      <c r="D530" s="8" t="s">
        <v>3046</v>
      </c>
      <c r="E530" s="8" t="s">
        <v>3047</v>
      </c>
      <c r="F530" s="29">
        <v>0.28999999999999998</v>
      </c>
      <c r="G530" s="29">
        <v>1</v>
      </c>
      <c r="H530" s="30">
        <v>112.35890000000001</v>
      </c>
      <c r="I530" s="30">
        <v>34.556100000000001</v>
      </c>
      <c r="J530" s="14">
        <v>755</v>
      </c>
      <c r="K530" s="14">
        <v>183</v>
      </c>
      <c r="L530" s="12">
        <v>0.30759999999999998</v>
      </c>
      <c r="M530" s="7">
        <v>0.72855477000000002</v>
      </c>
      <c r="N530" s="31">
        <v>0.5</v>
      </c>
      <c r="O530" s="14">
        <f>IFERROR(VLOOKUP($C530,'site totals'!$J$2:$K$607,2,FALSE),1)</f>
        <v>35573.934200000003</v>
      </c>
      <c r="P530" s="32" t="s">
        <v>22</v>
      </c>
      <c r="Q530" s="12">
        <v>0.31370980230000001</v>
      </c>
      <c r="R530" s="29">
        <v>0.28999999999999998</v>
      </c>
      <c r="S530" s="2">
        <f>IF($A530="site","",MIN(VLOOKUP($P530,margin_ranges!$A$5:$D$10,4,FALSE)/100,$Q530))</f>
        <v>0.29749999999999999</v>
      </c>
      <c r="T530" s="6">
        <f>IF(A530="placement",$J530*MIN($Q530,$S530),"")</f>
        <v>224.61249999999998</v>
      </c>
      <c r="U530" s="6">
        <f>IF($A530="placement",T530,SUMIF($C$10:$C$6209,$C530,$T$10:$T$6209))</f>
        <v>224.61249999999998</v>
      </c>
      <c r="V530" s="34">
        <f t="shared" si="26"/>
        <v>-1.0563380281690016E-2</v>
      </c>
      <c r="W530" s="24"/>
      <c r="X530" s="2" t="str">
        <f>IFERROR(MIN(VLOOKUP($W530,margin_ranges!$A$5:$D$10,4,FALSE),$Q530*100)/100,"")</f>
        <v/>
      </c>
      <c r="Y530" s="6">
        <f t="shared" si="24"/>
        <v>224.61249999999998</v>
      </c>
      <c r="Z530" s="6">
        <f>IF($A530="placement",Y530,SUMIF($C$10:$C$6209,$C530,$Y$10:$Y$6209))</f>
        <v>224.61249999999998</v>
      </c>
      <c r="AA530" s="29">
        <f t="shared" si="25"/>
        <v>-1.0563380281690016E-2</v>
      </c>
    </row>
    <row r="531" spans="1:27" hidden="1" x14ac:dyDescent="0.3">
      <c r="A531" s="8" t="s">
        <v>17</v>
      </c>
      <c r="B531" s="8" t="s">
        <v>2938</v>
      </c>
      <c r="C531" s="8" t="s">
        <v>2939</v>
      </c>
      <c r="D531" s="8" t="s">
        <v>3068</v>
      </c>
      <c r="E531" s="8" t="s">
        <v>3069</v>
      </c>
      <c r="F531" s="29">
        <v>0.28999999999999998</v>
      </c>
      <c r="G531" s="29">
        <v>1</v>
      </c>
      <c r="H531" s="30">
        <v>99.330200000000005</v>
      </c>
      <c r="I531" s="30">
        <v>25.8049</v>
      </c>
      <c r="J531" s="14">
        <v>878</v>
      </c>
      <c r="K531" s="14">
        <v>228</v>
      </c>
      <c r="L531" s="12">
        <v>0.25979999999999998</v>
      </c>
      <c r="M531" s="7">
        <v>1.13403235</v>
      </c>
      <c r="N531" s="31">
        <v>0.5</v>
      </c>
      <c r="O531" s="14">
        <f>IFERROR(VLOOKUP($C531,'site totals'!$J$2:$K$607,2,FALSE),1)</f>
        <v>35573.934200000003</v>
      </c>
      <c r="P531" s="32" t="s">
        <v>22</v>
      </c>
      <c r="Q531" s="12">
        <v>0.55909547130000004</v>
      </c>
      <c r="R531" s="29">
        <v>0.28999999999999998</v>
      </c>
      <c r="S531" s="2">
        <f>IF($A531="site","",MIN(VLOOKUP($P531,margin_ranges!$A$5:$D$10,4,FALSE)/100,$Q531))</f>
        <v>0.29749999999999999</v>
      </c>
      <c r="T531" s="6">
        <f>IF(A531="placement",$J531*MIN($Q531,$S531),"")</f>
        <v>261.20499999999998</v>
      </c>
      <c r="U531" s="6">
        <f>IF($A531="placement",T531,SUMIF($C$10:$C$6209,$C531,$T$10:$T$6209))</f>
        <v>261.20499999999998</v>
      </c>
      <c r="V531" s="34">
        <f t="shared" si="26"/>
        <v>-1.0563380281690016E-2</v>
      </c>
      <c r="W531" s="24"/>
      <c r="X531" s="2" t="str">
        <f>IFERROR(MIN(VLOOKUP($W531,margin_ranges!$A$5:$D$10,4,FALSE),$Q531*100)/100,"")</f>
        <v/>
      </c>
      <c r="Y531" s="6">
        <f t="shared" si="24"/>
        <v>261.20499999999998</v>
      </c>
      <c r="Z531" s="6">
        <f>IF($A531="placement",Y531,SUMIF($C$10:$C$6209,$C531,$Y$10:$Y$6209))</f>
        <v>261.20499999999998</v>
      </c>
      <c r="AA531" s="29">
        <f t="shared" si="25"/>
        <v>-1.0563380281690016E-2</v>
      </c>
    </row>
    <row r="532" spans="1:27" hidden="1" x14ac:dyDescent="0.3">
      <c r="A532" s="8" t="s">
        <v>17</v>
      </c>
      <c r="B532" s="8" t="s">
        <v>2938</v>
      </c>
      <c r="C532" s="8" t="s">
        <v>2939</v>
      </c>
      <c r="D532" s="8" t="s">
        <v>2968</v>
      </c>
      <c r="E532" s="8" t="s">
        <v>2969</v>
      </c>
      <c r="F532" s="29">
        <v>0.28999999999999998</v>
      </c>
      <c r="G532" s="29">
        <v>1</v>
      </c>
      <c r="H532" s="30">
        <v>106.0239</v>
      </c>
      <c r="I532" s="30">
        <v>22.909700000000001</v>
      </c>
      <c r="J532" s="14">
        <v>982</v>
      </c>
      <c r="K532" s="14">
        <v>252</v>
      </c>
      <c r="L532" s="12">
        <v>0.21609999999999999</v>
      </c>
      <c r="M532" s="7">
        <v>1.4291834999999999</v>
      </c>
      <c r="N532" s="31">
        <v>0.5</v>
      </c>
      <c r="O532" s="14">
        <f>IFERROR(VLOOKUP($C532,'site totals'!$J$2:$K$607,2,FALSE),1)</f>
        <v>35573.934200000003</v>
      </c>
      <c r="P532" s="32" t="s">
        <v>22</v>
      </c>
      <c r="Q532" s="12">
        <v>0.65014989400000001</v>
      </c>
      <c r="R532" s="29">
        <v>0.28999999999999998</v>
      </c>
      <c r="S532" s="2">
        <f>IF($A532="site","",MIN(VLOOKUP($P532,margin_ranges!$A$5:$D$10,4,FALSE)/100,$Q532))</f>
        <v>0.29749999999999999</v>
      </c>
      <c r="T532" s="6">
        <f>IF(A532="placement",$J532*MIN($Q532,$S532),"")</f>
        <v>292.14499999999998</v>
      </c>
      <c r="U532" s="6">
        <f>IF($A532="placement",T532,SUMIF($C$10:$C$6209,$C532,$T$10:$T$6209))</f>
        <v>292.14499999999998</v>
      </c>
      <c r="V532" s="34">
        <f t="shared" si="26"/>
        <v>-1.0563380281690016E-2</v>
      </c>
      <c r="W532" s="24"/>
      <c r="X532" s="2" t="str">
        <f>IFERROR(MIN(VLOOKUP($W532,margin_ranges!$A$5:$D$10,4,FALSE),$Q532*100)/100,"")</f>
        <v/>
      </c>
      <c r="Y532" s="6">
        <f t="shared" si="24"/>
        <v>292.14499999999998</v>
      </c>
      <c r="Z532" s="6">
        <f>IF($A532="placement",Y532,SUMIF($C$10:$C$6209,$C532,$Y$10:$Y$6209))</f>
        <v>292.14499999999998</v>
      </c>
      <c r="AA532" s="29">
        <f t="shared" si="25"/>
        <v>-1.0563380281690016E-2</v>
      </c>
    </row>
    <row r="533" spans="1:27" hidden="1" x14ac:dyDescent="0.3">
      <c r="A533" s="8" t="s">
        <v>17</v>
      </c>
      <c r="B533" s="8" t="s">
        <v>2938</v>
      </c>
      <c r="C533" s="8" t="s">
        <v>2939</v>
      </c>
      <c r="D533" s="8" t="s">
        <v>3056</v>
      </c>
      <c r="E533" s="8" t="s">
        <v>3057</v>
      </c>
      <c r="F533" s="29">
        <v>0.28999999999999998</v>
      </c>
      <c r="G533" s="29">
        <v>1</v>
      </c>
      <c r="H533" s="30">
        <v>106.32389999999999</v>
      </c>
      <c r="I533" s="30">
        <v>28.776199999999999</v>
      </c>
      <c r="J533" s="14">
        <v>1012</v>
      </c>
      <c r="K533" s="14">
        <v>260</v>
      </c>
      <c r="L533" s="12">
        <v>0.27060000000000001</v>
      </c>
      <c r="M533" s="7">
        <v>1.17205877</v>
      </c>
      <c r="N533" s="31">
        <v>0.5</v>
      </c>
      <c r="O533" s="14">
        <f>IFERROR(VLOOKUP($C533,'site totals'!$J$2:$K$607,2,FALSE),1)</f>
        <v>35573.934200000003</v>
      </c>
      <c r="P533" s="32" t="s">
        <v>22</v>
      </c>
      <c r="Q533" s="12">
        <v>0.57340023100000004</v>
      </c>
      <c r="R533" s="29">
        <v>0.28999999999999998</v>
      </c>
      <c r="S533" s="2">
        <f>IF($A533="site","",MIN(VLOOKUP($P533,margin_ranges!$A$5:$D$10,4,FALSE)/100,$Q533))</f>
        <v>0.29749999999999999</v>
      </c>
      <c r="T533" s="6">
        <f>IF(A533="placement",$J533*MIN($Q533,$S533),"")</f>
        <v>301.07</v>
      </c>
      <c r="U533" s="6">
        <f>IF($A533="placement",T533,SUMIF($C$10:$C$6209,$C533,$T$10:$T$6209))</f>
        <v>301.07</v>
      </c>
      <c r="V533" s="34">
        <f t="shared" si="26"/>
        <v>-1.0563380281690016E-2</v>
      </c>
      <c r="W533" s="24"/>
      <c r="X533" s="2" t="str">
        <f>IFERROR(MIN(VLOOKUP($W533,margin_ranges!$A$5:$D$10,4,FALSE),$Q533*100)/100,"")</f>
        <v/>
      </c>
      <c r="Y533" s="6">
        <f t="shared" si="24"/>
        <v>301.07</v>
      </c>
      <c r="Z533" s="6">
        <f>IF($A533="placement",Y533,SUMIF($C$10:$C$6209,$C533,$Y$10:$Y$6209))</f>
        <v>301.07</v>
      </c>
      <c r="AA533" s="29">
        <f t="shared" si="25"/>
        <v>-1.0563380281690016E-2</v>
      </c>
    </row>
    <row r="534" spans="1:27" hidden="1" x14ac:dyDescent="0.3">
      <c r="A534" s="8" t="s">
        <v>17</v>
      </c>
      <c r="B534" s="8" t="s">
        <v>2938</v>
      </c>
      <c r="C534" s="8" t="s">
        <v>2939</v>
      </c>
      <c r="D534" s="8" t="s">
        <v>3012</v>
      </c>
      <c r="E534" s="8" t="s">
        <v>3013</v>
      </c>
      <c r="F534" s="29">
        <v>0.28999999999999998</v>
      </c>
      <c r="G534" s="29">
        <v>1</v>
      </c>
      <c r="H534" s="30">
        <v>108.32040000000001</v>
      </c>
      <c r="I534" s="30">
        <v>46.795699999999997</v>
      </c>
      <c r="J534" s="14">
        <v>1089</v>
      </c>
      <c r="K534" s="14">
        <v>274</v>
      </c>
      <c r="L534" s="12">
        <v>0.432</v>
      </c>
      <c r="M534" s="7">
        <v>0.77548890000000004</v>
      </c>
      <c r="N534" s="31">
        <v>0.5</v>
      </c>
      <c r="O534" s="14">
        <f>IFERROR(VLOOKUP($C534,'site totals'!$J$2:$K$607,2,FALSE),1)</f>
        <v>35573.934200000003</v>
      </c>
      <c r="P534" s="32" t="s">
        <v>22</v>
      </c>
      <c r="Q534" s="12">
        <v>0.3552454484</v>
      </c>
      <c r="R534" s="29">
        <v>0.28999999999999998</v>
      </c>
      <c r="S534" s="2">
        <f>IF($A534="site","",MIN(VLOOKUP($P534,margin_ranges!$A$5:$D$10,4,FALSE)/100,$Q534))</f>
        <v>0.29749999999999999</v>
      </c>
      <c r="T534" s="6">
        <f>IF(A534="placement",$J534*MIN($Q534,$S534),"")</f>
        <v>323.97749999999996</v>
      </c>
      <c r="U534" s="6">
        <f>IF($A534="placement",T534,SUMIF($C$10:$C$6209,$C534,$T$10:$T$6209))</f>
        <v>323.97749999999996</v>
      </c>
      <c r="V534" s="34">
        <f t="shared" si="26"/>
        <v>-1.0563380281690016E-2</v>
      </c>
      <c r="W534" s="24"/>
      <c r="X534" s="2" t="str">
        <f>IFERROR(MIN(VLOOKUP($W534,margin_ranges!$A$5:$D$10,4,FALSE),$Q534*100)/100,"")</f>
        <v/>
      </c>
      <c r="Y534" s="6">
        <f t="shared" si="24"/>
        <v>323.97749999999996</v>
      </c>
      <c r="Z534" s="6">
        <f>IF($A534="placement",Y534,SUMIF($C$10:$C$6209,$C534,$Y$10:$Y$6209))</f>
        <v>323.97749999999996</v>
      </c>
      <c r="AA534" s="29">
        <f t="shared" si="25"/>
        <v>-1.0563380281690016E-2</v>
      </c>
    </row>
    <row r="535" spans="1:27" hidden="1" x14ac:dyDescent="0.3">
      <c r="A535" s="8" t="s">
        <v>17</v>
      </c>
      <c r="B535" s="8" t="s">
        <v>2938</v>
      </c>
      <c r="C535" s="8" t="s">
        <v>2939</v>
      </c>
      <c r="D535" s="8" t="s">
        <v>2960</v>
      </c>
      <c r="E535" s="8" t="s">
        <v>2961</v>
      </c>
      <c r="F535" s="29">
        <v>0.28999999999999998</v>
      </c>
      <c r="G535" s="29">
        <v>1</v>
      </c>
      <c r="H535" s="30">
        <v>100.5014</v>
      </c>
      <c r="I535" s="30">
        <v>49.2134</v>
      </c>
      <c r="J535" s="14">
        <v>1162</v>
      </c>
      <c r="K535" s="14">
        <v>298</v>
      </c>
      <c r="L535" s="12">
        <v>0.48970000000000002</v>
      </c>
      <c r="M535" s="7">
        <v>0.78679425000000003</v>
      </c>
      <c r="N535" s="31">
        <v>0.5</v>
      </c>
      <c r="O535" s="14">
        <f>IFERROR(VLOOKUP($C535,'site totals'!$J$2:$K$607,2,FALSE),1)</f>
        <v>35573.934200000003</v>
      </c>
      <c r="P535" s="32" t="s">
        <v>22</v>
      </c>
      <c r="Q535" s="12">
        <v>0.36450984870000003</v>
      </c>
      <c r="R535" s="29">
        <v>0.28999999999999998</v>
      </c>
      <c r="S535" s="2">
        <f>IF($A535="site","",MIN(VLOOKUP($P535,margin_ranges!$A$5:$D$10,4,FALSE)/100,$Q535))</f>
        <v>0.29749999999999999</v>
      </c>
      <c r="T535" s="6">
        <f>IF(A535="placement",$J535*MIN($Q535,$S535),"")</f>
        <v>345.69499999999999</v>
      </c>
      <c r="U535" s="6">
        <f>IF($A535="placement",T535,SUMIF($C$10:$C$6209,$C535,$T$10:$T$6209))</f>
        <v>345.69499999999999</v>
      </c>
      <c r="V535" s="34">
        <f t="shared" si="26"/>
        <v>-1.0563380281690016E-2</v>
      </c>
      <c r="W535" s="24"/>
      <c r="X535" s="2" t="str">
        <f>IFERROR(MIN(VLOOKUP($W535,margin_ranges!$A$5:$D$10,4,FALSE),$Q535*100)/100,"")</f>
        <v/>
      </c>
      <c r="Y535" s="6">
        <f t="shared" si="24"/>
        <v>345.69499999999999</v>
      </c>
      <c r="Z535" s="6">
        <f>IF($A535="placement",Y535,SUMIF($C$10:$C$6209,$C535,$Y$10:$Y$6209))</f>
        <v>345.69499999999999</v>
      </c>
      <c r="AA535" s="29">
        <f t="shared" si="25"/>
        <v>-1.0563380281690016E-2</v>
      </c>
    </row>
    <row r="536" spans="1:27" hidden="1" x14ac:dyDescent="0.3">
      <c r="A536" s="8" t="s">
        <v>17</v>
      </c>
      <c r="B536" s="8" t="s">
        <v>2938</v>
      </c>
      <c r="C536" s="8" t="s">
        <v>2939</v>
      </c>
      <c r="D536" s="8" t="s">
        <v>3039</v>
      </c>
      <c r="E536" s="8" t="s">
        <v>3040</v>
      </c>
      <c r="F536" s="29">
        <v>0.28999999999999998</v>
      </c>
      <c r="G536" s="29">
        <v>1</v>
      </c>
      <c r="H536" s="30">
        <v>108.6977</v>
      </c>
      <c r="I536" s="30">
        <v>48.713099999999997</v>
      </c>
      <c r="J536" s="14">
        <v>1403</v>
      </c>
      <c r="K536" s="14">
        <v>357</v>
      </c>
      <c r="L536" s="12">
        <v>0.44819999999999999</v>
      </c>
      <c r="M536" s="7">
        <v>0.96026586999999997</v>
      </c>
      <c r="N536" s="31">
        <v>0.5</v>
      </c>
      <c r="O536" s="14">
        <f>IFERROR(VLOOKUP($C536,'site totals'!$J$2:$K$607,2,FALSE),1)</f>
        <v>35573.934200000003</v>
      </c>
      <c r="P536" s="32" t="s">
        <v>22</v>
      </c>
      <c r="Q536" s="12">
        <v>0.4793108714</v>
      </c>
      <c r="R536" s="29">
        <v>0.28999999999999998</v>
      </c>
      <c r="S536" s="2">
        <f>IF($A536="site","",MIN(VLOOKUP($P536,margin_ranges!$A$5:$D$10,4,FALSE)/100,$Q536))</f>
        <v>0.29749999999999999</v>
      </c>
      <c r="T536" s="6">
        <f>IF(A536="placement",$J536*MIN($Q536,$S536),"")</f>
        <v>417.39249999999998</v>
      </c>
      <c r="U536" s="6">
        <f>IF($A536="placement",T536,SUMIF($C$10:$C$6209,$C536,$T$10:$T$6209))</f>
        <v>417.39249999999998</v>
      </c>
      <c r="V536" s="34">
        <f t="shared" si="26"/>
        <v>-1.0563380281690016E-2</v>
      </c>
      <c r="W536" s="24"/>
      <c r="X536" s="2" t="str">
        <f>IFERROR(MIN(VLOOKUP($W536,margin_ranges!$A$5:$D$10,4,FALSE),$Q536*100)/100,"")</f>
        <v/>
      </c>
      <c r="Y536" s="6">
        <f t="shared" si="24"/>
        <v>417.39249999999998</v>
      </c>
      <c r="Z536" s="6">
        <f>IF($A536="placement",Y536,SUMIF($C$10:$C$6209,$C536,$Y$10:$Y$6209))</f>
        <v>417.39249999999998</v>
      </c>
      <c r="AA536" s="29">
        <f t="shared" si="25"/>
        <v>-1.0563380281690016E-2</v>
      </c>
    </row>
    <row r="537" spans="1:27" hidden="1" x14ac:dyDescent="0.3">
      <c r="A537" s="8" t="s">
        <v>17</v>
      </c>
      <c r="B537" s="8" t="s">
        <v>2938</v>
      </c>
      <c r="C537" s="8" t="s">
        <v>2939</v>
      </c>
      <c r="D537" s="8" t="s">
        <v>3027</v>
      </c>
      <c r="E537" s="8" t="s">
        <v>3028</v>
      </c>
      <c r="F537" s="29">
        <v>0.28999999999999998</v>
      </c>
      <c r="G537" s="29">
        <v>1</v>
      </c>
      <c r="H537" s="30">
        <v>109.62739999999999</v>
      </c>
      <c r="I537" s="30">
        <v>60.6</v>
      </c>
      <c r="J537" s="14">
        <v>1598</v>
      </c>
      <c r="K537" s="14">
        <v>405</v>
      </c>
      <c r="L537" s="12">
        <v>0.55279999999999996</v>
      </c>
      <c r="M537" s="7">
        <v>0.87906719</v>
      </c>
      <c r="N537" s="31">
        <v>0.5</v>
      </c>
      <c r="O537" s="14">
        <f>IFERROR(VLOOKUP($C537,'site totals'!$J$2:$K$607,2,FALSE),1)</f>
        <v>35573.934200000003</v>
      </c>
      <c r="P537" s="32" t="s">
        <v>22</v>
      </c>
      <c r="Q537" s="12">
        <v>0.43121526049999997</v>
      </c>
      <c r="R537" s="29">
        <v>0.28999999999999998</v>
      </c>
      <c r="S537" s="2">
        <f>IF($A537="site","",MIN(VLOOKUP($P537,margin_ranges!$A$5:$D$10,4,FALSE)/100,$Q537))</f>
        <v>0.29749999999999999</v>
      </c>
      <c r="T537" s="6">
        <f>IF(A537="placement",$J537*MIN($Q537,$S537),"")</f>
        <v>475.40499999999997</v>
      </c>
      <c r="U537" s="6">
        <f>IF($A537="placement",T537,SUMIF($C$10:$C$6209,$C537,$T$10:$T$6209))</f>
        <v>475.40499999999997</v>
      </c>
      <c r="V537" s="34">
        <f t="shared" si="26"/>
        <v>-1.0563380281690016E-2</v>
      </c>
      <c r="W537" s="24"/>
      <c r="X537" s="2" t="str">
        <f>IFERROR(MIN(VLOOKUP($W537,margin_ranges!$A$5:$D$10,4,FALSE),$Q537*100)/100,"")</f>
        <v/>
      </c>
      <c r="Y537" s="6">
        <f t="shared" si="24"/>
        <v>475.40499999999997</v>
      </c>
      <c r="Z537" s="6">
        <f>IF($A537="placement",Y537,SUMIF($C$10:$C$6209,$C537,$Y$10:$Y$6209))</f>
        <v>475.40499999999997</v>
      </c>
      <c r="AA537" s="29">
        <f t="shared" si="25"/>
        <v>-1.0563380281690016E-2</v>
      </c>
    </row>
    <row r="538" spans="1:27" hidden="1" x14ac:dyDescent="0.3">
      <c r="A538" s="8" t="s">
        <v>17</v>
      </c>
      <c r="B538" s="8" t="s">
        <v>2938</v>
      </c>
      <c r="C538" s="8" t="s">
        <v>2939</v>
      </c>
      <c r="D538" s="8" t="s">
        <v>3002</v>
      </c>
      <c r="E538" s="8" t="s">
        <v>3003</v>
      </c>
      <c r="F538" s="29">
        <v>0.28999999999999998</v>
      </c>
      <c r="G538" s="29">
        <v>1</v>
      </c>
      <c r="H538" s="30">
        <v>98.875200000000007</v>
      </c>
      <c r="I538" s="30">
        <v>42.1569</v>
      </c>
      <c r="J538" s="14">
        <v>1752</v>
      </c>
      <c r="K538" s="14">
        <v>457</v>
      </c>
      <c r="L538" s="12">
        <v>0.4264</v>
      </c>
      <c r="M538" s="7">
        <v>1.38509817</v>
      </c>
      <c r="N538" s="31">
        <v>0.5</v>
      </c>
      <c r="O538" s="14">
        <f>IFERROR(VLOOKUP($C538,'site totals'!$J$2:$K$607,2,FALSE),1)</f>
        <v>35573.934200000003</v>
      </c>
      <c r="P538" s="32" t="s">
        <v>22</v>
      </c>
      <c r="Q538" s="12">
        <v>0.63901475679999997</v>
      </c>
      <c r="R538" s="29">
        <v>0.28999999999999998</v>
      </c>
      <c r="S538" s="2">
        <f>IF($A538="site","",MIN(VLOOKUP($P538,margin_ranges!$A$5:$D$10,4,FALSE)/100,$Q538))</f>
        <v>0.29749999999999999</v>
      </c>
      <c r="T538" s="6">
        <f>IF(A538="placement",$J538*MIN($Q538,$S538),"")</f>
        <v>521.22</v>
      </c>
      <c r="U538" s="6">
        <f>IF($A538="placement",T538,SUMIF($C$10:$C$6209,$C538,$T$10:$T$6209))</f>
        <v>521.22</v>
      </c>
      <c r="V538" s="34">
        <f t="shared" si="26"/>
        <v>-1.0563380281690016E-2</v>
      </c>
      <c r="W538" s="24"/>
      <c r="X538" s="2" t="str">
        <f>IFERROR(MIN(VLOOKUP($W538,margin_ranges!$A$5:$D$10,4,FALSE),$Q538*100)/100,"")</f>
        <v/>
      </c>
      <c r="Y538" s="6">
        <f t="shared" si="24"/>
        <v>521.22</v>
      </c>
      <c r="Z538" s="6">
        <f>IF($A538="placement",Y538,SUMIF($C$10:$C$6209,$C538,$Y$10:$Y$6209))</f>
        <v>521.22</v>
      </c>
      <c r="AA538" s="29">
        <f t="shared" si="25"/>
        <v>-1.0563380281690016E-2</v>
      </c>
    </row>
    <row r="539" spans="1:27" hidden="1" x14ac:dyDescent="0.3">
      <c r="A539" s="8" t="s">
        <v>17</v>
      </c>
      <c r="B539" s="8" t="s">
        <v>2938</v>
      </c>
      <c r="C539" s="8" t="s">
        <v>2939</v>
      </c>
      <c r="D539" s="8" t="s">
        <v>3035</v>
      </c>
      <c r="E539" s="8" t="s">
        <v>3036</v>
      </c>
      <c r="F539" s="29">
        <v>0.28999999999999998</v>
      </c>
      <c r="G539" s="29">
        <v>1</v>
      </c>
      <c r="H539" s="30">
        <v>118.7214</v>
      </c>
      <c r="I539" s="30">
        <v>48.1511</v>
      </c>
      <c r="J539" s="14">
        <v>2127</v>
      </c>
      <c r="K539" s="14">
        <v>538</v>
      </c>
      <c r="L539" s="12">
        <v>0.40560000000000002</v>
      </c>
      <c r="M539" s="7">
        <v>1.4726093099999999</v>
      </c>
      <c r="N539" s="31">
        <v>0.5</v>
      </c>
      <c r="O539" s="14">
        <f>IFERROR(VLOOKUP($C539,'site totals'!$J$2:$K$607,2,FALSE),1)</f>
        <v>35573.934200000003</v>
      </c>
      <c r="P539" s="32" t="s">
        <v>22</v>
      </c>
      <c r="Q539" s="12">
        <v>0.660466632</v>
      </c>
      <c r="R539" s="29">
        <v>0.28999999999999998</v>
      </c>
      <c r="S539" s="2">
        <f>IF($A539="site","",MIN(VLOOKUP($P539,margin_ranges!$A$5:$D$10,4,FALSE)/100,$Q539))</f>
        <v>0.29749999999999999</v>
      </c>
      <c r="T539" s="6">
        <f>IF(A539="placement",$J539*MIN($Q539,$S539),"")</f>
        <v>632.78250000000003</v>
      </c>
      <c r="U539" s="6">
        <f>IF($A539="placement",T539,SUMIF($C$10:$C$6209,$C539,$T$10:$T$6209))</f>
        <v>632.78250000000003</v>
      </c>
      <c r="V539" s="34">
        <f t="shared" si="26"/>
        <v>-1.0563380281690016E-2</v>
      </c>
      <c r="W539" s="24"/>
      <c r="X539" s="2" t="str">
        <f>IFERROR(MIN(VLOOKUP($W539,margin_ranges!$A$5:$D$10,4,FALSE),$Q539*100)/100,"")</f>
        <v/>
      </c>
      <c r="Y539" s="6">
        <f t="shared" si="24"/>
        <v>632.78250000000003</v>
      </c>
      <c r="Z539" s="6">
        <f>IF($A539="placement",Y539,SUMIF($C$10:$C$6209,$C539,$Y$10:$Y$6209))</f>
        <v>632.78250000000003</v>
      </c>
      <c r="AA539" s="29">
        <f t="shared" si="25"/>
        <v>-1.0563380281690016E-2</v>
      </c>
    </row>
    <row r="540" spans="1:27" hidden="1" x14ac:dyDescent="0.3">
      <c r="A540" s="8" t="s">
        <v>17</v>
      </c>
      <c r="B540" s="8" t="s">
        <v>2938</v>
      </c>
      <c r="C540" s="8" t="s">
        <v>2939</v>
      </c>
      <c r="D540" s="8" t="s">
        <v>3058</v>
      </c>
      <c r="E540" s="8" t="s">
        <v>3059</v>
      </c>
      <c r="F540" s="29">
        <v>0.28999999999999998</v>
      </c>
      <c r="G540" s="29">
        <v>1</v>
      </c>
      <c r="H540" s="30">
        <v>130.18459999999999</v>
      </c>
      <c r="I540" s="30">
        <v>65.689599999999999</v>
      </c>
      <c r="J540" s="14">
        <v>2378</v>
      </c>
      <c r="K540" s="14">
        <v>601</v>
      </c>
      <c r="L540" s="12">
        <v>0.50460000000000005</v>
      </c>
      <c r="M540" s="7">
        <v>1.20650353</v>
      </c>
      <c r="N540" s="31">
        <v>0.5</v>
      </c>
      <c r="O540" s="14">
        <f>IFERROR(VLOOKUP($C540,'site totals'!$J$2:$K$607,2,FALSE),1)</f>
        <v>35573.934200000003</v>
      </c>
      <c r="P540" s="32" t="s">
        <v>22</v>
      </c>
      <c r="Q540" s="12">
        <v>0.58557933200000001</v>
      </c>
      <c r="R540" s="29">
        <v>0.28999999999999998</v>
      </c>
      <c r="S540" s="2">
        <f>IF($A540="site","",MIN(VLOOKUP($P540,margin_ranges!$A$5:$D$10,4,FALSE)/100,$Q540))</f>
        <v>0.29749999999999999</v>
      </c>
      <c r="T540" s="6">
        <f>IF(A540="placement",$J540*MIN($Q540,$S540),"")</f>
        <v>707.45499999999993</v>
      </c>
      <c r="U540" s="6">
        <f>IF($A540="placement",T540,SUMIF($C$10:$C$6209,$C540,$T$10:$T$6209))</f>
        <v>707.45499999999993</v>
      </c>
      <c r="V540" s="34">
        <f t="shared" si="26"/>
        <v>-1.0563380281690016E-2</v>
      </c>
      <c r="W540" s="24"/>
      <c r="X540" s="2" t="str">
        <f>IFERROR(MIN(VLOOKUP($W540,margin_ranges!$A$5:$D$10,4,FALSE),$Q540*100)/100,"")</f>
        <v/>
      </c>
      <c r="Y540" s="6">
        <f t="shared" si="24"/>
        <v>707.45499999999993</v>
      </c>
      <c r="Z540" s="6">
        <f>IF($A540="placement",Y540,SUMIF($C$10:$C$6209,$C540,$Y$10:$Y$6209))</f>
        <v>707.45499999999993</v>
      </c>
      <c r="AA540" s="29">
        <f t="shared" si="25"/>
        <v>-1.0563380281690016E-2</v>
      </c>
    </row>
    <row r="541" spans="1:27" hidden="1" x14ac:dyDescent="0.3">
      <c r="A541" s="8" t="s">
        <v>17</v>
      </c>
      <c r="B541" s="8" t="s">
        <v>2938</v>
      </c>
      <c r="C541" s="8" t="s">
        <v>2939</v>
      </c>
      <c r="D541" s="8" t="s">
        <v>2954</v>
      </c>
      <c r="E541" s="8" t="s">
        <v>2955</v>
      </c>
      <c r="F541" s="29">
        <v>0.28999999999999998</v>
      </c>
      <c r="G541" s="29">
        <v>1</v>
      </c>
      <c r="H541" s="30">
        <v>129.88829999999999</v>
      </c>
      <c r="I541" s="30">
        <v>64.814300000000003</v>
      </c>
      <c r="J541" s="14">
        <v>2721</v>
      </c>
      <c r="K541" s="14">
        <v>688</v>
      </c>
      <c r="L541" s="12">
        <v>0.499</v>
      </c>
      <c r="M541" s="7">
        <v>1.39929689</v>
      </c>
      <c r="N541" s="31">
        <v>0.5</v>
      </c>
      <c r="O541" s="14">
        <f>IFERROR(VLOOKUP($C541,'site totals'!$J$2:$K$607,2,FALSE),1)</f>
        <v>35573.934200000003</v>
      </c>
      <c r="P541" s="32" t="s">
        <v>22</v>
      </c>
      <c r="Q541" s="12">
        <v>0.64267768849999996</v>
      </c>
      <c r="R541" s="29">
        <v>0.28999999999999998</v>
      </c>
      <c r="S541" s="2">
        <f>IF($A541="site","",MIN(VLOOKUP($P541,margin_ranges!$A$5:$D$10,4,FALSE)/100,$Q541))</f>
        <v>0.29749999999999999</v>
      </c>
      <c r="T541" s="6">
        <f>IF(A541="placement",$J541*MIN($Q541,$S541),"")</f>
        <v>809.49749999999995</v>
      </c>
      <c r="U541" s="6">
        <f>IF($A541="placement",T541,SUMIF($C$10:$C$6209,$C541,$T$10:$T$6209))</f>
        <v>809.49749999999995</v>
      </c>
      <c r="V541" s="34">
        <f t="shared" si="26"/>
        <v>-1.0563380281690016E-2</v>
      </c>
      <c r="W541" s="24"/>
      <c r="X541" s="2" t="str">
        <f>IFERROR(MIN(VLOOKUP($W541,margin_ranges!$A$5:$D$10,4,FALSE),$Q541*100)/100,"")</f>
        <v/>
      </c>
      <c r="Y541" s="6">
        <f t="shared" si="24"/>
        <v>809.49749999999995</v>
      </c>
      <c r="Z541" s="6">
        <f>IF($A541="placement",Y541,SUMIF($C$10:$C$6209,$C541,$Y$10:$Y$6209))</f>
        <v>809.49749999999995</v>
      </c>
      <c r="AA541" s="29">
        <f t="shared" si="25"/>
        <v>-1.0563380281690016E-2</v>
      </c>
    </row>
    <row r="542" spans="1:27" hidden="1" x14ac:dyDescent="0.3">
      <c r="A542" s="8" t="s">
        <v>17</v>
      </c>
      <c r="B542" s="8" t="s">
        <v>2938</v>
      </c>
      <c r="C542" s="8" t="s">
        <v>2939</v>
      </c>
      <c r="D542" s="8" t="s">
        <v>2950</v>
      </c>
      <c r="E542" s="8" t="s">
        <v>2951</v>
      </c>
      <c r="F542" s="29">
        <v>0.28999999999999998</v>
      </c>
      <c r="G542" s="29">
        <v>1</v>
      </c>
      <c r="H542" s="30">
        <v>130.72659999999999</v>
      </c>
      <c r="I542" s="30">
        <v>70.091399999999993</v>
      </c>
      <c r="J542" s="14">
        <v>2948</v>
      </c>
      <c r="K542" s="14">
        <v>745</v>
      </c>
      <c r="L542" s="12">
        <v>0.53620000000000001</v>
      </c>
      <c r="M542" s="7">
        <v>1.40183353</v>
      </c>
      <c r="N542" s="31">
        <v>0.5</v>
      </c>
      <c r="O542" s="14">
        <f>IFERROR(VLOOKUP($C542,'site totals'!$J$2:$K$607,2,FALSE),1)</f>
        <v>35573.934200000003</v>
      </c>
      <c r="P542" s="32" t="s">
        <v>22</v>
      </c>
      <c r="Q542" s="12">
        <v>0.64332426720000002</v>
      </c>
      <c r="R542" s="29">
        <v>0.28999999999999998</v>
      </c>
      <c r="S542" s="2">
        <f>IF($A542="site","",MIN(VLOOKUP($P542,margin_ranges!$A$5:$D$10,4,FALSE)/100,$Q542))</f>
        <v>0.29749999999999999</v>
      </c>
      <c r="T542" s="6">
        <f>IF(A542="placement",$J542*MIN($Q542,$S542),"")</f>
        <v>877.03</v>
      </c>
      <c r="U542" s="6">
        <f>IF($A542="placement",T542,SUMIF($C$10:$C$6209,$C542,$T$10:$T$6209))</f>
        <v>877.03</v>
      </c>
      <c r="V542" s="34">
        <f t="shared" si="26"/>
        <v>-1.0563380281690016E-2</v>
      </c>
      <c r="W542" s="24"/>
      <c r="X542" s="2" t="str">
        <f>IFERROR(MIN(VLOOKUP($W542,margin_ranges!$A$5:$D$10,4,FALSE),$Q542*100)/100,"")</f>
        <v/>
      </c>
      <c r="Y542" s="6">
        <f t="shared" si="24"/>
        <v>877.03</v>
      </c>
      <c r="Z542" s="6">
        <f>IF($A542="placement",Y542,SUMIF($C$10:$C$6209,$C542,$Y$10:$Y$6209))</f>
        <v>877.03</v>
      </c>
      <c r="AA542" s="29">
        <f t="shared" si="25"/>
        <v>-1.0563380281690016E-2</v>
      </c>
    </row>
    <row r="543" spans="1:27" hidden="1" x14ac:dyDescent="0.3">
      <c r="A543" s="8" t="s">
        <v>17</v>
      </c>
      <c r="B543" s="8" t="s">
        <v>2938</v>
      </c>
      <c r="C543" s="8" t="s">
        <v>2939</v>
      </c>
      <c r="D543" s="8" t="s">
        <v>3055</v>
      </c>
      <c r="E543" s="8" t="s">
        <v>1404</v>
      </c>
      <c r="F543" s="29">
        <v>0.28999999999999998</v>
      </c>
      <c r="G543" s="29">
        <v>1</v>
      </c>
      <c r="H543" s="30">
        <v>99.185000000000002</v>
      </c>
      <c r="I543" s="30">
        <v>21.727499999999999</v>
      </c>
      <c r="J543" s="14">
        <v>1135</v>
      </c>
      <c r="K543" s="14">
        <v>292</v>
      </c>
      <c r="L543" s="12">
        <v>0.21909999999999999</v>
      </c>
      <c r="M543" s="7">
        <v>1.74161579</v>
      </c>
      <c r="N543" s="31">
        <v>0.5</v>
      </c>
      <c r="O543" s="14">
        <f>IFERROR(VLOOKUP($C543,'site totals'!$J$2:$K$607,2,FALSE),1)</f>
        <v>35573.934200000003</v>
      </c>
      <c r="P543" s="32" t="s">
        <v>22</v>
      </c>
      <c r="Q543" s="12">
        <v>0.7129102745</v>
      </c>
      <c r="R543" s="29">
        <v>0.28999999999999998</v>
      </c>
      <c r="S543" s="2">
        <f>IF($A543="site","",MIN(VLOOKUP($P543,margin_ranges!$A$5:$D$10,4,FALSE)/100,$Q543))</f>
        <v>0.29749999999999999</v>
      </c>
      <c r="T543" s="6">
        <f>IF(A543="placement",$J543*MIN($Q543,$S543),"")</f>
        <v>337.66249999999997</v>
      </c>
      <c r="U543" s="6">
        <f>IF($A543="placement",T543,SUMIF($C$10:$C$6209,$C543,$T$10:$T$6209))</f>
        <v>337.66249999999997</v>
      </c>
      <c r="V543" s="34">
        <f t="shared" si="26"/>
        <v>-1.0563380281689905E-2</v>
      </c>
      <c r="W543" s="24"/>
      <c r="X543" s="2" t="str">
        <f>IFERROR(MIN(VLOOKUP($W543,margin_ranges!$A$5:$D$10,4,FALSE),$Q543*100)/100,"")</f>
        <v/>
      </c>
      <c r="Y543" s="6">
        <f t="shared" si="24"/>
        <v>337.66249999999997</v>
      </c>
      <c r="Z543" s="6">
        <f>IF($A543="placement",Y543,SUMIF($C$10:$C$6209,$C543,$Y$10:$Y$6209))</f>
        <v>337.66249999999997</v>
      </c>
      <c r="AA543" s="29">
        <f t="shared" si="25"/>
        <v>-1.0563380281689905E-2</v>
      </c>
    </row>
    <row r="544" spans="1:27" hidden="1" x14ac:dyDescent="0.3">
      <c r="A544" s="8" t="s">
        <v>17</v>
      </c>
      <c r="B544" s="8" t="s">
        <v>2938</v>
      </c>
      <c r="C544" s="8" t="s">
        <v>2939</v>
      </c>
      <c r="D544" s="8" t="s">
        <v>2988</v>
      </c>
      <c r="E544" s="8" t="s">
        <v>2989</v>
      </c>
      <c r="F544" s="29">
        <v>0.27712126491629502</v>
      </c>
      <c r="G544" s="29">
        <v>1</v>
      </c>
      <c r="H544" s="30">
        <v>100.7786</v>
      </c>
      <c r="I544" s="30">
        <v>19.975100000000001</v>
      </c>
      <c r="J544" s="14">
        <v>414</v>
      </c>
      <c r="K544" s="14">
        <v>107</v>
      </c>
      <c r="L544" s="12">
        <v>0.19819999999999999</v>
      </c>
      <c r="M544" s="7">
        <v>0.69167893999999996</v>
      </c>
      <c r="N544" s="31">
        <v>0.5</v>
      </c>
      <c r="O544" s="14">
        <f>IFERROR(VLOOKUP($C544,'site totals'!$J$2:$K$607,2,FALSE),1)</f>
        <v>35573.934200000003</v>
      </c>
      <c r="P544" s="32" t="s">
        <v>22</v>
      </c>
      <c r="Q544" s="12">
        <v>0.2771212649</v>
      </c>
      <c r="R544" s="29">
        <v>0.28999999999999998</v>
      </c>
      <c r="S544" s="2">
        <f>IF($A544="site","",MIN(VLOOKUP($P544,margin_ranges!$A$5:$D$10,4,FALSE)/100,$Q544))</f>
        <v>0.2771212649</v>
      </c>
      <c r="T544" s="6">
        <f>IF(A544="placement",$J544*MIN($Q544,$S544),"")</f>
        <v>114.7282036686</v>
      </c>
      <c r="U544" s="6">
        <f>IF($A544="placement",T544,SUMIF($C$10:$C$6209,$C544,$T$10:$T$6209))</f>
        <v>114.7282036686</v>
      </c>
      <c r="V544" s="34">
        <f t="shared" si="26"/>
        <v>1.8139063521126708E-2</v>
      </c>
      <c r="W544" s="24"/>
      <c r="X544" s="2" t="str">
        <f>IFERROR(MIN(VLOOKUP($W544,margin_ranges!$A$5:$D$10,4,FALSE),$Q544*100)/100,"")</f>
        <v/>
      </c>
      <c r="Y544" s="6">
        <f t="shared" ref="Y544:Y607" si="27">IF(A544="placement",IF($X544="",$T544,$J544*MIN($Q544,$X544)),"")</f>
        <v>114.7282036686</v>
      </c>
      <c r="Z544" s="6">
        <f>IF($A544="placement",Y544,SUMIF($C$10:$C$6209,$C544,$Y$10:$Y$6209))</f>
        <v>114.7282036686</v>
      </c>
      <c r="AA544" s="17">
        <f t="shared" ref="AA544:AA607" si="28">($J544-$Z544)/($J544*(1-$R544))-1</f>
        <v>1.8139063521126708E-2</v>
      </c>
    </row>
    <row r="545" spans="1:27" hidden="1" x14ac:dyDescent="0.3">
      <c r="A545" s="8" t="s">
        <v>17</v>
      </c>
      <c r="B545" s="8" t="s">
        <v>2938</v>
      </c>
      <c r="C545" s="8" t="s">
        <v>2939</v>
      </c>
      <c r="D545" s="8" t="s">
        <v>2966</v>
      </c>
      <c r="E545" s="8" t="s">
        <v>2967</v>
      </c>
      <c r="F545" s="29">
        <v>0.29190463565116698</v>
      </c>
      <c r="G545" s="29">
        <v>1</v>
      </c>
      <c r="H545" s="30">
        <v>67.860100000000003</v>
      </c>
      <c r="I545" s="30">
        <v>20.869800000000001</v>
      </c>
      <c r="J545" s="14">
        <v>442</v>
      </c>
      <c r="K545" s="14">
        <v>127</v>
      </c>
      <c r="L545" s="12">
        <v>0.3075</v>
      </c>
      <c r="M545" s="7">
        <v>0.70611957999999997</v>
      </c>
      <c r="N545" s="31">
        <v>0.5</v>
      </c>
      <c r="O545" s="14">
        <f>IFERROR(VLOOKUP($C545,'site totals'!$J$2:$K$607,2,FALSE),1)</f>
        <v>35573.934200000003</v>
      </c>
      <c r="P545" s="32" t="s">
        <v>22</v>
      </c>
      <c r="Q545" s="12">
        <v>0.29190463570000003</v>
      </c>
      <c r="R545" s="29">
        <v>0.34</v>
      </c>
      <c r="S545" s="2">
        <f>IF($A545="site","",MIN(VLOOKUP($P545,margin_ranges!$A$5:$D$10,4,FALSE)/100,$Q545))</f>
        <v>0.29190463570000003</v>
      </c>
      <c r="T545" s="6">
        <f>IF(A545="placement",$J545*MIN($Q545,$S545),"")</f>
        <v>129.0218489794</v>
      </c>
      <c r="U545" s="6">
        <f>IF($A545="placement",T545,SUMIF($C$10:$C$6209,$C545,$T$10:$T$6209))</f>
        <v>129.0218489794</v>
      </c>
      <c r="V545" s="34">
        <f t="shared" si="26"/>
        <v>7.2871764090909119E-2</v>
      </c>
      <c r="W545" s="24"/>
      <c r="X545" s="2" t="str">
        <f>IFERROR(MIN(VLOOKUP($W545,margin_ranges!$A$5:$D$10,4,FALSE),$Q545*100)/100,"")</f>
        <v/>
      </c>
      <c r="Y545" s="6">
        <f t="shared" si="27"/>
        <v>129.0218489794</v>
      </c>
      <c r="Z545" s="6">
        <f>IF($A545="placement",Y545,SUMIF($C$10:$C$6209,$C545,$Y$10:$Y$6209))</f>
        <v>129.0218489794</v>
      </c>
      <c r="AA545" s="29">
        <f t="shared" si="28"/>
        <v>7.2871764090909119E-2</v>
      </c>
    </row>
    <row r="546" spans="1:27" hidden="1" x14ac:dyDescent="0.3">
      <c r="A546" s="8" t="s">
        <v>17</v>
      </c>
      <c r="B546" s="8" t="s">
        <v>2938</v>
      </c>
      <c r="C546" s="8" t="s">
        <v>2939</v>
      </c>
      <c r="D546" s="8" t="s">
        <v>2978</v>
      </c>
      <c r="E546" s="8" t="s">
        <v>2979</v>
      </c>
      <c r="F546" s="29">
        <v>0.27448848799585701</v>
      </c>
      <c r="G546" s="29">
        <v>1</v>
      </c>
      <c r="H546" s="30">
        <v>48.1496</v>
      </c>
      <c r="I546" s="30">
        <v>28.220400000000001</v>
      </c>
      <c r="J546" s="14">
        <v>583</v>
      </c>
      <c r="K546" s="14">
        <v>142</v>
      </c>
      <c r="L546" s="12">
        <v>0.58609999999999995</v>
      </c>
      <c r="M546" s="7">
        <v>0.68916893999999995</v>
      </c>
      <c r="N546" s="31">
        <v>0.5</v>
      </c>
      <c r="O546" s="14">
        <f>IFERROR(VLOOKUP($C546,'site totals'!$J$2:$K$607,2,FALSE),1)</f>
        <v>35573.934200000003</v>
      </c>
      <c r="P546" s="32" t="s">
        <v>22</v>
      </c>
      <c r="Q546" s="12">
        <v>0.27448848799999997</v>
      </c>
      <c r="R546" s="29">
        <v>0.28999999999999998</v>
      </c>
      <c r="S546" s="2">
        <f>IF($A546="site","",MIN(VLOOKUP($P546,margin_ranges!$A$5:$D$10,4,FALSE)/100,$Q546))</f>
        <v>0.27448848799999997</v>
      </c>
      <c r="T546" s="6">
        <f>IF(A546="placement",$J546*MIN($Q546,$S546),"")</f>
        <v>160.026788504</v>
      </c>
      <c r="U546" s="6">
        <f>IF($A546="placement",T546,SUMIF($C$10:$C$6209,$C546,$T$10:$T$6209))</f>
        <v>160.026788504</v>
      </c>
      <c r="V546" s="34">
        <f t="shared" si="26"/>
        <v>2.1847199999999845E-2</v>
      </c>
      <c r="W546" s="24"/>
      <c r="X546" s="2" t="str">
        <f>IFERROR(MIN(VLOOKUP($W546,margin_ranges!$A$5:$D$10,4,FALSE),$Q546*100)/100,"")</f>
        <v/>
      </c>
      <c r="Y546" s="6">
        <f t="shared" si="27"/>
        <v>160.026788504</v>
      </c>
      <c r="Z546" s="6">
        <f>IF($A546="placement",Y546,SUMIF($C$10:$C$6209,$C546,$Y$10:$Y$6209))</f>
        <v>160.026788504</v>
      </c>
      <c r="AA546" s="29">
        <f t="shared" si="28"/>
        <v>2.1847199999999845E-2</v>
      </c>
    </row>
    <row r="547" spans="1:27" hidden="1" x14ac:dyDescent="0.3">
      <c r="A547" s="8" t="s">
        <v>17</v>
      </c>
      <c r="B547" s="8" t="s">
        <v>2938</v>
      </c>
      <c r="C547" s="8" t="s">
        <v>2939</v>
      </c>
      <c r="D547" s="8" t="s">
        <v>2974</v>
      </c>
      <c r="E547" s="8" t="s">
        <v>2975</v>
      </c>
      <c r="F547" s="29">
        <v>0.28129794539643199</v>
      </c>
      <c r="G547" s="29">
        <v>1</v>
      </c>
      <c r="H547" s="30">
        <v>112.46980000000001</v>
      </c>
      <c r="I547" s="30">
        <v>34.249499999999998</v>
      </c>
      <c r="J547" s="14">
        <v>715</v>
      </c>
      <c r="K547" s="14">
        <v>176</v>
      </c>
      <c r="L547" s="12">
        <v>0.30449999999999999</v>
      </c>
      <c r="M547" s="7">
        <v>0.69569857999999996</v>
      </c>
      <c r="N547" s="31">
        <v>0.5</v>
      </c>
      <c r="O547" s="14">
        <f>IFERROR(VLOOKUP($C547,'site totals'!$J$2:$K$607,2,FALSE),1)</f>
        <v>35573.934200000003</v>
      </c>
      <c r="P547" s="32" t="s">
        <v>22</v>
      </c>
      <c r="Q547" s="12">
        <v>0.28129794540000003</v>
      </c>
      <c r="R547" s="29">
        <v>0.28999999999999998</v>
      </c>
      <c r="S547" s="2">
        <f>IF($A547="site","",MIN(VLOOKUP($P547,margin_ranges!$A$5:$D$10,4,FALSE)/100,$Q547))</f>
        <v>0.28129794540000003</v>
      </c>
      <c r="T547" s="6">
        <f>IF(A547="placement",$J547*MIN($Q547,$S547),"")</f>
        <v>201.12803096100001</v>
      </c>
      <c r="U547" s="6">
        <f>IF($A547="placement",T547,SUMIF($C$10:$C$6209,$C547,$T$10:$T$6209))</f>
        <v>201.12803096100001</v>
      </c>
      <c r="V547" s="34">
        <f t="shared" si="26"/>
        <v>1.2256414929577408E-2</v>
      </c>
      <c r="W547" s="24"/>
      <c r="X547" s="2" t="str">
        <f>IFERROR(MIN(VLOOKUP($W547,margin_ranges!$A$5:$D$10,4,FALSE),$Q547*100)/100,"")</f>
        <v/>
      </c>
      <c r="Y547" s="6">
        <f t="shared" si="27"/>
        <v>201.12803096100001</v>
      </c>
      <c r="Z547" s="6">
        <f>IF($A547="placement",Y547,SUMIF($C$10:$C$6209,$C547,$Y$10:$Y$6209))</f>
        <v>201.12803096100001</v>
      </c>
      <c r="AA547" s="29">
        <f t="shared" si="28"/>
        <v>1.2256414929577408E-2</v>
      </c>
    </row>
    <row r="548" spans="1:27" hidden="1" x14ac:dyDescent="0.3">
      <c r="A548" s="8" t="s">
        <v>17</v>
      </c>
      <c r="B548" s="8" t="s">
        <v>2938</v>
      </c>
      <c r="C548" s="8" t="s">
        <v>2939</v>
      </c>
      <c r="D548" s="8" t="s">
        <v>3000</v>
      </c>
      <c r="E548" s="8" t="s">
        <v>3001</v>
      </c>
      <c r="F548" s="29">
        <v>0.31626203324656399</v>
      </c>
      <c r="G548" s="29">
        <v>1</v>
      </c>
      <c r="H548" s="30">
        <v>68.777799999999999</v>
      </c>
      <c r="I548" s="30">
        <v>26.184200000000001</v>
      </c>
      <c r="J548" s="14">
        <v>574</v>
      </c>
      <c r="K548" s="14">
        <v>166</v>
      </c>
      <c r="L548" s="12">
        <v>0.38069999999999998</v>
      </c>
      <c r="M548" s="7">
        <v>0.73127430000000004</v>
      </c>
      <c r="N548" s="31">
        <v>0.5</v>
      </c>
      <c r="O548" s="14">
        <f>IFERROR(VLOOKUP($C548,'site totals'!$J$2:$K$607,2,FALSE),1)</f>
        <v>35573.934200000003</v>
      </c>
      <c r="P548" s="32" t="s">
        <v>22</v>
      </c>
      <c r="Q548" s="12">
        <v>0.31626203320000001</v>
      </c>
      <c r="R548" s="29">
        <v>0.34</v>
      </c>
      <c r="S548" s="2">
        <f>IF($A548="site","",MIN(VLOOKUP($P548,margin_ranges!$A$5:$D$10,4,FALSE)/100,$Q548))</f>
        <v>0.29749999999999999</v>
      </c>
      <c r="T548" s="6">
        <f>IF(A548="placement",$J548*MIN($Q548,$S548),"")</f>
        <v>170.76499999999999</v>
      </c>
      <c r="U548" s="6">
        <f>IF($A548="placement",T548,SUMIF($C$10:$C$6209,$C548,$T$10:$T$6209))</f>
        <v>170.76499999999999</v>
      </c>
      <c r="V548" s="34">
        <f t="shared" si="26"/>
        <v>6.4393939393939448E-2</v>
      </c>
      <c r="W548" s="24"/>
      <c r="X548" s="2" t="str">
        <f>IFERROR(MIN(VLOOKUP($W548,margin_ranges!$A$5:$D$10,4,FALSE),$Q548*100)/100,"")</f>
        <v/>
      </c>
      <c r="Y548" s="6">
        <f t="shared" si="27"/>
        <v>170.76499999999999</v>
      </c>
      <c r="Z548" s="6">
        <f>IF($A548="placement",Y548,SUMIF($C$10:$C$6209,$C548,$Y$10:$Y$6209))</f>
        <v>170.76499999999999</v>
      </c>
      <c r="AA548" s="29">
        <f t="shared" si="28"/>
        <v>6.4393939393939448E-2</v>
      </c>
    </row>
    <row r="549" spans="1:27" hidden="1" x14ac:dyDescent="0.3">
      <c r="A549" s="8" t="s">
        <v>17</v>
      </c>
      <c r="B549" s="8" t="s">
        <v>2938</v>
      </c>
      <c r="C549" s="8" t="s">
        <v>2939</v>
      </c>
      <c r="D549" s="8" t="s">
        <v>3031</v>
      </c>
      <c r="E549" s="8" t="s">
        <v>3032</v>
      </c>
      <c r="F549" s="29">
        <v>0.33999999999999903</v>
      </c>
      <c r="G549" s="29">
        <v>1</v>
      </c>
      <c r="H549" s="30">
        <v>69.906099999999995</v>
      </c>
      <c r="I549" s="30">
        <v>29.230899999999998</v>
      </c>
      <c r="J549" s="14">
        <v>854</v>
      </c>
      <c r="K549" s="14">
        <v>262</v>
      </c>
      <c r="L549" s="12">
        <v>0.41810000000000003</v>
      </c>
      <c r="M549" s="7">
        <v>0.97350409000000004</v>
      </c>
      <c r="N549" s="31">
        <v>0.5</v>
      </c>
      <c r="O549" s="14">
        <f>IFERROR(VLOOKUP($C549,'site totals'!$J$2:$K$607,2,FALSE),1)</f>
        <v>35573.934200000003</v>
      </c>
      <c r="P549" s="32" t="s">
        <v>22</v>
      </c>
      <c r="Q549" s="12">
        <v>0.48639147570000002</v>
      </c>
      <c r="R549" s="29">
        <v>0.34</v>
      </c>
      <c r="S549" s="2">
        <f>IF($A549="site","",MIN(VLOOKUP($P549,margin_ranges!$A$5:$D$10,4,FALSE)/100,$Q549))</f>
        <v>0.29749999999999999</v>
      </c>
      <c r="T549" s="6">
        <f>IF(A549="placement",$J549*MIN($Q549,$S549),"")</f>
        <v>254.065</v>
      </c>
      <c r="U549" s="6">
        <f>IF($A549="placement",T549,SUMIF($C$10:$C$6209,$C549,$T$10:$T$6209))</f>
        <v>254.065</v>
      </c>
      <c r="V549" s="34">
        <f t="shared" si="26"/>
        <v>6.4393939393939226E-2</v>
      </c>
      <c r="W549" s="24"/>
      <c r="X549" s="2" t="str">
        <f>IFERROR(MIN(VLOOKUP($W549,margin_ranges!$A$5:$D$10,4,FALSE),$Q549*100)/100,"")</f>
        <v/>
      </c>
      <c r="Y549" s="6">
        <f t="shared" si="27"/>
        <v>254.065</v>
      </c>
      <c r="Z549" s="6">
        <f>IF($A549="placement",Y549,SUMIF($C$10:$C$6209,$C549,$Y$10:$Y$6209))</f>
        <v>254.065</v>
      </c>
      <c r="AA549" s="17">
        <f t="shared" si="28"/>
        <v>6.4393939393939226E-2</v>
      </c>
    </row>
    <row r="550" spans="1:27" hidden="1" x14ac:dyDescent="0.3">
      <c r="A550" s="8" t="s">
        <v>17</v>
      </c>
      <c r="B550" s="8" t="s">
        <v>2938</v>
      </c>
      <c r="C550" s="8" t="s">
        <v>2939</v>
      </c>
      <c r="D550" s="8" t="s">
        <v>2994</v>
      </c>
      <c r="E550" s="8" t="s">
        <v>2995</v>
      </c>
      <c r="F550" s="29">
        <v>0.34</v>
      </c>
      <c r="G550" s="29">
        <v>1</v>
      </c>
      <c r="H550" s="30">
        <v>67.6096</v>
      </c>
      <c r="I550" s="30">
        <v>21.636399999999998</v>
      </c>
      <c r="J550" s="14">
        <v>510</v>
      </c>
      <c r="K550" s="14">
        <v>152</v>
      </c>
      <c r="L550" s="12">
        <v>0.32</v>
      </c>
      <c r="M550" s="7">
        <v>0.78639133999999999</v>
      </c>
      <c r="N550" s="31">
        <v>0.5</v>
      </c>
      <c r="O550" s="14">
        <f>IFERROR(VLOOKUP($C550,'site totals'!$J$2:$K$607,2,FALSE),1)</f>
        <v>35573.934200000003</v>
      </c>
      <c r="P550" s="32" t="s">
        <v>22</v>
      </c>
      <c r="Q550" s="12">
        <v>0.36418424739999999</v>
      </c>
      <c r="R550" s="29">
        <v>0.34</v>
      </c>
      <c r="S550" s="2">
        <f>IF($A550="site","",MIN(VLOOKUP($P550,margin_ranges!$A$5:$D$10,4,FALSE)/100,$Q550))</f>
        <v>0.29749999999999999</v>
      </c>
      <c r="T550" s="6">
        <f>IF(A550="placement",$J550*MIN($Q550,$S550),"")</f>
        <v>151.72499999999999</v>
      </c>
      <c r="U550" s="6">
        <f>IF($A550="placement",T550,SUMIF($C$10:$C$6209,$C550,$T$10:$T$6209))</f>
        <v>151.72499999999999</v>
      </c>
      <c r="V550" s="34">
        <f t="shared" si="26"/>
        <v>6.4393939393939448E-2</v>
      </c>
      <c r="W550" s="24"/>
      <c r="X550" s="2" t="str">
        <f>IFERROR(MIN(VLOOKUP($W550,margin_ranges!$A$5:$D$10,4,FALSE),$Q550*100)/100,"")</f>
        <v/>
      </c>
      <c r="Y550" s="6">
        <f t="shared" si="27"/>
        <v>151.72499999999999</v>
      </c>
      <c r="Z550" s="6">
        <f>IF($A550="placement",Y550,SUMIF($C$10:$C$6209,$C550,$Y$10:$Y$6209))</f>
        <v>151.72499999999999</v>
      </c>
      <c r="AA550" s="17">
        <f t="shared" si="28"/>
        <v>6.4393939393939448E-2</v>
      </c>
    </row>
    <row r="551" spans="1:27" hidden="1" x14ac:dyDescent="0.3">
      <c r="A551" s="8" t="s">
        <v>17</v>
      </c>
      <c r="B551" s="8" t="s">
        <v>2938</v>
      </c>
      <c r="C551" s="8" t="s">
        <v>2939</v>
      </c>
      <c r="D551" s="8" t="s">
        <v>3010</v>
      </c>
      <c r="E551" s="8" t="s">
        <v>3011</v>
      </c>
      <c r="F551" s="29">
        <v>0.33999999999999903</v>
      </c>
      <c r="G551" s="29">
        <v>1</v>
      </c>
      <c r="H551" s="30">
        <v>57.127800000000001</v>
      </c>
      <c r="I551" s="30">
        <v>20.348700000000001</v>
      </c>
      <c r="J551" s="14">
        <v>519</v>
      </c>
      <c r="K551" s="14">
        <v>157</v>
      </c>
      <c r="L551" s="12">
        <v>0.35620000000000002</v>
      </c>
      <c r="M551" s="7">
        <v>0.84953699999999999</v>
      </c>
      <c r="N551" s="31">
        <v>0.5</v>
      </c>
      <c r="O551" s="14">
        <f>IFERROR(VLOOKUP($C551,'site totals'!$J$2:$K$607,2,FALSE),1)</f>
        <v>35573.934200000003</v>
      </c>
      <c r="P551" s="32" t="s">
        <v>22</v>
      </c>
      <c r="Q551" s="12">
        <v>0.41144411689999999</v>
      </c>
      <c r="R551" s="29">
        <v>0.34</v>
      </c>
      <c r="S551" s="2">
        <f>IF($A551="site","",MIN(VLOOKUP($P551,margin_ranges!$A$5:$D$10,4,FALSE)/100,$Q551))</f>
        <v>0.29749999999999999</v>
      </c>
      <c r="T551" s="6">
        <f>IF(A551="placement",$J551*MIN($Q551,$S551),"")</f>
        <v>154.4025</v>
      </c>
      <c r="U551" s="6">
        <f>IF($A551="placement",T551,SUMIF($C$10:$C$6209,$C551,$T$10:$T$6209))</f>
        <v>154.4025</v>
      </c>
      <c r="V551" s="34">
        <f t="shared" si="26"/>
        <v>6.4393939393939448E-2</v>
      </c>
      <c r="W551" s="24"/>
      <c r="X551" s="2" t="str">
        <f>IFERROR(MIN(VLOOKUP($W551,margin_ranges!$A$5:$D$10,4,FALSE),$Q551*100)/100,"")</f>
        <v/>
      </c>
      <c r="Y551" s="6">
        <f t="shared" si="27"/>
        <v>154.4025</v>
      </c>
      <c r="Z551" s="6">
        <f>IF($A551="placement",Y551,SUMIF($C$10:$C$6209,$C551,$Y$10:$Y$6209))</f>
        <v>154.4025</v>
      </c>
      <c r="AA551" s="29">
        <f t="shared" si="28"/>
        <v>6.4393939393939448E-2</v>
      </c>
    </row>
    <row r="552" spans="1:27" hidden="1" x14ac:dyDescent="0.3">
      <c r="A552" s="8" t="s">
        <v>17</v>
      </c>
      <c r="B552" s="8" t="s">
        <v>2938</v>
      </c>
      <c r="C552" s="8" t="s">
        <v>2939</v>
      </c>
      <c r="D552" s="8" t="s">
        <v>2990</v>
      </c>
      <c r="E552" s="8" t="s">
        <v>2991</v>
      </c>
      <c r="F552" s="29">
        <v>0.34</v>
      </c>
      <c r="G552" s="29">
        <v>1</v>
      </c>
      <c r="H552" s="30">
        <v>58.301900000000003</v>
      </c>
      <c r="I552" s="30">
        <v>19.275400000000001</v>
      </c>
      <c r="J552" s="14">
        <v>524</v>
      </c>
      <c r="K552" s="14">
        <v>160</v>
      </c>
      <c r="L552" s="12">
        <v>0.3306</v>
      </c>
      <c r="M552" s="7">
        <v>0.90538954000000005</v>
      </c>
      <c r="N552" s="31">
        <v>0.5</v>
      </c>
      <c r="O552" s="14">
        <f>IFERROR(VLOOKUP($C552,'site totals'!$J$2:$K$607,2,FALSE),1)</f>
        <v>35573.934200000003</v>
      </c>
      <c r="P552" s="32" t="s">
        <v>22</v>
      </c>
      <c r="Q552" s="12">
        <v>0.44775151769999999</v>
      </c>
      <c r="R552" s="29">
        <v>0.34</v>
      </c>
      <c r="S552" s="2">
        <f>IF($A552="site","",MIN(VLOOKUP($P552,margin_ranges!$A$5:$D$10,4,FALSE)/100,$Q552))</f>
        <v>0.29749999999999999</v>
      </c>
      <c r="T552" s="6">
        <f>IF(A552="placement",$J552*MIN($Q552,$S552),"")</f>
        <v>155.88999999999999</v>
      </c>
      <c r="U552" s="6">
        <f>IF($A552="placement",T552,SUMIF($C$10:$C$6209,$C552,$T$10:$T$6209))</f>
        <v>155.88999999999999</v>
      </c>
      <c r="V552" s="34">
        <f t="shared" si="26"/>
        <v>6.4393939393939448E-2</v>
      </c>
      <c r="W552" s="24"/>
      <c r="X552" s="2" t="str">
        <f>IFERROR(MIN(VLOOKUP($W552,margin_ranges!$A$5:$D$10,4,FALSE),$Q552*100)/100,"")</f>
        <v/>
      </c>
      <c r="Y552" s="6">
        <f t="shared" si="27"/>
        <v>155.88999999999999</v>
      </c>
      <c r="Z552" s="6">
        <f>IF($A552="placement",Y552,SUMIF($C$10:$C$6209,$C552,$Y$10:$Y$6209))</f>
        <v>155.88999999999999</v>
      </c>
      <c r="AA552" s="29">
        <f t="shared" si="28"/>
        <v>6.4393939393939448E-2</v>
      </c>
    </row>
    <row r="553" spans="1:27" hidden="1" x14ac:dyDescent="0.3">
      <c r="A553" s="8" t="s">
        <v>17</v>
      </c>
      <c r="B553" s="8" t="s">
        <v>2938</v>
      </c>
      <c r="C553" s="8" t="s">
        <v>2939</v>
      </c>
      <c r="D553" s="8" t="s">
        <v>3062</v>
      </c>
      <c r="E553" s="8" t="s">
        <v>3063</v>
      </c>
      <c r="F553" s="29">
        <v>0.34</v>
      </c>
      <c r="G553" s="29">
        <v>1</v>
      </c>
      <c r="H553" s="30">
        <v>67.978399999999993</v>
      </c>
      <c r="I553" s="30">
        <v>21.7835</v>
      </c>
      <c r="J553" s="14">
        <v>528</v>
      </c>
      <c r="K553" s="14">
        <v>163</v>
      </c>
      <c r="L553" s="12">
        <v>0.32040000000000002</v>
      </c>
      <c r="M553" s="7">
        <v>0.80820804999999996</v>
      </c>
      <c r="N553" s="31">
        <v>0.5</v>
      </c>
      <c r="O553" s="14">
        <f>IFERROR(VLOOKUP($C553,'site totals'!$J$2:$K$607,2,FALSE),1)</f>
        <v>35573.934200000003</v>
      </c>
      <c r="P553" s="32" t="s">
        <v>22</v>
      </c>
      <c r="Q553" s="12">
        <v>0.38134741220000001</v>
      </c>
      <c r="R553" s="29">
        <v>0.34</v>
      </c>
      <c r="S553" s="2">
        <f>IF($A553="site","",MIN(VLOOKUP($P553,margin_ranges!$A$5:$D$10,4,FALSE)/100,$Q553))</f>
        <v>0.29749999999999999</v>
      </c>
      <c r="T553" s="6">
        <f>IF(A553="placement",$J553*MIN($Q553,$S553),"")</f>
        <v>157.07999999999998</v>
      </c>
      <c r="U553" s="6">
        <f>IF($A553="placement",T553,SUMIF($C$10:$C$6209,$C553,$T$10:$T$6209))</f>
        <v>157.07999999999998</v>
      </c>
      <c r="V553" s="34">
        <f t="shared" si="26"/>
        <v>6.4393939393939448E-2</v>
      </c>
      <c r="W553" s="24"/>
      <c r="X553" s="2" t="str">
        <f>IFERROR(MIN(VLOOKUP($W553,margin_ranges!$A$5:$D$10,4,FALSE),$Q553*100)/100,"")</f>
        <v/>
      </c>
      <c r="Y553" s="6">
        <f t="shared" si="27"/>
        <v>157.07999999999998</v>
      </c>
      <c r="Z553" s="6">
        <f>IF($A553="placement",Y553,SUMIF($C$10:$C$6209,$C553,$Y$10:$Y$6209))</f>
        <v>157.07999999999998</v>
      </c>
      <c r="AA553" s="29">
        <f t="shared" si="28"/>
        <v>6.4393939393939448E-2</v>
      </c>
    </row>
    <row r="554" spans="1:27" hidden="1" x14ac:dyDescent="0.3">
      <c r="A554" s="8" t="s">
        <v>17</v>
      </c>
      <c r="B554" s="8" t="s">
        <v>2938</v>
      </c>
      <c r="C554" s="8" t="s">
        <v>2939</v>
      </c>
      <c r="D554" s="8" t="s">
        <v>3006</v>
      </c>
      <c r="E554" s="8" t="s">
        <v>3007</v>
      </c>
      <c r="F554" s="29">
        <v>0.33999999999999903</v>
      </c>
      <c r="G554" s="29">
        <v>1</v>
      </c>
      <c r="H554" s="30">
        <v>66.742900000000006</v>
      </c>
      <c r="I554" s="30">
        <v>23.253799999999998</v>
      </c>
      <c r="J554" s="14">
        <v>540</v>
      </c>
      <c r="K554" s="14">
        <v>161</v>
      </c>
      <c r="L554" s="12">
        <v>0.34839999999999999</v>
      </c>
      <c r="M554" s="7">
        <v>0.77341599999999999</v>
      </c>
      <c r="N554" s="31">
        <v>0.5</v>
      </c>
      <c r="O554" s="14">
        <f>IFERROR(VLOOKUP($C554,'site totals'!$J$2:$K$607,2,FALSE),1)</f>
        <v>35573.934200000003</v>
      </c>
      <c r="P554" s="32" t="s">
        <v>22</v>
      </c>
      <c r="Q554" s="12">
        <v>0.35351738510000003</v>
      </c>
      <c r="R554" s="29">
        <v>0.34</v>
      </c>
      <c r="S554" s="2">
        <f>IF($A554="site","",MIN(VLOOKUP($P554,margin_ranges!$A$5:$D$10,4,FALSE)/100,$Q554))</f>
        <v>0.29749999999999999</v>
      </c>
      <c r="T554" s="6">
        <f>IF(A554="placement",$J554*MIN($Q554,$S554),"")</f>
        <v>160.65</v>
      </c>
      <c r="U554" s="6">
        <f>IF($A554="placement",T554,SUMIF($C$10:$C$6209,$C554,$T$10:$T$6209))</f>
        <v>160.65</v>
      </c>
      <c r="V554" s="34">
        <f t="shared" si="26"/>
        <v>6.4393939393939448E-2</v>
      </c>
      <c r="W554" s="24"/>
      <c r="X554" s="2" t="str">
        <f>IFERROR(MIN(VLOOKUP($W554,margin_ranges!$A$5:$D$10,4,FALSE),$Q554*100)/100,"")</f>
        <v/>
      </c>
      <c r="Y554" s="6">
        <f t="shared" si="27"/>
        <v>160.65</v>
      </c>
      <c r="Z554" s="6">
        <f>IF($A554="placement",Y554,SUMIF($C$10:$C$6209,$C554,$Y$10:$Y$6209))</f>
        <v>160.65</v>
      </c>
      <c r="AA554" s="29">
        <f t="shared" si="28"/>
        <v>6.4393939393939448E-2</v>
      </c>
    </row>
    <row r="555" spans="1:27" hidden="1" x14ac:dyDescent="0.3">
      <c r="A555" s="8" t="s">
        <v>17</v>
      </c>
      <c r="B555" s="8" t="s">
        <v>2938</v>
      </c>
      <c r="C555" s="8" t="s">
        <v>2939</v>
      </c>
      <c r="D555" s="33" t="s">
        <v>3066</v>
      </c>
      <c r="E555" s="8" t="s">
        <v>3067</v>
      </c>
      <c r="F555" s="29">
        <v>0.34</v>
      </c>
      <c r="G555" s="29">
        <v>1</v>
      </c>
      <c r="H555" s="30">
        <v>66.688400000000001</v>
      </c>
      <c r="I555" s="30">
        <v>25.157399999999999</v>
      </c>
      <c r="J555" s="14">
        <v>585</v>
      </c>
      <c r="K555" s="14">
        <v>179</v>
      </c>
      <c r="L555" s="12">
        <v>0.37719999999999998</v>
      </c>
      <c r="M555" s="7">
        <v>0.77509936999999995</v>
      </c>
      <c r="N555" s="31">
        <v>0.5</v>
      </c>
      <c r="O555" s="14">
        <f>IFERROR(VLOOKUP($C555,'site totals'!$J$2:$K$607,2,FALSE),1)</f>
        <v>35573.934200000003</v>
      </c>
      <c r="P555" s="32" t="s">
        <v>22</v>
      </c>
      <c r="Q555" s="12">
        <v>0.3549214248</v>
      </c>
      <c r="R555" s="29">
        <v>0.34</v>
      </c>
      <c r="S555" s="2">
        <f>IF($A555="site","",MIN(VLOOKUP($P555,margin_ranges!$A$5:$D$10,4,FALSE)/100,$Q555))</f>
        <v>0.29749999999999999</v>
      </c>
      <c r="T555" s="6">
        <f>IF(A555="placement",$J555*MIN($Q555,$S555),"")</f>
        <v>174.03749999999999</v>
      </c>
      <c r="U555" s="6">
        <f>IF($A555="placement",T555,SUMIF($C$10:$C$6209,$C555,$T$10:$T$6209))</f>
        <v>174.03749999999999</v>
      </c>
      <c r="V555" s="34">
        <f t="shared" si="26"/>
        <v>6.4393939393939448E-2</v>
      </c>
      <c r="W555" s="24"/>
      <c r="X555" s="2" t="str">
        <f>IFERROR(MIN(VLOOKUP($W555,margin_ranges!$A$5:$D$10,4,FALSE),$Q555*100)/100,"")</f>
        <v/>
      </c>
      <c r="Y555" s="6">
        <f t="shared" si="27"/>
        <v>174.03749999999999</v>
      </c>
      <c r="Z555" s="6">
        <f>IF($A555="placement",Y555,SUMIF($C$10:$C$6209,$C555,$Y$10:$Y$6209))</f>
        <v>174.03749999999999</v>
      </c>
      <c r="AA555" s="29">
        <f t="shared" si="28"/>
        <v>6.4393939393939448E-2</v>
      </c>
    </row>
    <row r="556" spans="1:27" hidden="1" x14ac:dyDescent="0.3">
      <c r="A556" s="8" t="s">
        <v>17</v>
      </c>
      <c r="B556" s="8" t="s">
        <v>2938</v>
      </c>
      <c r="C556" s="8" t="s">
        <v>2939</v>
      </c>
      <c r="D556" s="8" t="s">
        <v>3053</v>
      </c>
      <c r="E556" s="8" t="s">
        <v>3054</v>
      </c>
      <c r="F556" s="29">
        <v>0.33999999999999903</v>
      </c>
      <c r="G556" s="29">
        <v>1</v>
      </c>
      <c r="H556" s="30">
        <v>67.332099999999997</v>
      </c>
      <c r="I556" s="30">
        <v>25.324100000000001</v>
      </c>
      <c r="J556" s="14">
        <v>752</v>
      </c>
      <c r="K556" s="14">
        <v>231</v>
      </c>
      <c r="L556" s="12">
        <v>0.37609999999999999</v>
      </c>
      <c r="M556" s="7">
        <v>0.98919608000000003</v>
      </c>
      <c r="N556" s="31">
        <v>0.5</v>
      </c>
      <c r="O556" s="14">
        <f>IFERROR(VLOOKUP($C556,'site totals'!$J$2:$K$607,2,FALSE),1)</f>
        <v>35573.934200000003</v>
      </c>
      <c r="P556" s="32" t="s">
        <v>22</v>
      </c>
      <c r="Q556" s="12">
        <v>0.49453904050000003</v>
      </c>
      <c r="R556" s="29">
        <v>0.34</v>
      </c>
      <c r="S556" s="2">
        <f>IF($A556="site","",MIN(VLOOKUP($P556,margin_ranges!$A$5:$D$10,4,FALSE)/100,$Q556))</f>
        <v>0.29749999999999999</v>
      </c>
      <c r="T556" s="6">
        <f>IF(A556="placement",$J556*MIN($Q556,$S556),"")</f>
        <v>223.72</v>
      </c>
      <c r="U556" s="6">
        <f>IF($A556="placement",T556,SUMIF($C$10:$C$6209,$C556,$T$10:$T$6209))</f>
        <v>223.72</v>
      </c>
      <c r="V556" s="34">
        <f t="shared" si="26"/>
        <v>6.4393939393939448E-2</v>
      </c>
      <c r="W556" s="24"/>
      <c r="X556" s="2" t="str">
        <f>IFERROR(MIN(VLOOKUP($W556,margin_ranges!$A$5:$D$10,4,FALSE),$Q556*100)/100,"")</f>
        <v/>
      </c>
      <c r="Y556" s="6">
        <f t="shared" si="27"/>
        <v>223.72</v>
      </c>
      <c r="Z556" s="6">
        <f>IF($A556="placement",Y556,SUMIF($C$10:$C$6209,$C556,$Y$10:$Y$6209))</f>
        <v>223.72</v>
      </c>
      <c r="AA556" s="29">
        <f t="shared" si="28"/>
        <v>6.4393939393939448E-2</v>
      </c>
    </row>
    <row r="557" spans="1:27" hidden="1" x14ac:dyDescent="0.3">
      <c r="A557" s="8" t="s">
        <v>17</v>
      </c>
      <c r="B557" s="8" t="s">
        <v>2938</v>
      </c>
      <c r="C557" s="8" t="s">
        <v>2939</v>
      </c>
      <c r="D557" s="8" t="s">
        <v>2952</v>
      </c>
      <c r="E557" s="8" t="s">
        <v>2953</v>
      </c>
      <c r="F557" s="29">
        <v>0.33999999999999903</v>
      </c>
      <c r="G557" s="29">
        <v>1</v>
      </c>
      <c r="H557" s="30">
        <v>70.744699999999995</v>
      </c>
      <c r="I557" s="30">
        <v>28.0624</v>
      </c>
      <c r="J557" s="14">
        <v>773</v>
      </c>
      <c r="K557" s="14">
        <v>239</v>
      </c>
      <c r="L557" s="12">
        <v>0.3967</v>
      </c>
      <c r="M557" s="7">
        <v>0.91783603999999996</v>
      </c>
      <c r="N557" s="31">
        <v>0.5</v>
      </c>
      <c r="O557" s="14">
        <f>IFERROR(VLOOKUP($C557,'site totals'!$J$2:$K$607,2,FALSE),1)</f>
        <v>35573.934200000003</v>
      </c>
      <c r="P557" s="32" t="s">
        <v>22</v>
      </c>
      <c r="Q557" s="12">
        <v>0.45524039570000002</v>
      </c>
      <c r="R557" s="29">
        <v>0.34</v>
      </c>
      <c r="S557" s="2">
        <f>IF($A557="site","",MIN(VLOOKUP($P557,margin_ranges!$A$5:$D$10,4,FALSE)/100,$Q557))</f>
        <v>0.29749999999999999</v>
      </c>
      <c r="T557" s="6">
        <f>IF(A557="placement",$J557*MIN($Q557,$S557),"")</f>
        <v>229.9675</v>
      </c>
      <c r="U557" s="6">
        <f>IF($A557="placement",T557,SUMIF($C$10:$C$6209,$C557,$T$10:$T$6209))</f>
        <v>229.9675</v>
      </c>
      <c r="V557" s="34">
        <f t="shared" si="26"/>
        <v>6.4393939393939448E-2</v>
      </c>
      <c r="W557" s="24"/>
      <c r="X557" s="2" t="str">
        <f>IFERROR(MIN(VLOOKUP($W557,margin_ranges!$A$5:$D$10,4,FALSE),$Q557*100)/100,"")</f>
        <v/>
      </c>
      <c r="Y557" s="6">
        <f t="shared" si="27"/>
        <v>229.9675</v>
      </c>
      <c r="Z557" s="6">
        <f>IF($A557="placement",Y557,SUMIF($C$10:$C$6209,$C557,$Y$10:$Y$6209))</f>
        <v>229.9675</v>
      </c>
      <c r="AA557" s="17">
        <f t="shared" si="28"/>
        <v>6.4393939393939448E-2</v>
      </c>
    </row>
    <row r="558" spans="1:27" hidden="1" x14ac:dyDescent="0.3">
      <c r="A558" s="8" t="s">
        <v>17</v>
      </c>
      <c r="B558" s="8" t="s">
        <v>2938</v>
      </c>
      <c r="C558" s="8" t="s">
        <v>2939</v>
      </c>
      <c r="D558" s="8" t="s">
        <v>2998</v>
      </c>
      <c r="E558" s="8" t="s">
        <v>2999</v>
      </c>
      <c r="F558" s="29">
        <v>0.33999999999999903</v>
      </c>
      <c r="G558" s="29">
        <v>1</v>
      </c>
      <c r="H558" s="30">
        <v>115.71429999999999</v>
      </c>
      <c r="I558" s="30">
        <v>37.467399999999998</v>
      </c>
      <c r="J558" s="14">
        <v>877</v>
      </c>
      <c r="K558" s="14">
        <v>262</v>
      </c>
      <c r="L558" s="12">
        <v>0.32379999999999998</v>
      </c>
      <c r="M558" s="7">
        <v>0.78061707000000002</v>
      </c>
      <c r="N558" s="31">
        <v>0.5</v>
      </c>
      <c r="O558" s="14">
        <f>IFERROR(VLOOKUP($C558,'site totals'!$J$2:$K$607,2,FALSE),1)</f>
        <v>35573.934200000003</v>
      </c>
      <c r="P558" s="32" t="s">
        <v>22</v>
      </c>
      <c r="Q558" s="12">
        <v>0.35948108280000002</v>
      </c>
      <c r="R558" s="29">
        <v>0.34</v>
      </c>
      <c r="S558" s="2">
        <f>IF($A558="site","",MIN(VLOOKUP($P558,margin_ranges!$A$5:$D$10,4,FALSE)/100,$Q558))</f>
        <v>0.29749999999999999</v>
      </c>
      <c r="T558" s="6">
        <f>IF(A558="placement",$J558*MIN($Q558,$S558),"")</f>
        <v>260.90749999999997</v>
      </c>
      <c r="U558" s="6">
        <f>IF($A558="placement",T558,SUMIF($C$10:$C$6209,$C558,$T$10:$T$6209))</f>
        <v>260.90749999999997</v>
      </c>
      <c r="V558" s="34">
        <f t="shared" si="26"/>
        <v>6.4393939393939448E-2</v>
      </c>
      <c r="W558" s="24"/>
      <c r="X558" s="2" t="str">
        <f>IFERROR(MIN(VLOOKUP($W558,margin_ranges!$A$5:$D$10,4,FALSE),$Q558*100)/100,"")</f>
        <v/>
      </c>
      <c r="Y558" s="6">
        <f t="shared" si="27"/>
        <v>260.90749999999997</v>
      </c>
      <c r="Z558" s="6">
        <f>IF($A558="placement",Y558,SUMIF($C$10:$C$6209,$C558,$Y$10:$Y$6209))</f>
        <v>260.90749999999997</v>
      </c>
      <c r="AA558" s="29">
        <f t="shared" si="28"/>
        <v>6.4393939393939448E-2</v>
      </c>
    </row>
    <row r="559" spans="1:27" hidden="1" x14ac:dyDescent="0.3">
      <c r="A559" s="8" t="s">
        <v>17</v>
      </c>
      <c r="B559" s="8" t="s">
        <v>2938</v>
      </c>
      <c r="C559" s="8" t="s">
        <v>2939</v>
      </c>
      <c r="D559" s="8" t="s">
        <v>3051</v>
      </c>
      <c r="E559" s="8" t="s">
        <v>3052</v>
      </c>
      <c r="F559" s="29">
        <v>0.34</v>
      </c>
      <c r="G559" s="29">
        <v>1</v>
      </c>
      <c r="H559" s="30">
        <v>69.549000000000007</v>
      </c>
      <c r="I559" s="30">
        <v>30.003499999999999</v>
      </c>
      <c r="J559" s="14">
        <v>901</v>
      </c>
      <c r="K559" s="14">
        <v>278</v>
      </c>
      <c r="L559" s="12">
        <v>0.43140000000000001</v>
      </c>
      <c r="M559" s="7">
        <v>1.0011227300000001</v>
      </c>
      <c r="N559" s="31">
        <v>0.5</v>
      </c>
      <c r="O559" s="14">
        <f>IFERROR(VLOOKUP($C559,'site totals'!$J$2:$K$607,2,FALSE),1)</f>
        <v>35573.934200000003</v>
      </c>
      <c r="P559" s="32" t="s">
        <v>22</v>
      </c>
      <c r="Q559" s="12">
        <v>0.50056073349999997</v>
      </c>
      <c r="R559" s="29">
        <v>0.34</v>
      </c>
      <c r="S559" s="2">
        <f>IF($A559="site","",MIN(VLOOKUP($P559,margin_ranges!$A$5:$D$10,4,FALSE)/100,$Q559))</f>
        <v>0.29749999999999999</v>
      </c>
      <c r="T559" s="6">
        <f>IF(A559="placement",$J559*MIN($Q559,$S559),"")</f>
        <v>268.04750000000001</v>
      </c>
      <c r="U559" s="6">
        <f>IF($A559="placement",T559,SUMIF($C$10:$C$6209,$C559,$T$10:$T$6209))</f>
        <v>268.04750000000001</v>
      </c>
      <c r="V559" s="34">
        <f t="shared" si="26"/>
        <v>6.4393939393939448E-2</v>
      </c>
      <c r="W559" s="24"/>
      <c r="X559" s="2" t="str">
        <f>IFERROR(MIN(VLOOKUP($W559,margin_ranges!$A$5:$D$10,4,FALSE),$Q559*100)/100,"")</f>
        <v/>
      </c>
      <c r="Y559" s="6">
        <f t="shared" si="27"/>
        <v>268.04750000000001</v>
      </c>
      <c r="Z559" s="6">
        <f>IF($A559="placement",Y559,SUMIF($C$10:$C$6209,$C559,$Y$10:$Y$6209))</f>
        <v>268.04750000000001</v>
      </c>
      <c r="AA559" s="17">
        <f t="shared" si="28"/>
        <v>6.4393939393939448E-2</v>
      </c>
    </row>
    <row r="560" spans="1:27" hidden="1" x14ac:dyDescent="0.3">
      <c r="A560" s="8" t="s">
        <v>17</v>
      </c>
      <c r="B560" s="8" t="s">
        <v>2938</v>
      </c>
      <c r="C560" s="8" t="s">
        <v>2939</v>
      </c>
      <c r="D560" s="8" t="s">
        <v>3044</v>
      </c>
      <c r="E560" s="8" t="s">
        <v>3045</v>
      </c>
      <c r="F560" s="29">
        <v>0.34</v>
      </c>
      <c r="G560" s="29">
        <v>1</v>
      </c>
      <c r="H560" s="30">
        <v>71.376300000000001</v>
      </c>
      <c r="I560" s="30">
        <v>40.459499999999998</v>
      </c>
      <c r="J560" s="14">
        <v>1011</v>
      </c>
      <c r="K560" s="14">
        <v>309</v>
      </c>
      <c r="L560" s="12">
        <v>0.56679999999999997</v>
      </c>
      <c r="M560" s="7">
        <v>0.83280405999999996</v>
      </c>
      <c r="N560" s="31">
        <v>0.5</v>
      </c>
      <c r="O560" s="14">
        <f>IFERROR(VLOOKUP($C560,'site totals'!$J$2:$K$607,2,FALSE),1)</f>
        <v>35573.934200000003</v>
      </c>
      <c r="P560" s="32" t="s">
        <v>22</v>
      </c>
      <c r="Q560" s="12">
        <v>0.39961867829999997</v>
      </c>
      <c r="R560" s="29">
        <v>0.34</v>
      </c>
      <c r="S560" s="2">
        <f>IF($A560="site","",MIN(VLOOKUP($P560,margin_ranges!$A$5:$D$10,4,FALSE)/100,$Q560))</f>
        <v>0.29749999999999999</v>
      </c>
      <c r="T560" s="6">
        <f>IF(A560="placement",$J560*MIN($Q560,$S560),"")</f>
        <v>300.77249999999998</v>
      </c>
      <c r="U560" s="6">
        <f>IF($A560="placement",T560,SUMIF($C$10:$C$6209,$C560,$T$10:$T$6209))</f>
        <v>300.77249999999998</v>
      </c>
      <c r="V560" s="34">
        <f t="shared" si="26"/>
        <v>6.4393939393939448E-2</v>
      </c>
      <c r="W560" s="24"/>
      <c r="X560" s="2" t="str">
        <f>IFERROR(MIN(VLOOKUP($W560,margin_ranges!$A$5:$D$10,4,FALSE),$Q560*100)/100,"")</f>
        <v/>
      </c>
      <c r="Y560" s="6">
        <f t="shared" si="27"/>
        <v>300.77249999999998</v>
      </c>
      <c r="Z560" s="6">
        <f>IF($A560="placement",Y560,SUMIF($C$10:$C$6209,$C560,$Y$10:$Y$6209))</f>
        <v>300.77249999999998</v>
      </c>
      <c r="AA560" s="29">
        <f t="shared" si="28"/>
        <v>6.4393939393939448E-2</v>
      </c>
    </row>
    <row r="561" spans="1:27" hidden="1" x14ac:dyDescent="0.3">
      <c r="A561" s="8" t="s">
        <v>17</v>
      </c>
      <c r="B561" s="8" t="s">
        <v>2938</v>
      </c>
      <c r="C561" s="8" t="s">
        <v>2939</v>
      </c>
      <c r="D561" s="8" t="s">
        <v>2948</v>
      </c>
      <c r="E561" s="8" t="s">
        <v>2949</v>
      </c>
      <c r="F561" s="29">
        <v>0.33999999999999903</v>
      </c>
      <c r="G561" s="29">
        <v>1</v>
      </c>
      <c r="H561" s="30">
        <v>69.5655</v>
      </c>
      <c r="I561" s="30">
        <v>27.878299999999999</v>
      </c>
      <c r="J561" s="14">
        <v>1013</v>
      </c>
      <c r="K561" s="14">
        <v>311</v>
      </c>
      <c r="L561" s="12">
        <v>0.4007</v>
      </c>
      <c r="M561" s="7">
        <v>1.21108031</v>
      </c>
      <c r="N561" s="31">
        <v>0.5</v>
      </c>
      <c r="O561" s="14">
        <f>IFERROR(VLOOKUP($C561,'site totals'!$J$2:$K$607,2,FALSE),1)</f>
        <v>35573.934200000003</v>
      </c>
      <c r="P561" s="32" t="s">
        <v>22</v>
      </c>
      <c r="Q561" s="12">
        <v>0.58714546300000003</v>
      </c>
      <c r="R561" s="29">
        <v>0.34</v>
      </c>
      <c r="S561" s="2">
        <f>IF($A561="site","",MIN(VLOOKUP($P561,margin_ranges!$A$5:$D$10,4,FALSE)/100,$Q561))</f>
        <v>0.29749999999999999</v>
      </c>
      <c r="T561" s="6">
        <f>IF(A561="placement",$J561*MIN($Q561,$S561),"")</f>
        <v>301.36750000000001</v>
      </c>
      <c r="U561" s="6">
        <f>IF($A561="placement",T561,SUMIF($C$10:$C$6209,$C561,$T$10:$T$6209))</f>
        <v>301.36750000000001</v>
      </c>
      <c r="V561" s="34">
        <f t="shared" si="26"/>
        <v>6.4393939393939448E-2</v>
      </c>
      <c r="W561" s="24"/>
      <c r="X561" s="2" t="str">
        <f>IFERROR(MIN(VLOOKUP($W561,margin_ranges!$A$5:$D$10,4,FALSE),$Q561*100)/100,"")</f>
        <v/>
      </c>
      <c r="Y561" s="6">
        <f t="shared" si="27"/>
        <v>301.36750000000001</v>
      </c>
      <c r="Z561" s="6">
        <f>IF($A561="placement",Y561,SUMIF($C$10:$C$6209,$C561,$Y$10:$Y$6209))</f>
        <v>301.36750000000001</v>
      </c>
      <c r="AA561" s="29">
        <f t="shared" si="28"/>
        <v>6.4393939393939448E-2</v>
      </c>
    </row>
    <row r="562" spans="1:27" hidden="1" x14ac:dyDescent="0.3">
      <c r="A562" s="8" t="s">
        <v>17</v>
      </c>
      <c r="B562" s="8" t="s">
        <v>2938</v>
      </c>
      <c r="C562" s="8" t="s">
        <v>2939</v>
      </c>
      <c r="D562" s="8" t="s">
        <v>3004</v>
      </c>
      <c r="E562" s="8" t="s">
        <v>3005</v>
      </c>
      <c r="F562" s="29">
        <v>0.33999999999999903</v>
      </c>
      <c r="G562" s="29">
        <v>1</v>
      </c>
      <c r="H562" s="30">
        <v>73.252799999999993</v>
      </c>
      <c r="I562" s="30">
        <v>39.506900000000002</v>
      </c>
      <c r="J562" s="14">
        <v>1150</v>
      </c>
      <c r="K562" s="14">
        <v>352</v>
      </c>
      <c r="L562" s="12">
        <v>0.5393</v>
      </c>
      <c r="M562" s="7">
        <v>0.96998079999999998</v>
      </c>
      <c r="N562" s="31">
        <v>0.5</v>
      </c>
      <c r="O562" s="14">
        <f>IFERROR(VLOOKUP($C562,'site totals'!$J$2:$K$607,2,FALSE),1)</f>
        <v>35573.934200000003</v>
      </c>
      <c r="P562" s="32" t="s">
        <v>22</v>
      </c>
      <c r="Q562" s="12">
        <v>0.48452587870000002</v>
      </c>
      <c r="R562" s="29">
        <v>0.34</v>
      </c>
      <c r="S562" s="2">
        <f>IF($A562="site","",MIN(VLOOKUP($P562,margin_ranges!$A$5:$D$10,4,FALSE)/100,$Q562))</f>
        <v>0.29749999999999999</v>
      </c>
      <c r="T562" s="6">
        <f>IF(A562="placement",$J562*MIN($Q562,$S562),"")</f>
        <v>342.125</v>
      </c>
      <c r="U562" s="6">
        <f>IF($A562="placement",T562,SUMIF($C$10:$C$6209,$C562,$T$10:$T$6209))</f>
        <v>342.125</v>
      </c>
      <c r="V562" s="34">
        <f t="shared" si="26"/>
        <v>6.4393939393939448E-2</v>
      </c>
      <c r="W562" s="24"/>
      <c r="X562" s="2" t="str">
        <f>IFERROR(MIN(VLOOKUP($W562,margin_ranges!$A$5:$D$10,4,FALSE),$Q562*100)/100,"")</f>
        <v/>
      </c>
      <c r="Y562" s="6">
        <f t="shared" si="27"/>
        <v>342.125</v>
      </c>
      <c r="Z562" s="6">
        <f>IF($A562="placement",Y562,SUMIF($C$10:$C$6209,$C562,$Y$10:$Y$6209))</f>
        <v>342.125</v>
      </c>
      <c r="AA562" s="29">
        <f t="shared" si="28"/>
        <v>6.4393939393939448E-2</v>
      </c>
    </row>
    <row r="563" spans="1:27" hidden="1" x14ac:dyDescent="0.3">
      <c r="A563" s="8" t="s">
        <v>17</v>
      </c>
      <c r="B563" s="8" t="s">
        <v>2938</v>
      </c>
      <c r="C563" s="8" t="s">
        <v>2939</v>
      </c>
      <c r="D563" s="8" t="s">
        <v>3072</v>
      </c>
      <c r="E563" s="8" t="s">
        <v>3073</v>
      </c>
      <c r="F563" s="29">
        <v>0.34</v>
      </c>
      <c r="G563" s="29">
        <v>1</v>
      </c>
      <c r="H563" s="30">
        <v>73.177000000000007</v>
      </c>
      <c r="I563" s="30">
        <v>42.497500000000002</v>
      </c>
      <c r="J563" s="14">
        <v>1181</v>
      </c>
      <c r="K563" s="14">
        <v>362</v>
      </c>
      <c r="L563" s="12">
        <v>0.58069999999999999</v>
      </c>
      <c r="M563" s="7">
        <v>0.92623111999999996</v>
      </c>
      <c r="N563" s="31">
        <v>0.5</v>
      </c>
      <c r="O563" s="14">
        <f>IFERROR(VLOOKUP($C563,'site totals'!$J$2:$K$607,2,FALSE),1)</f>
        <v>35573.934200000003</v>
      </c>
      <c r="P563" s="32" t="s">
        <v>22</v>
      </c>
      <c r="Q563" s="12">
        <v>0.46017793219999997</v>
      </c>
      <c r="R563" s="29">
        <v>0.34</v>
      </c>
      <c r="S563" s="2">
        <f>IF($A563="site","",MIN(VLOOKUP($P563,margin_ranges!$A$5:$D$10,4,FALSE)/100,$Q563))</f>
        <v>0.29749999999999999</v>
      </c>
      <c r="T563" s="6">
        <f>IF(A563="placement",$J563*MIN($Q563,$S563),"")</f>
        <v>351.34749999999997</v>
      </c>
      <c r="U563" s="6">
        <f>IF($A563="placement",T563,SUMIF($C$10:$C$6209,$C563,$T$10:$T$6209))</f>
        <v>351.34749999999997</v>
      </c>
      <c r="V563" s="34">
        <f t="shared" si="26"/>
        <v>6.4393939393939448E-2</v>
      </c>
      <c r="W563" s="24"/>
      <c r="X563" s="2" t="str">
        <f>IFERROR(MIN(VLOOKUP($W563,margin_ranges!$A$5:$D$10,4,FALSE),$Q563*100)/100,"")</f>
        <v/>
      </c>
      <c r="Y563" s="6">
        <f t="shared" si="27"/>
        <v>351.34749999999997</v>
      </c>
      <c r="Z563" s="6">
        <f>IF($A563="placement",Y563,SUMIF($C$10:$C$6209,$C563,$Y$10:$Y$6209))</f>
        <v>351.34749999999997</v>
      </c>
      <c r="AA563" s="29">
        <f t="shared" si="28"/>
        <v>6.4393939393939448E-2</v>
      </c>
    </row>
    <row r="564" spans="1:27" hidden="1" x14ac:dyDescent="0.3">
      <c r="A564" s="8" t="s">
        <v>17</v>
      </c>
      <c r="B564" s="8" t="s">
        <v>2938</v>
      </c>
      <c r="C564" s="8" t="s">
        <v>2939</v>
      </c>
      <c r="D564" s="8" t="s">
        <v>2940</v>
      </c>
      <c r="E564" s="8" t="s">
        <v>2941</v>
      </c>
      <c r="F564" s="29">
        <v>0.34</v>
      </c>
      <c r="G564" s="29">
        <v>1</v>
      </c>
      <c r="H564" s="30">
        <v>69.948800000000006</v>
      </c>
      <c r="I564" s="30">
        <v>38.545099999999998</v>
      </c>
      <c r="J564" s="14">
        <v>1356</v>
      </c>
      <c r="K564" s="14">
        <v>414</v>
      </c>
      <c r="L564" s="12">
        <v>0.55100000000000005</v>
      </c>
      <c r="M564" s="7">
        <v>1.17264353</v>
      </c>
      <c r="N564" s="31">
        <v>0.5</v>
      </c>
      <c r="O564" s="14">
        <f>IFERROR(VLOOKUP($C564,'site totals'!$J$2:$K$607,2,FALSE),1)</f>
        <v>35573.934200000003</v>
      </c>
      <c r="P564" s="32" t="s">
        <v>22</v>
      </c>
      <c r="Q564" s="12">
        <v>0.57361296269999995</v>
      </c>
      <c r="R564" s="29">
        <v>0.34</v>
      </c>
      <c r="S564" s="2">
        <f>IF($A564="site","",MIN(VLOOKUP($P564,margin_ranges!$A$5:$D$10,4,FALSE)/100,$Q564))</f>
        <v>0.29749999999999999</v>
      </c>
      <c r="T564" s="6">
        <f>IF(A564="placement",$J564*MIN($Q564,$S564),"")</f>
        <v>403.40999999999997</v>
      </c>
      <c r="U564" s="6">
        <f>IF($A564="placement",T564,SUMIF($C$10:$C$6209,$C564,$T$10:$T$6209))</f>
        <v>403.40999999999997</v>
      </c>
      <c r="V564" s="34">
        <f t="shared" si="26"/>
        <v>6.4393939393939448E-2</v>
      </c>
      <c r="W564" s="24"/>
      <c r="X564" s="2" t="str">
        <f>IFERROR(MIN(VLOOKUP($W564,margin_ranges!$A$5:$D$10,4,FALSE),$Q564*100)/100,"")</f>
        <v/>
      </c>
      <c r="Y564" s="6">
        <f t="shared" si="27"/>
        <v>403.40999999999997</v>
      </c>
      <c r="Z564" s="6">
        <f>IF($A564="placement",Y564,SUMIF($C$10:$C$6209,$C564,$Y$10:$Y$6209))</f>
        <v>403.40999999999997</v>
      </c>
      <c r="AA564" s="17">
        <f t="shared" si="28"/>
        <v>6.4393939393939448E-2</v>
      </c>
    </row>
    <row r="565" spans="1:27" hidden="1" x14ac:dyDescent="0.3">
      <c r="A565" s="8" t="s">
        <v>17</v>
      </c>
      <c r="B565" s="8" t="s">
        <v>2938</v>
      </c>
      <c r="C565" s="8" t="s">
        <v>2939</v>
      </c>
      <c r="D565" s="8" t="s">
        <v>3037</v>
      </c>
      <c r="E565" s="8" t="s">
        <v>3038</v>
      </c>
      <c r="F565" s="29">
        <v>0.33999999999999903</v>
      </c>
      <c r="G565" s="29">
        <v>1</v>
      </c>
      <c r="H565" s="30">
        <v>70.484499999999997</v>
      </c>
      <c r="I565" s="30">
        <v>32.294600000000003</v>
      </c>
      <c r="J565" s="14">
        <v>1442</v>
      </c>
      <c r="K565" s="14">
        <v>444</v>
      </c>
      <c r="L565" s="12">
        <v>0.4582</v>
      </c>
      <c r="M565" s="7">
        <v>1.4886548799999999</v>
      </c>
      <c r="N565" s="31">
        <v>0.5</v>
      </c>
      <c r="O565" s="14">
        <f>IFERROR(VLOOKUP($C565,'site totals'!$J$2:$K$607,2,FALSE),1)</f>
        <v>35573.934200000003</v>
      </c>
      <c r="P565" s="32" t="s">
        <v>22</v>
      </c>
      <c r="Q565" s="12">
        <v>0.66412631570000003</v>
      </c>
      <c r="R565" s="29">
        <v>0.34</v>
      </c>
      <c r="S565" s="2">
        <f>IF($A565="site","",MIN(VLOOKUP($P565,margin_ranges!$A$5:$D$10,4,FALSE)/100,$Q565))</f>
        <v>0.29749999999999999</v>
      </c>
      <c r="T565" s="6">
        <f>IF(A565="placement",$J565*MIN($Q565,$S565),"")</f>
        <v>428.995</v>
      </c>
      <c r="U565" s="6">
        <f>IF($A565="placement",T565,SUMIF($C$10:$C$6209,$C565,$T$10:$T$6209))</f>
        <v>428.995</v>
      </c>
      <c r="V565" s="34">
        <f t="shared" si="26"/>
        <v>6.4393939393939448E-2</v>
      </c>
      <c r="W565" s="24"/>
      <c r="X565" s="2" t="str">
        <f>IFERROR(MIN(VLOOKUP($W565,margin_ranges!$A$5:$D$10,4,FALSE),$Q565*100)/100,"")</f>
        <v/>
      </c>
      <c r="Y565" s="6">
        <f t="shared" si="27"/>
        <v>428.995</v>
      </c>
      <c r="Z565" s="6">
        <f>IF($A565="placement",Y565,SUMIF($C$10:$C$6209,$C565,$Y$10:$Y$6209))</f>
        <v>428.995</v>
      </c>
      <c r="AA565" s="29">
        <f t="shared" si="28"/>
        <v>6.4393939393939448E-2</v>
      </c>
    </row>
    <row r="566" spans="1:27" hidden="1" x14ac:dyDescent="0.3">
      <c r="A566" s="8" t="s">
        <v>17</v>
      </c>
      <c r="B566" s="8" t="s">
        <v>2938</v>
      </c>
      <c r="C566" s="8" t="s">
        <v>2939</v>
      </c>
      <c r="D566" s="8" t="s">
        <v>3020</v>
      </c>
      <c r="E566" s="8" t="s">
        <v>510</v>
      </c>
      <c r="F566" s="29">
        <v>0.34</v>
      </c>
      <c r="G566" s="29">
        <v>1</v>
      </c>
      <c r="H566" s="30">
        <v>135.12459999999999</v>
      </c>
      <c r="I566" s="30">
        <v>52.435899999999997</v>
      </c>
      <c r="J566" s="14">
        <v>1768</v>
      </c>
      <c r="K566" s="14">
        <v>538</v>
      </c>
      <c r="L566" s="12">
        <v>0.3881</v>
      </c>
      <c r="M566" s="7">
        <v>1.1236821299999999</v>
      </c>
      <c r="N566" s="31">
        <v>0.5</v>
      </c>
      <c r="O566" s="14">
        <f>IFERROR(VLOOKUP($C566,'site totals'!$J$2:$K$607,2,FALSE),1)</f>
        <v>35573.934200000003</v>
      </c>
      <c r="P566" s="32" t="s">
        <v>22</v>
      </c>
      <c r="Q566" s="12">
        <v>0.55503430549999999</v>
      </c>
      <c r="R566" s="29">
        <v>0.34</v>
      </c>
      <c r="S566" s="2">
        <f>IF($A566="site","",MIN(VLOOKUP($P566,margin_ranges!$A$5:$D$10,4,FALSE)/100,$Q566))</f>
        <v>0.29749999999999999</v>
      </c>
      <c r="T566" s="6">
        <f>IF(A566="placement",$J566*MIN($Q566,$S566),"")</f>
        <v>525.98</v>
      </c>
      <c r="U566" s="6">
        <f>IF($A566="placement",T566,SUMIF($C$10:$C$6209,$C566,$T$10:$T$6209))</f>
        <v>525.98</v>
      </c>
      <c r="V566" s="34">
        <f t="shared" si="26"/>
        <v>6.4393939393939448E-2</v>
      </c>
      <c r="W566" s="24"/>
      <c r="X566" s="2" t="str">
        <f>IFERROR(MIN(VLOOKUP($W566,margin_ranges!$A$5:$D$10,4,FALSE),$Q566*100)/100,"")</f>
        <v/>
      </c>
      <c r="Y566" s="6">
        <f t="shared" si="27"/>
        <v>525.98</v>
      </c>
      <c r="Z566" s="6">
        <f>IF($A566="placement",Y566,SUMIF($C$10:$C$6209,$C566,$Y$10:$Y$6209))</f>
        <v>525.98</v>
      </c>
      <c r="AA566" s="29">
        <f t="shared" si="28"/>
        <v>6.4393939393939448E-2</v>
      </c>
    </row>
    <row r="567" spans="1:27" hidden="1" x14ac:dyDescent="0.3">
      <c r="A567" s="8" t="s">
        <v>17</v>
      </c>
      <c r="B567" s="8" t="s">
        <v>2938</v>
      </c>
      <c r="C567" s="8" t="s">
        <v>2939</v>
      </c>
      <c r="D567" s="8" t="s">
        <v>2962</v>
      </c>
      <c r="E567" s="8" t="s">
        <v>2963</v>
      </c>
      <c r="F567" s="29">
        <v>0.34</v>
      </c>
      <c r="G567" s="29">
        <v>1</v>
      </c>
      <c r="H567" s="30">
        <v>125.258</v>
      </c>
      <c r="I567" s="30">
        <v>65.508600000000001</v>
      </c>
      <c r="J567" s="14">
        <v>2446</v>
      </c>
      <c r="K567" s="14">
        <v>743</v>
      </c>
      <c r="L567" s="12">
        <v>0.52300000000000002</v>
      </c>
      <c r="M567" s="7">
        <v>1.244521</v>
      </c>
      <c r="N567" s="31">
        <v>0.5</v>
      </c>
      <c r="O567" s="14">
        <f>IFERROR(VLOOKUP($C567,'site totals'!$J$2:$K$607,2,FALSE),1)</f>
        <v>35573.934200000003</v>
      </c>
      <c r="P567" s="32" t="s">
        <v>22</v>
      </c>
      <c r="Q567" s="12">
        <v>0.59823900139999997</v>
      </c>
      <c r="R567" s="29">
        <v>0.34</v>
      </c>
      <c r="S567" s="2">
        <f>IF($A567="site","",MIN(VLOOKUP($P567,margin_ranges!$A$5:$D$10,4,FALSE)/100,$Q567))</f>
        <v>0.29749999999999999</v>
      </c>
      <c r="T567" s="6">
        <f>IF(A567="placement",$J567*MIN($Q567,$S567),"")</f>
        <v>727.68499999999995</v>
      </c>
      <c r="U567" s="6">
        <f>IF($A567="placement",T567,SUMIF($C$10:$C$6209,$C567,$T$10:$T$6209))</f>
        <v>727.68499999999995</v>
      </c>
      <c r="V567" s="34">
        <f t="shared" si="26"/>
        <v>6.4393939393939448E-2</v>
      </c>
      <c r="W567" s="24"/>
      <c r="X567" s="2" t="str">
        <f>IFERROR(MIN(VLOOKUP($W567,margin_ranges!$A$5:$D$10,4,FALSE),$Q567*100)/100,"")</f>
        <v/>
      </c>
      <c r="Y567" s="6">
        <f t="shared" si="27"/>
        <v>727.68499999999995</v>
      </c>
      <c r="Z567" s="6">
        <f>IF($A567="placement",Y567,SUMIF($C$10:$C$6209,$C567,$Y$10:$Y$6209))</f>
        <v>727.68499999999995</v>
      </c>
      <c r="AA567" s="29">
        <f t="shared" si="28"/>
        <v>6.4393939393939448E-2</v>
      </c>
    </row>
    <row r="568" spans="1:27" hidden="1" x14ac:dyDescent="0.3">
      <c r="A568" s="8" t="s">
        <v>17</v>
      </c>
      <c r="B568" s="8" t="s">
        <v>2938</v>
      </c>
      <c r="C568" s="8" t="s">
        <v>2939</v>
      </c>
      <c r="D568" s="8" t="s">
        <v>3033</v>
      </c>
      <c r="E568" s="8" t="s">
        <v>3034</v>
      </c>
      <c r="F568" s="29">
        <v>0.33999999999999903</v>
      </c>
      <c r="G568" s="29">
        <v>1</v>
      </c>
      <c r="H568" s="30">
        <v>57.173200000000001</v>
      </c>
      <c r="I568" s="30">
        <v>20.914200000000001</v>
      </c>
      <c r="J568" s="14">
        <v>564</v>
      </c>
      <c r="K568" s="14">
        <v>172</v>
      </c>
      <c r="L568" s="12">
        <v>0.36580000000000001</v>
      </c>
      <c r="M568" s="7">
        <v>0.89836132999999996</v>
      </c>
      <c r="N568" s="31">
        <v>0.5</v>
      </c>
      <c r="O568" s="14">
        <f>IFERROR(VLOOKUP($C568,'site totals'!$J$2:$K$607,2,FALSE),1)</f>
        <v>35573.934200000003</v>
      </c>
      <c r="P568" s="32" t="s">
        <v>22</v>
      </c>
      <c r="Q568" s="12">
        <v>0.44343107659999997</v>
      </c>
      <c r="R568" s="29">
        <v>0.34</v>
      </c>
      <c r="S568" s="2">
        <f>IF($A568="site","",MIN(VLOOKUP($P568,margin_ranges!$A$5:$D$10,4,FALSE)/100,$Q568))</f>
        <v>0.29749999999999999</v>
      </c>
      <c r="T568" s="6">
        <f>IF(A568="placement",$J568*MIN($Q568,$S568),"")</f>
        <v>167.79</v>
      </c>
      <c r="U568" s="6">
        <f>IF($A568="placement",T568,SUMIF($C$10:$C$6209,$C568,$T$10:$T$6209))</f>
        <v>167.79</v>
      </c>
      <c r="V568" s="34">
        <f t="shared" si="26"/>
        <v>6.439393939393967E-2</v>
      </c>
      <c r="W568" s="24"/>
      <c r="X568" s="2" t="str">
        <f>IFERROR(MIN(VLOOKUP($W568,margin_ranges!$A$5:$D$10,4,FALSE),$Q568*100)/100,"")</f>
        <v/>
      </c>
      <c r="Y568" s="6">
        <f t="shared" si="27"/>
        <v>167.79</v>
      </c>
      <c r="Z568" s="6">
        <f>IF($A568="placement",Y568,SUMIF($C$10:$C$6209,$C568,$Y$10:$Y$6209))</f>
        <v>167.79</v>
      </c>
      <c r="AA568" s="29">
        <f t="shared" si="28"/>
        <v>6.439393939393967E-2</v>
      </c>
    </row>
    <row r="569" spans="1:27" hidden="1" x14ac:dyDescent="0.3">
      <c r="A569" s="8" t="s">
        <v>17</v>
      </c>
      <c r="B569" s="8" t="s">
        <v>2938</v>
      </c>
      <c r="C569" s="8" t="s">
        <v>2939</v>
      </c>
      <c r="D569" s="8" t="s">
        <v>2976</v>
      </c>
      <c r="E569" s="8" t="s">
        <v>2977</v>
      </c>
      <c r="F569" s="29">
        <v>0.33999999999999903</v>
      </c>
      <c r="G569" s="29">
        <v>1</v>
      </c>
      <c r="H569" s="30">
        <v>117.4495</v>
      </c>
      <c r="I569" s="30">
        <v>25.690899999999999</v>
      </c>
      <c r="J569" s="14">
        <v>672</v>
      </c>
      <c r="K569" s="14">
        <v>201</v>
      </c>
      <c r="L569" s="12">
        <v>0.21870000000000001</v>
      </c>
      <c r="M569" s="7">
        <v>0.87205045000000003</v>
      </c>
      <c r="N569" s="31">
        <v>0.5</v>
      </c>
      <c r="O569" s="14">
        <f>IFERROR(VLOOKUP($C569,'site totals'!$J$2:$K$607,2,FALSE),1)</f>
        <v>35573.934200000003</v>
      </c>
      <c r="P569" s="32" t="s">
        <v>22</v>
      </c>
      <c r="Q569" s="12">
        <v>0.42663867389999999</v>
      </c>
      <c r="R569" s="29">
        <v>0.34</v>
      </c>
      <c r="S569" s="2">
        <f>IF($A569="site","",MIN(VLOOKUP($P569,margin_ranges!$A$5:$D$10,4,FALSE)/100,$Q569))</f>
        <v>0.29749999999999999</v>
      </c>
      <c r="T569" s="6">
        <f>IF(A569="placement",$J569*MIN($Q569,$S569),"")</f>
        <v>199.92</v>
      </c>
      <c r="U569" s="6">
        <f>IF($A569="placement",T569,SUMIF($C$10:$C$6209,$C569,$T$10:$T$6209))</f>
        <v>199.92</v>
      </c>
      <c r="V569" s="34">
        <f t="shared" si="26"/>
        <v>6.439393939393967E-2</v>
      </c>
      <c r="W569" s="24"/>
      <c r="X569" s="2" t="str">
        <f>IFERROR(MIN(VLOOKUP($W569,margin_ranges!$A$5:$D$10,4,FALSE),$Q569*100)/100,"")</f>
        <v/>
      </c>
      <c r="Y569" s="6">
        <f t="shared" si="27"/>
        <v>199.92</v>
      </c>
      <c r="Z569" s="6">
        <f>IF($A569="placement",Y569,SUMIF($C$10:$C$6209,$C569,$Y$10:$Y$6209))</f>
        <v>199.92</v>
      </c>
      <c r="AA569" s="29">
        <f t="shared" si="28"/>
        <v>6.439393939393967E-2</v>
      </c>
    </row>
    <row r="570" spans="1:27" hidden="1" x14ac:dyDescent="0.3">
      <c r="A570" s="8" t="s">
        <v>17</v>
      </c>
      <c r="B570" s="8" t="s">
        <v>2938</v>
      </c>
      <c r="C570" s="8" t="s">
        <v>2939</v>
      </c>
      <c r="D570" s="8" t="s">
        <v>2986</v>
      </c>
      <c r="E570" s="8" t="s">
        <v>2987</v>
      </c>
      <c r="F570" s="29">
        <v>0.33999999999999903</v>
      </c>
      <c r="G570" s="29">
        <v>1</v>
      </c>
      <c r="H570" s="30">
        <v>66.819400000000002</v>
      </c>
      <c r="I570" s="30">
        <v>25.541599999999999</v>
      </c>
      <c r="J570" s="14">
        <v>724</v>
      </c>
      <c r="K570" s="14">
        <v>222</v>
      </c>
      <c r="L570" s="12">
        <v>0.38219999999999998</v>
      </c>
      <c r="M570" s="7">
        <v>0.94480818</v>
      </c>
      <c r="N570" s="31">
        <v>0.5</v>
      </c>
      <c r="O570" s="14">
        <f>IFERROR(VLOOKUP($C570,'site totals'!$J$2:$K$607,2,FALSE),1)</f>
        <v>35573.934200000003</v>
      </c>
      <c r="P570" s="32" t="s">
        <v>22</v>
      </c>
      <c r="Q570" s="12">
        <v>0.47079205219999998</v>
      </c>
      <c r="R570" s="29">
        <v>0.34</v>
      </c>
      <c r="S570" s="2">
        <f>IF($A570="site","",MIN(VLOOKUP($P570,margin_ranges!$A$5:$D$10,4,FALSE)/100,$Q570))</f>
        <v>0.29749999999999999</v>
      </c>
      <c r="T570" s="6">
        <f>IF(A570="placement",$J570*MIN($Q570,$S570),"")</f>
        <v>215.39</v>
      </c>
      <c r="U570" s="6">
        <f>IF($A570="placement",T570,SUMIF($C$10:$C$6209,$C570,$T$10:$T$6209))</f>
        <v>215.39</v>
      </c>
      <c r="V570" s="34">
        <f t="shared" si="26"/>
        <v>6.439393939393967E-2</v>
      </c>
      <c r="W570" s="24"/>
      <c r="X570" s="2" t="str">
        <f>IFERROR(MIN(VLOOKUP($W570,margin_ranges!$A$5:$D$10,4,FALSE),$Q570*100)/100,"")</f>
        <v/>
      </c>
      <c r="Y570" s="6">
        <f t="shared" si="27"/>
        <v>215.39</v>
      </c>
      <c r="Z570" s="6">
        <f>IF($A570="placement",Y570,SUMIF($C$10:$C$6209,$C570,$Y$10:$Y$6209))</f>
        <v>215.39</v>
      </c>
      <c r="AA570" s="29">
        <f t="shared" si="28"/>
        <v>6.439393939393967E-2</v>
      </c>
    </row>
    <row r="571" spans="1:27" hidden="1" x14ac:dyDescent="0.3">
      <c r="A571" s="8" t="s">
        <v>17</v>
      </c>
      <c r="B571" s="8" t="s">
        <v>2938</v>
      </c>
      <c r="C571" s="8" t="s">
        <v>2939</v>
      </c>
      <c r="D571" s="8" t="s">
        <v>2996</v>
      </c>
      <c r="E571" s="8" t="s">
        <v>2997</v>
      </c>
      <c r="F571" s="29">
        <v>0.34</v>
      </c>
      <c r="G571" s="29">
        <v>1</v>
      </c>
      <c r="H571" s="30">
        <v>115.4738</v>
      </c>
      <c r="I571" s="30">
        <v>30.6555</v>
      </c>
      <c r="J571" s="14">
        <v>767</v>
      </c>
      <c r="K571" s="14">
        <v>234</v>
      </c>
      <c r="L571" s="12">
        <v>0.26550000000000001</v>
      </c>
      <c r="M571" s="7">
        <v>0.83447389000000005</v>
      </c>
      <c r="N571" s="31">
        <v>0.5</v>
      </c>
      <c r="O571" s="14">
        <f>IFERROR(VLOOKUP($C571,'site totals'!$J$2:$K$607,2,FALSE),1)</f>
        <v>35573.934200000003</v>
      </c>
      <c r="P571" s="32" t="s">
        <v>22</v>
      </c>
      <c r="Q571" s="12">
        <v>0.40082007720000001</v>
      </c>
      <c r="R571" s="29">
        <v>0.34</v>
      </c>
      <c r="S571" s="2">
        <f>IF($A571="site","",MIN(VLOOKUP($P571,margin_ranges!$A$5:$D$10,4,FALSE)/100,$Q571))</f>
        <v>0.29749999999999999</v>
      </c>
      <c r="T571" s="6">
        <f>IF(A571="placement",$J571*MIN($Q571,$S571),"")</f>
        <v>228.18249999999998</v>
      </c>
      <c r="U571" s="6">
        <f>IF($A571="placement",T571,SUMIF($C$10:$C$6209,$C571,$T$10:$T$6209))</f>
        <v>228.18249999999998</v>
      </c>
      <c r="V571" s="34">
        <f t="shared" si="26"/>
        <v>6.439393939393967E-2</v>
      </c>
      <c r="W571" s="24"/>
      <c r="X571" s="2" t="str">
        <f>IFERROR(MIN(VLOOKUP($W571,margin_ranges!$A$5:$D$10,4,FALSE),$Q571*100)/100,"")</f>
        <v/>
      </c>
      <c r="Y571" s="6">
        <f t="shared" si="27"/>
        <v>228.18249999999998</v>
      </c>
      <c r="Z571" s="6">
        <f>IF($A571="placement",Y571,SUMIF($C$10:$C$6209,$C571,$Y$10:$Y$6209))</f>
        <v>228.18249999999998</v>
      </c>
      <c r="AA571" s="29">
        <f t="shared" si="28"/>
        <v>6.439393939393967E-2</v>
      </c>
    </row>
    <row r="572" spans="1:27" hidden="1" x14ac:dyDescent="0.3">
      <c r="A572" s="8" t="s">
        <v>17</v>
      </c>
      <c r="B572" s="8" t="s">
        <v>2938</v>
      </c>
      <c r="C572" s="8" t="s">
        <v>2939</v>
      </c>
      <c r="D572" s="8" t="s">
        <v>3018</v>
      </c>
      <c r="E572" s="8" t="s">
        <v>3019</v>
      </c>
      <c r="F572" s="29">
        <v>0.33999999999999903</v>
      </c>
      <c r="G572" s="29">
        <v>1</v>
      </c>
      <c r="H572" s="30">
        <v>66.790400000000005</v>
      </c>
      <c r="I572" s="30">
        <v>25.1279</v>
      </c>
      <c r="J572" s="14">
        <v>944</v>
      </c>
      <c r="K572" s="14">
        <v>290</v>
      </c>
      <c r="L572" s="12">
        <v>0.37619999999999998</v>
      </c>
      <c r="M572" s="7">
        <v>1.25232326</v>
      </c>
      <c r="N572" s="31">
        <v>0.5</v>
      </c>
      <c r="O572" s="14">
        <f>IFERROR(VLOOKUP($C572,'site totals'!$J$2:$K$607,2,FALSE),1)</f>
        <v>35573.934200000003</v>
      </c>
      <c r="P572" s="32" t="s">
        <v>22</v>
      </c>
      <c r="Q572" s="12">
        <v>0.60074206429999999</v>
      </c>
      <c r="R572" s="29">
        <v>0.34</v>
      </c>
      <c r="S572" s="2">
        <f>IF($A572="site","",MIN(VLOOKUP($P572,margin_ranges!$A$5:$D$10,4,FALSE)/100,$Q572))</f>
        <v>0.29749999999999999</v>
      </c>
      <c r="T572" s="6">
        <f>IF(A572="placement",$J572*MIN($Q572,$S572),"")</f>
        <v>280.83999999999997</v>
      </c>
      <c r="U572" s="6">
        <f>IF($A572="placement",T572,SUMIF($C$10:$C$6209,$C572,$T$10:$T$6209))</f>
        <v>280.83999999999997</v>
      </c>
      <c r="V572" s="34">
        <f t="shared" si="26"/>
        <v>6.439393939393967E-2</v>
      </c>
      <c r="W572" s="24"/>
      <c r="X572" s="2" t="str">
        <f>IFERROR(MIN(VLOOKUP($W572,margin_ranges!$A$5:$D$10,4,FALSE),$Q572*100)/100,"")</f>
        <v/>
      </c>
      <c r="Y572" s="6">
        <f t="shared" si="27"/>
        <v>280.83999999999997</v>
      </c>
      <c r="Z572" s="6">
        <f>IF($A572="placement",Y572,SUMIF($C$10:$C$6209,$C572,$Y$10:$Y$6209))</f>
        <v>280.83999999999997</v>
      </c>
      <c r="AA572" s="29">
        <f t="shared" si="28"/>
        <v>6.439393939393967E-2</v>
      </c>
    </row>
    <row r="573" spans="1:27" hidden="1" x14ac:dyDescent="0.3">
      <c r="A573" s="8" t="s">
        <v>17</v>
      </c>
      <c r="B573" s="8" t="s">
        <v>2938</v>
      </c>
      <c r="C573" s="8" t="s">
        <v>2939</v>
      </c>
      <c r="D573" s="8" t="s">
        <v>2956</v>
      </c>
      <c r="E573" s="8" t="s">
        <v>2957</v>
      </c>
      <c r="F573" s="29">
        <v>0.33999999999999903</v>
      </c>
      <c r="G573" s="29">
        <v>1</v>
      </c>
      <c r="H573" s="30">
        <v>70.008099999999999</v>
      </c>
      <c r="I573" s="30">
        <v>37.235999999999997</v>
      </c>
      <c r="J573" s="14">
        <v>1197</v>
      </c>
      <c r="K573" s="14">
        <v>365</v>
      </c>
      <c r="L573" s="12">
        <v>0.53190000000000004</v>
      </c>
      <c r="M573" s="7">
        <v>1.0715429000000001</v>
      </c>
      <c r="N573" s="31">
        <v>0.5</v>
      </c>
      <c r="O573" s="14">
        <f>IFERROR(VLOOKUP($C573,'site totals'!$J$2:$K$607,2,FALSE),1)</f>
        <v>35573.934200000003</v>
      </c>
      <c r="P573" s="32" t="s">
        <v>22</v>
      </c>
      <c r="Q573" s="12">
        <v>0.53338312450000003</v>
      </c>
      <c r="R573" s="29">
        <v>0.34</v>
      </c>
      <c r="S573" s="2">
        <f>IF($A573="site","",MIN(VLOOKUP($P573,margin_ranges!$A$5:$D$10,4,FALSE)/100,$Q573))</f>
        <v>0.29749999999999999</v>
      </c>
      <c r="T573" s="6">
        <f>IF(A573="placement",$J573*MIN($Q573,$S573),"")</f>
        <v>356.10749999999996</v>
      </c>
      <c r="U573" s="6">
        <f>IF($A573="placement",T573,SUMIF($C$10:$C$6209,$C573,$T$10:$T$6209))</f>
        <v>356.10749999999996</v>
      </c>
      <c r="V573" s="34">
        <f t="shared" si="26"/>
        <v>6.439393939393967E-2</v>
      </c>
      <c r="W573" s="24"/>
      <c r="X573" s="2" t="str">
        <f>IFERROR(MIN(VLOOKUP($W573,margin_ranges!$A$5:$D$10,4,FALSE),$Q573*100)/100,"")</f>
        <v/>
      </c>
      <c r="Y573" s="6">
        <f t="shared" si="27"/>
        <v>356.10749999999996</v>
      </c>
      <c r="Z573" s="6">
        <f>IF($A573="placement",Y573,SUMIF($C$10:$C$6209,$C573,$Y$10:$Y$6209))</f>
        <v>356.10749999999996</v>
      </c>
      <c r="AA573" s="29">
        <f t="shared" si="28"/>
        <v>6.439393939393967E-2</v>
      </c>
    </row>
    <row r="574" spans="1:27" hidden="1" x14ac:dyDescent="0.3">
      <c r="A574" s="8" t="s">
        <v>17</v>
      </c>
      <c r="B574" s="8" t="s">
        <v>2938</v>
      </c>
      <c r="C574" s="8" t="s">
        <v>2939</v>
      </c>
      <c r="D574" s="8" t="s">
        <v>2984</v>
      </c>
      <c r="E574" s="8" t="s">
        <v>2985</v>
      </c>
      <c r="F574" s="29">
        <v>0.34</v>
      </c>
      <c r="G574" s="29">
        <v>1</v>
      </c>
      <c r="H574" s="30">
        <v>69.648600000000002</v>
      </c>
      <c r="I574" s="30">
        <v>29.031600000000001</v>
      </c>
      <c r="J574" s="14">
        <v>1358</v>
      </c>
      <c r="K574" s="14">
        <v>417</v>
      </c>
      <c r="L574" s="12">
        <v>0.4168</v>
      </c>
      <c r="M574" s="7">
        <v>1.55959286</v>
      </c>
      <c r="N574" s="31">
        <v>0.5</v>
      </c>
      <c r="O574" s="14">
        <f>IFERROR(VLOOKUP($C574,'site totals'!$J$2:$K$607,2,FALSE),1)</f>
        <v>35573.934200000003</v>
      </c>
      <c r="P574" s="32" t="s">
        <v>22</v>
      </c>
      <c r="Q574" s="12">
        <v>0.6794035075</v>
      </c>
      <c r="R574" s="29">
        <v>0.34</v>
      </c>
      <c r="S574" s="2">
        <f>IF($A574="site","",MIN(VLOOKUP($P574,margin_ranges!$A$5:$D$10,4,FALSE)/100,$Q574))</f>
        <v>0.29749999999999999</v>
      </c>
      <c r="T574" s="6">
        <f>IF(A574="placement",$J574*MIN($Q574,$S574),"")</f>
        <v>404.005</v>
      </c>
      <c r="U574" s="6">
        <f>IF($A574="placement",T574,SUMIF($C$10:$C$6209,$C574,$T$10:$T$6209))</f>
        <v>404.005</v>
      </c>
      <c r="V574" s="34">
        <f t="shared" si="26"/>
        <v>6.439393939393967E-2</v>
      </c>
      <c r="W574" s="24"/>
      <c r="X574" s="2" t="str">
        <f>IFERROR(MIN(VLOOKUP($W574,margin_ranges!$A$5:$D$10,4,FALSE),$Q574*100)/100,"")</f>
        <v/>
      </c>
      <c r="Y574" s="6">
        <f t="shared" si="27"/>
        <v>404.005</v>
      </c>
      <c r="Z574" s="6">
        <f>IF($A574="placement",Y574,SUMIF($C$10:$C$6209,$C574,$Y$10:$Y$6209))</f>
        <v>404.005</v>
      </c>
      <c r="AA574" s="29">
        <f t="shared" si="28"/>
        <v>6.439393939393967E-2</v>
      </c>
    </row>
    <row r="575" spans="1:27" hidden="1" x14ac:dyDescent="0.3">
      <c r="A575" s="8" t="s">
        <v>17</v>
      </c>
      <c r="B575" s="8" t="s">
        <v>2938</v>
      </c>
      <c r="C575" s="8" t="s">
        <v>2939</v>
      </c>
      <c r="D575" s="8" t="s">
        <v>3041</v>
      </c>
      <c r="E575" s="8" t="s">
        <v>534</v>
      </c>
      <c r="F575" s="29">
        <v>0.33999999999999903</v>
      </c>
      <c r="G575" s="29">
        <v>1</v>
      </c>
      <c r="H575" s="30">
        <v>135.39439999999999</v>
      </c>
      <c r="I575" s="30">
        <v>53.4422</v>
      </c>
      <c r="J575" s="14">
        <v>1838</v>
      </c>
      <c r="K575" s="14">
        <v>559</v>
      </c>
      <c r="L575" s="12">
        <v>0.3947</v>
      </c>
      <c r="M575" s="7">
        <v>1.1463563400000001</v>
      </c>
      <c r="N575" s="31">
        <v>0.5</v>
      </c>
      <c r="O575" s="14">
        <f>IFERROR(VLOOKUP($C575,'site totals'!$J$2:$K$607,2,FALSE),1)</f>
        <v>35573.934200000003</v>
      </c>
      <c r="P575" s="32" t="s">
        <v>22</v>
      </c>
      <c r="Q575" s="12">
        <v>0.56383544939999997</v>
      </c>
      <c r="R575" s="29">
        <v>0.34</v>
      </c>
      <c r="S575" s="2">
        <f>IF($A575="site","",MIN(VLOOKUP($P575,margin_ranges!$A$5:$D$10,4,FALSE)/100,$Q575))</f>
        <v>0.29749999999999999</v>
      </c>
      <c r="T575" s="6">
        <f>IF(A575="placement",$J575*MIN($Q575,$S575),"")</f>
        <v>546.80499999999995</v>
      </c>
      <c r="U575" s="6">
        <f>IF($A575="placement",T575,SUMIF($C$10:$C$6209,$C575,$T$10:$T$6209))</f>
        <v>546.80499999999995</v>
      </c>
      <c r="V575" s="34">
        <f t="shared" si="26"/>
        <v>6.439393939393967E-2</v>
      </c>
      <c r="W575" s="24"/>
      <c r="X575" s="2" t="str">
        <f>IFERROR(MIN(VLOOKUP($W575,margin_ranges!$A$5:$D$10,4,FALSE),$Q575*100)/100,"")</f>
        <v/>
      </c>
      <c r="Y575" s="6">
        <f t="shared" si="27"/>
        <v>546.80499999999995</v>
      </c>
      <c r="Z575" s="6">
        <f>IF($A575="placement",Y575,SUMIF($C$10:$C$6209,$C575,$Y$10:$Y$6209))</f>
        <v>546.80499999999995</v>
      </c>
      <c r="AA575" s="29">
        <f t="shared" si="28"/>
        <v>6.439393939393967E-2</v>
      </c>
    </row>
    <row r="576" spans="1:27" hidden="1" x14ac:dyDescent="0.3">
      <c r="A576" s="8" t="s">
        <v>17</v>
      </c>
      <c r="B576" s="8" t="s">
        <v>2938</v>
      </c>
      <c r="C576" s="8" t="s">
        <v>2939</v>
      </c>
      <c r="D576" s="8" t="s">
        <v>3050</v>
      </c>
      <c r="E576" s="8" t="s">
        <v>544</v>
      </c>
      <c r="F576" s="29">
        <v>0.34</v>
      </c>
      <c r="G576" s="29">
        <v>1</v>
      </c>
      <c r="H576" s="30">
        <v>135.90209999999999</v>
      </c>
      <c r="I576" s="30">
        <v>58.802599999999998</v>
      </c>
      <c r="J576" s="14">
        <v>1875</v>
      </c>
      <c r="K576" s="14">
        <v>570</v>
      </c>
      <c r="L576" s="12">
        <v>0.43269999999999997</v>
      </c>
      <c r="M576" s="7">
        <v>1.06290347</v>
      </c>
      <c r="N576" s="31">
        <v>0.5</v>
      </c>
      <c r="O576" s="14">
        <f>IFERROR(VLOOKUP($C576,'site totals'!$J$2:$K$607,2,FALSE),1)</f>
        <v>35573.934200000003</v>
      </c>
      <c r="P576" s="32" t="s">
        <v>22</v>
      </c>
      <c r="Q576" s="12">
        <v>0.5295903958</v>
      </c>
      <c r="R576" s="29">
        <v>0.34</v>
      </c>
      <c r="S576" s="2">
        <f>IF($A576="site","",MIN(VLOOKUP($P576,margin_ranges!$A$5:$D$10,4,FALSE)/100,$Q576))</f>
        <v>0.29749999999999999</v>
      </c>
      <c r="T576" s="6">
        <f>IF(A576="placement",$J576*MIN($Q576,$S576),"")</f>
        <v>557.8125</v>
      </c>
      <c r="U576" s="6">
        <f>IF($A576="placement",T576,SUMIF($C$10:$C$6209,$C576,$T$10:$T$6209))</f>
        <v>557.8125</v>
      </c>
      <c r="V576" s="34">
        <f t="shared" si="26"/>
        <v>6.439393939393967E-2</v>
      </c>
      <c r="W576" s="24"/>
      <c r="X576" s="2" t="str">
        <f>IFERROR(MIN(VLOOKUP($W576,margin_ranges!$A$5:$D$10,4,FALSE),$Q576*100)/100,"")</f>
        <v/>
      </c>
      <c r="Y576" s="6">
        <f t="shared" si="27"/>
        <v>557.8125</v>
      </c>
      <c r="Z576" s="6">
        <f>IF($A576="placement",Y576,SUMIF($C$10:$C$6209,$C576,$Y$10:$Y$6209))</f>
        <v>557.8125</v>
      </c>
      <c r="AA576" s="17">
        <f t="shared" si="28"/>
        <v>6.439393939393967E-2</v>
      </c>
    </row>
    <row r="577" spans="1:27" x14ac:dyDescent="0.3">
      <c r="A577" s="16" t="s">
        <v>33</v>
      </c>
      <c r="B577" s="16" t="s">
        <v>2938</v>
      </c>
      <c r="C577" s="16" t="s">
        <v>2939</v>
      </c>
      <c r="D577" s="8" t="s">
        <v>34</v>
      </c>
      <c r="E577" s="16"/>
      <c r="F577" s="17">
        <v>0.30946986959907202</v>
      </c>
      <c r="G577" s="17">
        <v>1</v>
      </c>
      <c r="H577" s="36">
        <v>6586.4426000000003</v>
      </c>
      <c r="I577" s="36">
        <v>2466.58</v>
      </c>
      <c r="J577" s="22">
        <v>76230</v>
      </c>
      <c r="K577" s="22">
        <v>20877</v>
      </c>
      <c r="L577" s="18">
        <v>0.3745</v>
      </c>
      <c r="M577" s="19">
        <v>1.03016942</v>
      </c>
      <c r="N577" s="20">
        <v>0.5</v>
      </c>
      <c r="O577" s="22">
        <f>IFERROR(VLOOKUP($C577,'site totals'!$J$2:$K$607,2,FALSE),1)</f>
        <v>35573.934200000003</v>
      </c>
      <c r="P577" s="21"/>
      <c r="Q577" s="18">
        <v>0.51464294330000004</v>
      </c>
      <c r="R577" s="17">
        <v>0.3095</v>
      </c>
      <c r="S577" s="18" t="str">
        <f>IF($A577="site","",MIN(VLOOKUP($P577,margin_ranges!$A$5:$D$10,4,FALSE)/100,$Q577))</f>
        <v/>
      </c>
      <c r="T577" s="22" t="str">
        <f>IF(A577="placement",$J577*MIN($Q577,$S577),"")</f>
        <v/>
      </c>
      <c r="U577" s="22">
        <f>IF($A577="placement",T577,SUMIF($C$10:$C$6209,$C577,$T$10:$T$6209))</f>
        <v>22642.514872112992</v>
      </c>
      <c r="V577" s="37">
        <f t="shared" si="26"/>
        <v>1.8060935637671083E-2</v>
      </c>
      <c r="W577" s="38"/>
      <c r="X577" s="18" t="str">
        <f>IFERROR(MIN(VLOOKUP($W577,margin_ranges!$A$5:$D$10,4,FALSE),$Q577*100)/100,"")</f>
        <v/>
      </c>
      <c r="Y577" s="6" t="str">
        <f t="shared" si="27"/>
        <v/>
      </c>
      <c r="Z577" s="6">
        <f>IF($A577="placement",Y577,SUMIF($C$10:$C$6209,$C577,$Y$10:$Y$6209))</f>
        <v>22642.514872112992</v>
      </c>
      <c r="AA577" s="17">
        <f t="shared" si="28"/>
        <v>1.8060935637671083E-2</v>
      </c>
    </row>
    <row r="578" spans="1:27" hidden="1" x14ac:dyDescent="0.3">
      <c r="A578" s="8" t="s">
        <v>17</v>
      </c>
      <c r="B578" s="8" t="s">
        <v>4697</v>
      </c>
      <c r="C578" s="8" t="s">
        <v>4698</v>
      </c>
      <c r="D578" s="8" t="s">
        <v>4699</v>
      </c>
      <c r="E578" s="8" t="s">
        <v>4700</v>
      </c>
      <c r="F578" s="29">
        <v>0.24</v>
      </c>
      <c r="G578" s="29">
        <v>0</v>
      </c>
      <c r="H578" s="30">
        <v>23.494399999999999</v>
      </c>
      <c r="I578" s="30">
        <v>7.4208999999999996</v>
      </c>
      <c r="J578" s="14">
        <v>270</v>
      </c>
      <c r="K578" s="14">
        <v>55</v>
      </c>
      <c r="L578" s="12">
        <v>0.31590000000000001</v>
      </c>
      <c r="M578" s="7">
        <v>1.2122868</v>
      </c>
      <c r="N578" s="31">
        <v>0.8</v>
      </c>
      <c r="O578" s="14">
        <f>IFERROR(VLOOKUP($C578,'site totals'!$J$2:$K$607,2,FALSE),1)</f>
        <v>28262.759600000001</v>
      </c>
      <c r="P578" s="32" t="s">
        <v>22</v>
      </c>
      <c r="Q578" s="12">
        <v>0.34009014910000002</v>
      </c>
      <c r="R578" s="29">
        <v>0.24</v>
      </c>
      <c r="S578" s="2">
        <f>IF($A578="site","",MIN(VLOOKUP($P578,margin_ranges!$A$5:$D$10,4,FALSE)/100,$Q578))</f>
        <v>0.29749999999999999</v>
      </c>
      <c r="T578" s="6">
        <f>IF(A578="placement",$J578*MIN($Q578,$S578),"")</f>
        <v>80.325000000000003</v>
      </c>
      <c r="U578" s="6">
        <f>IF($A578="placement",T578,SUMIF($C$10:$C$6209,$C578,$T$10:$T$6209))</f>
        <v>80.325000000000003</v>
      </c>
      <c r="V578" s="34">
        <f t="shared" si="26"/>
        <v>-7.5657894736842035E-2</v>
      </c>
      <c r="W578" s="24"/>
      <c r="X578" s="2" t="str">
        <f>IFERROR(MIN(VLOOKUP($W578,margin_ranges!$A$5:$D$10,4,FALSE),$Q578*100)/100,"")</f>
        <v/>
      </c>
      <c r="Y578" s="6">
        <f t="shared" si="27"/>
        <v>80.325000000000003</v>
      </c>
      <c r="Z578" s="6">
        <f>IF($A578="placement",Y578,SUMIF($C$10:$C$6209,$C578,$Y$10:$Y$6209))</f>
        <v>80.325000000000003</v>
      </c>
      <c r="AA578" s="29">
        <f t="shared" si="28"/>
        <v>-7.5657894736842035E-2</v>
      </c>
    </row>
    <row r="579" spans="1:27" hidden="1" x14ac:dyDescent="0.3">
      <c r="A579" s="8" t="s">
        <v>17</v>
      </c>
      <c r="B579" s="8" t="s">
        <v>4697</v>
      </c>
      <c r="C579" s="8" t="s">
        <v>4698</v>
      </c>
      <c r="D579" s="8" t="s">
        <v>4711</v>
      </c>
      <c r="E579" s="8" t="s">
        <v>4712</v>
      </c>
      <c r="F579" s="29">
        <v>0.24</v>
      </c>
      <c r="G579" s="29">
        <v>1</v>
      </c>
      <c r="H579" s="30">
        <v>124.0408</v>
      </c>
      <c r="I579" s="30">
        <v>32.563099999999999</v>
      </c>
      <c r="J579" s="14">
        <v>1167</v>
      </c>
      <c r="K579" s="14">
        <v>238</v>
      </c>
      <c r="L579" s="12">
        <v>0.26250000000000001</v>
      </c>
      <c r="M579" s="7">
        <v>1.1950498300000001</v>
      </c>
      <c r="N579" s="31">
        <v>0.8</v>
      </c>
      <c r="O579" s="14">
        <f>IFERROR(VLOOKUP($C579,'site totals'!$J$2:$K$607,2,FALSE),1)</f>
        <v>28262.759600000001</v>
      </c>
      <c r="P579" s="32" t="s">
        <v>22</v>
      </c>
      <c r="Q579" s="12">
        <v>0.3305718453</v>
      </c>
      <c r="R579" s="29">
        <v>0.24</v>
      </c>
      <c r="S579" s="2">
        <f>IF($A579="site","",MIN(VLOOKUP($P579,margin_ranges!$A$5:$D$10,4,FALSE)/100,$Q579))</f>
        <v>0.29749999999999999</v>
      </c>
      <c r="T579" s="6">
        <f>IF(A579="placement",$J579*MIN($Q579,$S579),"")</f>
        <v>347.1825</v>
      </c>
      <c r="U579" s="6">
        <f>IF($A579="placement",T579,SUMIF($C$10:$C$6209,$C579,$T$10:$T$6209))</f>
        <v>347.1825</v>
      </c>
      <c r="V579" s="34">
        <f t="shared" si="26"/>
        <v>-7.5657894736842035E-2</v>
      </c>
      <c r="W579" s="24"/>
      <c r="X579" s="2" t="str">
        <f>IFERROR(MIN(VLOOKUP($W579,margin_ranges!$A$5:$D$10,4,FALSE),$Q579*100)/100,"")</f>
        <v/>
      </c>
      <c r="Y579" s="6">
        <f t="shared" si="27"/>
        <v>347.1825</v>
      </c>
      <c r="Z579" s="6">
        <f>IF($A579="placement",Y579,SUMIF($C$10:$C$6209,$C579,$Y$10:$Y$6209))</f>
        <v>347.1825</v>
      </c>
      <c r="AA579" s="29">
        <f t="shared" si="28"/>
        <v>-7.5657894736842035E-2</v>
      </c>
    </row>
    <row r="580" spans="1:27" hidden="1" x14ac:dyDescent="0.3">
      <c r="A580" s="8" t="s">
        <v>17</v>
      </c>
      <c r="B580" s="8" t="s">
        <v>4697</v>
      </c>
      <c r="C580" s="8" t="s">
        <v>4698</v>
      </c>
      <c r="D580" s="8" t="s">
        <v>4723</v>
      </c>
      <c r="E580" s="8" t="s">
        <v>4724</v>
      </c>
      <c r="F580" s="29">
        <v>0.28999999999999998</v>
      </c>
      <c r="G580" s="29">
        <v>1</v>
      </c>
      <c r="H580" s="30">
        <v>53.821899999999999</v>
      </c>
      <c r="I580" s="30">
        <v>17.342099999999999</v>
      </c>
      <c r="J580" s="14">
        <v>645</v>
      </c>
      <c r="K580" s="14">
        <v>164</v>
      </c>
      <c r="L580" s="12">
        <v>0.32219999999999999</v>
      </c>
      <c r="M580" s="7">
        <v>1.2400586499999999</v>
      </c>
      <c r="N580" s="31">
        <v>0.8</v>
      </c>
      <c r="O580" s="14">
        <f>IFERROR(VLOOKUP($C580,'site totals'!$J$2:$K$607,2,FALSE),1)</f>
        <v>28262.759600000001</v>
      </c>
      <c r="P580" s="32" t="s">
        <v>22</v>
      </c>
      <c r="Q580" s="12">
        <v>0.3548692242</v>
      </c>
      <c r="R580" s="29">
        <v>0.28999999999999998</v>
      </c>
      <c r="S580" s="2">
        <f>IF($A580="site","",MIN(VLOOKUP($P580,margin_ranges!$A$5:$D$10,4,FALSE)/100,$Q580))</f>
        <v>0.29749999999999999</v>
      </c>
      <c r="T580" s="6">
        <f>IF(A580="placement",$J580*MIN($Q580,$S580),"")</f>
        <v>191.88749999999999</v>
      </c>
      <c r="U580" s="6">
        <f>IF($A580="placement",T580,SUMIF($C$10:$C$6209,$C580,$T$10:$T$6209))</f>
        <v>191.88749999999999</v>
      </c>
      <c r="V580" s="34">
        <f t="shared" si="26"/>
        <v>-1.0563380281690127E-2</v>
      </c>
      <c r="W580" s="24"/>
      <c r="X580" s="2" t="str">
        <f>IFERROR(MIN(VLOOKUP($W580,margin_ranges!$A$5:$D$10,4,FALSE),$Q580*100)/100,"")</f>
        <v/>
      </c>
      <c r="Y580" s="6">
        <f t="shared" si="27"/>
        <v>191.88749999999999</v>
      </c>
      <c r="Z580" s="6">
        <f>IF($A580="placement",Y580,SUMIF($C$10:$C$6209,$C580,$Y$10:$Y$6209))</f>
        <v>191.88749999999999</v>
      </c>
      <c r="AA580" s="29">
        <f t="shared" si="28"/>
        <v>-1.0563380281690127E-2</v>
      </c>
    </row>
    <row r="581" spans="1:27" hidden="1" x14ac:dyDescent="0.3">
      <c r="A581" s="8" t="s">
        <v>17</v>
      </c>
      <c r="B581" s="8" t="s">
        <v>4697</v>
      </c>
      <c r="C581" s="8" t="s">
        <v>4698</v>
      </c>
      <c r="D581" s="8" t="s">
        <v>4707</v>
      </c>
      <c r="E581" s="8" t="s">
        <v>4708</v>
      </c>
      <c r="F581" s="29">
        <v>0.28995641028198599</v>
      </c>
      <c r="G581" s="29">
        <v>0</v>
      </c>
      <c r="H581" s="30">
        <v>4.1368</v>
      </c>
      <c r="I581" s="30">
        <v>1.2710999999999999</v>
      </c>
      <c r="J581" s="14">
        <v>43</v>
      </c>
      <c r="K581" s="14">
        <v>12</v>
      </c>
      <c r="L581" s="12">
        <v>0.30730000000000002</v>
      </c>
      <c r="M581" s="7">
        <v>1.12669139</v>
      </c>
      <c r="N581" s="31">
        <v>0.8</v>
      </c>
      <c r="O581" s="14">
        <f>IFERROR(VLOOKUP($C581,'site totals'!$J$2:$K$607,2,FALSE),1)</f>
        <v>28262.759600000001</v>
      </c>
      <c r="P581" s="32" t="s">
        <v>478</v>
      </c>
      <c r="Q581" s="12">
        <v>0.28995641030000002</v>
      </c>
      <c r="R581" s="29">
        <v>0.33</v>
      </c>
      <c r="S581" s="2">
        <f>IF($A581="site","",MIN(VLOOKUP($P581,margin_ranges!$A$5:$D$10,4,FALSE)/100,$Q581))</f>
        <v>0.28995641030000002</v>
      </c>
      <c r="T581" s="6">
        <f>IF(A581="placement",$J581*MIN($Q581,$S581),"")</f>
        <v>12.4681256429</v>
      </c>
      <c r="U581" s="6">
        <f>IF($A581="placement",T581,SUMIF($C$10:$C$6209,$C581,$T$10:$T$6209))</f>
        <v>12.4681256429</v>
      </c>
      <c r="V581" s="34">
        <f t="shared" si="26"/>
        <v>5.9766551791045064E-2</v>
      </c>
      <c r="W581" s="24"/>
      <c r="X581" s="2" t="str">
        <f>IFERROR(MIN(VLOOKUP($W581,margin_ranges!$A$5:$D$10,4,FALSE),$Q581*100)/100,"")</f>
        <v/>
      </c>
      <c r="Y581" s="6">
        <f t="shared" si="27"/>
        <v>12.4681256429</v>
      </c>
      <c r="Z581" s="6">
        <f>IF($A581="placement",Y581,SUMIF($C$10:$C$6209,$C581,$Y$10:$Y$6209))</f>
        <v>12.4681256429</v>
      </c>
      <c r="AA581" s="29">
        <f t="shared" si="28"/>
        <v>5.9766551791045064E-2</v>
      </c>
    </row>
    <row r="582" spans="1:27" hidden="1" x14ac:dyDescent="0.3">
      <c r="A582" s="8" t="s">
        <v>17</v>
      </c>
      <c r="B582" s="8" t="s">
        <v>4697</v>
      </c>
      <c r="C582" s="8" t="s">
        <v>4698</v>
      </c>
      <c r="D582" s="8" t="s">
        <v>4715</v>
      </c>
      <c r="E582" s="8" t="s">
        <v>4716</v>
      </c>
      <c r="F582" s="29">
        <v>0.223674882321758</v>
      </c>
      <c r="G582" s="29">
        <v>1</v>
      </c>
      <c r="H582" s="30">
        <v>59.799900000000001</v>
      </c>
      <c r="I582" s="30">
        <v>9.35</v>
      </c>
      <c r="J582" s="14">
        <v>705</v>
      </c>
      <c r="K582" s="14">
        <v>158</v>
      </c>
      <c r="L582" s="12">
        <v>0.15640000000000001</v>
      </c>
      <c r="M582" s="7">
        <v>2.5118342199999999</v>
      </c>
      <c r="N582" s="31">
        <v>1.95</v>
      </c>
      <c r="O582" s="14">
        <f>IFERROR(VLOOKUP($C582,'site totals'!$J$2:$K$607,2,FALSE),1)</f>
        <v>28262.759600000001</v>
      </c>
      <c r="P582" s="32" t="s">
        <v>478</v>
      </c>
      <c r="Q582" s="12">
        <v>0.22367488229999999</v>
      </c>
      <c r="R582" s="29">
        <v>0.33</v>
      </c>
      <c r="S582" s="2">
        <f>IF($A582="site","",MIN(VLOOKUP($P582,margin_ranges!$A$5:$D$10,4,FALSE)/100,$Q582))</f>
        <v>0.22367488229999999</v>
      </c>
      <c r="T582" s="6">
        <f>IF(A582="placement",$J582*MIN($Q582,$S582),"")</f>
        <v>157.69079202149999</v>
      </c>
      <c r="U582" s="6">
        <f>IF($A582="placement",T582,SUMIF($C$10:$C$6209,$C582,$T$10:$T$6209))</f>
        <v>157.69079202149999</v>
      </c>
      <c r="V582" s="34">
        <f t="shared" si="26"/>
        <v>0.15869420552238811</v>
      </c>
      <c r="W582" s="24"/>
      <c r="X582" s="2" t="str">
        <f>IFERROR(MIN(VLOOKUP($W582,margin_ranges!$A$5:$D$10,4,FALSE),$Q582*100)/100,"")</f>
        <v/>
      </c>
      <c r="Y582" s="6">
        <f t="shared" si="27"/>
        <v>157.69079202149999</v>
      </c>
      <c r="Z582" s="6">
        <f>IF($A582="placement",Y582,SUMIF($C$10:$C$6209,$C582,$Y$10:$Y$6209))</f>
        <v>157.69079202149999</v>
      </c>
      <c r="AA582" s="17">
        <f t="shared" si="28"/>
        <v>0.15869420552238811</v>
      </c>
    </row>
    <row r="583" spans="1:27" hidden="1" x14ac:dyDescent="0.3">
      <c r="A583" s="8" t="s">
        <v>17</v>
      </c>
      <c r="B583" s="8" t="s">
        <v>4697</v>
      </c>
      <c r="C583" s="8" t="s">
        <v>4698</v>
      </c>
      <c r="D583" s="8" t="s">
        <v>4703</v>
      </c>
      <c r="E583" s="8" t="s">
        <v>4704</v>
      </c>
      <c r="F583" s="29">
        <v>0.23531426914255499</v>
      </c>
      <c r="G583" s="29">
        <v>1</v>
      </c>
      <c r="H583" s="30">
        <v>98.0214</v>
      </c>
      <c r="I583" s="30">
        <v>10.469900000000001</v>
      </c>
      <c r="J583" s="14">
        <v>801</v>
      </c>
      <c r="K583" s="14">
        <v>189</v>
      </c>
      <c r="L583" s="12">
        <v>0.10680000000000001</v>
      </c>
      <c r="M583" s="7">
        <v>2.5500672</v>
      </c>
      <c r="N583" s="31">
        <v>1.95</v>
      </c>
      <c r="O583" s="14">
        <f>IFERROR(VLOOKUP($C583,'site totals'!$J$2:$K$607,2,FALSE),1)</f>
        <v>28262.759600000001</v>
      </c>
      <c r="P583" s="32" t="s">
        <v>478</v>
      </c>
      <c r="Q583" s="12">
        <v>0.2353142691</v>
      </c>
      <c r="R583" s="29">
        <v>0.33</v>
      </c>
      <c r="S583" s="2">
        <f>IF($A583="site","",MIN(VLOOKUP($P583,margin_ranges!$A$5:$D$10,4,FALSE)/100,$Q583))</f>
        <v>0.2353142691</v>
      </c>
      <c r="T583" s="6">
        <f>IF(A583="placement",$J583*MIN($Q583,$S583),"")</f>
        <v>188.4867295491</v>
      </c>
      <c r="U583" s="6">
        <f>IF($A583="placement",T583,SUMIF($C$10:$C$6209,$C583,$T$10:$T$6209))</f>
        <v>188.4867295491</v>
      </c>
      <c r="V583" s="34">
        <f t="shared" si="26"/>
        <v>0.14132198641791049</v>
      </c>
      <c r="W583" s="24"/>
      <c r="X583" s="2" t="str">
        <f>IFERROR(MIN(VLOOKUP($W583,margin_ranges!$A$5:$D$10,4,FALSE),$Q583*100)/100,"")</f>
        <v/>
      </c>
      <c r="Y583" s="6">
        <f t="shared" si="27"/>
        <v>188.4867295491</v>
      </c>
      <c r="Z583" s="6">
        <f>IF($A583="placement",Y583,SUMIF($C$10:$C$6209,$C583,$Y$10:$Y$6209))</f>
        <v>188.4867295491</v>
      </c>
      <c r="AA583" s="29">
        <f t="shared" si="28"/>
        <v>0.14132198641791049</v>
      </c>
    </row>
    <row r="584" spans="1:27" hidden="1" x14ac:dyDescent="0.3">
      <c r="A584" s="8" t="s">
        <v>17</v>
      </c>
      <c r="B584" s="8" t="s">
        <v>4697</v>
      </c>
      <c r="C584" s="8" t="s">
        <v>4698</v>
      </c>
      <c r="D584" s="8" t="s">
        <v>4719</v>
      </c>
      <c r="E584" s="8" t="s">
        <v>4720</v>
      </c>
      <c r="F584" s="29">
        <v>0.227530441072021</v>
      </c>
      <c r="G584" s="29">
        <v>1</v>
      </c>
      <c r="H584" s="30">
        <v>137.9838</v>
      </c>
      <c r="I584" s="30">
        <v>16.4939</v>
      </c>
      <c r="J584" s="14">
        <v>1217</v>
      </c>
      <c r="K584" s="14">
        <v>277</v>
      </c>
      <c r="L584" s="12">
        <v>0.1195</v>
      </c>
      <c r="M584" s="7">
        <v>2.45964385</v>
      </c>
      <c r="N584" s="31">
        <v>1.9</v>
      </c>
      <c r="O584" s="14">
        <f>IFERROR(VLOOKUP($C584,'site totals'!$J$2:$K$607,2,FALSE),1)</f>
        <v>28262.759600000001</v>
      </c>
      <c r="P584" s="32" t="s">
        <v>161</v>
      </c>
      <c r="Q584" s="12">
        <v>0.22753044110000001</v>
      </c>
      <c r="R584" s="29">
        <v>0.3</v>
      </c>
      <c r="S584" s="2">
        <f>IF($A584="site","",MIN(VLOOKUP($P584,margin_ranges!$A$5:$D$10,4,FALSE)/100,$Q584))</f>
        <v>0.22753044110000001</v>
      </c>
      <c r="T584" s="6">
        <f>IF(A584="placement",$J584*MIN($Q584,$S584),"")</f>
        <v>276.9045468187</v>
      </c>
      <c r="U584" s="6">
        <f>IF($A584="placement",T584,SUMIF($C$10:$C$6209,$C584,$T$10:$T$6209))</f>
        <v>276.9045468187</v>
      </c>
      <c r="V584" s="34">
        <f t="shared" si="26"/>
        <v>0.10352794128571419</v>
      </c>
      <c r="W584" s="24"/>
      <c r="X584" s="2" t="str">
        <f>IFERROR(MIN(VLOOKUP($W584,margin_ranges!$A$5:$D$10,4,FALSE),$Q584*100)/100,"")</f>
        <v/>
      </c>
      <c r="Y584" s="6">
        <f t="shared" si="27"/>
        <v>276.9045468187</v>
      </c>
      <c r="Z584" s="6">
        <f>IF($A584="placement",Y584,SUMIF($C$10:$C$6209,$C584,$Y$10:$Y$6209))</f>
        <v>276.9045468187</v>
      </c>
      <c r="AA584" s="29">
        <f t="shared" si="28"/>
        <v>0.10352794128571419</v>
      </c>
    </row>
    <row r="585" spans="1:27" hidden="1" x14ac:dyDescent="0.3">
      <c r="A585" s="8" t="s">
        <v>17</v>
      </c>
      <c r="B585" s="8" t="s">
        <v>4697</v>
      </c>
      <c r="C585" s="8" t="s">
        <v>4698</v>
      </c>
      <c r="D585" s="8" t="s">
        <v>4705</v>
      </c>
      <c r="E585" s="8" t="s">
        <v>4706</v>
      </c>
      <c r="F585" s="29">
        <v>0.24656931848765601</v>
      </c>
      <c r="G585" s="29">
        <v>1</v>
      </c>
      <c r="H585" s="30">
        <v>174.44810000000001</v>
      </c>
      <c r="I585" s="30">
        <v>23.889800000000001</v>
      </c>
      <c r="J585" s="14">
        <v>1807</v>
      </c>
      <c r="K585" s="14">
        <v>446</v>
      </c>
      <c r="L585" s="12">
        <v>0.13689999999999999</v>
      </c>
      <c r="M585" s="7">
        <v>2.5217980199999999</v>
      </c>
      <c r="N585" s="31">
        <v>1.9</v>
      </c>
      <c r="O585" s="14">
        <f>IFERROR(VLOOKUP($C585,'site totals'!$J$2:$K$607,2,FALSE),1)</f>
        <v>28262.759600000001</v>
      </c>
      <c r="P585" s="32" t="s">
        <v>161</v>
      </c>
      <c r="Q585" s="12">
        <v>0.2465693185</v>
      </c>
      <c r="R585" s="29">
        <v>0.3</v>
      </c>
      <c r="S585" s="2">
        <f>IF($A585="site","",MIN(VLOOKUP($P585,margin_ranges!$A$5:$D$10,4,FALSE)/100,$Q585))</f>
        <v>0.2465693185</v>
      </c>
      <c r="T585" s="6">
        <f>IF(A585="placement",$J585*MIN($Q585,$S585),"")</f>
        <v>445.5507585295</v>
      </c>
      <c r="U585" s="6">
        <f>IF($A585="placement",T585,SUMIF($C$10:$C$6209,$C585,$T$10:$T$6209))</f>
        <v>445.5507585295</v>
      </c>
      <c r="V585" s="34">
        <f t="shared" si="26"/>
        <v>7.632954500000011E-2</v>
      </c>
      <c r="W585" s="24"/>
      <c r="X585" s="2" t="str">
        <f>IFERROR(MIN(VLOOKUP($W585,margin_ranges!$A$5:$D$10,4,FALSE),$Q585*100)/100,"")</f>
        <v/>
      </c>
      <c r="Y585" s="6">
        <f t="shared" si="27"/>
        <v>445.5507585295</v>
      </c>
      <c r="Z585" s="6">
        <f>IF($A585="placement",Y585,SUMIF($C$10:$C$6209,$C585,$Y$10:$Y$6209))</f>
        <v>445.5507585295</v>
      </c>
      <c r="AA585" s="29">
        <f t="shared" si="28"/>
        <v>7.632954500000011E-2</v>
      </c>
    </row>
    <row r="586" spans="1:27" hidden="1" x14ac:dyDescent="0.3">
      <c r="A586" s="8" t="s">
        <v>17</v>
      </c>
      <c r="B586" s="8" t="s">
        <v>4697</v>
      </c>
      <c r="C586" s="8" t="s">
        <v>4698</v>
      </c>
      <c r="D586" s="8" t="s">
        <v>4713</v>
      </c>
      <c r="E586" s="8" t="s">
        <v>4714</v>
      </c>
      <c r="F586" s="29">
        <v>0.24652772885073401</v>
      </c>
      <c r="G586" s="29">
        <v>1</v>
      </c>
      <c r="H586" s="30">
        <v>168.7698</v>
      </c>
      <c r="I586" s="30">
        <v>27.421500000000002</v>
      </c>
      <c r="J586" s="14">
        <v>2129</v>
      </c>
      <c r="K586" s="14">
        <v>525</v>
      </c>
      <c r="L586" s="12">
        <v>0.16250000000000001</v>
      </c>
      <c r="M586" s="7">
        <v>2.5880182700000001</v>
      </c>
      <c r="N586" s="31">
        <v>1.95</v>
      </c>
      <c r="O586" s="14">
        <f>IFERROR(VLOOKUP($C586,'site totals'!$J$2:$K$607,2,FALSE),1)</f>
        <v>28262.759600000001</v>
      </c>
      <c r="P586" s="32" t="s">
        <v>161</v>
      </c>
      <c r="Q586" s="12">
        <v>0.24652772889999999</v>
      </c>
      <c r="R586" s="29">
        <v>0.3</v>
      </c>
      <c r="S586" s="2">
        <f>IF($A586="site","",MIN(VLOOKUP($P586,margin_ranges!$A$5:$D$10,4,FALSE)/100,$Q586))</f>
        <v>0.24652772889999999</v>
      </c>
      <c r="T586" s="6">
        <f>IF(A586="placement",$J586*MIN($Q586,$S586),"")</f>
        <v>524.85753482810003</v>
      </c>
      <c r="U586" s="6">
        <f>IF($A586="placement",T586,SUMIF($C$10:$C$6209,$C586,$T$10:$T$6209))</f>
        <v>524.85753482810003</v>
      </c>
      <c r="V586" s="34">
        <f t="shared" ref="V586:V649" si="29">($J586-$U586)/($J586*(1-$R586))-1</f>
        <v>7.6388958714285637E-2</v>
      </c>
      <c r="W586" s="24"/>
      <c r="X586" s="2" t="str">
        <f>IFERROR(MIN(VLOOKUP($W586,margin_ranges!$A$5:$D$10,4,FALSE),$Q586*100)/100,"")</f>
        <v/>
      </c>
      <c r="Y586" s="6">
        <f t="shared" si="27"/>
        <v>524.85753482810003</v>
      </c>
      <c r="Z586" s="6">
        <f>IF($A586="placement",Y586,SUMIF($C$10:$C$6209,$C586,$Y$10:$Y$6209))</f>
        <v>524.85753482810003</v>
      </c>
      <c r="AA586" s="29">
        <f t="shared" si="28"/>
        <v>7.6388958714285637E-2</v>
      </c>
    </row>
    <row r="587" spans="1:27" hidden="1" x14ac:dyDescent="0.3">
      <c r="A587" s="8" t="s">
        <v>17</v>
      </c>
      <c r="B587" s="8" t="s">
        <v>4697</v>
      </c>
      <c r="C587" s="8" t="s">
        <v>4698</v>
      </c>
      <c r="D587" s="8" t="s">
        <v>4717</v>
      </c>
      <c r="E587" s="8" t="s">
        <v>4718</v>
      </c>
      <c r="F587" s="29">
        <v>0.12176925294961</v>
      </c>
      <c r="G587" s="29">
        <v>1</v>
      </c>
      <c r="H587" s="30">
        <v>217.08330000000001</v>
      </c>
      <c r="I587" s="30">
        <v>52.938299999999998</v>
      </c>
      <c r="J587" s="14">
        <v>3526</v>
      </c>
      <c r="K587" s="14">
        <v>426</v>
      </c>
      <c r="L587" s="12">
        <v>0.24390000000000001</v>
      </c>
      <c r="M587" s="7">
        <v>2.2203731800000002</v>
      </c>
      <c r="N587" s="31">
        <v>1.95</v>
      </c>
      <c r="O587" s="14">
        <f>IFERROR(VLOOKUP($C587,'site totals'!$J$2:$K$607,2,FALSE),1)</f>
        <v>28262.759600000001</v>
      </c>
      <c r="P587" s="32" t="s">
        <v>22</v>
      </c>
      <c r="Q587" s="12">
        <v>0.1217692529</v>
      </c>
      <c r="R587" s="29">
        <v>0.19</v>
      </c>
      <c r="S587" s="2">
        <f>IF($A587="site","",MIN(VLOOKUP($P587,margin_ranges!$A$5:$D$10,4,FALSE)/100,$Q587))</f>
        <v>0.1217692529</v>
      </c>
      <c r="T587" s="6">
        <f>IF(A587="placement",$J587*MIN($Q587,$S587),"")</f>
        <v>429.35838572540001</v>
      </c>
      <c r="U587" s="6">
        <f>IF($A587="placement",T587,SUMIF($C$10:$C$6209,$C587,$T$10:$T$6209))</f>
        <v>429.35838572540001</v>
      </c>
      <c r="V587" s="34">
        <f t="shared" si="29"/>
        <v>8.4235490246913569E-2</v>
      </c>
      <c r="W587" s="24"/>
      <c r="X587" s="2" t="str">
        <f>IFERROR(MIN(VLOOKUP($W587,margin_ranges!$A$5:$D$10,4,FALSE),$Q587*100)/100,"")</f>
        <v/>
      </c>
      <c r="Y587" s="6">
        <f t="shared" si="27"/>
        <v>429.35838572540001</v>
      </c>
      <c r="Z587" s="6">
        <f>IF($A587="placement",Y587,SUMIF($C$10:$C$6209,$C587,$Y$10:$Y$6209))</f>
        <v>429.35838572540001</v>
      </c>
      <c r="AA587" s="29">
        <f t="shared" si="28"/>
        <v>8.4235490246913569E-2</v>
      </c>
    </row>
    <row r="588" spans="1:27" hidden="1" x14ac:dyDescent="0.3">
      <c r="A588" s="8" t="s">
        <v>17</v>
      </c>
      <c r="B588" s="8" t="s">
        <v>4697</v>
      </c>
      <c r="C588" s="8" t="s">
        <v>4698</v>
      </c>
      <c r="D588" s="8" t="s">
        <v>4709</v>
      </c>
      <c r="E588" s="8" t="s">
        <v>4710</v>
      </c>
      <c r="F588" s="29">
        <v>0.18706391776117501</v>
      </c>
      <c r="G588" s="29">
        <v>1</v>
      </c>
      <c r="H588" s="30">
        <v>511.80869999999999</v>
      </c>
      <c r="I588" s="30">
        <v>101.45910000000001</v>
      </c>
      <c r="J588" s="14">
        <v>7301</v>
      </c>
      <c r="K588" s="14">
        <v>1302</v>
      </c>
      <c r="L588" s="12">
        <v>0.19819999999999999</v>
      </c>
      <c r="M588" s="7">
        <v>2.3987125699999998</v>
      </c>
      <c r="N588" s="31">
        <v>1.95</v>
      </c>
      <c r="O588" s="14">
        <f>IFERROR(VLOOKUP($C588,'site totals'!$J$2:$K$607,2,FALSE),1)</f>
        <v>28262.759600000001</v>
      </c>
      <c r="P588" s="32" t="s">
        <v>22</v>
      </c>
      <c r="Q588" s="12">
        <v>0.18706391780000001</v>
      </c>
      <c r="R588" s="29">
        <v>0.21</v>
      </c>
      <c r="S588" s="2">
        <f>IF($A588="site","",MIN(VLOOKUP($P588,margin_ranges!$A$5:$D$10,4,FALSE)/100,$Q588))</f>
        <v>0.18706391780000001</v>
      </c>
      <c r="T588" s="6">
        <f>IF(A588="placement",$J588*MIN($Q588,$S588),"")</f>
        <v>1365.7536638578001</v>
      </c>
      <c r="U588" s="6">
        <f>IF($A588="placement",T588,SUMIF($C$10:$C$6209,$C588,$T$10:$T$6209))</f>
        <v>1365.7536638578001</v>
      </c>
      <c r="V588" s="34">
        <f t="shared" si="29"/>
        <v>2.9033015443037824E-2</v>
      </c>
      <c r="W588" s="24"/>
      <c r="X588" s="2" t="str">
        <f>IFERROR(MIN(VLOOKUP($W588,margin_ranges!$A$5:$D$10,4,FALSE),$Q588*100)/100,"")</f>
        <v/>
      </c>
      <c r="Y588" s="6">
        <f t="shared" si="27"/>
        <v>1365.7536638578001</v>
      </c>
      <c r="Z588" s="6">
        <f>IF($A588="placement",Y588,SUMIF($C$10:$C$6209,$C588,$Y$10:$Y$6209))</f>
        <v>1365.7536638578001</v>
      </c>
      <c r="AA588" s="29">
        <f t="shared" si="28"/>
        <v>2.9033015443037824E-2</v>
      </c>
    </row>
    <row r="589" spans="1:27" hidden="1" x14ac:dyDescent="0.3">
      <c r="A589" s="8" t="s">
        <v>17</v>
      </c>
      <c r="B589" s="8" t="s">
        <v>4697</v>
      </c>
      <c r="C589" s="8" t="s">
        <v>4698</v>
      </c>
      <c r="D589" s="8" t="s">
        <v>4701</v>
      </c>
      <c r="E589" s="8" t="s">
        <v>4702</v>
      </c>
      <c r="F589" s="29">
        <v>0.27325982382315001</v>
      </c>
      <c r="G589" s="29">
        <v>1</v>
      </c>
      <c r="H589" s="30">
        <v>637.36530000000005</v>
      </c>
      <c r="I589" s="30">
        <v>124.80110000000001</v>
      </c>
      <c r="J589" s="14">
        <v>9788</v>
      </c>
      <c r="K589" s="14">
        <v>2622</v>
      </c>
      <c r="L589" s="12">
        <v>0.1958</v>
      </c>
      <c r="M589" s="7">
        <v>2.6144144300000001</v>
      </c>
      <c r="N589" s="31">
        <v>1.9</v>
      </c>
      <c r="O589" s="14">
        <f>IFERROR(VLOOKUP($C589,'site totals'!$J$2:$K$607,2,FALSE),1)</f>
        <v>28262.759600000001</v>
      </c>
      <c r="P589" s="32" t="s">
        <v>22</v>
      </c>
      <c r="Q589" s="12">
        <v>0.27325982380000002</v>
      </c>
      <c r="R589" s="29">
        <v>0.32</v>
      </c>
      <c r="S589" s="2">
        <f>IF($A589="site","",MIN(VLOOKUP($P589,margin_ranges!$A$5:$D$10,4,FALSE)/100,$Q589))</f>
        <v>0.27325982380000002</v>
      </c>
      <c r="T589" s="6">
        <f>IF(A589="placement",$J589*MIN($Q589,$S589),"")</f>
        <v>2674.6671553544002</v>
      </c>
      <c r="U589" s="6">
        <f>IF($A589="placement",T589,SUMIF($C$10:$C$6209,$C589,$T$10:$T$6209))</f>
        <v>2674.6671553544002</v>
      </c>
      <c r="V589" s="34">
        <f t="shared" si="29"/>
        <v>6.8735553235294233E-2</v>
      </c>
      <c r="W589" s="24"/>
      <c r="X589" s="2" t="str">
        <f>IFERROR(MIN(VLOOKUP($W589,margin_ranges!$A$5:$D$10,4,FALSE),$Q589*100)/100,"")</f>
        <v/>
      </c>
      <c r="Y589" s="6">
        <f t="shared" si="27"/>
        <v>2674.6671553544002</v>
      </c>
      <c r="Z589" s="6">
        <f>IF($A589="placement",Y589,SUMIF($C$10:$C$6209,$C589,$Y$10:$Y$6209))</f>
        <v>2674.6671553544002</v>
      </c>
      <c r="AA589" s="29">
        <f t="shared" si="28"/>
        <v>6.8735553235294233E-2</v>
      </c>
    </row>
    <row r="590" spans="1:27" hidden="1" x14ac:dyDescent="0.3">
      <c r="A590" s="8" t="s">
        <v>17</v>
      </c>
      <c r="B590" s="8" t="s">
        <v>4697</v>
      </c>
      <c r="C590" s="8" t="s">
        <v>4698</v>
      </c>
      <c r="D590" s="8" t="s">
        <v>4721</v>
      </c>
      <c r="E590" s="8" t="s">
        <v>4722</v>
      </c>
      <c r="F590" s="29">
        <v>9.9009134673709101E-2</v>
      </c>
      <c r="G590" s="29">
        <v>1</v>
      </c>
      <c r="H590" s="30">
        <v>539.93200000000002</v>
      </c>
      <c r="I590" s="30">
        <v>169.34909999999999</v>
      </c>
      <c r="J590" s="14">
        <v>10996</v>
      </c>
      <c r="K590" s="14">
        <v>1089</v>
      </c>
      <c r="L590" s="12">
        <v>0.31359999999999999</v>
      </c>
      <c r="M590" s="7">
        <v>2.1642838700000002</v>
      </c>
      <c r="N590" s="31">
        <v>1.95</v>
      </c>
      <c r="O590" s="14">
        <f>IFERROR(VLOOKUP($C590,'site totals'!$J$2:$K$607,2,FALSE),1)</f>
        <v>28262.759600000001</v>
      </c>
      <c r="P590" s="32" t="s">
        <v>22</v>
      </c>
      <c r="Q590" s="12">
        <v>9.9009134700000001E-2</v>
      </c>
      <c r="R590" s="29">
        <v>0.15</v>
      </c>
      <c r="S590" s="2">
        <f>IF($A590="site","",MIN(VLOOKUP($P590,margin_ranges!$A$5:$D$10,4,FALSE)/100,$Q590))</f>
        <v>9.9009134700000001E-2</v>
      </c>
      <c r="T590" s="6">
        <f>IF(A590="placement",$J590*MIN($Q590,$S590),"")</f>
        <v>1088.7044451612001</v>
      </c>
      <c r="U590" s="6">
        <f>IF($A590="placement",T590,SUMIF($C$10:$C$6209,$C590,$T$10:$T$6209))</f>
        <v>1088.7044451612001</v>
      </c>
      <c r="V590" s="34">
        <f t="shared" si="29"/>
        <v>5.9989253294117528E-2</v>
      </c>
      <c r="W590" s="24"/>
      <c r="X590" s="2" t="str">
        <f>IFERROR(MIN(VLOOKUP($W590,margin_ranges!$A$5:$D$10,4,FALSE),$Q590*100)/100,"")</f>
        <v/>
      </c>
      <c r="Y590" s="6">
        <f t="shared" si="27"/>
        <v>1088.7044451612001</v>
      </c>
      <c r="Z590" s="6">
        <f>IF($A590="placement",Y590,SUMIF($C$10:$C$6209,$C590,$Y$10:$Y$6209))</f>
        <v>1088.7044451612001</v>
      </c>
      <c r="AA590" s="29">
        <f t="shared" si="28"/>
        <v>5.9989253294117528E-2</v>
      </c>
    </row>
    <row r="591" spans="1:27" hidden="1" x14ac:dyDescent="0.3">
      <c r="A591" s="8" t="s">
        <v>17</v>
      </c>
      <c r="B591" s="8" t="s">
        <v>4697</v>
      </c>
      <c r="C591" s="8" t="s">
        <v>4698</v>
      </c>
      <c r="D591" s="8" t="s">
        <v>4725</v>
      </c>
      <c r="E591" s="8" t="s">
        <v>4726</v>
      </c>
      <c r="F591" s="29">
        <v>0.16526019110720699</v>
      </c>
      <c r="G591" s="29">
        <v>1</v>
      </c>
      <c r="H591" s="30">
        <v>1014.6327</v>
      </c>
      <c r="I591" s="30">
        <v>295.33269999999999</v>
      </c>
      <c r="J591" s="14">
        <v>20167</v>
      </c>
      <c r="K591" s="14">
        <v>3325</v>
      </c>
      <c r="L591" s="12">
        <v>0.29110000000000003</v>
      </c>
      <c r="M591" s="7">
        <v>2.2761583700000001</v>
      </c>
      <c r="N591" s="31">
        <v>1.9</v>
      </c>
      <c r="O591" s="14">
        <f>IFERROR(VLOOKUP($C591,'site totals'!$J$2:$K$607,2,FALSE),1)</f>
        <v>28262.759600000001</v>
      </c>
      <c r="P591" s="32" t="s">
        <v>22</v>
      </c>
      <c r="Q591" s="12">
        <v>0.16526019110000001</v>
      </c>
      <c r="R591" s="29">
        <v>0.2</v>
      </c>
      <c r="S591" s="2">
        <f>IF($A591="site","",MIN(VLOOKUP($P591,margin_ranges!$A$5:$D$10,4,FALSE)/100,$Q591))</f>
        <v>0.16526019110000001</v>
      </c>
      <c r="T591" s="6">
        <f>IF(A591="placement",$J591*MIN($Q591,$S591),"")</f>
        <v>3332.8022739137</v>
      </c>
      <c r="U591" s="6">
        <f>IF($A591="placement",T591,SUMIF($C$10:$C$6209,$C591,$T$10:$T$6209))</f>
        <v>3332.8022739137</v>
      </c>
      <c r="V591" s="34">
        <f t="shared" si="29"/>
        <v>4.3424761124999822E-2</v>
      </c>
      <c r="W591" s="24"/>
      <c r="X591" s="2" t="str">
        <f>IFERROR(MIN(VLOOKUP($W591,margin_ranges!$A$5:$D$10,4,FALSE),$Q591*100)/100,"")</f>
        <v/>
      </c>
      <c r="Y591" s="6">
        <f t="shared" si="27"/>
        <v>3332.8022739137</v>
      </c>
      <c r="Z591" s="6">
        <f>IF($A591="placement",Y591,SUMIF($C$10:$C$6209,$C591,$Y$10:$Y$6209))</f>
        <v>3332.8022739137</v>
      </c>
      <c r="AA591" s="29">
        <f t="shared" si="28"/>
        <v>4.3424761124999822E-2</v>
      </c>
    </row>
    <row r="592" spans="1:27" x14ac:dyDescent="0.3">
      <c r="A592" s="16" t="s">
        <v>33</v>
      </c>
      <c r="B592" s="16" t="s">
        <v>4697</v>
      </c>
      <c r="C592" s="16" t="s">
        <v>4698</v>
      </c>
      <c r="D592" s="8" t="s">
        <v>34</v>
      </c>
      <c r="E592" s="16"/>
      <c r="F592" s="17">
        <v>0.18499805203452199</v>
      </c>
      <c r="G592" s="17">
        <v>0.99482687999999997</v>
      </c>
      <c r="H592" s="36">
        <v>3765.3807000000002</v>
      </c>
      <c r="I592" s="36">
        <v>890.11170000000004</v>
      </c>
      <c r="J592" s="22">
        <v>60563</v>
      </c>
      <c r="K592" s="22">
        <v>10826</v>
      </c>
      <c r="L592" s="18">
        <v>0.2364</v>
      </c>
      <c r="M592" s="19">
        <v>2.2679945799999999</v>
      </c>
      <c r="N592" s="20">
        <v>1.84842</v>
      </c>
      <c r="O592" s="22">
        <f>IFERROR(VLOOKUP($C592,'site totals'!$J$2:$K$607,2,FALSE),1)</f>
        <v>28262.759600000001</v>
      </c>
      <c r="P592" s="21"/>
      <c r="Q592" s="18">
        <v>0.184998052</v>
      </c>
      <c r="R592" s="17">
        <v>0.22470000000000001</v>
      </c>
      <c r="S592" s="18" t="str">
        <f>IF($A592="site","",MIN(VLOOKUP($P592,margin_ranges!$A$5:$D$10,4,FALSE)/100,$Q592))</f>
        <v/>
      </c>
      <c r="T592" s="22" t="str">
        <f>IF(A592="placement",$J592*MIN($Q592,$S592),"")</f>
        <v/>
      </c>
      <c r="U592" s="22">
        <f>IF($A592="placement",T592,SUMIF($C$10:$C$6209,$C592,$T$10:$T$6209))</f>
        <v>11116.639411402301</v>
      </c>
      <c r="V592" s="37">
        <f t="shared" si="29"/>
        <v>5.3069823176130626E-2</v>
      </c>
      <c r="W592" s="38"/>
      <c r="X592" s="18" t="str">
        <f>IFERROR(MIN(VLOOKUP($W592,margin_ranges!$A$5:$D$10,4,FALSE),$Q592*100)/100,"")</f>
        <v/>
      </c>
      <c r="Y592" s="6" t="str">
        <f t="shared" si="27"/>
        <v/>
      </c>
      <c r="Z592" s="6">
        <f>IF($A592="placement",Y592,SUMIF($C$10:$C$6209,$C592,$Y$10:$Y$6209))</f>
        <v>11116.639411402301</v>
      </c>
      <c r="AA592" s="17">
        <f t="shared" si="28"/>
        <v>5.3069823176130626E-2</v>
      </c>
    </row>
    <row r="593" spans="1:27" hidden="1" x14ac:dyDescent="0.3">
      <c r="A593" s="8" t="s">
        <v>17</v>
      </c>
      <c r="B593" s="8" t="s">
        <v>4161</v>
      </c>
      <c r="C593" s="8" t="s">
        <v>4162</v>
      </c>
      <c r="D593" s="8" t="s">
        <v>4438</v>
      </c>
      <c r="E593" s="8" t="s">
        <v>4439</v>
      </c>
      <c r="F593" s="29">
        <v>0.249999999999999</v>
      </c>
      <c r="G593" s="29">
        <v>1</v>
      </c>
      <c r="H593" s="30">
        <v>76.234399999999994</v>
      </c>
      <c r="I593" s="30">
        <v>35.7637</v>
      </c>
      <c r="J593" s="14">
        <v>191</v>
      </c>
      <c r="K593" s="14">
        <v>46</v>
      </c>
      <c r="L593" s="12">
        <v>0.46910000000000002</v>
      </c>
      <c r="M593" s="7">
        <v>0.17781530000000001</v>
      </c>
      <c r="N593" s="31">
        <v>0.1</v>
      </c>
      <c r="O593" s="14">
        <f>IFERROR(VLOOKUP($C593,'site totals'!$J$2:$K$607,2,FALSE),1)</f>
        <v>26730.570800000001</v>
      </c>
      <c r="P593" s="32" t="s">
        <v>161</v>
      </c>
      <c r="Q593" s="12">
        <v>0.4376187091</v>
      </c>
      <c r="R593" s="29">
        <v>0.25</v>
      </c>
      <c r="S593" s="2">
        <f>IF($A593="site","",MIN(VLOOKUP($P593,margin_ranges!$A$5:$D$10,4,FALSE)/100,$Q593))</f>
        <v>0.43</v>
      </c>
      <c r="T593" s="6">
        <f>IF(A593="placement",$J593*MIN($Q593,$S593),"")</f>
        <v>82.13</v>
      </c>
      <c r="U593" s="6">
        <f>IF($A593="placement",T593,SUMIF($C$10:$C$6209,$C593,$T$10:$T$6209))</f>
        <v>82.13</v>
      </c>
      <c r="V593" s="34">
        <f t="shared" si="29"/>
        <v>-0.24</v>
      </c>
      <c r="W593" s="24"/>
      <c r="X593" s="2" t="str">
        <f>IFERROR(MIN(VLOOKUP($W593,margin_ranges!$A$5:$D$10,4,FALSE),$Q593*100)/100,"")</f>
        <v/>
      </c>
      <c r="Y593" s="6">
        <f t="shared" si="27"/>
        <v>82.13</v>
      </c>
      <c r="Z593" s="6">
        <f>IF($A593="placement",Y593,SUMIF($C$10:$C$6209,$C593,$Y$10:$Y$6209))</f>
        <v>82.13</v>
      </c>
      <c r="AA593" s="29">
        <f t="shared" si="28"/>
        <v>-0.24</v>
      </c>
    </row>
    <row r="594" spans="1:27" hidden="1" x14ac:dyDescent="0.3">
      <c r="A594" s="8" t="s">
        <v>17</v>
      </c>
      <c r="B594" s="8" t="s">
        <v>4161</v>
      </c>
      <c r="C594" s="8" t="s">
        <v>4162</v>
      </c>
      <c r="D594" s="8" t="s">
        <v>4466</v>
      </c>
      <c r="E594" s="8" t="s">
        <v>4467</v>
      </c>
      <c r="F594" s="29">
        <v>0.3</v>
      </c>
      <c r="G594" s="29">
        <v>1</v>
      </c>
      <c r="H594" s="30">
        <v>106.20650000000001</v>
      </c>
      <c r="I594" s="30">
        <v>19.406400000000001</v>
      </c>
      <c r="J594" s="14">
        <v>1223</v>
      </c>
      <c r="K594" s="14">
        <v>367</v>
      </c>
      <c r="L594" s="12">
        <v>0.1827</v>
      </c>
      <c r="M594" s="7">
        <v>2.10144245</v>
      </c>
      <c r="N594" s="31">
        <v>1.28</v>
      </c>
      <c r="O594" s="14">
        <f>IFERROR(VLOOKUP($C594,'site totals'!$J$2:$K$607,2,FALSE),1)</f>
        <v>26730.570800000001</v>
      </c>
      <c r="P594" s="32" t="s">
        <v>161</v>
      </c>
      <c r="Q594" s="12">
        <v>0.39089457420000001</v>
      </c>
      <c r="R594" s="29">
        <v>0.3</v>
      </c>
      <c r="S594" s="2">
        <f>IF($A594="site","",MIN(VLOOKUP($P594,margin_ranges!$A$5:$D$10,4,FALSE)/100,$Q594))</f>
        <v>0.39089457420000001</v>
      </c>
      <c r="T594" s="6">
        <f>IF(A594="placement",$J594*MIN($Q594,$S594),"")</f>
        <v>478.06406424660003</v>
      </c>
      <c r="U594" s="6">
        <f>IF($A594="placement",T594,SUMIF($C$10:$C$6209,$C594,$T$10:$T$6209))</f>
        <v>478.06406424660003</v>
      </c>
      <c r="V594" s="34">
        <f t="shared" si="29"/>
        <v>-0.12984939171428567</v>
      </c>
      <c r="W594" s="24"/>
      <c r="X594" s="2" t="str">
        <f>IFERROR(MIN(VLOOKUP($W594,margin_ranges!$A$5:$D$10,4,FALSE),$Q594*100)/100,"")</f>
        <v/>
      </c>
      <c r="Y594" s="6">
        <f t="shared" si="27"/>
        <v>478.06406424660003</v>
      </c>
      <c r="Z594" s="6">
        <f>IF($A594="placement",Y594,SUMIF($C$10:$C$6209,$C594,$Y$10:$Y$6209))</f>
        <v>478.06406424660003</v>
      </c>
      <c r="AA594" s="29">
        <f t="shared" si="28"/>
        <v>-0.12984939171428567</v>
      </c>
    </row>
    <row r="595" spans="1:27" hidden="1" x14ac:dyDescent="0.3">
      <c r="A595" s="8" t="s">
        <v>17</v>
      </c>
      <c r="B595" s="8" t="s">
        <v>4161</v>
      </c>
      <c r="C595" s="8" t="s">
        <v>4162</v>
      </c>
      <c r="D595" s="8" t="s">
        <v>4479</v>
      </c>
      <c r="E595" s="8" t="s">
        <v>4480</v>
      </c>
      <c r="F595" s="29">
        <v>0.26</v>
      </c>
      <c r="G595" s="29">
        <v>1</v>
      </c>
      <c r="H595" s="30">
        <v>521.22590000000002</v>
      </c>
      <c r="I595" s="30">
        <v>106.2244</v>
      </c>
      <c r="J595" s="14">
        <v>9372</v>
      </c>
      <c r="K595" s="14">
        <v>2437</v>
      </c>
      <c r="L595" s="12">
        <v>0.20380000000000001</v>
      </c>
      <c r="M595" s="7">
        <v>2.9408907399999999</v>
      </c>
      <c r="N595" s="31">
        <v>1.9</v>
      </c>
      <c r="O595" s="14">
        <f>IFERROR(VLOOKUP($C595,'site totals'!$J$2:$K$607,2,FALSE),1)</f>
        <v>26730.570800000001</v>
      </c>
      <c r="P595" s="32" t="s">
        <v>161</v>
      </c>
      <c r="Q595" s="12">
        <v>0.35393723659999998</v>
      </c>
      <c r="R595" s="29">
        <v>0.26</v>
      </c>
      <c r="S595" s="2">
        <f>IF($A595="site","",MIN(VLOOKUP($P595,margin_ranges!$A$5:$D$10,4,FALSE)/100,$Q595))</f>
        <v>0.35393723659999998</v>
      </c>
      <c r="T595" s="6">
        <f>IF(A595="placement",$J595*MIN($Q595,$S595),"")</f>
        <v>3317.0997814151997</v>
      </c>
      <c r="U595" s="6">
        <f>IF($A595="placement",T595,SUMIF($C$10:$C$6209,$C595,$T$10:$T$6209))</f>
        <v>3317.0997814151997</v>
      </c>
      <c r="V595" s="34">
        <f t="shared" si="29"/>
        <v>-0.12694221162162156</v>
      </c>
      <c r="W595" s="24"/>
      <c r="X595" s="2" t="str">
        <f>IFERROR(MIN(VLOOKUP($W595,margin_ranges!$A$5:$D$10,4,FALSE),$Q595*100)/100,"")</f>
        <v/>
      </c>
      <c r="Y595" s="6">
        <f t="shared" si="27"/>
        <v>3317.0997814151997</v>
      </c>
      <c r="Z595" s="6">
        <f>IF($A595="placement",Y595,SUMIF($C$10:$C$6209,$C595,$Y$10:$Y$6209))</f>
        <v>3317.0997814151997</v>
      </c>
      <c r="AA595" s="17">
        <f t="shared" si="28"/>
        <v>-0.12694221162162156</v>
      </c>
    </row>
    <row r="596" spans="1:27" hidden="1" x14ac:dyDescent="0.3">
      <c r="A596" s="8" t="s">
        <v>17</v>
      </c>
      <c r="B596" s="8" t="s">
        <v>4161</v>
      </c>
      <c r="C596" s="8" t="s">
        <v>4162</v>
      </c>
      <c r="D596" s="8" t="s">
        <v>11937</v>
      </c>
      <c r="E596" s="8" t="s">
        <v>11938</v>
      </c>
      <c r="F596" s="29">
        <v>0.2</v>
      </c>
      <c r="G596" s="29">
        <v>1</v>
      </c>
      <c r="H596" s="30">
        <v>83.664599999999993</v>
      </c>
      <c r="I596" s="30">
        <v>10.3354</v>
      </c>
      <c r="J596" s="14">
        <v>90</v>
      </c>
      <c r="K596" s="14">
        <v>18</v>
      </c>
      <c r="L596" s="12">
        <v>0.1235</v>
      </c>
      <c r="M596" s="7">
        <v>0.28982626</v>
      </c>
      <c r="N596" s="31">
        <v>0.1</v>
      </c>
      <c r="O596" s="14">
        <f>IFERROR(VLOOKUP($C596,'site totals'!$J$2:$K$607,2,FALSE),1)</f>
        <v>26730.570800000001</v>
      </c>
      <c r="P596" s="32" t="s">
        <v>91</v>
      </c>
      <c r="Q596" s="12">
        <v>0.65496569829999995</v>
      </c>
      <c r="R596" s="29">
        <v>0.2</v>
      </c>
      <c r="S596" s="2">
        <f>IF($A596="site","",MIN(VLOOKUP($P596,margin_ranges!$A$5:$D$10,4,FALSE)/100,$Q596))</f>
        <v>0.29749999999999999</v>
      </c>
      <c r="T596" s="6">
        <f>IF(A596="placement",$J596*MIN($Q596,$S596),"")</f>
        <v>26.774999999999999</v>
      </c>
      <c r="U596" s="6">
        <f>IF($A596="placement",T596,SUMIF($C$10:$C$6209,$C596,$T$10:$T$6209))</f>
        <v>26.774999999999999</v>
      </c>
      <c r="V596" s="34">
        <f t="shared" si="29"/>
        <v>-0.12187499999999996</v>
      </c>
      <c r="W596" s="24"/>
      <c r="X596" s="2" t="str">
        <f>IFERROR(MIN(VLOOKUP($W596,margin_ranges!$A$5:$D$10,4,FALSE),$Q596*100)/100,"")</f>
        <v/>
      </c>
      <c r="Y596" s="6">
        <f t="shared" si="27"/>
        <v>26.774999999999999</v>
      </c>
      <c r="Z596" s="6">
        <f>IF($A596="placement",Y596,SUMIF($C$10:$C$6209,$C596,$Y$10:$Y$6209))</f>
        <v>26.774999999999999</v>
      </c>
      <c r="AA596" s="29">
        <f t="shared" si="28"/>
        <v>-0.12187499999999996</v>
      </c>
    </row>
    <row r="597" spans="1:27" hidden="1" x14ac:dyDescent="0.3">
      <c r="A597" s="8" t="s">
        <v>17</v>
      </c>
      <c r="B597" s="8" t="s">
        <v>4161</v>
      </c>
      <c r="C597" s="8" t="s">
        <v>4162</v>
      </c>
      <c r="D597" s="8" t="s">
        <v>4358</v>
      </c>
      <c r="E597" s="8" t="s">
        <v>4359</v>
      </c>
      <c r="F597" s="29">
        <v>0.109999999999999</v>
      </c>
      <c r="G597" s="29">
        <v>1</v>
      </c>
      <c r="H597" s="30">
        <v>271.51310000000001</v>
      </c>
      <c r="I597" s="30">
        <v>1.7538</v>
      </c>
      <c r="J597" s="14">
        <v>23</v>
      </c>
      <c r="K597" s="14">
        <v>4</v>
      </c>
      <c r="L597" s="12">
        <v>6.4999999999999997E-3</v>
      </c>
      <c r="M597" s="7">
        <v>0.42974789000000002</v>
      </c>
      <c r="N597" s="31">
        <v>0.35</v>
      </c>
      <c r="O597" s="14">
        <f>IFERROR(VLOOKUP($C597,'site totals'!$J$2:$K$607,2,FALSE),1)</f>
        <v>26730.570800000001</v>
      </c>
      <c r="P597" s="32" t="s">
        <v>22</v>
      </c>
      <c r="Q597" s="12">
        <v>0.18556901319999999</v>
      </c>
      <c r="R597" s="29">
        <v>0.11</v>
      </c>
      <c r="S597" s="2">
        <f>IF($A597="site","",MIN(VLOOKUP($P597,margin_ranges!$A$5:$D$10,4,FALSE)/100,$Q597))</f>
        <v>0.18556901319999999</v>
      </c>
      <c r="T597" s="6">
        <f>IF(A597="placement",$J597*MIN($Q597,$S597),"")</f>
        <v>4.2680873035999998</v>
      </c>
      <c r="U597" s="6">
        <f>IF($A597="placement",T597,SUMIF($C$10:$C$6209,$C597,$T$10:$T$6209))</f>
        <v>4.2680873035999998</v>
      </c>
      <c r="V597" s="34">
        <f t="shared" si="29"/>
        <v>-8.4909003595505461E-2</v>
      </c>
      <c r="W597" s="24"/>
      <c r="X597" s="2" t="str">
        <f>IFERROR(MIN(VLOOKUP($W597,margin_ranges!$A$5:$D$10,4,FALSE),$Q597*100)/100,"")</f>
        <v/>
      </c>
      <c r="Y597" s="6">
        <f t="shared" si="27"/>
        <v>4.2680873035999998</v>
      </c>
      <c r="Z597" s="6">
        <f>IF($A597="placement",Y597,SUMIF($C$10:$C$6209,$C597,$Y$10:$Y$6209))</f>
        <v>4.2680873035999998</v>
      </c>
      <c r="AA597" s="29">
        <f t="shared" si="28"/>
        <v>-8.4909003595505461E-2</v>
      </c>
    </row>
    <row r="598" spans="1:27" hidden="1" x14ac:dyDescent="0.3">
      <c r="A598" s="8" t="s">
        <v>17</v>
      </c>
      <c r="B598" s="8" t="s">
        <v>4161</v>
      </c>
      <c r="C598" s="8" t="s">
        <v>4162</v>
      </c>
      <c r="D598" s="8" t="s">
        <v>4442</v>
      </c>
      <c r="E598" s="8" t="s">
        <v>4443</v>
      </c>
      <c r="F598" s="29">
        <v>0.3</v>
      </c>
      <c r="G598" s="29">
        <v>1</v>
      </c>
      <c r="H598" s="30">
        <v>227.19130000000001</v>
      </c>
      <c r="I598" s="30">
        <v>21.015499999999999</v>
      </c>
      <c r="J598" s="14">
        <v>1213</v>
      </c>
      <c r="K598" s="14">
        <v>353</v>
      </c>
      <c r="L598" s="12">
        <v>9.2499999999999999E-2</v>
      </c>
      <c r="M598" s="7">
        <v>1.9238864499999999</v>
      </c>
      <c r="N598" s="31">
        <v>1.25</v>
      </c>
      <c r="O598" s="14">
        <f>IFERROR(VLOOKUP($C598,'site totals'!$J$2:$K$607,2,FALSE),1)</f>
        <v>26730.570800000001</v>
      </c>
      <c r="P598" s="32" t="s">
        <v>161</v>
      </c>
      <c r="Q598" s="12">
        <v>0.35027350540000002</v>
      </c>
      <c r="R598" s="29">
        <v>0.3</v>
      </c>
      <c r="S598" s="2">
        <f>IF($A598="site","",MIN(VLOOKUP($P598,margin_ranges!$A$5:$D$10,4,FALSE)/100,$Q598))</f>
        <v>0.35027350540000002</v>
      </c>
      <c r="T598" s="6">
        <f>IF(A598="placement",$J598*MIN($Q598,$S598),"")</f>
        <v>424.8817620502</v>
      </c>
      <c r="U598" s="6">
        <f>IF($A598="placement",T598,SUMIF($C$10:$C$6209,$C598,$T$10:$T$6209))</f>
        <v>424.8817620502</v>
      </c>
      <c r="V598" s="34">
        <f t="shared" si="29"/>
        <v>-7.1819293428571296E-2</v>
      </c>
      <c r="W598" s="24"/>
      <c r="X598" s="2" t="str">
        <f>IFERROR(MIN(VLOOKUP($W598,margin_ranges!$A$5:$D$10,4,FALSE),$Q598*100)/100,"")</f>
        <v/>
      </c>
      <c r="Y598" s="6">
        <f t="shared" si="27"/>
        <v>424.8817620502</v>
      </c>
      <c r="Z598" s="6">
        <f>IF($A598="placement",Y598,SUMIF($C$10:$C$6209,$C598,$Y$10:$Y$6209))</f>
        <v>424.8817620502</v>
      </c>
      <c r="AA598" s="29">
        <f t="shared" si="28"/>
        <v>-7.1819293428571296E-2</v>
      </c>
    </row>
    <row r="599" spans="1:27" hidden="1" x14ac:dyDescent="0.3">
      <c r="A599" s="8" t="s">
        <v>17</v>
      </c>
      <c r="B599" s="8" t="s">
        <v>4161</v>
      </c>
      <c r="C599" s="8" t="s">
        <v>4162</v>
      </c>
      <c r="D599" s="8" t="s">
        <v>4261</v>
      </c>
      <c r="E599" s="8" t="s">
        <v>4262</v>
      </c>
      <c r="F599" s="29">
        <v>0.25</v>
      </c>
      <c r="G599" s="29">
        <v>0</v>
      </c>
      <c r="H599" s="30">
        <v>25.4314</v>
      </c>
      <c r="I599" s="30">
        <v>6.8455000000000004</v>
      </c>
      <c r="J599" s="14">
        <v>329</v>
      </c>
      <c r="K599" s="14">
        <v>101</v>
      </c>
      <c r="L599" s="12">
        <v>0.26919999999999999</v>
      </c>
      <c r="M599" s="7">
        <v>1.60080449</v>
      </c>
      <c r="N599" s="31">
        <v>1.1000000000000001</v>
      </c>
      <c r="O599" s="14">
        <f>IFERROR(VLOOKUP($C599,'site totals'!$J$2:$K$607,2,FALSE),1)</f>
        <v>26730.570800000001</v>
      </c>
      <c r="P599" s="32" t="s">
        <v>91</v>
      </c>
      <c r="Q599" s="12">
        <v>0.312845506</v>
      </c>
      <c r="R599" s="29">
        <v>0.25</v>
      </c>
      <c r="S599" s="2">
        <f>IF($A599="site","",MIN(VLOOKUP($P599,margin_ranges!$A$5:$D$10,4,FALSE)/100,$Q599))</f>
        <v>0.29749999999999999</v>
      </c>
      <c r="T599" s="6">
        <f>IF(A599="placement",$J599*MIN($Q599,$S599),"")</f>
        <v>97.877499999999998</v>
      </c>
      <c r="U599" s="6">
        <f>IF($A599="placement",T599,SUMIF($C$10:$C$6209,$C599,$T$10:$T$6209))</f>
        <v>97.877499999999998</v>
      </c>
      <c r="V599" s="34">
        <f t="shared" si="29"/>
        <v>-6.3333333333333353E-2</v>
      </c>
      <c r="W599" s="24"/>
      <c r="X599" s="2" t="str">
        <f>IFERROR(MIN(VLOOKUP($W599,margin_ranges!$A$5:$D$10,4,FALSE),$Q599*100)/100,"")</f>
        <v/>
      </c>
      <c r="Y599" s="6">
        <f t="shared" si="27"/>
        <v>97.877499999999998</v>
      </c>
      <c r="Z599" s="6">
        <f>IF($A599="placement",Y599,SUMIF($C$10:$C$6209,$C599,$Y$10:$Y$6209))</f>
        <v>97.877499999999998</v>
      </c>
      <c r="AA599" s="29">
        <f t="shared" si="28"/>
        <v>-6.3333333333333353E-2</v>
      </c>
    </row>
    <row r="600" spans="1:27" hidden="1" x14ac:dyDescent="0.3">
      <c r="A600" s="8" t="s">
        <v>17</v>
      </c>
      <c r="B600" s="8" t="s">
        <v>4161</v>
      </c>
      <c r="C600" s="8" t="s">
        <v>4162</v>
      </c>
      <c r="D600" s="8" t="s">
        <v>11951</v>
      </c>
      <c r="E600" s="8" t="s">
        <v>11952</v>
      </c>
      <c r="F600" s="29">
        <v>0.249999999999999</v>
      </c>
      <c r="G600" s="29">
        <v>0</v>
      </c>
      <c r="H600" s="30">
        <v>1.7301</v>
      </c>
      <c r="I600" s="30">
        <v>0.37969999999999998</v>
      </c>
      <c r="J600" s="14">
        <v>10</v>
      </c>
      <c r="K600" s="14">
        <v>3</v>
      </c>
      <c r="L600" s="12">
        <v>0.2195</v>
      </c>
      <c r="M600" s="7">
        <v>0.92018434999999998</v>
      </c>
      <c r="N600" s="31">
        <v>0.59</v>
      </c>
      <c r="O600" s="14">
        <f>IFERROR(VLOOKUP($C600,'site totals'!$J$2:$K$607,2,FALSE),1)</f>
        <v>26730.570800000001</v>
      </c>
      <c r="P600" s="32" t="s">
        <v>91</v>
      </c>
      <c r="Q600" s="12">
        <v>0.35882413070000002</v>
      </c>
      <c r="R600" s="29">
        <v>0.25</v>
      </c>
      <c r="S600" s="2">
        <f>IF($A600="site","",MIN(VLOOKUP($P600,margin_ranges!$A$5:$D$10,4,FALSE)/100,$Q600))</f>
        <v>0.29749999999999999</v>
      </c>
      <c r="T600" s="6">
        <f>IF(A600="placement",$J600*MIN($Q600,$S600),"")</f>
        <v>2.9749999999999996</v>
      </c>
      <c r="U600" s="6">
        <f>IF($A600="placement",T600,SUMIF($C$10:$C$6209,$C600,$T$10:$T$6209))</f>
        <v>2.9749999999999996</v>
      </c>
      <c r="V600" s="34">
        <f t="shared" si="29"/>
        <v>-6.3333333333333242E-2</v>
      </c>
      <c r="W600" s="24"/>
      <c r="X600" s="2" t="str">
        <f>IFERROR(MIN(VLOOKUP($W600,margin_ranges!$A$5:$D$10,4,FALSE),$Q600*100)/100,"")</f>
        <v/>
      </c>
      <c r="Y600" s="6">
        <f t="shared" si="27"/>
        <v>2.9749999999999996</v>
      </c>
      <c r="Z600" s="6">
        <f>IF($A600="placement",Y600,SUMIF($C$10:$C$6209,$C600,$Y$10:$Y$6209))</f>
        <v>2.9749999999999996</v>
      </c>
      <c r="AA600" s="29">
        <f t="shared" si="28"/>
        <v>-6.3333333333333242E-2</v>
      </c>
    </row>
    <row r="601" spans="1:27" hidden="1" x14ac:dyDescent="0.3">
      <c r="A601" s="8" t="s">
        <v>17</v>
      </c>
      <c r="B601" s="8" t="s">
        <v>4161</v>
      </c>
      <c r="C601" s="8" t="s">
        <v>4162</v>
      </c>
      <c r="D601" s="8" t="s">
        <v>4338</v>
      </c>
      <c r="E601" s="8" t="s">
        <v>4339</v>
      </c>
      <c r="F601" s="29">
        <v>0.25</v>
      </c>
      <c r="G601" s="29">
        <v>1</v>
      </c>
      <c r="H601" s="30">
        <v>204.62090000000001</v>
      </c>
      <c r="I601" s="30">
        <v>39.201700000000002</v>
      </c>
      <c r="J601" s="14">
        <v>2075</v>
      </c>
      <c r="K601" s="14">
        <v>509</v>
      </c>
      <c r="L601" s="12">
        <v>0.19159999999999999</v>
      </c>
      <c r="M601" s="7">
        <v>1.7645594899999999</v>
      </c>
      <c r="N601" s="31">
        <v>1.25</v>
      </c>
      <c r="O601" s="14">
        <f>IFERROR(VLOOKUP($C601,'site totals'!$J$2:$K$607,2,FALSE),1)</f>
        <v>26730.570800000001</v>
      </c>
      <c r="P601" s="32" t="s">
        <v>161</v>
      </c>
      <c r="Q601" s="12">
        <v>0.29160790330000003</v>
      </c>
      <c r="R601" s="29">
        <v>0.25</v>
      </c>
      <c r="S601" s="2">
        <f>IF($A601="site","",MIN(VLOOKUP($P601,margin_ranges!$A$5:$D$10,4,FALSE)/100,$Q601))</f>
        <v>0.29160790330000003</v>
      </c>
      <c r="T601" s="6">
        <f>IF(A601="placement",$J601*MIN($Q601,$S601),"")</f>
        <v>605.08639934750011</v>
      </c>
      <c r="U601" s="6">
        <f>IF($A601="placement",T601,SUMIF($C$10:$C$6209,$C601,$T$10:$T$6209))</f>
        <v>605.08639934750011</v>
      </c>
      <c r="V601" s="34">
        <f t="shared" si="29"/>
        <v>-5.5477204400000035E-2</v>
      </c>
      <c r="W601" s="24"/>
      <c r="X601" s="2" t="str">
        <f>IFERROR(MIN(VLOOKUP($W601,margin_ranges!$A$5:$D$10,4,FALSE),$Q601*100)/100,"")</f>
        <v/>
      </c>
      <c r="Y601" s="6">
        <f t="shared" si="27"/>
        <v>605.08639934750011</v>
      </c>
      <c r="Z601" s="6">
        <f>IF($A601="placement",Y601,SUMIF($C$10:$C$6209,$C601,$Y$10:$Y$6209))</f>
        <v>605.08639934750011</v>
      </c>
      <c r="AA601" s="29">
        <f t="shared" si="28"/>
        <v>-5.5477204400000035E-2</v>
      </c>
    </row>
    <row r="602" spans="1:27" hidden="1" x14ac:dyDescent="0.3">
      <c r="A602" s="8" t="s">
        <v>17</v>
      </c>
      <c r="B602" s="8" t="s">
        <v>4161</v>
      </c>
      <c r="C602" s="8" t="s">
        <v>4162</v>
      </c>
      <c r="D602" s="8" t="s">
        <v>4485</v>
      </c>
      <c r="E602" s="8" t="s">
        <v>4486</v>
      </c>
      <c r="F602" s="29">
        <v>0.249999999999999</v>
      </c>
      <c r="G602" s="29">
        <v>1</v>
      </c>
      <c r="H602" s="30">
        <v>151.66759999999999</v>
      </c>
      <c r="I602" s="30">
        <v>28.7044</v>
      </c>
      <c r="J602" s="14">
        <v>1517</v>
      </c>
      <c r="K602" s="14">
        <v>378</v>
      </c>
      <c r="L602" s="12">
        <v>0.1893</v>
      </c>
      <c r="M602" s="7">
        <v>1.7611505000000001</v>
      </c>
      <c r="N602" s="31">
        <v>1.25</v>
      </c>
      <c r="O602" s="14">
        <f>IFERROR(VLOOKUP($C602,'site totals'!$J$2:$K$607,2,FALSE),1)</f>
        <v>26730.570800000001</v>
      </c>
      <c r="P602" s="32" t="s">
        <v>161</v>
      </c>
      <c r="Q602" s="12">
        <v>0.29023669359999998</v>
      </c>
      <c r="R602" s="29">
        <v>0.25</v>
      </c>
      <c r="S602" s="2">
        <f>IF($A602="site","",MIN(VLOOKUP($P602,margin_ranges!$A$5:$D$10,4,FALSE)/100,$Q602))</f>
        <v>0.29023669359999998</v>
      </c>
      <c r="T602" s="6">
        <f>IF(A602="placement",$J602*MIN($Q602,$S602),"")</f>
        <v>440.2890641912</v>
      </c>
      <c r="U602" s="6">
        <f>IF($A602="placement",T602,SUMIF($C$10:$C$6209,$C602,$T$10:$T$6209))</f>
        <v>440.2890641912</v>
      </c>
      <c r="V602" s="34">
        <f t="shared" si="29"/>
        <v>-5.3648924799999942E-2</v>
      </c>
      <c r="W602" s="24"/>
      <c r="X602" s="2" t="str">
        <f>IFERROR(MIN(VLOOKUP($W602,margin_ranges!$A$5:$D$10,4,FALSE),$Q602*100)/100,"")</f>
        <v/>
      </c>
      <c r="Y602" s="6">
        <f t="shared" si="27"/>
        <v>440.2890641912</v>
      </c>
      <c r="Z602" s="6">
        <f>IF($A602="placement",Y602,SUMIF($C$10:$C$6209,$C602,$Y$10:$Y$6209))</f>
        <v>440.2890641912</v>
      </c>
      <c r="AA602" s="29">
        <f t="shared" si="28"/>
        <v>-5.3648924799999942E-2</v>
      </c>
    </row>
    <row r="603" spans="1:27" hidden="1" x14ac:dyDescent="0.3">
      <c r="A603" s="8" t="s">
        <v>17</v>
      </c>
      <c r="B603" s="8" t="s">
        <v>4161</v>
      </c>
      <c r="C603" s="8" t="s">
        <v>4162</v>
      </c>
      <c r="D603" s="8" t="s">
        <v>4499</v>
      </c>
      <c r="E603" s="8" t="s">
        <v>4500</v>
      </c>
      <c r="F603" s="29">
        <v>0.39999999999999902</v>
      </c>
      <c r="G603" s="29">
        <v>0</v>
      </c>
      <c r="H603" s="30">
        <v>32.702599999999997</v>
      </c>
      <c r="I603" s="30">
        <v>2.6547999999999998</v>
      </c>
      <c r="J603" s="14">
        <v>107</v>
      </c>
      <c r="K603" s="14">
        <v>43</v>
      </c>
      <c r="L603" s="12">
        <v>8.1199999999999994E-2</v>
      </c>
      <c r="M603" s="7">
        <v>1.34035031</v>
      </c>
      <c r="N603" s="31">
        <v>0.7</v>
      </c>
      <c r="O603" s="14">
        <f>IFERROR(VLOOKUP($C603,'site totals'!$J$2:$K$607,2,FALSE),1)</f>
        <v>26730.570800000001</v>
      </c>
      <c r="P603" s="32" t="s">
        <v>478</v>
      </c>
      <c r="Q603" s="12">
        <v>0.47774847040000001</v>
      </c>
      <c r="R603" s="29">
        <v>0.4</v>
      </c>
      <c r="S603" s="2">
        <f>IF($A603="site","",MIN(VLOOKUP($P603,margin_ranges!$A$5:$D$10,4,FALSE)/100,$Q603))</f>
        <v>0.43</v>
      </c>
      <c r="T603" s="6">
        <f>IF(A603="placement",$J603*MIN($Q603,$S603),"")</f>
        <v>46.01</v>
      </c>
      <c r="U603" s="6">
        <f>IF($A603="placement",T603,SUMIF($C$10:$C$6209,$C603,$T$10:$T$6209))</f>
        <v>46.01</v>
      </c>
      <c r="V603" s="34">
        <f t="shared" si="29"/>
        <v>-5.0000000000000044E-2</v>
      </c>
      <c r="W603" s="24"/>
      <c r="X603" s="2" t="str">
        <f>IFERROR(MIN(VLOOKUP($W603,margin_ranges!$A$5:$D$10,4,FALSE),$Q603*100)/100,"")</f>
        <v/>
      </c>
      <c r="Y603" s="6">
        <f t="shared" si="27"/>
        <v>46.01</v>
      </c>
      <c r="Z603" s="6">
        <f>IF($A603="placement",Y603,SUMIF($C$10:$C$6209,$C603,$Y$10:$Y$6209))</f>
        <v>46.01</v>
      </c>
      <c r="AA603" s="29">
        <f t="shared" si="28"/>
        <v>-5.0000000000000044E-2</v>
      </c>
    </row>
    <row r="604" spans="1:27" hidden="1" x14ac:dyDescent="0.3">
      <c r="A604" s="8" t="s">
        <v>17</v>
      </c>
      <c r="B604" s="8" t="s">
        <v>4161</v>
      </c>
      <c r="C604" s="8" t="s">
        <v>4162</v>
      </c>
      <c r="D604" s="8" t="s">
        <v>4243</v>
      </c>
      <c r="E604" s="8" t="s">
        <v>4244</v>
      </c>
      <c r="F604" s="29">
        <v>0.25</v>
      </c>
      <c r="G604" s="29">
        <v>0</v>
      </c>
      <c r="H604" s="30">
        <v>23.625900000000001</v>
      </c>
      <c r="I604" s="30">
        <v>4.3018000000000001</v>
      </c>
      <c r="J604" s="14">
        <v>180</v>
      </c>
      <c r="K604" s="14">
        <v>33</v>
      </c>
      <c r="L604" s="12">
        <v>0.18210000000000001</v>
      </c>
      <c r="M604" s="7">
        <v>1.3952096300000001</v>
      </c>
      <c r="N604" s="31">
        <v>1</v>
      </c>
      <c r="O604" s="14">
        <f>IFERROR(VLOOKUP($C604,'site totals'!$J$2:$K$607,2,FALSE),1)</f>
        <v>26730.570800000001</v>
      </c>
      <c r="P604" s="32" t="s">
        <v>91</v>
      </c>
      <c r="Q604" s="12">
        <v>0.2832618281</v>
      </c>
      <c r="R604" s="29">
        <v>0.25</v>
      </c>
      <c r="S604" s="2">
        <f>IF($A604="site","",MIN(VLOOKUP($P604,margin_ranges!$A$5:$D$10,4,FALSE)/100,$Q604))</f>
        <v>0.2832618281</v>
      </c>
      <c r="T604" s="6">
        <f>IF(A604="placement",$J604*MIN($Q604,$S604),"")</f>
        <v>50.987129058000001</v>
      </c>
      <c r="U604" s="6">
        <f>IF($A604="placement",T604,SUMIF($C$10:$C$6209,$C604,$T$10:$T$6209))</f>
        <v>50.987129058000001</v>
      </c>
      <c r="V604" s="34">
        <f t="shared" si="29"/>
        <v>-4.4349104133333261E-2</v>
      </c>
      <c r="W604" s="24"/>
      <c r="X604" s="2" t="str">
        <f>IFERROR(MIN(VLOOKUP($W604,margin_ranges!$A$5:$D$10,4,FALSE),$Q604*100)/100,"")</f>
        <v/>
      </c>
      <c r="Y604" s="6">
        <f t="shared" si="27"/>
        <v>50.987129058000001</v>
      </c>
      <c r="Z604" s="6">
        <f>IF($A604="placement",Y604,SUMIF($C$10:$C$6209,$C604,$Y$10:$Y$6209))</f>
        <v>50.987129058000001</v>
      </c>
      <c r="AA604" s="29">
        <f t="shared" si="28"/>
        <v>-4.4349104133333261E-2</v>
      </c>
    </row>
    <row r="605" spans="1:27" hidden="1" x14ac:dyDescent="0.3">
      <c r="A605" s="8" t="s">
        <v>17</v>
      </c>
      <c r="B605" s="8" t="s">
        <v>4161</v>
      </c>
      <c r="C605" s="8" t="s">
        <v>4162</v>
      </c>
      <c r="D605" s="8" t="s">
        <v>4380</v>
      </c>
      <c r="E605" s="8" t="s">
        <v>4381</v>
      </c>
      <c r="F605" s="29">
        <v>0.32999999999999902</v>
      </c>
      <c r="G605" s="29">
        <v>1</v>
      </c>
      <c r="H605" s="30">
        <v>423.57490000000001</v>
      </c>
      <c r="I605" s="30">
        <v>44.817900000000002</v>
      </c>
      <c r="J605" s="14">
        <v>3389</v>
      </c>
      <c r="K605" s="14">
        <v>1145</v>
      </c>
      <c r="L605" s="12">
        <v>0.10580000000000001</v>
      </c>
      <c r="M605" s="7">
        <v>2.5203453699999998</v>
      </c>
      <c r="N605" s="31">
        <v>1.65</v>
      </c>
      <c r="O605" s="14">
        <f>IFERROR(VLOOKUP($C605,'site totals'!$J$2:$K$607,2,FALSE),1)</f>
        <v>26730.570800000001</v>
      </c>
      <c r="P605" s="32" t="s">
        <v>478</v>
      </c>
      <c r="Q605" s="12">
        <v>0.34532781810000002</v>
      </c>
      <c r="R605" s="29">
        <v>0.33</v>
      </c>
      <c r="S605" s="2">
        <f>IF($A605="site","",MIN(VLOOKUP($P605,margin_ranges!$A$5:$D$10,4,FALSE)/100,$Q605))</f>
        <v>0.34532781810000002</v>
      </c>
      <c r="T605" s="6">
        <f>IF(A605="placement",$J605*MIN($Q605,$S605),"")</f>
        <v>1170.3159755409001</v>
      </c>
      <c r="U605" s="6">
        <f>IF($A605="placement",T605,SUMIF($C$10:$C$6209,$C605,$T$10:$T$6209))</f>
        <v>1170.3159755409001</v>
      </c>
      <c r="V605" s="34">
        <f t="shared" si="29"/>
        <v>-2.287734044776113E-2</v>
      </c>
      <c r="W605" s="24"/>
      <c r="X605" s="2" t="str">
        <f>IFERROR(MIN(VLOOKUP($W605,margin_ranges!$A$5:$D$10,4,FALSE),$Q605*100)/100,"")</f>
        <v/>
      </c>
      <c r="Y605" s="6">
        <f t="shared" si="27"/>
        <v>1170.3159755409001</v>
      </c>
      <c r="Z605" s="6">
        <f>IF($A605="placement",Y605,SUMIF($C$10:$C$6209,$C605,$Y$10:$Y$6209))</f>
        <v>1170.3159755409001</v>
      </c>
      <c r="AA605" s="29">
        <f t="shared" si="28"/>
        <v>-2.287734044776113E-2</v>
      </c>
    </row>
    <row r="606" spans="1:27" hidden="1" x14ac:dyDescent="0.3">
      <c r="A606" s="8" t="s">
        <v>17</v>
      </c>
      <c r="B606" s="8" t="s">
        <v>4161</v>
      </c>
      <c r="C606" s="8" t="s">
        <v>4162</v>
      </c>
      <c r="D606" s="8" t="s">
        <v>11931</v>
      </c>
      <c r="E606" s="8" t="s">
        <v>11932</v>
      </c>
      <c r="F606" s="29">
        <v>0.25</v>
      </c>
      <c r="G606" s="29">
        <v>0</v>
      </c>
      <c r="H606" s="30">
        <v>1.4652000000000001</v>
      </c>
      <c r="I606" s="30">
        <v>0.17449999999999999</v>
      </c>
      <c r="J606" s="14">
        <v>10</v>
      </c>
      <c r="K606" s="14">
        <v>2</v>
      </c>
      <c r="L606" s="12">
        <v>0.1191</v>
      </c>
      <c r="M606" s="7">
        <v>1.8387638100000001</v>
      </c>
      <c r="N606" s="31">
        <v>1.35</v>
      </c>
      <c r="O606" s="14">
        <f>IFERROR(VLOOKUP($C606,'site totals'!$J$2:$K$607,2,FALSE),1)</f>
        <v>26730.570800000001</v>
      </c>
      <c r="P606" s="32" t="s">
        <v>22</v>
      </c>
      <c r="Q606" s="12">
        <v>0.26581109060000002</v>
      </c>
      <c r="R606" s="29">
        <v>0.25</v>
      </c>
      <c r="S606" s="2">
        <f>IF($A606="site","",MIN(VLOOKUP($P606,margin_ranges!$A$5:$D$10,4,FALSE)/100,$Q606))</f>
        <v>0.26581109060000002</v>
      </c>
      <c r="T606" s="6">
        <f>IF(A606="placement",$J606*MIN($Q606,$S606),"")</f>
        <v>2.6581109060000001</v>
      </c>
      <c r="U606" s="6">
        <f>IF($A606="placement",T606,SUMIF($C$10:$C$6209,$C606,$T$10:$T$6209))</f>
        <v>2.6581109060000001</v>
      </c>
      <c r="V606" s="34">
        <f t="shared" si="29"/>
        <v>-2.1081454133333399E-2</v>
      </c>
      <c r="W606" s="24"/>
      <c r="X606" s="2" t="str">
        <f>IFERROR(MIN(VLOOKUP($W606,margin_ranges!$A$5:$D$10,4,FALSE),$Q606*100)/100,"")</f>
        <v/>
      </c>
      <c r="Y606" s="6">
        <f t="shared" si="27"/>
        <v>2.6581109060000001</v>
      </c>
      <c r="Z606" s="6">
        <f>IF($A606="placement",Y606,SUMIF($C$10:$C$6209,$C606,$Y$10:$Y$6209))</f>
        <v>2.6581109060000001</v>
      </c>
      <c r="AA606" s="29">
        <f t="shared" si="28"/>
        <v>-2.1081454133333399E-2</v>
      </c>
    </row>
    <row r="607" spans="1:27" hidden="1" x14ac:dyDescent="0.3">
      <c r="A607" s="8" t="s">
        <v>17</v>
      </c>
      <c r="B607" s="8" t="s">
        <v>4161</v>
      </c>
      <c r="C607" s="8" t="s">
        <v>4162</v>
      </c>
      <c r="D607" s="8" t="s">
        <v>4239</v>
      </c>
      <c r="E607" s="8" t="s">
        <v>4240</v>
      </c>
      <c r="F607" s="29">
        <v>0.22</v>
      </c>
      <c r="G607" s="29">
        <v>0</v>
      </c>
      <c r="H607" s="30">
        <v>9.4405999999999999</v>
      </c>
      <c r="I607" s="30">
        <v>0.25109999999999999</v>
      </c>
      <c r="J607" s="14">
        <v>25</v>
      </c>
      <c r="K607" s="14">
        <v>6</v>
      </c>
      <c r="L607" s="12">
        <v>2.6599999999999999E-2</v>
      </c>
      <c r="M607" s="7">
        <v>3.3825938600000001</v>
      </c>
      <c r="N607" s="31">
        <v>2.6</v>
      </c>
      <c r="O607" s="14">
        <f>IFERROR(VLOOKUP($C607,'site totals'!$J$2:$K$607,2,FALSE),1)</f>
        <v>26730.570800000001</v>
      </c>
      <c r="P607" s="32" t="s">
        <v>22</v>
      </c>
      <c r="Q607" s="12">
        <v>0.23135909599999999</v>
      </c>
      <c r="R607" s="29">
        <v>0.22</v>
      </c>
      <c r="S607" s="2">
        <f>IF($A607="site","",MIN(VLOOKUP($P607,margin_ranges!$A$5:$D$10,4,FALSE)/100,$Q607))</f>
        <v>0.23135909599999999</v>
      </c>
      <c r="T607" s="6">
        <f>IF(A607="placement",$J607*MIN($Q607,$S607),"")</f>
        <v>5.7839773999999995</v>
      </c>
      <c r="U607" s="6">
        <f>IF($A607="placement",T607,SUMIF($C$10:$C$6209,$C607,$T$10:$T$6209))</f>
        <v>5.7839773999999995</v>
      </c>
      <c r="V607" s="34">
        <f t="shared" si="29"/>
        <v>-1.4562943589743527E-2</v>
      </c>
      <c r="W607" s="24"/>
      <c r="X607" s="2" t="str">
        <f>IFERROR(MIN(VLOOKUP($W607,margin_ranges!$A$5:$D$10,4,FALSE),$Q607*100)/100,"")</f>
        <v/>
      </c>
      <c r="Y607" s="6">
        <f t="shared" si="27"/>
        <v>5.7839773999999995</v>
      </c>
      <c r="Z607" s="6">
        <f>IF($A607="placement",Y607,SUMIF($C$10:$C$6209,$C607,$Y$10:$Y$6209))</f>
        <v>5.7839773999999995</v>
      </c>
      <c r="AA607" s="29">
        <f t="shared" si="28"/>
        <v>-1.4562943589743527E-2</v>
      </c>
    </row>
    <row r="608" spans="1:27" hidden="1" x14ac:dyDescent="0.3">
      <c r="A608" s="8" t="s">
        <v>17</v>
      </c>
      <c r="B608" s="8" t="s">
        <v>4161</v>
      </c>
      <c r="C608" s="8" t="s">
        <v>4162</v>
      </c>
      <c r="D608" s="8" t="s">
        <v>4312</v>
      </c>
      <c r="E608" s="8" t="s">
        <v>4313</v>
      </c>
      <c r="F608" s="29">
        <v>0.28999999999999998</v>
      </c>
      <c r="G608" s="29">
        <v>0</v>
      </c>
      <c r="H608" s="30">
        <v>7.6676000000000002</v>
      </c>
      <c r="I608" s="30">
        <v>1.1234</v>
      </c>
      <c r="J608" s="14">
        <v>34</v>
      </c>
      <c r="K608" s="14">
        <v>9</v>
      </c>
      <c r="L608" s="12">
        <v>0.14649999999999999</v>
      </c>
      <c r="M608" s="7">
        <v>1.0106815899999999</v>
      </c>
      <c r="N608" s="31">
        <v>0.6</v>
      </c>
      <c r="O608" s="14">
        <f>IFERROR(VLOOKUP($C608,'site totals'!$J$2:$K$607,2,FALSE),1)</f>
        <v>26730.570800000001</v>
      </c>
      <c r="P608" s="32" t="s">
        <v>22</v>
      </c>
      <c r="Q608" s="12">
        <v>0.4063412179</v>
      </c>
      <c r="R608" s="29">
        <v>0.28999999999999998</v>
      </c>
      <c r="S608" s="2">
        <f>IF($A608="site","",MIN(VLOOKUP($P608,margin_ranges!$A$5:$D$10,4,FALSE)/100,$Q608))</f>
        <v>0.29749999999999999</v>
      </c>
      <c r="T608" s="6">
        <f>IF(A608="placement",$J608*MIN($Q608,$S608),"")</f>
        <v>10.115</v>
      </c>
      <c r="U608" s="6">
        <f>IF($A608="placement",T608,SUMIF($C$10:$C$6209,$C608,$T$10:$T$6209))</f>
        <v>10.115</v>
      </c>
      <c r="V608" s="34">
        <f t="shared" si="29"/>
        <v>-1.0563380281690238E-2</v>
      </c>
      <c r="W608" s="24"/>
      <c r="X608" s="2" t="str">
        <f>IFERROR(MIN(VLOOKUP($W608,margin_ranges!$A$5:$D$10,4,FALSE),$Q608*100)/100,"")</f>
        <v/>
      </c>
      <c r="Y608" s="6">
        <f t="shared" ref="Y608:Y671" si="30">IF(A608="placement",IF($X608="",$T608,$J608*MIN($Q608,$X608)),"")</f>
        <v>10.115</v>
      </c>
      <c r="Z608" s="6">
        <f>IF($A608="placement",Y608,SUMIF($C$10:$C$6209,$C608,$Y$10:$Y$6209))</f>
        <v>10.115</v>
      </c>
      <c r="AA608" s="29">
        <f t="shared" ref="AA608:AA671" si="31">($J608-$Z608)/($J608*(1-$R608))-1</f>
        <v>-1.0563380281690238E-2</v>
      </c>
    </row>
    <row r="609" spans="1:27" hidden="1" x14ac:dyDescent="0.3">
      <c r="A609" s="8" t="s">
        <v>17</v>
      </c>
      <c r="B609" s="8" t="s">
        <v>4161</v>
      </c>
      <c r="C609" s="8" t="s">
        <v>4162</v>
      </c>
      <c r="D609" s="8" t="s">
        <v>4416</v>
      </c>
      <c r="E609" s="8" t="s">
        <v>4417</v>
      </c>
      <c r="F609" s="29">
        <v>0.28999999999999998</v>
      </c>
      <c r="G609" s="29">
        <v>0</v>
      </c>
      <c r="H609" s="30">
        <v>21.3339</v>
      </c>
      <c r="I609" s="30">
        <v>1.7814000000000001</v>
      </c>
      <c r="J609" s="14">
        <v>34</v>
      </c>
      <c r="K609" s="14">
        <v>9</v>
      </c>
      <c r="L609" s="12">
        <v>8.3500000000000005E-2</v>
      </c>
      <c r="M609" s="7">
        <v>0.64193833</v>
      </c>
      <c r="N609" s="31">
        <v>0.3</v>
      </c>
      <c r="O609" s="14">
        <f>IFERROR(VLOOKUP($C609,'site totals'!$J$2:$K$607,2,FALSE),1)</f>
        <v>26730.570800000001</v>
      </c>
      <c r="P609" s="32" t="s">
        <v>22</v>
      </c>
      <c r="Q609" s="12">
        <v>0.53266538819999998</v>
      </c>
      <c r="R609" s="29">
        <v>0.28999999999999998</v>
      </c>
      <c r="S609" s="2">
        <f>IF($A609="site","",MIN(VLOOKUP($P609,margin_ranges!$A$5:$D$10,4,FALSE)/100,$Q609))</f>
        <v>0.29749999999999999</v>
      </c>
      <c r="T609" s="6">
        <f>IF(A609="placement",$J609*MIN($Q609,$S609),"")</f>
        <v>10.115</v>
      </c>
      <c r="U609" s="6">
        <f>IF($A609="placement",T609,SUMIF($C$10:$C$6209,$C609,$T$10:$T$6209))</f>
        <v>10.115</v>
      </c>
      <c r="V609" s="34">
        <f t="shared" si="29"/>
        <v>-1.0563380281690238E-2</v>
      </c>
      <c r="W609" s="24"/>
      <c r="X609" s="2" t="str">
        <f>IFERROR(MIN(VLOOKUP($W609,margin_ranges!$A$5:$D$10,4,FALSE),$Q609*100)/100,"")</f>
        <v/>
      </c>
      <c r="Y609" s="6">
        <f t="shared" si="30"/>
        <v>10.115</v>
      </c>
      <c r="Z609" s="6">
        <f>IF($A609="placement",Y609,SUMIF($C$10:$C$6209,$C609,$Y$10:$Y$6209))</f>
        <v>10.115</v>
      </c>
      <c r="AA609" s="29">
        <f t="shared" si="31"/>
        <v>-1.0563380281690238E-2</v>
      </c>
    </row>
    <row r="610" spans="1:27" hidden="1" x14ac:dyDescent="0.3">
      <c r="A610" s="8" t="s">
        <v>17</v>
      </c>
      <c r="B610" s="8" t="s">
        <v>4161</v>
      </c>
      <c r="C610" s="8" t="s">
        <v>4162</v>
      </c>
      <c r="D610" s="8" t="s">
        <v>4402</v>
      </c>
      <c r="E610" s="8" t="s">
        <v>4403</v>
      </c>
      <c r="F610" s="29">
        <v>0.28999999999999998</v>
      </c>
      <c r="G610" s="29">
        <v>0</v>
      </c>
      <c r="H610" s="30">
        <v>14.161300000000001</v>
      </c>
      <c r="I610" s="30">
        <v>2.1425999999999998</v>
      </c>
      <c r="J610" s="14">
        <v>93</v>
      </c>
      <c r="K610" s="14">
        <v>24</v>
      </c>
      <c r="L610" s="12">
        <v>0.15129999999999999</v>
      </c>
      <c r="M610" s="7">
        <v>1.45395053</v>
      </c>
      <c r="N610" s="31">
        <v>0.99</v>
      </c>
      <c r="O610" s="14">
        <f>IFERROR(VLOOKUP($C610,'site totals'!$J$2:$K$607,2,FALSE),1)</f>
        <v>26730.570800000001</v>
      </c>
      <c r="P610" s="32" t="s">
        <v>22</v>
      </c>
      <c r="Q610" s="12">
        <v>0.31909650169999998</v>
      </c>
      <c r="R610" s="29">
        <v>0.28999999999999998</v>
      </c>
      <c r="S610" s="2">
        <f>IF($A610="site","",MIN(VLOOKUP($P610,margin_ranges!$A$5:$D$10,4,FALSE)/100,$Q610))</f>
        <v>0.29749999999999999</v>
      </c>
      <c r="T610" s="6">
        <f>IF(A610="placement",$J610*MIN($Q610,$S610),"")</f>
        <v>27.6675</v>
      </c>
      <c r="U610" s="6">
        <f>IF($A610="placement",T610,SUMIF($C$10:$C$6209,$C610,$T$10:$T$6209))</f>
        <v>27.6675</v>
      </c>
      <c r="V610" s="34">
        <f t="shared" si="29"/>
        <v>-1.0563380281690238E-2</v>
      </c>
      <c r="W610" s="24"/>
      <c r="X610" s="2" t="str">
        <f>IFERROR(MIN(VLOOKUP($W610,margin_ranges!$A$5:$D$10,4,FALSE),$Q610*100)/100,"")</f>
        <v/>
      </c>
      <c r="Y610" s="6">
        <f t="shared" si="30"/>
        <v>27.6675</v>
      </c>
      <c r="Z610" s="6">
        <f>IF($A610="placement",Y610,SUMIF($C$10:$C$6209,$C610,$Y$10:$Y$6209))</f>
        <v>27.6675</v>
      </c>
      <c r="AA610" s="29">
        <f t="shared" si="31"/>
        <v>-1.0563380281690238E-2</v>
      </c>
    </row>
    <row r="611" spans="1:27" hidden="1" x14ac:dyDescent="0.3">
      <c r="A611" s="8" t="s">
        <v>17</v>
      </c>
      <c r="B611" s="8" t="s">
        <v>4161</v>
      </c>
      <c r="C611" s="8" t="s">
        <v>4162</v>
      </c>
      <c r="D611" s="8" t="s">
        <v>4237</v>
      </c>
      <c r="E611" s="8" t="s">
        <v>4238</v>
      </c>
      <c r="F611" s="29">
        <v>0.28999999999999998</v>
      </c>
      <c r="G611" s="29">
        <v>0</v>
      </c>
      <c r="H611" s="30">
        <v>4.9337999999999997</v>
      </c>
      <c r="I611" s="30">
        <v>0.5706</v>
      </c>
      <c r="J611" s="14">
        <v>8</v>
      </c>
      <c r="K611" s="14">
        <v>2</v>
      </c>
      <c r="L611" s="12">
        <v>0.1157</v>
      </c>
      <c r="M611" s="7">
        <v>0.46433847</v>
      </c>
      <c r="N611" s="31">
        <v>0.3</v>
      </c>
      <c r="O611" s="14">
        <f>IFERROR(VLOOKUP($C611,'site totals'!$J$2:$K$607,2,FALSE),1)</f>
        <v>26730.570800000001</v>
      </c>
      <c r="P611" s="32" t="s">
        <v>22</v>
      </c>
      <c r="Q611" s="12">
        <v>0.35391956009999997</v>
      </c>
      <c r="R611" s="29">
        <v>0.28999999999999998</v>
      </c>
      <c r="S611" s="2">
        <f>IF($A611="site","",MIN(VLOOKUP($P611,margin_ranges!$A$5:$D$10,4,FALSE)/100,$Q611))</f>
        <v>0.29749999999999999</v>
      </c>
      <c r="T611" s="6">
        <f>IF(A611="placement",$J611*MIN($Q611,$S611),"")</f>
        <v>2.38</v>
      </c>
      <c r="U611" s="6">
        <f>IF($A611="placement",T611,SUMIF($C$10:$C$6209,$C611,$T$10:$T$6209))</f>
        <v>2.38</v>
      </c>
      <c r="V611" s="34">
        <f t="shared" si="29"/>
        <v>-1.0563380281690127E-2</v>
      </c>
      <c r="W611" s="24"/>
      <c r="X611" s="2" t="str">
        <f>IFERROR(MIN(VLOOKUP($W611,margin_ranges!$A$5:$D$10,4,FALSE),$Q611*100)/100,"")</f>
        <v/>
      </c>
      <c r="Y611" s="6">
        <f t="shared" si="30"/>
        <v>2.38</v>
      </c>
      <c r="Z611" s="6">
        <f>IF($A611="placement",Y611,SUMIF($C$10:$C$6209,$C611,$Y$10:$Y$6209))</f>
        <v>2.38</v>
      </c>
      <c r="AA611" s="29">
        <f t="shared" si="31"/>
        <v>-1.0563380281690127E-2</v>
      </c>
    </row>
    <row r="612" spans="1:27" hidden="1" x14ac:dyDescent="0.3">
      <c r="A612" s="8" t="s">
        <v>17</v>
      </c>
      <c r="B612" s="8" t="s">
        <v>4161</v>
      </c>
      <c r="C612" s="8" t="s">
        <v>4162</v>
      </c>
      <c r="D612" s="8" t="s">
        <v>4346</v>
      </c>
      <c r="E612" s="8" t="s">
        <v>4347</v>
      </c>
      <c r="F612" s="29">
        <v>0.28999999999999998</v>
      </c>
      <c r="G612" s="29">
        <v>0</v>
      </c>
      <c r="H612" s="30">
        <v>1.3376999999999999</v>
      </c>
      <c r="I612" s="30">
        <v>0.28999999999999998</v>
      </c>
      <c r="J612" s="14">
        <v>8</v>
      </c>
      <c r="K612" s="14">
        <v>2</v>
      </c>
      <c r="L612" s="12">
        <v>0.21679999999999999</v>
      </c>
      <c r="M612" s="7">
        <v>0.97054187000000003</v>
      </c>
      <c r="N612" s="31">
        <v>0.65</v>
      </c>
      <c r="O612" s="14">
        <f>IFERROR(VLOOKUP($C612,'site totals'!$J$2:$K$607,2,FALSE),1)</f>
        <v>26730.570800000001</v>
      </c>
      <c r="P612" s="32" t="s">
        <v>22</v>
      </c>
      <c r="Q612" s="12">
        <v>0.3302710385</v>
      </c>
      <c r="R612" s="29">
        <v>0.28999999999999998</v>
      </c>
      <c r="S612" s="2">
        <f>IF($A612="site","",MIN(VLOOKUP($P612,margin_ranges!$A$5:$D$10,4,FALSE)/100,$Q612))</f>
        <v>0.29749999999999999</v>
      </c>
      <c r="T612" s="6">
        <f>IF(A612="placement",$J612*MIN($Q612,$S612),"")</f>
        <v>2.38</v>
      </c>
      <c r="U612" s="6">
        <f>IF($A612="placement",T612,SUMIF($C$10:$C$6209,$C612,$T$10:$T$6209))</f>
        <v>2.38</v>
      </c>
      <c r="V612" s="34">
        <f t="shared" si="29"/>
        <v>-1.0563380281690127E-2</v>
      </c>
      <c r="W612" s="24"/>
      <c r="X612" s="2" t="str">
        <f>IFERROR(MIN(VLOOKUP($W612,margin_ranges!$A$5:$D$10,4,FALSE),$Q612*100)/100,"")</f>
        <v/>
      </c>
      <c r="Y612" s="6">
        <f t="shared" si="30"/>
        <v>2.38</v>
      </c>
      <c r="Z612" s="6">
        <f>IF($A612="placement",Y612,SUMIF($C$10:$C$6209,$C612,$Y$10:$Y$6209))</f>
        <v>2.38</v>
      </c>
      <c r="AA612" s="29">
        <f t="shared" si="31"/>
        <v>-1.0563380281690127E-2</v>
      </c>
    </row>
    <row r="613" spans="1:27" hidden="1" x14ac:dyDescent="0.3">
      <c r="A613" s="8" t="s">
        <v>17</v>
      </c>
      <c r="B613" s="8" t="s">
        <v>4161</v>
      </c>
      <c r="C613" s="8" t="s">
        <v>4162</v>
      </c>
      <c r="D613" s="8" t="s">
        <v>4450</v>
      </c>
      <c r="E613" s="8" t="s">
        <v>4451</v>
      </c>
      <c r="F613" s="29">
        <v>0.28999999999999998</v>
      </c>
      <c r="G613" s="29">
        <v>0</v>
      </c>
      <c r="H613" s="30">
        <v>12.1273</v>
      </c>
      <c r="I613" s="30">
        <v>0.33689999999999998</v>
      </c>
      <c r="J613" s="14">
        <v>8</v>
      </c>
      <c r="K613" s="14">
        <v>2</v>
      </c>
      <c r="L613" s="12">
        <v>2.7799999999999998E-2</v>
      </c>
      <c r="M613" s="7">
        <v>0.74359626999999995</v>
      </c>
      <c r="N613" s="31">
        <v>0.35</v>
      </c>
      <c r="O613" s="14">
        <f>IFERROR(VLOOKUP($C613,'site totals'!$J$2:$K$607,2,FALSE),1)</f>
        <v>26730.570800000001</v>
      </c>
      <c r="P613" s="32" t="s">
        <v>22</v>
      </c>
      <c r="Q613" s="12">
        <v>0.52931447470000004</v>
      </c>
      <c r="R613" s="29">
        <v>0.28999999999999998</v>
      </c>
      <c r="S613" s="2">
        <f>IF($A613="site","",MIN(VLOOKUP($P613,margin_ranges!$A$5:$D$10,4,FALSE)/100,$Q613))</f>
        <v>0.29749999999999999</v>
      </c>
      <c r="T613" s="6">
        <f>IF(A613="placement",$J613*MIN($Q613,$S613),"")</f>
        <v>2.38</v>
      </c>
      <c r="U613" s="6">
        <f>IF($A613="placement",T613,SUMIF($C$10:$C$6209,$C613,$T$10:$T$6209))</f>
        <v>2.38</v>
      </c>
      <c r="V613" s="34">
        <f t="shared" si="29"/>
        <v>-1.0563380281690127E-2</v>
      </c>
      <c r="W613" s="24"/>
      <c r="X613" s="2" t="str">
        <f>IFERROR(MIN(VLOOKUP($W613,margin_ranges!$A$5:$D$10,4,FALSE),$Q613*100)/100,"")</f>
        <v/>
      </c>
      <c r="Y613" s="6">
        <f t="shared" si="30"/>
        <v>2.38</v>
      </c>
      <c r="Z613" s="6">
        <f>IF($A613="placement",Y613,SUMIF($C$10:$C$6209,$C613,$Y$10:$Y$6209))</f>
        <v>2.38</v>
      </c>
      <c r="AA613" s="29">
        <f t="shared" si="31"/>
        <v>-1.0563380281690127E-2</v>
      </c>
    </row>
    <row r="614" spans="1:27" hidden="1" x14ac:dyDescent="0.3">
      <c r="A614" s="8" t="s">
        <v>17</v>
      </c>
      <c r="B614" s="8" t="s">
        <v>4161</v>
      </c>
      <c r="C614" s="8" t="s">
        <v>4162</v>
      </c>
      <c r="D614" s="8" t="s">
        <v>4517</v>
      </c>
      <c r="E614" s="8" t="s">
        <v>4518</v>
      </c>
      <c r="F614" s="29">
        <v>0.28999999999999998</v>
      </c>
      <c r="G614" s="29">
        <v>0</v>
      </c>
      <c r="H614" s="30">
        <v>4.3562000000000003</v>
      </c>
      <c r="I614" s="30">
        <v>0.53320000000000001</v>
      </c>
      <c r="J614" s="14">
        <v>11</v>
      </c>
      <c r="K614" s="14">
        <v>3</v>
      </c>
      <c r="L614" s="12">
        <v>0.12239999999999999</v>
      </c>
      <c r="M614" s="7">
        <v>0.67390488999999998</v>
      </c>
      <c r="N614" s="31">
        <v>0.4</v>
      </c>
      <c r="O614" s="14">
        <f>IFERROR(VLOOKUP($C614,'site totals'!$J$2:$K$607,2,FALSE),1)</f>
        <v>26730.570800000001</v>
      </c>
      <c r="P614" s="32" t="s">
        <v>22</v>
      </c>
      <c r="Q614" s="12">
        <v>0.40644443120000001</v>
      </c>
      <c r="R614" s="29">
        <v>0.28999999999999998</v>
      </c>
      <c r="S614" s="2">
        <f>IF($A614="site","",MIN(VLOOKUP($P614,margin_ranges!$A$5:$D$10,4,FALSE)/100,$Q614))</f>
        <v>0.29749999999999999</v>
      </c>
      <c r="T614" s="6">
        <f>IF(A614="placement",$J614*MIN($Q614,$S614),"")</f>
        <v>3.2725</v>
      </c>
      <c r="U614" s="6">
        <f>IF($A614="placement",T614,SUMIF($C$10:$C$6209,$C614,$T$10:$T$6209))</f>
        <v>3.2725</v>
      </c>
      <c r="V614" s="34">
        <f t="shared" si="29"/>
        <v>-1.0563380281690127E-2</v>
      </c>
      <c r="W614" s="24"/>
      <c r="X614" s="2" t="str">
        <f>IFERROR(MIN(VLOOKUP($W614,margin_ranges!$A$5:$D$10,4,FALSE),$Q614*100)/100,"")</f>
        <v/>
      </c>
      <c r="Y614" s="6">
        <f t="shared" si="30"/>
        <v>3.2725</v>
      </c>
      <c r="Z614" s="6">
        <f>IF($A614="placement",Y614,SUMIF($C$10:$C$6209,$C614,$Y$10:$Y$6209))</f>
        <v>3.2725</v>
      </c>
      <c r="AA614" s="29">
        <f t="shared" si="31"/>
        <v>-1.0563380281690127E-2</v>
      </c>
    </row>
    <row r="615" spans="1:27" hidden="1" x14ac:dyDescent="0.3">
      <c r="A615" s="8" t="s">
        <v>17</v>
      </c>
      <c r="B615" s="8" t="s">
        <v>4161</v>
      </c>
      <c r="C615" s="8" t="s">
        <v>4162</v>
      </c>
      <c r="D615" s="8" t="s">
        <v>4394</v>
      </c>
      <c r="E615" s="8" t="s">
        <v>4395</v>
      </c>
      <c r="F615" s="29">
        <v>0.28999999999999998</v>
      </c>
      <c r="G615" s="29">
        <v>0</v>
      </c>
      <c r="H615" s="30">
        <v>3.7155999999999998</v>
      </c>
      <c r="I615" s="30">
        <v>0.44819999999999999</v>
      </c>
      <c r="J615" s="14">
        <v>13</v>
      </c>
      <c r="K615" s="14">
        <v>3</v>
      </c>
      <c r="L615" s="12">
        <v>0.1206</v>
      </c>
      <c r="M615" s="7">
        <v>0.94540239000000004</v>
      </c>
      <c r="N615" s="31">
        <v>0.65</v>
      </c>
      <c r="O615" s="14">
        <f>IFERROR(VLOOKUP($C615,'site totals'!$J$2:$K$607,2,FALSE),1)</f>
        <v>26730.570800000001</v>
      </c>
      <c r="P615" s="32" t="s">
        <v>22</v>
      </c>
      <c r="Q615" s="12">
        <v>0.31246207269999998</v>
      </c>
      <c r="R615" s="29">
        <v>0.28999999999999998</v>
      </c>
      <c r="S615" s="2">
        <f>IF($A615="site","",MIN(VLOOKUP($P615,margin_ranges!$A$5:$D$10,4,FALSE)/100,$Q615))</f>
        <v>0.29749999999999999</v>
      </c>
      <c r="T615" s="6">
        <f>IF(A615="placement",$J615*MIN($Q615,$S615),"")</f>
        <v>3.8674999999999997</v>
      </c>
      <c r="U615" s="6">
        <f>IF($A615="placement",T615,SUMIF($C$10:$C$6209,$C615,$T$10:$T$6209))</f>
        <v>3.8674999999999997</v>
      </c>
      <c r="V615" s="34">
        <f t="shared" si="29"/>
        <v>-1.0563380281690127E-2</v>
      </c>
      <c r="W615" s="24"/>
      <c r="X615" s="2" t="str">
        <f>IFERROR(MIN(VLOOKUP($W615,margin_ranges!$A$5:$D$10,4,FALSE),$Q615*100)/100,"")</f>
        <v/>
      </c>
      <c r="Y615" s="6">
        <f t="shared" si="30"/>
        <v>3.8674999999999997</v>
      </c>
      <c r="Z615" s="6">
        <f>IF($A615="placement",Y615,SUMIF($C$10:$C$6209,$C615,$Y$10:$Y$6209))</f>
        <v>3.8674999999999997</v>
      </c>
      <c r="AA615" s="29">
        <f t="shared" si="31"/>
        <v>-1.0563380281690127E-2</v>
      </c>
    </row>
    <row r="616" spans="1:27" hidden="1" x14ac:dyDescent="0.3">
      <c r="A616" s="8" t="s">
        <v>17</v>
      </c>
      <c r="B616" s="8" t="s">
        <v>4161</v>
      </c>
      <c r="C616" s="8" t="s">
        <v>4162</v>
      </c>
      <c r="D616" s="8" t="s">
        <v>4511</v>
      </c>
      <c r="E616" s="8" t="s">
        <v>4512</v>
      </c>
      <c r="F616" s="29">
        <v>0.28999999999999998</v>
      </c>
      <c r="G616" s="29">
        <v>0</v>
      </c>
      <c r="H616" s="30">
        <v>7.1730999999999998</v>
      </c>
      <c r="I616" s="30">
        <v>0.67889999999999995</v>
      </c>
      <c r="J616" s="14">
        <v>16</v>
      </c>
      <c r="K616" s="14">
        <v>4</v>
      </c>
      <c r="L616" s="12">
        <v>9.4600000000000004E-2</v>
      </c>
      <c r="M616" s="7">
        <v>0.78355602000000002</v>
      </c>
      <c r="N616" s="31">
        <v>0.5</v>
      </c>
      <c r="O616" s="14">
        <f>IFERROR(VLOOKUP($C616,'site totals'!$J$2:$K$607,2,FALSE),1)</f>
        <v>26730.570800000001</v>
      </c>
      <c r="P616" s="32" t="s">
        <v>22</v>
      </c>
      <c r="Q616" s="12">
        <v>0.36188353449999999</v>
      </c>
      <c r="R616" s="29">
        <v>0.28999999999999998</v>
      </c>
      <c r="S616" s="2">
        <f>IF($A616="site","",MIN(VLOOKUP($P616,margin_ranges!$A$5:$D$10,4,FALSE)/100,$Q616))</f>
        <v>0.29749999999999999</v>
      </c>
      <c r="T616" s="6">
        <f>IF(A616="placement",$J616*MIN($Q616,$S616),"")</f>
        <v>4.76</v>
      </c>
      <c r="U616" s="6">
        <f>IF($A616="placement",T616,SUMIF($C$10:$C$6209,$C616,$T$10:$T$6209))</f>
        <v>4.76</v>
      </c>
      <c r="V616" s="34">
        <f t="shared" si="29"/>
        <v>-1.0563380281690127E-2</v>
      </c>
      <c r="W616" s="24"/>
      <c r="X616" s="2" t="str">
        <f>IFERROR(MIN(VLOOKUP($W616,margin_ranges!$A$5:$D$10,4,FALSE),$Q616*100)/100,"")</f>
        <v/>
      </c>
      <c r="Y616" s="6">
        <f t="shared" si="30"/>
        <v>4.76</v>
      </c>
      <c r="Z616" s="6">
        <f>IF($A616="placement",Y616,SUMIF($C$10:$C$6209,$C616,$Y$10:$Y$6209))</f>
        <v>4.76</v>
      </c>
      <c r="AA616" s="29">
        <f t="shared" si="31"/>
        <v>-1.0563380281690127E-2</v>
      </c>
    </row>
    <row r="617" spans="1:27" hidden="1" x14ac:dyDescent="0.3">
      <c r="A617" s="8" t="s">
        <v>17</v>
      </c>
      <c r="B617" s="8" t="s">
        <v>4161</v>
      </c>
      <c r="C617" s="8" t="s">
        <v>4162</v>
      </c>
      <c r="D617" s="8" t="s">
        <v>4195</v>
      </c>
      <c r="E617" s="8" t="s">
        <v>4196</v>
      </c>
      <c r="F617" s="29">
        <v>0.28999999999999998</v>
      </c>
      <c r="G617" s="29">
        <v>0</v>
      </c>
      <c r="H617" s="30">
        <v>10.0951</v>
      </c>
      <c r="I617" s="30">
        <v>0.6542</v>
      </c>
      <c r="J617" s="14">
        <v>25</v>
      </c>
      <c r="K617" s="14">
        <v>6</v>
      </c>
      <c r="L617" s="12">
        <v>6.4799999999999996E-2</v>
      </c>
      <c r="M617" s="7">
        <v>1.2671034000000001</v>
      </c>
      <c r="N617" s="31">
        <v>0.6</v>
      </c>
      <c r="O617" s="14">
        <f>IFERROR(VLOOKUP($C617,'site totals'!$J$2:$K$607,2,FALSE),1)</f>
        <v>26730.570800000001</v>
      </c>
      <c r="P617" s="32" t="s">
        <v>22</v>
      </c>
      <c r="Q617" s="12">
        <v>0.52647905289999997</v>
      </c>
      <c r="R617" s="29">
        <v>0.28999999999999998</v>
      </c>
      <c r="S617" s="2">
        <f>IF($A617="site","",MIN(VLOOKUP($P617,margin_ranges!$A$5:$D$10,4,FALSE)/100,$Q617))</f>
        <v>0.29749999999999999</v>
      </c>
      <c r="T617" s="6">
        <f>IF(A617="placement",$J617*MIN($Q617,$S617),"")</f>
        <v>7.4375</v>
      </c>
      <c r="U617" s="6">
        <f>IF($A617="placement",T617,SUMIF($C$10:$C$6209,$C617,$T$10:$T$6209))</f>
        <v>7.4375</v>
      </c>
      <c r="V617" s="34">
        <f t="shared" si="29"/>
        <v>-1.0563380281690127E-2</v>
      </c>
      <c r="W617" s="24"/>
      <c r="X617" s="2" t="str">
        <f>IFERROR(MIN(VLOOKUP($W617,margin_ranges!$A$5:$D$10,4,FALSE),$Q617*100)/100,"")</f>
        <v/>
      </c>
      <c r="Y617" s="6">
        <f t="shared" si="30"/>
        <v>7.4375</v>
      </c>
      <c r="Z617" s="6">
        <f>IF($A617="placement",Y617,SUMIF($C$10:$C$6209,$C617,$Y$10:$Y$6209))</f>
        <v>7.4375</v>
      </c>
      <c r="AA617" s="29">
        <f t="shared" si="31"/>
        <v>-1.0563380281690127E-2</v>
      </c>
    </row>
    <row r="618" spans="1:27" hidden="1" x14ac:dyDescent="0.3">
      <c r="A618" s="8" t="s">
        <v>17</v>
      </c>
      <c r="B618" s="8" t="s">
        <v>4161</v>
      </c>
      <c r="C618" s="8" t="s">
        <v>4162</v>
      </c>
      <c r="D618" s="8" t="s">
        <v>4376</v>
      </c>
      <c r="E618" s="8" t="s">
        <v>4377</v>
      </c>
      <c r="F618" s="29">
        <v>0.28999999999999998</v>
      </c>
      <c r="G618" s="29">
        <v>0</v>
      </c>
      <c r="H618" s="30">
        <v>14.8401</v>
      </c>
      <c r="I618" s="30">
        <v>1.0972999999999999</v>
      </c>
      <c r="J618" s="14">
        <v>32</v>
      </c>
      <c r="K618" s="14">
        <v>8</v>
      </c>
      <c r="L618" s="12">
        <v>7.3899999999999993E-2</v>
      </c>
      <c r="M618" s="7">
        <v>0.96498503000000002</v>
      </c>
      <c r="N618" s="31">
        <v>0.65</v>
      </c>
      <c r="O618" s="14">
        <f>IFERROR(VLOOKUP($C618,'site totals'!$J$2:$K$607,2,FALSE),1)</f>
        <v>26730.570800000001</v>
      </c>
      <c r="P618" s="32" t="s">
        <v>22</v>
      </c>
      <c r="Q618" s="12">
        <v>0.32641441980000002</v>
      </c>
      <c r="R618" s="29">
        <v>0.28999999999999998</v>
      </c>
      <c r="S618" s="2">
        <f>IF($A618="site","",MIN(VLOOKUP($P618,margin_ranges!$A$5:$D$10,4,FALSE)/100,$Q618))</f>
        <v>0.29749999999999999</v>
      </c>
      <c r="T618" s="6">
        <f>IF(A618="placement",$J618*MIN($Q618,$S618),"")</f>
        <v>9.52</v>
      </c>
      <c r="U618" s="6">
        <f>IF($A618="placement",T618,SUMIF($C$10:$C$6209,$C618,$T$10:$T$6209))</f>
        <v>9.52</v>
      </c>
      <c r="V618" s="34">
        <f t="shared" si="29"/>
        <v>-1.0563380281690127E-2</v>
      </c>
      <c r="W618" s="24"/>
      <c r="X618" s="2" t="str">
        <f>IFERROR(MIN(VLOOKUP($W618,margin_ranges!$A$5:$D$10,4,FALSE),$Q618*100)/100,"")</f>
        <v/>
      </c>
      <c r="Y618" s="6">
        <f t="shared" si="30"/>
        <v>9.52</v>
      </c>
      <c r="Z618" s="6">
        <f>IF($A618="placement",Y618,SUMIF($C$10:$C$6209,$C618,$Y$10:$Y$6209))</f>
        <v>9.52</v>
      </c>
      <c r="AA618" s="29">
        <f t="shared" si="31"/>
        <v>-1.0563380281690127E-2</v>
      </c>
    </row>
    <row r="619" spans="1:27" hidden="1" x14ac:dyDescent="0.3">
      <c r="A619" s="8" t="s">
        <v>17</v>
      </c>
      <c r="B619" s="8" t="s">
        <v>4161</v>
      </c>
      <c r="C619" s="8" t="s">
        <v>4162</v>
      </c>
      <c r="D619" s="8" t="s">
        <v>4414</v>
      </c>
      <c r="E619" s="8" t="s">
        <v>4415</v>
      </c>
      <c r="F619" s="29">
        <v>0.28999999999999998</v>
      </c>
      <c r="G619" s="29">
        <v>0</v>
      </c>
      <c r="H619" s="30">
        <v>17.892700000000001</v>
      </c>
      <c r="I619" s="30">
        <v>3.3871000000000002</v>
      </c>
      <c r="J619" s="14">
        <v>47</v>
      </c>
      <c r="K619" s="14">
        <v>12</v>
      </c>
      <c r="L619" s="12">
        <v>0.1893</v>
      </c>
      <c r="M619" s="7">
        <v>0.46685716999999999</v>
      </c>
      <c r="N619" s="31">
        <v>0.3</v>
      </c>
      <c r="O619" s="14">
        <f>IFERROR(VLOOKUP($C619,'site totals'!$J$2:$K$607,2,FALSE),1)</f>
        <v>26730.570800000001</v>
      </c>
      <c r="P619" s="32" t="s">
        <v>22</v>
      </c>
      <c r="Q619" s="12">
        <v>0.35740517389999998</v>
      </c>
      <c r="R619" s="29">
        <v>0.28999999999999998</v>
      </c>
      <c r="S619" s="2">
        <f>IF($A619="site","",MIN(VLOOKUP($P619,margin_ranges!$A$5:$D$10,4,FALSE)/100,$Q619))</f>
        <v>0.29749999999999999</v>
      </c>
      <c r="T619" s="6">
        <f>IF(A619="placement",$J619*MIN($Q619,$S619),"")</f>
        <v>13.9825</v>
      </c>
      <c r="U619" s="6">
        <f>IF($A619="placement",T619,SUMIF($C$10:$C$6209,$C619,$T$10:$T$6209))</f>
        <v>13.9825</v>
      </c>
      <c r="V619" s="34">
        <f t="shared" si="29"/>
        <v>-1.0563380281690127E-2</v>
      </c>
      <c r="W619" s="24"/>
      <c r="X619" s="2" t="str">
        <f>IFERROR(MIN(VLOOKUP($W619,margin_ranges!$A$5:$D$10,4,FALSE),$Q619*100)/100,"")</f>
        <v/>
      </c>
      <c r="Y619" s="6">
        <f t="shared" si="30"/>
        <v>13.9825</v>
      </c>
      <c r="Z619" s="6">
        <f>IF($A619="placement",Y619,SUMIF($C$10:$C$6209,$C619,$Y$10:$Y$6209))</f>
        <v>13.9825</v>
      </c>
      <c r="AA619" s="29">
        <f t="shared" si="31"/>
        <v>-1.0563380281690127E-2</v>
      </c>
    </row>
    <row r="620" spans="1:27" hidden="1" x14ac:dyDescent="0.3">
      <c r="A620" s="8" t="s">
        <v>17</v>
      </c>
      <c r="B620" s="8" t="s">
        <v>4161</v>
      </c>
      <c r="C620" s="8" t="s">
        <v>4162</v>
      </c>
      <c r="D620" s="8" t="s">
        <v>4432</v>
      </c>
      <c r="E620" s="8" t="s">
        <v>4433</v>
      </c>
      <c r="F620" s="29">
        <v>0.28999999999999998</v>
      </c>
      <c r="G620" s="29">
        <v>0</v>
      </c>
      <c r="H620" s="30">
        <v>4.5102000000000002</v>
      </c>
      <c r="I620" s="30">
        <v>1.6344000000000001</v>
      </c>
      <c r="J620" s="14">
        <v>50</v>
      </c>
      <c r="K620" s="14">
        <v>13</v>
      </c>
      <c r="L620" s="12">
        <v>0.3624</v>
      </c>
      <c r="M620" s="7">
        <v>1.014483</v>
      </c>
      <c r="N620" s="31">
        <v>0.65</v>
      </c>
      <c r="O620" s="14">
        <f>IFERROR(VLOOKUP($C620,'site totals'!$J$2:$K$607,2,FALSE),1)</f>
        <v>26730.570800000001</v>
      </c>
      <c r="P620" s="32" t="s">
        <v>22</v>
      </c>
      <c r="Q620" s="12">
        <v>0.35927955410000001</v>
      </c>
      <c r="R620" s="29">
        <v>0.28999999999999998</v>
      </c>
      <c r="S620" s="2">
        <f>IF($A620="site","",MIN(VLOOKUP($P620,margin_ranges!$A$5:$D$10,4,FALSE)/100,$Q620))</f>
        <v>0.29749999999999999</v>
      </c>
      <c r="T620" s="6">
        <f>IF(A620="placement",$J620*MIN($Q620,$S620),"")</f>
        <v>14.875</v>
      </c>
      <c r="U620" s="6">
        <f>IF($A620="placement",T620,SUMIF($C$10:$C$6209,$C620,$T$10:$T$6209))</f>
        <v>14.875</v>
      </c>
      <c r="V620" s="34">
        <f t="shared" si="29"/>
        <v>-1.0563380281690127E-2</v>
      </c>
      <c r="W620" s="24"/>
      <c r="X620" s="2" t="str">
        <f>IFERROR(MIN(VLOOKUP($W620,margin_ranges!$A$5:$D$10,4,FALSE),$Q620*100)/100,"")</f>
        <v/>
      </c>
      <c r="Y620" s="6">
        <f t="shared" si="30"/>
        <v>14.875</v>
      </c>
      <c r="Z620" s="6">
        <f>IF($A620="placement",Y620,SUMIF($C$10:$C$6209,$C620,$Y$10:$Y$6209))</f>
        <v>14.875</v>
      </c>
      <c r="AA620" s="29">
        <f t="shared" si="31"/>
        <v>-1.0563380281690127E-2</v>
      </c>
    </row>
    <row r="621" spans="1:27" hidden="1" x14ac:dyDescent="0.3">
      <c r="A621" s="8" t="s">
        <v>17</v>
      </c>
      <c r="B621" s="8" t="s">
        <v>4161</v>
      </c>
      <c r="C621" s="8" t="s">
        <v>4162</v>
      </c>
      <c r="D621" s="8" t="s">
        <v>4440</v>
      </c>
      <c r="E621" s="8" t="s">
        <v>4441</v>
      </c>
      <c r="F621" s="29">
        <v>0.28999999999999998</v>
      </c>
      <c r="G621" s="29">
        <v>0</v>
      </c>
      <c r="H621" s="30">
        <v>4.9330999999999996</v>
      </c>
      <c r="I621" s="30">
        <v>1.2236</v>
      </c>
      <c r="J621" s="14">
        <v>52</v>
      </c>
      <c r="K621" s="14">
        <v>14</v>
      </c>
      <c r="L621" s="12">
        <v>0.248</v>
      </c>
      <c r="M621" s="7">
        <v>1.4266608300000001</v>
      </c>
      <c r="N621" s="31">
        <v>1</v>
      </c>
      <c r="O621" s="14">
        <f>IFERROR(VLOOKUP($C621,'site totals'!$J$2:$K$607,2,FALSE),1)</f>
        <v>26730.570800000001</v>
      </c>
      <c r="P621" s="32" t="s">
        <v>22</v>
      </c>
      <c r="Q621" s="12">
        <v>0.29906255240000001</v>
      </c>
      <c r="R621" s="29">
        <v>0.28999999999999998</v>
      </c>
      <c r="S621" s="2">
        <f>IF($A621="site","",MIN(VLOOKUP($P621,margin_ranges!$A$5:$D$10,4,FALSE)/100,$Q621))</f>
        <v>0.29749999999999999</v>
      </c>
      <c r="T621" s="6">
        <f>IF(A621="placement",$J621*MIN($Q621,$S621),"")</f>
        <v>15.469999999999999</v>
      </c>
      <c r="U621" s="6">
        <f>IF($A621="placement",T621,SUMIF($C$10:$C$6209,$C621,$T$10:$T$6209))</f>
        <v>15.469999999999999</v>
      </c>
      <c r="V621" s="34">
        <f t="shared" si="29"/>
        <v>-1.0563380281690127E-2</v>
      </c>
      <c r="W621" s="24"/>
      <c r="X621" s="2" t="str">
        <f>IFERROR(MIN(VLOOKUP($W621,margin_ranges!$A$5:$D$10,4,FALSE),$Q621*100)/100,"")</f>
        <v/>
      </c>
      <c r="Y621" s="6">
        <f t="shared" si="30"/>
        <v>15.469999999999999</v>
      </c>
      <c r="Z621" s="6">
        <f>IF($A621="placement",Y621,SUMIF($C$10:$C$6209,$C621,$Y$10:$Y$6209))</f>
        <v>15.469999999999999</v>
      </c>
      <c r="AA621" s="29">
        <f t="shared" si="31"/>
        <v>-1.0563380281690127E-2</v>
      </c>
    </row>
    <row r="622" spans="1:27" hidden="1" x14ac:dyDescent="0.3">
      <c r="A622" s="8" t="s">
        <v>17</v>
      </c>
      <c r="B622" s="8" t="s">
        <v>4161</v>
      </c>
      <c r="C622" s="8" t="s">
        <v>4162</v>
      </c>
      <c r="D622" s="8" t="s">
        <v>4197</v>
      </c>
      <c r="E622" s="8" t="s">
        <v>4198</v>
      </c>
      <c r="F622" s="29">
        <v>0.28999999999999998</v>
      </c>
      <c r="G622" s="29">
        <v>1</v>
      </c>
      <c r="H622" s="30">
        <v>57.5441</v>
      </c>
      <c r="I622" s="30">
        <v>3.2429999999999999</v>
      </c>
      <c r="J622" s="14">
        <v>92</v>
      </c>
      <c r="K622" s="14">
        <v>23</v>
      </c>
      <c r="L622" s="12">
        <v>5.6399999999999999E-2</v>
      </c>
      <c r="M622" s="7">
        <v>0.94376459000000001</v>
      </c>
      <c r="N622" s="31">
        <v>0.5</v>
      </c>
      <c r="O622" s="14">
        <f>IFERROR(VLOOKUP($C622,'site totals'!$J$2:$K$607,2,FALSE),1)</f>
        <v>26730.570800000001</v>
      </c>
      <c r="P622" s="32" t="s">
        <v>22</v>
      </c>
      <c r="Q622" s="12">
        <v>0.47020686690000002</v>
      </c>
      <c r="R622" s="29">
        <v>0.28999999999999998</v>
      </c>
      <c r="S622" s="2">
        <f>IF($A622="site","",MIN(VLOOKUP($P622,margin_ranges!$A$5:$D$10,4,FALSE)/100,$Q622))</f>
        <v>0.29749999999999999</v>
      </c>
      <c r="T622" s="6">
        <f>IF(A622="placement",$J622*MIN($Q622,$S622),"")</f>
        <v>27.369999999999997</v>
      </c>
      <c r="U622" s="6">
        <f>IF($A622="placement",T622,SUMIF($C$10:$C$6209,$C622,$T$10:$T$6209))</f>
        <v>27.369999999999997</v>
      </c>
      <c r="V622" s="34">
        <f t="shared" si="29"/>
        <v>-1.0563380281690127E-2</v>
      </c>
      <c r="W622" s="24"/>
      <c r="X622" s="2" t="str">
        <f>IFERROR(MIN(VLOOKUP($W622,margin_ranges!$A$5:$D$10,4,FALSE),$Q622*100)/100,"")</f>
        <v/>
      </c>
      <c r="Y622" s="6">
        <f t="shared" si="30"/>
        <v>27.369999999999997</v>
      </c>
      <c r="Z622" s="6">
        <f>IF($A622="placement",Y622,SUMIF($C$10:$C$6209,$C622,$Y$10:$Y$6209))</f>
        <v>27.369999999999997</v>
      </c>
      <c r="AA622" s="29">
        <f t="shared" si="31"/>
        <v>-1.0563380281690127E-2</v>
      </c>
    </row>
    <row r="623" spans="1:27" hidden="1" x14ac:dyDescent="0.3">
      <c r="A623" s="8" t="s">
        <v>17</v>
      </c>
      <c r="B623" s="8" t="s">
        <v>4161</v>
      </c>
      <c r="C623" s="8" t="s">
        <v>4162</v>
      </c>
      <c r="D623" s="33" t="s">
        <v>4257</v>
      </c>
      <c r="E623" s="8" t="s">
        <v>4258</v>
      </c>
      <c r="F623" s="29">
        <v>0.28999999999999998</v>
      </c>
      <c r="G623" s="29">
        <v>0</v>
      </c>
      <c r="H623" s="30">
        <v>17.093699999999998</v>
      </c>
      <c r="I623" s="30">
        <v>2.3191000000000002</v>
      </c>
      <c r="J623" s="14">
        <v>102</v>
      </c>
      <c r="K623" s="14">
        <v>24</v>
      </c>
      <c r="L623" s="12">
        <v>0.13569999999999999</v>
      </c>
      <c r="M623" s="7">
        <v>1.4623925799999999</v>
      </c>
      <c r="N623" s="31">
        <v>1</v>
      </c>
      <c r="O623" s="14">
        <f>IFERROR(VLOOKUP($C623,'site totals'!$J$2:$K$607,2,FALSE),1)</f>
        <v>26730.570800000001</v>
      </c>
      <c r="P623" s="32" t="s">
        <v>91</v>
      </c>
      <c r="Q623" s="12">
        <v>0.31618909210000001</v>
      </c>
      <c r="R623" s="29">
        <v>0.28999999999999998</v>
      </c>
      <c r="S623" s="2">
        <f>IF($A623="site","",MIN(VLOOKUP($P623,margin_ranges!$A$5:$D$10,4,FALSE)/100,$Q623))</f>
        <v>0.29749999999999999</v>
      </c>
      <c r="T623" s="6">
        <f>IF(A623="placement",$J623*MIN($Q623,$S623),"")</f>
        <v>30.344999999999999</v>
      </c>
      <c r="U623" s="6">
        <f>IF($A623="placement",T623,SUMIF($C$10:$C$6209,$C623,$T$10:$T$6209))</f>
        <v>30.344999999999999</v>
      </c>
      <c r="V623" s="34">
        <f t="shared" si="29"/>
        <v>-1.0563380281690127E-2</v>
      </c>
      <c r="W623" s="24"/>
      <c r="X623" s="2" t="str">
        <f>IFERROR(MIN(VLOOKUP($W623,margin_ranges!$A$5:$D$10,4,FALSE),$Q623*100)/100,"")</f>
        <v/>
      </c>
      <c r="Y623" s="6">
        <f t="shared" si="30"/>
        <v>30.344999999999999</v>
      </c>
      <c r="Z623" s="6">
        <f>IF($A623="placement",Y623,SUMIF($C$10:$C$6209,$C623,$Y$10:$Y$6209))</f>
        <v>30.344999999999999</v>
      </c>
      <c r="AA623" s="29">
        <f t="shared" si="31"/>
        <v>-1.0563380281690127E-2</v>
      </c>
    </row>
    <row r="624" spans="1:27" hidden="1" x14ac:dyDescent="0.3">
      <c r="A624" s="8" t="s">
        <v>17</v>
      </c>
      <c r="B624" s="8" t="s">
        <v>4161</v>
      </c>
      <c r="C624" s="8" t="s">
        <v>4162</v>
      </c>
      <c r="D624" s="8" t="s">
        <v>4278</v>
      </c>
      <c r="E624" s="8" t="s">
        <v>4279</v>
      </c>
      <c r="F624" s="29">
        <v>0.28999999999999998</v>
      </c>
      <c r="G624" s="29">
        <v>1</v>
      </c>
      <c r="H624" s="30">
        <v>39.488199999999999</v>
      </c>
      <c r="I624" s="30">
        <v>3.4506000000000001</v>
      </c>
      <c r="J624" s="14">
        <v>117</v>
      </c>
      <c r="K624" s="14">
        <v>29</v>
      </c>
      <c r="L624" s="12">
        <v>8.7400000000000005E-2</v>
      </c>
      <c r="M624" s="7">
        <v>1.1282618099999999</v>
      </c>
      <c r="N624" s="31">
        <v>0.6</v>
      </c>
      <c r="O624" s="14">
        <f>IFERROR(VLOOKUP($C624,'site totals'!$J$2:$K$607,2,FALSE),1)</f>
        <v>26730.570800000001</v>
      </c>
      <c r="P624" s="32" t="s">
        <v>22</v>
      </c>
      <c r="Q624" s="12">
        <v>0.4682085379</v>
      </c>
      <c r="R624" s="29">
        <v>0.28999999999999998</v>
      </c>
      <c r="S624" s="2">
        <f>IF($A624="site","",MIN(VLOOKUP($P624,margin_ranges!$A$5:$D$10,4,FALSE)/100,$Q624))</f>
        <v>0.29749999999999999</v>
      </c>
      <c r="T624" s="6">
        <f>IF(A624="placement",$J624*MIN($Q624,$S624),"")</f>
        <v>34.807499999999997</v>
      </c>
      <c r="U624" s="6">
        <f>IF($A624="placement",T624,SUMIF($C$10:$C$6209,$C624,$T$10:$T$6209))</f>
        <v>34.807499999999997</v>
      </c>
      <c r="V624" s="34">
        <f t="shared" si="29"/>
        <v>-1.0563380281690127E-2</v>
      </c>
      <c r="W624" s="24"/>
      <c r="X624" s="2" t="str">
        <f>IFERROR(MIN(VLOOKUP($W624,margin_ranges!$A$5:$D$10,4,FALSE),$Q624*100)/100,"")</f>
        <v/>
      </c>
      <c r="Y624" s="6">
        <f t="shared" si="30"/>
        <v>34.807499999999997</v>
      </c>
      <c r="Z624" s="6">
        <f>IF($A624="placement",Y624,SUMIF($C$10:$C$6209,$C624,$Y$10:$Y$6209))</f>
        <v>34.807499999999997</v>
      </c>
      <c r="AA624" s="29">
        <f t="shared" si="31"/>
        <v>-1.0563380281690127E-2</v>
      </c>
    </row>
    <row r="625" spans="1:27" hidden="1" x14ac:dyDescent="0.3">
      <c r="A625" s="8" t="s">
        <v>17</v>
      </c>
      <c r="B625" s="8" t="s">
        <v>4161</v>
      </c>
      <c r="C625" s="8" t="s">
        <v>4162</v>
      </c>
      <c r="D625" s="8" t="s">
        <v>4296</v>
      </c>
      <c r="E625" s="8" t="s">
        <v>4297</v>
      </c>
      <c r="F625" s="29">
        <v>0.28999999999999998</v>
      </c>
      <c r="G625" s="29">
        <v>1</v>
      </c>
      <c r="H625" s="30">
        <v>24.8352</v>
      </c>
      <c r="I625" s="30">
        <v>4.3795999999999999</v>
      </c>
      <c r="J625" s="14">
        <v>138</v>
      </c>
      <c r="K625" s="14">
        <v>34</v>
      </c>
      <c r="L625" s="12">
        <v>0.17630000000000001</v>
      </c>
      <c r="M625" s="7">
        <v>1.04893093</v>
      </c>
      <c r="N625" s="31">
        <v>0.6</v>
      </c>
      <c r="O625" s="14">
        <f>IFERROR(VLOOKUP($C625,'site totals'!$J$2:$K$607,2,FALSE),1)</f>
        <v>26730.570800000001</v>
      </c>
      <c r="P625" s="32" t="s">
        <v>22</v>
      </c>
      <c r="Q625" s="12">
        <v>0.42798902900000002</v>
      </c>
      <c r="R625" s="29">
        <v>0.28999999999999998</v>
      </c>
      <c r="S625" s="2">
        <f>IF($A625="site","",MIN(VLOOKUP($P625,margin_ranges!$A$5:$D$10,4,FALSE)/100,$Q625))</f>
        <v>0.29749999999999999</v>
      </c>
      <c r="T625" s="6">
        <f>IF(A625="placement",$J625*MIN($Q625,$S625),"")</f>
        <v>41.055</v>
      </c>
      <c r="U625" s="6">
        <f>IF($A625="placement",T625,SUMIF($C$10:$C$6209,$C625,$T$10:$T$6209))</f>
        <v>41.055</v>
      </c>
      <c r="V625" s="34">
        <f t="shared" si="29"/>
        <v>-1.0563380281690127E-2</v>
      </c>
      <c r="W625" s="24"/>
      <c r="X625" s="2" t="str">
        <f>IFERROR(MIN(VLOOKUP($W625,margin_ranges!$A$5:$D$10,4,FALSE),$Q625*100)/100,"")</f>
        <v/>
      </c>
      <c r="Y625" s="6">
        <f t="shared" si="30"/>
        <v>41.055</v>
      </c>
      <c r="Z625" s="6">
        <f>IF($A625="placement",Y625,SUMIF($C$10:$C$6209,$C625,$Y$10:$Y$6209))</f>
        <v>41.055</v>
      </c>
      <c r="AA625" s="29">
        <f t="shared" si="31"/>
        <v>-1.0563380281690127E-2</v>
      </c>
    </row>
    <row r="626" spans="1:27" hidden="1" x14ac:dyDescent="0.3">
      <c r="A626" s="8" t="s">
        <v>17</v>
      </c>
      <c r="B626" s="8" t="s">
        <v>4161</v>
      </c>
      <c r="C626" s="8" t="s">
        <v>4162</v>
      </c>
      <c r="D626" s="8" t="s">
        <v>4169</v>
      </c>
      <c r="E626" s="8" t="s">
        <v>4170</v>
      </c>
      <c r="F626" s="29">
        <v>0.28999999999999998</v>
      </c>
      <c r="G626" s="29">
        <v>0</v>
      </c>
      <c r="H626" s="30">
        <v>8.4665999999999997</v>
      </c>
      <c r="I626" s="30">
        <v>2.1880000000000002</v>
      </c>
      <c r="J626" s="14">
        <v>175</v>
      </c>
      <c r="K626" s="14">
        <v>45</v>
      </c>
      <c r="L626" s="12">
        <v>0.25840000000000002</v>
      </c>
      <c r="M626" s="7">
        <v>2.6727017499999999</v>
      </c>
      <c r="N626" s="31">
        <v>1.5</v>
      </c>
      <c r="O626" s="14">
        <f>IFERROR(VLOOKUP($C626,'site totals'!$J$2:$K$607,2,FALSE),1)</f>
        <v>26730.570800000001</v>
      </c>
      <c r="P626" s="32" t="s">
        <v>22</v>
      </c>
      <c r="Q626" s="12">
        <v>0.43877015079999998</v>
      </c>
      <c r="R626" s="29">
        <v>0.28999999999999998</v>
      </c>
      <c r="S626" s="2">
        <f>IF($A626="site","",MIN(VLOOKUP($P626,margin_ranges!$A$5:$D$10,4,FALSE)/100,$Q626))</f>
        <v>0.29749999999999999</v>
      </c>
      <c r="T626" s="6">
        <f>IF(A626="placement",$J626*MIN($Q626,$S626),"")</f>
        <v>52.0625</v>
      </c>
      <c r="U626" s="6">
        <f>IF($A626="placement",T626,SUMIF($C$10:$C$6209,$C626,$T$10:$T$6209))</f>
        <v>52.0625</v>
      </c>
      <c r="V626" s="34">
        <f t="shared" si="29"/>
        <v>-1.0563380281690127E-2</v>
      </c>
      <c r="W626" s="24"/>
      <c r="X626" s="2" t="str">
        <f>IFERROR(MIN(VLOOKUP($W626,margin_ranges!$A$5:$D$10,4,FALSE),$Q626*100)/100,"")</f>
        <v/>
      </c>
      <c r="Y626" s="6">
        <f t="shared" si="30"/>
        <v>52.0625</v>
      </c>
      <c r="Z626" s="6">
        <f>IF($A626="placement",Y626,SUMIF($C$10:$C$6209,$C626,$Y$10:$Y$6209))</f>
        <v>52.0625</v>
      </c>
      <c r="AA626" s="29">
        <f t="shared" si="31"/>
        <v>-1.0563380281690127E-2</v>
      </c>
    </row>
    <row r="627" spans="1:27" hidden="1" x14ac:dyDescent="0.3">
      <c r="A627" s="8" t="s">
        <v>17</v>
      </c>
      <c r="B627" s="8" t="s">
        <v>4161</v>
      </c>
      <c r="C627" s="8" t="s">
        <v>4162</v>
      </c>
      <c r="D627" s="8" t="s">
        <v>4290</v>
      </c>
      <c r="E627" s="8" t="s">
        <v>4291</v>
      </c>
      <c r="F627" s="29">
        <v>0.28999999999999998</v>
      </c>
      <c r="G627" s="29">
        <v>1</v>
      </c>
      <c r="H627" s="30">
        <v>84.143100000000004</v>
      </c>
      <c r="I627" s="30">
        <v>8.1117000000000008</v>
      </c>
      <c r="J627" s="14">
        <v>197</v>
      </c>
      <c r="K627" s="14">
        <v>50</v>
      </c>
      <c r="L627" s="12">
        <v>9.64E-2</v>
      </c>
      <c r="M627" s="7">
        <v>0.80903807999999999</v>
      </c>
      <c r="N627" s="31">
        <v>0.35</v>
      </c>
      <c r="O627" s="14">
        <f>IFERROR(VLOOKUP($C627,'site totals'!$J$2:$K$607,2,FALSE),1)</f>
        <v>26730.570800000001</v>
      </c>
      <c r="P627" s="32" t="s">
        <v>22</v>
      </c>
      <c r="Q627" s="12">
        <v>0.5673874807</v>
      </c>
      <c r="R627" s="29">
        <v>0.28999999999999998</v>
      </c>
      <c r="S627" s="2">
        <f>IF($A627="site","",MIN(VLOOKUP($P627,margin_ranges!$A$5:$D$10,4,FALSE)/100,$Q627))</f>
        <v>0.29749999999999999</v>
      </c>
      <c r="T627" s="6">
        <f>IF(A627="placement",$J627*MIN($Q627,$S627),"")</f>
        <v>58.607499999999995</v>
      </c>
      <c r="U627" s="6">
        <f>IF($A627="placement",T627,SUMIF($C$10:$C$6209,$C627,$T$10:$T$6209))</f>
        <v>58.607499999999995</v>
      </c>
      <c r="V627" s="34">
        <f t="shared" si="29"/>
        <v>-1.0563380281690127E-2</v>
      </c>
      <c r="W627" s="24"/>
      <c r="X627" s="2" t="str">
        <f>IFERROR(MIN(VLOOKUP($W627,margin_ranges!$A$5:$D$10,4,FALSE),$Q627*100)/100,"")</f>
        <v/>
      </c>
      <c r="Y627" s="6">
        <f t="shared" si="30"/>
        <v>58.607499999999995</v>
      </c>
      <c r="Z627" s="6">
        <f>IF($A627="placement",Y627,SUMIF($C$10:$C$6209,$C627,$Y$10:$Y$6209))</f>
        <v>58.607499999999995</v>
      </c>
      <c r="AA627" s="29">
        <f t="shared" si="31"/>
        <v>-1.0563380281690127E-2</v>
      </c>
    </row>
    <row r="628" spans="1:27" hidden="1" x14ac:dyDescent="0.3">
      <c r="A628" s="8" t="s">
        <v>17</v>
      </c>
      <c r="B628" s="8" t="s">
        <v>4161</v>
      </c>
      <c r="C628" s="8" t="s">
        <v>4162</v>
      </c>
      <c r="D628" s="8" t="s">
        <v>4330</v>
      </c>
      <c r="E628" s="8" t="s">
        <v>4331</v>
      </c>
      <c r="F628" s="29">
        <v>0.28999999999999998</v>
      </c>
      <c r="G628" s="29">
        <v>1</v>
      </c>
      <c r="H628" s="30">
        <v>70.318799999999996</v>
      </c>
      <c r="I628" s="30">
        <v>5.8789999999999996</v>
      </c>
      <c r="J628" s="14">
        <v>197</v>
      </c>
      <c r="K628" s="14">
        <v>55</v>
      </c>
      <c r="L628" s="12">
        <v>8.3599999999999994E-2</v>
      </c>
      <c r="M628" s="7">
        <v>1.11945666</v>
      </c>
      <c r="N628" s="31">
        <v>0.45</v>
      </c>
      <c r="O628" s="14">
        <f>IFERROR(VLOOKUP($C628,'site totals'!$J$2:$K$607,2,FALSE),1)</f>
        <v>26730.570800000001</v>
      </c>
      <c r="P628" s="32" t="s">
        <v>22</v>
      </c>
      <c r="Q628" s="12">
        <v>0.59801927539999999</v>
      </c>
      <c r="R628" s="29">
        <v>0.28999999999999998</v>
      </c>
      <c r="S628" s="2">
        <f>IF($A628="site","",MIN(VLOOKUP($P628,margin_ranges!$A$5:$D$10,4,FALSE)/100,$Q628))</f>
        <v>0.29749999999999999</v>
      </c>
      <c r="T628" s="6">
        <f>IF(A628="placement",$J628*MIN($Q628,$S628),"")</f>
        <v>58.607499999999995</v>
      </c>
      <c r="U628" s="6">
        <f>IF($A628="placement",T628,SUMIF($C$10:$C$6209,$C628,$T$10:$T$6209))</f>
        <v>58.607499999999995</v>
      </c>
      <c r="V628" s="34">
        <f t="shared" si="29"/>
        <v>-1.0563380281690127E-2</v>
      </c>
      <c r="W628" s="24"/>
      <c r="X628" s="2" t="str">
        <f>IFERROR(MIN(VLOOKUP($W628,margin_ranges!$A$5:$D$10,4,FALSE),$Q628*100)/100,"")</f>
        <v/>
      </c>
      <c r="Y628" s="6">
        <f t="shared" si="30"/>
        <v>58.607499999999995</v>
      </c>
      <c r="Z628" s="6">
        <f>IF($A628="placement",Y628,SUMIF($C$10:$C$6209,$C628,$Y$10:$Y$6209))</f>
        <v>58.607499999999995</v>
      </c>
      <c r="AA628" s="29">
        <f t="shared" si="31"/>
        <v>-1.0563380281690127E-2</v>
      </c>
    </row>
    <row r="629" spans="1:27" hidden="1" x14ac:dyDescent="0.3">
      <c r="A629" s="8" t="s">
        <v>17</v>
      </c>
      <c r="B629" s="8" t="s">
        <v>4161</v>
      </c>
      <c r="C629" s="8" t="s">
        <v>4162</v>
      </c>
      <c r="D629" s="8" t="s">
        <v>4370</v>
      </c>
      <c r="E629" s="8" t="s">
        <v>4371</v>
      </c>
      <c r="F629" s="29">
        <v>0.28999999999999998</v>
      </c>
      <c r="G629" s="29">
        <v>0</v>
      </c>
      <c r="H629" s="30">
        <v>27.537199999999999</v>
      </c>
      <c r="I629" s="30">
        <v>6.0689000000000002</v>
      </c>
      <c r="J629" s="14">
        <v>263</v>
      </c>
      <c r="K629" s="14">
        <v>67</v>
      </c>
      <c r="L629" s="12">
        <v>0.22040000000000001</v>
      </c>
      <c r="M629" s="7">
        <v>1.4468104100000001</v>
      </c>
      <c r="N629" s="31">
        <v>1</v>
      </c>
      <c r="O629" s="14">
        <f>IFERROR(VLOOKUP($C629,'site totals'!$J$2:$K$607,2,FALSE),1)</f>
        <v>26730.570800000001</v>
      </c>
      <c r="P629" s="32" t="s">
        <v>22</v>
      </c>
      <c r="Q629" s="12">
        <v>0.30882443859999997</v>
      </c>
      <c r="R629" s="29">
        <v>0.28999999999999998</v>
      </c>
      <c r="S629" s="2">
        <f>IF($A629="site","",MIN(VLOOKUP($P629,margin_ranges!$A$5:$D$10,4,FALSE)/100,$Q629))</f>
        <v>0.29749999999999999</v>
      </c>
      <c r="T629" s="6">
        <f>IF(A629="placement",$J629*MIN($Q629,$S629),"")</f>
        <v>78.242499999999993</v>
      </c>
      <c r="U629" s="6">
        <f>IF($A629="placement",T629,SUMIF($C$10:$C$6209,$C629,$T$10:$T$6209))</f>
        <v>78.242499999999993</v>
      </c>
      <c r="V629" s="34">
        <f t="shared" si="29"/>
        <v>-1.0563380281690127E-2</v>
      </c>
      <c r="W629" s="24"/>
      <c r="X629" s="2" t="str">
        <f>IFERROR(MIN(VLOOKUP($W629,margin_ranges!$A$5:$D$10,4,FALSE),$Q629*100)/100,"")</f>
        <v/>
      </c>
      <c r="Y629" s="6">
        <f t="shared" si="30"/>
        <v>78.242499999999993</v>
      </c>
      <c r="Z629" s="6">
        <f>IF($A629="placement",Y629,SUMIF($C$10:$C$6209,$C629,$Y$10:$Y$6209))</f>
        <v>78.242499999999993</v>
      </c>
      <c r="AA629" s="29">
        <f t="shared" si="31"/>
        <v>-1.0563380281690127E-2</v>
      </c>
    </row>
    <row r="630" spans="1:27" hidden="1" x14ac:dyDescent="0.3">
      <c r="A630" s="8" t="s">
        <v>17</v>
      </c>
      <c r="B630" s="8" t="s">
        <v>4161</v>
      </c>
      <c r="C630" s="8" t="s">
        <v>4162</v>
      </c>
      <c r="D630" s="8" t="s">
        <v>4420</v>
      </c>
      <c r="E630" s="8" t="s">
        <v>4421</v>
      </c>
      <c r="F630" s="29">
        <v>0.28999999999999898</v>
      </c>
      <c r="G630" s="29">
        <v>1</v>
      </c>
      <c r="H630" s="30">
        <v>38.063099999999999</v>
      </c>
      <c r="I630" s="30">
        <v>5.1927000000000003</v>
      </c>
      <c r="J630" s="14">
        <v>263</v>
      </c>
      <c r="K630" s="14">
        <v>67</v>
      </c>
      <c r="L630" s="12">
        <v>0.13639999999999999</v>
      </c>
      <c r="M630" s="7">
        <v>1.6876255200000001</v>
      </c>
      <c r="N630" s="31">
        <v>1.05</v>
      </c>
      <c r="O630" s="14">
        <f>IFERROR(VLOOKUP($C630,'site totals'!$J$2:$K$607,2,FALSE),1)</f>
        <v>26730.570800000001</v>
      </c>
      <c r="P630" s="32" t="s">
        <v>22</v>
      </c>
      <c r="Q630" s="12">
        <v>0.37782405629999999</v>
      </c>
      <c r="R630" s="29">
        <v>0.28999999999999998</v>
      </c>
      <c r="S630" s="2">
        <f>IF($A630="site","",MIN(VLOOKUP($P630,margin_ranges!$A$5:$D$10,4,FALSE)/100,$Q630))</f>
        <v>0.29749999999999999</v>
      </c>
      <c r="T630" s="6">
        <f>IF(A630="placement",$J630*MIN($Q630,$S630),"")</f>
        <v>78.242499999999993</v>
      </c>
      <c r="U630" s="6">
        <f>IF($A630="placement",T630,SUMIF($C$10:$C$6209,$C630,$T$10:$T$6209))</f>
        <v>78.242499999999993</v>
      </c>
      <c r="V630" s="34">
        <f t="shared" si="29"/>
        <v>-1.0563380281690127E-2</v>
      </c>
      <c r="W630" s="24"/>
      <c r="X630" s="2" t="str">
        <f>IFERROR(MIN(VLOOKUP($W630,margin_ranges!$A$5:$D$10,4,FALSE),$Q630*100)/100,"")</f>
        <v/>
      </c>
      <c r="Y630" s="6">
        <f t="shared" si="30"/>
        <v>78.242499999999993</v>
      </c>
      <c r="Z630" s="6">
        <f>IF($A630="placement",Y630,SUMIF($C$10:$C$6209,$C630,$Y$10:$Y$6209))</f>
        <v>78.242499999999993</v>
      </c>
      <c r="AA630" s="29">
        <f t="shared" si="31"/>
        <v>-1.0563380281690127E-2</v>
      </c>
    </row>
    <row r="631" spans="1:27" hidden="1" x14ac:dyDescent="0.3">
      <c r="A631" s="8" t="s">
        <v>17</v>
      </c>
      <c r="B631" s="8" t="s">
        <v>4161</v>
      </c>
      <c r="C631" s="8" t="s">
        <v>4162</v>
      </c>
      <c r="D631" s="8" t="s">
        <v>4406</v>
      </c>
      <c r="E631" s="8" t="s">
        <v>4407</v>
      </c>
      <c r="F631" s="29">
        <v>0.28999999999999898</v>
      </c>
      <c r="G631" s="29">
        <v>0</v>
      </c>
      <c r="H631" s="30">
        <v>24.19</v>
      </c>
      <c r="I631" s="30">
        <v>2.9630999999999998</v>
      </c>
      <c r="J631" s="14">
        <v>271</v>
      </c>
      <c r="K631" s="14">
        <v>68</v>
      </c>
      <c r="L631" s="12">
        <v>0.1225</v>
      </c>
      <c r="M631" s="7">
        <v>3.0518718499999999</v>
      </c>
      <c r="N631" s="31">
        <v>2.1</v>
      </c>
      <c r="O631" s="14">
        <f>IFERROR(VLOOKUP($C631,'site totals'!$J$2:$K$607,2,FALSE),1)</f>
        <v>26730.570800000001</v>
      </c>
      <c r="P631" s="32" t="s">
        <v>22</v>
      </c>
      <c r="Q631" s="12">
        <v>0.31189771309999997</v>
      </c>
      <c r="R631" s="29">
        <v>0.28999999999999998</v>
      </c>
      <c r="S631" s="2">
        <f>IF($A631="site","",MIN(VLOOKUP($P631,margin_ranges!$A$5:$D$10,4,FALSE)/100,$Q631))</f>
        <v>0.29749999999999999</v>
      </c>
      <c r="T631" s="6">
        <f>IF(A631="placement",$J631*MIN($Q631,$S631),"")</f>
        <v>80.622500000000002</v>
      </c>
      <c r="U631" s="6">
        <f>IF($A631="placement",T631,SUMIF($C$10:$C$6209,$C631,$T$10:$T$6209))</f>
        <v>80.622500000000002</v>
      </c>
      <c r="V631" s="34">
        <f t="shared" si="29"/>
        <v>-1.0563380281690127E-2</v>
      </c>
      <c r="W631" s="24"/>
      <c r="X631" s="2" t="str">
        <f>IFERROR(MIN(VLOOKUP($W631,margin_ranges!$A$5:$D$10,4,FALSE),$Q631*100)/100,"")</f>
        <v/>
      </c>
      <c r="Y631" s="6">
        <f t="shared" si="30"/>
        <v>80.622500000000002</v>
      </c>
      <c r="Z631" s="6">
        <f>IF($A631="placement",Y631,SUMIF($C$10:$C$6209,$C631,$Y$10:$Y$6209))</f>
        <v>80.622500000000002</v>
      </c>
      <c r="AA631" s="29">
        <f t="shared" si="31"/>
        <v>-1.0563380281690127E-2</v>
      </c>
    </row>
    <row r="632" spans="1:27" hidden="1" x14ac:dyDescent="0.3">
      <c r="A632" s="8" t="s">
        <v>17</v>
      </c>
      <c r="B632" s="8" t="s">
        <v>4161</v>
      </c>
      <c r="C632" s="8" t="s">
        <v>4162</v>
      </c>
      <c r="D632" s="8" t="s">
        <v>4245</v>
      </c>
      <c r="E632" s="8" t="s">
        <v>4246</v>
      </c>
      <c r="F632" s="29">
        <v>0.28999999999999998</v>
      </c>
      <c r="G632" s="29">
        <v>0</v>
      </c>
      <c r="H632" s="30">
        <v>49.103299999999997</v>
      </c>
      <c r="I632" s="30">
        <v>4.7281000000000004</v>
      </c>
      <c r="J632" s="14">
        <v>408</v>
      </c>
      <c r="K632" s="14">
        <v>104</v>
      </c>
      <c r="L632" s="12">
        <v>9.6299999999999997E-2</v>
      </c>
      <c r="M632" s="7">
        <v>2.8784542399999999</v>
      </c>
      <c r="N632" s="31">
        <v>1.9</v>
      </c>
      <c r="O632" s="14">
        <f>IFERROR(VLOOKUP($C632,'site totals'!$J$2:$K$607,2,FALSE),1)</f>
        <v>26730.570800000001</v>
      </c>
      <c r="P632" s="32" t="s">
        <v>22</v>
      </c>
      <c r="Q632" s="12">
        <v>0.33992350020000001</v>
      </c>
      <c r="R632" s="29">
        <v>0.28999999999999998</v>
      </c>
      <c r="S632" s="2">
        <f>IF($A632="site","",MIN(VLOOKUP($P632,margin_ranges!$A$5:$D$10,4,FALSE)/100,$Q632))</f>
        <v>0.29749999999999999</v>
      </c>
      <c r="T632" s="6">
        <f>IF(A632="placement",$J632*MIN($Q632,$S632),"")</f>
        <v>121.38</v>
      </c>
      <c r="U632" s="6">
        <f>IF($A632="placement",T632,SUMIF($C$10:$C$6209,$C632,$T$10:$T$6209))</f>
        <v>121.38</v>
      </c>
      <c r="V632" s="34">
        <f t="shared" si="29"/>
        <v>-1.0563380281690127E-2</v>
      </c>
      <c r="W632" s="24"/>
      <c r="X632" s="2" t="str">
        <f>IFERROR(MIN(VLOOKUP($W632,margin_ranges!$A$5:$D$10,4,FALSE),$Q632*100)/100,"")</f>
        <v/>
      </c>
      <c r="Y632" s="6">
        <f t="shared" si="30"/>
        <v>121.38</v>
      </c>
      <c r="Z632" s="6">
        <f>IF($A632="placement",Y632,SUMIF($C$10:$C$6209,$C632,$Y$10:$Y$6209))</f>
        <v>121.38</v>
      </c>
      <c r="AA632" s="29">
        <f t="shared" si="31"/>
        <v>-1.0563380281690127E-2</v>
      </c>
    </row>
    <row r="633" spans="1:27" hidden="1" x14ac:dyDescent="0.3">
      <c r="A633" s="8" t="s">
        <v>17</v>
      </c>
      <c r="B633" s="8" t="s">
        <v>4161</v>
      </c>
      <c r="C633" s="8" t="s">
        <v>4162</v>
      </c>
      <c r="D633" s="8" t="s">
        <v>4219</v>
      </c>
      <c r="E633" s="8" t="s">
        <v>4220</v>
      </c>
      <c r="F633" s="29">
        <v>0.28999999999999998</v>
      </c>
      <c r="G633" s="29">
        <v>1</v>
      </c>
      <c r="H633" s="30">
        <v>95.146600000000007</v>
      </c>
      <c r="I633" s="30">
        <v>23.103999999999999</v>
      </c>
      <c r="J633" s="14">
        <v>592</v>
      </c>
      <c r="K633" s="14">
        <v>152</v>
      </c>
      <c r="L633" s="12">
        <v>0.24279999999999999</v>
      </c>
      <c r="M633" s="7">
        <v>0.85443769999999997</v>
      </c>
      <c r="N633" s="31">
        <v>0.5</v>
      </c>
      <c r="O633" s="14">
        <f>IFERROR(VLOOKUP($C633,'site totals'!$J$2:$K$607,2,FALSE),1)</f>
        <v>26730.570800000001</v>
      </c>
      <c r="P633" s="32" t="s">
        <v>22</v>
      </c>
      <c r="Q633" s="12">
        <v>0.41481982680000001</v>
      </c>
      <c r="R633" s="29">
        <v>0.28999999999999998</v>
      </c>
      <c r="S633" s="2">
        <f>IF($A633="site","",MIN(VLOOKUP($P633,margin_ranges!$A$5:$D$10,4,FALSE)/100,$Q633))</f>
        <v>0.29749999999999999</v>
      </c>
      <c r="T633" s="6">
        <f>IF(A633="placement",$J633*MIN($Q633,$S633),"")</f>
        <v>176.12</v>
      </c>
      <c r="U633" s="6">
        <f>IF($A633="placement",T633,SUMIF($C$10:$C$6209,$C633,$T$10:$T$6209))</f>
        <v>176.12</v>
      </c>
      <c r="V633" s="34">
        <f t="shared" si="29"/>
        <v>-1.0563380281690127E-2</v>
      </c>
      <c r="W633" s="24"/>
      <c r="X633" s="2" t="str">
        <f>IFERROR(MIN(VLOOKUP($W633,margin_ranges!$A$5:$D$10,4,FALSE),$Q633*100)/100,"")</f>
        <v/>
      </c>
      <c r="Y633" s="6">
        <f t="shared" si="30"/>
        <v>176.12</v>
      </c>
      <c r="Z633" s="6">
        <f>IF($A633="placement",Y633,SUMIF($C$10:$C$6209,$C633,$Y$10:$Y$6209))</f>
        <v>176.12</v>
      </c>
      <c r="AA633" s="29">
        <f t="shared" si="31"/>
        <v>-1.0563380281690127E-2</v>
      </c>
    </row>
    <row r="634" spans="1:27" hidden="1" x14ac:dyDescent="0.3">
      <c r="A634" s="8" t="s">
        <v>17</v>
      </c>
      <c r="B634" s="8" t="s">
        <v>4161</v>
      </c>
      <c r="C634" s="8" t="s">
        <v>4162</v>
      </c>
      <c r="D634" s="8" t="s">
        <v>4286</v>
      </c>
      <c r="E634" s="8" t="s">
        <v>4287</v>
      </c>
      <c r="F634" s="29">
        <v>0.28999999999999998</v>
      </c>
      <c r="G634" s="29">
        <v>1</v>
      </c>
      <c r="H634" s="30">
        <v>426.12360000000001</v>
      </c>
      <c r="I634" s="30">
        <v>31.845400000000001</v>
      </c>
      <c r="J634" s="14">
        <v>1011</v>
      </c>
      <c r="K634" s="14">
        <v>256</v>
      </c>
      <c r="L634" s="12">
        <v>7.4700000000000003E-2</v>
      </c>
      <c r="M634" s="7">
        <v>1.05853094</v>
      </c>
      <c r="N634" s="31">
        <v>0.35</v>
      </c>
      <c r="O634" s="14">
        <f>IFERROR(VLOOKUP($C634,'site totals'!$J$2:$K$607,2,FALSE),1)</f>
        <v>26730.570800000001</v>
      </c>
      <c r="P634" s="32" t="s">
        <v>22</v>
      </c>
      <c r="Q634" s="12">
        <v>0.66935307519999998</v>
      </c>
      <c r="R634" s="29">
        <v>0.28999999999999998</v>
      </c>
      <c r="S634" s="2">
        <f>IF($A634="site","",MIN(VLOOKUP($P634,margin_ranges!$A$5:$D$10,4,FALSE)/100,$Q634))</f>
        <v>0.29749999999999999</v>
      </c>
      <c r="T634" s="6">
        <f>IF(A634="placement",$J634*MIN($Q634,$S634),"")</f>
        <v>300.77249999999998</v>
      </c>
      <c r="U634" s="6">
        <f>IF($A634="placement",T634,SUMIF($C$10:$C$6209,$C634,$T$10:$T$6209))</f>
        <v>300.77249999999998</v>
      </c>
      <c r="V634" s="34">
        <f t="shared" si="29"/>
        <v>-1.0563380281690127E-2</v>
      </c>
      <c r="W634" s="24"/>
      <c r="X634" s="2" t="str">
        <f>IFERROR(MIN(VLOOKUP($W634,margin_ranges!$A$5:$D$10,4,FALSE),$Q634*100)/100,"")</f>
        <v/>
      </c>
      <c r="Y634" s="6">
        <f t="shared" si="30"/>
        <v>300.77249999999998</v>
      </c>
      <c r="Z634" s="6">
        <f>IF($A634="placement",Y634,SUMIF($C$10:$C$6209,$C634,$Y$10:$Y$6209))</f>
        <v>300.77249999999998</v>
      </c>
      <c r="AA634" s="29">
        <f t="shared" si="31"/>
        <v>-1.0563380281690127E-2</v>
      </c>
    </row>
    <row r="635" spans="1:27" hidden="1" x14ac:dyDescent="0.3">
      <c r="A635" s="8" t="s">
        <v>17</v>
      </c>
      <c r="B635" s="8" t="s">
        <v>4161</v>
      </c>
      <c r="C635" s="8" t="s">
        <v>4162</v>
      </c>
      <c r="D635" s="8" t="s">
        <v>4454</v>
      </c>
      <c r="E635" s="8" t="s">
        <v>4455</v>
      </c>
      <c r="F635" s="29">
        <v>0.28999999999999998</v>
      </c>
      <c r="G635" s="29">
        <v>1</v>
      </c>
      <c r="H635" s="30">
        <v>183.9453</v>
      </c>
      <c r="I635" s="30">
        <v>51.984499999999997</v>
      </c>
      <c r="J635" s="14">
        <v>4838</v>
      </c>
      <c r="K635" s="14">
        <v>1230</v>
      </c>
      <c r="L635" s="12">
        <v>0.28260000000000002</v>
      </c>
      <c r="M635" s="7">
        <v>3.1023922000000002</v>
      </c>
      <c r="N635" s="31">
        <v>2.1</v>
      </c>
      <c r="O635" s="14">
        <f>IFERROR(VLOOKUP($C635,'site totals'!$J$2:$K$607,2,FALSE),1)</f>
        <v>26730.570800000001</v>
      </c>
      <c r="P635" s="32" t="s">
        <v>22</v>
      </c>
      <c r="Q635" s="12">
        <v>0.32310299059999997</v>
      </c>
      <c r="R635" s="29">
        <v>0.28999999999999998</v>
      </c>
      <c r="S635" s="2">
        <f>IF($A635="site","",MIN(VLOOKUP($P635,margin_ranges!$A$5:$D$10,4,FALSE)/100,$Q635))</f>
        <v>0.29749999999999999</v>
      </c>
      <c r="T635" s="6">
        <f>IF(A635="placement",$J635*MIN($Q635,$S635),"")</f>
        <v>1439.3049999999998</v>
      </c>
      <c r="U635" s="6">
        <f>IF($A635="placement",T635,SUMIF($C$10:$C$6209,$C635,$T$10:$T$6209))</f>
        <v>1439.3049999999998</v>
      </c>
      <c r="V635" s="34">
        <f t="shared" si="29"/>
        <v>-1.0563380281690127E-2</v>
      </c>
      <c r="W635" s="24"/>
      <c r="X635" s="2" t="str">
        <f>IFERROR(MIN(VLOOKUP($W635,margin_ranges!$A$5:$D$10,4,FALSE),$Q635*100)/100,"")</f>
        <v/>
      </c>
      <c r="Y635" s="6">
        <f t="shared" si="30"/>
        <v>1439.3049999999998</v>
      </c>
      <c r="Z635" s="6">
        <f>IF($A635="placement",Y635,SUMIF($C$10:$C$6209,$C635,$Y$10:$Y$6209))</f>
        <v>1439.3049999999998</v>
      </c>
      <c r="AA635" s="29">
        <f t="shared" si="31"/>
        <v>-1.0563380281690127E-2</v>
      </c>
    </row>
    <row r="636" spans="1:27" hidden="1" x14ac:dyDescent="0.3">
      <c r="A636" s="8" t="s">
        <v>17</v>
      </c>
      <c r="B636" s="8" t="s">
        <v>4161</v>
      </c>
      <c r="C636" s="8" t="s">
        <v>4162</v>
      </c>
      <c r="D636" s="8" t="s">
        <v>4217</v>
      </c>
      <c r="E636" s="8" t="s">
        <v>4218</v>
      </c>
      <c r="F636" s="29">
        <v>0.28999999999999998</v>
      </c>
      <c r="G636" s="29">
        <v>0</v>
      </c>
      <c r="H636" s="30">
        <v>24.4314</v>
      </c>
      <c r="I636" s="30">
        <v>0.17460000000000001</v>
      </c>
      <c r="J636" s="14">
        <v>7</v>
      </c>
      <c r="K636" s="14">
        <v>2</v>
      </c>
      <c r="L636" s="12">
        <v>7.1000000000000004E-3</v>
      </c>
      <c r="M636" s="7">
        <v>1.2798690699999999</v>
      </c>
      <c r="N636" s="31">
        <v>0.5</v>
      </c>
      <c r="O636" s="14">
        <f>IFERROR(VLOOKUP($C636,'site totals'!$J$2:$K$607,2,FALSE),1)</f>
        <v>26730.570800000001</v>
      </c>
      <c r="P636" s="32" t="s">
        <v>22</v>
      </c>
      <c r="Q636" s="12">
        <v>0.60933503840000003</v>
      </c>
      <c r="R636" s="29">
        <v>0.28999999999999998</v>
      </c>
      <c r="S636" s="2">
        <f>IF($A636="site","",MIN(VLOOKUP($P636,margin_ranges!$A$5:$D$10,4,FALSE)/100,$Q636))</f>
        <v>0.29749999999999999</v>
      </c>
      <c r="T636" s="6">
        <f>IF(A636="placement",$J636*MIN($Q636,$S636),"")</f>
        <v>2.0825</v>
      </c>
      <c r="U636" s="6">
        <f>IF($A636="placement",T636,SUMIF($C$10:$C$6209,$C636,$T$10:$T$6209))</f>
        <v>2.0825</v>
      </c>
      <c r="V636" s="34">
        <f t="shared" si="29"/>
        <v>-1.0563380281690016E-2</v>
      </c>
      <c r="W636" s="24"/>
      <c r="X636" s="2" t="str">
        <f>IFERROR(MIN(VLOOKUP($W636,margin_ranges!$A$5:$D$10,4,FALSE),$Q636*100)/100,"")</f>
        <v/>
      </c>
      <c r="Y636" s="6">
        <f t="shared" si="30"/>
        <v>2.0825</v>
      </c>
      <c r="Z636" s="6">
        <f>IF($A636="placement",Y636,SUMIF($C$10:$C$6209,$C636,$Y$10:$Y$6209))</f>
        <v>2.0825</v>
      </c>
      <c r="AA636" s="29">
        <f t="shared" si="31"/>
        <v>-1.0563380281690016E-2</v>
      </c>
    </row>
    <row r="637" spans="1:27" hidden="1" x14ac:dyDescent="0.3">
      <c r="A637" s="8" t="s">
        <v>17</v>
      </c>
      <c r="B637" s="8" t="s">
        <v>4161</v>
      </c>
      <c r="C637" s="8" t="s">
        <v>4162</v>
      </c>
      <c r="D637" s="8" t="s">
        <v>4270</v>
      </c>
      <c r="E637" s="8" t="s">
        <v>4271</v>
      </c>
      <c r="F637" s="29">
        <v>0.28999999999999998</v>
      </c>
      <c r="G637" s="29">
        <v>0</v>
      </c>
      <c r="H637" s="30">
        <v>4.5518000000000001</v>
      </c>
      <c r="I637" s="30">
        <v>0.49409999999999998</v>
      </c>
      <c r="J637" s="14">
        <v>7</v>
      </c>
      <c r="K637" s="14">
        <v>2</v>
      </c>
      <c r="L637" s="12">
        <v>0.1085</v>
      </c>
      <c r="M637" s="7">
        <v>0.45882608000000003</v>
      </c>
      <c r="N637" s="31">
        <v>0.3</v>
      </c>
      <c r="O637" s="14">
        <f>IFERROR(VLOOKUP($C637,'site totals'!$J$2:$K$607,2,FALSE),1)</f>
        <v>26730.570800000001</v>
      </c>
      <c r="P637" s="32" t="s">
        <v>22</v>
      </c>
      <c r="Q637" s="12">
        <v>0.3461574818</v>
      </c>
      <c r="R637" s="29">
        <v>0.28999999999999998</v>
      </c>
      <c r="S637" s="2">
        <f>IF($A637="site","",MIN(VLOOKUP($P637,margin_ranges!$A$5:$D$10,4,FALSE)/100,$Q637))</f>
        <v>0.29749999999999999</v>
      </c>
      <c r="T637" s="6">
        <f>IF(A637="placement",$J637*MIN($Q637,$S637),"")</f>
        <v>2.0825</v>
      </c>
      <c r="U637" s="6">
        <f>IF($A637="placement",T637,SUMIF($C$10:$C$6209,$C637,$T$10:$T$6209))</f>
        <v>2.0825</v>
      </c>
      <c r="V637" s="34">
        <f t="shared" si="29"/>
        <v>-1.0563380281690016E-2</v>
      </c>
      <c r="W637" s="24"/>
      <c r="X637" s="2" t="str">
        <f>IFERROR(MIN(VLOOKUP($W637,margin_ranges!$A$5:$D$10,4,FALSE),$Q637*100)/100,"")</f>
        <v/>
      </c>
      <c r="Y637" s="6">
        <f t="shared" si="30"/>
        <v>2.0825</v>
      </c>
      <c r="Z637" s="6">
        <f>IF($A637="placement",Y637,SUMIF($C$10:$C$6209,$C637,$Y$10:$Y$6209))</f>
        <v>2.0825</v>
      </c>
      <c r="AA637" s="29">
        <f t="shared" si="31"/>
        <v>-1.0563380281690016E-2</v>
      </c>
    </row>
    <row r="638" spans="1:27" hidden="1" x14ac:dyDescent="0.3">
      <c r="A638" s="8" t="s">
        <v>17</v>
      </c>
      <c r="B638" s="8" t="s">
        <v>4161</v>
      </c>
      <c r="C638" s="8" t="s">
        <v>4162</v>
      </c>
      <c r="D638" s="8" t="s">
        <v>4328</v>
      </c>
      <c r="E638" s="8" t="s">
        <v>4329</v>
      </c>
      <c r="F638" s="29">
        <v>0.28999999999999998</v>
      </c>
      <c r="G638" s="29">
        <v>0</v>
      </c>
      <c r="H638" s="30">
        <v>1.7024999999999999</v>
      </c>
      <c r="I638" s="30">
        <v>0.2258</v>
      </c>
      <c r="J638" s="14">
        <v>10</v>
      </c>
      <c r="K638" s="14">
        <v>2</v>
      </c>
      <c r="L638" s="12">
        <v>0.1326</v>
      </c>
      <c r="M638" s="7">
        <v>1.4937994299999999</v>
      </c>
      <c r="N638" s="31">
        <v>1</v>
      </c>
      <c r="O638" s="14">
        <f>IFERROR(VLOOKUP($C638,'site totals'!$J$2:$K$607,2,FALSE),1)</f>
        <v>26730.570800000001</v>
      </c>
      <c r="P638" s="32" t="s">
        <v>91</v>
      </c>
      <c r="Q638" s="12">
        <v>0.33056608570000001</v>
      </c>
      <c r="R638" s="29">
        <v>0.28999999999999998</v>
      </c>
      <c r="S638" s="2">
        <f>IF($A638="site","",MIN(VLOOKUP($P638,margin_ranges!$A$5:$D$10,4,FALSE)/100,$Q638))</f>
        <v>0.29749999999999999</v>
      </c>
      <c r="T638" s="6">
        <f>IF(A638="placement",$J638*MIN($Q638,$S638),"")</f>
        <v>2.9749999999999996</v>
      </c>
      <c r="U638" s="6">
        <f>IF($A638="placement",T638,SUMIF($C$10:$C$6209,$C638,$T$10:$T$6209))</f>
        <v>2.9749999999999996</v>
      </c>
      <c r="V638" s="34">
        <f t="shared" si="29"/>
        <v>-1.0563380281690016E-2</v>
      </c>
      <c r="W638" s="24"/>
      <c r="X638" s="2" t="str">
        <f>IFERROR(MIN(VLOOKUP($W638,margin_ranges!$A$5:$D$10,4,FALSE),$Q638*100)/100,"")</f>
        <v/>
      </c>
      <c r="Y638" s="6">
        <f t="shared" si="30"/>
        <v>2.9749999999999996</v>
      </c>
      <c r="Z638" s="6">
        <f>IF($A638="placement",Y638,SUMIF($C$10:$C$6209,$C638,$Y$10:$Y$6209))</f>
        <v>2.9749999999999996</v>
      </c>
      <c r="AA638" s="29">
        <f t="shared" si="31"/>
        <v>-1.0563380281690016E-2</v>
      </c>
    </row>
    <row r="639" spans="1:27" hidden="1" x14ac:dyDescent="0.3">
      <c r="A639" s="8" t="s">
        <v>17</v>
      </c>
      <c r="B639" s="8" t="s">
        <v>4161</v>
      </c>
      <c r="C639" s="8" t="s">
        <v>4162</v>
      </c>
      <c r="D639" s="8" t="s">
        <v>4265</v>
      </c>
      <c r="E639" s="8" t="s">
        <v>4266</v>
      </c>
      <c r="F639" s="29">
        <v>0.28999999999999998</v>
      </c>
      <c r="G639" s="29">
        <v>0</v>
      </c>
      <c r="H639" s="30">
        <v>8.2224000000000004</v>
      </c>
      <c r="I639" s="30">
        <v>0.8054</v>
      </c>
      <c r="J639" s="14">
        <v>14</v>
      </c>
      <c r="K639" s="14">
        <v>4</v>
      </c>
      <c r="L639" s="12">
        <v>9.7900000000000001E-2</v>
      </c>
      <c r="M639" s="7">
        <v>0.58220843</v>
      </c>
      <c r="N639" s="31">
        <v>0.3</v>
      </c>
      <c r="O639" s="14">
        <f>IFERROR(VLOOKUP($C639,'site totals'!$J$2:$K$607,2,FALSE),1)</f>
        <v>26730.570800000001</v>
      </c>
      <c r="P639" s="32" t="s">
        <v>22</v>
      </c>
      <c r="Q639" s="12">
        <v>0.48472061420000001</v>
      </c>
      <c r="R639" s="29">
        <v>0.28999999999999998</v>
      </c>
      <c r="S639" s="2">
        <f>IF($A639="site","",MIN(VLOOKUP($P639,margin_ranges!$A$5:$D$10,4,FALSE)/100,$Q639))</f>
        <v>0.29749999999999999</v>
      </c>
      <c r="T639" s="6">
        <f>IF(A639="placement",$J639*MIN($Q639,$S639),"")</f>
        <v>4.165</v>
      </c>
      <c r="U639" s="6">
        <f>IF($A639="placement",T639,SUMIF($C$10:$C$6209,$C639,$T$10:$T$6209))</f>
        <v>4.165</v>
      </c>
      <c r="V639" s="34">
        <f t="shared" si="29"/>
        <v>-1.0563380281690016E-2</v>
      </c>
      <c r="W639" s="24"/>
      <c r="X639" s="2" t="str">
        <f>IFERROR(MIN(VLOOKUP($W639,margin_ranges!$A$5:$D$10,4,FALSE),$Q639*100)/100,"")</f>
        <v/>
      </c>
      <c r="Y639" s="6">
        <f t="shared" si="30"/>
        <v>4.165</v>
      </c>
      <c r="Z639" s="6">
        <f>IF($A639="placement",Y639,SUMIF($C$10:$C$6209,$C639,$Y$10:$Y$6209))</f>
        <v>4.165</v>
      </c>
      <c r="AA639" s="29">
        <f t="shared" si="31"/>
        <v>-1.0563380281690016E-2</v>
      </c>
    </row>
    <row r="640" spans="1:27" hidden="1" x14ac:dyDescent="0.3">
      <c r="A640" s="8" t="s">
        <v>17</v>
      </c>
      <c r="B640" s="8" t="s">
        <v>4161</v>
      </c>
      <c r="C640" s="8" t="s">
        <v>4162</v>
      </c>
      <c r="D640" s="8" t="s">
        <v>4165</v>
      </c>
      <c r="E640" s="8" t="s">
        <v>4166</v>
      </c>
      <c r="F640" s="29">
        <v>0.28999999999999998</v>
      </c>
      <c r="G640" s="29">
        <v>0</v>
      </c>
      <c r="H640" s="30">
        <v>3.7463000000000002</v>
      </c>
      <c r="I640" s="30">
        <v>0.4551</v>
      </c>
      <c r="J640" s="14">
        <v>27</v>
      </c>
      <c r="K640" s="14">
        <v>7</v>
      </c>
      <c r="L640" s="12">
        <v>0.1215</v>
      </c>
      <c r="M640" s="7">
        <v>1.9647779000000001</v>
      </c>
      <c r="N640" s="31">
        <v>1.35</v>
      </c>
      <c r="O640" s="14">
        <f>IFERROR(VLOOKUP($C640,'site totals'!$J$2:$K$607,2,FALSE),1)</f>
        <v>26730.570800000001</v>
      </c>
      <c r="P640" s="32" t="s">
        <v>22</v>
      </c>
      <c r="Q640" s="12">
        <v>0.3128994376</v>
      </c>
      <c r="R640" s="29">
        <v>0.28999999999999998</v>
      </c>
      <c r="S640" s="2">
        <f>IF($A640="site","",MIN(VLOOKUP($P640,margin_ranges!$A$5:$D$10,4,FALSE)/100,$Q640))</f>
        <v>0.29749999999999999</v>
      </c>
      <c r="T640" s="6">
        <f>IF(A640="placement",$J640*MIN($Q640,$S640),"")</f>
        <v>8.0324999999999989</v>
      </c>
      <c r="U640" s="6">
        <f>IF($A640="placement",T640,SUMIF($C$10:$C$6209,$C640,$T$10:$T$6209))</f>
        <v>8.0324999999999989</v>
      </c>
      <c r="V640" s="34">
        <f t="shared" si="29"/>
        <v>-1.0563380281690016E-2</v>
      </c>
      <c r="W640" s="24"/>
      <c r="X640" s="2" t="str">
        <f>IFERROR(MIN(VLOOKUP($W640,margin_ranges!$A$5:$D$10,4,FALSE),$Q640*100)/100,"")</f>
        <v/>
      </c>
      <c r="Y640" s="6">
        <f t="shared" si="30"/>
        <v>8.0324999999999989</v>
      </c>
      <c r="Z640" s="6">
        <f>IF($A640="placement",Y640,SUMIF($C$10:$C$6209,$C640,$Y$10:$Y$6209))</f>
        <v>8.0324999999999989</v>
      </c>
      <c r="AA640" s="29">
        <f t="shared" si="31"/>
        <v>-1.0563380281690016E-2</v>
      </c>
    </row>
    <row r="641" spans="1:27" hidden="1" x14ac:dyDescent="0.3">
      <c r="A641" s="8" t="s">
        <v>17</v>
      </c>
      <c r="B641" s="8" t="s">
        <v>4161</v>
      </c>
      <c r="C641" s="8" t="s">
        <v>4162</v>
      </c>
      <c r="D641" s="8" t="s">
        <v>4326</v>
      </c>
      <c r="E641" s="8" t="s">
        <v>4327</v>
      </c>
      <c r="F641" s="29">
        <v>0.28999999999999998</v>
      </c>
      <c r="G641" s="29">
        <v>0</v>
      </c>
      <c r="H641" s="30">
        <v>27.6389</v>
      </c>
      <c r="I641" s="30">
        <v>1.4374</v>
      </c>
      <c r="J641" s="14">
        <v>28</v>
      </c>
      <c r="K641" s="14">
        <v>7</v>
      </c>
      <c r="L641" s="12">
        <v>5.1999999999999998E-2</v>
      </c>
      <c r="M641" s="7">
        <v>0.65368714000000006</v>
      </c>
      <c r="N641" s="31">
        <v>0.3</v>
      </c>
      <c r="O641" s="14">
        <f>IFERROR(VLOOKUP($C641,'site totals'!$J$2:$K$607,2,FALSE),1)</f>
        <v>26730.570800000001</v>
      </c>
      <c r="P641" s="32" t="s">
        <v>22</v>
      </c>
      <c r="Q641" s="12">
        <v>0.54106485849999997</v>
      </c>
      <c r="R641" s="29">
        <v>0.28999999999999998</v>
      </c>
      <c r="S641" s="2">
        <f>IF($A641="site","",MIN(VLOOKUP($P641,margin_ranges!$A$5:$D$10,4,FALSE)/100,$Q641))</f>
        <v>0.29749999999999999</v>
      </c>
      <c r="T641" s="6">
        <f>IF(A641="placement",$J641*MIN($Q641,$S641),"")</f>
        <v>8.33</v>
      </c>
      <c r="U641" s="6">
        <f>IF($A641="placement",T641,SUMIF($C$10:$C$6209,$C641,$T$10:$T$6209))</f>
        <v>8.33</v>
      </c>
      <c r="V641" s="34">
        <f t="shared" si="29"/>
        <v>-1.0563380281690016E-2</v>
      </c>
      <c r="W641" s="24"/>
      <c r="X641" s="2" t="str">
        <f>IFERROR(MIN(VLOOKUP($W641,margin_ranges!$A$5:$D$10,4,FALSE),$Q641*100)/100,"")</f>
        <v/>
      </c>
      <c r="Y641" s="6">
        <f t="shared" si="30"/>
        <v>8.33</v>
      </c>
      <c r="Z641" s="6">
        <f>IF($A641="placement",Y641,SUMIF($C$10:$C$6209,$C641,$Y$10:$Y$6209))</f>
        <v>8.33</v>
      </c>
      <c r="AA641" s="29">
        <f t="shared" si="31"/>
        <v>-1.0563380281690016E-2</v>
      </c>
    </row>
    <row r="642" spans="1:27" hidden="1" x14ac:dyDescent="0.3">
      <c r="A642" s="8" t="s">
        <v>17</v>
      </c>
      <c r="B642" s="8" t="s">
        <v>4161</v>
      </c>
      <c r="C642" s="8" t="s">
        <v>4162</v>
      </c>
      <c r="D642" s="8" t="s">
        <v>4372</v>
      </c>
      <c r="E642" s="8" t="s">
        <v>4373</v>
      </c>
      <c r="F642" s="29">
        <v>0.28999999999999998</v>
      </c>
      <c r="G642" s="29">
        <v>0</v>
      </c>
      <c r="H642" s="30">
        <v>4.9459</v>
      </c>
      <c r="I642" s="30">
        <v>0.60750000000000004</v>
      </c>
      <c r="J642" s="14">
        <v>28</v>
      </c>
      <c r="K642" s="14">
        <v>7</v>
      </c>
      <c r="L642" s="12">
        <v>0.12280000000000001</v>
      </c>
      <c r="M642" s="7">
        <v>1.53507349</v>
      </c>
      <c r="N642" s="31">
        <v>1.05</v>
      </c>
      <c r="O642" s="14">
        <f>IFERROR(VLOOKUP($C642,'site totals'!$J$2:$K$607,2,FALSE),1)</f>
        <v>26730.570800000001</v>
      </c>
      <c r="P642" s="32" t="s">
        <v>22</v>
      </c>
      <c r="Q642" s="12">
        <v>0.31599365800000001</v>
      </c>
      <c r="R642" s="29">
        <v>0.28999999999999998</v>
      </c>
      <c r="S642" s="2">
        <f>IF($A642="site","",MIN(VLOOKUP($P642,margin_ranges!$A$5:$D$10,4,FALSE)/100,$Q642))</f>
        <v>0.29749999999999999</v>
      </c>
      <c r="T642" s="6">
        <f>IF(A642="placement",$J642*MIN($Q642,$S642),"")</f>
        <v>8.33</v>
      </c>
      <c r="U642" s="6">
        <f>IF($A642="placement",T642,SUMIF($C$10:$C$6209,$C642,$T$10:$T$6209))</f>
        <v>8.33</v>
      </c>
      <c r="V642" s="34">
        <f t="shared" si="29"/>
        <v>-1.0563380281690016E-2</v>
      </c>
      <c r="W642" s="24"/>
      <c r="X642" s="2" t="str">
        <f>IFERROR(MIN(VLOOKUP($W642,margin_ranges!$A$5:$D$10,4,FALSE),$Q642*100)/100,"")</f>
        <v/>
      </c>
      <c r="Y642" s="6">
        <f t="shared" si="30"/>
        <v>8.33</v>
      </c>
      <c r="Z642" s="6">
        <f>IF($A642="placement",Y642,SUMIF($C$10:$C$6209,$C642,$Y$10:$Y$6209))</f>
        <v>8.33</v>
      </c>
      <c r="AA642" s="29">
        <f t="shared" si="31"/>
        <v>-1.0563380281690016E-2</v>
      </c>
    </row>
    <row r="643" spans="1:27" hidden="1" x14ac:dyDescent="0.3">
      <c r="A643" s="8" t="s">
        <v>17</v>
      </c>
      <c r="B643" s="8" t="s">
        <v>4161</v>
      </c>
      <c r="C643" s="8" t="s">
        <v>4162</v>
      </c>
      <c r="D643" s="8" t="s">
        <v>4418</v>
      </c>
      <c r="E643" s="8" t="s">
        <v>4419</v>
      </c>
      <c r="F643" s="29">
        <v>0.28999999999999998</v>
      </c>
      <c r="G643" s="29">
        <v>1</v>
      </c>
      <c r="H643" s="30">
        <v>53.931399999999996</v>
      </c>
      <c r="I643" s="30">
        <v>1.9844999999999999</v>
      </c>
      <c r="J643" s="14">
        <v>39</v>
      </c>
      <c r="K643" s="14">
        <v>10</v>
      </c>
      <c r="L643" s="12">
        <v>3.6799999999999999E-2</v>
      </c>
      <c r="M643" s="7">
        <v>0.65552315999999999</v>
      </c>
      <c r="N643" s="31">
        <v>0.35</v>
      </c>
      <c r="O643" s="14">
        <f>IFERROR(VLOOKUP($C643,'site totals'!$J$2:$K$607,2,FALSE),1)</f>
        <v>26730.570800000001</v>
      </c>
      <c r="P643" s="32" t="s">
        <v>22</v>
      </c>
      <c r="Q643" s="12">
        <v>0.46607531130000002</v>
      </c>
      <c r="R643" s="29">
        <v>0.28999999999999998</v>
      </c>
      <c r="S643" s="2">
        <f>IF($A643="site","",MIN(VLOOKUP($P643,margin_ranges!$A$5:$D$10,4,FALSE)/100,$Q643))</f>
        <v>0.29749999999999999</v>
      </c>
      <c r="T643" s="6">
        <f>IF(A643="placement",$J643*MIN($Q643,$S643),"")</f>
        <v>11.602499999999999</v>
      </c>
      <c r="U643" s="6">
        <f>IF($A643="placement",T643,SUMIF($C$10:$C$6209,$C643,$T$10:$T$6209))</f>
        <v>11.602499999999999</v>
      </c>
      <c r="V643" s="34">
        <f t="shared" si="29"/>
        <v>-1.0563380281690016E-2</v>
      </c>
      <c r="W643" s="24"/>
      <c r="X643" s="2" t="str">
        <f>IFERROR(MIN(VLOOKUP($W643,margin_ranges!$A$5:$D$10,4,FALSE),$Q643*100)/100,"")</f>
        <v/>
      </c>
      <c r="Y643" s="6">
        <f t="shared" si="30"/>
        <v>11.602499999999999</v>
      </c>
      <c r="Z643" s="6">
        <f>IF($A643="placement",Y643,SUMIF($C$10:$C$6209,$C643,$Y$10:$Y$6209))</f>
        <v>11.602499999999999</v>
      </c>
      <c r="AA643" s="29">
        <f t="shared" si="31"/>
        <v>-1.0563380281690016E-2</v>
      </c>
    </row>
    <row r="644" spans="1:27" hidden="1" x14ac:dyDescent="0.3">
      <c r="A644" s="8" t="s">
        <v>17</v>
      </c>
      <c r="B644" s="8" t="s">
        <v>4161</v>
      </c>
      <c r="C644" s="8" t="s">
        <v>4162</v>
      </c>
      <c r="D644" s="8" t="s">
        <v>4348</v>
      </c>
      <c r="E644" s="8" t="s">
        <v>4349</v>
      </c>
      <c r="F644" s="29">
        <v>0.28999999999999998</v>
      </c>
      <c r="G644" s="29">
        <v>0</v>
      </c>
      <c r="H644" s="30">
        <v>8.5984999999999996</v>
      </c>
      <c r="I644" s="30">
        <v>0.72789999999999999</v>
      </c>
      <c r="J644" s="14">
        <v>40</v>
      </c>
      <c r="K644" s="14">
        <v>10</v>
      </c>
      <c r="L644" s="12">
        <v>8.4599999999999995E-2</v>
      </c>
      <c r="M644" s="7">
        <v>1.8374386700000001</v>
      </c>
      <c r="N644" s="31">
        <v>1.1000000000000001</v>
      </c>
      <c r="O644" s="14">
        <f>IFERROR(VLOOKUP($C644,'site totals'!$J$2:$K$607,2,FALSE),1)</f>
        <v>26730.570800000001</v>
      </c>
      <c r="P644" s="32" t="s">
        <v>91</v>
      </c>
      <c r="Q644" s="12">
        <v>0.40134056130000001</v>
      </c>
      <c r="R644" s="29">
        <v>0.28999999999999998</v>
      </c>
      <c r="S644" s="2">
        <f>IF($A644="site","",MIN(VLOOKUP($P644,margin_ranges!$A$5:$D$10,4,FALSE)/100,$Q644))</f>
        <v>0.29749999999999999</v>
      </c>
      <c r="T644" s="6">
        <f>IF(A644="placement",$J644*MIN($Q644,$S644),"")</f>
        <v>11.899999999999999</v>
      </c>
      <c r="U644" s="6">
        <f>IF($A644="placement",T644,SUMIF($C$10:$C$6209,$C644,$T$10:$T$6209))</f>
        <v>11.899999999999999</v>
      </c>
      <c r="V644" s="34">
        <f t="shared" si="29"/>
        <v>-1.0563380281690016E-2</v>
      </c>
      <c r="W644" s="24"/>
      <c r="X644" s="2" t="str">
        <f>IFERROR(MIN(VLOOKUP($W644,margin_ranges!$A$5:$D$10,4,FALSE),$Q644*100)/100,"")</f>
        <v/>
      </c>
      <c r="Y644" s="6">
        <f t="shared" si="30"/>
        <v>11.899999999999999</v>
      </c>
      <c r="Z644" s="6">
        <f>IF($A644="placement",Y644,SUMIF($C$10:$C$6209,$C644,$Y$10:$Y$6209))</f>
        <v>11.899999999999999</v>
      </c>
      <c r="AA644" s="29">
        <f t="shared" si="31"/>
        <v>-1.0563380281690016E-2</v>
      </c>
    </row>
    <row r="645" spans="1:27" hidden="1" x14ac:dyDescent="0.3">
      <c r="A645" s="8" t="s">
        <v>17</v>
      </c>
      <c r="B645" s="8" t="s">
        <v>4161</v>
      </c>
      <c r="C645" s="8" t="s">
        <v>4162</v>
      </c>
      <c r="D645" s="8" t="s">
        <v>4515</v>
      </c>
      <c r="E645" s="8" t="s">
        <v>4516</v>
      </c>
      <c r="F645" s="29">
        <v>0.28999999999999998</v>
      </c>
      <c r="G645" s="29">
        <v>0</v>
      </c>
      <c r="H645" s="30">
        <v>9.6111000000000004</v>
      </c>
      <c r="I645" s="30">
        <v>0.73560000000000003</v>
      </c>
      <c r="J645" s="14">
        <v>41</v>
      </c>
      <c r="K645" s="14">
        <v>11</v>
      </c>
      <c r="L645" s="12">
        <v>7.6499999999999999E-2</v>
      </c>
      <c r="M645" s="7">
        <v>1.8777842499999999</v>
      </c>
      <c r="N645" s="31">
        <v>1.1000000000000001</v>
      </c>
      <c r="O645" s="14">
        <f>IFERROR(VLOOKUP($C645,'site totals'!$J$2:$K$607,2,FALSE),1)</f>
        <v>26730.570800000001</v>
      </c>
      <c r="P645" s="32" t="s">
        <v>22</v>
      </c>
      <c r="Q645" s="12">
        <v>0.4142032028</v>
      </c>
      <c r="R645" s="29">
        <v>0.28999999999999998</v>
      </c>
      <c r="S645" s="2">
        <f>IF($A645="site","",MIN(VLOOKUP($P645,margin_ranges!$A$5:$D$10,4,FALSE)/100,$Q645))</f>
        <v>0.29749999999999999</v>
      </c>
      <c r="T645" s="6">
        <f>IF(A645="placement",$J645*MIN($Q645,$S645),"")</f>
        <v>12.1975</v>
      </c>
      <c r="U645" s="6">
        <f>IF($A645="placement",T645,SUMIF($C$10:$C$6209,$C645,$T$10:$T$6209))</f>
        <v>12.1975</v>
      </c>
      <c r="V645" s="34">
        <f t="shared" si="29"/>
        <v>-1.0563380281690016E-2</v>
      </c>
      <c r="W645" s="24"/>
      <c r="X645" s="2" t="str">
        <f>IFERROR(MIN(VLOOKUP($W645,margin_ranges!$A$5:$D$10,4,FALSE),$Q645*100)/100,"")</f>
        <v/>
      </c>
      <c r="Y645" s="6">
        <f t="shared" si="30"/>
        <v>12.1975</v>
      </c>
      <c r="Z645" s="6">
        <f>IF($A645="placement",Y645,SUMIF($C$10:$C$6209,$C645,$Y$10:$Y$6209))</f>
        <v>12.1975</v>
      </c>
      <c r="AA645" s="29">
        <f t="shared" si="31"/>
        <v>-1.0563380281690016E-2</v>
      </c>
    </row>
    <row r="646" spans="1:27" hidden="1" x14ac:dyDescent="0.3">
      <c r="A646" s="8" t="s">
        <v>17</v>
      </c>
      <c r="B646" s="8" t="s">
        <v>4161</v>
      </c>
      <c r="C646" s="8" t="s">
        <v>4162</v>
      </c>
      <c r="D646" s="8" t="s">
        <v>4464</v>
      </c>
      <c r="E646" s="8" t="s">
        <v>4465</v>
      </c>
      <c r="F646" s="29">
        <v>0.28999999999999998</v>
      </c>
      <c r="G646" s="29">
        <v>1</v>
      </c>
      <c r="H646" s="30">
        <v>65.130799999999994</v>
      </c>
      <c r="I646" s="30">
        <v>1.8552</v>
      </c>
      <c r="J646" s="14">
        <v>56</v>
      </c>
      <c r="K646" s="14">
        <v>14</v>
      </c>
      <c r="L646" s="12">
        <v>2.8500000000000001E-2</v>
      </c>
      <c r="M646" s="7">
        <v>1.01234359</v>
      </c>
      <c r="N646" s="31">
        <v>0.35</v>
      </c>
      <c r="O646" s="14">
        <f>IFERROR(VLOOKUP($C646,'site totals'!$J$2:$K$607,2,FALSE),1)</f>
        <v>26730.570800000001</v>
      </c>
      <c r="P646" s="32" t="s">
        <v>22</v>
      </c>
      <c r="Q646" s="12">
        <v>0.65426757840000005</v>
      </c>
      <c r="R646" s="29">
        <v>0.28999999999999998</v>
      </c>
      <c r="S646" s="2">
        <f>IF($A646="site","",MIN(VLOOKUP($P646,margin_ranges!$A$5:$D$10,4,FALSE)/100,$Q646))</f>
        <v>0.29749999999999999</v>
      </c>
      <c r="T646" s="6">
        <f>IF(A646="placement",$J646*MIN($Q646,$S646),"")</f>
        <v>16.66</v>
      </c>
      <c r="U646" s="6">
        <f>IF($A646="placement",T646,SUMIF($C$10:$C$6209,$C646,$T$10:$T$6209))</f>
        <v>16.66</v>
      </c>
      <c r="V646" s="34">
        <f t="shared" si="29"/>
        <v>-1.0563380281690016E-2</v>
      </c>
      <c r="W646" s="24"/>
      <c r="X646" s="2" t="str">
        <f>IFERROR(MIN(VLOOKUP($W646,margin_ranges!$A$5:$D$10,4,FALSE),$Q646*100)/100,"")</f>
        <v/>
      </c>
      <c r="Y646" s="6">
        <f t="shared" si="30"/>
        <v>16.66</v>
      </c>
      <c r="Z646" s="6">
        <f>IF($A646="placement",Y646,SUMIF($C$10:$C$6209,$C646,$Y$10:$Y$6209))</f>
        <v>16.66</v>
      </c>
      <c r="AA646" s="29">
        <f t="shared" si="31"/>
        <v>-1.0563380281690016E-2</v>
      </c>
    </row>
    <row r="647" spans="1:27" hidden="1" x14ac:dyDescent="0.3">
      <c r="A647" s="8" t="s">
        <v>17</v>
      </c>
      <c r="B647" s="8" t="s">
        <v>4161</v>
      </c>
      <c r="C647" s="8" t="s">
        <v>4162</v>
      </c>
      <c r="D647" s="8" t="s">
        <v>4324</v>
      </c>
      <c r="E647" s="8" t="s">
        <v>4325</v>
      </c>
      <c r="F647" s="29">
        <v>0.28999999999999998</v>
      </c>
      <c r="G647" s="29">
        <v>0</v>
      </c>
      <c r="H647" s="30">
        <v>14.7027</v>
      </c>
      <c r="I647" s="30">
        <v>1.9462999999999999</v>
      </c>
      <c r="J647" s="14">
        <v>62</v>
      </c>
      <c r="K647" s="14">
        <v>15</v>
      </c>
      <c r="L647" s="12">
        <v>0.13239999999999999</v>
      </c>
      <c r="M647" s="7">
        <v>1.05339107</v>
      </c>
      <c r="N647" s="31">
        <v>0.6</v>
      </c>
      <c r="O647" s="14">
        <f>IFERROR(VLOOKUP($C647,'site totals'!$J$2:$K$607,2,FALSE),1)</f>
        <v>26730.570800000001</v>
      </c>
      <c r="P647" s="32" t="s">
        <v>22</v>
      </c>
      <c r="Q647" s="12">
        <v>0.43041097039999998</v>
      </c>
      <c r="R647" s="29">
        <v>0.28999999999999998</v>
      </c>
      <c r="S647" s="2">
        <f>IF($A647="site","",MIN(VLOOKUP($P647,margin_ranges!$A$5:$D$10,4,FALSE)/100,$Q647))</f>
        <v>0.29749999999999999</v>
      </c>
      <c r="T647" s="6">
        <f>IF(A647="placement",$J647*MIN($Q647,$S647),"")</f>
        <v>18.445</v>
      </c>
      <c r="U647" s="6">
        <f>IF($A647="placement",T647,SUMIF($C$10:$C$6209,$C647,$T$10:$T$6209))</f>
        <v>18.445</v>
      </c>
      <c r="V647" s="34">
        <f t="shared" si="29"/>
        <v>-1.0563380281690016E-2</v>
      </c>
      <c r="W647" s="24"/>
      <c r="X647" s="2" t="str">
        <f>IFERROR(MIN(VLOOKUP($W647,margin_ranges!$A$5:$D$10,4,FALSE),$Q647*100)/100,"")</f>
        <v/>
      </c>
      <c r="Y647" s="6">
        <f t="shared" si="30"/>
        <v>18.445</v>
      </c>
      <c r="Z647" s="6">
        <f>IF($A647="placement",Y647,SUMIF($C$10:$C$6209,$C647,$Y$10:$Y$6209))</f>
        <v>18.445</v>
      </c>
      <c r="AA647" s="29">
        <f t="shared" si="31"/>
        <v>-1.0563380281690016E-2</v>
      </c>
    </row>
    <row r="648" spans="1:27" hidden="1" x14ac:dyDescent="0.3">
      <c r="A648" s="8" t="s">
        <v>17</v>
      </c>
      <c r="B648" s="8" t="s">
        <v>4161</v>
      </c>
      <c r="C648" s="8" t="s">
        <v>4162</v>
      </c>
      <c r="D648" s="8" t="s">
        <v>4306</v>
      </c>
      <c r="E648" s="8" t="s">
        <v>4307</v>
      </c>
      <c r="F648" s="29">
        <v>0.28999999999999998</v>
      </c>
      <c r="G648" s="29">
        <v>0</v>
      </c>
      <c r="H648" s="30">
        <v>36.558599999999998</v>
      </c>
      <c r="I648" s="30">
        <v>3.2936000000000001</v>
      </c>
      <c r="J648" s="14">
        <v>112</v>
      </c>
      <c r="K648" s="14">
        <v>29</v>
      </c>
      <c r="L648" s="12">
        <v>9.01E-2</v>
      </c>
      <c r="M648" s="7">
        <v>1.1321622200000001</v>
      </c>
      <c r="N648" s="31">
        <v>0.75</v>
      </c>
      <c r="O648" s="14">
        <f>IFERROR(VLOOKUP($C648,'site totals'!$J$2:$K$607,2,FALSE),1)</f>
        <v>26730.570800000001</v>
      </c>
      <c r="P648" s="32" t="s">
        <v>22</v>
      </c>
      <c r="Q648" s="12">
        <v>0.33755076239999998</v>
      </c>
      <c r="R648" s="29">
        <v>0.28999999999999998</v>
      </c>
      <c r="S648" s="2">
        <f>IF($A648="site","",MIN(VLOOKUP($P648,margin_ranges!$A$5:$D$10,4,FALSE)/100,$Q648))</f>
        <v>0.29749999999999999</v>
      </c>
      <c r="T648" s="6">
        <f>IF(A648="placement",$J648*MIN($Q648,$S648),"")</f>
        <v>33.32</v>
      </c>
      <c r="U648" s="6">
        <f>IF($A648="placement",T648,SUMIF($C$10:$C$6209,$C648,$T$10:$T$6209))</f>
        <v>33.32</v>
      </c>
      <c r="V648" s="34">
        <f t="shared" si="29"/>
        <v>-1.0563380281690016E-2</v>
      </c>
      <c r="W648" s="24"/>
      <c r="X648" s="2" t="str">
        <f>IFERROR(MIN(VLOOKUP($W648,margin_ranges!$A$5:$D$10,4,FALSE),$Q648*100)/100,"")</f>
        <v/>
      </c>
      <c r="Y648" s="6">
        <f t="shared" si="30"/>
        <v>33.32</v>
      </c>
      <c r="Z648" s="6">
        <f>IF($A648="placement",Y648,SUMIF($C$10:$C$6209,$C648,$Y$10:$Y$6209))</f>
        <v>33.32</v>
      </c>
      <c r="AA648" s="29">
        <f t="shared" si="31"/>
        <v>-1.0563380281690016E-2</v>
      </c>
    </row>
    <row r="649" spans="1:27" hidden="1" x14ac:dyDescent="0.3">
      <c r="A649" s="8" t="s">
        <v>17</v>
      </c>
      <c r="B649" s="8" t="s">
        <v>4161</v>
      </c>
      <c r="C649" s="8" t="s">
        <v>4162</v>
      </c>
      <c r="D649" s="8" t="s">
        <v>4469</v>
      </c>
      <c r="E649" s="8" t="s">
        <v>4470</v>
      </c>
      <c r="F649" s="29">
        <v>0.28999999999999998</v>
      </c>
      <c r="G649" s="29">
        <v>1</v>
      </c>
      <c r="H649" s="30">
        <v>67.775899999999993</v>
      </c>
      <c r="I649" s="30">
        <v>4.2253999999999996</v>
      </c>
      <c r="J649" s="14">
        <v>168</v>
      </c>
      <c r="K649" s="14">
        <v>43</v>
      </c>
      <c r="L649" s="12">
        <v>6.2300000000000001E-2</v>
      </c>
      <c r="M649" s="7">
        <v>1.3288626699999999</v>
      </c>
      <c r="N649" s="31">
        <v>0.85</v>
      </c>
      <c r="O649" s="14">
        <f>IFERROR(VLOOKUP($C649,'site totals'!$J$2:$K$607,2,FALSE),1)</f>
        <v>26730.570800000001</v>
      </c>
      <c r="P649" s="32" t="s">
        <v>22</v>
      </c>
      <c r="Q649" s="12">
        <v>0.360355272</v>
      </c>
      <c r="R649" s="29">
        <v>0.28999999999999998</v>
      </c>
      <c r="S649" s="2">
        <f>IF($A649="site","",MIN(VLOOKUP($P649,margin_ranges!$A$5:$D$10,4,FALSE)/100,$Q649))</f>
        <v>0.29749999999999999</v>
      </c>
      <c r="T649" s="6">
        <f>IF(A649="placement",$J649*MIN($Q649,$S649),"")</f>
        <v>49.98</v>
      </c>
      <c r="U649" s="6">
        <f>IF($A649="placement",T649,SUMIF($C$10:$C$6209,$C649,$T$10:$T$6209))</f>
        <v>49.98</v>
      </c>
      <c r="V649" s="34">
        <f t="shared" si="29"/>
        <v>-1.0563380281690016E-2</v>
      </c>
      <c r="W649" s="24"/>
      <c r="X649" s="2" t="str">
        <f>IFERROR(MIN(VLOOKUP($W649,margin_ranges!$A$5:$D$10,4,FALSE),$Q649*100)/100,"")</f>
        <v/>
      </c>
      <c r="Y649" s="6">
        <f t="shared" si="30"/>
        <v>49.98</v>
      </c>
      <c r="Z649" s="6">
        <f>IF($A649="placement",Y649,SUMIF($C$10:$C$6209,$C649,$Y$10:$Y$6209))</f>
        <v>49.98</v>
      </c>
      <c r="AA649" s="29">
        <f t="shared" si="31"/>
        <v>-1.0563380281690016E-2</v>
      </c>
    </row>
    <row r="650" spans="1:27" hidden="1" x14ac:dyDescent="0.3">
      <c r="A650" s="8" t="s">
        <v>17</v>
      </c>
      <c r="B650" s="8" t="s">
        <v>4161</v>
      </c>
      <c r="C650" s="8" t="s">
        <v>4162</v>
      </c>
      <c r="D650" s="8" t="s">
        <v>4201</v>
      </c>
      <c r="E650" s="8" t="s">
        <v>4202</v>
      </c>
      <c r="F650" s="29">
        <v>0.28999999999999998</v>
      </c>
      <c r="G650" s="29">
        <v>0</v>
      </c>
      <c r="H650" s="30">
        <v>19.939399999999999</v>
      </c>
      <c r="I650" s="30">
        <v>4.2617000000000003</v>
      </c>
      <c r="J650" s="14">
        <v>181</v>
      </c>
      <c r="K650" s="14">
        <v>47</v>
      </c>
      <c r="L650" s="12">
        <v>0.2137</v>
      </c>
      <c r="M650" s="7">
        <v>1.41557388</v>
      </c>
      <c r="N650" s="31">
        <v>0.8</v>
      </c>
      <c r="O650" s="14">
        <f>IFERROR(VLOOKUP($C650,'site totals'!$J$2:$K$607,2,FALSE),1)</f>
        <v>26730.570800000001</v>
      </c>
      <c r="P650" s="32" t="s">
        <v>22</v>
      </c>
      <c r="Q650" s="12">
        <v>0.43485817939999999</v>
      </c>
      <c r="R650" s="29">
        <v>0.28999999999999998</v>
      </c>
      <c r="S650" s="2">
        <f>IF($A650="site","",MIN(VLOOKUP($P650,margin_ranges!$A$5:$D$10,4,FALSE)/100,$Q650))</f>
        <v>0.29749999999999999</v>
      </c>
      <c r="T650" s="6">
        <f>IF(A650="placement",$J650*MIN($Q650,$S650),"")</f>
        <v>53.847499999999997</v>
      </c>
      <c r="U650" s="6">
        <f>IF($A650="placement",T650,SUMIF($C$10:$C$6209,$C650,$T$10:$T$6209))</f>
        <v>53.847499999999997</v>
      </c>
      <c r="V650" s="34">
        <f t="shared" ref="V650:V713" si="32">($J650-$U650)/($J650*(1-$R650))-1</f>
        <v>-1.0563380281690016E-2</v>
      </c>
      <c r="W650" s="24"/>
      <c r="X650" s="2" t="str">
        <f>IFERROR(MIN(VLOOKUP($W650,margin_ranges!$A$5:$D$10,4,FALSE),$Q650*100)/100,"")</f>
        <v/>
      </c>
      <c r="Y650" s="6">
        <f t="shared" si="30"/>
        <v>53.847499999999997</v>
      </c>
      <c r="Z650" s="6">
        <f>IF($A650="placement",Y650,SUMIF($C$10:$C$6209,$C650,$Y$10:$Y$6209))</f>
        <v>53.847499999999997</v>
      </c>
      <c r="AA650" s="29">
        <f t="shared" si="31"/>
        <v>-1.0563380281690016E-2</v>
      </c>
    </row>
    <row r="651" spans="1:27" hidden="1" x14ac:dyDescent="0.3">
      <c r="A651" s="8" t="s">
        <v>17</v>
      </c>
      <c r="B651" s="8" t="s">
        <v>4161</v>
      </c>
      <c r="C651" s="8" t="s">
        <v>4162</v>
      </c>
      <c r="D651" s="8" t="s">
        <v>4513</v>
      </c>
      <c r="E651" s="8" t="s">
        <v>4514</v>
      </c>
      <c r="F651" s="29">
        <v>0.28999999999999998</v>
      </c>
      <c r="G651" s="29">
        <v>1</v>
      </c>
      <c r="H651" s="30">
        <v>79.662599999999998</v>
      </c>
      <c r="I651" s="30">
        <v>8.7093000000000007</v>
      </c>
      <c r="J651" s="14">
        <v>191</v>
      </c>
      <c r="K651" s="14">
        <v>49</v>
      </c>
      <c r="L651" s="12">
        <v>0.10929999999999999</v>
      </c>
      <c r="M651" s="7">
        <v>0.73111210999999998</v>
      </c>
      <c r="N651" s="31">
        <v>0.4</v>
      </c>
      <c r="O651" s="14">
        <f>IFERROR(VLOOKUP($C651,'site totals'!$J$2:$K$607,2,FALSE),1)</f>
        <v>26730.570800000001</v>
      </c>
      <c r="P651" s="32" t="s">
        <v>22</v>
      </c>
      <c r="Q651" s="12">
        <v>0.45288828809999998</v>
      </c>
      <c r="R651" s="29">
        <v>0.28999999999999998</v>
      </c>
      <c r="S651" s="2">
        <f>IF($A651="site","",MIN(VLOOKUP($P651,margin_ranges!$A$5:$D$10,4,FALSE)/100,$Q651))</f>
        <v>0.29749999999999999</v>
      </c>
      <c r="T651" s="6">
        <f>IF(A651="placement",$J651*MIN($Q651,$S651),"")</f>
        <v>56.822499999999998</v>
      </c>
      <c r="U651" s="6">
        <f>IF($A651="placement",T651,SUMIF($C$10:$C$6209,$C651,$T$10:$T$6209))</f>
        <v>56.822499999999998</v>
      </c>
      <c r="V651" s="34">
        <f t="shared" si="32"/>
        <v>-1.0563380281690016E-2</v>
      </c>
      <c r="W651" s="24"/>
      <c r="X651" s="2" t="str">
        <f>IFERROR(MIN(VLOOKUP($W651,margin_ranges!$A$5:$D$10,4,FALSE),$Q651*100)/100,"")</f>
        <v/>
      </c>
      <c r="Y651" s="6">
        <f t="shared" si="30"/>
        <v>56.822499999999998</v>
      </c>
      <c r="Z651" s="6">
        <f>IF($A651="placement",Y651,SUMIF($C$10:$C$6209,$C651,$Y$10:$Y$6209))</f>
        <v>56.822499999999998</v>
      </c>
      <c r="AA651" s="29">
        <f t="shared" si="31"/>
        <v>-1.0563380281690016E-2</v>
      </c>
    </row>
    <row r="652" spans="1:27" hidden="1" x14ac:dyDescent="0.3">
      <c r="A652" s="8" t="s">
        <v>17</v>
      </c>
      <c r="B652" s="8" t="s">
        <v>4161</v>
      </c>
      <c r="C652" s="8" t="s">
        <v>4162</v>
      </c>
      <c r="D652" s="8" t="s">
        <v>4181</v>
      </c>
      <c r="E652" s="8" t="s">
        <v>4182</v>
      </c>
      <c r="F652" s="29">
        <v>0.28999999999999998</v>
      </c>
      <c r="G652" s="29">
        <v>1</v>
      </c>
      <c r="H652" s="30">
        <v>30.9133</v>
      </c>
      <c r="I652" s="30">
        <v>3.6076000000000001</v>
      </c>
      <c r="J652" s="14">
        <v>212</v>
      </c>
      <c r="K652" s="14">
        <v>54</v>
      </c>
      <c r="L652" s="12">
        <v>0.1167</v>
      </c>
      <c r="M652" s="7">
        <v>1.95898507</v>
      </c>
      <c r="N652" s="31">
        <v>1.3</v>
      </c>
      <c r="O652" s="14">
        <f>IFERROR(VLOOKUP($C652,'site totals'!$J$2:$K$607,2,FALSE),1)</f>
        <v>26730.570800000001</v>
      </c>
      <c r="P652" s="32" t="s">
        <v>22</v>
      </c>
      <c r="Q652" s="12">
        <v>0.33639106330000001</v>
      </c>
      <c r="R652" s="29">
        <v>0.28999999999999998</v>
      </c>
      <c r="S652" s="2">
        <f>IF($A652="site","",MIN(VLOOKUP($P652,margin_ranges!$A$5:$D$10,4,FALSE)/100,$Q652))</f>
        <v>0.29749999999999999</v>
      </c>
      <c r="T652" s="6">
        <f>IF(A652="placement",$J652*MIN($Q652,$S652),"")</f>
        <v>63.07</v>
      </c>
      <c r="U652" s="6">
        <f>IF($A652="placement",T652,SUMIF($C$10:$C$6209,$C652,$T$10:$T$6209))</f>
        <v>63.07</v>
      </c>
      <c r="V652" s="34">
        <f t="shared" si="32"/>
        <v>-1.0563380281690016E-2</v>
      </c>
      <c r="W652" s="24"/>
      <c r="X652" s="2" t="str">
        <f>IFERROR(MIN(VLOOKUP($W652,margin_ranges!$A$5:$D$10,4,FALSE),$Q652*100)/100,"")</f>
        <v/>
      </c>
      <c r="Y652" s="6">
        <f t="shared" si="30"/>
        <v>63.07</v>
      </c>
      <c r="Z652" s="6">
        <f>IF($A652="placement",Y652,SUMIF($C$10:$C$6209,$C652,$Y$10:$Y$6209))</f>
        <v>63.07</v>
      </c>
      <c r="AA652" s="29">
        <f t="shared" si="31"/>
        <v>-1.0563380281690016E-2</v>
      </c>
    </row>
    <row r="653" spans="1:27" hidden="1" x14ac:dyDescent="0.3">
      <c r="A653" s="8" t="s">
        <v>17</v>
      </c>
      <c r="B653" s="8" t="s">
        <v>4161</v>
      </c>
      <c r="C653" s="8" t="s">
        <v>4162</v>
      </c>
      <c r="D653" s="8" t="s">
        <v>4428</v>
      </c>
      <c r="E653" s="8" t="s">
        <v>4429</v>
      </c>
      <c r="F653" s="29">
        <v>0.28999999999999998</v>
      </c>
      <c r="G653" s="29">
        <v>0</v>
      </c>
      <c r="H653" s="30">
        <v>47.2714</v>
      </c>
      <c r="I653" s="30">
        <v>4.1079999999999997</v>
      </c>
      <c r="J653" s="14">
        <v>382</v>
      </c>
      <c r="K653" s="14">
        <v>95</v>
      </c>
      <c r="L653" s="12">
        <v>8.6900000000000005E-2</v>
      </c>
      <c r="M653" s="7">
        <v>3.0962720799999999</v>
      </c>
      <c r="N653" s="31">
        <v>2.1</v>
      </c>
      <c r="O653" s="14">
        <f>IFERROR(VLOOKUP($C653,'site totals'!$J$2:$K$607,2,FALSE),1)</f>
        <v>26730.570800000001</v>
      </c>
      <c r="P653" s="32" t="s">
        <v>22</v>
      </c>
      <c r="Q653" s="12">
        <v>0.32176503090000003</v>
      </c>
      <c r="R653" s="29">
        <v>0.28999999999999998</v>
      </c>
      <c r="S653" s="2">
        <f>IF($A653="site","",MIN(VLOOKUP($P653,margin_ranges!$A$5:$D$10,4,FALSE)/100,$Q653))</f>
        <v>0.29749999999999999</v>
      </c>
      <c r="T653" s="6">
        <f>IF(A653="placement",$J653*MIN($Q653,$S653),"")</f>
        <v>113.645</v>
      </c>
      <c r="U653" s="6">
        <f>IF($A653="placement",T653,SUMIF($C$10:$C$6209,$C653,$T$10:$T$6209))</f>
        <v>113.645</v>
      </c>
      <c r="V653" s="34">
        <f t="shared" si="32"/>
        <v>-1.0563380281690016E-2</v>
      </c>
      <c r="W653" s="24"/>
      <c r="X653" s="2" t="str">
        <f>IFERROR(MIN(VLOOKUP($W653,margin_ranges!$A$5:$D$10,4,FALSE),$Q653*100)/100,"")</f>
        <v/>
      </c>
      <c r="Y653" s="6">
        <f t="shared" si="30"/>
        <v>113.645</v>
      </c>
      <c r="Z653" s="6">
        <f>IF($A653="placement",Y653,SUMIF($C$10:$C$6209,$C653,$Y$10:$Y$6209))</f>
        <v>113.645</v>
      </c>
      <c r="AA653" s="29">
        <f t="shared" si="31"/>
        <v>-1.0563380281690016E-2</v>
      </c>
    </row>
    <row r="654" spans="1:27" hidden="1" x14ac:dyDescent="0.3">
      <c r="A654" s="8" t="s">
        <v>17</v>
      </c>
      <c r="B654" s="8" t="s">
        <v>4161</v>
      </c>
      <c r="C654" s="8" t="s">
        <v>4162</v>
      </c>
      <c r="D654" s="8" t="s">
        <v>4360</v>
      </c>
      <c r="E654" s="8" t="s">
        <v>4361</v>
      </c>
      <c r="F654" s="29">
        <v>0.28999999999999998</v>
      </c>
      <c r="G654" s="29">
        <v>0</v>
      </c>
      <c r="H654" s="30">
        <v>40.648299999999999</v>
      </c>
      <c r="I654" s="30">
        <v>6.2496</v>
      </c>
      <c r="J654" s="14">
        <v>438</v>
      </c>
      <c r="K654" s="14">
        <v>112</v>
      </c>
      <c r="L654" s="12">
        <v>0.1537</v>
      </c>
      <c r="M654" s="7">
        <v>2.3354915799999998</v>
      </c>
      <c r="N654" s="31">
        <v>1.5</v>
      </c>
      <c r="O654" s="14">
        <f>IFERROR(VLOOKUP($C654,'site totals'!$J$2:$K$607,2,FALSE),1)</f>
        <v>26730.570800000001</v>
      </c>
      <c r="P654" s="32" t="s">
        <v>22</v>
      </c>
      <c r="Q654" s="12">
        <v>0.35773692569999999</v>
      </c>
      <c r="R654" s="29">
        <v>0.28999999999999998</v>
      </c>
      <c r="S654" s="2">
        <f>IF($A654="site","",MIN(VLOOKUP($P654,margin_ranges!$A$5:$D$10,4,FALSE)/100,$Q654))</f>
        <v>0.29749999999999999</v>
      </c>
      <c r="T654" s="6">
        <f>IF(A654="placement",$J654*MIN($Q654,$S654),"")</f>
        <v>130.30500000000001</v>
      </c>
      <c r="U654" s="6">
        <f>IF($A654="placement",T654,SUMIF($C$10:$C$6209,$C654,$T$10:$T$6209))</f>
        <v>130.30500000000001</v>
      </c>
      <c r="V654" s="34">
        <f t="shared" si="32"/>
        <v>-1.0563380281690016E-2</v>
      </c>
      <c r="W654" s="24"/>
      <c r="X654" s="2" t="str">
        <f>IFERROR(MIN(VLOOKUP($W654,margin_ranges!$A$5:$D$10,4,FALSE),$Q654*100)/100,"")</f>
        <v/>
      </c>
      <c r="Y654" s="6">
        <f t="shared" si="30"/>
        <v>130.30500000000001</v>
      </c>
      <c r="Z654" s="6">
        <f>IF($A654="placement",Y654,SUMIF($C$10:$C$6209,$C654,$Y$10:$Y$6209))</f>
        <v>130.30500000000001</v>
      </c>
      <c r="AA654" s="29">
        <f t="shared" si="31"/>
        <v>-1.0563380281690016E-2</v>
      </c>
    </row>
    <row r="655" spans="1:27" hidden="1" x14ac:dyDescent="0.3">
      <c r="A655" s="8" t="s">
        <v>17</v>
      </c>
      <c r="B655" s="8" t="s">
        <v>4161</v>
      </c>
      <c r="C655" s="8" t="s">
        <v>4162</v>
      </c>
      <c r="D655" s="8" t="s">
        <v>4460</v>
      </c>
      <c r="E655" s="8" t="s">
        <v>4461</v>
      </c>
      <c r="F655" s="29">
        <v>0.28999999999999998</v>
      </c>
      <c r="G655" s="29">
        <v>1</v>
      </c>
      <c r="H655" s="30">
        <v>111.88209999999999</v>
      </c>
      <c r="I655" s="30">
        <v>15.015599999999999</v>
      </c>
      <c r="J655" s="14">
        <v>481</v>
      </c>
      <c r="K655" s="14">
        <v>121</v>
      </c>
      <c r="L655" s="12">
        <v>0.13420000000000001</v>
      </c>
      <c r="M655" s="7">
        <v>1.06772271</v>
      </c>
      <c r="N655" s="31">
        <v>0.22</v>
      </c>
      <c r="O655" s="14">
        <f>IFERROR(VLOOKUP($C655,'site totals'!$J$2:$K$607,2,FALSE),1)</f>
        <v>26730.570800000001</v>
      </c>
      <c r="P655" s="32" t="s">
        <v>22</v>
      </c>
      <c r="Q655" s="12">
        <v>0.79395399359999996</v>
      </c>
      <c r="R655" s="29">
        <v>0.28999999999999998</v>
      </c>
      <c r="S655" s="2">
        <f>IF($A655="site","",MIN(VLOOKUP($P655,margin_ranges!$A$5:$D$10,4,FALSE)/100,$Q655))</f>
        <v>0.29749999999999999</v>
      </c>
      <c r="T655" s="6">
        <f>IF(A655="placement",$J655*MIN($Q655,$S655),"")</f>
        <v>143.0975</v>
      </c>
      <c r="U655" s="6">
        <f>IF($A655="placement",T655,SUMIF($C$10:$C$6209,$C655,$T$10:$T$6209))</f>
        <v>143.0975</v>
      </c>
      <c r="V655" s="34">
        <f t="shared" si="32"/>
        <v>-1.0563380281690016E-2</v>
      </c>
      <c r="W655" s="24"/>
      <c r="X655" s="2" t="str">
        <f>IFERROR(MIN(VLOOKUP($W655,margin_ranges!$A$5:$D$10,4,FALSE),$Q655*100)/100,"")</f>
        <v/>
      </c>
      <c r="Y655" s="6">
        <f t="shared" si="30"/>
        <v>143.0975</v>
      </c>
      <c r="Z655" s="6">
        <f>IF($A655="placement",Y655,SUMIF($C$10:$C$6209,$C655,$Y$10:$Y$6209))</f>
        <v>143.0975</v>
      </c>
      <c r="AA655" s="29">
        <f t="shared" si="31"/>
        <v>-1.0563380281690016E-2</v>
      </c>
    </row>
    <row r="656" spans="1:27" hidden="1" x14ac:dyDescent="0.3">
      <c r="A656" s="8" t="s">
        <v>17</v>
      </c>
      <c r="B656" s="8" t="s">
        <v>4161</v>
      </c>
      <c r="C656" s="8" t="s">
        <v>4162</v>
      </c>
      <c r="D656" s="8" t="s">
        <v>4211</v>
      </c>
      <c r="E656" s="8" t="s">
        <v>4212</v>
      </c>
      <c r="F656" s="29">
        <v>0.28999999999999998</v>
      </c>
      <c r="G656" s="29">
        <v>1</v>
      </c>
      <c r="H656" s="30">
        <v>112.1743</v>
      </c>
      <c r="I656" s="30">
        <v>17.244800000000001</v>
      </c>
      <c r="J656" s="14">
        <v>499</v>
      </c>
      <c r="K656" s="14">
        <v>129</v>
      </c>
      <c r="L656" s="12">
        <v>0.1537</v>
      </c>
      <c r="M656" s="7">
        <v>0.96486307999999998</v>
      </c>
      <c r="N656" s="31">
        <v>0.35</v>
      </c>
      <c r="O656" s="14">
        <f>IFERROR(VLOOKUP($C656,'site totals'!$J$2:$K$607,2,FALSE),1)</f>
        <v>26730.570800000001</v>
      </c>
      <c r="P656" s="32" t="s">
        <v>22</v>
      </c>
      <c r="Q656" s="12">
        <v>0.63725423280000004</v>
      </c>
      <c r="R656" s="29">
        <v>0.28999999999999998</v>
      </c>
      <c r="S656" s="2">
        <f>IF($A656="site","",MIN(VLOOKUP($P656,margin_ranges!$A$5:$D$10,4,FALSE)/100,$Q656))</f>
        <v>0.29749999999999999</v>
      </c>
      <c r="T656" s="6">
        <f>IF(A656="placement",$J656*MIN($Q656,$S656),"")</f>
        <v>148.45249999999999</v>
      </c>
      <c r="U656" s="6">
        <f>IF($A656="placement",T656,SUMIF($C$10:$C$6209,$C656,$T$10:$T$6209))</f>
        <v>148.45249999999999</v>
      </c>
      <c r="V656" s="34">
        <f t="shared" si="32"/>
        <v>-1.0563380281690016E-2</v>
      </c>
      <c r="W656" s="24"/>
      <c r="X656" s="2" t="str">
        <f>IFERROR(MIN(VLOOKUP($W656,margin_ranges!$A$5:$D$10,4,FALSE),$Q656*100)/100,"")</f>
        <v/>
      </c>
      <c r="Y656" s="6">
        <f t="shared" si="30"/>
        <v>148.45249999999999</v>
      </c>
      <c r="Z656" s="6">
        <f>IF($A656="placement",Y656,SUMIF($C$10:$C$6209,$C656,$Y$10:$Y$6209))</f>
        <v>148.45249999999999</v>
      </c>
      <c r="AA656" s="29">
        <f t="shared" si="31"/>
        <v>-1.0563380281690016E-2</v>
      </c>
    </row>
    <row r="657" spans="1:27" hidden="1" x14ac:dyDescent="0.3">
      <c r="A657" s="8" t="s">
        <v>17</v>
      </c>
      <c r="B657" s="8" t="s">
        <v>4161</v>
      </c>
      <c r="C657" s="8" t="s">
        <v>4162</v>
      </c>
      <c r="D657" s="8" t="s">
        <v>4189</v>
      </c>
      <c r="E657" s="8" t="s">
        <v>4190</v>
      </c>
      <c r="F657" s="29">
        <v>0.28999999999999998</v>
      </c>
      <c r="G657" s="29">
        <v>1</v>
      </c>
      <c r="H657" s="30">
        <v>163.7079</v>
      </c>
      <c r="I657" s="30">
        <v>18.0763</v>
      </c>
      <c r="J657" s="14">
        <v>673</v>
      </c>
      <c r="K657" s="14">
        <v>170</v>
      </c>
      <c r="L657" s="12">
        <v>0.1104</v>
      </c>
      <c r="M657" s="7">
        <v>1.24052666</v>
      </c>
      <c r="N657" s="31">
        <v>0.7</v>
      </c>
      <c r="O657" s="14">
        <f>IFERROR(VLOOKUP($C657,'site totals'!$J$2:$K$607,2,FALSE),1)</f>
        <v>26730.570800000001</v>
      </c>
      <c r="P657" s="32" t="s">
        <v>22</v>
      </c>
      <c r="Q657" s="12">
        <v>0.43572353229999999</v>
      </c>
      <c r="R657" s="29">
        <v>0.28999999999999998</v>
      </c>
      <c r="S657" s="2">
        <f>IF($A657="site","",MIN(VLOOKUP($P657,margin_ranges!$A$5:$D$10,4,FALSE)/100,$Q657))</f>
        <v>0.29749999999999999</v>
      </c>
      <c r="T657" s="6">
        <f>IF(A657="placement",$J657*MIN($Q657,$S657),"")</f>
        <v>200.2175</v>
      </c>
      <c r="U657" s="6">
        <f>IF($A657="placement",T657,SUMIF($C$10:$C$6209,$C657,$T$10:$T$6209))</f>
        <v>200.2175</v>
      </c>
      <c r="V657" s="34">
        <f t="shared" si="32"/>
        <v>-1.0563380281690016E-2</v>
      </c>
      <c r="W657" s="24"/>
      <c r="X657" s="2" t="str">
        <f>IFERROR(MIN(VLOOKUP($W657,margin_ranges!$A$5:$D$10,4,FALSE),$Q657*100)/100,"")</f>
        <v/>
      </c>
      <c r="Y657" s="6">
        <f t="shared" si="30"/>
        <v>200.2175</v>
      </c>
      <c r="Z657" s="6">
        <f>IF($A657="placement",Y657,SUMIF($C$10:$C$6209,$C657,$Y$10:$Y$6209))</f>
        <v>200.2175</v>
      </c>
      <c r="AA657" s="29">
        <f t="shared" si="31"/>
        <v>-1.0563380281690016E-2</v>
      </c>
    </row>
    <row r="658" spans="1:27" hidden="1" x14ac:dyDescent="0.3">
      <c r="A658" s="8" t="s">
        <v>17</v>
      </c>
      <c r="B658" s="8" t="s">
        <v>4161</v>
      </c>
      <c r="C658" s="8" t="s">
        <v>4162</v>
      </c>
      <c r="D658" s="8" t="s">
        <v>4400</v>
      </c>
      <c r="E658" s="8" t="s">
        <v>4401</v>
      </c>
      <c r="F658" s="29">
        <v>0.28999999999999998</v>
      </c>
      <c r="G658" s="29">
        <v>1</v>
      </c>
      <c r="H658" s="30">
        <v>396.43439999999998</v>
      </c>
      <c r="I658" s="30">
        <v>91.399000000000001</v>
      </c>
      <c r="J658" s="14">
        <v>7217</v>
      </c>
      <c r="K658" s="14">
        <v>1861</v>
      </c>
      <c r="L658" s="12">
        <v>0.2306</v>
      </c>
      <c r="M658" s="7">
        <v>2.6321097600000001</v>
      </c>
      <c r="N658" s="31">
        <v>1.79</v>
      </c>
      <c r="O658" s="14">
        <f>IFERROR(VLOOKUP($C658,'site totals'!$J$2:$K$607,2,FALSE),1)</f>
        <v>26730.570800000001</v>
      </c>
      <c r="P658" s="32" t="s">
        <v>91</v>
      </c>
      <c r="Q658" s="12">
        <v>0.3199371748</v>
      </c>
      <c r="R658" s="29">
        <v>0.28999999999999998</v>
      </c>
      <c r="S658" s="2">
        <f>IF($A658="site","",MIN(VLOOKUP($P658,margin_ranges!$A$5:$D$10,4,FALSE)/100,$Q658))</f>
        <v>0.29749999999999999</v>
      </c>
      <c r="T658" s="6">
        <f>IF(A658="placement",$J658*MIN($Q658,$S658),"")</f>
        <v>2147.0574999999999</v>
      </c>
      <c r="U658" s="6">
        <f>IF($A658="placement",T658,SUMIF($C$10:$C$6209,$C658,$T$10:$T$6209))</f>
        <v>2147.0574999999999</v>
      </c>
      <c r="V658" s="34">
        <f t="shared" si="32"/>
        <v>-1.0563380281690016E-2</v>
      </c>
      <c r="W658" s="24"/>
      <c r="X658" s="2" t="str">
        <f>IFERROR(MIN(VLOOKUP($W658,margin_ranges!$A$5:$D$10,4,FALSE),$Q658*100)/100,"")</f>
        <v/>
      </c>
      <c r="Y658" s="6">
        <f t="shared" si="30"/>
        <v>2147.0574999999999</v>
      </c>
      <c r="Z658" s="6">
        <f>IF($A658="placement",Y658,SUMIF($C$10:$C$6209,$C658,$Y$10:$Y$6209))</f>
        <v>2147.0574999999999</v>
      </c>
      <c r="AA658" s="29">
        <f t="shared" si="31"/>
        <v>-1.0563380281690016E-2</v>
      </c>
    </row>
    <row r="659" spans="1:27" hidden="1" x14ac:dyDescent="0.3">
      <c r="A659" s="8" t="s">
        <v>17</v>
      </c>
      <c r="B659" s="8" t="s">
        <v>4161</v>
      </c>
      <c r="C659" s="8" t="s">
        <v>4162</v>
      </c>
      <c r="D659" s="8" t="s">
        <v>4456</v>
      </c>
      <c r="E659" s="8" t="s">
        <v>4457</v>
      </c>
      <c r="F659" s="29">
        <v>0.28999999999999998</v>
      </c>
      <c r="G659" s="29">
        <v>0</v>
      </c>
      <c r="H659" s="30">
        <v>11.9274</v>
      </c>
      <c r="I659" s="30">
        <v>1.1971000000000001</v>
      </c>
      <c r="J659" s="14">
        <v>43</v>
      </c>
      <c r="K659" s="14">
        <v>11</v>
      </c>
      <c r="L659" s="12">
        <v>0.1004</v>
      </c>
      <c r="M659" s="7">
        <v>1.19720764</v>
      </c>
      <c r="N659" s="31">
        <v>0.45</v>
      </c>
      <c r="O659" s="14">
        <f>IFERROR(VLOOKUP($C659,'site totals'!$J$2:$K$607,2,FALSE),1)</f>
        <v>26730.570800000001</v>
      </c>
      <c r="P659" s="32" t="s">
        <v>22</v>
      </c>
      <c r="Q659" s="12">
        <v>0.62412535140000003</v>
      </c>
      <c r="R659" s="29">
        <v>0.28999999999999998</v>
      </c>
      <c r="S659" s="2">
        <f>IF($A659="site","",MIN(VLOOKUP($P659,margin_ranges!$A$5:$D$10,4,FALSE)/100,$Q659))</f>
        <v>0.29749999999999999</v>
      </c>
      <c r="T659" s="6">
        <f>IF(A659="placement",$J659*MIN($Q659,$S659),"")</f>
        <v>12.792499999999999</v>
      </c>
      <c r="U659" s="6">
        <f>IF($A659="placement",T659,SUMIF($C$10:$C$6209,$C659,$T$10:$T$6209))</f>
        <v>12.792499999999999</v>
      </c>
      <c r="V659" s="34">
        <f t="shared" si="32"/>
        <v>-1.0563380281689905E-2</v>
      </c>
      <c r="W659" s="24"/>
      <c r="X659" s="2" t="str">
        <f>IFERROR(MIN(VLOOKUP($W659,margin_ranges!$A$5:$D$10,4,FALSE),$Q659*100)/100,"")</f>
        <v/>
      </c>
      <c r="Y659" s="6">
        <f t="shared" si="30"/>
        <v>12.792499999999999</v>
      </c>
      <c r="Z659" s="6">
        <f>IF($A659="placement",Y659,SUMIF($C$10:$C$6209,$C659,$Y$10:$Y$6209))</f>
        <v>12.792499999999999</v>
      </c>
      <c r="AA659" s="29">
        <f t="shared" si="31"/>
        <v>-1.0563380281689905E-2</v>
      </c>
    </row>
    <row r="660" spans="1:27" hidden="1" x14ac:dyDescent="0.3">
      <c r="A660" s="8" t="s">
        <v>17</v>
      </c>
      <c r="B660" s="8" t="s">
        <v>4161</v>
      </c>
      <c r="C660" s="8" t="s">
        <v>4162</v>
      </c>
      <c r="D660" s="8" t="s">
        <v>4233</v>
      </c>
      <c r="E660" s="8" t="s">
        <v>4234</v>
      </c>
      <c r="F660" s="29">
        <v>0.28999999999999998</v>
      </c>
      <c r="G660" s="29">
        <v>0</v>
      </c>
      <c r="H660" s="30">
        <v>30.373000000000001</v>
      </c>
      <c r="I660" s="30">
        <v>3.6989000000000001</v>
      </c>
      <c r="J660" s="14">
        <v>158</v>
      </c>
      <c r="K660" s="14">
        <v>37</v>
      </c>
      <c r="L660" s="12">
        <v>0.12180000000000001</v>
      </c>
      <c r="M660" s="7">
        <v>1.42103932</v>
      </c>
      <c r="N660" s="31">
        <v>1</v>
      </c>
      <c r="O660" s="14">
        <f>IFERROR(VLOOKUP($C660,'site totals'!$J$2:$K$607,2,FALSE),1)</f>
        <v>26730.570800000001</v>
      </c>
      <c r="P660" s="32" t="s">
        <v>91</v>
      </c>
      <c r="Q660" s="12">
        <v>0.29628970300000002</v>
      </c>
      <c r="R660" s="29">
        <v>0.28999999999999998</v>
      </c>
      <c r="S660" s="2">
        <f>IF($A660="site","",MIN(VLOOKUP($P660,margin_ranges!$A$5:$D$10,4,FALSE)/100,$Q660))</f>
        <v>0.29628970300000002</v>
      </c>
      <c r="T660" s="6">
        <f>IF(A660="placement",$J660*MIN($Q660,$S660),"")</f>
        <v>46.813773074000004</v>
      </c>
      <c r="U660" s="6">
        <f>IF($A660="placement",T660,SUMIF($C$10:$C$6209,$C660,$T$10:$T$6209))</f>
        <v>46.813773074000004</v>
      </c>
      <c r="V660" s="34">
        <f t="shared" si="32"/>
        <v>-8.8587366197183659E-3</v>
      </c>
      <c r="W660" s="24"/>
      <c r="X660" s="2" t="str">
        <f>IFERROR(MIN(VLOOKUP($W660,margin_ranges!$A$5:$D$10,4,FALSE),$Q660*100)/100,"")</f>
        <v/>
      </c>
      <c r="Y660" s="6">
        <f t="shared" si="30"/>
        <v>46.813773074000004</v>
      </c>
      <c r="Z660" s="6">
        <f>IF($A660="placement",Y660,SUMIF($C$10:$C$6209,$C660,$Y$10:$Y$6209))</f>
        <v>46.813773074000004</v>
      </c>
      <c r="AA660" s="29">
        <f t="shared" si="31"/>
        <v>-8.8587366197183659E-3</v>
      </c>
    </row>
    <row r="661" spans="1:27" hidden="1" x14ac:dyDescent="0.3">
      <c r="A661" s="8" t="s">
        <v>17</v>
      </c>
      <c r="B661" s="8" t="s">
        <v>4161</v>
      </c>
      <c r="C661" s="8" t="s">
        <v>4162</v>
      </c>
      <c r="D661" s="8" t="s">
        <v>4368</v>
      </c>
      <c r="E661" s="8" t="s">
        <v>4369</v>
      </c>
      <c r="F661" s="29">
        <v>0.28999999999999998</v>
      </c>
      <c r="G661" s="29">
        <v>0</v>
      </c>
      <c r="H661" s="30">
        <v>9.7295999999999996</v>
      </c>
      <c r="I661" s="30">
        <v>1.4003000000000001</v>
      </c>
      <c r="J661" s="14">
        <v>60</v>
      </c>
      <c r="K661" s="14">
        <v>15</v>
      </c>
      <c r="L661" s="12">
        <v>0.1439</v>
      </c>
      <c r="M661" s="7">
        <v>1.42101612</v>
      </c>
      <c r="N661" s="31">
        <v>1</v>
      </c>
      <c r="O661" s="14">
        <f>IFERROR(VLOOKUP($C661,'site totals'!$J$2:$K$607,2,FALSE),1)</f>
        <v>26730.570800000001</v>
      </c>
      <c r="P661" s="32" t="s">
        <v>22</v>
      </c>
      <c r="Q661" s="12">
        <v>0.2962782149</v>
      </c>
      <c r="R661" s="29">
        <v>0.28999999999999998</v>
      </c>
      <c r="S661" s="2">
        <f>IF($A661="site","",MIN(VLOOKUP($P661,margin_ranges!$A$5:$D$10,4,FALSE)/100,$Q661))</f>
        <v>0.2962782149</v>
      </c>
      <c r="T661" s="6">
        <f>IF(A661="placement",$J661*MIN($Q661,$S661),"")</f>
        <v>17.776692894</v>
      </c>
      <c r="U661" s="6">
        <f>IF($A661="placement",T661,SUMIF($C$10:$C$6209,$C661,$T$10:$T$6209))</f>
        <v>17.776692894</v>
      </c>
      <c r="V661" s="34">
        <f t="shared" si="32"/>
        <v>-8.8425561971829936E-3</v>
      </c>
      <c r="W661" s="24"/>
      <c r="X661" s="2" t="str">
        <f>IFERROR(MIN(VLOOKUP($W661,margin_ranges!$A$5:$D$10,4,FALSE),$Q661*100)/100,"")</f>
        <v/>
      </c>
      <c r="Y661" s="6">
        <f t="shared" si="30"/>
        <v>17.776692894</v>
      </c>
      <c r="Z661" s="6">
        <f>IF($A661="placement",Y661,SUMIF($C$10:$C$6209,$C661,$Y$10:$Y$6209))</f>
        <v>17.776692894</v>
      </c>
      <c r="AA661" s="29">
        <f t="shared" si="31"/>
        <v>-8.8425561971829936E-3</v>
      </c>
    </row>
    <row r="662" spans="1:27" hidden="1" x14ac:dyDescent="0.3">
      <c r="A662" s="8" t="s">
        <v>17</v>
      </c>
      <c r="B662" s="8" t="s">
        <v>4161</v>
      </c>
      <c r="C662" s="8" t="s">
        <v>4162</v>
      </c>
      <c r="D662" s="8" t="s">
        <v>4426</v>
      </c>
      <c r="E662" s="8" t="s">
        <v>4427</v>
      </c>
      <c r="F662" s="29">
        <v>0.12999999999999901</v>
      </c>
      <c r="G662" s="29">
        <v>1</v>
      </c>
      <c r="H662" s="30">
        <v>92.247600000000006</v>
      </c>
      <c r="I662" s="30">
        <v>28.278400000000001</v>
      </c>
      <c r="J662" s="14">
        <v>1672</v>
      </c>
      <c r="K662" s="14">
        <v>364</v>
      </c>
      <c r="L662" s="12">
        <v>0.30649999999999999</v>
      </c>
      <c r="M662" s="7">
        <v>1.97078237</v>
      </c>
      <c r="N662" s="31">
        <v>1.7</v>
      </c>
      <c r="O662" s="14">
        <f>IFERROR(VLOOKUP($C662,'site totals'!$J$2:$K$607,2,FALSE),1)</f>
        <v>26730.570800000001</v>
      </c>
      <c r="P662" s="32" t="s">
        <v>22</v>
      </c>
      <c r="Q662" s="12">
        <v>0.1373984144</v>
      </c>
      <c r="R662" s="29">
        <v>0.13</v>
      </c>
      <c r="S662" s="2">
        <f>IF($A662="site","",MIN(VLOOKUP($P662,margin_ranges!$A$5:$D$10,4,FALSE)/100,$Q662))</f>
        <v>0.1373984144</v>
      </c>
      <c r="T662" s="6">
        <f>IF(A662="placement",$J662*MIN($Q662,$S662),"")</f>
        <v>229.7301488768</v>
      </c>
      <c r="U662" s="6">
        <f>IF($A662="placement",T662,SUMIF($C$10:$C$6209,$C662,$T$10:$T$6209))</f>
        <v>229.7301488768</v>
      </c>
      <c r="V662" s="34">
        <f t="shared" si="32"/>
        <v>-8.5039245977012179E-3</v>
      </c>
      <c r="W662" s="24"/>
      <c r="X662" s="2" t="str">
        <f>IFERROR(MIN(VLOOKUP($W662,margin_ranges!$A$5:$D$10,4,FALSE),$Q662*100)/100,"")</f>
        <v/>
      </c>
      <c r="Y662" s="6">
        <f t="shared" si="30"/>
        <v>229.7301488768</v>
      </c>
      <c r="Z662" s="6">
        <f>IF($A662="placement",Y662,SUMIF($C$10:$C$6209,$C662,$Y$10:$Y$6209))</f>
        <v>229.7301488768</v>
      </c>
      <c r="AA662" s="29">
        <f t="shared" si="31"/>
        <v>-8.5039245977012179E-3</v>
      </c>
    </row>
    <row r="663" spans="1:27" hidden="1" x14ac:dyDescent="0.3">
      <c r="A663" s="8" t="s">
        <v>17</v>
      </c>
      <c r="B663" s="8" t="s">
        <v>4161</v>
      </c>
      <c r="C663" s="8" t="s">
        <v>4162</v>
      </c>
      <c r="D663" s="8" t="s">
        <v>4177</v>
      </c>
      <c r="E663" s="8" t="s">
        <v>4178</v>
      </c>
      <c r="F663" s="29">
        <v>0.28999999999999998</v>
      </c>
      <c r="G663" s="29">
        <v>0</v>
      </c>
      <c r="H663" s="30">
        <v>21.3461</v>
      </c>
      <c r="I663" s="30">
        <v>0.248</v>
      </c>
      <c r="J663" s="14">
        <v>11</v>
      </c>
      <c r="K663" s="14">
        <v>3</v>
      </c>
      <c r="L663" s="12">
        <v>1.1599999999999999E-2</v>
      </c>
      <c r="M663" s="7">
        <v>1.5414746500000001</v>
      </c>
      <c r="N663" s="31">
        <v>1.0900000000000001</v>
      </c>
      <c r="O663" s="14">
        <f>IFERROR(VLOOKUP($C663,'site totals'!$J$2:$K$607,2,FALSE),1)</f>
        <v>26730.570800000001</v>
      </c>
      <c r="P663" s="32" t="s">
        <v>22</v>
      </c>
      <c r="Q663" s="12">
        <v>0.29288490280000001</v>
      </c>
      <c r="R663" s="29">
        <v>0.28999999999999998</v>
      </c>
      <c r="S663" s="2">
        <f>IF($A663="site","",MIN(VLOOKUP($P663,margin_ranges!$A$5:$D$10,4,FALSE)/100,$Q663))</f>
        <v>0.29288490280000001</v>
      </c>
      <c r="T663" s="6">
        <f>IF(A663="placement",$J663*MIN($Q663,$S663),"")</f>
        <v>3.2217339308000001</v>
      </c>
      <c r="U663" s="6">
        <f>IF($A663="placement",T663,SUMIF($C$10:$C$6209,$C663,$T$10:$T$6209))</f>
        <v>3.2217339308000001</v>
      </c>
      <c r="V663" s="34">
        <f t="shared" si="32"/>
        <v>-4.0632433802816337E-3</v>
      </c>
      <c r="W663" s="24"/>
      <c r="X663" s="2" t="str">
        <f>IFERROR(MIN(VLOOKUP($W663,margin_ranges!$A$5:$D$10,4,FALSE),$Q663*100)/100,"")</f>
        <v/>
      </c>
      <c r="Y663" s="6">
        <f t="shared" si="30"/>
        <v>3.2217339308000001</v>
      </c>
      <c r="Z663" s="6">
        <f>IF($A663="placement",Y663,SUMIF($C$10:$C$6209,$C663,$Y$10:$Y$6209))</f>
        <v>3.2217339308000001</v>
      </c>
      <c r="AA663" s="29">
        <f t="shared" si="31"/>
        <v>-4.0632433802816337E-3</v>
      </c>
    </row>
    <row r="664" spans="1:27" hidden="1" x14ac:dyDescent="0.3">
      <c r="A664" s="8" t="s">
        <v>17</v>
      </c>
      <c r="B664" s="8" t="s">
        <v>4161</v>
      </c>
      <c r="C664" s="8" t="s">
        <v>4162</v>
      </c>
      <c r="D664" s="8" t="s">
        <v>4430</v>
      </c>
      <c r="E664" s="8" t="s">
        <v>4431</v>
      </c>
      <c r="F664" s="29">
        <v>0.19</v>
      </c>
      <c r="G664" s="29">
        <v>1</v>
      </c>
      <c r="H664" s="30">
        <v>179.864</v>
      </c>
      <c r="I664" s="30">
        <v>18.439699999999998</v>
      </c>
      <c r="J664" s="14">
        <v>816</v>
      </c>
      <c r="K664" s="14">
        <v>124</v>
      </c>
      <c r="L664" s="12">
        <v>0.10249999999999999</v>
      </c>
      <c r="M664" s="7">
        <v>1.4742334100000001</v>
      </c>
      <c r="N664" s="31">
        <v>1.19</v>
      </c>
      <c r="O664" s="14">
        <f>IFERROR(VLOOKUP($C664,'site totals'!$J$2:$K$607,2,FALSE),1)</f>
        <v>26730.570800000001</v>
      </c>
      <c r="P664" s="32" t="s">
        <v>91</v>
      </c>
      <c r="Q664" s="12">
        <v>0.19280081939999999</v>
      </c>
      <c r="R664" s="29">
        <v>0.19</v>
      </c>
      <c r="S664" s="2">
        <f>IF($A664="site","",MIN(VLOOKUP($P664,margin_ranges!$A$5:$D$10,4,FALSE)/100,$Q664))</f>
        <v>0.19280081939999999</v>
      </c>
      <c r="T664" s="6">
        <f>IF(A664="placement",$J664*MIN($Q664,$S664),"")</f>
        <v>157.3254686304</v>
      </c>
      <c r="U664" s="6">
        <f>IF($A664="placement",T664,SUMIF($C$10:$C$6209,$C664,$T$10:$T$6209))</f>
        <v>157.3254686304</v>
      </c>
      <c r="V664" s="34">
        <f t="shared" si="32"/>
        <v>-3.4578017283951601E-3</v>
      </c>
      <c r="W664" s="24"/>
      <c r="X664" s="2" t="str">
        <f>IFERROR(MIN(VLOOKUP($W664,margin_ranges!$A$5:$D$10,4,FALSE),$Q664*100)/100,"")</f>
        <v/>
      </c>
      <c r="Y664" s="6">
        <f t="shared" si="30"/>
        <v>157.3254686304</v>
      </c>
      <c r="Z664" s="6">
        <f>IF($A664="placement",Y664,SUMIF($C$10:$C$6209,$C664,$Y$10:$Y$6209))</f>
        <v>157.3254686304</v>
      </c>
      <c r="AA664" s="29">
        <f t="shared" si="31"/>
        <v>-3.4578017283951601E-3</v>
      </c>
    </row>
    <row r="665" spans="1:27" hidden="1" x14ac:dyDescent="0.3">
      <c r="A665" s="8" t="s">
        <v>17</v>
      </c>
      <c r="B665" s="8" t="s">
        <v>4161</v>
      </c>
      <c r="C665" s="8" t="s">
        <v>4162</v>
      </c>
      <c r="D665" s="8" t="s">
        <v>11929</v>
      </c>
      <c r="E665" s="8" t="s">
        <v>11930</v>
      </c>
      <c r="F665" s="29">
        <v>0.18495216754287599</v>
      </c>
      <c r="G665" s="29">
        <v>0</v>
      </c>
      <c r="H665" s="30">
        <v>2.2774999999999999</v>
      </c>
      <c r="I665" s="30">
        <v>0.193</v>
      </c>
      <c r="J665" s="14">
        <v>7</v>
      </c>
      <c r="K665" s="14">
        <v>1</v>
      </c>
      <c r="L665" s="12">
        <v>8.4699999999999998E-2</v>
      </c>
      <c r="M665" s="7">
        <v>1.2882679500000001</v>
      </c>
      <c r="N665" s="31">
        <v>1.05</v>
      </c>
      <c r="O665" s="14">
        <f>IFERROR(VLOOKUP($C665,'site totals'!$J$2:$K$607,2,FALSE),1)</f>
        <v>26730.570800000001</v>
      </c>
      <c r="P665" s="32" t="s">
        <v>22</v>
      </c>
      <c r="Q665" s="12">
        <v>0.18495216749999999</v>
      </c>
      <c r="R665" s="29">
        <v>0.25</v>
      </c>
      <c r="S665" s="2">
        <f>IF($A665="site","",MIN(VLOOKUP($P665,margin_ranges!$A$5:$D$10,4,FALSE)/100,$Q665))</f>
        <v>0.18495216749999999</v>
      </c>
      <c r="T665" s="6">
        <f>IF(A665="placement",$J665*MIN($Q665,$S665),"")</f>
        <v>1.2946651724999998</v>
      </c>
      <c r="U665" s="6">
        <f>IF($A665="placement",T665,SUMIF($C$10:$C$6209,$C665,$T$10:$T$6209))</f>
        <v>1.2946651724999998</v>
      </c>
      <c r="V665" s="34">
        <f t="shared" si="32"/>
        <v>8.6730443333333351E-2</v>
      </c>
      <c r="W665" s="24"/>
      <c r="X665" s="2" t="str">
        <f>IFERROR(MIN(VLOOKUP($W665,margin_ranges!$A$5:$D$10,4,FALSE),$Q665*100)/100,"")</f>
        <v/>
      </c>
      <c r="Y665" s="6">
        <f t="shared" si="30"/>
        <v>1.2946651724999998</v>
      </c>
      <c r="Z665" s="6">
        <f>IF($A665="placement",Y665,SUMIF($C$10:$C$6209,$C665,$Y$10:$Y$6209))</f>
        <v>1.2946651724999998</v>
      </c>
      <c r="AA665" s="29">
        <f t="shared" si="31"/>
        <v>8.6730443333333351E-2</v>
      </c>
    </row>
    <row r="666" spans="1:27" hidden="1" x14ac:dyDescent="0.3">
      <c r="A666" s="8" t="s">
        <v>17</v>
      </c>
      <c r="B666" s="8" t="s">
        <v>4161</v>
      </c>
      <c r="C666" s="8" t="s">
        <v>4162</v>
      </c>
      <c r="D666" s="8" t="s">
        <v>4529</v>
      </c>
      <c r="E666" s="8" t="s">
        <v>4530</v>
      </c>
      <c r="F666" s="29">
        <v>0.19749527263709299</v>
      </c>
      <c r="G666" s="29">
        <v>0</v>
      </c>
      <c r="H666" s="30">
        <v>0.71850000000000003</v>
      </c>
      <c r="I666" s="30">
        <v>0.2311</v>
      </c>
      <c r="J666" s="14">
        <v>7</v>
      </c>
      <c r="K666" s="14">
        <v>1</v>
      </c>
      <c r="L666" s="12">
        <v>0.32169999999999999</v>
      </c>
      <c r="M666" s="7">
        <v>0.99687886000000003</v>
      </c>
      <c r="N666" s="31">
        <v>0.8</v>
      </c>
      <c r="O666" s="14">
        <f>IFERROR(VLOOKUP($C666,'site totals'!$J$2:$K$607,2,FALSE),1)</f>
        <v>26730.570800000001</v>
      </c>
      <c r="P666" s="32" t="s">
        <v>22</v>
      </c>
      <c r="Q666" s="12">
        <v>0.19749527259999999</v>
      </c>
      <c r="R666" s="29">
        <v>0.26</v>
      </c>
      <c r="S666" s="2">
        <f>IF($A666="site","",MIN(VLOOKUP($P666,margin_ranges!$A$5:$D$10,4,FALSE)/100,$Q666))</f>
        <v>0.19749527259999999</v>
      </c>
      <c r="T666" s="6">
        <f>IF(A666="placement",$J666*MIN($Q666,$S666),"")</f>
        <v>1.3824669082000001</v>
      </c>
      <c r="U666" s="6">
        <f>IF($A666="placement",T666,SUMIF($C$10:$C$6209,$C666,$T$10:$T$6209))</f>
        <v>1.3824669082000001</v>
      </c>
      <c r="V666" s="34">
        <f t="shared" si="32"/>
        <v>8.4465847837837948E-2</v>
      </c>
      <c r="W666" s="24"/>
      <c r="X666" s="2" t="str">
        <f>IFERROR(MIN(VLOOKUP($W666,margin_ranges!$A$5:$D$10,4,FALSE),$Q666*100)/100,"")</f>
        <v/>
      </c>
      <c r="Y666" s="6">
        <f t="shared" si="30"/>
        <v>1.3824669082000001</v>
      </c>
      <c r="Z666" s="6">
        <f>IF($A666="placement",Y666,SUMIF($C$10:$C$6209,$C666,$Y$10:$Y$6209))</f>
        <v>1.3824669082000001</v>
      </c>
      <c r="AA666" s="29">
        <f t="shared" si="31"/>
        <v>8.4465847837837948E-2</v>
      </c>
    </row>
    <row r="667" spans="1:27" hidden="1" x14ac:dyDescent="0.3">
      <c r="A667" s="8" t="s">
        <v>17</v>
      </c>
      <c r="B667" s="8" t="s">
        <v>4161</v>
      </c>
      <c r="C667" s="8" t="s">
        <v>4162</v>
      </c>
      <c r="D667" s="8" t="s">
        <v>11927</v>
      </c>
      <c r="E667" s="8" t="s">
        <v>11928</v>
      </c>
      <c r="F667" s="29">
        <v>0.143854611895983</v>
      </c>
      <c r="G667" s="29">
        <v>0</v>
      </c>
      <c r="H667" s="30">
        <v>2.5162</v>
      </c>
      <c r="I667" s="30">
        <v>0.1171</v>
      </c>
      <c r="J667" s="14">
        <v>7</v>
      </c>
      <c r="K667" s="14">
        <v>1</v>
      </c>
      <c r="L667" s="12">
        <v>4.6600000000000003E-2</v>
      </c>
      <c r="M667" s="7">
        <v>1.8688414600000001</v>
      </c>
      <c r="N667" s="31">
        <v>1.6</v>
      </c>
      <c r="O667" s="14">
        <f>IFERROR(VLOOKUP($C667,'site totals'!$J$2:$K$607,2,FALSE),1)</f>
        <v>26730.570800000001</v>
      </c>
      <c r="P667" s="32" t="s">
        <v>22</v>
      </c>
      <c r="Q667" s="12">
        <v>0.14385461190000001</v>
      </c>
      <c r="R667" s="29">
        <v>0.25</v>
      </c>
      <c r="S667" s="2">
        <f>IF($A667="site","",MIN(VLOOKUP($P667,margin_ranges!$A$5:$D$10,4,FALSE)/100,$Q667))</f>
        <v>0.14385461190000001</v>
      </c>
      <c r="T667" s="6">
        <f>IF(A667="placement",$J667*MIN($Q667,$S667),"")</f>
        <v>1.0069822833000002</v>
      </c>
      <c r="U667" s="6">
        <f>IF($A667="placement",T667,SUMIF($C$10:$C$6209,$C667,$T$10:$T$6209))</f>
        <v>1.0069822833000002</v>
      </c>
      <c r="V667" s="34">
        <f t="shared" si="32"/>
        <v>0.14152718413333321</v>
      </c>
      <c r="W667" s="24"/>
      <c r="X667" s="2" t="str">
        <f>IFERROR(MIN(VLOOKUP($W667,margin_ranges!$A$5:$D$10,4,FALSE),$Q667*100)/100,"")</f>
        <v/>
      </c>
      <c r="Y667" s="6">
        <f t="shared" si="30"/>
        <v>1.0069822833000002</v>
      </c>
      <c r="Z667" s="6">
        <f>IF($A667="placement",Y667,SUMIF($C$10:$C$6209,$C667,$Y$10:$Y$6209))</f>
        <v>1.0069822833000002</v>
      </c>
      <c r="AA667" s="29">
        <f t="shared" si="31"/>
        <v>0.14152718413333321</v>
      </c>
    </row>
    <row r="668" spans="1:27" hidden="1" x14ac:dyDescent="0.3">
      <c r="A668" s="8" t="s">
        <v>17</v>
      </c>
      <c r="B668" s="8" t="s">
        <v>4161</v>
      </c>
      <c r="C668" s="8" t="s">
        <v>4162</v>
      </c>
      <c r="D668" s="8" t="s">
        <v>11939</v>
      </c>
      <c r="E668" s="8" t="s">
        <v>11940</v>
      </c>
      <c r="F668" s="29">
        <v>0.25091763796767302</v>
      </c>
      <c r="G668" s="29">
        <v>0</v>
      </c>
      <c r="H668" s="30">
        <v>2.8279999999999998</v>
      </c>
      <c r="I668" s="30">
        <v>0.15110000000000001</v>
      </c>
      <c r="J668" s="14">
        <v>7</v>
      </c>
      <c r="K668" s="14">
        <v>2</v>
      </c>
      <c r="L668" s="12">
        <v>5.3400000000000003E-2</v>
      </c>
      <c r="M668" s="7">
        <v>1.4684633600000001</v>
      </c>
      <c r="N668" s="31">
        <v>1.1000000000000001</v>
      </c>
      <c r="O668" s="14">
        <f>IFERROR(VLOOKUP($C668,'site totals'!$J$2:$K$607,2,FALSE),1)</f>
        <v>26730.570800000001</v>
      </c>
      <c r="P668" s="32" t="s">
        <v>478</v>
      </c>
      <c r="Q668" s="12">
        <v>0.250917638</v>
      </c>
      <c r="R668" s="29">
        <v>0.4</v>
      </c>
      <c r="S668" s="2">
        <f>IF($A668="site","",MIN(VLOOKUP($P668,margin_ranges!$A$5:$D$10,4,FALSE)/100,$Q668))</f>
        <v>0.250917638</v>
      </c>
      <c r="T668" s="6">
        <f>IF(A668="placement",$J668*MIN($Q668,$S668),"")</f>
        <v>1.756423466</v>
      </c>
      <c r="U668" s="6">
        <f>IF($A668="placement",T668,SUMIF($C$10:$C$6209,$C668,$T$10:$T$6209))</f>
        <v>1.756423466</v>
      </c>
      <c r="V668" s="34">
        <f t="shared" si="32"/>
        <v>0.24847060333333326</v>
      </c>
      <c r="W668" s="24"/>
      <c r="X668" s="2" t="str">
        <f>IFERROR(MIN(VLOOKUP($W668,margin_ranges!$A$5:$D$10,4,FALSE),$Q668*100)/100,"")</f>
        <v/>
      </c>
      <c r="Y668" s="6">
        <f t="shared" si="30"/>
        <v>1.756423466</v>
      </c>
      <c r="Z668" s="6">
        <f>IF($A668="placement",Y668,SUMIF($C$10:$C$6209,$C668,$Y$10:$Y$6209))</f>
        <v>1.756423466</v>
      </c>
      <c r="AA668" s="29">
        <f t="shared" si="31"/>
        <v>0.24847060333333326</v>
      </c>
    </row>
    <row r="669" spans="1:27" hidden="1" x14ac:dyDescent="0.3">
      <c r="A669" s="8" t="s">
        <v>17</v>
      </c>
      <c r="B669" s="8" t="s">
        <v>4161</v>
      </c>
      <c r="C669" s="8" t="s">
        <v>4162</v>
      </c>
      <c r="D669" s="8" t="s">
        <v>11947</v>
      </c>
      <c r="E669" s="8" t="s">
        <v>11948</v>
      </c>
      <c r="F669" s="29">
        <v>0.121209722112263</v>
      </c>
      <c r="G669" s="29">
        <v>0</v>
      </c>
      <c r="H669" s="30">
        <v>2.5032999999999999</v>
      </c>
      <c r="I669" s="30">
        <v>0.11890000000000001</v>
      </c>
      <c r="J669" s="14">
        <v>8</v>
      </c>
      <c r="K669" s="14">
        <v>1</v>
      </c>
      <c r="L669" s="12">
        <v>4.7500000000000001E-2</v>
      </c>
      <c r="M669" s="7">
        <v>2.2758558600000001</v>
      </c>
      <c r="N669" s="31">
        <v>2</v>
      </c>
      <c r="O669" s="14">
        <f>IFERROR(VLOOKUP($C669,'site totals'!$J$2:$K$607,2,FALSE),1)</f>
        <v>26730.570800000001</v>
      </c>
      <c r="P669" s="32" t="s">
        <v>22</v>
      </c>
      <c r="Q669" s="12">
        <v>0.1212097221</v>
      </c>
      <c r="R669" s="29">
        <v>0.25</v>
      </c>
      <c r="S669" s="2">
        <f>IF($A669="site","",MIN(VLOOKUP($P669,margin_ranges!$A$5:$D$10,4,FALSE)/100,$Q669))</f>
        <v>0.1212097221</v>
      </c>
      <c r="T669" s="6">
        <f>IF(A669="placement",$J669*MIN($Q669,$S669),"")</f>
        <v>0.9696777768</v>
      </c>
      <c r="U669" s="6">
        <f>IF($A669="placement",T669,SUMIF($C$10:$C$6209,$C669,$T$10:$T$6209))</f>
        <v>0.9696777768</v>
      </c>
      <c r="V669" s="34">
        <f t="shared" si="32"/>
        <v>0.17172037053333322</v>
      </c>
      <c r="W669" s="24"/>
      <c r="X669" s="2" t="str">
        <f>IFERROR(MIN(VLOOKUP($W669,margin_ranges!$A$5:$D$10,4,FALSE),$Q669*100)/100,"")</f>
        <v/>
      </c>
      <c r="Y669" s="6">
        <f t="shared" si="30"/>
        <v>0.9696777768</v>
      </c>
      <c r="Z669" s="6">
        <f>IF($A669="placement",Y669,SUMIF($C$10:$C$6209,$C669,$Y$10:$Y$6209))</f>
        <v>0.9696777768</v>
      </c>
      <c r="AA669" s="29">
        <f t="shared" si="31"/>
        <v>0.17172037053333322</v>
      </c>
    </row>
    <row r="670" spans="1:27" hidden="1" x14ac:dyDescent="0.3">
      <c r="A670" s="8" t="s">
        <v>17</v>
      </c>
      <c r="B670" s="8" t="s">
        <v>4161</v>
      </c>
      <c r="C670" s="8" t="s">
        <v>4162</v>
      </c>
      <c r="D670" s="8" t="s">
        <v>4318</v>
      </c>
      <c r="E670" s="8" t="s">
        <v>4319</v>
      </c>
      <c r="F670" s="29">
        <v>0.243433820675378</v>
      </c>
      <c r="G670" s="29">
        <v>0</v>
      </c>
      <c r="H670" s="30">
        <v>0.59019999999999995</v>
      </c>
      <c r="I670" s="30">
        <v>0.1671</v>
      </c>
      <c r="J670" s="14">
        <v>8</v>
      </c>
      <c r="K670" s="14">
        <v>2</v>
      </c>
      <c r="L670" s="12">
        <v>0.28310000000000002</v>
      </c>
      <c r="M670" s="7">
        <v>1.6522018000000001</v>
      </c>
      <c r="N670" s="31">
        <v>1.25</v>
      </c>
      <c r="O670" s="14">
        <f>IFERROR(VLOOKUP($C670,'site totals'!$J$2:$K$607,2,FALSE),1)</f>
        <v>26730.570800000001</v>
      </c>
      <c r="P670" s="32" t="s">
        <v>22</v>
      </c>
      <c r="Q670" s="12">
        <v>0.2434338207</v>
      </c>
      <c r="R670" s="29">
        <v>0.28999999999999998</v>
      </c>
      <c r="S670" s="2">
        <f>IF($A670="site","",MIN(VLOOKUP($P670,margin_ranges!$A$5:$D$10,4,FALSE)/100,$Q670))</f>
        <v>0.2434338207</v>
      </c>
      <c r="T670" s="6">
        <f>IF(A670="placement",$J670*MIN($Q670,$S670),"")</f>
        <v>1.9474705656</v>
      </c>
      <c r="U670" s="6">
        <f>IF($A670="placement",T670,SUMIF($C$10:$C$6209,$C670,$T$10:$T$6209))</f>
        <v>1.9474705656</v>
      </c>
      <c r="V670" s="34">
        <f t="shared" si="32"/>
        <v>6.5586168028169078E-2</v>
      </c>
      <c r="W670" s="24"/>
      <c r="X670" s="2" t="str">
        <f>IFERROR(MIN(VLOOKUP($W670,margin_ranges!$A$5:$D$10,4,FALSE),$Q670*100)/100,"")</f>
        <v/>
      </c>
      <c r="Y670" s="6">
        <f t="shared" si="30"/>
        <v>1.9474705656</v>
      </c>
      <c r="Z670" s="6">
        <f>IF($A670="placement",Y670,SUMIF($C$10:$C$6209,$C670,$Y$10:$Y$6209))</f>
        <v>1.9474705656</v>
      </c>
      <c r="AA670" s="17">
        <f t="shared" si="31"/>
        <v>6.5586168028169078E-2</v>
      </c>
    </row>
    <row r="671" spans="1:27" hidden="1" x14ac:dyDescent="0.3">
      <c r="A671" s="8" t="s">
        <v>17</v>
      </c>
      <c r="B671" s="8" t="s">
        <v>4161</v>
      </c>
      <c r="C671" s="8" t="s">
        <v>4162</v>
      </c>
      <c r="D671" s="8" t="s">
        <v>4501</v>
      </c>
      <c r="E671" s="8" t="s">
        <v>4502</v>
      </c>
      <c r="F671" s="29">
        <v>0.25735643094447003</v>
      </c>
      <c r="G671" s="29">
        <v>0</v>
      </c>
      <c r="H671" s="30">
        <v>9.9559999999999995</v>
      </c>
      <c r="I671" s="30">
        <v>0.20319999999999999</v>
      </c>
      <c r="J671" s="14">
        <v>9</v>
      </c>
      <c r="K671" s="14">
        <v>2</v>
      </c>
      <c r="L671" s="12">
        <v>2.0400000000000001E-2</v>
      </c>
      <c r="M671" s="7">
        <v>1.48119508</v>
      </c>
      <c r="N671" s="31">
        <v>1.1000000000000001</v>
      </c>
      <c r="O671" s="14">
        <f>IFERROR(VLOOKUP($C671,'site totals'!$J$2:$K$607,2,FALSE),1)</f>
        <v>26730.570800000001</v>
      </c>
      <c r="P671" s="32" t="s">
        <v>22</v>
      </c>
      <c r="Q671" s="12">
        <v>0.25735643089999999</v>
      </c>
      <c r="R671" s="29">
        <v>0.28999999999999998</v>
      </c>
      <c r="S671" s="2">
        <f>IF($A671="site","",MIN(VLOOKUP($P671,margin_ranges!$A$5:$D$10,4,FALSE)/100,$Q671))</f>
        <v>0.25735643089999999</v>
      </c>
      <c r="T671" s="6">
        <f>IF(A671="placement",$J671*MIN($Q671,$S671),"")</f>
        <v>2.3162078780999997</v>
      </c>
      <c r="U671" s="6">
        <f>IF($A671="placement",T671,SUMIF($C$10:$C$6209,$C671,$T$10:$T$6209))</f>
        <v>2.3162078780999997</v>
      </c>
      <c r="V671" s="34">
        <f t="shared" si="32"/>
        <v>4.5976857887323863E-2</v>
      </c>
      <c r="W671" s="24"/>
      <c r="X671" s="2" t="str">
        <f>IFERROR(MIN(VLOOKUP($W671,margin_ranges!$A$5:$D$10,4,FALSE),$Q671*100)/100,"")</f>
        <v/>
      </c>
      <c r="Y671" s="6">
        <f t="shared" si="30"/>
        <v>2.3162078780999997</v>
      </c>
      <c r="Z671" s="6">
        <f>IF($A671="placement",Y671,SUMIF($C$10:$C$6209,$C671,$Y$10:$Y$6209))</f>
        <v>2.3162078780999997</v>
      </c>
      <c r="AA671" s="29">
        <f t="shared" si="31"/>
        <v>4.5976857887323863E-2</v>
      </c>
    </row>
    <row r="672" spans="1:27" hidden="1" x14ac:dyDescent="0.3">
      <c r="A672" s="8" t="s">
        <v>17</v>
      </c>
      <c r="B672" s="8" t="s">
        <v>4161</v>
      </c>
      <c r="C672" s="8" t="s">
        <v>4162</v>
      </c>
      <c r="D672" s="8" t="s">
        <v>4334</v>
      </c>
      <c r="E672" s="8" t="s">
        <v>4335</v>
      </c>
      <c r="F672" s="29">
        <v>0.28506436328567197</v>
      </c>
      <c r="G672" s="29">
        <v>0</v>
      </c>
      <c r="H672" s="30">
        <v>1.9694</v>
      </c>
      <c r="I672" s="30">
        <v>0.1804</v>
      </c>
      <c r="J672" s="14">
        <v>10</v>
      </c>
      <c r="K672" s="14">
        <v>3</v>
      </c>
      <c r="L672" s="12">
        <v>9.1600000000000001E-2</v>
      </c>
      <c r="M672" s="7">
        <v>1.8882818699999999</v>
      </c>
      <c r="N672" s="31">
        <v>1.35</v>
      </c>
      <c r="O672" s="14">
        <f>IFERROR(VLOOKUP($C672,'site totals'!$J$2:$K$607,2,FALSE),1)</f>
        <v>26730.570800000001</v>
      </c>
      <c r="P672" s="32" t="s">
        <v>22</v>
      </c>
      <c r="Q672" s="12">
        <v>0.28506436330000001</v>
      </c>
      <c r="R672" s="29">
        <v>0.28999999999999998</v>
      </c>
      <c r="S672" s="2">
        <f>IF($A672="site","",MIN(VLOOKUP($P672,margin_ranges!$A$5:$D$10,4,FALSE)/100,$Q672))</f>
        <v>0.28506436330000001</v>
      </c>
      <c r="T672" s="6">
        <f>IF(A672="placement",$J672*MIN($Q672,$S672),"")</f>
        <v>2.8506436330000002</v>
      </c>
      <c r="U672" s="6">
        <f>IF($A672="placement",T672,SUMIF($C$10:$C$6209,$C672,$T$10:$T$6209))</f>
        <v>2.8506436330000002</v>
      </c>
      <c r="V672" s="34">
        <f t="shared" si="32"/>
        <v>6.9516009859154071E-3</v>
      </c>
      <c r="W672" s="24"/>
      <c r="X672" s="2" t="str">
        <f>IFERROR(MIN(VLOOKUP($W672,margin_ranges!$A$5:$D$10,4,FALSE),$Q672*100)/100,"")</f>
        <v/>
      </c>
      <c r="Y672" s="6">
        <f t="shared" ref="Y672:Y735" si="33">IF(A672="placement",IF($X672="",$T672,$J672*MIN($Q672,$X672)),"")</f>
        <v>2.8506436330000002</v>
      </c>
      <c r="Z672" s="6">
        <f>IF($A672="placement",Y672,SUMIF($C$10:$C$6209,$C672,$Y$10:$Y$6209))</f>
        <v>2.8506436330000002</v>
      </c>
      <c r="AA672" s="29">
        <f t="shared" ref="AA672:AA735" si="34">($J672-$Z672)/($J672*(1-$R672))-1</f>
        <v>6.9516009859154071E-3</v>
      </c>
    </row>
    <row r="673" spans="1:27" hidden="1" x14ac:dyDescent="0.3">
      <c r="A673" s="8" t="s">
        <v>17</v>
      </c>
      <c r="B673" s="8" t="s">
        <v>4161</v>
      </c>
      <c r="C673" s="8" t="s">
        <v>4162</v>
      </c>
      <c r="D673" s="8" t="s">
        <v>4487</v>
      </c>
      <c r="E673" s="8" t="s">
        <v>4488</v>
      </c>
      <c r="F673" s="29">
        <v>0.21784998417554499</v>
      </c>
      <c r="G673" s="29">
        <v>0</v>
      </c>
      <c r="H673" s="30">
        <v>0.77229999999999999</v>
      </c>
      <c r="I673" s="30">
        <v>0.2407</v>
      </c>
      <c r="J673" s="14">
        <v>10</v>
      </c>
      <c r="K673" s="14">
        <v>2</v>
      </c>
      <c r="L673" s="12">
        <v>0.31169999999999998</v>
      </c>
      <c r="M673" s="7">
        <v>1.4063798199999999</v>
      </c>
      <c r="N673" s="31">
        <v>1.1000000000000001</v>
      </c>
      <c r="O673" s="14">
        <f>IFERROR(VLOOKUP($C673,'site totals'!$J$2:$K$607,2,FALSE),1)</f>
        <v>26730.570800000001</v>
      </c>
      <c r="P673" s="32" t="s">
        <v>22</v>
      </c>
      <c r="Q673" s="12">
        <v>0.21784998420000001</v>
      </c>
      <c r="R673" s="29">
        <v>0.26</v>
      </c>
      <c r="S673" s="2">
        <f>IF($A673="site","",MIN(VLOOKUP($P673,margin_ranges!$A$5:$D$10,4,FALSE)/100,$Q673))</f>
        <v>0.21784998420000001</v>
      </c>
      <c r="T673" s="6">
        <f>IF(A673="placement",$J673*MIN($Q673,$S673),"")</f>
        <v>2.1784998419999999</v>
      </c>
      <c r="U673" s="6">
        <f>IF($A673="placement",T673,SUMIF($C$10:$C$6209,$C673,$T$10:$T$6209))</f>
        <v>2.1784998419999999</v>
      </c>
      <c r="V673" s="34">
        <f t="shared" si="32"/>
        <v>5.6959480810810703E-2</v>
      </c>
      <c r="W673" s="24"/>
      <c r="X673" s="2" t="str">
        <f>IFERROR(MIN(VLOOKUP($W673,margin_ranges!$A$5:$D$10,4,FALSE),$Q673*100)/100,"")</f>
        <v/>
      </c>
      <c r="Y673" s="6">
        <f t="shared" si="33"/>
        <v>2.1784998419999999</v>
      </c>
      <c r="Z673" s="6">
        <f>IF($A673="placement",Y673,SUMIF($C$10:$C$6209,$C673,$Y$10:$Y$6209))</f>
        <v>2.1784998419999999</v>
      </c>
      <c r="AA673" s="29">
        <f t="shared" si="34"/>
        <v>5.6959480810810703E-2</v>
      </c>
    </row>
    <row r="674" spans="1:27" hidden="1" x14ac:dyDescent="0.3">
      <c r="A674" s="8" t="s">
        <v>17</v>
      </c>
      <c r="B674" s="8" t="s">
        <v>4161</v>
      </c>
      <c r="C674" s="8" t="s">
        <v>4162</v>
      </c>
      <c r="D674" s="8" t="s">
        <v>4388</v>
      </c>
      <c r="E674" s="8" t="s">
        <v>4389</v>
      </c>
      <c r="F674" s="29">
        <v>0.199707719340976</v>
      </c>
      <c r="G674" s="29">
        <v>0</v>
      </c>
      <c r="H674" s="30">
        <v>6.5755999999999997</v>
      </c>
      <c r="I674" s="30">
        <v>0.1429</v>
      </c>
      <c r="J674" s="14">
        <v>12</v>
      </c>
      <c r="K674" s="14">
        <v>2</v>
      </c>
      <c r="L674" s="12">
        <v>2.1700000000000001E-2</v>
      </c>
      <c r="M674" s="7">
        <v>2.8739499999999998</v>
      </c>
      <c r="N674" s="31">
        <v>2.2999999999999998</v>
      </c>
      <c r="O674" s="14">
        <f>IFERROR(VLOOKUP($C674,'site totals'!$J$2:$K$607,2,FALSE),1)</f>
        <v>26730.570800000001</v>
      </c>
      <c r="P674" s="32" t="s">
        <v>22</v>
      </c>
      <c r="Q674" s="12">
        <v>0.1997077193</v>
      </c>
      <c r="R674" s="29">
        <v>0.22</v>
      </c>
      <c r="S674" s="2">
        <f>IF($A674="site","",MIN(VLOOKUP($P674,margin_ranges!$A$5:$D$10,4,FALSE)/100,$Q674))</f>
        <v>0.1997077193</v>
      </c>
      <c r="T674" s="6">
        <f>IF(A674="placement",$J674*MIN($Q674,$S674),"")</f>
        <v>2.3964926316000001</v>
      </c>
      <c r="U674" s="6">
        <f>IF($A674="placement",T674,SUMIF($C$10:$C$6209,$C674,$T$10:$T$6209))</f>
        <v>2.3964926316000001</v>
      </c>
      <c r="V674" s="34">
        <f t="shared" si="32"/>
        <v>2.601574448717936E-2</v>
      </c>
      <c r="W674" s="24"/>
      <c r="X674" s="2" t="str">
        <f>IFERROR(MIN(VLOOKUP($W674,margin_ranges!$A$5:$D$10,4,FALSE),$Q674*100)/100,"")</f>
        <v/>
      </c>
      <c r="Y674" s="6">
        <f t="shared" si="33"/>
        <v>2.3964926316000001</v>
      </c>
      <c r="Z674" s="6">
        <f>IF($A674="placement",Y674,SUMIF($C$10:$C$6209,$C674,$Y$10:$Y$6209))</f>
        <v>2.3964926316000001</v>
      </c>
      <c r="AA674" s="29">
        <f t="shared" si="34"/>
        <v>2.601574448717936E-2</v>
      </c>
    </row>
    <row r="675" spans="1:27" hidden="1" x14ac:dyDescent="0.3">
      <c r="A675" s="8" t="s">
        <v>17</v>
      </c>
      <c r="B675" s="8" t="s">
        <v>4161</v>
      </c>
      <c r="C675" s="8" t="s">
        <v>4162</v>
      </c>
      <c r="D675" s="8" t="s">
        <v>4255</v>
      </c>
      <c r="E675" s="8" t="s">
        <v>4256</v>
      </c>
      <c r="F675" s="29">
        <v>0.18482414843533601</v>
      </c>
      <c r="G675" s="29">
        <v>0</v>
      </c>
      <c r="H675" s="30">
        <v>2.8260000000000001</v>
      </c>
      <c r="I675" s="30">
        <v>0.17519999999999999</v>
      </c>
      <c r="J675" s="14">
        <v>12</v>
      </c>
      <c r="K675" s="14">
        <v>2</v>
      </c>
      <c r="L675" s="12">
        <v>6.2E-2</v>
      </c>
      <c r="M675" s="7">
        <v>2.2081125199999998</v>
      </c>
      <c r="N675" s="31">
        <v>1.8</v>
      </c>
      <c r="O675" s="14">
        <f>IFERROR(VLOOKUP($C675,'site totals'!$J$2:$K$607,2,FALSE),1)</f>
        <v>26730.570800000001</v>
      </c>
      <c r="P675" s="32" t="s">
        <v>22</v>
      </c>
      <c r="Q675" s="12">
        <v>0.1848241484</v>
      </c>
      <c r="R675" s="29">
        <v>0.22</v>
      </c>
      <c r="S675" s="2">
        <f>IF($A675="site","",MIN(VLOOKUP($P675,margin_ranges!$A$5:$D$10,4,FALSE)/100,$Q675))</f>
        <v>0.1848241484</v>
      </c>
      <c r="T675" s="6">
        <f>IF(A675="placement",$J675*MIN($Q675,$S675),"")</f>
        <v>2.2178897808000002</v>
      </c>
      <c r="U675" s="6">
        <f>IF($A675="placement",T675,SUMIF($C$10:$C$6209,$C675,$T$10:$T$6209))</f>
        <v>2.2178897808000002</v>
      </c>
      <c r="V675" s="34">
        <f t="shared" si="32"/>
        <v>4.5097245641025685E-2</v>
      </c>
      <c r="W675" s="24"/>
      <c r="X675" s="2" t="str">
        <f>IFERROR(MIN(VLOOKUP($W675,margin_ranges!$A$5:$D$10,4,FALSE),$Q675*100)/100,"")</f>
        <v/>
      </c>
      <c r="Y675" s="6">
        <f t="shared" si="33"/>
        <v>2.2178897808000002</v>
      </c>
      <c r="Z675" s="6">
        <f>IF($A675="placement",Y675,SUMIF($C$10:$C$6209,$C675,$Y$10:$Y$6209))</f>
        <v>2.2178897808000002</v>
      </c>
      <c r="AA675" s="29">
        <f t="shared" si="34"/>
        <v>4.5097245641025685E-2</v>
      </c>
    </row>
    <row r="676" spans="1:27" hidden="1" x14ac:dyDescent="0.3">
      <c r="A676" s="8" t="s">
        <v>17</v>
      </c>
      <c r="B676" s="8" t="s">
        <v>4161</v>
      </c>
      <c r="C676" s="8" t="s">
        <v>4162</v>
      </c>
      <c r="D676" s="8" t="s">
        <v>4241</v>
      </c>
      <c r="E676" s="8" t="s">
        <v>4242</v>
      </c>
      <c r="F676" s="29">
        <v>0.23106796116504799</v>
      </c>
      <c r="G676" s="29">
        <v>0</v>
      </c>
      <c r="H676" s="30">
        <v>7.8512000000000004</v>
      </c>
      <c r="I676" s="30">
        <v>0.37480000000000002</v>
      </c>
      <c r="J676" s="14">
        <v>12</v>
      </c>
      <c r="K676" s="14">
        <v>3</v>
      </c>
      <c r="L676" s="12">
        <v>4.7699999999999999E-2</v>
      </c>
      <c r="M676" s="7">
        <v>1.0404040400000001</v>
      </c>
      <c r="N676" s="31">
        <v>0.8</v>
      </c>
      <c r="O676" s="14">
        <f>IFERROR(VLOOKUP($C676,'site totals'!$J$2:$K$607,2,FALSE),1)</f>
        <v>26730.570800000001</v>
      </c>
      <c r="P676" s="32" t="s">
        <v>22</v>
      </c>
      <c r="Q676" s="12">
        <v>0.2310679612</v>
      </c>
      <c r="R676" s="29">
        <v>0.26</v>
      </c>
      <c r="S676" s="2">
        <f>IF($A676="site","",MIN(VLOOKUP($P676,margin_ranges!$A$5:$D$10,4,FALSE)/100,$Q676))</f>
        <v>0.2310679612</v>
      </c>
      <c r="T676" s="6">
        <f>IF(A676="placement",$J676*MIN($Q676,$S676),"")</f>
        <v>2.7728155344000003</v>
      </c>
      <c r="U676" s="6">
        <f>IF($A676="placement",T676,SUMIF($C$10:$C$6209,$C676,$T$10:$T$6209))</f>
        <v>2.7728155344000003</v>
      </c>
      <c r="V676" s="34">
        <f t="shared" si="32"/>
        <v>3.9097349729730002E-2</v>
      </c>
      <c r="W676" s="24"/>
      <c r="X676" s="2" t="str">
        <f>IFERROR(MIN(VLOOKUP($W676,margin_ranges!$A$5:$D$10,4,FALSE),$Q676*100)/100,"")</f>
        <v/>
      </c>
      <c r="Y676" s="6">
        <f t="shared" si="33"/>
        <v>2.7728155344000003</v>
      </c>
      <c r="Z676" s="6">
        <f>IF($A676="placement",Y676,SUMIF($C$10:$C$6209,$C676,$Y$10:$Y$6209))</f>
        <v>2.7728155344000003</v>
      </c>
      <c r="AA676" s="29">
        <f t="shared" si="34"/>
        <v>3.9097349729730002E-2</v>
      </c>
    </row>
    <row r="677" spans="1:27" hidden="1" x14ac:dyDescent="0.3">
      <c r="A677" s="8" t="s">
        <v>17</v>
      </c>
      <c r="B677" s="8" t="s">
        <v>4161</v>
      </c>
      <c r="C677" s="8" t="s">
        <v>4162</v>
      </c>
      <c r="D677" s="8" t="s">
        <v>4294</v>
      </c>
      <c r="E677" s="8" t="s">
        <v>4295</v>
      </c>
      <c r="F677" s="29">
        <v>0.24137045407848701</v>
      </c>
      <c r="G677" s="29">
        <v>0</v>
      </c>
      <c r="H677" s="30">
        <v>0.97540000000000004</v>
      </c>
      <c r="I677" s="30">
        <v>0.35160000000000002</v>
      </c>
      <c r="J677" s="14">
        <v>13</v>
      </c>
      <c r="K677" s="14">
        <v>3</v>
      </c>
      <c r="L677" s="12">
        <v>0.36049999999999999</v>
      </c>
      <c r="M677" s="7">
        <v>1.18634979</v>
      </c>
      <c r="N677" s="31">
        <v>0.9</v>
      </c>
      <c r="O677" s="14">
        <f>IFERROR(VLOOKUP($C677,'site totals'!$J$2:$K$607,2,FALSE),1)</f>
        <v>26730.570800000001</v>
      </c>
      <c r="P677" s="32" t="s">
        <v>22</v>
      </c>
      <c r="Q677" s="12">
        <v>0.24137045409999999</v>
      </c>
      <c r="R677" s="29">
        <v>0.28999999999999998</v>
      </c>
      <c r="S677" s="2">
        <f>IF($A677="site","",MIN(VLOOKUP($P677,margin_ranges!$A$5:$D$10,4,FALSE)/100,$Q677))</f>
        <v>0.24137045409999999</v>
      </c>
      <c r="T677" s="6">
        <f>IF(A677="placement",$J677*MIN($Q677,$S677),"")</f>
        <v>3.1378159032999999</v>
      </c>
      <c r="U677" s="6">
        <f>IF($A677="placement",T677,SUMIF($C$10:$C$6209,$C677,$T$10:$T$6209))</f>
        <v>3.1378159032999999</v>
      </c>
      <c r="V677" s="34">
        <f t="shared" si="32"/>
        <v>6.8492318169014021E-2</v>
      </c>
      <c r="W677" s="24"/>
      <c r="X677" s="2" t="str">
        <f>IFERROR(MIN(VLOOKUP($W677,margin_ranges!$A$5:$D$10,4,FALSE),$Q677*100)/100,"")</f>
        <v/>
      </c>
      <c r="Y677" s="6">
        <f t="shared" si="33"/>
        <v>3.1378159032999999</v>
      </c>
      <c r="Z677" s="6">
        <f>IF($A677="placement",Y677,SUMIF($C$10:$C$6209,$C677,$Y$10:$Y$6209))</f>
        <v>3.1378159032999999</v>
      </c>
      <c r="AA677" s="29">
        <f t="shared" si="34"/>
        <v>6.8492318169014021E-2</v>
      </c>
    </row>
    <row r="678" spans="1:27" hidden="1" x14ac:dyDescent="0.3">
      <c r="A678" s="8" t="s">
        <v>17</v>
      </c>
      <c r="B678" s="8" t="s">
        <v>4161</v>
      </c>
      <c r="C678" s="8" t="s">
        <v>4162</v>
      </c>
      <c r="D678" s="8" t="s">
        <v>4382</v>
      </c>
      <c r="E678" s="8" t="s">
        <v>4383</v>
      </c>
      <c r="F678" s="29">
        <v>0.241320285991274</v>
      </c>
      <c r="G678" s="29">
        <v>0</v>
      </c>
      <c r="H678" s="30">
        <v>1.0336000000000001</v>
      </c>
      <c r="I678" s="30">
        <v>0.26500000000000001</v>
      </c>
      <c r="J678" s="14">
        <v>14</v>
      </c>
      <c r="K678" s="14">
        <v>3</v>
      </c>
      <c r="L678" s="12">
        <v>0.25640000000000002</v>
      </c>
      <c r="M678" s="7">
        <v>1.7794070099999999</v>
      </c>
      <c r="N678" s="31">
        <v>1.35</v>
      </c>
      <c r="O678" s="14">
        <f>IFERROR(VLOOKUP($C678,'site totals'!$J$2:$K$607,2,FALSE),1)</f>
        <v>26730.570800000001</v>
      </c>
      <c r="P678" s="32" t="s">
        <v>22</v>
      </c>
      <c r="Q678" s="12">
        <v>0.24132028599999999</v>
      </c>
      <c r="R678" s="29">
        <v>0.28000000000000003</v>
      </c>
      <c r="S678" s="2">
        <f>IF($A678="site","",MIN(VLOOKUP($P678,margin_ranges!$A$5:$D$10,4,FALSE)/100,$Q678))</f>
        <v>0.24132028599999999</v>
      </c>
      <c r="T678" s="6">
        <f>IF(A678="placement",$J678*MIN($Q678,$S678),"")</f>
        <v>3.3784840039999997</v>
      </c>
      <c r="U678" s="6">
        <f>IF($A678="placement",T678,SUMIF($C$10:$C$6209,$C678,$T$10:$T$6209))</f>
        <v>3.3784840039999997</v>
      </c>
      <c r="V678" s="34">
        <f t="shared" si="32"/>
        <v>5.3721825000000001E-2</v>
      </c>
      <c r="W678" s="24"/>
      <c r="X678" s="2" t="str">
        <f>IFERROR(MIN(VLOOKUP($W678,margin_ranges!$A$5:$D$10,4,FALSE),$Q678*100)/100,"")</f>
        <v/>
      </c>
      <c r="Y678" s="6">
        <f t="shared" si="33"/>
        <v>3.3784840039999997</v>
      </c>
      <c r="Z678" s="6">
        <f>IF($A678="placement",Y678,SUMIF($C$10:$C$6209,$C678,$Y$10:$Y$6209))</f>
        <v>3.3784840039999997</v>
      </c>
      <c r="AA678" s="29">
        <f t="shared" si="34"/>
        <v>5.3721825000000001E-2</v>
      </c>
    </row>
    <row r="679" spans="1:27" hidden="1" x14ac:dyDescent="0.3">
      <c r="A679" s="8" t="s">
        <v>17</v>
      </c>
      <c r="B679" s="8" t="s">
        <v>4161</v>
      </c>
      <c r="C679" s="8" t="s">
        <v>4162</v>
      </c>
      <c r="D679" s="8" t="s">
        <v>11945</v>
      </c>
      <c r="E679" s="8" t="s">
        <v>11946</v>
      </c>
      <c r="F679" s="29">
        <v>0.140652564082897</v>
      </c>
      <c r="G679" s="29">
        <v>0</v>
      </c>
      <c r="H679" s="30">
        <v>3.3807999999999998</v>
      </c>
      <c r="I679" s="30">
        <v>0.2001</v>
      </c>
      <c r="J679" s="14">
        <v>14</v>
      </c>
      <c r="K679" s="14">
        <v>2</v>
      </c>
      <c r="L679" s="12">
        <v>5.9200000000000003E-2</v>
      </c>
      <c r="M679" s="7">
        <v>2.32734738</v>
      </c>
      <c r="N679" s="31">
        <v>2</v>
      </c>
      <c r="O679" s="14">
        <f>IFERROR(VLOOKUP($C679,'site totals'!$J$2:$K$607,2,FALSE),1)</f>
        <v>26730.570800000001</v>
      </c>
      <c r="P679" s="32" t="s">
        <v>22</v>
      </c>
      <c r="Q679" s="12">
        <v>0.14065256409999999</v>
      </c>
      <c r="R679" s="29">
        <v>0.25</v>
      </c>
      <c r="S679" s="2">
        <f>IF($A679="site","",MIN(VLOOKUP($P679,margin_ranges!$A$5:$D$10,4,FALSE)/100,$Q679))</f>
        <v>0.14065256409999999</v>
      </c>
      <c r="T679" s="6">
        <f>IF(A679="placement",$J679*MIN($Q679,$S679),"")</f>
        <v>1.9691358973999997</v>
      </c>
      <c r="U679" s="6">
        <f>IF($A679="placement",T679,SUMIF($C$10:$C$6209,$C679,$T$10:$T$6209))</f>
        <v>1.9691358973999997</v>
      </c>
      <c r="V679" s="34">
        <f t="shared" si="32"/>
        <v>0.14579658120000016</v>
      </c>
      <c r="W679" s="24"/>
      <c r="X679" s="2" t="str">
        <f>IFERROR(MIN(VLOOKUP($W679,margin_ranges!$A$5:$D$10,4,FALSE),$Q679*100)/100,"")</f>
        <v/>
      </c>
      <c r="Y679" s="6">
        <f t="shared" si="33"/>
        <v>1.9691358973999997</v>
      </c>
      <c r="Z679" s="6">
        <f>IF($A679="placement",Y679,SUMIF($C$10:$C$6209,$C679,$Y$10:$Y$6209))</f>
        <v>1.9691358973999997</v>
      </c>
      <c r="AA679" s="29">
        <f t="shared" si="34"/>
        <v>0.14579658120000016</v>
      </c>
    </row>
    <row r="680" spans="1:27" hidden="1" x14ac:dyDescent="0.3">
      <c r="A680" s="8" t="s">
        <v>17</v>
      </c>
      <c r="B680" s="8" t="s">
        <v>4161</v>
      </c>
      <c r="C680" s="8" t="s">
        <v>4162</v>
      </c>
      <c r="D680" s="8" t="s">
        <v>4314</v>
      </c>
      <c r="E680" s="8" t="s">
        <v>4315</v>
      </c>
      <c r="F680" s="29">
        <v>0.22694191215248999</v>
      </c>
      <c r="G680" s="29">
        <v>0</v>
      </c>
      <c r="H680" s="30">
        <v>6.0858999999999996</v>
      </c>
      <c r="I680" s="30">
        <v>0.33310000000000001</v>
      </c>
      <c r="J680" s="14">
        <v>14</v>
      </c>
      <c r="K680" s="14">
        <v>3</v>
      </c>
      <c r="L680" s="12">
        <v>5.4699999999999999E-2</v>
      </c>
      <c r="M680" s="7">
        <v>1.4229202400000001</v>
      </c>
      <c r="N680" s="31">
        <v>1.1000000000000001</v>
      </c>
      <c r="O680" s="14">
        <f>IFERROR(VLOOKUP($C680,'site totals'!$J$2:$K$607,2,FALSE),1)</f>
        <v>26730.570800000001</v>
      </c>
      <c r="P680" s="32" t="s">
        <v>22</v>
      </c>
      <c r="Q680" s="12">
        <v>0.22694191220000001</v>
      </c>
      <c r="R680" s="29">
        <v>0.27</v>
      </c>
      <c r="S680" s="2">
        <f>IF($A680="site","",MIN(VLOOKUP($P680,margin_ranges!$A$5:$D$10,4,FALSE)/100,$Q680))</f>
        <v>0.22694191220000001</v>
      </c>
      <c r="T680" s="6">
        <f>IF(A680="placement",$J680*MIN($Q680,$S680),"")</f>
        <v>3.1771867708000001</v>
      </c>
      <c r="U680" s="6">
        <f>IF($A680="placement",T680,SUMIF($C$10:$C$6209,$C680,$T$10:$T$6209))</f>
        <v>3.1771867708000001</v>
      </c>
      <c r="V680" s="34">
        <f t="shared" si="32"/>
        <v>5.8983681917808228E-2</v>
      </c>
      <c r="W680" s="24"/>
      <c r="X680" s="2" t="str">
        <f>IFERROR(MIN(VLOOKUP($W680,margin_ranges!$A$5:$D$10,4,FALSE),$Q680*100)/100,"")</f>
        <v/>
      </c>
      <c r="Y680" s="6">
        <f t="shared" si="33"/>
        <v>3.1771867708000001</v>
      </c>
      <c r="Z680" s="6">
        <f>IF($A680="placement",Y680,SUMIF($C$10:$C$6209,$C680,$Y$10:$Y$6209))</f>
        <v>3.1771867708000001</v>
      </c>
      <c r="AA680" s="29">
        <f t="shared" si="34"/>
        <v>5.8983681917808228E-2</v>
      </c>
    </row>
    <row r="681" spans="1:27" hidden="1" x14ac:dyDescent="0.3">
      <c r="A681" s="8" t="s">
        <v>17</v>
      </c>
      <c r="B681" s="8" t="s">
        <v>4161</v>
      </c>
      <c r="C681" s="8" t="s">
        <v>4162</v>
      </c>
      <c r="D681" s="8" t="s">
        <v>4525</v>
      </c>
      <c r="E681" s="8" t="s">
        <v>4526</v>
      </c>
      <c r="F681" s="29">
        <v>0.276254496137743</v>
      </c>
      <c r="G681" s="29">
        <v>0</v>
      </c>
      <c r="H681" s="30">
        <v>7.4081000000000001</v>
      </c>
      <c r="I681" s="30">
        <v>0.43840000000000001</v>
      </c>
      <c r="J681" s="14">
        <v>15</v>
      </c>
      <c r="K681" s="14">
        <v>4</v>
      </c>
      <c r="L681" s="12">
        <v>5.9200000000000003E-2</v>
      </c>
      <c r="M681" s="7">
        <v>1.10536093</v>
      </c>
      <c r="N681" s="31">
        <v>0.8</v>
      </c>
      <c r="O681" s="14">
        <f>IFERROR(VLOOKUP($C681,'site totals'!$J$2:$K$607,2,FALSE),1)</f>
        <v>26730.570800000001</v>
      </c>
      <c r="P681" s="32" t="s">
        <v>478</v>
      </c>
      <c r="Q681" s="12">
        <v>0.27625449610000002</v>
      </c>
      <c r="R681" s="29">
        <v>0.33</v>
      </c>
      <c r="S681" s="2">
        <f>IF($A681="site","",MIN(VLOOKUP($P681,margin_ranges!$A$5:$D$10,4,FALSE)/100,$Q681))</f>
        <v>0.27625449610000002</v>
      </c>
      <c r="T681" s="6">
        <f>IF(A681="placement",$J681*MIN($Q681,$S681),"")</f>
        <v>4.1438174415000004</v>
      </c>
      <c r="U681" s="6">
        <f>IF($A681="placement",T681,SUMIF($C$10:$C$6209,$C681,$T$10:$T$6209))</f>
        <v>4.1438174415000004</v>
      </c>
      <c r="V681" s="34">
        <f t="shared" si="32"/>
        <v>8.021717000000006E-2</v>
      </c>
      <c r="W681" s="24"/>
      <c r="X681" s="2" t="str">
        <f>IFERROR(MIN(VLOOKUP($W681,margin_ranges!$A$5:$D$10,4,FALSE),$Q681*100)/100,"")</f>
        <v/>
      </c>
      <c r="Y681" s="6">
        <f t="shared" si="33"/>
        <v>4.1438174415000004</v>
      </c>
      <c r="Z681" s="6">
        <f>IF($A681="placement",Y681,SUMIF($C$10:$C$6209,$C681,$Y$10:$Y$6209))</f>
        <v>4.1438174415000004</v>
      </c>
      <c r="AA681" s="29">
        <f t="shared" si="34"/>
        <v>8.021717000000006E-2</v>
      </c>
    </row>
    <row r="682" spans="1:27" hidden="1" x14ac:dyDescent="0.3">
      <c r="A682" s="8" t="s">
        <v>17</v>
      </c>
      <c r="B682" s="8" t="s">
        <v>4161</v>
      </c>
      <c r="C682" s="8" t="s">
        <v>4162</v>
      </c>
      <c r="D682" s="8" t="s">
        <v>4521</v>
      </c>
      <c r="E682" s="8" t="s">
        <v>4522</v>
      </c>
      <c r="F682" s="29">
        <v>0.13439506661763401</v>
      </c>
      <c r="G682" s="29">
        <v>0</v>
      </c>
      <c r="H682" s="30">
        <v>3.3664000000000001</v>
      </c>
      <c r="I682" s="30">
        <v>0.2429</v>
      </c>
      <c r="J682" s="14">
        <v>15</v>
      </c>
      <c r="K682" s="14">
        <v>2</v>
      </c>
      <c r="L682" s="12">
        <v>7.2099999999999997E-2</v>
      </c>
      <c r="M682" s="7">
        <v>2.0794705900000001</v>
      </c>
      <c r="N682" s="31">
        <v>1.8</v>
      </c>
      <c r="O682" s="14">
        <f>IFERROR(VLOOKUP($C682,'site totals'!$J$2:$K$607,2,FALSE),1)</f>
        <v>26730.570800000001</v>
      </c>
      <c r="P682" s="32" t="s">
        <v>22</v>
      </c>
      <c r="Q682" s="12">
        <v>0.1343950666</v>
      </c>
      <c r="R682" s="29">
        <v>0.18</v>
      </c>
      <c r="S682" s="2">
        <f>IF($A682="site","",MIN(VLOOKUP($P682,margin_ranges!$A$5:$D$10,4,FALSE)/100,$Q682))</f>
        <v>0.1343950666</v>
      </c>
      <c r="T682" s="6">
        <f>IF(A682="placement",$J682*MIN($Q682,$S682),"")</f>
        <v>2.0159259990000002</v>
      </c>
      <c r="U682" s="6">
        <f>IF($A682="placement",T682,SUMIF($C$10:$C$6209,$C682,$T$10:$T$6209))</f>
        <v>2.0159259990000002</v>
      </c>
      <c r="V682" s="34">
        <f t="shared" si="32"/>
        <v>5.5615772439024269E-2</v>
      </c>
      <c r="W682" s="24"/>
      <c r="X682" s="2" t="str">
        <f>IFERROR(MIN(VLOOKUP($W682,margin_ranges!$A$5:$D$10,4,FALSE),$Q682*100)/100,"")</f>
        <v/>
      </c>
      <c r="Y682" s="6">
        <f t="shared" si="33"/>
        <v>2.0159259990000002</v>
      </c>
      <c r="Z682" s="6">
        <f>IF($A682="placement",Y682,SUMIF($C$10:$C$6209,$C682,$Y$10:$Y$6209))</f>
        <v>2.0159259990000002</v>
      </c>
      <c r="AA682" s="29">
        <f t="shared" si="34"/>
        <v>5.5615772439024269E-2</v>
      </c>
    </row>
    <row r="683" spans="1:27" hidden="1" x14ac:dyDescent="0.3">
      <c r="A683" s="8" t="s">
        <v>17</v>
      </c>
      <c r="B683" s="8" t="s">
        <v>4161</v>
      </c>
      <c r="C683" s="8" t="s">
        <v>4162</v>
      </c>
      <c r="D683" s="8" t="s">
        <v>4350</v>
      </c>
      <c r="E683" s="8" t="s">
        <v>4351</v>
      </c>
      <c r="F683" s="29">
        <v>0.242013432112442</v>
      </c>
      <c r="G683" s="29">
        <v>0</v>
      </c>
      <c r="H683" s="30">
        <v>1.2211000000000001</v>
      </c>
      <c r="I683" s="30">
        <v>0.43440000000000001</v>
      </c>
      <c r="J683" s="14">
        <v>15</v>
      </c>
      <c r="K683" s="14">
        <v>4</v>
      </c>
      <c r="L683" s="12">
        <v>0.35580000000000001</v>
      </c>
      <c r="M683" s="7">
        <v>1.18735613</v>
      </c>
      <c r="N683" s="31">
        <v>0.9</v>
      </c>
      <c r="O683" s="14">
        <f>IFERROR(VLOOKUP($C683,'site totals'!$J$2:$K$607,2,FALSE),1)</f>
        <v>26730.570800000001</v>
      </c>
      <c r="P683" s="32" t="s">
        <v>22</v>
      </c>
      <c r="Q683" s="12">
        <v>0.24201343210000001</v>
      </c>
      <c r="R683" s="29">
        <v>0.28999999999999998</v>
      </c>
      <c r="S683" s="2">
        <f>IF($A683="site","",MIN(VLOOKUP($P683,margin_ranges!$A$5:$D$10,4,FALSE)/100,$Q683))</f>
        <v>0.24201343210000001</v>
      </c>
      <c r="T683" s="6">
        <f>IF(A683="placement",$J683*MIN($Q683,$S683),"")</f>
        <v>3.6302014815000003</v>
      </c>
      <c r="U683" s="6">
        <f>IF($A683="placement",T683,SUMIF($C$10:$C$6209,$C683,$T$10:$T$6209))</f>
        <v>3.6302014815000003</v>
      </c>
      <c r="V683" s="34">
        <f t="shared" si="32"/>
        <v>6.7586715352112803E-2</v>
      </c>
      <c r="W683" s="24"/>
      <c r="X683" s="2" t="str">
        <f>IFERROR(MIN(VLOOKUP($W683,margin_ranges!$A$5:$D$10,4,FALSE),$Q683*100)/100,"")</f>
        <v/>
      </c>
      <c r="Y683" s="6">
        <f t="shared" si="33"/>
        <v>3.6302014815000003</v>
      </c>
      <c r="Z683" s="6">
        <f>IF($A683="placement",Y683,SUMIF($C$10:$C$6209,$C683,$Y$10:$Y$6209))</f>
        <v>3.6302014815000003</v>
      </c>
      <c r="AA683" s="29">
        <f t="shared" si="34"/>
        <v>6.7586715352112803E-2</v>
      </c>
    </row>
    <row r="684" spans="1:27" hidden="1" x14ac:dyDescent="0.3">
      <c r="A684" s="8" t="s">
        <v>17</v>
      </c>
      <c r="B684" s="8" t="s">
        <v>4161</v>
      </c>
      <c r="C684" s="8" t="s">
        <v>4162</v>
      </c>
      <c r="D684" s="8" t="s">
        <v>4354</v>
      </c>
      <c r="E684" s="8" t="s">
        <v>4355</v>
      </c>
      <c r="F684" s="29">
        <v>0.36085254137115802</v>
      </c>
      <c r="G684" s="29">
        <v>0</v>
      </c>
      <c r="H684" s="30">
        <v>2.4390999999999998</v>
      </c>
      <c r="I684" s="30">
        <v>0.56179999999999997</v>
      </c>
      <c r="J684" s="14">
        <v>15</v>
      </c>
      <c r="K684" s="14">
        <v>5</v>
      </c>
      <c r="L684" s="12">
        <v>0.2303</v>
      </c>
      <c r="M684" s="7">
        <v>0.86052130000000004</v>
      </c>
      <c r="N684" s="31">
        <v>0.55000000000000004</v>
      </c>
      <c r="O684" s="14">
        <f>IFERROR(VLOOKUP($C684,'site totals'!$J$2:$K$607,2,FALSE),1)</f>
        <v>26730.570800000001</v>
      </c>
      <c r="P684" s="32" t="s">
        <v>478</v>
      </c>
      <c r="Q684" s="12">
        <v>0.3608525414</v>
      </c>
      <c r="R684" s="29">
        <v>0.4</v>
      </c>
      <c r="S684" s="2">
        <f>IF($A684="site","",MIN(VLOOKUP($P684,margin_ranges!$A$5:$D$10,4,FALSE)/100,$Q684))</f>
        <v>0.3608525414</v>
      </c>
      <c r="T684" s="6">
        <f>IF(A684="placement",$J684*MIN($Q684,$S684),"")</f>
        <v>5.4127881210000002</v>
      </c>
      <c r="U684" s="6">
        <f>IF($A684="placement",T684,SUMIF($C$10:$C$6209,$C684,$T$10:$T$6209))</f>
        <v>5.4127881210000002</v>
      </c>
      <c r="V684" s="34">
        <f t="shared" si="32"/>
        <v>6.5245764333333289E-2</v>
      </c>
      <c r="W684" s="24"/>
      <c r="X684" s="2" t="str">
        <f>IFERROR(MIN(VLOOKUP($W684,margin_ranges!$A$5:$D$10,4,FALSE),$Q684*100)/100,"")</f>
        <v/>
      </c>
      <c r="Y684" s="6">
        <f t="shared" si="33"/>
        <v>5.4127881210000002</v>
      </c>
      <c r="Z684" s="6">
        <f>IF($A684="placement",Y684,SUMIF($C$10:$C$6209,$C684,$Y$10:$Y$6209))</f>
        <v>5.4127881210000002</v>
      </c>
      <c r="AA684" s="29">
        <f t="shared" si="34"/>
        <v>6.5245764333333289E-2</v>
      </c>
    </row>
    <row r="685" spans="1:27" hidden="1" x14ac:dyDescent="0.3">
      <c r="A685" s="8" t="s">
        <v>17</v>
      </c>
      <c r="B685" s="8" t="s">
        <v>4161</v>
      </c>
      <c r="C685" s="8" t="s">
        <v>4162</v>
      </c>
      <c r="D685" s="8" t="s">
        <v>4332</v>
      </c>
      <c r="E685" s="8" t="s">
        <v>4333</v>
      </c>
      <c r="F685" s="29">
        <v>0.21319548324750701</v>
      </c>
      <c r="G685" s="29">
        <v>0</v>
      </c>
      <c r="H685" s="30">
        <v>1.095</v>
      </c>
      <c r="I685" s="30">
        <v>0.2177</v>
      </c>
      <c r="J685" s="14">
        <v>16</v>
      </c>
      <c r="K685" s="14">
        <v>3</v>
      </c>
      <c r="L685" s="12">
        <v>0.1988</v>
      </c>
      <c r="M685" s="7">
        <v>2.47837927</v>
      </c>
      <c r="N685" s="31">
        <v>1.95</v>
      </c>
      <c r="O685" s="14">
        <f>IFERROR(VLOOKUP($C685,'site totals'!$J$2:$K$607,2,FALSE),1)</f>
        <v>26730.570800000001</v>
      </c>
      <c r="P685" s="32" t="s">
        <v>22</v>
      </c>
      <c r="Q685" s="12">
        <v>0.21319548320000001</v>
      </c>
      <c r="R685" s="29">
        <v>0.27</v>
      </c>
      <c r="S685" s="2">
        <f>IF($A685="site","",MIN(VLOOKUP($P685,margin_ranges!$A$5:$D$10,4,FALSE)/100,$Q685))</f>
        <v>0.21319548320000001</v>
      </c>
      <c r="T685" s="6">
        <f>IF(A685="placement",$J685*MIN($Q685,$S685),"")</f>
        <v>3.4111277312000001</v>
      </c>
      <c r="U685" s="6">
        <f>IF($A685="placement",T685,SUMIF($C$10:$C$6209,$C685,$T$10:$T$6209))</f>
        <v>3.4111277312000001</v>
      </c>
      <c r="V685" s="34">
        <f t="shared" si="32"/>
        <v>7.7814406575342554E-2</v>
      </c>
      <c r="W685" s="24"/>
      <c r="X685" s="2" t="str">
        <f>IFERROR(MIN(VLOOKUP($W685,margin_ranges!$A$5:$D$10,4,FALSE),$Q685*100)/100,"")</f>
        <v/>
      </c>
      <c r="Y685" s="6">
        <f t="shared" si="33"/>
        <v>3.4111277312000001</v>
      </c>
      <c r="Z685" s="6">
        <f>IF($A685="placement",Y685,SUMIF($C$10:$C$6209,$C685,$Y$10:$Y$6209))</f>
        <v>3.4111277312000001</v>
      </c>
      <c r="AA685" s="17">
        <f t="shared" si="34"/>
        <v>7.7814406575342554E-2</v>
      </c>
    </row>
    <row r="686" spans="1:27" hidden="1" x14ac:dyDescent="0.3">
      <c r="A686" s="8" t="s">
        <v>17</v>
      </c>
      <c r="B686" s="8" t="s">
        <v>4161</v>
      </c>
      <c r="C686" s="8" t="s">
        <v>4162</v>
      </c>
      <c r="D686" s="8" t="s">
        <v>4320</v>
      </c>
      <c r="E686" s="8" t="s">
        <v>4321</v>
      </c>
      <c r="F686" s="29">
        <v>0.18945647844182201</v>
      </c>
      <c r="G686" s="29">
        <v>0</v>
      </c>
      <c r="H686" s="30">
        <v>2.9380000000000002</v>
      </c>
      <c r="I686" s="30">
        <v>0.28100000000000003</v>
      </c>
      <c r="J686" s="14">
        <v>16</v>
      </c>
      <c r="K686" s="14">
        <v>3</v>
      </c>
      <c r="L686" s="12">
        <v>9.5600000000000004E-2</v>
      </c>
      <c r="M686" s="7">
        <v>1.8506100700000001</v>
      </c>
      <c r="N686" s="31">
        <v>1.5</v>
      </c>
      <c r="O686" s="14">
        <f>IFERROR(VLOOKUP($C686,'site totals'!$J$2:$K$607,2,FALSE),1)</f>
        <v>26730.570800000001</v>
      </c>
      <c r="P686" s="32" t="s">
        <v>22</v>
      </c>
      <c r="Q686" s="12">
        <v>0.18945647839999999</v>
      </c>
      <c r="R686" s="29">
        <v>0.23</v>
      </c>
      <c r="S686" s="2">
        <f>IF($A686="site","",MIN(VLOOKUP($P686,margin_ranges!$A$5:$D$10,4,FALSE)/100,$Q686))</f>
        <v>0.18945647839999999</v>
      </c>
      <c r="T686" s="6">
        <f>IF(A686="placement",$J686*MIN($Q686,$S686),"")</f>
        <v>3.0313036543999998</v>
      </c>
      <c r="U686" s="6">
        <f>IF($A686="placement",T686,SUMIF($C$10:$C$6209,$C686,$T$10:$T$6209))</f>
        <v>3.0313036543999998</v>
      </c>
      <c r="V686" s="34">
        <f t="shared" si="32"/>
        <v>5.2653924155844134E-2</v>
      </c>
      <c r="W686" s="24"/>
      <c r="X686" s="2" t="str">
        <f>IFERROR(MIN(VLOOKUP($W686,margin_ranges!$A$5:$D$10,4,FALSE),$Q686*100)/100,"")</f>
        <v/>
      </c>
      <c r="Y686" s="6">
        <f t="shared" si="33"/>
        <v>3.0313036543999998</v>
      </c>
      <c r="Z686" s="6">
        <f>IF($A686="placement",Y686,SUMIF($C$10:$C$6209,$C686,$Y$10:$Y$6209))</f>
        <v>3.0313036543999998</v>
      </c>
      <c r="AA686" s="29">
        <f t="shared" si="34"/>
        <v>5.2653924155844134E-2</v>
      </c>
    </row>
    <row r="687" spans="1:27" hidden="1" x14ac:dyDescent="0.3">
      <c r="A687" s="8" t="s">
        <v>17</v>
      </c>
      <c r="B687" s="8" t="s">
        <v>4161</v>
      </c>
      <c r="C687" s="8" t="s">
        <v>4162</v>
      </c>
      <c r="D687" s="8" t="s">
        <v>11949</v>
      </c>
      <c r="E687" s="8" t="s">
        <v>11950</v>
      </c>
      <c r="F687" s="29">
        <v>0.14422903167514201</v>
      </c>
      <c r="G687" s="29">
        <v>0</v>
      </c>
      <c r="H687" s="30">
        <v>4.0946999999999996</v>
      </c>
      <c r="I687" s="30">
        <v>0.23680000000000001</v>
      </c>
      <c r="J687" s="14">
        <v>17</v>
      </c>
      <c r="K687" s="14">
        <v>3</v>
      </c>
      <c r="L687" s="12">
        <v>5.7799999999999997E-2</v>
      </c>
      <c r="M687" s="7">
        <v>2.33707391</v>
      </c>
      <c r="N687" s="31">
        <v>2</v>
      </c>
      <c r="O687" s="14">
        <f>IFERROR(VLOOKUP($C687,'site totals'!$J$2:$K$607,2,FALSE),1)</f>
        <v>26730.570800000001</v>
      </c>
      <c r="P687" s="32" t="s">
        <v>22</v>
      </c>
      <c r="Q687" s="12">
        <v>0.14422903170000001</v>
      </c>
      <c r="R687" s="29">
        <v>0.25</v>
      </c>
      <c r="S687" s="2">
        <f>IF($A687="site","",MIN(VLOOKUP($P687,margin_ranges!$A$5:$D$10,4,FALSE)/100,$Q687))</f>
        <v>0.14422903170000001</v>
      </c>
      <c r="T687" s="6">
        <f>IF(A687="placement",$J687*MIN($Q687,$S687),"")</f>
        <v>2.4518935389000003</v>
      </c>
      <c r="U687" s="6">
        <f>IF($A687="placement",T687,SUMIF($C$10:$C$6209,$C687,$T$10:$T$6209))</f>
        <v>2.4518935389000003</v>
      </c>
      <c r="V687" s="34">
        <f t="shared" si="32"/>
        <v>0.14102795773333332</v>
      </c>
      <c r="W687" s="24"/>
      <c r="X687" s="2" t="str">
        <f>IFERROR(MIN(VLOOKUP($W687,margin_ranges!$A$5:$D$10,4,FALSE),$Q687*100)/100,"")</f>
        <v/>
      </c>
      <c r="Y687" s="6">
        <f t="shared" si="33"/>
        <v>2.4518935389000003</v>
      </c>
      <c r="Z687" s="6">
        <f>IF($A687="placement",Y687,SUMIF($C$10:$C$6209,$C687,$Y$10:$Y$6209))</f>
        <v>2.4518935389000003</v>
      </c>
      <c r="AA687" s="29">
        <f t="shared" si="34"/>
        <v>0.14102795773333332</v>
      </c>
    </row>
    <row r="688" spans="1:27" hidden="1" x14ac:dyDescent="0.3">
      <c r="A688" s="8" t="s">
        <v>17</v>
      </c>
      <c r="B688" s="8" t="s">
        <v>4161</v>
      </c>
      <c r="C688" s="8" t="s">
        <v>4162</v>
      </c>
      <c r="D688" s="8" t="s">
        <v>4231</v>
      </c>
      <c r="E688" s="8" t="s">
        <v>4232</v>
      </c>
      <c r="F688" s="29">
        <v>0.28610454813939701</v>
      </c>
      <c r="G688" s="29">
        <v>0</v>
      </c>
      <c r="H688" s="30">
        <v>1.0159</v>
      </c>
      <c r="I688" s="30">
        <v>0.46039999999999998</v>
      </c>
      <c r="J688" s="14">
        <v>20</v>
      </c>
      <c r="K688" s="14">
        <v>5</v>
      </c>
      <c r="L688" s="12">
        <v>0.45319999999999999</v>
      </c>
      <c r="M688" s="7">
        <v>1.4708036</v>
      </c>
      <c r="N688" s="31">
        <v>1.05</v>
      </c>
      <c r="O688" s="14">
        <f>IFERROR(VLOOKUP($C688,'site totals'!$J$2:$K$607,2,FALSE),1)</f>
        <v>26730.570800000001</v>
      </c>
      <c r="P688" s="32" t="s">
        <v>22</v>
      </c>
      <c r="Q688" s="12">
        <v>0.28610454810000002</v>
      </c>
      <c r="R688" s="29">
        <v>0.28999999999999998</v>
      </c>
      <c r="S688" s="2">
        <f>IF($A688="site","",MIN(VLOOKUP($P688,margin_ranges!$A$5:$D$10,4,FALSE)/100,$Q688))</f>
        <v>0.28610454810000002</v>
      </c>
      <c r="T688" s="6">
        <f>IF(A688="placement",$J688*MIN($Q688,$S688),"")</f>
        <v>5.7220909620000002</v>
      </c>
      <c r="U688" s="6">
        <f>IF($A688="placement",T688,SUMIF($C$10:$C$6209,$C688,$T$10:$T$6209))</f>
        <v>5.7220909620000002</v>
      </c>
      <c r="V688" s="34">
        <f t="shared" si="32"/>
        <v>5.4865519718310107E-3</v>
      </c>
      <c r="W688" s="24"/>
      <c r="X688" s="2" t="str">
        <f>IFERROR(MIN(VLOOKUP($W688,margin_ranges!$A$5:$D$10,4,FALSE),$Q688*100)/100,"")</f>
        <v/>
      </c>
      <c r="Y688" s="6">
        <f t="shared" si="33"/>
        <v>5.7220909620000002</v>
      </c>
      <c r="Z688" s="6">
        <f>IF($A688="placement",Y688,SUMIF($C$10:$C$6209,$C688,$Y$10:$Y$6209))</f>
        <v>5.7220909620000002</v>
      </c>
      <c r="AA688" s="29">
        <f t="shared" si="34"/>
        <v>5.4865519718310107E-3</v>
      </c>
    </row>
    <row r="689" spans="1:27" hidden="1" x14ac:dyDescent="0.3">
      <c r="A689" s="8" t="s">
        <v>17</v>
      </c>
      <c r="B689" s="8" t="s">
        <v>4161</v>
      </c>
      <c r="C689" s="8" t="s">
        <v>4162</v>
      </c>
      <c r="D689" s="8" t="s">
        <v>11925</v>
      </c>
      <c r="E689" s="8" t="s">
        <v>11926</v>
      </c>
      <c r="F689" s="29">
        <v>0.129807345407316</v>
      </c>
      <c r="G689" s="29">
        <v>0</v>
      </c>
      <c r="H689" s="30">
        <v>5.8795999999999999</v>
      </c>
      <c r="I689" s="30">
        <v>0.30149999999999999</v>
      </c>
      <c r="J689" s="14">
        <v>21</v>
      </c>
      <c r="K689" s="14">
        <v>3</v>
      </c>
      <c r="L689" s="12">
        <v>5.1299999999999998E-2</v>
      </c>
      <c r="M689" s="7">
        <v>2.2983416299999999</v>
      </c>
      <c r="N689" s="31">
        <v>2</v>
      </c>
      <c r="O689" s="14">
        <f>IFERROR(VLOOKUP($C689,'site totals'!$J$2:$K$607,2,FALSE),1)</f>
        <v>26730.570800000001</v>
      </c>
      <c r="P689" s="32" t="s">
        <v>22</v>
      </c>
      <c r="Q689" s="12">
        <v>0.1298073454</v>
      </c>
      <c r="R689" s="29">
        <v>0.25</v>
      </c>
      <c r="S689" s="2">
        <f>IF($A689="site","",MIN(VLOOKUP($P689,margin_ranges!$A$5:$D$10,4,FALSE)/100,$Q689))</f>
        <v>0.1298073454</v>
      </c>
      <c r="T689" s="6">
        <f>IF(A689="placement",$J689*MIN($Q689,$S689),"")</f>
        <v>2.7259542533999999</v>
      </c>
      <c r="U689" s="6">
        <f>IF($A689="placement",T689,SUMIF($C$10:$C$6209,$C689,$T$10:$T$6209))</f>
        <v>2.7259542533999999</v>
      </c>
      <c r="V689" s="34">
        <f t="shared" si="32"/>
        <v>0.16025687280000001</v>
      </c>
      <c r="W689" s="24"/>
      <c r="X689" s="2" t="str">
        <f>IFERROR(MIN(VLOOKUP($W689,margin_ranges!$A$5:$D$10,4,FALSE),$Q689*100)/100,"")</f>
        <v/>
      </c>
      <c r="Y689" s="6">
        <f t="shared" si="33"/>
        <v>2.7259542533999999</v>
      </c>
      <c r="Z689" s="6">
        <f>IF($A689="placement",Y689,SUMIF($C$10:$C$6209,$C689,$Y$10:$Y$6209))</f>
        <v>2.7259542533999999</v>
      </c>
      <c r="AA689" s="29">
        <f t="shared" si="34"/>
        <v>0.16025687280000001</v>
      </c>
    </row>
    <row r="690" spans="1:27" hidden="1" x14ac:dyDescent="0.3">
      <c r="A690" s="8" t="s">
        <v>17</v>
      </c>
      <c r="B690" s="8" t="s">
        <v>4161</v>
      </c>
      <c r="C690" s="8" t="s">
        <v>4162</v>
      </c>
      <c r="D690" s="8" t="s">
        <v>4209</v>
      </c>
      <c r="E690" s="8" t="s">
        <v>4210</v>
      </c>
      <c r="F690" s="29">
        <v>0.28437927224375897</v>
      </c>
      <c r="G690" s="29">
        <v>0</v>
      </c>
      <c r="H690" s="30">
        <v>13.603899999999999</v>
      </c>
      <c r="I690" s="30">
        <v>0.68240000000000001</v>
      </c>
      <c r="J690" s="14">
        <v>23</v>
      </c>
      <c r="K690" s="14">
        <v>7</v>
      </c>
      <c r="L690" s="12">
        <v>5.0200000000000002E-2</v>
      </c>
      <c r="M690" s="7">
        <v>1.1179106000000001</v>
      </c>
      <c r="N690" s="31">
        <v>0.8</v>
      </c>
      <c r="O690" s="14">
        <f>IFERROR(VLOOKUP($C690,'site totals'!$J$2:$K$607,2,FALSE),1)</f>
        <v>26730.570800000001</v>
      </c>
      <c r="P690" s="32" t="s">
        <v>478</v>
      </c>
      <c r="Q690" s="12">
        <v>0.28437927219999998</v>
      </c>
      <c r="R690" s="29">
        <v>0.33</v>
      </c>
      <c r="S690" s="2">
        <f>IF($A690="site","",MIN(VLOOKUP($P690,margin_ranges!$A$5:$D$10,4,FALSE)/100,$Q690))</f>
        <v>0.28437927219999998</v>
      </c>
      <c r="T690" s="6">
        <f>IF(A690="placement",$J690*MIN($Q690,$S690),"")</f>
        <v>6.5407232605999992</v>
      </c>
      <c r="U690" s="6">
        <f>IF($A690="placement",T690,SUMIF($C$10:$C$6209,$C690,$T$10:$T$6209))</f>
        <v>6.5407232605999992</v>
      </c>
      <c r="V690" s="34">
        <f t="shared" si="32"/>
        <v>6.8090638507462886E-2</v>
      </c>
      <c r="W690" s="24"/>
      <c r="X690" s="2" t="str">
        <f>IFERROR(MIN(VLOOKUP($W690,margin_ranges!$A$5:$D$10,4,FALSE),$Q690*100)/100,"")</f>
        <v/>
      </c>
      <c r="Y690" s="6">
        <f t="shared" si="33"/>
        <v>6.5407232605999992</v>
      </c>
      <c r="Z690" s="6">
        <f>IF($A690="placement",Y690,SUMIF($C$10:$C$6209,$C690,$Y$10:$Y$6209))</f>
        <v>6.5407232605999992</v>
      </c>
      <c r="AA690" s="29">
        <f t="shared" si="34"/>
        <v>6.8090638507462886E-2</v>
      </c>
    </row>
    <row r="691" spans="1:27" hidden="1" x14ac:dyDescent="0.3">
      <c r="A691" s="8" t="s">
        <v>17</v>
      </c>
      <c r="B691" s="8" t="s">
        <v>4161</v>
      </c>
      <c r="C691" s="8" t="s">
        <v>4162</v>
      </c>
      <c r="D691" s="33" t="s">
        <v>4344</v>
      </c>
      <c r="E691" s="8" t="s">
        <v>4345</v>
      </c>
      <c r="F691" s="29">
        <v>0.24246727191110001</v>
      </c>
      <c r="G691" s="29">
        <v>0</v>
      </c>
      <c r="H691" s="30">
        <v>9.4048999999999996</v>
      </c>
      <c r="I691" s="30">
        <v>0.59060000000000001</v>
      </c>
      <c r="J691" s="14">
        <v>23</v>
      </c>
      <c r="K691" s="14">
        <v>6</v>
      </c>
      <c r="L691" s="12">
        <v>6.2799999999999995E-2</v>
      </c>
      <c r="M691" s="7">
        <v>1.32007498</v>
      </c>
      <c r="N691" s="31">
        <v>1</v>
      </c>
      <c r="O691" s="14">
        <f>IFERROR(VLOOKUP($C691,'site totals'!$J$2:$K$607,2,FALSE),1)</f>
        <v>26730.570800000001</v>
      </c>
      <c r="P691" s="32" t="s">
        <v>22</v>
      </c>
      <c r="Q691" s="12">
        <v>0.2424672719</v>
      </c>
      <c r="R691" s="29">
        <v>0.28999999999999998</v>
      </c>
      <c r="S691" s="2">
        <f>IF($A691="site","",MIN(VLOOKUP($P691,margin_ranges!$A$5:$D$10,4,FALSE)/100,$Q691))</f>
        <v>0.2424672719</v>
      </c>
      <c r="T691" s="6">
        <f>IF(A691="placement",$J691*MIN($Q691,$S691),"")</f>
        <v>5.5767472536999998</v>
      </c>
      <c r="U691" s="6">
        <f>IF($A691="placement",T691,SUMIF($C$10:$C$6209,$C691,$T$10:$T$6209))</f>
        <v>5.5767472536999998</v>
      </c>
      <c r="V691" s="34">
        <f t="shared" si="32"/>
        <v>6.6947504366197341E-2</v>
      </c>
      <c r="W691" s="24"/>
      <c r="X691" s="2" t="str">
        <f>IFERROR(MIN(VLOOKUP($W691,margin_ranges!$A$5:$D$10,4,FALSE),$Q691*100)/100,"")</f>
        <v/>
      </c>
      <c r="Y691" s="6">
        <f t="shared" si="33"/>
        <v>5.5767472536999998</v>
      </c>
      <c r="Z691" s="6">
        <f>IF($A691="placement",Y691,SUMIF($C$10:$C$6209,$C691,$Y$10:$Y$6209))</f>
        <v>5.5767472536999998</v>
      </c>
      <c r="AA691" s="29">
        <f t="shared" si="34"/>
        <v>6.6947504366197341E-2</v>
      </c>
    </row>
    <row r="692" spans="1:27" hidden="1" x14ac:dyDescent="0.3">
      <c r="A692" s="8" t="s">
        <v>17</v>
      </c>
      <c r="B692" s="8" t="s">
        <v>4161</v>
      </c>
      <c r="C692" s="8" t="s">
        <v>4162</v>
      </c>
      <c r="D692" s="8" t="s">
        <v>11943</v>
      </c>
      <c r="E692" s="8" t="s">
        <v>11944</v>
      </c>
      <c r="F692" s="29">
        <v>0.119824564691769</v>
      </c>
      <c r="G692" s="29">
        <v>0</v>
      </c>
      <c r="H692" s="30">
        <v>4.3189000000000002</v>
      </c>
      <c r="I692" s="30">
        <v>0.33539999999999998</v>
      </c>
      <c r="J692" s="14">
        <v>23</v>
      </c>
      <c r="K692" s="14">
        <v>3</v>
      </c>
      <c r="L692" s="12">
        <v>7.7700000000000005E-2</v>
      </c>
      <c r="M692" s="7">
        <v>2.27227428</v>
      </c>
      <c r="N692" s="31">
        <v>2</v>
      </c>
      <c r="O692" s="14">
        <f>IFERROR(VLOOKUP($C692,'site totals'!$J$2:$K$607,2,FALSE),1)</f>
        <v>26730.570800000001</v>
      </c>
      <c r="P692" s="32" t="s">
        <v>22</v>
      </c>
      <c r="Q692" s="12">
        <v>0.1198245647</v>
      </c>
      <c r="R692" s="29">
        <v>0.25</v>
      </c>
      <c r="S692" s="2">
        <f>IF($A692="site","",MIN(VLOOKUP($P692,margin_ranges!$A$5:$D$10,4,FALSE)/100,$Q692))</f>
        <v>0.1198245647</v>
      </c>
      <c r="T692" s="6">
        <f>IF(A692="placement",$J692*MIN($Q692,$S692),"")</f>
        <v>2.7559649881000001</v>
      </c>
      <c r="U692" s="6">
        <f>IF($A692="placement",T692,SUMIF($C$10:$C$6209,$C692,$T$10:$T$6209))</f>
        <v>2.7559649881000001</v>
      </c>
      <c r="V692" s="34">
        <f t="shared" si="32"/>
        <v>0.17356724706666671</v>
      </c>
      <c r="W692" s="24"/>
      <c r="X692" s="2" t="str">
        <f>IFERROR(MIN(VLOOKUP($W692,margin_ranges!$A$5:$D$10,4,FALSE),$Q692*100)/100,"")</f>
        <v/>
      </c>
      <c r="Y692" s="6">
        <f t="shared" si="33"/>
        <v>2.7559649881000001</v>
      </c>
      <c r="Z692" s="6">
        <f>IF($A692="placement",Y692,SUMIF($C$10:$C$6209,$C692,$Y$10:$Y$6209))</f>
        <v>2.7559649881000001</v>
      </c>
      <c r="AA692" s="29">
        <f t="shared" si="34"/>
        <v>0.17356724706666671</v>
      </c>
    </row>
    <row r="693" spans="1:27" hidden="1" x14ac:dyDescent="0.3">
      <c r="A693" s="8" t="s">
        <v>17</v>
      </c>
      <c r="B693" s="8" t="s">
        <v>4161</v>
      </c>
      <c r="C693" s="8" t="s">
        <v>4162</v>
      </c>
      <c r="D693" s="8" t="s">
        <v>4223</v>
      </c>
      <c r="E693" s="8" t="s">
        <v>4224</v>
      </c>
      <c r="F693" s="29">
        <v>0.27751353245483801</v>
      </c>
      <c r="G693" s="29">
        <v>0</v>
      </c>
      <c r="H693" s="30">
        <v>2.6160000000000001</v>
      </c>
      <c r="I693" s="30">
        <v>0.56530000000000002</v>
      </c>
      <c r="J693" s="14">
        <v>23</v>
      </c>
      <c r="K693" s="14">
        <v>6</v>
      </c>
      <c r="L693" s="12">
        <v>0.21609999999999999</v>
      </c>
      <c r="M693" s="7">
        <v>1.3702678800000001</v>
      </c>
      <c r="N693" s="31">
        <v>0.99</v>
      </c>
      <c r="O693" s="14">
        <f>IFERROR(VLOOKUP($C693,'site totals'!$J$2:$K$607,2,FALSE),1)</f>
        <v>26730.570800000001</v>
      </c>
      <c r="P693" s="32" t="s">
        <v>22</v>
      </c>
      <c r="Q693" s="12">
        <v>0.27751353249999999</v>
      </c>
      <c r="R693" s="29">
        <v>0.28999999999999998</v>
      </c>
      <c r="S693" s="2">
        <f>IF($A693="site","",MIN(VLOOKUP($P693,margin_ranges!$A$5:$D$10,4,FALSE)/100,$Q693))</f>
        <v>0.27751353249999999</v>
      </c>
      <c r="T693" s="6">
        <f>IF(A693="placement",$J693*MIN($Q693,$S693),"")</f>
        <v>6.3828112474999994</v>
      </c>
      <c r="U693" s="6">
        <f>IF($A693="placement",T693,SUMIF($C$10:$C$6209,$C693,$T$10:$T$6209))</f>
        <v>6.3828112474999994</v>
      </c>
      <c r="V693" s="34">
        <f t="shared" si="32"/>
        <v>1.7586573943662032E-2</v>
      </c>
      <c r="W693" s="24"/>
      <c r="X693" s="2" t="str">
        <f>IFERROR(MIN(VLOOKUP($W693,margin_ranges!$A$5:$D$10,4,FALSE),$Q693*100)/100,"")</f>
        <v/>
      </c>
      <c r="Y693" s="6">
        <f t="shared" si="33"/>
        <v>6.3828112474999994</v>
      </c>
      <c r="Z693" s="6">
        <f>IF($A693="placement",Y693,SUMIF($C$10:$C$6209,$C693,$Y$10:$Y$6209))</f>
        <v>6.3828112474999994</v>
      </c>
      <c r="AA693" s="17">
        <f t="shared" si="34"/>
        <v>1.7586573943662032E-2</v>
      </c>
    </row>
    <row r="694" spans="1:27" hidden="1" x14ac:dyDescent="0.3">
      <c r="A694" s="8" t="s">
        <v>17</v>
      </c>
      <c r="B694" s="8" t="s">
        <v>4161</v>
      </c>
      <c r="C694" s="8" t="s">
        <v>4162</v>
      </c>
      <c r="D694" s="8" t="s">
        <v>4215</v>
      </c>
      <c r="E694" s="8" t="s">
        <v>4216</v>
      </c>
      <c r="F694" s="29">
        <v>0.24757166763678601</v>
      </c>
      <c r="G694" s="29">
        <v>0</v>
      </c>
      <c r="H694" s="30">
        <v>1.5068999999999999</v>
      </c>
      <c r="I694" s="30">
        <v>0.53720000000000001</v>
      </c>
      <c r="J694" s="14">
        <v>24</v>
      </c>
      <c r="K694" s="14">
        <v>6</v>
      </c>
      <c r="L694" s="12">
        <v>0.35649999999999998</v>
      </c>
      <c r="M694" s="7">
        <v>1.46193325</v>
      </c>
      <c r="N694" s="31">
        <v>1.1000000000000001</v>
      </c>
      <c r="O694" s="14">
        <f>IFERROR(VLOOKUP($C694,'site totals'!$J$2:$K$607,2,FALSE),1)</f>
        <v>26730.570800000001</v>
      </c>
      <c r="P694" s="32" t="s">
        <v>22</v>
      </c>
      <c r="Q694" s="12">
        <v>0.24757166759999999</v>
      </c>
      <c r="R694" s="29">
        <v>0.28999999999999998</v>
      </c>
      <c r="S694" s="2">
        <f>IF($A694="site","",MIN(VLOOKUP($P694,margin_ranges!$A$5:$D$10,4,FALSE)/100,$Q694))</f>
        <v>0.24757166759999999</v>
      </c>
      <c r="T694" s="6">
        <f>IF(A694="placement",$J694*MIN($Q694,$S694),"")</f>
        <v>5.9417200224000002</v>
      </c>
      <c r="U694" s="6">
        <f>IF($A694="placement",T694,SUMIF($C$10:$C$6209,$C694,$T$10:$T$6209))</f>
        <v>5.9417200224000002</v>
      </c>
      <c r="V694" s="34">
        <f t="shared" si="32"/>
        <v>5.9758214647887442E-2</v>
      </c>
      <c r="W694" s="24"/>
      <c r="X694" s="2" t="str">
        <f>IFERROR(MIN(VLOOKUP($W694,margin_ranges!$A$5:$D$10,4,FALSE),$Q694*100)/100,"")</f>
        <v/>
      </c>
      <c r="Y694" s="6">
        <f t="shared" si="33"/>
        <v>5.9417200224000002</v>
      </c>
      <c r="Z694" s="6">
        <f>IF($A694="placement",Y694,SUMIF($C$10:$C$6209,$C694,$Y$10:$Y$6209))</f>
        <v>5.9417200224000002</v>
      </c>
      <c r="AA694" s="29">
        <f t="shared" si="34"/>
        <v>5.9758214647887442E-2</v>
      </c>
    </row>
    <row r="695" spans="1:27" hidden="1" x14ac:dyDescent="0.3">
      <c r="A695" s="8" t="s">
        <v>17</v>
      </c>
      <c r="B695" s="8" t="s">
        <v>4161</v>
      </c>
      <c r="C695" s="8" t="s">
        <v>4162</v>
      </c>
      <c r="D695" s="8" t="s">
        <v>4366</v>
      </c>
      <c r="E695" s="8" t="s">
        <v>4367</v>
      </c>
      <c r="F695" s="29">
        <v>0.17817977152606099</v>
      </c>
      <c r="G695" s="29">
        <v>0</v>
      </c>
      <c r="H695" s="30">
        <v>16.443100000000001</v>
      </c>
      <c r="I695" s="30">
        <v>0.63570000000000004</v>
      </c>
      <c r="J695" s="14">
        <v>24</v>
      </c>
      <c r="K695" s="14">
        <v>4</v>
      </c>
      <c r="L695" s="12">
        <v>3.8699999999999998E-2</v>
      </c>
      <c r="M695" s="7">
        <v>1.2776516899999999</v>
      </c>
      <c r="N695" s="31">
        <v>1.05</v>
      </c>
      <c r="O695" s="14">
        <f>IFERROR(VLOOKUP($C695,'site totals'!$J$2:$K$607,2,FALSE),1)</f>
        <v>26730.570800000001</v>
      </c>
      <c r="P695" s="32" t="s">
        <v>22</v>
      </c>
      <c r="Q695" s="12">
        <v>0.1781797715</v>
      </c>
      <c r="R695" s="29">
        <v>0.21</v>
      </c>
      <c r="S695" s="2">
        <f>IF($A695="site","",MIN(VLOOKUP($P695,margin_ranges!$A$5:$D$10,4,FALSE)/100,$Q695))</f>
        <v>0.1781797715</v>
      </c>
      <c r="T695" s="6">
        <f>IF(A695="placement",$J695*MIN($Q695,$S695),"")</f>
        <v>4.2763145160000002</v>
      </c>
      <c r="U695" s="6">
        <f>IF($A695="placement",T695,SUMIF($C$10:$C$6209,$C695,$T$10:$T$6209))</f>
        <v>4.2763145160000002</v>
      </c>
      <c r="V695" s="34">
        <f t="shared" si="32"/>
        <v>4.027877025316462E-2</v>
      </c>
      <c r="W695" s="24"/>
      <c r="X695" s="2" t="str">
        <f>IFERROR(MIN(VLOOKUP($W695,margin_ranges!$A$5:$D$10,4,FALSE),$Q695*100)/100,"")</f>
        <v/>
      </c>
      <c r="Y695" s="6">
        <f t="shared" si="33"/>
        <v>4.2763145160000002</v>
      </c>
      <c r="Z695" s="6">
        <f>IF($A695="placement",Y695,SUMIF($C$10:$C$6209,$C695,$Y$10:$Y$6209))</f>
        <v>4.2763145160000002</v>
      </c>
      <c r="AA695" s="29">
        <f t="shared" si="34"/>
        <v>4.027877025316462E-2</v>
      </c>
    </row>
    <row r="696" spans="1:27" hidden="1" x14ac:dyDescent="0.3">
      <c r="A696" s="8" t="s">
        <v>17</v>
      </c>
      <c r="B696" s="8" t="s">
        <v>4161</v>
      </c>
      <c r="C696" s="8" t="s">
        <v>4162</v>
      </c>
      <c r="D696" s="8" t="s">
        <v>4434</v>
      </c>
      <c r="E696" s="8" t="s">
        <v>4435</v>
      </c>
      <c r="F696" s="29">
        <v>0.20914919961086001</v>
      </c>
      <c r="G696" s="29">
        <v>0</v>
      </c>
      <c r="H696" s="30">
        <v>8.7050999999999998</v>
      </c>
      <c r="I696" s="30">
        <v>0.4405</v>
      </c>
      <c r="J696" s="14">
        <v>24</v>
      </c>
      <c r="K696" s="14">
        <v>5</v>
      </c>
      <c r="L696" s="12">
        <v>5.0599999999999999E-2</v>
      </c>
      <c r="M696" s="7">
        <v>1.83346846</v>
      </c>
      <c r="N696" s="31">
        <v>1.45</v>
      </c>
      <c r="O696" s="14">
        <f>IFERROR(VLOOKUP($C696,'site totals'!$J$2:$K$607,2,FALSE),1)</f>
        <v>26730.570800000001</v>
      </c>
      <c r="P696" s="32" t="s">
        <v>22</v>
      </c>
      <c r="Q696" s="12">
        <v>0.2091491996</v>
      </c>
      <c r="R696" s="29">
        <v>0.23</v>
      </c>
      <c r="S696" s="2">
        <f>IF($A696="site","",MIN(VLOOKUP($P696,margin_ranges!$A$5:$D$10,4,FALSE)/100,$Q696))</f>
        <v>0.2091491996</v>
      </c>
      <c r="T696" s="6">
        <f>IF(A696="placement",$J696*MIN($Q696,$S696),"")</f>
        <v>5.0195807904</v>
      </c>
      <c r="U696" s="6">
        <f>IF($A696="placement",T696,SUMIF($C$10:$C$6209,$C696,$T$10:$T$6209))</f>
        <v>5.0195807904</v>
      </c>
      <c r="V696" s="34">
        <f t="shared" si="32"/>
        <v>2.7078961558441472E-2</v>
      </c>
      <c r="W696" s="24"/>
      <c r="X696" s="2" t="str">
        <f>IFERROR(MIN(VLOOKUP($W696,margin_ranges!$A$5:$D$10,4,FALSE),$Q696*100)/100,"")</f>
        <v/>
      </c>
      <c r="Y696" s="6">
        <f t="shared" si="33"/>
        <v>5.0195807904</v>
      </c>
      <c r="Z696" s="6">
        <f>IF($A696="placement",Y696,SUMIF($C$10:$C$6209,$C696,$Y$10:$Y$6209))</f>
        <v>5.0195807904</v>
      </c>
      <c r="AA696" s="29">
        <f t="shared" si="34"/>
        <v>2.7078961558441472E-2</v>
      </c>
    </row>
    <row r="697" spans="1:27" hidden="1" x14ac:dyDescent="0.3">
      <c r="A697" s="8" t="s">
        <v>17</v>
      </c>
      <c r="B697" s="8" t="s">
        <v>4161</v>
      </c>
      <c r="C697" s="8" t="s">
        <v>4162</v>
      </c>
      <c r="D697" s="8" t="s">
        <v>11933</v>
      </c>
      <c r="E697" s="8" t="s">
        <v>11934</v>
      </c>
      <c r="F697" s="29">
        <v>2.5031353678386801E-2</v>
      </c>
      <c r="G697" s="29">
        <v>0</v>
      </c>
      <c r="H697" s="30">
        <v>13.022500000000001</v>
      </c>
      <c r="I697" s="30">
        <v>0.79090000000000005</v>
      </c>
      <c r="J697" s="14">
        <v>24</v>
      </c>
      <c r="K697" s="14">
        <v>1</v>
      </c>
      <c r="L697" s="12">
        <v>6.0699999999999997E-2</v>
      </c>
      <c r="M697" s="7">
        <v>1.0154172699999999</v>
      </c>
      <c r="N697" s="31">
        <v>0.99</v>
      </c>
      <c r="O697" s="14">
        <f>IFERROR(VLOOKUP($C697,'site totals'!$J$2:$K$607,2,FALSE),1)</f>
        <v>26730.570800000001</v>
      </c>
      <c r="P697" s="32" t="s">
        <v>22</v>
      </c>
      <c r="Q697" s="12">
        <v>2.5031353700000002E-2</v>
      </c>
      <c r="R697" s="29">
        <v>0.25</v>
      </c>
      <c r="S697" s="2">
        <f>IF($A697="site","",MIN(VLOOKUP($P697,margin_ranges!$A$5:$D$10,4,FALSE)/100,$Q697))</f>
        <v>2.5031353700000002E-2</v>
      </c>
      <c r="T697" s="6">
        <f>IF(A697="placement",$J697*MIN($Q697,$S697),"")</f>
        <v>0.60075248879999998</v>
      </c>
      <c r="U697" s="6">
        <f>IF($A697="placement",T697,SUMIF($C$10:$C$6209,$C697,$T$10:$T$6209))</f>
        <v>0.60075248879999998</v>
      </c>
      <c r="V697" s="34">
        <f t="shared" si="32"/>
        <v>0.29995819506666654</v>
      </c>
      <c r="W697" s="24"/>
      <c r="X697" s="2" t="str">
        <f>IFERROR(MIN(VLOOKUP($W697,margin_ranges!$A$5:$D$10,4,FALSE),$Q697*100)/100,"")</f>
        <v/>
      </c>
      <c r="Y697" s="6">
        <f t="shared" si="33"/>
        <v>0.60075248879999998</v>
      </c>
      <c r="Z697" s="6">
        <f>IF($A697="placement",Y697,SUMIF($C$10:$C$6209,$C697,$Y$10:$Y$6209))</f>
        <v>0.60075248879999998</v>
      </c>
      <c r="AA697" s="29">
        <f t="shared" si="34"/>
        <v>0.29995819506666654</v>
      </c>
    </row>
    <row r="698" spans="1:27" hidden="1" x14ac:dyDescent="0.3">
      <c r="A698" s="8" t="s">
        <v>17</v>
      </c>
      <c r="B698" s="8" t="s">
        <v>4161</v>
      </c>
      <c r="C698" s="8" t="s">
        <v>4162</v>
      </c>
      <c r="D698" s="8" t="s">
        <v>4523</v>
      </c>
      <c r="E698" s="8" t="s">
        <v>4524</v>
      </c>
      <c r="F698" s="29">
        <v>0.250509635085717</v>
      </c>
      <c r="G698" s="29">
        <v>0</v>
      </c>
      <c r="H698" s="30">
        <v>4.0461999999999998</v>
      </c>
      <c r="I698" s="30">
        <v>0.62549999999999994</v>
      </c>
      <c r="J698" s="14">
        <v>25</v>
      </c>
      <c r="K698" s="14">
        <v>6</v>
      </c>
      <c r="L698" s="12">
        <v>0.15459999999999999</v>
      </c>
      <c r="M698" s="7">
        <v>1.3208975700000001</v>
      </c>
      <c r="N698" s="31">
        <v>0.99</v>
      </c>
      <c r="O698" s="14">
        <f>IFERROR(VLOOKUP($C698,'site totals'!$J$2:$K$607,2,FALSE),1)</f>
        <v>26730.570800000001</v>
      </c>
      <c r="P698" s="32" t="s">
        <v>22</v>
      </c>
      <c r="Q698" s="12">
        <v>0.25050963510000002</v>
      </c>
      <c r="R698" s="29">
        <v>0.27</v>
      </c>
      <c r="S698" s="2">
        <f>IF($A698="site","",MIN(VLOOKUP($P698,margin_ranges!$A$5:$D$10,4,FALSE)/100,$Q698))</f>
        <v>0.25050963510000002</v>
      </c>
      <c r="T698" s="6">
        <f>IF(A698="placement",$J698*MIN($Q698,$S698),"")</f>
        <v>6.2627408775000006</v>
      </c>
      <c r="U698" s="6">
        <f>IF($A698="placement",T698,SUMIF($C$10:$C$6209,$C698,$T$10:$T$6209))</f>
        <v>6.2627408775000006</v>
      </c>
      <c r="V698" s="34">
        <f t="shared" si="32"/>
        <v>2.6699129999999904E-2</v>
      </c>
      <c r="W698" s="24"/>
      <c r="X698" s="2" t="str">
        <f>IFERROR(MIN(VLOOKUP($W698,margin_ranges!$A$5:$D$10,4,FALSE),$Q698*100)/100,"")</f>
        <v/>
      </c>
      <c r="Y698" s="6">
        <f t="shared" si="33"/>
        <v>6.2627408775000006</v>
      </c>
      <c r="Z698" s="6">
        <f>IF($A698="placement",Y698,SUMIF($C$10:$C$6209,$C698,$Y$10:$Y$6209))</f>
        <v>6.2627408775000006</v>
      </c>
      <c r="AA698" s="29">
        <f t="shared" si="34"/>
        <v>2.6699129999999904E-2</v>
      </c>
    </row>
    <row r="699" spans="1:27" hidden="1" x14ac:dyDescent="0.3">
      <c r="A699" s="8" t="s">
        <v>17</v>
      </c>
      <c r="B699" s="8" t="s">
        <v>4161</v>
      </c>
      <c r="C699" s="8" t="s">
        <v>4162</v>
      </c>
      <c r="D699" s="8" t="s">
        <v>4462</v>
      </c>
      <c r="E699" s="8" t="s">
        <v>4463</v>
      </c>
      <c r="F699" s="29">
        <v>0.25212962363153402</v>
      </c>
      <c r="G699" s="29">
        <v>0</v>
      </c>
      <c r="H699" s="30">
        <v>11.0716</v>
      </c>
      <c r="I699" s="30">
        <v>0.34720000000000001</v>
      </c>
      <c r="J699" s="14">
        <v>26</v>
      </c>
      <c r="K699" s="14">
        <v>6</v>
      </c>
      <c r="L699" s="12">
        <v>3.1399999999999997E-2</v>
      </c>
      <c r="M699" s="7">
        <v>2.5405472100000002</v>
      </c>
      <c r="N699" s="31">
        <v>1.9</v>
      </c>
      <c r="O699" s="14">
        <f>IFERROR(VLOOKUP($C699,'site totals'!$J$2:$K$607,2,FALSE),1)</f>
        <v>26730.570800000001</v>
      </c>
      <c r="P699" s="32" t="s">
        <v>22</v>
      </c>
      <c r="Q699" s="12">
        <v>0.25212962360000002</v>
      </c>
      <c r="R699" s="29">
        <v>0.28999999999999998</v>
      </c>
      <c r="S699" s="2">
        <f>IF($A699="site","",MIN(VLOOKUP($P699,margin_ranges!$A$5:$D$10,4,FALSE)/100,$Q699))</f>
        <v>0.25212962360000002</v>
      </c>
      <c r="T699" s="6">
        <f>IF(A699="placement",$J699*MIN($Q699,$S699),"")</f>
        <v>6.5553702136000007</v>
      </c>
      <c r="U699" s="6">
        <f>IF($A699="placement",T699,SUMIF($C$10:$C$6209,$C699,$T$10:$T$6209))</f>
        <v>6.5553702136000007</v>
      </c>
      <c r="V699" s="34">
        <f t="shared" si="32"/>
        <v>5.3338558309859119E-2</v>
      </c>
      <c r="W699" s="24"/>
      <c r="X699" s="2" t="str">
        <f>IFERROR(MIN(VLOOKUP($W699,margin_ranges!$A$5:$D$10,4,FALSE),$Q699*100)/100,"")</f>
        <v/>
      </c>
      <c r="Y699" s="6">
        <f t="shared" si="33"/>
        <v>6.5553702136000007</v>
      </c>
      <c r="Z699" s="6">
        <f>IF($A699="placement",Y699,SUMIF($C$10:$C$6209,$C699,$Y$10:$Y$6209))</f>
        <v>6.5553702136000007</v>
      </c>
      <c r="AA699" s="29">
        <f t="shared" si="34"/>
        <v>5.3338558309859119E-2</v>
      </c>
    </row>
    <row r="700" spans="1:27" hidden="1" x14ac:dyDescent="0.3">
      <c r="A700" s="8" t="s">
        <v>17</v>
      </c>
      <c r="B700" s="8" t="s">
        <v>4161</v>
      </c>
      <c r="C700" s="8" t="s">
        <v>4162</v>
      </c>
      <c r="D700" s="8" t="s">
        <v>4424</v>
      </c>
      <c r="E700" s="8" t="s">
        <v>4425</v>
      </c>
      <c r="F700" s="29">
        <v>0.25175585483346102</v>
      </c>
      <c r="G700" s="29">
        <v>0</v>
      </c>
      <c r="H700" s="30">
        <v>10.0306</v>
      </c>
      <c r="I700" s="30">
        <v>0.74829999999999997</v>
      </c>
      <c r="J700" s="14">
        <v>27</v>
      </c>
      <c r="K700" s="14">
        <v>6</v>
      </c>
      <c r="L700" s="12">
        <v>7.46E-2</v>
      </c>
      <c r="M700" s="7">
        <v>1.2028159599999999</v>
      </c>
      <c r="N700" s="31">
        <v>0.9</v>
      </c>
      <c r="O700" s="14">
        <f>IFERROR(VLOOKUP($C700,'site totals'!$J$2:$K$607,2,FALSE),1)</f>
        <v>26730.570800000001</v>
      </c>
      <c r="P700" s="32" t="s">
        <v>22</v>
      </c>
      <c r="Q700" s="12">
        <v>0.25175585480000001</v>
      </c>
      <c r="R700" s="29">
        <v>0.28000000000000003</v>
      </c>
      <c r="S700" s="2">
        <f>IF($A700="site","",MIN(VLOOKUP($P700,margin_ranges!$A$5:$D$10,4,FALSE)/100,$Q700))</f>
        <v>0.25175585480000001</v>
      </c>
      <c r="T700" s="6">
        <f>IF(A700="placement",$J700*MIN($Q700,$S700),"")</f>
        <v>6.7974080796000003</v>
      </c>
      <c r="U700" s="6">
        <f>IF($A700="placement",T700,SUMIF($C$10:$C$6209,$C700,$T$10:$T$6209))</f>
        <v>6.7974080796000003</v>
      </c>
      <c r="V700" s="34">
        <f t="shared" si="32"/>
        <v>3.9227979444444561E-2</v>
      </c>
      <c r="W700" s="24"/>
      <c r="X700" s="2" t="str">
        <f>IFERROR(MIN(VLOOKUP($W700,margin_ranges!$A$5:$D$10,4,FALSE),$Q700*100)/100,"")</f>
        <v/>
      </c>
      <c r="Y700" s="6">
        <f t="shared" si="33"/>
        <v>6.7974080796000003</v>
      </c>
      <c r="Z700" s="6">
        <f>IF($A700="placement",Y700,SUMIF($C$10:$C$6209,$C700,$Y$10:$Y$6209))</f>
        <v>6.7974080796000003</v>
      </c>
      <c r="AA700" s="29">
        <f t="shared" si="34"/>
        <v>3.9227979444444561E-2</v>
      </c>
    </row>
    <row r="701" spans="1:27" hidden="1" x14ac:dyDescent="0.3">
      <c r="A701" s="8" t="s">
        <v>17</v>
      </c>
      <c r="B701" s="8" t="s">
        <v>4161</v>
      </c>
      <c r="C701" s="8" t="s">
        <v>4162</v>
      </c>
      <c r="D701" s="8" t="s">
        <v>4284</v>
      </c>
      <c r="E701" s="8" t="s">
        <v>4285</v>
      </c>
      <c r="F701" s="29">
        <v>0.240150069014125</v>
      </c>
      <c r="G701" s="29">
        <v>0</v>
      </c>
      <c r="H701" s="30">
        <v>3.9790999999999999</v>
      </c>
      <c r="I701" s="30">
        <v>0.74670000000000003</v>
      </c>
      <c r="J701" s="14">
        <v>29</v>
      </c>
      <c r="K701" s="14">
        <v>7</v>
      </c>
      <c r="L701" s="12">
        <v>0.18770000000000001</v>
      </c>
      <c r="M701" s="7">
        <v>1.30288885</v>
      </c>
      <c r="N701" s="31">
        <v>0.99</v>
      </c>
      <c r="O701" s="14">
        <f>IFERROR(VLOOKUP($C701,'site totals'!$J$2:$K$607,2,FALSE),1)</f>
        <v>26730.570800000001</v>
      </c>
      <c r="P701" s="32" t="s">
        <v>22</v>
      </c>
      <c r="Q701" s="12">
        <v>0.24015006899999999</v>
      </c>
      <c r="R701" s="29">
        <v>0.28999999999999998</v>
      </c>
      <c r="S701" s="2">
        <f>IF($A701="site","",MIN(VLOOKUP($P701,margin_ranges!$A$5:$D$10,4,FALSE)/100,$Q701))</f>
        <v>0.24015006899999999</v>
      </c>
      <c r="T701" s="6">
        <f>IF(A701="placement",$J701*MIN($Q701,$S701),"")</f>
        <v>6.964352001</v>
      </c>
      <c r="U701" s="6">
        <f>IF($A701="placement",T701,SUMIF($C$10:$C$6209,$C701,$T$10:$T$6209))</f>
        <v>6.964352001</v>
      </c>
      <c r="V701" s="34">
        <f t="shared" si="32"/>
        <v>7.0211170422535218E-2</v>
      </c>
      <c r="W701" s="24"/>
      <c r="X701" s="2" t="str">
        <f>IFERROR(MIN(VLOOKUP($W701,margin_ranges!$A$5:$D$10,4,FALSE),$Q701*100)/100,"")</f>
        <v/>
      </c>
      <c r="Y701" s="6">
        <f t="shared" si="33"/>
        <v>6.964352001</v>
      </c>
      <c r="Z701" s="6">
        <f>IF($A701="placement",Y701,SUMIF($C$10:$C$6209,$C701,$Y$10:$Y$6209))</f>
        <v>6.964352001</v>
      </c>
      <c r="AA701" s="29">
        <f t="shared" si="34"/>
        <v>7.0211170422535218E-2</v>
      </c>
    </row>
    <row r="702" spans="1:27" hidden="1" x14ac:dyDescent="0.3">
      <c r="A702" s="8" t="s">
        <v>17</v>
      </c>
      <c r="B702" s="8" t="s">
        <v>4161</v>
      </c>
      <c r="C702" s="8" t="s">
        <v>4162</v>
      </c>
      <c r="D702" s="8" t="s">
        <v>11935</v>
      </c>
      <c r="E702" s="8" t="s">
        <v>11936</v>
      </c>
      <c r="F702" s="29">
        <v>0.123253602516275</v>
      </c>
      <c r="G702" s="29">
        <v>0</v>
      </c>
      <c r="H702" s="30">
        <v>8.0831</v>
      </c>
      <c r="I702" s="30">
        <v>0.42809999999999998</v>
      </c>
      <c r="J702" s="14">
        <v>29</v>
      </c>
      <c r="K702" s="14">
        <v>4</v>
      </c>
      <c r="L702" s="12">
        <v>5.2999999999999999E-2</v>
      </c>
      <c r="M702" s="7">
        <v>2.2811613500000001</v>
      </c>
      <c r="N702" s="31">
        <v>2</v>
      </c>
      <c r="O702" s="14">
        <f>IFERROR(VLOOKUP($C702,'site totals'!$J$2:$K$607,2,FALSE),1)</f>
        <v>26730.570800000001</v>
      </c>
      <c r="P702" s="32" t="s">
        <v>22</v>
      </c>
      <c r="Q702" s="12">
        <v>0.1232536025</v>
      </c>
      <c r="R702" s="29">
        <v>0.25</v>
      </c>
      <c r="S702" s="2">
        <f>IF($A702="site","",MIN(VLOOKUP($P702,margin_ranges!$A$5:$D$10,4,FALSE)/100,$Q702))</f>
        <v>0.1232536025</v>
      </c>
      <c r="T702" s="6">
        <f>IF(A702="placement",$J702*MIN($Q702,$S702),"")</f>
        <v>3.5743544725</v>
      </c>
      <c r="U702" s="6">
        <f>IF($A702="placement",T702,SUMIF($C$10:$C$6209,$C702,$T$10:$T$6209))</f>
        <v>3.5743544725</v>
      </c>
      <c r="V702" s="34">
        <f t="shared" si="32"/>
        <v>0.16899519666666651</v>
      </c>
      <c r="W702" s="24"/>
      <c r="X702" s="2" t="str">
        <f>IFERROR(MIN(VLOOKUP($W702,margin_ranges!$A$5:$D$10,4,FALSE),$Q702*100)/100,"")</f>
        <v/>
      </c>
      <c r="Y702" s="6">
        <f t="shared" si="33"/>
        <v>3.5743544725</v>
      </c>
      <c r="Z702" s="6">
        <f>IF($A702="placement",Y702,SUMIF($C$10:$C$6209,$C702,$Y$10:$Y$6209))</f>
        <v>3.5743544725</v>
      </c>
      <c r="AA702" s="29">
        <f t="shared" si="34"/>
        <v>0.16899519666666651</v>
      </c>
    </row>
    <row r="703" spans="1:27" hidden="1" x14ac:dyDescent="0.3">
      <c r="A703" s="8" t="s">
        <v>17</v>
      </c>
      <c r="B703" s="8" t="s">
        <v>4161</v>
      </c>
      <c r="C703" s="8" t="s">
        <v>4162</v>
      </c>
      <c r="D703" s="8" t="s">
        <v>4280</v>
      </c>
      <c r="E703" s="8" t="s">
        <v>4281</v>
      </c>
      <c r="F703" s="29">
        <v>0.22851584505719799</v>
      </c>
      <c r="G703" s="29">
        <v>0</v>
      </c>
      <c r="H703" s="30">
        <v>1.9289000000000001</v>
      </c>
      <c r="I703" s="30">
        <v>0.73360000000000003</v>
      </c>
      <c r="J703" s="14">
        <v>29</v>
      </c>
      <c r="K703" s="14">
        <v>6</v>
      </c>
      <c r="L703" s="12">
        <v>0.38030000000000003</v>
      </c>
      <c r="M703" s="7">
        <v>1.2962028999999999</v>
      </c>
      <c r="N703" s="31">
        <v>1</v>
      </c>
      <c r="O703" s="14">
        <f>IFERROR(VLOOKUP($C703,'site totals'!$J$2:$K$607,2,FALSE),1)</f>
        <v>26730.570800000001</v>
      </c>
      <c r="P703" s="32" t="s">
        <v>22</v>
      </c>
      <c r="Q703" s="12">
        <v>0.2285158451</v>
      </c>
      <c r="R703" s="29">
        <v>0.28999999999999998</v>
      </c>
      <c r="S703" s="2">
        <f>IF($A703="site","",MIN(VLOOKUP($P703,margin_ranges!$A$5:$D$10,4,FALSE)/100,$Q703))</f>
        <v>0.2285158451</v>
      </c>
      <c r="T703" s="6">
        <f>IF(A703="placement",$J703*MIN($Q703,$S703),"")</f>
        <v>6.6269595079000005</v>
      </c>
      <c r="U703" s="6">
        <f>IF($A703="placement",T703,SUMIF($C$10:$C$6209,$C703,$T$10:$T$6209))</f>
        <v>6.6269595079000005</v>
      </c>
      <c r="V703" s="34">
        <f t="shared" si="32"/>
        <v>8.6597401267605623E-2</v>
      </c>
      <c r="W703" s="24"/>
      <c r="X703" s="2" t="str">
        <f>IFERROR(MIN(VLOOKUP($W703,margin_ranges!$A$5:$D$10,4,FALSE),$Q703*100)/100,"")</f>
        <v/>
      </c>
      <c r="Y703" s="6">
        <f t="shared" si="33"/>
        <v>6.6269595079000005</v>
      </c>
      <c r="Z703" s="6">
        <f>IF($A703="placement",Y703,SUMIF($C$10:$C$6209,$C703,$Y$10:$Y$6209))</f>
        <v>6.6269595079000005</v>
      </c>
      <c r="AA703" s="29">
        <f t="shared" si="34"/>
        <v>8.6597401267605623E-2</v>
      </c>
    </row>
    <row r="704" spans="1:27" hidden="1" x14ac:dyDescent="0.3">
      <c r="A704" s="8" t="s">
        <v>17</v>
      </c>
      <c r="B704" s="8" t="s">
        <v>4161</v>
      </c>
      <c r="C704" s="8" t="s">
        <v>4162</v>
      </c>
      <c r="D704" s="8" t="s">
        <v>4310</v>
      </c>
      <c r="E704" s="8" t="s">
        <v>4311</v>
      </c>
      <c r="F704" s="29">
        <v>0.37902615423429398</v>
      </c>
      <c r="G704" s="29">
        <v>0</v>
      </c>
      <c r="H704" s="30">
        <v>7.0815000000000001</v>
      </c>
      <c r="I704" s="30">
        <v>0.79110000000000003</v>
      </c>
      <c r="J704" s="14">
        <v>31</v>
      </c>
      <c r="K704" s="14">
        <v>12</v>
      </c>
      <c r="L704" s="12">
        <v>0.11169999999999999</v>
      </c>
      <c r="M704" s="7">
        <v>1.28829902</v>
      </c>
      <c r="N704" s="31">
        <v>0.8</v>
      </c>
      <c r="O704" s="14">
        <f>IFERROR(VLOOKUP($C704,'site totals'!$J$2:$K$607,2,FALSE),1)</f>
        <v>26730.570800000001</v>
      </c>
      <c r="P704" s="32" t="s">
        <v>478</v>
      </c>
      <c r="Q704" s="12">
        <v>0.37902615420000002</v>
      </c>
      <c r="R704" s="29">
        <v>0.4</v>
      </c>
      <c r="S704" s="2">
        <f>IF($A704="site","",MIN(VLOOKUP($P704,margin_ranges!$A$5:$D$10,4,FALSE)/100,$Q704))</f>
        <v>0.37902615420000002</v>
      </c>
      <c r="T704" s="6">
        <f>IF(A704="placement",$J704*MIN($Q704,$S704),"")</f>
        <v>11.749810780200001</v>
      </c>
      <c r="U704" s="6">
        <f>IF($A704="placement",T704,SUMIF($C$10:$C$6209,$C704,$T$10:$T$6209))</f>
        <v>11.749810780200001</v>
      </c>
      <c r="V704" s="34">
        <f t="shared" si="32"/>
        <v>3.4956409666666799E-2</v>
      </c>
      <c r="W704" s="24"/>
      <c r="X704" s="2" t="str">
        <f>IFERROR(MIN(VLOOKUP($W704,margin_ranges!$A$5:$D$10,4,FALSE),$Q704*100)/100,"")</f>
        <v/>
      </c>
      <c r="Y704" s="6">
        <f t="shared" si="33"/>
        <v>11.749810780200001</v>
      </c>
      <c r="Z704" s="6">
        <f>IF($A704="placement",Y704,SUMIF($C$10:$C$6209,$C704,$Y$10:$Y$6209))</f>
        <v>11.749810780200001</v>
      </c>
      <c r="AA704" s="29">
        <f t="shared" si="34"/>
        <v>3.4956409666666799E-2</v>
      </c>
    </row>
    <row r="705" spans="1:27" hidden="1" x14ac:dyDescent="0.3">
      <c r="A705" s="8" t="s">
        <v>17</v>
      </c>
      <c r="B705" s="8" t="s">
        <v>4161</v>
      </c>
      <c r="C705" s="8" t="s">
        <v>4162</v>
      </c>
      <c r="D705" s="8" t="s">
        <v>4179</v>
      </c>
      <c r="E705" s="8" t="s">
        <v>4180</v>
      </c>
      <c r="F705" s="29">
        <v>0.17456726328330999</v>
      </c>
      <c r="G705" s="29">
        <v>0</v>
      </c>
      <c r="H705" s="30">
        <v>8.9248999999999992</v>
      </c>
      <c r="I705" s="30">
        <v>0.4894</v>
      </c>
      <c r="J705" s="14">
        <v>32</v>
      </c>
      <c r="K705" s="14">
        <v>6</v>
      </c>
      <c r="L705" s="12">
        <v>5.4800000000000001E-2</v>
      </c>
      <c r="M705" s="7">
        <v>2.1806743499999999</v>
      </c>
      <c r="N705" s="31">
        <v>1.8</v>
      </c>
      <c r="O705" s="14">
        <f>IFERROR(VLOOKUP($C705,'site totals'!$J$2:$K$607,2,FALSE),1)</f>
        <v>26730.570800000001</v>
      </c>
      <c r="P705" s="32" t="s">
        <v>161</v>
      </c>
      <c r="Q705" s="12">
        <v>0.1745672633</v>
      </c>
      <c r="R705" s="29">
        <v>0.25</v>
      </c>
      <c r="S705" s="2">
        <f>IF($A705="site","",MIN(VLOOKUP($P705,margin_ranges!$A$5:$D$10,4,FALSE)/100,$Q705))</f>
        <v>0.1745672633</v>
      </c>
      <c r="T705" s="6">
        <f>IF(A705="placement",$J705*MIN($Q705,$S705),"")</f>
        <v>5.5861524255999999</v>
      </c>
      <c r="U705" s="6">
        <f>IF($A705="placement",T705,SUMIF($C$10:$C$6209,$C705,$T$10:$T$6209))</f>
        <v>5.5861524255999999</v>
      </c>
      <c r="V705" s="34">
        <f t="shared" si="32"/>
        <v>0.10057698226666667</v>
      </c>
      <c r="W705" s="24"/>
      <c r="X705" s="2" t="str">
        <f>IFERROR(MIN(VLOOKUP($W705,margin_ranges!$A$5:$D$10,4,FALSE),$Q705*100)/100,"")</f>
        <v/>
      </c>
      <c r="Y705" s="6">
        <f t="shared" si="33"/>
        <v>5.5861524255999999</v>
      </c>
      <c r="Z705" s="6">
        <f>IF($A705="placement",Y705,SUMIF($C$10:$C$6209,$C705,$Y$10:$Y$6209))</f>
        <v>5.5861524255999999</v>
      </c>
      <c r="AA705" s="29">
        <f t="shared" si="34"/>
        <v>0.10057698226666667</v>
      </c>
    </row>
    <row r="706" spans="1:27" hidden="1" x14ac:dyDescent="0.3">
      <c r="A706" s="8" t="s">
        <v>17</v>
      </c>
      <c r="B706" s="8" t="s">
        <v>4161</v>
      </c>
      <c r="C706" s="8" t="s">
        <v>4162</v>
      </c>
      <c r="D706" s="8" t="s">
        <v>4199</v>
      </c>
      <c r="E706" s="8" t="s">
        <v>4200</v>
      </c>
      <c r="F706" s="29">
        <v>0.11688956256958501</v>
      </c>
      <c r="G706" s="29">
        <v>0</v>
      </c>
      <c r="H706" s="30">
        <v>5.3780000000000001</v>
      </c>
      <c r="I706" s="30">
        <v>0.52249999999999996</v>
      </c>
      <c r="J706" s="14">
        <v>32</v>
      </c>
      <c r="K706" s="14">
        <v>7</v>
      </c>
      <c r="L706" s="12">
        <v>9.7199999999999995E-2</v>
      </c>
      <c r="M706" s="7">
        <v>2.03825017</v>
      </c>
      <c r="N706" s="31">
        <v>1.8</v>
      </c>
      <c r="O706" s="14">
        <f>IFERROR(VLOOKUP($C706,'site totals'!$J$2:$K$607,2,FALSE),1)</f>
        <v>26730.570800000001</v>
      </c>
      <c r="P706" s="32" t="s">
        <v>22</v>
      </c>
      <c r="Q706" s="12">
        <v>0.1168895626</v>
      </c>
      <c r="R706" s="29">
        <v>0.27</v>
      </c>
      <c r="S706" s="2">
        <f>IF($A706="site","",MIN(VLOOKUP($P706,margin_ranges!$A$5:$D$10,4,FALSE)/100,$Q706))</f>
        <v>0.1168895626</v>
      </c>
      <c r="T706" s="6">
        <f>IF(A706="placement",$J706*MIN($Q706,$S706),"")</f>
        <v>3.7404660031999999</v>
      </c>
      <c r="U706" s="6">
        <f>IF($A706="placement",T706,SUMIF($C$10:$C$6209,$C706,$T$10:$T$6209))</f>
        <v>3.7404660031999999</v>
      </c>
      <c r="V706" s="34">
        <f t="shared" si="32"/>
        <v>0.20974032520547947</v>
      </c>
      <c r="W706" s="24"/>
      <c r="X706" s="2" t="str">
        <f>IFERROR(MIN(VLOOKUP($W706,margin_ranges!$A$5:$D$10,4,FALSE),$Q706*100)/100,"")</f>
        <v/>
      </c>
      <c r="Y706" s="6">
        <f t="shared" si="33"/>
        <v>3.7404660031999999</v>
      </c>
      <c r="Z706" s="6">
        <f>IF($A706="placement",Y706,SUMIF($C$10:$C$6209,$C706,$Y$10:$Y$6209))</f>
        <v>3.7404660031999999</v>
      </c>
      <c r="AA706" s="29">
        <f t="shared" si="34"/>
        <v>0.20974032520547947</v>
      </c>
    </row>
    <row r="707" spans="1:27" hidden="1" x14ac:dyDescent="0.3">
      <c r="A707" s="8" t="s">
        <v>17</v>
      </c>
      <c r="B707" s="8" t="s">
        <v>4161</v>
      </c>
      <c r="C707" s="8" t="s">
        <v>4162</v>
      </c>
      <c r="D707" s="8" t="s">
        <v>11941</v>
      </c>
      <c r="E707" s="8" t="s">
        <v>11942</v>
      </c>
      <c r="F707" s="29">
        <v>3.2354598737601402E-2</v>
      </c>
      <c r="G707" s="29">
        <v>0</v>
      </c>
      <c r="H707" s="30">
        <v>10.6693</v>
      </c>
      <c r="I707" s="30">
        <v>1.1149</v>
      </c>
      <c r="J707" s="14">
        <v>34</v>
      </c>
      <c r="K707" s="14">
        <v>1</v>
      </c>
      <c r="L707" s="12">
        <v>0.1045</v>
      </c>
      <c r="M707" s="7">
        <v>1.02310206</v>
      </c>
      <c r="N707" s="31">
        <v>0.99</v>
      </c>
      <c r="O707" s="14">
        <f>IFERROR(VLOOKUP($C707,'site totals'!$J$2:$K$607,2,FALSE),1)</f>
        <v>26730.570800000001</v>
      </c>
      <c r="P707" s="32" t="s">
        <v>22</v>
      </c>
      <c r="Q707" s="12">
        <v>3.2354598700000001E-2</v>
      </c>
      <c r="R707" s="29">
        <v>0.25</v>
      </c>
      <c r="S707" s="2">
        <f>IF($A707="site","",MIN(VLOOKUP($P707,margin_ranges!$A$5:$D$10,4,FALSE)/100,$Q707))</f>
        <v>3.2354598700000001E-2</v>
      </c>
      <c r="T707" s="6">
        <f>IF(A707="placement",$J707*MIN($Q707,$S707),"")</f>
        <v>1.1000563558000001</v>
      </c>
      <c r="U707" s="6">
        <f>IF($A707="placement",T707,SUMIF($C$10:$C$6209,$C707,$T$10:$T$6209))</f>
        <v>1.1000563558000001</v>
      </c>
      <c r="V707" s="34">
        <f t="shared" si="32"/>
        <v>0.29019386840000005</v>
      </c>
      <c r="W707" s="24"/>
      <c r="X707" s="2" t="str">
        <f>IFERROR(MIN(VLOOKUP($W707,margin_ranges!$A$5:$D$10,4,FALSE),$Q707*100)/100,"")</f>
        <v/>
      </c>
      <c r="Y707" s="6">
        <f t="shared" si="33"/>
        <v>1.1000563558000001</v>
      </c>
      <c r="Z707" s="6">
        <f>IF($A707="placement",Y707,SUMIF($C$10:$C$6209,$C707,$Y$10:$Y$6209))</f>
        <v>1.1000563558000001</v>
      </c>
      <c r="AA707" s="29">
        <f t="shared" si="34"/>
        <v>0.29019386840000005</v>
      </c>
    </row>
    <row r="708" spans="1:27" hidden="1" x14ac:dyDescent="0.3">
      <c r="A708" s="8" t="s">
        <v>17</v>
      </c>
      <c r="B708" s="8" t="s">
        <v>4161</v>
      </c>
      <c r="C708" s="8" t="s">
        <v>4162</v>
      </c>
      <c r="D708" s="8" t="s">
        <v>4446</v>
      </c>
      <c r="E708" s="8" t="s">
        <v>4447</v>
      </c>
      <c r="F708" s="29">
        <v>0.24689108810329299</v>
      </c>
      <c r="G708" s="29">
        <v>0</v>
      </c>
      <c r="H708" s="30">
        <v>9.1747999999999994</v>
      </c>
      <c r="I708" s="30">
        <v>0.65190000000000003</v>
      </c>
      <c r="J708" s="14">
        <v>34</v>
      </c>
      <c r="K708" s="14">
        <v>8</v>
      </c>
      <c r="L708" s="12">
        <v>7.0999999999999994E-2</v>
      </c>
      <c r="M708" s="7">
        <v>1.7261779500000001</v>
      </c>
      <c r="N708" s="31">
        <v>1.3</v>
      </c>
      <c r="O708" s="14">
        <f>IFERROR(VLOOKUP($C708,'site totals'!$J$2:$K$607,2,FALSE),1)</f>
        <v>26730.570800000001</v>
      </c>
      <c r="P708" s="32" t="s">
        <v>22</v>
      </c>
      <c r="Q708" s="12">
        <v>0.24689108809999999</v>
      </c>
      <c r="R708" s="29">
        <v>0.28999999999999998</v>
      </c>
      <c r="S708" s="2">
        <f>IF($A708="site","",MIN(VLOOKUP($P708,margin_ranges!$A$5:$D$10,4,FALSE)/100,$Q708))</f>
        <v>0.24689108809999999</v>
      </c>
      <c r="T708" s="6">
        <f>IF(A708="placement",$J708*MIN($Q708,$S708),"")</f>
        <v>8.3942969953999995</v>
      </c>
      <c r="U708" s="6">
        <f>IF($A708="placement",T708,SUMIF($C$10:$C$6209,$C708,$T$10:$T$6209))</f>
        <v>8.3942969953999995</v>
      </c>
      <c r="V708" s="34">
        <f t="shared" si="32"/>
        <v>6.0716777323943649E-2</v>
      </c>
      <c r="W708" s="24"/>
      <c r="X708" s="2" t="str">
        <f>IFERROR(MIN(VLOOKUP($W708,margin_ranges!$A$5:$D$10,4,FALSE),$Q708*100)/100,"")</f>
        <v/>
      </c>
      <c r="Y708" s="6">
        <f t="shared" si="33"/>
        <v>8.3942969953999995</v>
      </c>
      <c r="Z708" s="6">
        <f>IF($A708="placement",Y708,SUMIF($C$10:$C$6209,$C708,$Y$10:$Y$6209))</f>
        <v>8.3942969953999995</v>
      </c>
      <c r="AA708" s="17">
        <f t="shared" si="34"/>
        <v>6.0716777323943649E-2</v>
      </c>
    </row>
    <row r="709" spans="1:27" hidden="1" x14ac:dyDescent="0.3">
      <c r="A709" s="8" t="s">
        <v>17</v>
      </c>
      <c r="B709" s="8" t="s">
        <v>4161</v>
      </c>
      <c r="C709" s="8" t="s">
        <v>4162</v>
      </c>
      <c r="D709" s="8" t="s">
        <v>4477</v>
      </c>
      <c r="E709" s="8" t="s">
        <v>4478</v>
      </c>
      <c r="F709" s="29">
        <v>0.18920123239884901</v>
      </c>
      <c r="G709" s="29">
        <v>0</v>
      </c>
      <c r="H709" s="30">
        <v>4.7533000000000003</v>
      </c>
      <c r="I709" s="30">
        <v>0.3871</v>
      </c>
      <c r="J709" s="14">
        <v>34</v>
      </c>
      <c r="K709" s="14">
        <v>6</v>
      </c>
      <c r="L709" s="12">
        <v>8.14E-2</v>
      </c>
      <c r="M709" s="7">
        <v>2.8983763800000002</v>
      </c>
      <c r="N709" s="31">
        <v>2.35</v>
      </c>
      <c r="O709" s="14">
        <f>IFERROR(VLOOKUP($C709,'site totals'!$J$2:$K$607,2,FALSE),1)</f>
        <v>26730.570800000001</v>
      </c>
      <c r="P709" s="32" t="s">
        <v>22</v>
      </c>
      <c r="Q709" s="12">
        <v>0.1892012324</v>
      </c>
      <c r="R709" s="29">
        <v>0.28000000000000003</v>
      </c>
      <c r="S709" s="2">
        <f>IF($A709="site","",MIN(VLOOKUP($P709,margin_ranges!$A$5:$D$10,4,FALSE)/100,$Q709))</f>
        <v>0.1892012324</v>
      </c>
      <c r="T709" s="6">
        <f>IF(A709="placement",$J709*MIN($Q709,$S709),"")</f>
        <v>6.4328419015999998</v>
      </c>
      <c r="U709" s="6">
        <f>IF($A709="placement",T709,SUMIF($C$10:$C$6209,$C709,$T$10:$T$6209))</f>
        <v>6.4328419015999998</v>
      </c>
      <c r="V709" s="34">
        <f t="shared" si="32"/>
        <v>0.12610939944444444</v>
      </c>
      <c r="W709" s="24"/>
      <c r="X709" s="2" t="str">
        <f>IFERROR(MIN(VLOOKUP($W709,margin_ranges!$A$5:$D$10,4,FALSE),$Q709*100)/100,"")</f>
        <v/>
      </c>
      <c r="Y709" s="6">
        <f t="shared" si="33"/>
        <v>6.4328419015999998</v>
      </c>
      <c r="Z709" s="6">
        <f>IF($A709="placement",Y709,SUMIF($C$10:$C$6209,$C709,$Y$10:$Y$6209))</f>
        <v>6.4328419015999998</v>
      </c>
      <c r="AA709" s="29">
        <f t="shared" si="34"/>
        <v>0.12610939944444444</v>
      </c>
    </row>
    <row r="710" spans="1:27" hidden="1" x14ac:dyDescent="0.3">
      <c r="A710" s="8" t="s">
        <v>17</v>
      </c>
      <c r="B710" s="8" t="s">
        <v>4161</v>
      </c>
      <c r="C710" s="8" t="s">
        <v>4162</v>
      </c>
      <c r="D710" s="8" t="s">
        <v>4175</v>
      </c>
      <c r="E710" s="8" t="s">
        <v>4176</v>
      </c>
      <c r="F710" s="29">
        <v>0.24465008675534899</v>
      </c>
      <c r="G710" s="29">
        <v>0</v>
      </c>
      <c r="H710" s="30">
        <v>13.7455</v>
      </c>
      <c r="I710" s="30">
        <v>0.88619999999999999</v>
      </c>
      <c r="J710" s="14">
        <v>35</v>
      </c>
      <c r="K710" s="14">
        <v>8</v>
      </c>
      <c r="L710" s="12">
        <v>6.4500000000000002E-2</v>
      </c>
      <c r="M710" s="7">
        <v>1.32388974</v>
      </c>
      <c r="N710" s="31">
        <v>1</v>
      </c>
      <c r="O710" s="14">
        <f>IFERROR(VLOOKUP($C710,'site totals'!$J$2:$K$607,2,FALSE),1)</f>
        <v>26730.570800000001</v>
      </c>
      <c r="P710" s="32" t="s">
        <v>22</v>
      </c>
      <c r="Q710" s="12">
        <v>0.2446500868</v>
      </c>
      <c r="R710" s="29">
        <v>0.27</v>
      </c>
      <c r="S710" s="2">
        <f>IF($A710="site","",MIN(VLOOKUP($P710,margin_ranges!$A$5:$D$10,4,FALSE)/100,$Q710))</f>
        <v>0.2446500868</v>
      </c>
      <c r="T710" s="6">
        <f>IF(A710="placement",$J710*MIN($Q710,$S710),"")</f>
        <v>8.5627530380000003</v>
      </c>
      <c r="U710" s="6">
        <f>IF($A710="placement",T710,SUMIF($C$10:$C$6209,$C710,$T$10:$T$6209))</f>
        <v>8.5627530380000003</v>
      </c>
      <c r="V710" s="34">
        <f t="shared" si="32"/>
        <v>3.4725908493150603E-2</v>
      </c>
      <c r="W710" s="24"/>
      <c r="X710" s="2" t="str">
        <f>IFERROR(MIN(VLOOKUP($W710,margin_ranges!$A$5:$D$10,4,FALSE),$Q710*100)/100,"")</f>
        <v/>
      </c>
      <c r="Y710" s="6">
        <f t="shared" si="33"/>
        <v>8.5627530380000003</v>
      </c>
      <c r="Z710" s="6">
        <f>IF($A710="placement",Y710,SUMIF($C$10:$C$6209,$C710,$Y$10:$Y$6209))</f>
        <v>8.5627530380000003</v>
      </c>
      <c r="AA710" s="29">
        <f t="shared" si="34"/>
        <v>3.4725908493150603E-2</v>
      </c>
    </row>
    <row r="711" spans="1:27" hidden="1" x14ac:dyDescent="0.3">
      <c r="A711" s="8" t="s">
        <v>17</v>
      </c>
      <c r="B711" s="8" t="s">
        <v>4161</v>
      </c>
      <c r="C711" s="8" t="s">
        <v>4162</v>
      </c>
      <c r="D711" s="8" t="s">
        <v>4302</v>
      </c>
      <c r="E711" s="8" t="s">
        <v>4303</v>
      </c>
      <c r="F711" s="29">
        <v>0.282932196562028</v>
      </c>
      <c r="G711" s="29">
        <v>0</v>
      </c>
      <c r="H711" s="30">
        <v>7.8480999999999996</v>
      </c>
      <c r="I711" s="30">
        <v>0.51629999999999998</v>
      </c>
      <c r="J711" s="14">
        <v>36</v>
      </c>
      <c r="K711" s="14">
        <v>10</v>
      </c>
      <c r="L711" s="12">
        <v>6.5799999999999997E-2</v>
      </c>
      <c r="M711" s="7">
        <v>2.3010376300000002</v>
      </c>
      <c r="N711" s="31">
        <v>1.65</v>
      </c>
      <c r="O711" s="14">
        <f>IFERROR(VLOOKUP($C711,'site totals'!$J$2:$K$607,2,FALSE),1)</f>
        <v>26730.570800000001</v>
      </c>
      <c r="P711" s="32" t="s">
        <v>478</v>
      </c>
      <c r="Q711" s="12">
        <v>0.28293219660000002</v>
      </c>
      <c r="R711" s="29">
        <v>0.33</v>
      </c>
      <c r="S711" s="2">
        <f>IF($A711="site","",MIN(VLOOKUP($P711,margin_ranges!$A$5:$D$10,4,FALSE)/100,$Q711))</f>
        <v>0.28293219660000002</v>
      </c>
      <c r="T711" s="6">
        <f>IF(A711="placement",$J711*MIN($Q711,$S711),"")</f>
        <v>10.185559077600001</v>
      </c>
      <c r="U711" s="6">
        <f>IF($A711="placement",T711,SUMIF($C$10:$C$6209,$C711,$T$10:$T$6209))</f>
        <v>10.185559077600001</v>
      </c>
      <c r="V711" s="34">
        <f t="shared" si="32"/>
        <v>7.0250452835820987E-2</v>
      </c>
      <c r="W711" s="24"/>
      <c r="X711" s="2" t="str">
        <f>IFERROR(MIN(VLOOKUP($W711,margin_ranges!$A$5:$D$10,4,FALSE),$Q711*100)/100,"")</f>
        <v/>
      </c>
      <c r="Y711" s="6">
        <f t="shared" si="33"/>
        <v>10.185559077600001</v>
      </c>
      <c r="Z711" s="6">
        <f>IF($A711="placement",Y711,SUMIF($C$10:$C$6209,$C711,$Y$10:$Y$6209))</f>
        <v>10.185559077600001</v>
      </c>
      <c r="AA711" s="29">
        <f t="shared" si="34"/>
        <v>7.0250452835820987E-2</v>
      </c>
    </row>
    <row r="712" spans="1:27" hidden="1" x14ac:dyDescent="0.3">
      <c r="A712" s="8" t="s">
        <v>17</v>
      </c>
      <c r="B712" s="8" t="s">
        <v>4161</v>
      </c>
      <c r="C712" s="8" t="s">
        <v>4162</v>
      </c>
      <c r="D712" s="8" t="s">
        <v>4247</v>
      </c>
      <c r="E712" s="8" t="s">
        <v>4248</v>
      </c>
      <c r="F712" s="29">
        <v>0.21139121935326199</v>
      </c>
      <c r="G712" s="29">
        <v>0</v>
      </c>
      <c r="H712" s="30">
        <v>2.3517999999999999</v>
      </c>
      <c r="I712" s="30">
        <v>0.4965</v>
      </c>
      <c r="J712" s="14">
        <v>37</v>
      </c>
      <c r="K712" s="14">
        <v>8</v>
      </c>
      <c r="L712" s="12">
        <v>0.21110000000000001</v>
      </c>
      <c r="M712" s="7">
        <v>2.4727089599999998</v>
      </c>
      <c r="N712" s="31">
        <v>1.95</v>
      </c>
      <c r="O712" s="14">
        <f>IFERROR(VLOOKUP($C712,'site totals'!$J$2:$K$607,2,FALSE),1)</f>
        <v>26730.570800000001</v>
      </c>
      <c r="P712" s="32" t="s">
        <v>22</v>
      </c>
      <c r="Q712" s="12">
        <v>0.2113912194</v>
      </c>
      <c r="R712" s="29">
        <v>0.27</v>
      </c>
      <c r="S712" s="2">
        <f>IF($A712="site","",MIN(VLOOKUP($P712,margin_ranges!$A$5:$D$10,4,FALSE)/100,$Q712))</f>
        <v>0.2113912194</v>
      </c>
      <c r="T712" s="6">
        <f>IF(A712="placement",$J712*MIN($Q712,$S712),"")</f>
        <v>7.8214751177999995</v>
      </c>
      <c r="U712" s="6">
        <f>IF($A712="placement",T712,SUMIF($C$10:$C$6209,$C712,$T$10:$T$6209))</f>
        <v>7.8214751177999995</v>
      </c>
      <c r="V712" s="34">
        <f t="shared" si="32"/>
        <v>8.0286000821917947E-2</v>
      </c>
      <c r="W712" s="24"/>
      <c r="X712" s="2" t="str">
        <f>IFERROR(MIN(VLOOKUP($W712,margin_ranges!$A$5:$D$10,4,FALSE),$Q712*100)/100,"")</f>
        <v/>
      </c>
      <c r="Y712" s="6">
        <f t="shared" si="33"/>
        <v>7.8214751177999995</v>
      </c>
      <c r="Z712" s="6">
        <f>IF($A712="placement",Y712,SUMIF($C$10:$C$6209,$C712,$Y$10:$Y$6209))</f>
        <v>7.8214751177999995</v>
      </c>
      <c r="AA712" s="29">
        <f t="shared" si="34"/>
        <v>8.0286000821917947E-2</v>
      </c>
    </row>
    <row r="713" spans="1:27" hidden="1" x14ac:dyDescent="0.3">
      <c r="A713" s="8" t="s">
        <v>17</v>
      </c>
      <c r="B713" s="8" t="s">
        <v>4161</v>
      </c>
      <c r="C713" s="8" t="s">
        <v>4162</v>
      </c>
      <c r="D713" s="8" t="s">
        <v>4352</v>
      </c>
      <c r="E713" s="8" t="s">
        <v>4353</v>
      </c>
      <c r="F713" s="29">
        <v>0.24314174582050499</v>
      </c>
      <c r="G713" s="29">
        <v>0</v>
      </c>
      <c r="H713" s="30">
        <v>5.2746000000000004</v>
      </c>
      <c r="I713" s="30">
        <v>0.95609999999999995</v>
      </c>
      <c r="J713" s="14">
        <v>38</v>
      </c>
      <c r="K713" s="14">
        <v>9</v>
      </c>
      <c r="L713" s="12">
        <v>0.18129999999999999</v>
      </c>
      <c r="M713" s="7">
        <v>1.30803885</v>
      </c>
      <c r="N713" s="31">
        <v>0.99</v>
      </c>
      <c r="O713" s="14">
        <f>IFERROR(VLOOKUP($C713,'site totals'!$J$2:$K$607,2,FALSE),1)</f>
        <v>26730.570800000001</v>
      </c>
      <c r="P713" s="32" t="s">
        <v>22</v>
      </c>
      <c r="Q713" s="12">
        <v>0.2431417458</v>
      </c>
      <c r="R713" s="29">
        <v>0.28999999999999998</v>
      </c>
      <c r="S713" s="2">
        <f>IF($A713="site","",MIN(VLOOKUP($P713,margin_ranges!$A$5:$D$10,4,FALSE)/100,$Q713))</f>
        <v>0.2431417458</v>
      </c>
      <c r="T713" s="6">
        <f>IF(A713="placement",$J713*MIN($Q713,$S713),"")</f>
        <v>9.2393863403999994</v>
      </c>
      <c r="U713" s="6">
        <f>IF($A713="placement",T713,SUMIF($C$10:$C$6209,$C713,$T$10:$T$6209))</f>
        <v>9.2393863403999994</v>
      </c>
      <c r="V713" s="34">
        <f t="shared" si="32"/>
        <v>6.5997541126760817E-2</v>
      </c>
      <c r="W713" s="24"/>
      <c r="X713" s="2" t="str">
        <f>IFERROR(MIN(VLOOKUP($W713,margin_ranges!$A$5:$D$10,4,FALSE),$Q713*100)/100,"")</f>
        <v/>
      </c>
      <c r="Y713" s="6">
        <f t="shared" si="33"/>
        <v>9.2393863403999994</v>
      </c>
      <c r="Z713" s="6">
        <f>IF($A713="placement",Y713,SUMIF($C$10:$C$6209,$C713,$Y$10:$Y$6209))</f>
        <v>9.2393863403999994</v>
      </c>
      <c r="AA713" s="29">
        <f t="shared" si="34"/>
        <v>6.5997541126760817E-2</v>
      </c>
    </row>
    <row r="714" spans="1:27" hidden="1" x14ac:dyDescent="0.3">
      <c r="A714" s="8" t="s">
        <v>17</v>
      </c>
      <c r="B714" s="8" t="s">
        <v>4161</v>
      </c>
      <c r="C714" s="8" t="s">
        <v>4162</v>
      </c>
      <c r="D714" s="8" t="s">
        <v>4253</v>
      </c>
      <c r="E714" s="8" t="s">
        <v>4254</v>
      </c>
      <c r="F714" s="29">
        <v>0.195859532760913</v>
      </c>
      <c r="G714" s="29">
        <v>0</v>
      </c>
      <c r="H714" s="30">
        <v>2.9312999999999998</v>
      </c>
      <c r="I714" s="30">
        <v>1.1661999999999999</v>
      </c>
      <c r="J714" s="14">
        <v>39</v>
      </c>
      <c r="K714" s="14">
        <v>8</v>
      </c>
      <c r="L714" s="12">
        <v>0.39789999999999998</v>
      </c>
      <c r="M714" s="7">
        <v>1.11920745</v>
      </c>
      <c r="N714" s="31">
        <v>0.9</v>
      </c>
      <c r="O714" s="14">
        <f>IFERROR(VLOOKUP($C714,'site totals'!$J$2:$K$607,2,FALSE),1)</f>
        <v>26730.570800000001</v>
      </c>
      <c r="P714" s="32" t="s">
        <v>22</v>
      </c>
      <c r="Q714" s="12">
        <v>0.19585953280000001</v>
      </c>
      <c r="R714" s="29">
        <v>0.23</v>
      </c>
      <c r="S714" s="2">
        <f>IF($A714="site","",MIN(VLOOKUP($P714,margin_ranges!$A$5:$D$10,4,FALSE)/100,$Q714))</f>
        <v>0.19585953280000001</v>
      </c>
      <c r="T714" s="6">
        <f>IF(A714="placement",$J714*MIN($Q714,$S714),"")</f>
        <v>7.6385217792000004</v>
      </c>
      <c r="U714" s="6">
        <f>IF($A714="placement",T714,SUMIF($C$10:$C$6209,$C714,$T$10:$T$6209))</f>
        <v>7.6385217792000004</v>
      </c>
      <c r="V714" s="34">
        <f t="shared" ref="V714:V777" si="35">($J714-$U714)/($J714*(1-$R714))-1</f>
        <v>4.4338269090909099E-2</v>
      </c>
      <c r="W714" s="24"/>
      <c r="X714" s="2" t="str">
        <f>IFERROR(MIN(VLOOKUP($W714,margin_ranges!$A$5:$D$10,4,FALSE),$Q714*100)/100,"")</f>
        <v/>
      </c>
      <c r="Y714" s="6">
        <f t="shared" si="33"/>
        <v>7.6385217792000004</v>
      </c>
      <c r="Z714" s="6">
        <f>IF($A714="placement",Y714,SUMIF($C$10:$C$6209,$C714,$Y$10:$Y$6209))</f>
        <v>7.6385217792000004</v>
      </c>
      <c r="AA714" s="29">
        <f t="shared" si="34"/>
        <v>4.4338269090909099E-2</v>
      </c>
    </row>
    <row r="715" spans="1:27" hidden="1" x14ac:dyDescent="0.3">
      <c r="A715" s="8" t="s">
        <v>17</v>
      </c>
      <c r="B715" s="8" t="s">
        <v>4161</v>
      </c>
      <c r="C715" s="8" t="s">
        <v>4162</v>
      </c>
      <c r="D715" s="8" t="s">
        <v>4436</v>
      </c>
      <c r="E715" s="8" t="s">
        <v>4437</v>
      </c>
      <c r="F715" s="29">
        <v>0.14869723898888901</v>
      </c>
      <c r="G715" s="29">
        <v>0</v>
      </c>
      <c r="H715" s="30">
        <v>7.1142000000000003</v>
      </c>
      <c r="I715" s="30">
        <v>0.62570000000000003</v>
      </c>
      <c r="J715" s="14">
        <v>40</v>
      </c>
      <c r="K715" s="14">
        <v>6</v>
      </c>
      <c r="L715" s="12">
        <v>8.7999999999999995E-2</v>
      </c>
      <c r="M715" s="7">
        <v>2.1144063900000001</v>
      </c>
      <c r="N715" s="31">
        <v>1.8</v>
      </c>
      <c r="O715" s="14">
        <f>IFERROR(VLOOKUP($C715,'site totals'!$J$2:$K$607,2,FALSE),1)</f>
        <v>26730.570800000001</v>
      </c>
      <c r="P715" s="32" t="s">
        <v>22</v>
      </c>
      <c r="Q715" s="12">
        <v>0.14869723900000001</v>
      </c>
      <c r="R715" s="29">
        <v>0.18</v>
      </c>
      <c r="S715" s="2">
        <f>IF($A715="site","",MIN(VLOOKUP($P715,margin_ranges!$A$5:$D$10,4,FALSE)/100,$Q715))</f>
        <v>0.14869723900000001</v>
      </c>
      <c r="T715" s="6">
        <f>IF(A715="placement",$J715*MIN($Q715,$S715),"")</f>
        <v>5.9478895600000001</v>
      </c>
      <c r="U715" s="6">
        <f>IF($A715="placement",T715,SUMIF($C$10:$C$6209,$C715,$T$10:$T$6209))</f>
        <v>5.9478895600000001</v>
      </c>
      <c r="V715" s="34">
        <f t="shared" si="35"/>
        <v>3.817409878048772E-2</v>
      </c>
      <c r="W715" s="24"/>
      <c r="X715" s="2" t="str">
        <f>IFERROR(MIN(VLOOKUP($W715,margin_ranges!$A$5:$D$10,4,FALSE),$Q715*100)/100,"")</f>
        <v/>
      </c>
      <c r="Y715" s="6">
        <f t="shared" si="33"/>
        <v>5.9478895600000001</v>
      </c>
      <c r="Z715" s="6">
        <f>IF($A715="placement",Y715,SUMIF($C$10:$C$6209,$C715,$Y$10:$Y$6209))</f>
        <v>5.9478895600000001</v>
      </c>
      <c r="AA715" s="29">
        <f t="shared" si="34"/>
        <v>3.817409878048772E-2</v>
      </c>
    </row>
    <row r="716" spans="1:27" hidden="1" x14ac:dyDescent="0.3">
      <c r="A716" s="8" t="s">
        <v>17</v>
      </c>
      <c r="B716" s="8" t="s">
        <v>4161</v>
      </c>
      <c r="C716" s="8" t="s">
        <v>4162</v>
      </c>
      <c r="D716" s="8" t="s">
        <v>4316</v>
      </c>
      <c r="E716" s="8" t="s">
        <v>4317</v>
      </c>
      <c r="F716" s="29">
        <v>0.27995754245754201</v>
      </c>
      <c r="G716" s="29">
        <v>0</v>
      </c>
      <c r="H716" s="30">
        <v>28.814399999999999</v>
      </c>
      <c r="I716" s="30">
        <v>0.90690000000000004</v>
      </c>
      <c r="J716" s="14">
        <v>41</v>
      </c>
      <c r="K716" s="14">
        <v>10</v>
      </c>
      <c r="L716" s="12">
        <v>3.15E-2</v>
      </c>
      <c r="M716" s="7">
        <v>1.5137996199999999</v>
      </c>
      <c r="N716" s="31">
        <v>1.0900000000000001</v>
      </c>
      <c r="O716" s="14">
        <f>IFERROR(VLOOKUP($C716,'site totals'!$J$2:$K$607,2,FALSE),1)</f>
        <v>26730.570800000001</v>
      </c>
      <c r="P716" s="32" t="s">
        <v>22</v>
      </c>
      <c r="Q716" s="12">
        <v>0.27995754249999999</v>
      </c>
      <c r="R716" s="29">
        <v>0.28999999999999998</v>
      </c>
      <c r="S716" s="2">
        <f>IF($A716="site","",MIN(VLOOKUP($P716,margin_ranges!$A$5:$D$10,4,FALSE)/100,$Q716))</f>
        <v>0.27995754249999999</v>
      </c>
      <c r="T716" s="6">
        <f>IF(A716="placement",$J716*MIN($Q716,$S716),"")</f>
        <v>11.4782592425</v>
      </c>
      <c r="U716" s="6">
        <f>IF($A716="placement",T716,SUMIF($C$10:$C$6209,$C716,$T$10:$T$6209))</f>
        <v>11.4782592425</v>
      </c>
      <c r="V716" s="34">
        <f t="shared" si="35"/>
        <v>1.4144306338028212E-2</v>
      </c>
      <c r="W716" s="24"/>
      <c r="X716" s="2" t="str">
        <f>IFERROR(MIN(VLOOKUP($W716,margin_ranges!$A$5:$D$10,4,FALSE),$Q716*100)/100,"")</f>
        <v/>
      </c>
      <c r="Y716" s="6">
        <f t="shared" si="33"/>
        <v>11.4782592425</v>
      </c>
      <c r="Z716" s="6">
        <f>IF($A716="placement",Y716,SUMIF($C$10:$C$6209,$C716,$Y$10:$Y$6209))</f>
        <v>11.4782592425</v>
      </c>
      <c r="AA716" s="29">
        <f t="shared" si="34"/>
        <v>1.4144306338028212E-2</v>
      </c>
    </row>
    <row r="717" spans="1:27" hidden="1" x14ac:dyDescent="0.3">
      <c r="A717" s="8" t="s">
        <v>17</v>
      </c>
      <c r="B717" s="8" t="s">
        <v>4161</v>
      </c>
      <c r="C717" s="8" t="s">
        <v>4162</v>
      </c>
      <c r="D717" s="8" t="s">
        <v>4452</v>
      </c>
      <c r="E717" s="8" t="s">
        <v>4453</v>
      </c>
      <c r="F717" s="29">
        <v>0.201699830114623</v>
      </c>
      <c r="G717" s="29">
        <v>0</v>
      </c>
      <c r="H717" s="30">
        <v>2.5415999999999999</v>
      </c>
      <c r="I717" s="30">
        <v>0.59899999999999998</v>
      </c>
      <c r="J717" s="14">
        <v>44</v>
      </c>
      <c r="K717" s="14">
        <v>9</v>
      </c>
      <c r="L717" s="12">
        <v>0.23569999999999999</v>
      </c>
      <c r="M717" s="7">
        <v>2.4426901999999999</v>
      </c>
      <c r="N717" s="31">
        <v>1.95</v>
      </c>
      <c r="O717" s="14">
        <f>IFERROR(VLOOKUP($C717,'site totals'!$J$2:$K$607,2,FALSE),1)</f>
        <v>26730.570800000001</v>
      </c>
      <c r="P717" s="32" t="s">
        <v>22</v>
      </c>
      <c r="Q717" s="12">
        <v>0.2016998301</v>
      </c>
      <c r="R717" s="29">
        <v>0.25</v>
      </c>
      <c r="S717" s="2">
        <f>IF($A717="site","",MIN(VLOOKUP($P717,margin_ranges!$A$5:$D$10,4,FALSE)/100,$Q717))</f>
        <v>0.2016998301</v>
      </c>
      <c r="T717" s="6">
        <f>IF(A717="placement",$J717*MIN($Q717,$S717),"")</f>
        <v>8.8747925244000001</v>
      </c>
      <c r="U717" s="6">
        <f>IF($A717="placement",T717,SUMIF($C$10:$C$6209,$C717,$T$10:$T$6209))</f>
        <v>8.8747925244000001</v>
      </c>
      <c r="V717" s="34">
        <f t="shared" si="35"/>
        <v>6.4400226533333438E-2</v>
      </c>
      <c r="W717" s="24"/>
      <c r="X717" s="2" t="str">
        <f>IFERROR(MIN(VLOOKUP($W717,margin_ranges!$A$5:$D$10,4,FALSE),$Q717*100)/100,"")</f>
        <v/>
      </c>
      <c r="Y717" s="6">
        <f t="shared" si="33"/>
        <v>8.8747925244000001</v>
      </c>
      <c r="Z717" s="6">
        <f>IF($A717="placement",Y717,SUMIF($C$10:$C$6209,$C717,$Y$10:$Y$6209))</f>
        <v>8.8747925244000001</v>
      </c>
      <c r="AA717" s="29">
        <f t="shared" si="34"/>
        <v>6.4400226533333438E-2</v>
      </c>
    </row>
    <row r="718" spans="1:27" hidden="1" x14ac:dyDescent="0.3">
      <c r="A718" s="8" t="s">
        <v>17</v>
      </c>
      <c r="B718" s="8" t="s">
        <v>4161</v>
      </c>
      <c r="C718" s="8" t="s">
        <v>4162</v>
      </c>
      <c r="D718" s="8" t="s">
        <v>4497</v>
      </c>
      <c r="E718" s="8" t="s">
        <v>4498</v>
      </c>
      <c r="F718" s="29">
        <v>0.16316460380772199</v>
      </c>
      <c r="G718" s="29">
        <v>0</v>
      </c>
      <c r="H718" s="30">
        <v>7.9137000000000004</v>
      </c>
      <c r="I718" s="30">
        <v>0.55669999999999997</v>
      </c>
      <c r="J718" s="14">
        <v>47</v>
      </c>
      <c r="K718" s="14">
        <v>8</v>
      </c>
      <c r="L718" s="12">
        <v>7.0300000000000001E-2</v>
      </c>
      <c r="M718" s="7">
        <v>2.8081986099999998</v>
      </c>
      <c r="N718" s="31">
        <v>2.35</v>
      </c>
      <c r="O718" s="14">
        <f>IFERROR(VLOOKUP($C718,'site totals'!$J$2:$K$607,2,FALSE),1)</f>
        <v>26730.570800000001</v>
      </c>
      <c r="P718" s="32" t="s">
        <v>22</v>
      </c>
      <c r="Q718" s="12">
        <v>0.1631646038</v>
      </c>
      <c r="R718" s="29">
        <v>0.26</v>
      </c>
      <c r="S718" s="2">
        <f>IF($A718="site","",MIN(VLOOKUP($P718,margin_ranges!$A$5:$D$10,4,FALSE)/100,$Q718))</f>
        <v>0.1631646038</v>
      </c>
      <c r="T718" s="6">
        <f>IF(A718="placement",$J718*MIN($Q718,$S718),"")</f>
        <v>7.6687363786000002</v>
      </c>
      <c r="U718" s="6">
        <f>IF($A718="placement",T718,SUMIF($C$10:$C$6209,$C718,$T$10:$T$6209))</f>
        <v>7.6687363786000002</v>
      </c>
      <c r="V718" s="34">
        <f t="shared" si="35"/>
        <v>0.13085864351351351</v>
      </c>
      <c r="W718" s="24"/>
      <c r="X718" s="2" t="str">
        <f>IFERROR(MIN(VLOOKUP($W718,margin_ranges!$A$5:$D$10,4,FALSE),$Q718*100)/100,"")</f>
        <v/>
      </c>
      <c r="Y718" s="6">
        <f t="shared" si="33"/>
        <v>7.6687363786000002</v>
      </c>
      <c r="Z718" s="6">
        <f>IF($A718="placement",Y718,SUMIF($C$10:$C$6209,$C718,$Y$10:$Y$6209))</f>
        <v>7.6687363786000002</v>
      </c>
      <c r="AA718" s="29">
        <f t="shared" si="34"/>
        <v>0.13085864351351351</v>
      </c>
    </row>
    <row r="719" spans="1:27" hidden="1" x14ac:dyDescent="0.3">
      <c r="A719" s="8" t="s">
        <v>17</v>
      </c>
      <c r="B719" s="8" t="s">
        <v>4161</v>
      </c>
      <c r="C719" s="8" t="s">
        <v>4162</v>
      </c>
      <c r="D719" s="8" t="s">
        <v>4304</v>
      </c>
      <c r="E719" s="8" t="s">
        <v>4305</v>
      </c>
      <c r="F719" s="29">
        <v>8.5161240994970702E-2</v>
      </c>
      <c r="G719" s="29">
        <v>0</v>
      </c>
      <c r="H719" s="30">
        <v>3.43</v>
      </c>
      <c r="I719" s="30">
        <v>0.61539999999999995</v>
      </c>
      <c r="J719" s="14">
        <v>50</v>
      </c>
      <c r="K719" s="14">
        <v>11</v>
      </c>
      <c r="L719" s="12">
        <v>0.1794</v>
      </c>
      <c r="M719" s="7">
        <v>2.7327219999999999</v>
      </c>
      <c r="N719" s="31">
        <v>2.5</v>
      </c>
      <c r="O719" s="14">
        <f>IFERROR(VLOOKUP($C719,'site totals'!$J$2:$K$607,2,FALSE),1)</f>
        <v>26730.570800000001</v>
      </c>
      <c r="P719" s="32" t="s">
        <v>22</v>
      </c>
      <c r="Q719" s="12">
        <v>8.5161240999999999E-2</v>
      </c>
      <c r="R719" s="29">
        <v>0.27</v>
      </c>
      <c r="S719" s="2">
        <f>IF($A719="site","",MIN(VLOOKUP($P719,margin_ranges!$A$5:$D$10,4,FALSE)/100,$Q719))</f>
        <v>8.5161240999999999E-2</v>
      </c>
      <c r="T719" s="6">
        <f>IF(A719="placement",$J719*MIN($Q719,$S719),"")</f>
        <v>4.2580620499999995</v>
      </c>
      <c r="U719" s="6">
        <f>IF($A719="placement",T719,SUMIF($C$10:$C$6209,$C719,$T$10:$T$6209))</f>
        <v>4.2580620499999995</v>
      </c>
      <c r="V719" s="34">
        <f t="shared" si="35"/>
        <v>0.25320377945205474</v>
      </c>
      <c r="W719" s="24"/>
      <c r="X719" s="2" t="str">
        <f>IFERROR(MIN(VLOOKUP($W719,margin_ranges!$A$5:$D$10,4,FALSE),$Q719*100)/100,"")</f>
        <v/>
      </c>
      <c r="Y719" s="6">
        <f t="shared" si="33"/>
        <v>4.2580620499999995</v>
      </c>
      <c r="Z719" s="6">
        <f>IF($A719="placement",Y719,SUMIF($C$10:$C$6209,$C719,$Y$10:$Y$6209))</f>
        <v>4.2580620499999995</v>
      </c>
      <c r="AA719" s="29">
        <f t="shared" si="34"/>
        <v>0.25320377945205474</v>
      </c>
    </row>
    <row r="720" spans="1:27" hidden="1" x14ac:dyDescent="0.3">
      <c r="A720" s="8" t="s">
        <v>17</v>
      </c>
      <c r="B720" s="8" t="s">
        <v>4161</v>
      </c>
      <c r="C720" s="8" t="s">
        <v>4162</v>
      </c>
      <c r="D720" s="8" t="s">
        <v>4183</v>
      </c>
      <c r="E720" s="8" t="s">
        <v>4184</v>
      </c>
      <c r="F720" s="29">
        <v>0.18839073634204201</v>
      </c>
      <c r="G720" s="29">
        <v>0</v>
      </c>
      <c r="H720" s="30">
        <v>19.304200000000002</v>
      </c>
      <c r="I720" s="30">
        <v>1.2424999999999999</v>
      </c>
      <c r="J720" s="14">
        <v>51</v>
      </c>
      <c r="K720" s="14">
        <v>10</v>
      </c>
      <c r="L720" s="12">
        <v>6.4399999999999999E-2</v>
      </c>
      <c r="M720" s="7">
        <v>1.35533199</v>
      </c>
      <c r="N720" s="31">
        <v>1.1000000000000001</v>
      </c>
      <c r="O720" s="14">
        <f>IFERROR(VLOOKUP($C720,'site totals'!$J$2:$K$607,2,FALSE),1)</f>
        <v>26730.570800000001</v>
      </c>
      <c r="P720" s="32" t="s">
        <v>22</v>
      </c>
      <c r="Q720" s="12">
        <v>0.1883907363</v>
      </c>
      <c r="R720" s="29">
        <v>0.23</v>
      </c>
      <c r="S720" s="2">
        <f>IF($A720="site","",MIN(VLOOKUP($P720,margin_ranges!$A$5:$D$10,4,FALSE)/100,$Q720))</f>
        <v>0.1883907363</v>
      </c>
      <c r="T720" s="6">
        <f>IF(A720="placement",$J720*MIN($Q720,$S720),"")</f>
        <v>9.6079275512999995</v>
      </c>
      <c r="U720" s="6">
        <f>IF($A720="placement",T720,SUMIF($C$10:$C$6209,$C720,$T$10:$T$6209))</f>
        <v>9.6079275512999995</v>
      </c>
      <c r="V720" s="34">
        <f t="shared" si="35"/>
        <v>5.4038004805194717E-2</v>
      </c>
      <c r="W720" s="24"/>
      <c r="X720" s="2" t="str">
        <f>IFERROR(MIN(VLOOKUP($W720,margin_ranges!$A$5:$D$10,4,FALSE),$Q720*100)/100,"")</f>
        <v/>
      </c>
      <c r="Y720" s="6">
        <f t="shared" si="33"/>
        <v>9.6079275512999995</v>
      </c>
      <c r="Z720" s="6">
        <f>IF($A720="placement",Y720,SUMIF($C$10:$C$6209,$C720,$Y$10:$Y$6209))</f>
        <v>9.6079275512999995</v>
      </c>
      <c r="AA720" s="29">
        <f t="shared" si="34"/>
        <v>5.4038004805194717E-2</v>
      </c>
    </row>
    <row r="721" spans="1:27" hidden="1" x14ac:dyDescent="0.3">
      <c r="A721" s="8" t="s">
        <v>17</v>
      </c>
      <c r="B721" s="8" t="s">
        <v>4161</v>
      </c>
      <c r="C721" s="8" t="s">
        <v>4162</v>
      </c>
      <c r="D721" s="8" t="s">
        <v>4422</v>
      </c>
      <c r="E721" s="8" t="s">
        <v>4423</v>
      </c>
      <c r="F721" s="29">
        <v>0.19664547431821899</v>
      </c>
      <c r="G721" s="29">
        <v>0</v>
      </c>
      <c r="H721" s="30">
        <v>6.0648999999999997</v>
      </c>
      <c r="I721" s="30">
        <v>0.65329999999999999</v>
      </c>
      <c r="J721" s="14">
        <v>51</v>
      </c>
      <c r="K721" s="14">
        <v>10</v>
      </c>
      <c r="L721" s="12">
        <v>0.1077</v>
      </c>
      <c r="M721" s="7">
        <v>2.61403892</v>
      </c>
      <c r="N721" s="31">
        <v>2.1</v>
      </c>
      <c r="O721" s="14">
        <f>IFERROR(VLOOKUP($C721,'site totals'!$J$2:$K$607,2,FALSE),1)</f>
        <v>26730.570800000001</v>
      </c>
      <c r="P721" s="32" t="s">
        <v>22</v>
      </c>
      <c r="Q721" s="12">
        <v>0.19664547430000001</v>
      </c>
      <c r="R721" s="29">
        <v>0.24</v>
      </c>
      <c r="S721" s="2">
        <f>IF($A721="site","",MIN(VLOOKUP($P721,margin_ranges!$A$5:$D$10,4,FALSE)/100,$Q721))</f>
        <v>0.19664547430000001</v>
      </c>
      <c r="T721" s="6">
        <f>IF(A721="placement",$J721*MIN($Q721,$S721),"")</f>
        <v>10.0289191893</v>
      </c>
      <c r="U721" s="6">
        <f>IF($A721="placement",T721,SUMIF($C$10:$C$6209,$C721,$T$10:$T$6209))</f>
        <v>10.0289191893</v>
      </c>
      <c r="V721" s="34">
        <f t="shared" si="35"/>
        <v>5.7045428552631616E-2</v>
      </c>
      <c r="W721" s="24"/>
      <c r="X721" s="2" t="str">
        <f>IFERROR(MIN(VLOOKUP($W721,margin_ranges!$A$5:$D$10,4,FALSE),$Q721*100)/100,"")</f>
        <v/>
      </c>
      <c r="Y721" s="6">
        <f t="shared" si="33"/>
        <v>10.0289191893</v>
      </c>
      <c r="Z721" s="6">
        <f>IF($A721="placement",Y721,SUMIF($C$10:$C$6209,$C721,$Y$10:$Y$6209))</f>
        <v>10.0289191893</v>
      </c>
      <c r="AA721" s="29">
        <f t="shared" si="34"/>
        <v>5.7045428552631616E-2</v>
      </c>
    </row>
    <row r="722" spans="1:27" hidden="1" x14ac:dyDescent="0.3">
      <c r="A722" s="8" t="s">
        <v>17</v>
      </c>
      <c r="B722" s="8" t="s">
        <v>4161</v>
      </c>
      <c r="C722" s="8" t="s">
        <v>4162</v>
      </c>
      <c r="D722" s="8" t="s">
        <v>4282</v>
      </c>
      <c r="E722" s="8" t="s">
        <v>4283</v>
      </c>
      <c r="F722" s="29">
        <v>0.28213019626482799</v>
      </c>
      <c r="G722" s="29">
        <v>0</v>
      </c>
      <c r="H722" s="30">
        <v>4.0879000000000003</v>
      </c>
      <c r="I722" s="30">
        <v>1.5229999999999999</v>
      </c>
      <c r="J722" s="14">
        <v>54</v>
      </c>
      <c r="K722" s="14">
        <v>14</v>
      </c>
      <c r="L722" s="12">
        <v>0.37259999999999999</v>
      </c>
      <c r="M722" s="7">
        <v>1.1840587199999999</v>
      </c>
      <c r="N722" s="31">
        <v>0.85</v>
      </c>
      <c r="O722" s="14">
        <f>IFERROR(VLOOKUP($C722,'site totals'!$J$2:$K$607,2,FALSE),1)</f>
        <v>26730.570800000001</v>
      </c>
      <c r="P722" s="32" t="s">
        <v>22</v>
      </c>
      <c r="Q722" s="12">
        <v>0.28213019630000002</v>
      </c>
      <c r="R722" s="29">
        <v>0.28999999999999998</v>
      </c>
      <c r="S722" s="2">
        <f>IF($A722="site","",MIN(VLOOKUP($P722,margin_ranges!$A$5:$D$10,4,FALSE)/100,$Q722))</f>
        <v>0.28213019630000002</v>
      </c>
      <c r="T722" s="6">
        <f>IF(A722="placement",$J722*MIN($Q722,$S722),"")</f>
        <v>15.235030600200002</v>
      </c>
      <c r="U722" s="6">
        <f>IF($A722="placement",T722,SUMIF($C$10:$C$6209,$C722,$T$10:$T$6209))</f>
        <v>15.235030600200002</v>
      </c>
      <c r="V722" s="34">
        <f t="shared" si="35"/>
        <v>1.108423056338026E-2</v>
      </c>
      <c r="W722" s="24"/>
      <c r="X722" s="2" t="str">
        <f>IFERROR(MIN(VLOOKUP($W722,margin_ranges!$A$5:$D$10,4,FALSE),$Q722*100)/100,"")</f>
        <v/>
      </c>
      <c r="Y722" s="6">
        <f t="shared" si="33"/>
        <v>15.235030600200002</v>
      </c>
      <c r="Z722" s="6">
        <f>IF($A722="placement",Y722,SUMIF($C$10:$C$6209,$C722,$Y$10:$Y$6209))</f>
        <v>15.235030600200002</v>
      </c>
      <c r="AA722" s="29">
        <f t="shared" si="34"/>
        <v>1.108423056338026E-2</v>
      </c>
    </row>
    <row r="723" spans="1:27" hidden="1" x14ac:dyDescent="0.3">
      <c r="A723" s="8" t="s">
        <v>17</v>
      </c>
      <c r="B723" s="8" t="s">
        <v>4161</v>
      </c>
      <c r="C723" s="8" t="s">
        <v>4162</v>
      </c>
      <c r="D723" s="8" t="s">
        <v>4276</v>
      </c>
      <c r="E723" s="8" t="s">
        <v>4277</v>
      </c>
      <c r="F723" s="29">
        <v>0.25368777543183402</v>
      </c>
      <c r="G723" s="29">
        <v>0</v>
      </c>
      <c r="H723" s="30">
        <v>25.903500000000001</v>
      </c>
      <c r="I723" s="30">
        <v>0.79200000000000004</v>
      </c>
      <c r="J723" s="14">
        <v>60</v>
      </c>
      <c r="K723" s="14">
        <v>15</v>
      </c>
      <c r="L723" s="12">
        <v>3.0599999999999999E-2</v>
      </c>
      <c r="M723" s="7">
        <v>2.5458513699999998</v>
      </c>
      <c r="N723" s="31">
        <v>1.9</v>
      </c>
      <c r="O723" s="14">
        <f>IFERROR(VLOOKUP($C723,'site totals'!$J$2:$K$607,2,FALSE),1)</f>
        <v>26730.570800000001</v>
      </c>
      <c r="P723" s="32" t="s">
        <v>22</v>
      </c>
      <c r="Q723" s="12">
        <v>0.25368777539999998</v>
      </c>
      <c r="R723" s="29">
        <v>0.28999999999999998</v>
      </c>
      <c r="S723" s="2">
        <f>IF($A723="site","",MIN(VLOOKUP($P723,margin_ranges!$A$5:$D$10,4,FALSE)/100,$Q723))</f>
        <v>0.25368777539999998</v>
      </c>
      <c r="T723" s="6">
        <f>IF(A723="placement",$J723*MIN($Q723,$S723),"")</f>
        <v>15.221266523999999</v>
      </c>
      <c r="U723" s="6">
        <f>IF($A723="placement",T723,SUMIF($C$10:$C$6209,$C723,$T$10:$T$6209))</f>
        <v>15.221266523999999</v>
      </c>
      <c r="V723" s="34">
        <f t="shared" si="35"/>
        <v>5.1143978309859284E-2</v>
      </c>
      <c r="W723" s="24"/>
      <c r="X723" s="2" t="str">
        <f>IFERROR(MIN(VLOOKUP($W723,margin_ranges!$A$5:$D$10,4,FALSE),$Q723*100)/100,"")</f>
        <v/>
      </c>
      <c r="Y723" s="6">
        <f t="shared" si="33"/>
        <v>15.221266523999999</v>
      </c>
      <c r="Z723" s="6">
        <f>IF($A723="placement",Y723,SUMIF($C$10:$C$6209,$C723,$Y$10:$Y$6209))</f>
        <v>15.221266523999999</v>
      </c>
      <c r="AA723" s="29">
        <f t="shared" si="34"/>
        <v>5.1143978309859284E-2</v>
      </c>
    </row>
    <row r="724" spans="1:27" hidden="1" x14ac:dyDescent="0.3">
      <c r="A724" s="8" t="s">
        <v>17</v>
      </c>
      <c r="B724" s="8" t="s">
        <v>4161</v>
      </c>
      <c r="C724" s="8" t="s">
        <v>4162</v>
      </c>
      <c r="D724" s="8" t="s">
        <v>4507</v>
      </c>
      <c r="E724" s="8" t="s">
        <v>4508</v>
      </c>
      <c r="F724" s="29">
        <v>0.21065305524349101</v>
      </c>
      <c r="G724" s="29">
        <v>0</v>
      </c>
      <c r="H724" s="30">
        <v>5.1351000000000004</v>
      </c>
      <c r="I724" s="30">
        <v>0.88790000000000002</v>
      </c>
      <c r="J724" s="14">
        <v>66</v>
      </c>
      <c r="K724" s="14">
        <v>14</v>
      </c>
      <c r="L724" s="12">
        <v>0.1729</v>
      </c>
      <c r="M724" s="7">
        <v>2.47039659</v>
      </c>
      <c r="N724" s="31">
        <v>1.95</v>
      </c>
      <c r="O724" s="14">
        <f>IFERROR(VLOOKUP($C724,'site totals'!$J$2:$K$607,2,FALSE),1)</f>
        <v>26730.570800000001</v>
      </c>
      <c r="P724" s="32" t="s">
        <v>22</v>
      </c>
      <c r="Q724" s="12">
        <v>0.21065305519999999</v>
      </c>
      <c r="R724" s="29">
        <v>0.24</v>
      </c>
      <c r="S724" s="2">
        <f>IF($A724="site","",MIN(VLOOKUP($P724,margin_ranges!$A$5:$D$10,4,FALSE)/100,$Q724))</f>
        <v>0.21065305519999999</v>
      </c>
      <c r="T724" s="6">
        <f>IF(A724="placement",$J724*MIN($Q724,$S724),"")</f>
        <v>13.903101643199999</v>
      </c>
      <c r="U724" s="6">
        <f>IF($A724="placement",T724,SUMIF($C$10:$C$6209,$C724,$T$10:$T$6209))</f>
        <v>13.903101643199999</v>
      </c>
      <c r="V724" s="34">
        <f t="shared" si="35"/>
        <v>3.8614401052631475E-2</v>
      </c>
      <c r="W724" s="24"/>
      <c r="X724" s="2" t="str">
        <f>IFERROR(MIN(VLOOKUP($W724,margin_ranges!$A$5:$D$10,4,FALSE),$Q724*100)/100,"")</f>
        <v/>
      </c>
      <c r="Y724" s="6">
        <f t="shared" si="33"/>
        <v>13.903101643199999</v>
      </c>
      <c r="Z724" s="6">
        <f>IF($A724="placement",Y724,SUMIF($C$10:$C$6209,$C724,$Y$10:$Y$6209))</f>
        <v>13.903101643199999</v>
      </c>
      <c r="AA724" s="29">
        <f t="shared" si="34"/>
        <v>3.8614401052631475E-2</v>
      </c>
    </row>
    <row r="725" spans="1:27" hidden="1" x14ac:dyDescent="0.3">
      <c r="A725" s="8" t="s">
        <v>17</v>
      </c>
      <c r="B725" s="8" t="s">
        <v>4161</v>
      </c>
      <c r="C725" s="8" t="s">
        <v>4162</v>
      </c>
      <c r="D725" s="8" t="s">
        <v>4410</v>
      </c>
      <c r="E725" s="8" t="s">
        <v>4411</v>
      </c>
      <c r="F725" s="29">
        <v>0.16283822974304199</v>
      </c>
      <c r="G725" s="29">
        <v>0</v>
      </c>
      <c r="H725" s="30">
        <v>12.1464</v>
      </c>
      <c r="I725" s="30">
        <v>1.8556999999999999</v>
      </c>
      <c r="J725" s="14">
        <v>70</v>
      </c>
      <c r="K725" s="14">
        <v>11</v>
      </c>
      <c r="L725" s="12">
        <v>0.15279999999999999</v>
      </c>
      <c r="M725" s="7">
        <v>1.25423788</v>
      </c>
      <c r="N725" s="31">
        <v>1.05</v>
      </c>
      <c r="O725" s="14">
        <f>IFERROR(VLOOKUP($C725,'site totals'!$J$2:$K$607,2,FALSE),1)</f>
        <v>26730.570800000001</v>
      </c>
      <c r="P725" s="32" t="s">
        <v>22</v>
      </c>
      <c r="Q725" s="12">
        <v>0.1628382297</v>
      </c>
      <c r="R725" s="29">
        <v>0.21</v>
      </c>
      <c r="S725" s="2">
        <f>IF($A725="site","",MIN(VLOOKUP($P725,margin_ranges!$A$5:$D$10,4,FALSE)/100,$Q725))</f>
        <v>0.1628382297</v>
      </c>
      <c r="T725" s="6">
        <f>IF(A725="placement",$J725*MIN($Q725,$S725),"")</f>
        <v>11.398676078999999</v>
      </c>
      <c r="U725" s="6">
        <f>IF($A725="placement",T725,SUMIF($C$10:$C$6209,$C725,$T$10:$T$6209))</f>
        <v>11.398676078999999</v>
      </c>
      <c r="V725" s="34">
        <f t="shared" si="35"/>
        <v>5.9698443417721458E-2</v>
      </c>
      <c r="W725" s="24"/>
      <c r="X725" s="2" t="str">
        <f>IFERROR(MIN(VLOOKUP($W725,margin_ranges!$A$5:$D$10,4,FALSE),$Q725*100)/100,"")</f>
        <v/>
      </c>
      <c r="Y725" s="6">
        <f t="shared" si="33"/>
        <v>11.398676078999999</v>
      </c>
      <c r="Z725" s="6">
        <f>IF($A725="placement",Y725,SUMIF($C$10:$C$6209,$C725,$Y$10:$Y$6209))</f>
        <v>11.398676078999999</v>
      </c>
      <c r="AA725" s="29">
        <f t="shared" si="34"/>
        <v>5.9698443417721458E-2</v>
      </c>
    </row>
    <row r="726" spans="1:27" hidden="1" x14ac:dyDescent="0.3">
      <c r="A726" s="8" t="s">
        <v>17</v>
      </c>
      <c r="B726" s="8" t="s">
        <v>4161</v>
      </c>
      <c r="C726" s="8" t="s">
        <v>4162</v>
      </c>
      <c r="D726" s="8" t="s">
        <v>4308</v>
      </c>
      <c r="E726" s="8" t="s">
        <v>4309</v>
      </c>
      <c r="F726" s="29">
        <v>0.28624209184499499</v>
      </c>
      <c r="G726" s="29">
        <v>0</v>
      </c>
      <c r="H726" s="30">
        <v>22.4971</v>
      </c>
      <c r="I726" s="30">
        <v>1.3321000000000001</v>
      </c>
      <c r="J726" s="14">
        <v>73</v>
      </c>
      <c r="K726" s="14">
        <v>18</v>
      </c>
      <c r="L726" s="12">
        <v>5.9200000000000003E-2</v>
      </c>
      <c r="M726" s="7">
        <v>1.82134584</v>
      </c>
      <c r="N726" s="31">
        <v>1.3</v>
      </c>
      <c r="O726" s="14">
        <f>IFERROR(VLOOKUP($C726,'site totals'!$J$2:$K$607,2,FALSE),1)</f>
        <v>26730.570800000001</v>
      </c>
      <c r="P726" s="32" t="s">
        <v>22</v>
      </c>
      <c r="Q726" s="12">
        <v>0.28624209179999999</v>
      </c>
      <c r="R726" s="29">
        <v>0.28999999999999998</v>
      </c>
      <c r="S726" s="2">
        <f>IF($A726="site","",MIN(VLOOKUP($P726,margin_ranges!$A$5:$D$10,4,FALSE)/100,$Q726))</f>
        <v>0.28624209179999999</v>
      </c>
      <c r="T726" s="6">
        <f>IF(A726="placement",$J726*MIN($Q726,$S726),"")</f>
        <v>20.895672701399999</v>
      </c>
      <c r="U726" s="6">
        <f>IF($A726="placement",T726,SUMIF($C$10:$C$6209,$C726,$T$10:$T$6209))</f>
        <v>20.895672701399999</v>
      </c>
      <c r="V726" s="34">
        <f t="shared" si="35"/>
        <v>5.2928284507041123E-3</v>
      </c>
      <c r="W726" s="24"/>
      <c r="X726" s="2" t="str">
        <f>IFERROR(MIN(VLOOKUP($W726,margin_ranges!$A$5:$D$10,4,FALSE),$Q726*100)/100,"")</f>
        <v/>
      </c>
      <c r="Y726" s="6">
        <f t="shared" si="33"/>
        <v>20.895672701399999</v>
      </c>
      <c r="Z726" s="6">
        <f>IF($A726="placement",Y726,SUMIF($C$10:$C$6209,$C726,$Y$10:$Y$6209))</f>
        <v>20.895672701399999</v>
      </c>
      <c r="AA726" s="29">
        <f t="shared" si="34"/>
        <v>5.2928284507041123E-3</v>
      </c>
    </row>
    <row r="727" spans="1:27" hidden="1" x14ac:dyDescent="0.3">
      <c r="A727" s="8" t="s">
        <v>17</v>
      </c>
      <c r="B727" s="8" t="s">
        <v>4161</v>
      </c>
      <c r="C727" s="8" t="s">
        <v>4162</v>
      </c>
      <c r="D727" s="8" t="s">
        <v>4163</v>
      </c>
      <c r="E727" s="8" t="s">
        <v>4164</v>
      </c>
      <c r="F727" s="29">
        <v>0.269430765522228</v>
      </c>
      <c r="G727" s="29">
        <v>0</v>
      </c>
      <c r="H727" s="30">
        <v>30.606300000000001</v>
      </c>
      <c r="I727" s="30">
        <v>0.90920000000000001</v>
      </c>
      <c r="J727" s="14">
        <v>75</v>
      </c>
      <c r="K727" s="14">
        <v>19</v>
      </c>
      <c r="L727" s="12">
        <v>2.9700000000000001E-2</v>
      </c>
      <c r="M727" s="7">
        <v>2.7375913299999999</v>
      </c>
      <c r="N727" s="31">
        <v>2</v>
      </c>
      <c r="O727" s="14">
        <f>IFERROR(VLOOKUP($C727,'site totals'!$J$2:$K$607,2,FALSE),1)</f>
        <v>26730.570800000001</v>
      </c>
      <c r="P727" s="32" t="s">
        <v>22</v>
      </c>
      <c r="Q727" s="12">
        <v>0.2694307655</v>
      </c>
      <c r="R727" s="29">
        <v>0.28999999999999998</v>
      </c>
      <c r="S727" s="2">
        <f>IF($A727="site","",MIN(VLOOKUP($P727,margin_ranges!$A$5:$D$10,4,FALSE)/100,$Q727))</f>
        <v>0.2694307655</v>
      </c>
      <c r="T727" s="6">
        <f>IF(A727="placement",$J727*MIN($Q727,$S727),"")</f>
        <v>20.207307412500001</v>
      </c>
      <c r="U727" s="6">
        <f>IF($A727="placement",T727,SUMIF($C$10:$C$6209,$C727,$T$10:$T$6209))</f>
        <v>20.207307412500001</v>
      </c>
      <c r="V727" s="34">
        <f t="shared" si="35"/>
        <v>2.8970752816901424E-2</v>
      </c>
      <c r="W727" s="24"/>
      <c r="X727" s="2" t="str">
        <f>IFERROR(MIN(VLOOKUP($W727,margin_ranges!$A$5:$D$10,4,FALSE),$Q727*100)/100,"")</f>
        <v/>
      </c>
      <c r="Y727" s="6">
        <f t="shared" si="33"/>
        <v>20.207307412500001</v>
      </c>
      <c r="Z727" s="6">
        <f>IF($A727="placement",Y727,SUMIF($C$10:$C$6209,$C727,$Y$10:$Y$6209))</f>
        <v>20.207307412500001</v>
      </c>
      <c r="AA727" s="29">
        <f t="shared" si="34"/>
        <v>2.8970752816901424E-2</v>
      </c>
    </row>
    <row r="728" spans="1:27" hidden="1" x14ac:dyDescent="0.3">
      <c r="A728" s="8" t="s">
        <v>17</v>
      </c>
      <c r="B728" s="8" t="s">
        <v>4161</v>
      </c>
      <c r="C728" s="8" t="s">
        <v>4162</v>
      </c>
      <c r="D728" s="8" t="s">
        <v>4336</v>
      </c>
      <c r="E728" s="8" t="s">
        <v>4337</v>
      </c>
      <c r="F728" s="29">
        <v>0.17033621186573</v>
      </c>
      <c r="G728" s="29">
        <v>0</v>
      </c>
      <c r="H728" s="30">
        <v>18.419499999999999</v>
      </c>
      <c r="I728" s="30">
        <v>1.3751</v>
      </c>
      <c r="J728" s="14">
        <v>80</v>
      </c>
      <c r="K728" s="14">
        <v>12</v>
      </c>
      <c r="L728" s="12">
        <v>7.4700000000000003E-2</v>
      </c>
      <c r="M728" s="7">
        <v>1.9284920299999999</v>
      </c>
      <c r="N728" s="31">
        <v>1.6</v>
      </c>
      <c r="O728" s="14">
        <f>IFERROR(VLOOKUP($C728,'site totals'!$J$2:$K$607,2,FALSE),1)</f>
        <v>26730.570800000001</v>
      </c>
      <c r="P728" s="32" t="s">
        <v>22</v>
      </c>
      <c r="Q728" s="12">
        <v>0.17033621190000001</v>
      </c>
      <c r="R728" s="29">
        <v>0.23</v>
      </c>
      <c r="S728" s="2">
        <f>IF($A728="site","",MIN(VLOOKUP($P728,margin_ranges!$A$5:$D$10,4,FALSE)/100,$Q728))</f>
        <v>0.17033621190000001</v>
      </c>
      <c r="T728" s="6">
        <f>IF(A728="placement",$J728*MIN($Q728,$S728),"")</f>
        <v>13.626896952000001</v>
      </c>
      <c r="U728" s="6">
        <f>IF($A728="placement",T728,SUMIF($C$10:$C$6209,$C728,$T$10:$T$6209))</f>
        <v>13.626896952000001</v>
      </c>
      <c r="V728" s="34">
        <f t="shared" si="35"/>
        <v>7.7485439090909214E-2</v>
      </c>
      <c r="W728" s="24"/>
      <c r="X728" s="2" t="str">
        <f>IFERROR(MIN(VLOOKUP($W728,margin_ranges!$A$5:$D$10,4,FALSE),$Q728*100)/100,"")</f>
        <v/>
      </c>
      <c r="Y728" s="6">
        <f t="shared" si="33"/>
        <v>13.626896952000001</v>
      </c>
      <c r="Z728" s="6">
        <f>IF($A728="placement",Y728,SUMIF($C$10:$C$6209,$C728,$Y$10:$Y$6209))</f>
        <v>13.626896952000001</v>
      </c>
      <c r="AA728" s="29">
        <f t="shared" si="34"/>
        <v>7.7485439090909214E-2</v>
      </c>
    </row>
    <row r="729" spans="1:27" hidden="1" x14ac:dyDescent="0.3">
      <c r="A729" s="8" t="s">
        <v>17</v>
      </c>
      <c r="B729" s="8" t="s">
        <v>4161</v>
      </c>
      <c r="C729" s="8" t="s">
        <v>4162</v>
      </c>
      <c r="D729" s="8" t="s">
        <v>4193</v>
      </c>
      <c r="E729" s="8" t="s">
        <v>4194</v>
      </c>
      <c r="F729" s="29">
        <v>0.27327735600476499</v>
      </c>
      <c r="G729" s="29">
        <v>0</v>
      </c>
      <c r="H729" s="30">
        <v>23.892399999999999</v>
      </c>
      <c r="I729" s="30">
        <v>1.7945</v>
      </c>
      <c r="J729" s="14">
        <v>81</v>
      </c>
      <c r="K729" s="14">
        <v>21</v>
      </c>
      <c r="L729" s="12">
        <v>7.51E-2</v>
      </c>
      <c r="M729" s="7">
        <v>1.51364487</v>
      </c>
      <c r="N729" s="31">
        <v>1.1000000000000001</v>
      </c>
      <c r="O729" s="14">
        <f>IFERROR(VLOOKUP($C729,'site totals'!$J$2:$K$607,2,FALSE),1)</f>
        <v>26730.570800000001</v>
      </c>
      <c r="P729" s="32" t="s">
        <v>22</v>
      </c>
      <c r="Q729" s="12">
        <v>0.27327735600000003</v>
      </c>
      <c r="R729" s="29">
        <v>0.28999999999999998</v>
      </c>
      <c r="S729" s="2">
        <f>IF($A729="site","",MIN(VLOOKUP($P729,margin_ranges!$A$5:$D$10,4,FALSE)/100,$Q729))</f>
        <v>0.27327735600000003</v>
      </c>
      <c r="T729" s="6">
        <f>IF(A729="placement",$J729*MIN($Q729,$S729),"")</f>
        <v>22.135465836000002</v>
      </c>
      <c r="U729" s="6">
        <f>IF($A729="placement",T729,SUMIF($C$10:$C$6209,$C729,$T$10:$T$6209))</f>
        <v>22.135465836000002</v>
      </c>
      <c r="V729" s="34">
        <f t="shared" si="35"/>
        <v>2.3553019718309809E-2</v>
      </c>
      <c r="W729" s="24"/>
      <c r="X729" s="2" t="str">
        <f>IFERROR(MIN(VLOOKUP($W729,margin_ranges!$A$5:$D$10,4,FALSE),$Q729*100)/100,"")</f>
        <v/>
      </c>
      <c r="Y729" s="6">
        <f t="shared" si="33"/>
        <v>22.135465836000002</v>
      </c>
      <c r="Z729" s="6">
        <f>IF($A729="placement",Y729,SUMIF($C$10:$C$6209,$C729,$Y$10:$Y$6209))</f>
        <v>22.135465836000002</v>
      </c>
      <c r="AA729" s="29">
        <f t="shared" si="34"/>
        <v>2.3553019718309809E-2</v>
      </c>
    </row>
    <row r="730" spans="1:27" hidden="1" x14ac:dyDescent="0.3">
      <c r="A730" s="8" t="s">
        <v>17</v>
      </c>
      <c r="B730" s="8" t="s">
        <v>4161</v>
      </c>
      <c r="C730" s="8" t="s">
        <v>4162</v>
      </c>
      <c r="D730" s="8" t="s">
        <v>4298</v>
      </c>
      <c r="E730" s="8" t="s">
        <v>4299</v>
      </c>
      <c r="F730" s="29">
        <v>0.230966669170342</v>
      </c>
      <c r="G730" s="29">
        <v>0</v>
      </c>
      <c r="H730" s="30">
        <v>5.7957999999999998</v>
      </c>
      <c r="I730" s="30">
        <v>1.9280999999999999</v>
      </c>
      <c r="J730" s="14">
        <v>83</v>
      </c>
      <c r="K730" s="14">
        <v>19</v>
      </c>
      <c r="L730" s="12">
        <v>0.3327</v>
      </c>
      <c r="M730" s="7">
        <v>1.43036713</v>
      </c>
      <c r="N730" s="31">
        <v>1.1000000000000001</v>
      </c>
      <c r="O730" s="14">
        <f>IFERROR(VLOOKUP($C730,'site totals'!$J$2:$K$607,2,FALSE),1)</f>
        <v>26730.570800000001</v>
      </c>
      <c r="P730" s="32" t="s">
        <v>22</v>
      </c>
      <c r="Q730" s="12">
        <v>0.2309666692</v>
      </c>
      <c r="R730" s="29">
        <v>0.27</v>
      </c>
      <c r="S730" s="2">
        <f>IF($A730="site","",MIN(VLOOKUP($P730,margin_ranges!$A$5:$D$10,4,FALSE)/100,$Q730))</f>
        <v>0.2309666692</v>
      </c>
      <c r="T730" s="6">
        <f>IF(A730="placement",$J730*MIN($Q730,$S730),"")</f>
        <v>19.170233543599998</v>
      </c>
      <c r="U730" s="6">
        <f>IF($A730="placement",T730,SUMIF($C$10:$C$6209,$C730,$T$10:$T$6209))</f>
        <v>19.170233543599998</v>
      </c>
      <c r="V730" s="34">
        <f t="shared" si="35"/>
        <v>5.3470316164383691E-2</v>
      </c>
      <c r="W730" s="24"/>
      <c r="X730" s="2" t="str">
        <f>IFERROR(MIN(VLOOKUP($W730,margin_ranges!$A$5:$D$10,4,FALSE),$Q730*100)/100,"")</f>
        <v/>
      </c>
      <c r="Y730" s="6">
        <f t="shared" si="33"/>
        <v>19.170233543599998</v>
      </c>
      <c r="Z730" s="6">
        <f>IF($A730="placement",Y730,SUMIF($C$10:$C$6209,$C730,$Y$10:$Y$6209))</f>
        <v>19.170233543599998</v>
      </c>
      <c r="AA730" s="29">
        <f t="shared" si="34"/>
        <v>5.3470316164383691E-2</v>
      </c>
    </row>
    <row r="731" spans="1:27" hidden="1" x14ac:dyDescent="0.3">
      <c r="A731" s="8" t="s">
        <v>17</v>
      </c>
      <c r="B731" s="8" t="s">
        <v>4161</v>
      </c>
      <c r="C731" s="8" t="s">
        <v>4162</v>
      </c>
      <c r="D731" s="8" t="s">
        <v>4505</v>
      </c>
      <c r="E731" s="8" t="s">
        <v>4506</v>
      </c>
      <c r="F731" s="29">
        <v>0.21773784439982299</v>
      </c>
      <c r="G731" s="29">
        <v>0</v>
      </c>
      <c r="H731" s="30">
        <v>23.414400000000001</v>
      </c>
      <c r="I731" s="30">
        <v>1.9734</v>
      </c>
      <c r="J731" s="14">
        <v>91</v>
      </c>
      <c r="K731" s="14">
        <v>20</v>
      </c>
      <c r="L731" s="12">
        <v>8.43E-2</v>
      </c>
      <c r="M731" s="7">
        <v>1.5340126000000001</v>
      </c>
      <c r="N731" s="31">
        <v>1.2</v>
      </c>
      <c r="O731" s="14">
        <f>IFERROR(VLOOKUP($C731,'site totals'!$J$2:$K$607,2,FALSE),1)</f>
        <v>26730.570800000001</v>
      </c>
      <c r="P731" s="32" t="s">
        <v>22</v>
      </c>
      <c r="Q731" s="12">
        <v>0.21773784439999999</v>
      </c>
      <c r="R731" s="29">
        <v>0.27</v>
      </c>
      <c r="S731" s="2">
        <f>IF($A731="site","",MIN(VLOOKUP($P731,margin_ranges!$A$5:$D$10,4,FALSE)/100,$Q731))</f>
        <v>0.21773784439999999</v>
      </c>
      <c r="T731" s="6">
        <f>IF(A731="placement",$J731*MIN($Q731,$S731),"")</f>
        <v>19.8141438404</v>
      </c>
      <c r="U731" s="6">
        <f>IF($A731="placement",T731,SUMIF($C$10:$C$6209,$C731,$T$10:$T$6209))</f>
        <v>19.8141438404</v>
      </c>
      <c r="V731" s="34">
        <f t="shared" si="35"/>
        <v>7.1591993972603074E-2</v>
      </c>
      <c r="W731" s="24"/>
      <c r="X731" s="2" t="str">
        <f>IFERROR(MIN(VLOOKUP($W731,margin_ranges!$A$5:$D$10,4,FALSE),$Q731*100)/100,"")</f>
        <v/>
      </c>
      <c r="Y731" s="6">
        <f t="shared" si="33"/>
        <v>19.8141438404</v>
      </c>
      <c r="Z731" s="6">
        <f>IF($A731="placement",Y731,SUMIF($C$10:$C$6209,$C731,$Y$10:$Y$6209))</f>
        <v>19.8141438404</v>
      </c>
      <c r="AA731" s="29">
        <f t="shared" si="34"/>
        <v>7.1591993972603074E-2</v>
      </c>
    </row>
    <row r="732" spans="1:27" hidden="1" x14ac:dyDescent="0.3">
      <c r="A732" s="8" t="s">
        <v>17</v>
      </c>
      <c r="B732" s="8" t="s">
        <v>4161</v>
      </c>
      <c r="C732" s="8" t="s">
        <v>4162</v>
      </c>
      <c r="D732" s="8" t="s">
        <v>4235</v>
      </c>
      <c r="E732" s="8" t="s">
        <v>4236</v>
      </c>
      <c r="F732" s="29">
        <v>0.27956970000715903</v>
      </c>
      <c r="G732" s="29">
        <v>0</v>
      </c>
      <c r="H732" s="30">
        <v>26.702300000000001</v>
      </c>
      <c r="I732" s="30">
        <v>2.0909</v>
      </c>
      <c r="J732" s="14">
        <v>96</v>
      </c>
      <c r="K732" s="14">
        <v>25</v>
      </c>
      <c r="L732" s="12">
        <v>7.8299999999999995E-2</v>
      </c>
      <c r="M732" s="7">
        <v>1.5268652599999999</v>
      </c>
      <c r="N732" s="31">
        <v>1.1000000000000001</v>
      </c>
      <c r="O732" s="14">
        <f>IFERROR(VLOOKUP($C732,'site totals'!$J$2:$K$607,2,FALSE),1)</f>
        <v>26730.570800000001</v>
      </c>
      <c r="P732" s="32" t="s">
        <v>22</v>
      </c>
      <c r="Q732" s="12">
        <v>0.27956969999999998</v>
      </c>
      <c r="R732" s="29">
        <v>0.28999999999999998</v>
      </c>
      <c r="S732" s="2">
        <f>IF($A732="site","",MIN(VLOOKUP($P732,margin_ranges!$A$5:$D$10,4,FALSE)/100,$Q732))</f>
        <v>0.27956969999999998</v>
      </c>
      <c r="T732" s="6">
        <f>IF(A732="placement",$J732*MIN($Q732,$S732),"")</f>
        <v>26.8386912</v>
      </c>
      <c r="U732" s="6">
        <f>IF($A732="placement",T732,SUMIF($C$10:$C$6209,$C732,$T$10:$T$6209))</f>
        <v>26.8386912</v>
      </c>
      <c r="V732" s="34">
        <f t="shared" si="35"/>
        <v>1.4690563380281851E-2</v>
      </c>
      <c r="W732" s="24"/>
      <c r="X732" s="2" t="str">
        <f>IFERROR(MIN(VLOOKUP($W732,margin_ranges!$A$5:$D$10,4,FALSE),$Q732*100)/100,"")</f>
        <v/>
      </c>
      <c r="Y732" s="6">
        <f t="shared" si="33"/>
        <v>26.8386912</v>
      </c>
      <c r="Z732" s="6">
        <f>IF($A732="placement",Y732,SUMIF($C$10:$C$6209,$C732,$Y$10:$Y$6209))</f>
        <v>26.8386912</v>
      </c>
      <c r="AA732" s="29">
        <f t="shared" si="34"/>
        <v>1.4690563380281851E-2</v>
      </c>
    </row>
    <row r="733" spans="1:27" hidden="1" x14ac:dyDescent="0.3">
      <c r="A733" s="8" t="s">
        <v>17</v>
      </c>
      <c r="B733" s="8" t="s">
        <v>4161</v>
      </c>
      <c r="C733" s="8" t="s">
        <v>4162</v>
      </c>
      <c r="D733" s="8" t="s">
        <v>4493</v>
      </c>
      <c r="E733" s="8" t="s">
        <v>4494</v>
      </c>
      <c r="F733" s="29">
        <v>0.22141637983340001</v>
      </c>
      <c r="G733" s="29">
        <v>0</v>
      </c>
      <c r="H733" s="30">
        <v>29.838200000000001</v>
      </c>
      <c r="I733" s="30">
        <v>2.4519000000000002</v>
      </c>
      <c r="J733" s="14">
        <v>113</v>
      </c>
      <c r="K733" s="14">
        <v>25</v>
      </c>
      <c r="L733" s="12">
        <v>8.2199999999999995E-2</v>
      </c>
      <c r="M733" s="7">
        <v>1.54126027</v>
      </c>
      <c r="N733" s="31">
        <v>1.2</v>
      </c>
      <c r="O733" s="14">
        <f>IFERROR(VLOOKUP($C733,'site totals'!$J$2:$K$607,2,FALSE),1)</f>
        <v>26730.570800000001</v>
      </c>
      <c r="P733" s="32" t="s">
        <v>22</v>
      </c>
      <c r="Q733" s="12">
        <v>0.22141637980000001</v>
      </c>
      <c r="R733" s="29">
        <v>0.27</v>
      </c>
      <c r="S733" s="2">
        <f>IF($A733="site","",MIN(VLOOKUP($P733,margin_ranges!$A$5:$D$10,4,FALSE)/100,$Q733))</f>
        <v>0.22141637980000001</v>
      </c>
      <c r="T733" s="6">
        <f>IF(A733="placement",$J733*MIN($Q733,$S733),"")</f>
        <v>25.020050917400003</v>
      </c>
      <c r="U733" s="6">
        <f>IF($A733="placement",T733,SUMIF($C$10:$C$6209,$C733,$T$10:$T$6209))</f>
        <v>25.020050917400003</v>
      </c>
      <c r="V733" s="34">
        <f t="shared" si="35"/>
        <v>6.6552904383561762E-2</v>
      </c>
      <c r="W733" s="24"/>
      <c r="X733" s="2" t="str">
        <f>IFERROR(MIN(VLOOKUP($W733,margin_ranges!$A$5:$D$10,4,FALSE),$Q733*100)/100,"")</f>
        <v/>
      </c>
      <c r="Y733" s="6">
        <f t="shared" si="33"/>
        <v>25.020050917400003</v>
      </c>
      <c r="Z733" s="6">
        <f>IF($A733="placement",Y733,SUMIF($C$10:$C$6209,$C733,$Y$10:$Y$6209))</f>
        <v>25.020050917400003</v>
      </c>
      <c r="AA733" s="29">
        <f t="shared" si="34"/>
        <v>6.6552904383561762E-2</v>
      </c>
    </row>
    <row r="734" spans="1:27" hidden="1" x14ac:dyDescent="0.3">
      <c r="A734" s="8" t="s">
        <v>17</v>
      </c>
      <c r="B734" s="8" t="s">
        <v>4161</v>
      </c>
      <c r="C734" s="8" t="s">
        <v>4162</v>
      </c>
      <c r="D734" s="8" t="s">
        <v>4386</v>
      </c>
      <c r="E734" s="8" t="s">
        <v>4387</v>
      </c>
      <c r="F734" s="29">
        <v>0.21297102338711901</v>
      </c>
      <c r="G734" s="29">
        <v>1</v>
      </c>
      <c r="H734" s="30">
        <v>58.642699999999998</v>
      </c>
      <c r="I734" s="30">
        <v>1.2944</v>
      </c>
      <c r="J734" s="14">
        <v>113</v>
      </c>
      <c r="K734" s="14">
        <v>22</v>
      </c>
      <c r="L734" s="12">
        <v>2.2100000000000002E-2</v>
      </c>
      <c r="M734" s="7">
        <v>2.9223828699999999</v>
      </c>
      <c r="N734" s="31">
        <v>2.2999999999999998</v>
      </c>
      <c r="O734" s="14">
        <f>IFERROR(VLOOKUP($C734,'site totals'!$J$2:$K$607,2,FALSE),1)</f>
        <v>26730.570800000001</v>
      </c>
      <c r="P734" s="32" t="s">
        <v>22</v>
      </c>
      <c r="Q734" s="12">
        <v>0.21297102339999999</v>
      </c>
      <c r="R734" s="29">
        <v>0.23</v>
      </c>
      <c r="S734" s="2">
        <f>IF($A734="site","",MIN(VLOOKUP($P734,margin_ranges!$A$5:$D$10,4,FALSE)/100,$Q734))</f>
        <v>0.21297102339999999</v>
      </c>
      <c r="T734" s="6">
        <f>IF(A734="placement",$J734*MIN($Q734,$S734),"")</f>
        <v>24.065725644199997</v>
      </c>
      <c r="U734" s="6">
        <f>IF($A734="placement",T734,SUMIF($C$10:$C$6209,$C734,$T$10:$T$6209))</f>
        <v>24.065725644199997</v>
      </c>
      <c r="V734" s="34">
        <f t="shared" si="35"/>
        <v>2.2115554025973871E-2</v>
      </c>
      <c r="W734" s="24"/>
      <c r="X734" s="2" t="str">
        <f>IFERROR(MIN(VLOOKUP($W734,margin_ranges!$A$5:$D$10,4,FALSE),$Q734*100)/100,"")</f>
        <v/>
      </c>
      <c r="Y734" s="6">
        <f t="shared" si="33"/>
        <v>24.065725644199997</v>
      </c>
      <c r="Z734" s="6">
        <f>IF($A734="placement",Y734,SUMIF($C$10:$C$6209,$C734,$Y$10:$Y$6209))</f>
        <v>24.065725644199997</v>
      </c>
      <c r="AA734" s="29">
        <f t="shared" si="34"/>
        <v>2.2115554025973871E-2</v>
      </c>
    </row>
    <row r="735" spans="1:27" hidden="1" x14ac:dyDescent="0.3">
      <c r="A735" s="8" t="s">
        <v>17</v>
      </c>
      <c r="B735" s="8" t="s">
        <v>4161</v>
      </c>
      <c r="C735" s="8" t="s">
        <v>4162</v>
      </c>
      <c r="D735" s="8" t="s">
        <v>4267</v>
      </c>
      <c r="E735" s="8" t="s">
        <v>60</v>
      </c>
      <c r="F735" s="29">
        <v>0.20840785605876799</v>
      </c>
      <c r="G735" s="29">
        <v>0</v>
      </c>
      <c r="H735" s="30">
        <v>7.4481000000000002</v>
      </c>
      <c r="I735" s="30">
        <v>1.7685</v>
      </c>
      <c r="J735" s="14">
        <v>114</v>
      </c>
      <c r="K735" s="14">
        <v>24</v>
      </c>
      <c r="L735" s="12">
        <v>0.2374</v>
      </c>
      <c r="M735" s="7">
        <v>2.14757058</v>
      </c>
      <c r="N735" s="31">
        <v>1.7</v>
      </c>
      <c r="O735" s="14">
        <f>IFERROR(VLOOKUP($C735,'site totals'!$J$2:$K$607,2,FALSE),1)</f>
        <v>26730.570800000001</v>
      </c>
      <c r="P735" s="32" t="s">
        <v>478</v>
      </c>
      <c r="Q735" s="12">
        <v>0.20840785610000001</v>
      </c>
      <c r="R735" s="29">
        <v>0.33</v>
      </c>
      <c r="S735" s="2">
        <f>IF($A735="site","",MIN(VLOOKUP($P735,margin_ranges!$A$5:$D$10,4,FALSE)/100,$Q735))</f>
        <v>0.20840785610000001</v>
      </c>
      <c r="T735" s="6">
        <f>IF(A735="placement",$J735*MIN($Q735,$S735),"")</f>
        <v>23.758495595399999</v>
      </c>
      <c r="U735" s="6">
        <f>IF($A735="placement",T735,SUMIF($C$10:$C$6209,$C735,$T$10:$T$6209))</f>
        <v>23.758495595399999</v>
      </c>
      <c r="V735" s="34">
        <f t="shared" si="35"/>
        <v>0.18148081179104469</v>
      </c>
      <c r="W735" s="24"/>
      <c r="X735" s="2" t="str">
        <f>IFERROR(MIN(VLOOKUP($W735,margin_ranges!$A$5:$D$10,4,FALSE),$Q735*100)/100,"")</f>
        <v/>
      </c>
      <c r="Y735" s="6">
        <f t="shared" si="33"/>
        <v>23.758495595399999</v>
      </c>
      <c r="Z735" s="6">
        <f>IF($A735="placement",Y735,SUMIF($C$10:$C$6209,$C735,$Y$10:$Y$6209))</f>
        <v>23.758495595399999</v>
      </c>
      <c r="AA735" s="29">
        <f t="shared" si="34"/>
        <v>0.18148081179104469</v>
      </c>
    </row>
    <row r="736" spans="1:27" hidden="1" x14ac:dyDescent="0.3">
      <c r="A736" s="8" t="s">
        <v>17</v>
      </c>
      <c r="B736" s="8" t="s">
        <v>4161</v>
      </c>
      <c r="C736" s="8" t="s">
        <v>4162</v>
      </c>
      <c r="D736" s="8" t="s">
        <v>4378</v>
      </c>
      <c r="E736" s="8" t="s">
        <v>4379</v>
      </c>
      <c r="F736" s="29">
        <v>0.24290140995134399</v>
      </c>
      <c r="G736" s="29">
        <v>1</v>
      </c>
      <c r="H736" s="30">
        <v>61.0182</v>
      </c>
      <c r="I736" s="30">
        <v>2.9003999999999999</v>
      </c>
      <c r="J736" s="14">
        <v>121</v>
      </c>
      <c r="K736" s="14">
        <v>29</v>
      </c>
      <c r="L736" s="12">
        <v>4.7500000000000001E-2</v>
      </c>
      <c r="M736" s="7">
        <v>1.3868735400000001</v>
      </c>
      <c r="N736" s="31">
        <v>1.05</v>
      </c>
      <c r="O736" s="14">
        <f>IFERROR(VLOOKUP($C736,'site totals'!$J$2:$K$607,2,FALSE),1)</f>
        <v>26730.570800000001</v>
      </c>
      <c r="P736" s="32" t="s">
        <v>22</v>
      </c>
      <c r="Q736" s="12">
        <v>0.24290141000000001</v>
      </c>
      <c r="R736" s="29">
        <v>0.28999999999999998</v>
      </c>
      <c r="S736" s="2">
        <f>IF($A736="site","",MIN(VLOOKUP($P736,margin_ranges!$A$5:$D$10,4,FALSE)/100,$Q736))</f>
        <v>0.24290141000000001</v>
      </c>
      <c r="T736" s="6">
        <f>IF(A736="placement",$J736*MIN($Q736,$S736),"")</f>
        <v>29.39107061</v>
      </c>
      <c r="U736" s="6">
        <f>IF($A736="placement",T736,SUMIF($C$10:$C$6209,$C736,$T$10:$T$6209))</f>
        <v>29.39107061</v>
      </c>
      <c r="V736" s="34">
        <f t="shared" si="35"/>
        <v>6.6336042253521077E-2</v>
      </c>
      <c r="W736" s="24"/>
      <c r="X736" s="2" t="str">
        <f>IFERROR(MIN(VLOOKUP($W736,margin_ranges!$A$5:$D$10,4,FALSE),$Q736*100)/100,"")</f>
        <v/>
      </c>
      <c r="Y736" s="6">
        <f t="shared" ref="Y736:Y799" si="36">IF(A736="placement",IF($X736="",$T736,$J736*MIN($Q736,$X736)),"")</f>
        <v>29.39107061</v>
      </c>
      <c r="Z736" s="6">
        <f>IF($A736="placement",Y736,SUMIF($C$10:$C$6209,$C736,$Y$10:$Y$6209))</f>
        <v>29.39107061</v>
      </c>
      <c r="AA736" s="29">
        <f t="shared" ref="AA736:AA799" si="37">($J736-$Z736)/($J736*(1-$R736))-1</f>
        <v>6.6336042253521077E-2</v>
      </c>
    </row>
    <row r="737" spans="1:27" hidden="1" x14ac:dyDescent="0.3">
      <c r="A737" s="8" t="s">
        <v>17</v>
      </c>
      <c r="B737" s="8" t="s">
        <v>4161</v>
      </c>
      <c r="C737" s="8" t="s">
        <v>4162</v>
      </c>
      <c r="D737" s="8" t="s">
        <v>4300</v>
      </c>
      <c r="E737" s="8" t="s">
        <v>4301</v>
      </c>
      <c r="F737" s="29">
        <v>0.15653219211039501</v>
      </c>
      <c r="G737" s="29">
        <v>0</v>
      </c>
      <c r="H737" s="30">
        <v>28.8155</v>
      </c>
      <c r="I737" s="30">
        <v>1.6106</v>
      </c>
      <c r="J737" s="14">
        <v>126</v>
      </c>
      <c r="K737" s="14">
        <v>20</v>
      </c>
      <c r="L737" s="12">
        <v>5.5899999999999998E-2</v>
      </c>
      <c r="M737" s="7">
        <v>2.6082797499999999</v>
      </c>
      <c r="N737" s="31">
        <v>2.2000000000000002</v>
      </c>
      <c r="O737" s="14">
        <f>IFERROR(VLOOKUP($C737,'site totals'!$J$2:$K$607,2,FALSE),1)</f>
        <v>26730.570800000001</v>
      </c>
      <c r="P737" s="32" t="s">
        <v>22</v>
      </c>
      <c r="Q737" s="12">
        <v>0.15653219209999999</v>
      </c>
      <c r="R737" s="29">
        <v>0.2</v>
      </c>
      <c r="S737" s="2">
        <f>IF($A737="site","",MIN(VLOOKUP($P737,margin_ranges!$A$5:$D$10,4,FALSE)/100,$Q737))</f>
        <v>0.15653219209999999</v>
      </c>
      <c r="T737" s="6">
        <f>IF(A737="placement",$J737*MIN($Q737,$S737),"")</f>
        <v>19.723056204599999</v>
      </c>
      <c r="U737" s="6">
        <f>IF($A737="placement",T737,SUMIF($C$10:$C$6209,$C737,$T$10:$T$6209))</f>
        <v>19.723056204599999</v>
      </c>
      <c r="V737" s="34">
        <f t="shared" si="35"/>
        <v>5.4334759874999916E-2</v>
      </c>
      <c r="W737" s="24"/>
      <c r="X737" s="2" t="str">
        <f>IFERROR(MIN(VLOOKUP($W737,margin_ranges!$A$5:$D$10,4,FALSE),$Q737*100)/100,"")</f>
        <v/>
      </c>
      <c r="Y737" s="6">
        <f t="shared" si="36"/>
        <v>19.723056204599999</v>
      </c>
      <c r="Z737" s="6">
        <f>IF($A737="placement",Y737,SUMIF($C$10:$C$6209,$C737,$Y$10:$Y$6209))</f>
        <v>19.723056204599999</v>
      </c>
      <c r="AA737" s="29">
        <f t="shared" si="37"/>
        <v>5.4334759874999916E-2</v>
      </c>
    </row>
    <row r="738" spans="1:27" hidden="1" x14ac:dyDescent="0.3">
      <c r="A738" s="8" t="s">
        <v>17</v>
      </c>
      <c r="B738" s="8" t="s">
        <v>4161</v>
      </c>
      <c r="C738" s="8" t="s">
        <v>4162</v>
      </c>
      <c r="D738" s="8" t="s">
        <v>4519</v>
      </c>
      <c r="E738" s="8" t="s">
        <v>4520</v>
      </c>
      <c r="F738" s="29">
        <v>6.9767779327237697E-2</v>
      </c>
      <c r="G738" s="29">
        <v>0</v>
      </c>
      <c r="H738" s="30">
        <v>10.9269</v>
      </c>
      <c r="I738" s="30">
        <v>1.8315999999999999</v>
      </c>
      <c r="J738" s="14">
        <v>148</v>
      </c>
      <c r="K738" s="14">
        <v>33</v>
      </c>
      <c r="L738" s="12">
        <v>0.1676</v>
      </c>
      <c r="M738" s="7">
        <v>2.6875009699999999</v>
      </c>
      <c r="N738" s="31">
        <v>2.5</v>
      </c>
      <c r="O738" s="14">
        <f>IFERROR(VLOOKUP($C738,'site totals'!$J$2:$K$607,2,FALSE),1)</f>
        <v>26730.570800000001</v>
      </c>
      <c r="P738" s="32" t="s">
        <v>22</v>
      </c>
      <c r="Q738" s="12">
        <v>6.9767779299999999E-2</v>
      </c>
      <c r="R738" s="29">
        <v>0.27</v>
      </c>
      <c r="S738" s="2">
        <f>IF($A738="site","",MIN(VLOOKUP($P738,margin_ranges!$A$5:$D$10,4,FALSE)/100,$Q738))</f>
        <v>6.9767779299999999E-2</v>
      </c>
      <c r="T738" s="6">
        <f>IF(A738="placement",$J738*MIN($Q738,$S738),"")</f>
        <v>10.325631336400001</v>
      </c>
      <c r="U738" s="6">
        <f>IF($A738="placement",T738,SUMIF($C$10:$C$6209,$C738,$T$10:$T$6209))</f>
        <v>10.325631336400001</v>
      </c>
      <c r="V738" s="34">
        <f t="shared" si="35"/>
        <v>0.2742907132876713</v>
      </c>
      <c r="W738" s="24"/>
      <c r="X738" s="2" t="str">
        <f>IFERROR(MIN(VLOOKUP($W738,margin_ranges!$A$5:$D$10,4,FALSE),$Q738*100)/100,"")</f>
        <v/>
      </c>
      <c r="Y738" s="6">
        <f t="shared" si="36"/>
        <v>10.325631336400001</v>
      </c>
      <c r="Z738" s="6">
        <f>IF($A738="placement",Y738,SUMIF($C$10:$C$6209,$C738,$Y$10:$Y$6209))</f>
        <v>10.325631336400001</v>
      </c>
      <c r="AA738" s="29">
        <f t="shared" si="37"/>
        <v>0.2742907132876713</v>
      </c>
    </row>
    <row r="739" spans="1:27" hidden="1" x14ac:dyDescent="0.3">
      <c r="A739" s="8" t="s">
        <v>17</v>
      </c>
      <c r="B739" s="8" t="s">
        <v>4161</v>
      </c>
      <c r="C739" s="8" t="s">
        <v>4162</v>
      </c>
      <c r="D739" s="8" t="s">
        <v>4362</v>
      </c>
      <c r="E739" s="8" t="s">
        <v>4363</v>
      </c>
      <c r="F739" s="29">
        <v>0.26778992198774798</v>
      </c>
      <c r="G739" s="29">
        <v>0</v>
      </c>
      <c r="H739" s="30">
        <v>16.806699999999999</v>
      </c>
      <c r="I739" s="30">
        <v>2.0729000000000002</v>
      </c>
      <c r="J739" s="14">
        <v>149</v>
      </c>
      <c r="K739" s="14">
        <v>37</v>
      </c>
      <c r="L739" s="12">
        <v>0.12330000000000001</v>
      </c>
      <c r="M739" s="7">
        <v>2.3900244700000002</v>
      </c>
      <c r="N739" s="31">
        <v>1.75</v>
      </c>
      <c r="O739" s="14">
        <f>IFERROR(VLOOKUP($C739,'site totals'!$J$2:$K$607,2,FALSE),1)</f>
        <v>26730.570800000001</v>
      </c>
      <c r="P739" s="32" t="s">
        <v>478</v>
      </c>
      <c r="Q739" s="12">
        <v>0.26778992200000001</v>
      </c>
      <c r="R739" s="29">
        <v>0.33</v>
      </c>
      <c r="S739" s="2">
        <f>IF($A739="site","",MIN(VLOOKUP($P739,margin_ranges!$A$5:$D$10,4,FALSE)/100,$Q739))</f>
        <v>0.26778992200000001</v>
      </c>
      <c r="T739" s="6">
        <f>IF(A739="placement",$J739*MIN($Q739,$S739),"")</f>
        <v>39.900698378000001</v>
      </c>
      <c r="U739" s="6">
        <f>IF($A739="placement",T739,SUMIF($C$10:$C$6209,$C739,$T$10:$T$6209))</f>
        <v>39.900698378000001</v>
      </c>
      <c r="V739" s="34">
        <f t="shared" si="35"/>
        <v>9.2850862686567393E-2</v>
      </c>
      <c r="W739" s="24"/>
      <c r="X739" s="2" t="str">
        <f>IFERROR(MIN(VLOOKUP($W739,margin_ranges!$A$5:$D$10,4,FALSE),$Q739*100)/100,"")</f>
        <v/>
      </c>
      <c r="Y739" s="6">
        <f t="shared" si="36"/>
        <v>39.900698378000001</v>
      </c>
      <c r="Z739" s="6">
        <f>IF($A739="placement",Y739,SUMIF($C$10:$C$6209,$C739,$Y$10:$Y$6209))</f>
        <v>39.900698378000001</v>
      </c>
      <c r="AA739" s="29">
        <f t="shared" si="37"/>
        <v>9.2850862686567393E-2</v>
      </c>
    </row>
    <row r="740" spans="1:27" hidden="1" x14ac:dyDescent="0.3">
      <c r="A740" s="8" t="s">
        <v>17</v>
      </c>
      <c r="B740" s="8" t="s">
        <v>4161</v>
      </c>
      <c r="C740" s="8" t="s">
        <v>4162</v>
      </c>
      <c r="D740" s="8" t="s">
        <v>4207</v>
      </c>
      <c r="E740" s="8" t="s">
        <v>4208</v>
      </c>
      <c r="F740" s="29">
        <v>0.159322040882481</v>
      </c>
      <c r="G740" s="29">
        <v>0</v>
      </c>
      <c r="H740" s="30">
        <v>33.8596</v>
      </c>
      <c r="I740" s="30">
        <v>7.9485999999999999</v>
      </c>
      <c r="J740" s="14">
        <v>156</v>
      </c>
      <c r="K740" s="14">
        <v>24</v>
      </c>
      <c r="L740" s="12">
        <v>0.23480000000000001</v>
      </c>
      <c r="M740" s="7">
        <v>0.65423388000000005</v>
      </c>
      <c r="N740" s="31">
        <v>0.55000000000000004</v>
      </c>
      <c r="O740" s="14">
        <f>IFERROR(VLOOKUP($C740,'site totals'!$J$2:$K$607,2,FALSE),1)</f>
        <v>26730.570800000001</v>
      </c>
      <c r="P740" s="32" t="s">
        <v>91</v>
      </c>
      <c r="Q740" s="12">
        <v>0.15932204089999999</v>
      </c>
      <c r="R740" s="29">
        <v>0.2</v>
      </c>
      <c r="S740" s="2">
        <f>IF($A740="site","",MIN(VLOOKUP($P740,margin_ranges!$A$5:$D$10,4,FALSE)/100,$Q740))</f>
        <v>0.15932204089999999</v>
      </c>
      <c r="T740" s="6">
        <f>IF(A740="placement",$J740*MIN($Q740,$S740),"")</f>
        <v>24.854238380399998</v>
      </c>
      <c r="U740" s="6">
        <f>IF($A740="placement",T740,SUMIF($C$10:$C$6209,$C740,$T$10:$T$6209))</f>
        <v>24.854238380399998</v>
      </c>
      <c r="V740" s="34">
        <f t="shared" si="35"/>
        <v>5.0847448874999923E-2</v>
      </c>
      <c r="W740" s="24"/>
      <c r="X740" s="2" t="str">
        <f>IFERROR(MIN(VLOOKUP($W740,margin_ranges!$A$5:$D$10,4,FALSE),$Q740*100)/100,"")</f>
        <v/>
      </c>
      <c r="Y740" s="6">
        <f t="shared" si="36"/>
        <v>24.854238380399998</v>
      </c>
      <c r="Z740" s="6">
        <f>IF($A740="placement",Y740,SUMIF($C$10:$C$6209,$C740,$Y$10:$Y$6209))</f>
        <v>24.854238380399998</v>
      </c>
      <c r="AA740" s="29">
        <f t="shared" si="37"/>
        <v>5.0847448874999923E-2</v>
      </c>
    </row>
    <row r="741" spans="1:27" hidden="1" x14ac:dyDescent="0.3">
      <c r="A741" s="8" t="s">
        <v>17</v>
      </c>
      <c r="B741" s="8" t="s">
        <v>4161</v>
      </c>
      <c r="C741" s="8" t="s">
        <v>4162</v>
      </c>
      <c r="D741" s="8" t="s">
        <v>4364</v>
      </c>
      <c r="E741" s="8" t="s">
        <v>4365</v>
      </c>
      <c r="F741" s="29">
        <v>0.220191751176426</v>
      </c>
      <c r="G741" s="29">
        <v>1</v>
      </c>
      <c r="H741" s="30">
        <v>186.6377</v>
      </c>
      <c r="I741" s="30">
        <v>9.8376999999999999</v>
      </c>
      <c r="J741" s="14">
        <v>170</v>
      </c>
      <c r="K741" s="14">
        <v>37</v>
      </c>
      <c r="L741" s="12">
        <v>5.2699999999999997E-2</v>
      </c>
      <c r="M741" s="7">
        <v>0.57706493999999997</v>
      </c>
      <c r="N741" s="31">
        <v>0.45</v>
      </c>
      <c r="O741" s="14">
        <f>IFERROR(VLOOKUP($C741,'site totals'!$J$2:$K$607,2,FALSE),1)</f>
        <v>26730.570800000001</v>
      </c>
      <c r="P741" s="32" t="s">
        <v>22</v>
      </c>
      <c r="Q741" s="12">
        <v>0.22019175120000001</v>
      </c>
      <c r="R741" s="29">
        <v>0.33</v>
      </c>
      <c r="S741" s="2">
        <f>IF($A741="site","",MIN(VLOOKUP($P741,margin_ranges!$A$5:$D$10,4,FALSE)/100,$Q741))</f>
        <v>0.22019175120000001</v>
      </c>
      <c r="T741" s="6">
        <f>IF(A741="placement",$J741*MIN($Q741,$S741),"")</f>
        <v>37.432597704000003</v>
      </c>
      <c r="U741" s="6">
        <f>IF($A741="placement",T741,SUMIF($C$10:$C$6209,$C741,$T$10:$T$6209))</f>
        <v>37.432597704000003</v>
      </c>
      <c r="V741" s="34">
        <f t="shared" si="35"/>
        <v>0.16389290865671668</v>
      </c>
      <c r="W741" s="24"/>
      <c r="X741" s="2" t="str">
        <f>IFERROR(MIN(VLOOKUP($W741,margin_ranges!$A$5:$D$10,4,FALSE),$Q741*100)/100,"")</f>
        <v/>
      </c>
      <c r="Y741" s="6">
        <f t="shared" si="36"/>
        <v>37.432597704000003</v>
      </c>
      <c r="Z741" s="6">
        <f>IF($A741="placement",Y741,SUMIF($C$10:$C$6209,$C741,$Y$10:$Y$6209))</f>
        <v>37.432597704000003</v>
      </c>
      <c r="AA741" s="29">
        <f t="shared" si="37"/>
        <v>0.16389290865671668</v>
      </c>
    </row>
    <row r="742" spans="1:27" hidden="1" x14ac:dyDescent="0.3">
      <c r="A742" s="8" t="s">
        <v>17</v>
      </c>
      <c r="B742" s="8" t="s">
        <v>4161</v>
      </c>
      <c r="C742" s="8" t="s">
        <v>4162</v>
      </c>
      <c r="D742" s="8" t="s">
        <v>4249</v>
      </c>
      <c r="E742" s="8" t="s">
        <v>4250</v>
      </c>
      <c r="F742" s="29">
        <v>5.6332221991125003E-2</v>
      </c>
      <c r="G742" s="29">
        <v>1</v>
      </c>
      <c r="H742" s="30">
        <v>53.018099999999997</v>
      </c>
      <c r="I742" s="30">
        <v>4.9200999999999997</v>
      </c>
      <c r="J742" s="14">
        <v>172</v>
      </c>
      <c r="K742" s="14">
        <v>39</v>
      </c>
      <c r="L742" s="12">
        <v>9.2799999999999994E-2</v>
      </c>
      <c r="M742" s="7">
        <v>1.1656644700000001</v>
      </c>
      <c r="N742" s="31">
        <v>1.1000000000000001</v>
      </c>
      <c r="O742" s="14">
        <f>IFERROR(VLOOKUP($C742,'site totals'!$J$2:$K$607,2,FALSE),1)</f>
        <v>26730.570800000001</v>
      </c>
      <c r="P742" s="32" t="s">
        <v>161</v>
      </c>
      <c r="Q742" s="12">
        <v>5.6332222000000001E-2</v>
      </c>
      <c r="R742" s="29">
        <v>0.28999999999999998</v>
      </c>
      <c r="S742" s="2">
        <f>IF($A742="site","",MIN(VLOOKUP($P742,margin_ranges!$A$5:$D$10,4,FALSE)/100,$Q742))</f>
        <v>5.6332222000000001E-2</v>
      </c>
      <c r="T742" s="6">
        <f>IF(A742="placement",$J742*MIN($Q742,$S742),"")</f>
        <v>9.6891421839999996</v>
      </c>
      <c r="U742" s="6">
        <f>IF($A742="placement",T742,SUMIF($C$10:$C$6209,$C742,$T$10:$T$6209))</f>
        <v>9.6891421839999996</v>
      </c>
      <c r="V742" s="34">
        <f t="shared" si="35"/>
        <v>0.32910954647887336</v>
      </c>
      <c r="W742" s="24"/>
      <c r="X742" s="2" t="str">
        <f>IFERROR(MIN(VLOOKUP($W742,margin_ranges!$A$5:$D$10,4,FALSE),$Q742*100)/100,"")</f>
        <v/>
      </c>
      <c r="Y742" s="6">
        <f t="shared" si="36"/>
        <v>9.6891421839999996</v>
      </c>
      <c r="Z742" s="6">
        <f>IF($A742="placement",Y742,SUMIF($C$10:$C$6209,$C742,$Y$10:$Y$6209))</f>
        <v>9.6891421839999996</v>
      </c>
      <c r="AA742" s="29">
        <f t="shared" si="37"/>
        <v>0.32910954647887336</v>
      </c>
    </row>
    <row r="743" spans="1:27" hidden="1" x14ac:dyDescent="0.3">
      <c r="A743" s="8" t="s">
        <v>17</v>
      </c>
      <c r="B743" s="8" t="s">
        <v>4161</v>
      </c>
      <c r="C743" s="8" t="s">
        <v>4162</v>
      </c>
      <c r="D743" s="8" t="s">
        <v>4491</v>
      </c>
      <c r="E743" s="8" t="s">
        <v>4492</v>
      </c>
      <c r="F743" s="29">
        <v>0.22820322368514401</v>
      </c>
      <c r="G743" s="29">
        <v>0</v>
      </c>
      <c r="H743" s="30">
        <v>23.887699999999999</v>
      </c>
      <c r="I743" s="30">
        <v>3.8841999999999999</v>
      </c>
      <c r="J743" s="14">
        <v>181</v>
      </c>
      <c r="K743" s="14">
        <v>41</v>
      </c>
      <c r="L743" s="12">
        <v>0.16259999999999999</v>
      </c>
      <c r="M743" s="7">
        <v>1.55481344</v>
      </c>
      <c r="N743" s="31">
        <v>1.2</v>
      </c>
      <c r="O743" s="14">
        <f>IFERROR(VLOOKUP($C743,'site totals'!$J$2:$K$607,2,FALSE),1)</f>
        <v>26730.570800000001</v>
      </c>
      <c r="P743" s="32" t="s">
        <v>22</v>
      </c>
      <c r="Q743" s="12">
        <v>0.22820322370000001</v>
      </c>
      <c r="R743" s="29">
        <v>0.27</v>
      </c>
      <c r="S743" s="2">
        <f>IF($A743="site","",MIN(VLOOKUP($P743,margin_ranges!$A$5:$D$10,4,FALSE)/100,$Q743))</f>
        <v>0.22820322370000001</v>
      </c>
      <c r="T743" s="6">
        <f>IF(A743="placement",$J743*MIN($Q743,$S743),"")</f>
        <v>41.3047834897</v>
      </c>
      <c r="U743" s="6">
        <f>IF($A743="placement",T743,SUMIF($C$10:$C$6209,$C743,$T$10:$T$6209))</f>
        <v>41.3047834897</v>
      </c>
      <c r="V743" s="34">
        <f t="shared" si="35"/>
        <v>5.725585794520538E-2</v>
      </c>
      <c r="W743" s="24"/>
      <c r="X743" s="2" t="str">
        <f>IFERROR(MIN(VLOOKUP($W743,margin_ranges!$A$5:$D$10,4,FALSE),$Q743*100)/100,"")</f>
        <v/>
      </c>
      <c r="Y743" s="6">
        <f t="shared" si="36"/>
        <v>41.3047834897</v>
      </c>
      <c r="Z743" s="6">
        <f>IF($A743="placement",Y743,SUMIF($C$10:$C$6209,$C743,$Y$10:$Y$6209))</f>
        <v>41.3047834897</v>
      </c>
      <c r="AA743" s="29">
        <f t="shared" si="37"/>
        <v>5.725585794520538E-2</v>
      </c>
    </row>
    <row r="744" spans="1:27" hidden="1" x14ac:dyDescent="0.3">
      <c r="A744" s="8" t="s">
        <v>17</v>
      </c>
      <c r="B744" s="8" t="s">
        <v>4161</v>
      </c>
      <c r="C744" s="8" t="s">
        <v>4162</v>
      </c>
      <c r="D744" s="8" t="s">
        <v>4396</v>
      </c>
      <c r="E744" s="8" t="s">
        <v>4397</v>
      </c>
      <c r="F744" s="29">
        <v>9.3585218085601898E-2</v>
      </c>
      <c r="G744" s="29">
        <v>0</v>
      </c>
      <c r="H744" s="30">
        <v>16.450600000000001</v>
      </c>
      <c r="I744" s="30">
        <v>2.1959</v>
      </c>
      <c r="J744" s="14">
        <v>182</v>
      </c>
      <c r="K744" s="14">
        <v>39</v>
      </c>
      <c r="L744" s="12">
        <v>0.13350000000000001</v>
      </c>
      <c r="M744" s="7">
        <v>2.7581191899999999</v>
      </c>
      <c r="N744" s="31">
        <v>2.5</v>
      </c>
      <c r="O744" s="14">
        <f>IFERROR(VLOOKUP($C744,'site totals'!$J$2:$K$607,2,FALSE),1)</f>
        <v>26730.570800000001</v>
      </c>
      <c r="P744" s="32" t="s">
        <v>22</v>
      </c>
      <c r="Q744" s="12">
        <v>9.3585218100000006E-2</v>
      </c>
      <c r="R744" s="29">
        <v>0.26</v>
      </c>
      <c r="S744" s="2">
        <f>IF($A744="site","",MIN(VLOOKUP($P744,margin_ranges!$A$5:$D$10,4,FALSE)/100,$Q744))</f>
        <v>9.3585218100000006E-2</v>
      </c>
      <c r="T744" s="6">
        <f>IF(A744="placement",$J744*MIN($Q744,$S744),"")</f>
        <v>17.032509694200002</v>
      </c>
      <c r="U744" s="6">
        <f>IF($A744="placement",T744,SUMIF($C$10:$C$6209,$C744,$T$10:$T$6209))</f>
        <v>17.032509694200002</v>
      </c>
      <c r="V744" s="34">
        <f t="shared" si="35"/>
        <v>0.22488484040540535</v>
      </c>
      <c r="W744" s="24"/>
      <c r="X744" s="2" t="str">
        <f>IFERROR(MIN(VLOOKUP($W744,margin_ranges!$A$5:$D$10,4,FALSE),$Q744*100)/100,"")</f>
        <v/>
      </c>
      <c r="Y744" s="6">
        <f t="shared" si="36"/>
        <v>17.032509694200002</v>
      </c>
      <c r="Z744" s="6">
        <f>IF($A744="placement",Y744,SUMIF($C$10:$C$6209,$C744,$Y$10:$Y$6209))</f>
        <v>17.032509694200002</v>
      </c>
      <c r="AA744" s="29">
        <f t="shared" si="37"/>
        <v>0.22488484040540535</v>
      </c>
    </row>
    <row r="745" spans="1:27" hidden="1" x14ac:dyDescent="0.3">
      <c r="A745" s="8" t="s">
        <v>17</v>
      </c>
      <c r="B745" s="8" t="s">
        <v>4161</v>
      </c>
      <c r="C745" s="8" t="s">
        <v>4162</v>
      </c>
      <c r="D745" s="8" t="s">
        <v>4251</v>
      </c>
      <c r="E745" s="8" t="s">
        <v>4252</v>
      </c>
      <c r="F745" s="29">
        <v>0.211708262481384</v>
      </c>
      <c r="G745" s="29">
        <v>0</v>
      </c>
      <c r="H745" s="30">
        <v>12.1469</v>
      </c>
      <c r="I745" s="30">
        <v>2.7339000000000002</v>
      </c>
      <c r="J745" s="14">
        <v>203</v>
      </c>
      <c r="K745" s="14">
        <v>43</v>
      </c>
      <c r="L745" s="12">
        <v>0.22509999999999999</v>
      </c>
      <c r="M745" s="7">
        <v>2.4737034599999999</v>
      </c>
      <c r="N745" s="31">
        <v>1.95</v>
      </c>
      <c r="O745" s="14">
        <f>IFERROR(VLOOKUP($C745,'site totals'!$J$2:$K$607,2,FALSE),1)</f>
        <v>26730.570800000001</v>
      </c>
      <c r="P745" s="32" t="s">
        <v>22</v>
      </c>
      <c r="Q745" s="12">
        <v>0.21170826249999999</v>
      </c>
      <c r="R745" s="29">
        <v>0.24</v>
      </c>
      <c r="S745" s="2">
        <f>IF($A745="site","",MIN(VLOOKUP($P745,margin_ranges!$A$5:$D$10,4,FALSE)/100,$Q745))</f>
        <v>0.21170826249999999</v>
      </c>
      <c r="T745" s="6">
        <f>IF(A745="placement",$J745*MIN($Q745,$S745),"")</f>
        <v>42.976777287499999</v>
      </c>
      <c r="U745" s="6">
        <f>IF($A745="placement",T745,SUMIF($C$10:$C$6209,$C745,$T$10:$T$6209))</f>
        <v>42.976777287499999</v>
      </c>
      <c r="V745" s="34">
        <f t="shared" si="35"/>
        <v>3.7225970394736851E-2</v>
      </c>
      <c r="W745" s="24"/>
      <c r="X745" s="2" t="str">
        <f>IFERROR(MIN(VLOOKUP($W745,margin_ranges!$A$5:$D$10,4,FALSE),$Q745*100)/100,"")</f>
        <v/>
      </c>
      <c r="Y745" s="6">
        <f t="shared" si="36"/>
        <v>42.976777287499999</v>
      </c>
      <c r="Z745" s="6">
        <f>IF($A745="placement",Y745,SUMIF($C$10:$C$6209,$C745,$Y$10:$Y$6209))</f>
        <v>42.976777287499999</v>
      </c>
      <c r="AA745" s="29">
        <f t="shared" si="37"/>
        <v>3.7225970394736851E-2</v>
      </c>
    </row>
    <row r="746" spans="1:27" hidden="1" x14ac:dyDescent="0.3">
      <c r="A746" s="8" t="s">
        <v>17</v>
      </c>
      <c r="B746" s="8" t="s">
        <v>4161</v>
      </c>
      <c r="C746" s="8" t="s">
        <v>4162</v>
      </c>
      <c r="D746" s="33" t="s">
        <v>4229</v>
      </c>
      <c r="E746" s="8" t="s">
        <v>4230</v>
      </c>
      <c r="F746" s="29">
        <v>0.27656114229351098</v>
      </c>
      <c r="G746" s="29">
        <v>0</v>
      </c>
      <c r="H746" s="30">
        <v>26.869700000000002</v>
      </c>
      <c r="I746" s="30">
        <v>5.8676000000000004</v>
      </c>
      <c r="J746" s="14">
        <v>219</v>
      </c>
      <c r="K746" s="14">
        <v>54</v>
      </c>
      <c r="L746" s="12">
        <v>0.21840000000000001</v>
      </c>
      <c r="M746" s="7">
        <v>1.2440581399999999</v>
      </c>
      <c r="N746" s="31">
        <v>0.9</v>
      </c>
      <c r="O746" s="14">
        <f>IFERROR(VLOOKUP($C746,'site totals'!$J$2:$K$607,2,FALSE),1)</f>
        <v>26730.570800000001</v>
      </c>
      <c r="P746" s="32" t="s">
        <v>22</v>
      </c>
      <c r="Q746" s="12">
        <v>0.27656114230000001</v>
      </c>
      <c r="R746" s="29">
        <v>0.28999999999999998</v>
      </c>
      <c r="S746" s="2">
        <f>IF($A746="site","",MIN(VLOOKUP($P746,margin_ranges!$A$5:$D$10,4,FALSE)/100,$Q746))</f>
        <v>0.27656114230000001</v>
      </c>
      <c r="T746" s="6">
        <f>IF(A746="placement",$J746*MIN($Q746,$S746),"")</f>
        <v>60.566890163700002</v>
      </c>
      <c r="U746" s="6">
        <f>IF($A746="placement",T746,SUMIF($C$10:$C$6209,$C746,$T$10:$T$6209))</f>
        <v>60.566890163700002</v>
      </c>
      <c r="V746" s="34">
        <f t="shared" si="35"/>
        <v>1.8927968591549327E-2</v>
      </c>
      <c r="W746" s="24"/>
      <c r="X746" s="2" t="str">
        <f>IFERROR(MIN(VLOOKUP($W746,margin_ranges!$A$5:$D$10,4,FALSE),$Q746*100)/100,"")</f>
        <v/>
      </c>
      <c r="Y746" s="6">
        <f t="shared" si="36"/>
        <v>60.566890163700002</v>
      </c>
      <c r="Z746" s="6">
        <f>IF($A746="placement",Y746,SUMIF($C$10:$C$6209,$C746,$Y$10:$Y$6209))</f>
        <v>60.566890163700002</v>
      </c>
      <c r="AA746" s="29">
        <f t="shared" si="37"/>
        <v>1.8927968591549327E-2</v>
      </c>
    </row>
    <row r="747" spans="1:27" hidden="1" x14ac:dyDescent="0.3">
      <c r="A747" s="8" t="s">
        <v>17</v>
      </c>
      <c r="B747" s="8" t="s">
        <v>4161</v>
      </c>
      <c r="C747" s="8" t="s">
        <v>4162</v>
      </c>
      <c r="D747" s="8" t="s">
        <v>4509</v>
      </c>
      <c r="E747" s="8" t="s">
        <v>4510</v>
      </c>
      <c r="F747" s="29">
        <v>6.4223040873631898E-2</v>
      </c>
      <c r="G747" s="29">
        <v>0</v>
      </c>
      <c r="H747" s="30">
        <v>15.881</v>
      </c>
      <c r="I747" s="30">
        <v>2.7469999999999999</v>
      </c>
      <c r="J747" s="14">
        <v>220</v>
      </c>
      <c r="K747" s="14">
        <v>48</v>
      </c>
      <c r="L747" s="12">
        <v>0.17299999999999999</v>
      </c>
      <c r="M747" s="7">
        <v>2.67157679</v>
      </c>
      <c r="N747" s="31">
        <v>2.5</v>
      </c>
      <c r="O747" s="14">
        <f>IFERROR(VLOOKUP($C747,'site totals'!$J$2:$K$607,2,FALSE),1)</f>
        <v>26730.570800000001</v>
      </c>
      <c r="P747" s="32" t="s">
        <v>22</v>
      </c>
      <c r="Q747" s="12">
        <v>6.42230409E-2</v>
      </c>
      <c r="R747" s="29">
        <v>0.26</v>
      </c>
      <c r="S747" s="2">
        <f>IF($A747="site","",MIN(VLOOKUP($P747,margin_ranges!$A$5:$D$10,4,FALSE)/100,$Q747))</f>
        <v>6.42230409E-2</v>
      </c>
      <c r="T747" s="6">
        <f>IF(A747="placement",$J747*MIN($Q747,$S747),"")</f>
        <v>14.129068997999999</v>
      </c>
      <c r="U747" s="6">
        <f>IF($A747="placement",T747,SUMIF($C$10:$C$6209,$C747,$T$10:$T$6209))</f>
        <v>14.129068997999999</v>
      </c>
      <c r="V747" s="34">
        <f t="shared" si="35"/>
        <v>0.26456345824324301</v>
      </c>
      <c r="W747" s="24"/>
      <c r="X747" s="2" t="str">
        <f>IFERROR(MIN(VLOOKUP($W747,margin_ranges!$A$5:$D$10,4,FALSE),$Q747*100)/100,"")</f>
        <v/>
      </c>
      <c r="Y747" s="6">
        <f t="shared" si="36"/>
        <v>14.129068997999999</v>
      </c>
      <c r="Z747" s="6">
        <f>IF($A747="placement",Y747,SUMIF($C$10:$C$6209,$C747,$Y$10:$Y$6209))</f>
        <v>14.129068997999999</v>
      </c>
      <c r="AA747" s="29">
        <f t="shared" si="37"/>
        <v>0.26456345824324301</v>
      </c>
    </row>
    <row r="748" spans="1:27" hidden="1" x14ac:dyDescent="0.3">
      <c r="A748" s="8" t="s">
        <v>17</v>
      </c>
      <c r="B748" s="8" t="s">
        <v>4161</v>
      </c>
      <c r="C748" s="8" t="s">
        <v>4162</v>
      </c>
      <c r="D748" s="8" t="s">
        <v>4444</v>
      </c>
      <c r="E748" s="8" t="s">
        <v>4445</v>
      </c>
      <c r="F748" s="29">
        <v>0.18519421248894</v>
      </c>
      <c r="G748" s="29">
        <v>0</v>
      </c>
      <c r="H748" s="30">
        <v>29.889299999999999</v>
      </c>
      <c r="I748" s="30">
        <v>3.3694999999999999</v>
      </c>
      <c r="J748" s="14">
        <v>223</v>
      </c>
      <c r="K748" s="14">
        <v>41</v>
      </c>
      <c r="L748" s="12">
        <v>0.11269999999999999</v>
      </c>
      <c r="M748" s="7">
        <v>2.2091153800000001</v>
      </c>
      <c r="N748" s="31">
        <v>1.8</v>
      </c>
      <c r="O748" s="14">
        <f>IFERROR(VLOOKUP($C748,'site totals'!$J$2:$K$607,2,FALSE),1)</f>
        <v>26730.570800000001</v>
      </c>
      <c r="P748" s="32" t="s">
        <v>22</v>
      </c>
      <c r="Q748" s="12">
        <v>0.18519421250000001</v>
      </c>
      <c r="R748" s="29">
        <v>0.23</v>
      </c>
      <c r="S748" s="2">
        <f>IF($A748="site","",MIN(VLOOKUP($P748,margin_ranges!$A$5:$D$10,4,FALSE)/100,$Q748))</f>
        <v>0.18519421250000001</v>
      </c>
      <c r="T748" s="6">
        <f>IF(A748="placement",$J748*MIN($Q748,$S748),"")</f>
        <v>41.298309387500005</v>
      </c>
      <c r="U748" s="6">
        <f>IF($A748="placement",T748,SUMIF($C$10:$C$6209,$C748,$T$10:$T$6209))</f>
        <v>41.298309387500005</v>
      </c>
      <c r="V748" s="34">
        <f t="shared" si="35"/>
        <v>5.8189334415584382E-2</v>
      </c>
      <c r="W748" s="24"/>
      <c r="X748" s="2" t="str">
        <f>IFERROR(MIN(VLOOKUP($W748,margin_ranges!$A$5:$D$10,4,FALSE),$Q748*100)/100,"")</f>
        <v/>
      </c>
      <c r="Y748" s="6">
        <f t="shared" si="36"/>
        <v>41.298309387500005</v>
      </c>
      <c r="Z748" s="6">
        <f>IF($A748="placement",Y748,SUMIF($C$10:$C$6209,$C748,$Y$10:$Y$6209))</f>
        <v>41.298309387500005</v>
      </c>
      <c r="AA748" s="29">
        <f t="shared" si="37"/>
        <v>5.8189334415584382E-2</v>
      </c>
    </row>
    <row r="749" spans="1:27" hidden="1" x14ac:dyDescent="0.3">
      <c r="A749" s="8" t="s">
        <v>17</v>
      </c>
      <c r="B749" s="8" t="s">
        <v>4161</v>
      </c>
      <c r="C749" s="8" t="s">
        <v>4162</v>
      </c>
      <c r="D749" s="8" t="s">
        <v>4475</v>
      </c>
      <c r="E749" s="8" t="s">
        <v>4476</v>
      </c>
      <c r="F749" s="29">
        <v>8.0156466977924307E-2</v>
      </c>
      <c r="G749" s="29">
        <v>0</v>
      </c>
      <c r="H749" s="30">
        <v>15.8477</v>
      </c>
      <c r="I749" s="30">
        <v>2.7593999999999999</v>
      </c>
      <c r="J749" s="14">
        <v>225</v>
      </c>
      <c r="K749" s="14">
        <v>51</v>
      </c>
      <c r="L749" s="12">
        <v>0.1741</v>
      </c>
      <c r="M749" s="7">
        <v>2.7178535400000001</v>
      </c>
      <c r="N749" s="31">
        <v>2.5</v>
      </c>
      <c r="O749" s="14">
        <f>IFERROR(VLOOKUP($C749,'site totals'!$J$2:$K$607,2,FALSE),1)</f>
        <v>26730.570800000001</v>
      </c>
      <c r="P749" s="32" t="s">
        <v>22</v>
      </c>
      <c r="Q749" s="12">
        <v>8.0156466999999995E-2</v>
      </c>
      <c r="R749" s="29">
        <v>0.28000000000000003</v>
      </c>
      <c r="S749" s="2">
        <f>IF($A749="site","",MIN(VLOOKUP($P749,margin_ranges!$A$5:$D$10,4,FALSE)/100,$Q749))</f>
        <v>8.0156466999999995E-2</v>
      </c>
      <c r="T749" s="6">
        <f>IF(A749="placement",$J749*MIN($Q749,$S749),"")</f>
        <v>18.035205075</v>
      </c>
      <c r="U749" s="6">
        <f>IF($A749="placement",T749,SUMIF($C$10:$C$6209,$C749,$T$10:$T$6209))</f>
        <v>18.035205075</v>
      </c>
      <c r="V749" s="34">
        <f t="shared" si="35"/>
        <v>0.2775604625000001</v>
      </c>
      <c r="W749" s="24"/>
      <c r="X749" s="2" t="str">
        <f>IFERROR(MIN(VLOOKUP($W749,margin_ranges!$A$5:$D$10,4,FALSE),$Q749*100)/100,"")</f>
        <v/>
      </c>
      <c r="Y749" s="6">
        <f t="shared" si="36"/>
        <v>18.035205075</v>
      </c>
      <c r="Z749" s="6">
        <f>IF($A749="placement",Y749,SUMIF($C$10:$C$6209,$C749,$Y$10:$Y$6209))</f>
        <v>18.035205075</v>
      </c>
      <c r="AA749" s="29">
        <f t="shared" si="37"/>
        <v>0.2775604625000001</v>
      </c>
    </row>
    <row r="750" spans="1:27" hidden="1" x14ac:dyDescent="0.3">
      <c r="A750" s="8" t="s">
        <v>17</v>
      </c>
      <c r="B750" s="8" t="s">
        <v>4161</v>
      </c>
      <c r="C750" s="8" t="s">
        <v>4162</v>
      </c>
      <c r="D750" s="8" t="s">
        <v>4191</v>
      </c>
      <c r="E750" s="8" t="s">
        <v>4192</v>
      </c>
      <c r="F750" s="29">
        <v>9.3405335318356403E-2</v>
      </c>
      <c r="G750" s="29">
        <v>0</v>
      </c>
      <c r="H750" s="30">
        <v>22.563099999999999</v>
      </c>
      <c r="I750" s="30">
        <v>2.8847</v>
      </c>
      <c r="J750" s="14">
        <v>239</v>
      </c>
      <c r="K750" s="14">
        <v>52</v>
      </c>
      <c r="L750" s="12">
        <v>0.12790000000000001</v>
      </c>
      <c r="M750" s="7">
        <v>2.7575719300000001</v>
      </c>
      <c r="N750" s="31">
        <v>2.5</v>
      </c>
      <c r="O750" s="14">
        <f>IFERROR(VLOOKUP($C750,'site totals'!$J$2:$K$607,2,FALSE),1)</f>
        <v>26730.570800000001</v>
      </c>
      <c r="P750" s="32" t="s">
        <v>22</v>
      </c>
      <c r="Q750" s="12">
        <v>9.3405335300000003E-2</v>
      </c>
      <c r="R750" s="29">
        <v>0.28000000000000003</v>
      </c>
      <c r="S750" s="2">
        <f>IF($A750="site","",MIN(VLOOKUP($P750,margin_ranges!$A$5:$D$10,4,FALSE)/100,$Q750))</f>
        <v>9.3405335300000003E-2</v>
      </c>
      <c r="T750" s="6">
        <f>IF(A750="placement",$J750*MIN($Q750,$S750),"")</f>
        <v>22.3238751367</v>
      </c>
      <c r="U750" s="6">
        <f>IF($A750="placement",T750,SUMIF($C$10:$C$6209,$C750,$T$10:$T$6209))</f>
        <v>22.3238751367</v>
      </c>
      <c r="V750" s="34">
        <f t="shared" si="35"/>
        <v>0.25915925652777783</v>
      </c>
      <c r="W750" s="24"/>
      <c r="X750" s="2" t="str">
        <f>IFERROR(MIN(VLOOKUP($W750,margin_ranges!$A$5:$D$10,4,FALSE),$Q750*100)/100,"")</f>
        <v/>
      </c>
      <c r="Y750" s="6">
        <f t="shared" si="36"/>
        <v>22.3238751367</v>
      </c>
      <c r="Z750" s="6">
        <f>IF($A750="placement",Y750,SUMIF($C$10:$C$6209,$C750,$Y$10:$Y$6209))</f>
        <v>22.3238751367</v>
      </c>
      <c r="AA750" s="29">
        <f t="shared" si="37"/>
        <v>0.25915925652777783</v>
      </c>
    </row>
    <row r="751" spans="1:27" hidden="1" x14ac:dyDescent="0.3">
      <c r="A751" s="8" t="s">
        <v>17</v>
      </c>
      <c r="B751" s="8" t="s">
        <v>4161</v>
      </c>
      <c r="C751" s="8" t="s">
        <v>4162</v>
      </c>
      <c r="D751" s="8" t="s">
        <v>4167</v>
      </c>
      <c r="E751" s="8" t="s">
        <v>4168</v>
      </c>
      <c r="F751" s="29">
        <v>0.109501484606969</v>
      </c>
      <c r="G751" s="29">
        <v>0</v>
      </c>
      <c r="H751" s="30">
        <v>30.688500000000001</v>
      </c>
      <c r="I751" s="30">
        <v>4.0701999999999998</v>
      </c>
      <c r="J751" s="14">
        <v>247</v>
      </c>
      <c r="K751" s="14">
        <v>53</v>
      </c>
      <c r="L751" s="12">
        <v>0.1326</v>
      </c>
      <c r="M751" s="7">
        <v>2.0213397</v>
      </c>
      <c r="N751" s="31">
        <v>1.8</v>
      </c>
      <c r="O751" s="14">
        <f>IFERROR(VLOOKUP($C751,'site totals'!$J$2:$K$607,2,FALSE),1)</f>
        <v>26730.570800000001</v>
      </c>
      <c r="P751" s="32" t="s">
        <v>22</v>
      </c>
      <c r="Q751" s="12">
        <v>0.1095014846</v>
      </c>
      <c r="R751" s="29">
        <v>0.26</v>
      </c>
      <c r="S751" s="2">
        <f>IF($A751="site","",MIN(VLOOKUP($P751,margin_ranges!$A$5:$D$10,4,FALSE)/100,$Q751))</f>
        <v>0.1095014846</v>
      </c>
      <c r="T751" s="6">
        <f>IF(A751="placement",$J751*MIN($Q751,$S751),"")</f>
        <v>27.046866696200002</v>
      </c>
      <c r="U751" s="6">
        <f>IF($A751="placement",T751,SUMIF($C$10:$C$6209,$C751,$T$10:$T$6209))</f>
        <v>27.046866696200002</v>
      </c>
      <c r="V751" s="34">
        <f t="shared" si="35"/>
        <v>0.2033763721621622</v>
      </c>
      <c r="W751" s="24"/>
      <c r="X751" s="2" t="str">
        <f>IFERROR(MIN(VLOOKUP($W751,margin_ranges!$A$5:$D$10,4,FALSE),$Q751*100)/100,"")</f>
        <v/>
      </c>
      <c r="Y751" s="6">
        <f t="shared" si="36"/>
        <v>27.046866696200002</v>
      </c>
      <c r="Z751" s="6">
        <f>IF($A751="placement",Y751,SUMIF($C$10:$C$6209,$C751,$Y$10:$Y$6209))</f>
        <v>27.046866696200002</v>
      </c>
      <c r="AA751" s="29">
        <f t="shared" si="37"/>
        <v>0.2033763721621622</v>
      </c>
    </row>
    <row r="752" spans="1:27" hidden="1" x14ac:dyDescent="0.3">
      <c r="A752" s="8" t="s">
        <v>17</v>
      </c>
      <c r="B752" s="8" t="s">
        <v>4161</v>
      </c>
      <c r="C752" s="8" t="s">
        <v>4162</v>
      </c>
      <c r="D752" s="8" t="s">
        <v>4173</v>
      </c>
      <c r="E752" s="8" t="s">
        <v>4174</v>
      </c>
      <c r="F752" s="29">
        <v>0.112542708266591</v>
      </c>
      <c r="G752" s="29">
        <v>0</v>
      </c>
      <c r="H752" s="30">
        <v>34.877099999999999</v>
      </c>
      <c r="I752" s="30">
        <v>4.7268999999999997</v>
      </c>
      <c r="J752" s="14">
        <v>288</v>
      </c>
      <c r="K752" s="14">
        <v>62</v>
      </c>
      <c r="L752" s="12">
        <v>0.13550000000000001</v>
      </c>
      <c r="M752" s="7">
        <v>2.0282666200000001</v>
      </c>
      <c r="N752" s="31">
        <v>1.8</v>
      </c>
      <c r="O752" s="14">
        <f>IFERROR(VLOOKUP($C752,'site totals'!$J$2:$K$607,2,FALSE),1)</f>
        <v>26730.570800000001</v>
      </c>
      <c r="P752" s="32" t="s">
        <v>22</v>
      </c>
      <c r="Q752" s="12">
        <v>0.1125427083</v>
      </c>
      <c r="R752" s="29">
        <v>0.26</v>
      </c>
      <c r="S752" s="2">
        <f>IF($A752="site","",MIN(VLOOKUP($P752,margin_ranges!$A$5:$D$10,4,FALSE)/100,$Q752))</f>
        <v>0.1125427083</v>
      </c>
      <c r="T752" s="6">
        <f>IF(A752="placement",$J752*MIN($Q752,$S752),"")</f>
        <v>32.412299990400001</v>
      </c>
      <c r="U752" s="6">
        <f>IF($A752="placement",T752,SUMIF($C$10:$C$6209,$C752,$T$10:$T$6209))</f>
        <v>32.412299990400001</v>
      </c>
      <c r="V752" s="34">
        <f t="shared" si="35"/>
        <v>0.19926661040540528</v>
      </c>
      <c r="W752" s="24"/>
      <c r="X752" s="2" t="str">
        <f>IFERROR(MIN(VLOOKUP($W752,margin_ranges!$A$5:$D$10,4,FALSE),$Q752*100)/100,"")</f>
        <v/>
      </c>
      <c r="Y752" s="6">
        <f t="shared" si="36"/>
        <v>32.412299990400001</v>
      </c>
      <c r="Z752" s="6">
        <f>IF($A752="placement",Y752,SUMIF($C$10:$C$6209,$C752,$Y$10:$Y$6209))</f>
        <v>32.412299990400001</v>
      </c>
      <c r="AA752" s="29">
        <f t="shared" si="37"/>
        <v>0.19926661040540528</v>
      </c>
    </row>
    <row r="753" spans="1:27" hidden="1" x14ac:dyDescent="0.3">
      <c r="A753" s="8" t="s">
        <v>17</v>
      </c>
      <c r="B753" s="8" t="s">
        <v>4161</v>
      </c>
      <c r="C753" s="8" t="s">
        <v>4162</v>
      </c>
      <c r="D753" s="8" t="s">
        <v>4187</v>
      </c>
      <c r="E753" s="8" t="s">
        <v>4188</v>
      </c>
      <c r="F753" s="29">
        <v>0.28753827015188799</v>
      </c>
      <c r="G753" s="29">
        <v>0</v>
      </c>
      <c r="H753" s="30">
        <v>26.128599999999999</v>
      </c>
      <c r="I753" s="30">
        <v>6.8315999999999999</v>
      </c>
      <c r="J753" s="14">
        <v>288</v>
      </c>
      <c r="K753" s="14">
        <v>73</v>
      </c>
      <c r="L753" s="12">
        <v>0.26150000000000001</v>
      </c>
      <c r="M753" s="7">
        <v>1.4035841600000001</v>
      </c>
      <c r="N753" s="31">
        <v>1</v>
      </c>
      <c r="O753" s="14">
        <f>IFERROR(VLOOKUP($C753,'site totals'!$J$2:$K$607,2,FALSE),1)</f>
        <v>26730.570800000001</v>
      </c>
      <c r="P753" s="32" t="s">
        <v>22</v>
      </c>
      <c r="Q753" s="12">
        <v>0.2875382702</v>
      </c>
      <c r="R753" s="29">
        <v>0.28999999999999998</v>
      </c>
      <c r="S753" s="2">
        <f>IF($A753="site","",MIN(VLOOKUP($P753,margin_ranges!$A$5:$D$10,4,FALSE)/100,$Q753))</f>
        <v>0.2875382702</v>
      </c>
      <c r="T753" s="6">
        <f>IF(A753="placement",$J753*MIN($Q753,$S753),"")</f>
        <v>82.811021817599993</v>
      </c>
      <c r="U753" s="6">
        <f>IF($A753="placement",T753,SUMIF($C$10:$C$6209,$C753,$T$10:$T$6209))</f>
        <v>82.811021817599993</v>
      </c>
      <c r="V753" s="34">
        <f t="shared" si="35"/>
        <v>3.4672250704226304E-3</v>
      </c>
      <c r="W753" s="24"/>
      <c r="X753" s="2" t="str">
        <f>IFERROR(MIN(VLOOKUP($W753,margin_ranges!$A$5:$D$10,4,FALSE),$Q753*100)/100,"")</f>
        <v/>
      </c>
      <c r="Y753" s="6">
        <f t="shared" si="36"/>
        <v>82.811021817599993</v>
      </c>
      <c r="Z753" s="6">
        <f>IF($A753="placement",Y753,SUMIF($C$10:$C$6209,$C753,$Y$10:$Y$6209))</f>
        <v>82.811021817599993</v>
      </c>
      <c r="AA753" s="29">
        <f t="shared" si="37"/>
        <v>3.4672250704226304E-3</v>
      </c>
    </row>
    <row r="754" spans="1:27" hidden="1" x14ac:dyDescent="0.3">
      <c r="A754" s="8" t="s">
        <v>17</v>
      </c>
      <c r="B754" s="8" t="s">
        <v>4161</v>
      </c>
      <c r="C754" s="8" t="s">
        <v>4162</v>
      </c>
      <c r="D754" s="8" t="s">
        <v>4221</v>
      </c>
      <c r="E754" s="8" t="s">
        <v>4222</v>
      </c>
      <c r="F754" s="29">
        <v>7.5611980823893699E-2</v>
      </c>
      <c r="G754" s="29">
        <v>0</v>
      </c>
      <c r="H754" s="30">
        <v>17.685600000000001</v>
      </c>
      <c r="I754" s="30">
        <v>3.7351999999999999</v>
      </c>
      <c r="J754" s="14">
        <v>303</v>
      </c>
      <c r="K754" s="14">
        <v>66</v>
      </c>
      <c r="L754" s="12">
        <v>0.2112</v>
      </c>
      <c r="M754" s="7">
        <v>2.7044920000000001</v>
      </c>
      <c r="N754" s="31">
        <v>2.5</v>
      </c>
      <c r="O754" s="14">
        <f>IFERROR(VLOOKUP($C754,'site totals'!$J$2:$K$607,2,FALSE),1)</f>
        <v>26730.570800000001</v>
      </c>
      <c r="P754" s="32" t="s">
        <v>22</v>
      </c>
      <c r="Q754" s="12">
        <v>7.5611980800000006E-2</v>
      </c>
      <c r="R754" s="29">
        <v>0.27</v>
      </c>
      <c r="S754" s="2">
        <f>IF($A754="site","",MIN(VLOOKUP($P754,margin_ranges!$A$5:$D$10,4,FALSE)/100,$Q754))</f>
        <v>7.5611980800000006E-2</v>
      </c>
      <c r="T754" s="6">
        <f>IF(A754="placement",$J754*MIN($Q754,$S754),"")</f>
        <v>22.910430182400003</v>
      </c>
      <c r="U754" s="6">
        <f>IF($A754="placement",T754,SUMIF($C$10:$C$6209,$C754,$T$10:$T$6209))</f>
        <v>22.910430182400003</v>
      </c>
      <c r="V754" s="34">
        <f t="shared" si="35"/>
        <v>0.26628495780821937</v>
      </c>
      <c r="W754" s="24"/>
      <c r="X754" s="2" t="str">
        <f>IFERROR(MIN(VLOOKUP($W754,margin_ranges!$A$5:$D$10,4,FALSE),$Q754*100)/100,"")</f>
        <v/>
      </c>
      <c r="Y754" s="6">
        <f t="shared" si="36"/>
        <v>22.910430182400003</v>
      </c>
      <c r="Z754" s="6">
        <f>IF($A754="placement",Y754,SUMIF($C$10:$C$6209,$C754,$Y$10:$Y$6209))</f>
        <v>22.910430182400003</v>
      </c>
      <c r="AA754" s="29">
        <f t="shared" si="37"/>
        <v>0.26628495780821937</v>
      </c>
    </row>
    <row r="755" spans="1:27" hidden="1" x14ac:dyDescent="0.3">
      <c r="A755" s="8" t="s">
        <v>17</v>
      </c>
      <c r="B755" s="8" t="s">
        <v>4161</v>
      </c>
      <c r="C755" s="8" t="s">
        <v>4162</v>
      </c>
      <c r="D755" s="8" t="s">
        <v>4268</v>
      </c>
      <c r="E755" s="8" t="s">
        <v>4269</v>
      </c>
      <c r="F755" s="29">
        <v>0.23038196483051901</v>
      </c>
      <c r="G755" s="29">
        <v>0</v>
      </c>
      <c r="H755" s="30">
        <v>21.8659</v>
      </c>
      <c r="I755" s="30">
        <v>5.2121000000000004</v>
      </c>
      <c r="J755" s="14">
        <v>305</v>
      </c>
      <c r="K755" s="14">
        <v>70</v>
      </c>
      <c r="L755" s="12">
        <v>0.2384</v>
      </c>
      <c r="M755" s="7">
        <v>1.9490187699999999</v>
      </c>
      <c r="N755" s="31">
        <v>1.5</v>
      </c>
      <c r="O755" s="14">
        <f>IFERROR(VLOOKUP($C755,'site totals'!$J$2:$K$607,2,FALSE),1)</f>
        <v>26730.570800000001</v>
      </c>
      <c r="P755" s="32" t="s">
        <v>22</v>
      </c>
      <c r="Q755" s="12">
        <v>0.23038196480000001</v>
      </c>
      <c r="R755" s="29">
        <v>0.26</v>
      </c>
      <c r="S755" s="2">
        <f>IF($A755="site","",MIN(VLOOKUP($P755,margin_ranges!$A$5:$D$10,4,FALSE)/100,$Q755))</f>
        <v>0.23038196480000001</v>
      </c>
      <c r="T755" s="6">
        <f>IF(A755="placement",$J755*MIN($Q755,$S755),"")</f>
        <v>70.266499264000004</v>
      </c>
      <c r="U755" s="6">
        <f>IF($A755="placement",T755,SUMIF($C$10:$C$6209,$C755,$T$10:$T$6209))</f>
        <v>70.266499264000004</v>
      </c>
      <c r="V755" s="34">
        <f t="shared" si="35"/>
        <v>4.0024371891892008E-2</v>
      </c>
      <c r="W755" s="24"/>
      <c r="X755" s="2" t="str">
        <f>IFERROR(MIN(VLOOKUP($W755,margin_ranges!$A$5:$D$10,4,FALSE),$Q755*100)/100,"")</f>
        <v/>
      </c>
      <c r="Y755" s="6">
        <f t="shared" si="36"/>
        <v>70.266499264000004</v>
      </c>
      <c r="Z755" s="6">
        <f>IF($A755="placement",Y755,SUMIF($C$10:$C$6209,$C755,$Y$10:$Y$6209))</f>
        <v>70.266499264000004</v>
      </c>
      <c r="AA755" s="29">
        <f t="shared" si="37"/>
        <v>4.0024371891892008E-2</v>
      </c>
    </row>
    <row r="756" spans="1:27" hidden="1" x14ac:dyDescent="0.3">
      <c r="A756" s="8" t="s">
        <v>17</v>
      </c>
      <c r="B756" s="8" t="s">
        <v>4161</v>
      </c>
      <c r="C756" s="8" t="s">
        <v>4162</v>
      </c>
      <c r="D756" s="8" t="s">
        <v>4292</v>
      </c>
      <c r="E756" s="8" t="s">
        <v>4293</v>
      </c>
      <c r="F756" s="29">
        <v>1.95581216838333E-2</v>
      </c>
      <c r="G756" s="29">
        <v>0</v>
      </c>
      <c r="H756" s="30">
        <v>26.4636</v>
      </c>
      <c r="I756" s="30">
        <v>4.2423999999999999</v>
      </c>
      <c r="J756" s="14">
        <v>338</v>
      </c>
      <c r="K756" s="14">
        <v>31</v>
      </c>
      <c r="L756" s="12">
        <v>0.1603</v>
      </c>
      <c r="M756" s="7">
        <v>2.6518655099999999</v>
      </c>
      <c r="N756" s="31">
        <v>2.6</v>
      </c>
      <c r="O756" s="14">
        <f>IFERROR(VLOOKUP($C756,'site totals'!$J$2:$K$607,2,FALSE),1)</f>
        <v>26730.570800000001</v>
      </c>
      <c r="P756" s="32" t="s">
        <v>22</v>
      </c>
      <c r="Q756" s="12">
        <v>1.95581217E-2</v>
      </c>
      <c r="R756" s="29">
        <v>0.25</v>
      </c>
      <c r="S756" s="2">
        <f>IF($A756="site","",MIN(VLOOKUP($P756,margin_ranges!$A$5:$D$10,4,FALSE)/100,$Q756))</f>
        <v>1.95581217E-2</v>
      </c>
      <c r="T756" s="6">
        <f>IF(A756="placement",$J756*MIN($Q756,$S756),"")</f>
        <v>6.6106451346000004</v>
      </c>
      <c r="U756" s="6">
        <f>IF($A756="placement",T756,SUMIF($C$10:$C$6209,$C756,$T$10:$T$6209))</f>
        <v>6.6106451346000004</v>
      </c>
      <c r="V756" s="34">
        <f t="shared" si="35"/>
        <v>0.3072558377333332</v>
      </c>
      <c r="W756" s="24"/>
      <c r="X756" s="2" t="str">
        <f>IFERROR(MIN(VLOOKUP($W756,margin_ranges!$A$5:$D$10,4,FALSE),$Q756*100)/100,"")</f>
        <v/>
      </c>
      <c r="Y756" s="6">
        <f t="shared" si="36"/>
        <v>6.6106451346000004</v>
      </c>
      <c r="Z756" s="6">
        <f>IF($A756="placement",Y756,SUMIF($C$10:$C$6209,$C756,$Y$10:$Y$6209))</f>
        <v>6.6106451346000004</v>
      </c>
      <c r="AA756" s="29">
        <f t="shared" si="37"/>
        <v>0.3072558377333332</v>
      </c>
    </row>
    <row r="757" spans="1:27" hidden="1" x14ac:dyDescent="0.3">
      <c r="A757" s="8" t="s">
        <v>17</v>
      </c>
      <c r="B757" s="8" t="s">
        <v>4161</v>
      </c>
      <c r="C757" s="8" t="s">
        <v>4162</v>
      </c>
      <c r="D757" s="8" t="s">
        <v>4398</v>
      </c>
      <c r="E757" s="8" t="s">
        <v>4399</v>
      </c>
      <c r="F757" s="29">
        <v>0.18552596517077599</v>
      </c>
      <c r="G757" s="29">
        <v>1</v>
      </c>
      <c r="H757" s="30">
        <v>80.852599999999995</v>
      </c>
      <c r="I757" s="30">
        <v>3.7115</v>
      </c>
      <c r="J757" s="14">
        <v>355</v>
      </c>
      <c r="K757" s="14">
        <v>61</v>
      </c>
      <c r="L757" s="12">
        <v>4.5900000000000003E-2</v>
      </c>
      <c r="M757" s="7">
        <v>3.1922441799999999</v>
      </c>
      <c r="N757" s="31">
        <v>2.6</v>
      </c>
      <c r="O757" s="14">
        <f>IFERROR(VLOOKUP($C757,'site totals'!$J$2:$K$607,2,FALSE),1)</f>
        <v>26730.570800000001</v>
      </c>
      <c r="P757" s="32" t="s">
        <v>22</v>
      </c>
      <c r="Q757" s="12">
        <v>0.1855259652</v>
      </c>
      <c r="R757" s="29">
        <v>0.24</v>
      </c>
      <c r="S757" s="2">
        <f>IF($A757="site","",MIN(VLOOKUP($P757,margin_ranges!$A$5:$D$10,4,FALSE)/100,$Q757))</f>
        <v>0.1855259652</v>
      </c>
      <c r="T757" s="6">
        <f>IF(A757="placement",$J757*MIN($Q757,$S757),"")</f>
        <v>65.861717646000002</v>
      </c>
      <c r="U757" s="6">
        <f>IF($A757="placement",T757,SUMIF($C$10:$C$6209,$C757,$T$10:$T$6209))</f>
        <v>65.861717646000002</v>
      </c>
      <c r="V757" s="34">
        <f t="shared" si="35"/>
        <v>7.1676361578947301E-2</v>
      </c>
      <c r="W757" s="24"/>
      <c r="X757" s="2" t="str">
        <f>IFERROR(MIN(VLOOKUP($W757,margin_ranges!$A$5:$D$10,4,FALSE),$Q757*100)/100,"")</f>
        <v/>
      </c>
      <c r="Y757" s="6">
        <f t="shared" si="36"/>
        <v>65.861717646000002</v>
      </c>
      <c r="Z757" s="6">
        <f>IF($A757="placement",Y757,SUMIF($C$10:$C$6209,$C757,$Y$10:$Y$6209))</f>
        <v>65.861717646000002</v>
      </c>
      <c r="AA757" s="29">
        <f t="shared" si="37"/>
        <v>7.1676361578947301E-2</v>
      </c>
    </row>
    <row r="758" spans="1:27" hidden="1" x14ac:dyDescent="0.3">
      <c r="A758" s="8" t="s">
        <v>17</v>
      </c>
      <c r="B758" s="8" t="s">
        <v>4161</v>
      </c>
      <c r="C758" s="8" t="s">
        <v>4162</v>
      </c>
      <c r="D758" s="8" t="s">
        <v>4272</v>
      </c>
      <c r="E758" s="8" t="s">
        <v>4273</v>
      </c>
      <c r="F758" s="29">
        <v>7.0975309831299904E-2</v>
      </c>
      <c r="G758" s="29">
        <v>1</v>
      </c>
      <c r="H758" s="30">
        <v>52.420099999999998</v>
      </c>
      <c r="I758" s="30">
        <v>6.5056000000000003</v>
      </c>
      <c r="J758" s="14">
        <v>378</v>
      </c>
      <c r="K758" s="14">
        <v>62</v>
      </c>
      <c r="L758" s="12">
        <v>0.1241</v>
      </c>
      <c r="M758" s="7">
        <v>1.93751578</v>
      </c>
      <c r="N758" s="31">
        <v>1.8</v>
      </c>
      <c r="O758" s="14">
        <f>IFERROR(VLOOKUP($C758,'site totals'!$J$2:$K$607,2,FALSE),1)</f>
        <v>26730.570800000001</v>
      </c>
      <c r="P758" s="32" t="s">
        <v>22</v>
      </c>
      <c r="Q758" s="12">
        <v>7.0975309799999997E-2</v>
      </c>
      <c r="R758" s="29">
        <v>0.23</v>
      </c>
      <c r="S758" s="2">
        <f>IF($A758="site","",MIN(VLOOKUP($P758,margin_ranges!$A$5:$D$10,4,FALSE)/100,$Q758))</f>
        <v>7.0975309799999997E-2</v>
      </c>
      <c r="T758" s="6">
        <f>IF(A758="placement",$J758*MIN($Q758,$S758),"")</f>
        <v>26.828667104399997</v>
      </c>
      <c r="U758" s="6">
        <f>IF($A758="placement",T758,SUMIF($C$10:$C$6209,$C758,$T$10:$T$6209))</f>
        <v>26.828667104399997</v>
      </c>
      <c r="V758" s="34">
        <f t="shared" si="35"/>
        <v>0.20652557168831165</v>
      </c>
      <c r="W758" s="24"/>
      <c r="X758" s="2" t="str">
        <f>IFERROR(MIN(VLOOKUP($W758,margin_ranges!$A$5:$D$10,4,FALSE),$Q758*100)/100,"")</f>
        <v/>
      </c>
      <c r="Y758" s="6">
        <f t="shared" si="36"/>
        <v>26.828667104399997</v>
      </c>
      <c r="Z758" s="6">
        <f>IF($A758="placement",Y758,SUMIF($C$10:$C$6209,$C758,$Y$10:$Y$6209))</f>
        <v>26.828667104399997</v>
      </c>
      <c r="AA758" s="29">
        <f t="shared" si="37"/>
        <v>0.20652557168831165</v>
      </c>
    </row>
    <row r="759" spans="1:27" hidden="1" x14ac:dyDescent="0.3">
      <c r="A759" s="8" t="s">
        <v>17</v>
      </c>
      <c r="B759" s="8" t="s">
        <v>4161</v>
      </c>
      <c r="C759" s="8" t="s">
        <v>4162</v>
      </c>
      <c r="D759" s="8" t="s">
        <v>4225</v>
      </c>
      <c r="E759" s="8" t="s">
        <v>4226</v>
      </c>
      <c r="F759" s="29">
        <v>0.199484187889128</v>
      </c>
      <c r="G759" s="29">
        <v>1</v>
      </c>
      <c r="H759" s="30">
        <v>77.927000000000007</v>
      </c>
      <c r="I759" s="30">
        <v>9.6579999999999995</v>
      </c>
      <c r="J759" s="14">
        <v>380</v>
      </c>
      <c r="K759" s="14">
        <v>76</v>
      </c>
      <c r="L759" s="12">
        <v>0.1239</v>
      </c>
      <c r="M759" s="7">
        <v>1.3116542899999999</v>
      </c>
      <c r="N759" s="31">
        <v>1.05</v>
      </c>
      <c r="O759" s="14">
        <f>IFERROR(VLOOKUP($C759,'site totals'!$J$2:$K$607,2,FALSE),1)</f>
        <v>26730.570800000001</v>
      </c>
      <c r="P759" s="32" t="s">
        <v>22</v>
      </c>
      <c r="Q759" s="12">
        <v>0.1994841879</v>
      </c>
      <c r="R759" s="29">
        <v>0.23</v>
      </c>
      <c r="S759" s="2">
        <f>IF($A759="site","",MIN(VLOOKUP($P759,margin_ranges!$A$5:$D$10,4,FALSE)/100,$Q759))</f>
        <v>0.1994841879</v>
      </c>
      <c r="T759" s="6">
        <f>IF(A759="placement",$J759*MIN($Q759,$S759),"")</f>
        <v>75.803991401999994</v>
      </c>
      <c r="U759" s="6">
        <f>IF($A759="placement",T759,SUMIF($C$10:$C$6209,$C759,$T$10:$T$6209))</f>
        <v>75.803991401999994</v>
      </c>
      <c r="V759" s="34">
        <f t="shared" si="35"/>
        <v>3.9630924805194701E-2</v>
      </c>
      <c r="W759" s="24"/>
      <c r="X759" s="2" t="str">
        <f>IFERROR(MIN(VLOOKUP($W759,margin_ranges!$A$5:$D$10,4,FALSE),$Q759*100)/100,"")</f>
        <v/>
      </c>
      <c r="Y759" s="6">
        <f t="shared" si="36"/>
        <v>75.803991401999994</v>
      </c>
      <c r="Z759" s="6">
        <f>IF($A759="placement",Y759,SUMIF($C$10:$C$6209,$C759,$Y$10:$Y$6209))</f>
        <v>75.803991401999994</v>
      </c>
      <c r="AA759" s="29">
        <f t="shared" si="37"/>
        <v>3.9630924805194701E-2</v>
      </c>
    </row>
    <row r="760" spans="1:27" hidden="1" x14ac:dyDescent="0.3">
      <c r="A760" s="8" t="s">
        <v>17</v>
      </c>
      <c r="B760" s="8" t="s">
        <v>4161</v>
      </c>
      <c r="C760" s="8" t="s">
        <v>4162</v>
      </c>
      <c r="D760" s="8" t="s">
        <v>4374</v>
      </c>
      <c r="E760" s="8" t="s">
        <v>4375</v>
      </c>
      <c r="F760" s="29">
        <v>0.256304024639328</v>
      </c>
      <c r="G760" s="29">
        <v>1</v>
      </c>
      <c r="H760" s="30">
        <v>246.23679999999999</v>
      </c>
      <c r="I760" s="30">
        <v>20.2957</v>
      </c>
      <c r="J760" s="14">
        <v>450</v>
      </c>
      <c r="K760" s="14">
        <v>115</v>
      </c>
      <c r="L760" s="12">
        <v>8.2400000000000001E-2</v>
      </c>
      <c r="M760" s="7">
        <v>0.73954951999999996</v>
      </c>
      <c r="N760" s="31">
        <v>0.55000000000000004</v>
      </c>
      <c r="O760" s="14">
        <f>IFERROR(VLOOKUP($C760,'site totals'!$J$2:$K$607,2,FALSE),1)</f>
        <v>26730.570800000001</v>
      </c>
      <c r="P760" s="32" t="s">
        <v>22</v>
      </c>
      <c r="Q760" s="12">
        <v>0.25630402460000001</v>
      </c>
      <c r="R760" s="29">
        <v>0.3</v>
      </c>
      <c r="S760" s="2">
        <f>IF($A760="site","",MIN(VLOOKUP($P760,margin_ranges!$A$5:$D$10,4,FALSE)/100,$Q760))</f>
        <v>0.25630402460000001</v>
      </c>
      <c r="T760" s="6">
        <f>IF(A760="placement",$J760*MIN($Q760,$S760),"")</f>
        <v>115.33681107000001</v>
      </c>
      <c r="U760" s="6">
        <f>IF($A760="placement",T760,SUMIF($C$10:$C$6209,$C760,$T$10:$T$6209))</f>
        <v>115.33681107000001</v>
      </c>
      <c r="V760" s="34">
        <f t="shared" si="35"/>
        <v>6.2422822000000044E-2</v>
      </c>
      <c r="W760" s="24"/>
      <c r="X760" s="2" t="str">
        <f>IFERROR(MIN(VLOOKUP($W760,margin_ranges!$A$5:$D$10,4,FALSE),$Q760*100)/100,"")</f>
        <v/>
      </c>
      <c r="Y760" s="6">
        <f t="shared" si="36"/>
        <v>115.33681107000001</v>
      </c>
      <c r="Z760" s="6">
        <f>IF($A760="placement",Y760,SUMIF($C$10:$C$6209,$C760,$Y$10:$Y$6209))</f>
        <v>115.33681107000001</v>
      </c>
      <c r="AA760" s="29">
        <f t="shared" si="37"/>
        <v>6.2422822000000044E-2</v>
      </c>
    </row>
    <row r="761" spans="1:27" hidden="1" x14ac:dyDescent="0.3">
      <c r="A761" s="8" t="s">
        <v>17</v>
      </c>
      <c r="B761" s="8" t="s">
        <v>4161</v>
      </c>
      <c r="C761" s="8" t="s">
        <v>4162</v>
      </c>
      <c r="D761" s="8" t="s">
        <v>4404</v>
      </c>
      <c r="E761" s="8" t="s">
        <v>4405</v>
      </c>
      <c r="F761" s="29">
        <v>0.123073565821468</v>
      </c>
      <c r="G761" s="29">
        <v>1</v>
      </c>
      <c r="H761" s="30">
        <v>89.880099999999999</v>
      </c>
      <c r="I761" s="30">
        <v>13.5406</v>
      </c>
      <c r="J761" s="14">
        <v>533</v>
      </c>
      <c r="K761" s="14">
        <v>124</v>
      </c>
      <c r="L761" s="12">
        <v>0.1507</v>
      </c>
      <c r="M761" s="7">
        <v>1.31139849</v>
      </c>
      <c r="N761" s="31">
        <v>1.1499999999999999</v>
      </c>
      <c r="O761" s="14">
        <f>IFERROR(VLOOKUP($C761,'site totals'!$J$2:$K$607,2,FALSE),1)</f>
        <v>26730.570800000001</v>
      </c>
      <c r="P761" s="32" t="s">
        <v>161</v>
      </c>
      <c r="Q761" s="12">
        <v>0.12307356580000001</v>
      </c>
      <c r="R761" s="29">
        <v>0.25</v>
      </c>
      <c r="S761" s="2">
        <f>IF($A761="site","",MIN(VLOOKUP($P761,margin_ranges!$A$5:$D$10,4,FALSE)/100,$Q761))</f>
        <v>0.12307356580000001</v>
      </c>
      <c r="T761" s="6">
        <f>IF(A761="placement",$J761*MIN($Q761,$S761),"")</f>
        <v>65.598210571400003</v>
      </c>
      <c r="U761" s="6">
        <f>IF($A761="placement",T761,SUMIF($C$10:$C$6209,$C761,$T$10:$T$6209))</f>
        <v>65.598210571400003</v>
      </c>
      <c r="V761" s="34">
        <f t="shared" si="35"/>
        <v>0.16923524560000014</v>
      </c>
      <c r="W761" s="24"/>
      <c r="X761" s="2" t="str">
        <f>IFERROR(MIN(VLOOKUP($W761,margin_ranges!$A$5:$D$10,4,FALSE),$Q761*100)/100,"")</f>
        <v/>
      </c>
      <c r="Y761" s="6">
        <f t="shared" si="36"/>
        <v>65.598210571400003</v>
      </c>
      <c r="Z761" s="6">
        <f>IF($A761="placement",Y761,SUMIF($C$10:$C$6209,$C761,$Y$10:$Y$6209))</f>
        <v>65.598210571400003</v>
      </c>
      <c r="AA761" s="29">
        <f t="shared" si="37"/>
        <v>0.16923524560000014</v>
      </c>
    </row>
    <row r="762" spans="1:27" hidden="1" x14ac:dyDescent="0.3">
      <c r="A762" s="8" t="s">
        <v>17</v>
      </c>
      <c r="B762" s="8" t="s">
        <v>4161</v>
      </c>
      <c r="C762" s="8" t="s">
        <v>4162</v>
      </c>
      <c r="D762" s="8" t="s">
        <v>4468</v>
      </c>
      <c r="E762" s="8" t="s">
        <v>56</v>
      </c>
      <c r="F762" s="29">
        <v>0.227993048020941</v>
      </c>
      <c r="G762" s="29">
        <v>0</v>
      </c>
      <c r="H762" s="30">
        <v>34.792999999999999</v>
      </c>
      <c r="I762" s="30">
        <v>9.2729999999999997</v>
      </c>
      <c r="J762" s="14">
        <v>573</v>
      </c>
      <c r="K762" s="14">
        <v>131</v>
      </c>
      <c r="L762" s="12">
        <v>0.26650000000000001</v>
      </c>
      <c r="M762" s="7">
        <v>2.0595669499999998</v>
      </c>
      <c r="N762" s="31">
        <v>1.59</v>
      </c>
      <c r="O762" s="14">
        <f>IFERROR(VLOOKUP($C762,'site totals'!$J$2:$K$607,2,FALSE),1)</f>
        <v>26730.570800000001</v>
      </c>
      <c r="P762" s="32" t="s">
        <v>91</v>
      </c>
      <c r="Q762" s="12">
        <v>0.227993048</v>
      </c>
      <c r="R762" s="29">
        <v>0.27</v>
      </c>
      <c r="S762" s="2">
        <f>IF($A762="site","",MIN(VLOOKUP($P762,margin_ranges!$A$5:$D$10,4,FALSE)/100,$Q762))</f>
        <v>0.227993048</v>
      </c>
      <c r="T762" s="6">
        <f>IF(A762="placement",$J762*MIN($Q762,$S762),"")</f>
        <v>130.64001650400002</v>
      </c>
      <c r="U762" s="6">
        <f>IF($A762="placement",T762,SUMIF($C$10:$C$6209,$C762,$T$10:$T$6209))</f>
        <v>130.64001650400002</v>
      </c>
      <c r="V762" s="34">
        <f t="shared" si="35"/>
        <v>5.7543769863013683E-2</v>
      </c>
      <c r="W762" s="24"/>
      <c r="X762" s="2" t="str">
        <f>IFERROR(MIN(VLOOKUP($W762,margin_ranges!$A$5:$D$10,4,FALSE),$Q762*100)/100,"")</f>
        <v/>
      </c>
      <c r="Y762" s="6">
        <f t="shared" si="36"/>
        <v>130.64001650400002</v>
      </c>
      <c r="Z762" s="6">
        <f>IF($A762="placement",Y762,SUMIF($C$10:$C$6209,$C762,$Y$10:$Y$6209))</f>
        <v>130.64001650400002</v>
      </c>
      <c r="AA762" s="29">
        <f t="shared" si="37"/>
        <v>5.7543769863013683E-2</v>
      </c>
    </row>
    <row r="763" spans="1:27" hidden="1" x14ac:dyDescent="0.3">
      <c r="A763" s="8" t="s">
        <v>17</v>
      </c>
      <c r="B763" s="8" t="s">
        <v>4161</v>
      </c>
      <c r="C763" s="8" t="s">
        <v>4162</v>
      </c>
      <c r="D763" s="8" t="s">
        <v>4495</v>
      </c>
      <c r="E763" s="8" t="s">
        <v>4496</v>
      </c>
      <c r="F763" s="29">
        <v>7.5124401372229505E-2</v>
      </c>
      <c r="G763" s="29">
        <v>1</v>
      </c>
      <c r="H763" s="30">
        <v>45.031500000000001</v>
      </c>
      <c r="I763" s="30">
        <v>7.6698000000000004</v>
      </c>
      <c r="J763" s="14">
        <v>871</v>
      </c>
      <c r="K763" s="14">
        <v>65</v>
      </c>
      <c r="L763" s="12">
        <v>0.17030000000000001</v>
      </c>
      <c r="M763" s="7">
        <v>3.7842927300000002</v>
      </c>
      <c r="N763" s="31">
        <v>3.5</v>
      </c>
      <c r="O763" s="14">
        <f>IFERROR(VLOOKUP($C763,'site totals'!$J$2:$K$607,2,FALSE),1)</f>
        <v>26730.570800000001</v>
      </c>
      <c r="P763" s="32" t="s">
        <v>94</v>
      </c>
      <c r="Q763" s="12">
        <v>7.5124401399999999E-2</v>
      </c>
      <c r="R763" s="29">
        <v>0.12</v>
      </c>
      <c r="S763" s="2">
        <f>IF($A763="site","",MIN(VLOOKUP($P763,margin_ranges!$A$5:$D$10,4,FALSE)/100,$Q763))</f>
        <v>7.5124401399999999E-2</v>
      </c>
      <c r="T763" s="6">
        <f>IF(A763="placement",$J763*MIN($Q763,$S763),"")</f>
        <v>65.433353619399995</v>
      </c>
      <c r="U763" s="6">
        <f>IF($A763="placement",T763,SUMIF($C$10:$C$6209,$C763,$T$10:$T$6209))</f>
        <v>65.433353619399995</v>
      </c>
      <c r="V763" s="34">
        <f t="shared" si="35"/>
        <v>5.0994998409090941E-2</v>
      </c>
      <c r="W763" s="24"/>
      <c r="X763" s="2" t="str">
        <f>IFERROR(MIN(VLOOKUP($W763,margin_ranges!$A$5:$D$10,4,FALSE),$Q763*100)/100,"")</f>
        <v/>
      </c>
      <c r="Y763" s="6">
        <f t="shared" si="36"/>
        <v>65.433353619399995</v>
      </c>
      <c r="Z763" s="6">
        <f>IF($A763="placement",Y763,SUMIF($C$10:$C$6209,$C763,$Y$10:$Y$6209))</f>
        <v>65.433353619399995</v>
      </c>
      <c r="AA763" s="17">
        <f t="shared" si="37"/>
        <v>5.0994998409090941E-2</v>
      </c>
    </row>
    <row r="764" spans="1:27" hidden="1" x14ac:dyDescent="0.3">
      <c r="A764" s="8" t="s">
        <v>17</v>
      </c>
      <c r="B764" s="8" t="s">
        <v>4161</v>
      </c>
      <c r="C764" s="8" t="s">
        <v>4162</v>
      </c>
      <c r="D764" s="8" t="s">
        <v>4171</v>
      </c>
      <c r="E764" s="8" t="s">
        <v>4172</v>
      </c>
      <c r="F764" s="29">
        <v>0.2</v>
      </c>
      <c r="G764" s="29">
        <v>0</v>
      </c>
      <c r="H764" s="30">
        <v>24.633700000000001</v>
      </c>
      <c r="I764" s="30">
        <v>11.405799999999999</v>
      </c>
      <c r="J764" s="14">
        <v>64</v>
      </c>
      <c r="K764" s="14">
        <v>10</v>
      </c>
      <c r="L764" s="12">
        <v>0.46300000000000002</v>
      </c>
      <c r="M764" s="7">
        <v>0.18702476000000001</v>
      </c>
      <c r="N764" s="31">
        <v>0.1</v>
      </c>
      <c r="O764" s="14">
        <f>IFERROR(VLOOKUP($C764,'site totals'!$J$2:$K$607,2,FALSE),1)</f>
        <v>26730.570800000001</v>
      </c>
      <c r="P764" s="32" t="s">
        <v>94</v>
      </c>
      <c r="Q764" s="12">
        <v>0.46531142530000003</v>
      </c>
      <c r="R764" s="29">
        <v>0.2</v>
      </c>
      <c r="S764" s="2">
        <f>IF($A764="site","",MIN(VLOOKUP($P764,margin_ranges!$A$5:$D$10,4,FALSE)/100,$Q764))</f>
        <v>0.19750000000000001</v>
      </c>
      <c r="T764" s="6">
        <f>IF(A764="placement",$J764*MIN($Q764,$S764),"")</f>
        <v>12.64</v>
      </c>
      <c r="U764" s="6">
        <f>IF($A764="placement",T764,SUMIF($C$10:$C$6209,$C764,$T$10:$T$6209))</f>
        <v>12.64</v>
      </c>
      <c r="V764" s="34">
        <f t="shared" si="35"/>
        <v>3.1249999999998224E-3</v>
      </c>
      <c r="W764" s="24"/>
      <c r="X764" s="2" t="str">
        <f>IFERROR(MIN(VLOOKUP($W764,margin_ranges!$A$5:$D$10,4,FALSE),$Q764*100)/100,"")</f>
        <v/>
      </c>
      <c r="Y764" s="6">
        <f t="shared" si="36"/>
        <v>12.64</v>
      </c>
      <c r="Z764" s="6">
        <f>IF($A764="placement",Y764,SUMIF($C$10:$C$6209,$C764,$Y$10:$Y$6209))</f>
        <v>12.64</v>
      </c>
      <c r="AA764" s="29">
        <f t="shared" si="37"/>
        <v>3.1249999999998224E-3</v>
      </c>
    </row>
    <row r="765" spans="1:27" hidden="1" x14ac:dyDescent="0.3">
      <c r="A765" s="8" t="s">
        <v>17</v>
      </c>
      <c r="B765" s="8" t="s">
        <v>4161</v>
      </c>
      <c r="C765" s="8" t="s">
        <v>4162</v>
      </c>
      <c r="D765" s="8" t="s">
        <v>4473</v>
      </c>
      <c r="E765" s="8" t="s">
        <v>4474</v>
      </c>
      <c r="F765" s="29">
        <v>0.19999999999999901</v>
      </c>
      <c r="G765" s="29">
        <v>1</v>
      </c>
      <c r="H765" s="30">
        <v>280.33339999999998</v>
      </c>
      <c r="I765" s="30">
        <v>104.16930000000001</v>
      </c>
      <c r="J765" s="14">
        <v>519</v>
      </c>
      <c r="K765" s="14">
        <v>84</v>
      </c>
      <c r="L765" s="12">
        <v>0.37159999999999999</v>
      </c>
      <c r="M765" s="7">
        <v>0.16611601000000001</v>
      </c>
      <c r="N765" s="31">
        <v>0.1</v>
      </c>
      <c r="O765" s="14">
        <f>IFERROR(VLOOKUP($C765,'site totals'!$J$2:$K$607,2,FALSE),1)</f>
        <v>26730.570800000001</v>
      </c>
      <c r="P765" s="32" t="s">
        <v>94</v>
      </c>
      <c r="Q765" s="12">
        <v>0.398011051</v>
      </c>
      <c r="R765" s="29">
        <v>0.2</v>
      </c>
      <c r="S765" s="2">
        <f>IF($A765="site","",MIN(VLOOKUP($P765,margin_ranges!$A$5:$D$10,4,FALSE)/100,$Q765))</f>
        <v>0.19750000000000001</v>
      </c>
      <c r="T765" s="6">
        <f>IF(A765="placement",$J765*MIN($Q765,$S765),"")</f>
        <v>102.5025</v>
      </c>
      <c r="U765" s="6">
        <f>IF($A765="placement",T765,SUMIF($C$10:$C$6209,$C765,$T$10:$T$6209))</f>
        <v>102.5025</v>
      </c>
      <c r="V765" s="34">
        <f t="shared" si="35"/>
        <v>3.1249999999998224E-3</v>
      </c>
      <c r="W765" s="24"/>
      <c r="X765" s="2" t="str">
        <f>IFERROR(MIN(VLOOKUP($W765,margin_ranges!$A$5:$D$10,4,FALSE),$Q765*100)/100,"")</f>
        <v/>
      </c>
      <c r="Y765" s="6">
        <f t="shared" si="36"/>
        <v>102.5025</v>
      </c>
      <c r="Z765" s="6">
        <f>IF($A765="placement",Y765,SUMIF($C$10:$C$6209,$C765,$Y$10:$Y$6209))</f>
        <v>102.5025</v>
      </c>
      <c r="AA765" s="29">
        <f t="shared" si="37"/>
        <v>3.1249999999998224E-3</v>
      </c>
    </row>
    <row r="766" spans="1:27" hidden="1" x14ac:dyDescent="0.3">
      <c r="A766" s="8" t="s">
        <v>17</v>
      </c>
      <c r="B766" s="8" t="s">
        <v>4161</v>
      </c>
      <c r="C766" s="8" t="s">
        <v>4162</v>
      </c>
      <c r="D766" s="8" t="s">
        <v>4412</v>
      </c>
      <c r="E766" s="8" t="s">
        <v>4413</v>
      </c>
      <c r="F766" s="29">
        <v>0.3</v>
      </c>
      <c r="G766" s="29">
        <v>0</v>
      </c>
      <c r="H766" s="30">
        <v>27.3416</v>
      </c>
      <c r="I766" s="30">
        <v>1.4159999999999999</v>
      </c>
      <c r="J766" s="14">
        <v>52</v>
      </c>
      <c r="K766" s="14">
        <v>16</v>
      </c>
      <c r="L766" s="12">
        <v>5.1799999999999999E-2</v>
      </c>
      <c r="M766" s="7">
        <v>1.21882567</v>
      </c>
      <c r="N766" s="31">
        <v>0.7</v>
      </c>
      <c r="O766" s="14">
        <f>IFERROR(VLOOKUP($C766,'site totals'!$J$2:$K$607,2,FALSE),1)</f>
        <v>26730.570800000001</v>
      </c>
      <c r="P766" s="32" t="s">
        <v>91</v>
      </c>
      <c r="Q766" s="12">
        <v>0.42567668240000001</v>
      </c>
      <c r="R766" s="29">
        <v>0.3</v>
      </c>
      <c r="S766" s="2">
        <f>IF($A766="site","",MIN(VLOOKUP($P766,margin_ranges!$A$5:$D$10,4,FALSE)/100,$Q766))</f>
        <v>0.29749999999999999</v>
      </c>
      <c r="T766" s="6">
        <f>IF(A766="placement",$J766*MIN($Q766,$S766),"")</f>
        <v>15.469999999999999</v>
      </c>
      <c r="U766" s="6">
        <f>IF($A766="placement",T766,SUMIF($C$10:$C$6209,$C766,$T$10:$T$6209))</f>
        <v>15.469999999999999</v>
      </c>
      <c r="V766" s="34">
        <f t="shared" si="35"/>
        <v>3.5714285714285587E-3</v>
      </c>
      <c r="W766" s="24"/>
      <c r="X766" s="2" t="str">
        <f>IFERROR(MIN(VLOOKUP($W766,margin_ranges!$A$5:$D$10,4,FALSE),$Q766*100)/100,"")</f>
        <v/>
      </c>
      <c r="Y766" s="6">
        <f t="shared" si="36"/>
        <v>15.469999999999999</v>
      </c>
      <c r="Z766" s="6">
        <f>IF($A766="placement",Y766,SUMIF($C$10:$C$6209,$C766,$Y$10:$Y$6209))</f>
        <v>15.469999999999999</v>
      </c>
      <c r="AA766" s="29">
        <f t="shared" si="37"/>
        <v>3.5714285714285587E-3</v>
      </c>
    </row>
    <row r="767" spans="1:27" hidden="1" x14ac:dyDescent="0.3">
      <c r="A767" s="8" t="s">
        <v>17</v>
      </c>
      <c r="B767" s="8" t="s">
        <v>4161</v>
      </c>
      <c r="C767" s="8" t="s">
        <v>4162</v>
      </c>
      <c r="D767" s="8" t="s">
        <v>4390</v>
      </c>
      <c r="E767" s="8" t="s">
        <v>4391</v>
      </c>
      <c r="F767" s="29">
        <v>0.31</v>
      </c>
      <c r="G767" s="29">
        <v>0</v>
      </c>
      <c r="H767" s="30">
        <v>20.526499999999999</v>
      </c>
      <c r="I767" s="30">
        <v>1.6084000000000001</v>
      </c>
      <c r="J767" s="14">
        <v>21</v>
      </c>
      <c r="K767" s="14">
        <v>6</v>
      </c>
      <c r="L767" s="12">
        <v>7.8399999999999997E-2</v>
      </c>
      <c r="M767" s="7">
        <v>0.44368505000000003</v>
      </c>
      <c r="N767" s="31">
        <v>0.3</v>
      </c>
      <c r="O767" s="14">
        <f>IFERROR(VLOOKUP($C767,'site totals'!$J$2:$K$607,2,FALSE),1)</f>
        <v>26730.570800000001</v>
      </c>
      <c r="P767" s="32" t="s">
        <v>22</v>
      </c>
      <c r="Q767" s="12">
        <v>0.32384469869999999</v>
      </c>
      <c r="R767" s="29">
        <v>0.31</v>
      </c>
      <c r="S767" s="2">
        <f>IF($A767="site","",MIN(VLOOKUP($P767,margin_ranges!$A$5:$D$10,4,FALSE)/100,$Q767))</f>
        <v>0.29749999999999999</v>
      </c>
      <c r="T767" s="6">
        <f>IF(A767="placement",$J767*MIN($Q767,$S767),"")</f>
        <v>6.2474999999999996</v>
      </c>
      <c r="U767" s="6">
        <f>IF($A767="placement",T767,SUMIF($C$10:$C$6209,$C767,$T$10:$T$6209))</f>
        <v>6.2474999999999996</v>
      </c>
      <c r="V767" s="34">
        <f t="shared" si="35"/>
        <v>1.811594202898581E-2</v>
      </c>
      <c r="W767" s="24"/>
      <c r="X767" s="2" t="str">
        <f>IFERROR(MIN(VLOOKUP($W767,margin_ranges!$A$5:$D$10,4,FALSE),$Q767*100)/100,"")</f>
        <v/>
      </c>
      <c r="Y767" s="6">
        <f t="shared" si="36"/>
        <v>6.2474999999999996</v>
      </c>
      <c r="Z767" s="6">
        <f>IF($A767="placement",Y767,SUMIF($C$10:$C$6209,$C767,$Y$10:$Y$6209))</f>
        <v>6.2474999999999996</v>
      </c>
      <c r="AA767" s="29">
        <f t="shared" si="37"/>
        <v>1.811594202898581E-2</v>
      </c>
    </row>
    <row r="768" spans="1:27" hidden="1" x14ac:dyDescent="0.3">
      <c r="A768" s="8" t="s">
        <v>17</v>
      </c>
      <c r="B768" s="8" t="s">
        <v>4161</v>
      </c>
      <c r="C768" s="8" t="s">
        <v>4162</v>
      </c>
      <c r="D768" s="8" t="s">
        <v>4471</v>
      </c>
      <c r="E768" s="8" t="s">
        <v>4472</v>
      </c>
      <c r="F768" s="29">
        <v>0.31050859950859899</v>
      </c>
      <c r="G768" s="29">
        <v>1</v>
      </c>
      <c r="H768" s="30">
        <v>52.222900000000003</v>
      </c>
      <c r="I768" s="30">
        <v>1.909</v>
      </c>
      <c r="J768" s="14">
        <v>35</v>
      </c>
      <c r="K768" s="14">
        <v>11</v>
      </c>
      <c r="L768" s="12">
        <v>3.6600000000000001E-2</v>
      </c>
      <c r="M768" s="7">
        <v>0.60914464999999995</v>
      </c>
      <c r="N768" s="31">
        <v>0.42</v>
      </c>
      <c r="O768" s="14">
        <f>IFERROR(VLOOKUP($C768,'site totals'!$J$2:$K$607,2,FALSE),1)</f>
        <v>26730.570800000001</v>
      </c>
      <c r="P768" s="32" t="s">
        <v>22</v>
      </c>
      <c r="Q768" s="12">
        <v>0.31050859949999998</v>
      </c>
      <c r="R768" s="29">
        <v>0.34</v>
      </c>
      <c r="S768" s="2">
        <f>IF($A768="site","",MIN(VLOOKUP($P768,margin_ranges!$A$5:$D$10,4,FALSE)/100,$Q768))</f>
        <v>0.29749999999999999</v>
      </c>
      <c r="T768" s="6">
        <f>IF(A768="placement",$J768*MIN($Q768,$S768),"")</f>
        <v>10.4125</v>
      </c>
      <c r="U768" s="6">
        <f>IF($A768="placement",T768,SUMIF($C$10:$C$6209,$C768,$T$10:$T$6209))</f>
        <v>10.4125</v>
      </c>
      <c r="V768" s="34">
        <f t="shared" si="35"/>
        <v>6.4393939393939448E-2</v>
      </c>
      <c r="W768" s="24"/>
      <c r="X768" s="2" t="str">
        <f>IFERROR(MIN(VLOOKUP($W768,margin_ranges!$A$5:$D$10,4,FALSE),$Q768*100)/100,"")</f>
        <v/>
      </c>
      <c r="Y768" s="6">
        <f t="shared" si="36"/>
        <v>10.4125</v>
      </c>
      <c r="Z768" s="6">
        <f>IF($A768="placement",Y768,SUMIF($C$10:$C$6209,$C768,$Y$10:$Y$6209))</f>
        <v>10.4125</v>
      </c>
      <c r="AA768" s="29">
        <f t="shared" si="37"/>
        <v>6.4393939393939448E-2</v>
      </c>
    </row>
    <row r="769" spans="1:27" hidden="1" x14ac:dyDescent="0.3">
      <c r="A769" s="8" t="s">
        <v>17</v>
      </c>
      <c r="B769" s="8" t="s">
        <v>4161</v>
      </c>
      <c r="C769" s="8" t="s">
        <v>4162</v>
      </c>
      <c r="D769" s="8" t="s">
        <v>4481</v>
      </c>
      <c r="E769" s="8" t="s">
        <v>4482</v>
      </c>
      <c r="F769" s="29">
        <v>0.32579667403948498</v>
      </c>
      <c r="G769" s="29">
        <v>0</v>
      </c>
      <c r="H769" s="30">
        <v>5.7610000000000001</v>
      </c>
      <c r="I769" s="30">
        <v>0.35270000000000001</v>
      </c>
      <c r="J769" s="14">
        <v>16</v>
      </c>
      <c r="K769" s="14">
        <v>5</v>
      </c>
      <c r="L769" s="12">
        <v>6.1199999999999997E-2</v>
      </c>
      <c r="M769" s="7">
        <v>1.4832320800000001</v>
      </c>
      <c r="N769" s="31">
        <v>1</v>
      </c>
      <c r="O769" s="14">
        <f>IFERROR(VLOOKUP($C769,'site totals'!$J$2:$K$607,2,FALSE),1)</f>
        <v>26730.570800000001</v>
      </c>
      <c r="P769" s="32" t="s">
        <v>22</v>
      </c>
      <c r="Q769" s="12">
        <v>0.32579667400000001</v>
      </c>
      <c r="R769" s="29">
        <v>0.33</v>
      </c>
      <c r="S769" s="2">
        <f>IF($A769="site","",MIN(VLOOKUP($P769,margin_ranges!$A$5:$D$10,4,FALSE)/100,$Q769))</f>
        <v>0.29749999999999999</v>
      </c>
      <c r="T769" s="6">
        <f>IF(A769="placement",$J769*MIN($Q769,$S769),"")</f>
        <v>4.76</v>
      </c>
      <c r="U769" s="6">
        <f>IF($A769="placement",T769,SUMIF($C$10:$C$6209,$C769,$T$10:$T$6209))</f>
        <v>4.76</v>
      </c>
      <c r="V769" s="34">
        <f t="shared" si="35"/>
        <v>4.850746268656736E-2</v>
      </c>
      <c r="W769" s="24"/>
      <c r="X769" s="2" t="str">
        <f>IFERROR(MIN(VLOOKUP($W769,margin_ranges!$A$5:$D$10,4,FALSE),$Q769*100)/100,"")</f>
        <v/>
      </c>
      <c r="Y769" s="6">
        <f t="shared" si="36"/>
        <v>4.76</v>
      </c>
      <c r="Z769" s="6">
        <f>IF($A769="placement",Y769,SUMIF($C$10:$C$6209,$C769,$Y$10:$Y$6209))</f>
        <v>4.76</v>
      </c>
      <c r="AA769" s="29">
        <f t="shared" si="37"/>
        <v>4.850746268656736E-2</v>
      </c>
    </row>
    <row r="770" spans="1:27" hidden="1" x14ac:dyDescent="0.3">
      <c r="A770" s="8" t="s">
        <v>17</v>
      </c>
      <c r="B770" s="8" t="s">
        <v>4161</v>
      </c>
      <c r="C770" s="8" t="s">
        <v>4162</v>
      </c>
      <c r="D770" s="8" t="s">
        <v>4263</v>
      </c>
      <c r="E770" s="8" t="s">
        <v>4264</v>
      </c>
      <c r="F770" s="29">
        <v>0.33999999999999903</v>
      </c>
      <c r="G770" s="29">
        <v>1</v>
      </c>
      <c r="H770" s="30">
        <v>86.819199999999995</v>
      </c>
      <c r="I770" s="30">
        <v>6.9839000000000002</v>
      </c>
      <c r="J770" s="14">
        <v>218</v>
      </c>
      <c r="K770" s="14">
        <v>69</v>
      </c>
      <c r="L770" s="12">
        <v>8.0399999999999999E-2</v>
      </c>
      <c r="M770" s="7">
        <v>1.0401943199999999</v>
      </c>
      <c r="N770" s="31">
        <v>0.55000000000000004</v>
      </c>
      <c r="O770" s="14">
        <f>IFERROR(VLOOKUP($C770,'site totals'!$J$2:$K$607,2,FALSE),1)</f>
        <v>26730.570800000001</v>
      </c>
      <c r="P770" s="32" t="s">
        <v>22</v>
      </c>
      <c r="Q770" s="12">
        <v>0.47125264239999998</v>
      </c>
      <c r="R770" s="29">
        <v>0.34</v>
      </c>
      <c r="S770" s="2">
        <f>IF($A770="site","",MIN(VLOOKUP($P770,margin_ranges!$A$5:$D$10,4,FALSE)/100,$Q770))</f>
        <v>0.29749999999999999</v>
      </c>
      <c r="T770" s="6">
        <f>IF(A770="placement",$J770*MIN($Q770,$S770),"")</f>
        <v>64.855000000000004</v>
      </c>
      <c r="U770" s="6">
        <f>IF($A770="placement",T770,SUMIF($C$10:$C$6209,$C770,$T$10:$T$6209))</f>
        <v>64.855000000000004</v>
      </c>
      <c r="V770" s="34">
        <f t="shared" si="35"/>
        <v>6.4393939393939226E-2</v>
      </c>
      <c r="W770" s="24"/>
      <c r="X770" s="2" t="str">
        <f>IFERROR(MIN(VLOOKUP($W770,margin_ranges!$A$5:$D$10,4,FALSE),$Q770*100)/100,"")</f>
        <v/>
      </c>
      <c r="Y770" s="6">
        <f t="shared" si="36"/>
        <v>64.855000000000004</v>
      </c>
      <c r="Z770" s="6">
        <f>IF($A770="placement",Y770,SUMIF($C$10:$C$6209,$C770,$Y$10:$Y$6209))</f>
        <v>64.855000000000004</v>
      </c>
      <c r="AA770" s="29">
        <f t="shared" si="37"/>
        <v>6.4393939393939226E-2</v>
      </c>
    </row>
    <row r="771" spans="1:27" hidden="1" x14ac:dyDescent="0.3">
      <c r="A771" s="8" t="s">
        <v>17</v>
      </c>
      <c r="B771" s="8" t="s">
        <v>4161</v>
      </c>
      <c r="C771" s="8" t="s">
        <v>4162</v>
      </c>
      <c r="D771" s="8" t="s">
        <v>4185</v>
      </c>
      <c r="E771" s="8" t="s">
        <v>4186</v>
      </c>
      <c r="F771" s="29">
        <v>0.33999999999999903</v>
      </c>
      <c r="G771" s="29">
        <v>0</v>
      </c>
      <c r="H771" s="30">
        <v>40.839100000000002</v>
      </c>
      <c r="I771" s="30">
        <v>0.41449999999999998</v>
      </c>
      <c r="J771" s="14">
        <v>8</v>
      </c>
      <c r="K771" s="14">
        <v>2</v>
      </c>
      <c r="L771" s="12">
        <v>1.01E-2</v>
      </c>
      <c r="M771" s="7">
        <v>0.60737549999999996</v>
      </c>
      <c r="N771" s="31">
        <v>0.4</v>
      </c>
      <c r="O771" s="14">
        <f>IFERROR(VLOOKUP($C771,'site totals'!$J$2:$K$607,2,FALSE),1)</f>
        <v>26730.570800000001</v>
      </c>
      <c r="P771" s="32" t="s">
        <v>22</v>
      </c>
      <c r="Q771" s="12">
        <v>0.34142881460000002</v>
      </c>
      <c r="R771" s="29">
        <v>0.34</v>
      </c>
      <c r="S771" s="2">
        <f>IF($A771="site","",MIN(VLOOKUP($P771,margin_ranges!$A$5:$D$10,4,FALSE)/100,$Q771))</f>
        <v>0.29749999999999999</v>
      </c>
      <c r="T771" s="6">
        <f>IF(A771="placement",$J771*MIN($Q771,$S771),"")</f>
        <v>2.38</v>
      </c>
      <c r="U771" s="6">
        <f>IF($A771="placement",T771,SUMIF($C$10:$C$6209,$C771,$T$10:$T$6209))</f>
        <v>2.38</v>
      </c>
      <c r="V771" s="34">
        <f t="shared" si="35"/>
        <v>6.4393939393939448E-2</v>
      </c>
      <c r="W771" s="24"/>
      <c r="X771" s="2" t="str">
        <f>IFERROR(MIN(VLOOKUP($W771,margin_ranges!$A$5:$D$10,4,FALSE),$Q771*100)/100,"")</f>
        <v/>
      </c>
      <c r="Y771" s="6">
        <f t="shared" si="36"/>
        <v>2.38</v>
      </c>
      <c r="Z771" s="6">
        <f>IF($A771="placement",Y771,SUMIF($C$10:$C$6209,$C771,$Y$10:$Y$6209))</f>
        <v>2.38</v>
      </c>
      <c r="AA771" s="29">
        <f t="shared" si="37"/>
        <v>6.4393939393939448E-2</v>
      </c>
    </row>
    <row r="772" spans="1:27" hidden="1" x14ac:dyDescent="0.3">
      <c r="A772" s="8" t="s">
        <v>17</v>
      </c>
      <c r="B772" s="8" t="s">
        <v>4161</v>
      </c>
      <c r="C772" s="8" t="s">
        <v>4162</v>
      </c>
      <c r="D772" s="8" t="s">
        <v>4408</v>
      </c>
      <c r="E772" s="8" t="s">
        <v>4409</v>
      </c>
      <c r="F772" s="29">
        <v>0.33999999999999903</v>
      </c>
      <c r="G772" s="29">
        <v>0</v>
      </c>
      <c r="H772" s="30">
        <v>16.249199999999998</v>
      </c>
      <c r="I772" s="30">
        <v>0.36199999999999999</v>
      </c>
      <c r="J772" s="14">
        <v>8</v>
      </c>
      <c r="K772" s="14">
        <v>2</v>
      </c>
      <c r="L772" s="12">
        <v>2.23E-2</v>
      </c>
      <c r="M772" s="7">
        <v>0.73338594999999995</v>
      </c>
      <c r="N772" s="31">
        <v>0.25</v>
      </c>
      <c r="O772" s="14">
        <f>IFERROR(VLOOKUP($C772,'site totals'!$J$2:$K$607,2,FALSE),1)</f>
        <v>26730.570800000001</v>
      </c>
      <c r="P772" s="32" t="s">
        <v>22</v>
      </c>
      <c r="Q772" s="12">
        <v>0.65911536810000004</v>
      </c>
      <c r="R772" s="29">
        <v>0.34</v>
      </c>
      <c r="S772" s="2">
        <f>IF($A772="site","",MIN(VLOOKUP($P772,margin_ranges!$A$5:$D$10,4,FALSE)/100,$Q772))</f>
        <v>0.29749999999999999</v>
      </c>
      <c r="T772" s="6">
        <f>IF(A772="placement",$J772*MIN($Q772,$S772),"")</f>
        <v>2.38</v>
      </c>
      <c r="U772" s="6">
        <f>IF($A772="placement",T772,SUMIF($C$10:$C$6209,$C772,$T$10:$T$6209))</f>
        <v>2.38</v>
      </c>
      <c r="V772" s="34">
        <f t="shared" si="35"/>
        <v>6.4393939393939448E-2</v>
      </c>
      <c r="W772" s="24"/>
      <c r="X772" s="2" t="str">
        <f>IFERROR(MIN(VLOOKUP($W772,margin_ranges!$A$5:$D$10,4,FALSE),$Q772*100)/100,"")</f>
        <v/>
      </c>
      <c r="Y772" s="6">
        <f t="shared" si="36"/>
        <v>2.38</v>
      </c>
      <c r="Z772" s="6">
        <f>IF($A772="placement",Y772,SUMIF($C$10:$C$6209,$C772,$Y$10:$Y$6209))</f>
        <v>2.38</v>
      </c>
      <c r="AA772" s="29">
        <f t="shared" si="37"/>
        <v>6.4393939393939448E-2</v>
      </c>
    </row>
    <row r="773" spans="1:27" hidden="1" x14ac:dyDescent="0.3">
      <c r="A773" s="8" t="s">
        <v>17</v>
      </c>
      <c r="B773" s="8" t="s">
        <v>4161</v>
      </c>
      <c r="C773" s="8" t="s">
        <v>4162</v>
      </c>
      <c r="D773" s="8" t="s">
        <v>4205</v>
      </c>
      <c r="E773" s="8" t="s">
        <v>4206</v>
      </c>
      <c r="F773" s="29">
        <v>0.34</v>
      </c>
      <c r="G773" s="29">
        <v>0</v>
      </c>
      <c r="H773" s="30">
        <v>10.637499999999999</v>
      </c>
      <c r="I773" s="30">
        <v>1.4369000000000001</v>
      </c>
      <c r="J773" s="14">
        <v>32</v>
      </c>
      <c r="K773" s="14">
        <v>10</v>
      </c>
      <c r="L773" s="12">
        <v>0.1351</v>
      </c>
      <c r="M773" s="7">
        <v>0.75272916999999995</v>
      </c>
      <c r="N773" s="31">
        <v>0.35</v>
      </c>
      <c r="O773" s="14">
        <f>IFERROR(VLOOKUP($C773,'site totals'!$J$2:$K$607,2,FALSE),1)</f>
        <v>26730.570800000001</v>
      </c>
      <c r="P773" s="32" t="s">
        <v>22</v>
      </c>
      <c r="Q773" s="12">
        <v>0.53502532709999995</v>
      </c>
      <c r="R773" s="29">
        <v>0.34</v>
      </c>
      <c r="S773" s="2">
        <f>IF($A773="site","",MIN(VLOOKUP($P773,margin_ranges!$A$5:$D$10,4,FALSE)/100,$Q773))</f>
        <v>0.29749999999999999</v>
      </c>
      <c r="T773" s="6">
        <f>IF(A773="placement",$J773*MIN($Q773,$S773),"")</f>
        <v>9.52</v>
      </c>
      <c r="U773" s="6">
        <f>IF($A773="placement",T773,SUMIF($C$10:$C$6209,$C773,$T$10:$T$6209))</f>
        <v>9.52</v>
      </c>
      <c r="V773" s="34">
        <f t="shared" si="35"/>
        <v>6.4393939393939448E-2</v>
      </c>
      <c r="W773" s="24"/>
      <c r="X773" s="2" t="str">
        <f>IFERROR(MIN(VLOOKUP($W773,margin_ranges!$A$5:$D$10,4,FALSE),$Q773*100)/100,"")</f>
        <v/>
      </c>
      <c r="Y773" s="6">
        <f t="shared" si="36"/>
        <v>9.52</v>
      </c>
      <c r="Z773" s="6">
        <f>IF($A773="placement",Y773,SUMIF($C$10:$C$6209,$C773,$Y$10:$Y$6209))</f>
        <v>9.52</v>
      </c>
      <c r="AA773" s="29">
        <f t="shared" si="37"/>
        <v>6.4393939393939448E-2</v>
      </c>
    </row>
    <row r="774" spans="1:27" hidden="1" x14ac:dyDescent="0.3">
      <c r="A774" s="8" t="s">
        <v>17</v>
      </c>
      <c r="B774" s="8" t="s">
        <v>4161</v>
      </c>
      <c r="C774" s="8" t="s">
        <v>4162</v>
      </c>
      <c r="D774" s="8" t="s">
        <v>4489</v>
      </c>
      <c r="E774" s="8" t="s">
        <v>4490</v>
      </c>
      <c r="F774" s="29">
        <v>0.34</v>
      </c>
      <c r="G774" s="29">
        <v>0</v>
      </c>
      <c r="H774" s="30">
        <v>21.8797</v>
      </c>
      <c r="I774" s="30">
        <v>1.0886</v>
      </c>
      <c r="J774" s="14">
        <v>32</v>
      </c>
      <c r="K774" s="14">
        <v>10</v>
      </c>
      <c r="L774" s="12">
        <v>4.9799999999999997E-2</v>
      </c>
      <c r="M774" s="7">
        <v>0.99479037000000003</v>
      </c>
      <c r="N774" s="31">
        <v>0.5</v>
      </c>
      <c r="O774" s="14">
        <f>IFERROR(VLOOKUP($C774,'site totals'!$J$2:$K$607,2,FALSE),1)</f>
        <v>26730.570800000001</v>
      </c>
      <c r="P774" s="32" t="s">
        <v>22</v>
      </c>
      <c r="Q774" s="12">
        <v>0.49738154280000002</v>
      </c>
      <c r="R774" s="29">
        <v>0.34</v>
      </c>
      <c r="S774" s="2">
        <f>IF($A774="site","",MIN(VLOOKUP($P774,margin_ranges!$A$5:$D$10,4,FALSE)/100,$Q774))</f>
        <v>0.29749999999999999</v>
      </c>
      <c r="T774" s="6">
        <f>IF(A774="placement",$J774*MIN($Q774,$S774),"")</f>
        <v>9.52</v>
      </c>
      <c r="U774" s="6">
        <f>IF($A774="placement",T774,SUMIF($C$10:$C$6209,$C774,$T$10:$T$6209))</f>
        <v>9.52</v>
      </c>
      <c r="V774" s="34">
        <f t="shared" si="35"/>
        <v>6.4393939393939448E-2</v>
      </c>
      <c r="W774" s="24"/>
      <c r="X774" s="2" t="str">
        <f>IFERROR(MIN(VLOOKUP($W774,margin_ranges!$A$5:$D$10,4,FALSE),$Q774*100)/100,"")</f>
        <v/>
      </c>
      <c r="Y774" s="6">
        <f t="shared" si="36"/>
        <v>9.52</v>
      </c>
      <c r="Z774" s="6">
        <f>IF($A774="placement",Y774,SUMIF($C$10:$C$6209,$C774,$Y$10:$Y$6209))</f>
        <v>9.52</v>
      </c>
      <c r="AA774" s="29">
        <f t="shared" si="37"/>
        <v>6.4393939393939448E-2</v>
      </c>
    </row>
    <row r="775" spans="1:27" hidden="1" x14ac:dyDescent="0.3">
      <c r="A775" s="8" t="s">
        <v>17</v>
      </c>
      <c r="B775" s="8" t="s">
        <v>4161</v>
      </c>
      <c r="C775" s="8" t="s">
        <v>4162</v>
      </c>
      <c r="D775" s="8" t="s">
        <v>4322</v>
      </c>
      <c r="E775" s="8" t="s">
        <v>4323</v>
      </c>
      <c r="F775" s="29">
        <v>0.34</v>
      </c>
      <c r="G775" s="29">
        <v>0</v>
      </c>
      <c r="H775" s="30">
        <v>29.6831</v>
      </c>
      <c r="I775" s="30">
        <v>3.2332999999999998</v>
      </c>
      <c r="J775" s="14">
        <v>40</v>
      </c>
      <c r="K775" s="14">
        <v>12</v>
      </c>
      <c r="L775" s="12">
        <v>0.1089</v>
      </c>
      <c r="M775" s="7">
        <v>0.41394645000000002</v>
      </c>
      <c r="N775" s="31">
        <v>0.25</v>
      </c>
      <c r="O775" s="14">
        <f>IFERROR(VLOOKUP($C775,'site totals'!$J$2:$K$607,2,FALSE),1)</f>
        <v>26730.570800000001</v>
      </c>
      <c r="P775" s="32" t="s">
        <v>22</v>
      </c>
      <c r="Q775" s="12">
        <v>0.39605714679999998</v>
      </c>
      <c r="R775" s="29">
        <v>0.34</v>
      </c>
      <c r="S775" s="2">
        <f>IF($A775="site","",MIN(VLOOKUP($P775,margin_ranges!$A$5:$D$10,4,FALSE)/100,$Q775))</f>
        <v>0.29749999999999999</v>
      </c>
      <c r="T775" s="6">
        <f>IF(A775="placement",$J775*MIN($Q775,$S775),"")</f>
        <v>11.899999999999999</v>
      </c>
      <c r="U775" s="6">
        <f>IF($A775="placement",T775,SUMIF($C$10:$C$6209,$C775,$T$10:$T$6209))</f>
        <v>11.899999999999999</v>
      </c>
      <c r="V775" s="34">
        <f t="shared" si="35"/>
        <v>6.4393939393939448E-2</v>
      </c>
      <c r="W775" s="24"/>
      <c r="X775" s="2" t="str">
        <f>IFERROR(MIN(VLOOKUP($W775,margin_ranges!$A$5:$D$10,4,FALSE),$Q775*100)/100,"")</f>
        <v/>
      </c>
      <c r="Y775" s="6">
        <f t="shared" si="36"/>
        <v>11.899999999999999</v>
      </c>
      <c r="Z775" s="6">
        <f>IF($A775="placement",Y775,SUMIF($C$10:$C$6209,$C775,$Y$10:$Y$6209))</f>
        <v>11.899999999999999</v>
      </c>
      <c r="AA775" s="29">
        <f t="shared" si="37"/>
        <v>6.4393939393939448E-2</v>
      </c>
    </row>
    <row r="776" spans="1:27" hidden="1" x14ac:dyDescent="0.3">
      <c r="A776" s="8" t="s">
        <v>17</v>
      </c>
      <c r="B776" s="8" t="s">
        <v>4161</v>
      </c>
      <c r="C776" s="8" t="s">
        <v>4162</v>
      </c>
      <c r="D776" s="33" t="s">
        <v>4203</v>
      </c>
      <c r="E776" s="8" t="s">
        <v>4204</v>
      </c>
      <c r="F776" s="29">
        <v>0.33999999999999903</v>
      </c>
      <c r="G776" s="29">
        <v>1</v>
      </c>
      <c r="H776" s="30">
        <v>51.905900000000003</v>
      </c>
      <c r="I776" s="30">
        <v>4.5814000000000004</v>
      </c>
      <c r="J776" s="14">
        <v>53</v>
      </c>
      <c r="K776" s="14">
        <v>15</v>
      </c>
      <c r="L776" s="12">
        <v>8.8300000000000003E-2</v>
      </c>
      <c r="M776" s="7">
        <v>0.38841111</v>
      </c>
      <c r="N776" s="31">
        <v>0.25</v>
      </c>
      <c r="O776" s="14">
        <f>IFERROR(VLOOKUP($C776,'site totals'!$J$2:$K$607,2,FALSE),1)</f>
        <v>26730.570800000001</v>
      </c>
      <c r="P776" s="32" t="s">
        <v>22</v>
      </c>
      <c r="Q776" s="12">
        <v>0.35635208309999999</v>
      </c>
      <c r="R776" s="29">
        <v>0.34</v>
      </c>
      <c r="S776" s="2">
        <f>IF($A776="site","",MIN(VLOOKUP($P776,margin_ranges!$A$5:$D$10,4,FALSE)/100,$Q776))</f>
        <v>0.29749999999999999</v>
      </c>
      <c r="T776" s="6">
        <f>IF(A776="placement",$J776*MIN($Q776,$S776),"")</f>
        <v>15.7675</v>
      </c>
      <c r="U776" s="6">
        <f>IF($A776="placement",T776,SUMIF($C$10:$C$6209,$C776,$T$10:$T$6209))</f>
        <v>15.7675</v>
      </c>
      <c r="V776" s="34">
        <f t="shared" si="35"/>
        <v>6.4393939393939448E-2</v>
      </c>
      <c r="W776" s="24"/>
      <c r="X776" s="2" t="str">
        <f>IFERROR(MIN(VLOOKUP($W776,margin_ranges!$A$5:$D$10,4,FALSE),$Q776*100)/100,"")</f>
        <v/>
      </c>
      <c r="Y776" s="6">
        <f t="shared" si="36"/>
        <v>15.7675</v>
      </c>
      <c r="Z776" s="6">
        <f>IF($A776="placement",Y776,SUMIF($C$10:$C$6209,$C776,$Y$10:$Y$6209))</f>
        <v>15.7675</v>
      </c>
      <c r="AA776" s="29">
        <f t="shared" si="37"/>
        <v>6.4393939393939448E-2</v>
      </c>
    </row>
    <row r="777" spans="1:27" hidden="1" x14ac:dyDescent="0.3">
      <c r="A777" s="8" t="s">
        <v>17</v>
      </c>
      <c r="B777" s="8" t="s">
        <v>4161</v>
      </c>
      <c r="C777" s="8" t="s">
        <v>4162</v>
      </c>
      <c r="D777" s="8" t="s">
        <v>4274</v>
      </c>
      <c r="E777" s="8" t="s">
        <v>4275</v>
      </c>
      <c r="F777" s="29">
        <v>0.34</v>
      </c>
      <c r="G777" s="29">
        <v>1</v>
      </c>
      <c r="H777" s="30">
        <v>161.8193</v>
      </c>
      <c r="I777" s="30">
        <v>10.5124</v>
      </c>
      <c r="J777" s="14">
        <v>405</v>
      </c>
      <c r="K777" s="14">
        <v>123</v>
      </c>
      <c r="L777" s="12">
        <v>6.5000000000000002E-2</v>
      </c>
      <c r="M777" s="7">
        <v>1.28486067</v>
      </c>
      <c r="N777" s="31">
        <v>0.75</v>
      </c>
      <c r="O777" s="14">
        <f>IFERROR(VLOOKUP($C777,'site totals'!$J$2:$K$607,2,FALSE),1)</f>
        <v>26730.570800000001</v>
      </c>
      <c r="P777" s="32" t="s">
        <v>22</v>
      </c>
      <c r="Q777" s="12">
        <v>0.4162791227</v>
      </c>
      <c r="R777" s="29">
        <v>0.34</v>
      </c>
      <c r="S777" s="2">
        <f>IF($A777="site","",MIN(VLOOKUP($P777,margin_ranges!$A$5:$D$10,4,FALSE)/100,$Q777))</f>
        <v>0.29749999999999999</v>
      </c>
      <c r="T777" s="6">
        <f>IF(A777="placement",$J777*MIN($Q777,$S777),"")</f>
        <v>120.4875</v>
      </c>
      <c r="U777" s="6">
        <f>IF($A777="placement",T777,SUMIF($C$10:$C$6209,$C777,$T$10:$T$6209))</f>
        <v>120.4875</v>
      </c>
      <c r="V777" s="34">
        <f t="shared" si="35"/>
        <v>6.4393939393939448E-2</v>
      </c>
      <c r="W777" s="24"/>
      <c r="X777" s="2" t="str">
        <f>IFERROR(MIN(VLOOKUP($W777,margin_ranges!$A$5:$D$10,4,FALSE),$Q777*100)/100,"")</f>
        <v/>
      </c>
      <c r="Y777" s="6">
        <f t="shared" si="36"/>
        <v>120.4875</v>
      </c>
      <c r="Z777" s="6">
        <f>IF($A777="placement",Y777,SUMIF($C$10:$C$6209,$C777,$Y$10:$Y$6209))</f>
        <v>120.4875</v>
      </c>
      <c r="AA777" s="29">
        <f t="shared" si="37"/>
        <v>6.4393939393939448E-2</v>
      </c>
    </row>
    <row r="778" spans="1:27" hidden="1" x14ac:dyDescent="0.3">
      <c r="A778" s="8" t="s">
        <v>17</v>
      </c>
      <c r="B778" s="8" t="s">
        <v>4161</v>
      </c>
      <c r="C778" s="8" t="s">
        <v>4162</v>
      </c>
      <c r="D778" s="8" t="s">
        <v>4384</v>
      </c>
      <c r="E778" s="8" t="s">
        <v>4385</v>
      </c>
      <c r="F778" s="29">
        <v>0.33999999999999903</v>
      </c>
      <c r="G778" s="29">
        <v>0</v>
      </c>
      <c r="H778" s="30">
        <v>4.7686000000000002</v>
      </c>
      <c r="I778" s="30">
        <v>1.2854000000000001</v>
      </c>
      <c r="J778" s="14">
        <v>7</v>
      </c>
      <c r="K778" s="14">
        <v>2</v>
      </c>
      <c r="L778" s="12">
        <v>0.26950000000000002</v>
      </c>
      <c r="M778" s="7">
        <v>0.17448736000000001</v>
      </c>
      <c r="N778" s="31">
        <v>0.1</v>
      </c>
      <c r="O778" s="14">
        <f>IFERROR(VLOOKUP($C778,'site totals'!$J$2:$K$607,2,FALSE),1)</f>
        <v>26730.570800000001</v>
      </c>
      <c r="P778" s="32" t="s">
        <v>22</v>
      </c>
      <c r="Q778" s="12">
        <v>0.42689257619999998</v>
      </c>
      <c r="R778" s="29">
        <v>0.34</v>
      </c>
      <c r="S778" s="2">
        <f>IF($A778="site","",MIN(VLOOKUP($P778,margin_ranges!$A$5:$D$10,4,FALSE)/100,$Q778))</f>
        <v>0.29749999999999999</v>
      </c>
      <c r="T778" s="6">
        <f>IF(A778="placement",$J778*MIN($Q778,$S778),"")</f>
        <v>2.0825</v>
      </c>
      <c r="U778" s="6">
        <f>IF($A778="placement",T778,SUMIF($C$10:$C$6209,$C778,$T$10:$T$6209))</f>
        <v>2.0825</v>
      </c>
      <c r="V778" s="34">
        <f t="shared" ref="V778:V841" si="38">($J778-$U778)/($J778*(1-$R778))-1</f>
        <v>6.439393939393967E-2</v>
      </c>
      <c r="W778" s="24"/>
      <c r="X778" s="2" t="str">
        <f>IFERROR(MIN(VLOOKUP($W778,margin_ranges!$A$5:$D$10,4,FALSE),$Q778*100)/100,"")</f>
        <v/>
      </c>
      <c r="Y778" s="6">
        <f t="shared" si="36"/>
        <v>2.0825</v>
      </c>
      <c r="Z778" s="6">
        <f>IF($A778="placement",Y778,SUMIF($C$10:$C$6209,$C778,$Y$10:$Y$6209))</f>
        <v>2.0825</v>
      </c>
      <c r="AA778" s="29">
        <f t="shared" si="37"/>
        <v>6.439393939393967E-2</v>
      </c>
    </row>
    <row r="779" spans="1:27" hidden="1" x14ac:dyDescent="0.3">
      <c r="A779" s="8" t="s">
        <v>17</v>
      </c>
      <c r="B779" s="8" t="s">
        <v>4161</v>
      </c>
      <c r="C779" s="8" t="s">
        <v>4162</v>
      </c>
      <c r="D779" s="8" t="s">
        <v>4259</v>
      </c>
      <c r="E779" s="8" t="s">
        <v>4260</v>
      </c>
      <c r="F779" s="29">
        <v>0.34</v>
      </c>
      <c r="G779" s="29">
        <v>0</v>
      </c>
      <c r="H779" s="30">
        <v>4.0080999999999998</v>
      </c>
      <c r="I779" s="30">
        <v>0.28110000000000002</v>
      </c>
      <c r="J779" s="14">
        <v>13</v>
      </c>
      <c r="K779" s="14">
        <v>4</v>
      </c>
      <c r="L779" s="12">
        <v>7.0099999999999996E-2</v>
      </c>
      <c r="M779" s="7">
        <v>1.5154002499999999</v>
      </c>
      <c r="N779" s="31">
        <v>1</v>
      </c>
      <c r="O779" s="14">
        <f>IFERROR(VLOOKUP($C779,'site totals'!$J$2:$K$607,2,FALSE),1)</f>
        <v>26730.570800000001</v>
      </c>
      <c r="P779" s="32" t="s">
        <v>22</v>
      </c>
      <c r="Q779" s="12">
        <v>0.34010833289999998</v>
      </c>
      <c r="R779" s="29">
        <v>0.34</v>
      </c>
      <c r="S779" s="2">
        <f>IF($A779="site","",MIN(VLOOKUP($P779,margin_ranges!$A$5:$D$10,4,FALSE)/100,$Q779))</f>
        <v>0.29749999999999999</v>
      </c>
      <c r="T779" s="6">
        <f>IF(A779="placement",$J779*MIN($Q779,$S779),"")</f>
        <v>3.8674999999999997</v>
      </c>
      <c r="U779" s="6">
        <f>IF($A779="placement",T779,SUMIF($C$10:$C$6209,$C779,$T$10:$T$6209))</f>
        <v>3.8674999999999997</v>
      </c>
      <c r="V779" s="34">
        <f t="shared" si="38"/>
        <v>6.439393939393967E-2</v>
      </c>
      <c r="W779" s="24"/>
      <c r="X779" s="2" t="str">
        <f>IFERROR(MIN(VLOOKUP($W779,margin_ranges!$A$5:$D$10,4,FALSE),$Q779*100)/100,"")</f>
        <v/>
      </c>
      <c r="Y779" s="6">
        <f t="shared" si="36"/>
        <v>3.8674999999999997</v>
      </c>
      <c r="Z779" s="6">
        <f>IF($A779="placement",Y779,SUMIF($C$10:$C$6209,$C779,$Y$10:$Y$6209))</f>
        <v>3.8674999999999997</v>
      </c>
      <c r="AA779" s="29">
        <f t="shared" si="37"/>
        <v>6.439393939393967E-2</v>
      </c>
    </row>
    <row r="780" spans="1:27" hidden="1" x14ac:dyDescent="0.3">
      <c r="A780" s="8" t="s">
        <v>17</v>
      </c>
      <c r="B780" s="8" t="s">
        <v>4161</v>
      </c>
      <c r="C780" s="8" t="s">
        <v>4162</v>
      </c>
      <c r="D780" s="8" t="s">
        <v>4448</v>
      </c>
      <c r="E780" s="8" t="s">
        <v>4449</v>
      </c>
      <c r="F780" s="29">
        <v>0.34</v>
      </c>
      <c r="G780" s="29">
        <v>0</v>
      </c>
      <c r="H780" s="30">
        <v>11.6394</v>
      </c>
      <c r="I780" s="30">
        <v>3.9962</v>
      </c>
      <c r="J780" s="14">
        <v>21</v>
      </c>
      <c r="K780" s="14">
        <v>6</v>
      </c>
      <c r="L780" s="12">
        <v>0.34329999999999999</v>
      </c>
      <c r="M780" s="7">
        <v>0.17694783</v>
      </c>
      <c r="N780" s="31">
        <v>0.1</v>
      </c>
      <c r="O780" s="14">
        <f>IFERROR(VLOOKUP($C780,'site totals'!$J$2:$K$607,2,FALSE),1)</f>
        <v>26730.570800000001</v>
      </c>
      <c r="P780" s="32" t="s">
        <v>22</v>
      </c>
      <c r="Q780" s="12">
        <v>0.43486166250000002</v>
      </c>
      <c r="R780" s="29">
        <v>0.34</v>
      </c>
      <c r="S780" s="2">
        <f>IF($A780="site","",MIN(VLOOKUP($P780,margin_ranges!$A$5:$D$10,4,FALSE)/100,$Q780))</f>
        <v>0.29749999999999999</v>
      </c>
      <c r="T780" s="6">
        <f>IF(A780="placement",$J780*MIN($Q780,$S780),"")</f>
        <v>6.2474999999999996</v>
      </c>
      <c r="U780" s="6">
        <f>IF($A780="placement",T780,SUMIF($C$10:$C$6209,$C780,$T$10:$T$6209))</f>
        <v>6.2474999999999996</v>
      </c>
      <c r="V780" s="34">
        <f t="shared" si="38"/>
        <v>6.439393939393967E-2</v>
      </c>
      <c r="W780" s="24"/>
      <c r="X780" s="2" t="str">
        <f>IFERROR(MIN(VLOOKUP($W780,margin_ranges!$A$5:$D$10,4,FALSE),$Q780*100)/100,"")</f>
        <v/>
      </c>
      <c r="Y780" s="6">
        <f t="shared" si="36"/>
        <v>6.2474999999999996</v>
      </c>
      <c r="Z780" s="6">
        <f>IF($A780="placement",Y780,SUMIF($C$10:$C$6209,$C780,$Y$10:$Y$6209))</f>
        <v>6.2474999999999996</v>
      </c>
      <c r="AA780" s="29">
        <f t="shared" si="37"/>
        <v>6.439393939393967E-2</v>
      </c>
    </row>
    <row r="781" spans="1:27" hidden="1" x14ac:dyDescent="0.3">
      <c r="A781" s="8" t="s">
        <v>17</v>
      </c>
      <c r="B781" s="8" t="s">
        <v>4161</v>
      </c>
      <c r="C781" s="8" t="s">
        <v>4162</v>
      </c>
      <c r="D781" s="8" t="s">
        <v>4392</v>
      </c>
      <c r="E781" s="8" t="s">
        <v>4393</v>
      </c>
      <c r="F781" s="29">
        <v>0.34</v>
      </c>
      <c r="G781" s="29">
        <v>0</v>
      </c>
      <c r="H781" s="30">
        <v>32.638300000000001</v>
      </c>
      <c r="I781" s="30">
        <v>2.2084000000000001</v>
      </c>
      <c r="J781" s="14">
        <v>28</v>
      </c>
      <c r="K781" s="14">
        <v>9</v>
      </c>
      <c r="L781" s="12">
        <v>6.7699999999999996E-2</v>
      </c>
      <c r="M781" s="7">
        <v>0.42796429000000002</v>
      </c>
      <c r="N781" s="31">
        <v>0.1</v>
      </c>
      <c r="O781" s="14">
        <f>IFERROR(VLOOKUP($C781,'site totals'!$J$2:$K$607,2,FALSE),1)</f>
        <v>26730.570800000001</v>
      </c>
      <c r="P781" s="32" t="s">
        <v>22</v>
      </c>
      <c r="Q781" s="12">
        <v>0.76633564590000003</v>
      </c>
      <c r="R781" s="29">
        <v>0.34</v>
      </c>
      <c r="S781" s="2">
        <f>IF($A781="site","",MIN(VLOOKUP($P781,margin_ranges!$A$5:$D$10,4,FALSE)/100,$Q781))</f>
        <v>0.29749999999999999</v>
      </c>
      <c r="T781" s="6">
        <f>IF(A781="placement",$J781*MIN($Q781,$S781),"")</f>
        <v>8.33</v>
      </c>
      <c r="U781" s="6">
        <f>IF($A781="placement",T781,SUMIF($C$10:$C$6209,$C781,$T$10:$T$6209))</f>
        <v>8.33</v>
      </c>
      <c r="V781" s="34">
        <f t="shared" si="38"/>
        <v>6.439393939393967E-2</v>
      </c>
      <c r="W781" s="24"/>
      <c r="X781" s="2" t="str">
        <f>IFERROR(MIN(VLOOKUP($W781,margin_ranges!$A$5:$D$10,4,FALSE),$Q781*100)/100,"")</f>
        <v/>
      </c>
      <c r="Y781" s="6">
        <f t="shared" si="36"/>
        <v>8.33</v>
      </c>
      <c r="Z781" s="6">
        <f>IF($A781="placement",Y781,SUMIF($C$10:$C$6209,$C781,$Y$10:$Y$6209))</f>
        <v>8.33</v>
      </c>
      <c r="AA781" s="17">
        <f t="shared" si="37"/>
        <v>6.439393939393967E-2</v>
      </c>
    </row>
    <row r="782" spans="1:27" hidden="1" x14ac:dyDescent="0.3">
      <c r="A782" s="8" t="s">
        <v>17</v>
      </c>
      <c r="B782" s="8" t="s">
        <v>4161</v>
      </c>
      <c r="C782" s="8" t="s">
        <v>4162</v>
      </c>
      <c r="D782" s="8" t="s">
        <v>4213</v>
      </c>
      <c r="E782" s="8" t="s">
        <v>4214</v>
      </c>
      <c r="F782" s="29">
        <v>0.34</v>
      </c>
      <c r="G782" s="29">
        <v>0</v>
      </c>
      <c r="H782" s="30">
        <v>17.749600000000001</v>
      </c>
      <c r="I782" s="30">
        <v>1.4349000000000001</v>
      </c>
      <c r="J782" s="14">
        <v>82</v>
      </c>
      <c r="K782" s="14">
        <v>25</v>
      </c>
      <c r="L782" s="12">
        <v>8.0799999999999997E-2</v>
      </c>
      <c r="M782" s="7">
        <v>1.91307681</v>
      </c>
      <c r="N782" s="31">
        <v>1.23</v>
      </c>
      <c r="O782" s="14">
        <f>IFERROR(VLOOKUP($C782,'site totals'!$J$2:$K$607,2,FALSE),1)</f>
        <v>26730.570800000001</v>
      </c>
      <c r="P782" s="32" t="s">
        <v>22</v>
      </c>
      <c r="Q782" s="12">
        <v>0.35705665619999999</v>
      </c>
      <c r="R782" s="29">
        <v>0.34</v>
      </c>
      <c r="S782" s="2">
        <f>IF($A782="site","",MIN(VLOOKUP($P782,margin_ranges!$A$5:$D$10,4,FALSE)/100,$Q782))</f>
        <v>0.29749999999999999</v>
      </c>
      <c r="T782" s="6">
        <f>IF(A782="placement",$J782*MIN($Q782,$S782),"")</f>
        <v>24.395</v>
      </c>
      <c r="U782" s="6">
        <f>IF($A782="placement",T782,SUMIF($C$10:$C$6209,$C782,$T$10:$T$6209))</f>
        <v>24.395</v>
      </c>
      <c r="V782" s="34">
        <f t="shared" si="38"/>
        <v>6.439393939393967E-2</v>
      </c>
      <c r="W782" s="24"/>
      <c r="X782" s="2" t="str">
        <f>IFERROR(MIN(VLOOKUP($W782,margin_ranges!$A$5:$D$10,4,FALSE),$Q782*100)/100,"")</f>
        <v/>
      </c>
      <c r="Y782" s="6">
        <f t="shared" si="36"/>
        <v>24.395</v>
      </c>
      <c r="Z782" s="6">
        <f>IF($A782="placement",Y782,SUMIF($C$10:$C$6209,$C782,$Y$10:$Y$6209))</f>
        <v>24.395</v>
      </c>
      <c r="AA782" s="29">
        <f t="shared" si="37"/>
        <v>6.439393939393967E-2</v>
      </c>
    </row>
    <row r="783" spans="1:27" hidden="1" x14ac:dyDescent="0.3">
      <c r="A783" s="8" t="s">
        <v>17</v>
      </c>
      <c r="B783" s="8" t="s">
        <v>4161</v>
      </c>
      <c r="C783" s="8" t="s">
        <v>4162</v>
      </c>
      <c r="D783" s="8" t="s">
        <v>4356</v>
      </c>
      <c r="E783" s="8" t="s">
        <v>4357</v>
      </c>
      <c r="F783" s="29">
        <v>0.34</v>
      </c>
      <c r="G783" s="29">
        <v>1</v>
      </c>
      <c r="H783" s="30">
        <v>51.2973</v>
      </c>
      <c r="I783" s="30">
        <v>12.2629</v>
      </c>
      <c r="J783" s="14">
        <v>99</v>
      </c>
      <c r="K783" s="14">
        <v>31</v>
      </c>
      <c r="L783" s="12">
        <v>0.23910000000000001</v>
      </c>
      <c r="M783" s="7">
        <v>0.26811295000000002</v>
      </c>
      <c r="N783" s="31">
        <v>0.1</v>
      </c>
      <c r="O783" s="14">
        <f>IFERROR(VLOOKUP($C783,'site totals'!$J$2:$K$607,2,FALSE),1)</f>
        <v>26730.570800000001</v>
      </c>
      <c r="P783" s="32" t="s">
        <v>22</v>
      </c>
      <c r="Q783" s="12">
        <v>0.6270228699</v>
      </c>
      <c r="R783" s="29">
        <v>0.34</v>
      </c>
      <c r="S783" s="2">
        <f>IF($A783="site","",MIN(VLOOKUP($P783,margin_ranges!$A$5:$D$10,4,FALSE)/100,$Q783))</f>
        <v>0.29749999999999999</v>
      </c>
      <c r="T783" s="6">
        <f>IF(A783="placement",$J783*MIN($Q783,$S783),"")</f>
        <v>29.452499999999997</v>
      </c>
      <c r="U783" s="6">
        <f>IF($A783="placement",T783,SUMIF($C$10:$C$6209,$C783,$T$10:$T$6209))</f>
        <v>29.452499999999997</v>
      </c>
      <c r="V783" s="34">
        <f t="shared" si="38"/>
        <v>6.439393939393967E-2</v>
      </c>
      <c r="W783" s="24"/>
      <c r="X783" s="2" t="str">
        <f>IFERROR(MIN(VLOOKUP($W783,margin_ranges!$A$5:$D$10,4,FALSE),$Q783*100)/100,"")</f>
        <v/>
      </c>
      <c r="Y783" s="6">
        <f t="shared" si="36"/>
        <v>29.452499999999997</v>
      </c>
      <c r="Z783" s="6">
        <f>IF($A783="placement",Y783,SUMIF($C$10:$C$6209,$C783,$Y$10:$Y$6209))</f>
        <v>29.452499999999997</v>
      </c>
      <c r="AA783" s="29">
        <f t="shared" si="37"/>
        <v>6.439393939393967E-2</v>
      </c>
    </row>
    <row r="784" spans="1:27" hidden="1" x14ac:dyDescent="0.3">
      <c r="A784" s="8" t="s">
        <v>17</v>
      </c>
      <c r="B784" s="8" t="s">
        <v>4161</v>
      </c>
      <c r="C784" s="8" t="s">
        <v>4162</v>
      </c>
      <c r="D784" s="8" t="s">
        <v>4483</v>
      </c>
      <c r="E784" s="8" t="s">
        <v>4484</v>
      </c>
      <c r="F784" s="29">
        <v>0.33999999999999903</v>
      </c>
      <c r="G784" s="29">
        <v>0</v>
      </c>
      <c r="H784" s="30">
        <v>41.677399999999999</v>
      </c>
      <c r="I784" s="30">
        <v>5.5865</v>
      </c>
      <c r="J784" s="14">
        <v>100</v>
      </c>
      <c r="K784" s="14">
        <v>31</v>
      </c>
      <c r="L784" s="12">
        <v>0.13400000000000001</v>
      </c>
      <c r="M784" s="7">
        <v>0.59633172000000001</v>
      </c>
      <c r="N784" s="31">
        <v>0.3</v>
      </c>
      <c r="O784" s="14">
        <f>IFERROR(VLOOKUP($C784,'site totals'!$J$2:$K$607,2,FALSE),1)</f>
        <v>26730.570800000001</v>
      </c>
      <c r="P784" s="32" t="s">
        <v>22</v>
      </c>
      <c r="Q784" s="12">
        <v>0.4969242941</v>
      </c>
      <c r="R784" s="29">
        <v>0.34</v>
      </c>
      <c r="S784" s="2">
        <f>IF($A784="site","",MIN(VLOOKUP($P784,margin_ranges!$A$5:$D$10,4,FALSE)/100,$Q784))</f>
        <v>0.29749999999999999</v>
      </c>
      <c r="T784" s="6">
        <f>IF(A784="placement",$J784*MIN($Q784,$S784),"")</f>
        <v>29.75</v>
      </c>
      <c r="U784" s="6">
        <f>IF($A784="placement",T784,SUMIF($C$10:$C$6209,$C784,$T$10:$T$6209))</f>
        <v>29.75</v>
      </c>
      <c r="V784" s="34">
        <f t="shared" si="38"/>
        <v>6.439393939393967E-2</v>
      </c>
      <c r="W784" s="24"/>
      <c r="X784" s="2" t="str">
        <f>IFERROR(MIN(VLOOKUP($W784,margin_ranges!$A$5:$D$10,4,FALSE),$Q784*100)/100,"")</f>
        <v/>
      </c>
      <c r="Y784" s="6">
        <f t="shared" si="36"/>
        <v>29.75</v>
      </c>
      <c r="Z784" s="6">
        <f>IF($A784="placement",Y784,SUMIF($C$10:$C$6209,$C784,$Y$10:$Y$6209))</f>
        <v>29.75</v>
      </c>
      <c r="AA784" s="29">
        <f t="shared" si="37"/>
        <v>6.439393939393967E-2</v>
      </c>
    </row>
    <row r="785" spans="1:27" hidden="1" x14ac:dyDescent="0.3">
      <c r="A785" s="8" t="s">
        <v>17</v>
      </c>
      <c r="B785" s="8" t="s">
        <v>4161</v>
      </c>
      <c r="C785" s="8" t="s">
        <v>4162</v>
      </c>
      <c r="D785" s="8" t="s">
        <v>4227</v>
      </c>
      <c r="E785" s="8" t="s">
        <v>4228</v>
      </c>
      <c r="F785" s="29">
        <v>0.33999999999999903</v>
      </c>
      <c r="G785" s="29">
        <v>0</v>
      </c>
      <c r="H785" s="30">
        <v>29.364599999999999</v>
      </c>
      <c r="I785" s="30">
        <v>3.9417</v>
      </c>
      <c r="J785" s="14">
        <v>107</v>
      </c>
      <c r="K785" s="14">
        <v>33</v>
      </c>
      <c r="L785" s="12">
        <v>0.13420000000000001</v>
      </c>
      <c r="M785" s="7">
        <v>0.90601261</v>
      </c>
      <c r="N785" s="31">
        <v>0.45</v>
      </c>
      <c r="O785" s="14">
        <f>IFERROR(VLOOKUP($C785,'site totals'!$J$2:$K$607,2,FALSE),1)</f>
        <v>26730.570800000001</v>
      </c>
      <c r="P785" s="32" t="s">
        <v>22</v>
      </c>
      <c r="Q785" s="12">
        <v>0.50331817249999999</v>
      </c>
      <c r="R785" s="29">
        <v>0.34</v>
      </c>
      <c r="S785" s="2">
        <f>IF($A785="site","",MIN(VLOOKUP($P785,margin_ranges!$A$5:$D$10,4,FALSE)/100,$Q785))</f>
        <v>0.29749999999999999</v>
      </c>
      <c r="T785" s="6">
        <f>IF(A785="placement",$J785*MIN($Q785,$S785),"")</f>
        <v>31.8325</v>
      </c>
      <c r="U785" s="6">
        <f>IF($A785="placement",T785,SUMIF($C$10:$C$6209,$C785,$T$10:$T$6209))</f>
        <v>31.8325</v>
      </c>
      <c r="V785" s="34">
        <f t="shared" si="38"/>
        <v>6.439393939393967E-2</v>
      </c>
      <c r="W785" s="24"/>
      <c r="X785" s="2" t="str">
        <f>IFERROR(MIN(VLOOKUP($W785,margin_ranges!$A$5:$D$10,4,FALSE),$Q785*100)/100,"")</f>
        <v/>
      </c>
      <c r="Y785" s="6">
        <f t="shared" si="36"/>
        <v>31.8325</v>
      </c>
      <c r="Z785" s="6">
        <f>IF($A785="placement",Y785,SUMIF($C$10:$C$6209,$C785,$Y$10:$Y$6209))</f>
        <v>31.8325</v>
      </c>
      <c r="AA785" s="17">
        <f t="shared" si="37"/>
        <v>6.439393939393967E-2</v>
      </c>
    </row>
    <row r="786" spans="1:27" hidden="1" x14ac:dyDescent="0.3">
      <c r="A786" s="8" t="s">
        <v>17</v>
      </c>
      <c r="B786" s="8" t="s">
        <v>4161</v>
      </c>
      <c r="C786" s="8" t="s">
        <v>4162</v>
      </c>
      <c r="D786" s="8" t="s">
        <v>4458</v>
      </c>
      <c r="E786" s="8" t="s">
        <v>4459</v>
      </c>
      <c r="F786" s="29">
        <v>0.33999999999999903</v>
      </c>
      <c r="G786" s="29">
        <v>1</v>
      </c>
      <c r="H786" s="30">
        <v>299.57010000000002</v>
      </c>
      <c r="I786" s="30">
        <v>89.644999999999996</v>
      </c>
      <c r="J786" s="14">
        <v>630</v>
      </c>
      <c r="K786" s="14">
        <v>191</v>
      </c>
      <c r="L786" s="12">
        <v>0.29920000000000002</v>
      </c>
      <c r="M786" s="7">
        <v>0.23428969999999999</v>
      </c>
      <c r="N786" s="31">
        <v>0.1</v>
      </c>
      <c r="O786" s="14">
        <f>IFERROR(VLOOKUP($C786,'site totals'!$J$2:$K$607,2,FALSE),1)</f>
        <v>26730.570800000001</v>
      </c>
      <c r="P786" s="32" t="s">
        <v>22</v>
      </c>
      <c r="Q786" s="12">
        <v>0.5731779897</v>
      </c>
      <c r="R786" s="29">
        <v>0.34</v>
      </c>
      <c r="S786" s="2">
        <f>IF($A786="site","",MIN(VLOOKUP($P786,margin_ranges!$A$5:$D$10,4,FALSE)/100,$Q786))</f>
        <v>0.29749999999999999</v>
      </c>
      <c r="T786" s="6">
        <f>IF(A786="placement",$J786*MIN($Q786,$S786),"")</f>
        <v>187.42499999999998</v>
      </c>
      <c r="U786" s="6">
        <f>IF($A786="placement",T786,SUMIF($C$10:$C$6209,$C786,$T$10:$T$6209))</f>
        <v>187.42499999999998</v>
      </c>
      <c r="V786" s="34">
        <f t="shared" si="38"/>
        <v>6.439393939393967E-2</v>
      </c>
      <c r="W786" s="24"/>
      <c r="X786" s="2" t="str">
        <f>IFERROR(MIN(VLOOKUP($W786,margin_ranges!$A$5:$D$10,4,FALSE),$Q786*100)/100,"")</f>
        <v/>
      </c>
      <c r="Y786" s="6">
        <f t="shared" si="36"/>
        <v>187.42499999999998</v>
      </c>
      <c r="Z786" s="6">
        <f>IF($A786="placement",Y786,SUMIF($C$10:$C$6209,$C786,$Y$10:$Y$6209))</f>
        <v>187.42499999999998</v>
      </c>
      <c r="AA786" s="29">
        <f t="shared" si="37"/>
        <v>6.439393939393967E-2</v>
      </c>
    </row>
    <row r="787" spans="1:27" hidden="1" x14ac:dyDescent="0.3">
      <c r="A787" s="8" t="s">
        <v>17</v>
      </c>
      <c r="B787" s="8" t="s">
        <v>4161</v>
      </c>
      <c r="C787" s="8" t="s">
        <v>4162</v>
      </c>
      <c r="D787" s="8" t="s">
        <v>4527</v>
      </c>
      <c r="E787" s="8" t="s">
        <v>4528</v>
      </c>
      <c r="F787" s="29">
        <v>0.34450548407909198</v>
      </c>
      <c r="G787" s="29">
        <v>0</v>
      </c>
      <c r="H787" s="30">
        <v>11.361700000000001</v>
      </c>
      <c r="I787" s="30">
        <v>1.4098999999999999</v>
      </c>
      <c r="J787" s="14">
        <v>45</v>
      </c>
      <c r="K787" s="14">
        <v>9</v>
      </c>
      <c r="L787" s="12">
        <v>0.1241</v>
      </c>
      <c r="M787" s="7">
        <v>1.0678960399999999</v>
      </c>
      <c r="N787" s="31">
        <v>0.7</v>
      </c>
      <c r="O787" s="14">
        <f>IFERROR(VLOOKUP($C787,'site totals'!$J$2:$K$607,2,FALSE),1)</f>
        <v>26730.570800000001</v>
      </c>
      <c r="P787" s="32" t="s">
        <v>91</v>
      </c>
      <c r="Q787" s="12">
        <v>0.34450548409999998</v>
      </c>
      <c r="R787" s="29">
        <v>0.35</v>
      </c>
      <c r="S787" s="2">
        <f>IF($A787="site","",MIN(VLOOKUP($P787,margin_ranges!$A$5:$D$10,4,FALSE)/100,$Q787))</f>
        <v>0.29749999999999999</v>
      </c>
      <c r="T787" s="6">
        <f>IF(A787="placement",$J787*MIN($Q787,$S787),"")</f>
        <v>13.387499999999999</v>
      </c>
      <c r="U787" s="6">
        <f>IF($A787="placement",T787,SUMIF($C$10:$C$6209,$C787,$T$10:$T$6209))</f>
        <v>13.387499999999999</v>
      </c>
      <c r="V787" s="34">
        <f t="shared" si="38"/>
        <v>8.0769230769230704E-2</v>
      </c>
      <c r="W787" s="24"/>
      <c r="X787" s="2" t="str">
        <f>IFERROR(MIN(VLOOKUP($W787,margin_ranges!$A$5:$D$10,4,FALSE),$Q787*100)/100,"")</f>
        <v/>
      </c>
      <c r="Y787" s="6">
        <f t="shared" si="36"/>
        <v>13.387499999999999</v>
      </c>
      <c r="Z787" s="6">
        <f>IF($A787="placement",Y787,SUMIF($C$10:$C$6209,$C787,$Y$10:$Y$6209))</f>
        <v>13.387499999999999</v>
      </c>
      <c r="AA787" s="29">
        <f t="shared" si="37"/>
        <v>8.0769230769230704E-2</v>
      </c>
    </row>
    <row r="788" spans="1:27" hidden="1" x14ac:dyDescent="0.3">
      <c r="A788" s="8" t="s">
        <v>17</v>
      </c>
      <c r="B788" s="8" t="s">
        <v>4161</v>
      </c>
      <c r="C788" s="8" t="s">
        <v>4162</v>
      </c>
      <c r="D788" s="8" t="s">
        <v>4340</v>
      </c>
      <c r="E788" s="8" t="s">
        <v>4341</v>
      </c>
      <c r="F788" s="29">
        <v>0.35</v>
      </c>
      <c r="G788" s="29">
        <v>1</v>
      </c>
      <c r="H788" s="30">
        <v>58.519199999999998</v>
      </c>
      <c r="I788" s="30">
        <v>14.0646</v>
      </c>
      <c r="J788" s="14">
        <v>245</v>
      </c>
      <c r="K788" s="14">
        <v>86</v>
      </c>
      <c r="L788" s="12">
        <v>0.24030000000000001</v>
      </c>
      <c r="M788" s="7">
        <v>0.57951752999999995</v>
      </c>
      <c r="N788" s="31">
        <v>0.3</v>
      </c>
      <c r="O788" s="14">
        <f>IFERROR(VLOOKUP($C788,'site totals'!$J$2:$K$607,2,FALSE),1)</f>
        <v>26730.570800000001</v>
      </c>
      <c r="P788" s="32" t="s">
        <v>91</v>
      </c>
      <c r="Q788" s="12">
        <v>0.48232800129999998</v>
      </c>
      <c r="R788" s="29">
        <v>0.35</v>
      </c>
      <c r="S788" s="2">
        <f>IF($A788="site","",MIN(VLOOKUP($P788,margin_ranges!$A$5:$D$10,4,FALSE)/100,$Q788))</f>
        <v>0.29749999999999999</v>
      </c>
      <c r="T788" s="6">
        <f>IF(A788="placement",$J788*MIN($Q788,$S788),"")</f>
        <v>72.887500000000003</v>
      </c>
      <c r="U788" s="6">
        <f>IF($A788="placement",T788,SUMIF($C$10:$C$6209,$C788,$T$10:$T$6209))</f>
        <v>72.887500000000003</v>
      </c>
      <c r="V788" s="34">
        <f t="shared" si="38"/>
        <v>8.0769230769230926E-2</v>
      </c>
      <c r="W788" s="24"/>
      <c r="X788" s="2" t="str">
        <f>IFERROR(MIN(VLOOKUP($W788,margin_ranges!$A$5:$D$10,4,FALSE),$Q788*100)/100,"")</f>
        <v/>
      </c>
      <c r="Y788" s="6">
        <f t="shared" si="36"/>
        <v>72.887500000000003</v>
      </c>
      <c r="Z788" s="6">
        <f>IF($A788="placement",Y788,SUMIF($C$10:$C$6209,$C788,$Y$10:$Y$6209))</f>
        <v>72.887500000000003</v>
      </c>
      <c r="AA788" s="29">
        <f t="shared" si="37"/>
        <v>8.0769230769230926E-2</v>
      </c>
    </row>
    <row r="789" spans="1:27" hidden="1" x14ac:dyDescent="0.3">
      <c r="A789" s="8" t="s">
        <v>17</v>
      </c>
      <c r="B789" s="8" t="s">
        <v>4161</v>
      </c>
      <c r="C789" s="8" t="s">
        <v>4162</v>
      </c>
      <c r="D789" s="8" t="s">
        <v>4288</v>
      </c>
      <c r="E789" s="8" t="s">
        <v>4289</v>
      </c>
      <c r="F789" s="29">
        <v>0.39</v>
      </c>
      <c r="G789" s="29">
        <v>0</v>
      </c>
      <c r="H789" s="30">
        <v>17.977699999999999</v>
      </c>
      <c r="I789" s="30">
        <v>3.5926999999999998</v>
      </c>
      <c r="J789" s="14">
        <v>126</v>
      </c>
      <c r="K789" s="14">
        <v>45</v>
      </c>
      <c r="L789" s="12">
        <v>0.19980000000000001</v>
      </c>
      <c r="M789" s="7">
        <v>1.1706131500000001</v>
      </c>
      <c r="N789" s="31">
        <v>0.55000000000000004</v>
      </c>
      <c r="O789" s="14">
        <f>IFERROR(VLOOKUP($C789,'site totals'!$J$2:$K$607,2,FALSE),1)</f>
        <v>26730.570800000001</v>
      </c>
      <c r="P789" s="32" t="s">
        <v>22</v>
      </c>
      <c r="Q789" s="12">
        <v>0.53016075200000001</v>
      </c>
      <c r="R789" s="29">
        <v>0.39</v>
      </c>
      <c r="S789" s="2">
        <f>IF($A789="site","",MIN(VLOOKUP($P789,margin_ranges!$A$5:$D$10,4,FALSE)/100,$Q789))</f>
        <v>0.29749999999999999</v>
      </c>
      <c r="T789" s="6">
        <f>IF(A789="placement",$J789*MIN($Q789,$S789),"")</f>
        <v>37.484999999999999</v>
      </c>
      <c r="U789" s="6">
        <f>IF($A789="placement",T789,SUMIF($C$10:$C$6209,$C789,$T$10:$T$6209))</f>
        <v>37.484999999999999</v>
      </c>
      <c r="V789" s="34">
        <f t="shared" si="38"/>
        <v>0.15163934426229519</v>
      </c>
      <c r="W789" s="24"/>
      <c r="X789" s="2" t="str">
        <f>IFERROR(MIN(VLOOKUP($W789,margin_ranges!$A$5:$D$10,4,FALSE),$Q789*100)/100,"")</f>
        <v/>
      </c>
      <c r="Y789" s="6">
        <f t="shared" si="36"/>
        <v>37.484999999999999</v>
      </c>
      <c r="Z789" s="6">
        <f>IF($A789="placement",Y789,SUMIF($C$10:$C$6209,$C789,$Y$10:$Y$6209))</f>
        <v>37.484999999999999</v>
      </c>
      <c r="AA789" s="29">
        <f t="shared" si="37"/>
        <v>0.15163934426229519</v>
      </c>
    </row>
    <row r="790" spans="1:27" hidden="1" x14ac:dyDescent="0.3">
      <c r="A790" s="8" t="s">
        <v>17</v>
      </c>
      <c r="B790" s="8" t="s">
        <v>4161</v>
      </c>
      <c r="C790" s="8" t="s">
        <v>4162</v>
      </c>
      <c r="D790" s="8" t="s">
        <v>4503</v>
      </c>
      <c r="E790" s="8" t="s">
        <v>4504</v>
      </c>
      <c r="F790" s="29">
        <v>0.38999999999999901</v>
      </c>
      <c r="G790" s="29">
        <v>1</v>
      </c>
      <c r="H790" s="30">
        <v>310.2321</v>
      </c>
      <c r="I790" s="30">
        <v>143.66589999999999</v>
      </c>
      <c r="J790" s="14">
        <v>1020</v>
      </c>
      <c r="K790" s="14">
        <v>362</v>
      </c>
      <c r="L790" s="12">
        <v>0.46310000000000001</v>
      </c>
      <c r="M790" s="7">
        <v>0.23663778999999999</v>
      </c>
      <c r="N790" s="31">
        <v>0.1</v>
      </c>
      <c r="O790" s="14">
        <f>IFERROR(VLOOKUP($C790,'site totals'!$J$2:$K$607,2,FALSE),1)</f>
        <v>26730.570800000001</v>
      </c>
      <c r="P790" s="32" t="s">
        <v>22</v>
      </c>
      <c r="Q790" s="12">
        <v>0.57741323339999995</v>
      </c>
      <c r="R790" s="29">
        <v>0.39</v>
      </c>
      <c r="S790" s="2">
        <f>IF($A790="site","",MIN(VLOOKUP($P790,margin_ranges!$A$5:$D$10,4,FALSE)/100,$Q790))</f>
        <v>0.29749999999999999</v>
      </c>
      <c r="T790" s="6">
        <f>IF(A790="placement",$J790*MIN($Q790,$S790),"")</f>
        <v>303.45</v>
      </c>
      <c r="U790" s="6">
        <f>IF($A790="placement",T790,SUMIF($C$10:$C$6209,$C790,$T$10:$T$6209))</f>
        <v>303.45</v>
      </c>
      <c r="V790" s="34">
        <f t="shared" si="38"/>
        <v>0.15163934426229519</v>
      </c>
      <c r="W790" s="24"/>
      <c r="X790" s="2" t="str">
        <f>IFERROR(MIN(VLOOKUP($W790,margin_ranges!$A$5:$D$10,4,FALSE),$Q790*100)/100,"")</f>
        <v/>
      </c>
      <c r="Y790" s="6">
        <f t="shared" si="36"/>
        <v>303.45</v>
      </c>
      <c r="Z790" s="6">
        <f>IF($A790="placement",Y790,SUMIF($C$10:$C$6209,$C790,$Y$10:$Y$6209))</f>
        <v>303.45</v>
      </c>
      <c r="AA790" s="17">
        <f t="shared" si="37"/>
        <v>0.15163934426229519</v>
      </c>
    </row>
    <row r="791" spans="1:27" hidden="1" x14ac:dyDescent="0.3">
      <c r="A791" s="8" t="s">
        <v>17</v>
      </c>
      <c r="B791" s="8" t="s">
        <v>4161</v>
      </c>
      <c r="C791" s="8" t="s">
        <v>4162</v>
      </c>
      <c r="D791" s="8" t="s">
        <v>4342</v>
      </c>
      <c r="E791" s="8" t="s">
        <v>4343</v>
      </c>
      <c r="F791" s="29">
        <v>0.4</v>
      </c>
      <c r="G791" s="29">
        <v>1</v>
      </c>
      <c r="H791" s="30">
        <v>968.97140000000002</v>
      </c>
      <c r="I791" s="30">
        <v>1.8978999999999999</v>
      </c>
      <c r="J791" s="14">
        <v>52</v>
      </c>
      <c r="K791" s="14">
        <v>23</v>
      </c>
      <c r="L791" s="12">
        <v>2E-3</v>
      </c>
      <c r="M791" s="7">
        <v>0.9048775</v>
      </c>
      <c r="N791" s="31">
        <v>0.2</v>
      </c>
      <c r="O791" s="14">
        <f>IFERROR(VLOOKUP($C791,'site totals'!$J$2:$K$607,2,FALSE),1)</f>
        <v>26730.570800000001</v>
      </c>
      <c r="P791" s="32" t="s">
        <v>22</v>
      </c>
      <c r="Q791" s="12">
        <v>0.77897560669999999</v>
      </c>
      <c r="R791" s="29">
        <v>0.4</v>
      </c>
      <c r="S791" s="2">
        <f>IF($A791="site","",MIN(VLOOKUP($P791,margin_ranges!$A$5:$D$10,4,FALSE)/100,$Q791))</f>
        <v>0.29749999999999999</v>
      </c>
      <c r="T791" s="6">
        <f>IF(A791="placement",$J791*MIN($Q791,$S791),"")</f>
        <v>15.469999999999999</v>
      </c>
      <c r="U791" s="6">
        <f>IF($A791="placement",T791,SUMIF($C$10:$C$6209,$C791,$T$10:$T$6209))</f>
        <v>15.469999999999999</v>
      </c>
      <c r="V791" s="34">
        <f t="shared" si="38"/>
        <v>0.17083333333333339</v>
      </c>
      <c r="W791" s="24"/>
      <c r="X791" s="2" t="str">
        <f>IFERROR(MIN(VLOOKUP($W791,margin_ranges!$A$5:$D$10,4,FALSE),$Q791*100)/100,"")</f>
        <v/>
      </c>
      <c r="Y791" s="6">
        <f t="shared" si="36"/>
        <v>15.469999999999999</v>
      </c>
      <c r="Z791" s="6">
        <f>IF($A791="placement",Y791,SUMIF($C$10:$C$6209,$C791,$Y$10:$Y$6209))</f>
        <v>15.469999999999999</v>
      </c>
      <c r="AA791" s="29">
        <f t="shared" si="37"/>
        <v>0.17083333333333339</v>
      </c>
    </row>
    <row r="792" spans="1:27" x14ac:dyDescent="0.3">
      <c r="A792" s="16" t="s">
        <v>33</v>
      </c>
      <c r="B792" s="16" t="s">
        <v>4161</v>
      </c>
      <c r="C792" s="16" t="s">
        <v>4162</v>
      </c>
      <c r="D792" s="8" t="s">
        <v>34</v>
      </c>
      <c r="E792" s="16"/>
      <c r="F792" s="17">
        <v>0.27502819273877899</v>
      </c>
      <c r="G792" s="17">
        <v>0.79235509999999998</v>
      </c>
      <c r="H792" s="36">
        <v>10308.694100000001</v>
      </c>
      <c r="I792" s="36">
        <v>1380.0359000000001</v>
      </c>
      <c r="J792" s="22">
        <v>57280</v>
      </c>
      <c r="K792" s="22">
        <v>14491</v>
      </c>
      <c r="L792" s="18">
        <v>0.13389999999999999</v>
      </c>
      <c r="M792" s="19">
        <v>1.38353397</v>
      </c>
      <c r="N792" s="20">
        <v>0.93049899999999997</v>
      </c>
      <c r="O792" s="22">
        <f>IFERROR(VLOOKUP($C792,'site totals'!$J$2:$K$607,2,FALSE),1)</f>
        <v>26730.570800000001</v>
      </c>
      <c r="P792" s="21"/>
      <c r="Q792" s="18">
        <v>0.32744766559999999</v>
      </c>
      <c r="R792" s="17">
        <v>0.27500000000000002</v>
      </c>
      <c r="S792" s="18" t="str">
        <f>IF($A792="site","",MIN(VLOOKUP($P792,margin_ranges!$A$5:$D$10,4,FALSE)/100,$Q792))</f>
        <v/>
      </c>
      <c r="T792" s="22" t="str">
        <f>IF(A792="placement",$J792*MIN($Q792,$S792),"")</f>
        <v/>
      </c>
      <c r="U792" s="22">
        <f>IF($A792="placement",T792,SUMIF($C$10:$C$6209,$C792,$T$10:$T$6209))</f>
        <v>16097.471979647804</v>
      </c>
      <c r="V792" s="37">
        <f t="shared" si="38"/>
        <v>-8.3190131874349982E-3</v>
      </c>
      <c r="W792" s="38"/>
      <c r="X792" s="18" t="str">
        <f>IFERROR(MIN(VLOOKUP($W792,margin_ranges!$A$5:$D$10,4,FALSE),$Q792*100)/100,"")</f>
        <v/>
      </c>
      <c r="Y792" s="6" t="str">
        <f t="shared" si="36"/>
        <v/>
      </c>
      <c r="Z792" s="6">
        <f>IF($A792="placement",Y792,SUMIF($C$10:$C$6209,$C792,$Y$10:$Y$6209))</f>
        <v>16097.471979647804</v>
      </c>
      <c r="AA792" s="17">
        <f t="shared" si="37"/>
        <v>-8.3190131874349982E-3</v>
      </c>
    </row>
    <row r="793" spans="1:27" hidden="1" x14ac:dyDescent="0.3">
      <c r="A793" s="8" t="s">
        <v>17</v>
      </c>
      <c r="B793" s="8" t="s">
        <v>8965</v>
      </c>
      <c r="C793" s="8" t="s">
        <v>8966</v>
      </c>
      <c r="D793" s="8" t="s">
        <v>9001</v>
      </c>
      <c r="E793" s="8" t="s">
        <v>9002</v>
      </c>
      <c r="F793" s="29">
        <v>0.37999999999999901</v>
      </c>
      <c r="G793" s="29">
        <v>1</v>
      </c>
      <c r="H793" s="30">
        <v>1344.6259</v>
      </c>
      <c r="I793" s="30">
        <v>415.2226</v>
      </c>
      <c r="J793" s="14">
        <v>15050</v>
      </c>
      <c r="K793" s="14">
        <v>5717</v>
      </c>
      <c r="L793" s="12">
        <v>0.30880000000000002</v>
      </c>
      <c r="M793" s="7">
        <v>1.20816732</v>
      </c>
      <c r="N793" s="31">
        <v>0.7</v>
      </c>
      <c r="O793" s="14">
        <f>IFERROR(VLOOKUP($C793,'site totals'!$J$2:$K$607,2,FALSE),1)</f>
        <v>25700.351699999999</v>
      </c>
      <c r="P793" s="32" t="s">
        <v>161</v>
      </c>
      <c r="Q793" s="12">
        <v>0.42061005439999999</v>
      </c>
      <c r="R793" s="29">
        <v>0.38</v>
      </c>
      <c r="S793" s="2">
        <f>IF($A793="site","",MIN(VLOOKUP($P793,margin_ranges!$A$5:$D$10,4,FALSE)/100,$Q793))</f>
        <v>0.42061005439999999</v>
      </c>
      <c r="T793" s="6">
        <f>IF(A793="placement",$J793*MIN($Q793,$S793),"")</f>
        <v>6330.1813187199996</v>
      </c>
      <c r="U793" s="6">
        <f>IF($A793="placement",T793,SUMIF($C$10:$C$6209,$C793,$T$10:$T$6209))</f>
        <v>6330.1813187199996</v>
      </c>
      <c r="V793" s="34">
        <f t="shared" si="38"/>
        <v>-6.5500087741935387E-2</v>
      </c>
      <c r="W793" s="24"/>
      <c r="X793" s="2" t="str">
        <f>IFERROR(MIN(VLOOKUP($W793,margin_ranges!$A$5:$D$10,4,FALSE),$Q793*100)/100,"")</f>
        <v/>
      </c>
      <c r="Y793" s="6">
        <f t="shared" si="36"/>
        <v>6330.1813187199996</v>
      </c>
      <c r="Z793" s="6">
        <f>IF($A793="placement",Y793,SUMIF($C$10:$C$6209,$C793,$Y$10:$Y$6209))</f>
        <v>6330.1813187199996</v>
      </c>
      <c r="AA793" s="29">
        <f t="shared" si="37"/>
        <v>-6.5500087741935387E-2</v>
      </c>
    </row>
    <row r="794" spans="1:27" hidden="1" x14ac:dyDescent="0.3">
      <c r="A794" s="8" t="s">
        <v>17</v>
      </c>
      <c r="B794" s="8" t="s">
        <v>8965</v>
      </c>
      <c r="C794" s="8" t="s">
        <v>8966</v>
      </c>
      <c r="D794" s="33" t="s">
        <v>8989</v>
      </c>
      <c r="E794" s="8" t="s">
        <v>8990</v>
      </c>
      <c r="F794" s="29">
        <v>0.28999999999999998</v>
      </c>
      <c r="G794" s="29">
        <v>0</v>
      </c>
      <c r="H794" s="30">
        <v>3.5184000000000002</v>
      </c>
      <c r="I794" s="30">
        <v>1.3030999999999999</v>
      </c>
      <c r="J794" s="14">
        <v>17</v>
      </c>
      <c r="K794" s="14">
        <v>4</v>
      </c>
      <c r="L794" s="12">
        <v>0.37040000000000001</v>
      </c>
      <c r="M794" s="7">
        <v>0.43258057</v>
      </c>
      <c r="N794" s="31">
        <v>0.3</v>
      </c>
      <c r="O794" s="14">
        <f>IFERROR(VLOOKUP($C794,'site totals'!$J$2:$K$607,2,FALSE),1)</f>
        <v>25700.351699999999</v>
      </c>
      <c r="P794" s="32" t="s">
        <v>22</v>
      </c>
      <c r="Q794" s="12">
        <v>0.30648758240000001</v>
      </c>
      <c r="R794" s="29">
        <v>0.28999999999999998</v>
      </c>
      <c r="S794" s="2">
        <f>IF($A794="site","",MIN(VLOOKUP($P794,margin_ranges!$A$5:$D$10,4,FALSE)/100,$Q794))</f>
        <v>0.29749999999999999</v>
      </c>
      <c r="T794" s="6">
        <f>IF(A794="placement",$J794*MIN($Q794,$S794),"")</f>
        <v>5.0575000000000001</v>
      </c>
      <c r="U794" s="6">
        <f>IF($A794="placement",T794,SUMIF($C$10:$C$6209,$C794,$T$10:$T$6209))</f>
        <v>5.0575000000000001</v>
      </c>
      <c r="V794" s="34">
        <f t="shared" si="38"/>
        <v>-1.0563380281690238E-2</v>
      </c>
      <c r="W794" s="24"/>
      <c r="X794" s="2" t="str">
        <f>IFERROR(MIN(VLOOKUP($W794,margin_ranges!$A$5:$D$10,4,FALSE),$Q794*100)/100,"")</f>
        <v/>
      </c>
      <c r="Y794" s="6">
        <f t="shared" si="36"/>
        <v>5.0575000000000001</v>
      </c>
      <c r="Z794" s="6">
        <f>IF($A794="placement",Y794,SUMIF($C$10:$C$6209,$C794,$Y$10:$Y$6209))</f>
        <v>5.0575000000000001</v>
      </c>
      <c r="AA794" s="29">
        <f t="shared" si="37"/>
        <v>-1.0563380281690238E-2</v>
      </c>
    </row>
    <row r="795" spans="1:27" hidden="1" x14ac:dyDescent="0.3">
      <c r="A795" s="8" t="s">
        <v>17</v>
      </c>
      <c r="B795" s="8" t="s">
        <v>8965</v>
      </c>
      <c r="C795" s="8" t="s">
        <v>8966</v>
      </c>
      <c r="D795" s="8" t="s">
        <v>9028</v>
      </c>
      <c r="E795" s="8" t="s">
        <v>9029</v>
      </c>
      <c r="F795" s="29">
        <v>0.28999999999999998</v>
      </c>
      <c r="G795" s="29">
        <v>1</v>
      </c>
      <c r="H795" s="30">
        <v>263.56729999999999</v>
      </c>
      <c r="I795" s="30">
        <v>143.3844</v>
      </c>
      <c r="J795" s="14">
        <v>1483</v>
      </c>
      <c r="K795" s="14">
        <v>380</v>
      </c>
      <c r="L795" s="12">
        <v>0.54400000000000004</v>
      </c>
      <c r="M795" s="7">
        <v>0.34473523</v>
      </c>
      <c r="N795" s="31">
        <v>0.2</v>
      </c>
      <c r="O795" s="14">
        <f>IFERROR(VLOOKUP($C795,'site totals'!$J$2:$K$607,2,FALSE),1)</f>
        <v>25700.351699999999</v>
      </c>
      <c r="P795" s="32" t="s">
        <v>22</v>
      </c>
      <c r="Q795" s="12">
        <v>0.41984461899999997</v>
      </c>
      <c r="R795" s="29">
        <v>0.28999999999999998</v>
      </c>
      <c r="S795" s="2">
        <f>IF($A795="site","",MIN(VLOOKUP($P795,margin_ranges!$A$5:$D$10,4,FALSE)/100,$Q795))</f>
        <v>0.29749999999999999</v>
      </c>
      <c r="T795" s="6">
        <f>IF(A795="placement",$J795*MIN($Q795,$S795),"")</f>
        <v>441.1925</v>
      </c>
      <c r="U795" s="6">
        <f>IF($A795="placement",T795,SUMIF($C$10:$C$6209,$C795,$T$10:$T$6209))</f>
        <v>441.1925</v>
      </c>
      <c r="V795" s="34">
        <f t="shared" si="38"/>
        <v>-1.0563380281690127E-2</v>
      </c>
      <c r="W795" s="24"/>
      <c r="X795" s="2" t="str">
        <f>IFERROR(MIN(VLOOKUP($W795,margin_ranges!$A$5:$D$10,4,FALSE),$Q795*100)/100,"")</f>
        <v/>
      </c>
      <c r="Y795" s="6">
        <f t="shared" si="36"/>
        <v>441.1925</v>
      </c>
      <c r="Z795" s="6">
        <f>IF($A795="placement",Y795,SUMIF($C$10:$C$6209,$C795,$Y$10:$Y$6209))</f>
        <v>441.1925</v>
      </c>
      <c r="AA795" s="29">
        <f t="shared" si="37"/>
        <v>-1.0563380281690127E-2</v>
      </c>
    </row>
    <row r="796" spans="1:27" hidden="1" x14ac:dyDescent="0.3">
      <c r="A796" s="8" t="s">
        <v>17</v>
      </c>
      <c r="B796" s="8" t="s">
        <v>8965</v>
      </c>
      <c r="C796" s="8" t="s">
        <v>8966</v>
      </c>
      <c r="D796" s="8" t="s">
        <v>9014</v>
      </c>
      <c r="E796" s="8" t="s">
        <v>9015</v>
      </c>
      <c r="F796" s="29">
        <v>0.28999999999999898</v>
      </c>
      <c r="G796" s="29">
        <v>1</v>
      </c>
      <c r="H796" s="30">
        <v>632.44809999999995</v>
      </c>
      <c r="I796" s="30">
        <v>369.46420000000001</v>
      </c>
      <c r="J796" s="14">
        <v>4861</v>
      </c>
      <c r="K796" s="14">
        <v>1224</v>
      </c>
      <c r="L796" s="12">
        <v>0.58420000000000005</v>
      </c>
      <c r="M796" s="7">
        <v>0.43855272000000001</v>
      </c>
      <c r="N796" s="31">
        <v>0.3</v>
      </c>
      <c r="O796" s="14">
        <f>IFERROR(VLOOKUP($C796,'site totals'!$J$2:$K$607,2,FALSE),1)</f>
        <v>25700.351699999999</v>
      </c>
      <c r="P796" s="32" t="s">
        <v>22</v>
      </c>
      <c r="Q796" s="12">
        <v>0.31593172940000003</v>
      </c>
      <c r="R796" s="29">
        <v>0.28999999999999998</v>
      </c>
      <c r="S796" s="2">
        <f>IF($A796="site","",MIN(VLOOKUP($P796,margin_ranges!$A$5:$D$10,4,FALSE)/100,$Q796))</f>
        <v>0.29749999999999999</v>
      </c>
      <c r="T796" s="6">
        <f>IF(A796="placement",$J796*MIN($Q796,$S796),"")</f>
        <v>1446.1475</v>
      </c>
      <c r="U796" s="6">
        <f>IF($A796="placement",T796,SUMIF($C$10:$C$6209,$C796,$T$10:$T$6209))</f>
        <v>1446.1475</v>
      </c>
      <c r="V796" s="34">
        <f t="shared" si="38"/>
        <v>-1.0563380281690127E-2</v>
      </c>
      <c r="W796" s="24"/>
      <c r="X796" s="2" t="str">
        <f>IFERROR(MIN(VLOOKUP($W796,margin_ranges!$A$5:$D$10,4,FALSE),$Q796*100)/100,"")</f>
        <v/>
      </c>
      <c r="Y796" s="6">
        <f t="shared" si="36"/>
        <v>1446.1475</v>
      </c>
      <c r="Z796" s="6">
        <f>IF($A796="placement",Y796,SUMIF($C$10:$C$6209,$C796,$Y$10:$Y$6209))</f>
        <v>1446.1475</v>
      </c>
      <c r="AA796" s="29">
        <f t="shared" si="37"/>
        <v>-1.0563380281690127E-2</v>
      </c>
    </row>
    <row r="797" spans="1:27" hidden="1" x14ac:dyDescent="0.3">
      <c r="A797" s="8" t="s">
        <v>17</v>
      </c>
      <c r="B797" s="8" t="s">
        <v>8965</v>
      </c>
      <c r="C797" s="8" t="s">
        <v>8966</v>
      </c>
      <c r="D797" s="8" t="s">
        <v>9032</v>
      </c>
      <c r="E797" s="8" t="s">
        <v>9033</v>
      </c>
      <c r="F797" s="29">
        <v>0.28999999999999898</v>
      </c>
      <c r="G797" s="29">
        <v>0</v>
      </c>
      <c r="H797" s="30">
        <v>8.6631</v>
      </c>
      <c r="I797" s="30">
        <v>3.8346</v>
      </c>
      <c r="J797" s="14">
        <v>61</v>
      </c>
      <c r="K797" s="14">
        <v>15</v>
      </c>
      <c r="L797" s="12">
        <v>0.44259999999999999</v>
      </c>
      <c r="M797" s="7">
        <v>0.52648834</v>
      </c>
      <c r="N797" s="31">
        <v>0.3</v>
      </c>
      <c r="O797" s="14">
        <f>IFERROR(VLOOKUP($C797,'site totals'!$J$2:$K$607,2,FALSE),1)</f>
        <v>25700.351699999999</v>
      </c>
      <c r="P797" s="32" t="s">
        <v>22</v>
      </c>
      <c r="Q797" s="12">
        <v>0.43018681009999998</v>
      </c>
      <c r="R797" s="29">
        <v>0.28999999999999998</v>
      </c>
      <c r="S797" s="2">
        <f>IF($A797="site","",MIN(VLOOKUP($P797,margin_ranges!$A$5:$D$10,4,FALSE)/100,$Q797))</f>
        <v>0.29749999999999999</v>
      </c>
      <c r="T797" s="6">
        <f>IF(A797="placement",$J797*MIN($Q797,$S797),"")</f>
        <v>18.147500000000001</v>
      </c>
      <c r="U797" s="6">
        <f>IF($A797="placement",T797,SUMIF($C$10:$C$6209,$C797,$T$10:$T$6209))</f>
        <v>18.147500000000001</v>
      </c>
      <c r="V797" s="34">
        <f t="shared" si="38"/>
        <v>-1.0563380281690016E-2</v>
      </c>
      <c r="W797" s="24"/>
      <c r="X797" s="2" t="str">
        <f>IFERROR(MIN(VLOOKUP($W797,margin_ranges!$A$5:$D$10,4,FALSE),$Q797*100)/100,"")</f>
        <v/>
      </c>
      <c r="Y797" s="6">
        <f t="shared" si="36"/>
        <v>18.147500000000001</v>
      </c>
      <c r="Z797" s="6">
        <f>IF($A797="placement",Y797,SUMIF($C$10:$C$6209,$C797,$Y$10:$Y$6209))</f>
        <v>18.147500000000001</v>
      </c>
      <c r="AA797" s="29">
        <f t="shared" si="37"/>
        <v>-1.0563380281690016E-2</v>
      </c>
    </row>
    <row r="798" spans="1:27" hidden="1" x14ac:dyDescent="0.3">
      <c r="A798" s="8" t="s">
        <v>17</v>
      </c>
      <c r="B798" s="8" t="s">
        <v>8965</v>
      </c>
      <c r="C798" s="8" t="s">
        <v>8966</v>
      </c>
      <c r="D798" s="8" t="s">
        <v>9011</v>
      </c>
      <c r="E798" s="8" t="s">
        <v>12259</v>
      </c>
      <c r="F798" s="29">
        <v>0.28999999999999998</v>
      </c>
      <c r="G798" s="29">
        <v>1</v>
      </c>
      <c r="H798" s="30">
        <v>157.74440000000001</v>
      </c>
      <c r="I798" s="30">
        <v>76.006699999999995</v>
      </c>
      <c r="J798" s="14">
        <v>1067</v>
      </c>
      <c r="K798" s="14">
        <v>269</v>
      </c>
      <c r="L798" s="12">
        <v>0.48180000000000001</v>
      </c>
      <c r="M798" s="7">
        <v>0.46788771000000001</v>
      </c>
      <c r="N798" s="31">
        <v>0.3</v>
      </c>
      <c r="O798" s="14">
        <f>IFERROR(VLOOKUP($C798,'site totals'!$J$2:$K$607,2,FALSE),1)</f>
        <v>25700.351699999999</v>
      </c>
      <c r="P798" s="32" t="s">
        <v>22</v>
      </c>
      <c r="Q798" s="12">
        <v>0.35882051069999998</v>
      </c>
      <c r="R798" s="29">
        <v>0.28999999999999998</v>
      </c>
      <c r="S798" s="2">
        <f>IF($A798="site","",MIN(VLOOKUP($P798,margin_ranges!$A$5:$D$10,4,FALSE)/100,$Q798))</f>
        <v>0.29749999999999999</v>
      </c>
      <c r="T798" s="6">
        <f>IF(A798="placement",$J798*MIN($Q798,$S798),"")</f>
        <v>317.4325</v>
      </c>
      <c r="U798" s="6">
        <f>IF($A798="placement",T798,SUMIF($C$10:$C$6209,$C798,$T$10:$T$6209))</f>
        <v>317.4325</v>
      </c>
      <c r="V798" s="34">
        <f t="shared" si="38"/>
        <v>-1.0563380281690016E-2</v>
      </c>
      <c r="W798" s="24"/>
      <c r="X798" s="2" t="str">
        <f>IFERROR(MIN(VLOOKUP($W798,margin_ranges!$A$5:$D$10,4,FALSE),$Q798*100)/100,"")</f>
        <v/>
      </c>
      <c r="Y798" s="6">
        <f t="shared" si="36"/>
        <v>317.4325</v>
      </c>
      <c r="Z798" s="6">
        <f>IF($A798="placement",Y798,SUMIF($C$10:$C$6209,$C798,$Y$10:$Y$6209))</f>
        <v>317.4325</v>
      </c>
      <c r="AA798" s="29">
        <f t="shared" si="37"/>
        <v>-1.0563380281690016E-2</v>
      </c>
    </row>
    <row r="799" spans="1:27" hidden="1" x14ac:dyDescent="0.3">
      <c r="A799" s="8" t="s">
        <v>17</v>
      </c>
      <c r="B799" s="8" t="s">
        <v>8965</v>
      </c>
      <c r="C799" s="8" t="s">
        <v>8966</v>
      </c>
      <c r="D799" s="8" t="s">
        <v>8983</v>
      </c>
      <c r="E799" s="8" t="s">
        <v>8984</v>
      </c>
      <c r="F799" s="29">
        <v>0.275006789173531</v>
      </c>
      <c r="G799" s="29">
        <v>0</v>
      </c>
      <c r="H799" s="30">
        <v>2.9087000000000001</v>
      </c>
      <c r="I799" s="30">
        <v>0.57210000000000005</v>
      </c>
      <c r="J799" s="14">
        <v>12</v>
      </c>
      <c r="K799" s="14">
        <v>3</v>
      </c>
      <c r="L799" s="12">
        <v>0.19670000000000001</v>
      </c>
      <c r="M799" s="7">
        <v>0.68966163000000003</v>
      </c>
      <c r="N799" s="31">
        <v>0.5</v>
      </c>
      <c r="O799" s="14">
        <f>IFERROR(VLOOKUP($C799,'site totals'!$J$2:$K$607,2,FALSE),1)</f>
        <v>25700.351699999999</v>
      </c>
      <c r="P799" s="32" t="s">
        <v>22</v>
      </c>
      <c r="Q799" s="12">
        <v>0.27500678919999999</v>
      </c>
      <c r="R799" s="29">
        <v>0.31</v>
      </c>
      <c r="S799" s="2">
        <f>IF($A799="site","",MIN(VLOOKUP($P799,margin_ranges!$A$5:$D$10,4,FALSE)/100,$Q799))</f>
        <v>0.27500678919999999</v>
      </c>
      <c r="T799" s="6">
        <f>IF(A799="placement",$J799*MIN($Q799,$S799),"")</f>
        <v>3.3000814703999999</v>
      </c>
      <c r="U799" s="6">
        <f>IF($A799="placement",T799,SUMIF($C$10:$C$6209,$C799,$T$10:$T$6209))</f>
        <v>3.3000814703999999</v>
      </c>
      <c r="V799" s="34">
        <f t="shared" si="38"/>
        <v>5.0714798260869554E-2</v>
      </c>
      <c r="W799" s="24"/>
      <c r="X799" s="2" t="str">
        <f>IFERROR(MIN(VLOOKUP($W799,margin_ranges!$A$5:$D$10,4,FALSE),$Q799*100)/100,"")</f>
        <v/>
      </c>
      <c r="Y799" s="6">
        <f t="shared" si="36"/>
        <v>3.3000814703999999</v>
      </c>
      <c r="Z799" s="6">
        <f>IF($A799="placement",Y799,SUMIF($C$10:$C$6209,$C799,$Y$10:$Y$6209))</f>
        <v>3.3000814703999999</v>
      </c>
      <c r="AA799" s="29">
        <f t="shared" si="37"/>
        <v>5.0714798260869554E-2</v>
      </c>
    </row>
    <row r="800" spans="1:27" hidden="1" x14ac:dyDescent="0.3">
      <c r="A800" s="8" t="s">
        <v>17</v>
      </c>
      <c r="B800" s="8" t="s">
        <v>8965</v>
      </c>
      <c r="C800" s="8" t="s">
        <v>8966</v>
      </c>
      <c r="D800" s="8" t="s">
        <v>9007</v>
      </c>
      <c r="E800" s="8" t="s">
        <v>9008</v>
      </c>
      <c r="F800" s="29">
        <v>0.27478387880228899</v>
      </c>
      <c r="G800" s="29">
        <v>0</v>
      </c>
      <c r="H800" s="30">
        <v>3.1229</v>
      </c>
      <c r="I800" s="30">
        <v>0.61</v>
      </c>
      <c r="J800" s="14">
        <v>13</v>
      </c>
      <c r="K800" s="14">
        <v>3</v>
      </c>
      <c r="L800" s="12">
        <v>0.1953</v>
      </c>
      <c r="M800" s="7">
        <v>0.68944965000000002</v>
      </c>
      <c r="N800" s="31">
        <v>0.5</v>
      </c>
      <c r="O800" s="14">
        <f>IFERROR(VLOOKUP($C800,'site totals'!$J$2:$K$607,2,FALSE),1)</f>
        <v>25700.351699999999</v>
      </c>
      <c r="P800" s="32" t="s">
        <v>22</v>
      </c>
      <c r="Q800" s="12">
        <v>0.27478387879999999</v>
      </c>
      <c r="R800" s="29">
        <v>0.31</v>
      </c>
      <c r="S800" s="2">
        <f>IF($A800="site","",MIN(VLOOKUP($P800,margin_ranges!$A$5:$D$10,4,FALSE)/100,$Q800))</f>
        <v>0.27478387879999999</v>
      </c>
      <c r="T800" s="6">
        <f>IF(A800="placement",$J800*MIN($Q800,$S800),"")</f>
        <v>3.5721904244</v>
      </c>
      <c r="U800" s="6">
        <f>IF($A800="placement",T800,SUMIF($C$10:$C$6209,$C800,$T$10:$T$6209))</f>
        <v>3.5721904244</v>
      </c>
      <c r="V800" s="34">
        <f t="shared" si="38"/>
        <v>5.103785681159434E-2</v>
      </c>
      <c r="W800" s="24"/>
      <c r="X800" s="2" t="str">
        <f>IFERROR(MIN(VLOOKUP($W800,margin_ranges!$A$5:$D$10,4,FALSE),$Q800*100)/100,"")</f>
        <v/>
      </c>
      <c r="Y800" s="6">
        <f t="shared" ref="Y800:Y863" si="39">IF(A800="placement",IF($X800="",$T800,$J800*MIN($Q800,$X800)),"")</f>
        <v>3.5721904244</v>
      </c>
      <c r="Z800" s="6">
        <f>IF($A800="placement",Y800,SUMIF($C$10:$C$6209,$C800,$Y$10:$Y$6209))</f>
        <v>3.5721904244</v>
      </c>
      <c r="AA800" s="29">
        <f t="shared" ref="AA800:AA863" si="40">($J800-$Z800)/($J800*(1-$R800))-1</f>
        <v>5.103785681159434E-2</v>
      </c>
    </row>
    <row r="801" spans="1:27" hidden="1" x14ac:dyDescent="0.3">
      <c r="A801" s="8" t="s">
        <v>17</v>
      </c>
      <c r="B801" s="8" t="s">
        <v>8965</v>
      </c>
      <c r="C801" s="8" t="s">
        <v>8966</v>
      </c>
      <c r="D801" s="8" t="s">
        <v>8967</v>
      </c>
      <c r="E801" s="8" t="s">
        <v>8968</v>
      </c>
      <c r="F801" s="29">
        <v>0.27092379504993402</v>
      </c>
      <c r="G801" s="29">
        <v>0</v>
      </c>
      <c r="H801" s="30">
        <v>2.782</v>
      </c>
      <c r="I801" s="30">
        <v>0.76759999999999995</v>
      </c>
      <c r="J801" s="14">
        <v>16</v>
      </c>
      <c r="K801" s="14">
        <v>4</v>
      </c>
      <c r="L801" s="12">
        <v>0.27589999999999998</v>
      </c>
      <c r="M801" s="7">
        <v>0.68579937000000002</v>
      </c>
      <c r="N801" s="31">
        <v>0.5</v>
      </c>
      <c r="O801" s="14">
        <f>IFERROR(VLOOKUP($C801,'site totals'!$J$2:$K$607,2,FALSE),1)</f>
        <v>25700.351699999999</v>
      </c>
      <c r="P801" s="32" t="s">
        <v>22</v>
      </c>
      <c r="Q801" s="12">
        <v>0.27092379500000002</v>
      </c>
      <c r="R801" s="29">
        <v>0.31</v>
      </c>
      <c r="S801" s="2">
        <f>IF($A801="site","",MIN(VLOOKUP($P801,margin_ranges!$A$5:$D$10,4,FALSE)/100,$Q801))</f>
        <v>0.27092379500000002</v>
      </c>
      <c r="T801" s="6">
        <f>IF(A801="placement",$J801*MIN($Q801,$S801),"")</f>
        <v>4.3347807200000004</v>
      </c>
      <c r="U801" s="6">
        <f>IF($A801="placement",T801,SUMIF($C$10:$C$6209,$C801,$T$10:$T$6209))</f>
        <v>4.3347807200000004</v>
      </c>
      <c r="V801" s="34">
        <f t="shared" si="38"/>
        <v>5.6632181159420147E-2</v>
      </c>
      <c r="W801" s="24"/>
      <c r="X801" s="2" t="str">
        <f>IFERROR(MIN(VLOOKUP($W801,margin_ranges!$A$5:$D$10,4,FALSE),$Q801*100)/100,"")</f>
        <v/>
      </c>
      <c r="Y801" s="6">
        <f t="shared" si="39"/>
        <v>4.3347807200000004</v>
      </c>
      <c r="Z801" s="6">
        <f>IF($A801="placement",Y801,SUMIF($C$10:$C$6209,$C801,$Y$10:$Y$6209))</f>
        <v>4.3347807200000004</v>
      </c>
      <c r="AA801" s="29">
        <f t="shared" si="40"/>
        <v>5.6632181159420147E-2</v>
      </c>
    </row>
    <row r="802" spans="1:27" hidden="1" x14ac:dyDescent="0.3">
      <c r="A802" s="8" t="s">
        <v>17</v>
      </c>
      <c r="B802" s="8" t="s">
        <v>8965</v>
      </c>
      <c r="C802" s="8" t="s">
        <v>8966</v>
      </c>
      <c r="D802" s="8" t="s">
        <v>9009</v>
      </c>
      <c r="E802" s="8" t="s">
        <v>9010</v>
      </c>
      <c r="F802" s="29">
        <v>4.0867072314533098E-2</v>
      </c>
      <c r="G802" s="29">
        <v>0</v>
      </c>
      <c r="H802" s="30">
        <v>5.8593999999999999</v>
      </c>
      <c r="I802" s="30">
        <v>0.78059999999999996</v>
      </c>
      <c r="J802" s="14">
        <v>22</v>
      </c>
      <c r="K802" s="14">
        <v>1</v>
      </c>
      <c r="L802" s="12">
        <v>0.13320000000000001</v>
      </c>
      <c r="M802" s="7">
        <v>0.93834751999999999</v>
      </c>
      <c r="N802" s="31">
        <v>0.9</v>
      </c>
      <c r="O802" s="14">
        <f>IFERROR(VLOOKUP($C802,'site totals'!$J$2:$K$607,2,FALSE),1)</f>
        <v>25700.351699999999</v>
      </c>
      <c r="P802" s="32" t="s">
        <v>161</v>
      </c>
      <c r="Q802" s="12">
        <v>4.0867072300000001E-2</v>
      </c>
      <c r="R802" s="29">
        <v>0.3</v>
      </c>
      <c r="S802" s="2">
        <f>IF($A802="site","",MIN(VLOOKUP($P802,margin_ranges!$A$5:$D$10,4,FALSE)/100,$Q802))</f>
        <v>4.0867072300000001E-2</v>
      </c>
      <c r="T802" s="6">
        <f>IF(A802="placement",$J802*MIN($Q802,$S802),"")</f>
        <v>0.89907559060000009</v>
      </c>
      <c r="U802" s="6">
        <f>IF($A802="placement",T802,SUMIF($C$10:$C$6209,$C802,$T$10:$T$6209))</f>
        <v>0.89907559060000009</v>
      </c>
      <c r="V802" s="34">
        <f t="shared" si="38"/>
        <v>0.37018989671428582</v>
      </c>
      <c r="W802" s="24"/>
      <c r="X802" s="2" t="str">
        <f>IFERROR(MIN(VLOOKUP($W802,margin_ranges!$A$5:$D$10,4,FALSE),$Q802*100)/100,"")</f>
        <v/>
      </c>
      <c r="Y802" s="6">
        <f t="shared" si="39"/>
        <v>0.89907559060000009</v>
      </c>
      <c r="Z802" s="6">
        <f>IF($A802="placement",Y802,SUMIF($C$10:$C$6209,$C802,$Y$10:$Y$6209))</f>
        <v>0.89907559060000009</v>
      </c>
      <c r="AA802" s="29">
        <f t="shared" si="40"/>
        <v>0.37018989671428582</v>
      </c>
    </row>
    <row r="803" spans="1:27" hidden="1" x14ac:dyDescent="0.3">
      <c r="A803" s="8" t="s">
        <v>17</v>
      </c>
      <c r="B803" s="8" t="s">
        <v>8965</v>
      </c>
      <c r="C803" s="8" t="s">
        <v>8966</v>
      </c>
      <c r="D803" s="8" t="s">
        <v>8981</v>
      </c>
      <c r="E803" s="8" t="s">
        <v>8982</v>
      </c>
      <c r="F803" s="29">
        <v>7.41084903895326E-2</v>
      </c>
      <c r="G803" s="29">
        <v>0</v>
      </c>
      <c r="H803" s="30">
        <v>7.9695999999999998</v>
      </c>
      <c r="I803" s="30">
        <v>1.5148999999999999</v>
      </c>
      <c r="J803" s="14">
        <v>34</v>
      </c>
      <c r="K803" s="14">
        <v>3</v>
      </c>
      <c r="L803" s="12">
        <v>0.19009999999999999</v>
      </c>
      <c r="M803" s="7">
        <v>0.75602809999999998</v>
      </c>
      <c r="N803" s="31">
        <v>0.7</v>
      </c>
      <c r="O803" s="14">
        <f>IFERROR(VLOOKUP($C803,'site totals'!$J$2:$K$607,2,FALSE),1)</f>
        <v>25700.351699999999</v>
      </c>
      <c r="P803" s="32" t="s">
        <v>161</v>
      </c>
      <c r="Q803" s="12">
        <v>7.4108490400000004E-2</v>
      </c>
      <c r="R803" s="29">
        <v>0.35</v>
      </c>
      <c r="S803" s="2">
        <f>IF($A803="site","",MIN(VLOOKUP($P803,margin_ranges!$A$5:$D$10,4,FALSE)/100,$Q803))</f>
        <v>7.4108490400000004E-2</v>
      </c>
      <c r="T803" s="6">
        <f>IF(A803="placement",$J803*MIN($Q803,$S803),"")</f>
        <v>2.5196886736000002</v>
      </c>
      <c r="U803" s="6">
        <f>IF($A803="placement",T803,SUMIF($C$10:$C$6209,$C803,$T$10:$T$6209))</f>
        <v>2.5196886736000002</v>
      </c>
      <c r="V803" s="34">
        <f t="shared" si="38"/>
        <v>0.42444847630769211</v>
      </c>
      <c r="W803" s="24"/>
      <c r="X803" s="2" t="str">
        <f>IFERROR(MIN(VLOOKUP($W803,margin_ranges!$A$5:$D$10,4,FALSE),$Q803*100)/100,"")</f>
        <v/>
      </c>
      <c r="Y803" s="6">
        <f t="shared" si="39"/>
        <v>2.5196886736000002</v>
      </c>
      <c r="Z803" s="6">
        <f>IF($A803="placement",Y803,SUMIF($C$10:$C$6209,$C803,$Y$10:$Y$6209))</f>
        <v>2.5196886736000002</v>
      </c>
      <c r="AA803" s="29">
        <f t="shared" si="40"/>
        <v>0.42444847630769211</v>
      </c>
    </row>
    <row r="804" spans="1:27" hidden="1" x14ac:dyDescent="0.3">
      <c r="A804" s="8" t="s">
        <v>17</v>
      </c>
      <c r="B804" s="8" t="s">
        <v>8965</v>
      </c>
      <c r="C804" s="8" t="s">
        <v>8966</v>
      </c>
      <c r="D804" s="8" t="s">
        <v>9020</v>
      </c>
      <c r="E804" s="8" t="s">
        <v>9021</v>
      </c>
      <c r="F804" s="29">
        <v>0.23139245316306201</v>
      </c>
      <c r="G804" s="29">
        <v>0</v>
      </c>
      <c r="H804" s="30">
        <v>7.9962</v>
      </c>
      <c r="I804" s="30">
        <v>2.0226999999999999</v>
      </c>
      <c r="J804" s="14">
        <v>63</v>
      </c>
      <c r="K804" s="14">
        <v>15</v>
      </c>
      <c r="L804" s="12">
        <v>0.253</v>
      </c>
      <c r="M804" s="7">
        <v>1.04084328</v>
      </c>
      <c r="N804" s="31">
        <v>0.8</v>
      </c>
      <c r="O804" s="14">
        <f>IFERROR(VLOOKUP($C804,'site totals'!$J$2:$K$607,2,FALSE),1)</f>
        <v>25700.351699999999</v>
      </c>
      <c r="P804" s="32" t="s">
        <v>22</v>
      </c>
      <c r="Q804" s="12">
        <v>0.23139245319999999</v>
      </c>
      <c r="R804" s="29">
        <v>0.27</v>
      </c>
      <c r="S804" s="2">
        <f>IF($A804="site","",MIN(VLOOKUP($P804,margin_ranges!$A$5:$D$10,4,FALSE)/100,$Q804))</f>
        <v>0.23139245319999999</v>
      </c>
      <c r="T804" s="6">
        <f>IF(A804="placement",$J804*MIN($Q804,$S804),"")</f>
        <v>14.577724551599999</v>
      </c>
      <c r="U804" s="6">
        <f>IF($A804="placement",T804,SUMIF($C$10:$C$6209,$C804,$T$10:$T$6209))</f>
        <v>14.577724551599999</v>
      </c>
      <c r="V804" s="34">
        <f t="shared" si="38"/>
        <v>5.2887050410958869E-2</v>
      </c>
      <c r="W804" s="24"/>
      <c r="X804" s="2" t="str">
        <f>IFERROR(MIN(VLOOKUP($W804,margin_ranges!$A$5:$D$10,4,FALSE),$Q804*100)/100,"")</f>
        <v/>
      </c>
      <c r="Y804" s="6">
        <f t="shared" si="39"/>
        <v>14.577724551599999</v>
      </c>
      <c r="Z804" s="6">
        <f>IF($A804="placement",Y804,SUMIF($C$10:$C$6209,$C804,$Y$10:$Y$6209))</f>
        <v>14.577724551599999</v>
      </c>
      <c r="AA804" s="29">
        <f t="shared" si="40"/>
        <v>5.2887050410958869E-2</v>
      </c>
    </row>
    <row r="805" spans="1:27" hidden="1" x14ac:dyDescent="0.3">
      <c r="A805" s="8" t="s">
        <v>17</v>
      </c>
      <c r="B805" s="8" t="s">
        <v>8965</v>
      </c>
      <c r="C805" s="8" t="s">
        <v>8966</v>
      </c>
      <c r="D805" s="8" t="s">
        <v>9024</v>
      </c>
      <c r="E805" s="8" t="s">
        <v>9025</v>
      </c>
      <c r="F805" s="29">
        <v>0.111520163679883</v>
      </c>
      <c r="G805" s="29">
        <v>0</v>
      </c>
      <c r="H805" s="30">
        <v>44.921999999999997</v>
      </c>
      <c r="I805" s="30">
        <v>9.5846</v>
      </c>
      <c r="J805" s="14">
        <v>65</v>
      </c>
      <c r="K805" s="14">
        <v>7</v>
      </c>
      <c r="L805" s="12">
        <v>0.21340000000000001</v>
      </c>
      <c r="M805" s="7">
        <v>0.22510358999999999</v>
      </c>
      <c r="N805" s="31">
        <v>0.2</v>
      </c>
      <c r="O805" s="14">
        <f>IFERROR(VLOOKUP($C805,'site totals'!$J$2:$K$607,2,FALSE),1)</f>
        <v>25700.351699999999</v>
      </c>
      <c r="P805" s="32" t="s">
        <v>91</v>
      </c>
      <c r="Q805" s="12">
        <v>0.11152016369999999</v>
      </c>
      <c r="R805" s="29">
        <v>0.17</v>
      </c>
      <c r="S805" s="2">
        <f>IF($A805="site","",MIN(VLOOKUP($P805,margin_ranges!$A$5:$D$10,4,FALSE)/100,$Q805))</f>
        <v>0.11152016369999999</v>
      </c>
      <c r="T805" s="6">
        <f>IF(A805="placement",$J805*MIN($Q805,$S805),"")</f>
        <v>7.2488106404999995</v>
      </c>
      <c r="U805" s="6">
        <f>IF($A805="placement",T805,SUMIF($C$10:$C$6209,$C805,$T$10:$T$6209))</f>
        <v>7.2488106404999995</v>
      </c>
      <c r="V805" s="34">
        <f t="shared" si="38"/>
        <v>7.0457634096385613E-2</v>
      </c>
      <c r="W805" s="24"/>
      <c r="X805" s="2" t="str">
        <f>IFERROR(MIN(VLOOKUP($W805,margin_ranges!$A$5:$D$10,4,FALSE),$Q805*100)/100,"")</f>
        <v/>
      </c>
      <c r="Y805" s="6">
        <f t="shared" si="39"/>
        <v>7.2488106404999995</v>
      </c>
      <c r="Z805" s="6">
        <f>IF($A805="placement",Y805,SUMIF($C$10:$C$6209,$C805,$Y$10:$Y$6209))</f>
        <v>7.2488106404999995</v>
      </c>
      <c r="AA805" s="29">
        <f t="shared" si="40"/>
        <v>7.0457634096385613E-2</v>
      </c>
    </row>
    <row r="806" spans="1:27" hidden="1" x14ac:dyDescent="0.3">
      <c r="A806" s="8" t="s">
        <v>17</v>
      </c>
      <c r="B806" s="8" t="s">
        <v>8965</v>
      </c>
      <c r="C806" s="8" t="s">
        <v>8966</v>
      </c>
      <c r="D806" s="8" t="s">
        <v>9026</v>
      </c>
      <c r="E806" s="8" t="s">
        <v>9027</v>
      </c>
      <c r="F806" s="29">
        <v>9.5468156969253801E-2</v>
      </c>
      <c r="G806" s="29">
        <v>1</v>
      </c>
      <c r="H806" s="30">
        <v>40.721899999999998</v>
      </c>
      <c r="I806" s="30">
        <v>14.844099999999999</v>
      </c>
      <c r="J806" s="14">
        <v>98</v>
      </c>
      <c r="K806" s="14">
        <v>9</v>
      </c>
      <c r="L806" s="12">
        <v>0.36449999999999999</v>
      </c>
      <c r="M806" s="7">
        <v>0.22110885</v>
      </c>
      <c r="N806" s="31">
        <v>0.2</v>
      </c>
      <c r="O806" s="14">
        <f>IFERROR(VLOOKUP($C806,'site totals'!$J$2:$K$607,2,FALSE),1)</f>
        <v>25700.351699999999</v>
      </c>
      <c r="P806" s="32" t="s">
        <v>22</v>
      </c>
      <c r="Q806" s="12">
        <v>9.5468156999999998E-2</v>
      </c>
      <c r="R806" s="29">
        <v>0.2</v>
      </c>
      <c r="S806" s="2">
        <f>IF($A806="site","",MIN(VLOOKUP($P806,margin_ranges!$A$5:$D$10,4,FALSE)/100,$Q806))</f>
        <v>9.5468156999999998E-2</v>
      </c>
      <c r="T806" s="6">
        <f>IF(A806="placement",$J806*MIN($Q806,$S806),"")</f>
        <v>9.3558793859999998</v>
      </c>
      <c r="U806" s="6">
        <f>IF($A806="placement",T806,SUMIF($C$10:$C$6209,$C806,$T$10:$T$6209))</f>
        <v>9.3558793859999998</v>
      </c>
      <c r="V806" s="34">
        <f t="shared" si="38"/>
        <v>0.13066480375</v>
      </c>
      <c r="W806" s="24"/>
      <c r="X806" s="2" t="str">
        <f>IFERROR(MIN(VLOOKUP($W806,margin_ranges!$A$5:$D$10,4,FALSE),$Q806*100)/100,"")</f>
        <v/>
      </c>
      <c r="Y806" s="6">
        <f t="shared" si="39"/>
        <v>9.3558793859999998</v>
      </c>
      <c r="Z806" s="6">
        <f>IF($A806="placement",Y806,SUMIF($C$10:$C$6209,$C806,$Y$10:$Y$6209))</f>
        <v>9.3558793859999998</v>
      </c>
      <c r="AA806" s="29">
        <f t="shared" si="40"/>
        <v>0.13066480375</v>
      </c>
    </row>
    <row r="807" spans="1:27" hidden="1" x14ac:dyDescent="0.3">
      <c r="A807" s="8" t="s">
        <v>17</v>
      </c>
      <c r="B807" s="8" t="s">
        <v>8965</v>
      </c>
      <c r="C807" s="8" t="s">
        <v>8966</v>
      </c>
      <c r="D807" s="8" t="s">
        <v>8975</v>
      </c>
      <c r="E807" s="8" t="s">
        <v>8976</v>
      </c>
      <c r="F807" s="29">
        <v>0.297321533207212</v>
      </c>
      <c r="G807" s="29">
        <v>1</v>
      </c>
      <c r="H807" s="30">
        <v>39.9617</v>
      </c>
      <c r="I807" s="30">
        <v>15.9892</v>
      </c>
      <c r="J807" s="14">
        <v>102</v>
      </c>
      <c r="K807" s="14">
        <v>28</v>
      </c>
      <c r="L807" s="12">
        <v>0.40010000000000001</v>
      </c>
      <c r="M807" s="7">
        <v>0.21346889999999999</v>
      </c>
      <c r="N807" s="31">
        <v>0.15</v>
      </c>
      <c r="O807" s="14">
        <f>IFERROR(VLOOKUP($C807,'site totals'!$J$2:$K$607,2,FALSE),1)</f>
        <v>25700.351699999999</v>
      </c>
      <c r="P807" s="32" t="s">
        <v>22</v>
      </c>
      <c r="Q807" s="12">
        <v>0.29732153319999999</v>
      </c>
      <c r="R807" s="29">
        <v>0.34</v>
      </c>
      <c r="S807" s="2">
        <f>IF($A807="site","",MIN(VLOOKUP($P807,margin_ranges!$A$5:$D$10,4,FALSE)/100,$Q807))</f>
        <v>0.29732153319999999</v>
      </c>
      <c r="T807" s="6">
        <f>IF(A807="placement",$J807*MIN($Q807,$S807),"")</f>
        <v>30.326796386399998</v>
      </c>
      <c r="U807" s="6">
        <f>IF($A807="placement",T807,SUMIF($C$10:$C$6209,$C807,$T$10:$T$6209))</f>
        <v>30.326796386399998</v>
      </c>
      <c r="V807" s="34">
        <f t="shared" si="38"/>
        <v>6.4664343636363864E-2</v>
      </c>
      <c r="W807" s="24"/>
      <c r="X807" s="2" t="str">
        <f>IFERROR(MIN(VLOOKUP($W807,margin_ranges!$A$5:$D$10,4,FALSE),$Q807*100)/100,"")</f>
        <v/>
      </c>
      <c r="Y807" s="6">
        <f t="shared" si="39"/>
        <v>30.326796386399998</v>
      </c>
      <c r="Z807" s="6">
        <f>IF($A807="placement",Y807,SUMIF($C$10:$C$6209,$C807,$Y$10:$Y$6209))</f>
        <v>30.326796386399998</v>
      </c>
      <c r="AA807" s="29">
        <f t="shared" si="40"/>
        <v>6.4664343636363864E-2</v>
      </c>
    </row>
    <row r="808" spans="1:27" hidden="1" x14ac:dyDescent="0.3">
      <c r="A808" s="8" t="s">
        <v>17</v>
      </c>
      <c r="B808" s="8" t="s">
        <v>8965</v>
      </c>
      <c r="C808" s="8" t="s">
        <v>8966</v>
      </c>
      <c r="D808" s="8" t="s">
        <v>9003</v>
      </c>
      <c r="E808" s="8" t="s">
        <v>9004</v>
      </c>
      <c r="F808" s="29">
        <v>0.237014469132629</v>
      </c>
      <c r="G808" s="29">
        <v>1</v>
      </c>
      <c r="H808" s="30">
        <v>41.969200000000001</v>
      </c>
      <c r="I808" s="30">
        <v>6.4469000000000003</v>
      </c>
      <c r="J808" s="14">
        <v>127</v>
      </c>
      <c r="K808" s="14">
        <v>30</v>
      </c>
      <c r="L808" s="12">
        <v>0.15359999999999999</v>
      </c>
      <c r="M808" s="7">
        <v>0.65532042000000001</v>
      </c>
      <c r="N808" s="31">
        <v>0.5</v>
      </c>
      <c r="O808" s="14">
        <f>IFERROR(VLOOKUP($C808,'site totals'!$J$2:$K$607,2,FALSE),1)</f>
        <v>25700.351699999999</v>
      </c>
      <c r="P808" s="32" t="s">
        <v>22</v>
      </c>
      <c r="Q808" s="12">
        <v>0.23701446910000001</v>
      </c>
      <c r="R808" s="29">
        <v>0.27</v>
      </c>
      <c r="S808" s="2">
        <f>IF($A808="site","",MIN(VLOOKUP($P808,margin_ranges!$A$5:$D$10,4,FALSE)/100,$Q808))</f>
        <v>0.23701446910000001</v>
      </c>
      <c r="T808" s="6">
        <f>IF(A808="placement",$J808*MIN($Q808,$S808),"")</f>
        <v>30.100837575700002</v>
      </c>
      <c r="U808" s="6">
        <f>IF($A808="placement",T808,SUMIF($C$10:$C$6209,$C808,$T$10:$T$6209))</f>
        <v>30.100837575700002</v>
      </c>
      <c r="V808" s="34">
        <f t="shared" si="38"/>
        <v>4.5185658767123327E-2</v>
      </c>
      <c r="W808" s="24"/>
      <c r="X808" s="2" t="str">
        <f>IFERROR(MIN(VLOOKUP($W808,margin_ranges!$A$5:$D$10,4,FALSE),$Q808*100)/100,"")</f>
        <v/>
      </c>
      <c r="Y808" s="6">
        <f t="shared" si="39"/>
        <v>30.100837575700002</v>
      </c>
      <c r="Z808" s="6">
        <f>IF($A808="placement",Y808,SUMIF($C$10:$C$6209,$C808,$Y$10:$Y$6209))</f>
        <v>30.100837575700002</v>
      </c>
      <c r="AA808" s="29">
        <f t="shared" si="40"/>
        <v>4.5185658767123327E-2</v>
      </c>
    </row>
    <row r="809" spans="1:27" hidden="1" x14ac:dyDescent="0.3">
      <c r="A809" s="8" t="s">
        <v>17</v>
      </c>
      <c r="B809" s="8" t="s">
        <v>8965</v>
      </c>
      <c r="C809" s="8" t="s">
        <v>8966</v>
      </c>
      <c r="D809" s="8" t="s">
        <v>9012</v>
      </c>
      <c r="E809" s="8" t="s">
        <v>9013</v>
      </c>
      <c r="F809" s="29">
        <v>6.3415280456409595E-2</v>
      </c>
      <c r="G809" s="29">
        <v>0</v>
      </c>
      <c r="H809" s="30">
        <v>65.035600000000002</v>
      </c>
      <c r="I809" s="30">
        <v>15.2486</v>
      </c>
      <c r="J809" s="14">
        <v>244</v>
      </c>
      <c r="K809" s="14">
        <v>16</v>
      </c>
      <c r="L809" s="12">
        <v>0.23449999999999999</v>
      </c>
      <c r="M809" s="7">
        <v>0.53385453999999999</v>
      </c>
      <c r="N809" s="31">
        <v>0.5</v>
      </c>
      <c r="O809" s="14">
        <f>IFERROR(VLOOKUP($C809,'site totals'!$J$2:$K$607,2,FALSE),1)</f>
        <v>25700.351699999999</v>
      </c>
      <c r="P809" s="32" t="s">
        <v>161</v>
      </c>
      <c r="Q809" s="12">
        <v>6.3415280500000004E-2</v>
      </c>
      <c r="R809" s="29">
        <v>0.35</v>
      </c>
      <c r="S809" s="2">
        <f>IF($A809="site","",MIN(VLOOKUP($P809,margin_ranges!$A$5:$D$10,4,FALSE)/100,$Q809))</f>
        <v>6.3415280500000004E-2</v>
      </c>
      <c r="T809" s="6">
        <f>IF(A809="placement",$J809*MIN($Q809,$S809),"")</f>
        <v>15.473328442000001</v>
      </c>
      <c r="U809" s="6">
        <f>IF($A809="placement",T809,SUMIF($C$10:$C$6209,$C809,$T$10:$T$6209))</f>
        <v>15.473328442000001</v>
      </c>
      <c r="V809" s="34">
        <f t="shared" si="38"/>
        <v>0.44089956846153844</v>
      </c>
      <c r="W809" s="24"/>
      <c r="X809" s="2" t="str">
        <f>IFERROR(MIN(VLOOKUP($W809,margin_ranges!$A$5:$D$10,4,FALSE),$Q809*100)/100,"")</f>
        <v/>
      </c>
      <c r="Y809" s="6">
        <f t="shared" si="39"/>
        <v>15.473328442000001</v>
      </c>
      <c r="Z809" s="6">
        <f>IF($A809="placement",Y809,SUMIF($C$10:$C$6209,$C809,$Y$10:$Y$6209))</f>
        <v>15.473328442000001</v>
      </c>
      <c r="AA809" s="29">
        <f t="shared" si="40"/>
        <v>0.44089956846153844</v>
      </c>
    </row>
    <row r="810" spans="1:27" hidden="1" x14ac:dyDescent="0.3">
      <c r="A810" s="8" t="s">
        <v>17</v>
      </c>
      <c r="B810" s="8" t="s">
        <v>8965</v>
      </c>
      <c r="C810" s="8" t="s">
        <v>8966</v>
      </c>
      <c r="D810" s="8" t="s">
        <v>9005</v>
      </c>
      <c r="E810" s="8" t="s">
        <v>9006</v>
      </c>
      <c r="F810" s="29">
        <v>0.24962847597221799</v>
      </c>
      <c r="G810" s="29">
        <v>1</v>
      </c>
      <c r="H810" s="30">
        <v>86.373000000000005</v>
      </c>
      <c r="I810" s="30">
        <v>19.5335</v>
      </c>
      <c r="J810" s="14">
        <v>390</v>
      </c>
      <c r="K810" s="14">
        <v>98</v>
      </c>
      <c r="L810" s="12">
        <v>0.22620000000000001</v>
      </c>
      <c r="M810" s="7">
        <v>0.66633659000000001</v>
      </c>
      <c r="N810" s="31">
        <v>0.5</v>
      </c>
      <c r="O810" s="14">
        <f>IFERROR(VLOOKUP($C810,'site totals'!$J$2:$K$607,2,FALSE),1)</f>
        <v>25700.351699999999</v>
      </c>
      <c r="P810" s="32" t="s">
        <v>22</v>
      </c>
      <c r="Q810" s="12">
        <v>0.24962847599999999</v>
      </c>
      <c r="R810" s="29">
        <v>0.28999999999999998</v>
      </c>
      <c r="S810" s="2">
        <f>IF($A810="site","",MIN(VLOOKUP($P810,margin_ranges!$A$5:$D$10,4,FALSE)/100,$Q810))</f>
        <v>0.24962847599999999</v>
      </c>
      <c r="T810" s="6">
        <f>IF(A810="placement",$J810*MIN($Q810,$S810),"")</f>
        <v>97.355105639999991</v>
      </c>
      <c r="U810" s="6">
        <f>IF($A810="placement",T810,SUMIF($C$10:$C$6209,$C810,$T$10:$T$6209))</f>
        <v>97.355105639999991</v>
      </c>
      <c r="V810" s="34">
        <f t="shared" si="38"/>
        <v>5.6861301408450915E-2</v>
      </c>
      <c r="W810" s="24"/>
      <c r="X810" s="2" t="str">
        <f>IFERROR(MIN(VLOOKUP($W810,margin_ranges!$A$5:$D$10,4,FALSE),$Q810*100)/100,"")</f>
        <v/>
      </c>
      <c r="Y810" s="6">
        <f t="shared" si="39"/>
        <v>97.355105639999991</v>
      </c>
      <c r="Z810" s="6">
        <f>IF($A810="placement",Y810,SUMIF($C$10:$C$6209,$C810,$Y$10:$Y$6209))</f>
        <v>97.355105639999991</v>
      </c>
      <c r="AA810" s="29">
        <f t="shared" si="40"/>
        <v>5.6861301408450915E-2</v>
      </c>
    </row>
    <row r="811" spans="1:27" hidden="1" x14ac:dyDescent="0.3">
      <c r="A811" s="8" t="s">
        <v>17</v>
      </c>
      <c r="B811" s="8" t="s">
        <v>8965</v>
      </c>
      <c r="C811" s="8" t="s">
        <v>8966</v>
      </c>
      <c r="D811" s="8" t="s">
        <v>9030</v>
      </c>
      <c r="E811" s="8" t="s">
        <v>9031</v>
      </c>
      <c r="F811" s="29">
        <v>0.17262773162995201</v>
      </c>
      <c r="G811" s="29">
        <v>1</v>
      </c>
      <c r="H811" s="30">
        <v>98.927700000000002</v>
      </c>
      <c r="I811" s="30">
        <v>21.582799999999999</v>
      </c>
      <c r="J811" s="14">
        <v>391</v>
      </c>
      <c r="K811" s="14">
        <v>68</v>
      </c>
      <c r="L811" s="12">
        <v>0.21820000000000001</v>
      </c>
      <c r="M811" s="7">
        <v>0.60432288999999995</v>
      </c>
      <c r="N811" s="31">
        <v>0.5</v>
      </c>
      <c r="O811" s="14">
        <f>IFERROR(VLOOKUP($C811,'site totals'!$J$2:$K$607,2,FALSE),1)</f>
        <v>25700.351699999999</v>
      </c>
      <c r="P811" s="32" t="s">
        <v>91</v>
      </c>
      <c r="Q811" s="12">
        <v>0.1726277316</v>
      </c>
      <c r="R811" s="29">
        <v>0.25</v>
      </c>
      <c r="S811" s="2">
        <f>IF($A811="site","",MIN(VLOOKUP($P811,margin_ranges!$A$5:$D$10,4,FALSE)/100,$Q811))</f>
        <v>0.1726277316</v>
      </c>
      <c r="T811" s="6">
        <f>IF(A811="placement",$J811*MIN($Q811,$S811),"")</f>
        <v>67.497443055600002</v>
      </c>
      <c r="U811" s="6">
        <f>IF($A811="placement",T811,SUMIF($C$10:$C$6209,$C811,$T$10:$T$6209))</f>
        <v>67.497443055600002</v>
      </c>
      <c r="V811" s="34">
        <f t="shared" si="38"/>
        <v>0.10316302453333326</v>
      </c>
      <c r="W811" s="24"/>
      <c r="X811" s="2" t="str">
        <f>IFERROR(MIN(VLOOKUP($W811,margin_ranges!$A$5:$D$10,4,FALSE),$Q811*100)/100,"")</f>
        <v/>
      </c>
      <c r="Y811" s="6">
        <f t="shared" si="39"/>
        <v>67.497443055600002</v>
      </c>
      <c r="Z811" s="6">
        <f>IF($A811="placement",Y811,SUMIF($C$10:$C$6209,$C811,$Y$10:$Y$6209))</f>
        <v>67.497443055600002</v>
      </c>
      <c r="AA811" s="29">
        <f t="shared" si="40"/>
        <v>0.10316302453333326</v>
      </c>
    </row>
    <row r="812" spans="1:27" hidden="1" x14ac:dyDescent="0.3">
      <c r="A812" s="8" t="s">
        <v>17</v>
      </c>
      <c r="B812" s="8" t="s">
        <v>8965</v>
      </c>
      <c r="C812" s="8" t="s">
        <v>8966</v>
      </c>
      <c r="D812" s="33" t="s">
        <v>8979</v>
      </c>
      <c r="E812" s="8" t="s">
        <v>8980</v>
      </c>
      <c r="F812" s="29">
        <v>0.25180316952507698</v>
      </c>
      <c r="G812" s="29">
        <v>1</v>
      </c>
      <c r="H812" s="30">
        <v>197.6163</v>
      </c>
      <c r="I812" s="30">
        <v>44.301600000000001</v>
      </c>
      <c r="J812" s="14">
        <v>888</v>
      </c>
      <c r="K812" s="14">
        <v>225</v>
      </c>
      <c r="L812" s="12">
        <v>0.22420000000000001</v>
      </c>
      <c r="M812" s="7">
        <v>0.66827334999999999</v>
      </c>
      <c r="N812" s="31">
        <v>0.5</v>
      </c>
      <c r="O812" s="14">
        <f>IFERROR(VLOOKUP($C812,'site totals'!$J$2:$K$607,2,FALSE),1)</f>
        <v>25700.351699999999</v>
      </c>
      <c r="P812" s="32" t="s">
        <v>22</v>
      </c>
      <c r="Q812" s="12">
        <v>0.25180316949999998</v>
      </c>
      <c r="R812" s="29">
        <v>0.3</v>
      </c>
      <c r="S812" s="2">
        <f>IF($A812="site","",MIN(VLOOKUP($P812,margin_ranges!$A$5:$D$10,4,FALSE)/100,$Q812))</f>
        <v>0.25180316949999998</v>
      </c>
      <c r="T812" s="6">
        <f>IF(A812="placement",$J812*MIN($Q812,$S812),"")</f>
        <v>223.60121451599997</v>
      </c>
      <c r="U812" s="6">
        <f>IF($A812="placement",T812,SUMIF($C$10:$C$6209,$C812,$T$10:$T$6209))</f>
        <v>223.60121451599997</v>
      </c>
      <c r="V812" s="34">
        <f t="shared" si="38"/>
        <v>6.8852615000000172E-2</v>
      </c>
      <c r="W812" s="24"/>
      <c r="X812" s="2" t="str">
        <f>IFERROR(MIN(VLOOKUP($W812,margin_ranges!$A$5:$D$10,4,FALSE),$Q812*100)/100,"")</f>
        <v/>
      </c>
      <c r="Y812" s="6">
        <f t="shared" si="39"/>
        <v>223.60121451599997</v>
      </c>
      <c r="Z812" s="6">
        <f>IF($A812="placement",Y812,SUMIF($C$10:$C$6209,$C812,$Y$10:$Y$6209))</f>
        <v>223.60121451599997</v>
      </c>
      <c r="AA812" s="29">
        <f t="shared" si="40"/>
        <v>6.8852615000000172E-2</v>
      </c>
    </row>
    <row r="813" spans="1:27" hidden="1" x14ac:dyDescent="0.3">
      <c r="A813" s="8" t="s">
        <v>17</v>
      </c>
      <c r="B813" s="8" t="s">
        <v>8965</v>
      </c>
      <c r="C813" s="8" t="s">
        <v>8966</v>
      </c>
      <c r="D813" s="8" t="s">
        <v>9022</v>
      </c>
      <c r="E813" s="8" t="s">
        <v>9023</v>
      </c>
      <c r="F813" s="29">
        <v>0.19022788326433401</v>
      </c>
      <c r="G813" s="29">
        <v>0</v>
      </c>
      <c r="H813" s="30">
        <v>286.85590000000002</v>
      </c>
      <c r="I813" s="30">
        <v>161.1617</v>
      </c>
      <c r="J813" s="14">
        <v>1194</v>
      </c>
      <c r="K813" s="14">
        <v>228</v>
      </c>
      <c r="L813" s="12">
        <v>0.56179999999999997</v>
      </c>
      <c r="M813" s="7">
        <v>0.24698307</v>
      </c>
      <c r="N813" s="31">
        <v>0.2</v>
      </c>
      <c r="O813" s="14">
        <f>IFERROR(VLOOKUP($C813,'site totals'!$J$2:$K$607,2,FALSE),1)</f>
        <v>25700.351699999999</v>
      </c>
      <c r="P813" s="32" t="s">
        <v>22</v>
      </c>
      <c r="Q813" s="12">
        <v>0.19022788330000001</v>
      </c>
      <c r="R813" s="29">
        <v>0.25</v>
      </c>
      <c r="S813" s="2">
        <f>IF($A813="site","",MIN(VLOOKUP($P813,margin_ranges!$A$5:$D$10,4,FALSE)/100,$Q813))</f>
        <v>0.19022788330000001</v>
      </c>
      <c r="T813" s="6">
        <f>IF(A813="placement",$J813*MIN($Q813,$S813),"")</f>
        <v>227.13209266020002</v>
      </c>
      <c r="U813" s="6">
        <f>IF($A813="placement",T813,SUMIF($C$10:$C$6209,$C813,$T$10:$T$6209))</f>
        <v>227.13209266020002</v>
      </c>
      <c r="V813" s="34">
        <f t="shared" si="38"/>
        <v>7.9696155599999985E-2</v>
      </c>
      <c r="W813" s="24"/>
      <c r="X813" s="2" t="str">
        <f>IFERROR(MIN(VLOOKUP($W813,margin_ranges!$A$5:$D$10,4,FALSE),$Q813*100)/100,"")</f>
        <v/>
      </c>
      <c r="Y813" s="6">
        <f t="shared" si="39"/>
        <v>227.13209266020002</v>
      </c>
      <c r="Z813" s="6">
        <f>IF($A813="placement",Y813,SUMIF($C$10:$C$6209,$C813,$Y$10:$Y$6209))</f>
        <v>227.13209266020002</v>
      </c>
      <c r="AA813" s="29">
        <f t="shared" si="40"/>
        <v>7.9696155599999985E-2</v>
      </c>
    </row>
    <row r="814" spans="1:27" hidden="1" x14ac:dyDescent="0.3">
      <c r="A814" s="8" t="s">
        <v>17</v>
      </c>
      <c r="B814" s="8" t="s">
        <v>8965</v>
      </c>
      <c r="C814" s="8" t="s">
        <v>8966</v>
      </c>
      <c r="D814" s="8" t="s">
        <v>9034</v>
      </c>
      <c r="E814" s="8" t="s">
        <v>9035</v>
      </c>
      <c r="F814" s="29">
        <v>0.17645000009143799</v>
      </c>
      <c r="G814" s="29">
        <v>1</v>
      </c>
      <c r="H814" s="30">
        <v>299.43439999999998</v>
      </c>
      <c r="I814" s="30">
        <v>83.6327</v>
      </c>
      <c r="J814" s="14">
        <v>1523</v>
      </c>
      <c r="K814" s="14">
        <v>269</v>
      </c>
      <c r="L814" s="12">
        <v>0.27929999999999999</v>
      </c>
      <c r="M814" s="7">
        <v>0.60712767999999995</v>
      </c>
      <c r="N814" s="31">
        <v>0.5</v>
      </c>
      <c r="O814" s="14">
        <f>IFERROR(VLOOKUP($C814,'site totals'!$J$2:$K$607,2,FALSE),1)</f>
        <v>25700.351699999999</v>
      </c>
      <c r="P814" s="32" t="s">
        <v>22</v>
      </c>
      <c r="Q814" s="12">
        <v>0.1764500001</v>
      </c>
      <c r="R814" s="29">
        <v>0.24</v>
      </c>
      <c r="S814" s="2">
        <f>IF($A814="site","",MIN(VLOOKUP($P814,margin_ranges!$A$5:$D$10,4,FALSE)/100,$Q814))</f>
        <v>0.1764500001</v>
      </c>
      <c r="T814" s="6">
        <f>IF(A814="placement",$J814*MIN($Q814,$S814),"")</f>
        <v>268.73335015230003</v>
      </c>
      <c r="U814" s="6">
        <f>IF($A814="placement",T814,SUMIF($C$10:$C$6209,$C814,$T$10:$T$6209))</f>
        <v>268.73335015230003</v>
      </c>
      <c r="V814" s="34">
        <f t="shared" si="38"/>
        <v>8.3618420921052428E-2</v>
      </c>
      <c r="W814" s="24"/>
      <c r="X814" s="2" t="str">
        <f>IFERROR(MIN(VLOOKUP($W814,margin_ranges!$A$5:$D$10,4,FALSE),$Q814*100)/100,"")</f>
        <v/>
      </c>
      <c r="Y814" s="6">
        <f t="shared" si="39"/>
        <v>268.73335015230003</v>
      </c>
      <c r="Z814" s="6">
        <f>IF($A814="placement",Y814,SUMIF($C$10:$C$6209,$C814,$Y$10:$Y$6209))</f>
        <v>268.73335015230003</v>
      </c>
      <c r="AA814" s="29">
        <f t="shared" si="40"/>
        <v>8.3618420921052428E-2</v>
      </c>
    </row>
    <row r="815" spans="1:27" hidden="1" x14ac:dyDescent="0.3">
      <c r="A815" s="8" t="s">
        <v>17</v>
      </c>
      <c r="B815" s="8" t="s">
        <v>8965</v>
      </c>
      <c r="C815" s="8" t="s">
        <v>8966</v>
      </c>
      <c r="D815" s="8" t="s">
        <v>9036</v>
      </c>
      <c r="E815" s="8" t="s">
        <v>8996</v>
      </c>
      <c r="F815" s="29">
        <v>0.154005808293666</v>
      </c>
      <c r="G815" s="29">
        <v>0</v>
      </c>
      <c r="H815" s="30">
        <v>588.37909999999999</v>
      </c>
      <c r="I815" s="30">
        <v>473.9126</v>
      </c>
      <c r="J815" s="14">
        <v>2521</v>
      </c>
      <c r="K815" s="14">
        <v>410</v>
      </c>
      <c r="L815" s="12">
        <v>0.80549999999999999</v>
      </c>
      <c r="M815" s="7">
        <v>0.17730618000000001</v>
      </c>
      <c r="N815" s="31">
        <v>0.15</v>
      </c>
      <c r="O815" s="14">
        <f>IFERROR(VLOOKUP($C815,'site totals'!$J$2:$K$607,2,FALSE),1)</f>
        <v>25700.351699999999</v>
      </c>
      <c r="P815" s="32" t="s">
        <v>91</v>
      </c>
      <c r="Q815" s="12">
        <v>0.15400580829999999</v>
      </c>
      <c r="R815" s="29">
        <v>0.23</v>
      </c>
      <c r="S815" s="2">
        <f>IF($A815="site","",MIN(VLOOKUP($P815,margin_ranges!$A$5:$D$10,4,FALSE)/100,$Q815))</f>
        <v>0.15400580829999999</v>
      </c>
      <c r="T815" s="6">
        <f>IF(A815="placement",$J815*MIN($Q815,$S815),"")</f>
        <v>388.2486427243</v>
      </c>
      <c r="U815" s="6">
        <f>IF($A815="placement",T815,SUMIF($C$10:$C$6209,$C815,$T$10:$T$6209))</f>
        <v>388.2486427243</v>
      </c>
      <c r="V815" s="34">
        <f t="shared" si="38"/>
        <v>9.8693755454545284E-2</v>
      </c>
      <c r="W815" s="24"/>
      <c r="X815" s="2" t="str">
        <f>IFERROR(MIN(VLOOKUP($W815,margin_ranges!$A$5:$D$10,4,FALSE),$Q815*100)/100,"")</f>
        <v/>
      </c>
      <c r="Y815" s="6">
        <f t="shared" si="39"/>
        <v>388.2486427243</v>
      </c>
      <c r="Z815" s="6">
        <f>IF($A815="placement",Y815,SUMIF($C$10:$C$6209,$C815,$Y$10:$Y$6209))</f>
        <v>388.2486427243</v>
      </c>
      <c r="AA815" s="29">
        <f t="shared" si="40"/>
        <v>9.8693755454545284E-2</v>
      </c>
    </row>
    <row r="816" spans="1:27" hidden="1" x14ac:dyDescent="0.3">
      <c r="A816" s="8" t="s">
        <v>17</v>
      </c>
      <c r="B816" s="8" t="s">
        <v>8965</v>
      </c>
      <c r="C816" s="8" t="s">
        <v>8966</v>
      </c>
      <c r="D816" s="8" t="s">
        <v>8977</v>
      </c>
      <c r="E816" s="8" t="s">
        <v>8978</v>
      </c>
      <c r="F816" s="29">
        <v>0.188728419669871</v>
      </c>
      <c r="G816" s="29">
        <v>1</v>
      </c>
      <c r="H816" s="30">
        <v>534.02080000000001</v>
      </c>
      <c r="I816" s="30">
        <v>95.196100000000001</v>
      </c>
      <c r="J816" s="14">
        <v>3520</v>
      </c>
      <c r="K816" s="14">
        <v>664</v>
      </c>
      <c r="L816" s="12">
        <v>0.17829999999999999</v>
      </c>
      <c r="M816" s="7">
        <v>1.2326328499999999</v>
      </c>
      <c r="N816" s="31">
        <v>1</v>
      </c>
      <c r="O816" s="14">
        <f>IFERROR(VLOOKUP($C816,'site totals'!$J$2:$K$607,2,FALSE),1)</f>
        <v>25700.351699999999</v>
      </c>
      <c r="P816" s="32" t="s">
        <v>22</v>
      </c>
      <c r="Q816" s="12">
        <v>0.18872841970000001</v>
      </c>
      <c r="R816" s="29">
        <v>0.24</v>
      </c>
      <c r="S816" s="2">
        <f>IF($A816="site","",MIN(VLOOKUP($P816,margin_ranges!$A$5:$D$10,4,FALSE)/100,$Q816))</f>
        <v>0.18872841970000001</v>
      </c>
      <c r="T816" s="6">
        <f>IF(A816="placement",$J816*MIN($Q816,$S816),"")</f>
        <v>664.32403734400009</v>
      </c>
      <c r="U816" s="6">
        <f>IF($A816="placement",T816,SUMIF($C$10:$C$6209,$C816,$T$10:$T$6209))</f>
        <v>664.32403734400009</v>
      </c>
      <c r="V816" s="34">
        <f t="shared" si="38"/>
        <v>6.7462605657894636E-2</v>
      </c>
      <c r="W816" s="24"/>
      <c r="X816" s="2" t="str">
        <f>IFERROR(MIN(VLOOKUP($W816,margin_ranges!$A$5:$D$10,4,FALSE),$Q816*100)/100,"")</f>
        <v/>
      </c>
      <c r="Y816" s="6">
        <f t="shared" si="39"/>
        <v>664.32403734400009</v>
      </c>
      <c r="Z816" s="6">
        <f>IF($A816="placement",Y816,SUMIF($C$10:$C$6209,$C816,$Y$10:$Y$6209))</f>
        <v>664.32403734400009</v>
      </c>
      <c r="AA816" s="29">
        <f t="shared" si="40"/>
        <v>6.7462605657894636E-2</v>
      </c>
    </row>
    <row r="817" spans="1:27" hidden="1" x14ac:dyDescent="0.3">
      <c r="A817" s="8" t="s">
        <v>17</v>
      </c>
      <c r="B817" s="8" t="s">
        <v>8965</v>
      </c>
      <c r="C817" s="8" t="s">
        <v>8966</v>
      </c>
      <c r="D817" s="8" t="s">
        <v>9018</v>
      </c>
      <c r="E817" s="8" t="s">
        <v>9019</v>
      </c>
      <c r="F817" s="29">
        <v>0.218601615006113</v>
      </c>
      <c r="G817" s="29">
        <v>1</v>
      </c>
      <c r="H817" s="30">
        <v>861.53639999999996</v>
      </c>
      <c r="I817" s="30">
        <v>133.40190000000001</v>
      </c>
      <c r="J817" s="14">
        <v>5122</v>
      </c>
      <c r="K817" s="14">
        <v>1120</v>
      </c>
      <c r="L817" s="12">
        <v>0.15479999999999999</v>
      </c>
      <c r="M817" s="7">
        <v>1.27975693</v>
      </c>
      <c r="N817" s="31">
        <v>1</v>
      </c>
      <c r="O817" s="14">
        <f>IFERROR(VLOOKUP($C817,'site totals'!$J$2:$K$607,2,FALSE),1)</f>
        <v>25700.351699999999</v>
      </c>
      <c r="P817" s="32" t="s">
        <v>161</v>
      </c>
      <c r="Q817" s="12">
        <v>0.218601615</v>
      </c>
      <c r="R817" s="29">
        <v>0.28000000000000003</v>
      </c>
      <c r="S817" s="2">
        <f>IF($A817="site","",MIN(VLOOKUP($P817,margin_ranges!$A$5:$D$10,4,FALSE)/100,$Q817))</f>
        <v>0.218601615</v>
      </c>
      <c r="T817" s="6">
        <f>IF(A817="placement",$J817*MIN($Q817,$S817),"")</f>
        <v>1119.67747203</v>
      </c>
      <c r="U817" s="6">
        <f>IF($A817="placement",T817,SUMIF($C$10:$C$6209,$C817,$T$10:$T$6209))</f>
        <v>1119.67747203</v>
      </c>
      <c r="V817" s="34">
        <f t="shared" si="38"/>
        <v>8.5275534722222268E-2</v>
      </c>
      <c r="W817" s="24"/>
      <c r="X817" s="2" t="str">
        <f>IFERROR(MIN(VLOOKUP($W817,margin_ranges!$A$5:$D$10,4,FALSE),$Q817*100)/100,"")</f>
        <v/>
      </c>
      <c r="Y817" s="6">
        <f t="shared" si="39"/>
        <v>1119.67747203</v>
      </c>
      <c r="Z817" s="6">
        <f>IF($A817="placement",Y817,SUMIF($C$10:$C$6209,$C817,$Y$10:$Y$6209))</f>
        <v>1119.67747203</v>
      </c>
      <c r="AA817" s="29">
        <f t="shared" si="40"/>
        <v>8.5275534722222268E-2</v>
      </c>
    </row>
    <row r="818" spans="1:27" hidden="1" x14ac:dyDescent="0.3">
      <c r="A818" s="8" t="s">
        <v>17</v>
      </c>
      <c r="B818" s="8" t="s">
        <v>8965</v>
      </c>
      <c r="C818" s="8" t="s">
        <v>8966</v>
      </c>
      <c r="D818" s="8" t="s">
        <v>8995</v>
      </c>
      <c r="E818" s="8" t="s">
        <v>8996</v>
      </c>
      <c r="F818" s="29">
        <v>0.107732903253088</v>
      </c>
      <c r="G818" s="29">
        <v>1</v>
      </c>
      <c r="H818" s="30">
        <v>1137.6759</v>
      </c>
      <c r="I818" s="30">
        <v>271.72019999999998</v>
      </c>
      <c r="J818" s="14">
        <v>6395</v>
      </c>
      <c r="K818" s="14">
        <v>702</v>
      </c>
      <c r="L818" s="12">
        <v>0.23880000000000001</v>
      </c>
      <c r="M818" s="7">
        <v>0.78451844999999998</v>
      </c>
      <c r="N818" s="31">
        <v>0.7</v>
      </c>
      <c r="O818" s="14">
        <f>IFERROR(VLOOKUP($C818,'site totals'!$J$2:$K$607,2,FALSE),1)</f>
        <v>25700.351699999999</v>
      </c>
      <c r="P818" s="32" t="s">
        <v>161</v>
      </c>
      <c r="Q818" s="12">
        <v>0.1077329033</v>
      </c>
      <c r="R818" s="29">
        <v>0.35</v>
      </c>
      <c r="S818" s="2">
        <f>IF($A818="site","",MIN(VLOOKUP($P818,margin_ranges!$A$5:$D$10,4,FALSE)/100,$Q818))</f>
        <v>0.1077329033</v>
      </c>
      <c r="T818" s="6">
        <f>IF(A818="placement",$J818*MIN($Q818,$S818),"")</f>
        <v>688.95191660349997</v>
      </c>
      <c r="U818" s="6">
        <f>IF($A818="placement",T818,SUMIF($C$10:$C$6209,$C818,$T$10:$T$6209))</f>
        <v>688.95191660349997</v>
      </c>
      <c r="V818" s="34">
        <f t="shared" si="38"/>
        <v>0.37271861030769227</v>
      </c>
      <c r="W818" s="24"/>
      <c r="X818" s="2" t="str">
        <f>IFERROR(MIN(VLOOKUP($W818,margin_ranges!$A$5:$D$10,4,FALSE),$Q818*100)/100,"")</f>
        <v/>
      </c>
      <c r="Y818" s="6">
        <f t="shared" si="39"/>
        <v>688.95191660349997</v>
      </c>
      <c r="Z818" s="6">
        <f>IF($A818="placement",Y818,SUMIF($C$10:$C$6209,$C818,$Y$10:$Y$6209))</f>
        <v>688.95191660349997</v>
      </c>
      <c r="AA818" s="29">
        <f t="shared" si="40"/>
        <v>0.37271861030769227</v>
      </c>
    </row>
    <row r="819" spans="1:27" hidden="1" x14ac:dyDescent="0.3">
      <c r="A819" s="8" t="s">
        <v>17</v>
      </c>
      <c r="B819" s="8" t="s">
        <v>8965</v>
      </c>
      <c r="C819" s="8" t="s">
        <v>8966</v>
      </c>
      <c r="D819" s="8" t="s">
        <v>8985</v>
      </c>
      <c r="E819" s="8" t="s">
        <v>8986</v>
      </c>
      <c r="F819" s="29">
        <v>0.187277840739934</v>
      </c>
      <c r="G819" s="29">
        <v>1</v>
      </c>
      <c r="H819" s="30">
        <v>892.22490000000005</v>
      </c>
      <c r="I819" s="30">
        <v>328.30790000000002</v>
      </c>
      <c r="J819" s="14">
        <v>8483</v>
      </c>
      <c r="K819" s="14">
        <v>1592</v>
      </c>
      <c r="L819" s="12">
        <v>0.36799999999999999</v>
      </c>
      <c r="M819" s="7">
        <v>0.86130295999999995</v>
      </c>
      <c r="N819" s="31">
        <v>0.7</v>
      </c>
      <c r="O819" s="14">
        <f>IFERROR(VLOOKUP($C819,'site totals'!$J$2:$K$607,2,FALSE),1)</f>
        <v>25700.351699999999</v>
      </c>
      <c r="P819" s="32" t="s">
        <v>22</v>
      </c>
      <c r="Q819" s="12">
        <v>0.1872778407</v>
      </c>
      <c r="R819" s="29">
        <v>0.24</v>
      </c>
      <c r="S819" s="2">
        <f>IF($A819="site","",MIN(VLOOKUP($P819,margin_ranges!$A$5:$D$10,4,FALSE)/100,$Q819))</f>
        <v>0.1872778407</v>
      </c>
      <c r="T819" s="6">
        <f>IF(A819="placement",$J819*MIN($Q819,$S819),"")</f>
        <v>1588.6779226581</v>
      </c>
      <c r="U819" s="6">
        <f>IF($A819="placement",T819,SUMIF($C$10:$C$6209,$C819,$T$10:$T$6209))</f>
        <v>1588.6779226581</v>
      </c>
      <c r="V819" s="34">
        <f t="shared" si="38"/>
        <v>6.9371262236842091E-2</v>
      </c>
      <c r="W819" s="24"/>
      <c r="X819" s="2" t="str">
        <f>IFERROR(MIN(VLOOKUP($W819,margin_ranges!$A$5:$D$10,4,FALSE),$Q819*100)/100,"")</f>
        <v/>
      </c>
      <c r="Y819" s="6">
        <f t="shared" si="39"/>
        <v>1588.6779226581</v>
      </c>
      <c r="Z819" s="6">
        <f>IF($A819="placement",Y819,SUMIF($C$10:$C$6209,$C819,$Y$10:$Y$6209))</f>
        <v>1588.6779226581</v>
      </c>
      <c r="AA819" s="29">
        <f t="shared" si="40"/>
        <v>6.9371262236842091E-2</v>
      </c>
    </row>
    <row r="820" spans="1:27" hidden="1" x14ac:dyDescent="0.3">
      <c r="A820" s="8" t="s">
        <v>17</v>
      </c>
      <c r="B820" s="8" t="s">
        <v>8965</v>
      </c>
      <c r="C820" s="8" t="s">
        <v>8966</v>
      </c>
      <c r="D820" s="33" t="s">
        <v>8987</v>
      </c>
      <c r="E820" s="8" t="s">
        <v>8988</v>
      </c>
      <c r="F820" s="29">
        <v>0.310705121987779</v>
      </c>
      <c r="G820" s="29">
        <v>0</v>
      </c>
      <c r="H820" s="30">
        <v>11.1571</v>
      </c>
      <c r="I820" s="30">
        <v>4.4671000000000003</v>
      </c>
      <c r="J820" s="14">
        <v>97</v>
      </c>
      <c r="K820" s="14">
        <v>29</v>
      </c>
      <c r="L820" s="12">
        <v>0.40039999999999998</v>
      </c>
      <c r="M820" s="7">
        <v>0.72537896000000002</v>
      </c>
      <c r="N820" s="31">
        <v>0.5</v>
      </c>
      <c r="O820" s="14">
        <f>IFERROR(VLOOKUP($C820,'site totals'!$J$2:$K$607,2,FALSE),1)</f>
        <v>25700.351699999999</v>
      </c>
      <c r="P820" s="32" t="s">
        <v>22</v>
      </c>
      <c r="Q820" s="12">
        <v>0.310705122</v>
      </c>
      <c r="R820" s="29">
        <v>0.34</v>
      </c>
      <c r="S820" s="2">
        <f>IF($A820="site","",MIN(VLOOKUP($P820,margin_ranges!$A$5:$D$10,4,FALSE)/100,$Q820))</f>
        <v>0.29749999999999999</v>
      </c>
      <c r="T820" s="6">
        <f>IF(A820="placement",$J820*MIN($Q820,$S820),"")</f>
        <v>28.857499999999998</v>
      </c>
      <c r="U820" s="6">
        <f>IF($A820="placement",T820,SUMIF($C$10:$C$6209,$C820,$T$10:$T$6209))</f>
        <v>28.857499999999998</v>
      </c>
      <c r="V820" s="34">
        <f t="shared" si="38"/>
        <v>6.4393939393939448E-2</v>
      </c>
      <c r="W820" s="24"/>
      <c r="X820" s="2" t="str">
        <f>IFERROR(MIN(VLOOKUP($W820,margin_ranges!$A$5:$D$10,4,FALSE),$Q820*100)/100,"")</f>
        <v/>
      </c>
      <c r="Y820" s="6">
        <f t="shared" si="39"/>
        <v>28.857499999999998</v>
      </c>
      <c r="Z820" s="6">
        <f>IF($A820="placement",Y820,SUMIF($C$10:$C$6209,$C820,$Y$10:$Y$6209))</f>
        <v>28.857499999999998</v>
      </c>
      <c r="AA820" s="17">
        <f t="shared" si="40"/>
        <v>6.4393939393939448E-2</v>
      </c>
    </row>
    <row r="821" spans="1:27" hidden="1" x14ac:dyDescent="0.3">
      <c r="A821" s="8" t="s">
        <v>17</v>
      </c>
      <c r="B821" s="8" t="s">
        <v>8965</v>
      </c>
      <c r="C821" s="8" t="s">
        <v>8966</v>
      </c>
      <c r="D821" s="8" t="s">
        <v>8991</v>
      </c>
      <c r="E821" s="8" t="s">
        <v>8992</v>
      </c>
      <c r="F821" s="29">
        <v>0.31727022250518599</v>
      </c>
      <c r="G821" s="29">
        <v>0</v>
      </c>
      <c r="H821" s="30">
        <v>11.1511</v>
      </c>
      <c r="I821" s="30">
        <v>4.4425999999999997</v>
      </c>
      <c r="J821" s="14">
        <v>98</v>
      </c>
      <c r="K821" s="14">
        <v>29</v>
      </c>
      <c r="L821" s="12">
        <v>0.39839999999999998</v>
      </c>
      <c r="M821" s="7">
        <v>0.73235417000000003</v>
      </c>
      <c r="N821" s="31">
        <v>0.5</v>
      </c>
      <c r="O821" s="14">
        <f>IFERROR(VLOOKUP($C821,'site totals'!$J$2:$K$607,2,FALSE),1)</f>
        <v>25700.351699999999</v>
      </c>
      <c r="P821" s="32" t="s">
        <v>22</v>
      </c>
      <c r="Q821" s="12">
        <v>0.31727022249999998</v>
      </c>
      <c r="R821" s="29">
        <v>0.34</v>
      </c>
      <c r="S821" s="2">
        <f>IF($A821="site","",MIN(VLOOKUP($P821,margin_ranges!$A$5:$D$10,4,FALSE)/100,$Q821))</f>
        <v>0.29749999999999999</v>
      </c>
      <c r="T821" s="6">
        <f>IF(A821="placement",$J821*MIN($Q821,$S821),"")</f>
        <v>29.154999999999998</v>
      </c>
      <c r="U821" s="6">
        <f>IF($A821="placement",T821,SUMIF($C$10:$C$6209,$C821,$T$10:$T$6209))</f>
        <v>29.154999999999998</v>
      </c>
      <c r="V821" s="34">
        <f t="shared" si="38"/>
        <v>6.4393939393939448E-2</v>
      </c>
      <c r="W821" s="24"/>
      <c r="X821" s="2" t="str">
        <f>IFERROR(MIN(VLOOKUP($W821,margin_ranges!$A$5:$D$10,4,FALSE),$Q821*100)/100,"")</f>
        <v/>
      </c>
      <c r="Y821" s="6">
        <f t="shared" si="39"/>
        <v>29.154999999999998</v>
      </c>
      <c r="Z821" s="6">
        <f>IF($A821="placement",Y821,SUMIF($C$10:$C$6209,$C821,$Y$10:$Y$6209))</f>
        <v>29.154999999999998</v>
      </c>
      <c r="AA821" s="29">
        <f t="shared" si="40"/>
        <v>6.4393939393939448E-2</v>
      </c>
    </row>
    <row r="822" spans="1:27" hidden="1" x14ac:dyDescent="0.3">
      <c r="A822" s="8" t="s">
        <v>17</v>
      </c>
      <c r="B822" s="8" t="s">
        <v>8965</v>
      </c>
      <c r="C822" s="8" t="s">
        <v>8966</v>
      </c>
      <c r="D822" s="8" t="s">
        <v>8997</v>
      </c>
      <c r="E822" s="8" t="s">
        <v>8998</v>
      </c>
      <c r="F822" s="29">
        <v>0.34</v>
      </c>
      <c r="G822" s="29">
        <v>0</v>
      </c>
      <c r="H822" s="30">
        <v>2.8711000000000002</v>
      </c>
      <c r="I822" s="30">
        <v>0.9133</v>
      </c>
      <c r="J822" s="14">
        <v>8</v>
      </c>
      <c r="K822" s="14">
        <v>2</v>
      </c>
      <c r="L822" s="12">
        <v>0.31809999999999999</v>
      </c>
      <c r="M822" s="7">
        <v>0.28760363</v>
      </c>
      <c r="N822" s="31">
        <v>0.15</v>
      </c>
      <c r="O822" s="14">
        <f>IFERROR(VLOOKUP($C822,'site totals'!$J$2:$K$607,2,FALSE),1)</f>
        <v>25700.351699999999</v>
      </c>
      <c r="P822" s="32" t="s">
        <v>22</v>
      </c>
      <c r="Q822" s="12">
        <v>0.47844886190000002</v>
      </c>
      <c r="R822" s="29">
        <v>0.34</v>
      </c>
      <c r="S822" s="2">
        <f>IF($A822="site","",MIN(VLOOKUP($P822,margin_ranges!$A$5:$D$10,4,FALSE)/100,$Q822))</f>
        <v>0.29749999999999999</v>
      </c>
      <c r="T822" s="6">
        <f>IF(A822="placement",$J822*MIN($Q822,$S822),"")</f>
        <v>2.38</v>
      </c>
      <c r="U822" s="6">
        <f>IF($A822="placement",T822,SUMIF($C$10:$C$6209,$C822,$T$10:$T$6209))</f>
        <v>2.38</v>
      </c>
      <c r="V822" s="34">
        <f t="shared" si="38"/>
        <v>6.4393939393939448E-2</v>
      </c>
      <c r="W822" s="24"/>
      <c r="X822" s="2" t="str">
        <f>IFERROR(MIN(VLOOKUP($W822,margin_ranges!$A$5:$D$10,4,FALSE),$Q822*100)/100,"")</f>
        <v/>
      </c>
      <c r="Y822" s="6">
        <f t="shared" si="39"/>
        <v>2.38</v>
      </c>
      <c r="Z822" s="6">
        <f>IF($A822="placement",Y822,SUMIF($C$10:$C$6209,$C822,$Y$10:$Y$6209))</f>
        <v>2.38</v>
      </c>
      <c r="AA822" s="17">
        <f t="shared" si="40"/>
        <v>6.4393939393939448E-2</v>
      </c>
    </row>
    <row r="823" spans="1:27" hidden="1" x14ac:dyDescent="0.3">
      <c r="A823" s="8" t="s">
        <v>17</v>
      </c>
      <c r="B823" s="8" t="s">
        <v>8965</v>
      </c>
      <c r="C823" s="8" t="s">
        <v>8966</v>
      </c>
      <c r="D823" s="8" t="s">
        <v>8973</v>
      </c>
      <c r="E823" s="8" t="s">
        <v>8974</v>
      </c>
      <c r="F823" s="29">
        <v>0.33999999999999903</v>
      </c>
      <c r="G823" s="29">
        <v>0</v>
      </c>
      <c r="H823" s="30">
        <v>2.6383000000000001</v>
      </c>
      <c r="I823" s="30">
        <v>0.96089999999999998</v>
      </c>
      <c r="J823" s="14">
        <v>8</v>
      </c>
      <c r="K823" s="14">
        <v>2</v>
      </c>
      <c r="L823" s="12">
        <v>0.36420000000000002</v>
      </c>
      <c r="M823" s="7">
        <v>0.26756857000000001</v>
      </c>
      <c r="N823" s="31">
        <v>0.15</v>
      </c>
      <c r="O823" s="14">
        <f>IFERROR(VLOOKUP($C823,'site totals'!$J$2:$K$607,2,FALSE),1)</f>
        <v>25700.351699999999</v>
      </c>
      <c r="P823" s="32" t="s">
        <v>22</v>
      </c>
      <c r="Q823" s="12">
        <v>0.43939604399999999</v>
      </c>
      <c r="R823" s="29">
        <v>0.34</v>
      </c>
      <c r="S823" s="2">
        <f>IF($A823="site","",MIN(VLOOKUP($P823,margin_ranges!$A$5:$D$10,4,FALSE)/100,$Q823))</f>
        <v>0.29749999999999999</v>
      </c>
      <c r="T823" s="6">
        <f>IF(A823="placement",$J823*MIN($Q823,$S823),"")</f>
        <v>2.38</v>
      </c>
      <c r="U823" s="6">
        <f>IF($A823="placement",T823,SUMIF($C$10:$C$6209,$C823,$T$10:$T$6209))</f>
        <v>2.38</v>
      </c>
      <c r="V823" s="34">
        <f t="shared" si="38"/>
        <v>6.4393939393939448E-2</v>
      </c>
      <c r="W823" s="24"/>
      <c r="X823" s="2" t="str">
        <f>IFERROR(MIN(VLOOKUP($W823,margin_ranges!$A$5:$D$10,4,FALSE),$Q823*100)/100,"")</f>
        <v/>
      </c>
      <c r="Y823" s="6">
        <f t="shared" si="39"/>
        <v>2.38</v>
      </c>
      <c r="Z823" s="6">
        <f>IF($A823="placement",Y823,SUMIF($C$10:$C$6209,$C823,$Y$10:$Y$6209))</f>
        <v>2.38</v>
      </c>
      <c r="AA823" s="29">
        <f t="shared" si="40"/>
        <v>6.4393939393939448E-2</v>
      </c>
    </row>
    <row r="824" spans="1:27" hidden="1" x14ac:dyDescent="0.3">
      <c r="A824" s="8" t="s">
        <v>17</v>
      </c>
      <c r="B824" s="8" t="s">
        <v>8965</v>
      </c>
      <c r="C824" s="8" t="s">
        <v>8966</v>
      </c>
      <c r="D824" s="8" t="s">
        <v>8969</v>
      </c>
      <c r="E824" s="8" t="s">
        <v>8970</v>
      </c>
      <c r="F824" s="29">
        <v>0.33999999999999903</v>
      </c>
      <c r="G824" s="29">
        <v>0</v>
      </c>
      <c r="H824" s="30">
        <v>4.3974000000000002</v>
      </c>
      <c r="I824" s="30">
        <v>2.5095999999999998</v>
      </c>
      <c r="J824" s="14">
        <v>24</v>
      </c>
      <c r="K824" s="14">
        <v>7</v>
      </c>
      <c r="L824" s="12">
        <v>0.57069999999999999</v>
      </c>
      <c r="M824" s="7">
        <v>0.3217817</v>
      </c>
      <c r="N824" s="31">
        <v>0.15</v>
      </c>
      <c r="O824" s="14">
        <f>IFERROR(VLOOKUP($C824,'site totals'!$J$2:$K$607,2,FALSE),1)</f>
        <v>25700.351699999999</v>
      </c>
      <c r="P824" s="32" t="s">
        <v>22</v>
      </c>
      <c r="Q824" s="12">
        <v>0.53384545989999999</v>
      </c>
      <c r="R824" s="29">
        <v>0.34</v>
      </c>
      <c r="S824" s="2">
        <f>IF($A824="site","",MIN(VLOOKUP($P824,margin_ranges!$A$5:$D$10,4,FALSE)/100,$Q824))</f>
        <v>0.29749999999999999</v>
      </c>
      <c r="T824" s="6">
        <f>IF(A824="placement",$J824*MIN($Q824,$S824),"")</f>
        <v>7.14</v>
      </c>
      <c r="U824" s="6">
        <f>IF($A824="placement",T824,SUMIF($C$10:$C$6209,$C824,$T$10:$T$6209))</f>
        <v>7.14</v>
      </c>
      <c r="V824" s="34">
        <f t="shared" si="38"/>
        <v>6.4393939393939448E-2</v>
      </c>
      <c r="W824" s="24"/>
      <c r="X824" s="2" t="str">
        <f>IFERROR(MIN(VLOOKUP($W824,margin_ranges!$A$5:$D$10,4,FALSE),$Q824*100)/100,"")</f>
        <v/>
      </c>
      <c r="Y824" s="6">
        <f t="shared" si="39"/>
        <v>7.14</v>
      </c>
      <c r="Z824" s="6">
        <f>IF($A824="placement",Y824,SUMIF($C$10:$C$6209,$C824,$Y$10:$Y$6209))</f>
        <v>7.14</v>
      </c>
      <c r="AA824" s="29">
        <f t="shared" si="40"/>
        <v>6.4393939393939448E-2</v>
      </c>
    </row>
    <row r="825" spans="1:27" hidden="1" x14ac:dyDescent="0.3">
      <c r="A825" s="8" t="s">
        <v>17</v>
      </c>
      <c r="B825" s="8" t="s">
        <v>8965</v>
      </c>
      <c r="C825" s="8" t="s">
        <v>8966</v>
      </c>
      <c r="D825" s="8" t="s">
        <v>8971</v>
      </c>
      <c r="E825" s="8" t="s">
        <v>8972</v>
      </c>
      <c r="F825" s="29">
        <v>0.34</v>
      </c>
      <c r="G825" s="29">
        <v>0</v>
      </c>
      <c r="H825" s="30">
        <v>7.7302</v>
      </c>
      <c r="I825" s="30">
        <v>3.6899000000000002</v>
      </c>
      <c r="J825" s="14">
        <v>51</v>
      </c>
      <c r="K825" s="14">
        <v>15</v>
      </c>
      <c r="L825" s="12">
        <v>0.4773</v>
      </c>
      <c r="M825" s="7">
        <v>0.45909443</v>
      </c>
      <c r="N825" s="31">
        <v>0.2</v>
      </c>
      <c r="O825" s="14">
        <f>IFERROR(VLOOKUP($C825,'site totals'!$J$2:$K$607,2,FALSE),1)</f>
        <v>25700.351699999999</v>
      </c>
      <c r="P825" s="32" t="s">
        <v>22</v>
      </c>
      <c r="Q825" s="12">
        <v>0.56435977550000005</v>
      </c>
      <c r="R825" s="29">
        <v>0.34</v>
      </c>
      <c r="S825" s="2">
        <f>IF($A825="site","",MIN(VLOOKUP($P825,margin_ranges!$A$5:$D$10,4,FALSE)/100,$Q825))</f>
        <v>0.29749999999999999</v>
      </c>
      <c r="T825" s="6">
        <f>IF(A825="placement",$J825*MIN($Q825,$S825),"")</f>
        <v>15.172499999999999</v>
      </c>
      <c r="U825" s="6">
        <f>IF($A825="placement",T825,SUMIF($C$10:$C$6209,$C825,$T$10:$T$6209))</f>
        <v>15.172499999999999</v>
      </c>
      <c r="V825" s="34">
        <f t="shared" si="38"/>
        <v>6.4393939393939448E-2</v>
      </c>
      <c r="W825" s="24"/>
      <c r="X825" s="2" t="str">
        <f>IFERROR(MIN(VLOOKUP($W825,margin_ranges!$A$5:$D$10,4,FALSE),$Q825*100)/100,"")</f>
        <v/>
      </c>
      <c r="Y825" s="6">
        <f t="shared" si="39"/>
        <v>15.172499999999999</v>
      </c>
      <c r="Z825" s="6">
        <f>IF($A825="placement",Y825,SUMIF($C$10:$C$6209,$C825,$Y$10:$Y$6209))</f>
        <v>15.172499999999999</v>
      </c>
      <c r="AA825" s="17">
        <f t="shared" si="40"/>
        <v>6.4393939393939448E-2</v>
      </c>
    </row>
    <row r="826" spans="1:27" hidden="1" x14ac:dyDescent="0.3">
      <c r="A826" s="8" t="s">
        <v>17</v>
      </c>
      <c r="B826" s="8" t="s">
        <v>8965</v>
      </c>
      <c r="C826" s="8" t="s">
        <v>8966</v>
      </c>
      <c r="D826" s="8" t="s">
        <v>8999</v>
      </c>
      <c r="E826" s="8" t="s">
        <v>9000</v>
      </c>
      <c r="F826" s="29">
        <v>0.34</v>
      </c>
      <c r="G826" s="29">
        <v>1</v>
      </c>
      <c r="H826" s="30">
        <v>117.54349999999999</v>
      </c>
      <c r="I826" s="30">
        <v>39.550400000000003</v>
      </c>
      <c r="J826" s="14">
        <v>341</v>
      </c>
      <c r="K826" s="14">
        <v>104</v>
      </c>
      <c r="L826" s="12">
        <v>0.33650000000000002</v>
      </c>
      <c r="M826" s="7">
        <v>0.28755133999999999</v>
      </c>
      <c r="N826" s="31">
        <v>0.15</v>
      </c>
      <c r="O826" s="14">
        <f>IFERROR(VLOOKUP($C826,'site totals'!$J$2:$K$607,2,FALSE),1)</f>
        <v>25700.351699999999</v>
      </c>
      <c r="P826" s="32" t="s">
        <v>22</v>
      </c>
      <c r="Q826" s="12">
        <v>0.47835401449999998</v>
      </c>
      <c r="R826" s="29">
        <v>0.34</v>
      </c>
      <c r="S826" s="2">
        <f>IF($A826="site","",MIN(VLOOKUP($P826,margin_ranges!$A$5:$D$10,4,FALSE)/100,$Q826))</f>
        <v>0.29749999999999999</v>
      </c>
      <c r="T826" s="6">
        <f>IF(A826="placement",$J826*MIN($Q826,$S826),"")</f>
        <v>101.44749999999999</v>
      </c>
      <c r="U826" s="6">
        <f>IF($A826="placement",T826,SUMIF($C$10:$C$6209,$C826,$T$10:$T$6209))</f>
        <v>101.44749999999999</v>
      </c>
      <c r="V826" s="34">
        <f t="shared" si="38"/>
        <v>6.4393939393939448E-2</v>
      </c>
      <c r="W826" s="24"/>
      <c r="X826" s="2" t="str">
        <f>IFERROR(MIN(VLOOKUP($W826,margin_ranges!$A$5:$D$10,4,FALSE),$Q826*100)/100,"")</f>
        <v/>
      </c>
      <c r="Y826" s="6">
        <f t="shared" si="39"/>
        <v>101.44749999999999</v>
      </c>
      <c r="Z826" s="6">
        <f>IF($A826="placement",Y826,SUMIF($C$10:$C$6209,$C826,$Y$10:$Y$6209))</f>
        <v>101.44749999999999</v>
      </c>
      <c r="AA826" s="29">
        <f t="shared" si="40"/>
        <v>6.4393939393939448E-2</v>
      </c>
    </row>
    <row r="827" spans="1:27" hidden="1" x14ac:dyDescent="0.3">
      <c r="A827" s="8" t="s">
        <v>17</v>
      </c>
      <c r="B827" s="8" t="s">
        <v>8965</v>
      </c>
      <c r="C827" s="8" t="s">
        <v>8966</v>
      </c>
      <c r="D827" s="8" t="s">
        <v>8993</v>
      </c>
      <c r="E827" s="8" t="s">
        <v>8994</v>
      </c>
      <c r="F827" s="29">
        <v>0.33999999999999903</v>
      </c>
      <c r="G827" s="29">
        <v>0</v>
      </c>
      <c r="H827" s="30">
        <v>14.866</v>
      </c>
      <c r="I827" s="30">
        <v>3.7576000000000001</v>
      </c>
      <c r="J827" s="14">
        <v>27</v>
      </c>
      <c r="K827" s="14">
        <v>8</v>
      </c>
      <c r="L827" s="12">
        <v>0.25280000000000002</v>
      </c>
      <c r="M827" s="7">
        <v>0.24360256</v>
      </c>
      <c r="N827" s="31">
        <v>0.15</v>
      </c>
      <c r="O827" s="14">
        <f>IFERROR(VLOOKUP($C827,'site totals'!$J$2:$K$607,2,FALSE),1)</f>
        <v>25700.351699999999</v>
      </c>
      <c r="P827" s="32" t="s">
        <v>22</v>
      </c>
      <c r="Q827" s="12">
        <v>0.38424293030000001</v>
      </c>
      <c r="R827" s="29">
        <v>0.34</v>
      </c>
      <c r="S827" s="2">
        <f>IF($A827="site","",MIN(VLOOKUP($P827,margin_ranges!$A$5:$D$10,4,FALSE)/100,$Q827))</f>
        <v>0.29749999999999999</v>
      </c>
      <c r="T827" s="6">
        <f>IF(A827="placement",$J827*MIN($Q827,$S827),"")</f>
        <v>8.0324999999999989</v>
      </c>
      <c r="U827" s="6">
        <f>IF($A827="placement",T827,SUMIF($C$10:$C$6209,$C827,$T$10:$T$6209))</f>
        <v>8.0324999999999989</v>
      </c>
      <c r="V827" s="34">
        <f t="shared" si="38"/>
        <v>6.439393939393967E-2</v>
      </c>
      <c r="W827" s="24"/>
      <c r="X827" s="2" t="str">
        <f>IFERROR(MIN(VLOOKUP($W827,margin_ranges!$A$5:$D$10,4,FALSE),$Q827*100)/100,"")</f>
        <v/>
      </c>
      <c r="Y827" s="6">
        <f t="shared" si="39"/>
        <v>8.0324999999999989</v>
      </c>
      <c r="Z827" s="6">
        <f>IF($A827="placement",Y827,SUMIF($C$10:$C$6209,$C827,$Y$10:$Y$6209))</f>
        <v>8.0324999999999989</v>
      </c>
      <c r="AA827" s="29">
        <f t="shared" si="40"/>
        <v>6.439393939393967E-2</v>
      </c>
    </row>
    <row r="828" spans="1:27" hidden="1" x14ac:dyDescent="0.3">
      <c r="A828" s="8" t="s">
        <v>17</v>
      </c>
      <c r="B828" s="8" t="s">
        <v>8965</v>
      </c>
      <c r="C828" s="8" t="s">
        <v>8966</v>
      </c>
      <c r="D828" s="8" t="s">
        <v>9016</v>
      </c>
      <c r="E828" s="8" t="s">
        <v>9017</v>
      </c>
      <c r="F828" s="29">
        <v>0.33999999999999903</v>
      </c>
      <c r="G828" s="29">
        <v>1</v>
      </c>
      <c r="H828" s="30">
        <v>141.76759999999999</v>
      </c>
      <c r="I828" s="30">
        <v>72.313299999999998</v>
      </c>
      <c r="J828" s="14">
        <v>631</v>
      </c>
      <c r="K828" s="14">
        <v>193</v>
      </c>
      <c r="L828" s="12">
        <v>0.5101</v>
      </c>
      <c r="M828" s="7">
        <v>0.29072675999999997</v>
      </c>
      <c r="N828" s="31">
        <v>0.15</v>
      </c>
      <c r="O828" s="14">
        <f>IFERROR(VLOOKUP($C828,'site totals'!$J$2:$K$607,2,FALSE),1)</f>
        <v>25700.351699999999</v>
      </c>
      <c r="P828" s="32" t="s">
        <v>22</v>
      </c>
      <c r="Q828" s="12">
        <v>0.48405162000000002</v>
      </c>
      <c r="R828" s="29">
        <v>0.34</v>
      </c>
      <c r="S828" s="2">
        <f>IF($A828="site","",MIN(VLOOKUP($P828,margin_ranges!$A$5:$D$10,4,FALSE)/100,$Q828))</f>
        <v>0.29749999999999999</v>
      </c>
      <c r="T828" s="6">
        <f>IF(A828="placement",$J828*MIN($Q828,$S828),"")</f>
        <v>187.7225</v>
      </c>
      <c r="U828" s="6">
        <f>IF($A828="placement",T828,SUMIF($C$10:$C$6209,$C828,$T$10:$T$6209))</f>
        <v>187.7225</v>
      </c>
      <c r="V828" s="34">
        <f t="shared" si="38"/>
        <v>6.439393939393967E-2</v>
      </c>
      <c r="W828" s="24"/>
      <c r="X828" s="2" t="str">
        <f>IFERROR(MIN(VLOOKUP($W828,margin_ranges!$A$5:$D$10,4,FALSE),$Q828*100)/100,"")</f>
        <v/>
      </c>
      <c r="Y828" s="6">
        <f t="shared" si="39"/>
        <v>187.7225</v>
      </c>
      <c r="Z828" s="6">
        <f>IF($A828="placement",Y828,SUMIF($C$10:$C$6209,$C828,$Y$10:$Y$6209))</f>
        <v>187.7225</v>
      </c>
      <c r="AA828" s="29">
        <f t="shared" si="40"/>
        <v>6.439393939393967E-2</v>
      </c>
    </row>
    <row r="829" spans="1:27" x14ac:dyDescent="0.3">
      <c r="A829" s="16" t="s">
        <v>33</v>
      </c>
      <c r="B829" s="16" t="s">
        <v>8965</v>
      </c>
      <c r="C829" s="16" t="s">
        <v>8966</v>
      </c>
      <c r="D829" s="8" t="s">
        <v>34</v>
      </c>
      <c r="E829" s="16"/>
      <c r="F829" s="17">
        <v>0.27157715814900601</v>
      </c>
      <c r="G829" s="17">
        <v>0.91649318000000002</v>
      </c>
      <c r="H829" s="36">
        <v>7983.4071000000004</v>
      </c>
      <c r="I829" s="36">
        <v>2845.1673999999998</v>
      </c>
      <c r="J829" s="22">
        <v>55072</v>
      </c>
      <c r="K829" s="22">
        <v>13501</v>
      </c>
      <c r="L829" s="18">
        <v>0.35639999999999999</v>
      </c>
      <c r="M829" s="19">
        <v>0.64521315999999995</v>
      </c>
      <c r="N829" s="20">
        <v>0.46998800000000002</v>
      </c>
      <c r="O829" s="22">
        <f>IFERROR(VLOOKUP($C829,'site totals'!$J$2:$K$607,2,FALSE),1)</f>
        <v>25700.351699999999</v>
      </c>
      <c r="P829" s="21"/>
      <c r="Q829" s="18">
        <v>0.27157715809999999</v>
      </c>
      <c r="R829" s="17">
        <v>0.30580000000000002</v>
      </c>
      <c r="S829" s="18" t="str">
        <f>IF($A829="site","",MIN(VLOOKUP($P829,margin_ranges!$A$5:$D$10,4,FALSE)/100,$Q829))</f>
        <v/>
      </c>
      <c r="T829" s="22" t="str">
        <f>IF(A829="placement",$J829*MIN($Q829,$S829),"")</f>
        <v/>
      </c>
      <c r="U829" s="22">
        <f>IF($A829="placement",T829,SUMIF($C$10:$C$6209,$C829,$T$10:$T$6209))</f>
        <v>14396.354709965197</v>
      </c>
      <c r="V829" s="37">
        <f t="shared" si="38"/>
        <v>6.3944548022778713E-2</v>
      </c>
      <c r="W829" s="38"/>
      <c r="X829" s="18" t="str">
        <f>IFERROR(MIN(VLOOKUP($W829,margin_ranges!$A$5:$D$10,4,FALSE),$Q829*100)/100,"")</f>
        <v/>
      </c>
      <c r="Y829" s="6" t="str">
        <f t="shared" si="39"/>
        <v/>
      </c>
      <c r="Z829" s="6">
        <f>IF($A829="placement",Y829,SUMIF($C$10:$C$6209,$C829,$Y$10:$Y$6209))</f>
        <v>14396.354709965197</v>
      </c>
      <c r="AA829" s="17">
        <f t="shared" si="40"/>
        <v>6.3944548022778713E-2</v>
      </c>
    </row>
    <row r="830" spans="1:27" hidden="1" x14ac:dyDescent="0.3">
      <c r="A830" s="8" t="s">
        <v>17</v>
      </c>
      <c r="B830" s="8" t="s">
        <v>3843</v>
      </c>
      <c r="C830" s="8" t="s">
        <v>3844</v>
      </c>
      <c r="D830" s="8" t="s">
        <v>3863</v>
      </c>
      <c r="E830" s="8" t="s">
        <v>3864</v>
      </c>
      <c r="F830" s="29">
        <v>0.219999999999999</v>
      </c>
      <c r="G830" s="29">
        <v>1</v>
      </c>
      <c r="H830" s="30">
        <v>89.664100000000005</v>
      </c>
      <c r="I830" s="30">
        <v>14.194599999999999</v>
      </c>
      <c r="J830" s="14">
        <v>741</v>
      </c>
      <c r="K830" s="14">
        <v>136</v>
      </c>
      <c r="L830" s="12">
        <v>0.1583</v>
      </c>
      <c r="M830" s="7">
        <v>1.7412132300000001</v>
      </c>
      <c r="N830" s="31">
        <v>1.3</v>
      </c>
      <c r="O830" s="14">
        <f>IFERROR(VLOOKUP($C830,'site totals'!$J$2:$K$607,2,FALSE),1)</f>
        <v>25343.906299999999</v>
      </c>
      <c r="P830" s="32" t="s">
        <v>91</v>
      </c>
      <c r="Q830" s="12">
        <v>0.25339414249999997</v>
      </c>
      <c r="R830" s="29">
        <v>0.22</v>
      </c>
      <c r="S830" s="2">
        <f>IF($A830="site","",MIN(VLOOKUP($P830,margin_ranges!$A$5:$D$10,4,FALSE)/100,$Q830))</f>
        <v>0.25339414249999997</v>
      </c>
      <c r="T830" s="6">
        <f>IF(A830="placement",$J830*MIN($Q830,$S830),"")</f>
        <v>187.76505959249999</v>
      </c>
      <c r="U830" s="6">
        <f>IF($A830="placement",T830,SUMIF($C$10:$C$6209,$C830,$T$10:$T$6209))</f>
        <v>187.76505959249999</v>
      </c>
      <c r="V830" s="34">
        <f t="shared" si="38"/>
        <v>-4.2813003205128153E-2</v>
      </c>
      <c r="W830" s="24"/>
      <c r="X830" s="2" t="str">
        <f>IFERROR(MIN(VLOOKUP($W830,margin_ranges!$A$5:$D$10,4,FALSE),$Q830*100)/100,"")</f>
        <v/>
      </c>
      <c r="Y830" s="6">
        <f t="shared" si="39"/>
        <v>187.76505959249999</v>
      </c>
      <c r="Z830" s="6">
        <f>IF($A830="placement",Y830,SUMIF($C$10:$C$6209,$C830,$Y$10:$Y$6209))</f>
        <v>187.76505959249999</v>
      </c>
      <c r="AA830" s="29">
        <f t="shared" si="40"/>
        <v>-4.2813003205128153E-2</v>
      </c>
    </row>
    <row r="831" spans="1:27" hidden="1" x14ac:dyDescent="0.3">
      <c r="A831" s="8" t="s">
        <v>17</v>
      </c>
      <c r="B831" s="8" t="s">
        <v>3843</v>
      </c>
      <c r="C831" s="8" t="s">
        <v>3844</v>
      </c>
      <c r="D831" s="8" t="s">
        <v>3853</v>
      </c>
      <c r="E831" s="8" t="s">
        <v>3854</v>
      </c>
      <c r="F831" s="29">
        <v>0.25</v>
      </c>
      <c r="G831" s="29">
        <v>1</v>
      </c>
      <c r="H831" s="30">
        <v>75.921999999999997</v>
      </c>
      <c r="I831" s="30">
        <v>8.6531000000000002</v>
      </c>
      <c r="J831" s="14">
        <v>453</v>
      </c>
      <c r="K831" s="14">
        <v>113</v>
      </c>
      <c r="L831" s="12">
        <v>0.114</v>
      </c>
      <c r="M831" s="7">
        <v>1.7460526300000001</v>
      </c>
      <c r="N831" s="31">
        <v>1.3</v>
      </c>
      <c r="O831" s="14">
        <f>IFERROR(VLOOKUP($C831,'site totals'!$J$2:$K$607,2,FALSE),1)</f>
        <v>25343.906299999999</v>
      </c>
      <c r="P831" s="32" t="s">
        <v>161</v>
      </c>
      <c r="Q831" s="12">
        <v>0.25546345139999999</v>
      </c>
      <c r="R831" s="29">
        <v>0.25</v>
      </c>
      <c r="S831" s="2">
        <f>IF($A831="site","",MIN(VLOOKUP($P831,margin_ranges!$A$5:$D$10,4,FALSE)/100,$Q831))</f>
        <v>0.25546345139999999</v>
      </c>
      <c r="T831" s="6">
        <f>IF(A831="placement",$J831*MIN($Q831,$S831),"")</f>
        <v>115.7249434842</v>
      </c>
      <c r="U831" s="6">
        <f>IF($A831="placement",T831,SUMIF($C$10:$C$6209,$C831,$T$10:$T$6209))</f>
        <v>115.7249434842</v>
      </c>
      <c r="V831" s="34">
        <f t="shared" si="38"/>
        <v>-7.2846018666667955E-3</v>
      </c>
      <c r="W831" s="24"/>
      <c r="X831" s="2" t="str">
        <f>IFERROR(MIN(VLOOKUP($W831,margin_ranges!$A$5:$D$10,4,FALSE),$Q831*100)/100,"")</f>
        <v/>
      </c>
      <c r="Y831" s="6">
        <f t="shared" si="39"/>
        <v>115.7249434842</v>
      </c>
      <c r="Z831" s="6">
        <f>IF($A831="placement",Y831,SUMIF($C$10:$C$6209,$C831,$Y$10:$Y$6209))</f>
        <v>115.7249434842</v>
      </c>
      <c r="AA831" s="29">
        <f t="shared" si="40"/>
        <v>-7.2846018666667955E-3</v>
      </c>
    </row>
    <row r="832" spans="1:27" hidden="1" x14ac:dyDescent="0.3">
      <c r="A832" s="8" t="s">
        <v>17</v>
      </c>
      <c r="B832" s="8" t="s">
        <v>3843</v>
      </c>
      <c r="C832" s="8" t="s">
        <v>3844</v>
      </c>
      <c r="D832" s="8" t="s">
        <v>3865</v>
      </c>
      <c r="E832" s="8" t="s">
        <v>3866</v>
      </c>
      <c r="F832" s="29">
        <v>9.0179566655186796E-2</v>
      </c>
      <c r="G832" s="29">
        <v>1</v>
      </c>
      <c r="H832" s="30">
        <v>40.298099999999998</v>
      </c>
      <c r="I832" s="30">
        <v>4.0498000000000003</v>
      </c>
      <c r="J832" s="14">
        <v>174</v>
      </c>
      <c r="K832" s="14">
        <v>16</v>
      </c>
      <c r="L832" s="12">
        <v>0.10050000000000001</v>
      </c>
      <c r="M832" s="7">
        <v>1.4288533800000001</v>
      </c>
      <c r="N832" s="31">
        <v>1.3</v>
      </c>
      <c r="O832" s="14">
        <f>IFERROR(VLOOKUP($C832,'site totals'!$J$2:$K$607,2,FALSE),1)</f>
        <v>25343.906299999999</v>
      </c>
      <c r="P832" s="32" t="s">
        <v>91</v>
      </c>
      <c r="Q832" s="12">
        <v>9.0179566700000005E-2</v>
      </c>
      <c r="R832" s="29">
        <v>0.15</v>
      </c>
      <c r="S832" s="2">
        <f>IF($A832="site","",MIN(VLOOKUP($P832,margin_ranges!$A$5:$D$10,4,FALSE)/100,$Q832))</f>
        <v>9.0179566700000005E-2</v>
      </c>
      <c r="T832" s="6">
        <f>IF(A832="placement",$J832*MIN($Q832,$S832),"")</f>
        <v>15.691244605800001</v>
      </c>
      <c r="U832" s="6">
        <f>IF($A832="placement",T832,SUMIF($C$10:$C$6209,$C832,$T$10:$T$6209))</f>
        <v>15.691244605800001</v>
      </c>
      <c r="V832" s="34">
        <f t="shared" si="38"/>
        <v>7.0376980352941265E-2</v>
      </c>
      <c r="W832" s="24"/>
      <c r="X832" s="2" t="str">
        <f>IFERROR(MIN(VLOOKUP($W832,margin_ranges!$A$5:$D$10,4,FALSE),$Q832*100)/100,"")</f>
        <v/>
      </c>
      <c r="Y832" s="6">
        <f t="shared" si="39"/>
        <v>15.691244605800001</v>
      </c>
      <c r="Z832" s="6">
        <f>IF($A832="placement",Y832,SUMIF($C$10:$C$6209,$C832,$Y$10:$Y$6209))</f>
        <v>15.691244605800001</v>
      </c>
      <c r="AA832" s="29">
        <f t="shared" si="40"/>
        <v>7.0376980352941265E-2</v>
      </c>
    </row>
    <row r="833" spans="1:27" hidden="1" x14ac:dyDescent="0.3">
      <c r="A833" s="8" t="s">
        <v>17</v>
      </c>
      <c r="B833" s="8" t="s">
        <v>3843</v>
      </c>
      <c r="C833" s="8" t="s">
        <v>3844</v>
      </c>
      <c r="D833" s="8" t="s">
        <v>3857</v>
      </c>
      <c r="E833" s="8" t="s">
        <v>3858</v>
      </c>
      <c r="F833" s="29">
        <v>0.180246522396112</v>
      </c>
      <c r="G833" s="29">
        <v>1</v>
      </c>
      <c r="H833" s="30">
        <v>90.997900000000001</v>
      </c>
      <c r="I833" s="30">
        <v>6.0270999999999999</v>
      </c>
      <c r="J833" s="14">
        <v>287</v>
      </c>
      <c r="K833" s="14">
        <v>44</v>
      </c>
      <c r="L833" s="12">
        <v>6.6199999999999995E-2</v>
      </c>
      <c r="M833" s="7">
        <v>1.58584262</v>
      </c>
      <c r="N833" s="31">
        <v>1.3</v>
      </c>
      <c r="O833" s="14">
        <f>IFERROR(VLOOKUP($C833,'site totals'!$J$2:$K$607,2,FALSE),1)</f>
        <v>25343.906299999999</v>
      </c>
      <c r="P833" s="32" t="s">
        <v>94</v>
      </c>
      <c r="Q833" s="12">
        <v>0.1802465224</v>
      </c>
      <c r="R833" s="29">
        <v>0.2</v>
      </c>
      <c r="S833" s="2">
        <f>IF($A833="site","",MIN(VLOOKUP($P833,margin_ranges!$A$5:$D$10,4,FALSE)/100,$Q833))</f>
        <v>0.1802465224</v>
      </c>
      <c r="T833" s="6">
        <f>IF(A833="placement",$J833*MIN($Q833,$S833),"")</f>
        <v>51.730751928799997</v>
      </c>
      <c r="U833" s="6">
        <f>IF($A833="placement",T833,SUMIF($C$10:$C$6209,$C833,$T$10:$T$6209))</f>
        <v>51.730751928799997</v>
      </c>
      <c r="V833" s="34">
        <f t="shared" si="38"/>
        <v>2.4691846999999933E-2</v>
      </c>
      <c r="W833" s="24"/>
      <c r="X833" s="2" t="str">
        <f>IFERROR(MIN(VLOOKUP($W833,margin_ranges!$A$5:$D$10,4,FALSE),$Q833*100)/100,"")</f>
        <v/>
      </c>
      <c r="Y833" s="6">
        <f t="shared" si="39"/>
        <v>51.730751928799997</v>
      </c>
      <c r="Z833" s="6">
        <f>IF($A833="placement",Y833,SUMIF($C$10:$C$6209,$C833,$Y$10:$Y$6209))</f>
        <v>51.730751928799997</v>
      </c>
      <c r="AA833" s="29">
        <f t="shared" si="40"/>
        <v>2.4691846999999933E-2</v>
      </c>
    </row>
    <row r="834" spans="1:27" hidden="1" x14ac:dyDescent="0.3">
      <c r="A834" s="8" t="s">
        <v>17</v>
      </c>
      <c r="B834" s="8" t="s">
        <v>3843</v>
      </c>
      <c r="C834" s="8" t="s">
        <v>3844</v>
      </c>
      <c r="D834" s="8" t="s">
        <v>3845</v>
      </c>
      <c r="E834" s="8" t="s">
        <v>3846</v>
      </c>
      <c r="F834" s="29">
        <v>0.235156647570262</v>
      </c>
      <c r="G834" s="29">
        <v>1</v>
      </c>
      <c r="H834" s="30">
        <v>93.696299999999994</v>
      </c>
      <c r="I834" s="30">
        <v>29.2913</v>
      </c>
      <c r="J834" s="14">
        <v>1494</v>
      </c>
      <c r="K834" s="14">
        <v>340</v>
      </c>
      <c r="L834" s="12">
        <v>0.31259999999999999</v>
      </c>
      <c r="M834" s="7">
        <v>1.69969445</v>
      </c>
      <c r="N834" s="31">
        <v>1.3</v>
      </c>
      <c r="O834" s="14">
        <f>IFERROR(VLOOKUP($C834,'site totals'!$J$2:$K$607,2,FALSE),1)</f>
        <v>25343.906299999999</v>
      </c>
      <c r="P834" s="32" t="s">
        <v>161</v>
      </c>
      <c r="Q834" s="12">
        <v>0.23515664759999999</v>
      </c>
      <c r="R834" s="29">
        <v>0.25</v>
      </c>
      <c r="S834" s="2">
        <f>IF($A834="site","",MIN(VLOOKUP($P834,margin_ranges!$A$5:$D$10,4,FALSE)/100,$Q834))</f>
        <v>0.23515664759999999</v>
      </c>
      <c r="T834" s="6">
        <f>IF(A834="placement",$J834*MIN($Q834,$S834),"")</f>
        <v>351.32403151439996</v>
      </c>
      <c r="U834" s="6">
        <f>IF($A834="placement",T834,SUMIF($C$10:$C$6209,$C834,$T$10:$T$6209))</f>
        <v>351.32403151439996</v>
      </c>
      <c r="V834" s="34">
        <f t="shared" si="38"/>
        <v>1.979113653333342E-2</v>
      </c>
      <c r="W834" s="24"/>
      <c r="X834" s="2" t="str">
        <f>IFERROR(MIN(VLOOKUP($W834,margin_ranges!$A$5:$D$10,4,FALSE),$Q834*100)/100,"")</f>
        <v/>
      </c>
      <c r="Y834" s="6">
        <f t="shared" si="39"/>
        <v>351.32403151439996</v>
      </c>
      <c r="Z834" s="6">
        <f>IF($A834="placement",Y834,SUMIF($C$10:$C$6209,$C834,$Y$10:$Y$6209))</f>
        <v>351.32403151439996</v>
      </c>
      <c r="AA834" s="29">
        <f t="shared" si="40"/>
        <v>1.979113653333342E-2</v>
      </c>
    </row>
    <row r="835" spans="1:27" hidden="1" x14ac:dyDescent="0.3">
      <c r="A835" s="8" t="s">
        <v>17</v>
      </c>
      <c r="B835" s="8" t="s">
        <v>3843</v>
      </c>
      <c r="C835" s="8" t="s">
        <v>3844</v>
      </c>
      <c r="D835" s="8" t="s">
        <v>3859</v>
      </c>
      <c r="E835" s="8" t="s">
        <v>3860</v>
      </c>
      <c r="F835" s="29">
        <v>0.16592816638569</v>
      </c>
      <c r="G835" s="29">
        <v>1</v>
      </c>
      <c r="H835" s="30">
        <v>799.03189999999995</v>
      </c>
      <c r="I835" s="30">
        <v>50.8339</v>
      </c>
      <c r="J835" s="14">
        <v>2377</v>
      </c>
      <c r="K835" s="14">
        <v>394</v>
      </c>
      <c r="L835" s="12">
        <v>6.3600000000000004E-2</v>
      </c>
      <c r="M835" s="7">
        <v>1.5586187499999999</v>
      </c>
      <c r="N835" s="31">
        <v>1.3</v>
      </c>
      <c r="O835" s="14">
        <f>IFERROR(VLOOKUP($C835,'site totals'!$J$2:$K$607,2,FALSE),1)</f>
        <v>25343.906299999999</v>
      </c>
      <c r="P835" s="32" t="s">
        <v>161</v>
      </c>
      <c r="Q835" s="12">
        <v>0.16592816639999999</v>
      </c>
      <c r="R835" s="29">
        <v>0.25</v>
      </c>
      <c r="S835" s="2">
        <f>IF($A835="site","",MIN(VLOOKUP($P835,margin_ranges!$A$5:$D$10,4,FALSE)/100,$Q835))</f>
        <v>0.16592816639999999</v>
      </c>
      <c r="T835" s="6">
        <f>IF(A835="placement",$J835*MIN($Q835,$S835),"")</f>
        <v>394.41125153280001</v>
      </c>
      <c r="U835" s="6">
        <f>IF($A835="placement",T835,SUMIF($C$10:$C$6209,$C835,$T$10:$T$6209))</f>
        <v>394.41125153280001</v>
      </c>
      <c r="V835" s="34">
        <f t="shared" si="38"/>
        <v>0.11209577813333338</v>
      </c>
      <c r="W835" s="24"/>
      <c r="X835" s="2" t="str">
        <f>IFERROR(MIN(VLOOKUP($W835,margin_ranges!$A$5:$D$10,4,FALSE),$Q835*100)/100,"")</f>
        <v/>
      </c>
      <c r="Y835" s="6">
        <f t="shared" si="39"/>
        <v>394.41125153280001</v>
      </c>
      <c r="Z835" s="6">
        <f>IF($A835="placement",Y835,SUMIF($C$10:$C$6209,$C835,$Y$10:$Y$6209))</f>
        <v>394.41125153280001</v>
      </c>
      <c r="AA835" s="29">
        <f t="shared" si="40"/>
        <v>0.11209577813333338</v>
      </c>
    </row>
    <row r="836" spans="1:27" hidden="1" x14ac:dyDescent="0.3">
      <c r="A836" s="8" t="s">
        <v>17</v>
      </c>
      <c r="B836" s="8" t="s">
        <v>3843</v>
      </c>
      <c r="C836" s="8" t="s">
        <v>3844</v>
      </c>
      <c r="D836" s="8" t="s">
        <v>3849</v>
      </c>
      <c r="E836" s="8" t="s">
        <v>3850</v>
      </c>
      <c r="F836" s="29">
        <v>0.18181451661446499</v>
      </c>
      <c r="G836" s="29">
        <v>1</v>
      </c>
      <c r="H836" s="30">
        <v>467.40559999999999</v>
      </c>
      <c r="I836" s="30">
        <v>71.696899999999999</v>
      </c>
      <c r="J836" s="14">
        <v>3418</v>
      </c>
      <c r="K836" s="14">
        <v>600</v>
      </c>
      <c r="L836" s="12">
        <v>0.15340000000000001</v>
      </c>
      <c r="M836" s="7">
        <v>1.58888177</v>
      </c>
      <c r="N836" s="31">
        <v>1.3</v>
      </c>
      <c r="O836" s="14">
        <f>IFERROR(VLOOKUP($C836,'site totals'!$J$2:$K$607,2,FALSE),1)</f>
        <v>25343.906299999999</v>
      </c>
      <c r="P836" s="32" t="s">
        <v>161</v>
      </c>
      <c r="Q836" s="12">
        <v>0.1818145166</v>
      </c>
      <c r="R836" s="29">
        <v>0.25</v>
      </c>
      <c r="S836" s="2">
        <f>IF($A836="site","",MIN(VLOOKUP($P836,margin_ranges!$A$5:$D$10,4,FALSE)/100,$Q836))</f>
        <v>0.1818145166</v>
      </c>
      <c r="T836" s="6">
        <f>IF(A836="placement",$J836*MIN($Q836,$S836),"")</f>
        <v>621.44201773880002</v>
      </c>
      <c r="U836" s="6">
        <f>IF($A836="placement",T836,SUMIF($C$10:$C$6209,$C836,$T$10:$T$6209))</f>
        <v>621.44201773880002</v>
      </c>
      <c r="V836" s="34">
        <f t="shared" si="38"/>
        <v>9.0913977866666551E-2</v>
      </c>
      <c r="W836" s="24"/>
      <c r="X836" s="2" t="str">
        <f>IFERROR(MIN(VLOOKUP($W836,margin_ranges!$A$5:$D$10,4,FALSE),$Q836*100)/100,"")</f>
        <v/>
      </c>
      <c r="Y836" s="6">
        <f t="shared" si="39"/>
        <v>621.44201773880002</v>
      </c>
      <c r="Z836" s="6">
        <f>IF($A836="placement",Y836,SUMIF($C$10:$C$6209,$C836,$Y$10:$Y$6209))</f>
        <v>621.44201773880002</v>
      </c>
      <c r="AA836" s="29">
        <f t="shared" si="40"/>
        <v>9.0913977866666551E-2</v>
      </c>
    </row>
    <row r="837" spans="1:27" hidden="1" x14ac:dyDescent="0.3">
      <c r="A837" s="8" t="s">
        <v>17</v>
      </c>
      <c r="B837" s="8" t="s">
        <v>3843</v>
      </c>
      <c r="C837" s="8" t="s">
        <v>3844</v>
      </c>
      <c r="D837" s="8" t="s">
        <v>3851</v>
      </c>
      <c r="E837" s="8" t="s">
        <v>3852</v>
      </c>
      <c r="F837" s="29">
        <v>0.14071728189503099</v>
      </c>
      <c r="G837" s="29">
        <v>1</v>
      </c>
      <c r="H837" s="30">
        <v>501.18709999999999</v>
      </c>
      <c r="I837" s="30">
        <v>125.0497</v>
      </c>
      <c r="J837" s="14">
        <v>5676</v>
      </c>
      <c r="K837" s="14">
        <v>799</v>
      </c>
      <c r="L837" s="12">
        <v>0.2495</v>
      </c>
      <c r="M837" s="7">
        <v>1.5128897299999999</v>
      </c>
      <c r="N837" s="31">
        <v>1.3</v>
      </c>
      <c r="O837" s="14">
        <f>IFERROR(VLOOKUP($C837,'site totals'!$J$2:$K$607,2,FALSE),1)</f>
        <v>25343.906299999999</v>
      </c>
      <c r="P837" s="32" t="s">
        <v>478</v>
      </c>
      <c r="Q837" s="12">
        <v>0.14071728189999999</v>
      </c>
      <c r="R837" s="29">
        <v>0.33</v>
      </c>
      <c r="S837" s="2">
        <f>IF($A837="site","",MIN(VLOOKUP($P837,margin_ranges!$A$5:$D$10,4,FALSE)/100,$Q837))</f>
        <v>0.14071728189999999</v>
      </c>
      <c r="T837" s="6">
        <f>IF(A837="placement",$J837*MIN($Q837,$S837),"")</f>
        <v>798.71129206439991</v>
      </c>
      <c r="U837" s="6">
        <f>IF($A837="placement",T837,SUMIF($C$10:$C$6209,$C837,$T$10:$T$6209))</f>
        <v>798.71129206439991</v>
      </c>
      <c r="V837" s="34">
        <f t="shared" si="38"/>
        <v>0.28251151955223919</v>
      </c>
      <c r="W837" s="24"/>
      <c r="X837" s="2" t="str">
        <f>IFERROR(MIN(VLOOKUP($W837,margin_ranges!$A$5:$D$10,4,FALSE),$Q837*100)/100,"")</f>
        <v/>
      </c>
      <c r="Y837" s="6">
        <f t="shared" si="39"/>
        <v>798.71129206439991</v>
      </c>
      <c r="Z837" s="6">
        <f>IF($A837="placement",Y837,SUMIF($C$10:$C$6209,$C837,$Y$10:$Y$6209))</f>
        <v>798.71129206439991</v>
      </c>
      <c r="AA837" s="29">
        <f t="shared" si="40"/>
        <v>0.28251151955223919</v>
      </c>
    </row>
    <row r="838" spans="1:27" hidden="1" x14ac:dyDescent="0.3">
      <c r="A838" s="8" t="s">
        <v>17</v>
      </c>
      <c r="B838" s="8" t="s">
        <v>3843</v>
      </c>
      <c r="C838" s="8" t="s">
        <v>3844</v>
      </c>
      <c r="D838" s="8" t="s">
        <v>3867</v>
      </c>
      <c r="E838" s="8" t="s">
        <v>3868</v>
      </c>
      <c r="F838" s="29">
        <v>0.15372882323259399</v>
      </c>
      <c r="G838" s="29">
        <v>1</v>
      </c>
      <c r="H838" s="30">
        <v>488.01369999999997</v>
      </c>
      <c r="I838" s="30">
        <v>284.2586</v>
      </c>
      <c r="J838" s="14">
        <v>13100</v>
      </c>
      <c r="K838" s="14">
        <v>2015</v>
      </c>
      <c r="L838" s="12">
        <v>0.58250000000000002</v>
      </c>
      <c r="M838" s="7">
        <v>1.5361506300000001</v>
      </c>
      <c r="N838" s="31">
        <v>1.3</v>
      </c>
      <c r="O838" s="14">
        <f>IFERROR(VLOOKUP($C838,'site totals'!$J$2:$K$607,2,FALSE),1)</f>
        <v>25343.906299999999</v>
      </c>
      <c r="P838" s="32" t="s">
        <v>478</v>
      </c>
      <c r="Q838" s="12">
        <v>0.1537288232</v>
      </c>
      <c r="R838" s="29">
        <v>0.33</v>
      </c>
      <c r="S838" s="2">
        <f>IF($A838="site","",MIN(VLOOKUP($P838,margin_ranges!$A$5:$D$10,4,FALSE)/100,$Q838))</f>
        <v>0.1537288232</v>
      </c>
      <c r="T838" s="6">
        <f>IF(A838="placement",$J838*MIN($Q838,$S838),"")</f>
        <v>2013.84758392</v>
      </c>
      <c r="U838" s="6">
        <f>IF($A838="placement",T838,SUMIF($C$10:$C$6209,$C838,$T$10:$T$6209))</f>
        <v>2013.84758392</v>
      </c>
      <c r="V838" s="34">
        <f t="shared" si="38"/>
        <v>0.26309130865671659</v>
      </c>
      <c r="W838" s="24"/>
      <c r="X838" s="2" t="str">
        <f>IFERROR(MIN(VLOOKUP($W838,margin_ranges!$A$5:$D$10,4,FALSE),$Q838*100)/100,"")</f>
        <v/>
      </c>
      <c r="Y838" s="6">
        <f t="shared" si="39"/>
        <v>2013.84758392</v>
      </c>
      <c r="Z838" s="6">
        <f>IF($A838="placement",Y838,SUMIF($C$10:$C$6209,$C838,$Y$10:$Y$6209))</f>
        <v>2013.84758392</v>
      </c>
      <c r="AA838" s="29">
        <f t="shared" si="40"/>
        <v>0.26309130865671659</v>
      </c>
    </row>
    <row r="839" spans="1:27" hidden="1" x14ac:dyDescent="0.3">
      <c r="A839" s="8" t="s">
        <v>17</v>
      </c>
      <c r="B839" s="8" t="s">
        <v>3843</v>
      </c>
      <c r="C839" s="8" t="s">
        <v>3844</v>
      </c>
      <c r="D839" s="8" t="s">
        <v>3861</v>
      </c>
      <c r="E839" s="8" t="s">
        <v>3862</v>
      </c>
      <c r="F839" s="29">
        <v>0.5</v>
      </c>
      <c r="G839" s="29">
        <v>1</v>
      </c>
      <c r="H839" s="30">
        <v>2673.6720999999998</v>
      </c>
      <c r="I839" s="30">
        <v>1529.8216</v>
      </c>
      <c r="J839" s="14">
        <v>25743</v>
      </c>
      <c r="K839" s="14">
        <v>12872</v>
      </c>
      <c r="L839" s="12">
        <v>0.57220000000000004</v>
      </c>
      <c r="M839" s="7">
        <v>0.56091559000000002</v>
      </c>
      <c r="N839" s="31">
        <v>0.03</v>
      </c>
      <c r="O839" s="14">
        <f>IFERROR(VLOOKUP($C839,'site totals'!$J$2:$K$607,2,FALSE),1)</f>
        <v>25343.906299999999</v>
      </c>
      <c r="P839" s="32" t="s">
        <v>161</v>
      </c>
      <c r="Q839" s="12">
        <v>0.94651601659999995</v>
      </c>
      <c r="R839" s="29">
        <v>0.5</v>
      </c>
      <c r="S839" s="2">
        <f>IF($A839="site","",MIN(VLOOKUP($P839,margin_ranges!$A$5:$D$10,4,FALSE)/100,$Q839))</f>
        <v>0.43</v>
      </c>
      <c r="T839" s="6">
        <f>IF(A839="placement",$J839*MIN($Q839,$S839),"")</f>
        <v>11069.49</v>
      </c>
      <c r="U839" s="6">
        <f>IF($A839="placement",T839,SUMIF($C$10:$C$6209,$C839,$T$10:$T$6209))</f>
        <v>11069.49</v>
      </c>
      <c r="V839" s="34">
        <f t="shared" si="38"/>
        <v>0.14000000000000012</v>
      </c>
      <c r="W839" s="24"/>
      <c r="X839" s="2" t="str">
        <f>IFERROR(MIN(VLOOKUP($W839,margin_ranges!$A$5:$D$10,4,FALSE),$Q839*100)/100,"")</f>
        <v/>
      </c>
      <c r="Y839" s="6">
        <f t="shared" si="39"/>
        <v>11069.49</v>
      </c>
      <c r="Z839" s="6">
        <f>IF($A839="placement",Y839,SUMIF($C$10:$C$6209,$C839,$Y$10:$Y$6209))</f>
        <v>11069.49</v>
      </c>
      <c r="AA839" s="29">
        <f t="shared" si="40"/>
        <v>0.14000000000000012</v>
      </c>
    </row>
    <row r="840" spans="1:27" hidden="1" x14ac:dyDescent="0.3">
      <c r="A840" s="8" t="s">
        <v>17</v>
      </c>
      <c r="B840" s="8" t="s">
        <v>3843</v>
      </c>
      <c r="C840" s="8" t="s">
        <v>3844</v>
      </c>
      <c r="D840" s="8" t="s">
        <v>3847</v>
      </c>
      <c r="E840" s="8" t="s">
        <v>3848</v>
      </c>
      <c r="F840" s="29">
        <v>0.39999999999999902</v>
      </c>
      <c r="G840" s="29">
        <v>1</v>
      </c>
      <c r="H840" s="30">
        <v>105.9769</v>
      </c>
      <c r="I840" s="30">
        <v>82.954899999999995</v>
      </c>
      <c r="J840" s="14">
        <v>310</v>
      </c>
      <c r="K840" s="14">
        <v>151</v>
      </c>
      <c r="L840" s="12">
        <v>0.78280000000000005</v>
      </c>
      <c r="M840" s="7">
        <v>0.12447112</v>
      </c>
      <c r="N840" s="31">
        <v>0.03</v>
      </c>
      <c r="O840" s="14">
        <f>IFERROR(VLOOKUP($C840,'site totals'!$J$2:$K$607,2,FALSE),1)</f>
        <v>25343.906299999999</v>
      </c>
      <c r="P840" s="32" t="s">
        <v>22</v>
      </c>
      <c r="Q840" s="12">
        <v>0.75898023550000004</v>
      </c>
      <c r="R840" s="29">
        <v>0.4</v>
      </c>
      <c r="S840" s="2">
        <f>IF($A840="site","",MIN(VLOOKUP($P840,margin_ranges!$A$5:$D$10,4,FALSE)/100,$Q840))</f>
        <v>0.29749999999999999</v>
      </c>
      <c r="T840" s="6">
        <f>IF(A840="placement",$J840*MIN($Q840,$S840),"")</f>
        <v>92.224999999999994</v>
      </c>
      <c r="U840" s="6">
        <f>IF($A840="placement",T840,SUMIF($C$10:$C$6209,$C840,$T$10:$T$6209))</f>
        <v>92.224999999999994</v>
      </c>
      <c r="V840" s="34">
        <f t="shared" si="38"/>
        <v>0.17083333333333339</v>
      </c>
      <c r="W840" s="24"/>
      <c r="X840" s="2" t="str">
        <f>IFERROR(MIN(VLOOKUP($W840,margin_ranges!$A$5:$D$10,4,FALSE),$Q840*100)/100,"")</f>
        <v/>
      </c>
      <c r="Y840" s="6">
        <f t="shared" si="39"/>
        <v>92.224999999999994</v>
      </c>
      <c r="Z840" s="6">
        <f>IF($A840="placement",Y840,SUMIF($C$10:$C$6209,$C840,$Y$10:$Y$6209))</f>
        <v>92.224999999999994</v>
      </c>
      <c r="AA840" s="29">
        <f t="shared" si="40"/>
        <v>0.17083333333333339</v>
      </c>
    </row>
    <row r="841" spans="1:27" hidden="1" x14ac:dyDescent="0.3">
      <c r="A841" s="8" t="s">
        <v>17</v>
      </c>
      <c r="B841" s="8" t="s">
        <v>3843</v>
      </c>
      <c r="C841" s="8" t="s">
        <v>3844</v>
      </c>
      <c r="D841" s="8" t="s">
        <v>3855</v>
      </c>
      <c r="E841" s="8" t="s">
        <v>3856</v>
      </c>
      <c r="F841" s="29">
        <v>0.4</v>
      </c>
      <c r="G841" s="29">
        <v>1</v>
      </c>
      <c r="H841" s="30">
        <v>89.309799999999996</v>
      </c>
      <c r="I841" s="30">
        <v>43.345399999999998</v>
      </c>
      <c r="J841" s="14">
        <v>537</v>
      </c>
      <c r="K841" s="14">
        <v>215</v>
      </c>
      <c r="L841" s="12">
        <v>0.48530000000000001</v>
      </c>
      <c r="M841" s="7">
        <v>0.41291422</v>
      </c>
      <c r="N841" s="31">
        <v>0.03</v>
      </c>
      <c r="O841" s="14">
        <f>IFERROR(VLOOKUP($C841,'site totals'!$J$2:$K$607,2,FALSE),1)</f>
        <v>25343.906299999999</v>
      </c>
      <c r="P841" s="32" t="s">
        <v>22</v>
      </c>
      <c r="Q841" s="12">
        <v>0.92734568429999997</v>
      </c>
      <c r="R841" s="29">
        <v>0.4</v>
      </c>
      <c r="S841" s="2">
        <f>IF($A841="site","",MIN(VLOOKUP($P841,margin_ranges!$A$5:$D$10,4,FALSE)/100,$Q841))</f>
        <v>0.29749999999999999</v>
      </c>
      <c r="T841" s="6">
        <f>IF(A841="placement",$J841*MIN($Q841,$S841),"")</f>
        <v>159.75749999999999</v>
      </c>
      <c r="U841" s="6">
        <f>IF($A841="placement",T841,SUMIF($C$10:$C$6209,$C841,$T$10:$T$6209))</f>
        <v>159.75749999999999</v>
      </c>
      <c r="V841" s="34">
        <f t="shared" si="38"/>
        <v>0.17083333333333339</v>
      </c>
      <c r="W841" s="24"/>
      <c r="X841" s="2" t="str">
        <f>IFERROR(MIN(VLOOKUP($W841,margin_ranges!$A$5:$D$10,4,FALSE),$Q841*100)/100,"")</f>
        <v/>
      </c>
      <c r="Y841" s="6">
        <f t="shared" si="39"/>
        <v>159.75749999999999</v>
      </c>
      <c r="Z841" s="6">
        <f>IF($A841="placement",Y841,SUMIF($C$10:$C$6209,$C841,$Y$10:$Y$6209))</f>
        <v>159.75749999999999</v>
      </c>
      <c r="AA841" s="29">
        <f t="shared" si="40"/>
        <v>0.17083333333333339</v>
      </c>
    </row>
    <row r="842" spans="1:27" x14ac:dyDescent="0.3">
      <c r="A842" s="16" t="s">
        <v>33</v>
      </c>
      <c r="B842" s="16" t="s">
        <v>3843</v>
      </c>
      <c r="C842" s="16" t="s">
        <v>3844</v>
      </c>
      <c r="D842" s="8" t="s">
        <v>34</v>
      </c>
      <c r="E842" s="16"/>
      <c r="F842" s="17">
        <v>0.39750693921244501</v>
      </c>
      <c r="G842" s="17">
        <v>1</v>
      </c>
      <c r="H842" s="36">
        <v>5662.6866</v>
      </c>
      <c r="I842" s="36">
        <v>2250.1770999999999</v>
      </c>
      <c r="J842" s="22">
        <v>54308</v>
      </c>
      <c r="K842" s="22">
        <v>17695</v>
      </c>
      <c r="L842" s="18">
        <v>0.39739999999999998</v>
      </c>
      <c r="M842" s="19">
        <v>0.80450511999999996</v>
      </c>
      <c r="N842" s="20">
        <v>0.36528500000000003</v>
      </c>
      <c r="O842" s="22">
        <f>IFERROR(VLOOKUP($C842,'site totals'!$J$2:$K$607,2,FALSE),1)</f>
        <v>25343.906299999999</v>
      </c>
      <c r="P842" s="21"/>
      <c r="Q842" s="18">
        <v>0.54595068059999996</v>
      </c>
      <c r="R842" s="17">
        <v>0.39750000000000002</v>
      </c>
      <c r="S842" s="18" t="str">
        <f>IF($A842="site","",MIN(VLOOKUP($P842,margin_ranges!$A$5:$D$10,4,FALSE)/100,$Q842))</f>
        <v/>
      </c>
      <c r="T842" s="22" t="str">
        <f>IF(A842="placement",$J842*MIN($Q842,$S842),"")</f>
        <v/>
      </c>
      <c r="U842" s="22">
        <f>IF($A842="placement",T842,SUMIF($C$10:$C$6209,$C842,$T$10:$T$6209))</f>
        <v>15872.120676381701</v>
      </c>
      <c r="V842" s="37">
        <f t="shared" ref="V842:V905" si="41">($J842-$U842)/($J842*(1-$R842))-1</f>
        <v>0.17467022498747098</v>
      </c>
      <c r="W842" s="38"/>
      <c r="X842" s="18" t="str">
        <f>IFERROR(MIN(VLOOKUP($W842,margin_ranges!$A$5:$D$10,4,FALSE),$Q842*100)/100,"")</f>
        <v/>
      </c>
      <c r="Y842" s="6" t="str">
        <f t="shared" si="39"/>
        <v/>
      </c>
      <c r="Z842" s="6">
        <f>IF($A842="placement",Y842,SUMIF($C$10:$C$6209,$C842,$Y$10:$Y$6209))</f>
        <v>15872.120676381701</v>
      </c>
      <c r="AA842" s="17">
        <f t="shared" si="40"/>
        <v>0.17467022498747098</v>
      </c>
    </row>
    <row r="843" spans="1:27" hidden="1" x14ac:dyDescent="0.3">
      <c r="A843" s="8" t="s">
        <v>17</v>
      </c>
      <c r="B843" s="8" t="s">
        <v>9765</v>
      </c>
      <c r="C843" s="8" t="s">
        <v>9766</v>
      </c>
      <c r="D843" s="8" t="s">
        <v>9861</v>
      </c>
      <c r="E843" s="8" t="s">
        <v>9862</v>
      </c>
      <c r="F843" s="29">
        <v>0.2</v>
      </c>
      <c r="G843" s="29">
        <v>1</v>
      </c>
      <c r="H843" s="30">
        <v>336.69619999999998</v>
      </c>
      <c r="I843" s="30">
        <v>3.8771</v>
      </c>
      <c r="J843" s="14">
        <v>34</v>
      </c>
      <c r="K843" s="14">
        <v>7</v>
      </c>
      <c r="L843" s="12">
        <v>1.15E-2</v>
      </c>
      <c r="M843" s="7">
        <v>0.29346720999999998</v>
      </c>
      <c r="N843" s="31">
        <v>0.17</v>
      </c>
      <c r="O843" s="14">
        <f>IFERROR(VLOOKUP($C843,'site totals'!$J$2:$K$607,2,FALSE),1)</f>
        <v>24887.980100000001</v>
      </c>
      <c r="P843" s="32" t="s">
        <v>91</v>
      </c>
      <c r="Q843" s="12">
        <v>0.42071892220000001</v>
      </c>
      <c r="R843" s="29">
        <v>0.2</v>
      </c>
      <c r="S843" s="2">
        <f>IF($A843="site","",MIN(VLOOKUP($P843,margin_ranges!$A$5:$D$10,4,FALSE)/100,$Q843))</f>
        <v>0.29749999999999999</v>
      </c>
      <c r="T843" s="6">
        <f>IF(A843="placement",$J843*MIN($Q843,$S843),"")</f>
        <v>10.115</v>
      </c>
      <c r="U843" s="6">
        <f>IF($A843="placement",T843,SUMIF($C$10:$C$6209,$C843,$T$10:$T$6209))</f>
        <v>10.115</v>
      </c>
      <c r="V843" s="34">
        <f t="shared" si="41"/>
        <v>-0.12187500000000018</v>
      </c>
      <c r="W843" s="24"/>
      <c r="X843" s="2" t="str">
        <f>IFERROR(MIN(VLOOKUP($W843,margin_ranges!$A$5:$D$10,4,FALSE),$Q843*100)/100,"")</f>
        <v/>
      </c>
      <c r="Y843" s="6">
        <f t="shared" si="39"/>
        <v>10.115</v>
      </c>
      <c r="Z843" s="6">
        <f>IF($A843="placement",Y843,SUMIF($C$10:$C$6209,$C843,$Y$10:$Y$6209))</f>
        <v>10.115</v>
      </c>
      <c r="AA843" s="29">
        <f t="shared" si="40"/>
        <v>-0.12187500000000018</v>
      </c>
    </row>
    <row r="844" spans="1:27" hidden="1" x14ac:dyDescent="0.3">
      <c r="A844" s="8" t="s">
        <v>17</v>
      </c>
      <c r="B844" s="8" t="s">
        <v>9765</v>
      </c>
      <c r="C844" s="8" t="s">
        <v>9766</v>
      </c>
      <c r="D844" s="8" t="s">
        <v>9767</v>
      </c>
      <c r="E844" s="8" t="s">
        <v>9768</v>
      </c>
      <c r="F844" s="29">
        <v>0.19999999999999901</v>
      </c>
      <c r="G844" s="29">
        <v>1</v>
      </c>
      <c r="H844" s="30">
        <v>226.8903</v>
      </c>
      <c r="I844" s="30">
        <v>1.7001999999999999</v>
      </c>
      <c r="J844" s="14">
        <v>46</v>
      </c>
      <c r="K844" s="14">
        <v>9</v>
      </c>
      <c r="L844" s="12">
        <v>7.4999999999999997E-3</v>
      </c>
      <c r="M844" s="7">
        <v>0.89244212999999994</v>
      </c>
      <c r="N844" s="31">
        <v>0.3</v>
      </c>
      <c r="O844" s="14">
        <f>IFERROR(VLOOKUP($C844,'site totals'!$J$2:$K$607,2,FALSE),1)</f>
        <v>24887.980100000001</v>
      </c>
      <c r="P844" s="32" t="s">
        <v>91</v>
      </c>
      <c r="Q844" s="12">
        <v>0.66384374940000002</v>
      </c>
      <c r="R844" s="29">
        <v>0.2</v>
      </c>
      <c r="S844" s="2">
        <f>IF($A844="site","",MIN(VLOOKUP($P844,margin_ranges!$A$5:$D$10,4,FALSE)/100,$Q844))</f>
        <v>0.29749999999999999</v>
      </c>
      <c r="T844" s="6">
        <f>IF(A844="placement",$J844*MIN($Q844,$S844),"")</f>
        <v>13.684999999999999</v>
      </c>
      <c r="U844" s="6">
        <f>IF($A844="placement",T844,SUMIF($C$10:$C$6209,$C844,$T$10:$T$6209))</f>
        <v>13.684999999999999</v>
      </c>
      <c r="V844" s="34">
        <f t="shared" si="41"/>
        <v>-0.12187500000000018</v>
      </c>
      <c r="W844" s="24"/>
      <c r="X844" s="2" t="str">
        <f>IFERROR(MIN(VLOOKUP($W844,margin_ranges!$A$5:$D$10,4,FALSE),$Q844*100)/100,"")</f>
        <v/>
      </c>
      <c r="Y844" s="6">
        <f t="shared" si="39"/>
        <v>13.684999999999999</v>
      </c>
      <c r="Z844" s="6">
        <f>IF($A844="placement",Y844,SUMIF($C$10:$C$6209,$C844,$Y$10:$Y$6209))</f>
        <v>13.684999999999999</v>
      </c>
      <c r="AA844" s="29">
        <f t="shared" si="40"/>
        <v>-0.12187500000000018</v>
      </c>
    </row>
    <row r="845" spans="1:27" hidden="1" x14ac:dyDescent="0.3">
      <c r="A845" s="8" t="s">
        <v>17</v>
      </c>
      <c r="B845" s="8" t="s">
        <v>9765</v>
      </c>
      <c r="C845" s="8" t="s">
        <v>9766</v>
      </c>
      <c r="D845" s="8" t="s">
        <v>9841</v>
      </c>
      <c r="E845" s="8" t="s">
        <v>9842</v>
      </c>
      <c r="F845" s="29">
        <v>0.23999999999999899</v>
      </c>
      <c r="G845" s="29">
        <v>1</v>
      </c>
      <c r="H845" s="30">
        <v>1001.8036</v>
      </c>
      <c r="I845" s="30">
        <v>584.83749999999998</v>
      </c>
      <c r="J845" s="14">
        <v>4585</v>
      </c>
      <c r="K845" s="14">
        <v>1134</v>
      </c>
      <c r="L845" s="12">
        <v>0.58379999999999999</v>
      </c>
      <c r="M845" s="7">
        <v>0.26130641999999998</v>
      </c>
      <c r="N845" s="31">
        <v>0.15</v>
      </c>
      <c r="O845" s="14">
        <f>IFERROR(VLOOKUP($C845,'site totals'!$J$2:$K$607,2,FALSE),1)</f>
        <v>24887.980100000001</v>
      </c>
      <c r="P845" s="32" t="s">
        <v>91</v>
      </c>
      <c r="Q845" s="12">
        <v>0.42596128890000001</v>
      </c>
      <c r="R845" s="29">
        <v>0.24</v>
      </c>
      <c r="S845" s="2">
        <f>IF($A845="site","",MIN(VLOOKUP($P845,margin_ranges!$A$5:$D$10,4,FALSE)/100,$Q845))</f>
        <v>0.29749999999999999</v>
      </c>
      <c r="T845" s="6">
        <f>IF(A845="placement",$J845*MIN($Q845,$S845),"")</f>
        <v>1364.0374999999999</v>
      </c>
      <c r="U845" s="6">
        <f>IF($A845="placement",T845,SUMIF($C$10:$C$6209,$C845,$T$10:$T$6209))</f>
        <v>1364.0374999999999</v>
      </c>
      <c r="V845" s="34">
        <f t="shared" si="41"/>
        <v>-7.5657894736842035E-2</v>
      </c>
      <c r="W845" s="24"/>
      <c r="X845" s="2" t="str">
        <f>IFERROR(MIN(VLOOKUP($W845,margin_ranges!$A$5:$D$10,4,FALSE),$Q845*100)/100,"")</f>
        <v/>
      </c>
      <c r="Y845" s="6">
        <f t="shared" si="39"/>
        <v>1364.0374999999999</v>
      </c>
      <c r="Z845" s="6">
        <f>IF($A845="placement",Y845,SUMIF($C$10:$C$6209,$C845,$Y$10:$Y$6209))</f>
        <v>1364.0374999999999</v>
      </c>
      <c r="AA845" s="29">
        <f t="shared" si="40"/>
        <v>-7.5657894736842035E-2</v>
      </c>
    </row>
    <row r="846" spans="1:27" hidden="1" x14ac:dyDescent="0.3">
      <c r="A846" s="8" t="s">
        <v>17</v>
      </c>
      <c r="B846" s="8" t="s">
        <v>9765</v>
      </c>
      <c r="C846" s="8" t="s">
        <v>9766</v>
      </c>
      <c r="D846" s="8" t="s">
        <v>9881</v>
      </c>
      <c r="E846" s="8" t="s">
        <v>9882</v>
      </c>
      <c r="F846" s="29">
        <v>0.28999999999999998</v>
      </c>
      <c r="G846" s="29">
        <v>0</v>
      </c>
      <c r="H846" s="30">
        <v>20.6126</v>
      </c>
      <c r="I846" s="30">
        <v>11.635999999999999</v>
      </c>
      <c r="J846" s="14">
        <v>186</v>
      </c>
      <c r="K846" s="14">
        <v>48</v>
      </c>
      <c r="L846" s="12">
        <v>0.5645</v>
      </c>
      <c r="M846" s="7">
        <v>0.53218460000000001</v>
      </c>
      <c r="N846" s="31">
        <v>0.2</v>
      </c>
      <c r="O846" s="14">
        <f>IFERROR(VLOOKUP($C846,'site totals'!$J$2:$K$607,2,FALSE),1)</f>
        <v>24887.980100000001</v>
      </c>
      <c r="P846" s="32" t="s">
        <v>22</v>
      </c>
      <c r="Q846" s="12">
        <v>0.62419055310000005</v>
      </c>
      <c r="R846" s="29">
        <v>0.28999999999999998</v>
      </c>
      <c r="S846" s="2">
        <f>IF($A846="site","",MIN(VLOOKUP($P846,margin_ranges!$A$5:$D$10,4,FALSE)/100,$Q846))</f>
        <v>0.29749999999999999</v>
      </c>
      <c r="T846" s="6">
        <f>IF(A846="placement",$J846*MIN($Q846,$S846),"")</f>
        <v>55.335000000000001</v>
      </c>
      <c r="U846" s="6">
        <f>IF($A846="placement",T846,SUMIF($C$10:$C$6209,$C846,$T$10:$T$6209))</f>
        <v>55.335000000000001</v>
      </c>
      <c r="V846" s="34">
        <f t="shared" si="41"/>
        <v>-1.0563380281690238E-2</v>
      </c>
      <c r="W846" s="24"/>
      <c r="X846" s="2" t="str">
        <f>IFERROR(MIN(VLOOKUP($W846,margin_ranges!$A$5:$D$10,4,FALSE),$Q846*100)/100,"")</f>
        <v/>
      </c>
      <c r="Y846" s="6">
        <f t="shared" si="39"/>
        <v>55.335000000000001</v>
      </c>
      <c r="Z846" s="6">
        <f>IF($A846="placement",Y846,SUMIF($C$10:$C$6209,$C846,$Y$10:$Y$6209))</f>
        <v>55.335000000000001</v>
      </c>
      <c r="AA846" s="29">
        <f t="shared" si="40"/>
        <v>-1.0563380281690238E-2</v>
      </c>
    </row>
    <row r="847" spans="1:27" hidden="1" x14ac:dyDescent="0.3">
      <c r="A847" s="8" t="s">
        <v>17</v>
      </c>
      <c r="B847" s="8" t="s">
        <v>9765</v>
      </c>
      <c r="C847" s="8" t="s">
        <v>9766</v>
      </c>
      <c r="D847" s="33" t="s">
        <v>9833</v>
      </c>
      <c r="E847" s="8" t="s">
        <v>9834</v>
      </c>
      <c r="F847" s="29">
        <v>0.28999999999999998</v>
      </c>
      <c r="G847" s="29">
        <v>1</v>
      </c>
      <c r="H847" s="30">
        <v>61.323099999999997</v>
      </c>
      <c r="I847" s="30">
        <v>0.70189999999999997</v>
      </c>
      <c r="J847" s="14">
        <v>18</v>
      </c>
      <c r="K847" s="14">
        <v>5</v>
      </c>
      <c r="L847" s="12">
        <v>1.14E-2</v>
      </c>
      <c r="M847" s="7">
        <v>0.85672705000000005</v>
      </c>
      <c r="N847" s="31">
        <v>0.25</v>
      </c>
      <c r="O847" s="14">
        <f>IFERROR(VLOOKUP($C847,'site totals'!$J$2:$K$607,2,FALSE),1)</f>
        <v>24887.980100000001</v>
      </c>
      <c r="P847" s="32" t="s">
        <v>22</v>
      </c>
      <c r="Q847" s="12">
        <v>0.70819177499999997</v>
      </c>
      <c r="R847" s="29">
        <v>0.28999999999999998</v>
      </c>
      <c r="S847" s="2">
        <f>IF($A847="site","",MIN(VLOOKUP($P847,margin_ranges!$A$5:$D$10,4,FALSE)/100,$Q847))</f>
        <v>0.29749999999999999</v>
      </c>
      <c r="T847" s="6">
        <f>IF(A847="placement",$J847*MIN($Q847,$S847),"")</f>
        <v>5.3549999999999995</v>
      </c>
      <c r="U847" s="6">
        <f>IF($A847="placement",T847,SUMIF($C$10:$C$6209,$C847,$T$10:$T$6209))</f>
        <v>5.3549999999999995</v>
      </c>
      <c r="V847" s="34">
        <f t="shared" si="41"/>
        <v>-1.0563380281690127E-2</v>
      </c>
      <c r="W847" s="24"/>
      <c r="X847" s="2" t="str">
        <f>IFERROR(MIN(VLOOKUP($W847,margin_ranges!$A$5:$D$10,4,FALSE),$Q847*100)/100,"")</f>
        <v/>
      </c>
      <c r="Y847" s="6">
        <f t="shared" si="39"/>
        <v>5.3549999999999995</v>
      </c>
      <c r="Z847" s="6">
        <f>IF($A847="placement",Y847,SUMIF($C$10:$C$6209,$C847,$Y$10:$Y$6209))</f>
        <v>5.3549999999999995</v>
      </c>
      <c r="AA847" s="29">
        <f t="shared" si="40"/>
        <v>-1.0563380281690127E-2</v>
      </c>
    </row>
    <row r="848" spans="1:27" hidden="1" x14ac:dyDescent="0.3">
      <c r="A848" s="8" t="s">
        <v>17</v>
      </c>
      <c r="B848" s="8" t="s">
        <v>9765</v>
      </c>
      <c r="C848" s="8" t="s">
        <v>9766</v>
      </c>
      <c r="D848" s="8" t="s">
        <v>9791</v>
      </c>
      <c r="E848" s="8" t="s">
        <v>9792</v>
      </c>
      <c r="F848" s="29">
        <v>0.28999999999999998</v>
      </c>
      <c r="G848" s="29">
        <v>1</v>
      </c>
      <c r="H848" s="30">
        <v>52.702399999999997</v>
      </c>
      <c r="I848" s="30">
        <v>2.1263000000000001</v>
      </c>
      <c r="J848" s="14">
        <v>23</v>
      </c>
      <c r="K848" s="14">
        <v>6</v>
      </c>
      <c r="L848" s="12">
        <v>4.0300000000000002E-2</v>
      </c>
      <c r="M848" s="7">
        <v>0.36327263999999998</v>
      </c>
      <c r="N848" s="31">
        <v>0.1</v>
      </c>
      <c r="O848" s="14">
        <f>IFERROR(VLOOKUP($C848,'site totals'!$J$2:$K$607,2,FALSE),1)</f>
        <v>24887.980100000001</v>
      </c>
      <c r="P848" s="32" t="s">
        <v>22</v>
      </c>
      <c r="Q848" s="12">
        <v>0.72472465990000001</v>
      </c>
      <c r="R848" s="29">
        <v>0.28999999999999998</v>
      </c>
      <c r="S848" s="2">
        <f>IF($A848="site","",MIN(VLOOKUP($P848,margin_ranges!$A$5:$D$10,4,FALSE)/100,$Q848))</f>
        <v>0.29749999999999999</v>
      </c>
      <c r="T848" s="6">
        <f>IF(A848="placement",$J848*MIN($Q848,$S848),"")</f>
        <v>6.8424999999999994</v>
      </c>
      <c r="U848" s="6">
        <f>IF($A848="placement",T848,SUMIF($C$10:$C$6209,$C848,$T$10:$T$6209))</f>
        <v>6.8424999999999994</v>
      </c>
      <c r="V848" s="34">
        <f t="shared" si="41"/>
        <v>-1.0563380281690127E-2</v>
      </c>
      <c r="W848" s="24"/>
      <c r="X848" s="2" t="str">
        <f>IFERROR(MIN(VLOOKUP($W848,margin_ranges!$A$5:$D$10,4,FALSE),$Q848*100)/100,"")</f>
        <v/>
      </c>
      <c r="Y848" s="6">
        <f t="shared" si="39"/>
        <v>6.8424999999999994</v>
      </c>
      <c r="Z848" s="6">
        <f>IF($A848="placement",Y848,SUMIF($C$10:$C$6209,$C848,$Y$10:$Y$6209))</f>
        <v>6.8424999999999994</v>
      </c>
      <c r="AA848" s="29">
        <f t="shared" si="40"/>
        <v>-1.0563380281690127E-2</v>
      </c>
    </row>
    <row r="849" spans="1:27" hidden="1" x14ac:dyDescent="0.3">
      <c r="A849" s="8" t="s">
        <v>17</v>
      </c>
      <c r="B849" s="8" t="s">
        <v>9765</v>
      </c>
      <c r="C849" s="8" t="s">
        <v>9766</v>
      </c>
      <c r="D849" s="8" t="s">
        <v>9863</v>
      </c>
      <c r="E849" s="8" t="s">
        <v>9864</v>
      </c>
      <c r="F849" s="29">
        <v>0.28999999999999998</v>
      </c>
      <c r="G849" s="29">
        <v>1</v>
      </c>
      <c r="H849" s="30">
        <v>106.8874</v>
      </c>
      <c r="I849" s="30">
        <v>2.2231999999999998</v>
      </c>
      <c r="J849" s="14">
        <v>26</v>
      </c>
      <c r="K849" s="14">
        <v>7</v>
      </c>
      <c r="L849" s="12">
        <v>2.0799999999999999E-2</v>
      </c>
      <c r="M849" s="7">
        <v>0.38847871</v>
      </c>
      <c r="N849" s="31">
        <v>0.17</v>
      </c>
      <c r="O849" s="14">
        <f>IFERROR(VLOOKUP($C849,'site totals'!$J$2:$K$607,2,FALSE),1)</f>
        <v>24887.980100000001</v>
      </c>
      <c r="P849" s="32" t="s">
        <v>22</v>
      </c>
      <c r="Q849" s="12">
        <v>0.56239558690000002</v>
      </c>
      <c r="R849" s="29">
        <v>0.28999999999999998</v>
      </c>
      <c r="S849" s="2">
        <f>IF($A849="site","",MIN(VLOOKUP($P849,margin_ranges!$A$5:$D$10,4,FALSE)/100,$Q849))</f>
        <v>0.29749999999999999</v>
      </c>
      <c r="T849" s="6">
        <f>IF(A849="placement",$J849*MIN($Q849,$S849),"")</f>
        <v>7.7349999999999994</v>
      </c>
      <c r="U849" s="6">
        <f>IF($A849="placement",T849,SUMIF($C$10:$C$6209,$C849,$T$10:$T$6209))</f>
        <v>7.7349999999999994</v>
      </c>
      <c r="V849" s="34">
        <f t="shared" si="41"/>
        <v>-1.0563380281690127E-2</v>
      </c>
      <c r="W849" s="24"/>
      <c r="X849" s="2" t="str">
        <f>IFERROR(MIN(VLOOKUP($W849,margin_ranges!$A$5:$D$10,4,FALSE),$Q849*100)/100,"")</f>
        <v/>
      </c>
      <c r="Y849" s="6">
        <f t="shared" si="39"/>
        <v>7.7349999999999994</v>
      </c>
      <c r="Z849" s="6">
        <f>IF($A849="placement",Y849,SUMIF($C$10:$C$6209,$C849,$Y$10:$Y$6209))</f>
        <v>7.7349999999999994</v>
      </c>
      <c r="AA849" s="29">
        <f t="shared" si="40"/>
        <v>-1.0563380281690127E-2</v>
      </c>
    </row>
    <row r="850" spans="1:27" hidden="1" x14ac:dyDescent="0.3">
      <c r="A850" s="8" t="s">
        <v>17</v>
      </c>
      <c r="B850" s="8" t="s">
        <v>9765</v>
      </c>
      <c r="C850" s="8" t="s">
        <v>9766</v>
      </c>
      <c r="D850" s="8" t="s">
        <v>9837</v>
      </c>
      <c r="E850" s="8" t="s">
        <v>9838</v>
      </c>
      <c r="F850" s="29">
        <v>0.28999999999999998</v>
      </c>
      <c r="G850" s="29">
        <v>0</v>
      </c>
      <c r="H850" s="30">
        <v>39.133600000000001</v>
      </c>
      <c r="I850" s="30">
        <v>1.4656</v>
      </c>
      <c r="J850" s="14">
        <v>32</v>
      </c>
      <c r="K850" s="14">
        <v>8</v>
      </c>
      <c r="L850" s="12">
        <v>3.7499999999999999E-2</v>
      </c>
      <c r="M850" s="7">
        <v>0.73106541000000003</v>
      </c>
      <c r="N850" s="31">
        <v>0.2</v>
      </c>
      <c r="O850" s="14">
        <f>IFERROR(VLOOKUP($C850,'site totals'!$J$2:$K$607,2,FALSE),1)</f>
        <v>24887.980100000001</v>
      </c>
      <c r="P850" s="32" t="s">
        <v>22</v>
      </c>
      <c r="Q850" s="12">
        <v>0.7264266667</v>
      </c>
      <c r="R850" s="29">
        <v>0.28999999999999998</v>
      </c>
      <c r="S850" s="2">
        <f>IF($A850="site","",MIN(VLOOKUP($P850,margin_ranges!$A$5:$D$10,4,FALSE)/100,$Q850))</f>
        <v>0.29749999999999999</v>
      </c>
      <c r="T850" s="6">
        <f>IF(A850="placement",$J850*MIN($Q850,$S850),"")</f>
        <v>9.52</v>
      </c>
      <c r="U850" s="6">
        <f>IF($A850="placement",T850,SUMIF($C$10:$C$6209,$C850,$T$10:$T$6209))</f>
        <v>9.52</v>
      </c>
      <c r="V850" s="34">
        <f t="shared" si="41"/>
        <v>-1.0563380281690127E-2</v>
      </c>
      <c r="W850" s="24"/>
      <c r="X850" s="2" t="str">
        <f>IFERROR(MIN(VLOOKUP($W850,margin_ranges!$A$5:$D$10,4,FALSE),$Q850*100)/100,"")</f>
        <v/>
      </c>
      <c r="Y850" s="6">
        <f t="shared" si="39"/>
        <v>9.52</v>
      </c>
      <c r="Z850" s="6">
        <f>IF($A850="placement",Y850,SUMIF($C$10:$C$6209,$C850,$Y$10:$Y$6209))</f>
        <v>9.52</v>
      </c>
      <c r="AA850" s="29">
        <f t="shared" si="40"/>
        <v>-1.0563380281690127E-2</v>
      </c>
    </row>
    <row r="851" spans="1:27" hidden="1" x14ac:dyDescent="0.3">
      <c r="A851" s="8" t="s">
        <v>17</v>
      </c>
      <c r="B851" s="8" t="s">
        <v>9765</v>
      </c>
      <c r="C851" s="8" t="s">
        <v>9766</v>
      </c>
      <c r="D851" s="8" t="s">
        <v>9811</v>
      </c>
      <c r="E851" s="8" t="s">
        <v>9812</v>
      </c>
      <c r="F851" s="29">
        <v>0.28999999999999998</v>
      </c>
      <c r="G851" s="29">
        <v>0</v>
      </c>
      <c r="H851" s="30">
        <v>31.935099999999998</v>
      </c>
      <c r="I851" s="30">
        <v>3.9432999999999998</v>
      </c>
      <c r="J851" s="14">
        <v>45</v>
      </c>
      <c r="K851" s="14">
        <v>12</v>
      </c>
      <c r="L851" s="12">
        <v>0.1235</v>
      </c>
      <c r="M851" s="7">
        <v>0.38102017999999999</v>
      </c>
      <c r="N851" s="31">
        <v>0.2</v>
      </c>
      <c r="O851" s="14">
        <f>IFERROR(VLOOKUP($C851,'site totals'!$J$2:$K$607,2,FALSE),1)</f>
        <v>24887.980100000001</v>
      </c>
      <c r="P851" s="32" t="s">
        <v>22</v>
      </c>
      <c r="Q851" s="12">
        <v>0.4750934175</v>
      </c>
      <c r="R851" s="29">
        <v>0.28999999999999998</v>
      </c>
      <c r="S851" s="2">
        <f>IF($A851="site","",MIN(VLOOKUP($P851,margin_ranges!$A$5:$D$10,4,FALSE)/100,$Q851))</f>
        <v>0.29749999999999999</v>
      </c>
      <c r="T851" s="6">
        <f>IF(A851="placement",$J851*MIN($Q851,$S851),"")</f>
        <v>13.387499999999999</v>
      </c>
      <c r="U851" s="6">
        <f>IF($A851="placement",T851,SUMIF($C$10:$C$6209,$C851,$T$10:$T$6209))</f>
        <v>13.387499999999999</v>
      </c>
      <c r="V851" s="34">
        <f t="shared" si="41"/>
        <v>-1.0563380281690127E-2</v>
      </c>
      <c r="W851" s="24"/>
      <c r="X851" s="2" t="str">
        <f>IFERROR(MIN(VLOOKUP($W851,margin_ranges!$A$5:$D$10,4,FALSE),$Q851*100)/100,"")</f>
        <v/>
      </c>
      <c r="Y851" s="6">
        <f t="shared" si="39"/>
        <v>13.387499999999999</v>
      </c>
      <c r="Z851" s="6">
        <f>IF($A851="placement",Y851,SUMIF($C$10:$C$6209,$C851,$Y$10:$Y$6209))</f>
        <v>13.387499999999999</v>
      </c>
      <c r="AA851" s="29">
        <f t="shared" si="40"/>
        <v>-1.0563380281690127E-2</v>
      </c>
    </row>
    <row r="852" spans="1:27" hidden="1" x14ac:dyDescent="0.3">
      <c r="A852" s="8" t="s">
        <v>17</v>
      </c>
      <c r="B852" s="8" t="s">
        <v>9765</v>
      </c>
      <c r="C852" s="8" t="s">
        <v>9766</v>
      </c>
      <c r="D852" s="8" t="s">
        <v>9797</v>
      </c>
      <c r="E852" s="8" t="s">
        <v>9798</v>
      </c>
      <c r="F852" s="29">
        <v>0.28999999999999998</v>
      </c>
      <c r="G852" s="29">
        <v>0</v>
      </c>
      <c r="H852" s="30">
        <v>24.050899999999999</v>
      </c>
      <c r="I852" s="30">
        <v>3.1455000000000002</v>
      </c>
      <c r="J852" s="14">
        <v>47</v>
      </c>
      <c r="K852" s="14">
        <v>12</v>
      </c>
      <c r="L852" s="12">
        <v>0.1308</v>
      </c>
      <c r="M852" s="7">
        <v>0.50028839000000003</v>
      </c>
      <c r="N852" s="31">
        <v>0.3</v>
      </c>
      <c r="O852" s="14">
        <f>IFERROR(VLOOKUP($C852,'site totals'!$J$2:$K$607,2,FALSE),1)</f>
        <v>24887.980100000001</v>
      </c>
      <c r="P852" s="32" t="s">
        <v>22</v>
      </c>
      <c r="Q852" s="12">
        <v>0.40034587310000003</v>
      </c>
      <c r="R852" s="29">
        <v>0.28999999999999998</v>
      </c>
      <c r="S852" s="2">
        <f>IF($A852="site","",MIN(VLOOKUP($P852,margin_ranges!$A$5:$D$10,4,FALSE)/100,$Q852))</f>
        <v>0.29749999999999999</v>
      </c>
      <c r="T852" s="6">
        <f>IF(A852="placement",$J852*MIN($Q852,$S852),"")</f>
        <v>13.9825</v>
      </c>
      <c r="U852" s="6">
        <f>IF($A852="placement",T852,SUMIF($C$10:$C$6209,$C852,$T$10:$T$6209))</f>
        <v>13.9825</v>
      </c>
      <c r="V852" s="34">
        <f t="shared" si="41"/>
        <v>-1.0563380281690127E-2</v>
      </c>
      <c r="W852" s="24"/>
      <c r="X852" s="2" t="str">
        <f>IFERROR(MIN(VLOOKUP($W852,margin_ranges!$A$5:$D$10,4,FALSE),$Q852*100)/100,"")</f>
        <v/>
      </c>
      <c r="Y852" s="6">
        <f t="shared" si="39"/>
        <v>13.9825</v>
      </c>
      <c r="Z852" s="6">
        <f>IF($A852="placement",Y852,SUMIF($C$10:$C$6209,$C852,$Y$10:$Y$6209))</f>
        <v>13.9825</v>
      </c>
      <c r="AA852" s="29">
        <f t="shared" si="40"/>
        <v>-1.0563380281690127E-2</v>
      </c>
    </row>
    <row r="853" spans="1:27" hidden="1" x14ac:dyDescent="0.3">
      <c r="A853" s="8" t="s">
        <v>17</v>
      </c>
      <c r="B853" s="8" t="s">
        <v>9765</v>
      </c>
      <c r="C853" s="8" t="s">
        <v>9766</v>
      </c>
      <c r="D853" s="8" t="s">
        <v>9801</v>
      </c>
      <c r="E853" s="8" t="s">
        <v>9802</v>
      </c>
      <c r="F853" s="29">
        <v>0.28999999999999998</v>
      </c>
      <c r="G853" s="29">
        <v>1</v>
      </c>
      <c r="H853" s="30">
        <v>42.036900000000003</v>
      </c>
      <c r="I853" s="30">
        <v>5.1035000000000004</v>
      </c>
      <c r="J853" s="14">
        <v>49</v>
      </c>
      <c r="K853" s="14">
        <v>13</v>
      </c>
      <c r="L853" s="12">
        <v>0.12139999999999999</v>
      </c>
      <c r="M853" s="7">
        <v>0.32299541999999998</v>
      </c>
      <c r="N853" s="31">
        <v>0.2</v>
      </c>
      <c r="O853" s="14">
        <f>IFERROR(VLOOKUP($C853,'site totals'!$J$2:$K$607,2,FALSE),1)</f>
        <v>24887.980100000001</v>
      </c>
      <c r="P853" s="32" t="s">
        <v>22</v>
      </c>
      <c r="Q853" s="12">
        <v>0.38079617989999998</v>
      </c>
      <c r="R853" s="29">
        <v>0.28999999999999998</v>
      </c>
      <c r="S853" s="2">
        <f>IF($A853="site","",MIN(VLOOKUP($P853,margin_ranges!$A$5:$D$10,4,FALSE)/100,$Q853))</f>
        <v>0.29749999999999999</v>
      </c>
      <c r="T853" s="6">
        <f>IF(A853="placement",$J853*MIN($Q853,$S853),"")</f>
        <v>14.577499999999999</v>
      </c>
      <c r="U853" s="6">
        <f>IF($A853="placement",T853,SUMIF($C$10:$C$6209,$C853,$T$10:$T$6209))</f>
        <v>14.577499999999999</v>
      </c>
      <c r="V853" s="34">
        <f t="shared" si="41"/>
        <v>-1.0563380281690127E-2</v>
      </c>
      <c r="W853" s="24"/>
      <c r="X853" s="2" t="str">
        <f>IFERROR(MIN(VLOOKUP($W853,margin_ranges!$A$5:$D$10,4,FALSE),$Q853*100)/100,"")</f>
        <v/>
      </c>
      <c r="Y853" s="6">
        <f t="shared" si="39"/>
        <v>14.577499999999999</v>
      </c>
      <c r="Z853" s="6">
        <f>IF($A853="placement",Y853,SUMIF($C$10:$C$6209,$C853,$Y$10:$Y$6209))</f>
        <v>14.577499999999999</v>
      </c>
      <c r="AA853" s="29">
        <f t="shared" si="40"/>
        <v>-1.0563380281690127E-2</v>
      </c>
    </row>
    <row r="854" spans="1:27" hidden="1" x14ac:dyDescent="0.3">
      <c r="A854" s="8" t="s">
        <v>17</v>
      </c>
      <c r="B854" s="8" t="s">
        <v>9765</v>
      </c>
      <c r="C854" s="8" t="s">
        <v>9766</v>
      </c>
      <c r="D854" s="8" t="s">
        <v>9869</v>
      </c>
      <c r="E854" s="8" t="s">
        <v>9870</v>
      </c>
      <c r="F854" s="29">
        <v>0.28999999999999998</v>
      </c>
      <c r="G854" s="29">
        <v>0</v>
      </c>
      <c r="H854" s="30">
        <v>4.2165999999999997</v>
      </c>
      <c r="I854" s="30">
        <v>2.1049000000000002</v>
      </c>
      <c r="J854" s="14">
        <v>49</v>
      </c>
      <c r="K854" s="14">
        <v>13</v>
      </c>
      <c r="L854" s="12">
        <v>0.49919999999999998</v>
      </c>
      <c r="M854" s="7">
        <v>0.76989277</v>
      </c>
      <c r="N854" s="31">
        <v>0.2</v>
      </c>
      <c r="O854" s="14">
        <f>IFERROR(VLOOKUP($C854,'site totals'!$J$2:$K$607,2,FALSE),1)</f>
        <v>24887.980100000001</v>
      </c>
      <c r="P854" s="32" t="s">
        <v>22</v>
      </c>
      <c r="Q854" s="12">
        <v>0.74022356219999996</v>
      </c>
      <c r="R854" s="29">
        <v>0.28999999999999998</v>
      </c>
      <c r="S854" s="2">
        <f>IF($A854="site","",MIN(VLOOKUP($P854,margin_ranges!$A$5:$D$10,4,FALSE)/100,$Q854))</f>
        <v>0.29749999999999999</v>
      </c>
      <c r="T854" s="6">
        <f>IF(A854="placement",$J854*MIN($Q854,$S854),"")</f>
        <v>14.577499999999999</v>
      </c>
      <c r="U854" s="6">
        <f>IF($A854="placement",T854,SUMIF($C$10:$C$6209,$C854,$T$10:$T$6209))</f>
        <v>14.577499999999999</v>
      </c>
      <c r="V854" s="34">
        <f t="shared" si="41"/>
        <v>-1.0563380281690127E-2</v>
      </c>
      <c r="W854" s="24"/>
      <c r="X854" s="2" t="str">
        <f>IFERROR(MIN(VLOOKUP($W854,margin_ranges!$A$5:$D$10,4,FALSE),$Q854*100)/100,"")</f>
        <v/>
      </c>
      <c r="Y854" s="6">
        <f t="shared" si="39"/>
        <v>14.577499999999999</v>
      </c>
      <c r="Z854" s="6">
        <f>IF($A854="placement",Y854,SUMIF($C$10:$C$6209,$C854,$Y$10:$Y$6209))</f>
        <v>14.577499999999999</v>
      </c>
      <c r="AA854" s="29">
        <f t="shared" si="40"/>
        <v>-1.0563380281690127E-2</v>
      </c>
    </row>
    <row r="855" spans="1:27" hidden="1" x14ac:dyDescent="0.3">
      <c r="A855" s="8" t="s">
        <v>17</v>
      </c>
      <c r="B855" s="8" t="s">
        <v>9765</v>
      </c>
      <c r="C855" s="8" t="s">
        <v>9766</v>
      </c>
      <c r="D855" s="8" t="s">
        <v>9789</v>
      </c>
      <c r="E855" s="8" t="s">
        <v>9790</v>
      </c>
      <c r="F855" s="29">
        <v>0.28999999999999998</v>
      </c>
      <c r="G855" s="29">
        <v>1</v>
      </c>
      <c r="H855" s="30">
        <v>263.10039999999998</v>
      </c>
      <c r="I855" s="30">
        <v>12.414300000000001</v>
      </c>
      <c r="J855" s="14">
        <v>87</v>
      </c>
      <c r="K855" s="14">
        <v>22</v>
      </c>
      <c r="L855" s="12">
        <v>4.7199999999999999E-2</v>
      </c>
      <c r="M855" s="7">
        <v>0.23239988</v>
      </c>
      <c r="N855" s="31">
        <v>0.15</v>
      </c>
      <c r="O855" s="14">
        <f>IFERROR(VLOOKUP($C855,'site totals'!$J$2:$K$607,2,FALSE),1)</f>
        <v>24887.980100000001</v>
      </c>
      <c r="P855" s="32" t="s">
        <v>22</v>
      </c>
      <c r="Q855" s="12">
        <v>0.35456078200000002</v>
      </c>
      <c r="R855" s="29">
        <v>0.28999999999999998</v>
      </c>
      <c r="S855" s="2">
        <f>IF($A855="site","",MIN(VLOOKUP($P855,margin_ranges!$A$5:$D$10,4,FALSE)/100,$Q855))</f>
        <v>0.29749999999999999</v>
      </c>
      <c r="T855" s="6">
        <f>IF(A855="placement",$J855*MIN($Q855,$S855),"")</f>
        <v>25.8825</v>
      </c>
      <c r="U855" s="6">
        <f>IF($A855="placement",T855,SUMIF($C$10:$C$6209,$C855,$T$10:$T$6209))</f>
        <v>25.8825</v>
      </c>
      <c r="V855" s="34">
        <f t="shared" si="41"/>
        <v>-1.0563380281690127E-2</v>
      </c>
      <c r="W855" s="24"/>
      <c r="X855" s="2" t="str">
        <f>IFERROR(MIN(VLOOKUP($W855,margin_ranges!$A$5:$D$10,4,FALSE),$Q855*100)/100,"")</f>
        <v/>
      </c>
      <c r="Y855" s="6">
        <f t="shared" si="39"/>
        <v>25.8825</v>
      </c>
      <c r="Z855" s="6">
        <f>IF($A855="placement",Y855,SUMIF($C$10:$C$6209,$C855,$Y$10:$Y$6209))</f>
        <v>25.8825</v>
      </c>
      <c r="AA855" s="29">
        <f t="shared" si="40"/>
        <v>-1.0563380281690127E-2</v>
      </c>
    </row>
    <row r="856" spans="1:27" hidden="1" x14ac:dyDescent="0.3">
      <c r="A856" s="8" t="s">
        <v>17</v>
      </c>
      <c r="B856" s="8" t="s">
        <v>9765</v>
      </c>
      <c r="C856" s="8" t="s">
        <v>9766</v>
      </c>
      <c r="D856" s="8" t="s">
        <v>9857</v>
      </c>
      <c r="E856" s="8" t="s">
        <v>9858</v>
      </c>
      <c r="F856" s="29">
        <v>0.28999999999999998</v>
      </c>
      <c r="G856" s="29">
        <v>1</v>
      </c>
      <c r="H856" s="30">
        <v>397.4563</v>
      </c>
      <c r="I856" s="30">
        <v>5.7426000000000004</v>
      </c>
      <c r="J856" s="14">
        <v>98</v>
      </c>
      <c r="K856" s="14">
        <v>25</v>
      </c>
      <c r="L856" s="12">
        <v>1.44E-2</v>
      </c>
      <c r="M856" s="7">
        <v>0.56870491000000001</v>
      </c>
      <c r="N856" s="31">
        <v>0.1</v>
      </c>
      <c r="O856" s="14">
        <f>IFERROR(VLOOKUP($C856,'site totals'!$J$2:$K$607,2,FALSE),1)</f>
        <v>24887.980100000001</v>
      </c>
      <c r="P856" s="32" t="s">
        <v>22</v>
      </c>
      <c r="Q856" s="12">
        <v>0.82416188410000002</v>
      </c>
      <c r="R856" s="29">
        <v>0.28999999999999998</v>
      </c>
      <c r="S856" s="2">
        <f>IF($A856="site","",MIN(VLOOKUP($P856,margin_ranges!$A$5:$D$10,4,FALSE)/100,$Q856))</f>
        <v>0.29749999999999999</v>
      </c>
      <c r="T856" s="6">
        <f>IF(A856="placement",$J856*MIN($Q856,$S856),"")</f>
        <v>29.154999999999998</v>
      </c>
      <c r="U856" s="6">
        <f>IF($A856="placement",T856,SUMIF($C$10:$C$6209,$C856,$T$10:$T$6209))</f>
        <v>29.154999999999998</v>
      </c>
      <c r="V856" s="34">
        <f t="shared" si="41"/>
        <v>-1.0563380281690127E-2</v>
      </c>
      <c r="W856" s="24"/>
      <c r="X856" s="2" t="str">
        <f>IFERROR(MIN(VLOOKUP($W856,margin_ranges!$A$5:$D$10,4,FALSE),$Q856*100)/100,"")</f>
        <v/>
      </c>
      <c r="Y856" s="6">
        <f t="shared" si="39"/>
        <v>29.154999999999998</v>
      </c>
      <c r="Z856" s="6">
        <f>IF($A856="placement",Y856,SUMIF($C$10:$C$6209,$C856,$Y$10:$Y$6209))</f>
        <v>29.154999999999998</v>
      </c>
      <c r="AA856" s="29">
        <f t="shared" si="40"/>
        <v>-1.0563380281690127E-2</v>
      </c>
    </row>
    <row r="857" spans="1:27" hidden="1" x14ac:dyDescent="0.3">
      <c r="A857" s="8" t="s">
        <v>17</v>
      </c>
      <c r="B857" s="8" t="s">
        <v>9765</v>
      </c>
      <c r="C857" s="8" t="s">
        <v>9766</v>
      </c>
      <c r="D857" s="8" t="s">
        <v>9855</v>
      </c>
      <c r="E857" s="8" t="s">
        <v>9856</v>
      </c>
      <c r="F857" s="29">
        <v>0.28999999999999998</v>
      </c>
      <c r="G857" s="29">
        <v>0</v>
      </c>
      <c r="H857" s="30">
        <v>25.766400000000001</v>
      </c>
      <c r="I857" s="30">
        <v>7.6582999999999997</v>
      </c>
      <c r="J857" s="14">
        <v>123</v>
      </c>
      <c r="K857" s="14">
        <v>31</v>
      </c>
      <c r="L857" s="12">
        <v>0.29720000000000002</v>
      </c>
      <c r="M857" s="7">
        <v>0.53524008000000001</v>
      </c>
      <c r="N857" s="31">
        <v>0.3</v>
      </c>
      <c r="O857" s="14">
        <f>IFERROR(VLOOKUP($C857,'site totals'!$J$2:$K$607,2,FALSE),1)</f>
        <v>24887.980100000001</v>
      </c>
      <c r="P857" s="32" t="s">
        <v>22</v>
      </c>
      <c r="Q857" s="12">
        <v>0.4395038537</v>
      </c>
      <c r="R857" s="29">
        <v>0.28999999999999998</v>
      </c>
      <c r="S857" s="2">
        <f>IF($A857="site","",MIN(VLOOKUP($P857,margin_ranges!$A$5:$D$10,4,FALSE)/100,$Q857))</f>
        <v>0.29749999999999999</v>
      </c>
      <c r="T857" s="6">
        <f>IF(A857="placement",$J857*MIN($Q857,$S857),"")</f>
        <v>36.592500000000001</v>
      </c>
      <c r="U857" s="6">
        <f>IF($A857="placement",T857,SUMIF($C$10:$C$6209,$C857,$T$10:$T$6209))</f>
        <v>36.592500000000001</v>
      </c>
      <c r="V857" s="34">
        <f t="shared" si="41"/>
        <v>-1.0563380281690127E-2</v>
      </c>
      <c r="W857" s="24"/>
      <c r="X857" s="2" t="str">
        <f>IFERROR(MIN(VLOOKUP($W857,margin_ranges!$A$5:$D$10,4,FALSE),$Q857*100)/100,"")</f>
        <v/>
      </c>
      <c r="Y857" s="6">
        <f t="shared" si="39"/>
        <v>36.592500000000001</v>
      </c>
      <c r="Z857" s="6">
        <f>IF($A857="placement",Y857,SUMIF($C$10:$C$6209,$C857,$Y$10:$Y$6209))</f>
        <v>36.592500000000001</v>
      </c>
      <c r="AA857" s="29">
        <f t="shared" si="40"/>
        <v>-1.0563380281690127E-2</v>
      </c>
    </row>
    <row r="858" spans="1:27" hidden="1" x14ac:dyDescent="0.3">
      <c r="A858" s="8" t="s">
        <v>17</v>
      </c>
      <c r="B858" s="8" t="s">
        <v>9765</v>
      </c>
      <c r="C858" s="8" t="s">
        <v>9766</v>
      </c>
      <c r="D858" s="8" t="s">
        <v>9825</v>
      </c>
      <c r="E858" s="8" t="s">
        <v>9826</v>
      </c>
      <c r="F858" s="29">
        <v>0.28999999999999898</v>
      </c>
      <c r="G858" s="29">
        <v>1</v>
      </c>
      <c r="H858" s="30">
        <v>68.969899999999996</v>
      </c>
      <c r="I858" s="30">
        <v>14.055400000000001</v>
      </c>
      <c r="J858" s="14">
        <v>134</v>
      </c>
      <c r="K858" s="14">
        <v>33</v>
      </c>
      <c r="L858" s="12">
        <v>0.20380000000000001</v>
      </c>
      <c r="M858" s="7">
        <v>0.31710532000000002</v>
      </c>
      <c r="N858" s="31">
        <v>0.2</v>
      </c>
      <c r="O858" s="14">
        <f>IFERROR(VLOOKUP($C858,'site totals'!$J$2:$K$607,2,FALSE),1)</f>
        <v>24887.980100000001</v>
      </c>
      <c r="P858" s="32" t="s">
        <v>22</v>
      </c>
      <c r="Q858" s="12">
        <v>0.36929472549999998</v>
      </c>
      <c r="R858" s="29">
        <v>0.28999999999999998</v>
      </c>
      <c r="S858" s="2">
        <f>IF($A858="site","",MIN(VLOOKUP($P858,margin_ranges!$A$5:$D$10,4,FALSE)/100,$Q858))</f>
        <v>0.29749999999999999</v>
      </c>
      <c r="T858" s="6">
        <f>IF(A858="placement",$J858*MIN($Q858,$S858),"")</f>
        <v>39.864999999999995</v>
      </c>
      <c r="U858" s="6">
        <f>IF($A858="placement",T858,SUMIF($C$10:$C$6209,$C858,$T$10:$T$6209))</f>
        <v>39.864999999999995</v>
      </c>
      <c r="V858" s="34">
        <f t="shared" si="41"/>
        <v>-1.0563380281690127E-2</v>
      </c>
      <c r="W858" s="24"/>
      <c r="X858" s="2" t="str">
        <f>IFERROR(MIN(VLOOKUP($W858,margin_ranges!$A$5:$D$10,4,FALSE),$Q858*100)/100,"")</f>
        <v/>
      </c>
      <c r="Y858" s="6">
        <f t="shared" si="39"/>
        <v>39.864999999999995</v>
      </c>
      <c r="Z858" s="6">
        <f>IF($A858="placement",Y858,SUMIF($C$10:$C$6209,$C858,$Y$10:$Y$6209))</f>
        <v>39.864999999999995</v>
      </c>
      <c r="AA858" s="29">
        <f t="shared" si="40"/>
        <v>-1.0563380281690127E-2</v>
      </c>
    </row>
    <row r="859" spans="1:27" hidden="1" x14ac:dyDescent="0.3">
      <c r="A859" s="8" t="s">
        <v>17</v>
      </c>
      <c r="B859" s="8" t="s">
        <v>9765</v>
      </c>
      <c r="C859" s="8" t="s">
        <v>9766</v>
      </c>
      <c r="D859" s="8" t="s">
        <v>9781</v>
      </c>
      <c r="E859" s="8" t="s">
        <v>9782</v>
      </c>
      <c r="F859" s="29">
        <v>0.28999999999999998</v>
      </c>
      <c r="G859" s="29">
        <v>1</v>
      </c>
      <c r="H859" s="30">
        <v>683.60910000000001</v>
      </c>
      <c r="I859" s="30">
        <v>15.0899</v>
      </c>
      <c r="J859" s="14">
        <v>174</v>
      </c>
      <c r="K859" s="14">
        <v>44</v>
      </c>
      <c r="L859" s="12">
        <v>2.2100000000000002E-2</v>
      </c>
      <c r="M859" s="7">
        <v>0.38416967000000002</v>
      </c>
      <c r="N859" s="31">
        <v>0.25</v>
      </c>
      <c r="O859" s="14">
        <f>IFERROR(VLOOKUP($C859,'site totals'!$J$2:$K$607,2,FALSE),1)</f>
        <v>24887.980100000001</v>
      </c>
      <c r="P859" s="32" t="s">
        <v>22</v>
      </c>
      <c r="Q859" s="12">
        <v>0.3492458658</v>
      </c>
      <c r="R859" s="29">
        <v>0.28999999999999998</v>
      </c>
      <c r="S859" s="2">
        <f>IF($A859="site","",MIN(VLOOKUP($P859,margin_ranges!$A$5:$D$10,4,FALSE)/100,$Q859))</f>
        <v>0.29749999999999999</v>
      </c>
      <c r="T859" s="6">
        <f>IF(A859="placement",$J859*MIN($Q859,$S859),"")</f>
        <v>51.765000000000001</v>
      </c>
      <c r="U859" s="6">
        <f>IF($A859="placement",T859,SUMIF($C$10:$C$6209,$C859,$T$10:$T$6209))</f>
        <v>51.765000000000001</v>
      </c>
      <c r="V859" s="34">
        <f t="shared" si="41"/>
        <v>-1.0563380281690127E-2</v>
      </c>
      <c r="W859" s="24"/>
      <c r="X859" s="2" t="str">
        <f>IFERROR(MIN(VLOOKUP($W859,margin_ranges!$A$5:$D$10,4,FALSE),$Q859*100)/100,"")</f>
        <v/>
      </c>
      <c r="Y859" s="6">
        <f t="shared" si="39"/>
        <v>51.765000000000001</v>
      </c>
      <c r="Z859" s="6">
        <f>IF($A859="placement",Y859,SUMIF($C$10:$C$6209,$C859,$Y$10:$Y$6209))</f>
        <v>51.765000000000001</v>
      </c>
      <c r="AA859" s="29">
        <f t="shared" si="40"/>
        <v>-1.0563380281690127E-2</v>
      </c>
    </row>
    <row r="860" spans="1:27" hidden="1" x14ac:dyDescent="0.3">
      <c r="A860" s="8" t="s">
        <v>17</v>
      </c>
      <c r="B860" s="8" t="s">
        <v>9765</v>
      </c>
      <c r="C860" s="8" t="s">
        <v>9766</v>
      </c>
      <c r="D860" s="8" t="s">
        <v>9831</v>
      </c>
      <c r="E860" s="8" t="s">
        <v>9832</v>
      </c>
      <c r="F860" s="29">
        <v>0.28999999999999998</v>
      </c>
      <c r="G860" s="29">
        <v>1</v>
      </c>
      <c r="H860" s="30">
        <v>168.78899999999999</v>
      </c>
      <c r="I860" s="30">
        <v>18.844899999999999</v>
      </c>
      <c r="J860" s="14">
        <v>259</v>
      </c>
      <c r="K860" s="14">
        <v>60</v>
      </c>
      <c r="L860" s="12">
        <v>0.1116</v>
      </c>
      <c r="M860" s="7">
        <v>0.45836302000000001</v>
      </c>
      <c r="N860" s="31">
        <v>0.3</v>
      </c>
      <c r="O860" s="14">
        <f>IFERROR(VLOOKUP($C860,'site totals'!$J$2:$K$607,2,FALSE),1)</f>
        <v>24887.980100000001</v>
      </c>
      <c r="P860" s="32" t="s">
        <v>22</v>
      </c>
      <c r="Q860" s="12">
        <v>0.34549694450000001</v>
      </c>
      <c r="R860" s="29">
        <v>0.28999999999999998</v>
      </c>
      <c r="S860" s="2">
        <f>IF($A860="site","",MIN(VLOOKUP($P860,margin_ranges!$A$5:$D$10,4,FALSE)/100,$Q860))</f>
        <v>0.29749999999999999</v>
      </c>
      <c r="T860" s="6">
        <f>IF(A860="placement",$J860*MIN($Q860,$S860),"")</f>
        <v>77.052499999999995</v>
      </c>
      <c r="U860" s="6">
        <f>IF($A860="placement",T860,SUMIF($C$10:$C$6209,$C860,$T$10:$T$6209))</f>
        <v>77.052499999999995</v>
      </c>
      <c r="V860" s="34">
        <f t="shared" si="41"/>
        <v>-1.0563380281690127E-2</v>
      </c>
      <c r="W860" s="24"/>
      <c r="X860" s="2" t="str">
        <f>IFERROR(MIN(VLOOKUP($W860,margin_ranges!$A$5:$D$10,4,FALSE),$Q860*100)/100,"")</f>
        <v/>
      </c>
      <c r="Y860" s="6">
        <f t="shared" si="39"/>
        <v>77.052499999999995</v>
      </c>
      <c r="Z860" s="6">
        <f>IF($A860="placement",Y860,SUMIF($C$10:$C$6209,$C860,$Y$10:$Y$6209))</f>
        <v>77.052499999999995</v>
      </c>
      <c r="AA860" s="29">
        <f t="shared" si="40"/>
        <v>-1.0563380281690127E-2</v>
      </c>
    </row>
    <row r="861" spans="1:27" hidden="1" x14ac:dyDescent="0.3">
      <c r="A861" s="8" t="s">
        <v>17</v>
      </c>
      <c r="B861" s="8" t="s">
        <v>9765</v>
      </c>
      <c r="C861" s="8" t="s">
        <v>9766</v>
      </c>
      <c r="D861" s="8" t="s">
        <v>9815</v>
      </c>
      <c r="E861" s="8" t="s">
        <v>9816</v>
      </c>
      <c r="F861" s="29">
        <v>0.28999999999999998</v>
      </c>
      <c r="G861" s="29">
        <v>0</v>
      </c>
      <c r="H861" s="30">
        <v>209.7603</v>
      </c>
      <c r="I861" s="30">
        <v>47.473100000000002</v>
      </c>
      <c r="J861" s="14">
        <v>292</v>
      </c>
      <c r="K861" s="14">
        <v>73</v>
      </c>
      <c r="L861" s="12">
        <v>0.2263</v>
      </c>
      <c r="M861" s="7">
        <v>0.20525892000000001</v>
      </c>
      <c r="N861" s="31">
        <v>0.1</v>
      </c>
      <c r="O861" s="14">
        <f>IFERROR(VLOOKUP($C861,'site totals'!$J$2:$K$607,2,FALSE),1)</f>
        <v>24887.980100000001</v>
      </c>
      <c r="P861" s="32" t="s">
        <v>22</v>
      </c>
      <c r="Q861" s="12">
        <v>0.51281045709999995</v>
      </c>
      <c r="R861" s="29">
        <v>0.28999999999999998</v>
      </c>
      <c r="S861" s="2">
        <f>IF($A861="site","",MIN(VLOOKUP($P861,margin_ranges!$A$5:$D$10,4,FALSE)/100,$Q861))</f>
        <v>0.29749999999999999</v>
      </c>
      <c r="T861" s="6">
        <f>IF(A861="placement",$J861*MIN($Q861,$S861),"")</f>
        <v>86.86999999999999</v>
      </c>
      <c r="U861" s="6">
        <f>IF($A861="placement",T861,SUMIF($C$10:$C$6209,$C861,$T$10:$T$6209))</f>
        <v>86.86999999999999</v>
      </c>
      <c r="V861" s="34">
        <f t="shared" si="41"/>
        <v>-1.0563380281690127E-2</v>
      </c>
      <c r="W861" s="24"/>
      <c r="X861" s="2" t="str">
        <f>IFERROR(MIN(VLOOKUP($W861,margin_ranges!$A$5:$D$10,4,FALSE),$Q861*100)/100,"")</f>
        <v/>
      </c>
      <c r="Y861" s="6">
        <f t="shared" si="39"/>
        <v>86.86999999999999</v>
      </c>
      <c r="Z861" s="6">
        <f>IF($A861="placement",Y861,SUMIF($C$10:$C$6209,$C861,$Y$10:$Y$6209))</f>
        <v>86.86999999999999</v>
      </c>
      <c r="AA861" s="29">
        <f t="shared" si="40"/>
        <v>-1.0563380281690127E-2</v>
      </c>
    </row>
    <row r="862" spans="1:27" hidden="1" x14ac:dyDescent="0.3">
      <c r="A862" s="8" t="s">
        <v>17</v>
      </c>
      <c r="B862" s="8" t="s">
        <v>9765</v>
      </c>
      <c r="C862" s="8" t="s">
        <v>9766</v>
      </c>
      <c r="D862" s="8" t="s">
        <v>9839</v>
      </c>
      <c r="E862" s="8" t="s">
        <v>9840</v>
      </c>
      <c r="F862" s="29">
        <v>0.28999999999999998</v>
      </c>
      <c r="G862" s="29">
        <v>0</v>
      </c>
      <c r="H862" s="30">
        <v>29.821000000000002</v>
      </c>
      <c r="I862" s="30">
        <v>14.6496</v>
      </c>
      <c r="J862" s="14">
        <v>298</v>
      </c>
      <c r="K862" s="14">
        <v>75</v>
      </c>
      <c r="L862" s="12">
        <v>0.49130000000000001</v>
      </c>
      <c r="M862" s="7">
        <v>0.67699688999999996</v>
      </c>
      <c r="N862" s="31">
        <v>0.2</v>
      </c>
      <c r="O862" s="14">
        <f>IFERROR(VLOOKUP($C862,'site totals'!$J$2:$K$607,2,FALSE),1)</f>
        <v>24887.980100000001</v>
      </c>
      <c r="P862" s="32" t="s">
        <v>22</v>
      </c>
      <c r="Q862" s="12">
        <v>0.70457766769999997</v>
      </c>
      <c r="R862" s="29">
        <v>0.28999999999999998</v>
      </c>
      <c r="S862" s="2">
        <f>IF($A862="site","",MIN(VLOOKUP($P862,margin_ranges!$A$5:$D$10,4,FALSE)/100,$Q862))</f>
        <v>0.29749999999999999</v>
      </c>
      <c r="T862" s="6">
        <f>IF(A862="placement",$J862*MIN($Q862,$S862),"")</f>
        <v>88.655000000000001</v>
      </c>
      <c r="U862" s="6">
        <f>IF($A862="placement",T862,SUMIF($C$10:$C$6209,$C862,$T$10:$T$6209))</f>
        <v>88.655000000000001</v>
      </c>
      <c r="V862" s="34">
        <f t="shared" si="41"/>
        <v>-1.0563380281690127E-2</v>
      </c>
      <c r="W862" s="24"/>
      <c r="X862" s="2" t="str">
        <f>IFERROR(MIN(VLOOKUP($W862,margin_ranges!$A$5:$D$10,4,FALSE),$Q862*100)/100,"")</f>
        <v/>
      </c>
      <c r="Y862" s="6">
        <f t="shared" si="39"/>
        <v>88.655000000000001</v>
      </c>
      <c r="Z862" s="6">
        <f>IF($A862="placement",Y862,SUMIF($C$10:$C$6209,$C862,$Y$10:$Y$6209))</f>
        <v>88.655000000000001</v>
      </c>
      <c r="AA862" s="29">
        <f t="shared" si="40"/>
        <v>-1.0563380281690127E-2</v>
      </c>
    </row>
    <row r="863" spans="1:27" hidden="1" x14ac:dyDescent="0.3">
      <c r="A863" s="8" t="s">
        <v>17</v>
      </c>
      <c r="B863" s="8" t="s">
        <v>9765</v>
      </c>
      <c r="C863" s="8" t="s">
        <v>9766</v>
      </c>
      <c r="D863" s="33" t="s">
        <v>9807</v>
      </c>
      <c r="E863" s="8" t="s">
        <v>9808</v>
      </c>
      <c r="F863" s="29">
        <v>0.28999999999999998</v>
      </c>
      <c r="G863" s="29">
        <v>1</v>
      </c>
      <c r="H863" s="30">
        <v>334.47800000000001</v>
      </c>
      <c r="I863" s="30">
        <v>19.253</v>
      </c>
      <c r="J863" s="14">
        <v>355</v>
      </c>
      <c r="K863" s="14">
        <v>91</v>
      </c>
      <c r="L863" s="12">
        <v>5.7599999999999998E-2</v>
      </c>
      <c r="M863" s="7">
        <v>0.61532637000000001</v>
      </c>
      <c r="N863" s="31">
        <v>0.3</v>
      </c>
      <c r="O863" s="14">
        <f>IFERROR(VLOOKUP($C863,'site totals'!$J$2:$K$607,2,FALSE),1)</f>
        <v>24887.980100000001</v>
      </c>
      <c r="P863" s="32" t="s">
        <v>22</v>
      </c>
      <c r="Q863" s="12">
        <v>0.51245385310000002</v>
      </c>
      <c r="R863" s="29">
        <v>0.28999999999999998</v>
      </c>
      <c r="S863" s="2">
        <f>IF($A863="site","",MIN(VLOOKUP($P863,margin_ranges!$A$5:$D$10,4,FALSE)/100,$Q863))</f>
        <v>0.29749999999999999</v>
      </c>
      <c r="T863" s="6">
        <f>IF(A863="placement",$J863*MIN($Q863,$S863),"")</f>
        <v>105.6125</v>
      </c>
      <c r="U863" s="6">
        <f>IF($A863="placement",T863,SUMIF($C$10:$C$6209,$C863,$T$10:$T$6209))</f>
        <v>105.6125</v>
      </c>
      <c r="V863" s="34">
        <f t="shared" si="41"/>
        <v>-1.0563380281690127E-2</v>
      </c>
      <c r="W863" s="24"/>
      <c r="X863" s="2" t="str">
        <f>IFERROR(MIN(VLOOKUP($W863,margin_ranges!$A$5:$D$10,4,FALSE),$Q863*100)/100,"")</f>
        <v/>
      </c>
      <c r="Y863" s="6">
        <f t="shared" si="39"/>
        <v>105.6125</v>
      </c>
      <c r="Z863" s="6">
        <f>IF($A863="placement",Y863,SUMIF($C$10:$C$6209,$C863,$Y$10:$Y$6209))</f>
        <v>105.6125</v>
      </c>
      <c r="AA863" s="29">
        <f t="shared" si="40"/>
        <v>-1.0563380281690127E-2</v>
      </c>
    </row>
    <row r="864" spans="1:27" hidden="1" x14ac:dyDescent="0.3">
      <c r="A864" s="8" t="s">
        <v>17</v>
      </c>
      <c r="B864" s="8" t="s">
        <v>9765</v>
      </c>
      <c r="C864" s="8" t="s">
        <v>9766</v>
      </c>
      <c r="D864" s="8" t="s">
        <v>9829</v>
      </c>
      <c r="E864" s="8" t="s">
        <v>9830</v>
      </c>
      <c r="F864" s="29">
        <v>0.28999999999999998</v>
      </c>
      <c r="G864" s="29">
        <v>1</v>
      </c>
      <c r="H864" s="30">
        <v>400.36810000000003</v>
      </c>
      <c r="I864" s="30">
        <v>26.257000000000001</v>
      </c>
      <c r="J864" s="14">
        <v>535</v>
      </c>
      <c r="K864" s="14">
        <v>137</v>
      </c>
      <c r="L864" s="12">
        <v>6.5600000000000006E-2</v>
      </c>
      <c r="M864" s="7">
        <v>0.67860761000000003</v>
      </c>
      <c r="N864" s="31">
        <v>0.2</v>
      </c>
      <c r="O864" s="14">
        <f>IFERROR(VLOOKUP($C864,'site totals'!$J$2:$K$607,2,FALSE),1)</f>
        <v>24887.980100000001</v>
      </c>
      <c r="P864" s="32" t="s">
        <v>22</v>
      </c>
      <c r="Q864" s="12">
        <v>0.70527887219999996</v>
      </c>
      <c r="R864" s="29">
        <v>0.28999999999999998</v>
      </c>
      <c r="S864" s="2">
        <f>IF($A864="site","",MIN(VLOOKUP($P864,margin_ranges!$A$5:$D$10,4,FALSE)/100,$Q864))</f>
        <v>0.29749999999999999</v>
      </c>
      <c r="T864" s="6">
        <f>IF(A864="placement",$J864*MIN($Q864,$S864),"")</f>
        <v>159.16249999999999</v>
      </c>
      <c r="U864" s="6">
        <f>IF($A864="placement",T864,SUMIF($C$10:$C$6209,$C864,$T$10:$T$6209))</f>
        <v>159.16249999999999</v>
      </c>
      <c r="V864" s="34">
        <f t="shared" si="41"/>
        <v>-1.0563380281690127E-2</v>
      </c>
      <c r="W864" s="24"/>
      <c r="X864" s="2" t="str">
        <f>IFERROR(MIN(VLOOKUP($W864,margin_ranges!$A$5:$D$10,4,FALSE),$Q864*100)/100,"")</f>
        <v/>
      </c>
      <c r="Y864" s="6">
        <f t="shared" ref="Y864:Y927" si="42">IF(A864="placement",IF($X864="",$T864,$J864*MIN($Q864,$X864)),"")</f>
        <v>159.16249999999999</v>
      </c>
      <c r="Z864" s="6">
        <f>IF($A864="placement",Y864,SUMIF($C$10:$C$6209,$C864,$Y$10:$Y$6209))</f>
        <v>159.16249999999999</v>
      </c>
      <c r="AA864" s="29">
        <f t="shared" ref="AA864:AA927" si="43">($J864-$Z864)/($J864*(1-$R864))-1</f>
        <v>-1.0563380281690127E-2</v>
      </c>
    </row>
    <row r="865" spans="1:27" hidden="1" x14ac:dyDescent="0.3">
      <c r="A865" s="8" t="s">
        <v>17</v>
      </c>
      <c r="B865" s="8" t="s">
        <v>9765</v>
      </c>
      <c r="C865" s="8" t="s">
        <v>9766</v>
      </c>
      <c r="D865" s="33" t="s">
        <v>9787</v>
      </c>
      <c r="E865" s="8" t="s">
        <v>9788</v>
      </c>
      <c r="F865" s="29">
        <v>0.28999999999999998</v>
      </c>
      <c r="G865" s="29">
        <v>1</v>
      </c>
      <c r="H865" s="30">
        <v>218.49610000000001</v>
      </c>
      <c r="I865" s="30">
        <v>93.882599999999996</v>
      </c>
      <c r="J865" s="14">
        <v>1140</v>
      </c>
      <c r="K865" s="14">
        <v>284</v>
      </c>
      <c r="L865" s="12">
        <v>0.42970000000000003</v>
      </c>
      <c r="M865" s="7">
        <v>0.40461047</v>
      </c>
      <c r="N865" s="31">
        <v>0.28000000000000003</v>
      </c>
      <c r="O865" s="14">
        <f>IFERROR(VLOOKUP($C865,'site totals'!$J$2:$K$607,2,FALSE),1)</f>
        <v>24887.980100000001</v>
      </c>
      <c r="P865" s="32" t="s">
        <v>22</v>
      </c>
      <c r="Q865" s="12">
        <v>0.3079763807</v>
      </c>
      <c r="R865" s="29">
        <v>0.28999999999999998</v>
      </c>
      <c r="S865" s="2">
        <f>IF($A865="site","",MIN(VLOOKUP($P865,margin_ranges!$A$5:$D$10,4,FALSE)/100,$Q865))</f>
        <v>0.29749999999999999</v>
      </c>
      <c r="T865" s="6">
        <f>IF(A865="placement",$J865*MIN($Q865,$S865),"")</f>
        <v>339.15</v>
      </c>
      <c r="U865" s="6">
        <f>IF($A865="placement",T865,SUMIF($C$10:$C$6209,$C865,$T$10:$T$6209))</f>
        <v>339.15</v>
      </c>
      <c r="V865" s="34">
        <f t="shared" si="41"/>
        <v>-1.0563380281690127E-2</v>
      </c>
      <c r="W865" s="24"/>
      <c r="X865" s="2" t="str">
        <f>IFERROR(MIN(VLOOKUP($W865,margin_ranges!$A$5:$D$10,4,FALSE),$Q865*100)/100,"")</f>
        <v/>
      </c>
      <c r="Y865" s="6">
        <f t="shared" si="42"/>
        <v>339.15</v>
      </c>
      <c r="Z865" s="6">
        <f>IF($A865="placement",Y865,SUMIF($C$10:$C$6209,$C865,$Y$10:$Y$6209))</f>
        <v>339.15</v>
      </c>
      <c r="AA865" s="29">
        <f t="shared" si="43"/>
        <v>-1.0563380281690127E-2</v>
      </c>
    </row>
    <row r="866" spans="1:27" hidden="1" x14ac:dyDescent="0.3">
      <c r="A866" s="8" t="s">
        <v>17</v>
      </c>
      <c r="B866" s="8" t="s">
        <v>9765</v>
      </c>
      <c r="C866" s="8" t="s">
        <v>9766</v>
      </c>
      <c r="D866" s="8" t="s">
        <v>9803</v>
      </c>
      <c r="E866" s="8" t="s">
        <v>9804</v>
      </c>
      <c r="F866" s="29">
        <v>0.28999999999999898</v>
      </c>
      <c r="G866" s="29">
        <v>1</v>
      </c>
      <c r="H866" s="30">
        <v>438.1123</v>
      </c>
      <c r="I866" s="30">
        <v>87.738299999999995</v>
      </c>
      <c r="J866" s="14">
        <v>1700</v>
      </c>
      <c r="K866" s="14">
        <v>428</v>
      </c>
      <c r="L866" s="12">
        <v>0.20030000000000001</v>
      </c>
      <c r="M866" s="7">
        <v>0.64602861</v>
      </c>
      <c r="N866" s="31">
        <v>0.2</v>
      </c>
      <c r="O866" s="14">
        <f>IFERROR(VLOOKUP($C866,'site totals'!$J$2:$K$607,2,FALSE),1)</f>
        <v>24887.980100000001</v>
      </c>
      <c r="P866" s="32" t="s">
        <v>22</v>
      </c>
      <c r="Q866" s="12">
        <v>0.69041618810000005</v>
      </c>
      <c r="R866" s="29">
        <v>0.28999999999999998</v>
      </c>
      <c r="S866" s="2">
        <f>IF($A866="site","",MIN(VLOOKUP($P866,margin_ranges!$A$5:$D$10,4,FALSE)/100,$Q866))</f>
        <v>0.29749999999999999</v>
      </c>
      <c r="T866" s="6">
        <f>IF(A866="placement",$J866*MIN($Q866,$S866),"")</f>
        <v>505.75</v>
      </c>
      <c r="U866" s="6">
        <f>IF($A866="placement",T866,SUMIF($C$10:$C$6209,$C866,$T$10:$T$6209))</f>
        <v>505.75</v>
      </c>
      <c r="V866" s="34">
        <f t="shared" si="41"/>
        <v>-1.0563380281690127E-2</v>
      </c>
      <c r="W866" s="24"/>
      <c r="X866" s="2" t="str">
        <f>IFERROR(MIN(VLOOKUP($W866,margin_ranges!$A$5:$D$10,4,FALSE),$Q866*100)/100,"")</f>
        <v/>
      </c>
      <c r="Y866" s="6">
        <f t="shared" si="42"/>
        <v>505.75</v>
      </c>
      <c r="Z866" s="6">
        <f>IF($A866="placement",Y866,SUMIF($C$10:$C$6209,$C866,$Y$10:$Y$6209))</f>
        <v>505.75</v>
      </c>
      <c r="AA866" s="29">
        <f t="shared" si="43"/>
        <v>-1.0563380281690127E-2</v>
      </c>
    </row>
    <row r="867" spans="1:27" hidden="1" x14ac:dyDescent="0.3">
      <c r="A867" s="8" t="s">
        <v>17</v>
      </c>
      <c r="B867" s="8" t="s">
        <v>9765</v>
      </c>
      <c r="C867" s="8" t="s">
        <v>9766</v>
      </c>
      <c r="D867" s="8" t="s">
        <v>9773</v>
      </c>
      <c r="E867" s="8" t="s">
        <v>9774</v>
      </c>
      <c r="F867" s="29">
        <v>0.28999999999999998</v>
      </c>
      <c r="G867" s="29">
        <v>1</v>
      </c>
      <c r="H867" s="30">
        <v>469.04539999999997</v>
      </c>
      <c r="I867" s="30">
        <v>126.8625</v>
      </c>
      <c r="J867" s="14">
        <v>2512</v>
      </c>
      <c r="K867" s="14">
        <v>640</v>
      </c>
      <c r="L867" s="12">
        <v>0.27050000000000002</v>
      </c>
      <c r="M867" s="7">
        <v>0.66013732999999997</v>
      </c>
      <c r="N867" s="31">
        <v>0.2</v>
      </c>
      <c r="O867" s="14">
        <f>IFERROR(VLOOKUP($C867,'site totals'!$J$2:$K$607,2,FALSE),1)</f>
        <v>24887.980100000001</v>
      </c>
      <c r="P867" s="32" t="s">
        <v>22</v>
      </c>
      <c r="Q867" s="12">
        <v>0.69703273489999995</v>
      </c>
      <c r="R867" s="29">
        <v>0.28999999999999998</v>
      </c>
      <c r="S867" s="2">
        <f>IF($A867="site","",MIN(VLOOKUP($P867,margin_ranges!$A$5:$D$10,4,FALSE)/100,$Q867))</f>
        <v>0.29749999999999999</v>
      </c>
      <c r="T867" s="6">
        <f>IF(A867="placement",$J867*MIN($Q867,$S867),"")</f>
        <v>747.31999999999994</v>
      </c>
      <c r="U867" s="6">
        <f>IF($A867="placement",T867,SUMIF($C$10:$C$6209,$C867,$T$10:$T$6209))</f>
        <v>747.31999999999994</v>
      </c>
      <c r="V867" s="34">
        <f t="shared" si="41"/>
        <v>-1.0563380281690127E-2</v>
      </c>
      <c r="W867" s="24"/>
      <c r="X867" s="2" t="str">
        <f>IFERROR(MIN(VLOOKUP($W867,margin_ranges!$A$5:$D$10,4,FALSE),$Q867*100)/100,"")</f>
        <v/>
      </c>
      <c r="Y867" s="6">
        <f t="shared" si="42"/>
        <v>747.31999999999994</v>
      </c>
      <c r="Z867" s="6">
        <f>IF($A867="placement",Y867,SUMIF($C$10:$C$6209,$C867,$Y$10:$Y$6209))</f>
        <v>747.31999999999994</v>
      </c>
      <c r="AA867" s="29">
        <f t="shared" si="43"/>
        <v>-1.0563380281690127E-2</v>
      </c>
    </row>
    <row r="868" spans="1:27" hidden="1" x14ac:dyDescent="0.3">
      <c r="A868" s="8" t="s">
        <v>17</v>
      </c>
      <c r="B868" s="8" t="s">
        <v>9765</v>
      </c>
      <c r="C868" s="8" t="s">
        <v>9766</v>
      </c>
      <c r="D868" s="8" t="s">
        <v>9805</v>
      </c>
      <c r="E868" s="8" t="s">
        <v>9806</v>
      </c>
      <c r="F868" s="29">
        <v>0.28999999999999998</v>
      </c>
      <c r="G868" s="29">
        <v>1</v>
      </c>
      <c r="H868" s="30">
        <v>297.30360000000002</v>
      </c>
      <c r="I868" s="30">
        <v>83.562600000000003</v>
      </c>
      <c r="J868" s="14">
        <v>3102</v>
      </c>
      <c r="K868" s="14">
        <v>794</v>
      </c>
      <c r="L868" s="12">
        <v>0.28110000000000002</v>
      </c>
      <c r="M868" s="7">
        <v>1.2372087300000001</v>
      </c>
      <c r="N868" s="31">
        <v>0.2</v>
      </c>
      <c r="O868" s="14">
        <f>IFERROR(VLOOKUP($C868,'site totals'!$J$2:$K$607,2,FALSE),1)</f>
        <v>24887.980100000001</v>
      </c>
      <c r="P868" s="32" t="s">
        <v>22</v>
      </c>
      <c r="Q868" s="12">
        <v>0.83834578989999997</v>
      </c>
      <c r="R868" s="29">
        <v>0.28999999999999998</v>
      </c>
      <c r="S868" s="2">
        <f>IF($A868="site","",MIN(VLOOKUP($P868,margin_ranges!$A$5:$D$10,4,FALSE)/100,$Q868))</f>
        <v>0.29749999999999999</v>
      </c>
      <c r="T868" s="6">
        <f>IF(A868="placement",$J868*MIN($Q868,$S868),"")</f>
        <v>922.84499999999991</v>
      </c>
      <c r="U868" s="6">
        <f>IF($A868="placement",T868,SUMIF($C$10:$C$6209,$C868,$T$10:$T$6209))</f>
        <v>922.84499999999991</v>
      </c>
      <c r="V868" s="34">
        <f t="shared" si="41"/>
        <v>-1.0563380281690127E-2</v>
      </c>
      <c r="W868" s="24"/>
      <c r="X868" s="2" t="str">
        <f>IFERROR(MIN(VLOOKUP($W868,margin_ranges!$A$5:$D$10,4,FALSE),$Q868*100)/100,"")</f>
        <v/>
      </c>
      <c r="Y868" s="6">
        <f t="shared" si="42"/>
        <v>922.84499999999991</v>
      </c>
      <c r="Z868" s="6">
        <f>IF($A868="placement",Y868,SUMIF($C$10:$C$6209,$C868,$Y$10:$Y$6209))</f>
        <v>922.84499999999991</v>
      </c>
      <c r="AA868" s="29">
        <f t="shared" si="43"/>
        <v>-1.0563380281690127E-2</v>
      </c>
    </row>
    <row r="869" spans="1:27" hidden="1" x14ac:dyDescent="0.3">
      <c r="A869" s="8" t="s">
        <v>17</v>
      </c>
      <c r="B869" s="8" t="s">
        <v>9765</v>
      </c>
      <c r="C869" s="8" t="s">
        <v>9766</v>
      </c>
      <c r="D869" s="8" t="s">
        <v>9809</v>
      </c>
      <c r="E869" s="8" t="s">
        <v>9810</v>
      </c>
      <c r="F869" s="29">
        <v>0.28999999999999998</v>
      </c>
      <c r="G869" s="29">
        <v>1</v>
      </c>
      <c r="H869" s="30">
        <v>6830.4549999999999</v>
      </c>
      <c r="I869" s="30">
        <v>337.1508</v>
      </c>
      <c r="J869" s="14">
        <v>5352</v>
      </c>
      <c r="K869" s="14">
        <v>1377</v>
      </c>
      <c r="L869" s="12">
        <v>4.9399999999999999E-2</v>
      </c>
      <c r="M869" s="7">
        <v>0.52912261999999999</v>
      </c>
      <c r="N869" s="31">
        <v>0.2</v>
      </c>
      <c r="O869" s="14">
        <f>IFERROR(VLOOKUP($C869,'site totals'!$J$2:$K$607,2,FALSE),1)</f>
        <v>24887.980100000001</v>
      </c>
      <c r="P869" s="32" t="s">
        <v>22</v>
      </c>
      <c r="Q869" s="12">
        <v>0.62201578170000005</v>
      </c>
      <c r="R869" s="29">
        <v>0.28999999999999998</v>
      </c>
      <c r="S869" s="2">
        <f>IF($A869="site","",MIN(VLOOKUP($P869,margin_ranges!$A$5:$D$10,4,FALSE)/100,$Q869))</f>
        <v>0.29749999999999999</v>
      </c>
      <c r="T869" s="6">
        <f>IF(A869="placement",$J869*MIN($Q869,$S869),"")</f>
        <v>1592.22</v>
      </c>
      <c r="U869" s="6">
        <f>IF($A869="placement",T869,SUMIF($C$10:$C$6209,$C869,$T$10:$T$6209))</f>
        <v>1592.22</v>
      </c>
      <c r="V869" s="34">
        <f t="shared" si="41"/>
        <v>-1.0563380281690127E-2</v>
      </c>
      <c r="W869" s="24"/>
      <c r="X869" s="2" t="str">
        <f>IFERROR(MIN(VLOOKUP($W869,margin_ranges!$A$5:$D$10,4,FALSE),$Q869*100)/100,"")</f>
        <v/>
      </c>
      <c r="Y869" s="6">
        <f t="shared" si="42"/>
        <v>1592.22</v>
      </c>
      <c r="Z869" s="6">
        <f>IF($A869="placement",Y869,SUMIF($C$10:$C$6209,$C869,$Y$10:$Y$6209))</f>
        <v>1592.22</v>
      </c>
      <c r="AA869" s="29">
        <f t="shared" si="43"/>
        <v>-1.0563380281690127E-2</v>
      </c>
    </row>
    <row r="870" spans="1:27" hidden="1" x14ac:dyDescent="0.3">
      <c r="A870" s="8" t="s">
        <v>17</v>
      </c>
      <c r="B870" s="8" t="s">
        <v>9765</v>
      </c>
      <c r="C870" s="8" t="s">
        <v>9766</v>
      </c>
      <c r="D870" s="8" t="s">
        <v>9847</v>
      </c>
      <c r="E870" s="8" t="s">
        <v>9848</v>
      </c>
      <c r="F870" s="29">
        <v>0.28999999999999998</v>
      </c>
      <c r="G870" s="29">
        <v>1</v>
      </c>
      <c r="H870" s="30">
        <v>62.0595</v>
      </c>
      <c r="I870" s="30">
        <v>0.43609999999999999</v>
      </c>
      <c r="J870" s="14">
        <v>7</v>
      </c>
      <c r="K870" s="14">
        <v>2</v>
      </c>
      <c r="L870" s="12">
        <v>7.0000000000000001E-3</v>
      </c>
      <c r="M870" s="7">
        <v>0.49962326000000001</v>
      </c>
      <c r="N870" s="31">
        <v>0.2</v>
      </c>
      <c r="O870" s="14">
        <f>IFERROR(VLOOKUP($C870,'site totals'!$J$2:$K$607,2,FALSE),1)</f>
        <v>24887.980100000001</v>
      </c>
      <c r="P870" s="32" t="s">
        <v>22</v>
      </c>
      <c r="Q870" s="12">
        <v>0.59969838040000001</v>
      </c>
      <c r="R870" s="29">
        <v>0.28999999999999998</v>
      </c>
      <c r="S870" s="2">
        <f>IF($A870="site","",MIN(VLOOKUP($P870,margin_ranges!$A$5:$D$10,4,FALSE)/100,$Q870))</f>
        <v>0.29749999999999999</v>
      </c>
      <c r="T870" s="6">
        <f>IF(A870="placement",$J870*MIN($Q870,$S870),"")</f>
        <v>2.0825</v>
      </c>
      <c r="U870" s="6">
        <f>IF($A870="placement",T870,SUMIF($C$10:$C$6209,$C870,$T$10:$T$6209))</f>
        <v>2.0825</v>
      </c>
      <c r="V870" s="34">
        <f t="shared" si="41"/>
        <v>-1.0563380281690016E-2</v>
      </c>
      <c r="W870" s="24"/>
      <c r="X870" s="2" t="str">
        <f>IFERROR(MIN(VLOOKUP($W870,margin_ranges!$A$5:$D$10,4,FALSE),$Q870*100)/100,"")</f>
        <v/>
      </c>
      <c r="Y870" s="6">
        <f t="shared" si="42"/>
        <v>2.0825</v>
      </c>
      <c r="Z870" s="6">
        <f>IF($A870="placement",Y870,SUMIF($C$10:$C$6209,$C870,$Y$10:$Y$6209))</f>
        <v>2.0825</v>
      </c>
      <c r="AA870" s="29">
        <f t="shared" si="43"/>
        <v>-1.0563380281690016E-2</v>
      </c>
    </row>
    <row r="871" spans="1:27" hidden="1" x14ac:dyDescent="0.3">
      <c r="A871" s="8" t="s">
        <v>17</v>
      </c>
      <c r="B871" s="8" t="s">
        <v>9765</v>
      </c>
      <c r="C871" s="8" t="s">
        <v>9766</v>
      </c>
      <c r="D871" s="8" t="s">
        <v>9843</v>
      </c>
      <c r="E871" s="8" t="s">
        <v>9844</v>
      </c>
      <c r="F871" s="29">
        <v>0.28999999999999998</v>
      </c>
      <c r="G871" s="29">
        <v>0</v>
      </c>
      <c r="H871" s="30">
        <v>7.4450000000000003</v>
      </c>
      <c r="I871" s="30">
        <v>1.2556</v>
      </c>
      <c r="J871" s="14">
        <v>19</v>
      </c>
      <c r="K871" s="14">
        <v>5</v>
      </c>
      <c r="L871" s="12">
        <v>0.1686</v>
      </c>
      <c r="M871" s="7">
        <v>0.49196153999999997</v>
      </c>
      <c r="N871" s="31">
        <v>0.2</v>
      </c>
      <c r="O871" s="14">
        <f>IFERROR(VLOOKUP($C871,'site totals'!$J$2:$K$607,2,FALSE),1)</f>
        <v>24887.980100000001</v>
      </c>
      <c r="P871" s="32" t="s">
        <v>22</v>
      </c>
      <c r="Q871" s="12">
        <v>0.59346415809999997</v>
      </c>
      <c r="R871" s="29">
        <v>0.28999999999999998</v>
      </c>
      <c r="S871" s="2">
        <f>IF($A871="site","",MIN(VLOOKUP($P871,margin_ranges!$A$5:$D$10,4,FALSE)/100,$Q871))</f>
        <v>0.29749999999999999</v>
      </c>
      <c r="T871" s="6">
        <f>IF(A871="placement",$J871*MIN($Q871,$S871),"")</f>
        <v>5.6524999999999999</v>
      </c>
      <c r="U871" s="6">
        <f>IF($A871="placement",T871,SUMIF($C$10:$C$6209,$C871,$T$10:$T$6209))</f>
        <v>5.6524999999999999</v>
      </c>
      <c r="V871" s="34">
        <f t="shared" si="41"/>
        <v>-1.0563380281690016E-2</v>
      </c>
      <c r="W871" s="24"/>
      <c r="X871" s="2" t="str">
        <f>IFERROR(MIN(VLOOKUP($W871,margin_ranges!$A$5:$D$10,4,FALSE),$Q871*100)/100,"")</f>
        <v/>
      </c>
      <c r="Y871" s="6">
        <f t="shared" si="42"/>
        <v>5.6524999999999999</v>
      </c>
      <c r="Z871" s="6">
        <f>IF($A871="placement",Y871,SUMIF($C$10:$C$6209,$C871,$Y$10:$Y$6209))</f>
        <v>5.6524999999999999</v>
      </c>
      <c r="AA871" s="29">
        <f t="shared" si="43"/>
        <v>-1.0563380281690016E-2</v>
      </c>
    </row>
    <row r="872" spans="1:27" hidden="1" x14ac:dyDescent="0.3">
      <c r="A872" s="8" t="s">
        <v>17</v>
      </c>
      <c r="B872" s="8" t="s">
        <v>9765</v>
      </c>
      <c r="C872" s="8" t="s">
        <v>9766</v>
      </c>
      <c r="D872" s="33" t="s">
        <v>9827</v>
      </c>
      <c r="E872" s="8" t="s">
        <v>9828</v>
      </c>
      <c r="F872" s="29">
        <v>0.28999999999999898</v>
      </c>
      <c r="G872" s="29">
        <v>0</v>
      </c>
      <c r="H872" s="30">
        <v>14.735300000000001</v>
      </c>
      <c r="I872" s="30">
        <v>0.63739999999999997</v>
      </c>
      <c r="J872" s="14">
        <v>20</v>
      </c>
      <c r="K872" s="14">
        <v>5</v>
      </c>
      <c r="L872" s="12">
        <v>4.3299999999999998E-2</v>
      </c>
      <c r="M872" s="7">
        <v>1.0298969099999999</v>
      </c>
      <c r="N872" s="31">
        <v>0.2</v>
      </c>
      <c r="O872" s="14">
        <f>IFERROR(VLOOKUP($C872,'site totals'!$J$2:$K$607,2,FALSE),1)</f>
        <v>24887.980100000001</v>
      </c>
      <c r="P872" s="32" t="s">
        <v>22</v>
      </c>
      <c r="Q872" s="12">
        <v>0.80580580580000005</v>
      </c>
      <c r="R872" s="29">
        <v>0.28999999999999998</v>
      </c>
      <c r="S872" s="2">
        <f>IF($A872="site","",MIN(VLOOKUP($P872,margin_ranges!$A$5:$D$10,4,FALSE)/100,$Q872))</f>
        <v>0.29749999999999999</v>
      </c>
      <c r="T872" s="6">
        <f>IF(A872="placement",$J872*MIN($Q872,$S872),"")</f>
        <v>5.9499999999999993</v>
      </c>
      <c r="U872" s="6">
        <f>IF($A872="placement",T872,SUMIF($C$10:$C$6209,$C872,$T$10:$T$6209))</f>
        <v>5.9499999999999993</v>
      </c>
      <c r="V872" s="34">
        <f t="shared" si="41"/>
        <v>-1.0563380281690016E-2</v>
      </c>
      <c r="W872" s="24"/>
      <c r="X872" s="2" t="str">
        <f>IFERROR(MIN(VLOOKUP($W872,margin_ranges!$A$5:$D$10,4,FALSE),$Q872*100)/100,"")</f>
        <v/>
      </c>
      <c r="Y872" s="6">
        <f t="shared" si="42"/>
        <v>5.9499999999999993</v>
      </c>
      <c r="Z872" s="6">
        <f>IF($A872="placement",Y872,SUMIF($C$10:$C$6209,$C872,$Y$10:$Y$6209))</f>
        <v>5.9499999999999993</v>
      </c>
      <c r="AA872" s="29">
        <f t="shared" si="43"/>
        <v>-1.0563380281690016E-2</v>
      </c>
    </row>
    <row r="873" spans="1:27" hidden="1" x14ac:dyDescent="0.3">
      <c r="A873" s="8" t="s">
        <v>17</v>
      </c>
      <c r="B873" s="8" t="s">
        <v>9765</v>
      </c>
      <c r="C873" s="8" t="s">
        <v>9766</v>
      </c>
      <c r="D873" s="8" t="s">
        <v>9795</v>
      </c>
      <c r="E873" s="8" t="s">
        <v>9796</v>
      </c>
      <c r="F873" s="29">
        <v>0.28999999999999998</v>
      </c>
      <c r="G873" s="29">
        <v>0</v>
      </c>
      <c r="H873" s="30">
        <v>11.117900000000001</v>
      </c>
      <c r="I873" s="30">
        <v>2.1638999999999999</v>
      </c>
      <c r="J873" s="14">
        <v>21</v>
      </c>
      <c r="K873" s="14">
        <v>5</v>
      </c>
      <c r="L873" s="12">
        <v>0.1946</v>
      </c>
      <c r="M873" s="7">
        <v>0.31656434</v>
      </c>
      <c r="N873" s="31">
        <v>0.2</v>
      </c>
      <c r="O873" s="14">
        <f>IFERROR(VLOOKUP($C873,'site totals'!$J$2:$K$607,2,FALSE),1)</f>
        <v>24887.980100000001</v>
      </c>
      <c r="P873" s="32" t="s">
        <v>22</v>
      </c>
      <c r="Q873" s="12">
        <v>0.36821689260000001</v>
      </c>
      <c r="R873" s="29">
        <v>0.28999999999999998</v>
      </c>
      <c r="S873" s="2">
        <f>IF($A873="site","",MIN(VLOOKUP($P873,margin_ranges!$A$5:$D$10,4,FALSE)/100,$Q873))</f>
        <v>0.29749999999999999</v>
      </c>
      <c r="T873" s="6">
        <f>IF(A873="placement",$J873*MIN($Q873,$S873),"")</f>
        <v>6.2474999999999996</v>
      </c>
      <c r="U873" s="6">
        <f>IF($A873="placement",T873,SUMIF($C$10:$C$6209,$C873,$T$10:$T$6209))</f>
        <v>6.2474999999999996</v>
      </c>
      <c r="V873" s="34">
        <f t="shared" si="41"/>
        <v>-1.0563380281690016E-2</v>
      </c>
      <c r="W873" s="24"/>
      <c r="X873" s="2" t="str">
        <f>IFERROR(MIN(VLOOKUP($W873,margin_ranges!$A$5:$D$10,4,FALSE),$Q873*100)/100,"")</f>
        <v/>
      </c>
      <c r="Y873" s="6">
        <f t="shared" si="42"/>
        <v>6.2474999999999996</v>
      </c>
      <c r="Z873" s="6">
        <f>IF($A873="placement",Y873,SUMIF($C$10:$C$6209,$C873,$Y$10:$Y$6209))</f>
        <v>6.2474999999999996</v>
      </c>
      <c r="AA873" s="29">
        <f t="shared" si="43"/>
        <v>-1.0563380281690016E-2</v>
      </c>
    </row>
    <row r="874" spans="1:27" hidden="1" x14ac:dyDescent="0.3">
      <c r="A874" s="8" t="s">
        <v>17</v>
      </c>
      <c r="B874" s="8" t="s">
        <v>9765</v>
      </c>
      <c r="C874" s="8" t="s">
        <v>9766</v>
      </c>
      <c r="D874" s="8" t="s">
        <v>9823</v>
      </c>
      <c r="E874" s="8" t="s">
        <v>9824</v>
      </c>
      <c r="F874" s="29">
        <v>0.28999999999999998</v>
      </c>
      <c r="G874" s="29">
        <v>0</v>
      </c>
      <c r="H874" s="30">
        <v>8.3041999999999998</v>
      </c>
      <c r="I874" s="30">
        <v>4.4920999999999998</v>
      </c>
      <c r="J874" s="14">
        <v>59</v>
      </c>
      <c r="K874" s="14">
        <v>15</v>
      </c>
      <c r="L874" s="12">
        <v>0.54090000000000005</v>
      </c>
      <c r="M874" s="7">
        <v>0.43427148999999998</v>
      </c>
      <c r="N874" s="31">
        <v>0.2</v>
      </c>
      <c r="O874" s="14">
        <f>IFERROR(VLOOKUP($C874,'site totals'!$J$2:$K$607,2,FALSE),1)</f>
        <v>24887.980100000001</v>
      </c>
      <c r="P874" s="32" t="s">
        <v>22</v>
      </c>
      <c r="Q874" s="12">
        <v>0.53945860440000004</v>
      </c>
      <c r="R874" s="29">
        <v>0.28999999999999998</v>
      </c>
      <c r="S874" s="2">
        <f>IF($A874="site","",MIN(VLOOKUP($P874,margin_ranges!$A$5:$D$10,4,FALSE)/100,$Q874))</f>
        <v>0.29749999999999999</v>
      </c>
      <c r="T874" s="6">
        <f>IF(A874="placement",$J874*MIN($Q874,$S874),"")</f>
        <v>17.552499999999998</v>
      </c>
      <c r="U874" s="6">
        <f>IF($A874="placement",T874,SUMIF($C$10:$C$6209,$C874,$T$10:$T$6209))</f>
        <v>17.552499999999998</v>
      </c>
      <c r="V874" s="34">
        <f t="shared" si="41"/>
        <v>-1.0563380281690016E-2</v>
      </c>
      <c r="W874" s="24"/>
      <c r="X874" s="2" t="str">
        <f>IFERROR(MIN(VLOOKUP($W874,margin_ranges!$A$5:$D$10,4,FALSE),$Q874*100)/100,"")</f>
        <v/>
      </c>
      <c r="Y874" s="6">
        <f t="shared" si="42"/>
        <v>17.552499999999998</v>
      </c>
      <c r="Z874" s="6">
        <f>IF($A874="placement",Y874,SUMIF($C$10:$C$6209,$C874,$Y$10:$Y$6209))</f>
        <v>17.552499999999998</v>
      </c>
      <c r="AA874" s="29">
        <f t="shared" si="43"/>
        <v>-1.0563380281690016E-2</v>
      </c>
    </row>
    <row r="875" spans="1:27" hidden="1" x14ac:dyDescent="0.3">
      <c r="A875" s="8" t="s">
        <v>17</v>
      </c>
      <c r="B875" s="8" t="s">
        <v>9765</v>
      </c>
      <c r="C875" s="8" t="s">
        <v>9766</v>
      </c>
      <c r="D875" s="33" t="s">
        <v>9871</v>
      </c>
      <c r="E875" s="8" t="s">
        <v>9872</v>
      </c>
      <c r="F875" s="29">
        <v>0.28999999999999998</v>
      </c>
      <c r="G875" s="29">
        <v>1</v>
      </c>
      <c r="H875" s="30">
        <v>62.425400000000003</v>
      </c>
      <c r="I875" s="30">
        <v>8.0488999999999997</v>
      </c>
      <c r="J875" s="14">
        <v>83</v>
      </c>
      <c r="K875" s="14">
        <v>21</v>
      </c>
      <c r="L875" s="12">
        <v>0.12889999999999999</v>
      </c>
      <c r="M875" s="7">
        <v>0.34223757999999999</v>
      </c>
      <c r="N875" s="31">
        <v>0.17</v>
      </c>
      <c r="O875" s="14">
        <f>IFERROR(VLOOKUP($C875,'site totals'!$J$2:$K$607,2,FALSE),1)</f>
        <v>24887.980100000001</v>
      </c>
      <c r="P875" s="32" t="s">
        <v>22</v>
      </c>
      <c r="Q875" s="12">
        <v>0.50326905170000003</v>
      </c>
      <c r="R875" s="29">
        <v>0.28999999999999998</v>
      </c>
      <c r="S875" s="2">
        <f>IF($A875="site","",MIN(VLOOKUP($P875,margin_ranges!$A$5:$D$10,4,FALSE)/100,$Q875))</f>
        <v>0.29749999999999999</v>
      </c>
      <c r="T875" s="6">
        <f>IF(A875="placement",$J875*MIN($Q875,$S875),"")</f>
        <v>24.692499999999999</v>
      </c>
      <c r="U875" s="6">
        <f>IF($A875="placement",T875,SUMIF($C$10:$C$6209,$C875,$T$10:$T$6209))</f>
        <v>24.692499999999999</v>
      </c>
      <c r="V875" s="34">
        <f t="shared" si="41"/>
        <v>-1.0563380281690016E-2</v>
      </c>
      <c r="W875" s="24"/>
      <c r="X875" s="2" t="str">
        <f>IFERROR(MIN(VLOOKUP($W875,margin_ranges!$A$5:$D$10,4,FALSE),$Q875*100)/100,"")</f>
        <v/>
      </c>
      <c r="Y875" s="6">
        <f t="shared" si="42"/>
        <v>24.692499999999999</v>
      </c>
      <c r="Z875" s="6">
        <f>IF($A875="placement",Y875,SUMIF($C$10:$C$6209,$C875,$Y$10:$Y$6209))</f>
        <v>24.692499999999999</v>
      </c>
      <c r="AA875" s="29">
        <f t="shared" si="43"/>
        <v>-1.0563380281690016E-2</v>
      </c>
    </row>
    <row r="876" spans="1:27" hidden="1" x14ac:dyDescent="0.3">
      <c r="A876" s="8" t="s">
        <v>17</v>
      </c>
      <c r="B876" s="8" t="s">
        <v>9765</v>
      </c>
      <c r="C876" s="8" t="s">
        <v>9766</v>
      </c>
      <c r="D876" s="8" t="s">
        <v>9793</v>
      </c>
      <c r="E876" s="8" t="s">
        <v>9794</v>
      </c>
      <c r="F876" s="29">
        <v>0.28999999999999998</v>
      </c>
      <c r="G876" s="29">
        <v>1</v>
      </c>
      <c r="H876" s="30">
        <v>338.11070000000001</v>
      </c>
      <c r="I876" s="30">
        <v>7.5961999999999996</v>
      </c>
      <c r="J876" s="14">
        <v>106</v>
      </c>
      <c r="K876" s="14">
        <v>27</v>
      </c>
      <c r="L876" s="12">
        <v>2.2499999999999999E-2</v>
      </c>
      <c r="M876" s="7">
        <v>0.46332948000000002</v>
      </c>
      <c r="N876" s="31">
        <v>0.17</v>
      </c>
      <c r="O876" s="14">
        <f>IFERROR(VLOOKUP($C876,'site totals'!$J$2:$K$607,2,FALSE),1)</f>
        <v>24887.980100000001</v>
      </c>
      <c r="P876" s="32" t="s">
        <v>22</v>
      </c>
      <c r="Q876" s="12">
        <v>0.63309047220000003</v>
      </c>
      <c r="R876" s="29">
        <v>0.28999999999999998</v>
      </c>
      <c r="S876" s="2">
        <f>IF($A876="site","",MIN(VLOOKUP($P876,margin_ranges!$A$5:$D$10,4,FALSE)/100,$Q876))</f>
        <v>0.29749999999999999</v>
      </c>
      <c r="T876" s="6">
        <f>IF(A876="placement",$J876*MIN($Q876,$S876),"")</f>
        <v>31.535</v>
      </c>
      <c r="U876" s="6">
        <f>IF($A876="placement",T876,SUMIF($C$10:$C$6209,$C876,$T$10:$T$6209))</f>
        <v>31.535</v>
      </c>
      <c r="V876" s="34">
        <f t="shared" si="41"/>
        <v>-1.0563380281690016E-2</v>
      </c>
      <c r="W876" s="24"/>
      <c r="X876" s="2" t="str">
        <f>IFERROR(MIN(VLOOKUP($W876,margin_ranges!$A$5:$D$10,4,FALSE),$Q876*100)/100,"")</f>
        <v/>
      </c>
      <c r="Y876" s="6">
        <f t="shared" si="42"/>
        <v>31.535</v>
      </c>
      <c r="Z876" s="6">
        <f>IF($A876="placement",Y876,SUMIF($C$10:$C$6209,$C876,$Y$10:$Y$6209))</f>
        <v>31.535</v>
      </c>
      <c r="AA876" s="29">
        <f t="shared" si="43"/>
        <v>-1.0563380281690016E-2</v>
      </c>
    </row>
    <row r="877" spans="1:27" hidden="1" x14ac:dyDescent="0.3">
      <c r="A877" s="8" t="s">
        <v>17</v>
      </c>
      <c r="B877" s="8" t="s">
        <v>9765</v>
      </c>
      <c r="C877" s="8" t="s">
        <v>9766</v>
      </c>
      <c r="D877" s="8" t="s">
        <v>9867</v>
      </c>
      <c r="E877" s="8" t="s">
        <v>9868</v>
      </c>
      <c r="F877" s="29">
        <v>0.28999999999999998</v>
      </c>
      <c r="G877" s="29">
        <v>1</v>
      </c>
      <c r="H877" s="30">
        <v>132.1164</v>
      </c>
      <c r="I877" s="30">
        <v>5.3518999999999997</v>
      </c>
      <c r="J877" s="14">
        <v>106</v>
      </c>
      <c r="K877" s="14">
        <v>27</v>
      </c>
      <c r="L877" s="12">
        <v>4.0500000000000001E-2</v>
      </c>
      <c r="M877" s="7">
        <v>0.65833089</v>
      </c>
      <c r="N877" s="31">
        <v>0.15</v>
      </c>
      <c r="O877" s="14">
        <f>IFERROR(VLOOKUP($C877,'site totals'!$J$2:$K$607,2,FALSE),1)</f>
        <v>24887.980100000001</v>
      </c>
      <c r="P877" s="32" t="s">
        <v>22</v>
      </c>
      <c r="Q877" s="12">
        <v>0.7721510519</v>
      </c>
      <c r="R877" s="29">
        <v>0.28999999999999998</v>
      </c>
      <c r="S877" s="2">
        <f>IF($A877="site","",MIN(VLOOKUP($P877,margin_ranges!$A$5:$D$10,4,FALSE)/100,$Q877))</f>
        <v>0.29749999999999999</v>
      </c>
      <c r="T877" s="6">
        <f>IF(A877="placement",$J877*MIN($Q877,$S877),"")</f>
        <v>31.535</v>
      </c>
      <c r="U877" s="6">
        <f>IF($A877="placement",T877,SUMIF($C$10:$C$6209,$C877,$T$10:$T$6209))</f>
        <v>31.535</v>
      </c>
      <c r="V877" s="34">
        <f t="shared" si="41"/>
        <v>-1.0563380281690016E-2</v>
      </c>
      <c r="W877" s="24"/>
      <c r="X877" s="2" t="str">
        <f>IFERROR(MIN(VLOOKUP($W877,margin_ranges!$A$5:$D$10,4,FALSE),$Q877*100)/100,"")</f>
        <v/>
      </c>
      <c r="Y877" s="6">
        <f t="shared" si="42"/>
        <v>31.535</v>
      </c>
      <c r="Z877" s="6">
        <f>IF($A877="placement",Y877,SUMIF($C$10:$C$6209,$C877,$Y$10:$Y$6209))</f>
        <v>31.535</v>
      </c>
      <c r="AA877" s="29">
        <f t="shared" si="43"/>
        <v>-1.0563380281690016E-2</v>
      </c>
    </row>
    <row r="878" spans="1:27" hidden="1" x14ac:dyDescent="0.3">
      <c r="A878" s="8" t="s">
        <v>17</v>
      </c>
      <c r="B878" s="8" t="s">
        <v>9765</v>
      </c>
      <c r="C878" s="8" t="s">
        <v>9766</v>
      </c>
      <c r="D878" s="8" t="s">
        <v>9877</v>
      </c>
      <c r="E878" s="8" t="s">
        <v>9878</v>
      </c>
      <c r="F878" s="29">
        <v>0.28999999999999998</v>
      </c>
      <c r="G878" s="29">
        <v>1</v>
      </c>
      <c r="H878" s="30">
        <v>61.519500000000001</v>
      </c>
      <c r="I878" s="30">
        <v>23.341100000000001</v>
      </c>
      <c r="J878" s="14">
        <v>106</v>
      </c>
      <c r="K878" s="14">
        <v>27</v>
      </c>
      <c r="L878" s="12">
        <v>0.37940000000000002</v>
      </c>
      <c r="M878" s="7">
        <v>0.15104353000000001</v>
      </c>
      <c r="N878" s="31">
        <v>0.1</v>
      </c>
      <c r="O878" s="14">
        <f>IFERROR(VLOOKUP($C878,'site totals'!$J$2:$K$607,2,FALSE),1)</f>
        <v>24887.980100000001</v>
      </c>
      <c r="P878" s="32" t="s">
        <v>22</v>
      </c>
      <c r="Q878" s="12">
        <v>0.33793919449999998</v>
      </c>
      <c r="R878" s="29">
        <v>0.28999999999999998</v>
      </c>
      <c r="S878" s="2">
        <f>IF($A878="site","",MIN(VLOOKUP($P878,margin_ranges!$A$5:$D$10,4,FALSE)/100,$Q878))</f>
        <v>0.29749999999999999</v>
      </c>
      <c r="T878" s="6">
        <f>IF(A878="placement",$J878*MIN($Q878,$S878),"")</f>
        <v>31.535</v>
      </c>
      <c r="U878" s="6">
        <f>IF($A878="placement",T878,SUMIF($C$10:$C$6209,$C878,$T$10:$T$6209))</f>
        <v>31.535</v>
      </c>
      <c r="V878" s="34">
        <f t="shared" si="41"/>
        <v>-1.0563380281690016E-2</v>
      </c>
      <c r="W878" s="24"/>
      <c r="X878" s="2" t="str">
        <f>IFERROR(MIN(VLOOKUP($W878,margin_ranges!$A$5:$D$10,4,FALSE),$Q878*100)/100,"")</f>
        <v/>
      </c>
      <c r="Y878" s="6">
        <f t="shared" si="42"/>
        <v>31.535</v>
      </c>
      <c r="Z878" s="6">
        <f>IF($A878="placement",Y878,SUMIF($C$10:$C$6209,$C878,$Y$10:$Y$6209))</f>
        <v>31.535</v>
      </c>
      <c r="AA878" s="29">
        <f t="shared" si="43"/>
        <v>-1.0563380281690016E-2</v>
      </c>
    </row>
    <row r="879" spans="1:27" hidden="1" x14ac:dyDescent="0.3">
      <c r="A879" s="8" t="s">
        <v>17</v>
      </c>
      <c r="B879" s="8" t="s">
        <v>9765</v>
      </c>
      <c r="C879" s="8" t="s">
        <v>9766</v>
      </c>
      <c r="D879" s="8" t="s">
        <v>9817</v>
      </c>
      <c r="E879" s="8" t="s">
        <v>9818</v>
      </c>
      <c r="F879" s="29">
        <v>0.28999999999999998</v>
      </c>
      <c r="G879" s="29">
        <v>0</v>
      </c>
      <c r="H879" s="30">
        <v>92.060400000000001</v>
      </c>
      <c r="I879" s="30">
        <v>10.558999999999999</v>
      </c>
      <c r="J879" s="14">
        <v>114</v>
      </c>
      <c r="K879" s="14">
        <v>29</v>
      </c>
      <c r="L879" s="12">
        <v>0.1147</v>
      </c>
      <c r="M879" s="7">
        <v>0.36143709000000002</v>
      </c>
      <c r="N879" s="31">
        <v>0.17</v>
      </c>
      <c r="O879" s="14">
        <f>IFERROR(VLOOKUP($C879,'site totals'!$J$2:$K$607,2,FALSE),1)</f>
        <v>24887.980100000001</v>
      </c>
      <c r="P879" s="32" t="s">
        <v>22</v>
      </c>
      <c r="Q879" s="12">
        <v>0.52965536089999998</v>
      </c>
      <c r="R879" s="29">
        <v>0.28999999999999998</v>
      </c>
      <c r="S879" s="2">
        <f>IF($A879="site","",MIN(VLOOKUP($P879,margin_ranges!$A$5:$D$10,4,FALSE)/100,$Q879))</f>
        <v>0.29749999999999999</v>
      </c>
      <c r="T879" s="6">
        <f>IF(A879="placement",$J879*MIN($Q879,$S879),"")</f>
        <v>33.914999999999999</v>
      </c>
      <c r="U879" s="6">
        <f>IF($A879="placement",T879,SUMIF($C$10:$C$6209,$C879,$T$10:$T$6209))</f>
        <v>33.914999999999999</v>
      </c>
      <c r="V879" s="34">
        <f t="shared" si="41"/>
        <v>-1.0563380281690016E-2</v>
      </c>
      <c r="W879" s="24"/>
      <c r="X879" s="2" t="str">
        <f>IFERROR(MIN(VLOOKUP($W879,margin_ranges!$A$5:$D$10,4,FALSE),$Q879*100)/100,"")</f>
        <v/>
      </c>
      <c r="Y879" s="6">
        <f t="shared" si="42"/>
        <v>33.914999999999999</v>
      </c>
      <c r="Z879" s="6">
        <f>IF($A879="placement",Y879,SUMIF($C$10:$C$6209,$C879,$Y$10:$Y$6209))</f>
        <v>33.914999999999999</v>
      </c>
      <c r="AA879" s="29">
        <f t="shared" si="43"/>
        <v>-1.0563380281690016E-2</v>
      </c>
    </row>
    <row r="880" spans="1:27" hidden="1" x14ac:dyDescent="0.3">
      <c r="A880" s="8" t="s">
        <v>17</v>
      </c>
      <c r="B880" s="8" t="s">
        <v>9765</v>
      </c>
      <c r="C880" s="8" t="s">
        <v>9766</v>
      </c>
      <c r="D880" s="8" t="s">
        <v>9799</v>
      </c>
      <c r="E880" s="8" t="s">
        <v>9800</v>
      </c>
      <c r="F880" s="29">
        <v>0.28999999999999998</v>
      </c>
      <c r="G880" s="29">
        <v>1</v>
      </c>
      <c r="H880" s="30">
        <v>72.204800000000006</v>
      </c>
      <c r="I880" s="30">
        <v>21.8459</v>
      </c>
      <c r="J880" s="14">
        <v>202</v>
      </c>
      <c r="K880" s="14">
        <v>53</v>
      </c>
      <c r="L880" s="12">
        <v>0.30259999999999998</v>
      </c>
      <c r="M880" s="7">
        <v>0.30882119000000002</v>
      </c>
      <c r="N880" s="31">
        <v>0.2</v>
      </c>
      <c r="O880" s="14">
        <f>IFERROR(VLOOKUP($C880,'site totals'!$J$2:$K$607,2,FALSE),1)</f>
        <v>24887.980100000001</v>
      </c>
      <c r="P880" s="32" t="s">
        <v>22</v>
      </c>
      <c r="Q880" s="12">
        <v>0.35237605189999999</v>
      </c>
      <c r="R880" s="29">
        <v>0.28999999999999998</v>
      </c>
      <c r="S880" s="2">
        <f>IF($A880="site","",MIN(VLOOKUP($P880,margin_ranges!$A$5:$D$10,4,FALSE)/100,$Q880))</f>
        <v>0.29749999999999999</v>
      </c>
      <c r="T880" s="6">
        <f>IF(A880="placement",$J880*MIN($Q880,$S880),"")</f>
        <v>60.094999999999999</v>
      </c>
      <c r="U880" s="6">
        <f>IF($A880="placement",T880,SUMIF($C$10:$C$6209,$C880,$T$10:$T$6209))</f>
        <v>60.094999999999999</v>
      </c>
      <c r="V880" s="34">
        <f t="shared" si="41"/>
        <v>-1.0563380281690016E-2</v>
      </c>
      <c r="W880" s="24"/>
      <c r="X880" s="2" t="str">
        <f>IFERROR(MIN(VLOOKUP($W880,margin_ranges!$A$5:$D$10,4,FALSE),$Q880*100)/100,"")</f>
        <v/>
      </c>
      <c r="Y880" s="6">
        <f t="shared" si="42"/>
        <v>60.094999999999999</v>
      </c>
      <c r="Z880" s="6">
        <f>IF($A880="placement",Y880,SUMIF($C$10:$C$6209,$C880,$Y$10:$Y$6209))</f>
        <v>60.094999999999999</v>
      </c>
      <c r="AA880" s="29">
        <f t="shared" si="43"/>
        <v>-1.0563380281690016E-2</v>
      </c>
    </row>
    <row r="881" spans="1:27" hidden="1" x14ac:dyDescent="0.3">
      <c r="A881" s="8" t="s">
        <v>17</v>
      </c>
      <c r="B881" s="8" t="s">
        <v>9765</v>
      </c>
      <c r="C881" s="8" t="s">
        <v>9766</v>
      </c>
      <c r="D881" s="8" t="s">
        <v>9835</v>
      </c>
      <c r="E881" s="8" t="s">
        <v>9836</v>
      </c>
      <c r="F881" s="29">
        <v>0.28999999999999998</v>
      </c>
      <c r="G881" s="29">
        <v>0</v>
      </c>
      <c r="H881" s="30">
        <v>20.525400000000001</v>
      </c>
      <c r="I881" s="30">
        <v>11.516500000000001</v>
      </c>
      <c r="J881" s="14">
        <v>270</v>
      </c>
      <c r="K881" s="14">
        <v>70</v>
      </c>
      <c r="L881" s="12">
        <v>0.56110000000000004</v>
      </c>
      <c r="M881" s="7">
        <v>0.78219883000000001</v>
      </c>
      <c r="N881" s="31">
        <v>0.5</v>
      </c>
      <c r="O881" s="14">
        <f>IFERROR(VLOOKUP($C881,'site totals'!$J$2:$K$607,2,FALSE),1)</f>
        <v>24887.980100000001</v>
      </c>
      <c r="P881" s="32" t="s">
        <v>22</v>
      </c>
      <c r="Q881" s="12">
        <v>0.36077634089999999</v>
      </c>
      <c r="R881" s="29">
        <v>0.28999999999999998</v>
      </c>
      <c r="S881" s="2">
        <f>IF($A881="site","",MIN(VLOOKUP($P881,margin_ranges!$A$5:$D$10,4,FALSE)/100,$Q881))</f>
        <v>0.29749999999999999</v>
      </c>
      <c r="T881" s="6">
        <f>IF(A881="placement",$J881*MIN($Q881,$S881),"")</f>
        <v>80.325000000000003</v>
      </c>
      <c r="U881" s="6">
        <f>IF($A881="placement",T881,SUMIF($C$10:$C$6209,$C881,$T$10:$T$6209))</f>
        <v>80.325000000000003</v>
      </c>
      <c r="V881" s="34">
        <f t="shared" si="41"/>
        <v>-1.0563380281690016E-2</v>
      </c>
      <c r="W881" s="24"/>
      <c r="X881" s="2" t="str">
        <f>IFERROR(MIN(VLOOKUP($W881,margin_ranges!$A$5:$D$10,4,FALSE),$Q881*100)/100,"")</f>
        <v/>
      </c>
      <c r="Y881" s="6">
        <f t="shared" si="42"/>
        <v>80.325000000000003</v>
      </c>
      <c r="Z881" s="6">
        <f>IF($A881="placement",Y881,SUMIF($C$10:$C$6209,$C881,$Y$10:$Y$6209))</f>
        <v>80.325000000000003</v>
      </c>
      <c r="AA881" s="29">
        <f t="shared" si="43"/>
        <v>-1.0563380281690016E-2</v>
      </c>
    </row>
    <row r="882" spans="1:27" hidden="1" x14ac:dyDescent="0.3">
      <c r="A882" s="8" t="s">
        <v>17</v>
      </c>
      <c r="B882" s="8" t="s">
        <v>9765</v>
      </c>
      <c r="C882" s="8" t="s">
        <v>9766</v>
      </c>
      <c r="D882" s="8" t="s">
        <v>9779</v>
      </c>
      <c r="E882" s="8" t="s">
        <v>9780</v>
      </c>
      <c r="F882" s="29">
        <v>0.28999999999999998</v>
      </c>
      <c r="G882" s="29">
        <v>1</v>
      </c>
      <c r="H882" s="30">
        <v>48.003599999999999</v>
      </c>
      <c r="I882" s="30">
        <v>16.848099999999999</v>
      </c>
      <c r="J882" s="14">
        <v>363</v>
      </c>
      <c r="K882" s="14">
        <v>93</v>
      </c>
      <c r="L882" s="12">
        <v>0.35099999999999998</v>
      </c>
      <c r="M882" s="7">
        <v>0.71912292</v>
      </c>
      <c r="N882" s="31">
        <v>0.2</v>
      </c>
      <c r="O882" s="14">
        <f>IFERROR(VLOOKUP($C882,'site totals'!$J$2:$K$607,2,FALSE),1)</f>
        <v>24887.980100000001</v>
      </c>
      <c r="P882" s="32" t="s">
        <v>22</v>
      </c>
      <c r="Q882" s="12">
        <v>0.72188343050000003</v>
      </c>
      <c r="R882" s="29">
        <v>0.28999999999999998</v>
      </c>
      <c r="S882" s="2">
        <f>IF($A882="site","",MIN(VLOOKUP($P882,margin_ranges!$A$5:$D$10,4,FALSE)/100,$Q882))</f>
        <v>0.29749999999999999</v>
      </c>
      <c r="T882" s="6">
        <f>IF(A882="placement",$J882*MIN($Q882,$S882),"")</f>
        <v>107.99249999999999</v>
      </c>
      <c r="U882" s="6">
        <f>IF($A882="placement",T882,SUMIF($C$10:$C$6209,$C882,$T$10:$T$6209))</f>
        <v>107.99249999999999</v>
      </c>
      <c r="V882" s="34">
        <f t="shared" si="41"/>
        <v>-1.0563380281690016E-2</v>
      </c>
      <c r="W882" s="24"/>
      <c r="X882" s="2" t="str">
        <f>IFERROR(MIN(VLOOKUP($W882,margin_ranges!$A$5:$D$10,4,FALSE),$Q882*100)/100,"")</f>
        <v/>
      </c>
      <c r="Y882" s="6">
        <f t="shared" si="42"/>
        <v>107.99249999999999</v>
      </c>
      <c r="Z882" s="6">
        <f>IF($A882="placement",Y882,SUMIF($C$10:$C$6209,$C882,$Y$10:$Y$6209))</f>
        <v>107.99249999999999</v>
      </c>
      <c r="AA882" s="29">
        <f t="shared" si="43"/>
        <v>-1.0563380281690016E-2</v>
      </c>
    </row>
    <row r="883" spans="1:27" hidden="1" x14ac:dyDescent="0.3">
      <c r="A883" s="8" t="s">
        <v>17</v>
      </c>
      <c r="B883" s="8" t="s">
        <v>9765</v>
      </c>
      <c r="C883" s="8" t="s">
        <v>9766</v>
      </c>
      <c r="D883" s="33" t="s">
        <v>9769</v>
      </c>
      <c r="E883" s="8" t="s">
        <v>9770</v>
      </c>
      <c r="F883" s="29">
        <v>0.28999999999999998</v>
      </c>
      <c r="G883" s="29">
        <v>1</v>
      </c>
      <c r="H883" s="30">
        <v>337.57409999999999</v>
      </c>
      <c r="I883" s="30">
        <v>66.415099999999995</v>
      </c>
      <c r="J883" s="14">
        <v>1467</v>
      </c>
      <c r="K883" s="14">
        <v>373</v>
      </c>
      <c r="L883" s="12">
        <v>0.19670000000000001</v>
      </c>
      <c r="M883" s="7">
        <v>0.73617118000000004</v>
      </c>
      <c r="N883" s="31">
        <v>0.2</v>
      </c>
      <c r="O883" s="14">
        <f>IFERROR(VLOOKUP($C883,'site totals'!$J$2:$K$607,2,FALSE),1)</f>
        <v>24887.980100000001</v>
      </c>
      <c r="P883" s="32" t="s">
        <v>22</v>
      </c>
      <c r="Q883" s="12">
        <v>0.72832405749999996</v>
      </c>
      <c r="R883" s="29">
        <v>0.28999999999999998</v>
      </c>
      <c r="S883" s="2">
        <f>IF($A883="site","",MIN(VLOOKUP($P883,margin_ranges!$A$5:$D$10,4,FALSE)/100,$Q883))</f>
        <v>0.29749999999999999</v>
      </c>
      <c r="T883" s="6">
        <f>IF(A883="placement",$J883*MIN($Q883,$S883),"")</f>
        <v>436.4325</v>
      </c>
      <c r="U883" s="6">
        <f>IF($A883="placement",T883,SUMIF($C$10:$C$6209,$C883,$T$10:$T$6209))</f>
        <v>436.4325</v>
      </c>
      <c r="V883" s="34">
        <f t="shared" si="41"/>
        <v>-1.0563380281690016E-2</v>
      </c>
      <c r="W883" s="24"/>
      <c r="X883" s="2" t="str">
        <f>IFERROR(MIN(VLOOKUP($W883,margin_ranges!$A$5:$D$10,4,FALSE),$Q883*100)/100,"")</f>
        <v/>
      </c>
      <c r="Y883" s="6">
        <f t="shared" si="42"/>
        <v>436.4325</v>
      </c>
      <c r="Z883" s="6">
        <f>IF($A883="placement",Y883,SUMIF($C$10:$C$6209,$C883,$Y$10:$Y$6209))</f>
        <v>436.4325</v>
      </c>
      <c r="AA883" s="29">
        <f t="shared" si="43"/>
        <v>-1.0563380281690016E-2</v>
      </c>
    </row>
    <row r="884" spans="1:27" hidden="1" x14ac:dyDescent="0.3">
      <c r="A884" s="8" t="s">
        <v>17</v>
      </c>
      <c r="B884" s="8" t="s">
        <v>9765</v>
      </c>
      <c r="C884" s="8" t="s">
        <v>9766</v>
      </c>
      <c r="D884" s="8" t="s">
        <v>9879</v>
      </c>
      <c r="E884" s="8" t="s">
        <v>9880</v>
      </c>
      <c r="F884" s="29">
        <v>0.28999999999999998</v>
      </c>
      <c r="G884" s="29">
        <v>1</v>
      </c>
      <c r="H884" s="30">
        <v>389.45010000000002</v>
      </c>
      <c r="I884" s="30">
        <v>103.855</v>
      </c>
      <c r="J884" s="14">
        <v>1517</v>
      </c>
      <c r="K884" s="14">
        <v>387</v>
      </c>
      <c r="L884" s="12">
        <v>0.26669999999999999</v>
      </c>
      <c r="M884" s="7">
        <v>0.48704815000000001</v>
      </c>
      <c r="N884" s="31">
        <v>0.2</v>
      </c>
      <c r="O884" s="14">
        <f>IFERROR(VLOOKUP($C884,'site totals'!$J$2:$K$607,2,FALSE),1)</f>
        <v>24887.980100000001</v>
      </c>
      <c r="P884" s="32" t="s">
        <v>22</v>
      </c>
      <c r="Q884" s="12">
        <v>0.58936298269999998</v>
      </c>
      <c r="R884" s="29">
        <v>0.28999999999999998</v>
      </c>
      <c r="S884" s="2">
        <f>IF($A884="site","",MIN(VLOOKUP($P884,margin_ranges!$A$5:$D$10,4,FALSE)/100,$Q884))</f>
        <v>0.29749999999999999</v>
      </c>
      <c r="T884" s="6">
        <f>IF(A884="placement",$J884*MIN($Q884,$S884),"")</f>
        <v>451.3075</v>
      </c>
      <c r="U884" s="6">
        <f>IF($A884="placement",T884,SUMIF($C$10:$C$6209,$C884,$T$10:$T$6209))</f>
        <v>451.3075</v>
      </c>
      <c r="V884" s="34">
        <f t="shared" si="41"/>
        <v>-1.0563380281690016E-2</v>
      </c>
      <c r="W884" s="24"/>
      <c r="X884" s="2" t="str">
        <f>IFERROR(MIN(VLOOKUP($W884,margin_ranges!$A$5:$D$10,4,FALSE),$Q884*100)/100,"")</f>
        <v/>
      </c>
      <c r="Y884" s="6">
        <f t="shared" si="42"/>
        <v>451.3075</v>
      </c>
      <c r="Z884" s="6">
        <f>IF($A884="placement",Y884,SUMIF($C$10:$C$6209,$C884,$Y$10:$Y$6209))</f>
        <v>451.3075</v>
      </c>
      <c r="AA884" s="29">
        <f t="shared" si="43"/>
        <v>-1.0563380281690016E-2</v>
      </c>
    </row>
    <row r="885" spans="1:27" hidden="1" x14ac:dyDescent="0.3">
      <c r="A885" s="8" t="s">
        <v>17</v>
      </c>
      <c r="B885" s="8" t="s">
        <v>9765</v>
      </c>
      <c r="C885" s="8" t="s">
        <v>9766</v>
      </c>
      <c r="D885" s="8" t="s">
        <v>9813</v>
      </c>
      <c r="E885" s="8" t="s">
        <v>9814</v>
      </c>
      <c r="F885" s="29">
        <v>0.28999999999999998</v>
      </c>
      <c r="G885" s="29">
        <v>1</v>
      </c>
      <c r="H885" s="30">
        <v>265.80459999999999</v>
      </c>
      <c r="I885" s="30">
        <v>79.649100000000004</v>
      </c>
      <c r="J885" s="14">
        <v>1534</v>
      </c>
      <c r="K885" s="14">
        <v>384</v>
      </c>
      <c r="L885" s="12">
        <v>0.29970000000000002</v>
      </c>
      <c r="M885" s="7">
        <v>0.64203345000000001</v>
      </c>
      <c r="N885" s="31">
        <v>0.2</v>
      </c>
      <c r="O885" s="14">
        <f>IFERROR(VLOOKUP($C885,'site totals'!$J$2:$K$607,2,FALSE),1)</f>
        <v>24887.980100000001</v>
      </c>
      <c r="P885" s="32" t="s">
        <v>22</v>
      </c>
      <c r="Q885" s="12">
        <v>0.68848975270000001</v>
      </c>
      <c r="R885" s="29">
        <v>0.28999999999999998</v>
      </c>
      <c r="S885" s="2">
        <f>IF($A885="site","",MIN(VLOOKUP($P885,margin_ranges!$A$5:$D$10,4,FALSE)/100,$Q885))</f>
        <v>0.29749999999999999</v>
      </c>
      <c r="T885" s="6">
        <f>IF(A885="placement",$J885*MIN($Q885,$S885),"")</f>
        <v>456.36499999999995</v>
      </c>
      <c r="U885" s="6">
        <f>IF($A885="placement",T885,SUMIF($C$10:$C$6209,$C885,$T$10:$T$6209))</f>
        <v>456.36499999999995</v>
      </c>
      <c r="V885" s="34">
        <f t="shared" si="41"/>
        <v>-1.0563380281690016E-2</v>
      </c>
      <c r="W885" s="24"/>
      <c r="X885" s="2" t="str">
        <f>IFERROR(MIN(VLOOKUP($W885,margin_ranges!$A$5:$D$10,4,FALSE),$Q885*100)/100,"")</f>
        <v/>
      </c>
      <c r="Y885" s="6">
        <f t="shared" si="42"/>
        <v>456.36499999999995</v>
      </c>
      <c r="Z885" s="6">
        <f>IF($A885="placement",Y885,SUMIF($C$10:$C$6209,$C885,$Y$10:$Y$6209))</f>
        <v>456.36499999999995</v>
      </c>
      <c r="AA885" s="29">
        <f t="shared" si="43"/>
        <v>-1.0563380281690016E-2</v>
      </c>
    </row>
    <row r="886" spans="1:27" hidden="1" x14ac:dyDescent="0.3">
      <c r="A886" s="8" t="s">
        <v>17</v>
      </c>
      <c r="B886" s="8" t="s">
        <v>9765</v>
      </c>
      <c r="C886" s="8" t="s">
        <v>9766</v>
      </c>
      <c r="D886" s="8" t="s">
        <v>9783</v>
      </c>
      <c r="E886" s="8" t="s">
        <v>9784</v>
      </c>
      <c r="F886" s="29">
        <v>0.28999999999999998</v>
      </c>
      <c r="G886" s="29">
        <v>1</v>
      </c>
      <c r="H886" s="30">
        <v>241.73089999999999</v>
      </c>
      <c r="I886" s="30">
        <v>149.60730000000001</v>
      </c>
      <c r="J886" s="14">
        <v>1781</v>
      </c>
      <c r="K886" s="14">
        <v>453</v>
      </c>
      <c r="L886" s="12">
        <v>0.61890000000000001</v>
      </c>
      <c r="M886" s="7">
        <v>0.39680607000000001</v>
      </c>
      <c r="N886" s="31">
        <v>0.2</v>
      </c>
      <c r="O886" s="14">
        <f>IFERROR(VLOOKUP($C886,'site totals'!$J$2:$K$607,2,FALSE),1)</f>
        <v>24887.980100000001</v>
      </c>
      <c r="P886" s="32" t="s">
        <v>22</v>
      </c>
      <c r="Q886" s="12">
        <v>0.49597544780000002</v>
      </c>
      <c r="R886" s="29">
        <v>0.28999999999999998</v>
      </c>
      <c r="S886" s="2">
        <f>IF($A886="site","",MIN(VLOOKUP($P886,margin_ranges!$A$5:$D$10,4,FALSE)/100,$Q886))</f>
        <v>0.29749999999999999</v>
      </c>
      <c r="T886" s="6">
        <f>IF(A886="placement",$J886*MIN($Q886,$S886),"")</f>
        <v>529.84749999999997</v>
      </c>
      <c r="U886" s="6">
        <f>IF($A886="placement",T886,SUMIF($C$10:$C$6209,$C886,$T$10:$T$6209))</f>
        <v>529.84749999999997</v>
      </c>
      <c r="V886" s="34">
        <f t="shared" si="41"/>
        <v>-1.0563380281690016E-2</v>
      </c>
      <c r="W886" s="24"/>
      <c r="X886" s="2" t="str">
        <f>IFERROR(MIN(VLOOKUP($W886,margin_ranges!$A$5:$D$10,4,FALSE),$Q886*100)/100,"")</f>
        <v/>
      </c>
      <c r="Y886" s="6">
        <f t="shared" si="42"/>
        <v>529.84749999999997</v>
      </c>
      <c r="Z886" s="6">
        <f>IF($A886="placement",Y886,SUMIF($C$10:$C$6209,$C886,$Y$10:$Y$6209))</f>
        <v>529.84749999999997</v>
      </c>
      <c r="AA886" s="29">
        <f t="shared" si="43"/>
        <v>-1.0563380281690016E-2</v>
      </c>
    </row>
    <row r="887" spans="1:27" hidden="1" x14ac:dyDescent="0.3">
      <c r="A887" s="8" t="s">
        <v>17</v>
      </c>
      <c r="B887" s="8" t="s">
        <v>9765</v>
      </c>
      <c r="C887" s="8" t="s">
        <v>9766</v>
      </c>
      <c r="D887" s="8" t="s">
        <v>9853</v>
      </c>
      <c r="E887" s="8" t="s">
        <v>9854</v>
      </c>
      <c r="F887" s="29">
        <v>0.28999999999999998</v>
      </c>
      <c r="G887" s="29">
        <v>1</v>
      </c>
      <c r="H887" s="30">
        <v>824.35109999999997</v>
      </c>
      <c r="I887" s="30">
        <v>96.507599999999996</v>
      </c>
      <c r="J887" s="14">
        <v>2067</v>
      </c>
      <c r="K887" s="14">
        <v>528</v>
      </c>
      <c r="L887" s="12">
        <v>0.1171</v>
      </c>
      <c r="M887" s="7">
        <v>0.71396581000000003</v>
      </c>
      <c r="N887" s="31">
        <v>0.2</v>
      </c>
      <c r="O887" s="14">
        <f>IFERROR(VLOOKUP($C887,'site totals'!$J$2:$K$607,2,FALSE),1)</f>
        <v>24887.980100000001</v>
      </c>
      <c r="P887" s="32" t="s">
        <v>22</v>
      </c>
      <c r="Q887" s="12">
        <v>0.71987454029999998</v>
      </c>
      <c r="R887" s="29">
        <v>0.28999999999999998</v>
      </c>
      <c r="S887" s="2">
        <f>IF($A887="site","",MIN(VLOOKUP($P887,margin_ranges!$A$5:$D$10,4,FALSE)/100,$Q887))</f>
        <v>0.29749999999999999</v>
      </c>
      <c r="T887" s="6">
        <f>IF(A887="placement",$J887*MIN($Q887,$S887),"")</f>
        <v>614.9325</v>
      </c>
      <c r="U887" s="6">
        <f>IF($A887="placement",T887,SUMIF($C$10:$C$6209,$C887,$T$10:$T$6209))</f>
        <v>614.9325</v>
      </c>
      <c r="V887" s="34">
        <f t="shared" si="41"/>
        <v>-1.0563380281690016E-2</v>
      </c>
      <c r="W887" s="24"/>
      <c r="X887" s="2" t="str">
        <f>IFERROR(MIN(VLOOKUP($W887,margin_ranges!$A$5:$D$10,4,FALSE),$Q887*100)/100,"")</f>
        <v/>
      </c>
      <c r="Y887" s="6">
        <f t="shared" si="42"/>
        <v>614.9325</v>
      </c>
      <c r="Z887" s="6">
        <f>IF($A887="placement",Y887,SUMIF($C$10:$C$6209,$C887,$Y$10:$Y$6209))</f>
        <v>614.9325</v>
      </c>
      <c r="AA887" s="29">
        <f t="shared" si="43"/>
        <v>-1.0563380281690016E-2</v>
      </c>
    </row>
    <row r="888" spans="1:27" hidden="1" x14ac:dyDescent="0.3">
      <c r="A888" s="8" t="s">
        <v>17</v>
      </c>
      <c r="B888" s="8" t="s">
        <v>9765</v>
      </c>
      <c r="C888" s="8" t="s">
        <v>9766</v>
      </c>
      <c r="D888" s="8" t="s">
        <v>9859</v>
      </c>
      <c r="E888" s="8" t="s">
        <v>9860</v>
      </c>
      <c r="F888" s="29">
        <v>0.28999999999999998</v>
      </c>
      <c r="G888" s="29">
        <v>1</v>
      </c>
      <c r="H888" s="30">
        <v>233.8954</v>
      </c>
      <c r="I888" s="30">
        <v>120.7426</v>
      </c>
      <c r="J888" s="14">
        <v>2346</v>
      </c>
      <c r="K888" s="14">
        <v>587</v>
      </c>
      <c r="L888" s="12">
        <v>0.51619999999999999</v>
      </c>
      <c r="M888" s="7">
        <v>0.64771931999999999</v>
      </c>
      <c r="N888" s="31">
        <v>0.2</v>
      </c>
      <c r="O888" s="14">
        <f>IFERROR(VLOOKUP($C888,'site totals'!$J$2:$K$607,2,FALSE),1)</f>
        <v>24887.980100000001</v>
      </c>
      <c r="P888" s="32" t="s">
        <v>22</v>
      </c>
      <c r="Q888" s="12">
        <v>0.69122428039999995</v>
      </c>
      <c r="R888" s="29">
        <v>0.28999999999999998</v>
      </c>
      <c r="S888" s="2">
        <f>IF($A888="site","",MIN(VLOOKUP($P888,margin_ranges!$A$5:$D$10,4,FALSE)/100,$Q888))</f>
        <v>0.29749999999999999</v>
      </c>
      <c r="T888" s="6">
        <f>IF(A888="placement",$J888*MIN($Q888,$S888),"")</f>
        <v>697.93499999999995</v>
      </c>
      <c r="U888" s="6">
        <f>IF($A888="placement",T888,SUMIF($C$10:$C$6209,$C888,$T$10:$T$6209))</f>
        <v>697.93499999999995</v>
      </c>
      <c r="V888" s="34">
        <f t="shared" si="41"/>
        <v>-1.0563380281690016E-2</v>
      </c>
      <c r="W888" s="24"/>
      <c r="X888" s="2" t="str">
        <f>IFERROR(MIN(VLOOKUP($W888,margin_ranges!$A$5:$D$10,4,FALSE),$Q888*100)/100,"")</f>
        <v/>
      </c>
      <c r="Y888" s="6">
        <f t="shared" si="42"/>
        <v>697.93499999999995</v>
      </c>
      <c r="Z888" s="6">
        <f>IF($A888="placement",Y888,SUMIF($C$10:$C$6209,$C888,$Y$10:$Y$6209))</f>
        <v>697.93499999999995</v>
      </c>
      <c r="AA888" s="29">
        <f t="shared" si="43"/>
        <v>-1.0563380281690016E-2</v>
      </c>
    </row>
    <row r="889" spans="1:27" hidden="1" x14ac:dyDescent="0.3">
      <c r="A889" s="8" t="s">
        <v>17</v>
      </c>
      <c r="B889" s="8" t="s">
        <v>9765</v>
      </c>
      <c r="C889" s="8" t="s">
        <v>9766</v>
      </c>
      <c r="D889" s="8" t="s">
        <v>9785</v>
      </c>
      <c r="E889" s="8" t="s">
        <v>9786</v>
      </c>
      <c r="F889" s="29">
        <v>0.28999999999999998</v>
      </c>
      <c r="G889" s="29">
        <v>1</v>
      </c>
      <c r="H889" s="30">
        <v>741.7799</v>
      </c>
      <c r="I889" s="30">
        <v>230.03899999999999</v>
      </c>
      <c r="J889" s="14">
        <v>2792</v>
      </c>
      <c r="K889" s="14">
        <v>684</v>
      </c>
      <c r="L889" s="12">
        <v>0.31009999999999999</v>
      </c>
      <c r="M889" s="7">
        <v>0.404532</v>
      </c>
      <c r="N889" s="31">
        <v>0.27</v>
      </c>
      <c r="O889" s="14">
        <f>IFERROR(VLOOKUP($C889,'site totals'!$J$2:$K$607,2,FALSE),1)</f>
        <v>24887.980100000001</v>
      </c>
      <c r="P889" s="32" t="s">
        <v>22</v>
      </c>
      <c r="Q889" s="12">
        <v>0.33256206430000002</v>
      </c>
      <c r="R889" s="29">
        <v>0.28999999999999998</v>
      </c>
      <c r="S889" s="2">
        <f>IF($A889="site","",MIN(VLOOKUP($P889,margin_ranges!$A$5:$D$10,4,FALSE)/100,$Q889))</f>
        <v>0.29749999999999999</v>
      </c>
      <c r="T889" s="6">
        <f>IF(A889="placement",$J889*MIN($Q889,$S889),"")</f>
        <v>830.62</v>
      </c>
      <c r="U889" s="6">
        <f>IF($A889="placement",T889,SUMIF($C$10:$C$6209,$C889,$T$10:$T$6209))</f>
        <v>830.62</v>
      </c>
      <c r="V889" s="34">
        <f t="shared" si="41"/>
        <v>-1.0563380281690016E-2</v>
      </c>
      <c r="W889" s="24"/>
      <c r="X889" s="2" t="str">
        <f>IFERROR(MIN(VLOOKUP($W889,margin_ranges!$A$5:$D$10,4,FALSE),$Q889*100)/100,"")</f>
        <v/>
      </c>
      <c r="Y889" s="6">
        <f t="shared" si="42"/>
        <v>830.62</v>
      </c>
      <c r="Z889" s="6">
        <f>IF($A889="placement",Y889,SUMIF($C$10:$C$6209,$C889,$Y$10:$Y$6209))</f>
        <v>830.62</v>
      </c>
      <c r="AA889" s="29">
        <f t="shared" si="43"/>
        <v>-1.0563380281690016E-2</v>
      </c>
    </row>
    <row r="890" spans="1:27" hidden="1" x14ac:dyDescent="0.3">
      <c r="A890" s="8" t="s">
        <v>17</v>
      </c>
      <c r="B890" s="8" t="s">
        <v>9765</v>
      </c>
      <c r="C890" s="8" t="s">
        <v>9766</v>
      </c>
      <c r="D890" s="8" t="s">
        <v>9873</v>
      </c>
      <c r="E890" s="8" t="s">
        <v>9874</v>
      </c>
      <c r="F890" s="29">
        <v>0.28999999999999998</v>
      </c>
      <c r="G890" s="29">
        <v>1</v>
      </c>
      <c r="H890" s="30">
        <v>1487.7759000000001</v>
      </c>
      <c r="I890" s="30">
        <v>845.30550000000005</v>
      </c>
      <c r="J890" s="14">
        <v>13323</v>
      </c>
      <c r="K890" s="14">
        <v>3366</v>
      </c>
      <c r="L890" s="12">
        <v>0.56820000000000004</v>
      </c>
      <c r="M890" s="7">
        <v>0.52538605000000005</v>
      </c>
      <c r="N890" s="31">
        <v>0.2</v>
      </c>
      <c r="O890" s="14">
        <f>IFERROR(VLOOKUP($C890,'site totals'!$J$2:$K$607,2,FALSE),1)</f>
        <v>24887.980100000001</v>
      </c>
      <c r="P890" s="32" t="s">
        <v>22</v>
      </c>
      <c r="Q890" s="12">
        <v>0.61932753730000001</v>
      </c>
      <c r="R890" s="29">
        <v>0.28999999999999998</v>
      </c>
      <c r="S890" s="2">
        <f>IF($A890="site","",MIN(VLOOKUP($P890,margin_ranges!$A$5:$D$10,4,FALSE)/100,$Q890))</f>
        <v>0.29749999999999999</v>
      </c>
      <c r="T890" s="6">
        <f>IF(A890="placement",$J890*MIN($Q890,$S890),"")</f>
        <v>3963.5924999999997</v>
      </c>
      <c r="U890" s="6">
        <f>IF($A890="placement",T890,SUMIF($C$10:$C$6209,$C890,$T$10:$T$6209))</f>
        <v>3963.5924999999997</v>
      </c>
      <c r="V890" s="34">
        <f t="shared" si="41"/>
        <v>-1.0563380281690016E-2</v>
      </c>
      <c r="W890" s="24"/>
      <c r="X890" s="2" t="str">
        <f>IFERROR(MIN(VLOOKUP($W890,margin_ranges!$A$5:$D$10,4,FALSE),$Q890*100)/100,"")</f>
        <v/>
      </c>
      <c r="Y890" s="6">
        <f t="shared" si="42"/>
        <v>3963.5924999999997</v>
      </c>
      <c r="Z890" s="6">
        <f>IF($A890="placement",Y890,SUMIF($C$10:$C$6209,$C890,$Y$10:$Y$6209))</f>
        <v>3963.5924999999997</v>
      </c>
      <c r="AA890" s="29">
        <f t="shared" si="43"/>
        <v>-1.0563380281690016E-2</v>
      </c>
    </row>
    <row r="891" spans="1:27" hidden="1" x14ac:dyDescent="0.3">
      <c r="A891" s="8" t="s">
        <v>17</v>
      </c>
      <c r="B891" s="8" t="s">
        <v>9765</v>
      </c>
      <c r="C891" s="8" t="s">
        <v>9766</v>
      </c>
      <c r="D891" s="8" t="s">
        <v>9851</v>
      </c>
      <c r="E891" s="8" t="s">
        <v>9852</v>
      </c>
      <c r="F891" s="29">
        <v>0.28999999999999998</v>
      </c>
      <c r="G891" s="29">
        <v>0</v>
      </c>
      <c r="H891" s="30">
        <v>32.288600000000002</v>
      </c>
      <c r="I891" s="30">
        <v>4.1478999999999999</v>
      </c>
      <c r="J891" s="14">
        <v>60</v>
      </c>
      <c r="K891" s="14">
        <v>15</v>
      </c>
      <c r="L891" s="12">
        <v>0.1285</v>
      </c>
      <c r="M891" s="7">
        <v>0.48393174</v>
      </c>
      <c r="N891" s="31">
        <v>0.2</v>
      </c>
      <c r="O891" s="14">
        <f>IFERROR(VLOOKUP($C891,'site totals'!$J$2:$K$607,2,FALSE),1)</f>
        <v>24887.980100000001</v>
      </c>
      <c r="P891" s="32" t="s">
        <v>22</v>
      </c>
      <c r="Q891" s="12">
        <v>0.5867185721</v>
      </c>
      <c r="R891" s="29">
        <v>0.28999999999999998</v>
      </c>
      <c r="S891" s="2">
        <f>IF($A891="site","",MIN(VLOOKUP($P891,margin_ranges!$A$5:$D$10,4,FALSE)/100,$Q891))</f>
        <v>0.29749999999999999</v>
      </c>
      <c r="T891" s="6">
        <f>IF(A891="placement",$J891*MIN($Q891,$S891),"")</f>
        <v>17.849999999999998</v>
      </c>
      <c r="U891" s="6">
        <f>IF($A891="placement",T891,SUMIF($C$10:$C$6209,$C891,$T$10:$T$6209))</f>
        <v>17.849999999999998</v>
      </c>
      <c r="V891" s="34">
        <f t="shared" si="41"/>
        <v>-1.0563380281689905E-2</v>
      </c>
      <c r="W891" s="24"/>
      <c r="X891" s="2" t="str">
        <f>IFERROR(MIN(VLOOKUP($W891,margin_ranges!$A$5:$D$10,4,FALSE),$Q891*100)/100,"")</f>
        <v/>
      </c>
      <c r="Y891" s="6">
        <f t="shared" si="42"/>
        <v>17.849999999999998</v>
      </c>
      <c r="Z891" s="6">
        <f>IF($A891="placement",Y891,SUMIF($C$10:$C$6209,$C891,$Y$10:$Y$6209))</f>
        <v>17.849999999999998</v>
      </c>
      <c r="AA891" s="29">
        <f t="shared" si="43"/>
        <v>-1.0563380281689905E-2</v>
      </c>
    </row>
    <row r="892" spans="1:27" hidden="1" x14ac:dyDescent="0.3">
      <c r="A892" s="8" t="s">
        <v>17</v>
      </c>
      <c r="B892" s="8" t="s">
        <v>9765</v>
      </c>
      <c r="C892" s="8" t="s">
        <v>9766</v>
      </c>
      <c r="D892" s="8" t="s">
        <v>9849</v>
      </c>
      <c r="E892" s="8" t="s">
        <v>9850</v>
      </c>
      <c r="F892" s="29">
        <v>0.22008501633872599</v>
      </c>
      <c r="G892" s="29">
        <v>1</v>
      </c>
      <c r="H892" s="30">
        <v>272.6053</v>
      </c>
      <c r="I892" s="30">
        <v>89.194599999999994</v>
      </c>
      <c r="J892" s="14">
        <v>858</v>
      </c>
      <c r="K892" s="14">
        <v>191</v>
      </c>
      <c r="L892" s="12">
        <v>0.32719999999999999</v>
      </c>
      <c r="M892" s="7">
        <v>0.32054776000000001</v>
      </c>
      <c r="N892" s="31">
        <v>0.25</v>
      </c>
      <c r="O892" s="14">
        <f>IFERROR(VLOOKUP($C892,'site totals'!$J$2:$K$607,2,FALSE),1)</f>
        <v>24887.980100000001</v>
      </c>
      <c r="P892" s="32" t="s">
        <v>91</v>
      </c>
      <c r="Q892" s="12">
        <v>0.22008501629999999</v>
      </c>
      <c r="R892" s="29">
        <v>0.3</v>
      </c>
      <c r="S892" s="2">
        <f>IF($A892="site","",MIN(VLOOKUP($P892,margin_ranges!$A$5:$D$10,4,FALSE)/100,$Q892))</f>
        <v>0.22008501629999999</v>
      </c>
      <c r="T892" s="6">
        <f>IF(A892="placement",$J892*MIN($Q892,$S892),"")</f>
        <v>188.83294398539999</v>
      </c>
      <c r="U892" s="6">
        <f>IF($A892="placement",T892,SUMIF($C$10:$C$6209,$C892,$T$10:$T$6209))</f>
        <v>188.83294398539999</v>
      </c>
      <c r="V892" s="34">
        <f t="shared" si="41"/>
        <v>0.11416426242857169</v>
      </c>
      <c r="W892" s="24"/>
      <c r="X892" s="2" t="str">
        <f>IFERROR(MIN(VLOOKUP($W892,margin_ranges!$A$5:$D$10,4,FALSE),$Q892*100)/100,"")</f>
        <v/>
      </c>
      <c r="Y892" s="6">
        <f t="shared" si="42"/>
        <v>188.83294398539999</v>
      </c>
      <c r="Z892" s="6">
        <f>IF($A892="placement",Y892,SUMIF($C$10:$C$6209,$C892,$Y$10:$Y$6209))</f>
        <v>188.83294398539999</v>
      </c>
      <c r="AA892" s="29">
        <f t="shared" si="43"/>
        <v>0.11416426242857169</v>
      </c>
    </row>
    <row r="893" spans="1:27" hidden="1" x14ac:dyDescent="0.3">
      <c r="A893" s="8" t="s">
        <v>17</v>
      </c>
      <c r="B893" s="8" t="s">
        <v>9765</v>
      </c>
      <c r="C893" s="8" t="s">
        <v>9766</v>
      </c>
      <c r="D893" s="8" t="s">
        <v>9865</v>
      </c>
      <c r="E893" s="8" t="s">
        <v>9866</v>
      </c>
      <c r="F893" s="29">
        <v>0.19999999999999901</v>
      </c>
      <c r="G893" s="29">
        <v>1</v>
      </c>
      <c r="H893" s="30">
        <v>127.19029999999999</v>
      </c>
      <c r="I893" s="30">
        <v>5.4016000000000002</v>
      </c>
      <c r="J893" s="14">
        <v>115</v>
      </c>
      <c r="K893" s="14">
        <v>18</v>
      </c>
      <c r="L893" s="12">
        <v>4.2500000000000003E-2</v>
      </c>
      <c r="M893" s="7">
        <v>0.70841421999999998</v>
      </c>
      <c r="N893" s="31">
        <v>0.5</v>
      </c>
      <c r="O893" s="14">
        <f>IFERROR(VLOOKUP($C893,'site totals'!$J$2:$K$607,2,FALSE),1)</f>
        <v>24887.980100000001</v>
      </c>
      <c r="P893" s="32" t="s">
        <v>94</v>
      </c>
      <c r="Q893" s="12">
        <v>0.2941982427</v>
      </c>
      <c r="R893" s="29">
        <v>0.2</v>
      </c>
      <c r="S893" s="2">
        <f>IF($A893="site","",MIN(VLOOKUP($P893,margin_ranges!$A$5:$D$10,4,FALSE)/100,$Q893))</f>
        <v>0.19750000000000001</v>
      </c>
      <c r="T893" s="6">
        <f>IF(A893="placement",$J893*MIN($Q893,$S893),"")</f>
        <v>22.712500000000002</v>
      </c>
      <c r="U893" s="6">
        <f>IF($A893="placement",T893,SUMIF($C$10:$C$6209,$C893,$T$10:$T$6209))</f>
        <v>22.712500000000002</v>
      </c>
      <c r="V893" s="34">
        <f t="shared" si="41"/>
        <v>3.1250000000000444E-3</v>
      </c>
      <c r="W893" s="24"/>
      <c r="X893" s="2" t="str">
        <f>IFERROR(MIN(VLOOKUP($W893,margin_ranges!$A$5:$D$10,4,FALSE),$Q893*100)/100,"")</f>
        <v/>
      </c>
      <c r="Y893" s="6">
        <f t="shared" si="42"/>
        <v>22.712500000000002</v>
      </c>
      <c r="Z893" s="6">
        <f>IF($A893="placement",Y893,SUMIF($C$10:$C$6209,$C893,$Y$10:$Y$6209))</f>
        <v>22.712500000000002</v>
      </c>
      <c r="AA893" s="29">
        <f t="shared" si="43"/>
        <v>3.1250000000000444E-3</v>
      </c>
    </row>
    <row r="894" spans="1:27" hidden="1" x14ac:dyDescent="0.3">
      <c r="A894" s="8" t="s">
        <v>17</v>
      </c>
      <c r="B894" s="8" t="s">
        <v>9765</v>
      </c>
      <c r="C894" s="8" t="s">
        <v>9766</v>
      </c>
      <c r="D894" s="8" t="s">
        <v>9777</v>
      </c>
      <c r="E894" s="8" t="s">
        <v>9778</v>
      </c>
      <c r="F894" s="29">
        <v>0.334451991038337</v>
      </c>
      <c r="G894" s="29">
        <v>1</v>
      </c>
      <c r="H894" s="30">
        <v>147.76609999999999</v>
      </c>
      <c r="I894" s="30">
        <v>51.112099999999998</v>
      </c>
      <c r="J894" s="14">
        <v>1152</v>
      </c>
      <c r="K894" s="14">
        <v>335</v>
      </c>
      <c r="L894" s="12">
        <v>0.34589999999999999</v>
      </c>
      <c r="M894" s="7">
        <v>0.75126061</v>
      </c>
      <c r="N894" s="31">
        <v>0.5</v>
      </c>
      <c r="O894" s="14">
        <f>IFERROR(VLOOKUP($C894,'site totals'!$J$2:$K$607,2,FALSE),1)</f>
        <v>24887.980100000001</v>
      </c>
      <c r="P894" s="32" t="s">
        <v>22</v>
      </c>
      <c r="Q894" s="12">
        <v>0.334451991</v>
      </c>
      <c r="R894" s="29">
        <v>0.34</v>
      </c>
      <c r="S894" s="2">
        <f>IF($A894="site","",MIN(VLOOKUP($P894,margin_ranges!$A$5:$D$10,4,FALSE)/100,$Q894))</f>
        <v>0.29749999999999999</v>
      </c>
      <c r="T894" s="6">
        <f>IF(A894="placement",$J894*MIN($Q894,$S894),"")</f>
        <v>342.71999999999997</v>
      </c>
      <c r="U894" s="6">
        <f>IF($A894="placement",T894,SUMIF($C$10:$C$6209,$C894,$T$10:$T$6209))</f>
        <v>342.71999999999997</v>
      </c>
      <c r="V894" s="34">
        <f t="shared" si="41"/>
        <v>6.4393939393939448E-2</v>
      </c>
      <c r="W894" s="24"/>
      <c r="X894" s="2" t="str">
        <f>IFERROR(MIN(VLOOKUP($W894,margin_ranges!$A$5:$D$10,4,FALSE),$Q894*100)/100,"")</f>
        <v/>
      </c>
      <c r="Y894" s="6">
        <f t="shared" si="42"/>
        <v>342.71999999999997</v>
      </c>
      <c r="Z894" s="6">
        <f>IF($A894="placement",Y894,SUMIF($C$10:$C$6209,$C894,$Y$10:$Y$6209))</f>
        <v>342.71999999999997</v>
      </c>
      <c r="AA894" s="29">
        <f t="shared" si="43"/>
        <v>6.4393939393939448E-2</v>
      </c>
    </row>
    <row r="895" spans="1:27" hidden="1" x14ac:dyDescent="0.3">
      <c r="A895" s="8" t="s">
        <v>17</v>
      </c>
      <c r="B895" s="8" t="s">
        <v>9765</v>
      </c>
      <c r="C895" s="8" t="s">
        <v>9766</v>
      </c>
      <c r="D895" s="8" t="s">
        <v>9875</v>
      </c>
      <c r="E895" s="8" t="s">
        <v>9876</v>
      </c>
      <c r="F895" s="29">
        <v>0.34</v>
      </c>
      <c r="G895" s="29">
        <v>0</v>
      </c>
      <c r="H895" s="30">
        <v>22.7041</v>
      </c>
      <c r="I895" s="30">
        <v>3.3824000000000001</v>
      </c>
      <c r="J895" s="14">
        <v>34</v>
      </c>
      <c r="K895" s="14">
        <v>11</v>
      </c>
      <c r="L895" s="12">
        <v>0.14899999999999999</v>
      </c>
      <c r="M895" s="7">
        <v>0.33804404999999998</v>
      </c>
      <c r="N895" s="31">
        <v>0.1</v>
      </c>
      <c r="O895" s="14">
        <f>IFERROR(VLOOKUP($C895,'site totals'!$J$2:$K$607,2,FALSE),1)</f>
        <v>24887.980100000001</v>
      </c>
      <c r="P895" s="32" t="s">
        <v>22</v>
      </c>
      <c r="Q895" s="12">
        <v>0.70418056650000005</v>
      </c>
      <c r="R895" s="29">
        <v>0.34</v>
      </c>
      <c r="S895" s="2">
        <f>IF($A895="site","",MIN(VLOOKUP($P895,margin_ranges!$A$5:$D$10,4,FALSE)/100,$Q895))</f>
        <v>0.29749999999999999</v>
      </c>
      <c r="T895" s="6">
        <f>IF(A895="placement",$J895*MIN($Q895,$S895),"")</f>
        <v>10.115</v>
      </c>
      <c r="U895" s="6">
        <f>IF($A895="placement",T895,SUMIF($C$10:$C$6209,$C895,$T$10:$T$6209))</f>
        <v>10.115</v>
      </c>
      <c r="V895" s="34">
        <f t="shared" si="41"/>
        <v>6.4393939393939448E-2</v>
      </c>
      <c r="W895" s="24"/>
      <c r="X895" s="2" t="str">
        <f>IFERROR(MIN(VLOOKUP($W895,margin_ranges!$A$5:$D$10,4,FALSE),$Q895*100)/100,"")</f>
        <v/>
      </c>
      <c r="Y895" s="6">
        <f t="shared" si="42"/>
        <v>10.115</v>
      </c>
      <c r="Z895" s="6">
        <f>IF($A895="placement",Y895,SUMIF($C$10:$C$6209,$C895,$Y$10:$Y$6209))</f>
        <v>10.115</v>
      </c>
      <c r="AA895" s="29">
        <f t="shared" si="43"/>
        <v>6.4393939393939448E-2</v>
      </c>
    </row>
    <row r="896" spans="1:27" hidden="1" x14ac:dyDescent="0.3">
      <c r="A896" s="8" t="s">
        <v>17</v>
      </c>
      <c r="B896" s="8" t="s">
        <v>9765</v>
      </c>
      <c r="C896" s="8" t="s">
        <v>9766</v>
      </c>
      <c r="D896" s="8" t="s">
        <v>9821</v>
      </c>
      <c r="E896" s="8" t="s">
        <v>9822</v>
      </c>
      <c r="F896" s="29">
        <v>0.34</v>
      </c>
      <c r="G896" s="29">
        <v>1</v>
      </c>
      <c r="H896" s="30">
        <v>81.317800000000005</v>
      </c>
      <c r="I896" s="30">
        <v>11.801399999999999</v>
      </c>
      <c r="J896" s="14">
        <v>179</v>
      </c>
      <c r="K896" s="14">
        <v>55</v>
      </c>
      <c r="L896" s="12">
        <v>0.14510000000000001</v>
      </c>
      <c r="M896" s="7">
        <v>0.50586856999999996</v>
      </c>
      <c r="N896" s="31">
        <v>0.2</v>
      </c>
      <c r="O896" s="14">
        <f>IFERROR(VLOOKUP($C896,'site totals'!$J$2:$K$607,2,FALSE),1)</f>
        <v>24887.980100000001</v>
      </c>
      <c r="P896" s="32" t="s">
        <v>22</v>
      </c>
      <c r="Q896" s="12">
        <v>0.60464039449999996</v>
      </c>
      <c r="R896" s="29">
        <v>0.34</v>
      </c>
      <c r="S896" s="2">
        <f>IF($A896="site","",MIN(VLOOKUP($P896,margin_ranges!$A$5:$D$10,4,FALSE)/100,$Q896))</f>
        <v>0.29749999999999999</v>
      </c>
      <c r="T896" s="6">
        <f>IF(A896="placement",$J896*MIN($Q896,$S896),"")</f>
        <v>53.252499999999998</v>
      </c>
      <c r="U896" s="6">
        <f>IF($A896="placement",T896,SUMIF($C$10:$C$6209,$C896,$T$10:$T$6209))</f>
        <v>53.252499999999998</v>
      </c>
      <c r="V896" s="34">
        <f t="shared" si="41"/>
        <v>6.4393939393939448E-2</v>
      </c>
      <c r="W896" s="24"/>
      <c r="X896" s="2" t="str">
        <f>IFERROR(MIN(VLOOKUP($W896,margin_ranges!$A$5:$D$10,4,FALSE),$Q896*100)/100,"")</f>
        <v/>
      </c>
      <c r="Y896" s="6">
        <f t="shared" si="42"/>
        <v>53.252499999999998</v>
      </c>
      <c r="Z896" s="6">
        <f>IF($A896="placement",Y896,SUMIF($C$10:$C$6209,$C896,$Y$10:$Y$6209))</f>
        <v>53.252499999999998</v>
      </c>
      <c r="AA896" s="29">
        <f t="shared" si="43"/>
        <v>6.4393939393939448E-2</v>
      </c>
    </row>
    <row r="897" spans="1:27" hidden="1" x14ac:dyDescent="0.3">
      <c r="A897" s="8" t="s">
        <v>17</v>
      </c>
      <c r="B897" s="8" t="s">
        <v>9765</v>
      </c>
      <c r="C897" s="8" t="s">
        <v>9766</v>
      </c>
      <c r="D897" s="8" t="s">
        <v>9819</v>
      </c>
      <c r="E897" s="8" t="s">
        <v>9820</v>
      </c>
      <c r="F897" s="29">
        <v>0.34</v>
      </c>
      <c r="G897" s="29">
        <v>0</v>
      </c>
      <c r="H897" s="30">
        <v>22.304400000000001</v>
      </c>
      <c r="I897" s="30">
        <v>2.9276</v>
      </c>
      <c r="J897" s="14">
        <v>60</v>
      </c>
      <c r="K897" s="14">
        <v>19</v>
      </c>
      <c r="L897" s="12">
        <v>0.1313</v>
      </c>
      <c r="M897" s="7">
        <v>0.67752213999999999</v>
      </c>
      <c r="N897" s="31">
        <v>0.3</v>
      </c>
      <c r="O897" s="14">
        <f>IFERROR(VLOOKUP($C897,'site totals'!$J$2:$K$607,2,FALSE),1)</f>
        <v>24887.980100000001</v>
      </c>
      <c r="P897" s="32" t="s">
        <v>22</v>
      </c>
      <c r="Q897" s="12">
        <v>0.55721004259999996</v>
      </c>
      <c r="R897" s="29">
        <v>0.34</v>
      </c>
      <c r="S897" s="2">
        <f>IF($A897="site","",MIN(VLOOKUP($P897,margin_ranges!$A$5:$D$10,4,FALSE)/100,$Q897))</f>
        <v>0.29749999999999999</v>
      </c>
      <c r="T897" s="6">
        <f>IF(A897="placement",$J897*MIN($Q897,$S897),"")</f>
        <v>17.849999999999998</v>
      </c>
      <c r="U897" s="6">
        <f>IF($A897="placement",T897,SUMIF($C$10:$C$6209,$C897,$T$10:$T$6209))</f>
        <v>17.849999999999998</v>
      </c>
      <c r="V897" s="34">
        <f t="shared" si="41"/>
        <v>6.439393939393967E-2</v>
      </c>
      <c r="W897" s="24"/>
      <c r="X897" s="2" t="str">
        <f>IFERROR(MIN(VLOOKUP($W897,margin_ranges!$A$5:$D$10,4,FALSE),$Q897*100)/100,"")</f>
        <v/>
      </c>
      <c r="Y897" s="6">
        <f t="shared" si="42"/>
        <v>17.849999999999998</v>
      </c>
      <c r="Z897" s="6">
        <f>IF($A897="placement",Y897,SUMIF($C$10:$C$6209,$C897,$Y$10:$Y$6209))</f>
        <v>17.849999999999998</v>
      </c>
      <c r="AA897" s="29">
        <f t="shared" si="43"/>
        <v>6.439393939393967E-2</v>
      </c>
    </row>
    <row r="898" spans="1:27" hidden="1" x14ac:dyDescent="0.3">
      <c r="A898" s="8" t="s">
        <v>17</v>
      </c>
      <c r="B898" s="8" t="s">
        <v>9765</v>
      </c>
      <c r="C898" s="8" t="s">
        <v>9766</v>
      </c>
      <c r="D898" s="8" t="s">
        <v>9845</v>
      </c>
      <c r="E898" s="8" t="s">
        <v>9846</v>
      </c>
      <c r="F898" s="29">
        <v>0.34</v>
      </c>
      <c r="G898" s="29">
        <v>1</v>
      </c>
      <c r="H898" s="30">
        <v>284.3861</v>
      </c>
      <c r="I898" s="30">
        <v>8.7879000000000005</v>
      </c>
      <c r="J898" s="14">
        <v>200</v>
      </c>
      <c r="K898" s="14">
        <v>61</v>
      </c>
      <c r="L898" s="12">
        <v>3.09E-2</v>
      </c>
      <c r="M898" s="7">
        <v>0.75691410999999997</v>
      </c>
      <c r="N898" s="31">
        <v>0.18</v>
      </c>
      <c r="O898" s="14">
        <f>IFERROR(VLOOKUP($C898,'site totals'!$J$2:$K$607,2,FALSE),1)</f>
        <v>24887.980100000001</v>
      </c>
      <c r="P898" s="32" t="s">
        <v>22</v>
      </c>
      <c r="Q898" s="12">
        <v>0.76219230510000002</v>
      </c>
      <c r="R898" s="29">
        <v>0.34</v>
      </c>
      <c r="S898" s="2">
        <f>IF($A898="site","",MIN(VLOOKUP($P898,margin_ranges!$A$5:$D$10,4,FALSE)/100,$Q898))</f>
        <v>0.29749999999999999</v>
      </c>
      <c r="T898" s="6">
        <f>IF(A898="placement",$J898*MIN($Q898,$S898),"")</f>
        <v>59.5</v>
      </c>
      <c r="U898" s="6">
        <f>IF($A898="placement",T898,SUMIF($C$10:$C$6209,$C898,$T$10:$T$6209))</f>
        <v>59.5</v>
      </c>
      <c r="V898" s="34">
        <f t="shared" si="41"/>
        <v>6.439393939393967E-2</v>
      </c>
      <c r="W898" s="24"/>
      <c r="X898" s="2" t="str">
        <f>IFERROR(MIN(VLOOKUP($W898,margin_ranges!$A$5:$D$10,4,FALSE),$Q898*100)/100,"")</f>
        <v/>
      </c>
      <c r="Y898" s="6">
        <f t="shared" si="42"/>
        <v>59.5</v>
      </c>
      <c r="Z898" s="6">
        <f>IF($A898="placement",Y898,SUMIF($C$10:$C$6209,$C898,$Y$10:$Y$6209))</f>
        <v>59.5</v>
      </c>
      <c r="AA898" s="17">
        <f t="shared" si="43"/>
        <v>6.439393939393967E-2</v>
      </c>
    </row>
    <row r="899" spans="1:27" hidden="1" x14ac:dyDescent="0.3">
      <c r="A899" s="8" t="s">
        <v>17</v>
      </c>
      <c r="B899" s="8" t="s">
        <v>9765</v>
      </c>
      <c r="C899" s="8" t="s">
        <v>9766</v>
      </c>
      <c r="D899" s="8" t="s">
        <v>9771</v>
      </c>
      <c r="E899" s="8" t="s">
        <v>9772</v>
      </c>
      <c r="F899" s="29">
        <v>0.33999999999999903</v>
      </c>
      <c r="G899" s="29">
        <v>1</v>
      </c>
      <c r="H899" s="30">
        <v>213.2569</v>
      </c>
      <c r="I899" s="30">
        <v>46.396500000000003</v>
      </c>
      <c r="J899" s="14">
        <v>1046</v>
      </c>
      <c r="K899" s="14">
        <v>317</v>
      </c>
      <c r="L899" s="12">
        <v>0.21759999999999999</v>
      </c>
      <c r="M899" s="7">
        <v>0.75158625000000001</v>
      </c>
      <c r="N899" s="31">
        <v>0.3</v>
      </c>
      <c r="O899" s="14">
        <f>IFERROR(VLOOKUP($C899,'site totals'!$J$2:$K$607,2,FALSE),1)</f>
        <v>24887.980100000001</v>
      </c>
      <c r="P899" s="32" t="s">
        <v>22</v>
      </c>
      <c r="Q899" s="12">
        <v>0.60084421430000001</v>
      </c>
      <c r="R899" s="29">
        <v>0.34</v>
      </c>
      <c r="S899" s="2">
        <f>IF($A899="site","",MIN(VLOOKUP($P899,margin_ranges!$A$5:$D$10,4,FALSE)/100,$Q899))</f>
        <v>0.29749999999999999</v>
      </c>
      <c r="T899" s="6">
        <f>IF(A899="placement",$J899*MIN($Q899,$S899),"")</f>
        <v>311.185</v>
      </c>
      <c r="U899" s="6">
        <f>IF($A899="placement",T899,SUMIF($C$10:$C$6209,$C899,$T$10:$T$6209))</f>
        <v>311.185</v>
      </c>
      <c r="V899" s="34">
        <f t="shared" si="41"/>
        <v>6.439393939393967E-2</v>
      </c>
      <c r="W899" s="24"/>
      <c r="X899" s="2" t="str">
        <f>IFERROR(MIN(VLOOKUP($W899,margin_ranges!$A$5:$D$10,4,FALSE),$Q899*100)/100,"")</f>
        <v/>
      </c>
      <c r="Y899" s="6">
        <f t="shared" si="42"/>
        <v>311.185</v>
      </c>
      <c r="Z899" s="6">
        <f>IF($A899="placement",Y899,SUMIF($C$10:$C$6209,$C899,$Y$10:$Y$6209))</f>
        <v>311.185</v>
      </c>
      <c r="AA899" s="29">
        <f t="shared" si="43"/>
        <v>6.439393939393967E-2</v>
      </c>
    </row>
    <row r="900" spans="1:27" hidden="1" x14ac:dyDescent="0.3">
      <c r="A900" s="8" t="s">
        <v>17</v>
      </c>
      <c r="B900" s="8" t="s">
        <v>9765</v>
      </c>
      <c r="C900" s="8" t="s">
        <v>9766</v>
      </c>
      <c r="D900" s="8" t="s">
        <v>9775</v>
      </c>
      <c r="E900" s="8" t="s">
        <v>9776</v>
      </c>
      <c r="F900" s="29">
        <v>0.38999999999999901</v>
      </c>
      <c r="G900" s="29">
        <v>0</v>
      </c>
      <c r="H900" s="30">
        <v>5.2442000000000002</v>
      </c>
      <c r="I900" s="30">
        <v>1.3036000000000001</v>
      </c>
      <c r="J900" s="14">
        <v>21</v>
      </c>
      <c r="K900" s="14">
        <v>8</v>
      </c>
      <c r="L900" s="12">
        <v>0.24859999999999999</v>
      </c>
      <c r="M900" s="7">
        <v>0.54496739999999999</v>
      </c>
      <c r="N900" s="31">
        <v>0.25</v>
      </c>
      <c r="O900" s="14">
        <f>IFERROR(VLOOKUP($C900,'site totals'!$J$2:$K$607,2,FALSE),1)</f>
        <v>24887.980100000001</v>
      </c>
      <c r="P900" s="32" t="s">
        <v>22</v>
      </c>
      <c r="Q900" s="12">
        <v>0.54125696249999999</v>
      </c>
      <c r="R900" s="29">
        <v>0.39</v>
      </c>
      <c r="S900" s="2">
        <f>IF($A900="site","",MIN(VLOOKUP($P900,margin_ranges!$A$5:$D$10,4,FALSE)/100,$Q900))</f>
        <v>0.29749999999999999</v>
      </c>
      <c r="T900" s="6">
        <f>IF(A900="placement",$J900*MIN($Q900,$S900),"")</f>
        <v>6.2474999999999996</v>
      </c>
      <c r="U900" s="6">
        <f>IF($A900="placement",T900,SUMIF($C$10:$C$6209,$C900,$T$10:$T$6209))</f>
        <v>6.2474999999999996</v>
      </c>
      <c r="V900" s="34">
        <f t="shared" si="41"/>
        <v>0.15163934426229519</v>
      </c>
      <c r="W900" s="24"/>
      <c r="X900" s="2" t="str">
        <f>IFERROR(MIN(VLOOKUP($W900,margin_ranges!$A$5:$D$10,4,FALSE),$Q900*100)/100,"")</f>
        <v/>
      </c>
      <c r="Y900" s="6">
        <f t="shared" si="42"/>
        <v>6.2474999999999996</v>
      </c>
      <c r="Z900" s="6">
        <f>IF($A900="placement",Y900,SUMIF($C$10:$C$6209,$C900,$Y$10:$Y$6209))</f>
        <v>6.2474999999999996</v>
      </c>
      <c r="AA900" s="29">
        <f t="shared" si="43"/>
        <v>0.15163934426229519</v>
      </c>
    </row>
    <row r="901" spans="1:27" x14ac:dyDescent="0.3">
      <c r="A901" s="16" t="s">
        <v>33</v>
      </c>
      <c r="B901" s="16" t="s">
        <v>9765</v>
      </c>
      <c r="C901" s="16" t="s">
        <v>9766</v>
      </c>
      <c r="D901" s="8" t="s">
        <v>34</v>
      </c>
      <c r="E901" s="16"/>
      <c r="F901" s="17">
        <v>0.28807506419534501</v>
      </c>
      <c r="G901" s="17">
        <v>0.96710403</v>
      </c>
      <c r="H901" s="36">
        <v>19461.273799999999</v>
      </c>
      <c r="I901" s="36">
        <v>3564.5864000000001</v>
      </c>
      <c r="J901" s="22">
        <v>53331</v>
      </c>
      <c r="K901" s="22">
        <v>13556</v>
      </c>
      <c r="L901" s="18">
        <v>0.1832</v>
      </c>
      <c r="M901" s="19">
        <v>0.49871504999999999</v>
      </c>
      <c r="N901" s="20">
        <v>0.205571</v>
      </c>
      <c r="O901" s="22">
        <f>IFERROR(VLOOKUP($C901,'site totals'!$J$2:$K$607,2,FALSE),1)</f>
        <v>24887.980100000001</v>
      </c>
      <c r="P901" s="21"/>
      <c r="Q901" s="18">
        <v>0.58779868410000002</v>
      </c>
      <c r="R901" s="17">
        <v>0.28810000000000002</v>
      </c>
      <c r="S901" s="18" t="str">
        <f>IF($A901="site","",MIN(VLOOKUP($P901,margin_ranges!$A$5:$D$10,4,FALSE)/100,$Q901))</f>
        <v/>
      </c>
      <c r="T901" s="22" t="str">
        <f>IF(A901="placement",$J901*MIN($Q901,$S901),"")</f>
        <v/>
      </c>
      <c r="U901" s="22">
        <f>IF($A901="placement",T901,SUMIF($C$10:$C$6209,$C901,$T$10:$T$6209))</f>
        <v>15787.455443985402</v>
      </c>
      <c r="V901" s="37">
        <f t="shared" si="41"/>
        <v>-1.1136031448778949E-2</v>
      </c>
      <c r="W901" s="38"/>
      <c r="X901" s="18" t="str">
        <f>IFERROR(MIN(VLOOKUP($W901,margin_ranges!$A$5:$D$10,4,FALSE),$Q901*100)/100,"")</f>
        <v/>
      </c>
      <c r="Y901" s="6" t="str">
        <f t="shared" si="42"/>
        <v/>
      </c>
      <c r="Z901" s="6">
        <f>IF($A901="placement",Y901,SUMIF($C$10:$C$6209,$C901,$Y$10:$Y$6209))</f>
        <v>15787.455443985402</v>
      </c>
      <c r="AA901" s="17">
        <f t="shared" si="43"/>
        <v>-1.1136031448778949E-2</v>
      </c>
    </row>
    <row r="902" spans="1:27" hidden="1" x14ac:dyDescent="0.3">
      <c r="A902" s="8" t="s">
        <v>17</v>
      </c>
      <c r="B902" s="8" t="s">
        <v>8439</v>
      </c>
      <c r="C902" s="8" t="s">
        <v>8440</v>
      </c>
      <c r="D902" s="8" t="s">
        <v>8635</v>
      </c>
      <c r="E902" s="8" t="s">
        <v>8636</v>
      </c>
      <c r="F902" s="29">
        <v>0.249999999999999</v>
      </c>
      <c r="G902" s="29">
        <v>1</v>
      </c>
      <c r="H902" s="30">
        <v>396.35910000000001</v>
      </c>
      <c r="I902" s="30">
        <v>92.936400000000006</v>
      </c>
      <c r="J902" s="14">
        <v>3884</v>
      </c>
      <c r="K902" s="14">
        <v>968</v>
      </c>
      <c r="L902" s="12">
        <v>0.23449999999999999</v>
      </c>
      <c r="M902" s="7">
        <v>1.3930689199999999</v>
      </c>
      <c r="N902" s="31">
        <v>0.9</v>
      </c>
      <c r="O902" s="14">
        <f>IFERROR(VLOOKUP($C902,'site totals'!$J$2:$K$607,2,FALSE),1)</f>
        <v>21699.548500000001</v>
      </c>
      <c r="P902" s="32" t="s">
        <v>161</v>
      </c>
      <c r="Q902" s="12">
        <v>0.3539443826</v>
      </c>
      <c r="R902" s="29">
        <v>0.25</v>
      </c>
      <c r="S902" s="2">
        <f>IF($A902="site","",MIN(VLOOKUP($P902,margin_ranges!$A$5:$D$10,4,FALSE)/100,$Q902))</f>
        <v>0.3539443826</v>
      </c>
      <c r="T902" s="6">
        <f>IF(A902="placement",$J902*MIN($Q902,$S902),"")</f>
        <v>1374.7199820184001</v>
      </c>
      <c r="U902" s="6">
        <f>IF($A902="placement",T902,SUMIF($C$10:$C$6209,$C902,$T$10:$T$6209))</f>
        <v>1374.7199820184001</v>
      </c>
      <c r="V902" s="34">
        <f t="shared" si="41"/>
        <v>-0.1385925101333334</v>
      </c>
      <c r="W902" s="24"/>
      <c r="X902" s="2" t="str">
        <f>IFERROR(MIN(VLOOKUP($W902,margin_ranges!$A$5:$D$10,4,FALSE),$Q902*100)/100,"")</f>
        <v/>
      </c>
      <c r="Y902" s="6">
        <f t="shared" si="42"/>
        <v>1374.7199820184001</v>
      </c>
      <c r="Z902" s="6">
        <f>IF($A902="placement",Y902,SUMIF($C$10:$C$6209,$C902,$Y$10:$Y$6209))</f>
        <v>1374.7199820184001</v>
      </c>
      <c r="AA902" s="29">
        <f t="shared" si="43"/>
        <v>-0.1385925101333334</v>
      </c>
    </row>
    <row r="903" spans="1:27" hidden="1" x14ac:dyDescent="0.3">
      <c r="A903" s="8" t="s">
        <v>17</v>
      </c>
      <c r="B903" s="8" t="s">
        <v>8439</v>
      </c>
      <c r="C903" s="8" t="s">
        <v>8440</v>
      </c>
      <c r="D903" s="8" t="s">
        <v>8491</v>
      </c>
      <c r="E903" s="8" t="s">
        <v>8492</v>
      </c>
      <c r="F903" s="29">
        <v>0.25</v>
      </c>
      <c r="G903" s="29">
        <v>1</v>
      </c>
      <c r="H903" s="30">
        <v>175.28790000000001</v>
      </c>
      <c r="I903" s="30">
        <v>36.344799999999999</v>
      </c>
      <c r="J903" s="14">
        <v>1631</v>
      </c>
      <c r="K903" s="14">
        <v>408</v>
      </c>
      <c r="L903" s="12">
        <v>0.20730000000000001</v>
      </c>
      <c r="M903" s="7">
        <v>1.49570994</v>
      </c>
      <c r="N903" s="31">
        <v>1</v>
      </c>
      <c r="O903" s="14">
        <f>IFERROR(VLOOKUP($C903,'site totals'!$J$2:$K$607,2,FALSE),1)</f>
        <v>21699.548500000001</v>
      </c>
      <c r="P903" s="32" t="s">
        <v>161</v>
      </c>
      <c r="Q903" s="12">
        <v>0.33142116970000002</v>
      </c>
      <c r="R903" s="29">
        <v>0.25</v>
      </c>
      <c r="S903" s="2">
        <f>IF($A903="site","",MIN(VLOOKUP($P903,margin_ranges!$A$5:$D$10,4,FALSE)/100,$Q903))</f>
        <v>0.33142116970000002</v>
      </c>
      <c r="T903" s="6">
        <f>IF(A903="placement",$J903*MIN($Q903,$S903),"")</f>
        <v>540.54792778069998</v>
      </c>
      <c r="U903" s="6">
        <f>IF($A903="placement",T903,SUMIF($C$10:$C$6209,$C903,$T$10:$T$6209))</f>
        <v>540.54792778069998</v>
      </c>
      <c r="V903" s="34">
        <f t="shared" si="41"/>
        <v>-0.10856155959999991</v>
      </c>
      <c r="W903" s="24"/>
      <c r="X903" s="2" t="str">
        <f>IFERROR(MIN(VLOOKUP($W903,margin_ranges!$A$5:$D$10,4,FALSE),$Q903*100)/100,"")</f>
        <v/>
      </c>
      <c r="Y903" s="6">
        <f t="shared" si="42"/>
        <v>540.54792778069998</v>
      </c>
      <c r="Z903" s="6">
        <f>IF($A903="placement",Y903,SUMIF($C$10:$C$6209,$C903,$Y$10:$Y$6209))</f>
        <v>540.54792778069998</v>
      </c>
      <c r="AA903" s="29">
        <f t="shared" si="43"/>
        <v>-0.10856155959999991</v>
      </c>
    </row>
    <row r="904" spans="1:27" hidden="1" x14ac:dyDescent="0.3">
      <c r="A904" s="8" t="s">
        <v>17</v>
      </c>
      <c r="B904" s="8" t="s">
        <v>8439</v>
      </c>
      <c r="C904" s="8" t="s">
        <v>8440</v>
      </c>
      <c r="D904" s="8" t="s">
        <v>8535</v>
      </c>
      <c r="E904" s="8" t="s">
        <v>8536</v>
      </c>
      <c r="F904" s="29">
        <v>0.25</v>
      </c>
      <c r="G904" s="29">
        <v>1</v>
      </c>
      <c r="H904" s="30">
        <v>313.70440000000002</v>
      </c>
      <c r="I904" s="30">
        <v>74.343599999999995</v>
      </c>
      <c r="J904" s="14">
        <v>3114</v>
      </c>
      <c r="K904" s="14">
        <v>777</v>
      </c>
      <c r="L904" s="12">
        <v>0.23699999999999999</v>
      </c>
      <c r="M904" s="7">
        <v>1.39628683</v>
      </c>
      <c r="N904" s="31">
        <v>0.95</v>
      </c>
      <c r="O904" s="14">
        <f>IFERROR(VLOOKUP($C904,'site totals'!$J$2:$K$607,2,FALSE),1)</f>
        <v>21699.548500000001</v>
      </c>
      <c r="P904" s="32" t="s">
        <v>161</v>
      </c>
      <c r="Q904" s="12">
        <v>0.31962403659999999</v>
      </c>
      <c r="R904" s="29">
        <v>0.25</v>
      </c>
      <c r="S904" s="2">
        <f>IF($A904="site","",MIN(VLOOKUP($P904,margin_ranges!$A$5:$D$10,4,FALSE)/100,$Q904))</f>
        <v>0.31962403659999999</v>
      </c>
      <c r="T904" s="6">
        <f>IF(A904="placement",$J904*MIN($Q904,$S904),"")</f>
        <v>995.30924997240004</v>
      </c>
      <c r="U904" s="6">
        <f>IF($A904="placement",T904,SUMIF($C$10:$C$6209,$C904,$T$10:$T$6209))</f>
        <v>995.30924997240004</v>
      </c>
      <c r="V904" s="34">
        <f t="shared" si="41"/>
        <v>-9.2832048799999956E-2</v>
      </c>
      <c r="W904" s="24"/>
      <c r="X904" s="2" t="str">
        <f>IFERROR(MIN(VLOOKUP($W904,margin_ranges!$A$5:$D$10,4,FALSE),$Q904*100)/100,"")</f>
        <v/>
      </c>
      <c r="Y904" s="6">
        <f t="shared" si="42"/>
        <v>995.30924997240004</v>
      </c>
      <c r="Z904" s="6">
        <f>IF($A904="placement",Y904,SUMIF($C$10:$C$6209,$C904,$Y$10:$Y$6209))</f>
        <v>995.30924997240004</v>
      </c>
      <c r="AA904" s="29">
        <f t="shared" si="43"/>
        <v>-9.2832048799999956E-2</v>
      </c>
    </row>
    <row r="905" spans="1:27" hidden="1" x14ac:dyDescent="0.3">
      <c r="A905" s="8" t="s">
        <v>17</v>
      </c>
      <c r="B905" s="8" t="s">
        <v>8439</v>
      </c>
      <c r="C905" s="8" t="s">
        <v>8440</v>
      </c>
      <c r="D905" s="8" t="s">
        <v>8519</v>
      </c>
      <c r="E905" s="8" t="s">
        <v>8520</v>
      </c>
      <c r="F905" s="29">
        <v>0.249999999999999</v>
      </c>
      <c r="G905" s="29">
        <v>1</v>
      </c>
      <c r="H905" s="30">
        <v>192.46809999999999</v>
      </c>
      <c r="I905" s="30">
        <v>43.8</v>
      </c>
      <c r="J905" s="14">
        <v>1931</v>
      </c>
      <c r="K905" s="14">
        <v>456</v>
      </c>
      <c r="L905" s="12">
        <v>0.2276</v>
      </c>
      <c r="M905" s="7">
        <v>1.46929175</v>
      </c>
      <c r="N905" s="31">
        <v>1</v>
      </c>
      <c r="O905" s="14">
        <f>IFERROR(VLOOKUP($C905,'site totals'!$J$2:$K$607,2,FALSE),1)</f>
        <v>21699.548500000001</v>
      </c>
      <c r="P905" s="32" t="s">
        <v>161</v>
      </c>
      <c r="Q905" s="12">
        <v>0.31939997539999998</v>
      </c>
      <c r="R905" s="29">
        <v>0.25</v>
      </c>
      <c r="S905" s="2">
        <f>IF($A905="site","",MIN(VLOOKUP($P905,margin_ranges!$A$5:$D$10,4,FALSE)/100,$Q905))</f>
        <v>0.31939997539999998</v>
      </c>
      <c r="T905" s="6">
        <f>IF(A905="placement",$J905*MIN($Q905,$S905),"")</f>
        <v>616.76135249739991</v>
      </c>
      <c r="U905" s="6">
        <f>IF($A905="placement",T905,SUMIF($C$10:$C$6209,$C905,$T$10:$T$6209))</f>
        <v>616.76135249739991</v>
      </c>
      <c r="V905" s="34">
        <f t="shared" si="41"/>
        <v>-9.2533300533333307E-2</v>
      </c>
      <c r="W905" s="24"/>
      <c r="X905" s="2" t="str">
        <f>IFERROR(MIN(VLOOKUP($W905,margin_ranges!$A$5:$D$10,4,FALSE),$Q905*100)/100,"")</f>
        <v/>
      </c>
      <c r="Y905" s="6">
        <f t="shared" si="42"/>
        <v>616.76135249739991</v>
      </c>
      <c r="Z905" s="6">
        <f>IF($A905="placement",Y905,SUMIF($C$10:$C$6209,$C905,$Y$10:$Y$6209))</f>
        <v>616.76135249739991</v>
      </c>
      <c r="AA905" s="29">
        <f t="shared" si="43"/>
        <v>-9.2533300533333307E-2</v>
      </c>
    </row>
    <row r="906" spans="1:27" hidden="1" x14ac:dyDescent="0.3">
      <c r="A906" s="8" t="s">
        <v>17</v>
      </c>
      <c r="B906" s="8" t="s">
        <v>8439</v>
      </c>
      <c r="C906" s="8" t="s">
        <v>8440</v>
      </c>
      <c r="D906" s="8" t="s">
        <v>8585</v>
      </c>
      <c r="E906" s="8" t="s">
        <v>8586</v>
      </c>
      <c r="F906" s="29">
        <v>0.25</v>
      </c>
      <c r="G906" s="29">
        <v>1</v>
      </c>
      <c r="H906" s="30">
        <v>315.9796</v>
      </c>
      <c r="I906" s="30">
        <v>80.609200000000001</v>
      </c>
      <c r="J906" s="14">
        <v>3354</v>
      </c>
      <c r="K906" s="14">
        <v>836</v>
      </c>
      <c r="L906" s="12">
        <v>0.25509999999999999</v>
      </c>
      <c r="M906" s="7">
        <v>1.38691181</v>
      </c>
      <c r="N906" s="31">
        <v>0.95</v>
      </c>
      <c r="O906" s="14">
        <f>IFERROR(VLOOKUP($C906,'site totals'!$J$2:$K$607,2,FALSE),1)</f>
        <v>21699.548500000001</v>
      </c>
      <c r="P906" s="32" t="s">
        <v>161</v>
      </c>
      <c r="Q906" s="12">
        <v>0.31502494110000001</v>
      </c>
      <c r="R906" s="29">
        <v>0.25</v>
      </c>
      <c r="S906" s="2">
        <f>IF($A906="site","",MIN(VLOOKUP($P906,margin_ranges!$A$5:$D$10,4,FALSE)/100,$Q906))</f>
        <v>0.31502494110000001</v>
      </c>
      <c r="T906" s="6">
        <f>IF(A906="placement",$J906*MIN($Q906,$S906),"")</f>
        <v>1056.5936524494</v>
      </c>
      <c r="U906" s="6">
        <f>IF($A906="placement",T906,SUMIF($C$10:$C$6209,$C906,$T$10:$T$6209))</f>
        <v>1056.5936524494</v>
      </c>
      <c r="V906" s="34">
        <f t="shared" ref="V906:V969" si="44">($J906-$U906)/($J906*(1-$R906))-1</f>
        <v>-8.6699921466666718E-2</v>
      </c>
      <c r="W906" s="24"/>
      <c r="X906" s="2" t="str">
        <f>IFERROR(MIN(VLOOKUP($W906,margin_ranges!$A$5:$D$10,4,FALSE),$Q906*100)/100,"")</f>
        <v/>
      </c>
      <c r="Y906" s="6">
        <f t="shared" si="42"/>
        <v>1056.5936524494</v>
      </c>
      <c r="Z906" s="6">
        <f>IF($A906="placement",Y906,SUMIF($C$10:$C$6209,$C906,$Y$10:$Y$6209))</f>
        <v>1056.5936524494</v>
      </c>
      <c r="AA906" s="29">
        <f t="shared" si="43"/>
        <v>-8.6699921466666718E-2</v>
      </c>
    </row>
    <row r="907" spans="1:27" hidden="1" x14ac:dyDescent="0.3">
      <c r="A907" s="8" t="s">
        <v>17</v>
      </c>
      <c r="B907" s="8" t="s">
        <v>8439</v>
      </c>
      <c r="C907" s="8" t="s">
        <v>8440</v>
      </c>
      <c r="D907" s="8" t="s">
        <v>8633</v>
      </c>
      <c r="E907" s="8" t="s">
        <v>8634</v>
      </c>
      <c r="F907" s="29">
        <v>0.25</v>
      </c>
      <c r="G907" s="29">
        <v>1</v>
      </c>
      <c r="H907" s="30">
        <v>206.82990000000001</v>
      </c>
      <c r="I907" s="30">
        <v>14.9742</v>
      </c>
      <c r="J907" s="14">
        <v>458</v>
      </c>
      <c r="K907" s="14">
        <v>114</v>
      </c>
      <c r="L907" s="12">
        <v>7.2400000000000006E-2</v>
      </c>
      <c r="M907" s="7">
        <v>1.0195407299999999</v>
      </c>
      <c r="N907" s="31">
        <v>0.7</v>
      </c>
      <c r="O907" s="14">
        <f>IFERROR(VLOOKUP($C907,'site totals'!$J$2:$K$607,2,FALSE),1)</f>
        <v>21699.548500000001</v>
      </c>
      <c r="P907" s="32" t="s">
        <v>161</v>
      </c>
      <c r="Q907" s="12">
        <v>0.31341634870000001</v>
      </c>
      <c r="R907" s="29">
        <v>0.25</v>
      </c>
      <c r="S907" s="2">
        <f>IF($A907="site","",MIN(VLOOKUP($P907,margin_ranges!$A$5:$D$10,4,FALSE)/100,$Q907))</f>
        <v>0.31341634870000001</v>
      </c>
      <c r="T907" s="6">
        <f>IF(A907="placement",$J907*MIN($Q907,$S907),"")</f>
        <v>143.54468770459999</v>
      </c>
      <c r="U907" s="6">
        <f>IF($A907="placement",T907,SUMIF($C$10:$C$6209,$C907,$T$10:$T$6209))</f>
        <v>143.54468770459999</v>
      </c>
      <c r="V907" s="34">
        <f t="shared" si="44"/>
        <v>-8.4555131599999944E-2</v>
      </c>
      <c r="W907" s="24"/>
      <c r="X907" s="2" t="str">
        <f>IFERROR(MIN(VLOOKUP($W907,margin_ranges!$A$5:$D$10,4,FALSE),$Q907*100)/100,"")</f>
        <v/>
      </c>
      <c r="Y907" s="6">
        <f t="shared" si="42"/>
        <v>143.54468770459999</v>
      </c>
      <c r="Z907" s="6">
        <f>IF($A907="placement",Y907,SUMIF($C$10:$C$6209,$C907,$Y$10:$Y$6209))</f>
        <v>143.54468770459999</v>
      </c>
      <c r="AA907" s="29">
        <f t="shared" si="43"/>
        <v>-8.4555131599999944E-2</v>
      </c>
    </row>
    <row r="908" spans="1:27" hidden="1" x14ac:dyDescent="0.3">
      <c r="A908" s="8" t="s">
        <v>17</v>
      </c>
      <c r="B908" s="8" t="s">
        <v>8439</v>
      </c>
      <c r="C908" s="8" t="s">
        <v>8440</v>
      </c>
      <c r="D908" s="8" t="s">
        <v>8569</v>
      </c>
      <c r="E908" s="8" t="s">
        <v>8570</v>
      </c>
      <c r="F908" s="29">
        <v>0.25</v>
      </c>
      <c r="G908" s="29">
        <v>1</v>
      </c>
      <c r="H908" s="30">
        <v>371.4255</v>
      </c>
      <c r="I908" s="30">
        <v>97.816199999999995</v>
      </c>
      <c r="J908" s="14">
        <v>3139</v>
      </c>
      <c r="K908" s="14">
        <v>645</v>
      </c>
      <c r="L908" s="12">
        <v>0.26340000000000002</v>
      </c>
      <c r="M908" s="7">
        <v>1.0695253600000001</v>
      </c>
      <c r="N908" s="31">
        <v>0.75</v>
      </c>
      <c r="O908" s="14">
        <f>IFERROR(VLOOKUP($C908,'site totals'!$J$2:$K$607,2,FALSE),1)</f>
        <v>21699.548500000001</v>
      </c>
      <c r="P908" s="32" t="s">
        <v>161</v>
      </c>
      <c r="Q908" s="12">
        <v>0.29875435340000001</v>
      </c>
      <c r="R908" s="29">
        <v>0.25</v>
      </c>
      <c r="S908" s="2">
        <f>IF($A908="site","",MIN(VLOOKUP($P908,margin_ranges!$A$5:$D$10,4,FALSE)/100,$Q908))</f>
        <v>0.29875435340000001</v>
      </c>
      <c r="T908" s="6">
        <f>IF(A908="placement",$J908*MIN($Q908,$S908),"")</f>
        <v>937.7899153226</v>
      </c>
      <c r="U908" s="6">
        <f>IF($A908="placement",T908,SUMIF($C$10:$C$6209,$C908,$T$10:$T$6209))</f>
        <v>937.7899153226</v>
      </c>
      <c r="V908" s="34">
        <f t="shared" si="44"/>
        <v>-6.5005804533333267E-2</v>
      </c>
      <c r="W908" s="24"/>
      <c r="X908" s="2" t="str">
        <f>IFERROR(MIN(VLOOKUP($W908,margin_ranges!$A$5:$D$10,4,FALSE),$Q908*100)/100,"")</f>
        <v/>
      </c>
      <c r="Y908" s="6">
        <f t="shared" si="42"/>
        <v>937.7899153226</v>
      </c>
      <c r="Z908" s="6">
        <f>IF($A908="placement",Y908,SUMIF($C$10:$C$6209,$C908,$Y$10:$Y$6209))</f>
        <v>937.7899153226</v>
      </c>
      <c r="AA908" s="29">
        <f t="shared" si="43"/>
        <v>-6.5005804533333267E-2</v>
      </c>
    </row>
    <row r="909" spans="1:27" hidden="1" x14ac:dyDescent="0.3">
      <c r="A909" s="8" t="s">
        <v>17</v>
      </c>
      <c r="B909" s="8" t="s">
        <v>8439</v>
      </c>
      <c r="C909" s="8" t="s">
        <v>8440</v>
      </c>
      <c r="D909" s="8" t="s">
        <v>8601</v>
      </c>
      <c r="E909" s="8" t="s">
        <v>8602</v>
      </c>
      <c r="F909" s="29">
        <v>0.249999999999999</v>
      </c>
      <c r="G909" s="29">
        <v>0</v>
      </c>
      <c r="H909" s="30">
        <v>26.2303</v>
      </c>
      <c r="I909" s="30">
        <v>0.57899999999999996</v>
      </c>
      <c r="J909" s="14">
        <v>17</v>
      </c>
      <c r="K909" s="14">
        <v>4</v>
      </c>
      <c r="L909" s="12">
        <v>2.2100000000000002E-2</v>
      </c>
      <c r="M909" s="7">
        <v>0.98514679999999999</v>
      </c>
      <c r="N909" s="31">
        <v>0.3</v>
      </c>
      <c r="O909" s="14">
        <f>IFERROR(VLOOKUP($C909,'site totals'!$J$2:$K$607,2,FALSE),1)</f>
        <v>21699.548500000001</v>
      </c>
      <c r="P909" s="32" t="s">
        <v>91</v>
      </c>
      <c r="Q909" s="12">
        <v>0.69547685829999994</v>
      </c>
      <c r="R909" s="29">
        <v>0.25</v>
      </c>
      <c r="S909" s="2">
        <f>IF($A909="site","",MIN(VLOOKUP($P909,margin_ranges!$A$5:$D$10,4,FALSE)/100,$Q909))</f>
        <v>0.29749999999999999</v>
      </c>
      <c r="T909" s="6">
        <f>IF(A909="placement",$J909*MIN($Q909,$S909),"")</f>
        <v>5.0575000000000001</v>
      </c>
      <c r="U909" s="6">
        <f>IF($A909="placement",T909,SUMIF($C$10:$C$6209,$C909,$T$10:$T$6209))</f>
        <v>5.0575000000000001</v>
      </c>
      <c r="V909" s="34">
        <f t="shared" si="44"/>
        <v>-6.3333333333333464E-2</v>
      </c>
      <c r="W909" s="24"/>
      <c r="X909" s="2" t="str">
        <f>IFERROR(MIN(VLOOKUP($W909,margin_ranges!$A$5:$D$10,4,FALSE),$Q909*100)/100,"")</f>
        <v/>
      </c>
      <c r="Y909" s="6">
        <f t="shared" si="42"/>
        <v>5.0575000000000001</v>
      </c>
      <c r="Z909" s="6">
        <f>IF($A909="placement",Y909,SUMIF($C$10:$C$6209,$C909,$Y$10:$Y$6209))</f>
        <v>5.0575000000000001</v>
      </c>
      <c r="AA909" s="29">
        <f t="shared" si="43"/>
        <v>-6.3333333333333464E-2</v>
      </c>
    </row>
    <row r="910" spans="1:27" hidden="1" x14ac:dyDescent="0.3">
      <c r="A910" s="8" t="s">
        <v>17</v>
      </c>
      <c r="B910" s="8" t="s">
        <v>8439</v>
      </c>
      <c r="C910" s="8" t="s">
        <v>8440</v>
      </c>
      <c r="D910" s="33" t="s">
        <v>12225</v>
      </c>
      <c r="E910" s="8" t="s">
        <v>12226</v>
      </c>
      <c r="F910" s="29">
        <v>0.25</v>
      </c>
      <c r="G910" s="29">
        <v>0</v>
      </c>
      <c r="H910" s="30">
        <v>1.0154000000000001</v>
      </c>
      <c r="I910" s="30">
        <v>0.44009999999999999</v>
      </c>
      <c r="J910" s="14">
        <v>11</v>
      </c>
      <c r="K910" s="14">
        <v>3</v>
      </c>
      <c r="L910" s="12">
        <v>0.4335</v>
      </c>
      <c r="M910" s="7">
        <v>0.80150924999999995</v>
      </c>
      <c r="N910" s="31">
        <v>0.55000000000000004</v>
      </c>
      <c r="O910" s="14">
        <f>IFERROR(VLOOKUP($C910,'site totals'!$J$2:$K$607,2,FALSE),1)</f>
        <v>21699.548500000001</v>
      </c>
      <c r="P910" s="32" t="s">
        <v>22</v>
      </c>
      <c r="Q910" s="12">
        <v>0.31379456960000002</v>
      </c>
      <c r="R910" s="29">
        <v>0.25</v>
      </c>
      <c r="S910" s="2">
        <f>IF($A910="site","",MIN(VLOOKUP($P910,margin_ranges!$A$5:$D$10,4,FALSE)/100,$Q910))</f>
        <v>0.29749999999999999</v>
      </c>
      <c r="T910" s="6">
        <f>IF(A910="placement",$J910*MIN($Q910,$S910),"")</f>
        <v>3.2725</v>
      </c>
      <c r="U910" s="6">
        <f>IF($A910="placement",T910,SUMIF($C$10:$C$6209,$C910,$T$10:$T$6209))</f>
        <v>3.2725</v>
      </c>
      <c r="V910" s="34">
        <f t="shared" si="44"/>
        <v>-6.3333333333333353E-2</v>
      </c>
      <c r="W910" s="24"/>
      <c r="X910" s="2" t="str">
        <f>IFERROR(MIN(VLOOKUP($W910,margin_ranges!$A$5:$D$10,4,FALSE),$Q910*100)/100,"")</f>
        <v/>
      </c>
      <c r="Y910" s="6">
        <f t="shared" si="42"/>
        <v>3.2725</v>
      </c>
      <c r="Z910" s="6">
        <f>IF($A910="placement",Y910,SUMIF($C$10:$C$6209,$C910,$Y$10:$Y$6209))</f>
        <v>3.2725</v>
      </c>
      <c r="AA910" s="29">
        <f t="shared" si="43"/>
        <v>-6.3333333333333353E-2</v>
      </c>
    </row>
    <row r="911" spans="1:27" hidden="1" x14ac:dyDescent="0.3">
      <c r="A911" s="8" t="s">
        <v>17</v>
      </c>
      <c r="B911" s="8" t="s">
        <v>8439</v>
      </c>
      <c r="C911" s="8" t="s">
        <v>8440</v>
      </c>
      <c r="D911" s="8" t="s">
        <v>8629</v>
      </c>
      <c r="E911" s="8" t="s">
        <v>8630</v>
      </c>
      <c r="F911" s="29">
        <v>0.249999999999999</v>
      </c>
      <c r="G911" s="29">
        <v>0</v>
      </c>
      <c r="H911" s="30">
        <v>17.1356</v>
      </c>
      <c r="I911" s="30">
        <v>0.71240000000000003</v>
      </c>
      <c r="J911" s="14">
        <v>18</v>
      </c>
      <c r="K911" s="14">
        <v>4</v>
      </c>
      <c r="L911" s="12">
        <v>4.1599999999999998E-2</v>
      </c>
      <c r="M911" s="7">
        <v>0.84102666999999998</v>
      </c>
      <c r="N911" s="31">
        <v>0.3</v>
      </c>
      <c r="O911" s="14">
        <f>IFERROR(VLOOKUP($C911,'site totals'!$J$2:$K$607,2,FALSE),1)</f>
        <v>21699.548500000001</v>
      </c>
      <c r="P911" s="32" t="s">
        <v>91</v>
      </c>
      <c r="Q911" s="12">
        <v>0.64329311909999998</v>
      </c>
      <c r="R911" s="29">
        <v>0.25</v>
      </c>
      <c r="S911" s="2">
        <f>IF($A911="site","",MIN(VLOOKUP($P911,margin_ranges!$A$5:$D$10,4,FALSE)/100,$Q911))</f>
        <v>0.29749999999999999</v>
      </c>
      <c r="T911" s="6">
        <f>IF(A911="placement",$J911*MIN($Q911,$S911),"")</f>
        <v>5.3549999999999995</v>
      </c>
      <c r="U911" s="6">
        <f>IF($A911="placement",T911,SUMIF($C$10:$C$6209,$C911,$T$10:$T$6209))</f>
        <v>5.3549999999999995</v>
      </c>
      <c r="V911" s="34">
        <f t="shared" si="44"/>
        <v>-6.3333333333333353E-2</v>
      </c>
      <c r="W911" s="24"/>
      <c r="X911" s="2" t="str">
        <f>IFERROR(MIN(VLOOKUP($W911,margin_ranges!$A$5:$D$10,4,FALSE),$Q911*100)/100,"")</f>
        <v/>
      </c>
      <c r="Y911" s="6">
        <f t="shared" si="42"/>
        <v>5.3549999999999995</v>
      </c>
      <c r="Z911" s="6">
        <f>IF($A911="placement",Y911,SUMIF($C$10:$C$6209,$C911,$Y$10:$Y$6209))</f>
        <v>5.3549999999999995</v>
      </c>
      <c r="AA911" s="29">
        <f t="shared" si="43"/>
        <v>-6.3333333333333353E-2</v>
      </c>
    </row>
    <row r="912" spans="1:27" hidden="1" x14ac:dyDescent="0.3">
      <c r="A912" s="8" t="s">
        <v>17</v>
      </c>
      <c r="B912" s="8" t="s">
        <v>8439</v>
      </c>
      <c r="C912" s="8" t="s">
        <v>8440</v>
      </c>
      <c r="D912" s="8" t="s">
        <v>8469</v>
      </c>
      <c r="E912" s="8" t="s">
        <v>8470</v>
      </c>
      <c r="F912" s="29">
        <v>0.25</v>
      </c>
      <c r="G912" s="29">
        <v>0</v>
      </c>
      <c r="H912" s="30">
        <v>32.136200000000002</v>
      </c>
      <c r="I912" s="30">
        <v>0.48020000000000002</v>
      </c>
      <c r="J912" s="14">
        <v>19</v>
      </c>
      <c r="K912" s="14">
        <v>5</v>
      </c>
      <c r="L912" s="12">
        <v>1.49E-2</v>
      </c>
      <c r="M912" s="7">
        <v>1.2904358199999999</v>
      </c>
      <c r="N912" s="31">
        <v>0.3</v>
      </c>
      <c r="O912" s="14">
        <f>IFERROR(VLOOKUP($C912,'site totals'!$J$2:$K$607,2,FALSE),1)</f>
        <v>21699.548500000001</v>
      </c>
      <c r="P912" s="32" t="s">
        <v>91</v>
      </c>
      <c r="Q912" s="12">
        <v>0.76752040200000005</v>
      </c>
      <c r="R912" s="29">
        <v>0.25</v>
      </c>
      <c r="S912" s="2">
        <f>IF($A912="site","",MIN(VLOOKUP($P912,margin_ranges!$A$5:$D$10,4,FALSE)/100,$Q912))</f>
        <v>0.29749999999999999</v>
      </c>
      <c r="T912" s="6">
        <f>IF(A912="placement",$J912*MIN($Q912,$S912),"")</f>
        <v>5.6524999999999999</v>
      </c>
      <c r="U912" s="6">
        <f>IF($A912="placement",T912,SUMIF($C$10:$C$6209,$C912,$T$10:$T$6209))</f>
        <v>5.6524999999999999</v>
      </c>
      <c r="V912" s="34">
        <f t="shared" si="44"/>
        <v>-6.3333333333333353E-2</v>
      </c>
      <c r="W912" s="24"/>
      <c r="X912" s="2" t="str">
        <f>IFERROR(MIN(VLOOKUP($W912,margin_ranges!$A$5:$D$10,4,FALSE),$Q912*100)/100,"")</f>
        <v/>
      </c>
      <c r="Y912" s="6">
        <f t="shared" si="42"/>
        <v>5.6524999999999999</v>
      </c>
      <c r="Z912" s="6">
        <f>IF($A912="placement",Y912,SUMIF($C$10:$C$6209,$C912,$Y$10:$Y$6209))</f>
        <v>5.6524999999999999</v>
      </c>
      <c r="AA912" s="29">
        <f t="shared" si="43"/>
        <v>-6.3333333333333353E-2</v>
      </c>
    </row>
    <row r="913" spans="1:27" hidden="1" x14ac:dyDescent="0.3">
      <c r="A913" s="8" t="s">
        <v>17</v>
      </c>
      <c r="B913" s="8" t="s">
        <v>8439</v>
      </c>
      <c r="C913" s="8" t="s">
        <v>8440</v>
      </c>
      <c r="D913" s="8" t="s">
        <v>8481</v>
      </c>
      <c r="E913" s="8" t="s">
        <v>8482</v>
      </c>
      <c r="F913" s="29">
        <v>0.249999999999999</v>
      </c>
      <c r="G913" s="29">
        <v>0</v>
      </c>
      <c r="H913" s="30">
        <v>30.983000000000001</v>
      </c>
      <c r="I913" s="30">
        <v>1.2914000000000001</v>
      </c>
      <c r="J913" s="14">
        <v>22</v>
      </c>
      <c r="K913" s="14">
        <v>5</v>
      </c>
      <c r="L913" s="12">
        <v>4.1700000000000001E-2</v>
      </c>
      <c r="M913" s="7">
        <v>0.55516593000000003</v>
      </c>
      <c r="N913" s="31">
        <v>0.3</v>
      </c>
      <c r="O913" s="14">
        <f>IFERROR(VLOOKUP($C913,'site totals'!$J$2:$K$607,2,FALSE),1)</f>
        <v>21699.548500000001</v>
      </c>
      <c r="P913" s="32" t="s">
        <v>91</v>
      </c>
      <c r="Q913" s="12">
        <v>0.4596210174</v>
      </c>
      <c r="R913" s="29">
        <v>0.25</v>
      </c>
      <c r="S913" s="2">
        <f>IF($A913="site","",MIN(VLOOKUP($P913,margin_ranges!$A$5:$D$10,4,FALSE)/100,$Q913))</f>
        <v>0.29749999999999999</v>
      </c>
      <c r="T913" s="6">
        <f>IF(A913="placement",$J913*MIN($Q913,$S913),"")</f>
        <v>6.5449999999999999</v>
      </c>
      <c r="U913" s="6">
        <f>IF($A913="placement",T913,SUMIF($C$10:$C$6209,$C913,$T$10:$T$6209))</f>
        <v>6.5449999999999999</v>
      </c>
      <c r="V913" s="34">
        <f t="shared" si="44"/>
        <v>-6.3333333333333353E-2</v>
      </c>
      <c r="W913" s="24"/>
      <c r="X913" s="2" t="str">
        <f>IFERROR(MIN(VLOOKUP($W913,margin_ranges!$A$5:$D$10,4,FALSE),$Q913*100)/100,"")</f>
        <v/>
      </c>
      <c r="Y913" s="6">
        <f t="shared" si="42"/>
        <v>6.5449999999999999</v>
      </c>
      <c r="Z913" s="6">
        <f>IF($A913="placement",Y913,SUMIF($C$10:$C$6209,$C913,$Y$10:$Y$6209))</f>
        <v>6.5449999999999999</v>
      </c>
      <c r="AA913" s="29">
        <f t="shared" si="43"/>
        <v>-6.3333333333333353E-2</v>
      </c>
    </row>
    <row r="914" spans="1:27" hidden="1" x14ac:dyDescent="0.3">
      <c r="A914" s="8" t="s">
        <v>17</v>
      </c>
      <c r="B914" s="8" t="s">
        <v>8439</v>
      </c>
      <c r="C914" s="8" t="s">
        <v>8440</v>
      </c>
      <c r="D914" s="8" t="s">
        <v>8571</v>
      </c>
      <c r="E914" s="8" t="s">
        <v>8572</v>
      </c>
      <c r="F914" s="29">
        <v>0.249999999999999</v>
      </c>
      <c r="G914" s="29">
        <v>0</v>
      </c>
      <c r="H914" s="30">
        <v>35.581600000000002</v>
      </c>
      <c r="I914" s="30">
        <v>0.8619</v>
      </c>
      <c r="J914" s="14">
        <v>24</v>
      </c>
      <c r="K914" s="14">
        <v>6</v>
      </c>
      <c r="L914" s="12">
        <v>2.4199999999999999E-2</v>
      </c>
      <c r="M914" s="7">
        <v>0.94699155000000002</v>
      </c>
      <c r="N914" s="31">
        <v>0.3</v>
      </c>
      <c r="O914" s="14">
        <f>IFERROR(VLOOKUP($C914,'site totals'!$J$2:$K$607,2,FALSE),1)</f>
        <v>21699.548500000001</v>
      </c>
      <c r="P914" s="32" t="s">
        <v>91</v>
      </c>
      <c r="Q914" s="12">
        <v>0.68320730939999996</v>
      </c>
      <c r="R914" s="29">
        <v>0.25</v>
      </c>
      <c r="S914" s="2">
        <f>IF($A914="site","",MIN(VLOOKUP($P914,margin_ranges!$A$5:$D$10,4,FALSE)/100,$Q914))</f>
        <v>0.29749999999999999</v>
      </c>
      <c r="T914" s="6">
        <f>IF(A914="placement",$J914*MIN($Q914,$S914),"")</f>
        <v>7.14</v>
      </c>
      <c r="U914" s="6">
        <f>IF($A914="placement",T914,SUMIF($C$10:$C$6209,$C914,$T$10:$T$6209))</f>
        <v>7.14</v>
      </c>
      <c r="V914" s="34">
        <f t="shared" si="44"/>
        <v>-6.3333333333333353E-2</v>
      </c>
      <c r="W914" s="24"/>
      <c r="X914" s="2" t="str">
        <f>IFERROR(MIN(VLOOKUP($W914,margin_ranges!$A$5:$D$10,4,FALSE),$Q914*100)/100,"")</f>
        <v/>
      </c>
      <c r="Y914" s="6">
        <f t="shared" si="42"/>
        <v>7.14</v>
      </c>
      <c r="Z914" s="6">
        <f>IF($A914="placement",Y914,SUMIF($C$10:$C$6209,$C914,$Y$10:$Y$6209))</f>
        <v>7.14</v>
      </c>
      <c r="AA914" s="29">
        <f t="shared" si="43"/>
        <v>-6.3333333333333353E-2</v>
      </c>
    </row>
    <row r="915" spans="1:27" hidden="1" x14ac:dyDescent="0.3">
      <c r="A915" s="8" t="s">
        <v>17</v>
      </c>
      <c r="B915" s="8" t="s">
        <v>8439</v>
      </c>
      <c r="C915" s="8" t="s">
        <v>8440</v>
      </c>
      <c r="D915" s="8" t="s">
        <v>8593</v>
      </c>
      <c r="E915" s="8" t="s">
        <v>8594</v>
      </c>
      <c r="F915" s="29">
        <v>0.25</v>
      </c>
      <c r="G915" s="29">
        <v>0</v>
      </c>
      <c r="H915" s="30">
        <v>29.707000000000001</v>
      </c>
      <c r="I915" s="30">
        <v>1.1151</v>
      </c>
      <c r="J915" s="14">
        <v>32</v>
      </c>
      <c r="K915" s="14">
        <v>8</v>
      </c>
      <c r="L915" s="12">
        <v>3.7499999999999999E-2</v>
      </c>
      <c r="M915" s="7">
        <v>0.94798872999999995</v>
      </c>
      <c r="N915" s="31">
        <v>0.3</v>
      </c>
      <c r="O915" s="14">
        <f>IFERROR(VLOOKUP($C915,'site totals'!$J$2:$K$607,2,FALSE),1)</f>
        <v>21699.548500000001</v>
      </c>
      <c r="P915" s="32" t="s">
        <v>91</v>
      </c>
      <c r="Q915" s="12">
        <v>0.68354054050000002</v>
      </c>
      <c r="R915" s="29">
        <v>0.25</v>
      </c>
      <c r="S915" s="2">
        <f>IF($A915="site","",MIN(VLOOKUP($P915,margin_ranges!$A$5:$D$10,4,FALSE)/100,$Q915))</f>
        <v>0.29749999999999999</v>
      </c>
      <c r="T915" s="6">
        <f>IF(A915="placement",$J915*MIN($Q915,$S915),"")</f>
        <v>9.52</v>
      </c>
      <c r="U915" s="6">
        <f>IF($A915="placement",T915,SUMIF($C$10:$C$6209,$C915,$T$10:$T$6209))</f>
        <v>9.52</v>
      </c>
      <c r="V915" s="34">
        <f t="shared" si="44"/>
        <v>-6.3333333333333353E-2</v>
      </c>
      <c r="W915" s="24"/>
      <c r="X915" s="2" t="str">
        <f>IFERROR(MIN(VLOOKUP($W915,margin_ranges!$A$5:$D$10,4,FALSE),$Q915*100)/100,"")</f>
        <v/>
      </c>
      <c r="Y915" s="6">
        <f t="shared" si="42"/>
        <v>9.52</v>
      </c>
      <c r="Z915" s="6">
        <f>IF($A915="placement",Y915,SUMIF($C$10:$C$6209,$C915,$Y$10:$Y$6209))</f>
        <v>9.52</v>
      </c>
      <c r="AA915" s="29">
        <f t="shared" si="43"/>
        <v>-6.3333333333333353E-2</v>
      </c>
    </row>
    <row r="916" spans="1:27" hidden="1" x14ac:dyDescent="0.3">
      <c r="A916" s="8" t="s">
        <v>17</v>
      </c>
      <c r="B916" s="8" t="s">
        <v>8439</v>
      </c>
      <c r="C916" s="8" t="s">
        <v>8440</v>
      </c>
      <c r="D916" s="8" t="s">
        <v>8483</v>
      </c>
      <c r="E916" s="8" t="s">
        <v>8484</v>
      </c>
      <c r="F916" s="29">
        <v>0.25</v>
      </c>
      <c r="G916" s="29">
        <v>1</v>
      </c>
      <c r="H916" s="30">
        <v>37.948599999999999</v>
      </c>
      <c r="I916" s="30">
        <v>1.5639000000000001</v>
      </c>
      <c r="J916" s="14">
        <v>45</v>
      </c>
      <c r="K916" s="14">
        <v>11</v>
      </c>
      <c r="L916" s="12">
        <v>4.1200000000000001E-2</v>
      </c>
      <c r="M916" s="7">
        <v>0.95508563999999996</v>
      </c>
      <c r="N916" s="31">
        <v>0.3</v>
      </c>
      <c r="O916" s="14">
        <f>IFERROR(VLOOKUP($C916,'site totals'!$J$2:$K$607,2,FALSE),1)</f>
        <v>21699.548500000001</v>
      </c>
      <c r="P916" s="32" t="s">
        <v>91</v>
      </c>
      <c r="Q916" s="12">
        <v>0.68589204079999999</v>
      </c>
      <c r="R916" s="29">
        <v>0.25</v>
      </c>
      <c r="S916" s="2">
        <f>IF($A916="site","",MIN(VLOOKUP($P916,margin_ranges!$A$5:$D$10,4,FALSE)/100,$Q916))</f>
        <v>0.29749999999999999</v>
      </c>
      <c r="T916" s="6">
        <f>IF(A916="placement",$J916*MIN($Q916,$S916),"")</f>
        <v>13.387499999999999</v>
      </c>
      <c r="U916" s="6">
        <f>IF($A916="placement",T916,SUMIF($C$10:$C$6209,$C916,$T$10:$T$6209))</f>
        <v>13.387499999999999</v>
      </c>
      <c r="V916" s="34">
        <f t="shared" si="44"/>
        <v>-6.3333333333333353E-2</v>
      </c>
      <c r="W916" s="24"/>
      <c r="X916" s="2" t="str">
        <f>IFERROR(MIN(VLOOKUP($W916,margin_ranges!$A$5:$D$10,4,FALSE),$Q916*100)/100,"")</f>
        <v/>
      </c>
      <c r="Y916" s="6">
        <f t="shared" si="42"/>
        <v>13.387499999999999</v>
      </c>
      <c r="Z916" s="6">
        <f>IF($A916="placement",Y916,SUMIF($C$10:$C$6209,$C916,$Y$10:$Y$6209))</f>
        <v>13.387499999999999</v>
      </c>
      <c r="AA916" s="29">
        <f t="shared" si="43"/>
        <v>-6.3333333333333353E-2</v>
      </c>
    </row>
    <row r="917" spans="1:27" hidden="1" x14ac:dyDescent="0.3">
      <c r="A917" s="8" t="s">
        <v>17</v>
      </c>
      <c r="B917" s="8" t="s">
        <v>8439</v>
      </c>
      <c r="C917" s="8" t="s">
        <v>8440</v>
      </c>
      <c r="D917" s="8" t="s">
        <v>8654</v>
      </c>
      <c r="E917" s="8" t="s">
        <v>8655</v>
      </c>
      <c r="F917" s="29">
        <v>0.249999999999999</v>
      </c>
      <c r="G917" s="29">
        <v>1</v>
      </c>
      <c r="H917" s="30">
        <v>78.941500000000005</v>
      </c>
      <c r="I917" s="30">
        <v>2.1251000000000002</v>
      </c>
      <c r="J917" s="14">
        <v>64</v>
      </c>
      <c r="K917" s="14">
        <v>16</v>
      </c>
      <c r="L917" s="12">
        <v>2.69E-2</v>
      </c>
      <c r="M917" s="7">
        <v>1.00477631</v>
      </c>
      <c r="N917" s="31">
        <v>0.7</v>
      </c>
      <c r="O917" s="14">
        <f>IFERROR(VLOOKUP($C917,'site totals'!$J$2:$K$607,2,FALSE),1)</f>
        <v>21699.548500000001</v>
      </c>
      <c r="P917" s="32" t="s">
        <v>91</v>
      </c>
      <c r="Q917" s="12">
        <v>0.30332752369999999</v>
      </c>
      <c r="R917" s="29">
        <v>0.25</v>
      </c>
      <c r="S917" s="2">
        <f>IF($A917="site","",MIN(VLOOKUP($P917,margin_ranges!$A$5:$D$10,4,FALSE)/100,$Q917))</f>
        <v>0.29749999999999999</v>
      </c>
      <c r="T917" s="6">
        <f>IF(A917="placement",$J917*MIN($Q917,$S917),"")</f>
        <v>19.04</v>
      </c>
      <c r="U917" s="6">
        <f>IF($A917="placement",T917,SUMIF($C$10:$C$6209,$C917,$T$10:$T$6209))</f>
        <v>19.04</v>
      </c>
      <c r="V917" s="34">
        <f t="shared" si="44"/>
        <v>-6.3333333333333353E-2</v>
      </c>
      <c r="W917" s="24"/>
      <c r="X917" s="2" t="str">
        <f>IFERROR(MIN(VLOOKUP($W917,margin_ranges!$A$5:$D$10,4,FALSE),$Q917*100)/100,"")</f>
        <v/>
      </c>
      <c r="Y917" s="6">
        <f t="shared" si="42"/>
        <v>19.04</v>
      </c>
      <c r="Z917" s="6">
        <f>IF($A917="placement",Y917,SUMIF($C$10:$C$6209,$C917,$Y$10:$Y$6209))</f>
        <v>19.04</v>
      </c>
      <c r="AA917" s="29">
        <f t="shared" si="43"/>
        <v>-6.3333333333333353E-2</v>
      </c>
    </row>
    <row r="918" spans="1:27" hidden="1" x14ac:dyDescent="0.3">
      <c r="A918" s="8" t="s">
        <v>17</v>
      </c>
      <c r="B918" s="8" t="s">
        <v>8439</v>
      </c>
      <c r="C918" s="8" t="s">
        <v>8440</v>
      </c>
      <c r="D918" s="8" t="s">
        <v>8539</v>
      </c>
      <c r="E918" s="8" t="s">
        <v>8540</v>
      </c>
      <c r="F918" s="29">
        <v>0.25</v>
      </c>
      <c r="G918" s="29">
        <v>0</v>
      </c>
      <c r="H918" s="30">
        <v>65.185000000000002</v>
      </c>
      <c r="I918" s="30">
        <v>18.546900000000001</v>
      </c>
      <c r="J918" s="14">
        <v>300</v>
      </c>
      <c r="K918" s="14">
        <v>75</v>
      </c>
      <c r="L918" s="12">
        <v>0.28449999999999998</v>
      </c>
      <c r="M918" s="7">
        <v>0.53888144000000004</v>
      </c>
      <c r="N918" s="31">
        <v>0.3</v>
      </c>
      <c r="O918" s="14">
        <f>IFERROR(VLOOKUP($C918,'site totals'!$J$2:$K$607,2,FALSE),1)</f>
        <v>21699.548500000001</v>
      </c>
      <c r="P918" s="32" t="s">
        <v>91</v>
      </c>
      <c r="Q918" s="12">
        <v>0.44329127709999999</v>
      </c>
      <c r="R918" s="29">
        <v>0.25</v>
      </c>
      <c r="S918" s="2">
        <f>IF($A918="site","",MIN(VLOOKUP($P918,margin_ranges!$A$5:$D$10,4,FALSE)/100,$Q918))</f>
        <v>0.29749999999999999</v>
      </c>
      <c r="T918" s="6">
        <f>IF(A918="placement",$J918*MIN($Q918,$S918),"")</f>
        <v>89.25</v>
      </c>
      <c r="U918" s="6">
        <f>IF($A918="placement",T918,SUMIF($C$10:$C$6209,$C918,$T$10:$T$6209))</f>
        <v>89.25</v>
      </c>
      <c r="V918" s="34">
        <f t="shared" si="44"/>
        <v>-6.3333333333333353E-2</v>
      </c>
      <c r="W918" s="24"/>
      <c r="X918" s="2" t="str">
        <f>IFERROR(MIN(VLOOKUP($W918,margin_ranges!$A$5:$D$10,4,FALSE),$Q918*100)/100,"")</f>
        <v/>
      </c>
      <c r="Y918" s="6">
        <f t="shared" si="42"/>
        <v>89.25</v>
      </c>
      <c r="Z918" s="6">
        <f>IF($A918="placement",Y918,SUMIF($C$10:$C$6209,$C918,$Y$10:$Y$6209))</f>
        <v>89.25</v>
      </c>
      <c r="AA918" s="29">
        <f t="shared" si="43"/>
        <v>-6.3333333333333353E-2</v>
      </c>
    </row>
    <row r="919" spans="1:27" hidden="1" x14ac:dyDescent="0.3">
      <c r="A919" s="8" t="s">
        <v>17</v>
      </c>
      <c r="B919" s="8" t="s">
        <v>8439</v>
      </c>
      <c r="C919" s="8" t="s">
        <v>8440</v>
      </c>
      <c r="D919" s="8" t="s">
        <v>8475</v>
      </c>
      <c r="E919" s="8" t="s">
        <v>8476</v>
      </c>
      <c r="F919" s="29">
        <v>0.25</v>
      </c>
      <c r="G919" s="29">
        <v>1</v>
      </c>
      <c r="H919" s="30">
        <v>183.60409999999999</v>
      </c>
      <c r="I919" s="30">
        <v>14.5419</v>
      </c>
      <c r="J919" s="14">
        <v>392</v>
      </c>
      <c r="K919" s="14">
        <v>98</v>
      </c>
      <c r="L919" s="12">
        <v>7.9200000000000007E-2</v>
      </c>
      <c r="M919" s="7">
        <v>0.89941154999999995</v>
      </c>
      <c r="N919" s="31">
        <v>0.3</v>
      </c>
      <c r="O919" s="14">
        <f>IFERROR(VLOOKUP($C919,'site totals'!$J$2:$K$607,2,FALSE),1)</f>
        <v>21699.548500000001</v>
      </c>
      <c r="P919" s="32" t="s">
        <v>91</v>
      </c>
      <c r="Q919" s="12">
        <v>0.66644857999999996</v>
      </c>
      <c r="R919" s="29">
        <v>0.25</v>
      </c>
      <c r="S919" s="2">
        <f>IF($A919="site","",MIN(VLOOKUP($P919,margin_ranges!$A$5:$D$10,4,FALSE)/100,$Q919))</f>
        <v>0.29749999999999999</v>
      </c>
      <c r="T919" s="6">
        <f>IF(A919="placement",$J919*MIN($Q919,$S919),"")</f>
        <v>116.61999999999999</v>
      </c>
      <c r="U919" s="6">
        <f>IF($A919="placement",T919,SUMIF($C$10:$C$6209,$C919,$T$10:$T$6209))</f>
        <v>116.61999999999999</v>
      </c>
      <c r="V919" s="34">
        <f t="shared" si="44"/>
        <v>-6.3333333333333353E-2</v>
      </c>
      <c r="W919" s="24"/>
      <c r="X919" s="2" t="str">
        <f>IFERROR(MIN(VLOOKUP($W919,margin_ranges!$A$5:$D$10,4,FALSE),$Q919*100)/100,"")</f>
        <v/>
      </c>
      <c r="Y919" s="6">
        <f t="shared" si="42"/>
        <v>116.61999999999999</v>
      </c>
      <c r="Z919" s="6">
        <f>IF($A919="placement",Y919,SUMIF($C$10:$C$6209,$C919,$Y$10:$Y$6209))</f>
        <v>116.61999999999999</v>
      </c>
      <c r="AA919" s="29">
        <f t="shared" si="43"/>
        <v>-6.3333333333333353E-2</v>
      </c>
    </row>
    <row r="920" spans="1:27" hidden="1" x14ac:dyDescent="0.3">
      <c r="A920" s="8" t="s">
        <v>17</v>
      </c>
      <c r="B920" s="8" t="s">
        <v>8439</v>
      </c>
      <c r="C920" s="8" t="s">
        <v>8440</v>
      </c>
      <c r="D920" s="8" t="s">
        <v>12231</v>
      </c>
      <c r="E920" s="8" t="s">
        <v>12232</v>
      </c>
      <c r="F920" s="29">
        <v>0.25</v>
      </c>
      <c r="G920" s="29">
        <v>0</v>
      </c>
      <c r="H920" s="30">
        <v>1.5864</v>
      </c>
      <c r="I920" s="30">
        <v>0.16619999999999999</v>
      </c>
      <c r="J920" s="14">
        <v>7</v>
      </c>
      <c r="K920" s="14">
        <v>2</v>
      </c>
      <c r="L920" s="12">
        <v>0.1048</v>
      </c>
      <c r="M920" s="7">
        <v>1.3911044299999999</v>
      </c>
      <c r="N920" s="31">
        <v>0.9</v>
      </c>
      <c r="O920" s="14">
        <f>IFERROR(VLOOKUP($C920,'site totals'!$J$2:$K$607,2,FALSE),1)</f>
        <v>21699.548500000001</v>
      </c>
      <c r="P920" s="32" t="s">
        <v>22</v>
      </c>
      <c r="Q920" s="12">
        <v>0.35303203480000001</v>
      </c>
      <c r="R920" s="29">
        <v>0.25</v>
      </c>
      <c r="S920" s="2">
        <f>IF($A920="site","",MIN(VLOOKUP($P920,margin_ranges!$A$5:$D$10,4,FALSE)/100,$Q920))</f>
        <v>0.29749999999999999</v>
      </c>
      <c r="T920" s="6">
        <f>IF(A920="placement",$J920*MIN($Q920,$S920),"")</f>
        <v>2.0825</v>
      </c>
      <c r="U920" s="6">
        <f>IF($A920="placement",T920,SUMIF($C$10:$C$6209,$C920,$T$10:$T$6209))</f>
        <v>2.0825</v>
      </c>
      <c r="V920" s="34">
        <f t="shared" si="44"/>
        <v>-6.3333333333333242E-2</v>
      </c>
      <c r="W920" s="24"/>
      <c r="X920" s="2" t="str">
        <f>IFERROR(MIN(VLOOKUP($W920,margin_ranges!$A$5:$D$10,4,FALSE),$Q920*100)/100,"")</f>
        <v/>
      </c>
      <c r="Y920" s="6">
        <f t="shared" si="42"/>
        <v>2.0825</v>
      </c>
      <c r="Z920" s="6">
        <f>IF($A920="placement",Y920,SUMIF($C$10:$C$6209,$C920,$Y$10:$Y$6209))</f>
        <v>2.0825</v>
      </c>
      <c r="AA920" s="29">
        <f t="shared" si="43"/>
        <v>-6.3333333333333242E-2</v>
      </c>
    </row>
    <row r="921" spans="1:27" hidden="1" x14ac:dyDescent="0.3">
      <c r="A921" s="8" t="s">
        <v>17</v>
      </c>
      <c r="B921" s="8" t="s">
        <v>8439</v>
      </c>
      <c r="C921" s="8" t="s">
        <v>8440</v>
      </c>
      <c r="D921" s="8" t="s">
        <v>12237</v>
      </c>
      <c r="E921" s="8" t="s">
        <v>12238</v>
      </c>
      <c r="F921" s="29">
        <v>0.25</v>
      </c>
      <c r="G921" s="29">
        <v>0</v>
      </c>
      <c r="H921" s="30">
        <v>6.0369000000000002</v>
      </c>
      <c r="I921" s="30">
        <v>0.63500000000000001</v>
      </c>
      <c r="J921" s="14">
        <v>10</v>
      </c>
      <c r="K921" s="14">
        <v>3</v>
      </c>
      <c r="L921" s="12">
        <v>0.1052</v>
      </c>
      <c r="M921" s="7">
        <v>0.54101237000000002</v>
      </c>
      <c r="N921" s="31">
        <v>0.3</v>
      </c>
      <c r="O921" s="14">
        <f>IFERROR(VLOOKUP($C921,'site totals'!$J$2:$K$607,2,FALSE),1)</f>
        <v>21699.548500000001</v>
      </c>
      <c r="P921" s="32" t="s">
        <v>22</v>
      </c>
      <c r="Q921" s="12">
        <v>0.44548403190000002</v>
      </c>
      <c r="R921" s="29">
        <v>0.25</v>
      </c>
      <c r="S921" s="2">
        <f>IF($A921="site","",MIN(VLOOKUP($P921,margin_ranges!$A$5:$D$10,4,FALSE)/100,$Q921))</f>
        <v>0.29749999999999999</v>
      </c>
      <c r="T921" s="6">
        <f>IF(A921="placement",$J921*MIN($Q921,$S921),"")</f>
        <v>2.9749999999999996</v>
      </c>
      <c r="U921" s="6">
        <f>IF($A921="placement",T921,SUMIF($C$10:$C$6209,$C921,$T$10:$T$6209))</f>
        <v>2.9749999999999996</v>
      </c>
      <c r="V921" s="34">
        <f t="shared" si="44"/>
        <v>-6.3333333333333242E-2</v>
      </c>
      <c r="W921" s="24"/>
      <c r="X921" s="2" t="str">
        <f>IFERROR(MIN(VLOOKUP($W921,margin_ranges!$A$5:$D$10,4,FALSE),$Q921*100)/100,"")</f>
        <v/>
      </c>
      <c r="Y921" s="6">
        <f t="shared" si="42"/>
        <v>2.9749999999999996</v>
      </c>
      <c r="Z921" s="6">
        <f>IF($A921="placement",Y921,SUMIF($C$10:$C$6209,$C921,$Y$10:$Y$6209))</f>
        <v>2.9749999999999996</v>
      </c>
      <c r="AA921" s="29">
        <f t="shared" si="43"/>
        <v>-6.3333333333333242E-2</v>
      </c>
    </row>
    <row r="922" spans="1:27" hidden="1" x14ac:dyDescent="0.3">
      <c r="A922" s="8" t="s">
        <v>17</v>
      </c>
      <c r="B922" s="8" t="s">
        <v>8439</v>
      </c>
      <c r="C922" s="8" t="s">
        <v>8440</v>
      </c>
      <c r="D922" s="8" t="s">
        <v>8509</v>
      </c>
      <c r="E922" s="8" t="s">
        <v>8510</v>
      </c>
      <c r="F922" s="29">
        <v>0.25</v>
      </c>
      <c r="G922" s="29">
        <v>0</v>
      </c>
      <c r="H922" s="30">
        <v>18.135899999999999</v>
      </c>
      <c r="I922" s="30">
        <v>3.4085999999999999</v>
      </c>
      <c r="J922" s="14">
        <v>110</v>
      </c>
      <c r="K922" s="14">
        <v>22</v>
      </c>
      <c r="L922" s="12">
        <v>0.18790000000000001</v>
      </c>
      <c r="M922" s="7">
        <v>1.0711657299999999</v>
      </c>
      <c r="N922" s="31">
        <v>0.75</v>
      </c>
      <c r="O922" s="14">
        <f>IFERROR(VLOOKUP($C922,'site totals'!$J$2:$K$607,2,FALSE),1)</f>
        <v>21699.548500000001</v>
      </c>
      <c r="P922" s="32" t="s">
        <v>22</v>
      </c>
      <c r="Q922" s="12">
        <v>0.29982823749999998</v>
      </c>
      <c r="R922" s="29">
        <v>0.25</v>
      </c>
      <c r="S922" s="2">
        <f>IF($A922="site","",MIN(VLOOKUP($P922,margin_ranges!$A$5:$D$10,4,FALSE)/100,$Q922))</f>
        <v>0.29749999999999999</v>
      </c>
      <c r="T922" s="6">
        <f>IF(A922="placement",$J922*MIN($Q922,$S922),"")</f>
        <v>32.725000000000001</v>
      </c>
      <c r="U922" s="6">
        <f>IF($A922="placement",T922,SUMIF($C$10:$C$6209,$C922,$T$10:$T$6209))</f>
        <v>32.725000000000001</v>
      </c>
      <c r="V922" s="34">
        <f t="shared" si="44"/>
        <v>-6.3333333333333242E-2</v>
      </c>
      <c r="W922" s="24"/>
      <c r="X922" s="2" t="str">
        <f>IFERROR(MIN(VLOOKUP($W922,margin_ranges!$A$5:$D$10,4,FALSE),$Q922*100)/100,"")</f>
        <v/>
      </c>
      <c r="Y922" s="6">
        <f t="shared" si="42"/>
        <v>32.725000000000001</v>
      </c>
      <c r="Z922" s="6">
        <f>IF($A922="placement",Y922,SUMIF($C$10:$C$6209,$C922,$Y$10:$Y$6209))</f>
        <v>32.725000000000001</v>
      </c>
      <c r="AA922" s="29">
        <f t="shared" si="43"/>
        <v>-6.3333333333333242E-2</v>
      </c>
    </row>
    <row r="923" spans="1:27" hidden="1" x14ac:dyDescent="0.3">
      <c r="A923" s="8" t="s">
        <v>17</v>
      </c>
      <c r="B923" s="8" t="s">
        <v>8439</v>
      </c>
      <c r="C923" s="8" t="s">
        <v>8440</v>
      </c>
      <c r="D923" s="8" t="s">
        <v>8507</v>
      </c>
      <c r="E923" s="8" t="s">
        <v>8508</v>
      </c>
      <c r="F923" s="29">
        <v>0.25</v>
      </c>
      <c r="G923" s="29">
        <v>0</v>
      </c>
      <c r="H923" s="30">
        <v>12.434900000000001</v>
      </c>
      <c r="I923" s="30">
        <v>4.2573999999999996</v>
      </c>
      <c r="J923" s="14">
        <v>161</v>
      </c>
      <c r="K923" s="14">
        <v>40</v>
      </c>
      <c r="L923" s="12">
        <v>0.34239999999999998</v>
      </c>
      <c r="M923" s="7">
        <v>1.2601647600000001</v>
      </c>
      <c r="N923" s="31">
        <v>0.9</v>
      </c>
      <c r="O923" s="14">
        <f>IFERROR(VLOOKUP($C923,'site totals'!$J$2:$K$607,2,FALSE),1)</f>
        <v>21699.548500000001</v>
      </c>
      <c r="P923" s="32" t="s">
        <v>22</v>
      </c>
      <c r="Q923" s="12">
        <v>0.28580767309999999</v>
      </c>
      <c r="R923" s="29">
        <v>0.25</v>
      </c>
      <c r="S923" s="2">
        <f>IF($A923="site","",MIN(VLOOKUP($P923,margin_ranges!$A$5:$D$10,4,FALSE)/100,$Q923))</f>
        <v>0.28580767309999999</v>
      </c>
      <c r="T923" s="6">
        <f>IF(A923="placement",$J923*MIN($Q923,$S923),"")</f>
        <v>46.015035369099998</v>
      </c>
      <c r="U923" s="6">
        <f>IF($A923="placement",T923,SUMIF($C$10:$C$6209,$C923,$T$10:$T$6209))</f>
        <v>46.015035369099998</v>
      </c>
      <c r="V923" s="34">
        <f t="shared" si="44"/>
        <v>-4.7743564133333249E-2</v>
      </c>
      <c r="W923" s="24"/>
      <c r="X923" s="2" t="str">
        <f>IFERROR(MIN(VLOOKUP($W923,margin_ranges!$A$5:$D$10,4,FALSE),$Q923*100)/100,"")</f>
        <v/>
      </c>
      <c r="Y923" s="6">
        <f t="shared" si="42"/>
        <v>46.015035369099998</v>
      </c>
      <c r="Z923" s="6">
        <f>IF($A923="placement",Y923,SUMIF($C$10:$C$6209,$C923,$Y$10:$Y$6209))</f>
        <v>46.015035369099998</v>
      </c>
      <c r="AA923" s="29">
        <f t="shared" si="43"/>
        <v>-4.7743564133333249E-2</v>
      </c>
    </row>
    <row r="924" spans="1:27" hidden="1" x14ac:dyDescent="0.3">
      <c r="A924" s="8" t="s">
        <v>17</v>
      </c>
      <c r="B924" s="8" t="s">
        <v>8439</v>
      </c>
      <c r="C924" s="8" t="s">
        <v>8440</v>
      </c>
      <c r="D924" s="8" t="s">
        <v>12227</v>
      </c>
      <c r="E924" s="8" t="s">
        <v>12228</v>
      </c>
      <c r="F924" s="29">
        <v>0.25</v>
      </c>
      <c r="G924" s="29">
        <v>0</v>
      </c>
      <c r="H924" s="30">
        <v>8.8706999999999994</v>
      </c>
      <c r="I924" s="30">
        <v>0.66259999999999997</v>
      </c>
      <c r="J924" s="14">
        <v>12</v>
      </c>
      <c r="K924" s="14">
        <v>3</v>
      </c>
      <c r="L924" s="12">
        <v>7.4700000000000003E-2</v>
      </c>
      <c r="M924" s="7">
        <v>0.62838201999999999</v>
      </c>
      <c r="N924" s="31">
        <v>0.45</v>
      </c>
      <c r="O924" s="14">
        <f>IFERROR(VLOOKUP($C924,'site totals'!$J$2:$K$607,2,FALSE),1)</f>
        <v>21699.548500000001</v>
      </c>
      <c r="P924" s="32" t="s">
        <v>22</v>
      </c>
      <c r="Q924" s="12">
        <v>0.28387511789999997</v>
      </c>
      <c r="R924" s="29">
        <v>0.25</v>
      </c>
      <c r="S924" s="2">
        <f>IF($A924="site","",MIN(VLOOKUP($P924,margin_ranges!$A$5:$D$10,4,FALSE)/100,$Q924))</f>
        <v>0.28387511789999997</v>
      </c>
      <c r="T924" s="6">
        <f>IF(A924="placement",$J924*MIN($Q924,$S924),"")</f>
        <v>3.4065014147999997</v>
      </c>
      <c r="U924" s="6">
        <f>IF($A924="placement",T924,SUMIF($C$10:$C$6209,$C924,$T$10:$T$6209))</f>
        <v>3.4065014147999997</v>
      </c>
      <c r="V924" s="34">
        <f t="shared" si="44"/>
        <v>-4.5166823866666594E-2</v>
      </c>
      <c r="W924" s="24"/>
      <c r="X924" s="2" t="str">
        <f>IFERROR(MIN(VLOOKUP($W924,margin_ranges!$A$5:$D$10,4,FALSE),$Q924*100)/100,"")</f>
        <v/>
      </c>
      <c r="Y924" s="6">
        <f t="shared" si="42"/>
        <v>3.4065014147999997</v>
      </c>
      <c r="Z924" s="6">
        <f>IF($A924="placement",Y924,SUMIF($C$10:$C$6209,$C924,$Y$10:$Y$6209))</f>
        <v>3.4065014147999997</v>
      </c>
      <c r="AA924" s="29">
        <f t="shared" si="43"/>
        <v>-4.5166823866666594E-2</v>
      </c>
    </row>
    <row r="925" spans="1:27" hidden="1" x14ac:dyDescent="0.3">
      <c r="A925" s="8" t="s">
        <v>17</v>
      </c>
      <c r="B925" s="8" t="s">
        <v>8439</v>
      </c>
      <c r="C925" s="8" t="s">
        <v>8440</v>
      </c>
      <c r="D925" s="8" t="s">
        <v>12235</v>
      </c>
      <c r="E925" s="8" t="s">
        <v>12236</v>
      </c>
      <c r="F925" s="29">
        <v>0.249999999999999</v>
      </c>
      <c r="G925" s="29">
        <v>1</v>
      </c>
      <c r="H925" s="30">
        <v>42.1006</v>
      </c>
      <c r="I925" s="30">
        <v>3.2170000000000001</v>
      </c>
      <c r="J925" s="14">
        <v>60</v>
      </c>
      <c r="K925" s="14">
        <v>15</v>
      </c>
      <c r="L925" s="12">
        <v>7.6399999999999996E-2</v>
      </c>
      <c r="M925" s="7">
        <v>0.62186598000000004</v>
      </c>
      <c r="N925" s="31">
        <v>0.45</v>
      </c>
      <c r="O925" s="14">
        <f>IFERROR(VLOOKUP($C925,'site totals'!$J$2:$K$607,2,FALSE),1)</f>
        <v>21699.548500000001</v>
      </c>
      <c r="P925" s="32" t="s">
        <v>22</v>
      </c>
      <c r="Q925" s="12">
        <v>0.2763714135</v>
      </c>
      <c r="R925" s="29">
        <v>0.25</v>
      </c>
      <c r="S925" s="2">
        <f>IF($A925="site","",MIN(VLOOKUP($P925,margin_ranges!$A$5:$D$10,4,FALSE)/100,$Q925))</f>
        <v>0.2763714135</v>
      </c>
      <c r="T925" s="6">
        <f>IF(A925="placement",$J925*MIN($Q925,$S925),"")</f>
        <v>16.582284810000001</v>
      </c>
      <c r="U925" s="6">
        <f>IF($A925="placement",T925,SUMIF($C$10:$C$6209,$C925,$T$10:$T$6209))</f>
        <v>16.582284810000001</v>
      </c>
      <c r="V925" s="34">
        <f t="shared" si="44"/>
        <v>-3.5161884666666809E-2</v>
      </c>
      <c r="W925" s="24"/>
      <c r="X925" s="2" t="str">
        <f>IFERROR(MIN(VLOOKUP($W925,margin_ranges!$A$5:$D$10,4,FALSE),$Q925*100)/100,"")</f>
        <v/>
      </c>
      <c r="Y925" s="6">
        <f t="shared" si="42"/>
        <v>16.582284810000001</v>
      </c>
      <c r="Z925" s="6">
        <f>IF($A925="placement",Y925,SUMIF($C$10:$C$6209,$C925,$Y$10:$Y$6209))</f>
        <v>16.582284810000001</v>
      </c>
      <c r="AA925" s="29">
        <f t="shared" si="43"/>
        <v>-3.5161884666666809E-2</v>
      </c>
    </row>
    <row r="926" spans="1:27" hidden="1" x14ac:dyDescent="0.3">
      <c r="A926" s="8" t="s">
        <v>17</v>
      </c>
      <c r="B926" s="8" t="s">
        <v>8439</v>
      </c>
      <c r="C926" s="8" t="s">
        <v>8440</v>
      </c>
      <c r="D926" s="8" t="s">
        <v>8650</v>
      </c>
      <c r="E926" s="8" t="s">
        <v>8651</v>
      </c>
      <c r="F926" s="29">
        <v>0.3</v>
      </c>
      <c r="G926" s="29">
        <v>1</v>
      </c>
      <c r="H926" s="30">
        <v>371.97289999999998</v>
      </c>
      <c r="I926" s="30">
        <v>99.257099999999994</v>
      </c>
      <c r="J926" s="14">
        <v>3966</v>
      </c>
      <c r="K926" s="14">
        <v>1162</v>
      </c>
      <c r="L926" s="12">
        <v>0.26679999999999998</v>
      </c>
      <c r="M926" s="7">
        <v>1.3317445999999999</v>
      </c>
      <c r="N926" s="31">
        <v>0.9</v>
      </c>
      <c r="O926" s="14">
        <f>IFERROR(VLOOKUP($C926,'site totals'!$J$2:$K$607,2,FALSE),1)</f>
        <v>21699.548500000001</v>
      </c>
      <c r="P926" s="32" t="s">
        <v>161</v>
      </c>
      <c r="Q926" s="12">
        <v>0.3241947456</v>
      </c>
      <c r="R926" s="29">
        <v>0.3</v>
      </c>
      <c r="S926" s="2">
        <f>IF($A926="site","",MIN(VLOOKUP($P926,margin_ranges!$A$5:$D$10,4,FALSE)/100,$Q926))</f>
        <v>0.3241947456</v>
      </c>
      <c r="T926" s="6">
        <f>IF(A926="placement",$J926*MIN($Q926,$S926),"")</f>
        <v>1285.7563610495999</v>
      </c>
      <c r="U926" s="6">
        <f>IF($A926="placement",T926,SUMIF($C$10:$C$6209,$C926,$T$10:$T$6209))</f>
        <v>1285.7563610495999</v>
      </c>
      <c r="V926" s="34">
        <f t="shared" si="44"/>
        <v>-3.4563922285714255E-2</v>
      </c>
      <c r="W926" s="24"/>
      <c r="X926" s="2" t="str">
        <f>IFERROR(MIN(VLOOKUP($W926,margin_ranges!$A$5:$D$10,4,FALSE),$Q926*100)/100,"")</f>
        <v/>
      </c>
      <c r="Y926" s="6">
        <f t="shared" si="42"/>
        <v>1285.7563610495999</v>
      </c>
      <c r="Z926" s="6">
        <f>IF($A926="placement",Y926,SUMIF($C$10:$C$6209,$C926,$Y$10:$Y$6209))</f>
        <v>1285.7563610495999</v>
      </c>
      <c r="AA926" s="29">
        <f t="shared" si="43"/>
        <v>-3.4563922285714255E-2</v>
      </c>
    </row>
    <row r="927" spans="1:27" hidden="1" x14ac:dyDescent="0.3">
      <c r="A927" s="8" t="s">
        <v>17</v>
      </c>
      <c r="B927" s="8" t="s">
        <v>8439</v>
      </c>
      <c r="C927" s="8" t="s">
        <v>8440</v>
      </c>
      <c r="D927" s="8" t="s">
        <v>8641</v>
      </c>
      <c r="E927" s="8" t="s">
        <v>8642</v>
      </c>
      <c r="F927" s="29">
        <v>0.27</v>
      </c>
      <c r="G927" s="29">
        <v>1</v>
      </c>
      <c r="H927" s="30">
        <v>58.203600000000002</v>
      </c>
      <c r="I927" s="30">
        <v>13.1927</v>
      </c>
      <c r="J927" s="14">
        <v>302</v>
      </c>
      <c r="K927" s="14">
        <v>77</v>
      </c>
      <c r="L927" s="12">
        <v>0.22670000000000001</v>
      </c>
      <c r="M927" s="7">
        <v>0.76362549000000002</v>
      </c>
      <c r="N927" s="31">
        <v>0.55000000000000004</v>
      </c>
      <c r="O927" s="14">
        <f>IFERROR(VLOOKUP($C927,'site totals'!$J$2:$K$607,2,FALSE),1)</f>
        <v>21699.548500000001</v>
      </c>
      <c r="P927" s="32" t="s">
        <v>22</v>
      </c>
      <c r="Q927" s="12">
        <v>0.2797516451</v>
      </c>
      <c r="R927" s="29">
        <v>0.27</v>
      </c>
      <c r="S927" s="2">
        <f>IF($A927="site","",MIN(VLOOKUP($P927,margin_ranges!$A$5:$D$10,4,FALSE)/100,$Q927))</f>
        <v>0.2797516451</v>
      </c>
      <c r="T927" s="6">
        <f>IF(A927="placement",$J927*MIN($Q927,$S927),"")</f>
        <v>84.484996820199996</v>
      </c>
      <c r="U927" s="6">
        <f>IF($A927="placement",T927,SUMIF($C$10:$C$6209,$C927,$T$10:$T$6209))</f>
        <v>84.484996820199996</v>
      </c>
      <c r="V927" s="34">
        <f t="shared" si="44"/>
        <v>-1.3358417945205536E-2</v>
      </c>
      <c r="W927" s="24"/>
      <c r="X927" s="2" t="str">
        <f>IFERROR(MIN(VLOOKUP($W927,margin_ranges!$A$5:$D$10,4,FALSE),$Q927*100)/100,"")</f>
        <v/>
      </c>
      <c r="Y927" s="6">
        <f t="shared" si="42"/>
        <v>84.484996820199996</v>
      </c>
      <c r="Z927" s="6">
        <f>IF($A927="placement",Y927,SUMIF($C$10:$C$6209,$C927,$Y$10:$Y$6209))</f>
        <v>84.484996820199996</v>
      </c>
      <c r="AA927" s="29">
        <f t="shared" si="43"/>
        <v>-1.3358417945205536E-2</v>
      </c>
    </row>
    <row r="928" spans="1:27" hidden="1" x14ac:dyDescent="0.3">
      <c r="A928" s="8" t="s">
        <v>17</v>
      </c>
      <c r="B928" s="8" t="s">
        <v>8439</v>
      </c>
      <c r="C928" s="8" t="s">
        <v>8440</v>
      </c>
      <c r="D928" s="8" t="s">
        <v>8499</v>
      </c>
      <c r="E928" s="8" t="s">
        <v>8500</v>
      </c>
      <c r="F928" s="29">
        <v>0.28000000000000003</v>
      </c>
      <c r="G928" s="29">
        <v>0</v>
      </c>
      <c r="H928" s="30">
        <v>8.1577999999999999</v>
      </c>
      <c r="I928" s="30">
        <v>2.1629999999999998</v>
      </c>
      <c r="J928" s="14">
        <v>82</v>
      </c>
      <c r="K928" s="14">
        <v>21</v>
      </c>
      <c r="L928" s="12">
        <v>0.2651</v>
      </c>
      <c r="M928" s="7">
        <v>1.26647183</v>
      </c>
      <c r="N928" s="31">
        <v>0.9</v>
      </c>
      <c r="O928" s="14">
        <f>IFERROR(VLOOKUP($C928,'site totals'!$J$2:$K$607,2,FALSE),1)</f>
        <v>21699.548500000001</v>
      </c>
      <c r="P928" s="32" t="s">
        <v>22</v>
      </c>
      <c r="Q928" s="12">
        <v>0.2893643762</v>
      </c>
      <c r="R928" s="29">
        <v>0.28000000000000003</v>
      </c>
      <c r="S928" s="2">
        <f>IF($A928="site","",MIN(VLOOKUP($P928,margin_ranges!$A$5:$D$10,4,FALSE)/100,$Q928))</f>
        <v>0.2893643762</v>
      </c>
      <c r="T928" s="6">
        <f>IF(A928="placement",$J928*MIN($Q928,$S928),"")</f>
        <v>23.7278788484</v>
      </c>
      <c r="U928" s="6">
        <f>IF($A928="placement",T928,SUMIF($C$10:$C$6209,$C928,$T$10:$T$6209))</f>
        <v>23.7278788484</v>
      </c>
      <c r="V928" s="34">
        <f t="shared" si="44"/>
        <v>-1.3006078055555426E-2</v>
      </c>
      <c r="W928" s="24"/>
      <c r="X928" s="2" t="str">
        <f>IFERROR(MIN(VLOOKUP($W928,margin_ranges!$A$5:$D$10,4,FALSE),$Q928*100)/100,"")</f>
        <v/>
      </c>
      <c r="Y928" s="6">
        <f t="shared" ref="Y928:Y991" si="45">IF(A928="placement",IF($X928="",$T928,$J928*MIN($Q928,$X928)),"")</f>
        <v>23.7278788484</v>
      </c>
      <c r="Z928" s="6">
        <f>IF($A928="placement",Y928,SUMIF($C$10:$C$6209,$C928,$Y$10:$Y$6209))</f>
        <v>23.7278788484</v>
      </c>
      <c r="AA928" s="29">
        <f t="shared" ref="AA928:AA991" si="46">($J928-$Z928)/($J928*(1-$R928))-1</f>
        <v>-1.3006078055555426E-2</v>
      </c>
    </row>
    <row r="929" spans="1:27" hidden="1" x14ac:dyDescent="0.3">
      <c r="A929" s="8" t="s">
        <v>17</v>
      </c>
      <c r="B929" s="8" t="s">
        <v>8439</v>
      </c>
      <c r="C929" s="8" t="s">
        <v>8440</v>
      </c>
      <c r="D929" s="8" t="s">
        <v>8627</v>
      </c>
      <c r="E929" s="8" t="s">
        <v>8628</v>
      </c>
      <c r="F929" s="29">
        <v>0.28999999999999998</v>
      </c>
      <c r="G929" s="29">
        <v>0</v>
      </c>
      <c r="H929" s="30">
        <v>28.114100000000001</v>
      </c>
      <c r="I929" s="30">
        <v>0.56430000000000002</v>
      </c>
      <c r="J929" s="14">
        <v>17</v>
      </c>
      <c r="K929" s="14">
        <v>4</v>
      </c>
      <c r="L929" s="12">
        <v>2.01E-2</v>
      </c>
      <c r="M929" s="7">
        <v>1.0061772200000001</v>
      </c>
      <c r="N929" s="31">
        <v>0.3</v>
      </c>
      <c r="O929" s="14">
        <f>IFERROR(VLOOKUP($C929,'site totals'!$J$2:$K$607,2,FALSE),1)</f>
        <v>21699.548500000001</v>
      </c>
      <c r="P929" s="32" t="s">
        <v>22</v>
      </c>
      <c r="Q929" s="12">
        <v>0.70184178740000003</v>
      </c>
      <c r="R929" s="29">
        <v>0.28999999999999998</v>
      </c>
      <c r="S929" s="2">
        <f>IF($A929="site","",MIN(VLOOKUP($P929,margin_ranges!$A$5:$D$10,4,FALSE)/100,$Q929))</f>
        <v>0.29749999999999999</v>
      </c>
      <c r="T929" s="6">
        <f>IF(A929="placement",$J929*MIN($Q929,$S929),"")</f>
        <v>5.0575000000000001</v>
      </c>
      <c r="U929" s="6">
        <f>IF($A929="placement",T929,SUMIF($C$10:$C$6209,$C929,$T$10:$T$6209))</f>
        <v>5.0575000000000001</v>
      </c>
      <c r="V929" s="34">
        <f t="shared" si="44"/>
        <v>-1.0563380281690238E-2</v>
      </c>
      <c r="W929" s="24"/>
      <c r="X929" s="2" t="str">
        <f>IFERROR(MIN(VLOOKUP($W929,margin_ranges!$A$5:$D$10,4,FALSE),$Q929*100)/100,"")</f>
        <v/>
      </c>
      <c r="Y929" s="6">
        <f t="shared" si="45"/>
        <v>5.0575000000000001</v>
      </c>
      <c r="Z929" s="6">
        <f>IF($A929="placement",Y929,SUMIF($C$10:$C$6209,$C929,$Y$10:$Y$6209))</f>
        <v>5.0575000000000001</v>
      </c>
      <c r="AA929" s="29">
        <f t="shared" si="46"/>
        <v>-1.0563380281690238E-2</v>
      </c>
    </row>
    <row r="930" spans="1:27" hidden="1" x14ac:dyDescent="0.3">
      <c r="A930" s="8" t="s">
        <v>17</v>
      </c>
      <c r="B930" s="8" t="s">
        <v>8439</v>
      </c>
      <c r="C930" s="8" t="s">
        <v>8440</v>
      </c>
      <c r="D930" s="8" t="s">
        <v>8631</v>
      </c>
      <c r="E930" s="8" t="s">
        <v>8632</v>
      </c>
      <c r="F930" s="29">
        <v>0.28999999999999998</v>
      </c>
      <c r="G930" s="29">
        <v>0</v>
      </c>
      <c r="H930" s="30">
        <v>15.3026</v>
      </c>
      <c r="I930" s="30">
        <v>0.86919999999999997</v>
      </c>
      <c r="J930" s="14">
        <v>17</v>
      </c>
      <c r="K930" s="14">
        <v>4</v>
      </c>
      <c r="L930" s="12">
        <v>5.6800000000000003E-2</v>
      </c>
      <c r="M930" s="7">
        <v>0.63880351999999996</v>
      </c>
      <c r="N930" s="31">
        <v>0.3</v>
      </c>
      <c r="O930" s="14">
        <f>IFERROR(VLOOKUP($C930,'site totals'!$J$2:$K$607,2,FALSE),1)</f>
        <v>21699.548500000001</v>
      </c>
      <c r="P930" s="32" t="s">
        <v>91</v>
      </c>
      <c r="Q930" s="12">
        <v>0.53037202839999997</v>
      </c>
      <c r="R930" s="29">
        <v>0.28999999999999998</v>
      </c>
      <c r="S930" s="2">
        <f>IF($A930="site","",MIN(VLOOKUP($P930,margin_ranges!$A$5:$D$10,4,FALSE)/100,$Q930))</f>
        <v>0.29749999999999999</v>
      </c>
      <c r="T930" s="6">
        <f>IF(A930="placement",$J930*MIN($Q930,$S930),"")</f>
        <v>5.0575000000000001</v>
      </c>
      <c r="U930" s="6">
        <f>IF($A930="placement",T930,SUMIF($C$10:$C$6209,$C930,$T$10:$T$6209))</f>
        <v>5.0575000000000001</v>
      </c>
      <c r="V930" s="34">
        <f t="shared" si="44"/>
        <v>-1.0563380281690238E-2</v>
      </c>
      <c r="W930" s="24"/>
      <c r="X930" s="2" t="str">
        <f>IFERROR(MIN(VLOOKUP($W930,margin_ranges!$A$5:$D$10,4,FALSE),$Q930*100)/100,"")</f>
        <v/>
      </c>
      <c r="Y930" s="6">
        <f t="shared" si="45"/>
        <v>5.0575000000000001</v>
      </c>
      <c r="Z930" s="6">
        <f>IF($A930="placement",Y930,SUMIF($C$10:$C$6209,$C930,$Y$10:$Y$6209))</f>
        <v>5.0575000000000001</v>
      </c>
      <c r="AA930" s="29">
        <f t="shared" si="46"/>
        <v>-1.0563380281690238E-2</v>
      </c>
    </row>
    <row r="931" spans="1:27" hidden="1" x14ac:dyDescent="0.3">
      <c r="A931" s="8" t="s">
        <v>17</v>
      </c>
      <c r="B931" s="8" t="s">
        <v>8439</v>
      </c>
      <c r="C931" s="8" t="s">
        <v>8440</v>
      </c>
      <c r="D931" s="8" t="s">
        <v>8471</v>
      </c>
      <c r="E931" s="8" t="s">
        <v>8472</v>
      </c>
      <c r="F931" s="29">
        <v>0.28999999999999898</v>
      </c>
      <c r="G931" s="29">
        <v>0</v>
      </c>
      <c r="H931" s="30">
        <v>15.3416</v>
      </c>
      <c r="I931" s="30">
        <v>0.9022</v>
      </c>
      <c r="J931" s="14">
        <v>17</v>
      </c>
      <c r="K931" s="14">
        <v>4</v>
      </c>
      <c r="L931" s="12">
        <v>5.8799999999999998E-2</v>
      </c>
      <c r="M931" s="7">
        <v>0.61206554999999996</v>
      </c>
      <c r="N931" s="31">
        <v>0.3</v>
      </c>
      <c r="O931" s="14">
        <f>IFERROR(VLOOKUP($C931,'site totals'!$J$2:$K$607,2,FALSE),1)</f>
        <v>21699.548500000001</v>
      </c>
      <c r="P931" s="32" t="s">
        <v>91</v>
      </c>
      <c r="Q931" s="12">
        <v>0.50985642220000005</v>
      </c>
      <c r="R931" s="29">
        <v>0.28999999999999998</v>
      </c>
      <c r="S931" s="2">
        <f>IF($A931="site","",MIN(VLOOKUP($P931,margin_ranges!$A$5:$D$10,4,FALSE)/100,$Q931))</f>
        <v>0.29749999999999999</v>
      </c>
      <c r="T931" s="6">
        <f>IF(A931="placement",$J931*MIN($Q931,$S931),"")</f>
        <v>5.0575000000000001</v>
      </c>
      <c r="U931" s="6">
        <f>IF($A931="placement",T931,SUMIF($C$10:$C$6209,$C931,$T$10:$T$6209))</f>
        <v>5.0575000000000001</v>
      </c>
      <c r="V931" s="34">
        <f t="shared" si="44"/>
        <v>-1.0563380281690238E-2</v>
      </c>
      <c r="W931" s="24"/>
      <c r="X931" s="2" t="str">
        <f>IFERROR(MIN(VLOOKUP($W931,margin_ranges!$A$5:$D$10,4,FALSE),$Q931*100)/100,"")</f>
        <v/>
      </c>
      <c r="Y931" s="6">
        <f t="shared" si="45"/>
        <v>5.0575000000000001</v>
      </c>
      <c r="Z931" s="6">
        <f>IF($A931="placement",Y931,SUMIF($C$10:$C$6209,$C931,$Y$10:$Y$6209))</f>
        <v>5.0575000000000001</v>
      </c>
      <c r="AA931" s="29">
        <f t="shared" si="46"/>
        <v>-1.0563380281690238E-2</v>
      </c>
    </row>
    <row r="932" spans="1:27" hidden="1" x14ac:dyDescent="0.3">
      <c r="A932" s="8" t="s">
        <v>17</v>
      </c>
      <c r="B932" s="8" t="s">
        <v>8439</v>
      </c>
      <c r="C932" s="8" t="s">
        <v>8440</v>
      </c>
      <c r="D932" s="8" t="s">
        <v>8563</v>
      </c>
      <c r="E932" s="8" t="s">
        <v>8564</v>
      </c>
      <c r="F932" s="29">
        <v>0.28999999999999998</v>
      </c>
      <c r="G932" s="29">
        <v>0</v>
      </c>
      <c r="H932" s="30">
        <v>7.3780000000000001</v>
      </c>
      <c r="I932" s="30">
        <v>0.49790000000000001</v>
      </c>
      <c r="J932" s="14">
        <v>8</v>
      </c>
      <c r="K932" s="14">
        <v>2</v>
      </c>
      <c r="L932" s="12">
        <v>6.7500000000000004E-2</v>
      </c>
      <c r="M932" s="7">
        <v>0.55934585999999997</v>
      </c>
      <c r="N932" s="31">
        <v>0.3</v>
      </c>
      <c r="O932" s="14">
        <f>IFERROR(VLOOKUP($C932,'site totals'!$J$2:$K$607,2,FALSE),1)</f>
        <v>21699.548500000001</v>
      </c>
      <c r="P932" s="32" t="s">
        <v>91</v>
      </c>
      <c r="Q932" s="12">
        <v>0.4636592121</v>
      </c>
      <c r="R932" s="29">
        <v>0.28999999999999998</v>
      </c>
      <c r="S932" s="2">
        <f>IF($A932="site","",MIN(VLOOKUP($P932,margin_ranges!$A$5:$D$10,4,FALSE)/100,$Q932))</f>
        <v>0.29749999999999999</v>
      </c>
      <c r="T932" s="6">
        <f>IF(A932="placement",$J932*MIN($Q932,$S932),"")</f>
        <v>2.38</v>
      </c>
      <c r="U932" s="6">
        <f>IF($A932="placement",T932,SUMIF($C$10:$C$6209,$C932,$T$10:$T$6209))</f>
        <v>2.38</v>
      </c>
      <c r="V932" s="34">
        <f t="shared" si="44"/>
        <v>-1.0563380281690127E-2</v>
      </c>
      <c r="W932" s="24"/>
      <c r="X932" s="2" t="str">
        <f>IFERROR(MIN(VLOOKUP($W932,margin_ranges!$A$5:$D$10,4,FALSE),$Q932*100)/100,"")</f>
        <v/>
      </c>
      <c r="Y932" s="6">
        <f t="shared" si="45"/>
        <v>2.38</v>
      </c>
      <c r="Z932" s="6">
        <f>IF($A932="placement",Y932,SUMIF($C$10:$C$6209,$C932,$Y$10:$Y$6209))</f>
        <v>2.38</v>
      </c>
      <c r="AA932" s="29">
        <f t="shared" si="46"/>
        <v>-1.0563380281690127E-2</v>
      </c>
    </row>
    <row r="933" spans="1:27" hidden="1" x14ac:dyDescent="0.3">
      <c r="A933" s="8" t="s">
        <v>17</v>
      </c>
      <c r="B933" s="8" t="s">
        <v>8439</v>
      </c>
      <c r="C933" s="8" t="s">
        <v>8440</v>
      </c>
      <c r="D933" s="8" t="s">
        <v>8609</v>
      </c>
      <c r="E933" s="8" t="s">
        <v>8610</v>
      </c>
      <c r="F933" s="29">
        <v>0.28999999999999998</v>
      </c>
      <c r="G933" s="29">
        <v>0</v>
      </c>
      <c r="H933" s="30">
        <v>11.6554</v>
      </c>
      <c r="I933" s="30">
        <v>0.50729999999999997</v>
      </c>
      <c r="J933" s="14">
        <v>8</v>
      </c>
      <c r="K933" s="14">
        <v>2</v>
      </c>
      <c r="L933" s="12">
        <v>4.3499999999999997E-2</v>
      </c>
      <c r="M933" s="7">
        <v>0.52241621999999999</v>
      </c>
      <c r="N933" s="31">
        <v>0.3</v>
      </c>
      <c r="O933" s="14">
        <f>IFERROR(VLOOKUP($C933,'site totals'!$J$2:$K$607,2,FALSE),1)</f>
        <v>21699.548500000001</v>
      </c>
      <c r="P933" s="32" t="s">
        <v>91</v>
      </c>
      <c r="Q933" s="12">
        <v>0.42574524279999998</v>
      </c>
      <c r="R933" s="29">
        <v>0.28999999999999998</v>
      </c>
      <c r="S933" s="2">
        <f>IF($A933="site","",MIN(VLOOKUP($P933,margin_ranges!$A$5:$D$10,4,FALSE)/100,$Q933))</f>
        <v>0.29749999999999999</v>
      </c>
      <c r="T933" s="6">
        <f>IF(A933="placement",$J933*MIN($Q933,$S933),"")</f>
        <v>2.38</v>
      </c>
      <c r="U933" s="6">
        <f>IF($A933="placement",T933,SUMIF($C$10:$C$6209,$C933,$T$10:$T$6209))</f>
        <v>2.38</v>
      </c>
      <c r="V933" s="34">
        <f t="shared" si="44"/>
        <v>-1.0563380281690127E-2</v>
      </c>
      <c r="W933" s="24"/>
      <c r="X933" s="2" t="str">
        <f>IFERROR(MIN(VLOOKUP($W933,margin_ranges!$A$5:$D$10,4,FALSE),$Q933*100)/100,"")</f>
        <v/>
      </c>
      <c r="Y933" s="6">
        <f t="shared" si="45"/>
        <v>2.38</v>
      </c>
      <c r="Z933" s="6">
        <f>IF($A933="placement",Y933,SUMIF($C$10:$C$6209,$C933,$Y$10:$Y$6209))</f>
        <v>2.38</v>
      </c>
      <c r="AA933" s="29">
        <f t="shared" si="46"/>
        <v>-1.0563380281690127E-2</v>
      </c>
    </row>
    <row r="934" spans="1:27" hidden="1" x14ac:dyDescent="0.3">
      <c r="A934" s="8" t="s">
        <v>17</v>
      </c>
      <c r="B934" s="8" t="s">
        <v>8439</v>
      </c>
      <c r="C934" s="8" t="s">
        <v>8440</v>
      </c>
      <c r="D934" s="8" t="s">
        <v>8553</v>
      </c>
      <c r="E934" s="8" t="s">
        <v>8554</v>
      </c>
      <c r="F934" s="29">
        <v>0.28999999999999898</v>
      </c>
      <c r="G934" s="29">
        <v>0</v>
      </c>
      <c r="H934" s="30">
        <v>16.7531</v>
      </c>
      <c r="I934" s="30">
        <v>0.34139999999999998</v>
      </c>
      <c r="J934" s="14">
        <v>8</v>
      </c>
      <c r="K934" s="14">
        <v>2</v>
      </c>
      <c r="L934" s="12">
        <v>2.0400000000000001E-2</v>
      </c>
      <c r="M934" s="7">
        <v>0.82289182000000005</v>
      </c>
      <c r="N934" s="31">
        <v>0.45</v>
      </c>
      <c r="O934" s="14">
        <f>IFERROR(VLOOKUP($C934,'site totals'!$J$2:$K$607,2,FALSE),1)</f>
        <v>21699.548500000001</v>
      </c>
      <c r="P934" s="32" t="s">
        <v>22</v>
      </c>
      <c r="Q934" s="12">
        <v>0.45314804460000002</v>
      </c>
      <c r="R934" s="29">
        <v>0.28999999999999998</v>
      </c>
      <c r="S934" s="2">
        <f>IF($A934="site","",MIN(VLOOKUP($P934,margin_ranges!$A$5:$D$10,4,FALSE)/100,$Q934))</f>
        <v>0.29749999999999999</v>
      </c>
      <c r="T934" s="6">
        <f>IF(A934="placement",$J934*MIN($Q934,$S934),"")</f>
        <v>2.38</v>
      </c>
      <c r="U934" s="6">
        <f>IF($A934="placement",T934,SUMIF($C$10:$C$6209,$C934,$T$10:$T$6209))</f>
        <v>2.38</v>
      </c>
      <c r="V934" s="34">
        <f t="shared" si="44"/>
        <v>-1.0563380281690127E-2</v>
      </c>
      <c r="W934" s="24"/>
      <c r="X934" s="2" t="str">
        <f>IFERROR(MIN(VLOOKUP($W934,margin_ranges!$A$5:$D$10,4,FALSE),$Q934*100)/100,"")</f>
        <v/>
      </c>
      <c r="Y934" s="6">
        <f t="shared" si="45"/>
        <v>2.38</v>
      </c>
      <c r="Z934" s="6">
        <f>IF($A934="placement",Y934,SUMIF($C$10:$C$6209,$C934,$Y$10:$Y$6209))</f>
        <v>2.38</v>
      </c>
      <c r="AA934" s="29">
        <f t="shared" si="46"/>
        <v>-1.0563380281690127E-2</v>
      </c>
    </row>
    <row r="935" spans="1:27" hidden="1" x14ac:dyDescent="0.3">
      <c r="A935" s="8" t="s">
        <v>17</v>
      </c>
      <c r="B935" s="8" t="s">
        <v>8439</v>
      </c>
      <c r="C935" s="8" t="s">
        <v>8440</v>
      </c>
      <c r="D935" s="8" t="s">
        <v>8441</v>
      </c>
      <c r="E935" s="8" t="s">
        <v>8442</v>
      </c>
      <c r="F935" s="29">
        <v>0.28999999999999998</v>
      </c>
      <c r="G935" s="29">
        <v>0</v>
      </c>
      <c r="H935" s="30">
        <v>2.7336</v>
      </c>
      <c r="I935" s="30">
        <v>0.21340000000000001</v>
      </c>
      <c r="J935" s="14">
        <v>9</v>
      </c>
      <c r="K935" s="14">
        <v>2</v>
      </c>
      <c r="L935" s="12">
        <v>7.8E-2</v>
      </c>
      <c r="M935" s="7">
        <v>1.3756946800000001</v>
      </c>
      <c r="N935" s="31">
        <v>0.7</v>
      </c>
      <c r="O935" s="14">
        <f>IFERROR(VLOOKUP($C935,'site totals'!$J$2:$K$607,2,FALSE),1)</f>
        <v>21699.548500000001</v>
      </c>
      <c r="P935" s="32" t="s">
        <v>91</v>
      </c>
      <c r="Q935" s="12">
        <v>0.49116616369999999</v>
      </c>
      <c r="R935" s="29">
        <v>0.28999999999999998</v>
      </c>
      <c r="S935" s="2">
        <f>IF($A935="site","",MIN(VLOOKUP($P935,margin_ranges!$A$5:$D$10,4,FALSE)/100,$Q935))</f>
        <v>0.29749999999999999</v>
      </c>
      <c r="T935" s="6">
        <f>IF(A935="placement",$J935*MIN($Q935,$S935),"")</f>
        <v>2.6774999999999998</v>
      </c>
      <c r="U935" s="6">
        <f>IF($A935="placement",T935,SUMIF($C$10:$C$6209,$C935,$T$10:$T$6209))</f>
        <v>2.6774999999999998</v>
      </c>
      <c r="V935" s="34">
        <f t="shared" si="44"/>
        <v>-1.0563380281690127E-2</v>
      </c>
      <c r="W935" s="24"/>
      <c r="X935" s="2" t="str">
        <f>IFERROR(MIN(VLOOKUP($W935,margin_ranges!$A$5:$D$10,4,FALSE),$Q935*100)/100,"")</f>
        <v/>
      </c>
      <c r="Y935" s="6">
        <f t="shared" si="45"/>
        <v>2.6774999999999998</v>
      </c>
      <c r="Z935" s="6">
        <f>IF($A935="placement",Y935,SUMIF($C$10:$C$6209,$C935,$Y$10:$Y$6209))</f>
        <v>2.6774999999999998</v>
      </c>
      <c r="AA935" s="29">
        <f t="shared" si="46"/>
        <v>-1.0563380281690127E-2</v>
      </c>
    </row>
    <row r="936" spans="1:27" hidden="1" x14ac:dyDescent="0.3">
      <c r="A936" s="8" t="s">
        <v>17</v>
      </c>
      <c r="B936" s="8" t="s">
        <v>8439</v>
      </c>
      <c r="C936" s="8" t="s">
        <v>8440</v>
      </c>
      <c r="D936" s="8" t="s">
        <v>8513</v>
      </c>
      <c r="E936" s="8" t="s">
        <v>8514</v>
      </c>
      <c r="F936" s="29">
        <v>0.28999999999999998</v>
      </c>
      <c r="G936" s="29">
        <v>0</v>
      </c>
      <c r="H936" s="30">
        <v>9.6943999999999999</v>
      </c>
      <c r="I936" s="30">
        <v>0.59340000000000004</v>
      </c>
      <c r="J936" s="14">
        <v>11</v>
      </c>
      <c r="K936" s="14">
        <v>3</v>
      </c>
      <c r="L936" s="12">
        <v>6.1199999999999997E-2</v>
      </c>
      <c r="M936" s="7">
        <v>0.59343926999999996</v>
      </c>
      <c r="N936" s="31">
        <v>0.3</v>
      </c>
      <c r="O936" s="14">
        <f>IFERROR(VLOOKUP($C936,'site totals'!$J$2:$K$607,2,FALSE),1)</f>
        <v>21699.548500000001</v>
      </c>
      <c r="P936" s="32" t="s">
        <v>91</v>
      </c>
      <c r="Q936" s="12">
        <v>0.49447228030000001</v>
      </c>
      <c r="R936" s="29">
        <v>0.28999999999999998</v>
      </c>
      <c r="S936" s="2">
        <f>IF($A936="site","",MIN(VLOOKUP($P936,margin_ranges!$A$5:$D$10,4,FALSE)/100,$Q936))</f>
        <v>0.29749999999999999</v>
      </c>
      <c r="T936" s="6">
        <f>IF(A936="placement",$J936*MIN($Q936,$S936),"")</f>
        <v>3.2725</v>
      </c>
      <c r="U936" s="6">
        <f>IF($A936="placement",T936,SUMIF($C$10:$C$6209,$C936,$T$10:$T$6209))</f>
        <v>3.2725</v>
      </c>
      <c r="V936" s="34">
        <f t="shared" si="44"/>
        <v>-1.0563380281690127E-2</v>
      </c>
      <c r="W936" s="24"/>
      <c r="X936" s="2" t="str">
        <f>IFERROR(MIN(VLOOKUP($W936,margin_ranges!$A$5:$D$10,4,FALSE),$Q936*100)/100,"")</f>
        <v/>
      </c>
      <c r="Y936" s="6">
        <f t="shared" si="45"/>
        <v>3.2725</v>
      </c>
      <c r="Z936" s="6">
        <f>IF($A936="placement",Y936,SUMIF($C$10:$C$6209,$C936,$Y$10:$Y$6209))</f>
        <v>3.2725</v>
      </c>
      <c r="AA936" s="29">
        <f t="shared" si="46"/>
        <v>-1.0563380281690127E-2</v>
      </c>
    </row>
    <row r="937" spans="1:27" hidden="1" x14ac:dyDescent="0.3">
      <c r="A937" s="8" t="s">
        <v>17</v>
      </c>
      <c r="B937" s="8" t="s">
        <v>8439</v>
      </c>
      <c r="C937" s="8" t="s">
        <v>8440</v>
      </c>
      <c r="D937" s="8" t="s">
        <v>8605</v>
      </c>
      <c r="E937" s="8" t="s">
        <v>8606</v>
      </c>
      <c r="F937" s="29">
        <v>0.28999999999999998</v>
      </c>
      <c r="G937" s="29">
        <v>0</v>
      </c>
      <c r="H937" s="30">
        <v>12.658799999999999</v>
      </c>
      <c r="I937" s="30">
        <v>0.62560000000000004</v>
      </c>
      <c r="J937" s="14">
        <v>12</v>
      </c>
      <c r="K937" s="14">
        <v>3</v>
      </c>
      <c r="L937" s="12">
        <v>4.9399999999999999E-2</v>
      </c>
      <c r="M937" s="7">
        <v>0.63165886999999998</v>
      </c>
      <c r="N937" s="31">
        <v>0.3</v>
      </c>
      <c r="O937" s="14">
        <f>IFERROR(VLOOKUP($C937,'site totals'!$J$2:$K$607,2,FALSE),1)</f>
        <v>21699.548500000001</v>
      </c>
      <c r="P937" s="32" t="s">
        <v>91</v>
      </c>
      <c r="Q937" s="12">
        <v>0.52506009720000002</v>
      </c>
      <c r="R937" s="29">
        <v>0.28999999999999998</v>
      </c>
      <c r="S937" s="2">
        <f>IF($A937="site","",MIN(VLOOKUP($P937,margin_ranges!$A$5:$D$10,4,FALSE)/100,$Q937))</f>
        <v>0.29749999999999999</v>
      </c>
      <c r="T937" s="6">
        <f>IF(A937="placement",$J937*MIN($Q937,$S937),"")</f>
        <v>3.57</v>
      </c>
      <c r="U937" s="6">
        <f>IF($A937="placement",T937,SUMIF($C$10:$C$6209,$C937,$T$10:$T$6209))</f>
        <v>3.57</v>
      </c>
      <c r="V937" s="34">
        <f t="shared" si="44"/>
        <v>-1.0563380281690127E-2</v>
      </c>
      <c r="W937" s="24"/>
      <c r="X937" s="2" t="str">
        <f>IFERROR(MIN(VLOOKUP($W937,margin_ranges!$A$5:$D$10,4,FALSE),$Q937*100)/100,"")</f>
        <v/>
      </c>
      <c r="Y937" s="6">
        <f t="shared" si="45"/>
        <v>3.57</v>
      </c>
      <c r="Z937" s="6">
        <f>IF($A937="placement",Y937,SUMIF($C$10:$C$6209,$C937,$Y$10:$Y$6209))</f>
        <v>3.57</v>
      </c>
      <c r="AA937" s="29">
        <f t="shared" si="46"/>
        <v>-1.0563380281690127E-2</v>
      </c>
    </row>
    <row r="938" spans="1:27" hidden="1" x14ac:dyDescent="0.3">
      <c r="A938" s="8" t="s">
        <v>17</v>
      </c>
      <c r="B938" s="8" t="s">
        <v>8439</v>
      </c>
      <c r="C938" s="8" t="s">
        <v>8440</v>
      </c>
      <c r="D938" s="8" t="s">
        <v>8525</v>
      </c>
      <c r="E938" s="8" t="s">
        <v>8526</v>
      </c>
      <c r="F938" s="29">
        <v>0.28999999999999998</v>
      </c>
      <c r="G938" s="29">
        <v>0</v>
      </c>
      <c r="H938" s="30">
        <v>17.215900000000001</v>
      </c>
      <c r="I938" s="30">
        <v>0.70550000000000002</v>
      </c>
      <c r="J938" s="14">
        <v>13</v>
      </c>
      <c r="K938" s="14">
        <v>3</v>
      </c>
      <c r="L938" s="12">
        <v>4.1000000000000002E-2</v>
      </c>
      <c r="M938" s="7">
        <v>0.61339476000000004</v>
      </c>
      <c r="N938" s="31">
        <v>0.3</v>
      </c>
      <c r="O938" s="14">
        <f>IFERROR(VLOOKUP($C938,'site totals'!$J$2:$K$607,2,FALSE),1)</f>
        <v>21699.548500000001</v>
      </c>
      <c r="P938" s="32" t="s">
        <v>91</v>
      </c>
      <c r="Q938" s="12">
        <v>0.51091854420000005</v>
      </c>
      <c r="R938" s="29">
        <v>0.28999999999999998</v>
      </c>
      <c r="S938" s="2">
        <f>IF($A938="site","",MIN(VLOOKUP($P938,margin_ranges!$A$5:$D$10,4,FALSE)/100,$Q938))</f>
        <v>0.29749999999999999</v>
      </c>
      <c r="T938" s="6">
        <f>IF(A938="placement",$J938*MIN($Q938,$S938),"")</f>
        <v>3.8674999999999997</v>
      </c>
      <c r="U938" s="6">
        <f>IF($A938="placement",T938,SUMIF($C$10:$C$6209,$C938,$T$10:$T$6209))</f>
        <v>3.8674999999999997</v>
      </c>
      <c r="V938" s="34">
        <f t="shared" si="44"/>
        <v>-1.0563380281690127E-2</v>
      </c>
      <c r="W938" s="24"/>
      <c r="X938" s="2" t="str">
        <f>IFERROR(MIN(VLOOKUP($W938,margin_ranges!$A$5:$D$10,4,FALSE),$Q938*100)/100,"")</f>
        <v/>
      </c>
      <c r="Y938" s="6">
        <f t="shared" si="45"/>
        <v>3.8674999999999997</v>
      </c>
      <c r="Z938" s="6">
        <f>IF($A938="placement",Y938,SUMIF($C$10:$C$6209,$C938,$Y$10:$Y$6209))</f>
        <v>3.8674999999999997</v>
      </c>
      <c r="AA938" s="29">
        <f t="shared" si="46"/>
        <v>-1.0563380281690127E-2</v>
      </c>
    </row>
    <row r="939" spans="1:27" hidden="1" x14ac:dyDescent="0.3">
      <c r="A939" s="8" t="s">
        <v>17</v>
      </c>
      <c r="B939" s="8" t="s">
        <v>8439</v>
      </c>
      <c r="C939" s="8" t="s">
        <v>8440</v>
      </c>
      <c r="D939" s="8" t="s">
        <v>8567</v>
      </c>
      <c r="E939" s="8" t="s">
        <v>8568</v>
      </c>
      <c r="F939" s="29">
        <v>0.28999999999999998</v>
      </c>
      <c r="G939" s="29">
        <v>0</v>
      </c>
      <c r="H939" s="30">
        <v>33.360399999999998</v>
      </c>
      <c r="I939" s="30">
        <v>0.47020000000000001</v>
      </c>
      <c r="J939" s="14">
        <v>13</v>
      </c>
      <c r="K939" s="14">
        <v>3</v>
      </c>
      <c r="L939" s="12">
        <v>1.41E-2</v>
      </c>
      <c r="M939" s="7">
        <v>0.94194135999999995</v>
      </c>
      <c r="N939" s="31">
        <v>0.3</v>
      </c>
      <c r="O939" s="14">
        <f>IFERROR(VLOOKUP($C939,'site totals'!$J$2:$K$607,2,FALSE),1)</f>
        <v>21699.548500000001</v>
      </c>
      <c r="P939" s="32" t="s">
        <v>22</v>
      </c>
      <c r="Q939" s="12">
        <v>0.68150883760000003</v>
      </c>
      <c r="R939" s="29">
        <v>0.28999999999999998</v>
      </c>
      <c r="S939" s="2">
        <f>IF($A939="site","",MIN(VLOOKUP($P939,margin_ranges!$A$5:$D$10,4,FALSE)/100,$Q939))</f>
        <v>0.29749999999999999</v>
      </c>
      <c r="T939" s="6">
        <f>IF(A939="placement",$J939*MIN($Q939,$S939),"")</f>
        <v>3.8674999999999997</v>
      </c>
      <c r="U939" s="6">
        <f>IF($A939="placement",T939,SUMIF($C$10:$C$6209,$C939,$T$10:$T$6209))</f>
        <v>3.8674999999999997</v>
      </c>
      <c r="V939" s="34">
        <f t="shared" si="44"/>
        <v>-1.0563380281690127E-2</v>
      </c>
      <c r="W939" s="24"/>
      <c r="X939" s="2" t="str">
        <f>IFERROR(MIN(VLOOKUP($W939,margin_ranges!$A$5:$D$10,4,FALSE),$Q939*100)/100,"")</f>
        <v/>
      </c>
      <c r="Y939" s="6">
        <f t="shared" si="45"/>
        <v>3.8674999999999997</v>
      </c>
      <c r="Z939" s="6">
        <f>IF($A939="placement",Y939,SUMIF($C$10:$C$6209,$C939,$Y$10:$Y$6209))</f>
        <v>3.8674999999999997</v>
      </c>
      <c r="AA939" s="29">
        <f t="shared" si="46"/>
        <v>-1.0563380281690127E-2</v>
      </c>
    </row>
    <row r="940" spans="1:27" hidden="1" x14ac:dyDescent="0.3">
      <c r="A940" s="8" t="s">
        <v>17</v>
      </c>
      <c r="B940" s="8" t="s">
        <v>8439</v>
      </c>
      <c r="C940" s="8" t="s">
        <v>8440</v>
      </c>
      <c r="D940" s="8" t="s">
        <v>8621</v>
      </c>
      <c r="E940" s="8" t="s">
        <v>8622</v>
      </c>
      <c r="F940" s="29">
        <v>0.28999999999999998</v>
      </c>
      <c r="G940" s="29">
        <v>0</v>
      </c>
      <c r="H940" s="30">
        <v>16.915600000000001</v>
      </c>
      <c r="I940" s="30">
        <v>0.46539999999999998</v>
      </c>
      <c r="J940" s="14">
        <v>13</v>
      </c>
      <c r="K940" s="14">
        <v>3</v>
      </c>
      <c r="L940" s="12">
        <v>2.75E-2</v>
      </c>
      <c r="M940" s="7">
        <v>0.92590545999999996</v>
      </c>
      <c r="N940" s="31">
        <v>0.3</v>
      </c>
      <c r="O940" s="14">
        <f>IFERROR(VLOOKUP($C940,'site totals'!$J$2:$K$607,2,FALSE),1)</f>
        <v>21699.548500000001</v>
      </c>
      <c r="P940" s="32" t="s">
        <v>22</v>
      </c>
      <c r="Q940" s="12">
        <v>0.67599283960000001</v>
      </c>
      <c r="R940" s="29">
        <v>0.28999999999999998</v>
      </c>
      <c r="S940" s="2">
        <f>IF($A940="site","",MIN(VLOOKUP($P940,margin_ranges!$A$5:$D$10,4,FALSE)/100,$Q940))</f>
        <v>0.29749999999999999</v>
      </c>
      <c r="T940" s="6">
        <f>IF(A940="placement",$J940*MIN($Q940,$S940),"")</f>
        <v>3.8674999999999997</v>
      </c>
      <c r="U940" s="6">
        <f>IF($A940="placement",T940,SUMIF($C$10:$C$6209,$C940,$T$10:$T$6209))</f>
        <v>3.8674999999999997</v>
      </c>
      <c r="V940" s="34">
        <f t="shared" si="44"/>
        <v>-1.0563380281690127E-2</v>
      </c>
      <c r="W940" s="24"/>
      <c r="X940" s="2" t="str">
        <f>IFERROR(MIN(VLOOKUP($W940,margin_ranges!$A$5:$D$10,4,FALSE),$Q940*100)/100,"")</f>
        <v/>
      </c>
      <c r="Y940" s="6">
        <f t="shared" si="45"/>
        <v>3.8674999999999997</v>
      </c>
      <c r="Z940" s="6">
        <f>IF($A940="placement",Y940,SUMIF($C$10:$C$6209,$C940,$Y$10:$Y$6209))</f>
        <v>3.8674999999999997</v>
      </c>
      <c r="AA940" s="29">
        <f t="shared" si="46"/>
        <v>-1.0563380281690127E-2</v>
      </c>
    </row>
    <row r="941" spans="1:27" hidden="1" x14ac:dyDescent="0.3">
      <c r="A941" s="8" t="s">
        <v>17</v>
      </c>
      <c r="B941" s="8" t="s">
        <v>8439</v>
      </c>
      <c r="C941" s="8" t="s">
        <v>8440</v>
      </c>
      <c r="D941" s="8" t="s">
        <v>8645</v>
      </c>
      <c r="E941" s="8" t="s">
        <v>8646</v>
      </c>
      <c r="F941" s="29">
        <v>0.28999999999999998</v>
      </c>
      <c r="G941" s="29">
        <v>0</v>
      </c>
      <c r="H941" s="30">
        <v>5.6965000000000003</v>
      </c>
      <c r="I941" s="30">
        <v>0.76670000000000005</v>
      </c>
      <c r="J941" s="14">
        <v>13</v>
      </c>
      <c r="K941" s="14">
        <v>3</v>
      </c>
      <c r="L941" s="12">
        <v>0.1346</v>
      </c>
      <c r="M941" s="7">
        <v>0.56011738</v>
      </c>
      <c r="N941" s="31">
        <v>0.3</v>
      </c>
      <c r="O941" s="14">
        <f>IFERROR(VLOOKUP($C941,'site totals'!$J$2:$K$607,2,FALSE),1)</f>
        <v>21699.548500000001</v>
      </c>
      <c r="P941" s="32" t="s">
        <v>22</v>
      </c>
      <c r="Q941" s="12">
        <v>0.46439798409999999</v>
      </c>
      <c r="R941" s="29">
        <v>0.28999999999999998</v>
      </c>
      <c r="S941" s="2">
        <f>IF($A941="site","",MIN(VLOOKUP($P941,margin_ranges!$A$5:$D$10,4,FALSE)/100,$Q941))</f>
        <v>0.29749999999999999</v>
      </c>
      <c r="T941" s="6">
        <f>IF(A941="placement",$J941*MIN($Q941,$S941),"")</f>
        <v>3.8674999999999997</v>
      </c>
      <c r="U941" s="6">
        <f>IF($A941="placement",T941,SUMIF($C$10:$C$6209,$C941,$T$10:$T$6209))</f>
        <v>3.8674999999999997</v>
      </c>
      <c r="V941" s="34">
        <f t="shared" si="44"/>
        <v>-1.0563380281690127E-2</v>
      </c>
      <c r="W941" s="24"/>
      <c r="X941" s="2" t="str">
        <f>IFERROR(MIN(VLOOKUP($W941,margin_ranges!$A$5:$D$10,4,FALSE),$Q941*100)/100,"")</f>
        <v/>
      </c>
      <c r="Y941" s="6">
        <f t="shared" si="45"/>
        <v>3.8674999999999997</v>
      </c>
      <c r="Z941" s="6">
        <f>IF($A941="placement",Y941,SUMIF($C$10:$C$6209,$C941,$Y$10:$Y$6209))</f>
        <v>3.8674999999999997</v>
      </c>
      <c r="AA941" s="29">
        <f t="shared" si="46"/>
        <v>-1.0563380281690127E-2</v>
      </c>
    </row>
    <row r="942" spans="1:27" hidden="1" x14ac:dyDescent="0.3">
      <c r="A942" s="8" t="s">
        <v>17</v>
      </c>
      <c r="B942" s="8" t="s">
        <v>8439</v>
      </c>
      <c r="C942" s="8" t="s">
        <v>8440</v>
      </c>
      <c r="D942" s="8" t="s">
        <v>8459</v>
      </c>
      <c r="E942" s="8" t="s">
        <v>8460</v>
      </c>
      <c r="F942" s="29">
        <v>0.28999999999999898</v>
      </c>
      <c r="G942" s="29">
        <v>0</v>
      </c>
      <c r="H942" s="30">
        <v>21.6495</v>
      </c>
      <c r="I942" s="30">
        <v>0.91479999999999995</v>
      </c>
      <c r="J942" s="14">
        <v>16</v>
      </c>
      <c r="K942" s="14">
        <v>4</v>
      </c>
      <c r="L942" s="12">
        <v>4.2299999999999997E-2</v>
      </c>
      <c r="M942" s="7">
        <v>0.58291559000000004</v>
      </c>
      <c r="N942" s="31">
        <v>0.3</v>
      </c>
      <c r="O942" s="14">
        <f>IFERROR(VLOOKUP($C942,'site totals'!$J$2:$K$607,2,FALSE),1)</f>
        <v>21699.548500000001</v>
      </c>
      <c r="P942" s="32" t="s">
        <v>91</v>
      </c>
      <c r="Q942" s="12">
        <v>0.4853457283</v>
      </c>
      <c r="R942" s="29">
        <v>0.28999999999999998</v>
      </c>
      <c r="S942" s="2">
        <f>IF($A942="site","",MIN(VLOOKUP($P942,margin_ranges!$A$5:$D$10,4,FALSE)/100,$Q942))</f>
        <v>0.29749999999999999</v>
      </c>
      <c r="T942" s="6">
        <f>IF(A942="placement",$J942*MIN($Q942,$S942),"")</f>
        <v>4.76</v>
      </c>
      <c r="U942" s="6">
        <f>IF($A942="placement",T942,SUMIF($C$10:$C$6209,$C942,$T$10:$T$6209))</f>
        <v>4.76</v>
      </c>
      <c r="V942" s="34">
        <f t="shared" si="44"/>
        <v>-1.0563380281690127E-2</v>
      </c>
      <c r="W942" s="24"/>
      <c r="X942" s="2" t="str">
        <f>IFERROR(MIN(VLOOKUP($W942,margin_ranges!$A$5:$D$10,4,FALSE),$Q942*100)/100,"")</f>
        <v/>
      </c>
      <c r="Y942" s="6">
        <f t="shared" si="45"/>
        <v>4.76</v>
      </c>
      <c r="Z942" s="6">
        <f>IF($A942="placement",Y942,SUMIF($C$10:$C$6209,$C942,$Y$10:$Y$6209))</f>
        <v>4.76</v>
      </c>
      <c r="AA942" s="29">
        <f t="shared" si="46"/>
        <v>-1.0563380281690127E-2</v>
      </c>
    </row>
    <row r="943" spans="1:27" hidden="1" x14ac:dyDescent="0.3">
      <c r="A943" s="8" t="s">
        <v>17</v>
      </c>
      <c r="B943" s="8" t="s">
        <v>8439</v>
      </c>
      <c r="C943" s="8" t="s">
        <v>8440</v>
      </c>
      <c r="D943" s="8" t="s">
        <v>8501</v>
      </c>
      <c r="E943" s="8" t="s">
        <v>8502</v>
      </c>
      <c r="F943" s="29">
        <v>0.28999999999999998</v>
      </c>
      <c r="G943" s="29">
        <v>0</v>
      </c>
      <c r="H943" s="30">
        <v>20.4115</v>
      </c>
      <c r="I943" s="30">
        <v>1.1485000000000001</v>
      </c>
      <c r="J943" s="14">
        <v>22</v>
      </c>
      <c r="K943" s="14">
        <v>6</v>
      </c>
      <c r="L943" s="12">
        <v>5.6300000000000003E-2</v>
      </c>
      <c r="M943" s="7">
        <v>0.65091734999999995</v>
      </c>
      <c r="N943" s="31">
        <v>0.3</v>
      </c>
      <c r="O943" s="14">
        <f>IFERROR(VLOOKUP($C943,'site totals'!$J$2:$K$607,2,FALSE),1)</f>
        <v>21699.548500000001</v>
      </c>
      <c r="P943" s="32" t="s">
        <v>22</v>
      </c>
      <c r="Q943" s="12">
        <v>0.53911199009999999</v>
      </c>
      <c r="R943" s="29">
        <v>0.28999999999999998</v>
      </c>
      <c r="S943" s="2">
        <f>IF($A943="site","",MIN(VLOOKUP($P943,margin_ranges!$A$5:$D$10,4,FALSE)/100,$Q943))</f>
        <v>0.29749999999999999</v>
      </c>
      <c r="T943" s="6">
        <f>IF(A943="placement",$J943*MIN($Q943,$S943),"")</f>
        <v>6.5449999999999999</v>
      </c>
      <c r="U943" s="6">
        <f>IF($A943="placement",T943,SUMIF($C$10:$C$6209,$C943,$T$10:$T$6209))</f>
        <v>6.5449999999999999</v>
      </c>
      <c r="V943" s="34">
        <f t="shared" si="44"/>
        <v>-1.0563380281690127E-2</v>
      </c>
      <c r="W943" s="24"/>
      <c r="X943" s="2" t="str">
        <f>IFERROR(MIN(VLOOKUP($W943,margin_ranges!$A$5:$D$10,4,FALSE),$Q943*100)/100,"")</f>
        <v/>
      </c>
      <c r="Y943" s="6">
        <f t="shared" si="45"/>
        <v>6.5449999999999999</v>
      </c>
      <c r="Z943" s="6">
        <f>IF($A943="placement",Y943,SUMIF($C$10:$C$6209,$C943,$Y$10:$Y$6209))</f>
        <v>6.5449999999999999</v>
      </c>
      <c r="AA943" s="29">
        <f t="shared" si="46"/>
        <v>-1.0563380281690127E-2</v>
      </c>
    </row>
    <row r="944" spans="1:27" hidden="1" x14ac:dyDescent="0.3">
      <c r="A944" s="8" t="s">
        <v>17</v>
      </c>
      <c r="B944" s="8" t="s">
        <v>8439</v>
      </c>
      <c r="C944" s="8" t="s">
        <v>8440</v>
      </c>
      <c r="D944" s="8" t="s">
        <v>8648</v>
      </c>
      <c r="E944" s="8" t="s">
        <v>8649</v>
      </c>
      <c r="F944" s="29">
        <v>0.28999999999999998</v>
      </c>
      <c r="G944" s="29">
        <v>0</v>
      </c>
      <c r="H944" s="30">
        <v>33.601399999999998</v>
      </c>
      <c r="I944" s="30">
        <v>0.81489999999999996</v>
      </c>
      <c r="J944" s="14">
        <v>22</v>
      </c>
      <c r="K944" s="14">
        <v>6</v>
      </c>
      <c r="L944" s="12">
        <v>2.4299999999999999E-2</v>
      </c>
      <c r="M944" s="7">
        <v>0.88863954999999994</v>
      </c>
      <c r="N944" s="31">
        <v>0.3</v>
      </c>
      <c r="O944" s="14">
        <f>IFERROR(VLOOKUP($C944,'site totals'!$J$2:$K$607,2,FALSE),1)</f>
        <v>21699.548500000001</v>
      </c>
      <c r="P944" s="32" t="s">
        <v>22</v>
      </c>
      <c r="Q944" s="12">
        <v>0.662405303</v>
      </c>
      <c r="R944" s="29">
        <v>0.28999999999999998</v>
      </c>
      <c r="S944" s="2">
        <f>IF($A944="site","",MIN(VLOOKUP($P944,margin_ranges!$A$5:$D$10,4,FALSE)/100,$Q944))</f>
        <v>0.29749999999999999</v>
      </c>
      <c r="T944" s="6">
        <f>IF(A944="placement",$J944*MIN($Q944,$S944),"")</f>
        <v>6.5449999999999999</v>
      </c>
      <c r="U944" s="6">
        <f>IF($A944="placement",T944,SUMIF($C$10:$C$6209,$C944,$T$10:$T$6209))</f>
        <v>6.5449999999999999</v>
      </c>
      <c r="V944" s="34">
        <f t="shared" si="44"/>
        <v>-1.0563380281690127E-2</v>
      </c>
      <c r="W944" s="24"/>
      <c r="X944" s="2" t="str">
        <f>IFERROR(MIN(VLOOKUP($W944,margin_ranges!$A$5:$D$10,4,FALSE),$Q944*100)/100,"")</f>
        <v/>
      </c>
      <c r="Y944" s="6">
        <f t="shared" si="45"/>
        <v>6.5449999999999999</v>
      </c>
      <c r="Z944" s="6">
        <f>IF($A944="placement",Y944,SUMIF($C$10:$C$6209,$C944,$Y$10:$Y$6209))</f>
        <v>6.5449999999999999</v>
      </c>
      <c r="AA944" s="29">
        <f t="shared" si="46"/>
        <v>-1.0563380281690127E-2</v>
      </c>
    </row>
    <row r="945" spans="1:27" hidden="1" x14ac:dyDescent="0.3">
      <c r="A945" s="8" t="s">
        <v>17</v>
      </c>
      <c r="B945" s="8" t="s">
        <v>8439</v>
      </c>
      <c r="C945" s="8" t="s">
        <v>8440</v>
      </c>
      <c r="D945" s="33" t="s">
        <v>8443</v>
      </c>
      <c r="E945" s="8" t="s">
        <v>8444</v>
      </c>
      <c r="F945" s="29">
        <v>0.28999999999999998</v>
      </c>
      <c r="G945" s="29">
        <v>0</v>
      </c>
      <c r="H945" s="30">
        <v>1.9765999999999999</v>
      </c>
      <c r="I945" s="30">
        <v>0.75139999999999996</v>
      </c>
      <c r="J945" s="14">
        <v>24</v>
      </c>
      <c r="K945" s="14">
        <v>6</v>
      </c>
      <c r="L945" s="12">
        <v>0.38009999999999999</v>
      </c>
      <c r="M945" s="7">
        <v>1.0721551499999999</v>
      </c>
      <c r="N945" s="31">
        <v>0.7</v>
      </c>
      <c r="O945" s="14">
        <f>IFERROR(VLOOKUP($C945,'site totals'!$J$2:$K$607,2,FALSE),1)</f>
        <v>21699.548500000001</v>
      </c>
      <c r="P945" s="32" t="s">
        <v>91</v>
      </c>
      <c r="Q945" s="12">
        <v>0.3471094166</v>
      </c>
      <c r="R945" s="29">
        <v>0.28999999999999998</v>
      </c>
      <c r="S945" s="2">
        <f>IF($A945="site","",MIN(VLOOKUP($P945,margin_ranges!$A$5:$D$10,4,FALSE)/100,$Q945))</f>
        <v>0.29749999999999999</v>
      </c>
      <c r="T945" s="6">
        <f>IF(A945="placement",$J945*MIN($Q945,$S945),"")</f>
        <v>7.14</v>
      </c>
      <c r="U945" s="6">
        <f>IF($A945="placement",T945,SUMIF($C$10:$C$6209,$C945,$T$10:$T$6209))</f>
        <v>7.14</v>
      </c>
      <c r="V945" s="34">
        <f t="shared" si="44"/>
        <v>-1.0563380281690127E-2</v>
      </c>
      <c r="W945" s="24"/>
      <c r="X945" s="2" t="str">
        <f>IFERROR(MIN(VLOOKUP($W945,margin_ranges!$A$5:$D$10,4,FALSE),$Q945*100)/100,"")</f>
        <v/>
      </c>
      <c r="Y945" s="6">
        <f t="shared" si="45"/>
        <v>7.14</v>
      </c>
      <c r="Z945" s="6">
        <f>IF($A945="placement",Y945,SUMIF($C$10:$C$6209,$C945,$Y$10:$Y$6209))</f>
        <v>7.14</v>
      </c>
      <c r="AA945" s="29">
        <f t="shared" si="46"/>
        <v>-1.0563380281690127E-2</v>
      </c>
    </row>
    <row r="946" spans="1:27" hidden="1" x14ac:dyDescent="0.3">
      <c r="A946" s="8" t="s">
        <v>17</v>
      </c>
      <c r="B946" s="8" t="s">
        <v>8439</v>
      </c>
      <c r="C946" s="8" t="s">
        <v>8440</v>
      </c>
      <c r="D946" s="8" t="s">
        <v>8505</v>
      </c>
      <c r="E946" s="8" t="s">
        <v>8506</v>
      </c>
      <c r="F946" s="29">
        <v>0.28999999999999998</v>
      </c>
      <c r="G946" s="29">
        <v>0</v>
      </c>
      <c r="H946" s="30">
        <v>34.294699999999999</v>
      </c>
      <c r="I946" s="30">
        <v>0.99460000000000004</v>
      </c>
      <c r="J946" s="14">
        <v>26</v>
      </c>
      <c r="K946" s="14">
        <v>7</v>
      </c>
      <c r="L946" s="12">
        <v>2.9000000000000001E-2</v>
      </c>
      <c r="M946" s="7">
        <v>0.87852065000000001</v>
      </c>
      <c r="N946" s="31">
        <v>0.3</v>
      </c>
      <c r="O946" s="14">
        <f>IFERROR(VLOOKUP($C946,'site totals'!$J$2:$K$607,2,FALSE),1)</f>
        <v>21699.548500000001</v>
      </c>
      <c r="P946" s="32" t="s">
        <v>22</v>
      </c>
      <c r="Q946" s="12">
        <v>0.65851684730000004</v>
      </c>
      <c r="R946" s="29">
        <v>0.28999999999999998</v>
      </c>
      <c r="S946" s="2">
        <f>IF($A946="site","",MIN(VLOOKUP($P946,margin_ranges!$A$5:$D$10,4,FALSE)/100,$Q946))</f>
        <v>0.29749999999999999</v>
      </c>
      <c r="T946" s="6">
        <f>IF(A946="placement",$J946*MIN($Q946,$S946),"")</f>
        <v>7.7349999999999994</v>
      </c>
      <c r="U946" s="6">
        <f>IF($A946="placement",T946,SUMIF($C$10:$C$6209,$C946,$T$10:$T$6209))</f>
        <v>7.7349999999999994</v>
      </c>
      <c r="V946" s="34">
        <f t="shared" si="44"/>
        <v>-1.0563380281690127E-2</v>
      </c>
      <c r="W946" s="24"/>
      <c r="X946" s="2" t="str">
        <f>IFERROR(MIN(VLOOKUP($W946,margin_ranges!$A$5:$D$10,4,FALSE),$Q946*100)/100,"")</f>
        <v/>
      </c>
      <c r="Y946" s="6">
        <f t="shared" si="45"/>
        <v>7.7349999999999994</v>
      </c>
      <c r="Z946" s="6">
        <f>IF($A946="placement",Y946,SUMIF($C$10:$C$6209,$C946,$Y$10:$Y$6209))</f>
        <v>7.7349999999999994</v>
      </c>
      <c r="AA946" s="29">
        <f t="shared" si="46"/>
        <v>-1.0563380281690127E-2</v>
      </c>
    </row>
    <row r="947" spans="1:27" hidden="1" x14ac:dyDescent="0.3">
      <c r="A947" s="8" t="s">
        <v>17</v>
      </c>
      <c r="B947" s="8" t="s">
        <v>8439</v>
      </c>
      <c r="C947" s="8" t="s">
        <v>8440</v>
      </c>
      <c r="D947" s="8" t="s">
        <v>8447</v>
      </c>
      <c r="E947" s="8" t="s">
        <v>8448</v>
      </c>
      <c r="F947" s="29">
        <v>0.28999999999999998</v>
      </c>
      <c r="G947" s="29">
        <v>0</v>
      </c>
      <c r="H947" s="30">
        <v>6.5194000000000001</v>
      </c>
      <c r="I947" s="30">
        <v>1.3929</v>
      </c>
      <c r="J947" s="14">
        <v>32</v>
      </c>
      <c r="K947" s="14">
        <v>8</v>
      </c>
      <c r="L947" s="12">
        <v>0.21360000000000001</v>
      </c>
      <c r="M947" s="7">
        <v>0.76041537999999997</v>
      </c>
      <c r="N947" s="31">
        <v>0.3</v>
      </c>
      <c r="O947" s="14">
        <f>IFERROR(VLOOKUP($C947,'site totals'!$J$2:$K$607,2,FALSE),1)</f>
        <v>21699.548500000001</v>
      </c>
      <c r="P947" s="32" t="s">
        <v>22</v>
      </c>
      <c r="Q947" s="12">
        <v>0.60547878690000001</v>
      </c>
      <c r="R947" s="29">
        <v>0.28999999999999998</v>
      </c>
      <c r="S947" s="2">
        <f>IF($A947="site","",MIN(VLOOKUP($P947,margin_ranges!$A$5:$D$10,4,FALSE)/100,$Q947))</f>
        <v>0.29749999999999999</v>
      </c>
      <c r="T947" s="6">
        <f>IF(A947="placement",$J947*MIN($Q947,$S947),"")</f>
        <v>9.52</v>
      </c>
      <c r="U947" s="6">
        <f>IF($A947="placement",T947,SUMIF($C$10:$C$6209,$C947,$T$10:$T$6209))</f>
        <v>9.52</v>
      </c>
      <c r="V947" s="34">
        <f t="shared" si="44"/>
        <v>-1.0563380281690127E-2</v>
      </c>
      <c r="W947" s="24"/>
      <c r="X947" s="2" t="str">
        <f>IFERROR(MIN(VLOOKUP($W947,margin_ranges!$A$5:$D$10,4,FALSE),$Q947*100)/100,"")</f>
        <v/>
      </c>
      <c r="Y947" s="6">
        <f t="shared" si="45"/>
        <v>9.52</v>
      </c>
      <c r="Z947" s="6">
        <f>IF($A947="placement",Y947,SUMIF($C$10:$C$6209,$C947,$Y$10:$Y$6209))</f>
        <v>9.52</v>
      </c>
      <c r="AA947" s="29">
        <f t="shared" si="46"/>
        <v>-1.0563380281690127E-2</v>
      </c>
    </row>
    <row r="948" spans="1:27" hidden="1" x14ac:dyDescent="0.3">
      <c r="A948" s="8" t="s">
        <v>17</v>
      </c>
      <c r="B948" s="8" t="s">
        <v>8439</v>
      </c>
      <c r="C948" s="8" t="s">
        <v>8440</v>
      </c>
      <c r="D948" s="8" t="s">
        <v>8643</v>
      </c>
      <c r="E948" s="8" t="s">
        <v>8644</v>
      </c>
      <c r="F948" s="29">
        <v>0.28999999999999998</v>
      </c>
      <c r="G948" s="29">
        <v>0</v>
      </c>
      <c r="H948" s="30">
        <v>21.787600000000001</v>
      </c>
      <c r="I948" s="30">
        <v>1.9944</v>
      </c>
      <c r="J948" s="14">
        <v>33</v>
      </c>
      <c r="K948" s="14">
        <v>8</v>
      </c>
      <c r="L948" s="12">
        <v>9.1499999999999998E-2</v>
      </c>
      <c r="M948" s="7">
        <v>0.55107083999999995</v>
      </c>
      <c r="N948" s="31">
        <v>0.3</v>
      </c>
      <c r="O948" s="14">
        <f>IFERROR(VLOOKUP($C948,'site totals'!$J$2:$K$607,2,FALSE),1)</f>
        <v>21699.548500000001</v>
      </c>
      <c r="P948" s="32" t="s">
        <v>22</v>
      </c>
      <c r="Q948" s="12">
        <v>0.45560538119999999</v>
      </c>
      <c r="R948" s="29">
        <v>0.28999999999999998</v>
      </c>
      <c r="S948" s="2">
        <f>IF($A948="site","",MIN(VLOOKUP($P948,margin_ranges!$A$5:$D$10,4,FALSE)/100,$Q948))</f>
        <v>0.29749999999999999</v>
      </c>
      <c r="T948" s="6">
        <f>IF(A948="placement",$J948*MIN($Q948,$S948),"")</f>
        <v>9.817499999999999</v>
      </c>
      <c r="U948" s="6">
        <f>IF($A948="placement",T948,SUMIF($C$10:$C$6209,$C948,$T$10:$T$6209))</f>
        <v>9.817499999999999</v>
      </c>
      <c r="V948" s="34">
        <f t="shared" si="44"/>
        <v>-1.0563380281690127E-2</v>
      </c>
      <c r="W948" s="24"/>
      <c r="X948" s="2" t="str">
        <f>IFERROR(MIN(VLOOKUP($W948,margin_ranges!$A$5:$D$10,4,FALSE),$Q948*100)/100,"")</f>
        <v/>
      </c>
      <c r="Y948" s="6">
        <f t="shared" si="45"/>
        <v>9.817499999999999</v>
      </c>
      <c r="Z948" s="6">
        <f>IF($A948="placement",Y948,SUMIF($C$10:$C$6209,$C948,$Y$10:$Y$6209))</f>
        <v>9.817499999999999</v>
      </c>
      <c r="AA948" s="29">
        <f t="shared" si="46"/>
        <v>-1.0563380281690127E-2</v>
      </c>
    </row>
    <row r="949" spans="1:27" hidden="1" x14ac:dyDescent="0.3">
      <c r="A949" s="8" t="s">
        <v>17</v>
      </c>
      <c r="B949" s="8" t="s">
        <v>8439</v>
      </c>
      <c r="C949" s="8" t="s">
        <v>8440</v>
      </c>
      <c r="D949" s="8" t="s">
        <v>8617</v>
      </c>
      <c r="E949" s="8" t="s">
        <v>8618</v>
      </c>
      <c r="F949" s="29">
        <v>0.28999999999999998</v>
      </c>
      <c r="G949" s="29">
        <v>0</v>
      </c>
      <c r="H949" s="30">
        <v>21.962900000000001</v>
      </c>
      <c r="I949" s="30">
        <v>1.5670999999999999</v>
      </c>
      <c r="J949" s="14">
        <v>48</v>
      </c>
      <c r="K949" s="14">
        <v>12</v>
      </c>
      <c r="L949" s="12">
        <v>7.1400000000000005E-2</v>
      </c>
      <c r="M949" s="7">
        <v>1.03102238</v>
      </c>
      <c r="N949" s="31">
        <v>0.45</v>
      </c>
      <c r="O949" s="14">
        <f>IFERROR(VLOOKUP($C949,'site totals'!$J$2:$K$607,2,FALSE),1)</f>
        <v>21699.548500000001</v>
      </c>
      <c r="P949" s="32" t="s">
        <v>22</v>
      </c>
      <c r="Q949" s="12">
        <v>0.56354002719999996</v>
      </c>
      <c r="R949" s="29">
        <v>0.28999999999999998</v>
      </c>
      <c r="S949" s="2">
        <f>IF($A949="site","",MIN(VLOOKUP($P949,margin_ranges!$A$5:$D$10,4,FALSE)/100,$Q949))</f>
        <v>0.29749999999999999</v>
      </c>
      <c r="T949" s="6">
        <f>IF(A949="placement",$J949*MIN($Q949,$S949),"")</f>
        <v>14.28</v>
      </c>
      <c r="U949" s="6">
        <f>IF($A949="placement",T949,SUMIF($C$10:$C$6209,$C949,$T$10:$T$6209))</f>
        <v>14.28</v>
      </c>
      <c r="V949" s="34">
        <f t="shared" si="44"/>
        <v>-1.0563380281690127E-2</v>
      </c>
      <c r="W949" s="24"/>
      <c r="X949" s="2" t="str">
        <f>IFERROR(MIN(VLOOKUP($W949,margin_ranges!$A$5:$D$10,4,FALSE),$Q949*100)/100,"")</f>
        <v/>
      </c>
      <c r="Y949" s="6">
        <f t="shared" si="45"/>
        <v>14.28</v>
      </c>
      <c r="Z949" s="6">
        <f>IF($A949="placement",Y949,SUMIF($C$10:$C$6209,$C949,$Y$10:$Y$6209))</f>
        <v>14.28</v>
      </c>
      <c r="AA949" s="29">
        <f t="shared" si="46"/>
        <v>-1.0563380281690127E-2</v>
      </c>
    </row>
    <row r="950" spans="1:27" hidden="1" x14ac:dyDescent="0.3">
      <c r="A950" s="8" t="s">
        <v>17</v>
      </c>
      <c r="B950" s="8" t="s">
        <v>8439</v>
      </c>
      <c r="C950" s="8" t="s">
        <v>8440</v>
      </c>
      <c r="D950" s="8" t="s">
        <v>8529</v>
      </c>
      <c r="E950" s="8" t="s">
        <v>8530</v>
      </c>
      <c r="F950" s="29">
        <v>0.28999999999999898</v>
      </c>
      <c r="G950" s="29">
        <v>0</v>
      </c>
      <c r="H950" s="30">
        <v>30.357600000000001</v>
      </c>
      <c r="I950" s="30">
        <v>1.4258</v>
      </c>
      <c r="J950" s="14">
        <v>48</v>
      </c>
      <c r="K950" s="14">
        <v>12</v>
      </c>
      <c r="L950" s="12">
        <v>4.7E-2</v>
      </c>
      <c r="M950" s="7">
        <v>1.12050999</v>
      </c>
      <c r="N950" s="31">
        <v>0.7</v>
      </c>
      <c r="O950" s="14">
        <f>IFERROR(VLOOKUP($C950,'site totals'!$J$2:$K$607,2,FALSE),1)</f>
        <v>21699.548500000001</v>
      </c>
      <c r="P950" s="32" t="s">
        <v>22</v>
      </c>
      <c r="Q950" s="12">
        <v>0.37528446560000001</v>
      </c>
      <c r="R950" s="29">
        <v>0.28999999999999998</v>
      </c>
      <c r="S950" s="2">
        <f>IF($A950="site","",MIN(VLOOKUP($P950,margin_ranges!$A$5:$D$10,4,FALSE)/100,$Q950))</f>
        <v>0.29749999999999999</v>
      </c>
      <c r="T950" s="6">
        <f>IF(A950="placement",$J950*MIN($Q950,$S950),"")</f>
        <v>14.28</v>
      </c>
      <c r="U950" s="6">
        <f>IF($A950="placement",T950,SUMIF($C$10:$C$6209,$C950,$T$10:$T$6209))</f>
        <v>14.28</v>
      </c>
      <c r="V950" s="34">
        <f t="shared" si="44"/>
        <v>-1.0563380281690127E-2</v>
      </c>
      <c r="W950" s="24"/>
      <c r="X950" s="2" t="str">
        <f>IFERROR(MIN(VLOOKUP($W950,margin_ranges!$A$5:$D$10,4,FALSE),$Q950*100)/100,"")</f>
        <v/>
      </c>
      <c r="Y950" s="6">
        <f t="shared" si="45"/>
        <v>14.28</v>
      </c>
      <c r="Z950" s="6">
        <f>IF($A950="placement",Y950,SUMIF($C$10:$C$6209,$C950,$Y$10:$Y$6209))</f>
        <v>14.28</v>
      </c>
      <c r="AA950" s="29">
        <f t="shared" si="46"/>
        <v>-1.0563380281690127E-2</v>
      </c>
    </row>
    <row r="951" spans="1:27" hidden="1" x14ac:dyDescent="0.3">
      <c r="A951" s="8" t="s">
        <v>17</v>
      </c>
      <c r="B951" s="8" t="s">
        <v>8439</v>
      </c>
      <c r="C951" s="8" t="s">
        <v>8440</v>
      </c>
      <c r="D951" s="8" t="s">
        <v>8555</v>
      </c>
      <c r="E951" s="8" t="s">
        <v>8556</v>
      </c>
      <c r="F951" s="29">
        <v>0.28999999999999998</v>
      </c>
      <c r="G951" s="29">
        <v>0</v>
      </c>
      <c r="H951" s="30">
        <v>19.264600000000002</v>
      </c>
      <c r="I951" s="30">
        <v>2.4906999999999999</v>
      </c>
      <c r="J951" s="14">
        <v>51</v>
      </c>
      <c r="K951" s="14">
        <v>13</v>
      </c>
      <c r="L951" s="12">
        <v>0.1293</v>
      </c>
      <c r="M951" s="7">
        <v>0.67995412</v>
      </c>
      <c r="N951" s="31">
        <v>0.3</v>
      </c>
      <c r="O951" s="14">
        <f>IFERROR(VLOOKUP($C951,'site totals'!$J$2:$K$607,2,FALSE),1)</f>
        <v>21699.548500000001</v>
      </c>
      <c r="P951" s="32" t="s">
        <v>91</v>
      </c>
      <c r="Q951" s="12">
        <v>0.55879375789999997</v>
      </c>
      <c r="R951" s="29">
        <v>0.28999999999999998</v>
      </c>
      <c r="S951" s="2">
        <f>IF($A951="site","",MIN(VLOOKUP($P951,margin_ranges!$A$5:$D$10,4,FALSE)/100,$Q951))</f>
        <v>0.29749999999999999</v>
      </c>
      <c r="T951" s="6">
        <f>IF(A951="placement",$J951*MIN($Q951,$S951),"")</f>
        <v>15.172499999999999</v>
      </c>
      <c r="U951" s="6">
        <f>IF($A951="placement",T951,SUMIF($C$10:$C$6209,$C951,$T$10:$T$6209))</f>
        <v>15.172499999999999</v>
      </c>
      <c r="V951" s="34">
        <f t="shared" si="44"/>
        <v>-1.0563380281690127E-2</v>
      </c>
      <c r="W951" s="24"/>
      <c r="X951" s="2" t="str">
        <f>IFERROR(MIN(VLOOKUP($W951,margin_ranges!$A$5:$D$10,4,FALSE),$Q951*100)/100,"")</f>
        <v/>
      </c>
      <c r="Y951" s="6">
        <f t="shared" si="45"/>
        <v>15.172499999999999</v>
      </c>
      <c r="Z951" s="6">
        <f>IF($A951="placement",Y951,SUMIF($C$10:$C$6209,$C951,$Y$10:$Y$6209))</f>
        <v>15.172499999999999</v>
      </c>
      <c r="AA951" s="29">
        <f t="shared" si="46"/>
        <v>-1.0563380281690127E-2</v>
      </c>
    </row>
    <row r="952" spans="1:27" hidden="1" x14ac:dyDescent="0.3">
      <c r="A952" s="8" t="s">
        <v>17</v>
      </c>
      <c r="B952" s="8" t="s">
        <v>8439</v>
      </c>
      <c r="C952" s="8" t="s">
        <v>8440</v>
      </c>
      <c r="D952" s="8" t="s">
        <v>8615</v>
      </c>
      <c r="E952" s="8" t="s">
        <v>8616</v>
      </c>
      <c r="F952" s="29">
        <v>0.28999999999999898</v>
      </c>
      <c r="G952" s="29">
        <v>0</v>
      </c>
      <c r="H952" s="30">
        <v>8.3024000000000004</v>
      </c>
      <c r="I952" s="30">
        <v>3.4196</v>
      </c>
      <c r="J952" s="14">
        <v>67</v>
      </c>
      <c r="K952" s="14">
        <v>17</v>
      </c>
      <c r="L952" s="12">
        <v>0.41189999999999999</v>
      </c>
      <c r="M952" s="7">
        <v>0.65007937999999998</v>
      </c>
      <c r="N952" s="31">
        <v>0.4</v>
      </c>
      <c r="O952" s="14">
        <f>IFERROR(VLOOKUP($C952,'site totals'!$J$2:$K$607,2,FALSE),1)</f>
        <v>21699.548500000001</v>
      </c>
      <c r="P952" s="32" t="s">
        <v>91</v>
      </c>
      <c r="Q952" s="12">
        <v>0.38469052339999998</v>
      </c>
      <c r="R952" s="29">
        <v>0.28999999999999998</v>
      </c>
      <c r="S952" s="2">
        <f>IF($A952="site","",MIN(VLOOKUP($P952,margin_ranges!$A$5:$D$10,4,FALSE)/100,$Q952))</f>
        <v>0.29749999999999999</v>
      </c>
      <c r="T952" s="6">
        <f>IF(A952="placement",$J952*MIN($Q952,$S952),"")</f>
        <v>19.932499999999997</v>
      </c>
      <c r="U952" s="6">
        <f>IF($A952="placement",T952,SUMIF($C$10:$C$6209,$C952,$T$10:$T$6209))</f>
        <v>19.932499999999997</v>
      </c>
      <c r="V952" s="34">
        <f t="shared" si="44"/>
        <v>-1.0563380281690127E-2</v>
      </c>
      <c r="W952" s="24"/>
      <c r="X952" s="2" t="str">
        <f>IFERROR(MIN(VLOOKUP($W952,margin_ranges!$A$5:$D$10,4,FALSE),$Q952*100)/100,"")</f>
        <v/>
      </c>
      <c r="Y952" s="6">
        <f t="shared" si="45"/>
        <v>19.932499999999997</v>
      </c>
      <c r="Z952" s="6">
        <f>IF($A952="placement",Y952,SUMIF($C$10:$C$6209,$C952,$Y$10:$Y$6209))</f>
        <v>19.932499999999997</v>
      </c>
      <c r="AA952" s="29">
        <f t="shared" si="46"/>
        <v>-1.0563380281690127E-2</v>
      </c>
    </row>
    <row r="953" spans="1:27" hidden="1" x14ac:dyDescent="0.3">
      <c r="A953" s="8" t="s">
        <v>17</v>
      </c>
      <c r="B953" s="8" t="s">
        <v>8439</v>
      </c>
      <c r="C953" s="8" t="s">
        <v>8440</v>
      </c>
      <c r="D953" s="8" t="s">
        <v>8533</v>
      </c>
      <c r="E953" s="8" t="s">
        <v>8534</v>
      </c>
      <c r="F953" s="29">
        <v>0.28999999999999998</v>
      </c>
      <c r="G953" s="29">
        <v>0</v>
      </c>
      <c r="H953" s="30">
        <v>30.727599999999999</v>
      </c>
      <c r="I953" s="30">
        <v>0.7379</v>
      </c>
      <c r="J953" s="14">
        <v>73</v>
      </c>
      <c r="K953" s="14">
        <v>19</v>
      </c>
      <c r="L953" s="12">
        <v>2.4E-2</v>
      </c>
      <c r="M953" s="7">
        <v>3.3095062899999999</v>
      </c>
      <c r="N953" s="31">
        <v>0.3</v>
      </c>
      <c r="O953" s="14">
        <f>IFERROR(VLOOKUP($C953,'site totals'!$J$2:$K$607,2,FALSE),1)</f>
        <v>21699.548500000001</v>
      </c>
      <c r="P953" s="32" t="s">
        <v>22</v>
      </c>
      <c r="Q953" s="12">
        <v>0.90935203819999999</v>
      </c>
      <c r="R953" s="29">
        <v>0.28999999999999998</v>
      </c>
      <c r="S953" s="2">
        <f>IF($A953="site","",MIN(VLOOKUP($P953,margin_ranges!$A$5:$D$10,4,FALSE)/100,$Q953))</f>
        <v>0.29749999999999999</v>
      </c>
      <c r="T953" s="6">
        <f>IF(A953="placement",$J953*MIN($Q953,$S953),"")</f>
        <v>21.717499999999998</v>
      </c>
      <c r="U953" s="6">
        <f>IF($A953="placement",T953,SUMIF($C$10:$C$6209,$C953,$T$10:$T$6209))</f>
        <v>21.717499999999998</v>
      </c>
      <c r="V953" s="34">
        <f t="shared" si="44"/>
        <v>-1.0563380281690127E-2</v>
      </c>
      <c r="W953" s="24"/>
      <c r="X953" s="2" t="str">
        <f>IFERROR(MIN(VLOOKUP($W953,margin_ranges!$A$5:$D$10,4,FALSE),$Q953*100)/100,"")</f>
        <v/>
      </c>
      <c r="Y953" s="6">
        <f t="shared" si="45"/>
        <v>21.717499999999998</v>
      </c>
      <c r="Z953" s="6">
        <f>IF($A953="placement",Y953,SUMIF($C$10:$C$6209,$C953,$Y$10:$Y$6209))</f>
        <v>21.717499999999998</v>
      </c>
      <c r="AA953" s="29">
        <f t="shared" si="46"/>
        <v>-1.0563380281690127E-2</v>
      </c>
    </row>
    <row r="954" spans="1:27" hidden="1" x14ac:dyDescent="0.3">
      <c r="A954" s="8" t="s">
        <v>17</v>
      </c>
      <c r="B954" s="8" t="s">
        <v>8439</v>
      </c>
      <c r="C954" s="8" t="s">
        <v>8440</v>
      </c>
      <c r="D954" s="8" t="s">
        <v>8493</v>
      </c>
      <c r="E954" s="8" t="s">
        <v>8494</v>
      </c>
      <c r="F954" s="29">
        <v>0.28999999999999998</v>
      </c>
      <c r="G954" s="29">
        <v>0</v>
      </c>
      <c r="H954" s="30">
        <v>23.1157</v>
      </c>
      <c r="I954" s="30">
        <v>4.8731999999999998</v>
      </c>
      <c r="J954" s="14">
        <v>94</v>
      </c>
      <c r="K954" s="14">
        <v>24</v>
      </c>
      <c r="L954" s="12">
        <v>0.21079999999999999</v>
      </c>
      <c r="M954" s="7">
        <v>0.63987687999999998</v>
      </c>
      <c r="N954" s="31">
        <v>0.3</v>
      </c>
      <c r="O954" s="14">
        <f>IFERROR(VLOOKUP($C954,'site totals'!$J$2:$K$607,2,FALSE),1)</f>
        <v>21699.548500000001</v>
      </c>
      <c r="P954" s="32" t="s">
        <v>22</v>
      </c>
      <c r="Q954" s="12">
        <v>0.53115980539999996</v>
      </c>
      <c r="R954" s="29">
        <v>0.28999999999999998</v>
      </c>
      <c r="S954" s="2">
        <f>IF($A954="site","",MIN(VLOOKUP($P954,margin_ranges!$A$5:$D$10,4,FALSE)/100,$Q954))</f>
        <v>0.29749999999999999</v>
      </c>
      <c r="T954" s="6">
        <f>IF(A954="placement",$J954*MIN($Q954,$S954),"")</f>
        <v>27.965</v>
      </c>
      <c r="U954" s="6">
        <f>IF($A954="placement",T954,SUMIF($C$10:$C$6209,$C954,$T$10:$T$6209))</f>
        <v>27.965</v>
      </c>
      <c r="V954" s="34">
        <f t="shared" si="44"/>
        <v>-1.0563380281690127E-2</v>
      </c>
      <c r="W954" s="24"/>
      <c r="X954" s="2" t="str">
        <f>IFERROR(MIN(VLOOKUP($W954,margin_ranges!$A$5:$D$10,4,FALSE),$Q954*100)/100,"")</f>
        <v/>
      </c>
      <c r="Y954" s="6">
        <f t="shared" si="45"/>
        <v>27.965</v>
      </c>
      <c r="Z954" s="6">
        <f>IF($A954="placement",Y954,SUMIF($C$10:$C$6209,$C954,$Y$10:$Y$6209))</f>
        <v>27.965</v>
      </c>
      <c r="AA954" s="29">
        <f t="shared" si="46"/>
        <v>-1.0563380281690127E-2</v>
      </c>
    </row>
    <row r="955" spans="1:27" hidden="1" x14ac:dyDescent="0.3">
      <c r="A955" s="8" t="s">
        <v>17</v>
      </c>
      <c r="B955" s="8" t="s">
        <v>8439</v>
      </c>
      <c r="C955" s="8" t="s">
        <v>8440</v>
      </c>
      <c r="D955" s="8" t="s">
        <v>8503</v>
      </c>
      <c r="E955" s="8" t="s">
        <v>8504</v>
      </c>
      <c r="F955" s="29">
        <v>0.28999999999999998</v>
      </c>
      <c r="G955" s="29">
        <v>1</v>
      </c>
      <c r="H955" s="30">
        <v>55.330399999999997</v>
      </c>
      <c r="I955" s="30">
        <v>9.0454000000000008</v>
      </c>
      <c r="J955" s="14">
        <v>284</v>
      </c>
      <c r="K955" s="14">
        <v>72</v>
      </c>
      <c r="L955" s="12">
        <v>0.16350000000000001</v>
      </c>
      <c r="M955" s="7">
        <v>1.04527149</v>
      </c>
      <c r="N955" s="31">
        <v>0.7</v>
      </c>
      <c r="O955" s="14">
        <f>IFERROR(VLOOKUP($C955,'site totals'!$J$2:$K$607,2,FALSE),1)</f>
        <v>21699.548500000001</v>
      </c>
      <c r="P955" s="32" t="s">
        <v>22</v>
      </c>
      <c r="Q955" s="12">
        <v>0.33031752149999999</v>
      </c>
      <c r="R955" s="29">
        <v>0.28999999999999998</v>
      </c>
      <c r="S955" s="2">
        <f>IF($A955="site","",MIN(VLOOKUP($P955,margin_ranges!$A$5:$D$10,4,FALSE)/100,$Q955))</f>
        <v>0.29749999999999999</v>
      </c>
      <c r="T955" s="6">
        <f>IF(A955="placement",$J955*MIN($Q955,$S955),"")</f>
        <v>84.49</v>
      </c>
      <c r="U955" s="6">
        <f>IF($A955="placement",T955,SUMIF($C$10:$C$6209,$C955,$T$10:$T$6209))</f>
        <v>84.49</v>
      </c>
      <c r="V955" s="34">
        <f t="shared" si="44"/>
        <v>-1.0563380281690127E-2</v>
      </c>
      <c r="W955" s="24"/>
      <c r="X955" s="2" t="str">
        <f>IFERROR(MIN(VLOOKUP($W955,margin_ranges!$A$5:$D$10,4,FALSE),$Q955*100)/100,"")</f>
        <v/>
      </c>
      <c r="Y955" s="6">
        <f t="shared" si="45"/>
        <v>84.49</v>
      </c>
      <c r="Z955" s="6">
        <f>IF($A955="placement",Y955,SUMIF($C$10:$C$6209,$C955,$Y$10:$Y$6209))</f>
        <v>84.49</v>
      </c>
      <c r="AA955" s="29">
        <f t="shared" si="46"/>
        <v>-1.0563380281690127E-2</v>
      </c>
    </row>
    <row r="956" spans="1:27" hidden="1" x14ac:dyDescent="0.3">
      <c r="A956" s="8" t="s">
        <v>17</v>
      </c>
      <c r="B956" s="8" t="s">
        <v>8439</v>
      </c>
      <c r="C956" s="8" t="s">
        <v>8440</v>
      </c>
      <c r="D956" s="8" t="s">
        <v>8597</v>
      </c>
      <c r="E956" s="8" t="s">
        <v>8598</v>
      </c>
      <c r="F956" s="29">
        <v>0.28999999999999998</v>
      </c>
      <c r="G956" s="29">
        <v>1</v>
      </c>
      <c r="H956" s="30">
        <v>124.9808</v>
      </c>
      <c r="I956" s="30">
        <v>17.277999999999999</v>
      </c>
      <c r="J956" s="14">
        <v>366</v>
      </c>
      <c r="K956" s="14">
        <v>93</v>
      </c>
      <c r="L956" s="12">
        <v>0.13819999999999999</v>
      </c>
      <c r="M956" s="7">
        <v>0.70596546999999998</v>
      </c>
      <c r="N956" s="31">
        <v>0.45</v>
      </c>
      <c r="O956" s="14">
        <f>IFERROR(VLOOKUP($C956,'site totals'!$J$2:$K$607,2,FALSE),1)</f>
        <v>21699.548500000001</v>
      </c>
      <c r="P956" s="32" t="s">
        <v>22</v>
      </c>
      <c r="Q956" s="12">
        <v>0.36257505820000002</v>
      </c>
      <c r="R956" s="29">
        <v>0.28999999999999998</v>
      </c>
      <c r="S956" s="2">
        <f>IF($A956="site","",MIN(VLOOKUP($P956,margin_ranges!$A$5:$D$10,4,FALSE)/100,$Q956))</f>
        <v>0.29749999999999999</v>
      </c>
      <c r="T956" s="6">
        <f>IF(A956="placement",$J956*MIN($Q956,$S956),"")</f>
        <v>108.88499999999999</v>
      </c>
      <c r="U956" s="6">
        <f>IF($A956="placement",T956,SUMIF($C$10:$C$6209,$C956,$T$10:$T$6209))</f>
        <v>108.88499999999999</v>
      </c>
      <c r="V956" s="34">
        <f t="shared" si="44"/>
        <v>-1.0563380281690127E-2</v>
      </c>
      <c r="W956" s="24"/>
      <c r="X956" s="2" t="str">
        <f>IFERROR(MIN(VLOOKUP($W956,margin_ranges!$A$5:$D$10,4,FALSE),$Q956*100)/100,"")</f>
        <v/>
      </c>
      <c r="Y956" s="6">
        <f t="shared" si="45"/>
        <v>108.88499999999999</v>
      </c>
      <c r="Z956" s="6">
        <f>IF($A956="placement",Y956,SUMIF($C$10:$C$6209,$C956,$Y$10:$Y$6209))</f>
        <v>108.88499999999999</v>
      </c>
      <c r="AA956" s="29">
        <f t="shared" si="46"/>
        <v>-1.0563380281690127E-2</v>
      </c>
    </row>
    <row r="957" spans="1:27" hidden="1" x14ac:dyDescent="0.3">
      <c r="A957" s="8" t="s">
        <v>17</v>
      </c>
      <c r="B957" s="8" t="s">
        <v>8439</v>
      </c>
      <c r="C957" s="8" t="s">
        <v>8440</v>
      </c>
      <c r="D957" s="8" t="s">
        <v>8577</v>
      </c>
      <c r="E957" s="8" t="s">
        <v>8578</v>
      </c>
      <c r="F957" s="29">
        <v>0.28999999999999998</v>
      </c>
      <c r="G957" s="29">
        <v>1</v>
      </c>
      <c r="H957" s="30">
        <v>179.98840000000001</v>
      </c>
      <c r="I957" s="30">
        <v>18.641100000000002</v>
      </c>
      <c r="J957" s="14">
        <v>600</v>
      </c>
      <c r="K957" s="14">
        <v>153</v>
      </c>
      <c r="L957" s="12">
        <v>0.1036</v>
      </c>
      <c r="M957" s="7">
        <v>1.0723180400000001</v>
      </c>
      <c r="N957" s="31">
        <v>0.45</v>
      </c>
      <c r="O957" s="14">
        <f>IFERROR(VLOOKUP($C957,'site totals'!$J$2:$K$607,2,FALSE),1)</f>
        <v>21699.548500000001</v>
      </c>
      <c r="P957" s="32" t="s">
        <v>22</v>
      </c>
      <c r="Q957" s="12">
        <v>0.58034838170000003</v>
      </c>
      <c r="R957" s="29">
        <v>0.28999999999999998</v>
      </c>
      <c r="S957" s="2">
        <f>IF($A957="site","",MIN(VLOOKUP($P957,margin_ranges!$A$5:$D$10,4,FALSE)/100,$Q957))</f>
        <v>0.29749999999999999</v>
      </c>
      <c r="T957" s="6">
        <f>IF(A957="placement",$J957*MIN($Q957,$S957),"")</f>
        <v>178.5</v>
      </c>
      <c r="U957" s="6">
        <f>IF($A957="placement",T957,SUMIF($C$10:$C$6209,$C957,$T$10:$T$6209))</f>
        <v>178.5</v>
      </c>
      <c r="V957" s="34">
        <f t="shared" si="44"/>
        <v>-1.0563380281690127E-2</v>
      </c>
      <c r="W957" s="24"/>
      <c r="X957" s="2" t="str">
        <f>IFERROR(MIN(VLOOKUP($W957,margin_ranges!$A$5:$D$10,4,FALSE),$Q957*100)/100,"")</f>
        <v/>
      </c>
      <c r="Y957" s="6">
        <f t="shared" si="45"/>
        <v>178.5</v>
      </c>
      <c r="Z957" s="6">
        <f>IF($A957="placement",Y957,SUMIF($C$10:$C$6209,$C957,$Y$10:$Y$6209))</f>
        <v>178.5</v>
      </c>
      <c r="AA957" s="29">
        <f t="shared" si="46"/>
        <v>-1.0563380281690127E-2</v>
      </c>
    </row>
    <row r="958" spans="1:27" hidden="1" x14ac:dyDescent="0.3">
      <c r="A958" s="8" t="s">
        <v>17</v>
      </c>
      <c r="B958" s="8" t="s">
        <v>8439</v>
      </c>
      <c r="C958" s="8" t="s">
        <v>8440</v>
      </c>
      <c r="D958" s="8" t="s">
        <v>8581</v>
      </c>
      <c r="E958" s="8" t="s">
        <v>8582</v>
      </c>
      <c r="F958" s="29">
        <v>0.28999999999999898</v>
      </c>
      <c r="G958" s="29">
        <v>1</v>
      </c>
      <c r="H958" s="30">
        <v>361.5256</v>
      </c>
      <c r="I958" s="30">
        <v>36.854100000000003</v>
      </c>
      <c r="J958" s="14">
        <v>738</v>
      </c>
      <c r="K958" s="14">
        <v>188</v>
      </c>
      <c r="L958" s="12">
        <v>0.1019</v>
      </c>
      <c r="M958" s="7">
        <v>0.66731297000000001</v>
      </c>
      <c r="N958" s="31">
        <v>0.4</v>
      </c>
      <c r="O958" s="14">
        <f>IFERROR(VLOOKUP($C958,'site totals'!$J$2:$K$607,2,FALSE),1)</f>
        <v>21699.548500000001</v>
      </c>
      <c r="P958" s="32" t="s">
        <v>22</v>
      </c>
      <c r="Q958" s="12">
        <v>0.40058111299999999</v>
      </c>
      <c r="R958" s="29">
        <v>0.28999999999999998</v>
      </c>
      <c r="S958" s="2">
        <f>IF($A958="site","",MIN(VLOOKUP($P958,margin_ranges!$A$5:$D$10,4,FALSE)/100,$Q958))</f>
        <v>0.29749999999999999</v>
      </c>
      <c r="T958" s="6">
        <f>IF(A958="placement",$J958*MIN($Q958,$S958),"")</f>
        <v>219.55499999999998</v>
      </c>
      <c r="U958" s="6">
        <f>IF($A958="placement",T958,SUMIF($C$10:$C$6209,$C958,$T$10:$T$6209))</f>
        <v>219.55499999999998</v>
      </c>
      <c r="V958" s="34">
        <f t="shared" si="44"/>
        <v>-1.0563380281690127E-2</v>
      </c>
      <c r="W958" s="24"/>
      <c r="X958" s="2" t="str">
        <f>IFERROR(MIN(VLOOKUP($W958,margin_ranges!$A$5:$D$10,4,FALSE),$Q958*100)/100,"")</f>
        <v/>
      </c>
      <c r="Y958" s="6">
        <f t="shared" si="45"/>
        <v>219.55499999999998</v>
      </c>
      <c r="Z958" s="6">
        <f>IF($A958="placement",Y958,SUMIF($C$10:$C$6209,$C958,$Y$10:$Y$6209))</f>
        <v>219.55499999999998</v>
      </c>
      <c r="AA958" s="29">
        <f t="shared" si="46"/>
        <v>-1.0563380281690127E-2</v>
      </c>
    </row>
    <row r="959" spans="1:27" hidden="1" x14ac:dyDescent="0.3">
      <c r="A959" s="8" t="s">
        <v>17</v>
      </c>
      <c r="B959" s="8" t="s">
        <v>8439</v>
      </c>
      <c r="C959" s="8" t="s">
        <v>8440</v>
      </c>
      <c r="D959" s="8" t="s">
        <v>8465</v>
      </c>
      <c r="E959" s="8" t="s">
        <v>8466</v>
      </c>
      <c r="F959" s="29">
        <v>0.28999999999999998</v>
      </c>
      <c r="G959" s="29">
        <v>0</v>
      </c>
      <c r="H959" s="30">
        <v>5.2865000000000002</v>
      </c>
      <c r="I959" s="30">
        <v>0.37880000000000003</v>
      </c>
      <c r="J959" s="14">
        <v>7</v>
      </c>
      <c r="K959" s="14">
        <v>2</v>
      </c>
      <c r="L959" s="12">
        <v>7.17E-2</v>
      </c>
      <c r="M959" s="7">
        <v>0.64039223000000001</v>
      </c>
      <c r="N959" s="31">
        <v>0.3</v>
      </c>
      <c r="O959" s="14">
        <f>IFERROR(VLOOKUP($C959,'site totals'!$J$2:$K$607,2,FALSE),1)</f>
        <v>21699.548500000001</v>
      </c>
      <c r="P959" s="32" t="s">
        <v>91</v>
      </c>
      <c r="Q959" s="12">
        <v>0.53153710249999997</v>
      </c>
      <c r="R959" s="29">
        <v>0.28999999999999998</v>
      </c>
      <c r="S959" s="2">
        <f>IF($A959="site","",MIN(VLOOKUP($P959,margin_ranges!$A$5:$D$10,4,FALSE)/100,$Q959))</f>
        <v>0.29749999999999999</v>
      </c>
      <c r="T959" s="6">
        <f>IF(A959="placement",$J959*MIN($Q959,$S959),"")</f>
        <v>2.0825</v>
      </c>
      <c r="U959" s="6">
        <f>IF($A959="placement",T959,SUMIF($C$10:$C$6209,$C959,$T$10:$T$6209))</f>
        <v>2.0825</v>
      </c>
      <c r="V959" s="34">
        <f t="shared" si="44"/>
        <v>-1.0563380281690016E-2</v>
      </c>
      <c r="W959" s="24"/>
      <c r="X959" s="2" t="str">
        <f>IFERROR(MIN(VLOOKUP($W959,margin_ranges!$A$5:$D$10,4,FALSE),$Q959*100)/100,"")</f>
        <v/>
      </c>
      <c r="Y959" s="6">
        <f t="shared" si="45"/>
        <v>2.0825</v>
      </c>
      <c r="Z959" s="6">
        <f>IF($A959="placement",Y959,SUMIF($C$10:$C$6209,$C959,$Y$10:$Y$6209))</f>
        <v>2.0825</v>
      </c>
      <c r="AA959" s="29">
        <f t="shared" si="46"/>
        <v>-1.0563380281690016E-2</v>
      </c>
    </row>
    <row r="960" spans="1:27" hidden="1" x14ac:dyDescent="0.3">
      <c r="A960" s="8" t="s">
        <v>17</v>
      </c>
      <c r="B960" s="8" t="s">
        <v>8439</v>
      </c>
      <c r="C960" s="8" t="s">
        <v>8440</v>
      </c>
      <c r="D960" s="8" t="s">
        <v>8557</v>
      </c>
      <c r="E960" s="8" t="s">
        <v>8558</v>
      </c>
      <c r="F960" s="29">
        <v>0.28999999999999998</v>
      </c>
      <c r="G960" s="29">
        <v>0</v>
      </c>
      <c r="H960" s="30">
        <v>12.907999999999999</v>
      </c>
      <c r="I960" s="30">
        <v>0.27600000000000002</v>
      </c>
      <c r="J960" s="14">
        <v>7</v>
      </c>
      <c r="K960" s="14">
        <v>2</v>
      </c>
      <c r="L960" s="12">
        <v>2.1399999999999999E-2</v>
      </c>
      <c r="M960" s="7">
        <v>0.81796066000000001</v>
      </c>
      <c r="N960" s="31">
        <v>0.45</v>
      </c>
      <c r="O960" s="14">
        <f>IFERROR(VLOOKUP($C960,'site totals'!$J$2:$K$607,2,FALSE),1)</f>
        <v>21699.548500000001</v>
      </c>
      <c r="P960" s="32" t="s">
        <v>22</v>
      </c>
      <c r="Q960" s="12">
        <v>0.44985129410000002</v>
      </c>
      <c r="R960" s="29">
        <v>0.28999999999999998</v>
      </c>
      <c r="S960" s="2">
        <f>IF($A960="site","",MIN(VLOOKUP($P960,margin_ranges!$A$5:$D$10,4,FALSE)/100,$Q960))</f>
        <v>0.29749999999999999</v>
      </c>
      <c r="T960" s="6">
        <f>IF(A960="placement",$J960*MIN($Q960,$S960),"")</f>
        <v>2.0825</v>
      </c>
      <c r="U960" s="6">
        <f>IF($A960="placement",T960,SUMIF($C$10:$C$6209,$C960,$T$10:$T$6209))</f>
        <v>2.0825</v>
      </c>
      <c r="V960" s="34">
        <f t="shared" si="44"/>
        <v>-1.0563380281690016E-2</v>
      </c>
      <c r="W960" s="24"/>
      <c r="X960" s="2" t="str">
        <f>IFERROR(MIN(VLOOKUP($W960,margin_ranges!$A$5:$D$10,4,FALSE),$Q960*100)/100,"")</f>
        <v/>
      </c>
      <c r="Y960" s="6">
        <f t="shared" si="45"/>
        <v>2.0825</v>
      </c>
      <c r="Z960" s="6">
        <f>IF($A960="placement",Y960,SUMIF($C$10:$C$6209,$C960,$Y$10:$Y$6209))</f>
        <v>2.0825</v>
      </c>
      <c r="AA960" s="29">
        <f t="shared" si="46"/>
        <v>-1.0563380281690016E-2</v>
      </c>
    </row>
    <row r="961" spans="1:27" hidden="1" x14ac:dyDescent="0.3">
      <c r="A961" s="8" t="s">
        <v>17</v>
      </c>
      <c r="B961" s="8" t="s">
        <v>8439</v>
      </c>
      <c r="C961" s="8" t="s">
        <v>8440</v>
      </c>
      <c r="D961" s="8" t="s">
        <v>8449</v>
      </c>
      <c r="E961" s="8" t="s">
        <v>8450</v>
      </c>
      <c r="F961" s="29">
        <v>0.28999999999999898</v>
      </c>
      <c r="G961" s="29">
        <v>0</v>
      </c>
      <c r="H961" s="30">
        <v>35.437399999999997</v>
      </c>
      <c r="I961" s="30">
        <v>0.26029999999999998</v>
      </c>
      <c r="J961" s="14">
        <v>7</v>
      </c>
      <c r="K961" s="14">
        <v>2</v>
      </c>
      <c r="L961" s="12">
        <v>7.3000000000000001E-3</v>
      </c>
      <c r="M961" s="7">
        <v>0.86092206000000004</v>
      </c>
      <c r="N961" s="31">
        <v>0.3</v>
      </c>
      <c r="O961" s="14">
        <f>IFERROR(VLOOKUP($C961,'site totals'!$J$2:$K$607,2,FALSE),1)</f>
        <v>21699.548500000001</v>
      </c>
      <c r="P961" s="32" t="s">
        <v>22</v>
      </c>
      <c r="Q961" s="12">
        <v>0.65153640189999995</v>
      </c>
      <c r="R961" s="29">
        <v>0.28999999999999998</v>
      </c>
      <c r="S961" s="2">
        <f>IF($A961="site","",MIN(VLOOKUP($P961,margin_ranges!$A$5:$D$10,4,FALSE)/100,$Q961))</f>
        <v>0.29749999999999999</v>
      </c>
      <c r="T961" s="6">
        <f>IF(A961="placement",$J961*MIN($Q961,$S961),"")</f>
        <v>2.0825</v>
      </c>
      <c r="U961" s="6">
        <f>IF($A961="placement",T961,SUMIF($C$10:$C$6209,$C961,$T$10:$T$6209))</f>
        <v>2.0825</v>
      </c>
      <c r="V961" s="34">
        <f t="shared" si="44"/>
        <v>-1.0563380281690016E-2</v>
      </c>
      <c r="W961" s="24"/>
      <c r="X961" s="2" t="str">
        <f>IFERROR(MIN(VLOOKUP($W961,margin_ranges!$A$5:$D$10,4,FALSE),$Q961*100)/100,"")</f>
        <v/>
      </c>
      <c r="Y961" s="6">
        <f t="shared" si="45"/>
        <v>2.0825</v>
      </c>
      <c r="Z961" s="6">
        <f>IF($A961="placement",Y961,SUMIF($C$10:$C$6209,$C961,$Y$10:$Y$6209))</f>
        <v>2.0825</v>
      </c>
      <c r="AA961" s="29">
        <f t="shared" si="46"/>
        <v>-1.0563380281690016E-2</v>
      </c>
    </row>
    <row r="962" spans="1:27" hidden="1" x14ac:dyDescent="0.3">
      <c r="A962" s="8" t="s">
        <v>17</v>
      </c>
      <c r="B962" s="8" t="s">
        <v>8439</v>
      </c>
      <c r="C962" s="8" t="s">
        <v>8440</v>
      </c>
      <c r="D962" s="8" t="s">
        <v>8463</v>
      </c>
      <c r="E962" s="8" t="s">
        <v>8464</v>
      </c>
      <c r="F962" s="29">
        <v>0.28999999999999998</v>
      </c>
      <c r="G962" s="29">
        <v>0</v>
      </c>
      <c r="H962" s="30">
        <v>4.99</v>
      </c>
      <c r="I962" s="30">
        <v>0.55620000000000003</v>
      </c>
      <c r="J962" s="14">
        <v>10</v>
      </c>
      <c r="K962" s="14">
        <v>3</v>
      </c>
      <c r="L962" s="12">
        <v>0.1115</v>
      </c>
      <c r="M962" s="7">
        <v>0.58687555999999996</v>
      </c>
      <c r="N962" s="31">
        <v>0.3</v>
      </c>
      <c r="O962" s="14">
        <f>IFERROR(VLOOKUP($C962,'site totals'!$J$2:$K$607,2,FALSE),1)</f>
        <v>21699.548500000001</v>
      </c>
      <c r="P962" s="32" t="s">
        <v>91</v>
      </c>
      <c r="Q962" s="12">
        <v>0.4888183807</v>
      </c>
      <c r="R962" s="29">
        <v>0.28999999999999998</v>
      </c>
      <c r="S962" s="2">
        <f>IF($A962="site","",MIN(VLOOKUP($P962,margin_ranges!$A$5:$D$10,4,FALSE)/100,$Q962))</f>
        <v>0.29749999999999999</v>
      </c>
      <c r="T962" s="6">
        <f>IF(A962="placement",$J962*MIN($Q962,$S962),"")</f>
        <v>2.9749999999999996</v>
      </c>
      <c r="U962" s="6">
        <f>IF($A962="placement",T962,SUMIF($C$10:$C$6209,$C962,$T$10:$T$6209))</f>
        <v>2.9749999999999996</v>
      </c>
      <c r="V962" s="34">
        <f t="shared" si="44"/>
        <v>-1.0563380281690016E-2</v>
      </c>
      <c r="W962" s="24"/>
      <c r="X962" s="2" t="str">
        <f>IFERROR(MIN(VLOOKUP($W962,margin_ranges!$A$5:$D$10,4,FALSE),$Q962*100)/100,"")</f>
        <v/>
      </c>
      <c r="Y962" s="6">
        <f t="shared" si="45"/>
        <v>2.9749999999999996</v>
      </c>
      <c r="Z962" s="6">
        <f>IF($A962="placement",Y962,SUMIF($C$10:$C$6209,$C962,$Y$10:$Y$6209))</f>
        <v>2.9749999999999996</v>
      </c>
      <c r="AA962" s="29">
        <f t="shared" si="46"/>
        <v>-1.0563380281690016E-2</v>
      </c>
    </row>
    <row r="963" spans="1:27" hidden="1" x14ac:dyDescent="0.3">
      <c r="A963" s="8" t="s">
        <v>17</v>
      </c>
      <c r="B963" s="8" t="s">
        <v>8439</v>
      </c>
      <c r="C963" s="8" t="s">
        <v>8440</v>
      </c>
      <c r="D963" s="8" t="s">
        <v>8523</v>
      </c>
      <c r="E963" s="8" t="s">
        <v>8524</v>
      </c>
      <c r="F963" s="29">
        <v>0.28999999999999998</v>
      </c>
      <c r="G963" s="29">
        <v>0</v>
      </c>
      <c r="H963" s="30">
        <v>15.987299999999999</v>
      </c>
      <c r="I963" s="30">
        <v>0.45490000000000003</v>
      </c>
      <c r="J963" s="14">
        <v>10</v>
      </c>
      <c r="K963" s="14">
        <v>2</v>
      </c>
      <c r="L963" s="12">
        <v>2.8500000000000001E-2</v>
      </c>
      <c r="M963" s="7">
        <v>0.70314069999999995</v>
      </c>
      <c r="N963" s="31">
        <v>0.3</v>
      </c>
      <c r="O963" s="14">
        <f>IFERROR(VLOOKUP($C963,'site totals'!$J$2:$K$607,2,FALSE),1)</f>
        <v>21699.548500000001</v>
      </c>
      <c r="P963" s="32" t="s">
        <v>91</v>
      </c>
      <c r="Q963" s="12">
        <v>0.57334286219999997</v>
      </c>
      <c r="R963" s="29">
        <v>0.28999999999999998</v>
      </c>
      <c r="S963" s="2">
        <f>IF($A963="site","",MIN(VLOOKUP($P963,margin_ranges!$A$5:$D$10,4,FALSE)/100,$Q963))</f>
        <v>0.29749999999999999</v>
      </c>
      <c r="T963" s="6">
        <f>IF(A963="placement",$J963*MIN($Q963,$S963),"")</f>
        <v>2.9749999999999996</v>
      </c>
      <c r="U963" s="6">
        <f>IF($A963="placement",T963,SUMIF($C$10:$C$6209,$C963,$T$10:$T$6209))</f>
        <v>2.9749999999999996</v>
      </c>
      <c r="V963" s="34">
        <f t="shared" si="44"/>
        <v>-1.0563380281690016E-2</v>
      </c>
      <c r="W963" s="24"/>
      <c r="X963" s="2" t="str">
        <f>IFERROR(MIN(VLOOKUP($W963,margin_ranges!$A$5:$D$10,4,FALSE),$Q963*100)/100,"")</f>
        <v/>
      </c>
      <c r="Y963" s="6">
        <f t="shared" si="45"/>
        <v>2.9749999999999996</v>
      </c>
      <c r="Z963" s="6">
        <f>IF($A963="placement",Y963,SUMIF($C$10:$C$6209,$C963,$Y$10:$Y$6209))</f>
        <v>2.9749999999999996</v>
      </c>
      <c r="AA963" s="29">
        <f t="shared" si="46"/>
        <v>-1.0563380281690016E-2</v>
      </c>
    </row>
    <row r="964" spans="1:27" hidden="1" x14ac:dyDescent="0.3">
      <c r="A964" s="8" t="s">
        <v>17</v>
      </c>
      <c r="B964" s="8" t="s">
        <v>8439</v>
      </c>
      <c r="C964" s="8" t="s">
        <v>8440</v>
      </c>
      <c r="D964" s="33" t="s">
        <v>8461</v>
      </c>
      <c r="E964" s="8" t="s">
        <v>8462</v>
      </c>
      <c r="F964" s="29">
        <v>0.28999999999999998</v>
      </c>
      <c r="G964" s="29">
        <v>0</v>
      </c>
      <c r="H964" s="30">
        <v>18.5458</v>
      </c>
      <c r="I964" s="30">
        <v>0.59670000000000001</v>
      </c>
      <c r="J964" s="14">
        <v>14</v>
      </c>
      <c r="K964" s="14">
        <v>4</v>
      </c>
      <c r="L964" s="12">
        <v>3.2199999999999999E-2</v>
      </c>
      <c r="M964" s="7">
        <v>0.78549197999999998</v>
      </c>
      <c r="N964" s="31">
        <v>0.3</v>
      </c>
      <c r="O964" s="14">
        <f>IFERROR(VLOOKUP($C964,'site totals'!$J$2:$K$607,2,FALSE),1)</f>
        <v>21699.548500000001</v>
      </c>
      <c r="P964" s="32" t="s">
        <v>22</v>
      </c>
      <c r="Q964" s="12">
        <v>0.61807375799999997</v>
      </c>
      <c r="R964" s="29">
        <v>0.28999999999999998</v>
      </c>
      <c r="S964" s="2">
        <f>IF($A964="site","",MIN(VLOOKUP($P964,margin_ranges!$A$5:$D$10,4,FALSE)/100,$Q964))</f>
        <v>0.29749999999999999</v>
      </c>
      <c r="T964" s="6">
        <f>IF(A964="placement",$J964*MIN($Q964,$S964),"")</f>
        <v>4.165</v>
      </c>
      <c r="U964" s="6">
        <f>IF($A964="placement",T964,SUMIF($C$10:$C$6209,$C964,$T$10:$T$6209))</f>
        <v>4.165</v>
      </c>
      <c r="V964" s="34">
        <f t="shared" si="44"/>
        <v>-1.0563380281690016E-2</v>
      </c>
      <c r="W964" s="24"/>
      <c r="X964" s="2" t="str">
        <f>IFERROR(MIN(VLOOKUP($W964,margin_ranges!$A$5:$D$10,4,FALSE),$Q964*100)/100,"")</f>
        <v/>
      </c>
      <c r="Y964" s="6">
        <f t="shared" si="45"/>
        <v>4.165</v>
      </c>
      <c r="Z964" s="6">
        <f>IF($A964="placement",Y964,SUMIF($C$10:$C$6209,$C964,$Y$10:$Y$6209))</f>
        <v>4.165</v>
      </c>
      <c r="AA964" s="29">
        <f t="shared" si="46"/>
        <v>-1.0563380281690016E-2</v>
      </c>
    </row>
    <row r="965" spans="1:27" hidden="1" x14ac:dyDescent="0.3">
      <c r="A965" s="8" t="s">
        <v>17</v>
      </c>
      <c r="B965" s="8" t="s">
        <v>8439</v>
      </c>
      <c r="C965" s="8" t="s">
        <v>8440</v>
      </c>
      <c r="D965" s="8" t="s">
        <v>8537</v>
      </c>
      <c r="E965" s="8" t="s">
        <v>8538</v>
      </c>
      <c r="F965" s="29">
        <v>0.28999999999999998</v>
      </c>
      <c r="G965" s="29">
        <v>0</v>
      </c>
      <c r="H965" s="30">
        <v>6.5060000000000002</v>
      </c>
      <c r="I965" s="30">
        <v>0.83489999999999998</v>
      </c>
      <c r="J965" s="14">
        <v>14</v>
      </c>
      <c r="K965" s="14">
        <v>4</v>
      </c>
      <c r="L965" s="12">
        <v>0.1283</v>
      </c>
      <c r="M965" s="7">
        <v>0.56115674000000004</v>
      </c>
      <c r="N965" s="31">
        <v>0.3</v>
      </c>
      <c r="O965" s="14">
        <f>IFERROR(VLOOKUP($C965,'site totals'!$J$2:$K$607,2,FALSE),1)</f>
        <v>21699.548500000001</v>
      </c>
      <c r="P965" s="32" t="s">
        <v>22</v>
      </c>
      <c r="Q965" s="12">
        <v>0.4653900104</v>
      </c>
      <c r="R965" s="29">
        <v>0.28999999999999998</v>
      </c>
      <c r="S965" s="2">
        <f>IF($A965="site","",MIN(VLOOKUP($P965,margin_ranges!$A$5:$D$10,4,FALSE)/100,$Q965))</f>
        <v>0.29749999999999999</v>
      </c>
      <c r="T965" s="6">
        <f>IF(A965="placement",$J965*MIN($Q965,$S965),"")</f>
        <v>4.165</v>
      </c>
      <c r="U965" s="6">
        <f>IF($A965="placement",T965,SUMIF($C$10:$C$6209,$C965,$T$10:$T$6209))</f>
        <v>4.165</v>
      </c>
      <c r="V965" s="34">
        <f t="shared" si="44"/>
        <v>-1.0563380281690016E-2</v>
      </c>
      <c r="W965" s="24"/>
      <c r="X965" s="2" t="str">
        <f>IFERROR(MIN(VLOOKUP($W965,margin_ranges!$A$5:$D$10,4,FALSE),$Q965*100)/100,"")</f>
        <v/>
      </c>
      <c r="Y965" s="6">
        <f t="shared" si="45"/>
        <v>4.165</v>
      </c>
      <c r="Z965" s="6">
        <f>IF($A965="placement",Y965,SUMIF($C$10:$C$6209,$C965,$Y$10:$Y$6209))</f>
        <v>4.165</v>
      </c>
      <c r="AA965" s="29">
        <f t="shared" si="46"/>
        <v>-1.0563380281690016E-2</v>
      </c>
    </row>
    <row r="966" spans="1:27" hidden="1" x14ac:dyDescent="0.3">
      <c r="A966" s="8" t="s">
        <v>17</v>
      </c>
      <c r="B966" s="8" t="s">
        <v>8439</v>
      </c>
      <c r="C966" s="8" t="s">
        <v>8440</v>
      </c>
      <c r="D966" s="8" t="s">
        <v>8639</v>
      </c>
      <c r="E966" s="8" t="s">
        <v>8640</v>
      </c>
      <c r="F966" s="29">
        <v>0.28999999999999998</v>
      </c>
      <c r="G966" s="29">
        <v>0</v>
      </c>
      <c r="H966" s="30">
        <v>21.107399999999998</v>
      </c>
      <c r="I966" s="30">
        <v>0.47439999999999999</v>
      </c>
      <c r="J966" s="14">
        <v>14</v>
      </c>
      <c r="K966" s="14">
        <v>4</v>
      </c>
      <c r="L966" s="12">
        <v>2.2499999999999999E-2</v>
      </c>
      <c r="M966" s="7">
        <v>1.00551039</v>
      </c>
      <c r="N966" s="31">
        <v>0.3</v>
      </c>
      <c r="O966" s="14">
        <f>IFERROR(VLOOKUP($C966,'site totals'!$J$2:$K$607,2,FALSE),1)</f>
        <v>21699.548500000001</v>
      </c>
      <c r="P966" s="32" t="s">
        <v>22</v>
      </c>
      <c r="Q966" s="12">
        <v>0.7016440571</v>
      </c>
      <c r="R966" s="29">
        <v>0.28999999999999998</v>
      </c>
      <c r="S966" s="2">
        <f>IF($A966="site","",MIN(VLOOKUP($P966,margin_ranges!$A$5:$D$10,4,FALSE)/100,$Q966))</f>
        <v>0.29749999999999999</v>
      </c>
      <c r="T966" s="6">
        <f>IF(A966="placement",$J966*MIN($Q966,$S966),"")</f>
        <v>4.165</v>
      </c>
      <c r="U966" s="6">
        <f>IF($A966="placement",T966,SUMIF($C$10:$C$6209,$C966,$T$10:$T$6209))</f>
        <v>4.165</v>
      </c>
      <c r="V966" s="34">
        <f t="shared" si="44"/>
        <v>-1.0563380281690016E-2</v>
      </c>
      <c r="W966" s="24"/>
      <c r="X966" s="2" t="str">
        <f>IFERROR(MIN(VLOOKUP($W966,margin_ranges!$A$5:$D$10,4,FALSE),$Q966*100)/100,"")</f>
        <v/>
      </c>
      <c r="Y966" s="6">
        <f t="shared" si="45"/>
        <v>4.165</v>
      </c>
      <c r="Z966" s="6">
        <f>IF($A966="placement",Y966,SUMIF($C$10:$C$6209,$C966,$Y$10:$Y$6209))</f>
        <v>4.165</v>
      </c>
      <c r="AA966" s="29">
        <f t="shared" si="46"/>
        <v>-1.0563380281690016E-2</v>
      </c>
    </row>
    <row r="967" spans="1:27" hidden="1" x14ac:dyDescent="0.3">
      <c r="A967" s="8" t="s">
        <v>17</v>
      </c>
      <c r="B967" s="8" t="s">
        <v>8439</v>
      </c>
      <c r="C967" s="8" t="s">
        <v>8440</v>
      </c>
      <c r="D967" s="8" t="s">
        <v>8591</v>
      </c>
      <c r="E967" s="8" t="s">
        <v>8592</v>
      </c>
      <c r="F967" s="29">
        <v>0.28999999999999998</v>
      </c>
      <c r="G967" s="29">
        <v>0</v>
      </c>
      <c r="H967" s="30">
        <v>9.3939000000000004</v>
      </c>
      <c r="I967" s="30">
        <v>1.1017999999999999</v>
      </c>
      <c r="J967" s="14">
        <v>19</v>
      </c>
      <c r="K967" s="14">
        <v>5</v>
      </c>
      <c r="L967" s="12">
        <v>0.1173</v>
      </c>
      <c r="M967" s="7">
        <v>0.56599675999999999</v>
      </c>
      <c r="N967" s="31">
        <v>0.3</v>
      </c>
      <c r="O967" s="14">
        <f>IFERROR(VLOOKUP($C967,'site totals'!$J$2:$K$607,2,FALSE),1)</f>
        <v>21699.548500000001</v>
      </c>
      <c r="P967" s="32" t="s">
        <v>22</v>
      </c>
      <c r="Q967" s="12">
        <v>0.46996162879999998</v>
      </c>
      <c r="R967" s="29">
        <v>0.28999999999999998</v>
      </c>
      <c r="S967" s="2">
        <f>IF($A967="site","",MIN(VLOOKUP($P967,margin_ranges!$A$5:$D$10,4,FALSE)/100,$Q967))</f>
        <v>0.29749999999999999</v>
      </c>
      <c r="T967" s="6">
        <f>IF(A967="placement",$J967*MIN($Q967,$S967),"")</f>
        <v>5.6524999999999999</v>
      </c>
      <c r="U967" s="6">
        <f>IF($A967="placement",T967,SUMIF($C$10:$C$6209,$C967,$T$10:$T$6209))</f>
        <v>5.6524999999999999</v>
      </c>
      <c r="V967" s="34">
        <f t="shared" si="44"/>
        <v>-1.0563380281690016E-2</v>
      </c>
      <c r="W967" s="24"/>
      <c r="X967" s="2" t="str">
        <f>IFERROR(MIN(VLOOKUP($W967,margin_ranges!$A$5:$D$10,4,FALSE),$Q967*100)/100,"")</f>
        <v/>
      </c>
      <c r="Y967" s="6">
        <f t="shared" si="45"/>
        <v>5.6524999999999999</v>
      </c>
      <c r="Z967" s="6">
        <f>IF($A967="placement",Y967,SUMIF($C$10:$C$6209,$C967,$Y$10:$Y$6209))</f>
        <v>5.6524999999999999</v>
      </c>
      <c r="AA967" s="29">
        <f t="shared" si="46"/>
        <v>-1.0563380281690016E-2</v>
      </c>
    </row>
    <row r="968" spans="1:27" hidden="1" x14ac:dyDescent="0.3">
      <c r="A968" s="8" t="s">
        <v>17</v>
      </c>
      <c r="B968" s="8" t="s">
        <v>8439</v>
      </c>
      <c r="C968" s="8" t="s">
        <v>8440</v>
      </c>
      <c r="D968" s="8" t="s">
        <v>8515</v>
      </c>
      <c r="E968" s="8" t="s">
        <v>8516</v>
      </c>
      <c r="F968" s="29">
        <v>0.28999999999999898</v>
      </c>
      <c r="G968" s="29">
        <v>1</v>
      </c>
      <c r="H968" s="30">
        <v>37.093400000000003</v>
      </c>
      <c r="I968" s="30">
        <v>0.67710000000000004</v>
      </c>
      <c r="J968" s="14">
        <v>20</v>
      </c>
      <c r="K968" s="14">
        <v>5</v>
      </c>
      <c r="L968" s="12">
        <v>1.83E-2</v>
      </c>
      <c r="M968" s="7">
        <v>1.0015189900000001</v>
      </c>
      <c r="N968" s="31">
        <v>0.3</v>
      </c>
      <c r="O968" s="14">
        <f>IFERROR(VLOOKUP($C968,'site totals'!$J$2:$K$607,2,FALSE),1)</f>
        <v>21699.548500000001</v>
      </c>
      <c r="P968" s="32" t="s">
        <v>22</v>
      </c>
      <c r="Q968" s="12">
        <v>0.70045500510000003</v>
      </c>
      <c r="R968" s="29">
        <v>0.28999999999999998</v>
      </c>
      <c r="S968" s="2">
        <f>IF($A968="site","",MIN(VLOOKUP($P968,margin_ranges!$A$5:$D$10,4,FALSE)/100,$Q968))</f>
        <v>0.29749999999999999</v>
      </c>
      <c r="T968" s="6">
        <f>IF(A968="placement",$J968*MIN($Q968,$S968),"")</f>
        <v>5.9499999999999993</v>
      </c>
      <c r="U968" s="6">
        <f>IF($A968="placement",T968,SUMIF($C$10:$C$6209,$C968,$T$10:$T$6209))</f>
        <v>5.9499999999999993</v>
      </c>
      <c r="V968" s="34">
        <f t="shared" si="44"/>
        <v>-1.0563380281690016E-2</v>
      </c>
      <c r="W968" s="24"/>
      <c r="X968" s="2" t="str">
        <f>IFERROR(MIN(VLOOKUP($W968,margin_ranges!$A$5:$D$10,4,FALSE),$Q968*100)/100,"")</f>
        <v/>
      </c>
      <c r="Y968" s="6">
        <f t="shared" si="45"/>
        <v>5.9499999999999993</v>
      </c>
      <c r="Z968" s="6">
        <f>IF($A968="placement",Y968,SUMIF($C$10:$C$6209,$C968,$Y$10:$Y$6209))</f>
        <v>5.9499999999999993</v>
      </c>
      <c r="AA968" s="29">
        <f t="shared" si="46"/>
        <v>-1.0563380281690016E-2</v>
      </c>
    </row>
    <row r="969" spans="1:27" hidden="1" x14ac:dyDescent="0.3">
      <c r="A969" s="8" t="s">
        <v>17</v>
      </c>
      <c r="B969" s="8" t="s">
        <v>8439</v>
      </c>
      <c r="C969" s="8" t="s">
        <v>8440</v>
      </c>
      <c r="D969" s="33" t="s">
        <v>8521</v>
      </c>
      <c r="E969" s="8" t="s">
        <v>8522</v>
      </c>
      <c r="F969" s="29">
        <v>0.28999999999999998</v>
      </c>
      <c r="G969" s="29">
        <v>0</v>
      </c>
      <c r="H969" s="30">
        <v>1.6756</v>
      </c>
      <c r="I969" s="30">
        <v>0.63490000000000002</v>
      </c>
      <c r="J969" s="14">
        <v>21</v>
      </c>
      <c r="K969" s="14">
        <v>5</v>
      </c>
      <c r="L969" s="12">
        <v>0.37890000000000001</v>
      </c>
      <c r="M969" s="7">
        <v>1.0894813800000001</v>
      </c>
      <c r="N969" s="31">
        <v>0.7</v>
      </c>
      <c r="O969" s="14">
        <f>IFERROR(VLOOKUP($C969,'site totals'!$J$2:$K$607,2,FALSE),1)</f>
        <v>21699.548500000001</v>
      </c>
      <c r="P969" s="32" t="s">
        <v>91</v>
      </c>
      <c r="Q969" s="12">
        <v>0.35749246210000002</v>
      </c>
      <c r="R969" s="29">
        <v>0.28999999999999998</v>
      </c>
      <c r="S969" s="2">
        <f>IF($A969="site","",MIN(VLOOKUP($P969,margin_ranges!$A$5:$D$10,4,FALSE)/100,$Q969))</f>
        <v>0.29749999999999999</v>
      </c>
      <c r="T969" s="6">
        <f>IF(A969="placement",$J969*MIN($Q969,$S969),"")</f>
        <v>6.2474999999999996</v>
      </c>
      <c r="U969" s="6">
        <f>IF($A969="placement",T969,SUMIF($C$10:$C$6209,$C969,$T$10:$T$6209))</f>
        <v>6.2474999999999996</v>
      </c>
      <c r="V969" s="34">
        <f t="shared" si="44"/>
        <v>-1.0563380281690016E-2</v>
      </c>
      <c r="W969" s="24"/>
      <c r="X969" s="2" t="str">
        <f>IFERROR(MIN(VLOOKUP($W969,margin_ranges!$A$5:$D$10,4,FALSE),$Q969*100)/100,"")</f>
        <v/>
      </c>
      <c r="Y969" s="6">
        <f t="shared" si="45"/>
        <v>6.2474999999999996</v>
      </c>
      <c r="Z969" s="6">
        <f>IF($A969="placement",Y969,SUMIF($C$10:$C$6209,$C969,$Y$10:$Y$6209))</f>
        <v>6.2474999999999996</v>
      </c>
      <c r="AA969" s="17">
        <f t="shared" si="46"/>
        <v>-1.0563380281690016E-2</v>
      </c>
    </row>
    <row r="970" spans="1:27" hidden="1" x14ac:dyDescent="0.3">
      <c r="A970" s="8" t="s">
        <v>17</v>
      </c>
      <c r="B970" s="8" t="s">
        <v>8439</v>
      </c>
      <c r="C970" s="8" t="s">
        <v>8440</v>
      </c>
      <c r="D970" s="8" t="s">
        <v>8541</v>
      </c>
      <c r="E970" s="8" t="s">
        <v>8542</v>
      </c>
      <c r="F970" s="29">
        <v>0.28999999999999998</v>
      </c>
      <c r="G970" s="29">
        <v>0</v>
      </c>
      <c r="H970" s="30">
        <v>1.4871000000000001</v>
      </c>
      <c r="I970" s="30">
        <v>0.7127</v>
      </c>
      <c r="J970" s="14">
        <v>21</v>
      </c>
      <c r="K970" s="14">
        <v>5</v>
      </c>
      <c r="L970" s="12">
        <v>0.4793</v>
      </c>
      <c r="M970" s="7">
        <v>0.97662857999999997</v>
      </c>
      <c r="N970" s="31">
        <v>0.4</v>
      </c>
      <c r="O970" s="14">
        <f>IFERROR(VLOOKUP($C970,'site totals'!$J$2:$K$607,2,FALSE),1)</f>
        <v>21699.548500000001</v>
      </c>
      <c r="P970" s="32" t="s">
        <v>91</v>
      </c>
      <c r="Q970" s="12">
        <v>0.59042771530000004</v>
      </c>
      <c r="R970" s="29">
        <v>0.28999999999999998</v>
      </c>
      <c r="S970" s="2">
        <f>IF($A970="site","",MIN(VLOOKUP($P970,margin_ranges!$A$5:$D$10,4,FALSE)/100,$Q970))</f>
        <v>0.29749999999999999</v>
      </c>
      <c r="T970" s="6">
        <f>IF(A970="placement",$J970*MIN($Q970,$S970),"")</f>
        <v>6.2474999999999996</v>
      </c>
      <c r="U970" s="6">
        <f>IF($A970="placement",T970,SUMIF($C$10:$C$6209,$C970,$T$10:$T$6209))</f>
        <v>6.2474999999999996</v>
      </c>
      <c r="V970" s="34">
        <f t="shared" ref="V970:V1033" si="47">($J970-$U970)/($J970*(1-$R970))-1</f>
        <v>-1.0563380281690016E-2</v>
      </c>
      <c r="W970" s="24"/>
      <c r="X970" s="2" t="str">
        <f>IFERROR(MIN(VLOOKUP($W970,margin_ranges!$A$5:$D$10,4,FALSE),$Q970*100)/100,"")</f>
        <v/>
      </c>
      <c r="Y970" s="6">
        <f t="shared" si="45"/>
        <v>6.2474999999999996</v>
      </c>
      <c r="Z970" s="6">
        <f>IF($A970="placement",Y970,SUMIF($C$10:$C$6209,$C970,$Y$10:$Y$6209))</f>
        <v>6.2474999999999996</v>
      </c>
      <c r="AA970" s="29">
        <f t="shared" si="46"/>
        <v>-1.0563380281690016E-2</v>
      </c>
    </row>
    <row r="971" spans="1:27" hidden="1" x14ac:dyDescent="0.3">
      <c r="A971" s="8" t="s">
        <v>17</v>
      </c>
      <c r="B971" s="8" t="s">
        <v>8439</v>
      </c>
      <c r="C971" s="8" t="s">
        <v>8440</v>
      </c>
      <c r="D971" s="8" t="s">
        <v>8543</v>
      </c>
      <c r="E971" s="8" t="s">
        <v>8544</v>
      </c>
      <c r="F971" s="29">
        <v>0.28999999999999998</v>
      </c>
      <c r="G971" s="29">
        <v>0</v>
      </c>
      <c r="H971" s="30">
        <v>15.693</v>
      </c>
      <c r="I971" s="30">
        <v>0.72819999999999996</v>
      </c>
      <c r="J971" s="14">
        <v>21</v>
      </c>
      <c r="K971" s="14">
        <v>5</v>
      </c>
      <c r="L971" s="12">
        <v>4.6399999999999997E-2</v>
      </c>
      <c r="M971" s="7">
        <v>0.96710152000000005</v>
      </c>
      <c r="N971" s="31">
        <v>0.3</v>
      </c>
      <c r="O971" s="14">
        <f>IFERROR(VLOOKUP($C971,'site totals'!$J$2:$K$607,2,FALSE),1)</f>
        <v>21699.548500000001</v>
      </c>
      <c r="P971" s="32" t="s">
        <v>91</v>
      </c>
      <c r="Q971" s="12">
        <v>0.68979471780000001</v>
      </c>
      <c r="R971" s="29">
        <v>0.28999999999999998</v>
      </c>
      <c r="S971" s="2">
        <f>IF($A971="site","",MIN(VLOOKUP($P971,margin_ranges!$A$5:$D$10,4,FALSE)/100,$Q971))</f>
        <v>0.29749999999999999</v>
      </c>
      <c r="T971" s="6">
        <f>IF(A971="placement",$J971*MIN($Q971,$S971),"")</f>
        <v>6.2474999999999996</v>
      </c>
      <c r="U971" s="6">
        <f>IF($A971="placement",T971,SUMIF($C$10:$C$6209,$C971,$T$10:$T$6209))</f>
        <v>6.2474999999999996</v>
      </c>
      <c r="V971" s="34">
        <f t="shared" si="47"/>
        <v>-1.0563380281690016E-2</v>
      </c>
      <c r="W971" s="24"/>
      <c r="X971" s="2" t="str">
        <f>IFERROR(MIN(VLOOKUP($W971,margin_ranges!$A$5:$D$10,4,FALSE),$Q971*100)/100,"")</f>
        <v/>
      </c>
      <c r="Y971" s="6">
        <f t="shared" si="45"/>
        <v>6.2474999999999996</v>
      </c>
      <c r="Z971" s="6">
        <f>IF($A971="placement",Y971,SUMIF($C$10:$C$6209,$C971,$Y$10:$Y$6209))</f>
        <v>6.2474999999999996</v>
      </c>
      <c r="AA971" s="29">
        <f t="shared" si="46"/>
        <v>-1.0563380281690016E-2</v>
      </c>
    </row>
    <row r="972" spans="1:27" hidden="1" x14ac:dyDescent="0.3">
      <c r="A972" s="8" t="s">
        <v>17</v>
      </c>
      <c r="B972" s="8" t="s">
        <v>8439</v>
      </c>
      <c r="C972" s="8" t="s">
        <v>8440</v>
      </c>
      <c r="D972" s="8" t="s">
        <v>8652</v>
      </c>
      <c r="E972" s="8" t="s">
        <v>8653</v>
      </c>
      <c r="F972" s="29">
        <v>0.28999999999999998</v>
      </c>
      <c r="G972" s="29">
        <v>0</v>
      </c>
      <c r="H972" s="30">
        <v>10.0526</v>
      </c>
      <c r="I972" s="30">
        <v>1.1944999999999999</v>
      </c>
      <c r="J972" s="14">
        <v>21</v>
      </c>
      <c r="K972" s="14">
        <v>5</v>
      </c>
      <c r="L972" s="12">
        <v>0.1188</v>
      </c>
      <c r="M972" s="7">
        <v>0.58441069000000001</v>
      </c>
      <c r="N972" s="31">
        <v>0.3</v>
      </c>
      <c r="O972" s="14">
        <f>IFERROR(VLOOKUP($C972,'site totals'!$J$2:$K$607,2,FALSE),1)</f>
        <v>21699.548500000001</v>
      </c>
      <c r="P972" s="32" t="s">
        <v>22</v>
      </c>
      <c r="Q972" s="12">
        <v>0.4866623692</v>
      </c>
      <c r="R972" s="29">
        <v>0.28999999999999998</v>
      </c>
      <c r="S972" s="2">
        <f>IF($A972="site","",MIN(VLOOKUP($P972,margin_ranges!$A$5:$D$10,4,FALSE)/100,$Q972))</f>
        <v>0.29749999999999999</v>
      </c>
      <c r="T972" s="6">
        <f>IF(A972="placement",$J972*MIN($Q972,$S972),"")</f>
        <v>6.2474999999999996</v>
      </c>
      <c r="U972" s="6">
        <f>IF($A972="placement",T972,SUMIF($C$10:$C$6209,$C972,$T$10:$T$6209))</f>
        <v>6.2474999999999996</v>
      </c>
      <c r="V972" s="34">
        <f t="shared" si="47"/>
        <v>-1.0563380281690016E-2</v>
      </c>
      <c r="W972" s="24"/>
      <c r="X972" s="2" t="str">
        <f>IFERROR(MIN(VLOOKUP($W972,margin_ranges!$A$5:$D$10,4,FALSE),$Q972*100)/100,"")</f>
        <v/>
      </c>
      <c r="Y972" s="6">
        <f t="shared" si="45"/>
        <v>6.2474999999999996</v>
      </c>
      <c r="Z972" s="6">
        <f>IF($A972="placement",Y972,SUMIF($C$10:$C$6209,$C972,$Y$10:$Y$6209))</f>
        <v>6.2474999999999996</v>
      </c>
      <c r="AA972" s="29">
        <f t="shared" si="46"/>
        <v>-1.0563380281690016E-2</v>
      </c>
    </row>
    <row r="973" spans="1:27" hidden="1" x14ac:dyDescent="0.3">
      <c r="A973" s="8" t="s">
        <v>17</v>
      </c>
      <c r="B973" s="8" t="s">
        <v>8439</v>
      </c>
      <c r="C973" s="8" t="s">
        <v>8440</v>
      </c>
      <c r="D973" s="8" t="s">
        <v>8451</v>
      </c>
      <c r="E973" s="8" t="s">
        <v>8452</v>
      </c>
      <c r="F973" s="29">
        <v>0.28999999999999898</v>
      </c>
      <c r="G973" s="29">
        <v>0</v>
      </c>
      <c r="H973" s="30">
        <v>4.8636999999999997</v>
      </c>
      <c r="I973" s="30">
        <v>2.4247000000000001</v>
      </c>
      <c r="J973" s="14">
        <v>31</v>
      </c>
      <c r="K973" s="14">
        <v>8</v>
      </c>
      <c r="L973" s="12">
        <v>0.4985</v>
      </c>
      <c r="M973" s="7">
        <v>0.42950273999999999</v>
      </c>
      <c r="N973" s="31">
        <v>0.3</v>
      </c>
      <c r="O973" s="14">
        <f>IFERROR(VLOOKUP($C973,'site totals'!$J$2:$K$607,2,FALSE),1)</f>
        <v>21699.548500000001</v>
      </c>
      <c r="P973" s="32" t="s">
        <v>91</v>
      </c>
      <c r="Q973" s="12">
        <v>0.30151784310000002</v>
      </c>
      <c r="R973" s="29">
        <v>0.28999999999999998</v>
      </c>
      <c r="S973" s="2">
        <f>IF($A973="site","",MIN(VLOOKUP($P973,margin_ranges!$A$5:$D$10,4,FALSE)/100,$Q973))</f>
        <v>0.29749999999999999</v>
      </c>
      <c r="T973" s="6">
        <f>IF(A973="placement",$J973*MIN($Q973,$S973),"")</f>
        <v>9.2225000000000001</v>
      </c>
      <c r="U973" s="6">
        <f>IF($A973="placement",T973,SUMIF($C$10:$C$6209,$C973,$T$10:$T$6209))</f>
        <v>9.2225000000000001</v>
      </c>
      <c r="V973" s="34">
        <f t="shared" si="47"/>
        <v>-1.0563380281690016E-2</v>
      </c>
      <c r="W973" s="24"/>
      <c r="X973" s="2" t="str">
        <f>IFERROR(MIN(VLOOKUP($W973,margin_ranges!$A$5:$D$10,4,FALSE),$Q973*100)/100,"")</f>
        <v/>
      </c>
      <c r="Y973" s="6">
        <f t="shared" si="45"/>
        <v>9.2225000000000001</v>
      </c>
      <c r="Z973" s="6">
        <f>IF($A973="placement",Y973,SUMIF($C$10:$C$6209,$C973,$Y$10:$Y$6209))</f>
        <v>9.2225000000000001</v>
      </c>
      <c r="AA973" s="29">
        <f t="shared" si="46"/>
        <v>-1.0563380281690016E-2</v>
      </c>
    </row>
    <row r="974" spans="1:27" hidden="1" x14ac:dyDescent="0.3">
      <c r="A974" s="8" t="s">
        <v>17</v>
      </c>
      <c r="B974" s="8" t="s">
        <v>8439</v>
      </c>
      <c r="C974" s="8" t="s">
        <v>8440</v>
      </c>
      <c r="D974" s="8" t="s">
        <v>8467</v>
      </c>
      <c r="E974" s="8" t="s">
        <v>8468</v>
      </c>
      <c r="F974" s="29">
        <v>0.28999999999999998</v>
      </c>
      <c r="G974" s="29">
        <v>0</v>
      </c>
      <c r="H974" s="30">
        <v>6.2511000000000001</v>
      </c>
      <c r="I974" s="30">
        <v>2.0196000000000001</v>
      </c>
      <c r="J974" s="14">
        <v>39</v>
      </c>
      <c r="K974" s="14">
        <v>10</v>
      </c>
      <c r="L974" s="12">
        <v>0.3231</v>
      </c>
      <c r="M974" s="7">
        <v>0.64063451000000005</v>
      </c>
      <c r="N974" s="31">
        <v>0.3</v>
      </c>
      <c r="O974" s="14">
        <f>IFERROR(VLOOKUP($C974,'site totals'!$J$2:$K$607,2,FALSE),1)</f>
        <v>21699.548500000001</v>
      </c>
      <c r="P974" s="32" t="s">
        <v>22</v>
      </c>
      <c r="Q974" s="12">
        <v>0.53171426519999998</v>
      </c>
      <c r="R974" s="29">
        <v>0.28999999999999998</v>
      </c>
      <c r="S974" s="2">
        <f>IF($A974="site","",MIN(VLOOKUP($P974,margin_ranges!$A$5:$D$10,4,FALSE)/100,$Q974))</f>
        <v>0.29749999999999999</v>
      </c>
      <c r="T974" s="6">
        <f>IF(A974="placement",$J974*MIN($Q974,$S974),"")</f>
        <v>11.602499999999999</v>
      </c>
      <c r="U974" s="6">
        <f>IF($A974="placement",T974,SUMIF($C$10:$C$6209,$C974,$T$10:$T$6209))</f>
        <v>11.602499999999999</v>
      </c>
      <c r="V974" s="34">
        <f t="shared" si="47"/>
        <v>-1.0563380281690016E-2</v>
      </c>
      <c r="W974" s="24"/>
      <c r="X974" s="2" t="str">
        <f>IFERROR(MIN(VLOOKUP($W974,margin_ranges!$A$5:$D$10,4,FALSE),$Q974*100)/100,"")</f>
        <v/>
      </c>
      <c r="Y974" s="6">
        <f t="shared" si="45"/>
        <v>11.602499999999999</v>
      </c>
      <c r="Z974" s="6">
        <f>IF($A974="placement",Y974,SUMIF($C$10:$C$6209,$C974,$Y$10:$Y$6209))</f>
        <v>11.602499999999999</v>
      </c>
      <c r="AA974" s="29">
        <f t="shared" si="46"/>
        <v>-1.0563380281690016E-2</v>
      </c>
    </row>
    <row r="975" spans="1:27" hidden="1" x14ac:dyDescent="0.3">
      <c r="A975" s="8" t="s">
        <v>17</v>
      </c>
      <c r="B975" s="8" t="s">
        <v>8439</v>
      </c>
      <c r="C975" s="8" t="s">
        <v>8440</v>
      </c>
      <c r="D975" s="8" t="s">
        <v>8579</v>
      </c>
      <c r="E975" s="8" t="s">
        <v>8580</v>
      </c>
      <c r="F975" s="29">
        <v>0.28999999999999998</v>
      </c>
      <c r="G975" s="29">
        <v>0</v>
      </c>
      <c r="H975" s="30">
        <v>32.1235</v>
      </c>
      <c r="I975" s="30">
        <v>3.2509999999999999</v>
      </c>
      <c r="J975" s="14">
        <v>54</v>
      </c>
      <c r="K975" s="14">
        <v>14</v>
      </c>
      <c r="L975" s="12">
        <v>0.1012</v>
      </c>
      <c r="M975" s="7">
        <v>0.55740431999999995</v>
      </c>
      <c r="N975" s="31">
        <v>0.3</v>
      </c>
      <c r="O975" s="14">
        <f>IFERROR(VLOOKUP($C975,'site totals'!$J$2:$K$607,2,FALSE),1)</f>
        <v>21699.548500000001</v>
      </c>
      <c r="P975" s="32" t="s">
        <v>22</v>
      </c>
      <c r="Q975" s="12">
        <v>0.46179103420000001</v>
      </c>
      <c r="R975" s="29">
        <v>0.28999999999999998</v>
      </c>
      <c r="S975" s="2">
        <f>IF($A975="site","",MIN(VLOOKUP($P975,margin_ranges!$A$5:$D$10,4,FALSE)/100,$Q975))</f>
        <v>0.29749999999999999</v>
      </c>
      <c r="T975" s="6">
        <f>IF(A975="placement",$J975*MIN($Q975,$S975),"")</f>
        <v>16.064999999999998</v>
      </c>
      <c r="U975" s="6">
        <f>IF($A975="placement",T975,SUMIF($C$10:$C$6209,$C975,$T$10:$T$6209))</f>
        <v>16.064999999999998</v>
      </c>
      <c r="V975" s="34">
        <f t="shared" si="47"/>
        <v>-1.0563380281690016E-2</v>
      </c>
      <c r="W975" s="24"/>
      <c r="X975" s="2" t="str">
        <f>IFERROR(MIN(VLOOKUP($W975,margin_ranges!$A$5:$D$10,4,FALSE),$Q975*100)/100,"")</f>
        <v/>
      </c>
      <c r="Y975" s="6">
        <f t="shared" si="45"/>
        <v>16.064999999999998</v>
      </c>
      <c r="Z975" s="6">
        <f>IF($A975="placement",Y975,SUMIF($C$10:$C$6209,$C975,$Y$10:$Y$6209))</f>
        <v>16.064999999999998</v>
      </c>
      <c r="AA975" s="29">
        <f t="shared" si="46"/>
        <v>-1.0563380281690016E-2</v>
      </c>
    </row>
    <row r="976" spans="1:27" hidden="1" x14ac:dyDescent="0.3">
      <c r="A976" s="8" t="s">
        <v>17</v>
      </c>
      <c r="B976" s="8" t="s">
        <v>8439</v>
      </c>
      <c r="C976" s="8" t="s">
        <v>8440</v>
      </c>
      <c r="D976" s="8" t="s">
        <v>8647</v>
      </c>
      <c r="E976" s="8" t="s">
        <v>7941</v>
      </c>
      <c r="F976" s="29">
        <v>0.28999999999999998</v>
      </c>
      <c r="G976" s="29">
        <v>1</v>
      </c>
      <c r="H976" s="30">
        <v>125.5136</v>
      </c>
      <c r="I976" s="30">
        <v>4.5564</v>
      </c>
      <c r="J976" s="14">
        <v>110</v>
      </c>
      <c r="K976" s="14">
        <v>28</v>
      </c>
      <c r="L976" s="12">
        <v>3.6299999999999999E-2</v>
      </c>
      <c r="M976" s="7">
        <v>0.80576901999999995</v>
      </c>
      <c r="N976" s="31">
        <v>0.3</v>
      </c>
      <c r="O976" s="14">
        <f>IFERROR(VLOOKUP($C976,'site totals'!$J$2:$K$607,2,FALSE),1)</f>
        <v>21699.548500000001</v>
      </c>
      <c r="P976" s="32" t="s">
        <v>22</v>
      </c>
      <c r="Q976" s="12">
        <v>0.62768486670000001</v>
      </c>
      <c r="R976" s="29">
        <v>0.28999999999999998</v>
      </c>
      <c r="S976" s="2">
        <f>IF($A976="site","",MIN(VLOOKUP($P976,margin_ranges!$A$5:$D$10,4,FALSE)/100,$Q976))</f>
        <v>0.29749999999999999</v>
      </c>
      <c r="T976" s="6">
        <f>IF(A976="placement",$J976*MIN($Q976,$S976),"")</f>
        <v>32.725000000000001</v>
      </c>
      <c r="U976" s="6">
        <f>IF($A976="placement",T976,SUMIF($C$10:$C$6209,$C976,$T$10:$T$6209))</f>
        <v>32.725000000000001</v>
      </c>
      <c r="V976" s="34">
        <f t="shared" si="47"/>
        <v>-1.0563380281690016E-2</v>
      </c>
      <c r="W976" s="24"/>
      <c r="X976" s="2" t="str">
        <f>IFERROR(MIN(VLOOKUP($W976,margin_ranges!$A$5:$D$10,4,FALSE),$Q976*100)/100,"")</f>
        <v/>
      </c>
      <c r="Y976" s="6">
        <f t="shared" si="45"/>
        <v>32.725000000000001</v>
      </c>
      <c r="Z976" s="6">
        <f>IF($A976="placement",Y976,SUMIF($C$10:$C$6209,$C976,$Y$10:$Y$6209))</f>
        <v>32.725000000000001</v>
      </c>
      <c r="AA976" s="29">
        <f t="shared" si="46"/>
        <v>-1.0563380281690016E-2</v>
      </c>
    </row>
    <row r="977" spans="1:27" hidden="1" x14ac:dyDescent="0.3">
      <c r="A977" s="8" t="s">
        <v>17</v>
      </c>
      <c r="B977" s="8" t="s">
        <v>8439</v>
      </c>
      <c r="C977" s="8" t="s">
        <v>8440</v>
      </c>
      <c r="D977" s="8" t="s">
        <v>8445</v>
      </c>
      <c r="E977" s="8" t="s">
        <v>8446</v>
      </c>
      <c r="F977" s="29">
        <v>0.28999999999999998</v>
      </c>
      <c r="G977" s="29">
        <v>1</v>
      </c>
      <c r="H977" s="30">
        <v>89.283699999999996</v>
      </c>
      <c r="I977" s="30">
        <v>7.2958999999999996</v>
      </c>
      <c r="J977" s="14">
        <v>202</v>
      </c>
      <c r="K977" s="14">
        <v>52</v>
      </c>
      <c r="L977" s="12">
        <v>8.1699999999999995E-2</v>
      </c>
      <c r="M977" s="7">
        <v>0.92118500999999997</v>
      </c>
      <c r="N977" s="31">
        <v>0.5</v>
      </c>
      <c r="O977" s="14">
        <f>IFERROR(VLOOKUP($C977,'site totals'!$J$2:$K$607,2,FALSE),1)</f>
        <v>21699.548500000001</v>
      </c>
      <c r="P977" s="32" t="s">
        <v>22</v>
      </c>
      <c r="Q977" s="12">
        <v>0.45722086540000001</v>
      </c>
      <c r="R977" s="29">
        <v>0.28999999999999998</v>
      </c>
      <c r="S977" s="2">
        <f>IF($A977="site","",MIN(VLOOKUP($P977,margin_ranges!$A$5:$D$10,4,FALSE)/100,$Q977))</f>
        <v>0.29749999999999999</v>
      </c>
      <c r="T977" s="6">
        <f>IF(A977="placement",$J977*MIN($Q977,$S977),"")</f>
        <v>60.094999999999999</v>
      </c>
      <c r="U977" s="6">
        <f>IF($A977="placement",T977,SUMIF($C$10:$C$6209,$C977,$T$10:$T$6209))</f>
        <v>60.094999999999999</v>
      </c>
      <c r="V977" s="34">
        <f t="shared" si="47"/>
        <v>-1.0563380281690016E-2</v>
      </c>
      <c r="W977" s="24"/>
      <c r="X977" s="2" t="str">
        <f>IFERROR(MIN(VLOOKUP($W977,margin_ranges!$A$5:$D$10,4,FALSE),$Q977*100)/100,"")</f>
        <v/>
      </c>
      <c r="Y977" s="6">
        <f t="shared" si="45"/>
        <v>60.094999999999999</v>
      </c>
      <c r="Z977" s="6">
        <f>IF($A977="placement",Y977,SUMIF($C$10:$C$6209,$C977,$Y$10:$Y$6209))</f>
        <v>60.094999999999999</v>
      </c>
      <c r="AA977" s="29">
        <f t="shared" si="46"/>
        <v>-1.0563380281690016E-2</v>
      </c>
    </row>
    <row r="978" spans="1:27" hidden="1" x14ac:dyDescent="0.3">
      <c r="A978" s="8" t="s">
        <v>17</v>
      </c>
      <c r="B978" s="8" t="s">
        <v>8439</v>
      </c>
      <c r="C978" s="8" t="s">
        <v>8440</v>
      </c>
      <c r="D978" s="8" t="s">
        <v>8527</v>
      </c>
      <c r="E978" s="8" t="s">
        <v>8528</v>
      </c>
      <c r="F978" s="29">
        <v>0.28999999999999998</v>
      </c>
      <c r="G978" s="29">
        <v>1</v>
      </c>
      <c r="H978" s="30">
        <v>79.567800000000005</v>
      </c>
      <c r="I978" s="30">
        <v>10.571300000000001</v>
      </c>
      <c r="J978" s="14">
        <v>257</v>
      </c>
      <c r="K978" s="14">
        <v>66</v>
      </c>
      <c r="L978" s="12">
        <v>0.13289999999999999</v>
      </c>
      <c r="M978" s="7">
        <v>0.80990554000000003</v>
      </c>
      <c r="N978" s="31">
        <v>0.45</v>
      </c>
      <c r="O978" s="14">
        <f>IFERROR(VLOOKUP($C978,'site totals'!$J$2:$K$607,2,FALSE),1)</f>
        <v>21699.548500000001</v>
      </c>
      <c r="P978" s="32" t="s">
        <v>22</v>
      </c>
      <c r="Q978" s="12">
        <v>0.44437964899999999</v>
      </c>
      <c r="R978" s="29">
        <v>0.28999999999999998</v>
      </c>
      <c r="S978" s="2">
        <f>IF($A978="site","",MIN(VLOOKUP($P978,margin_ranges!$A$5:$D$10,4,FALSE)/100,$Q978))</f>
        <v>0.29749999999999999</v>
      </c>
      <c r="T978" s="6">
        <f>IF(A978="placement",$J978*MIN($Q978,$S978),"")</f>
        <v>76.457499999999996</v>
      </c>
      <c r="U978" s="6">
        <f>IF($A978="placement",T978,SUMIF($C$10:$C$6209,$C978,$T$10:$T$6209))</f>
        <v>76.457499999999996</v>
      </c>
      <c r="V978" s="34">
        <f t="shared" si="47"/>
        <v>-1.0563380281690016E-2</v>
      </c>
      <c r="W978" s="24"/>
      <c r="X978" s="2" t="str">
        <f>IFERROR(MIN(VLOOKUP($W978,margin_ranges!$A$5:$D$10,4,FALSE),$Q978*100)/100,"")</f>
        <v/>
      </c>
      <c r="Y978" s="6">
        <f t="shared" si="45"/>
        <v>76.457499999999996</v>
      </c>
      <c r="Z978" s="6">
        <f>IF($A978="placement",Y978,SUMIF($C$10:$C$6209,$C978,$Y$10:$Y$6209))</f>
        <v>76.457499999999996</v>
      </c>
      <c r="AA978" s="29">
        <f t="shared" si="46"/>
        <v>-1.0563380281690016E-2</v>
      </c>
    </row>
    <row r="979" spans="1:27" hidden="1" x14ac:dyDescent="0.3">
      <c r="A979" s="8" t="s">
        <v>17</v>
      </c>
      <c r="B979" s="8" t="s">
        <v>8439</v>
      </c>
      <c r="C979" s="8" t="s">
        <v>8440</v>
      </c>
      <c r="D979" s="8" t="s">
        <v>8613</v>
      </c>
      <c r="E979" s="8" t="s">
        <v>8614</v>
      </c>
      <c r="F979" s="29">
        <v>0.28999999999999998</v>
      </c>
      <c r="G979" s="29">
        <v>1</v>
      </c>
      <c r="H979" s="30">
        <v>372.7201</v>
      </c>
      <c r="I979" s="30">
        <v>18.229199999999999</v>
      </c>
      <c r="J979" s="14">
        <v>448</v>
      </c>
      <c r="K979" s="14">
        <v>113</v>
      </c>
      <c r="L979" s="12">
        <v>4.8899999999999999E-2</v>
      </c>
      <c r="M979" s="7">
        <v>0.81884338000000001</v>
      </c>
      <c r="N979" s="31">
        <v>0.3</v>
      </c>
      <c r="O979" s="14">
        <f>IFERROR(VLOOKUP($C979,'site totals'!$J$2:$K$607,2,FALSE),1)</f>
        <v>21699.548500000001</v>
      </c>
      <c r="P979" s="32" t="s">
        <v>22</v>
      </c>
      <c r="Q979" s="12">
        <v>0.63362957119999996</v>
      </c>
      <c r="R979" s="29">
        <v>0.28999999999999998</v>
      </c>
      <c r="S979" s="2">
        <f>IF($A979="site","",MIN(VLOOKUP($P979,margin_ranges!$A$5:$D$10,4,FALSE)/100,$Q979))</f>
        <v>0.29749999999999999</v>
      </c>
      <c r="T979" s="6">
        <f>IF(A979="placement",$J979*MIN($Q979,$S979),"")</f>
        <v>133.28</v>
      </c>
      <c r="U979" s="6">
        <f>IF($A979="placement",T979,SUMIF($C$10:$C$6209,$C979,$T$10:$T$6209))</f>
        <v>133.28</v>
      </c>
      <c r="V979" s="34">
        <f t="shared" si="47"/>
        <v>-1.0563380281690016E-2</v>
      </c>
      <c r="W979" s="24"/>
      <c r="X979" s="2" t="str">
        <f>IFERROR(MIN(VLOOKUP($W979,margin_ranges!$A$5:$D$10,4,FALSE),$Q979*100)/100,"")</f>
        <v/>
      </c>
      <c r="Y979" s="6">
        <f t="shared" si="45"/>
        <v>133.28</v>
      </c>
      <c r="Z979" s="6">
        <f>IF($A979="placement",Y979,SUMIF($C$10:$C$6209,$C979,$Y$10:$Y$6209))</f>
        <v>133.28</v>
      </c>
      <c r="AA979" s="29">
        <f t="shared" si="46"/>
        <v>-1.0563380281690016E-2</v>
      </c>
    </row>
    <row r="980" spans="1:27" hidden="1" x14ac:dyDescent="0.3">
      <c r="A980" s="8" t="s">
        <v>17</v>
      </c>
      <c r="B980" s="8" t="s">
        <v>8439</v>
      </c>
      <c r="C980" s="8" t="s">
        <v>8440</v>
      </c>
      <c r="D980" s="8" t="s">
        <v>8477</v>
      </c>
      <c r="E980" s="8" t="s">
        <v>8478</v>
      </c>
      <c r="F980" s="29">
        <v>0.28999999999999998</v>
      </c>
      <c r="G980" s="29">
        <v>1</v>
      </c>
      <c r="H980" s="30">
        <v>187.16419999999999</v>
      </c>
      <c r="I980" s="30">
        <v>18.228400000000001</v>
      </c>
      <c r="J980" s="14">
        <v>498</v>
      </c>
      <c r="K980" s="14">
        <v>129</v>
      </c>
      <c r="L980" s="12">
        <v>9.74E-2</v>
      </c>
      <c r="M980" s="7">
        <v>0.91090369000000004</v>
      </c>
      <c r="N980" s="31">
        <v>0.5</v>
      </c>
      <c r="O980" s="14">
        <f>IFERROR(VLOOKUP($C980,'site totals'!$J$2:$K$607,2,FALSE),1)</f>
        <v>21699.548500000001</v>
      </c>
      <c r="P980" s="32" t="s">
        <v>22</v>
      </c>
      <c r="Q980" s="12">
        <v>0.45109455009999999</v>
      </c>
      <c r="R980" s="29">
        <v>0.28999999999999998</v>
      </c>
      <c r="S980" s="2">
        <f>IF($A980="site","",MIN(VLOOKUP($P980,margin_ranges!$A$5:$D$10,4,FALSE)/100,$Q980))</f>
        <v>0.29749999999999999</v>
      </c>
      <c r="T980" s="6">
        <f>IF(A980="placement",$J980*MIN($Q980,$S980),"")</f>
        <v>148.155</v>
      </c>
      <c r="U980" s="6">
        <f>IF($A980="placement",T980,SUMIF($C$10:$C$6209,$C980,$T$10:$T$6209))</f>
        <v>148.155</v>
      </c>
      <c r="V980" s="34">
        <f t="shared" si="47"/>
        <v>-1.0563380281690016E-2</v>
      </c>
      <c r="W980" s="24"/>
      <c r="X980" s="2" t="str">
        <f>IFERROR(MIN(VLOOKUP($W980,margin_ranges!$A$5:$D$10,4,FALSE),$Q980*100)/100,"")</f>
        <v/>
      </c>
      <c r="Y980" s="6">
        <f t="shared" si="45"/>
        <v>148.155</v>
      </c>
      <c r="Z980" s="6">
        <f>IF($A980="placement",Y980,SUMIF($C$10:$C$6209,$C980,$Y$10:$Y$6209))</f>
        <v>148.155</v>
      </c>
      <c r="AA980" s="29">
        <f t="shared" si="46"/>
        <v>-1.0563380281690016E-2</v>
      </c>
    </row>
    <row r="981" spans="1:27" hidden="1" x14ac:dyDescent="0.3">
      <c r="A981" s="8" t="s">
        <v>17</v>
      </c>
      <c r="B981" s="8" t="s">
        <v>8439</v>
      </c>
      <c r="C981" s="8" t="s">
        <v>8440</v>
      </c>
      <c r="D981" s="8" t="s">
        <v>8545</v>
      </c>
      <c r="E981" s="8" t="s">
        <v>8546</v>
      </c>
      <c r="F981" s="29">
        <v>0.28999999999999998</v>
      </c>
      <c r="G981" s="29">
        <v>1</v>
      </c>
      <c r="H981" s="30">
        <v>58.191200000000002</v>
      </c>
      <c r="I981" s="30">
        <v>14.7182</v>
      </c>
      <c r="J981" s="14">
        <v>529</v>
      </c>
      <c r="K981" s="14">
        <v>138</v>
      </c>
      <c r="L981" s="12">
        <v>0.25290000000000001</v>
      </c>
      <c r="M981" s="7">
        <v>1.1989269899999999</v>
      </c>
      <c r="N981" s="31">
        <v>0.7</v>
      </c>
      <c r="O981" s="14">
        <f>IFERROR(VLOOKUP($C981,'site totals'!$J$2:$K$607,2,FALSE),1)</f>
        <v>21699.548500000001</v>
      </c>
      <c r="P981" s="32" t="s">
        <v>22</v>
      </c>
      <c r="Q981" s="12">
        <v>0.4161445956</v>
      </c>
      <c r="R981" s="29">
        <v>0.28999999999999998</v>
      </c>
      <c r="S981" s="2">
        <f>IF($A981="site","",MIN(VLOOKUP($P981,margin_ranges!$A$5:$D$10,4,FALSE)/100,$Q981))</f>
        <v>0.29749999999999999</v>
      </c>
      <c r="T981" s="6">
        <f>IF(A981="placement",$J981*MIN($Q981,$S981),"")</f>
        <v>157.3775</v>
      </c>
      <c r="U981" s="6">
        <f>IF($A981="placement",T981,SUMIF($C$10:$C$6209,$C981,$T$10:$T$6209))</f>
        <v>157.3775</v>
      </c>
      <c r="V981" s="34">
        <f t="shared" si="47"/>
        <v>-1.0563380281690016E-2</v>
      </c>
      <c r="W981" s="24"/>
      <c r="X981" s="2" t="str">
        <f>IFERROR(MIN(VLOOKUP($W981,margin_ranges!$A$5:$D$10,4,FALSE),$Q981*100)/100,"")</f>
        <v/>
      </c>
      <c r="Y981" s="6">
        <f t="shared" si="45"/>
        <v>157.3775</v>
      </c>
      <c r="Z981" s="6">
        <f>IF($A981="placement",Y981,SUMIF($C$10:$C$6209,$C981,$Y$10:$Y$6209))</f>
        <v>157.3775</v>
      </c>
      <c r="AA981" s="29">
        <f t="shared" si="46"/>
        <v>-1.0563380281690016E-2</v>
      </c>
    </row>
    <row r="982" spans="1:27" hidden="1" x14ac:dyDescent="0.3">
      <c r="A982" s="8" t="s">
        <v>17</v>
      </c>
      <c r="B982" s="8" t="s">
        <v>8439</v>
      </c>
      <c r="C982" s="8" t="s">
        <v>8440</v>
      </c>
      <c r="D982" s="8" t="s">
        <v>8599</v>
      </c>
      <c r="E982" s="8" t="s">
        <v>8600</v>
      </c>
      <c r="F982" s="29">
        <v>0.28999999999999998</v>
      </c>
      <c r="G982" s="29">
        <v>1</v>
      </c>
      <c r="H982" s="30">
        <v>63.531799999999997</v>
      </c>
      <c r="I982" s="30">
        <v>18.986799999999999</v>
      </c>
      <c r="J982" s="14">
        <v>665</v>
      </c>
      <c r="K982" s="14">
        <v>175</v>
      </c>
      <c r="L982" s="12">
        <v>0.2989</v>
      </c>
      <c r="M982" s="7">
        <v>1.16785396</v>
      </c>
      <c r="N982" s="31">
        <v>0.7</v>
      </c>
      <c r="O982" s="14">
        <f>IFERROR(VLOOKUP($C982,'site totals'!$J$2:$K$607,2,FALSE),1)</f>
        <v>21699.548500000001</v>
      </c>
      <c r="P982" s="32" t="s">
        <v>22</v>
      </c>
      <c r="Q982" s="12">
        <v>0.40060998650000001</v>
      </c>
      <c r="R982" s="29">
        <v>0.28999999999999998</v>
      </c>
      <c r="S982" s="2">
        <f>IF($A982="site","",MIN(VLOOKUP($P982,margin_ranges!$A$5:$D$10,4,FALSE)/100,$Q982))</f>
        <v>0.29749999999999999</v>
      </c>
      <c r="T982" s="6">
        <f>IF(A982="placement",$J982*MIN($Q982,$S982),"")</f>
        <v>197.83749999999998</v>
      </c>
      <c r="U982" s="6">
        <f>IF($A982="placement",T982,SUMIF($C$10:$C$6209,$C982,$T$10:$T$6209))</f>
        <v>197.83749999999998</v>
      </c>
      <c r="V982" s="34">
        <f t="shared" si="47"/>
        <v>-1.0563380281690016E-2</v>
      </c>
      <c r="W982" s="24"/>
      <c r="X982" s="2" t="str">
        <f>IFERROR(MIN(VLOOKUP($W982,margin_ranges!$A$5:$D$10,4,FALSE),$Q982*100)/100,"")</f>
        <v/>
      </c>
      <c r="Y982" s="6">
        <f t="shared" si="45"/>
        <v>197.83749999999998</v>
      </c>
      <c r="Z982" s="6">
        <f>IF($A982="placement",Y982,SUMIF($C$10:$C$6209,$C982,$Y$10:$Y$6209))</f>
        <v>197.83749999999998</v>
      </c>
      <c r="AA982" s="29">
        <f t="shared" si="46"/>
        <v>-1.0563380281690016E-2</v>
      </c>
    </row>
    <row r="983" spans="1:27" hidden="1" x14ac:dyDescent="0.3">
      <c r="A983" s="8" t="s">
        <v>17</v>
      </c>
      <c r="B983" s="8" t="s">
        <v>8439</v>
      </c>
      <c r="C983" s="8" t="s">
        <v>8440</v>
      </c>
      <c r="D983" s="8" t="s">
        <v>8583</v>
      </c>
      <c r="E983" s="8" t="s">
        <v>8584</v>
      </c>
      <c r="F983" s="29">
        <v>0.28999999999999998</v>
      </c>
      <c r="G983" s="29">
        <v>1</v>
      </c>
      <c r="H983" s="30">
        <v>440.17149999999998</v>
      </c>
      <c r="I983" s="30">
        <v>48.6907</v>
      </c>
      <c r="J983" s="14">
        <v>951</v>
      </c>
      <c r="K983" s="14">
        <v>242</v>
      </c>
      <c r="L983" s="12">
        <v>0.1106</v>
      </c>
      <c r="M983" s="7">
        <v>0.65073965</v>
      </c>
      <c r="N983" s="31">
        <v>0.4</v>
      </c>
      <c r="O983" s="14">
        <f>IFERROR(VLOOKUP($C983,'site totals'!$J$2:$K$607,2,FALSE),1)</f>
        <v>21699.548500000001</v>
      </c>
      <c r="P983" s="32" t="s">
        <v>22</v>
      </c>
      <c r="Q983" s="12">
        <v>0.3853148529</v>
      </c>
      <c r="R983" s="29">
        <v>0.28999999999999998</v>
      </c>
      <c r="S983" s="2">
        <f>IF($A983="site","",MIN(VLOOKUP($P983,margin_ranges!$A$5:$D$10,4,FALSE)/100,$Q983))</f>
        <v>0.29749999999999999</v>
      </c>
      <c r="T983" s="6">
        <f>IF(A983="placement",$J983*MIN($Q983,$S983),"")</f>
        <v>282.92250000000001</v>
      </c>
      <c r="U983" s="6">
        <f>IF($A983="placement",T983,SUMIF($C$10:$C$6209,$C983,$T$10:$T$6209))</f>
        <v>282.92250000000001</v>
      </c>
      <c r="V983" s="34">
        <f t="shared" si="47"/>
        <v>-1.0563380281690016E-2</v>
      </c>
      <c r="W983" s="24"/>
      <c r="X983" s="2" t="str">
        <f>IFERROR(MIN(VLOOKUP($W983,margin_ranges!$A$5:$D$10,4,FALSE),$Q983*100)/100,"")</f>
        <v/>
      </c>
      <c r="Y983" s="6">
        <f t="shared" si="45"/>
        <v>282.92250000000001</v>
      </c>
      <c r="Z983" s="6">
        <f>IF($A983="placement",Y983,SUMIF($C$10:$C$6209,$C983,$Y$10:$Y$6209))</f>
        <v>282.92250000000001</v>
      </c>
      <c r="AA983" s="29">
        <f t="shared" si="46"/>
        <v>-1.0563380281690016E-2</v>
      </c>
    </row>
    <row r="984" spans="1:27" hidden="1" x14ac:dyDescent="0.3">
      <c r="A984" s="8" t="s">
        <v>17</v>
      </c>
      <c r="B984" s="8" t="s">
        <v>8439</v>
      </c>
      <c r="C984" s="8" t="s">
        <v>8440</v>
      </c>
      <c r="D984" s="8" t="s">
        <v>8565</v>
      </c>
      <c r="E984" s="8" t="s">
        <v>8566</v>
      </c>
      <c r="F984" s="29">
        <v>0.28999999999999998</v>
      </c>
      <c r="G984" s="29">
        <v>1</v>
      </c>
      <c r="H984" s="30">
        <v>1283.797</v>
      </c>
      <c r="I984" s="30">
        <v>165.63759999999999</v>
      </c>
      <c r="J984" s="14">
        <v>3285</v>
      </c>
      <c r="K984" s="14">
        <v>847</v>
      </c>
      <c r="L984" s="12">
        <v>0.129</v>
      </c>
      <c r="M984" s="7">
        <v>0.66107187000000001</v>
      </c>
      <c r="N984" s="31">
        <v>0.4</v>
      </c>
      <c r="O984" s="14">
        <f>IFERROR(VLOOKUP($C984,'site totals'!$J$2:$K$607,2,FALSE),1)</f>
        <v>21699.548500000001</v>
      </c>
      <c r="P984" s="32" t="s">
        <v>22</v>
      </c>
      <c r="Q984" s="12">
        <v>0.39492206470000002</v>
      </c>
      <c r="R984" s="29">
        <v>0.28999999999999998</v>
      </c>
      <c r="S984" s="2">
        <f>IF($A984="site","",MIN(VLOOKUP($P984,margin_ranges!$A$5:$D$10,4,FALSE)/100,$Q984))</f>
        <v>0.29749999999999999</v>
      </c>
      <c r="T984" s="6">
        <f>IF(A984="placement",$J984*MIN($Q984,$S984),"")</f>
        <v>977.28749999999991</v>
      </c>
      <c r="U984" s="6">
        <f>IF($A984="placement",T984,SUMIF($C$10:$C$6209,$C984,$T$10:$T$6209))</f>
        <v>977.28749999999991</v>
      </c>
      <c r="V984" s="34">
        <f t="shared" si="47"/>
        <v>-1.0563380281690016E-2</v>
      </c>
      <c r="W984" s="24"/>
      <c r="X984" s="2" t="str">
        <f>IFERROR(MIN(VLOOKUP($W984,margin_ranges!$A$5:$D$10,4,FALSE),$Q984*100)/100,"")</f>
        <v/>
      </c>
      <c r="Y984" s="6">
        <f t="shared" si="45"/>
        <v>977.28749999999991</v>
      </c>
      <c r="Z984" s="6">
        <f>IF($A984="placement",Y984,SUMIF($C$10:$C$6209,$C984,$Y$10:$Y$6209))</f>
        <v>977.28749999999991</v>
      </c>
      <c r="AA984" s="29">
        <f t="shared" si="46"/>
        <v>-1.0563380281690016E-2</v>
      </c>
    </row>
    <row r="985" spans="1:27" hidden="1" x14ac:dyDescent="0.3">
      <c r="A985" s="8" t="s">
        <v>17</v>
      </c>
      <c r="B985" s="8" t="s">
        <v>8439</v>
      </c>
      <c r="C985" s="8" t="s">
        <v>8440</v>
      </c>
      <c r="D985" s="8" t="s">
        <v>8603</v>
      </c>
      <c r="E985" s="8" t="s">
        <v>8604</v>
      </c>
      <c r="F985" s="29">
        <v>0.28999999999999998</v>
      </c>
      <c r="G985" s="29">
        <v>0</v>
      </c>
      <c r="H985" s="30">
        <v>22.999600000000001</v>
      </c>
      <c r="I985" s="30">
        <v>0.64359999999999995</v>
      </c>
      <c r="J985" s="14">
        <v>15</v>
      </c>
      <c r="K985" s="14">
        <v>4</v>
      </c>
      <c r="L985" s="12">
        <v>2.8000000000000001E-2</v>
      </c>
      <c r="M985" s="7">
        <v>0.79857935999999996</v>
      </c>
      <c r="N985" s="31">
        <v>0.3</v>
      </c>
      <c r="O985" s="14">
        <f>IFERROR(VLOOKUP($C985,'site totals'!$J$2:$K$607,2,FALSE),1)</f>
        <v>21699.548500000001</v>
      </c>
      <c r="P985" s="32" t="s">
        <v>91</v>
      </c>
      <c r="Q985" s="12">
        <v>0.62433288860000002</v>
      </c>
      <c r="R985" s="29">
        <v>0.28999999999999998</v>
      </c>
      <c r="S985" s="2">
        <f>IF($A985="site","",MIN(VLOOKUP($P985,margin_ranges!$A$5:$D$10,4,FALSE)/100,$Q985))</f>
        <v>0.29749999999999999</v>
      </c>
      <c r="T985" s="6">
        <f>IF(A985="placement",$J985*MIN($Q985,$S985),"")</f>
        <v>4.4624999999999995</v>
      </c>
      <c r="U985" s="6">
        <f>IF($A985="placement",T985,SUMIF($C$10:$C$6209,$C985,$T$10:$T$6209))</f>
        <v>4.4624999999999995</v>
      </c>
      <c r="V985" s="34">
        <f t="shared" si="47"/>
        <v>-1.0563380281689905E-2</v>
      </c>
      <c r="W985" s="24"/>
      <c r="X985" s="2" t="str">
        <f>IFERROR(MIN(VLOOKUP($W985,margin_ranges!$A$5:$D$10,4,FALSE),$Q985*100)/100,"")</f>
        <v/>
      </c>
      <c r="Y985" s="6">
        <f t="shared" si="45"/>
        <v>4.4624999999999995</v>
      </c>
      <c r="Z985" s="6">
        <f>IF($A985="placement",Y985,SUMIF($C$10:$C$6209,$C985,$Y$10:$Y$6209))</f>
        <v>4.4624999999999995</v>
      </c>
      <c r="AA985" s="29">
        <f t="shared" si="46"/>
        <v>-1.0563380281689905E-2</v>
      </c>
    </row>
    <row r="986" spans="1:27" hidden="1" x14ac:dyDescent="0.3">
      <c r="A986" s="8" t="s">
        <v>17</v>
      </c>
      <c r="B986" s="8" t="s">
        <v>8439</v>
      </c>
      <c r="C986" s="8" t="s">
        <v>8440</v>
      </c>
      <c r="D986" s="8" t="s">
        <v>8611</v>
      </c>
      <c r="E986" s="8" t="s">
        <v>8612</v>
      </c>
      <c r="F986" s="29">
        <v>0.28999999999999998</v>
      </c>
      <c r="G986" s="29">
        <v>0</v>
      </c>
      <c r="H986" s="30">
        <v>8.9817999999999998</v>
      </c>
      <c r="I986" s="30">
        <v>0.90810000000000002</v>
      </c>
      <c r="J986" s="14">
        <v>15</v>
      </c>
      <c r="K986" s="14">
        <v>4</v>
      </c>
      <c r="L986" s="12">
        <v>0.1011</v>
      </c>
      <c r="M986" s="7">
        <v>0.56740601000000002</v>
      </c>
      <c r="N986" s="31">
        <v>0.3</v>
      </c>
      <c r="O986" s="14">
        <f>IFERROR(VLOOKUP($C986,'site totals'!$J$2:$K$607,2,FALSE),1)</f>
        <v>21699.548500000001</v>
      </c>
      <c r="P986" s="32" t="s">
        <v>22</v>
      </c>
      <c r="Q986" s="12">
        <v>0.47127807040000003</v>
      </c>
      <c r="R986" s="29">
        <v>0.28999999999999998</v>
      </c>
      <c r="S986" s="2">
        <f>IF($A986="site","",MIN(VLOOKUP($P986,margin_ranges!$A$5:$D$10,4,FALSE)/100,$Q986))</f>
        <v>0.29749999999999999</v>
      </c>
      <c r="T986" s="6">
        <f>IF(A986="placement",$J986*MIN($Q986,$S986),"")</f>
        <v>4.4624999999999995</v>
      </c>
      <c r="U986" s="6">
        <f>IF($A986="placement",T986,SUMIF($C$10:$C$6209,$C986,$T$10:$T$6209))</f>
        <v>4.4624999999999995</v>
      </c>
      <c r="V986" s="34">
        <f t="shared" si="47"/>
        <v>-1.0563380281689905E-2</v>
      </c>
      <c r="W986" s="24"/>
      <c r="X986" s="2" t="str">
        <f>IFERROR(MIN(VLOOKUP($W986,margin_ranges!$A$5:$D$10,4,FALSE),$Q986*100)/100,"")</f>
        <v/>
      </c>
      <c r="Y986" s="6">
        <f t="shared" si="45"/>
        <v>4.4624999999999995</v>
      </c>
      <c r="Z986" s="6">
        <f>IF($A986="placement",Y986,SUMIF($C$10:$C$6209,$C986,$Y$10:$Y$6209))</f>
        <v>4.4624999999999995</v>
      </c>
      <c r="AA986" s="29">
        <f t="shared" si="46"/>
        <v>-1.0563380281689905E-2</v>
      </c>
    </row>
    <row r="987" spans="1:27" hidden="1" x14ac:dyDescent="0.3">
      <c r="A987" s="8" t="s">
        <v>17</v>
      </c>
      <c r="B987" s="8" t="s">
        <v>8439</v>
      </c>
      <c r="C987" s="8" t="s">
        <v>8440</v>
      </c>
      <c r="D987" s="8" t="s">
        <v>8619</v>
      </c>
      <c r="E987" s="8" t="s">
        <v>8620</v>
      </c>
      <c r="F987" s="29">
        <v>0.28999999999999998</v>
      </c>
      <c r="G987" s="29">
        <v>0</v>
      </c>
      <c r="H987" s="30">
        <v>13.9979</v>
      </c>
      <c r="I987" s="30">
        <v>0.80769999999999997</v>
      </c>
      <c r="J987" s="14">
        <v>15</v>
      </c>
      <c r="K987" s="14">
        <v>4</v>
      </c>
      <c r="L987" s="12">
        <v>5.7700000000000001E-2</v>
      </c>
      <c r="M987" s="7">
        <v>0.62796249999999998</v>
      </c>
      <c r="N987" s="31">
        <v>0.3</v>
      </c>
      <c r="O987" s="14">
        <f>IFERROR(VLOOKUP($C987,'site totals'!$J$2:$K$607,2,FALSE),1)</f>
        <v>21699.548500000001</v>
      </c>
      <c r="P987" s="32" t="s">
        <v>91</v>
      </c>
      <c r="Q987" s="12">
        <v>0.52226446979999996</v>
      </c>
      <c r="R987" s="29">
        <v>0.28999999999999998</v>
      </c>
      <c r="S987" s="2">
        <f>IF($A987="site","",MIN(VLOOKUP($P987,margin_ranges!$A$5:$D$10,4,FALSE)/100,$Q987))</f>
        <v>0.29749999999999999</v>
      </c>
      <c r="T987" s="6">
        <f>IF(A987="placement",$J987*MIN($Q987,$S987),"")</f>
        <v>4.4624999999999995</v>
      </c>
      <c r="U987" s="6">
        <f>IF($A987="placement",T987,SUMIF($C$10:$C$6209,$C987,$T$10:$T$6209))</f>
        <v>4.4624999999999995</v>
      </c>
      <c r="V987" s="34">
        <f t="shared" si="47"/>
        <v>-1.0563380281689905E-2</v>
      </c>
      <c r="W987" s="24"/>
      <c r="X987" s="2" t="str">
        <f>IFERROR(MIN(VLOOKUP($W987,margin_ranges!$A$5:$D$10,4,FALSE),$Q987*100)/100,"")</f>
        <v/>
      </c>
      <c r="Y987" s="6">
        <f t="shared" si="45"/>
        <v>4.4624999999999995</v>
      </c>
      <c r="Z987" s="6">
        <f>IF($A987="placement",Y987,SUMIF($C$10:$C$6209,$C987,$Y$10:$Y$6209))</f>
        <v>4.4624999999999995</v>
      </c>
      <c r="AA987" s="29">
        <f t="shared" si="46"/>
        <v>-1.0563380281689905E-2</v>
      </c>
    </row>
    <row r="988" spans="1:27" hidden="1" x14ac:dyDescent="0.3">
      <c r="A988" s="8" t="s">
        <v>17</v>
      </c>
      <c r="B988" s="8" t="s">
        <v>8439</v>
      </c>
      <c r="C988" s="8" t="s">
        <v>8440</v>
      </c>
      <c r="D988" s="8" t="s">
        <v>8531</v>
      </c>
      <c r="E988" s="8" t="s">
        <v>8532</v>
      </c>
      <c r="F988" s="29">
        <v>0.28999999999999898</v>
      </c>
      <c r="G988" s="29">
        <v>0</v>
      </c>
      <c r="H988" s="30">
        <v>2.4003000000000001</v>
      </c>
      <c r="I988" s="30">
        <v>0.99150000000000005</v>
      </c>
      <c r="J988" s="14">
        <v>30</v>
      </c>
      <c r="K988" s="14">
        <v>7</v>
      </c>
      <c r="L988" s="12">
        <v>0.41310000000000002</v>
      </c>
      <c r="M988" s="7">
        <v>0.99609537999999997</v>
      </c>
      <c r="N988" s="31">
        <v>0.4</v>
      </c>
      <c r="O988" s="14">
        <f>IFERROR(VLOOKUP($C988,'site totals'!$J$2:$K$607,2,FALSE),1)</f>
        <v>21699.548500000001</v>
      </c>
      <c r="P988" s="32" t="s">
        <v>91</v>
      </c>
      <c r="Q988" s="12">
        <v>0.59843203050000005</v>
      </c>
      <c r="R988" s="29">
        <v>0.28999999999999998</v>
      </c>
      <c r="S988" s="2">
        <f>IF($A988="site","",MIN(VLOOKUP($P988,margin_ranges!$A$5:$D$10,4,FALSE)/100,$Q988))</f>
        <v>0.29749999999999999</v>
      </c>
      <c r="T988" s="6">
        <f>IF(A988="placement",$J988*MIN($Q988,$S988),"")</f>
        <v>8.9249999999999989</v>
      </c>
      <c r="U988" s="6">
        <f>IF($A988="placement",T988,SUMIF($C$10:$C$6209,$C988,$T$10:$T$6209))</f>
        <v>8.9249999999999989</v>
      </c>
      <c r="V988" s="34">
        <f t="shared" si="47"/>
        <v>-1.0563380281689905E-2</v>
      </c>
      <c r="W988" s="24"/>
      <c r="X988" s="2" t="str">
        <f>IFERROR(MIN(VLOOKUP($W988,margin_ranges!$A$5:$D$10,4,FALSE),$Q988*100)/100,"")</f>
        <v/>
      </c>
      <c r="Y988" s="6">
        <f t="shared" si="45"/>
        <v>8.9249999999999989</v>
      </c>
      <c r="Z988" s="6">
        <f>IF($A988="placement",Y988,SUMIF($C$10:$C$6209,$C988,$Y$10:$Y$6209))</f>
        <v>8.9249999999999989</v>
      </c>
      <c r="AA988" s="29">
        <f t="shared" si="46"/>
        <v>-1.0563380281689905E-2</v>
      </c>
    </row>
    <row r="989" spans="1:27" hidden="1" x14ac:dyDescent="0.3">
      <c r="A989" s="8" t="s">
        <v>17</v>
      </c>
      <c r="B989" s="8" t="s">
        <v>8439</v>
      </c>
      <c r="C989" s="8" t="s">
        <v>8440</v>
      </c>
      <c r="D989" s="8" t="s">
        <v>8625</v>
      </c>
      <c r="E989" s="8" t="s">
        <v>8626</v>
      </c>
      <c r="F989" s="29">
        <v>0.27999999999999903</v>
      </c>
      <c r="G989" s="29">
        <v>0</v>
      </c>
      <c r="H989" s="30">
        <v>8.7457999999999991</v>
      </c>
      <c r="I989" s="30">
        <v>2.6196000000000002</v>
      </c>
      <c r="J989" s="14">
        <v>99</v>
      </c>
      <c r="K989" s="14">
        <v>26</v>
      </c>
      <c r="L989" s="12">
        <v>0.29949999999999999</v>
      </c>
      <c r="M989" s="7">
        <v>1.2591302</v>
      </c>
      <c r="N989" s="31">
        <v>0.9</v>
      </c>
      <c r="O989" s="14">
        <f>IFERROR(VLOOKUP($C989,'site totals'!$J$2:$K$607,2,FALSE),1)</f>
        <v>21699.548500000001</v>
      </c>
      <c r="P989" s="32" t="s">
        <v>22</v>
      </c>
      <c r="Q989" s="12">
        <v>0.28522085990000001</v>
      </c>
      <c r="R989" s="29">
        <v>0.28000000000000003</v>
      </c>
      <c r="S989" s="2">
        <f>IF($A989="site","",MIN(VLOOKUP($P989,margin_ranges!$A$5:$D$10,4,FALSE)/100,$Q989))</f>
        <v>0.28522085990000001</v>
      </c>
      <c r="T989" s="6">
        <f>IF(A989="placement",$J989*MIN($Q989,$S989),"")</f>
        <v>28.2368651301</v>
      </c>
      <c r="U989" s="6">
        <f>IF($A989="placement",T989,SUMIF($C$10:$C$6209,$C989,$T$10:$T$6209))</f>
        <v>28.2368651301</v>
      </c>
      <c r="V989" s="34">
        <f t="shared" si="47"/>
        <v>-7.2511943055555417E-3</v>
      </c>
      <c r="W989" s="24"/>
      <c r="X989" s="2" t="str">
        <f>IFERROR(MIN(VLOOKUP($W989,margin_ranges!$A$5:$D$10,4,FALSE),$Q989*100)/100,"")</f>
        <v/>
      </c>
      <c r="Y989" s="6">
        <f t="shared" si="45"/>
        <v>28.2368651301</v>
      </c>
      <c r="Z989" s="6">
        <f>IF($A989="placement",Y989,SUMIF($C$10:$C$6209,$C989,$Y$10:$Y$6209))</f>
        <v>28.2368651301</v>
      </c>
      <c r="AA989" s="29">
        <f t="shared" si="46"/>
        <v>-7.2511943055555417E-3</v>
      </c>
    </row>
    <row r="990" spans="1:27" hidden="1" x14ac:dyDescent="0.3">
      <c r="A990" s="8" t="s">
        <v>17</v>
      </c>
      <c r="B990" s="8" t="s">
        <v>8439</v>
      </c>
      <c r="C990" s="8" t="s">
        <v>8440</v>
      </c>
      <c r="D990" s="8" t="s">
        <v>12239</v>
      </c>
      <c r="E990" s="8" t="s">
        <v>12240</v>
      </c>
      <c r="F990" s="29">
        <v>0.24704188858500001</v>
      </c>
      <c r="G990" s="29">
        <v>0</v>
      </c>
      <c r="H990" s="30">
        <v>1.1814</v>
      </c>
      <c r="I990" s="30">
        <v>0.20760000000000001</v>
      </c>
      <c r="J990" s="14">
        <v>7</v>
      </c>
      <c r="K990" s="14">
        <v>2</v>
      </c>
      <c r="L990" s="12">
        <v>0.1757</v>
      </c>
      <c r="M990" s="7">
        <v>1.1952856199999999</v>
      </c>
      <c r="N990" s="31">
        <v>0.9</v>
      </c>
      <c r="O990" s="14">
        <f>IFERROR(VLOOKUP($C990,'site totals'!$J$2:$K$607,2,FALSE),1)</f>
        <v>21699.548500000001</v>
      </c>
      <c r="P990" s="32" t="s">
        <v>22</v>
      </c>
      <c r="Q990" s="12">
        <v>0.24704188860000001</v>
      </c>
      <c r="R990" s="29">
        <v>0.25</v>
      </c>
      <c r="S990" s="2">
        <f>IF($A990="site","",MIN(VLOOKUP($P990,margin_ranges!$A$5:$D$10,4,FALSE)/100,$Q990))</f>
        <v>0.24704188860000001</v>
      </c>
      <c r="T990" s="6">
        <f>IF(A990="placement",$J990*MIN($Q990,$S990),"")</f>
        <v>1.7292932202</v>
      </c>
      <c r="U990" s="6">
        <f>IF($A990="placement",T990,SUMIF($C$10:$C$6209,$C990,$T$10:$T$6209))</f>
        <v>1.7292932202</v>
      </c>
      <c r="V990" s="34">
        <f t="shared" si="47"/>
        <v>3.9441485333333581E-3</v>
      </c>
      <c r="W990" s="24"/>
      <c r="X990" s="2" t="str">
        <f>IFERROR(MIN(VLOOKUP($W990,margin_ranges!$A$5:$D$10,4,FALSE),$Q990*100)/100,"")</f>
        <v/>
      </c>
      <c r="Y990" s="6">
        <f t="shared" si="45"/>
        <v>1.7292932202</v>
      </c>
      <c r="Z990" s="6">
        <f>IF($A990="placement",Y990,SUMIF($C$10:$C$6209,$C990,$Y$10:$Y$6209))</f>
        <v>1.7292932202</v>
      </c>
      <c r="AA990" s="17">
        <f t="shared" si="46"/>
        <v>3.9441485333333581E-3</v>
      </c>
    </row>
    <row r="991" spans="1:27" hidden="1" x14ac:dyDescent="0.3">
      <c r="A991" s="8" t="s">
        <v>17</v>
      </c>
      <c r="B991" s="8" t="s">
        <v>8439</v>
      </c>
      <c r="C991" s="8" t="s">
        <v>8440</v>
      </c>
      <c r="D991" s="8" t="s">
        <v>8547</v>
      </c>
      <c r="E991" s="8" t="s">
        <v>8548</v>
      </c>
      <c r="F991" s="29">
        <v>0.279570143130215</v>
      </c>
      <c r="G991" s="29">
        <v>0</v>
      </c>
      <c r="H991" s="30">
        <v>1.3349</v>
      </c>
      <c r="I991" s="30">
        <v>0.31540000000000001</v>
      </c>
      <c r="J991" s="14">
        <v>9</v>
      </c>
      <c r="K991" s="14">
        <v>2</v>
      </c>
      <c r="L991" s="12">
        <v>0.23619999999999999</v>
      </c>
      <c r="M991" s="7">
        <v>0.97164212999999999</v>
      </c>
      <c r="N991" s="31">
        <v>0.7</v>
      </c>
      <c r="O991" s="14">
        <f>IFERROR(VLOOKUP($C991,'site totals'!$J$2:$K$607,2,FALSE),1)</f>
        <v>21699.548500000001</v>
      </c>
      <c r="P991" s="32" t="s">
        <v>91</v>
      </c>
      <c r="Q991" s="12">
        <v>0.2795701431</v>
      </c>
      <c r="R991" s="29">
        <v>0.28999999999999998</v>
      </c>
      <c r="S991" s="2">
        <f>IF($A991="site","",MIN(VLOOKUP($P991,margin_ranges!$A$5:$D$10,4,FALSE)/100,$Q991))</f>
        <v>0.2795701431</v>
      </c>
      <c r="T991" s="6">
        <f>IF(A991="placement",$J991*MIN($Q991,$S991),"")</f>
        <v>2.5161312879</v>
      </c>
      <c r="U991" s="6">
        <f>IF($A991="placement",T991,SUMIF($C$10:$C$6209,$C991,$T$10:$T$6209))</f>
        <v>2.5161312879</v>
      </c>
      <c r="V991" s="34">
        <f t="shared" si="47"/>
        <v>1.4689939295774668E-2</v>
      </c>
      <c r="W991" s="24"/>
      <c r="X991" s="2" t="str">
        <f>IFERROR(MIN(VLOOKUP($W991,margin_ranges!$A$5:$D$10,4,FALSE),$Q991*100)/100,"")</f>
        <v/>
      </c>
      <c r="Y991" s="6">
        <f t="shared" si="45"/>
        <v>2.5161312879</v>
      </c>
      <c r="Z991" s="6">
        <f>IF($A991="placement",Y991,SUMIF($C$10:$C$6209,$C991,$Y$10:$Y$6209))</f>
        <v>2.5161312879</v>
      </c>
      <c r="AA991" s="29">
        <f t="shared" si="46"/>
        <v>1.4689939295774668E-2</v>
      </c>
    </row>
    <row r="992" spans="1:27" hidden="1" x14ac:dyDescent="0.3">
      <c r="A992" s="8" t="s">
        <v>17</v>
      </c>
      <c r="B992" s="8" t="s">
        <v>8439</v>
      </c>
      <c r="C992" s="8" t="s">
        <v>8440</v>
      </c>
      <c r="D992" s="8" t="s">
        <v>12233</v>
      </c>
      <c r="E992" s="8" t="s">
        <v>12234</v>
      </c>
      <c r="F992" s="29">
        <v>0.23361322372180901</v>
      </c>
      <c r="G992" s="29">
        <v>0</v>
      </c>
      <c r="H992" s="30">
        <v>21.488199999999999</v>
      </c>
      <c r="I992" s="30">
        <v>0.5534</v>
      </c>
      <c r="J992" s="14">
        <v>10</v>
      </c>
      <c r="K992" s="14">
        <v>2</v>
      </c>
      <c r="L992" s="12">
        <v>2.58E-2</v>
      </c>
      <c r="M992" s="7">
        <v>0.58717087999999995</v>
      </c>
      <c r="N992" s="31">
        <v>0.45</v>
      </c>
      <c r="O992" s="14">
        <f>IFERROR(VLOOKUP($C992,'site totals'!$J$2:$K$607,2,FALSE),1)</f>
        <v>21699.548500000001</v>
      </c>
      <c r="P992" s="32" t="s">
        <v>22</v>
      </c>
      <c r="Q992" s="12">
        <v>0.23361322370000001</v>
      </c>
      <c r="R992" s="29">
        <v>0.25</v>
      </c>
      <c r="S992" s="2">
        <f>IF($A992="site","",MIN(VLOOKUP($P992,margin_ranges!$A$5:$D$10,4,FALSE)/100,$Q992))</f>
        <v>0.23361322370000001</v>
      </c>
      <c r="T992" s="6">
        <f>IF(A992="placement",$J992*MIN($Q992,$S992),"")</f>
        <v>2.3361322370000002</v>
      </c>
      <c r="U992" s="6">
        <f>IF($A992="placement",T992,SUMIF($C$10:$C$6209,$C992,$T$10:$T$6209))</f>
        <v>2.3361322370000002</v>
      </c>
      <c r="V992" s="34">
        <f t="shared" si="47"/>
        <v>2.1849035066666689E-2</v>
      </c>
      <c r="W992" s="24"/>
      <c r="X992" s="2" t="str">
        <f>IFERROR(MIN(VLOOKUP($W992,margin_ranges!$A$5:$D$10,4,FALSE),$Q992*100)/100,"")</f>
        <v/>
      </c>
      <c r="Y992" s="6">
        <f t="shared" ref="Y992:Y1055" si="48">IF(A992="placement",IF($X992="",$T992,$J992*MIN($Q992,$X992)),"")</f>
        <v>2.3361322370000002</v>
      </c>
      <c r="Z992" s="6">
        <f>IF($A992="placement",Y992,SUMIF($C$10:$C$6209,$C992,$Y$10:$Y$6209))</f>
        <v>2.3361322370000002</v>
      </c>
      <c r="AA992" s="29">
        <f t="shared" ref="AA992:AA1055" si="49">($J992-$Z992)/($J992*(1-$R992))-1</f>
        <v>2.1849035066666689E-2</v>
      </c>
    </row>
    <row r="993" spans="1:27" hidden="1" x14ac:dyDescent="0.3">
      <c r="A993" s="8" t="s">
        <v>17</v>
      </c>
      <c r="B993" s="8" t="s">
        <v>8439</v>
      </c>
      <c r="C993" s="8" t="s">
        <v>8440</v>
      </c>
      <c r="D993" s="8" t="s">
        <v>8485</v>
      </c>
      <c r="E993" s="8" t="s">
        <v>8486</v>
      </c>
      <c r="F993" s="29">
        <v>0.18103924820342701</v>
      </c>
      <c r="G993" s="29">
        <v>0</v>
      </c>
      <c r="H993" s="30">
        <v>49.763100000000001</v>
      </c>
      <c r="I993" s="30">
        <v>0.42330000000000001</v>
      </c>
      <c r="J993" s="14">
        <v>11</v>
      </c>
      <c r="K993" s="14">
        <v>2</v>
      </c>
      <c r="L993" s="12">
        <v>8.5000000000000006E-3</v>
      </c>
      <c r="M993" s="7">
        <v>0.85474181999999999</v>
      </c>
      <c r="N993" s="31">
        <v>0.7</v>
      </c>
      <c r="O993" s="14">
        <f>IFERROR(VLOOKUP($C993,'site totals'!$J$2:$K$607,2,FALSE),1)</f>
        <v>21699.548500000001</v>
      </c>
      <c r="P993" s="32" t="s">
        <v>22</v>
      </c>
      <c r="Q993" s="12">
        <v>0.1810392482</v>
      </c>
      <c r="R993" s="29">
        <v>0.23</v>
      </c>
      <c r="S993" s="2">
        <f>IF($A993="site","",MIN(VLOOKUP($P993,margin_ranges!$A$5:$D$10,4,FALSE)/100,$Q993))</f>
        <v>0.1810392482</v>
      </c>
      <c r="T993" s="6">
        <f>IF(A993="placement",$J993*MIN($Q993,$S993),"")</f>
        <v>1.9914317302</v>
      </c>
      <c r="U993" s="6">
        <f>IF($A993="placement",T993,SUMIF($C$10:$C$6209,$C993,$T$10:$T$6209))</f>
        <v>1.9914317302</v>
      </c>
      <c r="V993" s="34">
        <f t="shared" si="47"/>
        <v>6.3585391948051795E-2</v>
      </c>
      <c r="W993" s="24"/>
      <c r="X993" s="2" t="str">
        <f>IFERROR(MIN(VLOOKUP($W993,margin_ranges!$A$5:$D$10,4,FALSE),$Q993*100)/100,"")</f>
        <v/>
      </c>
      <c r="Y993" s="6">
        <f t="shared" si="48"/>
        <v>1.9914317302</v>
      </c>
      <c r="Z993" s="6">
        <f>IF($A993="placement",Y993,SUMIF($C$10:$C$6209,$C993,$Y$10:$Y$6209))</f>
        <v>1.9914317302</v>
      </c>
      <c r="AA993" s="29">
        <f t="shared" si="49"/>
        <v>6.3585391948051795E-2</v>
      </c>
    </row>
    <row r="994" spans="1:27" hidden="1" x14ac:dyDescent="0.3">
      <c r="A994" s="8" t="s">
        <v>17</v>
      </c>
      <c r="B994" s="8" t="s">
        <v>8439</v>
      </c>
      <c r="C994" s="8" t="s">
        <v>8440</v>
      </c>
      <c r="D994" s="8" t="s">
        <v>12229</v>
      </c>
      <c r="E994" s="8" t="s">
        <v>12230</v>
      </c>
      <c r="F994" s="29">
        <v>0.23694659223214001</v>
      </c>
      <c r="G994" s="29">
        <v>1</v>
      </c>
      <c r="H994" s="30">
        <v>39.154699999999998</v>
      </c>
      <c r="I994" s="30">
        <v>0.81140000000000001</v>
      </c>
      <c r="J994" s="14">
        <v>14</v>
      </c>
      <c r="K994" s="14">
        <v>3</v>
      </c>
      <c r="L994" s="12">
        <v>2.07E-2</v>
      </c>
      <c r="M994" s="7">
        <v>0.58973591999999997</v>
      </c>
      <c r="N994" s="31">
        <v>0.45</v>
      </c>
      <c r="O994" s="14">
        <f>IFERROR(VLOOKUP($C994,'site totals'!$J$2:$K$607,2,FALSE),1)</f>
        <v>21699.548500000001</v>
      </c>
      <c r="P994" s="32" t="s">
        <v>22</v>
      </c>
      <c r="Q994" s="12">
        <v>0.2369465922</v>
      </c>
      <c r="R994" s="29">
        <v>0.25</v>
      </c>
      <c r="S994" s="2">
        <f>IF($A994="site","",MIN(VLOOKUP($P994,margin_ranges!$A$5:$D$10,4,FALSE)/100,$Q994))</f>
        <v>0.2369465922</v>
      </c>
      <c r="T994" s="6">
        <f>IF(A994="placement",$J994*MIN($Q994,$S994),"")</f>
        <v>3.3172522907999999</v>
      </c>
      <c r="U994" s="6">
        <f>IF($A994="placement",T994,SUMIF($C$10:$C$6209,$C994,$T$10:$T$6209))</f>
        <v>3.3172522907999999</v>
      </c>
      <c r="V994" s="34">
        <f t="shared" si="47"/>
        <v>1.7404543733333444E-2</v>
      </c>
      <c r="W994" s="24"/>
      <c r="X994" s="2" t="str">
        <f>IFERROR(MIN(VLOOKUP($W994,margin_ranges!$A$5:$D$10,4,FALSE),$Q994*100)/100,"")</f>
        <v/>
      </c>
      <c r="Y994" s="6">
        <f t="shared" si="48"/>
        <v>3.3172522907999999</v>
      </c>
      <c r="Z994" s="6">
        <f>IF($A994="placement",Y994,SUMIF($C$10:$C$6209,$C994,$Y$10:$Y$6209))</f>
        <v>3.3172522907999999</v>
      </c>
      <c r="AA994" s="29">
        <f t="shared" si="49"/>
        <v>1.7404543733333444E-2</v>
      </c>
    </row>
    <row r="995" spans="1:27" hidden="1" x14ac:dyDescent="0.3">
      <c r="A995" s="8" t="s">
        <v>17</v>
      </c>
      <c r="B995" s="8" t="s">
        <v>8439</v>
      </c>
      <c r="C995" s="8" t="s">
        <v>8440</v>
      </c>
      <c r="D995" s="8" t="s">
        <v>8489</v>
      </c>
      <c r="E995" s="8" t="s">
        <v>8490</v>
      </c>
      <c r="F995" s="29">
        <v>0.23670302141569599</v>
      </c>
      <c r="G995" s="29">
        <v>0</v>
      </c>
      <c r="H995" s="30">
        <v>5.1985999999999999</v>
      </c>
      <c r="I995" s="30">
        <v>0.71389999999999998</v>
      </c>
      <c r="J995" s="14">
        <v>28</v>
      </c>
      <c r="K995" s="14">
        <v>7</v>
      </c>
      <c r="L995" s="12">
        <v>0.13730000000000001</v>
      </c>
      <c r="M995" s="7">
        <v>1.3101060600000001</v>
      </c>
      <c r="N995" s="31">
        <v>1</v>
      </c>
      <c r="O995" s="14">
        <f>IFERROR(VLOOKUP($C995,'site totals'!$J$2:$K$607,2,FALSE),1)</f>
        <v>21699.548500000001</v>
      </c>
      <c r="P995" s="32" t="s">
        <v>22</v>
      </c>
      <c r="Q995" s="12">
        <v>0.23670302139999999</v>
      </c>
      <c r="R995" s="29">
        <v>0.28999999999999998</v>
      </c>
      <c r="S995" s="2">
        <f>IF($A995="site","",MIN(VLOOKUP($P995,margin_ranges!$A$5:$D$10,4,FALSE)/100,$Q995))</f>
        <v>0.23670302139999999</v>
      </c>
      <c r="T995" s="6">
        <f>IF(A995="placement",$J995*MIN($Q995,$S995),"")</f>
        <v>6.6276845992000002</v>
      </c>
      <c r="U995" s="6">
        <f>IF($A995="placement",T995,SUMIF($C$10:$C$6209,$C995,$T$10:$T$6209))</f>
        <v>6.6276845992000002</v>
      </c>
      <c r="V995" s="34">
        <f t="shared" si="47"/>
        <v>7.506616704225344E-2</v>
      </c>
      <c r="W995" s="24"/>
      <c r="X995" s="2" t="str">
        <f>IFERROR(MIN(VLOOKUP($W995,margin_ranges!$A$5:$D$10,4,FALSE),$Q995*100)/100,"")</f>
        <v/>
      </c>
      <c r="Y995" s="6">
        <f t="shared" si="48"/>
        <v>6.6276845992000002</v>
      </c>
      <c r="Z995" s="6">
        <f>IF($A995="placement",Y995,SUMIF($C$10:$C$6209,$C995,$Y$10:$Y$6209))</f>
        <v>6.6276845992000002</v>
      </c>
      <c r="AA995" s="29">
        <f t="shared" si="49"/>
        <v>7.506616704225344E-2</v>
      </c>
    </row>
    <row r="996" spans="1:27" hidden="1" x14ac:dyDescent="0.3">
      <c r="A996" s="8" t="s">
        <v>17</v>
      </c>
      <c r="B996" s="8" t="s">
        <v>8439</v>
      </c>
      <c r="C996" s="8" t="s">
        <v>8440</v>
      </c>
      <c r="D996" s="8" t="s">
        <v>8453</v>
      </c>
      <c r="E996" s="8" t="s">
        <v>8454</v>
      </c>
      <c r="F996" s="29">
        <v>0.228039674300509</v>
      </c>
      <c r="G996" s="29">
        <v>0</v>
      </c>
      <c r="H996" s="30">
        <v>5.3943000000000003</v>
      </c>
      <c r="I996" s="30">
        <v>1.2596000000000001</v>
      </c>
      <c r="J996" s="14">
        <v>51</v>
      </c>
      <c r="K996" s="14">
        <v>12</v>
      </c>
      <c r="L996" s="12">
        <v>0.23350000000000001</v>
      </c>
      <c r="M996" s="7">
        <v>1.36017353</v>
      </c>
      <c r="N996" s="31">
        <v>1.05</v>
      </c>
      <c r="O996" s="14">
        <f>IFERROR(VLOOKUP($C996,'site totals'!$J$2:$K$607,2,FALSE),1)</f>
        <v>21699.548500000001</v>
      </c>
      <c r="P996" s="32" t="s">
        <v>22</v>
      </c>
      <c r="Q996" s="12">
        <v>0.22803967429999999</v>
      </c>
      <c r="R996" s="29">
        <v>0.27</v>
      </c>
      <c r="S996" s="2">
        <f>IF($A996="site","",MIN(VLOOKUP($P996,margin_ranges!$A$5:$D$10,4,FALSE)/100,$Q996))</f>
        <v>0.22803967429999999</v>
      </c>
      <c r="T996" s="6">
        <f>IF(A996="placement",$J996*MIN($Q996,$S996),"")</f>
        <v>11.6300233893</v>
      </c>
      <c r="U996" s="6">
        <f>IF($A996="placement",T996,SUMIF($C$10:$C$6209,$C996,$T$10:$T$6209))</f>
        <v>11.6300233893</v>
      </c>
      <c r="V996" s="34">
        <f t="shared" si="47"/>
        <v>5.7479898219178205E-2</v>
      </c>
      <c r="W996" s="24"/>
      <c r="X996" s="2" t="str">
        <f>IFERROR(MIN(VLOOKUP($W996,margin_ranges!$A$5:$D$10,4,FALSE),$Q996*100)/100,"")</f>
        <v/>
      </c>
      <c r="Y996" s="6">
        <f t="shared" si="48"/>
        <v>11.6300233893</v>
      </c>
      <c r="Z996" s="6">
        <f>IF($A996="placement",Y996,SUMIF($C$10:$C$6209,$C996,$Y$10:$Y$6209))</f>
        <v>11.6300233893</v>
      </c>
      <c r="AA996" s="29">
        <f t="shared" si="49"/>
        <v>5.7479898219178205E-2</v>
      </c>
    </row>
    <row r="997" spans="1:27" hidden="1" x14ac:dyDescent="0.3">
      <c r="A997" s="8" t="s">
        <v>17</v>
      </c>
      <c r="B997" s="8" t="s">
        <v>8439</v>
      </c>
      <c r="C997" s="8" t="s">
        <v>8440</v>
      </c>
      <c r="D997" s="8" t="s">
        <v>8495</v>
      </c>
      <c r="E997" s="8" t="s">
        <v>8496</v>
      </c>
      <c r="F997" s="29">
        <v>0.24755000321047901</v>
      </c>
      <c r="G997" s="29">
        <v>0</v>
      </c>
      <c r="H997" s="30">
        <v>3.7368999999999999</v>
      </c>
      <c r="I997" s="30">
        <v>1.2755000000000001</v>
      </c>
      <c r="J997" s="14">
        <v>53</v>
      </c>
      <c r="K997" s="14">
        <v>13</v>
      </c>
      <c r="L997" s="12">
        <v>0.34129999999999999</v>
      </c>
      <c r="M997" s="7">
        <v>1.3954415600000001</v>
      </c>
      <c r="N997" s="31">
        <v>1.05</v>
      </c>
      <c r="O997" s="14">
        <f>IFERROR(VLOOKUP($C997,'site totals'!$J$2:$K$607,2,FALSE),1)</f>
        <v>21699.548500000001</v>
      </c>
      <c r="P997" s="32" t="s">
        <v>22</v>
      </c>
      <c r="Q997" s="12">
        <v>0.24755000320000001</v>
      </c>
      <c r="R997" s="29">
        <v>0.28000000000000003</v>
      </c>
      <c r="S997" s="2">
        <f>IF($A997="site","",MIN(VLOOKUP($P997,margin_ranges!$A$5:$D$10,4,FALSE)/100,$Q997))</f>
        <v>0.24755000320000001</v>
      </c>
      <c r="T997" s="6">
        <f>IF(A997="placement",$J997*MIN($Q997,$S997),"")</f>
        <v>13.1201501696</v>
      </c>
      <c r="U997" s="6">
        <f>IF($A997="placement",T997,SUMIF($C$10:$C$6209,$C997,$T$10:$T$6209))</f>
        <v>13.1201501696</v>
      </c>
      <c r="V997" s="34">
        <f t="shared" si="47"/>
        <v>4.5069440000000016E-2</v>
      </c>
      <c r="W997" s="24"/>
      <c r="X997" s="2" t="str">
        <f>IFERROR(MIN(VLOOKUP($W997,margin_ranges!$A$5:$D$10,4,FALSE),$Q997*100)/100,"")</f>
        <v/>
      </c>
      <c r="Y997" s="6">
        <f t="shared" si="48"/>
        <v>13.1201501696</v>
      </c>
      <c r="Z997" s="6">
        <f>IF($A997="placement",Y997,SUMIF($C$10:$C$6209,$C997,$Y$10:$Y$6209))</f>
        <v>13.1201501696</v>
      </c>
      <c r="AA997" s="29">
        <f t="shared" si="49"/>
        <v>4.5069440000000016E-2</v>
      </c>
    </row>
    <row r="998" spans="1:27" hidden="1" x14ac:dyDescent="0.3">
      <c r="A998" s="8" t="s">
        <v>17</v>
      </c>
      <c r="B998" s="8" t="s">
        <v>8439</v>
      </c>
      <c r="C998" s="8" t="s">
        <v>8440</v>
      </c>
      <c r="D998" s="8" t="s">
        <v>8517</v>
      </c>
      <c r="E998" s="8" t="s">
        <v>8518</v>
      </c>
      <c r="F998" s="29">
        <v>0.186578857170836</v>
      </c>
      <c r="G998" s="29">
        <v>0</v>
      </c>
      <c r="H998" s="30">
        <v>7.2942</v>
      </c>
      <c r="I998" s="30">
        <v>1.4238999999999999</v>
      </c>
      <c r="J998" s="14">
        <v>53</v>
      </c>
      <c r="K998" s="14">
        <v>10</v>
      </c>
      <c r="L998" s="12">
        <v>0.19520000000000001</v>
      </c>
      <c r="M998" s="7">
        <v>1.2293754699999999</v>
      </c>
      <c r="N998" s="31">
        <v>1</v>
      </c>
      <c r="O998" s="14">
        <f>IFERROR(VLOOKUP($C998,'site totals'!$J$2:$K$607,2,FALSE),1)</f>
        <v>21699.548500000001</v>
      </c>
      <c r="P998" s="32" t="s">
        <v>22</v>
      </c>
      <c r="Q998" s="12">
        <v>0.1865788572</v>
      </c>
      <c r="R998" s="29">
        <v>0.22</v>
      </c>
      <c r="S998" s="2">
        <f>IF($A998="site","",MIN(VLOOKUP($P998,margin_ranges!$A$5:$D$10,4,FALSE)/100,$Q998))</f>
        <v>0.1865788572</v>
      </c>
      <c r="T998" s="6">
        <f>IF(A998="placement",$J998*MIN($Q998,$S998),"")</f>
        <v>9.8886794316</v>
      </c>
      <c r="U998" s="6">
        <f>IF($A998="placement",T998,SUMIF($C$10:$C$6209,$C998,$T$10:$T$6209))</f>
        <v>9.8886794316</v>
      </c>
      <c r="V998" s="34">
        <f t="shared" si="47"/>
        <v>4.2847618974358959E-2</v>
      </c>
      <c r="W998" s="24"/>
      <c r="X998" s="2" t="str">
        <f>IFERROR(MIN(VLOOKUP($W998,margin_ranges!$A$5:$D$10,4,FALSE),$Q998*100)/100,"")</f>
        <v/>
      </c>
      <c r="Y998" s="6">
        <f t="shared" si="48"/>
        <v>9.8886794316</v>
      </c>
      <c r="Z998" s="6">
        <f>IF($A998="placement",Y998,SUMIF($C$10:$C$6209,$C998,$Y$10:$Y$6209))</f>
        <v>9.8886794316</v>
      </c>
      <c r="AA998" s="29">
        <f t="shared" si="49"/>
        <v>4.2847618974358959E-2</v>
      </c>
    </row>
    <row r="999" spans="1:27" hidden="1" x14ac:dyDescent="0.3">
      <c r="A999" s="8" t="s">
        <v>17</v>
      </c>
      <c r="B999" s="8" t="s">
        <v>8439</v>
      </c>
      <c r="C999" s="8" t="s">
        <v>8440</v>
      </c>
      <c r="D999" s="8" t="s">
        <v>8551</v>
      </c>
      <c r="E999" s="8" t="s">
        <v>8552</v>
      </c>
      <c r="F999" s="29">
        <v>0.23816477375157699</v>
      </c>
      <c r="G999" s="29">
        <v>0</v>
      </c>
      <c r="H999" s="30">
        <v>5.5110000000000001</v>
      </c>
      <c r="I999" s="30">
        <v>1.2936000000000001</v>
      </c>
      <c r="J999" s="14">
        <v>53</v>
      </c>
      <c r="K999" s="14">
        <v>13</v>
      </c>
      <c r="L999" s="12">
        <v>0.23469999999999999</v>
      </c>
      <c r="M999" s="7">
        <v>1.3782507900000001</v>
      </c>
      <c r="N999" s="31">
        <v>1.05</v>
      </c>
      <c r="O999" s="14">
        <f>IFERROR(VLOOKUP($C999,'site totals'!$J$2:$K$607,2,FALSE),1)</f>
        <v>21699.548500000001</v>
      </c>
      <c r="P999" s="32" t="s">
        <v>22</v>
      </c>
      <c r="Q999" s="12">
        <v>0.23816477380000001</v>
      </c>
      <c r="R999" s="29">
        <v>0.27</v>
      </c>
      <c r="S999" s="2">
        <f>IF($A999="site","",MIN(VLOOKUP($P999,margin_ranges!$A$5:$D$10,4,FALSE)/100,$Q999))</f>
        <v>0.23816477380000001</v>
      </c>
      <c r="T999" s="6">
        <f>IF(A999="placement",$J999*MIN($Q999,$S999),"")</f>
        <v>12.622733011400001</v>
      </c>
      <c r="U999" s="6">
        <f>IF($A999="placement",T999,SUMIF($C$10:$C$6209,$C999,$T$10:$T$6209))</f>
        <v>12.622733011400001</v>
      </c>
      <c r="V999" s="34">
        <f t="shared" si="47"/>
        <v>4.3609898904109601E-2</v>
      </c>
      <c r="W999" s="24"/>
      <c r="X999" s="2" t="str">
        <f>IFERROR(MIN(VLOOKUP($W999,margin_ranges!$A$5:$D$10,4,FALSE),$Q999*100)/100,"")</f>
        <v/>
      </c>
      <c r="Y999" s="6">
        <f t="shared" si="48"/>
        <v>12.622733011400001</v>
      </c>
      <c r="Z999" s="6">
        <f>IF($A999="placement",Y999,SUMIF($C$10:$C$6209,$C999,$Y$10:$Y$6209))</f>
        <v>12.622733011400001</v>
      </c>
      <c r="AA999" s="29">
        <f t="shared" si="49"/>
        <v>4.3609898904109601E-2</v>
      </c>
    </row>
    <row r="1000" spans="1:27" hidden="1" x14ac:dyDescent="0.3">
      <c r="A1000" s="8" t="s">
        <v>17</v>
      </c>
      <c r="B1000" s="8" t="s">
        <v>8439</v>
      </c>
      <c r="C1000" s="8" t="s">
        <v>8440</v>
      </c>
      <c r="D1000" s="8" t="s">
        <v>8575</v>
      </c>
      <c r="E1000" s="8" t="s">
        <v>8576</v>
      </c>
      <c r="F1000" s="29">
        <v>0.21142820563088299</v>
      </c>
      <c r="G1000" s="29">
        <v>0</v>
      </c>
      <c r="H1000" s="30">
        <v>24.8261</v>
      </c>
      <c r="I1000" s="30">
        <v>3.3126000000000002</v>
      </c>
      <c r="J1000" s="14">
        <v>107</v>
      </c>
      <c r="K1000" s="14">
        <v>22</v>
      </c>
      <c r="L1000" s="12">
        <v>0.13339999999999999</v>
      </c>
      <c r="M1000" s="7">
        <v>1.0778980499999999</v>
      </c>
      <c r="N1000" s="31">
        <v>0.85</v>
      </c>
      <c r="O1000" s="14">
        <f>IFERROR(VLOOKUP($C1000,'site totals'!$J$2:$K$607,2,FALSE),1)</f>
        <v>21699.548500000001</v>
      </c>
      <c r="P1000" s="32" t="s">
        <v>22</v>
      </c>
      <c r="Q1000" s="12">
        <v>0.2114282056</v>
      </c>
      <c r="R1000" s="29">
        <v>0.25</v>
      </c>
      <c r="S1000" s="2">
        <f>IF($A1000="site","",MIN(VLOOKUP($P1000,margin_ranges!$A$5:$D$10,4,FALSE)/100,$Q1000))</f>
        <v>0.2114282056</v>
      </c>
      <c r="T1000" s="6">
        <f>IF(A1000="placement",$J1000*MIN($Q1000,$S1000),"")</f>
        <v>22.622817999199999</v>
      </c>
      <c r="U1000" s="6">
        <f>IF($A1000="placement",T1000,SUMIF($C$10:$C$6209,$C1000,$T$10:$T$6209))</f>
        <v>22.622817999199999</v>
      </c>
      <c r="V1000" s="34">
        <f t="shared" si="47"/>
        <v>5.142905919999996E-2</v>
      </c>
      <c r="W1000" s="24"/>
      <c r="X1000" s="2" t="str">
        <f>IFERROR(MIN(VLOOKUP($W1000,margin_ranges!$A$5:$D$10,4,FALSE),$Q1000*100)/100,"")</f>
        <v/>
      </c>
      <c r="Y1000" s="6">
        <f t="shared" si="48"/>
        <v>22.622817999199999</v>
      </c>
      <c r="Z1000" s="6">
        <f>IF($A1000="placement",Y1000,SUMIF($C$10:$C$6209,$C1000,$Y$10:$Y$6209))</f>
        <v>22.622817999199999</v>
      </c>
      <c r="AA1000" s="29">
        <f t="shared" si="49"/>
        <v>5.142905919999996E-2</v>
      </c>
    </row>
    <row r="1001" spans="1:27" hidden="1" x14ac:dyDescent="0.3">
      <c r="A1001" s="8" t="s">
        <v>17</v>
      </c>
      <c r="B1001" s="8" t="s">
        <v>8439</v>
      </c>
      <c r="C1001" s="8" t="s">
        <v>8440</v>
      </c>
      <c r="D1001" s="8" t="s">
        <v>8473</v>
      </c>
      <c r="E1001" s="8" t="s">
        <v>8474</v>
      </c>
      <c r="F1001" s="29">
        <v>0.18612796017824401</v>
      </c>
      <c r="G1001" s="29">
        <v>0</v>
      </c>
      <c r="H1001" s="30">
        <v>25.1828</v>
      </c>
      <c r="I1001" s="30">
        <v>5.8510999999999997</v>
      </c>
      <c r="J1001" s="14">
        <v>216</v>
      </c>
      <c r="K1001" s="14">
        <v>40</v>
      </c>
      <c r="L1001" s="12">
        <v>0.23230000000000001</v>
      </c>
      <c r="M1001" s="7">
        <v>1.2286943800000001</v>
      </c>
      <c r="N1001" s="31">
        <v>1</v>
      </c>
      <c r="O1001" s="14">
        <f>IFERROR(VLOOKUP($C1001,'site totals'!$J$2:$K$607,2,FALSE),1)</f>
        <v>21699.548500000001</v>
      </c>
      <c r="P1001" s="32" t="s">
        <v>22</v>
      </c>
      <c r="Q1001" s="12">
        <v>0.1861279602</v>
      </c>
      <c r="R1001" s="29">
        <v>0.25</v>
      </c>
      <c r="S1001" s="2">
        <f>IF($A1001="site","",MIN(VLOOKUP($P1001,margin_ranges!$A$5:$D$10,4,FALSE)/100,$Q1001))</f>
        <v>0.1861279602</v>
      </c>
      <c r="T1001" s="6">
        <f>IF(A1001="placement",$J1001*MIN($Q1001,$S1001),"")</f>
        <v>40.2036394032</v>
      </c>
      <c r="U1001" s="6">
        <f>IF($A1001="placement",T1001,SUMIF($C$10:$C$6209,$C1001,$T$10:$T$6209))</f>
        <v>40.2036394032</v>
      </c>
      <c r="V1001" s="34">
        <f t="shared" si="47"/>
        <v>8.5162719733333336E-2</v>
      </c>
      <c r="W1001" s="24"/>
      <c r="X1001" s="2" t="str">
        <f>IFERROR(MIN(VLOOKUP($W1001,margin_ranges!$A$5:$D$10,4,FALSE),$Q1001*100)/100,"")</f>
        <v/>
      </c>
      <c r="Y1001" s="6">
        <f t="shared" si="48"/>
        <v>40.2036394032</v>
      </c>
      <c r="Z1001" s="6">
        <f>IF($A1001="placement",Y1001,SUMIF($C$10:$C$6209,$C1001,$Y$10:$Y$6209))</f>
        <v>40.2036394032</v>
      </c>
      <c r="AA1001" s="29">
        <f t="shared" si="49"/>
        <v>8.5162719733333336E-2</v>
      </c>
    </row>
    <row r="1002" spans="1:27" hidden="1" x14ac:dyDescent="0.3">
      <c r="A1002" s="8" t="s">
        <v>17</v>
      </c>
      <c r="B1002" s="8" t="s">
        <v>8439</v>
      </c>
      <c r="C1002" s="8" t="s">
        <v>8440</v>
      </c>
      <c r="D1002" s="8" t="s">
        <v>8589</v>
      </c>
      <c r="E1002" s="8" t="s">
        <v>8590</v>
      </c>
      <c r="F1002" s="29">
        <v>0.25147047528650002</v>
      </c>
      <c r="G1002" s="29">
        <v>1</v>
      </c>
      <c r="H1002" s="30">
        <v>75.061199999999999</v>
      </c>
      <c r="I1002" s="30">
        <v>13.9922</v>
      </c>
      <c r="J1002" s="14">
        <v>561</v>
      </c>
      <c r="K1002" s="14">
        <v>140</v>
      </c>
      <c r="L1002" s="12">
        <v>0.18640000000000001</v>
      </c>
      <c r="M1002" s="7">
        <v>1.3359526500000001</v>
      </c>
      <c r="N1002" s="31">
        <v>1</v>
      </c>
      <c r="O1002" s="14">
        <f>IFERROR(VLOOKUP($C1002,'site totals'!$J$2:$K$607,2,FALSE),1)</f>
        <v>21699.548500000001</v>
      </c>
      <c r="P1002" s="32" t="s">
        <v>22</v>
      </c>
      <c r="Q1002" s="12">
        <v>0.2514704753</v>
      </c>
      <c r="R1002" s="29">
        <v>0.3</v>
      </c>
      <c r="S1002" s="2">
        <f>IF($A1002="site","",MIN(VLOOKUP($P1002,margin_ranges!$A$5:$D$10,4,FALSE)/100,$Q1002))</f>
        <v>0.2514704753</v>
      </c>
      <c r="T1002" s="6">
        <f>IF(A1002="placement",$J1002*MIN($Q1002,$S1002),"")</f>
        <v>141.07493664329999</v>
      </c>
      <c r="U1002" s="6">
        <f>IF($A1002="placement",T1002,SUMIF($C$10:$C$6209,$C1002,$T$10:$T$6209))</f>
        <v>141.07493664329999</v>
      </c>
      <c r="V1002" s="34">
        <f t="shared" si="47"/>
        <v>6.9327892428571403E-2</v>
      </c>
      <c r="W1002" s="24"/>
      <c r="X1002" s="2" t="str">
        <f>IFERROR(MIN(VLOOKUP($W1002,margin_ranges!$A$5:$D$10,4,FALSE),$Q1002*100)/100,"")</f>
        <v/>
      </c>
      <c r="Y1002" s="6">
        <f t="shared" si="48"/>
        <v>141.07493664329999</v>
      </c>
      <c r="Z1002" s="6">
        <f>IF($A1002="placement",Y1002,SUMIF($C$10:$C$6209,$C1002,$Y$10:$Y$6209))</f>
        <v>141.07493664329999</v>
      </c>
      <c r="AA1002" s="29">
        <f t="shared" si="49"/>
        <v>6.9327892428571403E-2</v>
      </c>
    </row>
    <row r="1003" spans="1:27" hidden="1" x14ac:dyDescent="0.3">
      <c r="A1003" s="8" t="s">
        <v>17</v>
      </c>
      <c r="B1003" s="8" t="s">
        <v>8439</v>
      </c>
      <c r="C1003" s="8" t="s">
        <v>8440</v>
      </c>
      <c r="D1003" s="8" t="s">
        <v>8623</v>
      </c>
      <c r="E1003" s="8" t="s">
        <v>8624</v>
      </c>
      <c r="F1003" s="29">
        <v>0.292563397589582</v>
      </c>
      <c r="G1003" s="29">
        <v>1</v>
      </c>
      <c r="H1003" s="30">
        <v>79.025899999999993</v>
      </c>
      <c r="I1003" s="30">
        <v>28.9786</v>
      </c>
      <c r="J1003" s="14">
        <v>676</v>
      </c>
      <c r="K1003" s="14">
        <v>205</v>
      </c>
      <c r="L1003" s="12">
        <v>0.36670000000000003</v>
      </c>
      <c r="M1003" s="7">
        <v>0.77745483000000004</v>
      </c>
      <c r="N1003" s="31">
        <v>0.55000000000000004</v>
      </c>
      <c r="O1003" s="14">
        <f>IFERROR(VLOOKUP($C1003,'site totals'!$J$2:$K$607,2,FALSE),1)</f>
        <v>21699.548500000001</v>
      </c>
      <c r="P1003" s="32" t="s">
        <v>22</v>
      </c>
      <c r="Q1003" s="12">
        <v>0.2925633976</v>
      </c>
      <c r="R1003" s="29">
        <v>0.34</v>
      </c>
      <c r="S1003" s="2">
        <f>IF($A1003="site","",MIN(VLOOKUP($P1003,margin_ranges!$A$5:$D$10,4,FALSE)/100,$Q1003))</f>
        <v>0.2925633976</v>
      </c>
      <c r="T1003" s="6">
        <f>IF(A1003="placement",$J1003*MIN($Q1003,$S1003),"")</f>
        <v>197.7728567776</v>
      </c>
      <c r="U1003" s="6">
        <f>IF($A1003="placement",T1003,SUMIF($C$10:$C$6209,$C1003,$T$10:$T$6209))</f>
        <v>197.7728567776</v>
      </c>
      <c r="V1003" s="34">
        <f t="shared" si="47"/>
        <v>7.1873640000000183E-2</v>
      </c>
      <c r="W1003" s="24"/>
      <c r="X1003" s="2" t="str">
        <f>IFERROR(MIN(VLOOKUP($W1003,margin_ranges!$A$5:$D$10,4,FALSE),$Q1003*100)/100,"")</f>
        <v/>
      </c>
      <c r="Y1003" s="6">
        <f t="shared" si="48"/>
        <v>197.7728567776</v>
      </c>
      <c r="Z1003" s="6">
        <f>IF($A1003="placement",Y1003,SUMIF($C$10:$C$6209,$C1003,$Y$10:$Y$6209))</f>
        <v>197.7728567776</v>
      </c>
      <c r="AA1003" s="29">
        <f t="shared" si="49"/>
        <v>7.1873640000000183E-2</v>
      </c>
    </row>
    <row r="1004" spans="1:27" hidden="1" x14ac:dyDescent="0.3">
      <c r="A1004" s="8" t="s">
        <v>17</v>
      </c>
      <c r="B1004" s="8" t="s">
        <v>8439</v>
      </c>
      <c r="C1004" s="8" t="s">
        <v>8440</v>
      </c>
      <c r="D1004" s="8" t="s">
        <v>8479</v>
      </c>
      <c r="E1004" s="8" t="s">
        <v>8480</v>
      </c>
      <c r="F1004" s="29">
        <v>0.238496786854415</v>
      </c>
      <c r="G1004" s="29">
        <v>1</v>
      </c>
      <c r="H1004" s="30">
        <v>122.2931</v>
      </c>
      <c r="I1004" s="30">
        <v>34.773099999999999</v>
      </c>
      <c r="J1004" s="14">
        <v>959</v>
      </c>
      <c r="K1004" s="14">
        <v>226</v>
      </c>
      <c r="L1004" s="12">
        <v>0.2843</v>
      </c>
      <c r="M1004" s="7">
        <v>0.91923447000000003</v>
      </c>
      <c r="N1004" s="31">
        <v>0.7</v>
      </c>
      <c r="O1004" s="14">
        <f>IFERROR(VLOOKUP($C1004,'site totals'!$J$2:$K$607,2,FALSE),1)</f>
        <v>21699.548500000001</v>
      </c>
      <c r="P1004" s="32" t="s">
        <v>22</v>
      </c>
      <c r="Q1004" s="12">
        <v>0.23849678690000001</v>
      </c>
      <c r="R1004" s="29">
        <v>0.25</v>
      </c>
      <c r="S1004" s="2">
        <f>IF($A1004="site","",MIN(VLOOKUP($P1004,margin_ranges!$A$5:$D$10,4,FALSE)/100,$Q1004))</f>
        <v>0.23849678690000001</v>
      </c>
      <c r="T1004" s="6">
        <f>IF(A1004="placement",$J1004*MIN($Q1004,$S1004),"")</f>
        <v>228.7184186371</v>
      </c>
      <c r="U1004" s="6">
        <f>IF($A1004="placement",T1004,SUMIF($C$10:$C$6209,$C1004,$T$10:$T$6209))</f>
        <v>228.7184186371</v>
      </c>
      <c r="V1004" s="34">
        <f t="shared" si="47"/>
        <v>1.533761746666662E-2</v>
      </c>
      <c r="W1004" s="24"/>
      <c r="X1004" s="2" t="str">
        <f>IFERROR(MIN(VLOOKUP($W1004,margin_ranges!$A$5:$D$10,4,FALSE),$Q1004*100)/100,"")</f>
        <v/>
      </c>
      <c r="Y1004" s="6">
        <f t="shared" si="48"/>
        <v>228.7184186371</v>
      </c>
      <c r="Z1004" s="6">
        <f>IF($A1004="placement",Y1004,SUMIF($C$10:$C$6209,$C1004,$Y$10:$Y$6209))</f>
        <v>228.7184186371</v>
      </c>
      <c r="AA1004" s="29">
        <f t="shared" si="49"/>
        <v>1.533761746666662E-2</v>
      </c>
    </row>
    <row r="1005" spans="1:27" hidden="1" x14ac:dyDescent="0.3">
      <c r="A1005" s="8" t="s">
        <v>17</v>
      </c>
      <c r="B1005" s="8" t="s">
        <v>8439</v>
      </c>
      <c r="C1005" s="8" t="s">
        <v>8440</v>
      </c>
      <c r="D1005" s="8" t="s">
        <v>8607</v>
      </c>
      <c r="E1005" s="8" t="s">
        <v>8608</v>
      </c>
      <c r="F1005" s="29">
        <v>0.28739957750281903</v>
      </c>
      <c r="G1005" s="29">
        <v>1</v>
      </c>
      <c r="H1005" s="30">
        <v>313.36200000000002</v>
      </c>
      <c r="I1005" s="30">
        <v>45.780200000000001</v>
      </c>
      <c r="J1005" s="14">
        <v>1349</v>
      </c>
      <c r="K1005" s="14">
        <v>372</v>
      </c>
      <c r="L1005" s="12">
        <v>0.14610000000000001</v>
      </c>
      <c r="M1005" s="7">
        <v>0.98231769000000002</v>
      </c>
      <c r="N1005" s="31">
        <v>0.7</v>
      </c>
      <c r="O1005" s="14">
        <f>IFERROR(VLOOKUP($C1005,'site totals'!$J$2:$K$607,2,FALSE),1)</f>
        <v>21699.548500000001</v>
      </c>
      <c r="P1005" s="32" t="s">
        <v>22</v>
      </c>
      <c r="Q1005" s="12">
        <v>0.2873995775</v>
      </c>
      <c r="R1005" s="29">
        <v>0.34</v>
      </c>
      <c r="S1005" s="2">
        <f>IF($A1005="site","",MIN(VLOOKUP($P1005,margin_ranges!$A$5:$D$10,4,FALSE)/100,$Q1005))</f>
        <v>0.2873995775</v>
      </c>
      <c r="T1005" s="6">
        <f>IF(A1005="placement",$J1005*MIN($Q1005,$S1005),"")</f>
        <v>387.70203004749999</v>
      </c>
      <c r="U1005" s="6">
        <f>IF($A1005="placement",T1005,SUMIF($C$10:$C$6209,$C1005,$T$10:$T$6209))</f>
        <v>387.70203004749999</v>
      </c>
      <c r="V1005" s="34">
        <f t="shared" si="47"/>
        <v>7.9697609848484952E-2</v>
      </c>
      <c r="W1005" s="24"/>
      <c r="X1005" s="2" t="str">
        <f>IFERROR(MIN(VLOOKUP($W1005,margin_ranges!$A$5:$D$10,4,FALSE),$Q1005*100)/100,"")</f>
        <v/>
      </c>
      <c r="Y1005" s="6">
        <f t="shared" si="48"/>
        <v>387.70203004749999</v>
      </c>
      <c r="Z1005" s="6">
        <f>IF($A1005="placement",Y1005,SUMIF($C$10:$C$6209,$C1005,$Y$10:$Y$6209))</f>
        <v>387.70203004749999</v>
      </c>
      <c r="AA1005" s="29">
        <f t="shared" si="49"/>
        <v>7.9697609848484952E-2</v>
      </c>
    </row>
    <row r="1006" spans="1:27" hidden="1" x14ac:dyDescent="0.3">
      <c r="A1006" s="8" t="s">
        <v>17</v>
      </c>
      <c r="B1006" s="8" t="s">
        <v>8439</v>
      </c>
      <c r="C1006" s="8" t="s">
        <v>8440</v>
      </c>
      <c r="D1006" s="8" t="s">
        <v>8587</v>
      </c>
      <c r="E1006" s="8" t="s">
        <v>8588</v>
      </c>
      <c r="F1006" s="29">
        <v>8.1264225033790605E-2</v>
      </c>
      <c r="G1006" s="29">
        <v>1</v>
      </c>
      <c r="H1006" s="30">
        <v>185.51689999999999</v>
      </c>
      <c r="I1006" s="30">
        <v>84.388999999999996</v>
      </c>
      <c r="J1006" s="14">
        <v>2342</v>
      </c>
      <c r="K1006" s="14">
        <v>191</v>
      </c>
      <c r="L1006" s="12">
        <v>0.45490000000000003</v>
      </c>
      <c r="M1006" s="7">
        <v>0.92518438999999997</v>
      </c>
      <c r="N1006" s="31">
        <v>0.85</v>
      </c>
      <c r="O1006" s="14">
        <f>IFERROR(VLOOKUP($C1006,'site totals'!$J$2:$K$607,2,FALSE),1)</f>
        <v>21699.548500000001</v>
      </c>
      <c r="P1006" s="32" t="s">
        <v>22</v>
      </c>
      <c r="Q1006" s="12">
        <v>8.1264224999999995E-2</v>
      </c>
      <c r="R1006" s="29">
        <v>0.13</v>
      </c>
      <c r="S1006" s="2">
        <f>IF($A1006="site","",MIN(VLOOKUP($P1006,margin_ranges!$A$5:$D$10,4,FALSE)/100,$Q1006))</f>
        <v>8.1264224999999995E-2</v>
      </c>
      <c r="T1006" s="6">
        <f>IF(A1006="placement",$J1006*MIN($Q1006,$S1006),"")</f>
        <v>190.32081495</v>
      </c>
      <c r="U1006" s="6">
        <f>IF($A1006="placement",T1006,SUMIF($C$10:$C$6209,$C1006,$T$10:$T$6209))</f>
        <v>190.32081495</v>
      </c>
      <c r="V1006" s="34">
        <f t="shared" si="47"/>
        <v>5.6018132183907943E-2</v>
      </c>
      <c r="W1006" s="24"/>
      <c r="X1006" s="2" t="str">
        <f>IFERROR(MIN(VLOOKUP($W1006,margin_ranges!$A$5:$D$10,4,FALSE),$Q1006*100)/100,"")</f>
        <v/>
      </c>
      <c r="Y1006" s="6">
        <f t="shared" si="48"/>
        <v>190.32081495</v>
      </c>
      <c r="Z1006" s="6">
        <f>IF($A1006="placement",Y1006,SUMIF($C$10:$C$6209,$C1006,$Y$10:$Y$6209))</f>
        <v>190.32081495</v>
      </c>
      <c r="AA1006" s="29">
        <f t="shared" si="49"/>
        <v>5.6018132183907943E-2</v>
      </c>
    </row>
    <row r="1007" spans="1:27" hidden="1" x14ac:dyDescent="0.3">
      <c r="A1007" s="8" t="s">
        <v>17</v>
      </c>
      <c r="B1007" s="8" t="s">
        <v>8439</v>
      </c>
      <c r="C1007" s="8" t="s">
        <v>8440</v>
      </c>
      <c r="D1007" s="8" t="s">
        <v>8455</v>
      </c>
      <c r="E1007" s="8" t="s">
        <v>8456</v>
      </c>
      <c r="F1007" s="29">
        <v>0.10498451827849301</v>
      </c>
      <c r="G1007" s="29">
        <v>1</v>
      </c>
      <c r="H1007" s="30">
        <v>190.50059999999999</v>
      </c>
      <c r="I1007" s="30">
        <v>82.524100000000004</v>
      </c>
      <c r="J1007" s="14">
        <v>2351</v>
      </c>
      <c r="K1007" s="14">
        <v>246</v>
      </c>
      <c r="L1007" s="12">
        <v>0.43319999999999997</v>
      </c>
      <c r="M1007" s="7">
        <v>0.94970423999999998</v>
      </c>
      <c r="N1007" s="31">
        <v>0.85</v>
      </c>
      <c r="O1007" s="14">
        <f>IFERROR(VLOOKUP($C1007,'site totals'!$J$2:$K$607,2,FALSE),1)</f>
        <v>21699.548500000001</v>
      </c>
      <c r="P1007" s="32" t="s">
        <v>22</v>
      </c>
      <c r="Q1007" s="12">
        <v>0.1049845183</v>
      </c>
      <c r="R1007" s="29">
        <v>0.15</v>
      </c>
      <c r="S1007" s="2">
        <f>IF($A1007="site","",MIN(VLOOKUP($P1007,margin_ranges!$A$5:$D$10,4,FALSE)/100,$Q1007))</f>
        <v>0.1049845183</v>
      </c>
      <c r="T1007" s="6">
        <f>IF(A1007="placement",$J1007*MIN($Q1007,$S1007),"")</f>
        <v>246.8186025233</v>
      </c>
      <c r="U1007" s="6">
        <f>IF($A1007="placement",T1007,SUMIF($C$10:$C$6209,$C1007,$T$10:$T$6209))</f>
        <v>246.8186025233</v>
      </c>
      <c r="V1007" s="34">
        <f t="shared" si="47"/>
        <v>5.2959390235294279E-2</v>
      </c>
      <c r="W1007" s="24"/>
      <c r="X1007" s="2" t="str">
        <f>IFERROR(MIN(VLOOKUP($W1007,margin_ranges!$A$5:$D$10,4,FALSE),$Q1007*100)/100,"")</f>
        <v/>
      </c>
      <c r="Y1007" s="6">
        <f t="shared" si="48"/>
        <v>246.8186025233</v>
      </c>
      <c r="Z1007" s="6">
        <f>IF($A1007="placement",Y1007,SUMIF($C$10:$C$6209,$C1007,$Y$10:$Y$6209))</f>
        <v>246.8186025233</v>
      </c>
      <c r="AA1007" s="29">
        <f t="shared" si="49"/>
        <v>5.2959390235294279E-2</v>
      </c>
    </row>
    <row r="1008" spans="1:27" hidden="1" x14ac:dyDescent="0.3">
      <c r="A1008" s="8" t="s">
        <v>17</v>
      </c>
      <c r="B1008" s="8" t="s">
        <v>8439</v>
      </c>
      <c r="C1008" s="8" t="s">
        <v>8440</v>
      </c>
      <c r="D1008" s="8" t="s">
        <v>8497</v>
      </c>
      <c r="E1008" s="8" t="s">
        <v>8498</v>
      </c>
      <c r="F1008" s="29">
        <v>0.20759065366771101</v>
      </c>
      <c r="G1008" s="29">
        <v>1</v>
      </c>
      <c r="H1008" s="30">
        <v>563.00990000000002</v>
      </c>
      <c r="I1008" s="30">
        <v>110.1662</v>
      </c>
      <c r="J1008" s="14">
        <v>3545</v>
      </c>
      <c r="K1008" s="14">
        <v>736</v>
      </c>
      <c r="L1008" s="12">
        <v>0.19570000000000001</v>
      </c>
      <c r="M1008" s="7">
        <v>1.0726779099999999</v>
      </c>
      <c r="N1008" s="31">
        <v>0.85</v>
      </c>
      <c r="O1008" s="14">
        <f>IFERROR(VLOOKUP($C1008,'site totals'!$J$2:$K$607,2,FALSE),1)</f>
        <v>21699.548500000001</v>
      </c>
      <c r="P1008" s="32" t="s">
        <v>161</v>
      </c>
      <c r="Q1008" s="12">
        <v>0.20759065369999999</v>
      </c>
      <c r="R1008" s="29">
        <v>0.25</v>
      </c>
      <c r="S1008" s="2">
        <f>IF($A1008="site","",MIN(VLOOKUP($P1008,margin_ranges!$A$5:$D$10,4,FALSE)/100,$Q1008))</f>
        <v>0.20759065369999999</v>
      </c>
      <c r="T1008" s="6">
        <f>IF(A1008="placement",$J1008*MIN($Q1008,$S1008),"")</f>
        <v>735.90886736649998</v>
      </c>
      <c r="U1008" s="6">
        <f>IF($A1008="placement",T1008,SUMIF($C$10:$C$6209,$C1008,$T$10:$T$6209))</f>
        <v>735.90886736649998</v>
      </c>
      <c r="V1008" s="34">
        <f t="shared" si="47"/>
        <v>5.6545795066666571E-2</v>
      </c>
      <c r="W1008" s="24"/>
      <c r="X1008" s="2" t="str">
        <f>IFERROR(MIN(VLOOKUP($W1008,margin_ranges!$A$5:$D$10,4,FALSE),$Q1008*100)/100,"")</f>
        <v/>
      </c>
      <c r="Y1008" s="6">
        <f t="shared" si="48"/>
        <v>735.90886736649998</v>
      </c>
      <c r="Z1008" s="6">
        <f>IF($A1008="placement",Y1008,SUMIF($C$10:$C$6209,$C1008,$Y$10:$Y$6209))</f>
        <v>735.90886736649998</v>
      </c>
      <c r="AA1008" s="29">
        <f t="shared" si="49"/>
        <v>5.6545795066666571E-2</v>
      </c>
    </row>
    <row r="1009" spans="1:27" hidden="1" x14ac:dyDescent="0.3">
      <c r="A1009" s="8" t="s">
        <v>17</v>
      </c>
      <c r="B1009" s="8" t="s">
        <v>8439</v>
      </c>
      <c r="C1009" s="8" t="s">
        <v>8440</v>
      </c>
      <c r="D1009" s="8" t="s">
        <v>8573</v>
      </c>
      <c r="E1009" s="8" t="s">
        <v>8574</v>
      </c>
      <c r="F1009" s="29">
        <v>0.308721074307022</v>
      </c>
      <c r="G1009" s="29">
        <v>0</v>
      </c>
      <c r="H1009" s="30">
        <v>41.311799999999998</v>
      </c>
      <c r="I1009" s="30">
        <v>15.2159</v>
      </c>
      <c r="J1009" s="14">
        <v>363</v>
      </c>
      <c r="K1009" s="14">
        <v>110</v>
      </c>
      <c r="L1009" s="12">
        <v>0.36830000000000002</v>
      </c>
      <c r="M1009" s="7">
        <v>0.79562674</v>
      </c>
      <c r="N1009" s="31">
        <v>0.55000000000000004</v>
      </c>
      <c r="O1009" s="14">
        <f>IFERROR(VLOOKUP($C1009,'site totals'!$J$2:$K$607,2,FALSE),1)</f>
        <v>21699.548500000001</v>
      </c>
      <c r="P1009" s="32" t="s">
        <v>22</v>
      </c>
      <c r="Q1009" s="12">
        <v>0.30872107430000001</v>
      </c>
      <c r="R1009" s="29">
        <v>0.34</v>
      </c>
      <c r="S1009" s="2">
        <f>IF($A1009="site","",MIN(VLOOKUP($P1009,margin_ranges!$A$5:$D$10,4,FALSE)/100,$Q1009))</f>
        <v>0.29749999999999999</v>
      </c>
      <c r="T1009" s="6">
        <f>IF(A1009="placement",$J1009*MIN($Q1009,$S1009),"")</f>
        <v>107.99249999999999</v>
      </c>
      <c r="U1009" s="6">
        <f>IF($A1009="placement",T1009,SUMIF($C$10:$C$6209,$C1009,$T$10:$T$6209))</f>
        <v>107.99249999999999</v>
      </c>
      <c r="V1009" s="34">
        <f t="shared" si="47"/>
        <v>6.4393939393939448E-2</v>
      </c>
      <c r="W1009" s="24"/>
      <c r="X1009" s="2" t="str">
        <f>IFERROR(MIN(VLOOKUP($W1009,margin_ranges!$A$5:$D$10,4,FALSE),$Q1009*100)/100,"")</f>
        <v/>
      </c>
      <c r="Y1009" s="6">
        <f t="shared" si="48"/>
        <v>107.99249999999999</v>
      </c>
      <c r="Z1009" s="6">
        <f>IF($A1009="placement",Y1009,SUMIF($C$10:$C$6209,$C1009,$Y$10:$Y$6209))</f>
        <v>107.99249999999999</v>
      </c>
      <c r="AA1009" s="29">
        <f t="shared" si="49"/>
        <v>6.4393939393939448E-2</v>
      </c>
    </row>
    <row r="1010" spans="1:27" hidden="1" x14ac:dyDescent="0.3">
      <c r="A1010" s="8" t="s">
        <v>17</v>
      </c>
      <c r="B1010" s="8" t="s">
        <v>8439</v>
      </c>
      <c r="C1010" s="8" t="s">
        <v>8440</v>
      </c>
      <c r="D1010" s="8" t="s">
        <v>8637</v>
      </c>
      <c r="E1010" s="8" t="s">
        <v>8638</v>
      </c>
      <c r="F1010" s="29">
        <v>0.31262944831481798</v>
      </c>
      <c r="G1010" s="29">
        <v>0</v>
      </c>
      <c r="H1010" s="30">
        <v>3.5710999999999999</v>
      </c>
      <c r="I1010" s="30">
        <v>0.83440000000000003</v>
      </c>
      <c r="J1010" s="14">
        <v>36</v>
      </c>
      <c r="K1010" s="14">
        <v>11</v>
      </c>
      <c r="L1010" s="12">
        <v>0.23369999999999999</v>
      </c>
      <c r="M1010" s="7">
        <v>1.45481938</v>
      </c>
      <c r="N1010" s="31">
        <v>1</v>
      </c>
      <c r="O1010" s="14">
        <f>IFERROR(VLOOKUP($C1010,'site totals'!$J$2:$K$607,2,FALSE),1)</f>
        <v>21699.548500000001</v>
      </c>
      <c r="P1010" s="32" t="s">
        <v>22</v>
      </c>
      <c r="Q1010" s="12">
        <v>0.3126294483</v>
      </c>
      <c r="R1010" s="29">
        <v>0.34</v>
      </c>
      <c r="S1010" s="2">
        <f>IF($A1010="site","",MIN(VLOOKUP($P1010,margin_ranges!$A$5:$D$10,4,FALSE)/100,$Q1010))</f>
        <v>0.29749999999999999</v>
      </c>
      <c r="T1010" s="6">
        <f>IF(A1010="placement",$J1010*MIN($Q1010,$S1010),"")</f>
        <v>10.709999999999999</v>
      </c>
      <c r="U1010" s="6">
        <f>IF($A1010="placement",T1010,SUMIF($C$10:$C$6209,$C1010,$T$10:$T$6209))</f>
        <v>10.709999999999999</v>
      </c>
      <c r="V1010" s="34">
        <f t="shared" si="47"/>
        <v>6.4393939393939448E-2</v>
      </c>
      <c r="W1010" s="24"/>
      <c r="X1010" s="2" t="str">
        <f>IFERROR(MIN(VLOOKUP($W1010,margin_ranges!$A$5:$D$10,4,FALSE),$Q1010*100)/100,"")</f>
        <v/>
      </c>
      <c r="Y1010" s="6">
        <f t="shared" si="48"/>
        <v>10.709999999999999</v>
      </c>
      <c r="Z1010" s="6">
        <f>IF($A1010="placement",Y1010,SUMIF($C$10:$C$6209,$C1010,$Y$10:$Y$6209))</f>
        <v>10.709999999999999</v>
      </c>
      <c r="AA1010" s="29">
        <f t="shared" si="49"/>
        <v>6.4393939393939448E-2</v>
      </c>
    </row>
    <row r="1011" spans="1:27" hidden="1" x14ac:dyDescent="0.3">
      <c r="A1011" s="8" t="s">
        <v>17</v>
      </c>
      <c r="B1011" s="8" t="s">
        <v>8439</v>
      </c>
      <c r="C1011" s="8" t="s">
        <v>8440</v>
      </c>
      <c r="D1011" s="8" t="s">
        <v>8549</v>
      </c>
      <c r="E1011" s="8" t="s">
        <v>8550</v>
      </c>
      <c r="F1011" s="29">
        <v>0.34</v>
      </c>
      <c r="G1011" s="29">
        <v>0</v>
      </c>
      <c r="H1011" s="30">
        <v>34.753799999999998</v>
      </c>
      <c r="I1011" s="30">
        <v>0.33429999999999999</v>
      </c>
      <c r="J1011" s="14">
        <v>9</v>
      </c>
      <c r="K1011" s="14">
        <v>3</v>
      </c>
      <c r="L1011" s="12">
        <v>9.5999999999999992E-3</v>
      </c>
      <c r="M1011" s="7">
        <v>0.91606838000000002</v>
      </c>
      <c r="N1011" s="31">
        <v>0.3</v>
      </c>
      <c r="O1011" s="14">
        <f>IFERROR(VLOOKUP($C1011,'site totals'!$J$2:$K$607,2,FALSE),1)</f>
        <v>21699.548500000001</v>
      </c>
      <c r="P1011" s="32" t="s">
        <v>22</v>
      </c>
      <c r="Q1011" s="12">
        <v>0.67251352860000002</v>
      </c>
      <c r="R1011" s="29">
        <v>0.34</v>
      </c>
      <c r="S1011" s="2">
        <f>IF($A1011="site","",MIN(VLOOKUP($P1011,margin_ranges!$A$5:$D$10,4,FALSE)/100,$Q1011))</f>
        <v>0.29749999999999999</v>
      </c>
      <c r="T1011" s="6">
        <f>IF(A1011="placement",$J1011*MIN($Q1011,$S1011),"")</f>
        <v>2.6774999999999998</v>
      </c>
      <c r="U1011" s="6">
        <f>IF($A1011="placement",T1011,SUMIF($C$10:$C$6209,$C1011,$T$10:$T$6209))</f>
        <v>2.6774999999999998</v>
      </c>
      <c r="V1011" s="34">
        <f t="shared" si="47"/>
        <v>6.4393939393939448E-2</v>
      </c>
      <c r="W1011" s="24"/>
      <c r="X1011" s="2" t="str">
        <f>IFERROR(MIN(VLOOKUP($W1011,margin_ranges!$A$5:$D$10,4,FALSE),$Q1011*100)/100,"")</f>
        <v/>
      </c>
      <c r="Y1011" s="6">
        <f t="shared" si="48"/>
        <v>2.6774999999999998</v>
      </c>
      <c r="Z1011" s="6">
        <f>IF($A1011="placement",Y1011,SUMIF($C$10:$C$6209,$C1011,$Y$10:$Y$6209))</f>
        <v>2.6774999999999998</v>
      </c>
      <c r="AA1011" s="29">
        <f t="shared" si="49"/>
        <v>6.4393939393939448E-2</v>
      </c>
    </row>
    <row r="1012" spans="1:27" hidden="1" x14ac:dyDescent="0.3">
      <c r="A1012" s="8" t="s">
        <v>17</v>
      </c>
      <c r="B1012" s="8" t="s">
        <v>8439</v>
      </c>
      <c r="C1012" s="8" t="s">
        <v>8440</v>
      </c>
      <c r="D1012" s="8" t="s">
        <v>8559</v>
      </c>
      <c r="E1012" s="8" t="s">
        <v>8560</v>
      </c>
      <c r="F1012" s="29">
        <v>0.34</v>
      </c>
      <c r="G1012" s="29">
        <v>0</v>
      </c>
      <c r="H1012" s="30">
        <v>7.0944000000000003</v>
      </c>
      <c r="I1012" s="30">
        <v>0.5131</v>
      </c>
      <c r="J1012" s="14">
        <v>10</v>
      </c>
      <c r="K1012" s="14">
        <v>3</v>
      </c>
      <c r="L1012" s="12">
        <v>7.2300000000000003E-2</v>
      </c>
      <c r="M1012" s="7">
        <v>0.62346882000000003</v>
      </c>
      <c r="N1012" s="31">
        <v>0.3</v>
      </c>
      <c r="O1012" s="14">
        <f>IFERROR(VLOOKUP($C1012,'site totals'!$J$2:$K$607,2,FALSE),1)</f>
        <v>21699.548500000001</v>
      </c>
      <c r="P1012" s="32" t="s">
        <v>22</v>
      </c>
      <c r="Q1012" s="12">
        <v>0.51882116540000001</v>
      </c>
      <c r="R1012" s="29">
        <v>0.34</v>
      </c>
      <c r="S1012" s="2">
        <f>IF($A1012="site","",MIN(VLOOKUP($P1012,margin_ranges!$A$5:$D$10,4,FALSE)/100,$Q1012))</f>
        <v>0.29749999999999999</v>
      </c>
      <c r="T1012" s="6">
        <f>IF(A1012="placement",$J1012*MIN($Q1012,$S1012),"")</f>
        <v>2.9749999999999996</v>
      </c>
      <c r="U1012" s="6">
        <f>IF($A1012="placement",T1012,SUMIF($C$10:$C$6209,$C1012,$T$10:$T$6209))</f>
        <v>2.9749999999999996</v>
      </c>
      <c r="V1012" s="34">
        <f t="shared" si="47"/>
        <v>6.4393939393939448E-2</v>
      </c>
      <c r="W1012" s="24"/>
      <c r="X1012" s="2" t="str">
        <f>IFERROR(MIN(VLOOKUP($W1012,margin_ranges!$A$5:$D$10,4,FALSE),$Q1012*100)/100,"")</f>
        <v/>
      </c>
      <c r="Y1012" s="6">
        <f t="shared" si="48"/>
        <v>2.9749999999999996</v>
      </c>
      <c r="Z1012" s="6">
        <f>IF($A1012="placement",Y1012,SUMIF($C$10:$C$6209,$C1012,$Y$10:$Y$6209))</f>
        <v>2.9749999999999996</v>
      </c>
      <c r="AA1012" s="29">
        <f t="shared" si="49"/>
        <v>6.4393939393939448E-2</v>
      </c>
    </row>
    <row r="1013" spans="1:27" hidden="1" x14ac:dyDescent="0.3">
      <c r="A1013" s="8" t="s">
        <v>17</v>
      </c>
      <c r="B1013" s="8" t="s">
        <v>8439</v>
      </c>
      <c r="C1013" s="8" t="s">
        <v>8440</v>
      </c>
      <c r="D1013" s="8" t="s">
        <v>8511</v>
      </c>
      <c r="E1013" s="8" t="s">
        <v>8512</v>
      </c>
      <c r="F1013" s="29">
        <v>0.33999999999999903</v>
      </c>
      <c r="G1013" s="29">
        <v>1</v>
      </c>
      <c r="H1013" s="30">
        <v>37.977400000000003</v>
      </c>
      <c r="I1013" s="30">
        <v>0.63870000000000005</v>
      </c>
      <c r="J1013" s="14">
        <v>19</v>
      </c>
      <c r="K1013" s="14">
        <v>6</v>
      </c>
      <c r="L1013" s="12">
        <v>1.6799999999999999E-2</v>
      </c>
      <c r="M1013" s="7">
        <v>0.98049653000000003</v>
      </c>
      <c r="N1013" s="31">
        <v>0.3</v>
      </c>
      <c r="O1013" s="14">
        <f>IFERROR(VLOOKUP($C1013,'site totals'!$J$2:$K$607,2,FALSE),1)</f>
        <v>21699.548500000001</v>
      </c>
      <c r="P1013" s="32" t="s">
        <v>22</v>
      </c>
      <c r="Q1013" s="12">
        <v>0.6940325745</v>
      </c>
      <c r="R1013" s="29">
        <v>0.34</v>
      </c>
      <c r="S1013" s="2">
        <f>IF($A1013="site","",MIN(VLOOKUP($P1013,margin_ranges!$A$5:$D$10,4,FALSE)/100,$Q1013))</f>
        <v>0.29749999999999999</v>
      </c>
      <c r="T1013" s="6">
        <f>IF(A1013="placement",$J1013*MIN($Q1013,$S1013),"")</f>
        <v>5.6524999999999999</v>
      </c>
      <c r="U1013" s="6">
        <f>IF($A1013="placement",T1013,SUMIF($C$10:$C$6209,$C1013,$T$10:$T$6209))</f>
        <v>5.6524999999999999</v>
      </c>
      <c r="V1013" s="34">
        <f t="shared" si="47"/>
        <v>6.4393939393939448E-2</v>
      </c>
      <c r="W1013" s="24"/>
      <c r="X1013" s="2" t="str">
        <f>IFERROR(MIN(VLOOKUP($W1013,margin_ranges!$A$5:$D$10,4,FALSE),$Q1013*100)/100,"")</f>
        <v/>
      </c>
      <c r="Y1013" s="6">
        <f t="shared" si="48"/>
        <v>5.6524999999999999</v>
      </c>
      <c r="Z1013" s="6">
        <f>IF($A1013="placement",Y1013,SUMIF($C$10:$C$6209,$C1013,$Y$10:$Y$6209))</f>
        <v>5.6524999999999999</v>
      </c>
      <c r="AA1013" s="29">
        <f t="shared" si="49"/>
        <v>6.4393939393939448E-2</v>
      </c>
    </row>
    <row r="1014" spans="1:27" hidden="1" x14ac:dyDescent="0.3">
      <c r="A1014" s="8" t="s">
        <v>17</v>
      </c>
      <c r="B1014" s="8" t="s">
        <v>8439</v>
      </c>
      <c r="C1014" s="8" t="s">
        <v>8440</v>
      </c>
      <c r="D1014" s="8" t="s">
        <v>8457</v>
      </c>
      <c r="E1014" s="8" t="s">
        <v>8458</v>
      </c>
      <c r="F1014" s="29">
        <v>0.34</v>
      </c>
      <c r="G1014" s="29">
        <v>0</v>
      </c>
      <c r="H1014" s="30">
        <v>16.528099999999998</v>
      </c>
      <c r="I1014" s="30">
        <v>1.0342</v>
      </c>
      <c r="J1014" s="14">
        <v>31</v>
      </c>
      <c r="K1014" s="14">
        <v>9</v>
      </c>
      <c r="L1014" s="12">
        <v>6.2600000000000003E-2</v>
      </c>
      <c r="M1014" s="7">
        <v>1.0052904199999999</v>
      </c>
      <c r="N1014" s="31">
        <v>0.45</v>
      </c>
      <c r="O1014" s="14">
        <f>IFERROR(VLOOKUP($C1014,'site totals'!$J$2:$K$607,2,FALSE),1)</f>
        <v>21699.548500000001</v>
      </c>
      <c r="P1014" s="32" t="s">
        <v>22</v>
      </c>
      <c r="Q1014" s="12">
        <v>0.55236816070000005</v>
      </c>
      <c r="R1014" s="29">
        <v>0.34</v>
      </c>
      <c r="S1014" s="2">
        <f>IF($A1014="site","",MIN(VLOOKUP($P1014,margin_ranges!$A$5:$D$10,4,FALSE)/100,$Q1014))</f>
        <v>0.29749999999999999</v>
      </c>
      <c r="T1014" s="6">
        <f>IF(A1014="placement",$J1014*MIN($Q1014,$S1014),"")</f>
        <v>9.2225000000000001</v>
      </c>
      <c r="U1014" s="6">
        <f>IF($A1014="placement",T1014,SUMIF($C$10:$C$6209,$C1014,$T$10:$T$6209))</f>
        <v>9.2225000000000001</v>
      </c>
      <c r="V1014" s="34">
        <f t="shared" si="47"/>
        <v>6.4393939393939448E-2</v>
      </c>
      <c r="W1014" s="24"/>
      <c r="X1014" s="2" t="str">
        <f>IFERROR(MIN(VLOOKUP($W1014,margin_ranges!$A$5:$D$10,4,FALSE),$Q1014*100)/100,"")</f>
        <v/>
      </c>
      <c r="Y1014" s="6">
        <f t="shared" si="48"/>
        <v>9.2225000000000001</v>
      </c>
      <c r="Z1014" s="6">
        <f>IF($A1014="placement",Y1014,SUMIF($C$10:$C$6209,$C1014,$Y$10:$Y$6209))</f>
        <v>9.2225000000000001</v>
      </c>
      <c r="AA1014" s="29">
        <f t="shared" si="49"/>
        <v>6.4393939393939448E-2</v>
      </c>
    </row>
    <row r="1015" spans="1:27" hidden="1" x14ac:dyDescent="0.3">
      <c r="A1015" s="8" t="s">
        <v>17</v>
      </c>
      <c r="B1015" s="8" t="s">
        <v>8439</v>
      </c>
      <c r="C1015" s="8" t="s">
        <v>8440</v>
      </c>
      <c r="D1015" s="8" t="s">
        <v>8487</v>
      </c>
      <c r="E1015" s="8" t="s">
        <v>8488</v>
      </c>
      <c r="F1015" s="29">
        <v>0.34</v>
      </c>
      <c r="G1015" s="29">
        <v>1</v>
      </c>
      <c r="H1015" s="30">
        <v>39.549300000000002</v>
      </c>
      <c r="I1015" s="30">
        <v>1.5928</v>
      </c>
      <c r="J1015" s="14">
        <v>49</v>
      </c>
      <c r="K1015" s="14">
        <v>15</v>
      </c>
      <c r="L1015" s="12">
        <v>4.0300000000000002E-2</v>
      </c>
      <c r="M1015" s="7">
        <v>1.0260729200000001</v>
      </c>
      <c r="N1015" s="31">
        <v>0.3</v>
      </c>
      <c r="O1015" s="14">
        <f>IFERROR(VLOOKUP($C1015,'site totals'!$J$2:$K$607,2,FALSE),1)</f>
        <v>21699.548500000001</v>
      </c>
      <c r="P1015" s="32" t="s">
        <v>22</v>
      </c>
      <c r="Q1015" s="12">
        <v>0.70762311850000004</v>
      </c>
      <c r="R1015" s="29">
        <v>0.34</v>
      </c>
      <c r="S1015" s="2">
        <f>IF($A1015="site","",MIN(VLOOKUP($P1015,margin_ranges!$A$5:$D$10,4,FALSE)/100,$Q1015))</f>
        <v>0.29749999999999999</v>
      </c>
      <c r="T1015" s="6">
        <f>IF(A1015="placement",$J1015*MIN($Q1015,$S1015),"")</f>
        <v>14.577499999999999</v>
      </c>
      <c r="U1015" s="6">
        <f>IF($A1015="placement",T1015,SUMIF($C$10:$C$6209,$C1015,$T$10:$T$6209))</f>
        <v>14.577499999999999</v>
      </c>
      <c r="V1015" s="34">
        <f t="shared" si="47"/>
        <v>6.4393939393939448E-2</v>
      </c>
      <c r="W1015" s="24"/>
      <c r="X1015" s="2" t="str">
        <f>IFERROR(MIN(VLOOKUP($W1015,margin_ranges!$A$5:$D$10,4,FALSE),$Q1015*100)/100,"")</f>
        <v/>
      </c>
      <c r="Y1015" s="6">
        <f t="shared" si="48"/>
        <v>14.577499999999999</v>
      </c>
      <c r="Z1015" s="6">
        <f>IF($A1015="placement",Y1015,SUMIF($C$10:$C$6209,$C1015,$Y$10:$Y$6209))</f>
        <v>14.577499999999999</v>
      </c>
      <c r="AA1015" s="29">
        <f t="shared" si="49"/>
        <v>6.4393939393939448E-2</v>
      </c>
    </row>
    <row r="1016" spans="1:27" hidden="1" x14ac:dyDescent="0.3">
      <c r="A1016" s="8" t="s">
        <v>17</v>
      </c>
      <c r="B1016" s="8" t="s">
        <v>8439</v>
      </c>
      <c r="C1016" s="8" t="s">
        <v>8440</v>
      </c>
      <c r="D1016" s="8" t="s">
        <v>8595</v>
      </c>
      <c r="E1016" s="8" t="s">
        <v>8596</v>
      </c>
      <c r="F1016" s="29">
        <v>0.34</v>
      </c>
      <c r="G1016" s="29">
        <v>0</v>
      </c>
      <c r="H1016" s="30">
        <v>47.4724</v>
      </c>
      <c r="I1016" s="30">
        <v>3.8984999999999999</v>
      </c>
      <c r="J1016" s="14">
        <v>110</v>
      </c>
      <c r="K1016" s="14">
        <v>34</v>
      </c>
      <c r="L1016" s="12">
        <v>8.2100000000000006E-2</v>
      </c>
      <c r="M1016" s="7">
        <v>0.94322724999999996</v>
      </c>
      <c r="N1016" s="31">
        <v>0.45</v>
      </c>
      <c r="O1016" s="14">
        <f>IFERROR(VLOOKUP($C1016,'site totals'!$J$2:$K$607,2,FALSE),1)</f>
        <v>21699.548500000001</v>
      </c>
      <c r="P1016" s="32" t="s">
        <v>22</v>
      </c>
      <c r="Q1016" s="12">
        <v>0.52291454609999999</v>
      </c>
      <c r="R1016" s="29">
        <v>0.34</v>
      </c>
      <c r="S1016" s="2">
        <f>IF($A1016="site","",MIN(VLOOKUP($P1016,margin_ranges!$A$5:$D$10,4,FALSE)/100,$Q1016))</f>
        <v>0.29749999999999999</v>
      </c>
      <c r="T1016" s="6">
        <f>IF(A1016="placement",$J1016*MIN($Q1016,$S1016),"")</f>
        <v>32.725000000000001</v>
      </c>
      <c r="U1016" s="6">
        <f>IF($A1016="placement",T1016,SUMIF($C$10:$C$6209,$C1016,$T$10:$T$6209))</f>
        <v>32.725000000000001</v>
      </c>
      <c r="V1016" s="34">
        <f t="shared" si="47"/>
        <v>6.4393939393939448E-2</v>
      </c>
      <c r="W1016" s="24"/>
      <c r="X1016" s="2" t="str">
        <f>IFERROR(MIN(VLOOKUP($W1016,margin_ranges!$A$5:$D$10,4,FALSE),$Q1016*100)/100,"")</f>
        <v/>
      </c>
      <c r="Y1016" s="6">
        <f t="shared" si="48"/>
        <v>32.725000000000001</v>
      </c>
      <c r="Z1016" s="6">
        <f>IF($A1016="placement",Y1016,SUMIF($C$10:$C$6209,$C1016,$Y$10:$Y$6209))</f>
        <v>32.725000000000001</v>
      </c>
      <c r="AA1016" s="29">
        <f t="shared" si="49"/>
        <v>6.4393939393939448E-2</v>
      </c>
    </row>
    <row r="1017" spans="1:27" hidden="1" x14ac:dyDescent="0.3">
      <c r="A1017" s="8" t="s">
        <v>17</v>
      </c>
      <c r="B1017" s="8" t="s">
        <v>8439</v>
      </c>
      <c r="C1017" s="8" t="s">
        <v>8440</v>
      </c>
      <c r="D1017" s="8" t="s">
        <v>8561</v>
      </c>
      <c r="E1017" s="8" t="s">
        <v>8562</v>
      </c>
      <c r="F1017" s="29">
        <v>0.33999999999999903</v>
      </c>
      <c r="G1017" s="29">
        <v>1</v>
      </c>
      <c r="H1017" s="30">
        <v>39.853700000000003</v>
      </c>
      <c r="I1017" s="30">
        <v>0.54220000000000002</v>
      </c>
      <c r="J1017" s="14">
        <v>11</v>
      </c>
      <c r="K1017" s="14">
        <v>3</v>
      </c>
      <c r="L1017" s="12">
        <v>1.3599999999999999E-2</v>
      </c>
      <c r="M1017" s="7">
        <v>0.66736925000000002</v>
      </c>
      <c r="N1017" s="31">
        <v>0.3</v>
      </c>
      <c r="O1017" s="14">
        <f>IFERROR(VLOOKUP($C1017,'site totals'!$J$2:$K$607,2,FALSE),1)</f>
        <v>21699.548500000001</v>
      </c>
      <c r="P1017" s="32" t="s">
        <v>22</v>
      </c>
      <c r="Q1017" s="12">
        <v>0.55047374650000003</v>
      </c>
      <c r="R1017" s="29">
        <v>0.34</v>
      </c>
      <c r="S1017" s="2">
        <f>IF($A1017="site","",MIN(VLOOKUP($P1017,margin_ranges!$A$5:$D$10,4,FALSE)/100,$Q1017))</f>
        <v>0.29749999999999999</v>
      </c>
      <c r="T1017" s="6">
        <f>IF(A1017="placement",$J1017*MIN($Q1017,$S1017),"")</f>
        <v>3.2725</v>
      </c>
      <c r="U1017" s="6">
        <f>IF($A1017="placement",T1017,SUMIF($C$10:$C$6209,$C1017,$T$10:$T$6209))</f>
        <v>3.2725</v>
      </c>
      <c r="V1017" s="34">
        <f t="shared" si="47"/>
        <v>6.439393939393967E-2</v>
      </c>
      <c r="W1017" s="24"/>
      <c r="X1017" s="2" t="str">
        <f>IFERROR(MIN(VLOOKUP($W1017,margin_ranges!$A$5:$D$10,4,FALSE),$Q1017*100)/100,"")</f>
        <v/>
      </c>
      <c r="Y1017" s="6">
        <f t="shared" si="48"/>
        <v>3.2725</v>
      </c>
      <c r="Z1017" s="6">
        <f>IF($A1017="placement",Y1017,SUMIF($C$10:$C$6209,$C1017,$Y$10:$Y$6209))</f>
        <v>3.2725</v>
      </c>
      <c r="AA1017" s="29">
        <f t="shared" si="49"/>
        <v>6.439393939393967E-2</v>
      </c>
    </row>
    <row r="1018" spans="1:27" x14ac:dyDescent="0.3">
      <c r="A1018" s="16" t="s">
        <v>33</v>
      </c>
      <c r="B1018" s="16" t="s">
        <v>8439</v>
      </c>
      <c r="C1018" s="16" t="s">
        <v>8440</v>
      </c>
      <c r="D1018" s="8" t="s">
        <v>34</v>
      </c>
      <c r="E1018" s="16"/>
      <c r="F1018" s="17">
        <v>0.25790885801149299</v>
      </c>
      <c r="G1018" s="17">
        <v>0.92835473000000002</v>
      </c>
      <c r="H1018" s="36">
        <v>9467.6298999999999</v>
      </c>
      <c r="I1018" s="36">
        <v>1500.7294999999999</v>
      </c>
      <c r="J1018" s="22">
        <v>46499</v>
      </c>
      <c r="K1018" s="22">
        <v>10867</v>
      </c>
      <c r="L1018" s="18">
        <v>0.1585</v>
      </c>
      <c r="M1018" s="19">
        <v>1.0328095399999999</v>
      </c>
      <c r="N1018" s="20">
        <v>0.70598399999999994</v>
      </c>
      <c r="O1018" s="22">
        <f>IFERROR(VLOOKUP($C1018,'site totals'!$J$2:$K$607,2,FALSE),1)</f>
        <v>21699.548500000001</v>
      </c>
      <c r="P1018" s="21"/>
      <c r="Q1018" s="18">
        <v>0.31644318710000002</v>
      </c>
      <c r="R1018" s="17">
        <v>0.25790000000000002</v>
      </c>
      <c r="S1018" s="18" t="str">
        <f>IF($A1018="site","",MIN(VLOOKUP($P1018,margin_ranges!$A$5:$D$10,4,FALSE)/100,$Q1018))</f>
        <v/>
      </c>
      <c r="T1018" s="22" t="str">
        <f>IF(A1018="placement",$J1018*MIN($Q1018,$S1018),"")</f>
        <v/>
      </c>
      <c r="U1018" s="22">
        <f>IF($A1018="placement",T1018,SUMIF($C$10:$C$6209,$C1018,$T$10:$T$6209))</f>
        <v>12909.594186902603</v>
      </c>
      <c r="V1018" s="37">
        <f t="shared" si="47"/>
        <v>-2.6588939512096843E-2</v>
      </c>
      <c r="W1018" s="38"/>
      <c r="X1018" s="18" t="str">
        <f>IFERROR(MIN(VLOOKUP($W1018,margin_ranges!$A$5:$D$10,4,FALSE),$Q1018*100)/100,"")</f>
        <v/>
      </c>
      <c r="Y1018" s="6" t="str">
        <f t="shared" si="48"/>
        <v/>
      </c>
      <c r="Z1018" s="6">
        <f>IF($A1018="placement",Y1018,SUMIF($C$10:$C$6209,$C1018,$Y$10:$Y$6209))</f>
        <v>12909.594186902603</v>
      </c>
      <c r="AA1018" s="17">
        <f t="shared" si="49"/>
        <v>-2.6588939512096843E-2</v>
      </c>
    </row>
    <row r="1019" spans="1:27" hidden="1" x14ac:dyDescent="0.3">
      <c r="A1019" s="8" t="s">
        <v>17</v>
      </c>
      <c r="B1019" s="8" t="s">
        <v>9231</v>
      </c>
      <c r="C1019" s="8" t="s">
        <v>9232</v>
      </c>
      <c r="D1019" s="8" t="s">
        <v>9251</v>
      </c>
      <c r="E1019" s="8" t="s">
        <v>9252</v>
      </c>
      <c r="F1019" s="29">
        <v>0.3</v>
      </c>
      <c r="G1019" s="29">
        <v>1</v>
      </c>
      <c r="H1019" s="30">
        <v>59.737900000000003</v>
      </c>
      <c r="I1019" s="30">
        <v>18.634</v>
      </c>
      <c r="J1019" s="14">
        <v>978</v>
      </c>
      <c r="K1019" s="14">
        <v>294</v>
      </c>
      <c r="L1019" s="12">
        <v>0.31190000000000001</v>
      </c>
      <c r="M1019" s="7">
        <v>1.7503043599999999</v>
      </c>
      <c r="N1019" s="31">
        <v>1</v>
      </c>
      <c r="O1019" s="14">
        <f>IFERROR(VLOOKUP($C1019,'site totals'!$J$2:$K$607,2,FALSE),1)</f>
        <v>20873.014800000001</v>
      </c>
      <c r="P1019" s="32" t="s">
        <v>161</v>
      </c>
      <c r="Q1019" s="12">
        <v>0.42867079390000001</v>
      </c>
      <c r="R1019" s="29">
        <v>0.3</v>
      </c>
      <c r="S1019" s="2">
        <f>IF($A1019="site","",MIN(VLOOKUP($P1019,margin_ranges!$A$5:$D$10,4,FALSE)/100,$Q1019))</f>
        <v>0.42867079390000001</v>
      </c>
      <c r="T1019" s="6">
        <f>IF(A1019="placement",$J1019*MIN($Q1019,$S1019),"")</f>
        <v>419.24003643420002</v>
      </c>
      <c r="U1019" s="6">
        <f>IF($A1019="placement",T1019,SUMIF($C$10:$C$6209,$C1019,$T$10:$T$6209))</f>
        <v>419.24003643420002</v>
      </c>
      <c r="V1019" s="34">
        <f t="shared" si="47"/>
        <v>-0.18381541985714267</v>
      </c>
      <c r="W1019" s="24"/>
      <c r="X1019" s="2" t="str">
        <f>IFERROR(MIN(VLOOKUP($W1019,margin_ranges!$A$5:$D$10,4,FALSE),$Q1019*100)/100,"")</f>
        <v/>
      </c>
      <c r="Y1019" s="6">
        <f t="shared" si="48"/>
        <v>419.24003643420002</v>
      </c>
      <c r="Z1019" s="6">
        <f>IF($A1019="placement",Y1019,SUMIF($C$10:$C$6209,$C1019,$Y$10:$Y$6209))</f>
        <v>419.24003643420002</v>
      </c>
      <c r="AA1019" s="29">
        <f t="shared" si="49"/>
        <v>-0.18381541985714267</v>
      </c>
    </row>
    <row r="1020" spans="1:27" hidden="1" x14ac:dyDescent="0.3">
      <c r="A1020" s="8" t="s">
        <v>17</v>
      </c>
      <c r="B1020" s="8" t="s">
        <v>9231</v>
      </c>
      <c r="C1020" s="8" t="s">
        <v>9232</v>
      </c>
      <c r="D1020" s="8" t="s">
        <v>9245</v>
      </c>
      <c r="E1020" s="8" t="s">
        <v>9246</v>
      </c>
      <c r="F1020" s="29">
        <v>0.19</v>
      </c>
      <c r="G1020" s="29">
        <v>1</v>
      </c>
      <c r="H1020" s="30">
        <v>279.08659999999998</v>
      </c>
      <c r="I1020" s="30">
        <v>4.7072000000000003</v>
      </c>
      <c r="J1020" s="14">
        <v>229</v>
      </c>
      <c r="K1020" s="14">
        <v>37</v>
      </c>
      <c r="L1020" s="12">
        <v>1.6899999999999998E-2</v>
      </c>
      <c r="M1020" s="7">
        <v>1.6204731299999999</v>
      </c>
      <c r="N1020" s="31">
        <v>0.9</v>
      </c>
      <c r="O1020" s="14">
        <f>IFERROR(VLOOKUP($C1020,'site totals'!$J$2:$K$607,2,FALSE),1)</f>
        <v>20873.014800000001</v>
      </c>
      <c r="P1020" s="32" t="s">
        <v>22</v>
      </c>
      <c r="Q1020" s="12">
        <v>0.44460665150000001</v>
      </c>
      <c r="R1020" s="29">
        <v>0.19</v>
      </c>
      <c r="S1020" s="2">
        <f>IF($A1020="site","",MIN(VLOOKUP($P1020,margin_ranges!$A$5:$D$10,4,FALSE)/100,$Q1020))</f>
        <v>0.29749999999999999</v>
      </c>
      <c r="T1020" s="6">
        <f>IF(A1020="placement",$J1020*MIN($Q1020,$S1020),"")</f>
        <v>68.127499999999998</v>
      </c>
      <c r="U1020" s="6">
        <f>IF($A1020="placement",T1020,SUMIF($C$10:$C$6209,$C1020,$T$10:$T$6209))</f>
        <v>68.127499999999998</v>
      </c>
      <c r="V1020" s="34">
        <f t="shared" si="47"/>
        <v>-0.13271604938271608</v>
      </c>
      <c r="W1020" s="24"/>
      <c r="X1020" s="2" t="str">
        <f>IFERROR(MIN(VLOOKUP($W1020,margin_ranges!$A$5:$D$10,4,FALSE),$Q1020*100)/100,"")</f>
        <v/>
      </c>
      <c r="Y1020" s="6">
        <f t="shared" si="48"/>
        <v>68.127499999999998</v>
      </c>
      <c r="Z1020" s="6">
        <f>IF($A1020="placement",Y1020,SUMIF($C$10:$C$6209,$C1020,$Y$10:$Y$6209))</f>
        <v>68.127499999999998</v>
      </c>
      <c r="AA1020" s="29">
        <f t="shared" si="49"/>
        <v>-0.13271604938271608</v>
      </c>
    </row>
    <row r="1021" spans="1:27" hidden="1" x14ac:dyDescent="0.3">
      <c r="A1021" s="8" t="s">
        <v>17</v>
      </c>
      <c r="B1021" s="8" t="s">
        <v>9231</v>
      </c>
      <c r="C1021" s="8" t="s">
        <v>9232</v>
      </c>
      <c r="D1021" s="8" t="s">
        <v>9407</v>
      </c>
      <c r="E1021" s="8" t="s">
        <v>9408</v>
      </c>
      <c r="F1021" s="29">
        <v>0.189999999999999</v>
      </c>
      <c r="G1021" s="29">
        <v>1</v>
      </c>
      <c r="H1021" s="30">
        <v>1558.3526999999999</v>
      </c>
      <c r="I1021" s="30">
        <v>20.0379</v>
      </c>
      <c r="J1021" s="14">
        <v>827</v>
      </c>
      <c r="K1021" s="14">
        <v>131</v>
      </c>
      <c r="L1021" s="12">
        <v>1.29E-2</v>
      </c>
      <c r="M1021" s="7">
        <v>1.3758835899999999</v>
      </c>
      <c r="N1021" s="31">
        <v>0.7</v>
      </c>
      <c r="O1021" s="14">
        <f>IFERROR(VLOOKUP($C1021,'site totals'!$J$2:$K$607,2,FALSE),1)</f>
        <v>20873.014800000001</v>
      </c>
      <c r="P1021" s="32" t="s">
        <v>91</v>
      </c>
      <c r="Q1021" s="12">
        <v>0.49123602900000002</v>
      </c>
      <c r="R1021" s="29">
        <v>0.19</v>
      </c>
      <c r="S1021" s="2">
        <f>IF($A1021="site","",MIN(VLOOKUP($P1021,margin_ranges!$A$5:$D$10,4,FALSE)/100,$Q1021))</f>
        <v>0.29749999999999999</v>
      </c>
      <c r="T1021" s="6">
        <f>IF(A1021="placement",$J1021*MIN($Q1021,$S1021),"")</f>
        <v>246.0325</v>
      </c>
      <c r="U1021" s="6">
        <f>IF($A1021="placement",T1021,SUMIF($C$10:$C$6209,$C1021,$T$10:$T$6209))</f>
        <v>246.0325</v>
      </c>
      <c r="V1021" s="34">
        <f t="shared" si="47"/>
        <v>-0.13271604938271608</v>
      </c>
      <c r="W1021" s="24"/>
      <c r="X1021" s="2" t="str">
        <f>IFERROR(MIN(VLOOKUP($W1021,margin_ranges!$A$5:$D$10,4,FALSE),$Q1021*100)/100,"")</f>
        <v/>
      </c>
      <c r="Y1021" s="6">
        <f t="shared" si="48"/>
        <v>246.0325</v>
      </c>
      <c r="Z1021" s="6">
        <f>IF($A1021="placement",Y1021,SUMIF($C$10:$C$6209,$C1021,$Y$10:$Y$6209))</f>
        <v>246.0325</v>
      </c>
      <c r="AA1021" s="29">
        <f t="shared" si="49"/>
        <v>-0.13271604938271608</v>
      </c>
    </row>
    <row r="1022" spans="1:27" hidden="1" x14ac:dyDescent="0.3">
      <c r="A1022" s="8" t="s">
        <v>17</v>
      </c>
      <c r="B1022" s="8" t="s">
        <v>9231</v>
      </c>
      <c r="C1022" s="8" t="s">
        <v>9232</v>
      </c>
      <c r="D1022" s="8" t="s">
        <v>9261</v>
      </c>
      <c r="E1022" s="8" t="s">
        <v>9262</v>
      </c>
      <c r="F1022" s="29">
        <v>0.1</v>
      </c>
      <c r="G1022" s="29">
        <v>0</v>
      </c>
      <c r="H1022" s="30">
        <v>6.7049000000000003</v>
      </c>
      <c r="I1022" s="30">
        <v>4.5107999999999997</v>
      </c>
      <c r="J1022" s="14">
        <v>50</v>
      </c>
      <c r="K1022" s="14">
        <v>3</v>
      </c>
      <c r="L1022" s="12">
        <v>0.67279999999999995</v>
      </c>
      <c r="M1022" s="7">
        <v>0.37278270000000002</v>
      </c>
      <c r="N1022" s="31">
        <v>0.1</v>
      </c>
      <c r="O1022" s="14">
        <f>IFERROR(VLOOKUP($C1022,'site totals'!$J$2:$K$607,2,FALSE),1)</f>
        <v>20873.014800000001</v>
      </c>
      <c r="P1022" s="32" t="s">
        <v>94</v>
      </c>
      <c r="Q1022" s="12">
        <v>0.7317472049</v>
      </c>
      <c r="R1022" s="29">
        <v>0.1</v>
      </c>
      <c r="S1022" s="2">
        <f>IF($A1022="site","",MIN(VLOOKUP($P1022,margin_ranges!$A$5:$D$10,4,FALSE)/100,$Q1022))</f>
        <v>0.19750000000000001</v>
      </c>
      <c r="T1022" s="6">
        <f>IF(A1022="placement",$J1022*MIN($Q1022,$S1022),"")</f>
        <v>9.875</v>
      </c>
      <c r="U1022" s="6">
        <f>IF($A1022="placement",T1022,SUMIF($C$10:$C$6209,$C1022,$T$10:$T$6209))</f>
        <v>9.875</v>
      </c>
      <c r="V1022" s="34">
        <f t="shared" si="47"/>
        <v>-0.10833333333333328</v>
      </c>
      <c r="W1022" s="24"/>
      <c r="X1022" s="2" t="str">
        <f>IFERROR(MIN(VLOOKUP($W1022,margin_ranges!$A$5:$D$10,4,FALSE),$Q1022*100)/100,"")</f>
        <v/>
      </c>
      <c r="Y1022" s="6">
        <f t="shared" si="48"/>
        <v>9.875</v>
      </c>
      <c r="Z1022" s="6">
        <f>IF($A1022="placement",Y1022,SUMIF($C$10:$C$6209,$C1022,$Y$10:$Y$6209))</f>
        <v>9.875</v>
      </c>
      <c r="AA1022" s="29">
        <f t="shared" si="49"/>
        <v>-0.10833333333333328</v>
      </c>
    </row>
    <row r="1023" spans="1:27" hidden="1" x14ac:dyDescent="0.3">
      <c r="A1023" s="8" t="s">
        <v>17</v>
      </c>
      <c r="B1023" s="8" t="s">
        <v>9231</v>
      </c>
      <c r="C1023" s="8" t="s">
        <v>9232</v>
      </c>
      <c r="D1023" s="8" t="s">
        <v>9397</v>
      </c>
      <c r="E1023" s="8" t="s">
        <v>9398</v>
      </c>
      <c r="F1023" s="29">
        <v>0.249999999999999</v>
      </c>
      <c r="G1023" s="29">
        <v>1</v>
      </c>
      <c r="H1023" s="30">
        <v>60.001600000000003</v>
      </c>
      <c r="I1023" s="30">
        <v>21.4862</v>
      </c>
      <c r="J1023" s="14">
        <v>1013</v>
      </c>
      <c r="K1023" s="14">
        <v>253</v>
      </c>
      <c r="L1023" s="12">
        <v>0.35809999999999997</v>
      </c>
      <c r="M1023" s="7">
        <v>1.57198602</v>
      </c>
      <c r="N1023" s="31">
        <v>1</v>
      </c>
      <c r="O1023" s="14">
        <f>IFERROR(VLOOKUP($C1023,'site totals'!$J$2:$K$607,2,FALSE),1)</f>
        <v>20873.014800000001</v>
      </c>
      <c r="P1023" s="32" t="s">
        <v>91</v>
      </c>
      <c r="Q1023" s="12">
        <v>0.36386202890000002</v>
      </c>
      <c r="R1023" s="29">
        <v>0.25</v>
      </c>
      <c r="S1023" s="2">
        <f>IF($A1023="site","",MIN(VLOOKUP($P1023,margin_ranges!$A$5:$D$10,4,FALSE)/100,$Q1023))</f>
        <v>0.29749999999999999</v>
      </c>
      <c r="T1023" s="6">
        <f>IF(A1023="placement",$J1023*MIN($Q1023,$S1023),"")</f>
        <v>301.36750000000001</v>
      </c>
      <c r="U1023" s="6">
        <f>IF($A1023="placement",T1023,SUMIF($C$10:$C$6209,$C1023,$T$10:$T$6209))</f>
        <v>301.36750000000001</v>
      </c>
      <c r="V1023" s="34">
        <f t="shared" si="47"/>
        <v>-6.3333333333333464E-2</v>
      </c>
      <c r="W1023" s="24"/>
      <c r="X1023" s="2" t="str">
        <f>IFERROR(MIN(VLOOKUP($W1023,margin_ranges!$A$5:$D$10,4,FALSE),$Q1023*100)/100,"")</f>
        <v/>
      </c>
      <c r="Y1023" s="6">
        <f t="shared" si="48"/>
        <v>301.36750000000001</v>
      </c>
      <c r="Z1023" s="6">
        <f>IF($A1023="placement",Y1023,SUMIF($C$10:$C$6209,$C1023,$Y$10:$Y$6209))</f>
        <v>301.36750000000001</v>
      </c>
      <c r="AA1023" s="29">
        <f t="shared" si="49"/>
        <v>-6.3333333333333464E-2</v>
      </c>
    </row>
    <row r="1024" spans="1:27" hidden="1" x14ac:dyDescent="0.3">
      <c r="A1024" s="8" t="s">
        <v>17</v>
      </c>
      <c r="B1024" s="8" t="s">
        <v>9231</v>
      </c>
      <c r="C1024" s="8" t="s">
        <v>9232</v>
      </c>
      <c r="D1024" s="8" t="s">
        <v>9295</v>
      </c>
      <c r="E1024" s="8" t="s">
        <v>9296</v>
      </c>
      <c r="F1024" s="29">
        <v>0.25</v>
      </c>
      <c r="G1024" s="29">
        <v>1</v>
      </c>
      <c r="H1024" s="30">
        <v>93.352400000000003</v>
      </c>
      <c r="I1024" s="30">
        <v>36.881500000000003</v>
      </c>
      <c r="J1024" s="14">
        <v>92</v>
      </c>
      <c r="K1024" s="14">
        <v>23</v>
      </c>
      <c r="L1024" s="12">
        <v>0.39510000000000001</v>
      </c>
      <c r="M1024" s="7">
        <v>8.2768949999999994E-2</v>
      </c>
      <c r="N1024" s="31">
        <v>0.03</v>
      </c>
      <c r="O1024" s="14">
        <f>IFERROR(VLOOKUP($C1024,'site totals'!$J$2:$K$607,2,FALSE),1)</f>
        <v>20873.014800000001</v>
      </c>
      <c r="P1024" s="32" t="s">
        <v>91</v>
      </c>
      <c r="Q1024" s="12">
        <v>0.6375452184</v>
      </c>
      <c r="R1024" s="29">
        <v>0.25</v>
      </c>
      <c r="S1024" s="2">
        <f>IF($A1024="site","",MIN(VLOOKUP($P1024,margin_ranges!$A$5:$D$10,4,FALSE)/100,$Q1024))</f>
        <v>0.29749999999999999</v>
      </c>
      <c r="T1024" s="6">
        <f>IF(A1024="placement",$J1024*MIN($Q1024,$S1024),"")</f>
        <v>27.369999999999997</v>
      </c>
      <c r="U1024" s="6">
        <f>IF($A1024="placement",T1024,SUMIF($C$10:$C$6209,$C1024,$T$10:$T$6209))</f>
        <v>27.369999999999997</v>
      </c>
      <c r="V1024" s="34">
        <f t="shared" si="47"/>
        <v>-6.3333333333333353E-2</v>
      </c>
      <c r="W1024" s="24"/>
      <c r="X1024" s="2" t="str">
        <f>IFERROR(MIN(VLOOKUP($W1024,margin_ranges!$A$5:$D$10,4,FALSE),$Q1024*100)/100,"")</f>
        <v/>
      </c>
      <c r="Y1024" s="6">
        <f t="shared" si="48"/>
        <v>27.369999999999997</v>
      </c>
      <c r="Z1024" s="6">
        <f>IF($A1024="placement",Y1024,SUMIF($C$10:$C$6209,$C1024,$Y$10:$Y$6209))</f>
        <v>27.369999999999997</v>
      </c>
      <c r="AA1024" s="29">
        <f t="shared" si="49"/>
        <v>-6.3333333333333353E-2</v>
      </c>
    </row>
    <row r="1025" spans="1:27" hidden="1" x14ac:dyDescent="0.3">
      <c r="A1025" s="8" t="s">
        <v>17</v>
      </c>
      <c r="B1025" s="8" t="s">
        <v>9231</v>
      </c>
      <c r="C1025" s="8" t="s">
        <v>9232</v>
      </c>
      <c r="D1025" s="8" t="s">
        <v>12266</v>
      </c>
      <c r="E1025" s="8" t="s">
        <v>12267</v>
      </c>
      <c r="F1025" s="29">
        <v>0.25</v>
      </c>
      <c r="G1025" s="29">
        <v>0</v>
      </c>
      <c r="H1025" s="30">
        <v>0.82240000000000002</v>
      </c>
      <c r="I1025" s="30">
        <v>0.65539999999999998</v>
      </c>
      <c r="J1025" s="14">
        <v>7</v>
      </c>
      <c r="K1025" s="14">
        <v>2</v>
      </c>
      <c r="L1025" s="12">
        <v>0.79690000000000005</v>
      </c>
      <c r="M1025" s="7">
        <v>0.33885558999999998</v>
      </c>
      <c r="N1025" s="31">
        <v>0.1</v>
      </c>
      <c r="O1025" s="14">
        <f>IFERROR(VLOOKUP($C1025,'site totals'!$J$2:$K$607,2,FALSE),1)</f>
        <v>20873.014800000001</v>
      </c>
      <c r="P1025" s="32" t="s">
        <v>91</v>
      </c>
      <c r="Q1025" s="12">
        <v>0.70488903179999995</v>
      </c>
      <c r="R1025" s="29">
        <v>0.25</v>
      </c>
      <c r="S1025" s="2">
        <f>IF($A1025="site","",MIN(VLOOKUP($P1025,margin_ranges!$A$5:$D$10,4,FALSE)/100,$Q1025))</f>
        <v>0.29749999999999999</v>
      </c>
      <c r="T1025" s="6">
        <f>IF(A1025="placement",$J1025*MIN($Q1025,$S1025),"")</f>
        <v>2.0825</v>
      </c>
      <c r="U1025" s="6">
        <f>IF($A1025="placement",T1025,SUMIF($C$10:$C$6209,$C1025,$T$10:$T$6209))</f>
        <v>2.0825</v>
      </c>
      <c r="V1025" s="34">
        <f t="shared" si="47"/>
        <v>-6.3333333333333242E-2</v>
      </c>
      <c r="W1025" s="24"/>
      <c r="X1025" s="2" t="str">
        <f>IFERROR(MIN(VLOOKUP($W1025,margin_ranges!$A$5:$D$10,4,FALSE),$Q1025*100)/100,"")</f>
        <v/>
      </c>
      <c r="Y1025" s="6">
        <f t="shared" si="48"/>
        <v>2.0825</v>
      </c>
      <c r="Z1025" s="6">
        <f>IF($A1025="placement",Y1025,SUMIF($C$10:$C$6209,$C1025,$Y$10:$Y$6209))</f>
        <v>2.0825</v>
      </c>
      <c r="AA1025" s="29">
        <f t="shared" si="49"/>
        <v>-6.3333333333333242E-2</v>
      </c>
    </row>
    <row r="1026" spans="1:27" hidden="1" x14ac:dyDescent="0.3">
      <c r="A1026" s="8" t="s">
        <v>17</v>
      </c>
      <c r="B1026" s="8" t="s">
        <v>9231</v>
      </c>
      <c r="C1026" s="8" t="s">
        <v>9232</v>
      </c>
      <c r="D1026" s="8" t="s">
        <v>9275</v>
      </c>
      <c r="E1026" s="8" t="s">
        <v>9276</v>
      </c>
      <c r="F1026" s="29">
        <v>0.249999999999999</v>
      </c>
      <c r="G1026" s="29">
        <v>1</v>
      </c>
      <c r="H1026" s="30">
        <v>47.887700000000002</v>
      </c>
      <c r="I1026" s="30">
        <v>0.33150000000000002</v>
      </c>
      <c r="J1026" s="14">
        <v>15</v>
      </c>
      <c r="K1026" s="14">
        <v>4</v>
      </c>
      <c r="L1026" s="12">
        <v>6.8999999999999999E-3</v>
      </c>
      <c r="M1026" s="7">
        <v>1.5478560699999999</v>
      </c>
      <c r="N1026" s="31">
        <v>0.9</v>
      </c>
      <c r="O1026" s="14">
        <f>IFERROR(VLOOKUP($C1026,'site totals'!$J$2:$K$607,2,FALSE),1)</f>
        <v>20873.014800000001</v>
      </c>
      <c r="P1026" s="32" t="s">
        <v>91</v>
      </c>
      <c r="Q1026" s="12">
        <v>0.41855058740000001</v>
      </c>
      <c r="R1026" s="29">
        <v>0.25</v>
      </c>
      <c r="S1026" s="2">
        <f>IF($A1026="site","",MIN(VLOOKUP($P1026,margin_ranges!$A$5:$D$10,4,FALSE)/100,$Q1026))</f>
        <v>0.29749999999999999</v>
      </c>
      <c r="T1026" s="6">
        <f>IF(A1026="placement",$J1026*MIN($Q1026,$S1026),"")</f>
        <v>4.4624999999999995</v>
      </c>
      <c r="U1026" s="6">
        <f>IF($A1026="placement",T1026,SUMIF($C$10:$C$6209,$C1026,$T$10:$T$6209))</f>
        <v>4.4624999999999995</v>
      </c>
      <c r="V1026" s="34">
        <f t="shared" si="47"/>
        <v>-6.3333333333333242E-2</v>
      </c>
      <c r="W1026" s="24"/>
      <c r="X1026" s="2" t="str">
        <f>IFERROR(MIN(VLOOKUP($W1026,margin_ranges!$A$5:$D$10,4,FALSE),$Q1026*100)/100,"")</f>
        <v/>
      </c>
      <c r="Y1026" s="6">
        <f t="shared" si="48"/>
        <v>4.4624999999999995</v>
      </c>
      <c r="Z1026" s="6">
        <f>IF($A1026="placement",Y1026,SUMIF($C$10:$C$6209,$C1026,$Y$10:$Y$6209))</f>
        <v>4.4624999999999995</v>
      </c>
      <c r="AA1026" s="29">
        <f t="shared" si="49"/>
        <v>-6.3333333333333242E-2</v>
      </c>
    </row>
    <row r="1027" spans="1:27" hidden="1" x14ac:dyDescent="0.3">
      <c r="A1027" s="8" t="s">
        <v>17</v>
      </c>
      <c r="B1027" s="8" t="s">
        <v>9231</v>
      </c>
      <c r="C1027" s="8" t="s">
        <v>9232</v>
      </c>
      <c r="D1027" s="8" t="s">
        <v>9233</v>
      </c>
      <c r="E1027" s="8" t="s">
        <v>9234</v>
      </c>
      <c r="F1027" s="29">
        <v>0.25</v>
      </c>
      <c r="G1027" s="29">
        <v>1</v>
      </c>
      <c r="H1027" s="30">
        <v>70.050399999999996</v>
      </c>
      <c r="I1027" s="30">
        <v>21.645700000000001</v>
      </c>
      <c r="J1027" s="14">
        <v>739</v>
      </c>
      <c r="K1027" s="14">
        <v>185</v>
      </c>
      <c r="L1027" s="12">
        <v>0.309</v>
      </c>
      <c r="M1027" s="7">
        <v>1.1383200200000001</v>
      </c>
      <c r="N1027" s="31">
        <v>0.7</v>
      </c>
      <c r="O1027" s="14">
        <f>IFERROR(VLOOKUP($C1027,'site totals'!$J$2:$K$607,2,FALSE),1)</f>
        <v>20873.014800000001</v>
      </c>
      <c r="P1027" s="32" t="s">
        <v>91</v>
      </c>
      <c r="Q1027" s="12">
        <v>0.38505869580000002</v>
      </c>
      <c r="R1027" s="29">
        <v>0.25</v>
      </c>
      <c r="S1027" s="2">
        <f>IF($A1027="site","",MIN(VLOOKUP($P1027,margin_ranges!$A$5:$D$10,4,FALSE)/100,$Q1027))</f>
        <v>0.29749999999999999</v>
      </c>
      <c r="T1027" s="6">
        <f>IF(A1027="placement",$J1027*MIN($Q1027,$S1027),"")</f>
        <v>219.85249999999999</v>
      </c>
      <c r="U1027" s="6">
        <f>IF($A1027="placement",T1027,SUMIF($C$10:$C$6209,$C1027,$T$10:$T$6209))</f>
        <v>219.85249999999999</v>
      </c>
      <c r="V1027" s="34">
        <f t="shared" si="47"/>
        <v>-6.3333333333333242E-2</v>
      </c>
      <c r="W1027" s="24"/>
      <c r="X1027" s="2" t="str">
        <f>IFERROR(MIN(VLOOKUP($W1027,margin_ranges!$A$5:$D$10,4,FALSE),$Q1027*100)/100,"")</f>
        <v/>
      </c>
      <c r="Y1027" s="6">
        <f t="shared" si="48"/>
        <v>219.85249999999999</v>
      </c>
      <c r="Z1027" s="6">
        <f>IF($A1027="placement",Y1027,SUMIF($C$10:$C$6209,$C1027,$Y$10:$Y$6209))</f>
        <v>219.85249999999999</v>
      </c>
      <c r="AA1027" s="29">
        <f t="shared" si="49"/>
        <v>-6.3333333333333242E-2</v>
      </c>
    </row>
    <row r="1028" spans="1:27" hidden="1" x14ac:dyDescent="0.3">
      <c r="A1028" s="8" t="s">
        <v>17</v>
      </c>
      <c r="B1028" s="8" t="s">
        <v>9231</v>
      </c>
      <c r="C1028" s="8" t="s">
        <v>9232</v>
      </c>
      <c r="D1028" s="8" t="s">
        <v>9327</v>
      </c>
      <c r="E1028" s="8" t="s">
        <v>9328</v>
      </c>
      <c r="F1028" s="29">
        <v>0.15</v>
      </c>
      <c r="G1028" s="29">
        <v>0</v>
      </c>
      <c r="H1028" s="30">
        <v>7.0366999999999997</v>
      </c>
      <c r="I1028" s="30">
        <v>1.8080000000000001</v>
      </c>
      <c r="J1028" s="14">
        <v>19</v>
      </c>
      <c r="K1028" s="14">
        <v>2</v>
      </c>
      <c r="L1028" s="12">
        <v>0.25690000000000002</v>
      </c>
      <c r="M1028" s="7">
        <v>0.35214128</v>
      </c>
      <c r="N1028" s="31">
        <v>0.1</v>
      </c>
      <c r="O1028" s="14">
        <f>IFERROR(VLOOKUP($C1028,'site totals'!$J$2:$K$607,2,FALSE),1)</f>
        <v>20873.014800000001</v>
      </c>
      <c r="P1028" s="32" t="s">
        <v>94</v>
      </c>
      <c r="Q1028" s="12">
        <v>0.71602306640000002</v>
      </c>
      <c r="R1028" s="29">
        <v>0.15</v>
      </c>
      <c r="S1028" s="2">
        <f>IF($A1028="site","",MIN(VLOOKUP($P1028,margin_ranges!$A$5:$D$10,4,FALSE)/100,$Q1028))</f>
        <v>0.19750000000000001</v>
      </c>
      <c r="T1028" s="6">
        <f>IF(A1028="placement",$J1028*MIN($Q1028,$S1028),"")</f>
        <v>3.7525000000000004</v>
      </c>
      <c r="U1028" s="6">
        <f>IF($A1028="placement",T1028,SUMIF($C$10:$C$6209,$C1028,$T$10:$T$6209))</f>
        <v>3.7525000000000004</v>
      </c>
      <c r="V1028" s="34">
        <f t="shared" si="47"/>
        <v>-5.5882352941176494E-2</v>
      </c>
      <c r="W1028" s="24"/>
      <c r="X1028" s="2" t="str">
        <f>IFERROR(MIN(VLOOKUP($W1028,margin_ranges!$A$5:$D$10,4,FALSE),$Q1028*100)/100,"")</f>
        <v/>
      </c>
      <c r="Y1028" s="6">
        <f t="shared" si="48"/>
        <v>3.7525000000000004</v>
      </c>
      <c r="Z1028" s="6">
        <f>IF($A1028="placement",Y1028,SUMIF($C$10:$C$6209,$C1028,$Y$10:$Y$6209))</f>
        <v>3.7525000000000004</v>
      </c>
      <c r="AA1028" s="29">
        <f t="shared" si="49"/>
        <v>-5.5882352941176494E-2</v>
      </c>
    </row>
    <row r="1029" spans="1:27" hidden="1" x14ac:dyDescent="0.3">
      <c r="A1029" s="8" t="s">
        <v>17</v>
      </c>
      <c r="B1029" s="8" t="s">
        <v>9231</v>
      </c>
      <c r="C1029" s="8" t="s">
        <v>9232</v>
      </c>
      <c r="D1029" s="8" t="s">
        <v>9351</v>
      </c>
      <c r="E1029" s="8" t="s">
        <v>9352</v>
      </c>
      <c r="F1029" s="29">
        <v>0.15</v>
      </c>
      <c r="G1029" s="29">
        <v>0</v>
      </c>
      <c r="H1029" s="30">
        <v>7.1974999999999998</v>
      </c>
      <c r="I1029" s="30">
        <v>1.5791999999999999</v>
      </c>
      <c r="J1029" s="14">
        <v>19</v>
      </c>
      <c r="K1029" s="14">
        <v>2</v>
      </c>
      <c r="L1029" s="12">
        <v>0.21940000000000001</v>
      </c>
      <c r="M1029" s="7">
        <v>0.40219820000000001</v>
      </c>
      <c r="N1029" s="31">
        <v>0.1</v>
      </c>
      <c r="O1029" s="14">
        <f>IFERROR(VLOOKUP($C1029,'site totals'!$J$2:$K$607,2,FALSE),1)</f>
        <v>20873.014800000001</v>
      </c>
      <c r="P1029" s="32" t="s">
        <v>94</v>
      </c>
      <c r="Q1029" s="12">
        <v>0.75136636599999995</v>
      </c>
      <c r="R1029" s="29">
        <v>0.15</v>
      </c>
      <c r="S1029" s="2">
        <f>IF($A1029="site","",MIN(VLOOKUP($P1029,margin_ranges!$A$5:$D$10,4,FALSE)/100,$Q1029))</f>
        <v>0.19750000000000001</v>
      </c>
      <c r="T1029" s="6">
        <f>IF(A1029="placement",$J1029*MIN($Q1029,$S1029),"")</f>
        <v>3.7525000000000004</v>
      </c>
      <c r="U1029" s="6">
        <f>IF($A1029="placement",T1029,SUMIF($C$10:$C$6209,$C1029,$T$10:$T$6209))</f>
        <v>3.7525000000000004</v>
      </c>
      <c r="V1029" s="34">
        <f t="shared" si="47"/>
        <v>-5.5882352941176494E-2</v>
      </c>
      <c r="W1029" s="24"/>
      <c r="X1029" s="2" t="str">
        <f>IFERROR(MIN(VLOOKUP($W1029,margin_ranges!$A$5:$D$10,4,FALSE),$Q1029*100)/100,"")</f>
        <v/>
      </c>
      <c r="Y1029" s="6">
        <f t="shared" si="48"/>
        <v>3.7525000000000004</v>
      </c>
      <c r="Z1029" s="6">
        <f>IF($A1029="placement",Y1029,SUMIF($C$10:$C$6209,$C1029,$Y$10:$Y$6209))</f>
        <v>3.7525000000000004</v>
      </c>
      <c r="AA1029" s="29">
        <f t="shared" si="49"/>
        <v>-5.5882352941176494E-2</v>
      </c>
    </row>
    <row r="1030" spans="1:27" hidden="1" x14ac:dyDescent="0.3">
      <c r="A1030" s="8" t="s">
        <v>17</v>
      </c>
      <c r="B1030" s="8" t="s">
        <v>9231</v>
      </c>
      <c r="C1030" s="8" t="s">
        <v>9232</v>
      </c>
      <c r="D1030" s="8" t="s">
        <v>9393</v>
      </c>
      <c r="E1030" s="8" t="s">
        <v>9394</v>
      </c>
      <c r="F1030" s="29">
        <v>0.15</v>
      </c>
      <c r="G1030" s="29">
        <v>0</v>
      </c>
      <c r="H1030" s="30">
        <v>27.073399999999999</v>
      </c>
      <c r="I1030" s="30">
        <v>4.4298999999999999</v>
      </c>
      <c r="J1030" s="14">
        <v>150</v>
      </c>
      <c r="K1030" s="14">
        <v>15</v>
      </c>
      <c r="L1030" s="12">
        <v>0.1636</v>
      </c>
      <c r="M1030" s="7">
        <v>1.12578606</v>
      </c>
      <c r="N1030" s="31">
        <v>0.7</v>
      </c>
      <c r="O1030" s="14">
        <f>IFERROR(VLOOKUP($C1030,'site totals'!$J$2:$K$607,2,FALSE),1)</f>
        <v>20873.014800000001</v>
      </c>
      <c r="P1030" s="32" t="s">
        <v>94</v>
      </c>
      <c r="Q1030" s="12">
        <v>0.37821223450000002</v>
      </c>
      <c r="R1030" s="29">
        <v>0.15</v>
      </c>
      <c r="S1030" s="2">
        <f>IF($A1030="site","",MIN(VLOOKUP($P1030,margin_ranges!$A$5:$D$10,4,FALSE)/100,$Q1030))</f>
        <v>0.19750000000000001</v>
      </c>
      <c r="T1030" s="6">
        <f>IF(A1030="placement",$J1030*MIN($Q1030,$S1030),"")</f>
        <v>29.625</v>
      </c>
      <c r="U1030" s="6">
        <f>IF($A1030="placement",T1030,SUMIF($C$10:$C$6209,$C1030,$T$10:$T$6209))</f>
        <v>29.625</v>
      </c>
      <c r="V1030" s="34">
        <f t="shared" si="47"/>
        <v>-5.5882352941176494E-2</v>
      </c>
      <c r="W1030" s="24"/>
      <c r="X1030" s="2" t="str">
        <f>IFERROR(MIN(VLOOKUP($W1030,margin_ranges!$A$5:$D$10,4,FALSE),$Q1030*100)/100,"")</f>
        <v/>
      </c>
      <c r="Y1030" s="6">
        <f t="shared" si="48"/>
        <v>29.625</v>
      </c>
      <c r="Z1030" s="6">
        <f>IF($A1030="placement",Y1030,SUMIF($C$10:$C$6209,$C1030,$Y$10:$Y$6209))</f>
        <v>29.625</v>
      </c>
      <c r="AA1030" s="29">
        <f t="shared" si="49"/>
        <v>-5.5882352941176494E-2</v>
      </c>
    </row>
    <row r="1031" spans="1:27" hidden="1" x14ac:dyDescent="0.3">
      <c r="A1031" s="8" t="s">
        <v>17</v>
      </c>
      <c r="B1031" s="8" t="s">
        <v>9231</v>
      </c>
      <c r="C1031" s="8" t="s">
        <v>9232</v>
      </c>
      <c r="D1031" s="8" t="s">
        <v>9389</v>
      </c>
      <c r="E1031" s="8" t="s">
        <v>9390</v>
      </c>
      <c r="F1031" s="29">
        <v>0.15</v>
      </c>
      <c r="G1031" s="29">
        <v>1</v>
      </c>
      <c r="H1031" s="30">
        <v>45.775599999999997</v>
      </c>
      <c r="I1031" s="30">
        <v>15.491199999999999</v>
      </c>
      <c r="J1031" s="14">
        <v>599</v>
      </c>
      <c r="K1031" s="14">
        <v>64</v>
      </c>
      <c r="L1031" s="12">
        <v>0.33839999999999998</v>
      </c>
      <c r="M1031" s="7">
        <v>1.2899652800000001</v>
      </c>
      <c r="N1031" s="31">
        <v>1</v>
      </c>
      <c r="O1031" s="14">
        <f>IFERROR(VLOOKUP($C1031,'site totals'!$J$2:$K$607,2,FALSE),1)</f>
        <v>20873.014800000001</v>
      </c>
      <c r="P1031" s="32" t="s">
        <v>94</v>
      </c>
      <c r="Q1031" s="12">
        <v>0.22478533680000001</v>
      </c>
      <c r="R1031" s="29">
        <v>0.15</v>
      </c>
      <c r="S1031" s="2">
        <f>IF($A1031="site","",MIN(VLOOKUP($P1031,margin_ranges!$A$5:$D$10,4,FALSE)/100,$Q1031))</f>
        <v>0.19750000000000001</v>
      </c>
      <c r="T1031" s="6">
        <f>IF(A1031="placement",$J1031*MIN($Q1031,$S1031),"")</f>
        <v>118.30250000000001</v>
      </c>
      <c r="U1031" s="6">
        <f>IF($A1031="placement",T1031,SUMIF($C$10:$C$6209,$C1031,$T$10:$T$6209))</f>
        <v>118.30250000000001</v>
      </c>
      <c r="V1031" s="34">
        <f t="shared" si="47"/>
        <v>-5.5882352941176494E-2</v>
      </c>
      <c r="W1031" s="24"/>
      <c r="X1031" s="2" t="str">
        <f>IFERROR(MIN(VLOOKUP($W1031,margin_ranges!$A$5:$D$10,4,FALSE),$Q1031*100)/100,"")</f>
        <v/>
      </c>
      <c r="Y1031" s="6">
        <f t="shared" si="48"/>
        <v>118.30250000000001</v>
      </c>
      <c r="Z1031" s="6">
        <f>IF($A1031="placement",Y1031,SUMIF($C$10:$C$6209,$C1031,$Y$10:$Y$6209))</f>
        <v>118.30250000000001</v>
      </c>
      <c r="AA1031" s="29">
        <f t="shared" si="49"/>
        <v>-5.5882352941176494E-2</v>
      </c>
    </row>
    <row r="1032" spans="1:27" hidden="1" x14ac:dyDescent="0.3">
      <c r="A1032" s="8" t="s">
        <v>17</v>
      </c>
      <c r="B1032" s="8" t="s">
        <v>9231</v>
      </c>
      <c r="C1032" s="8" t="s">
        <v>9232</v>
      </c>
      <c r="D1032" s="8" t="s">
        <v>9435</v>
      </c>
      <c r="E1032" s="8" t="s">
        <v>9436</v>
      </c>
      <c r="F1032" s="29">
        <v>0.15</v>
      </c>
      <c r="G1032" s="29">
        <v>0</v>
      </c>
      <c r="H1032" s="30">
        <v>16.561900000000001</v>
      </c>
      <c r="I1032" s="30">
        <v>2.3464</v>
      </c>
      <c r="J1032" s="14">
        <v>36</v>
      </c>
      <c r="K1032" s="14">
        <v>4</v>
      </c>
      <c r="L1032" s="12">
        <v>0.14169999999999999</v>
      </c>
      <c r="M1032" s="7">
        <v>0.51009163000000002</v>
      </c>
      <c r="N1032" s="31">
        <v>0.25</v>
      </c>
      <c r="O1032" s="14">
        <f>IFERROR(VLOOKUP($C1032,'site totals'!$J$2:$K$607,2,FALSE),1)</f>
        <v>20873.014800000001</v>
      </c>
      <c r="P1032" s="32" t="s">
        <v>94</v>
      </c>
      <c r="Q1032" s="12">
        <v>0.50989197900000005</v>
      </c>
      <c r="R1032" s="29">
        <v>0.15</v>
      </c>
      <c r="S1032" s="2">
        <f>IF($A1032="site","",MIN(VLOOKUP($P1032,margin_ranges!$A$5:$D$10,4,FALSE)/100,$Q1032))</f>
        <v>0.19750000000000001</v>
      </c>
      <c r="T1032" s="6">
        <f>IF(A1032="placement",$J1032*MIN($Q1032,$S1032),"")</f>
        <v>7.11</v>
      </c>
      <c r="U1032" s="6">
        <f>IF($A1032="placement",T1032,SUMIF($C$10:$C$6209,$C1032,$T$10:$T$6209))</f>
        <v>7.11</v>
      </c>
      <c r="V1032" s="34">
        <f t="shared" si="47"/>
        <v>-5.5882352941176383E-2</v>
      </c>
      <c r="W1032" s="24"/>
      <c r="X1032" s="2" t="str">
        <f>IFERROR(MIN(VLOOKUP($W1032,margin_ranges!$A$5:$D$10,4,FALSE),$Q1032*100)/100,"")</f>
        <v/>
      </c>
      <c r="Y1032" s="6">
        <f t="shared" si="48"/>
        <v>7.11</v>
      </c>
      <c r="Z1032" s="6">
        <f>IF($A1032="placement",Y1032,SUMIF($C$10:$C$6209,$C1032,$Y$10:$Y$6209))</f>
        <v>7.11</v>
      </c>
      <c r="AA1032" s="29">
        <f t="shared" si="49"/>
        <v>-5.5882352941176383E-2</v>
      </c>
    </row>
    <row r="1033" spans="1:27" hidden="1" x14ac:dyDescent="0.3">
      <c r="A1033" s="8" t="s">
        <v>17</v>
      </c>
      <c r="B1033" s="8" t="s">
        <v>9231</v>
      </c>
      <c r="C1033" s="8" t="s">
        <v>9232</v>
      </c>
      <c r="D1033" s="8" t="s">
        <v>9315</v>
      </c>
      <c r="E1033" s="8" t="s">
        <v>9316</v>
      </c>
      <c r="F1033" s="29">
        <v>0.149999999999999</v>
      </c>
      <c r="G1033" s="29">
        <v>0</v>
      </c>
      <c r="H1033" s="30">
        <v>15.951700000000001</v>
      </c>
      <c r="I1033" s="30">
        <v>3.3380999999999998</v>
      </c>
      <c r="J1033" s="14">
        <v>54</v>
      </c>
      <c r="K1033" s="14">
        <v>6</v>
      </c>
      <c r="L1033" s="12">
        <v>0.20930000000000001</v>
      </c>
      <c r="M1033" s="7">
        <v>0.54080969000000001</v>
      </c>
      <c r="N1033" s="31">
        <v>0.25</v>
      </c>
      <c r="O1033" s="14">
        <f>IFERROR(VLOOKUP($C1033,'site totals'!$J$2:$K$607,2,FALSE),1)</f>
        <v>20873.014800000001</v>
      </c>
      <c r="P1033" s="32" t="s">
        <v>94</v>
      </c>
      <c r="Q1033" s="12">
        <v>0.53773017540000001</v>
      </c>
      <c r="R1033" s="29">
        <v>0.15</v>
      </c>
      <c r="S1033" s="2">
        <f>IF($A1033="site","",MIN(VLOOKUP($P1033,margin_ranges!$A$5:$D$10,4,FALSE)/100,$Q1033))</f>
        <v>0.19750000000000001</v>
      </c>
      <c r="T1033" s="6">
        <f>IF(A1033="placement",$J1033*MIN($Q1033,$S1033),"")</f>
        <v>10.665000000000001</v>
      </c>
      <c r="U1033" s="6">
        <f>IF($A1033="placement",T1033,SUMIF($C$10:$C$6209,$C1033,$T$10:$T$6209))</f>
        <v>10.665000000000001</v>
      </c>
      <c r="V1033" s="34">
        <f t="shared" si="47"/>
        <v>-5.5882352941176383E-2</v>
      </c>
      <c r="W1033" s="24"/>
      <c r="X1033" s="2" t="str">
        <f>IFERROR(MIN(VLOOKUP($W1033,margin_ranges!$A$5:$D$10,4,FALSE),$Q1033*100)/100,"")</f>
        <v/>
      </c>
      <c r="Y1033" s="6">
        <f t="shared" si="48"/>
        <v>10.665000000000001</v>
      </c>
      <c r="Z1033" s="6">
        <f>IF($A1033="placement",Y1033,SUMIF($C$10:$C$6209,$C1033,$Y$10:$Y$6209))</f>
        <v>10.665000000000001</v>
      </c>
      <c r="AA1033" s="29">
        <f t="shared" si="49"/>
        <v>-5.5882352941176383E-2</v>
      </c>
    </row>
    <row r="1034" spans="1:27" hidden="1" x14ac:dyDescent="0.3">
      <c r="A1034" s="8" t="s">
        <v>17</v>
      </c>
      <c r="B1034" s="8" t="s">
        <v>9231</v>
      </c>
      <c r="C1034" s="8" t="s">
        <v>9232</v>
      </c>
      <c r="D1034" s="8" t="s">
        <v>9433</v>
      </c>
      <c r="E1034" s="8" t="s">
        <v>9434</v>
      </c>
      <c r="F1034" s="29">
        <v>0.15</v>
      </c>
      <c r="G1034" s="29">
        <v>0</v>
      </c>
      <c r="H1034" s="30">
        <v>5.7336999999999998</v>
      </c>
      <c r="I1034" s="30">
        <v>1.3935999999999999</v>
      </c>
      <c r="J1034" s="14">
        <v>55</v>
      </c>
      <c r="K1034" s="14">
        <v>6</v>
      </c>
      <c r="L1034" s="12">
        <v>0.24299999999999999</v>
      </c>
      <c r="M1034" s="7">
        <v>1.3189748800000001</v>
      </c>
      <c r="N1034" s="31">
        <v>1</v>
      </c>
      <c r="O1034" s="14">
        <f>IFERROR(VLOOKUP($C1034,'site totals'!$J$2:$K$607,2,FALSE),1)</f>
        <v>20873.014800000001</v>
      </c>
      <c r="P1034" s="32" t="s">
        <v>94</v>
      </c>
      <c r="Q1034" s="12">
        <v>0.2418354499</v>
      </c>
      <c r="R1034" s="29">
        <v>0.15</v>
      </c>
      <c r="S1034" s="2">
        <f>IF($A1034="site","",MIN(VLOOKUP($P1034,margin_ranges!$A$5:$D$10,4,FALSE)/100,$Q1034))</f>
        <v>0.19750000000000001</v>
      </c>
      <c r="T1034" s="6">
        <f>IF(A1034="placement",$J1034*MIN($Q1034,$S1034),"")</f>
        <v>10.862500000000001</v>
      </c>
      <c r="U1034" s="6">
        <f>IF($A1034="placement",T1034,SUMIF($C$10:$C$6209,$C1034,$T$10:$T$6209))</f>
        <v>10.862500000000001</v>
      </c>
      <c r="V1034" s="34">
        <f t="shared" ref="V1034:V1097" si="50">($J1034-$U1034)/($J1034*(1-$R1034))-1</f>
        <v>-5.5882352941176383E-2</v>
      </c>
      <c r="W1034" s="24"/>
      <c r="X1034" s="2" t="str">
        <f>IFERROR(MIN(VLOOKUP($W1034,margin_ranges!$A$5:$D$10,4,FALSE),$Q1034*100)/100,"")</f>
        <v/>
      </c>
      <c r="Y1034" s="6">
        <f t="shared" si="48"/>
        <v>10.862500000000001</v>
      </c>
      <c r="Z1034" s="6">
        <f>IF($A1034="placement",Y1034,SUMIF($C$10:$C$6209,$C1034,$Y$10:$Y$6209))</f>
        <v>10.862500000000001</v>
      </c>
      <c r="AA1034" s="29">
        <f t="shared" si="49"/>
        <v>-5.5882352941176383E-2</v>
      </c>
    </row>
    <row r="1035" spans="1:27" hidden="1" x14ac:dyDescent="0.3">
      <c r="A1035" s="8" t="s">
        <v>17</v>
      </c>
      <c r="B1035" s="8" t="s">
        <v>9231</v>
      </c>
      <c r="C1035" s="8" t="s">
        <v>9232</v>
      </c>
      <c r="D1035" s="8" t="s">
        <v>9369</v>
      </c>
      <c r="E1035" s="8" t="s">
        <v>9370</v>
      </c>
      <c r="F1035" s="29">
        <v>0.15</v>
      </c>
      <c r="G1035" s="29">
        <v>1</v>
      </c>
      <c r="H1035" s="30">
        <v>517.70060000000001</v>
      </c>
      <c r="I1035" s="30">
        <v>52.914400000000001</v>
      </c>
      <c r="J1035" s="14">
        <v>1039</v>
      </c>
      <c r="K1035" s="14">
        <v>108</v>
      </c>
      <c r="L1035" s="12">
        <v>0.1022</v>
      </c>
      <c r="M1035" s="7">
        <v>0.65466561999999995</v>
      </c>
      <c r="N1035" s="31">
        <v>0.4</v>
      </c>
      <c r="O1035" s="14">
        <f>IFERROR(VLOOKUP($C1035,'site totals'!$J$2:$K$607,2,FALSE),1)</f>
        <v>20873.014800000001</v>
      </c>
      <c r="P1035" s="32" t="s">
        <v>94</v>
      </c>
      <c r="Q1035" s="12">
        <v>0.38900105899999998</v>
      </c>
      <c r="R1035" s="29">
        <v>0.15</v>
      </c>
      <c r="S1035" s="2">
        <f>IF($A1035="site","",MIN(VLOOKUP($P1035,margin_ranges!$A$5:$D$10,4,FALSE)/100,$Q1035))</f>
        <v>0.19750000000000001</v>
      </c>
      <c r="T1035" s="6">
        <f>IF(A1035="placement",$J1035*MIN($Q1035,$S1035),"")</f>
        <v>205.20250000000001</v>
      </c>
      <c r="U1035" s="6">
        <f>IF($A1035="placement",T1035,SUMIF($C$10:$C$6209,$C1035,$T$10:$T$6209))</f>
        <v>205.20250000000001</v>
      </c>
      <c r="V1035" s="34">
        <f t="shared" si="50"/>
        <v>-5.5882352941176383E-2</v>
      </c>
      <c r="W1035" s="24"/>
      <c r="X1035" s="2" t="str">
        <f>IFERROR(MIN(VLOOKUP($W1035,margin_ranges!$A$5:$D$10,4,FALSE),$Q1035*100)/100,"")</f>
        <v/>
      </c>
      <c r="Y1035" s="6">
        <f t="shared" si="48"/>
        <v>205.20250000000001</v>
      </c>
      <c r="Z1035" s="6">
        <f>IF($A1035="placement",Y1035,SUMIF($C$10:$C$6209,$C1035,$Y$10:$Y$6209))</f>
        <v>205.20250000000001</v>
      </c>
      <c r="AA1035" s="29">
        <f t="shared" si="49"/>
        <v>-5.5882352941176383E-2</v>
      </c>
    </row>
    <row r="1036" spans="1:27" hidden="1" x14ac:dyDescent="0.3">
      <c r="A1036" s="8" t="s">
        <v>17</v>
      </c>
      <c r="B1036" s="8" t="s">
        <v>9231</v>
      </c>
      <c r="C1036" s="8" t="s">
        <v>9232</v>
      </c>
      <c r="D1036" s="8" t="s">
        <v>9375</v>
      </c>
      <c r="E1036" s="8" t="s">
        <v>9376</v>
      </c>
      <c r="F1036" s="29">
        <v>0.15</v>
      </c>
      <c r="G1036" s="29">
        <v>1</v>
      </c>
      <c r="H1036" s="30">
        <v>2286.4063999999998</v>
      </c>
      <c r="I1036" s="30">
        <v>40.011400000000002</v>
      </c>
      <c r="J1036" s="14">
        <v>1729</v>
      </c>
      <c r="K1036" s="14">
        <v>187</v>
      </c>
      <c r="L1036" s="12">
        <v>1.7500000000000002E-2</v>
      </c>
      <c r="M1036" s="7">
        <v>1.4406051799999999</v>
      </c>
      <c r="N1036" s="31">
        <v>0.7</v>
      </c>
      <c r="O1036" s="14">
        <f>IFERROR(VLOOKUP($C1036,'site totals'!$J$2:$K$607,2,FALSE),1)</f>
        <v>20873.014800000001</v>
      </c>
      <c r="P1036" s="32" t="s">
        <v>94</v>
      </c>
      <c r="Q1036" s="12">
        <v>0.51409309940000003</v>
      </c>
      <c r="R1036" s="29">
        <v>0.15</v>
      </c>
      <c r="S1036" s="2">
        <f>IF($A1036="site","",MIN(VLOOKUP($P1036,margin_ranges!$A$5:$D$10,4,FALSE)/100,$Q1036))</f>
        <v>0.19750000000000001</v>
      </c>
      <c r="T1036" s="6">
        <f>IF(A1036="placement",$J1036*MIN($Q1036,$S1036),"")</f>
        <v>341.47750000000002</v>
      </c>
      <c r="U1036" s="6">
        <f>IF($A1036="placement",T1036,SUMIF($C$10:$C$6209,$C1036,$T$10:$T$6209))</f>
        <v>341.47750000000002</v>
      </c>
      <c r="V1036" s="34">
        <f t="shared" si="50"/>
        <v>-5.5882352941176383E-2</v>
      </c>
      <c r="W1036" s="24"/>
      <c r="X1036" s="2" t="str">
        <f>IFERROR(MIN(VLOOKUP($W1036,margin_ranges!$A$5:$D$10,4,FALSE),$Q1036*100)/100,"")</f>
        <v/>
      </c>
      <c r="Y1036" s="6">
        <f t="shared" si="48"/>
        <v>341.47750000000002</v>
      </c>
      <c r="Z1036" s="6">
        <f>IF($A1036="placement",Y1036,SUMIF($C$10:$C$6209,$C1036,$Y$10:$Y$6209))</f>
        <v>341.47750000000002</v>
      </c>
      <c r="AA1036" s="29">
        <f t="shared" si="49"/>
        <v>-5.5882352941176383E-2</v>
      </c>
    </row>
    <row r="1037" spans="1:27" hidden="1" x14ac:dyDescent="0.3">
      <c r="A1037" s="8" t="s">
        <v>17</v>
      </c>
      <c r="B1037" s="8" t="s">
        <v>9231</v>
      </c>
      <c r="C1037" s="8" t="s">
        <v>9232</v>
      </c>
      <c r="D1037" s="8" t="s">
        <v>9413</v>
      </c>
      <c r="E1037" s="8" t="s">
        <v>9414</v>
      </c>
      <c r="F1037" s="29">
        <v>0.18</v>
      </c>
      <c r="G1037" s="29">
        <v>1</v>
      </c>
      <c r="H1037" s="30">
        <v>2590.9989</v>
      </c>
      <c r="I1037" s="30">
        <v>449.58589999999998</v>
      </c>
      <c r="J1037" s="14">
        <v>13035</v>
      </c>
      <c r="K1037" s="14">
        <v>2346</v>
      </c>
      <c r="L1037" s="12">
        <v>0.17349999999999999</v>
      </c>
      <c r="M1037" s="7">
        <v>0.96644238999999998</v>
      </c>
      <c r="N1037" s="31">
        <v>0.75</v>
      </c>
      <c r="O1037" s="14">
        <f>IFERROR(VLOOKUP($C1037,'site totals'!$J$2:$K$607,2,FALSE),1)</f>
        <v>20873.014800000001</v>
      </c>
      <c r="P1037" s="32" t="s">
        <v>91</v>
      </c>
      <c r="Q1037" s="12">
        <v>0.22395788250000001</v>
      </c>
      <c r="R1037" s="29">
        <v>0.18</v>
      </c>
      <c r="S1037" s="2">
        <f>IF($A1037="site","",MIN(VLOOKUP($P1037,margin_ranges!$A$5:$D$10,4,FALSE)/100,$Q1037))</f>
        <v>0.22395788250000001</v>
      </c>
      <c r="T1037" s="6">
        <f>IF(A1037="placement",$J1037*MIN($Q1037,$S1037),"")</f>
        <v>2919.2909983875002</v>
      </c>
      <c r="U1037" s="6">
        <f>IF($A1037="placement",T1037,SUMIF($C$10:$C$6209,$C1037,$T$10:$T$6209))</f>
        <v>2919.2909983875002</v>
      </c>
      <c r="V1037" s="34">
        <f t="shared" si="50"/>
        <v>-5.3607173780487849E-2</v>
      </c>
      <c r="W1037" s="24"/>
      <c r="X1037" s="2" t="str">
        <f>IFERROR(MIN(VLOOKUP($W1037,margin_ranges!$A$5:$D$10,4,FALSE),$Q1037*100)/100,"")</f>
        <v/>
      </c>
      <c r="Y1037" s="6">
        <f t="shared" si="48"/>
        <v>2919.2909983875002</v>
      </c>
      <c r="Z1037" s="6">
        <f>IF($A1037="placement",Y1037,SUMIF($C$10:$C$6209,$C1037,$Y$10:$Y$6209))</f>
        <v>2919.2909983875002</v>
      </c>
      <c r="AA1037" s="29">
        <f t="shared" si="49"/>
        <v>-5.3607173780487849E-2</v>
      </c>
    </row>
    <row r="1038" spans="1:27" hidden="1" x14ac:dyDescent="0.3">
      <c r="A1038" s="8" t="s">
        <v>17</v>
      </c>
      <c r="B1038" s="8" t="s">
        <v>9231</v>
      </c>
      <c r="C1038" s="8" t="s">
        <v>9232</v>
      </c>
      <c r="D1038" s="8" t="s">
        <v>9385</v>
      </c>
      <c r="E1038" s="8" t="s">
        <v>9386</v>
      </c>
      <c r="F1038" s="29">
        <v>0.4</v>
      </c>
      <c r="G1038" s="29">
        <v>0</v>
      </c>
      <c r="H1038" s="30">
        <v>20.819099999999999</v>
      </c>
      <c r="I1038" s="30">
        <v>8.3995999999999995</v>
      </c>
      <c r="J1038" s="14">
        <v>90</v>
      </c>
      <c r="K1038" s="14">
        <v>36</v>
      </c>
      <c r="L1038" s="12">
        <v>0.40350000000000003</v>
      </c>
      <c r="M1038" s="7">
        <v>0.35531443000000001</v>
      </c>
      <c r="N1038" s="31">
        <v>0.1</v>
      </c>
      <c r="O1038" s="14">
        <f>IFERROR(VLOOKUP($C1038,'site totals'!$J$2:$K$607,2,FALSE),1)</f>
        <v>20873.014800000001</v>
      </c>
      <c r="P1038" s="32" t="s">
        <v>161</v>
      </c>
      <c r="Q1038" s="12">
        <v>0.71855913380000003</v>
      </c>
      <c r="R1038" s="29">
        <v>0.4</v>
      </c>
      <c r="S1038" s="2">
        <f>IF($A1038="site","",MIN(VLOOKUP($P1038,margin_ranges!$A$5:$D$10,4,FALSE)/100,$Q1038))</f>
        <v>0.43</v>
      </c>
      <c r="T1038" s="6">
        <f>IF(A1038="placement",$J1038*MIN($Q1038,$S1038),"")</f>
        <v>38.700000000000003</v>
      </c>
      <c r="U1038" s="6">
        <f>IF($A1038="placement",T1038,SUMIF($C$10:$C$6209,$C1038,$T$10:$T$6209))</f>
        <v>38.700000000000003</v>
      </c>
      <c r="V1038" s="34">
        <f t="shared" si="50"/>
        <v>-5.0000000000000044E-2</v>
      </c>
      <c r="W1038" s="24"/>
      <c r="X1038" s="2" t="str">
        <f>IFERROR(MIN(VLOOKUP($W1038,margin_ranges!$A$5:$D$10,4,FALSE),$Q1038*100)/100,"")</f>
        <v/>
      </c>
      <c r="Y1038" s="6">
        <f t="shared" si="48"/>
        <v>38.700000000000003</v>
      </c>
      <c r="Z1038" s="6">
        <f>IF($A1038="placement",Y1038,SUMIF($C$10:$C$6209,$C1038,$Y$10:$Y$6209))</f>
        <v>38.700000000000003</v>
      </c>
      <c r="AA1038" s="29">
        <f t="shared" si="49"/>
        <v>-5.0000000000000044E-2</v>
      </c>
    </row>
    <row r="1039" spans="1:27" hidden="1" x14ac:dyDescent="0.3">
      <c r="A1039" s="8" t="s">
        <v>17</v>
      </c>
      <c r="B1039" s="8" t="s">
        <v>9231</v>
      </c>
      <c r="C1039" s="8" t="s">
        <v>9232</v>
      </c>
      <c r="D1039" s="8" t="s">
        <v>9401</v>
      </c>
      <c r="E1039" s="8" t="s">
        <v>9402</v>
      </c>
      <c r="F1039" s="29">
        <v>0.39999999999999902</v>
      </c>
      <c r="G1039" s="29">
        <v>1</v>
      </c>
      <c r="H1039" s="30">
        <v>616.35239999999999</v>
      </c>
      <c r="I1039" s="30">
        <v>9.4283999999999999</v>
      </c>
      <c r="J1039" s="14">
        <v>532</v>
      </c>
      <c r="K1039" s="14">
        <v>213</v>
      </c>
      <c r="L1039" s="12">
        <v>1.5299999999999999E-2</v>
      </c>
      <c r="M1039" s="7">
        <v>1.8814179</v>
      </c>
      <c r="N1039" s="31">
        <v>0.9</v>
      </c>
      <c r="O1039" s="14">
        <f>IFERROR(VLOOKUP($C1039,'site totals'!$J$2:$K$607,2,FALSE),1)</f>
        <v>20873.014800000001</v>
      </c>
      <c r="P1039" s="32" t="s">
        <v>478</v>
      </c>
      <c r="Q1039" s="12">
        <v>0.52163737789999998</v>
      </c>
      <c r="R1039" s="29">
        <v>0.4</v>
      </c>
      <c r="S1039" s="2">
        <f>IF($A1039="site","",MIN(VLOOKUP($P1039,margin_ranges!$A$5:$D$10,4,FALSE)/100,$Q1039))</f>
        <v>0.43</v>
      </c>
      <c r="T1039" s="6">
        <f>IF(A1039="placement",$J1039*MIN($Q1039,$S1039),"")</f>
        <v>228.76</v>
      </c>
      <c r="U1039" s="6">
        <f>IF($A1039="placement",T1039,SUMIF($C$10:$C$6209,$C1039,$T$10:$T$6209))</f>
        <v>228.76</v>
      </c>
      <c r="V1039" s="34">
        <f t="shared" si="50"/>
        <v>-4.9999999999999933E-2</v>
      </c>
      <c r="W1039" s="24"/>
      <c r="X1039" s="2" t="str">
        <f>IFERROR(MIN(VLOOKUP($W1039,margin_ranges!$A$5:$D$10,4,FALSE),$Q1039*100)/100,"")</f>
        <v/>
      </c>
      <c r="Y1039" s="6">
        <f t="shared" si="48"/>
        <v>228.76</v>
      </c>
      <c r="Z1039" s="6">
        <f>IF($A1039="placement",Y1039,SUMIF($C$10:$C$6209,$C1039,$Y$10:$Y$6209))</f>
        <v>228.76</v>
      </c>
      <c r="AA1039" s="29">
        <f t="shared" si="49"/>
        <v>-4.9999999999999933E-2</v>
      </c>
    </row>
    <row r="1040" spans="1:27" hidden="1" x14ac:dyDescent="0.3">
      <c r="A1040" s="8" t="s">
        <v>17</v>
      </c>
      <c r="B1040" s="8" t="s">
        <v>9231</v>
      </c>
      <c r="C1040" s="8" t="s">
        <v>9232</v>
      </c>
      <c r="D1040" s="8" t="s">
        <v>9341</v>
      </c>
      <c r="E1040" s="8" t="s">
        <v>9342</v>
      </c>
      <c r="F1040" s="29">
        <v>0.4</v>
      </c>
      <c r="G1040" s="29">
        <v>1</v>
      </c>
      <c r="H1040" s="30">
        <v>117.4738</v>
      </c>
      <c r="I1040" s="30">
        <v>53.681899999999999</v>
      </c>
      <c r="J1040" s="14">
        <v>1753</v>
      </c>
      <c r="K1040" s="14">
        <v>701</v>
      </c>
      <c r="L1040" s="12">
        <v>0.45700000000000002</v>
      </c>
      <c r="M1040" s="7">
        <v>1.08870942</v>
      </c>
      <c r="N1040" s="31">
        <v>0.25</v>
      </c>
      <c r="O1040" s="14">
        <f>IFERROR(VLOOKUP($C1040,'site totals'!$J$2:$K$607,2,FALSE),1)</f>
        <v>20873.014800000001</v>
      </c>
      <c r="P1040" s="32" t="s">
        <v>478</v>
      </c>
      <c r="Q1040" s="12">
        <v>0.77037031649999999</v>
      </c>
      <c r="R1040" s="29">
        <v>0.4</v>
      </c>
      <c r="S1040" s="2">
        <f>IF($A1040="site","",MIN(VLOOKUP($P1040,margin_ranges!$A$5:$D$10,4,FALSE)/100,$Q1040))</f>
        <v>0.43</v>
      </c>
      <c r="T1040" s="6">
        <f>IF(A1040="placement",$J1040*MIN($Q1040,$S1040),"")</f>
        <v>753.79</v>
      </c>
      <c r="U1040" s="6">
        <f>IF($A1040="placement",T1040,SUMIF($C$10:$C$6209,$C1040,$T$10:$T$6209))</f>
        <v>753.79</v>
      </c>
      <c r="V1040" s="34">
        <f t="shared" si="50"/>
        <v>-4.9999999999999933E-2</v>
      </c>
      <c r="W1040" s="24"/>
      <c r="X1040" s="2" t="str">
        <f>IFERROR(MIN(VLOOKUP($W1040,margin_ranges!$A$5:$D$10,4,FALSE),$Q1040*100)/100,"")</f>
        <v/>
      </c>
      <c r="Y1040" s="6">
        <f t="shared" si="48"/>
        <v>753.79</v>
      </c>
      <c r="Z1040" s="6">
        <f>IF($A1040="placement",Y1040,SUMIF($C$10:$C$6209,$C1040,$Y$10:$Y$6209))</f>
        <v>753.79</v>
      </c>
      <c r="AA1040" s="29">
        <f t="shared" si="49"/>
        <v>-4.9999999999999933E-2</v>
      </c>
    </row>
    <row r="1041" spans="1:27" hidden="1" x14ac:dyDescent="0.3">
      <c r="A1041" s="8" t="s">
        <v>17</v>
      </c>
      <c r="B1041" s="8" t="s">
        <v>9231</v>
      </c>
      <c r="C1041" s="8" t="s">
        <v>9232</v>
      </c>
      <c r="D1041" s="8" t="s">
        <v>9353</v>
      </c>
      <c r="E1041" s="8" t="s">
        <v>9354</v>
      </c>
      <c r="F1041" s="29">
        <v>0.1</v>
      </c>
      <c r="G1041" s="29">
        <v>1</v>
      </c>
      <c r="H1041" s="30">
        <v>270.16090000000003</v>
      </c>
      <c r="I1041" s="30">
        <v>16.549099999999999</v>
      </c>
      <c r="J1041" s="14">
        <v>144</v>
      </c>
      <c r="K1041" s="14">
        <v>7</v>
      </c>
      <c r="L1041" s="12">
        <v>6.13E-2</v>
      </c>
      <c r="M1041" s="7">
        <v>0.28979576000000001</v>
      </c>
      <c r="N1041" s="31">
        <v>0.25</v>
      </c>
      <c r="O1041" s="14">
        <f>IFERROR(VLOOKUP($C1041,'site totals'!$J$2:$K$607,2,FALSE),1)</f>
        <v>20873.014800000001</v>
      </c>
      <c r="P1041" s="32" t="s">
        <v>94</v>
      </c>
      <c r="Q1041" s="12">
        <v>0.1373234717</v>
      </c>
      <c r="R1041" s="29">
        <v>0.1</v>
      </c>
      <c r="S1041" s="2">
        <f>IF($A1041="site","",MIN(VLOOKUP($P1041,margin_ranges!$A$5:$D$10,4,FALSE)/100,$Q1041))</f>
        <v>0.1373234717</v>
      </c>
      <c r="T1041" s="6">
        <f>IF(A1041="placement",$J1041*MIN($Q1041,$S1041),"")</f>
        <v>19.774579924800001</v>
      </c>
      <c r="U1041" s="6">
        <f>IF($A1041="placement",T1041,SUMIF($C$10:$C$6209,$C1041,$T$10:$T$6209))</f>
        <v>19.774579924800001</v>
      </c>
      <c r="V1041" s="34">
        <f t="shared" si="50"/>
        <v>-4.1470524111111184E-2</v>
      </c>
      <c r="W1041" s="24"/>
      <c r="X1041" s="2" t="str">
        <f>IFERROR(MIN(VLOOKUP($W1041,margin_ranges!$A$5:$D$10,4,FALSE),$Q1041*100)/100,"")</f>
        <v/>
      </c>
      <c r="Y1041" s="6">
        <f t="shared" si="48"/>
        <v>19.774579924800001</v>
      </c>
      <c r="Z1041" s="6">
        <f>IF($A1041="placement",Y1041,SUMIF($C$10:$C$6209,$C1041,$Y$10:$Y$6209))</f>
        <v>19.774579924800001</v>
      </c>
      <c r="AA1041" s="29">
        <f t="shared" si="49"/>
        <v>-4.1470524111111184E-2</v>
      </c>
    </row>
    <row r="1042" spans="1:27" hidden="1" x14ac:dyDescent="0.3">
      <c r="A1042" s="8" t="s">
        <v>17</v>
      </c>
      <c r="B1042" s="8" t="s">
        <v>9231</v>
      </c>
      <c r="C1042" s="8" t="s">
        <v>9232</v>
      </c>
      <c r="D1042" s="8" t="s">
        <v>9271</v>
      </c>
      <c r="E1042" s="8" t="s">
        <v>9272</v>
      </c>
      <c r="F1042" s="29">
        <v>0.18</v>
      </c>
      <c r="G1042" s="29">
        <v>1</v>
      </c>
      <c r="H1042" s="30">
        <v>49.042200000000001</v>
      </c>
      <c r="I1042" s="30">
        <v>10.166700000000001</v>
      </c>
      <c r="J1042" s="14">
        <v>558</v>
      </c>
      <c r="K1042" s="14">
        <v>75</v>
      </c>
      <c r="L1042" s="12">
        <v>0.20730000000000001</v>
      </c>
      <c r="M1042" s="7">
        <v>1.8281239899999999</v>
      </c>
      <c r="N1042" s="31">
        <v>0.7</v>
      </c>
      <c r="O1042" s="14">
        <f>IFERROR(VLOOKUP($C1042,'site totals'!$J$2:$K$607,2,FALSE),1)</f>
        <v>20873.014800000001</v>
      </c>
      <c r="P1042" s="32" t="s">
        <v>94</v>
      </c>
      <c r="Q1042" s="12">
        <v>0.61709380560000004</v>
      </c>
      <c r="R1042" s="29">
        <v>0.18</v>
      </c>
      <c r="S1042" s="2">
        <f>IF($A1042="site","",MIN(VLOOKUP($P1042,margin_ranges!$A$5:$D$10,4,FALSE)/100,$Q1042))</f>
        <v>0.19750000000000001</v>
      </c>
      <c r="T1042" s="6">
        <f>IF(A1042="placement",$J1042*MIN($Q1042,$S1042),"")</f>
        <v>110.205</v>
      </c>
      <c r="U1042" s="6">
        <f>IF($A1042="placement",T1042,SUMIF($C$10:$C$6209,$C1042,$T$10:$T$6209))</f>
        <v>110.205</v>
      </c>
      <c r="V1042" s="34">
        <f t="shared" si="50"/>
        <v>-2.1341463414634276E-2</v>
      </c>
      <c r="W1042" s="24"/>
      <c r="X1042" s="2" t="str">
        <f>IFERROR(MIN(VLOOKUP($W1042,margin_ranges!$A$5:$D$10,4,FALSE),$Q1042*100)/100,"")</f>
        <v/>
      </c>
      <c r="Y1042" s="6">
        <f t="shared" si="48"/>
        <v>110.205</v>
      </c>
      <c r="Z1042" s="6">
        <f>IF($A1042="placement",Y1042,SUMIF($C$10:$C$6209,$C1042,$Y$10:$Y$6209))</f>
        <v>110.205</v>
      </c>
      <c r="AA1042" s="29">
        <f t="shared" si="49"/>
        <v>-2.1341463414634276E-2</v>
      </c>
    </row>
    <row r="1043" spans="1:27" hidden="1" x14ac:dyDescent="0.3">
      <c r="A1043" s="8" t="s">
        <v>17</v>
      </c>
      <c r="B1043" s="8" t="s">
        <v>9231</v>
      </c>
      <c r="C1043" s="8" t="s">
        <v>9232</v>
      </c>
      <c r="D1043" s="8" t="s">
        <v>9429</v>
      </c>
      <c r="E1043" s="8" t="s">
        <v>9430</v>
      </c>
      <c r="F1043" s="29">
        <v>0.17</v>
      </c>
      <c r="G1043" s="29">
        <v>1</v>
      </c>
      <c r="H1043" s="30">
        <v>56.491700000000002</v>
      </c>
      <c r="I1043" s="30">
        <v>13.0596</v>
      </c>
      <c r="J1043" s="14">
        <v>478</v>
      </c>
      <c r="K1043" s="14">
        <v>56</v>
      </c>
      <c r="L1043" s="12">
        <v>0.23119999999999999</v>
      </c>
      <c r="M1043" s="7">
        <v>1.2212564400000001</v>
      </c>
      <c r="N1043" s="31">
        <v>1</v>
      </c>
      <c r="O1043" s="14">
        <f>IFERROR(VLOOKUP($C1043,'site totals'!$J$2:$K$607,2,FALSE),1)</f>
        <v>20873.014800000001</v>
      </c>
      <c r="P1043" s="32" t="s">
        <v>94</v>
      </c>
      <c r="Q1043" s="12">
        <v>0.18117115540000001</v>
      </c>
      <c r="R1043" s="29">
        <v>0.17</v>
      </c>
      <c r="S1043" s="2">
        <f>IF($A1043="site","",MIN(VLOOKUP($P1043,margin_ranges!$A$5:$D$10,4,FALSE)/100,$Q1043))</f>
        <v>0.18117115540000001</v>
      </c>
      <c r="T1043" s="6">
        <f>IF(A1043="placement",$J1043*MIN($Q1043,$S1043),"")</f>
        <v>86.599812281200002</v>
      </c>
      <c r="U1043" s="6">
        <f>IF($A1043="placement",T1043,SUMIF($C$10:$C$6209,$C1043,$T$10:$T$6209))</f>
        <v>86.599812281200002</v>
      </c>
      <c r="V1043" s="34">
        <f t="shared" si="50"/>
        <v>-1.3459223373494034E-2</v>
      </c>
      <c r="W1043" s="24"/>
      <c r="X1043" s="2" t="str">
        <f>IFERROR(MIN(VLOOKUP($W1043,margin_ranges!$A$5:$D$10,4,FALSE),$Q1043*100)/100,"")</f>
        <v/>
      </c>
      <c r="Y1043" s="6">
        <f t="shared" si="48"/>
        <v>86.599812281200002</v>
      </c>
      <c r="Z1043" s="6">
        <f>IF($A1043="placement",Y1043,SUMIF($C$10:$C$6209,$C1043,$Y$10:$Y$6209))</f>
        <v>86.599812281200002</v>
      </c>
      <c r="AA1043" s="29">
        <f t="shared" si="49"/>
        <v>-1.3459223373494034E-2</v>
      </c>
    </row>
    <row r="1044" spans="1:27" hidden="1" x14ac:dyDescent="0.3">
      <c r="A1044" s="8" t="s">
        <v>17</v>
      </c>
      <c r="B1044" s="8" t="s">
        <v>9231</v>
      </c>
      <c r="C1044" s="8" t="s">
        <v>9232</v>
      </c>
      <c r="D1044" s="8" t="s">
        <v>9257</v>
      </c>
      <c r="E1044" s="8" t="s">
        <v>9258</v>
      </c>
      <c r="F1044" s="29">
        <v>0.28999999999999898</v>
      </c>
      <c r="G1044" s="29">
        <v>1</v>
      </c>
      <c r="H1044" s="30">
        <v>113.6888</v>
      </c>
      <c r="I1044" s="30">
        <v>54.355699999999999</v>
      </c>
      <c r="J1044" s="14">
        <v>1488</v>
      </c>
      <c r="K1044" s="14">
        <v>381</v>
      </c>
      <c r="L1044" s="12">
        <v>0.47810000000000002</v>
      </c>
      <c r="M1044" s="7">
        <v>0.91258929</v>
      </c>
      <c r="N1044" s="31">
        <v>0.25</v>
      </c>
      <c r="O1044" s="14">
        <f>IFERROR(VLOOKUP($C1044,'site totals'!$J$2:$K$607,2,FALSE),1)</f>
        <v>20873.014800000001</v>
      </c>
      <c r="P1044" s="32" t="s">
        <v>22</v>
      </c>
      <c r="Q1044" s="12">
        <v>0.7260542042</v>
      </c>
      <c r="R1044" s="29">
        <v>0.28999999999999998</v>
      </c>
      <c r="S1044" s="2">
        <f>IF($A1044="site","",MIN(VLOOKUP($P1044,margin_ranges!$A$5:$D$10,4,FALSE)/100,$Q1044))</f>
        <v>0.29749999999999999</v>
      </c>
      <c r="T1044" s="6">
        <f>IF(A1044="placement",$J1044*MIN($Q1044,$S1044),"")</f>
        <v>442.68</v>
      </c>
      <c r="U1044" s="6">
        <f>IF($A1044="placement",T1044,SUMIF($C$10:$C$6209,$C1044,$T$10:$T$6209))</f>
        <v>442.68</v>
      </c>
      <c r="V1044" s="34">
        <f t="shared" si="50"/>
        <v>-1.0563380281690238E-2</v>
      </c>
      <c r="W1044" s="24"/>
      <c r="X1044" s="2" t="str">
        <f>IFERROR(MIN(VLOOKUP($W1044,margin_ranges!$A$5:$D$10,4,FALSE),$Q1044*100)/100,"")</f>
        <v/>
      </c>
      <c r="Y1044" s="6">
        <f t="shared" si="48"/>
        <v>442.68</v>
      </c>
      <c r="Z1044" s="6">
        <f>IF($A1044="placement",Y1044,SUMIF($C$10:$C$6209,$C1044,$Y$10:$Y$6209))</f>
        <v>442.68</v>
      </c>
      <c r="AA1044" s="29">
        <f t="shared" si="49"/>
        <v>-1.0563380281690238E-2</v>
      </c>
    </row>
    <row r="1045" spans="1:27" hidden="1" x14ac:dyDescent="0.3">
      <c r="A1045" s="8" t="s">
        <v>17</v>
      </c>
      <c r="B1045" s="8" t="s">
        <v>9231</v>
      </c>
      <c r="C1045" s="8" t="s">
        <v>9232</v>
      </c>
      <c r="D1045" s="8" t="s">
        <v>9241</v>
      </c>
      <c r="E1045" s="8" t="s">
        <v>9242</v>
      </c>
      <c r="F1045" s="29">
        <v>0.28999999999999998</v>
      </c>
      <c r="G1045" s="29">
        <v>0</v>
      </c>
      <c r="H1045" s="30">
        <v>4.3251999999999997</v>
      </c>
      <c r="I1045" s="30">
        <v>0.39369999999999999</v>
      </c>
      <c r="J1045" s="14">
        <v>8</v>
      </c>
      <c r="K1045" s="14">
        <v>2</v>
      </c>
      <c r="L1045" s="12">
        <v>9.0999999999999998E-2</v>
      </c>
      <c r="M1045" s="7">
        <v>0.68613933000000005</v>
      </c>
      <c r="N1045" s="31">
        <v>0.25</v>
      </c>
      <c r="O1045" s="14">
        <f>IFERROR(VLOOKUP($C1045,'site totals'!$J$2:$K$607,2,FALSE),1)</f>
        <v>20873.014800000001</v>
      </c>
      <c r="P1045" s="32" t="s">
        <v>91</v>
      </c>
      <c r="Q1045" s="12">
        <v>0.63564251719999998</v>
      </c>
      <c r="R1045" s="29">
        <v>0.28999999999999998</v>
      </c>
      <c r="S1045" s="2">
        <f>IF($A1045="site","",MIN(VLOOKUP($P1045,margin_ranges!$A$5:$D$10,4,FALSE)/100,$Q1045))</f>
        <v>0.29749999999999999</v>
      </c>
      <c r="T1045" s="6">
        <f>IF(A1045="placement",$J1045*MIN($Q1045,$S1045),"")</f>
        <v>2.38</v>
      </c>
      <c r="U1045" s="6">
        <f>IF($A1045="placement",T1045,SUMIF($C$10:$C$6209,$C1045,$T$10:$T$6209))</f>
        <v>2.38</v>
      </c>
      <c r="V1045" s="34">
        <f t="shared" si="50"/>
        <v>-1.0563380281690127E-2</v>
      </c>
      <c r="W1045" s="24"/>
      <c r="X1045" s="2" t="str">
        <f>IFERROR(MIN(VLOOKUP($W1045,margin_ranges!$A$5:$D$10,4,FALSE),$Q1045*100)/100,"")</f>
        <v/>
      </c>
      <c r="Y1045" s="6">
        <f t="shared" si="48"/>
        <v>2.38</v>
      </c>
      <c r="Z1045" s="6">
        <f>IF($A1045="placement",Y1045,SUMIF($C$10:$C$6209,$C1045,$Y$10:$Y$6209))</f>
        <v>2.38</v>
      </c>
      <c r="AA1045" s="29">
        <f t="shared" si="49"/>
        <v>-1.0563380281690127E-2</v>
      </c>
    </row>
    <row r="1046" spans="1:27" hidden="1" x14ac:dyDescent="0.3">
      <c r="A1046" s="8" t="s">
        <v>17</v>
      </c>
      <c r="B1046" s="8" t="s">
        <v>9231</v>
      </c>
      <c r="C1046" s="8" t="s">
        <v>9232</v>
      </c>
      <c r="D1046" s="33" t="s">
        <v>9291</v>
      </c>
      <c r="E1046" s="8" t="s">
        <v>9292</v>
      </c>
      <c r="F1046" s="29">
        <v>0.28999999999999998</v>
      </c>
      <c r="G1046" s="29">
        <v>0</v>
      </c>
      <c r="H1046" s="30">
        <v>3.3491</v>
      </c>
      <c r="I1046" s="30">
        <v>0.93789999999999996</v>
      </c>
      <c r="J1046" s="14">
        <v>8</v>
      </c>
      <c r="K1046" s="14">
        <v>2</v>
      </c>
      <c r="L1046" s="12">
        <v>0.28000000000000003</v>
      </c>
      <c r="M1046" s="7">
        <v>0.29806549999999998</v>
      </c>
      <c r="N1046" s="31">
        <v>0.1</v>
      </c>
      <c r="O1046" s="14">
        <f>IFERROR(VLOOKUP($C1046,'site totals'!$J$2:$K$607,2,FALSE),1)</f>
        <v>20873.014800000001</v>
      </c>
      <c r="P1046" s="32" t="s">
        <v>91</v>
      </c>
      <c r="Q1046" s="12">
        <v>0.66450327060000003</v>
      </c>
      <c r="R1046" s="29">
        <v>0.28999999999999998</v>
      </c>
      <c r="S1046" s="2">
        <f>IF($A1046="site","",MIN(VLOOKUP($P1046,margin_ranges!$A$5:$D$10,4,FALSE)/100,$Q1046))</f>
        <v>0.29749999999999999</v>
      </c>
      <c r="T1046" s="6">
        <f>IF(A1046="placement",$J1046*MIN($Q1046,$S1046),"")</f>
        <v>2.38</v>
      </c>
      <c r="U1046" s="6">
        <f>IF($A1046="placement",T1046,SUMIF($C$10:$C$6209,$C1046,$T$10:$T$6209))</f>
        <v>2.38</v>
      </c>
      <c r="V1046" s="34">
        <f t="shared" si="50"/>
        <v>-1.0563380281690127E-2</v>
      </c>
      <c r="W1046" s="24"/>
      <c r="X1046" s="2" t="str">
        <f>IFERROR(MIN(VLOOKUP($W1046,margin_ranges!$A$5:$D$10,4,FALSE),$Q1046*100)/100,"")</f>
        <v/>
      </c>
      <c r="Y1046" s="6">
        <f t="shared" si="48"/>
        <v>2.38</v>
      </c>
      <c r="Z1046" s="6">
        <f>IF($A1046="placement",Y1046,SUMIF($C$10:$C$6209,$C1046,$Y$10:$Y$6209))</f>
        <v>2.38</v>
      </c>
      <c r="AA1046" s="29">
        <f t="shared" si="49"/>
        <v>-1.0563380281690127E-2</v>
      </c>
    </row>
    <row r="1047" spans="1:27" hidden="1" x14ac:dyDescent="0.3">
      <c r="A1047" s="8" t="s">
        <v>17</v>
      </c>
      <c r="B1047" s="8" t="s">
        <v>9231</v>
      </c>
      <c r="C1047" s="8" t="s">
        <v>9232</v>
      </c>
      <c r="D1047" s="8" t="s">
        <v>9345</v>
      </c>
      <c r="E1047" s="8" t="s">
        <v>9346</v>
      </c>
      <c r="F1047" s="29">
        <v>0.28999999999999998</v>
      </c>
      <c r="G1047" s="29">
        <v>0</v>
      </c>
      <c r="H1047" s="30">
        <v>5.0726000000000004</v>
      </c>
      <c r="I1047" s="30">
        <v>0.39429999999999998</v>
      </c>
      <c r="J1047" s="14">
        <v>8</v>
      </c>
      <c r="K1047" s="14">
        <v>2</v>
      </c>
      <c r="L1047" s="12">
        <v>7.7700000000000005E-2</v>
      </c>
      <c r="M1047" s="7">
        <v>0.66344203000000002</v>
      </c>
      <c r="N1047" s="31">
        <v>0.25</v>
      </c>
      <c r="O1047" s="14">
        <f>IFERROR(VLOOKUP($C1047,'site totals'!$J$2:$K$607,2,FALSE),1)</f>
        <v>20873.014800000001</v>
      </c>
      <c r="P1047" s="32" t="s">
        <v>91</v>
      </c>
      <c r="Q1047" s="12">
        <v>0.62317732510000001</v>
      </c>
      <c r="R1047" s="29">
        <v>0.28999999999999998</v>
      </c>
      <c r="S1047" s="2">
        <f>IF($A1047="site","",MIN(VLOOKUP($P1047,margin_ranges!$A$5:$D$10,4,FALSE)/100,$Q1047))</f>
        <v>0.29749999999999999</v>
      </c>
      <c r="T1047" s="6">
        <f>IF(A1047="placement",$J1047*MIN($Q1047,$S1047),"")</f>
        <v>2.38</v>
      </c>
      <c r="U1047" s="6">
        <f>IF($A1047="placement",T1047,SUMIF($C$10:$C$6209,$C1047,$T$10:$T$6209))</f>
        <v>2.38</v>
      </c>
      <c r="V1047" s="34">
        <f t="shared" si="50"/>
        <v>-1.0563380281690127E-2</v>
      </c>
      <c r="W1047" s="24"/>
      <c r="X1047" s="2" t="str">
        <f>IFERROR(MIN(VLOOKUP($W1047,margin_ranges!$A$5:$D$10,4,FALSE),$Q1047*100)/100,"")</f>
        <v/>
      </c>
      <c r="Y1047" s="6">
        <f t="shared" si="48"/>
        <v>2.38</v>
      </c>
      <c r="Z1047" s="6">
        <f>IF($A1047="placement",Y1047,SUMIF($C$10:$C$6209,$C1047,$Y$10:$Y$6209))</f>
        <v>2.38</v>
      </c>
      <c r="AA1047" s="29">
        <f t="shared" si="49"/>
        <v>-1.0563380281690127E-2</v>
      </c>
    </row>
    <row r="1048" spans="1:27" hidden="1" x14ac:dyDescent="0.3">
      <c r="A1048" s="8" t="s">
        <v>17</v>
      </c>
      <c r="B1048" s="8" t="s">
        <v>9231</v>
      </c>
      <c r="C1048" s="8" t="s">
        <v>9232</v>
      </c>
      <c r="D1048" s="8" t="s">
        <v>9357</v>
      </c>
      <c r="E1048" s="8" t="s">
        <v>9358</v>
      </c>
      <c r="F1048" s="29">
        <v>0.28999999999999998</v>
      </c>
      <c r="G1048" s="29">
        <v>0</v>
      </c>
      <c r="H1048" s="30">
        <v>1.1419999999999999</v>
      </c>
      <c r="I1048" s="30">
        <v>0.66039999999999999</v>
      </c>
      <c r="J1048" s="14">
        <v>8</v>
      </c>
      <c r="K1048" s="14">
        <v>2</v>
      </c>
      <c r="L1048" s="12">
        <v>0.57820000000000005</v>
      </c>
      <c r="M1048" s="7">
        <v>0.42371010999999997</v>
      </c>
      <c r="N1048" s="31">
        <v>0.1</v>
      </c>
      <c r="O1048" s="14">
        <f>IFERROR(VLOOKUP($C1048,'site totals'!$J$2:$K$607,2,FALSE),1)</f>
        <v>20873.014800000001</v>
      </c>
      <c r="P1048" s="32" t="s">
        <v>91</v>
      </c>
      <c r="Q1048" s="12">
        <v>0.76398958439999998</v>
      </c>
      <c r="R1048" s="29">
        <v>0.28999999999999998</v>
      </c>
      <c r="S1048" s="2">
        <f>IF($A1048="site","",MIN(VLOOKUP($P1048,margin_ranges!$A$5:$D$10,4,FALSE)/100,$Q1048))</f>
        <v>0.29749999999999999</v>
      </c>
      <c r="T1048" s="6">
        <f>IF(A1048="placement",$J1048*MIN($Q1048,$S1048),"")</f>
        <v>2.38</v>
      </c>
      <c r="U1048" s="6">
        <f>IF($A1048="placement",T1048,SUMIF($C$10:$C$6209,$C1048,$T$10:$T$6209))</f>
        <v>2.38</v>
      </c>
      <c r="V1048" s="34">
        <f t="shared" si="50"/>
        <v>-1.0563380281690127E-2</v>
      </c>
      <c r="W1048" s="24"/>
      <c r="X1048" s="2" t="str">
        <f>IFERROR(MIN(VLOOKUP($W1048,margin_ranges!$A$5:$D$10,4,FALSE),$Q1048*100)/100,"")</f>
        <v/>
      </c>
      <c r="Y1048" s="6">
        <f t="shared" si="48"/>
        <v>2.38</v>
      </c>
      <c r="Z1048" s="6">
        <f>IF($A1048="placement",Y1048,SUMIF($C$10:$C$6209,$C1048,$Y$10:$Y$6209))</f>
        <v>2.38</v>
      </c>
      <c r="AA1048" s="29">
        <f t="shared" si="49"/>
        <v>-1.0563380281690127E-2</v>
      </c>
    </row>
    <row r="1049" spans="1:27" hidden="1" x14ac:dyDescent="0.3">
      <c r="A1049" s="8" t="s">
        <v>17</v>
      </c>
      <c r="B1049" s="8" t="s">
        <v>9231</v>
      </c>
      <c r="C1049" s="8" t="s">
        <v>9232</v>
      </c>
      <c r="D1049" s="8" t="s">
        <v>9361</v>
      </c>
      <c r="E1049" s="8" t="s">
        <v>9362</v>
      </c>
      <c r="F1049" s="29">
        <v>0.28999999999999998</v>
      </c>
      <c r="G1049" s="29">
        <v>0</v>
      </c>
      <c r="H1049" s="30">
        <v>4.3723999999999998</v>
      </c>
      <c r="I1049" s="30">
        <v>0.38369999999999999</v>
      </c>
      <c r="J1049" s="14">
        <v>8</v>
      </c>
      <c r="K1049" s="14">
        <v>2</v>
      </c>
      <c r="L1049" s="12">
        <v>8.7800000000000003E-2</v>
      </c>
      <c r="M1049" s="7">
        <v>0.69962769999999996</v>
      </c>
      <c r="N1049" s="31">
        <v>0.25</v>
      </c>
      <c r="O1049" s="14">
        <f>IFERROR(VLOOKUP($C1049,'site totals'!$J$2:$K$607,2,FALSE),1)</f>
        <v>20873.014800000001</v>
      </c>
      <c r="P1049" s="32" t="s">
        <v>91</v>
      </c>
      <c r="Q1049" s="12">
        <v>0.64266709239999997</v>
      </c>
      <c r="R1049" s="29">
        <v>0.28999999999999998</v>
      </c>
      <c r="S1049" s="2">
        <f>IF($A1049="site","",MIN(VLOOKUP($P1049,margin_ranges!$A$5:$D$10,4,FALSE)/100,$Q1049))</f>
        <v>0.29749999999999999</v>
      </c>
      <c r="T1049" s="6">
        <f>IF(A1049="placement",$J1049*MIN($Q1049,$S1049),"")</f>
        <v>2.38</v>
      </c>
      <c r="U1049" s="6">
        <f>IF($A1049="placement",T1049,SUMIF($C$10:$C$6209,$C1049,$T$10:$T$6209))</f>
        <v>2.38</v>
      </c>
      <c r="V1049" s="34">
        <f t="shared" si="50"/>
        <v>-1.0563380281690127E-2</v>
      </c>
      <c r="W1049" s="24"/>
      <c r="X1049" s="2" t="str">
        <f>IFERROR(MIN(VLOOKUP($W1049,margin_ranges!$A$5:$D$10,4,FALSE),$Q1049*100)/100,"")</f>
        <v/>
      </c>
      <c r="Y1049" s="6">
        <f t="shared" si="48"/>
        <v>2.38</v>
      </c>
      <c r="Z1049" s="6">
        <f>IF($A1049="placement",Y1049,SUMIF($C$10:$C$6209,$C1049,$Y$10:$Y$6209))</f>
        <v>2.38</v>
      </c>
      <c r="AA1049" s="29">
        <f t="shared" si="49"/>
        <v>-1.0563380281690127E-2</v>
      </c>
    </row>
    <row r="1050" spans="1:27" hidden="1" x14ac:dyDescent="0.3">
      <c r="A1050" s="8" t="s">
        <v>17</v>
      </c>
      <c r="B1050" s="8" t="s">
        <v>9231</v>
      </c>
      <c r="C1050" s="8" t="s">
        <v>9232</v>
      </c>
      <c r="D1050" s="8" t="s">
        <v>9417</v>
      </c>
      <c r="E1050" s="8" t="s">
        <v>9418</v>
      </c>
      <c r="F1050" s="29">
        <v>0.28999999999999998</v>
      </c>
      <c r="G1050" s="29">
        <v>0</v>
      </c>
      <c r="H1050" s="30">
        <v>5.0933000000000002</v>
      </c>
      <c r="I1050" s="30">
        <v>1.0072000000000001</v>
      </c>
      <c r="J1050" s="14">
        <v>8</v>
      </c>
      <c r="K1050" s="14">
        <v>2</v>
      </c>
      <c r="L1050" s="12">
        <v>0.1978</v>
      </c>
      <c r="M1050" s="7">
        <v>0.27787391</v>
      </c>
      <c r="N1050" s="31">
        <v>0.1</v>
      </c>
      <c r="O1050" s="14">
        <f>IFERROR(VLOOKUP($C1050,'site totals'!$J$2:$K$607,2,FALSE),1)</f>
        <v>20873.014800000001</v>
      </c>
      <c r="P1050" s="32" t="s">
        <v>91</v>
      </c>
      <c r="Q1050" s="12">
        <v>0.64012454379999995</v>
      </c>
      <c r="R1050" s="29">
        <v>0.28999999999999998</v>
      </c>
      <c r="S1050" s="2">
        <f>IF($A1050="site","",MIN(VLOOKUP($P1050,margin_ranges!$A$5:$D$10,4,FALSE)/100,$Q1050))</f>
        <v>0.29749999999999999</v>
      </c>
      <c r="T1050" s="6">
        <f>IF(A1050="placement",$J1050*MIN($Q1050,$S1050),"")</f>
        <v>2.38</v>
      </c>
      <c r="U1050" s="6">
        <f>IF($A1050="placement",T1050,SUMIF($C$10:$C$6209,$C1050,$T$10:$T$6209))</f>
        <v>2.38</v>
      </c>
      <c r="V1050" s="34">
        <f t="shared" si="50"/>
        <v>-1.0563380281690127E-2</v>
      </c>
      <c r="W1050" s="24"/>
      <c r="X1050" s="2" t="str">
        <f>IFERROR(MIN(VLOOKUP($W1050,margin_ranges!$A$5:$D$10,4,FALSE),$Q1050*100)/100,"")</f>
        <v/>
      </c>
      <c r="Y1050" s="6">
        <f t="shared" si="48"/>
        <v>2.38</v>
      </c>
      <c r="Z1050" s="6">
        <f>IF($A1050="placement",Y1050,SUMIF($C$10:$C$6209,$C1050,$Y$10:$Y$6209))</f>
        <v>2.38</v>
      </c>
      <c r="AA1050" s="29">
        <f t="shared" si="49"/>
        <v>-1.0563380281690127E-2</v>
      </c>
    </row>
    <row r="1051" spans="1:27" hidden="1" x14ac:dyDescent="0.3">
      <c r="A1051" s="8" t="s">
        <v>17</v>
      </c>
      <c r="B1051" s="8" t="s">
        <v>9231</v>
      </c>
      <c r="C1051" s="8" t="s">
        <v>9232</v>
      </c>
      <c r="D1051" s="8" t="s">
        <v>9411</v>
      </c>
      <c r="E1051" s="8" t="s">
        <v>9412</v>
      </c>
      <c r="F1051" s="29">
        <v>0.28999999999999898</v>
      </c>
      <c r="G1051" s="29">
        <v>0</v>
      </c>
      <c r="H1051" s="30">
        <v>4.7397999999999998</v>
      </c>
      <c r="I1051" s="30">
        <v>0.97399999999999998</v>
      </c>
      <c r="J1051" s="14">
        <v>8</v>
      </c>
      <c r="K1051" s="14">
        <v>2</v>
      </c>
      <c r="L1051" s="12">
        <v>0.20549999999999999</v>
      </c>
      <c r="M1051" s="7">
        <v>0.26301701</v>
      </c>
      <c r="N1051" s="31">
        <v>0.1</v>
      </c>
      <c r="O1051" s="14">
        <f>IFERROR(VLOOKUP($C1051,'site totals'!$J$2:$K$607,2,FALSE),1)</f>
        <v>20873.014800000001</v>
      </c>
      <c r="P1051" s="32" t="s">
        <v>91</v>
      </c>
      <c r="Q1051" s="12">
        <v>0.61979645890000001</v>
      </c>
      <c r="R1051" s="29">
        <v>0.28999999999999998</v>
      </c>
      <c r="S1051" s="2">
        <f>IF($A1051="site","",MIN(VLOOKUP($P1051,margin_ranges!$A$5:$D$10,4,FALSE)/100,$Q1051))</f>
        <v>0.29749999999999999</v>
      </c>
      <c r="T1051" s="6">
        <f>IF(A1051="placement",$J1051*MIN($Q1051,$S1051),"")</f>
        <v>2.38</v>
      </c>
      <c r="U1051" s="6">
        <f>IF($A1051="placement",T1051,SUMIF($C$10:$C$6209,$C1051,$T$10:$T$6209))</f>
        <v>2.38</v>
      </c>
      <c r="V1051" s="34">
        <f t="shared" si="50"/>
        <v>-1.0563380281690127E-2</v>
      </c>
      <c r="W1051" s="24"/>
      <c r="X1051" s="2" t="str">
        <f>IFERROR(MIN(VLOOKUP($W1051,margin_ranges!$A$5:$D$10,4,FALSE),$Q1051*100)/100,"")</f>
        <v/>
      </c>
      <c r="Y1051" s="6">
        <f t="shared" si="48"/>
        <v>2.38</v>
      </c>
      <c r="Z1051" s="6">
        <f>IF($A1051="placement",Y1051,SUMIF($C$10:$C$6209,$C1051,$Y$10:$Y$6209))</f>
        <v>2.38</v>
      </c>
      <c r="AA1051" s="29">
        <f t="shared" si="49"/>
        <v>-1.0563380281690127E-2</v>
      </c>
    </row>
    <row r="1052" spans="1:27" hidden="1" x14ac:dyDescent="0.3">
      <c r="A1052" s="8" t="s">
        <v>17</v>
      </c>
      <c r="B1052" s="8" t="s">
        <v>9231</v>
      </c>
      <c r="C1052" s="8" t="s">
        <v>9232</v>
      </c>
      <c r="D1052" s="8" t="s">
        <v>9387</v>
      </c>
      <c r="E1052" s="8" t="s">
        <v>9388</v>
      </c>
      <c r="F1052" s="29">
        <v>0.28999999999999998</v>
      </c>
      <c r="G1052" s="29">
        <v>0</v>
      </c>
      <c r="H1052" s="30">
        <v>4.9897999999999998</v>
      </c>
      <c r="I1052" s="30">
        <v>0.54710000000000003</v>
      </c>
      <c r="J1052" s="14">
        <v>9</v>
      </c>
      <c r="K1052" s="14">
        <v>2</v>
      </c>
      <c r="L1052" s="12">
        <v>0.10970000000000001</v>
      </c>
      <c r="M1052" s="7">
        <v>0.54342036999999999</v>
      </c>
      <c r="N1052" s="31">
        <v>0.25</v>
      </c>
      <c r="O1052" s="14">
        <f>IFERROR(VLOOKUP($C1052,'site totals'!$J$2:$K$607,2,FALSE),1)</f>
        <v>20873.014800000001</v>
      </c>
      <c r="P1052" s="32" t="s">
        <v>91</v>
      </c>
      <c r="Q1052" s="12">
        <v>0.53995099219999998</v>
      </c>
      <c r="R1052" s="29">
        <v>0.28999999999999998</v>
      </c>
      <c r="S1052" s="2">
        <f>IF($A1052="site","",MIN(VLOOKUP($P1052,margin_ranges!$A$5:$D$10,4,FALSE)/100,$Q1052))</f>
        <v>0.29749999999999999</v>
      </c>
      <c r="T1052" s="6">
        <f>IF(A1052="placement",$J1052*MIN($Q1052,$S1052),"")</f>
        <v>2.6774999999999998</v>
      </c>
      <c r="U1052" s="6">
        <f>IF($A1052="placement",T1052,SUMIF($C$10:$C$6209,$C1052,$T$10:$T$6209))</f>
        <v>2.6774999999999998</v>
      </c>
      <c r="V1052" s="34">
        <f t="shared" si="50"/>
        <v>-1.0563380281690127E-2</v>
      </c>
      <c r="W1052" s="24"/>
      <c r="X1052" s="2" t="str">
        <f>IFERROR(MIN(VLOOKUP($W1052,margin_ranges!$A$5:$D$10,4,FALSE),$Q1052*100)/100,"")</f>
        <v/>
      </c>
      <c r="Y1052" s="6">
        <f t="shared" si="48"/>
        <v>2.6774999999999998</v>
      </c>
      <c r="Z1052" s="6">
        <f>IF($A1052="placement",Y1052,SUMIF($C$10:$C$6209,$C1052,$Y$10:$Y$6209))</f>
        <v>2.6774999999999998</v>
      </c>
      <c r="AA1052" s="29">
        <f t="shared" si="49"/>
        <v>-1.0563380281690127E-2</v>
      </c>
    </row>
    <row r="1053" spans="1:27" hidden="1" x14ac:dyDescent="0.3">
      <c r="A1053" s="8" t="s">
        <v>17</v>
      </c>
      <c r="B1053" s="8" t="s">
        <v>9231</v>
      </c>
      <c r="C1053" s="8" t="s">
        <v>9232</v>
      </c>
      <c r="D1053" s="8" t="s">
        <v>9365</v>
      </c>
      <c r="E1053" s="8" t="s">
        <v>9366</v>
      </c>
      <c r="F1053" s="29">
        <v>0.28999999999999898</v>
      </c>
      <c r="G1053" s="29">
        <v>0</v>
      </c>
      <c r="H1053" s="30">
        <v>4.1033999999999997</v>
      </c>
      <c r="I1053" s="30">
        <v>0.56420000000000003</v>
      </c>
      <c r="J1053" s="14">
        <v>9</v>
      </c>
      <c r="K1053" s="14">
        <v>2</v>
      </c>
      <c r="L1053" s="12">
        <v>0.13750000000000001</v>
      </c>
      <c r="M1053" s="7">
        <v>0.52039499</v>
      </c>
      <c r="N1053" s="31">
        <v>0.25</v>
      </c>
      <c r="O1053" s="14">
        <f>IFERROR(VLOOKUP($C1053,'site totals'!$J$2:$K$607,2,FALSE),1)</f>
        <v>20873.014800000001</v>
      </c>
      <c r="P1053" s="32" t="s">
        <v>91</v>
      </c>
      <c r="Q1053" s="12">
        <v>0.51959567949999996</v>
      </c>
      <c r="R1053" s="29">
        <v>0.28999999999999998</v>
      </c>
      <c r="S1053" s="2">
        <f>IF($A1053="site","",MIN(VLOOKUP($P1053,margin_ranges!$A$5:$D$10,4,FALSE)/100,$Q1053))</f>
        <v>0.29749999999999999</v>
      </c>
      <c r="T1053" s="6">
        <f>IF(A1053="placement",$J1053*MIN($Q1053,$S1053),"")</f>
        <v>2.6774999999999998</v>
      </c>
      <c r="U1053" s="6">
        <f>IF($A1053="placement",T1053,SUMIF($C$10:$C$6209,$C1053,$T$10:$T$6209))</f>
        <v>2.6774999999999998</v>
      </c>
      <c r="V1053" s="34">
        <f t="shared" si="50"/>
        <v>-1.0563380281690127E-2</v>
      </c>
      <c r="W1053" s="24"/>
      <c r="X1053" s="2" t="str">
        <f>IFERROR(MIN(VLOOKUP($W1053,margin_ranges!$A$5:$D$10,4,FALSE),$Q1053*100)/100,"")</f>
        <v/>
      </c>
      <c r="Y1053" s="6">
        <f t="shared" si="48"/>
        <v>2.6774999999999998</v>
      </c>
      <c r="Z1053" s="6">
        <f>IF($A1053="placement",Y1053,SUMIF($C$10:$C$6209,$C1053,$Y$10:$Y$6209))</f>
        <v>2.6774999999999998</v>
      </c>
      <c r="AA1053" s="29">
        <f t="shared" si="49"/>
        <v>-1.0563380281690127E-2</v>
      </c>
    </row>
    <row r="1054" spans="1:27" hidden="1" x14ac:dyDescent="0.3">
      <c r="A1054" s="8" t="s">
        <v>17</v>
      </c>
      <c r="B1054" s="8" t="s">
        <v>9231</v>
      </c>
      <c r="C1054" s="8" t="s">
        <v>9232</v>
      </c>
      <c r="D1054" s="8" t="s">
        <v>9325</v>
      </c>
      <c r="E1054" s="8" t="s">
        <v>9326</v>
      </c>
      <c r="F1054" s="29">
        <v>0.28999999999999998</v>
      </c>
      <c r="G1054" s="29">
        <v>0</v>
      </c>
      <c r="H1054" s="30">
        <v>5.1353999999999997</v>
      </c>
      <c r="I1054" s="30">
        <v>0.72840000000000005</v>
      </c>
      <c r="J1054" s="14">
        <v>11</v>
      </c>
      <c r="K1054" s="14">
        <v>3</v>
      </c>
      <c r="L1054" s="12">
        <v>0.14180000000000001</v>
      </c>
      <c r="M1054" s="7">
        <v>0.51472837999999999</v>
      </c>
      <c r="N1054" s="31">
        <v>0.25</v>
      </c>
      <c r="O1054" s="14">
        <f>IFERROR(VLOOKUP($C1054,'site totals'!$J$2:$K$607,2,FALSE),1)</f>
        <v>20873.014800000001</v>
      </c>
      <c r="P1054" s="32" t="s">
        <v>91</v>
      </c>
      <c r="Q1054" s="12">
        <v>0.51430694200000004</v>
      </c>
      <c r="R1054" s="29">
        <v>0.28999999999999998</v>
      </c>
      <c r="S1054" s="2">
        <f>IF($A1054="site","",MIN(VLOOKUP($P1054,margin_ranges!$A$5:$D$10,4,FALSE)/100,$Q1054))</f>
        <v>0.29749999999999999</v>
      </c>
      <c r="T1054" s="6">
        <f>IF(A1054="placement",$J1054*MIN($Q1054,$S1054),"")</f>
        <v>3.2725</v>
      </c>
      <c r="U1054" s="6">
        <f>IF($A1054="placement",T1054,SUMIF($C$10:$C$6209,$C1054,$T$10:$T$6209))</f>
        <v>3.2725</v>
      </c>
      <c r="V1054" s="34">
        <f t="shared" si="50"/>
        <v>-1.0563380281690127E-2</v>
      </c>
      <c r="W1054" s="24"/>
      <c r="X1054" s="2" t="str">
        <f>IFERROR(MIN(VLOOKUP($W1054,margin_ranges!$A$5:$D$10,4,FALSE),$Q1054*100)/100,"")</f>
        <v/>
      </c>
      <c r="Y1054" s="6">
        <f t="shared" si="48"/>
        <v>3.2725</v>
      </c>
      <c r="Z1054" s="6">
        <f>IF($A1054="placement",Y1054,SUMIF($C$10:$C$6209,$C1054,$Y$10:$Y$6209))</f>
        <v>3.2725</v>
      </c>
      <c r="AA1054" s="29">
        <f t="shared" si="49"/>
        <v>-1.0563380281690127E-2</v>
      </c>
    </row>
    <row r="1055" spans="1:27" hidden="1" x14ac:dyDescent="0.3">
      <c r="A1055" s="8" t="s">
        <v>17</v>
      </c>
      <c r="B1055" s="8" t="s">
        <v>9231</v>
      </c>
      <c r="C1055" s="8" t="s">
        <v>9232</v>
      </c>
      <c r="D1055" s="8" t="s">
        <v>9425</v>
      </c>
      <c r="E1055" s="8" t="s">
        <v>9426</v>
      </c>
      <c r="F1055" s="29">
        <v>0.28999999999999998</v>
      </c>
      <c r="G1055" s="29">
        <v>0</v>
      </c>
      <c r="H1055" s="30">
        <v>5.1616999999999997</v>
      </c>
      <c r="I1055" s="30">
        <v>0.76910000000000001</v>
      </c>
      <c r="J1055" s="14">
        <v>13</v>
      </c>
      <c r="K1055" s="14">
        <v>3</v>
      </c>
      <c r="L1055" s="12">
        <v>0.14899999999999999</v>
      </c>
      <c r="M1055" s="7">
        <v>0.55406334000000002</v>
      </c>
      <c r="N1055" s="31">
        <v>0.25</v>
      </c>
      <c r="O1055" s="14">
        <f>IFERROR(VLOOKUP($C1055,'site totals'!$J$2:$K$607,2,FALSE),1)</f>
        <v>20873.014800000001</v>
      </c>
      <c r="P1055" s="32" t="s">
        <v>91</v>
      </c>
      <c r="Q1055" s="12">
        <v>0.54878805149999998</v>
      </c>
      <c r="R1055" s="29">
        <v>0.28999999999999998</v>
      </c>
      <c r="S1055" s="2">
        <f>IF($A1055="site","",MIN(VLOOKUP($P1055,margin_ranges!$A$5:$D$10,4,FALSE)/100,$Q1055))</f>
        <v>0.29749999999999999</v>
      </c>
      <c r="T1055" s="6">
        <f>IF(A1055="placement",$J1055*MIN($Q1055,$S1055),"")</f>
        <v>3.8674999999999997</v>
      </c>
      <c r="U1055" s="6">
        <f>IF($A1055="placement",T1055,SUMIF($C$10:$C$6209,$C1055,$T$10:$T$6209))</f>
        <v>3.8674999999999997</v>
      </c>
      <c r="V1055" s="34">
        <f t="shared" si="50"/>
        <v>-1.0563380281690127E-2</v>
      </c>
      <c r="W1055" s="24"/>
      <c r="X1055" s="2" t="str">
        <f>IFERROR(MIN(VLOOKUP($W1055,margin_ranges!$A$5:$D$10,4,FALSE),$Q1055*100)/100,"")</f>
        <v/>
      </c>
      <c r="Y1055" s="6">
        <f t="shared" si="48"/>
        <v>3.8674999999999997</v>
      </c>
      <c r="Z1055" s="6">
        <f>IF($A1055="placement",Y1055,SUMIF($C$10:$C$6209,$C1055,$Y$10:$Y$6209))</f>
        <v>3.8674999999999997</v>
      </c>
      <c r="AA1055" s="29">
        <f t="shared" si="49"/>
        <v>-1.0563380281690127E-2</v>
      </c>
    </row>
    <row r="1056" spans="1:27" hidden="1" x14ac:dyDescent="0.3">
      <c r="A1056" s="8" t="s">
        <v>17</v>
      </c>
      <c r="B1056" s="8" t="s">
        <v>9231</v>
      </c>
      <c r="C1056" s="8" t="s">
        <v>9232</v>
      </c>
      <c r="D1056" s="8" t="s">
        <v>9333</v>
      </c>
      <c r="E1056" s="8" t="s">
        <v>9334</v>
      </c>
      <c r="F1056" s="29">
        <v>0.28999999999999998</v>
      </c>
      <c r="G1056" s="29">
        <v>0</v>
      </c>
      <c r="H1056" s="30">
        <v>8.5669000000000004</v>
      </c>
      <c r="I1056" s="30">
        <v>1.0742</v>
      </c>
      <c r="J1056" s="14">
        <v>16</v>
      </c>
      <c r="K1056" s="14">
        <v>4</v>
      </c>
      <c r="L1056" s="12">
        <v>0.12540000000000001</v>
      </c>
      <c r="M1056" s="7">
        <v>0.48158786999999997</v>
      </c>
      <c r="N1056" s="31">
        <v>0.25</v>
      </c>
      <c r="O1056" s="14">
        <f>IFERROR(VLOOKUP($C1056,'site totals'!$J$2:$K$607,2,FALSE),1)</f>
        <v>20873.014800000001</v>
      </c>
      <c r="P1056" s="32" t="s">
        <v>91</v>
      </c>
      <c r="Q1056" s="12">
        <v>0.48088393670000001</v>
      </c>
      <c r="R1056" s="29">
        <v>0.28999999999999998</v>
      </c>
      <c r="S1056" s="2">
        <f>IF($A1056="site","",MIN(VLOOKUP($P1056,margin_ranges!$A$5:$D$10,4,FALSE)/100,$Q1056))</f>
        <v>0.29749999999999999</v>
      </c>
      <c r="T1056" s="6">
        <f>IF(A1056="placement",$J1056*MIN($Q1056,$S1056),"")</f>
        <v>4.76</v>
      </c>
      <c r="U1056" s="6">
        <f>IF($A1056="placement",T1056,SUMIF($C$10:$C$6209,$C1056,$T$10:$T$6209))</f>
        <v>4.76</v>
      </c>
      <c r="V1056" s="34">
        <f t="shared" si="50"/>
        <v>-1.0563380281690127E-2</v>
      </c>
      <c r="W1056" s="24"/>
      <c r="X1056" s="2" t="str">
        <f>IFERROR(MIN(VLOOKUP($W1056,margin_ranges!$A$5:$D$10,4,FALSE),$Q1056*100)/100,"")</f>
        <v/>
      </c>
      <c r="Y1056" s="6">
        <f t="shared" ref="Y1056:Y1119" si="51">IF(A1056="placement",IF($X1056="",$T1056,$J1056*MIN($Q1056,$X1056)),"")</f>
        <v>4.76</v>
      </c>
      <c r="Z1056" s="6">
        <f>IF($A1056="placement",Y1056,SUMIF($C$10:$C$6209,$C1056,$Y$10:$Y$6209))</f>
        <v>4.76</v>
      </c>
      <c r="AA1056" s="29">
        <f t="shared" ref="AA1056:AA1119" si="52">($J1056-$Z1056)/($J1056*(1-$R1056))-1</f>
        <v>-1.0563380281690127E-2</v>
      </c>
    </row>
    <row r="1057" spans="1:27" hidden="1" x14ac:dyDescent="0.3">
      <c r="A1057" s="8" t="s">
        <v>17</v>
      </c>
      <c r="B1057" s="8" t="s">
        <v>9231</v>
      </c>
      <c r="C1057" s="8" t="s">
        <v>9232</v>
      </c>
      <c r="D1057" s="8" t="s">
        <v>9423</v>
      </c>
      <c r="E1057" s="8" t="s">
        <v>9424</v>
      </c>
      <c r="F1057" s="29">
        <v>0.28999999999999998</v>
      </c>
      <c r="G1057" s="29">
        <v>0</v>
      </c>
      <c r="H1057" s="30">
        <v>9.7476000000000003</v>
      </c>
      <c r="I1057" s="30">
        <v>1.0186999999999999</v>
      </c>
      <c r="J1057" s="14">
        <v>16</v>
      </c>
      <c r="K1057" s="14">
        <v>4</v>
      </c>
      <c r="L1057" s="12">
        <v>0.1045</v>
      </c>
      <c r="M1057" s="7">
        <v>0.50723600999999996</v>
      </c>
      <c r="N1057" s="31">
        <v>0.25</v>
      </c>
      <c r="O1057" s="14">
        <f>IFERROR(VLOOKUP($C1057,'site totals'!$J$2:$K$607,2,FALSE),1)</f>
        <v>20873.014800000001</v>
      </c>
      <c r="P1057" s="32" t="s">
        <v>91</v>
      </c>
      <c r="Q1057" s="12">
        <v>0.50713278589999999</v>
      </c>
      <c r="R1057" s="29">
        <v>0.28999999999999998</v>
      </c>
      <c r="S1057" s="2">
        <f>IF($A1057="site","",MIN(VLOOKUP($P1057,margin_ranges!$A$5:$D$10,4,FALSE)/100,$Q1057))</f>
        <v>0.29749999999999999</v>
      </c>
      <c r="T1057" s="6">
        <f>IF(A1057="placement",$J1057*MIN($Q1057,$S1057),"")</f>
        <v>4.76</v>
      </c>
      <c r="U1057" s="6">
        <f>IF($A1057="placement",T1057,SUMIF($C$10:$C$6209,$C1057,$T$10:$T$6209))</f>
        <v>4.76</v>
      </c>
      <c r="V1057" s="34">
        <f t="shared" si="50"/>
        <v>-1.0563380281690127E-2</v>
      </c>
      <c r="W1057" s="24"/>
      <c r="X1057" s="2" t="str">
        <f>IFERROR(MIN(VLOOKUP($W1057,margin_ranges!$A$5:$D$10,4,FALSE),$Q1057*100)/100,"")</f>
        <v/>
      </c>
      <c r="Y1057" s="6">
        <f t="shared" si="51"/>
        <v>4.76</v>
      </c>
      <c r="Z1057" s="6">
        <f>IF($A1057="placement",Y1057,SUMIF($C$10:$C$6209,$C1057,$Y$10:$Y$6209))</f>
        <v>4.76</v>
      </c>
      <c r="AA1057" s="29">
        <f t="shared" si="52"/>
        <v>-1.0563380281690127E-2</v>
      </c>
    </row>
    <row r="1058" spans="1:27" hidden="1" x14ac:dyDescent="0.3">
      <c r="A1058" s="8" t="s">
        <v>17</v>
      </c>
      <c r="B1058" s="8" t="s">
        <v>9231</v>
      </c>
      <c r="C1058" s="8" t="s">
        <v>9232</v>
      </c>
      <c r="D1058" s="8" t="s">
        <v>9329</v>
      </c>
      <c r="E1058" s="8" t="s">
        <v>9330</v>
      </c>
      <c r="F1058" s="29">
        <v>0.28999999999999898</v>
      </c>
      <c r="G1058" s="29">
        <v>0</v>
      </c>
      <c r="H1058" s="30">
        <v>7.7129000000000003</v>
      </c>
      <c r="I1058" s="30">
        <v>1.1839</v>
      </c>
      <c r="J1058" s="14">
        <v>18</v>
      </c>
      <c r="K1058" s="14">
        <v>5</v>
      </c>
      <c r="L1058" s="12">
        <v>0.1535</v>
      </c>
      <c r="M1058" s="7">
        <v>0.49855807000000002</v>
      </c>
      <c r="N1058" s="31">
        <v>0.25</v>
      </c>
      <c r="O1058" s="14">
        <f>IFERROR(VLOOKUP($C1058,'site totals'!$J$2:$K$607,2,FALSE),1)</f>
        <v>20873.014800000001</v>
      </c>
      <c r="P1058" s="32" t="s">
        <v>91</v>
      </c>
      <c r="Q1058" s="12">
        <v>0.49855389900000002</v>
      </c>
      <c r="R1058" s="29">
        <v>0.28999999999999998</v>
      </c>
      <c r="S1058" s="2">
        <f>IF($A1058="site","",MIN(VLOOKUP($P1058,margin_ranges!$A$5:$D$10,4,FALSE)/100,$Q1058))</f>
        <v>0.29749999999999999</v>
      </c>
      <c r="T1058" s="6">
        <f>IF(A1058="placement",$J1058*MIN($Q1058,$S1058),"")</f>
        <v>5.3549999999999995</v>
      </c>
      <c r="U1058" s="6">
        <f>IF($A1058="placement",T1058,SUMIF($C$10:$C$6209,$C1058,$T$10:$T$6209))</f>
        <v>5.3549999999999995</v>
      </c>
      <c r="V1058" s="34">
        <f t="shared" si="50"/>
        <v>-1.0563380281690127E-2</v>
      </c>
      <c r="W1058" s="24"/>
      <c r="X1058" s="2" t="str">
        <f>IFERROR(MIN(VLOOKUP($W1058,margin_ranges!$A$5:$D$10,4,FALSE),$Q1058*100)/100,"")</f>
        <v/>
      </c>
      <c r="Y1058" s="6">
        <f t="shared" si="51"/>
        <v>5.3549999999999995</v>
      </c>
      <c r="Z1058" s="6">
        <f>IF($A1058="placement",Y1058,SUMIF($C$10:$C$6209,$C1058,$Y$10:$Y$6209))</f>
        <v>5.3549999999999995</v>
      </c>
      <c r="AA1058" s="29">
        <f t="shared" si="52"/>
        <v>-1.0563380281690127E-2</v>
      </c>
    </row>
    <row r="1059" spans="1:27" hidden="1" x14ac:dyDescent="0.3">
      <c r="A1059" s="8" t="s">
        <v>17</v>
      </c>
      <c r="B1059" s="8" t="s">
        <v>9231</v>
      </c>
      <c r="C1059" s="8" t="s">
        <v>9232</v>
      </c>
      <c r="D1059" s="8" t="s">
        <v>9419</v>
      </c>
      <c r="E1059" s="8" t="s">
        <v>9420</v>
      </c>
      <c r="F1059" s="29">
        <v>0.28999999999999998</v>
      </c>
      <c r="G1059" s="29">
        <v>0</v>
      </c>
      <c r="H1059" s="30">
        <v>16.635400000000001</v>
      </c>
      <c r="I1059" s="30">
        <v>2.2892999999999999</v>
      </c>
      <c r="J1059" s="14">
        <v>33</v>
      </c>
      <c r="K1059" s="14">
        <v>9</v>
      </c>
      <c r="L1059" s="12">
        <v>0.1376</v>
      </c>
      <c r="M1059" s="7">
        <v>0.48033072999999998</v>
      </c>
      <c r="N1059" s="31">
        <v>0.25</v>
      </c>
      <c r="O1059" s="14">
        <f>IFERROR(VLOOKUP($C1059,'site totals'!$J$2:$K$607,2,FALSE),1)</f>
        <v>20873.014800000001</v>
      </c>
      <c r="P1059" s="32" t="s">
        <v>91</v>
      </c>
      <c r="Q1059" s="12">
        <v>0.4795252881</v>
      </c>
      <c r="R1059" s="29">
        <v>0.28999999999999998</v>
      </c>
      <c r="S1059" s="2">
        <f>IF($A1059="site","",MIN(VLOOKUP($P1059,margin_ranges!$A$5:$D$10,4,FALSE)/100,$Q1059))</f>
        <v>0.29749999999999999</v>
      </c>
      <c r="T1059" s="6">
        <f>IF(A1059="placement",$J1059*MIN($Q1059,$S1059),"")</f>
        <v>9.817499999999999</v>
      </c>
      <c r="U1059" s="6">
        <f>IF($A1059="placement",T1059,SUMIF($C$10:$C$6209,$C1059,$T$10:$T$6209))</f>
        <v>9.817499999999999</v>
      </c>
      <c r="V1059" s="34">
        <f t="shared" si="50"/>
        <v>-1.0563380281690127E-2</v>
      </c>
      <c r="W1059" s="24"/>
      <c r="X1059" s="2" t="str">
        <f>IFERROR(MIN(VLOOKUP($W1059,margin_ranges!$A$5:$D$10,4,FALSE),$Q1059*100)/100,"")</f>
        <v/>
      </c>
      <c r="Y1059" s="6">
        <f t="shared" si="51"/>
        <v>9.817499999999999</v>
      </c>
      <c r="Z1059" s="6">
        <f>IF($A1059="placement",Y1059,SUMIF($C$10:$C$6209,$C1059,$Y$10:$Y$6209))</f>
        <v>9.817499999999999</v>
      </c>
      <c r="AA1059" s="29">
        <f t="shared" si="52"/>
        <v>-1.0563380281690127E-2</v>
      </c>
    </row>
    <row r="1060" spans="1:27" hidden="1" x14ac:dyDescent="0.3">
      <c r="A1060" s="8" t="s">
        <v>17</v>
      </c>
      <c r="B1060" s="8" t="s">
        <v>9231</v>
      </c>
      <c r="C1060" s="8" t="s">
        <v>9232</v>
      </c>
      <c r="D1060" s="8" t="s">
        <v>9339</v>
      </c>
      <c r="E1060" s="8" t="s">
        <v>9340</v>
      </c>
      <c r="F1060" s="29">
        <v>0.28999999999999998</v>
      </c>
      <c r="G1060" s="29">
        <v>0</v>
      </c>
      <c r="H1060" s="30">
        <v>3.7684000000000002</v>
      </c>
      <c r="I1060" s="30">
        <v>2.6396999999999999</v>
      </c>
      <c r="J1060" s="14">
        <v>52</v>
      </c>
      <c r="K1060" s="14">
        <v>13</v>
      </c>
      <c r="L1060" s="12">
        <v>0.70050000000000001</v>
      </c>
      <c r="M1060" s="7">
        <v>0.65509525000000002</v>
      </c>
      <c r="N1060" s="31">
        <v>0.25</v>
      </c>
      <c r="O1060" s="14">
        <f>IFERROR(VLOOKUP($C1060,'site totals'!$J$2:$K$607,2,FALSE),1)</f>
        <v>20873.014800000001</v>
      </c>
      <c r="P1060" s="32" t="s">
        <v>22</v>
      </c>
      <c r="Q1060" s="12">
        <v>0.61837610539999999</v>
      </c>
      <c r="R1060" s="29">
        <v>0.28999999999999998</v>
      </c>
      <c r="S1060" s="2">
        <f>IF($A1060="site","",MIN(VLOOKUP($P1060,margin_ranges!$A$5:$D$10,4,FALSE)/100,$Q1060))</f>
        <v>0.29749999999999999</v>
      </c>
      <c r="T1060" s="6">
        <f>IF(A1060="placement",$J1060*MIN($Q1060,$S1060),"")</f>
        <v>15.469999999999999</v>
      </c>
      <c r="U1060" s="6">
        <f>IF($A1060="placement",T1060,SUMIF($C$10:$C$6209,$C1060,$T$10:$T$6209))</f>
        <v>15.469999999999999</v>
      </c>
      <c r="V1060" s="34">
        <f t="shared" si="50"/>
        <v>-1.0563380281690127E-2</v>
      </c>
      <c r="W1060" s="24"/>
      <c r="X1060" s="2" t="str">
        <f>IFERROR(MIN(VLOOKUP($W1060,margin_ranges!$A$5:$D$10,4,FALSE),$Q1060*100)/100,"")</f>
        <v/>
      </c>
      <c r="Y1060" s="6">
        <f t="shared" si="51"/>
        <v>15.469999999999999</v>
      </c>
      <c r="Z1060" s="6">
        <f>IF($A1060="placement",Y1060,SUMIF($C$10:$C$6209,$C1060,$Y$10:$Y$6209))</f>
        <v>15.469999999999999</v>
      </c>
      <c r="AA1060" s="29">
        <f t="shared" si="52"/>
        <v>-1.0563380281690127E-2</v>
      </c>
    </row>
    <row r="1061" spans="1:27" hidden="1" x14ac:dyDescent="0.3">
      <c r="A1061" s="8" t="s">
        <v>17</v>
      </c>
      <c r="B1061" s="8" t="s">
        <v>9231</v>
      </c>
      <c r="C1061" s="8" t="s">
        <v>9232</v>
      </c>
      <c r="D1061" s="8" t="s">
        <v>9307</v>
      </c>
      <c r="E1061" s="8" t="s">
        <v>9308</v>
      </c>
      <c r="F1061" s="29">
        <v>0.28999999999999998</v>
      </c>
      <c r="G1061" s="29">
        <v>0</v>
      </c>
      <c r="H1061" s="30">
        <v>11.304600000000001</v>
      </c>
      <c r="I1061" s="30">
        <v>7.3916000000000004</v>
      </c>
      <c r="J1061" s="14">
        <v>91</v>
      </c>
      <c r="K1061" s="14">
        <v>23</v>
      </c>
      <c r="L1061" s="12">
        <v>0.65390000000000004</v>
      </c>
      <c r="M1061" s="7">
        <v>0.41054868999999999</v>
      </c>
      <c r="N1061" s="31">
        <v>0.1</v>
      </c>
      <c r="O1061" s="14">
        <f>IFERROR(VLOOKUP($C1061,'site totals'!$J$2:$K$607,2,FALSE),1)</f>
        <v>20873.014800000001</v>
      </c>
      <c r="P1061" s="32" t="s">
        <v>91</v>
      </c>
      <c r="Q1061" s="12">
        <v>0.75642353429999998</v>
      </c>
      <c r="R1061" s="29">
        <v>0.28999999999999998</v>
      </c>
      <c r="S1061" s="2">
        <f>IF($A1061="site","",MIN(VLOOKUP($P1061,margin_ranges!$A$5:$D$10,4,FALSE)/100,$Q1061))</f>
        <v>0.29749999999999999</v>
      </c>
      <c r="T1061" s="6">
        <f>IF(A1061="placement",$J1061*MIN($Q1061,$S1061),"")</f>
        <v>27.072499999999998</v>
      </c>
      <c r="U1061" s="6">
        <f>IF($A1061="placement",T1061,SUMIF($C$10:$C$6209,$C1061,$T$10:$T$6209))</f>
        <v>27.072499999999998</v>
      </c>
      <c r="V1061" s="34">
        <f t="shared" si="50"/>
        <v>-1.0563380281690127E-2</v>
      </c>
      <c r="W1061" s="24"/>
      <c r="X1061" s="2" t="str">
        <f>IFERROR(MIN(VLOOKUP($W1061,margin_ranges!$A$5:$D$10,4,FALSE),$Q1061*100)/100,"")</f>
        <v/>
      </c>
      <c r="Y1061" s="6">
        <f t="shared" si="51"/>
        <v>27.072499999999998</v>
      </c>
      <c r="Z1061" s="6">
        <f>IF($A1061="placement",Y1061,SUMIF($C$10:$C$6209,$C1061,$Y$10:$Y$6209))</f>
        <v>27.072499999999998</v>
      </c>
      <c r="AA1061" s="29">
        <f t="shared" si="52"/>
        <v>-1.0563380281690127E-2</v>
      </c>
    </row>
    <row r="1062" spans="1:27" hidden="1" x14ac:dyDescent="0.3">
      <c r="A1062" s="8" t="s">
        <v>17</v>
      </c>
      <c r="B1062" s="8" t="s">
        <v>9231</v>
      </c>
      <c r="C1062" s="8" t="s">
        <v>9232</v>
      </c>
      <c r="D1062" s="8" t="s">
        <v>9243</v>
      </c>
      <c r="E1062" s="8" t="s">
        <v>9244</v>
      </c>
      <c r="F1062" s="29">
        <v>0.28999999999999998</v>
      </c>
      <c r="G1062" s="29">
        <v>0</v>
      </c>
      <c r="H1062" s="30">
        <v>14.264099999999999</v>
      </c>
      <c r="I1062" s="30">
        <v>9.7946000000000009</v>
      </c>
      <c r="J1062" s="14">
        <v>98</v>
      </c>
      <c r="K1062" s="14">
        <v>25</v>
      </c>
      <c r="L1062" s="12">
        <v>0.68669999999999998</v>
      </c>
      <c r="M1062" s="7">
        <v>0.33398529999999998</v>
      </c>
      <c r="N1062" s="31">
        <v>0.1</v>
      </c>
      <c r="O1062" s="14">
        <f>IFERROR(VLOOKUP($C1062,'site totals'!$J$2:$K$607,2,FALSE),1)</f>
        <v>20873.014800000001</v>
      </c>
      <c r="P1062" s="32" t="s">
        <v>91</v>
      </c>
      <c r="Q1062" s="12">
        <v>0.70058562280000003</v>
      </c>
      <c r="R1062" s="29">
        <v>0.28999999999999998</v>
      </c>
      <c r="S1062" s="2">
        <f>IF($A1062="site","",MIN(VLOOKUP($P1062,margin_ranges!$A$5:$D$10,4,FALSE)/100,$Q1062))</f>
        <v>0.29749999999999999</v>
      </c>
      <c r="T1062" s="6">
        <f>IF(A1062="placement",$J1062*MIN($Q1062,$S1062),"")</f>
        <v>29.154999999999998</v>
      </c>
      <c r="U1062" s="6">
        <f>IF($A1062="placement",T1062,SUMIF($C$10:$C$6209,$C1062,$T$10:$T$6209))</f>
        <v>29.154999999999998</v>
      </c>
      <c r="V1062" s="34">
        <f t="shared" si="50"/>
        <v>-1.0563380281690127E-2</v>
      </c>
      <c r="W1062" s="24"/>
      <c r="X1062" s="2" t="str">
        <f>IFERROR(MIN(VLOOKUP($W1062,margin_ranges!$A$5:$D$10,4,FALSE),$Q1062*100)/100,"")</f>
        <v/>
      </c>
      <c r="Y1062" s="6">
        <f t="shared" si="51"/>
        <v>29.154999999999998</v>
      </c>
      <c r="Z1062" s="6">
        <f>IF($A1062="placement",Y1062,SUMIF($C$10:$C$6209,$C1062,$Y$10:$Y$6209))</f>
        <v>29.154999999999998</v>
      </c>
      <c r="AA1062" s="29">
        <f t="shared" si="52"/>
        <v>-1.0563380281690127E-2</v>
      </c>
    </row>
    <row r="1063" spans="1:27" hidden="1" x14ac:dyDescent="0.3">
      <c r="A1063" s="8" t="s">
        <v>17</v>
      </c>
      <c r="B1063" s="8" t="s">
        <v>9231</v>
      </c>
      <c r="C1063" s="8" t="s">
        <v>9232</v>
      </c>
      <c r="D1063" s="8" t="s">
        <v>9359</v>
      </c>
      <c r="E1063" s="8" t="s">
        <v>9360</v>
      </c>
      <c r="F1063" s="29">
        <v>0.28999999999999998</v>
      </c>
      <c r="G1063" s="29">
        <v>0</v>
      </c>
      <c r="H1063" s="30">
        <v>21.869</v>
      </c>
      <c r="I1063" s="30">
        <v>2.4339</v>
      </c>
      <c r="J1063" s="14">
        <v>104</v>
      </c>
      <c r="K1063" s="14">
        <v>26</v>
      </c>
      <c r="L1063" s="12">
        <v>0.1113</v>
      </c>
      <c r="M1063" s="7">
        <v>1.42401244</v>
      </c>
      <c r="N1063" s="31">
        <v>1</v>
      </c>
      <c r="O1063" s="14">
        <f>IFERROR(VLOOKUP($C1063,'site totals'!$J$2:$K$607,2,FALSE),1)</f>
        <v>20873.014800000001</v>
      </c>
      <c r="P1063" s="32" t="s">
        <v>91</v>
      </c>
      <c r="Q1063" s="12">
        <v>0.29775894549999998</v>
      </c>
      <c r="R1063" s="29">
        <v>0.28999999999999998</v>
      </c>
      <c r="S1063" s="2">
        <f>IF($A1063="site","",MIN(VLOOKUP($P1063,margin_ranges!$A$5:$D$10,4,FALSE)/100,$Q1063))</f>
        <v>0.29749999999999999</v>
      </c>
      <c r="T1063" s="6">
        <f>IF(A1063="placement",$J1063*MIN($Q1063,$S1063),"")</f>
        <v>30.939999999999998</v>
      </c>
      <c r="U1063" s="6">
        <f>IF($A1063="placement",T1063,SUMIF($C$10:$C$6209,$C1063,$T$10:$T$6209))</f>
        <v>30.939999999999998</v>
      </c>
      <c r="V1063" s="34">
        <f t="shared" si="50"/>
        <v>-1.0563380281690127E-2</v>
      </c>
      <c r="W1063" s="24"/>
      <c r="X1063" s="2" t="str">
        <f>IFERROR(MIN(VLOOKUP($W1063,margin_ranges!$A$5:$D$10,4,FALSE),$Q1063*100)/100,"")</f>
        <v/>
      </c>
      <c r="Y1063" s="6">
        <f t="shared" si="51"/>
        <v>30.939999999999998</v>
      </c>
      <c r="Z1063" s="6">
        <f>IF($A1063="placement",Y1063,SUMIF($C$10:$C$6209,$C1063,$Y$10:$Y$6209))</f>
        <v>30.939999999999998</v>
      </c>
      <c r="AA1063" s="29">
        <f t="shared" si="52"/>
        <v>-1.0563380281690127E-2</v>
      </c>
    </row>
    <row r="1064" spans="1:27" hidden="1" x14ac:dyDescent="0.3">
      <c r="A1064" s="8" t="s">
        <v>17</v>
      </c>
      <c r="B1064" s="8" t="s">
        <v>9231</v>
      </c>
      <c r="C1064" s="8" t="s">
        <v>9232</v>
      </c>
      <c r="D1064" s="8" t="s">
        <v>9313</v>
      </c>
      <c r="E1064" s="8" t="s">
        <v>9314</v>
      </c>
      <c r="F1064" s="29">
        <v>0.28999999999999998</v>
      </c>
      <c r="G1064" s="29">
        <v>0</v>
      </c>
      <c r="H1064" s="30">
        <v>14.637700000000001</v>
      </c>
      <c r="I1064" s="30">
        <v>10.957800000000001</v>
      </c>
      <c r="J1064" s="14">
        <v>115</v>
      </c>
      <c r="K1064" s="14">
        <v>30</v>
      </c>
      <c r="L1064" s="12">
        <v>0.74860000000000004</v>
      </c>
      <c r="M1064" s="7">
        <v>0.35062740999999997</v>
      </c>
      <c r="N1064" s="31">
        <v>0.1</v>
      </c>
      <c r="O1064" s="14">
        <f>IFERROR(VLOOKUP($C1064,'site totals'!$J$2:$K$607,2,FALSE),1)</f>
        <v>20873.014800000001</v>
      </c>
      <c r="P1064" s="32" t="s">
        <v>91</v>
      </c>
      <c r="Q1064" s="12">
        <v>0.71479696739999998</v>
      </c>
      <c r="R1064" s="29">
        <v>0.28999999999999998</v>
      </c>
      <c r="S1064" s="2">
        <f>IF($A1064="site","",MIN(VLOOKUP($P1064,margin_ranges!$A$5:$D$10,4,FALSE)/100,$Q1064))</f>
        <v>0.29749999999999999</v>
      </c>
      <c r="T1064" s="6">
        <f>IF(A1064="placement",$J1064*MIN($Q1064,$S1064),"")</f>
        <v>34.212499999999999</v>
      </c>
      <c r="U1064" s="6">
        <f>IF($A1064="placement",T1064,SUMIF($C$10:$C$6209,$C1064,$T$10:$T$6209))</f>
        <v>34.212499999999999</v>
      </c>
      <c r="V1064" s="34">
        <f t="shared" si="50"/>
        <v>-1.0563380281690127E-2</v>
      </c>
      <c r="W1064" s="24"/>
      <c r="X1064" s="2" t="str">
        <f>IFERROR(MIN(VLOOKUP($W1064,margin_ranges!$A$5:$D$10,4,FALSE),$Q1064*100)/100,"")</f>
        <v/>
      </c>
      <c r="Y1064" s="6">
        <f t="shared" si="51"/>
        <v>34.212499999999999</v>
      </c>
      <c r="Z1064" s="6">
        <f>IF($A1064="placement",Y1064,SUMIF($C$10:$C$6209,$C1064,$Y$10:$Y$6209))</f>
        <v>34.212499999999999</v>
      </c>
      <c r="AA1064" s="29">
        <f t="shared" si="52"/>
        <v>-1.0563380281690127E-2</v>
      </c>
    </row>
    <row r="1065" spans="1:27" hidden="1" x14ac:dyDescent="0.3">
      <c r="A1065" s="8" t="s">
        <v>17</v>
      </c>
      <c r="B1065" s="8" t="s">
        <v>9231</v>
      </c>
      <c r="C1065" s="8" t="s">
        <v>9232</v>
      </c>
      <c r="D1065" s="8" t="s">
        <v>9285</v>
      </c>
      <c r="E1065" s="8" t="s">
        <v>9286</v>
      </c>
      <c r="F1065" s="29">
        <v>0.28999999999999998</v>
      </c>
      <c r="G1065" s="29">
        <v>0</v>
      </c>
      <c r="H1065" s="30">
        <v>16.6051</v>
      </c>
      <c r="I1065" s="30">
        <v>9.7097999999999995</v>
      </c>
      <c r="J1065" s="14">
        <v>125</v>
      </c>
      <c r="K1065" s="14">
        <v>31</v>
      </c>
      <c r="L1065" s="12">
        <v>0.5847</v>
      </c>
      <c r="M1065" s="7">
        <v>0.42834916000000001</v>
      </c>
      <c r="N1065" s="31">
        <v>0.1</v>
      </c>
      <c r="O1065" s="14">
        <f>IFERROR(VLOOKUP($C1065,'site totals'!$J$2:$K$607,2,FALSE),1)</f>
        <v>20873.014800000001</v>
      </c>
      <c r="P1065" s="32" t="s">
        <v>22</v>
      </c>
      <c r="Q1065" s="12">
        <v>0.76654559190000005</v>
      </c>
      <c r="R1065" s="29">
        <v>0.28999999999999998</v>
      </c>
      <c r="S1065" s="2">
        <f>IF($A1065="site","",MIN(VLOOKUP($P1065,margin_ranges!$A$5:$D$10,4,FALSE)/100,$Q1065))</f>
        <v>0.29749999999999999</v>
      </c>
      <c r="T1065" s="6">
        <f>IF(A1065="placement",$J1065*MIN($Q1065,$S1065),"")</f>
        <v>37.1875</v>
      </c>
      <c r="U1065" s="6">
        <f>IF($A1065="placement",T1065,SUMIF($C$10:$C$6209,$C1065,$T$10:$T$6209))</f>
        <v>37.1875</v>
      </c>
      <c r="V1065" s="34">
        <f t="shared" si="50"/>
        <v>-1.0563380281690127E-2</v>
      </c>
      <c r="W1065" s="24"/>
      <c r="X1065" s="2" t="str">
        <f>IFERROR(MIN(VLOOKUP($W1065,margin_ranges!$A$5:$D$10,4,FALSE),$Q1065*100)/100,"")</f>
        <v/>
      </c>
      <c r="Y1065" s="6">
        <f t="shared" si="51"/>
        <v>37.1875</v>
      </c>
      <c r="Z1065" s="6">
        <f>IF($A1065="placement",Y1065,SUMIF($C$10:$C$6209,$C1065,$Y$10:$Y$6209))</f>
        <v>37.1875</v>
      </c>
      <c r="AA1065" s="29">
        <f t="shared" si="52"/>
        <v>-1.0563380281690127E-2</v>
      </c>
    </row>
    <row r="1066" spans="1:27" hidden="1" x14ac:dyDescent="0.3">
      <c r="A1066" s="8" t="s">
        <v>17</v>
      </c>
      <c r="B1066" s="8" t="s">
        <v>9231</v>
      </c>
      <c r="C1066" s="8" t="s">
        <v>9232</v>
      </c>
      <c r="D1066" s="8" t="s">
        <v>9287</v>
      </c>
      <c r="E1066" s="8" t="s">
        <v>9288</v>
      </c>
      <c r="F1066" s="29">
        <v>0.28999999999999998</v>
      </c>
      <c r="G1066" s="29">
        <v>0</v>
      </c>
      <c r="H1066" s="30">
        <v>15.6326</v>
      </c>
      <c r="I1066" s="30">
        <v>11.6082</v>
      </c>
      <c r="J1066" s="14">
        <v>155</v>
      </c>
      <c r="K1066" s="14">
        <v>39</v>
      </c>
      <c r="L1066" s="12">
        <v>0.74260000000000004</v>
      </c>
      <c r="M1066" s="7">
        <v>0.44437375000000001</v>
      </c>
      <c r="N1066" s="31">
        <v>0.1</v>
      </c>
      <c r="O1066" s="14">
        <f>IFERROR(VLOOKUP($C1066,'site totals'!$J$2:$K$607,2,FALSE),1)</f>
        <v>20873.014800000001</v>
      </c>
      <c r="P1066" s="32" t="s">
        <v>91</v>
      </c>
      <c r="Q1066" s="12">
        <v>0.77496420529999999</v>
      </c>
      <c r="R1066" s="29">
        <v>0.28999999999999998</v>
      </c>
      <c r="S1066" s="2">
        <f>IF($A1066="site","",MIN(VLOOKUP($P1066,margin_ranges!$A$5:$D$10,4,FALSE)/100,$Q1066))</f>
        <v>0.29749999999999999</v>
      </c>
      <c r="T1066" s="6">
        <f>IF(A1066="placement",$J1066*MIN($Q1066,$S1066),"")</f>
        <v>46.112499999999997</v>
      </c>
      <c r="U1066" s="6">
        <f>IF($A1066="placement",T1066,SUMIF($C$10:$C$6209,$C1066,$T$10:$T$6209))</f>
        <v>46.112499999999997</v>
      </c>
      <c r="V1066" s="34">
        <f t="shared" si="50"/>
        <v>-1.0563380281690127E-2</v>
      </c>
      <c r="W1066" s="24"/>
      <c r="X1066" s="2" t="str">
        <f>IFERROR(MIN(VLOOKUP($W1066,margin_ranges!$A$5:$D$10,4,FALSE),$Q1066*100)/100,"")</f>
        <v/>
      </c>
      <c r="Y1066" s="6">
        <f t="shared" si="51"/>
        <v>46.112499999999997</v>
      </c>
      <c r="Z1066" s="6">
        <f>IF($A1066="placement",Y1066,SUMIF($C$10:$C$6209,$C1066,$Y$10:$Y$6209))</f>
        <v>46.112499999999997</v>
      </c>
      <c r="AA1066" s="29">
        <f t="shared" si="52"/>
        <v>-1.0563380281690127E-2</v>
      </c>
    </row>
    <row r="1067" spans="1:27" hidden="1" x14ac:dyDescent="0.3">
      <c r="A1067" s="8" t="s">
        <v>17</v>
      </c>
      <c r="B1067" s="8" t="s">
        <v>9231</v>
      </c>
      <c r="C1067" s="8" t="s">
        <v>9232</v>
      </c>
      <c r="D1067" s="8" t="s">
        <v>9409</v>
      </c>
      <c r="E1067" s="8" t="s">
        <v>9410</v>
      </c>
      <c r="F1067" s="29">
        <v>0.28999999999999998</v>
      </c>
      <c r="G1067" s="29">
        <v>0</v>
      </c>
      <c r="H1067" s="30">
        <v>17.669</v>
      </c>
      <c r="I1067" s="30">
        <v>7.6261000000000001</v>
      </c>
      <c r="J1067" s="14">
        <v>234</v>
      </c>
      <c r="K1067" s="14">
        <v>58</v>
      </c>
      <c r="L1067" s="12">
        <v>0.43159999999999998</v>
      </c>
      <c r="M1067" s="7">
        <v>1.02238655</v>
      </c>
      <c r="N1067" s="31">
        <v>0.1</v>
      </c>
      <c r="O1067" s="14">
        <f>IFERROR(VLOOKUP($C1067,'site totals'!$J$2:$K$607,2,FALSE),1)</f>
        <v>20873.014800000001</v>
      </c>
      <c r="P1067" s="32" t="s">
        <v>22</v>
      </c>
      <c r="Q1067" s="12">
        <v>0.90218963659999996</v>
      </c>
      <c r="R1067" s="29">
        <v>0.28999999999999998</v>
      </c>
      <c r="S1067" s="2">
        <f>IF($A1067="site","",MIN(VLOOKUP($P1067,margin_ranges!$A$5:$D$10,4,FALSE)/100,$Q1067))</f>
        <v>0.29749999999999999</v>
      </c>
      <c r="T1067" s="6">
        <f>IF(A1067="placement",$J1067*MIN($Q1067,$S1067),"")</f>
        <v>69.614999999999995</v>
      </c>
      <c r="U1067" s="6">
        <f>IF($A1067="placement",T1067,SUMIF($C$10:$C$6209,$C1067,$T$10:$T$6209))</f>
        <v>69.614999999999995</v>
      </c>
      <c r="V1067" s="34">
        <f t="shared" si="50"/>
        <v>-1.0563380281690127E-2</v>
      </c>
      <c r="W1067" s="24"/>
      <c r="X1067" s="2" t="str">
        <f>IFERROR(MIN(VLOOKUP($W1067,margin_ranges!$A$5:$D$10,4,FALSE),$Q1067*100)/100,"")</f>
        <v/>
      </c>
      <c r="Y1067" s="6">
        <f t="shared" si="51"/>
        <v>69.614999999999995</v>
      </c>
      <c r="Z1067" s="6">
        <f>IF($A1067="placement",Y1067,SUMIF($C$10:$C$6209,$C1067,$Y$10:$Y$6209))</f>
        <v>69.614999999999995</v>
      </c>
      <c r="AA1067" s="29">
        <f t="shared" si="52"/>
        <v>-1.0563380281690127E-2</v>
      </c>
    </row>
    <row r="1068" spans="1:27" hidden="1" x14ac:dyDescent="0.3">
      <c r="A1068" s="8" t="s">
        <v>17</v>
      </c>
      <c r="B1068" s="8" t="s">
        <v>9231</v>
      </c>
      <c r="C1068" s="8" t="s">
        <v>9232</v>
      </c>
      <c r="D1068" s="8" t="s">
        <v>9279</v>
      </c>
      <c r="E1068" s="8" t="s">
        <v>9280</v>
      </c>
      <c r="F1068" s="29">
        <v>0.28999999999999898</v>
      </c>
      <c r="G1068" s="29">
        <v>0</v>
      </c>
      <c r="H1068" s="30">
        <v>28.384399999999999</v>
      </c>
      <c r="I1068" s="30">
        <v>13.0404</v>
      </c>
      <c r="J1068" s="14">
        <v>293</v>
      </c>
      <c r="K1068" s="14">
        <v>74</v>
      </c>
      <c r="L1068" s="12">
        <v>0.45939999999999998</v>
      </c>
      <c r="M1068" s="7">
        <v>0.75017062000000001</v>
      </c>
      <c r="N1068" s="31">
        <v>0.1</v>
      </c>
      <c r="O1068" s="14">
        <f>IFERROR(VLOOKUP($C1068,'site totals'!$J$2:$K$607,2,FALSE),1)</f>
        <v>20873.014800000001</v>
      </c>
      <c r="P1068" s="32" t="s">
        <v>22</v>
      </c>
      <c r="Q1068" s="12">
        <v>0.86669699300000003</v>
      </c>
      <c r="R1068" s="29">
        <v>0.28999999999999998</v>
      </c>
      <c r="S1068" s="2">
        <f>IF($A1068="site","",MIN(VLOOKUP($P1068,margin_ranges!$A$5:$D$10,4,FALSE)/100,$Q1068))</f>
        <v>0.29749999999999999</v>
      </c>
      <c r="T1068" s="6">
        <f>IF(A1068="placement",$J1068*MIN($Q1068,$S1068),"")</f>
        <v>87.16749999999999</v>
      </c>
      <c r="U1068" s="6">
        <f>IF($A1068="placement",T1068,SUMIF($C$10:$C$6209,$C1068,$T$10:$T$6209))</f>
        <v>87.16749999999999</v>
      </c>
      <c r="V1068" s="34">
        <f t="shared" si="50"/>
        <v>-1.0563380281690127E-2</v>
      </c>
      <c r="W1068" s="24"/>
      <c r="X1068" s="2" t="str">
        <f>IFERROR(MIN(VLOOKUP($W1068,margin_ranges!$A$5:$D$10,4,FALSE),$Q1068*100)/100,"")</f>
        <v/>
      </c>
      <c r="Y1068" s="6">
        <f t="shared" si="51"/>
        <v>87.16749999999999</v>
      </c>
      <c r="Z1068" s="6">
        <f>IF($A1068="placement",Y1068,SUMIF($C$10:$C$6209,$C1068,$Y$10:$Y$6209))</f>
        <v>87.16749999999999</v>
      </c>
      <c r="AA1068" s="29">
        <f t="shared" si="52"/>
        <v>-1.0563380281690127E-2</v>
      </c>
    </row>
    <row r="1069" spans="1:27" hidden="1" x14ac:dyDescent="0.3">
      <c r="A1069" s="8" t="s">
        <v>17</v>
      </c>
      <c r="B1069" s="8" t="s">
        <v>9231</v>
      </c>
      <c r="C1069" s="8" t="s">
        <v>9232</v>
      </c>
      <c r="D1069" s="8" t="s">
        <v>9335</v>
      </c>
      <c r="E1069" s="8" t="s">
        <v>9336</v>
      </c>
      <c r="F1069" s="29">
        <v>0.28999999999999998</v>
      </c>
      <c r="G1069" s="29">
        <v>1</v>
      </c>
      <c r="H1069" s="30">
        <v>45.601399999999998</v>
      </c>
      <c r="I1069" s="30">
        <v>9.6298999999999992</v>
      </c>
      <c r="J1069" s="14">
        <v>653</v>
      </c>
      <c r="K1069" s="14">
        <v>167</v>
      </c>
      <c r="L1069" s="12">
        <v>0.2112</v>
      </c>
      <c r="M1069" s="7">
        <v>2.2608702100000002</v>
      </c>
      <c r="N1069" s="31">
        <v>1</v>
      </c>
      <c r="O1069" s="14">
        <f>IFERROR(VLOOKUP($C1069,'site totals'!$J$2:$K$607,2,FALSE),1)</f>
        <v>20873.014800000001</v>
      </c>
      <c r="P1069" s="32" t="s">
        <v>22</v>
      </c>
      <c r="Q1069" s="12">
        <v>0.55769243390000001</v>
      </c>
      <c r="R1069" s="29">
        <v>0.28999999999999998</v>
      </c>
      <c r="S1069" s="2">
        <f>IF($A1069="site","",MIN(VLOOKUP($P1069,margin_ranges!$A$5:$D$10,4,FALSE)/100,$Q1069))</f>
        <v>0.29749999999999999</v>
      </c>
      <c r="T1069" s="6">
        <f>IF(A1069="placement",$J1069*MIN($Q1069,$S1069),"")</f>
        <v>194.26749999999998</v>
      </c>
      <c r="U1069" s="6">
        <f>IF($A1069="placement",T1069,SUMIF($C$10:$C$6209,$C1069,$T$10:$T$6209))</f>
        <v>194.26749999999998</v>
      </c>
      <c r="V1069" s="34">
        <f t="shared" si="50"/>
        <v>-1.0563380281690127E-2</v>
      </c>
      <c r="W1069" s="24"/>
      <c r="X1069" s="2" t="str">
        <f>IFERROR(MIN(VLOOKUP($W1069,margin_ranges!$A$5:$D$10,4,FALSE),$Q1069*100)/100,"")</f>
        <v/>
      </c>
      <c r="Y1069" s="6">
        <f t="shared" si="51"/>
        <v>194.26749999999998</v>
      </c>
      <c r="Z1069" s="6">
        <f>IF($A1069="placement",Y1069,SUMIF($C$10:$C$6209,$C1069,$Y$10:$Y$6209))</f>
        <v>194.26749999999998</v>
      </c>
      <c r="AA1069" s="29">
        <f t="shared" si="52"/>
        <v>-1.0563380281690127E-2</v>
      </c>
    </row>
    <row r="1070" spans="1:27" hidden="1" x14ac:dyDescent="0.3">
      <c r="A1070" s="8" t="s">
        <v>17</v>
      </c>
      <c r="B1070" s="8" t="s">
        <v>9231</v>
      </c>
      <c r="C1070" s="8" t="s">
        <v>9232</v>
      </c>
      <c r="D1070" s="8" t="s">
        <v>9269</v>
      </c>
      <c r="E1070" s="8" t="s">
        <v>9270</v>
      </c>
      <c r="F1070" s="29">
        <v>0.28999999999999898</v>
      </c>
      <c r="G1070" s="29">
        <v>1</v>
      </c>
      <c r="H1070" s="30">
        <v>45.114100000000001</v>
      </c>
      <c r="I1070" s="30">
        <v>10.077400000000001</v>
      </c>
      <c r="J1070" s="14">
        <v>703</v>
      </c>
      <c r="K1070" s="14">
        <v>180</v>
      </c>
      <c r="L1070" s="12">
        <v>0.22339999999999999</v>
      </c>
      <c r="M1070" s="7">
        <v>2.3241303100000001</v>
      </c>
      <c r="N1070" s="31">
        <v>1</v>
      </c>
      <c r="O1070" s="14">
        <f>IFERROR(VLOOKUP($C1070,'site totals'!$J$2:$K$607,2,FALSE),1)</f>
        <v>20873.014800000001</v>
      </c>
      <c r="P1070" s="32" t="s">
        <v>22</v>
      </c>
      <c r="Q1070" s="12">
        <v>0.56973152589999998</v>
      </c>
      <c r="R1070" s="29">
        <v>0.28999999999999998</v>
      </c>
      <c r="S1070" s="2">
        <f>IF($A1070="site","",MIN(VLOOKUP($P1070,margin_ranges!$A$5:$D$10,4,FALSE)/100,$Q1070))</f>
        <v>0.29749999999999999</v>
      </c>
      <c r="T1070" s="6">
        <f>IF(A1070="placement",$J1070*MIN($Q1070,$S1070),"")</f>
        <v>209.14249999999998</v>
      </c>
      <c r="U1070" s="6">
        <f>IF($A1070="placement",T1070,SUMIF($C$10:$C$6209,$C1070,$T$10:$T$6209))</f>
        <v>209.14249999999998</v>
      </c>
      <c r="V1070" s="34">
        <f t="shared" si="50"/>
        <v>-1.0563380281690127E-2</v>
      </c>
      <c r="W1070" s="24"/>
      <c r="X1070" s="2" t="str">
        <f>IFERROR(MIN(VLOOKUP($W1070,margin_ranges!$A$5:$D$10,4,FALSE),$Q1070*100)/100,"")</f>
        <v/>
      </c>
      <c r="Y1070" s="6">
        <f t="shared" si="51"/>
        <v>209.14249999999998</v>
      </c>
      <c r="Z1070" s="6">
        <f>IF($A1070="placement",Y1070,SUMIF($C$10:$C$6209,$C1070,$Y$10:$Y$6209))</f>
        <v>209.14249999999998</v>
      </c>
      <c r="AA1070" s="29">
        <f t="shared" si="52"/>
        <v>-1.0563380281690127E-2</v>
      </c>
    </row>
    <row r="1071" spans="1:27" hidden="1" x14ac:dyDescent="0.3">
      <c r="A1071" s="8" t="s">
        <v>17</v>
      </c>
      <c r="B1071" s="8" t="s">
        <v>9231</v>
      </c>
      <c r="C1071" s="8" t="s">
        <v>9232</v>
      </c>
      <c r="D1071" s="8" t="s">
        <v>9293</v>
      </c>
      <c r="E1071" s="8" t="s">
        <v>9294</v>
      </c>
      <c r="F1071" s="29">
        <v>0.28999999999999998</v>
      </c>
      <c r="G1071" s="29">
        <v>1</v>
      </c>
      <c r="H1071" s="30">
        <v>59.946399999999997</v>
      </c>
      <c r="I1071" s="30">
        <v>19.175799999999999</v>
      </c>
      <c r="J1071" s="14">
        <v>954</v>
      </c>
      <c r="K1071" s="14">
        <v>243</v>
      </c>
      <c r="L1071" s="12">
        <v>0.31990000000000002</v>
      </c>
      <c r="M1071" s="7">
        <v>1.6586383099999999</v>
      </c>
      <c r="N1071" s="31">
        <v>1</v>
      </c>
      <c r="O1071" s="14">
        <f>IFERROR(VLOOKUP($C1071,'site totals'!$J$2:$K$607,2,FALSE),1)</f>
        <v>20873.014800000001</v>
      </c>
      <c r="P1071" s="32" t="s">
        <v>22</v>
      </c>
      <c r="Q1071" s="12">
        <v>0.39709580290000002</v>
      </c>
      <c r="R1071" s="29">
        <v>0.28999999999999998</v>
      </c>
      <c r="S1071" s="2">
        <f>IF($A1071="site","",MIN(VLOOKUP($P1071,margin_ranges!$A$5:$D$10,4,FALSE)/100,$Q1071))</f>
        <v>0.29749999999999999</v>
      </c>
      <c r="T1071" s="6">
        <f>IF(A1071="placement",$J1071*MIN($Q1071,$S1071),"")</f>
        <v>283.815</v>
      </c>
      <c r="U1071" s="6">
        <f>IF($A1071="placement",T1071,SUMIF($C$10:$C$6209,$C1071,$T$10:$T$6209))</f>
        <v>283.815</v>
      </c>
      <c r="V1071" s="34">
        <f t="shared" si="50"/>
        <v>-1.0563380281690127E-2</v>
      </c>
      <c r="W1071" s="24"/>
      <c r="X1071" s="2" t="str">
        <f>IFERROR(MIN(VLOOKUP($W1071,margin_ranges!$A$5:$D$10,4,FALSE),$Q1071*100)/100,"")</f>
        <v/>
      </c>
      <c r="Y1071" s="6">
        <f t="shared" si="51"/>
        <v>283.815</v>
      </c>
      <c r="Z1071" s="6">
        <f>IF($A1071="placement",Y1071,SUMIF($C$10:$C$6209,$C1071,$Y$10:$Y$6209))</f>
        <v>283.815</v>
      </c>
      <c r="AA1071" s="29">
        <f t="shared" si="52"/>
        <v>-1.0563380281690127E-2</v>
      </c>
    </row>
    <row r="1072" spans="1:27" hidden="1" x14ac:dyDescent="0.3">
      <c r="A1072" s="8" t="s">
        <v>17</v>
      </c>
      <c r="B1072" s="8" t="s">
        <v>9231</v>
      </c>
      <c r="C1072" s="8" t="s">
        <v>9232</v>
      </c>
      <c r="D1072" s="8" t="s">
        <v>9331</v>
      </c>
      <c r="E1072" s="8" t="s">
        <v>9332</v>
      </c>
      <c r="F1072" s="29">
        <v>0.28999999999999998</v>
      </c>
      <c r="G1072" s="29">
        <v>1</v>
      </c>
      <c r="H1072" s="30">
        <v>117.2906</v>
      </c>
      <c r="I1072" s="30">
        <v>21.514600000000002</v>
      </c>
      <c r="J1072" s="14">
        <v>1349</v>
      </c>
      <c r="K1072" s="14">
        <v>345</v>
      </c>
      <c r="L1072" s="12">
        <v>0.18340000000000001</v>
      </c>
      <c r="M1072" s="7">
        <v>2.09049949</v>
      </c>
      <c r="N1072" s="31">
        <v>1</v>
      </c>
      <c r="O1072" s="14">
        <f>IFERROR(VLOOKUP($C1072,'site totals'!$J$2:$K$607,2,FALSE),1)</f>
        <v>20873.014800000001</v>
      </c>
      <c r="P1072" s="32" t="s">
        <v>22</v>
      </c>
      <c r="Q1072" s="12">
        <v>0.52164542349999998</v>
      </c>
      <c r="R1072" s="29">
        <v>0.28999999999999998</v>
      </c>
      <c r="S1072" s="2">
        <f>IF($A1072="site","",MIN(VLOOKUP($P1072,margin_ranges!$A$5:$D$10,4,FALSE)/100,$Q1072))</f>
        <v>0.29749999999999999</v>
      </c>
      <c r="T1072" s="6">
        <f>IF(A1072="placement",$J1072*MIN($Q1072,$S1072),"")</f>
        <v>401.32749999999999</v>
      </c>
      <c r="U1072" s="6">
        <f>IF($A1072="placement",T1072,SUMIF($C$10:$C$6209,$C1072,$T$10:$T$6209))</f>
        <v>401.32749999999999</v>
      </c>
      <c r="V1072" s="34">
        <f t="shared" si="50"/>
        <v>-1.0563380281690127E-2</v>
      </c>
      <c r="W1072" s="24"/>
      <c r="X1072" s="2" t="str">
        <f>IFERROR(MIN(VLOOKUP($W1072,margin_ranges!$A$5:$D$10,4,FALSE),$Q1072*100)/100,"")</f>
        <v/>
      </c>
      <c r="Y1072" s="6">
        <f t="shared" si="51"/>
        <v>401.32749999999999</v>
      </c>
      <c r="Z1072" s="6">
        <f>IF($A1072="placement",Y1072,SUMIF($C$10:$C$6209,$C1072,$Y$10:$Y$6209))</f>
        <v>401.32749999999999</v>
      </c>
      <c r="AA1072" s="29">
        <f t="shared" si="52"/>
        <v>-1.0563380281690127E-2</v>
      </c>
    </row>
    <row r="1073" spans="1:27" hidden="1" x14ac:dyDescent="0.3">
      <c r="A1073" s="8" t="s">
        <v>17</v>
      </c>
      <c r="B1073" s="8" t="s">
        <v>9231</v>
      </c>
      <c r="C1073" s="8" t="s">
        <v>9232</v>
      </c>
      <c r="D1073" s="8" t="s">
        <v>9403</v>
      </c>
      <c r="E1073" s="8" t="s">
        <v>9404</v>
      </c>
      <c r="F1073" s="29">
        <v>0.28999999999999998</v>
      </c>
      <c r="G1073" s="29">
        <v>1</v>
      </c>
      <c r="H1073" s="30">
        <v>113.6371</v>
      </c>
      <c r="I1073" s="30">
        <v>25.266500000000001</v>
      </c>
      <c r="J1073" s="14">
        <v>1547</v>
      </c>
      <c r="K1073" s="14">
        <v>396</v>
      </c>
      <c r="L1073" s="12">
        <v>0.2223</v>
      </c>
      <c r="M1073" s="7">
        <v>2.04080276</v>
      </c>
      <c r="N1073" s="31">
        <v>1</v>
      </c>
      <c r="O1073" s="14">
        <f>IFERROR(VLOOKUP($C1073,'site totals'!$J$2:$K$607,2,FALSE),1)</f>
        <v>20873.014800000001</v>
      </c>
      <c r="P1073" s="32" t="s">
        <v>22</v>
      </c>
      <c r="Q1073" s="12">
        <v>0.50999674189999999</v>
      </c>
      <c r="R1073" s="29">
        <v>0.28999999999999998</v>
      </c>
      <c r="S1073" s="2">
        <f>IF($A1073="site","",MIN(VLOOKUP($P1073,margin_ranges!$A$5:$D$10,4,FALSE)/100,$Q1073))</f>
        <v>0.29749999999999999</v>
      </c>
      <c r="T1073" s="6">
        <f>IF(A1073="placement",$J1073*MIN($Q1073,$S1073),"")</f>
        <v>460.23249999999996</v>
      </c>
      <c r="U1073" s="6">
        <f>IF($A1073="placement",T1073,SUMIF($C$10:$C$6209,$C1073,$T$10:$T$6209))</f>
        <v>460.23249999999996</v>
      </c>
      <c r="V1073" s="34">
        <f t="shared" si="50"/>
        <v>-1.0563380281690127E-2</v>
      </c>
      <c r="W1073" s="24"/>
      <c r="X1073" s="2" t="str">
        <f>IFERROR(MIN(VLOOKUP($W1073,margin_ranges!$A$5:$D$10,4,FALSE),$Q1073*100)/100,"")</f>
        <v/>
      </c>
      <c r="Y1073" s="6">
        <f t="shared" si="51"/>
        <v>460.23249999999996</v>
      </c>
      <c r="Z1073" s="6">
        <f>IF($A1073="placement",Y1073,SUMIF($C$10:$C$6209,$C1073,$Y$10:$Y$6209))</f>
        <v>460.23249999999996</v>
      </c>
      <c r="AA1073" s="29">
        <f t="shared" si="52"/>
        <v>-1.0563380281690127E-2</v>
      </c>
    </row>
    <row r="1074" spans="1:27" hidden="1" x14ac:dyDescent="0.3">
      <c r="A1074" s="8" t="s">
        <v>17</v>
      </c>
      <c r="B1074" s="8" t="s">
        <v>9231</v>
      </c>
      <c r="C1074" s="8" t="s">
        <v>9232</v>
      </c>
      <c r="D1074" s="8" t="s">
        <v>9247</v>
      </c>
      <c r="E1074" s="8" t="s">
        <v>9248</v>
      </c>
      <c r="F1074" s="29">
        <v>0.28999999999999998</v>
      </c>
      <c r="G1074" s="29">
        <v>0</v>
      </c>
      <c r="H1074" s="30">
        <v>3.4584000000000001</v>
      </c>
      <c r="I1074" s="30">
        <v>0.41549999999999998</v>
      </c>
      <c r="J1074" s="14">
        <v>7</v>
      </c>
      <c r="K1074" s="14">
        <v>2</v>
      </c>
      <c r="L1074" s="12">
        <v>0.1201</v>
      </c>
      <c r="M1074" s="7">
        <v>0.57240846000000001</v>
      </c>
      <c r="N1074" s="31">
        <v>0.25</v>
      </c>
      <c r="O1074" s="14">
        <f>IFERROR(VLOOKUP($C1074,'site totals'!$J$2:$K$607,2,FALSE),1)</f>
        <v>20873.014800000001</v>
      </c>
      <c r="P1074" s="32" t="s">
        <v>91</v>
      </c>
      <c r="Q1074" s="12">
        <v>0.56324894130000003</v>
      </c>
      <c r="R1074" s="29">
        <v>0.28999999999999998</v>
      </c>
      <c r="S1074" s="2">
        <f>IF($A1074="site","",MIN(VLOOKUP($P1074,margin_ranges!$A$5:$D$10,4,FALSE)/100,$Q1074))</f>
        <v>0.29749999999999999</v>
      </c>
      <c r="T1074" s="6">
        <f>IF(A1074="placement",$J1074*MIN($Q1074,$S1074),"")</f>
        <v>2.0825</v>
      </c>
      <c r="U1074" s="6">
        <f>IF($A1074="placement",T1074,SUMIF($C$10:$C$6209,$C1074,$T$10:$T$6209))</f>
        <v>2.0825</v>
      </c>
      <c r="V1074" s="34">
        <f t="shared" si="50"/>
        <v>-1.0563380281690016E-2</v>
      </c>
      <c r="W1074" s="24"/>
      <c r="X1074" s="2" t="str">
        <f>IFERROR(MIN(VLOOKUP($W1074,margin_ranges!$A$5:$D$10,4,FALSE),$Q1074*100)/100,"")</f>
        <v/>
      </c>
      <c r="Y1074" s="6">
        <f t="shared" si="51"/>
        <v>2.0825</v>
      </c>
      <c r="Z1074" s="6">
        <f>IF($A1074="placement",Y1074,SUMIF($C$10:$C$6209,$C1074,$Y$10:$Y$6209))</f>
        <v>2.0825</v>
      </c>
      <c r="AA1074" s="29">
        <f t="shared" si="52"/>
        <v>-1.0563380281690016E-2</v>
      </c>
    </row>
    <row r="1075" spans="1:27" hidden="1" x14ac:dyDescent="0.3">
      <c r="A1075" s="8" t="s">
        <v>17</v>
      </c>
      <c r="B1075" s="8" t="s">
        <v>9231</v>
      </c>
      <c r="C1075" s="8" t="s">
        <v>9232</v>
      </c>
      <c r="D1075" s="8" t="s">
        <v>9297</v>
      </c>
      <c r="E1075" s="8" t="s">
        <v>9298</v>
      </c>
      <c r="F1075" s="29">
        <v>0.28999999999999998</v>
      </c>
      <c r="G1075" s="29">
        <v>0</v>
      </c>
      <c r="H1075" s="30">
        <v>5.1196999999999999</v>
      </c>
      <c r="I1075" s="30">
        <v>0.4945</v>
      </c>
      <c r="J1075" s="14">
        <v>7</v>
      </c>
      <c r="K1075" s="14">
        <v>2</v>
      </c>
      <c r="L1075" s="12">
        <v>9.6600000000000005E-2</v>
      </c>
      <c r="M1075" s="7">
        <v>0.49224325000000002</v>
      </c>
      <c r="N1075" s="31">
        <v>0.25</v>
      </c>
      <c r="O1075" s="14">
        <f>IFERROR(VLOOKUP($C1075,'site totals'!$J$2:$K$607,2,FALSE),1)</f>
        <v>20873.014800000001</v>
      </c>
      <c r="P1075" s="32" t="s">
        <v>91</v>
      </c>
      <c r="Q1075" s="12">
        <v>0.49212101650000001</v>
      </c>
      <c r="R1075" s="29">
        <v>0.28999999999999998</v>
      </c>
      <c r="S1075" s="2">
        <f>IF($A1075="site","",MIN(VLOOKUP($P1075,margin_ranges!$A$5:$D$10,4,FALSE)/100,$Q1075))</f>
        <v>0.29749999999999999</v>
      </c>
      <c r="T1075" s="6">
        <f>IF(A1075="placement",$J1075*MIN($Q1075,$S1075),"")</f>
        <v>2.0825</v>
      </c>
      <c r="U1075" s="6">
        <f>IF($A1075="placement",T1075,SUMIF($C$10:$C$6209,$C1075,$T$10:$T$6209))</f>
        <v>2.0825</v>
      </c>
      <c r="V1075" s="34">
        <f t="shared" si="50"/>
        <v>-1.0563380281690016E-2</v>
      </c>
      <c r="W1075" s="24"/>
      <c r="X1075" s="2" t="str">
        <f>IFERROR(MIN(VLOOKUP($W1075,margin_ranges!$A$5:$D$10,4,FALSE),$Q1075*100)/100,"")</f>
        <v/>
      </c>
      <c r="Y1075" s="6">
        <f t="shared" si="51"/>
        <v>2.0825</v>
      </c>
      <c r="Z1075" s="6">
        <f>IF($A1075="placement",Y1075,SUMIF($C$10:$C$6209,$C1075,$Y$10:$Y$6209))</f>
        <v>2.0825</v>
      </c>
      <c r="AA1075" s="29">
        <f t="shared" si="52"/>
        <v>-1.0563380281690016E-2</v>
      </c>
    </row>
    <row r="1076" spans="1:27" hidden="1" x14ac:dyDescent="0.3">
      <c r="A1076" s="8" t="s">
        <v>17</v>
      </c>
      <c r="B1076" s="8" t="s">
        <v>9231</v>
      </c>
      <c r="C1076" s="8" t="s">
        <v>9232</v>
      </c>
      <c r="D1076" s="8" t="s">
        <v>9259</v>
      </c>
      <c r="E1076" s="8" t="s">
        <v>9260</v>
      </c>
      <c r="F1076" s="29">
        <v>0.28999999999999898</v>
      </c>
      <c r="G1076" s="29">
        <v>0</v>
      </c>
      <c r="H1076" s="30">
        <v>4.7686999999999999</v>
      </c>
      <c r="I1076" s="30">
        <v>0.97499999999999998</v>
      </c>
      <c r="J1076" s="14">
        <v>7</v>
      </c>
      <c r="K1076" s="14">
        <v>2</v>
      </c>
      <c r="L1076" s="12">
        <v>0.20449999999999999</v>
      </c>
      <c r="M1076" s="7">
        <v>0.24046154</v>
      </c>
      <c r="N1076" s="31">
        <v>0.1</v>
      </c>
      <c r="O1076" s="14">
        <f>IFERROR(VLOOKUP($C1076,'site totals'!$J$2:$K$607,2,FALSE),1)</f>
        <v>20873.014800000001</v>
      </c>
      <c r="P1076" s="32" t="s">
        <v>91</v>
      </c>
      <c r="Q1076" s="12">
        <v>0.58413307739999998</v>
      </c>
      <c r="R1076" s="29">
        <v>0.28999999999999998</v>
      </c>
      <c r="S1076" s="2">
        <f>IF($A1076="site","",MIN(VLOOKUP($P1076,margin_ranges!$A$5:$D$10,4,FALSE)/100,$Q1076))</f>
        <v>0.29749999999999999</v>
      </c>
      <c r="T1076" s="6">
        <f>IF(A1076="placement",$J1076*MIN($Q1076,$S1076),"")</f>
        <v>2.0825</v>
      </c>
      <c r="U1076" s="6">
        <f>IF($A1076="placement",T1076,SUMIF($C$10:$C$6209,$C1076,$T$10:$T$6209))</f>
        <v>2.0825</v>
      </c>
      <c r="V1076" s="34">
        <f t="shared" si="50"/>
        <v>-1.0563380281690016E-2</v>
      </c>
      <c r="W1076" s="24"/>
      <c r="X1076" s="2" t="str">
        <f>IFERROR(MIN(VLOOKUP($W1076,margin_ranges!$A$5:$D$10,4,FALSE),$Q1076*100)/100,"")</f>
        <v/>
      </c>
      <c r="Y1076" s="6">
        <f t="shared" si="51"/>
        <v>2.0825</v>
      </c>
      <c r="Z1076" s="6">
        <f>IF($A1076="placement",Y1076,SUMIF($C$10:$C$6209,$C1076,$Y$10:$Y$6209))</f>
        <v>2.0825</v>
      </c>
      <c r="AA1076" s="29">
        <f t="shared" si="52"/>
        <v>-1.0563380281690016E-2</v>
      </c>
    </row>
    <row r="1077" spans="1:27" hidden="1" x14ac:dyDescent="0.3">
      <c r="A1077" s="8" t="s">
        <v>17</v>
      </c>
      <c r="B1077" s="8" t="s">
        <v>9231</v>
      </c>
      <c r="C1077" s="8" t="s">
        <v>9232</v>
      </c>
      <c r="D1077" s="8" t="s">
        <v>9311</v>
      </c>
      <c r="E1077" s="8" t="s">
        <v>9312</v>
      </c>
      <c r="F1077" s="29">
        <v>0.28999999999999998</v>
      </c>
      <c r="G1077" s="29">
        <v>0</v>
      </c>
      <c r="H1077" s="30">
        <v>9.56</v>
      </c>
      <c r="I1077" s="30">
        <v>1.4758</v>
      </c>
      <c r="J1077" s="14">
        <v>20</v>
      </c>
      <c r="K1077" s="14">
        <v>5</v>
      </c>
      <c r="L1077" s="12">
        <v>0.15440000000000001</v>
      </c>
      <c r="M1077" s="7">
        <v>0.45139151</v>
      </c>
      <c r="N1077" s="31">
        <v>0.25</v>
      </c>
      <c r="O1077" s="14">
        <f>IFERROR(VLOOKUP($C1077,'site totals'!$J$2:$K$607,2,FALSE),1)</f>
        <v>20873.014800000001</v>
      </c>
      <c r="P1077" s="32" t="s">
        <v>91</v>
      </c>
      <c r="Q1077" s="12">
        <v>0.44615706290000001</v>
      </c>
      <c r="R1077" s="29">
        <v>0.28999999999999998</v>
      </c>
      <c r="S1077" s="2">
        <f>IF($A1077="site","",MIN(VLOOKUP($P1077,margin_ranges!$A$5:$D$10,4,FALSE)/100,$Q1077))</f>
        <v>0.29749999999999999</v>
      </c>
      <c r="T1077" s="6">
        <f>IF(A1077="placement",$J1077*MIN($Q1077,$S1077),"")</f>
        <v>5.9499999999999993</v>
      </c>
      <c r="U1077" s="6">
        <f>IF($A1077="placement",T1077,SUMIF($C$10:$C$6209,$C1077,$T$10:$T$6209))</f>
        <v>5.9499999999999993</v>
      </c>
      <c r="V1077" s="34">
        <f t="shared" si="50"/>
        <v>-1.0563380281690016E-2</v>
      </c>
      <c r="W1077" s="24"/>
      <c r="X1077" s="2" t="str">
        <f>IFERROR(MIN(VLOOKUP($W1077,margin_ranges!$A$5:$D$10,4,FALSE),$Q1077*100)/100,"")</f>
        <v/>
      </c>
      <c r="Y1077" s="6">
        <f t="shared" si="51"/>
        <v>5.9499999999999993</v>
      </c>
      <c r="Z1077" s="6">
        <f>IF($A1077="placement",Y1077,SUMIF($C$10:$C$6209,$C1077,$Y$10:$Y$6209))</f>
        <v>5.9499999999999993</v>
      </c>
      <c r="AA1077" s="29">
        <f t="shared" si="52"/>
        <v>-1.0563380281690016E-2</v>
      </c>
    </row>
    <row r="1078" spans="1:27" hidden="1" x14ac:dyDescent="0.3">
      <c r="A1078" s="8" t="s">
        <v>17</v>
      </c>
      <c r="B1078" s="8" t="s">
        <v>9231</v>
      </c>
      <c r="C1078" s="8" t="s">
        <v>9232</v>
      </c>
      <c r="D1078" s="8" t="s">
        <v>9399</v>
      </c>
      <c r="E1078" s="8" t="s">
        <v>9400</v>
      </c>
      <c r="F1078" s="29">
        <v>0.28999999999999998</v>
      </c>
      <c r="G1078" s="29">
        <v>0</v>
      </c>
      <c r="H1078" s="30">
        <v>8.1554000000000002</v>
      </c>
      <c r="I1078" s="30">
        <v>1.3725000000000001</v>
      </c>
      <c r="J1078" s="14">
        <v>20</v>
      </c>
      <c r="K1078" s="14">
        <v>5</v>
      </c>
      <c r="L1078" s="12">
        <v>0.16830000000000001</v>
      </c>
      <c r="M1078" s="7">
        <v>0.49314597999999998</v>
      </c>
      <c r="N1078" s="31">
        <v>0.25</v>
      </c>
      <c r="O1078" s="14">
        <f>IFERROR(VLOOKUP($C1078,'site totals'!$J$2:$K$607,2,FALSE),1)</f>
        <v>20873.014800000001</v>
      </c>
      <c r="P1078" s="32" t="s">
        <v>91</v>
      </c>
      <c r="Q1078" s="12">
        <v>0.4930507187</v>
      </c>
      <c r="R1078" s="29">
        <v>0.28999999999999998</v>
      </c>
      <c r="S1078" s="2">
        <f>IF($A1078="site","",MIN(VLOOKUP($P1078,margin_ranges!$A$5:$D$10,4,FALSE)/100,$Q1078))</f>
        <v>0.29749999999999999</v>
      </c>
      <c r="T1078" s="6">
        <f>IF(A1078="placement",$J1078*MIN($Q1078,$S1078),"")</f>
        <v>5.9499999999999993</v>
      </c>
      <c r="U1078" s="6">
        <f>IF($A1078="placement",T1078,SUMIF($C$10:$C$6209,$C1078,$T$10:$T$6209))</f>
        <v>5.9499999999999993</v>
      </c>
      <c r="V1078" s="34">
        <f t="shared" si="50"/>
        <v>-1.0563380281690016E-2</v>
      </c>
      <c r="W1078" s="24"/>
      <c r="X1078" s="2" t="str">
        <f>IFERROR(MIN(VLOOKUP($W1078,margin_ranges!$A$5:$D$10,4,FALSE),$Q1078*100)/100,"")</f>
        <v/>
      </c>
      <c r="Y1078" s="6">
        <f t="shared" si="51"/>
        <v>5.9499999999999993</v>
      </c>
      <c r="Z1078" s="6">
        <f>IF($A1078="placement",Y1078,SUMIF($C$10:$C$6209,$C1078,$Y$10:$Y$6209))</f>
        <v>5.9499999999999993</v>
      </c>
      <c r="AA1078" s="29">
        <f t="shared" si="52"/>
        <v>-1.0563380281690016E-2</v>
      </c>
    </row>
    <row r="1079" spans="1:27" hidden="1" x14ac:dyDescent="0.3">
      <c r="A1079" s="8" t="s">
        <v>17</v>
      </c>
      <c r="B1079" s="8" t="s">
        <v>9231</v>
      </c>
      <c r="C1079" s="8" t="s">
        <v>9232</v>
      </c>
      <c r="D1079" s="8" t="s">
        <v>9321</v>
      </c>
      <c r="E1079" s="8" t="s">
        <v>9322</v>
      </c>
      <c r="F1079" s="29">
        <v>0.28999999999999998</v>
      </c>
      <c r="G1079" s="29">
        <v>0</v>
      </c>
      <c r="H1079" s="30">
        <v>28.4071</v>
      </c>
      <c r="I1079" s="30">
        <v>8.5162999999999993</v>
      </c>
      <c r="J1079" s="14">
        <v>42</v>
      </c>
      <c r="K1079" s="14">
        <v>11</v>
      </c>
      <c r="L1079" s="12">
        <v>0.29980000000000001</v>
      </c>
      <c r="M1079" s="7">
        <v>0.16283759</v>
      </c>
      <c r="N1079" s="31">
        <v>0.03</v>
      </c>
      <c r="O1079" s="14">
        <f>IFERROR(VLOOKUP($C1079,'site totals'!$J$2:$K$607,2,FALSE),1)</f>
        <v>20873.014800000001</v>
      </c>
      <c r="P1079" s="32" t="s">
        <v>91</v>
      </c>
      <c r="Q1079" s="12">
        <v>0.8157673527</v>
      </c>
      <c r="R1079" s="29">
        <v>0.28999999999999998</v>
      </c>
      <c r="S1079" s="2">
        <f>IF($A1079="site","",MIN(VLOOKUP($P1079,margin_ranges!$A$5:$D$10,4,FALSE)/100,$Q1079))</f>
        <v>0.29749999999999999</v>
      </c>
      <c r="T1079" s="6">
        <f>IF(A1079="placement",$J1079*MIN($Q1079,$S1079),"")</f>
        <v>12.494999999999999</v>
      </c>
      <c r="U1079" s="6">
        <f>IF($A1079="placement",T1079,SUMIF($C$10:$C$6209,$C1079,$T$10:$T$6209))</f>
        <v>12.494999999999999</v>
      </c>
      <c r="V1079" s="34">
        <f t="shared" si="50"/>
        <v>-1.0563380281690016E-2</v>
      </c>
      <c r="W1079" s="24"/>
      <c r="X1079" s="2" t="str">
        <f>IFERROR(MIN(VLOOKUP($W1079,margin_ranges!$A$5:$D$10,4,FALSE),$Q1079*100)/100,"")</f>
        <v/>
      </c>
      <c r="Y1079" s="6">
        <f t="shared" si="51"/>
        <v>12.494999999999999</v>
      </c>
      <c r="Z1079" s="6">
        <f>IF($A1079="placement",Y1079,SUMIF($C$10:$C$6209,$C1079,$Y$10:$Y$6209))</f>
        <v>12.494999999999999</v>
      </c>
      <c r="AA1079" s="29">
        <f t="shared" si="52"/>
        <v>-1.0563380281690016E-2</v>
      </c>
    </row>
    <row r="1080" spans="1:27" hidden="1" x14ac:dyDescent="0.3">
      <c r="A1080" s="8" t="s">
        <v>17</v>
      </c>
      <c r="B1080" s="8" t="s">
        <v>9231</v>
      </c>
      <c r="C1080" s="8" t="s">
        <v>9232</v>
      </c>
      <c r="D1080" s="8" t="s">
        <v>9395</v>
      </c>
      <c r="E1080" s="8" t="s">
        <v>9396</v>
      </c>
      <c r="F1080" s="29">
        <v>0.28999999999999998</v>
      </c>
      <c r="G1080" s="29">
        <v>0</v>
      </c>
      <c r="H1080" s="30">
        <v>15.8674</v>
      </c>
      <c r="I1080" s="30">
        <v>2.7475999999999998</v>
      </c>
      <c r="J1080" s="14">
        <v>42</v>
      </c>
      <c r="K1080" s="14">
        <v>11</v>
      </c>
      <c r="L1080" s="12">
        <v>0.17319999999999999</v>
      </c>
      <c r="M1080" s="7">
        <v>0.51166453999999995</v>
      </c>
      <c r="N1080" s="31">
        <v>0.25</v>
      </c>
      <c r="O1080" s="14">
        <f>IFERROR(VLOOKUP($C1080,'site totals'!$J$2:$K$607,2,FALSE),1)</f>
        <v>20873.014800000001</v>
      </c>
      <c r="P1080" s="32" t="s">
        <v>91</v>
      </c>
      <c r="Q1080" s="12">
        <v>0.51139862410000003</v>
      </c>
      <c r="R1080" s="29">
        <v>0.28999999999999998</v>
      </c>
      <c r="S1080" s="2">
        <f>IF($A1080="site","",MIN(VLOOKUP($P1080,margin_ranges!$A$5:$D$10,4,FALSE)/100,$Q1080))</f>
        <v>0.29749999999999999</v>
      </c>
      <c r="T1080" s="6">
        <f>IF(A1080="placement",$J1080*MIN($Q1080,$S1080),"")</f>
        <v>12.494999999999999</v>
      </c>
      <c r="U1080" s="6">
        <f>IF($A1080="placement",T1080,SUMIF($C$10:$C$6209,$C1080,$T$10:$T$6209))</f>
        <v>12.494999999999999</v>
      </c>
      <c r="V1080" s="34">
        <f t="shared" si="50"/>
        <v>-1.0563380281690016E-2</v>
      </c>
      <c r="W1080" s="24"/>
      <c r="X1080" s="2" t="str">
        <f>IFERROR(MIN(VLOOKUP($W1080,margin_ranges!$A$5:$D$10,4,FALSE),$Q1080*100)/100,"")</f>
        <v/>
      </c>
      <c r="Y1080" s="6">
        <f t="shared" si="51"/>
        <v>12.494999999999999</v>
      </c>
      <c r="Z1080" s="6">
        <f>IF($A1080="placement",Y1080,SUMIF($C$10:$C$6209,$C1080,$Y$10:$Y$6209))</f>
        <v>12.494999999999999</v>
      </c>
      <c r="AA1080" s="29">
        <f t="shared" si="52"/>
        <v>-1.0563380281690016E-2</v>
      </c>
    </row>
    <row r="1081" spans="1:27" hidden="1" x14ac:dyDescent="0.3">
      <c r="A1081" s="8" t="s">
        <v>17</v>
      </c>
      <c r="B1081" s="8" t="s">
        <v>9231</v>
      </c>
      <c r="C1081" s="8" t="s">
        <v>9232</v>
      </c>
      <c r="D1081" s="8" t="s">
        <v>9379</v>
      </c>
      <c r="E1081" s="8" t="s">
        <v>9380</v>
      </c>
      <c r="F1081" s="29">
        <v>0.28999999999999998</v>
      </c>
      <c r="G1081" s="29">
        <v>0</v>
      </c>
      <c r="H1081" s="30">
        <v>6.1912000000000003</v>
      </c>
      <c r="I1081" s="30">
        <v>4.5130999999999997</v>
      </c>
      <c r="J1081" s="14">
        <v>61</v>
      </c>
      <c r="K1081" s="14">
        <v>15</v>
      </c>
      <c r="L1081" s="12">
        <v>0.72899999999999998</v>
      </c>
      <c r="M1081" s="7">
        <v>0.44989553999999998</v>
      </c>
      <c r="N1081" s="31">
        <v>0.1</v>
      </c>
      <c r="O1081" s="14">
        <f>IFERROR(VLOOKUP($C1081,'site totals'!$J$2:$K$607,2,FALSE),1)</f>
        <v>20873.014800000001</v>
      </c>
      <c r="P1081" s="32" t="s">
        <v>91</v>
      </c>
      <c r="Q1081" s="12">
        <v>0.7777261822</v>
      </c>
      <c r="R1081" s="29">
        <v>0.28999999999999998</v>
      </c>
      <c r="S1081" s="2">
        <f>IF($A1081="site","",MIN(VLOOKUP($P1081,margin_ranges!$A$5:$D$10,4,FALSE)/100,$Q1081))</f>
        <v>0.29749999999999999</v>
      </c>
      <c r="T1081" s="6">
        <f>IF(A1081="placement",$J1081*MIN($Q1081,$S1081),"")</f>
        <v>18.147500000000001</v>
      </c>
      <c r="U1081" s="6">
        <f>IF($A1081="placement",T1081,SUMIF($C$10:$C$6209,$C1081,$T$10:$T$6209))</f>
        <v>18.147500000000001</v>
      </c>
      <c r="V1081" s="34">
        <f t="shared" si="50"/>
        <v>-1.0563380281690016E-2</v>
      </c>
      <c r="W1081" s="24"/>
      <c r="X1081" s="2" t="str">
        <f>IFERROR(MIN(VLOOKUP($W1081,margin_ranges!$A$5:$D$10,4,FALSE),$Q1081*100)/100,"")</f>
        <v/>
      </c>
      <c r="Y1081" s="6">
        <f t="shared" si="51"/>
        <v>18.147500000000001</v>
      </c>
      <c r="Z1081" s="6">
        <f>IF($A1081="placement",Y1081,SUMIF($C$10:$C$6209,$C1081,$Y$10:$Y$6209))</f>
        <v>18.147500000000001</v>
      </c>
      <c r="AA1081" s="29">
        <f t="shared" si="52"/>
        <v>-1.0563380281690016E-2</v>
      </c>
    </row>
    <row r="1082" spans="1:27" hidden="1" x14ac:dyDescent="0.3">
      <c r="A1082" s="8" t="s">
        <v>17</v>
      </c>
      <c r="B1082" s="8" t="s">
        <v>9231</v>
      </c>
      <c r="C1082" s="8" t="s">
        <v>9232</v>
      </c>
      <c r="D1082" s="8" t="s">
        <v>9383</v>
      </c>
      <c r="E1082" s="8" t="s">
        <v>9384</v>
      </c>
      <c r="F1082" s="29">
        <v>0.28999999999999998</v>
      </c>
      <c r="G1082" s="29">
        <v>0</v>
      </c>
      <c r="H1082" s="30">
        <v>16.840900000000001</v>
      </c>
      <c r="I1082" s="30">
        <v>2.8451</v>
      </c>
      <c r="J1082" s="14">
        <v>141</v>
      </c>
      <c r="K1082" s="14">
        <v>36</v>
      </c>
      <c r="L1082" s="12">
        <v>0.16889999999999999</v>
      </c>
      <c r="M1082" s="7">
        <v>1.64730368</v>
      </c>
      <c r="N1082" s="31">
        <v>1</v>
      </c>
      <c r="O1082" s="14">
        <f>IFERROR(VLOOKUP($C1082,'site totals'!$J$2:$K$607,2,FALSE),1)</f>
        <v>20873.014800000001</v>
      </c>
      <c r="P1082" s="32" t="s">
        <v>91</v>
      </c>
      <c r="Q1082" s="12">
        <v>0.39294738740000001</v>
      </c>
      <c r="R1082" s="29">
        <v>0.28999999999999998</v>
      </c>
      <c r="S1082" s="2">
        <f>IF($A1082="site","",MIN(VLOOKUP($P1082,margin_ranges!$A$5:$D$10,4,FALSE)/100,$Q1082))</f>
        <v>0.29749999999999999</v>
      </c>
      <c r="T1082" s="6">
        <f>IF(A1082="placement",$J1082*MIN($Q1082,$S1082),"")</f>
        <v>41.947499999999998</v>
      </c>
      <c r="U1082" s="6">
        <f>IF($A1082="placement",T1082,SUMIF($C$10:$C$6209,$C1082,$T$10:$T$6209))</f>
        <v>41.947499999999998</v>
      </c>
      <c r="V1082" s="34">
        <f t="shared" si="50"/>
        <v>-1.0563380281690016E-2</v>
      </c>
      <c r="W1082" s="24"/>
      <c r="X1082" s="2" t="str">
        <f>IFERROR(MIN(VLOOKUP($W1082,margin_ranges!$A$5:$D$10,4,FALSE),$Q1082*100)/100,"")</f>
        <v/>
      </c>
      <c r="Y1082" s="6">
        <f t="shared" si="51"/>
        <v>41.947499999999998</v>
      </c>
      <c r="Z1082" s="6">
        <f>IF($A1082="placement",Y1082,SUMIF($C$10:$C$6209,$C1082,$Y$10:$Y$6209))</f>
        <v>41.947499999999998</v>
      </c>
      <c r="AA1082" s="29">
        <f t="shared" si="52"/>
        <v>-1.0563380281690016E-2</v>
      </c>
    </row>
    <row r="1083" spans="1:27" hidden="1" x14ac:dyDescent="0.3">
      <c r="A1083" s="8" t="s">
        <v>17</v>
      </c>
      <c r="B1083" s="8" t="s">
        <v>9231</v>
      </c>
      <c r="C1083" s="8" t="s">
        <v>9232</v>
      </c>
      <c r="D1083" s="8" t="s">
        <v>9355</v>
      </c>
      <c r="E1083" s="8" t="s">
        <v>9356</v>
      </c>
      <c r="F1083" s="29">
        <v>0.28999999999999998</v>
      </c>
      <c r="G1083" s="29">
        <v>0</v>
      </c>
      <c r="H1083" s="30">
        <v>30.157499999999999</v>
      </c>
      <c r="I1083" s="30">
        <v>9.2840000000000007</v>
      </c>
      <c r="J1083" s="14">
        <v>406</v>
      </c>
      <c r="K1083" s="14">
        <v>104</v>
      </c>
      <c r="L1083" s="12">
        <v>0.30790000000000001</v>
      </c>
      <c r="M1083" s="7">
        <v>1.4567427799999999</v>
      </c>
      <c r="N1083" s="31">
        <v>1</v>
      </c>
      <c r="O1083" s="14">
        <f>IFERROR(VLOOKUP($C1083,'site totals'!$J$2:$K$607,2,FALSE),1)</f>
        <v>20873.014800000001</v>
      </c>
      <c r="P1083" s="32" t="s">
        <v>91</v>
      </c>
      <c r="Q1083" s="12">
        <v>0.3135370146</v>
      </c>
      <c r="R1083" s="29">
        <v>0.28999999999999998</v>
      </c>
      <c r="S1083" s="2">
        <f>IF($A1083="site","",MIN(VLOOKUP($P1083,margin_ranges!$A$5:$D$10,4,FALSE)/100,$Q1083))</f>
        <v>0.29749999999999999</v>
      </c>
      <c r="T1083" s="6">
        <f>IF(A1083="placement",$J1083*MIN($Q1083,$S1083),"")</f>
        <v>120.785</v>
      </c>
      <c r="U1083" s="6">
        <f>IF($A1083="placement",T1083,SUMIF($C$10:$C$6209,$C1083,$T$10:$T$6209))</f>
        <v>120.785</v>
      </c>
      <c r="V1083" s="34">
        <f t="shared" si="50"/>
        <v>-1.0563380281690016E-2</v>
      </c>
      <c r="W1083" s="24"/>
      <c r="X1083" s="2" t="str">
        <f>IFERROR(MIN(VLOOKUP($W1083,margin_ranges!$A$5:$D$10,4,FALSE),$Q1083*100)/100,"")</f>
        <v/>
      </c>
      <c r="Y1083" s="6">
        <f t="shared" si="51"/>
        <v>120.785</v>
      </c>
      <c r="Z1083" s="6">
        <f>IF($A1083="placement",Y1083,SUMIF($C$10:$C$6209,$C1083,$Y$10:$Y$6209))</f>
        <v>120.785</v>
      </c>
      <c r="AA1083" s="29">
        <f t="shared" si="52"/>
        <v>-1.0563380281690016E-2</v>
      </c>
    </row>
    <row r="1084" spans="1:27" hidden="1" x14ac:dyDescent="0.3">
      <c r="A1084" s="8" t="s">
        <v>17</v>
      </c>
      <c r="B1084" s="8" t="s">
        <v>9231</v>
      </c>
      <c r="C1084" s="8" t="s">
        <v>9232</v>
      </c>
      <c r="D1084" s="8" t="s">
        <v>9265</v>
      </c>
      <c r="E1084" s="8" t="s">
        <v>9266</v>
      </c>
      <c r="F1084" s="29">
        <v>0.28999999999999998</v>
      </c>
      <c r="G1084" s="29">
        <v>0</v>
      </c>
      <c r="H1084" s="30">
        <v>22.197600000000001</v>
      </c>
      <c r="I1084" s="30">
        <v>10.8752</v>
      </c>
      <c r="J1084" s="14">
        <v>465</v>
      </c>
      <c r="K1084" s="14">
        <v>120</v>
      </c>
      <c r="L1084" s="12">
        <v>0.4899</v>
      </c>
      <c r="M1084" s="7">
        <v>1.4257617300000001</v>
      </c>
      <c r="N1084" s="31">
        <v>1</v>
      </c>
      <c r="O1084" s="14">
        <f>IFERROR(VLOOKUP($C1084,'site totals'!$J$2:$K$607,2,FALSE),1)</f>
        <v>20873.014800000001</v>
      </c>
      <c r="P1084" s="32" t="s">
        <v>91</v>
      </c>
      <c r="Q1084" s="12">
        <v>0.29862053240000003</v>
      </c>
      <c r="R1084" s="29">
        <v>0.28999999999999998</v>
      </c>
      <c r="S1084" s="2">
        <f>IF($A1084="site","",MIN(VLOOKUP($P1084,margin_ranges!$A$5:$D$10,4,FALSE)/100,$Q1084))</f>
        <v>0.29749999999999999</v>
      </c>
      <c r="T1084" s="6">
        <f>IF(A1084="placement",$J1084*MIN($Q1084,$S1084),"")</f>
        <v>138.33750000000001</v>
      </c>
      <c r="U1084" s="6">
        <f>IF($A1084="placement",T1084,SUMIF($C$10:$C$6209,$C1084,$T$10:$T$6209))</f>
        <v>138.33750000000001</v>
      </c>
      <c r="V1084" s="34">
        <f t="shared" si="50"/>
        <v>-1.0563380281690016E-2</v>
      </c>
      <c r="W1084" s="24"/>
      <c r="X1084" s="2" t="str">
        <f>IFERROR(MIN(VLOOKUP($W1084,margin_ranges!$A$5:$D$10,4,FALSE),$Q1084*100)/100,"")</f>
        <v/>
      </c>
      <c r="Y1084" s="6">
        <f t="shared" si="51"/>
        <v>138.33750000000001</v>
      </c>
      <c r="Z1084" s="6">
        <f>IF($A1084="placement",Y1084,SUMIF($C$10:$C$6209,$C1084,$Y$10:$Y$6209))</f>
        <v>138.33750000000001</v>
      </c>
      <c r="AA1084" s="29">
        <f t="shared" si="52"/>
        <v>-1.0563380281690016E-2</v>
      </c>
    </row>
    <row r="1085" spans="1:27" hidden="1" x14ac:dyDescent="0.3">
      <c r="A1085" s="8" t="s">
        <v>17</v>
      </c>
      <c r="B1085" s="8" t="s">
        <v>9231</v>
      </c>
      <c r="C1085" s="8" t="s">
        <v>9232</v>
      </c>
      <c r="D1085" s="8" t="s">
        <v>9367</v>
      </c>
      <c r="E1085" s="8" t="s">
        <v>9368</v>
      </c>
      <c r="F1085" s="29">
        <v>0.28999999999999998</v>
      </c>
      <c r="G1085" s="29">
        <v>1</v>
      </c>
      <c r="H1085" s="30">
        <v>38.9893</v>
      </c>
      <c r="I1085" s="30">
        <v>12.7776</v>
      </c>
      <c r="J1085" s="14">
        <v>665</v>
      </c>
      <c r="K1085" s="14">
        <v>170</v>
      </c>
      <c r="L1085" s="12">
        <v>0.32769999999999999</v>
      </c>
      <c r="M1085" s="7">
        <v>1.7353882599999999</v>
      </c>
      <c r="N1085" s="31">
        <v>1</v>
      </c>
      <c r="O1085" s="14">
        <f>IFERROR(VLOOKUP($C1085,'site totals'!$J$2:$K$607,2,FALSE),1)</f>
        <v>20873.014800000001</v>
      </c>
      <c r="P1085" s="32" t="s">
        <v>22</v>
      </c>
      <c r="Q1085" s="12">
        <v>0.42376007609999999</v>
      </c>
      <c r="R1085" s="29">
        <v>0.28999999999999998</v>
      </c>
      <c r="S1085" s="2">
        <f>IF($A1085="site","",MIN(VLOOKUP($P1085,margin_ranges!$A$5:$D$10,4,FALSE)/100,$Q1085))</f>
        <v>0.29749999999999999</v>
      </c>
      <c r="T1085" s="6">
        <f>IF(A1085="placement",$J1085*MIN($Q1085,$S1085),"")</f>
        <v>197.83749999999998</v>
      </c>
      <c r="U1085" s="6">
        <f>IF($A1085="placement",T1085,SUMIF($C$10:$C$6209,$C1085,$T$10:$T$6209))</f>
        <v>197.83749999999998</v>
      </c>
      <c r="V1085" s="34">
        <f t="shared" si="50"/>
        <v>-1.0563380281690016E-2</v>
      </c>
      <c r="W1085" s="24"/>
      <c r="X1085" s="2" t="str">
        <f>IFERROR(MIN(VLOOKUP($W1085,margin_ranges!$A$5:$D$10,4,FALSE),$Q1085*100)/100,"")</f>
        <v/>
      </c>
      <c r="Y1085" s="6">
        <f t="shared" si="51"/>
        <v>197.83749999999998</v>
      </c>
      <c r="Z1085" s="6">
        <f>IF($A1085="placement",Y1085,SUMIF($C$10:$C$6209,$C1085,$Y$10:$Y$6209))</f>
        <v>197.83749999999998</v>
      </c>
      <c r="AA1085" s="29">
        <f t="shared" si="52"/>
        <v>-1.0563380281690016E-2</v>
      </c>
    </row>
    <row r="1086" spans="1:27" hidden="1" x14ac:dyDescent="0.3">
      <c r="A1086" s="8" t="s">
        <v>17</v>
      </c>
      <c r="B1086" s="8" t="s">
        <v>9231</v>
      </c>
      <c r="C1086" s="8" t="s">
        <v>9232</v>
      </c>
      <c r="D1086" s="8" t="s">
        <v>9421</v>
      </c>
      <c r="E1086" s="8" t="s">
        <v>9422</v>
      </c>
      <c r="F1086" s="29">
        <v>0.28999999999999998</v>
      </c>
      <c r="G1086" s="29">
        <v>1</v>
      </c>
      <c r="H1086" s="30">
        <v>52.350900000000003</v>
      </c>
      <c r="I1086" s="30">
        <v>12.745799999999999</v>
      </c>
      <c r="J1086" s="14">
        <v>799</v>
      </c>
      <c r="K1086" s="14">
        <v>204</v>
      </c>
      <c r="L1086" s="12">
        <v>0.24349999999999999</v>
      </c>
      <c r="M1086" s="7">
        <v>2.0888741899999999</v>
      </c>
      <c r="N1086" s="31">
        <v>1</v>
      </c>
      <c r="O1086" s="14">
        <f>IFERROR(VLOOKUP($C1086,'site totals'!$J$2:$K$607,2,FALSE),1)</f>
        <v>20873.014800000001</v>
      </c>
      <c r="P1086" s="32" t="s">
        <v>22</v>
      </c>
      <c r="Q1086" s="12">
        <v>0.52127322789999997</v>
      </c>
      <c r="R1086" s="29">
        <v>0.28999999999999998</v>
      </c>
      <c r="S1086" s="2">
        <f>IF($A1086="site","",MIN(VLOOKUP($P1086,margin_ranges!$A$5:$D$10,4,FALSE)/100,$Q1086))</f>
        <v>0.29749999999999999</v>
      </c>
      <c r="T1086" s="6">
        <f>IF(A1086="placement",$J1086*MIN($Q1086,$S1086),"")</f>
        <v>237.70249999999999</v>
      </c>
      <c r="U1086" s="6">
        <f>IF($A1086="placement",T1086,SUMIF($C$10:$C$6209,$C1086,$T$10:$T$6209))</f>
        <v>237.70249999999999</v>
      </c>
      <c r="V1086" s="34">
        <f t="shared" si="50"/>
        <v>-1.0563380281690016E-2</v>
      </c>
      <c r="W1086" s="24"/>
      <c r="X1086" s="2" t="str">
        <f>IFERROR(MIN(VLOOKUP($W1086,margin_ranges!$A$5:$D$10,4,FALSE),$Q1086*100)/100,"")</f>
        <v/>
      </c>
      <c r="Y1086" s="6">
        <f t="shared" si="51"/>
        <v>237.70249999999999</v>
      </c>
      <c r="Z1086" s="6">
        <f>IF($A1086="placement",Y1086,SUMIF($C$10:$C$6209,$C1086,$Y$10:$Y$6209))</f>
        <v>237.70249999999999</v>
      </c>
      <c r="AA1086" s="29">
        <f t="shared" si="52"/>
        <v>-1.0563380281690016E-2</v>
      </c>
    </row>
    <row r="1087" spans="1:27" hidden="1" x14ac:dyDescent="0.3">
      <c r="A1087" s="8" t="s">
        <v>17</v>
      </c>
      <c r="B1087" s="8" t="s">
        <v>9231</v>
      </c>
      <c r="C1087" s="8" t="s">
        <v>9232</v>
      </c>
      <c r="D1087" s="8" t="s">
        <v>9319</v>
      </c>
      <c r="E1087" s="8" t="s">
        <v>9320</v>
      </c>
      <c r="F1087" s="29">
        <v>0.28999999999999998</v>
      </c>
      <c r="G1087" s="29">
        <v>0</v>
      </c>
      <c r="H1087" s="30">
        <v>8.5305</v>
      </c>
      <c r="I1087" s="30">
        <v>1.0551999999999999</v>
      </c>
      <c r="J1087" s="14">
        <v>15</v>
      </c>
      <c r="K1087" s="14">
        <v>4</v>
      </c>
      <c r="L1087" s="12">
        <v>0.1237</v>
      </c>
      <c r="M1087" s="7">
        <v>0.46886887999999999</v>
      </c>
      <c r="N1087" s="31">
        <v>0.25</v>
      </c>
      <c r="O1087" s="14">
        <f>IFERROR(VLOOKUP($C1087,'site totals'!$J$2:$K$607,2,FALSE),1)</f>
        <v>20873.014800000001</v>
      </c>
      <c r="P1087" s="32" t="s">
        <v>91</v>
      </c>
      <c r="Q1087" s="12">
        <v>0.4668018941</v>
      </c>
      <c r="R1087" s="29">
        <v>0.28999999999999998</v>
      </c>
      <c r="S1087" s="2">
        <f>IF($A1087="site","",MIN(VLOOKUP($P1087,margin_ranges!$A$5:$D$10,4,FALSE)/100,$Q1087))</f>
        <v>0.29749999999999999</v>
      </c>
      <c r="T1087" s="6">
        <f>IF(A1087="placement",$J1087*MIN($Q1087,$S1087),"")</f>
        <v>4.4624999999999995</v>
      </c>
      <c r="U1087" s="6">
        <f>IF($A1087="placement",T1087,SUMIF($C$10:$C$6209,$C1087,$T$10:$T$6209))</f>
        <v>4.4624999999999995</v>
      </c>
      <c r="V1087" s="34">
        <f t="shared" si="50"/>
        <v>-1.0563380281689905E-2</v>
      </c>
      <c r="W1087" s="24"/>
      <c r="X1087" s="2" t="str">
        <f>IFERROR(MIN(VLOOKUP($W1087,margin_ranges!$A$5:$D$10,4,FALSE),$Q1087*100)/100,"")</f>
        <v/>
      </c>
      <c r="Y1087" s="6">
        <f t="shared" si="51"/>
        <v>4.4624999999999995</v>
      </c>
      <c r="Z1087" s="6">
        <f>IF($A1087="placement",Y1087,SUMIF($C$10:$C$6209,$C1087,$Y$10:$Y$6209))</f>
        <v>4.4624999999999995</v>
      </c>
      <c r="AA1087" s="29">
        <f t="shared" si="52"/>
        <v>-1.0563380281689905E-2</v>
      </c>
    </row>
    <row r="1088" spans="1:27" hidden="1" x14ac:dyDescent="0.3">
      <c r="A1088" s="8" t="s">
        <v>17</v>
      </c>
      <c r="B1088" s="8" t="s">
        <v>9231</v>
      </c>
      <c r="C1088" s="8" t="s">
        <v>9232</v>
      </c>
      <c r="D1088" s="8" t="s">
        <v>9391</v>
      </c>
      <c r="E1088" s="8" t="s">
        <v>9392</v>
      </c>
      <c r="F1088" s="29">
        <v>0.28999999999999998</v>
      </c>
      <c r="G1088" s="29">
        <v>0</v>
      </c>
      <c r="H1088" s="30">
        <v>8.0023999999999997</v>
      </c>
      <c r="I1088" s="30">
        <v>1.5863</v>
      </c>
      <c r="J1088" s="14">
        <v>15</v>
      </c>
      <c r="K1088" s="14">
        <v>4</v>
      </c>
      <c r="L1088" s="12">
        <v>0.19819999999999999</v>
      </c>
      <c r="M1088" s="7">
        <v>0.30704250999999999</v>
      </c>
      <c r="N1088" s="31">
        <v>0.1</v>
      </c>
      <c r="O1088" s="14">
        <f>IFERROR(VLOOKUP($C1088,'site totals'!$J$2:$K$607,2,FALSE),1)</f>
        <v>20873.014800000001</v>
      </c>
      <c r="P1088" s="32" t="s">
        <v>91</v>
      </c>
      <c r="Q1088" s="12">
        <v>0.67431219570000001</v>
      </c>
      <c r="R1088" s="29">
        <v>0.28999999999999998</v>
      </c>
      <c r="S1088" s="2">
        <f>IF($A1088="site","",MIN(VLOOKUP($P1088,margin_ranges!$A$5:$D$10,4,FALSE)/100,$Q1088))</f>
        <v>0.29749999999999999</v>
      </c>
      <c r="T1088" s="6">
        <f>IF(A1088="placement",$J1088*MIN($Q1088,$S1088),"")</f>
        <v>4.4624999999999995</v>
      </c>
      <c r="U1088" s="6">
        <f>IF($A1088="placement",T1088,SUMIF($C$10:$C$6209,$C1088,$T$10:$T$6209))</f>
        <v>4.4624999999999995</v>
      </c>
      <c r="V1088" s="34">
        <f t="shared" si="50"/>
        <v>-1.0563380281689905E-2</v>
      </c>
      <c r="W1088" s="24"/>
      <c r="X1088" s="2" t="str">
        <f>IFERROR(MIN(VLOOKUP($W1088,margin_ranges!$A$5:$D$10,4,FALSE),$Q1088*100)/100,"")</f>
        <v/>
      </c>
      <c r="Y1088" s="6">
        <f t="shared" si="51"/>
        <v>4.4624999999999995</v>
      </c>
      <c r="Z1088" s="6">
        <f>IF($A1088="placement",Y1088,SUMIF($C$10:$C$6209,$C1088,$Y$10:$Y$6209))</f>
        <v>4.4624999999999995</v>
      </c>
      <c r="AA1088" s="29">
        <f t="shared" si="52"/>
        <v>-1.0563380281689905E-2</v>
      </c>
    </row>
    <row r="1089" spans="1:27" hidden="1" x14ac:dyDescent="0.3">
      <c r="A1089" s="8" t="s">
        <v>17</v>
      </c>
      <c r="B1089" s="8" t="s">
        <v>9231</v>
      </c>
      <c r="C1089" s="8" t="s">
        <v>9232</v>
      </c>
      <c r="D1089" s="8" t="s">
        <v>9249</v>
      </c>
      <c r="E1089" s="8" t="s">
        <v>9250</v>
      </c>
      <c r="F1089" s="29">
        <v>0.28999999999999998</v>
      </c>
      <c r="G1089" s="29">
        <v>0</v>
      </c>
      <c r="H1089" s="30">
        <v>15.910299999999999</v>
      </c>
      <c r="I1089" s="30">
        <v>2.7069000000000001</v>
      </c>
      <c r="J1089" s="14">
        <v>43</v>
      </c>
      <c r="K1089" s="14">
        <v>11</v>
      </c>
      <c r="L1089" s="12">
        <v>0.1701</v>
      </c>
      <c r="M1089" s="7">
        <v>0.52675479999999997</v>
      </c>
      <c r="N1089" s="31">
        <v>0.25</v>
      </c>
      <c r="O1089" s="14">
        <f>IFERROR(VLOOKUP($C1089,'site totals'!$J$2:$K$607,2,FALSE),1)</f>
        <v>20873.014800000001</v>
      </c>
      <c r="P1089" s="32" t="s">
        <v>91</v>
      </c>
      <c r="Q1089" s="12">
        <v>0.52539587909999996</v>
      </c>
      <c r="R1089" s="29">
        <v>0.28999999999999998</v>
      </c>
      <c r="S1089" s="2">
        <f>IF($A1089="site","",MIN(VLOOKUP($P1089,margin_ranges!$A$5:$D$10,4,FALSE)/100,$Q1089))</f>
        <v>0.29749999999999999</v>
      </c>
      <c r="T1089" s="6">
        <f>IF(A1089="placement",$J1089*MIN($Q1089,$S1089),"")</f>
        <v>12.792499999999999</v>
      </c>
      <c r="U1089" s="6">
        <f>IF($A1089="placement",T1089,SUMIF($C$10:$C$6209,$C1089,$T$10:$T$6209))</f>
        <v>12.792499999999999</v>
      </c>
      <c r="V1089" s="34">
        <f t="shared" si="50"/>
        <v>-1.0563380281689905E-2</v>
      </c>
      <c r="W1089" s="24"/>
      <c r="X1089" s="2" t="str">
        <f>IFERROR(MIN(VLOOKUP($W1089,margin_ranges!$A$5:$D$10,4,FALSE),$Q1089*100)/100,"")</f>
        <v/>
      </c>
      <c r="Y1089" s="6">
        <f t="shared" si="51"/>
        <v>12.792499999999999</v>
      </c>
      <c r="Z1089" s="6">
        <f>IF($A1089="placement",Y1089,SUMIF($C$10:$C$6209,$C1089,$Y$10:$Y$6209))</f>
        <v>12.792499999999999</v>
      </c>
      <c r="AA1089" s="29">
        <f t="shared" si="52"/>
        <v>-1.0563380281689905E-2</v>
      </c>
    </row>
    <row r="1090" spans="1:27" hidden="1" x14ac:dyDescent="0.3">
      <c r="A1090" s="8" t="s">
        <v>17</v>
      </c>
      <c r="B1090" s="8" t="s">
        <v>9231</v>
      </c>
      <c r="C1090" s="8" t="s">
        <v>9232</v>
      </c>
      <c r="D1090" s="8" t="s">
        <v>9255</v>
      </c>
      <c r="E1090" s="8" t="s">
        <v>9256</v>
      </c>
      <c r="F1090" s="29">
        <v>9.9999999999999895E-2</v>
      </c>
      <c r="G1090" s="29">
        <v>1</v>
      </c>
      <c r="H1090" s="30">
        <v>389.97859999999997</v>
      </c>
      <c r="I1090" s="30">
        <v>23.6279</v>
      </c>
      <c r="J1090" s="14">
        <v>199</v>
      </c>
      <c r="K1090" s="14">
        <v>10</v>
      </c>
      <c r="L1090" s="12">
        <v>6.0600000000000001E-2</v>
      </c>
      <c r="M1090" s="7">
        <v>0.28057020999999999</v>
      </c>
      <c r="N1090" s="31">
        <v>0.25</v>
      </c>
      <c r="O1090" s="14">
        <f>IFERROR(VLOOKUP($C1090,'site totals'!$J$2:$K$607,2,FALSE),1)</f>
        <v>20873.014800000001</v>
      </c>
      <c r="P1090" s="32" t="s">
        <v>94</v>
      </c>
      <c r="Q1090" s="12">
        <v>0.1089574303</v>
      </c>
      <c r="R1090" s="29">
        <v>0.1</v>
      </c>
      <c r="S1090" s="2">
        <f>IF($A1090="site","",MIN(VLOOKUP($P1090,margin_ranges!$A$5:$D$10,4,FALSE)/100,$Q1090))</f>
        <v>0.1089574303</v>
      </c>
      <c r="T1090" s="6">
        <f>IF(A1090="placement",$J1090*MIN($Q1090,$S1090),"")</f>
        <v>21.682528629700002</v>
      </c>
      <c r="U1090" s="6">
        <f>IF($A1090="placement",T1090,SUMIF($C$10:$C$6209,$C1090,$T$10:$T$6209))</f>
        <v>21.682528629700002</v>
      </c>
      <c r="V1090" s="34">
        <f t="shared" si="50"/>
        <v>-9.9527003333333974E-3</v>
      </c>
      <c r="W1090" s="24"/>
      <c r="X1090" s="2" t="str">
        <f>IFERROR(MIN(VLOOKUP($W1090,margin_ranges!$A$5:$D$10,4,FALSE),$Q1090*100)/100,"")</f>
        <v/>
      </c>
      <c r="Y1090" s="6">
        <f t="shared" si="51"/>
        <v>21.682528629700002</v>
      </c>
      <c r="Z1090" s="6">
        <f>IF($A1090="placement",Y1090,SUMIF($C$10:$C$6209,$C1090,$Y$10:$Y$6209))</f>
        <v>21.682528629700002</v>
      </c>
      <c r="AA1090" s="29">
        <f t="shared" si="52"/>
        <v>-9.9527003333333974E-3</v>
      </c>
    </row>
    <row r="1091" spans="1:27" hidden="1" x14ac:dyDescent="0.3">
      <c r="A1091" s="8" t="s">
        <v>17</v>
      </c>
      <c r="B1091" s="8" t="s">
        <v>9231</v>
      </c>
      <c r="C1091" s="8" t="s">
        <v>9232</v>
      </c>
      <c r="D1091" s="8" t="s">
        <v>9239</v>
      </c>
      <c r="E1091" s="8" t="s">
        <v>9240</v>
      </c>
      <c r="F1091" s="29">
        <v>0.28999999999999998</v>
      </c>
      <c r="G1091" s="29">
        <v>0</v>
      </c>
      <c r="H1091" s="30">
        <v>9.6402999999999999</v>
      </c>
      <c r="I1091" s="30">
        <v>3.7989000000000002</v>
      </c>
      <c r="J1091" s="14">
        <v>162</v>
      </c>
      <c r="K1091" s="14">
        <v>42</v>
      </c>
      <c r="L1091" s="12">
        <v>0.39410000000000001</v>
      </c>
      <c r="M1091" s="7">
        <v>1.4221453399999999</v>
      </c>
      <c r="N1091" s="31">
        <v>1</v>
      </c>
      <c r="O1091" s="14">
        <f>IFERROR(VLOOKUP($C1091,'site totals'!$J$2:$K$607,2,FALSE),1)</f>
        <v>20873.014800000001</v>
      </c>
      <c r="P1091" s="32" t="s">
        <v>91</v>
      </c>
      <c r="Q1091" s="12">
        <v>0.29683698939999997</v>
      </c>
      <c r="R1091" s="29">
        <v>0.28999999999999998</v>
      </c>
      <c r="S1091" s="2">
        <f>IF($A1091="site","",MIN(VLOOKUP($P1091,margin_ranges!$A$5:$D$10,4,FALSE)/100,$Q1091))</f>
        <v>0.29683698939999997</v>
      </c>
      <c r="T1091" s="6">
        <f>IF(A1091="placement",$J1091*MIN($Q1091,$S1091),"")</f>
        <v>48.087592282799996</v>
      </c>
      <c r="U1091" s="6">
        <f>IF($A1091="placement",T1091,SUMIF($C$10:$C$6209,$C1091,$T$10:$T$6209))</f>
        <v>48.087592282799996</v>
      </c>
      <c r="V1091" s="34">
        <f t="shared" si="50"/>
        <v>-9.6295625352111891E-3</v>
      </c>
      <c r="W1091" s="24"/>
      <c r="X1091" s="2" t="str">
        <f>IFERROR(MIN(VLOOKUP($W1091,margin_ranges!$A$5:$D$10,4,FALSE),$Q1091*100)/100,"")</f>
        <v/>
      </c>
      <c r="Y1091" s="6">
        <f t="shared" si="51"/>
        <v>48.087592282799996</v>
      </c>
      <c r="Z1091" s="6">
        <f>IF($A1091="placement",Y1091,SUMIF($C$10:$C$6209,$C1091,$Y$10:$Y$6209))</f>
        <v>48.087592282799996</v>
      </c>
      <c r="AA1091" s="29">
        <f t="shared" si="52"/>
        <v>-9.6295625352111891E-3</v>
      </c>
    </row>
    <row r="1092" spans="1:27" hidden="1" x14ac:dyDescent="0.3">
      <c r="A1092" s="8" t="s">
        <v>17</v>
      </c>
      <c r="B1092" s="8" t="s">
        <v>9231</v>
      </c>
      <c r="C1092" s="8" t="s">
        <v>9232</v>
      </c>
      <c r="D1092" s="8" t="s">
        <v>9363</v>
      </c>
      <c r="E1092" s="8" t="s">
        <v>9364</v>
      </c>
      <c r="F1092" s="29">
        <v>0.189999999999999</v>
      </c>
      <c r="G1092" s="29">
        <v>1</v>
      </c>
      <c r="H1092" s="30">
        <v>36.373600000000003</v>
      </c>
      <c r="I1092" s="30">
        <v>26.368500000000001</v>
      </c>
      <c r="J1092" s="14">
        <v>244</v>
      </c>
      <c r="K1092" s="14">
        <v>34</v>
      </c>
      <c r="L1092" s="12">
        <v>0.72489999999999999</v>
      </c>
      <c r="M1092" s="7">
        <v>0.30882844999999998</v>
      </c>
      <c r="N1092" s="31">
        <v>0.1</v>
      </c>
      <c r="O1092" s="14">
        <f>IFERROR(VLOOKUP($C1092,'site totals'!$J$2:$K$607,2,FALSE),1)</f>
        <v>20873.014800000001</v>
      </c>
      <c r="P1092" s="32" t="s">
        <v>94</v>
      </c>
      <c r="Q1092" s="12">
        <v>0.67619563039999997</v>
      </c>
      <c r="R1092" s="29">
        <v>0.19</v>
      </c>
      <c r="S1092" s="2">
        <f>IF($A1092="site","",MIN(VLOOKUP($P1092,margin_ranges!$A$5:$D$10,4,FALSE)/100,$Q1092))</f>
        <v>0.19750000000000001</v>
      </c>
      <c r="T1092" s="6">
        <f>IF(A1092="placement",$J1092*MIN($Q1092,$S1092),"")</f>
        <v>48.190000000000005</v>
      </c>
      <c r="U1092" s="6">
        <f>IF($A1092="placement",T1092,SUMIF($C$10:$C$6209,$C1092,$T$10:$T$6209))</f>
        <v>48.190000000000005</v>
      </c>
      <c r="V1092" s="34">
        <f t="shared" si="50"/>
        <v>-9.2592592592593004E-3</v>
      </c>
      <c r="W1092" s="24"/>
      <c r="X1092" s="2" t="str">
        <f>IFERROR(MIN(VLOOKUP($W1092,margin_ranges!$A$5:$D$10,4,FALSE),$Q1092*100)/100,"")</f>
        <v/>
      </c>
      <c r="Y1092" s="6">
        <f t="shared" si="51"/>
        <v>48.190000000000005</v>
      </c>
      <c r="Z1092" s="6">
        <f>IF($A1092="placement",Y1092,SUMIF($C$10:$C$6209,$C1092,$Y$10:$Y$6209))</f>
        <v>48.190000000000005</v>
      </c>
      <c r="AA1092" s="29">
        <f t="shared" si="52"/>
        <v>-9.2592592592593004E-3</v>
      </c>
    </row>
    <row r="1093" spans="1:27" hidden="1" x14ac:dyDescent="0.3">
      <c r="A1093" s="8" t="s">
        <v>17</v>
      </c>
      <c r="B1093" s="8" t="s">
        <v>9231</v>
      </c>
      <c r="C1093" s="8" t="s">
        <v>9232</v>
      </c>
      <c r="D1093" s="8" t="s">
        <v>9371</v>
      </c>
      <c r="E1093" s="8" t="s">
        <v>9372</v>
      </c>
      <c r="F1093" s="29">
        <v>0.28999999999999998</v>
      </c>
      <c r="G1093" s="29">
        <v>0</v>
      </c>
      <c r="H1093" s="30">
        <v>22.4116</v>
      </c>
      <c r="I1093" s="30">
        <v>9.9033999999999995</v>
      </c>
      <c r="J1093" s="14">
        <v>419</v>
      </c>
      <c r="K1093" s="14">
        <v>108</v>
      </c>
      <c r="L1093" s="12">
        <v>0.44190000000000002</v>
      </c>
      <c r="M1093" s="7">
        <v>1.41173484</v>
      </c>
      <c r="N1093" s="31">
        <v>1</v>
      </c>
      <c r="O1093" s="14">
        <f>IFERROR(VLOOKUP($C1093,'site totals'!$J$2:$K$607,2,FALSE),1)</f>
        <v>20873.014800000001</v>
      </c>
      <c r="P1093" s="32" t="s">
        <v>91</v>
      </c>
      <c r="Q1093" s="12">
        <v>0.29165168019999999</v>
      </c>
      <c r="R1093" s="29">
        <v>0.28999999999999998</v>
      </c>
      <c r="S1093" s="2">
        <f>IF($A1093="site","",MIN(VLOOKUP($P1093,margin_ranges!$A$5:$D$10,4,FALSE)/100,$Q1093))</f>
        <v>0.29165168019999999</v>
      </c>
      <c r="T1093" s="6">
        <f>IF(A1093="placement",$J1093*MIN($Q1093,$S1093),"")</f>
        <v>122.2020540038</v>
      </c>
      <c r="U1093" s="6">
        <f>IF($A1093="placement",T1093,SUMIF($C$10:$C$6209,$C1093,$T$10:$T$6209))</f>
        <v>122.2020540038</v>
      </c>
      <c r="V1093" s="34">
        <f t="shared" si="50"/>
        <v>-2.326310140845167E-3</v>
      </c>
      <c r="W1093" s="24"/>
      <c r="X1093" s="2" t="str">
        <f>IFERROR(MIN(VLOOKUP($W1093,margin_ranges!$A$5:$D$10,4,FALSE),$Q1093*100)/100,"")</f>
        <v/>
      </c>
      <c r="Y1093" s="6">
        <f t="shared" si="51"/>
        <v>122.2020540038</v>
      </c>
      <c r="Z1093" s="6">
        <f>IF($A1093="placement",Y1093,SUMIF($C$10:$C$6209,$C1093,$Y$10:$Y$6209))</f>
        <v>122.2020540038</v>
      </c>
      <c r="AA1093" s="29">
        <f t="shared" si="52"/>
        <v>-2.326310140845167E-3</v>
      </c>
    </row>
    <row r="1094" spans="1:27" hidden="1" x14ac:dyDescent="0.3">
      <c r="A1094" s="8" t="s">
        <v>17</v>
      </c>
      <c r="B1094" s="8" t="s">
        <v>9231</v>
      </c>
      <c r="C1094" s="8" t="s">
        <v>9232</v>
      </c>
      <c r="D1094" s="8" t="s">
        <v>9343</v>
      </c>
      <c r="E1094" s="8" t="s">
        <v>9344</v>
      </c>
      <c r="F1094" s="29">
        <v>0.153777223672419</v>
      </c>
      <c r="G1094" s="29">
        <v>0</v>
      </c>
      <c r="H1094" s="30">
        <v>8.8363999999999994</v>
      </c>
      <c r="I1094" s="30">
        <v>0.31030000000000002</v>
      </c>
      <c r="J1094" s="14">
        <v>11</v>
      </c>
      <c r="K1094" s="14">
        <v>2</v>
      </c>
      <c r="L1094" s="12">
        <v>3.5099999999999999E-2</v>
      </c>
      <c r="M1094" s="7">
        <v>1.18172192</v>
      </c>
      <c r="N1094" s="31">
        <v>1</v>
      </c>
      <c r="O1094" s="14">
        <f>IFERROR(VLOOKUP($C1094,'site totals'!$J$2:$K$607,2,FALSE),1)</f>
        <v>20873.014800000001</v>
      </c>
      <c r="P1094" s="32" t="s">
        <v>91</v>
      </c>
      <c r="Q1094" s="12">
        <v>0.15377722369999999</v>
      </c>
      <c r="R1094" s="29">
        <v>0.22</v>
      </c>
      <c r="S1094" s="2">
        <f>IF($A1094="site","",MIN(VLOOKUP($P1094,margin_ranges!$A$5:$D$10,4,FALSE)/100,$Q1094))</f>
        <v>0.15377722369999999</v>
      </c>
      <c r="T1094" s="6">
        <f>IF(A1094="placement",$J1094*MIN($Q1094,$S1094),"")</f>
        <v>1.6915494606999999</v>
      </c>
      <c r="U1094" s="6">
        <f>IF($A1094="placement",T1094,SUMIF($C$10:$C$6209,$C1094,$T$10:$T$6209))</f>
        <v>1.6915494606999999</v>
      </c>
      <c r="V1094" s="34">
        <f t="shared" si="50"/>
        <v>8.4900995256410372E-2</v>
      </c>
      <c r="W1094" s="24"/>
      <c r="X1094" s="2" t="str">
        <f>IFERROR(MIN(VLOOKUP($W1094,margin_ranges!$A$5:$D$10,4,FALSE),$Q1094*100)/100,"")</f>
        <v/>
      </c>
      <c r="Y1094" s="6">
        <f t="shared" si="51"/>
        <v>1.6915494606999999</v>
      </c>
      <c r="Z1094" s="6">
        <f>IF($A1094="placement",Y1094,SUMIF($C$10:$C$6209,$C1094,$Y$10:$Y$6209))</f>
        <v>1.6915494606999999</v>
      </c>
      <c r="AA1094" s="29">
        <f t="shared" si="52"/>
        <v>8.4900995256410372E-2</v>
      </c>
    </row>
    <row r="1095" spans="1:27" hidden="1" x14ac:dyDescent="0.3">
      <c r="A1095" s="8" t="s">
        <v>17</v>
      </c>
      <c r="B1095" s="8" t="s">
        <v>9231</v>
      </c>
      <c r="C1095" s="8" t="s">
        <v>9232</v>
      </c>
      <c r="D1095" s="8" t="s">
        <v>9405</v>
      </c>
      <c r="E1095" s="8" t="s">
        <v>9406</v>
      </c>
      <c r="F1095" s="29">
        <v>0.15729466269396999</v>
      </c>
      <c r="G1095" s="29">
        <v>0</v>
      </c>
      <c r="H1095" s="30">
        <v>10.1327</v>
      </c>
      <c r="I1095" s="30">
        <v>0.34949999999999998</v>
      </c>
      <c r="J1095" s="14">
        <v>12</v>
      </c>
      <c r="K1095" s="14">
        <v>2</v>
      </c>
      <c r="L1095" s="12">
        <v>3.4500000000000003E-2</v>
      </c>
      <c r="M1095" s="7">
        <v>1.1866544000000001</v>
      </c>
      <c r="N1095" s="31">
        <v>1</v>
      </c>
      <c r="O1095" s="14">
        <f>IFERROR(VLOOKUP($C1095,'site totals'!$J$2:$K$607,2,FALSE),1)</f>
        <v>20873.014800000001</v>
      </c>
      <c r="P1095" s="32" t="s">
        <v>91</v>
      </c>
      <c r="Q1095" s="12">
        <v>0.1572946627</v>
      </c>
      <c r="R1095" s="29">
        <v>0.22</v>
      </c>
      <c r="S1095" s="2">
        <f>IF($A1095="site","",MIN(VLOOKUP($P1095,margin_ranges!$A$5:$D$10,4,FALSE)/100,$Q1095))</f>
        <v>0.1572946627</v>
      </c>
      <c r="T1095" s="6">
        <f>IF(A1095="placement",$J1095*MIN($Q1095,$S1095),"")</f>
        <v>1.8875359523999999</v>
      </c>
      <c r="U1095" s="6">
        <f>IF($A1095="placement",T1095,SUMIF($C$10:$C$6209,$C1095,$T$10:$T$6209))</f>
        <v>1.8875359523999999</v>
      </c>
      <c r="V1095" s="34">
        <f t="shared" si="50"/>
        <v>8.0391458076923161E-2</v>
      </c>
      <c r="W1095" s="24"/>
      <c r="X1095" s="2" t="str">
        <f>IFERROR(MIN(VLOOKUP($W1095,margin_ranges!$A$5:$D$10,4,FALSE),$Q1095*100)/100,"")</f>
        <v/>
      </c>
      <c r="Y1095" s="6">
        <f t="shared" si="51"/>
        <v>1.8875359523999999</v>
      </c>
      <c r="Z1095" s="6">
        <f>IF($A1095="placement",Y1095,SUMIF($C$10:$C$6209,$C1095,$Y$10:$Y$6209))</f>
        <v>1.8875359523999999</v>
      </c>
      <c r="AA1095" s="29">
        <f t="shared" si="52"/>
        <v>8.0391458076923161E-2</v>
      </c>
    </row>
    <row r="1096" spans="1:27" hidden="1" x14ac:dyDescent="0.3">
      <c r="A1096" s="8" t="s">
        <v>17</v>
      </c>
      <c r="B1096" s="8" t="s">
        <v>9231</v>
      </c>
      <c r="C1096" s="8" t="s">
        <v>9232</v>
      </c>
      <c r="D1096" s="8" t="s">
        <v>9323</v>
      </c>
      <c r="E1096" s="8" t="s">
        <v>9324</v>
      </c>
      <c r="F1096" s="29">
        <v>0.22338529048772601</v>
      </c>
      <c r="G1096" s="29">
        <v>0</v>
      </c>
      <c r="H1096" s="30">
        <v>3.6335000000000002</v>
      </c>
      <c r="I1096" s="30">
        <v>0.97089999999999999</v>
      </c>
      <c r="J1096" s="14">
        <v>38</v>
      </c>
      <c r="K1096" s="14">
        <v>8</v>
      </c>
      <c r="L1096" s="12">
        <v>0.26719999999999999</v>
      </c>
      <c r="M1096" s="7">
        <v>1.2876397900000001</v>
      </c>
      <c r="N1096" s="31">
        <v>1</v>
      </c>
      <c r="O1096" s="14">
        <f>IFERROR(VLOOKUP($C1096,'site totals'!$J$2:$K$607,2,FALSE),1)</f>
        <v>20873.014800000001</v>
      </c>
      <c r="P1096" s="32" t="s">
        <v>91</v>
      </c>
      <c r="Q1096" s="12">
        <v>0.2233852905</v>
      </c>
      <c r="R1096" s="29">
        <v>0.26</v>
      </c>
      <c r="S1096" s="2">
        <f>IF($A1096="site","",MIN(VLOOKUP($P1096,margin_ranges!$A$5:$D$10,4,FALSE)/100,$Q1096))</f>
        <v>0.2233852905</v>
      </c>
      <c r="T1096" s="6">
        <f>IF(A1096="placement",$J1096*MIN($Q1096,$S1096),"")</f>
        <v>8.4886410390000009</v>
      </c>
      <c r="U1096" s="6">
        <f>IF($A1096="placement",T1096,SUMIF($C$10:$C$6209,$C1096,$T$10:$T$6209))</f>
        <v>8.4886410390000009</v>
      </c>
      <c r="V1096" s="34">
        <f t="shared" si="50"/>
        <v>4.9479337162162018E-2</v>
      </c>
      <c r="W1096" s="24"/>
      <c r="X1096" s="2" t="str">
        <f>IFERROR(MIN(VLOOKUP($W1096,margin_ranges!$A$5:$D$10,4,FALSE),$Q1096*100)/100,"")</f>
        <v/>
      </c>
      <c r="Y1096" s="6">
        <f t="shared" si="51"/>
        <v>8.4886410390000009</v>
      </c>
      <c r="Z1096" s="6">
        <f>IF($A1096="placement",Y1096,SUMIF($C$10:$C$6209,$C1096,$Y$10:$Y$6209))</f>
        <v>8.4886410390000009</v>
      </c>
      <c r="AA1096" s="29">
        <f t="shared" si="52"/>
        <v>4.9479337162162018E-2</v>
      </c>
    </row>
    <row r="1097" spans="1:27" hidden="1" x14ac:dyDescent="0.3">
      <c r="A1097" s="8" t="s">
        <v>17</v>
      </c>
      <c r="B1097" s="8" t="s">
        <v>9231</v>
      </c>
      <c r="C1097" s="8" t="s">
        <v>9232</v>
      </c>
      <c r="D1097" s="8" t="s">
        <v>9253</v>
      </c>
      <c r="E1097" s="8" t="s">
        <v>9254</v>
      </c>
      <c r="F1097" s="29">
        <v>0.20903292374073701</v>
      </c>
      <c r="G1097" s="29">
        <v>0</v>
      </c>
      <c r="H1097" s="30">
        <v>5.7179000000000002</v>
      </c>
      <c r="I1097" s="30">
        <v>1.2045999999999999</v>
      </c>
      <c r="J1097" s="14">
        <v>46</v>
      </c>
      <c r="K1097" s="14">
        <v>10</v>
      </c>
      <c r="L1097" s="12">
        <v>0.2107</v>
      </c>
      <c r="M1097" s="7">
        <v>1.2642751299999999</v>
      </c>
      <c r="N1097" s="31">
        <v>1</v>
      </c>
      <c r="O1097" s="14">
        <f>IFERROR(VLOOKUP($C1097,'site totals'!$J$2:$K$607,2,FALSE),1)</f>
        <v>20873.014800000001</v>
      </c>
      <c r="P1097" s="32" t="s">
        <v>91</v>
      </c>
      <c r="Q1097" s="12">
        <v>0.20903292370000001</v>
      </c>
      <c r="R1097" s="29">
        <v>0.25</v>
      </c>
      <c r="S1097" s="2">
        <f>IF($A1097="site","",MIN(VLOOKUP($P1097,margin_ranges!$A$5:$D$10,4,FALSE)/100,$Q1097))</f>
        <v>0.20903292370000001</v>
      </c>
      <c r="T1097" s="6">
        <f>IF(A1097="placement",$J1097*MIN($Q1097,$S1097),"")</f>
        <v>9.6155144902000007</v>
      </c>
      <c r="U1097" s="6">
        <f>IF($A1097="placement",T1097,SUMIF($C$10:$C$6209,$C1097,$T$10:$T$6209))</f>
        <v>9.6155144902000007</v>
      </c>
      <c r="V1097" s="34">
        <f t="shared" si="50"/>
        <v>5.4622768400000021E-2</v>
      </c>
      <c r="W1097" s="24"/>
      <c r="X1097" s="2" t="str">
        <f>IFERROR(MIN(VLOOKUP($W1097,margin_ranges!$A$5:$D$10,4,FALSE),$Q1097*100)/100,"")</f>
        <v/>
      </c>
      <c r="Y1097" s="6">
        <f t="shared" si="51"/>
        <v>9.6155144902000007</v>
      </c>
      <c r="Z1097" s="6">
        <f>IF($A1097="placement",Y1097,SUMIF($C$10:$C$6209,$C1097,$Y$10:$Y$6209))</f>
        <v>9.6155144902000007</v>
      </c>
      <c r="AA1097" s="29">
        <f t="shared" si="52"/>
        <v>5.4622768400000021E-2</v>
      </c>
    </row>
    <row r="1098" spans="1:27" hidden="1" x14ac:dyDescent="0.3">
      <c r="A1098" s="8" t="s">
        <v>17</v>
      </c>
      <c r="B1098" s="8" t="s">
        <v>9231</v>
      </c>
      <c r="C1098" s="8" t="s">
        <v>9232</v>
      </c>
      <c r="D1098" s="8" t="s">
        <v>9377</v>
      </c>
      <c r="E1098" s="8" t="s">
        <v>9378</v>
      </c>
      <c r="F1098" s="29">
        <v>0.24589966920331699</v>
      </c>
      <c r="G1098" s="29">
        <v>0</v>
      </c>
      <c r="H1098" s="30">
        <v>2.6442000000000001</v>
      </c>
      <c r="I1098" s="30">
        <v>0.58760000000000001</v>
      </c>
      <c r="J1098" s="14">
        <v>53</v>
      </c>
      <c r="K1098" s="14">
        <v>13</v>
      </c>
      <c r="L1098" s="12">
        <v>0.22220000000000001</v>
      </c>
      <c r="M1098" s="7">
        <v>2.9836878599999999</v>
      </c>
      <c r="N1098" s="31">
        <v>2.25</v>
      </c>
      <c r="O1098" s="14">
        <f>IFERROR(VLOOKUP($C1098,'site totals'!$J$2:$K$607,2,FALSE),1)</f>
        <v>20873.014800000001</v>
      </c>
      <c r="P1098" s="32" t="s">
        <v>91</v>
      </c>
      <c r="Q1098" s="12">
        <v>0.2458996692</v>
      </c>
      <c r="R1098" s="29">
        <v>0.28999999999999998</v>
      </c>
      <c r="S1098" s="2">
        <f>IF($A1098="site","",MIN(VLOOKUP($P1098,margin_ranges!$A$5:$D$10,4,FALSE)/100,$Q1098))</f>
        <v>0.2458996692</v>
      </c>
      <c r="T1098" s="6">
        <f>IF(A1098="placement",$J1098*MIN($Q1098,$S1098),"")</f>
        <v>13.032682467600001</v>
      </c>
      <c r="U1098" s="6">
        <f>IF($A1098="placement",T1098,SUMIF($C$10:$C$6209,$C1098,$T$10:$T$6209))</f>
        <v>13.032682467600001</v>
      </c>
      <c r="V1098" s="34">
        <f t="shared" ref="V1098:V1161" si="53">($J1098-$U1098)/($J1098*(1-$R1098))-1</f>
        <v>6.2113141971831265E-2</v>
      </c>
      <c r="W1098" s="24"/>
      <c r="X1098" s="2" t="str">
        <f>IFERROR(MIN(VLOOKUP($W1098,margin_ranges!$A$5:$D$10,4,FALSE),$Q1098*100)/100,"")</f>
        <v/>
      </c>
      <c r="Y1098" s="6">
        <f t="shared" si="51"/>
        <v>13.032682467600001</v>
      </c>
      <c r="Z1098" s="6">
        <f>IF($A1098="placement",Y1098,SUMIF($C$10:$C$6209,$C1098,$Y$10:$Y$6209))</f>
        <v>13.032682467600001</v>
      </c>
      <c r="AA1098" s="29">
        <f t="shared" si="52"/>
        <v>6.2113141971831265E-2</v>
      </c>
    </row>
    <row r="1099" spans="1:27" hidden="1" x14ac:dyDescent="0.3">
      <c r="A1099" s="8" t="s">
        <v>17</v>
      </c>
      <c r="B1099" s="8" t="s">
        <v>9231</v>
      </c>
      <c r="C1099" s="8" t="s">
        <v>9232</v>
      </c>
      <c r="D1099" s="8" t="s">
        <v>9427</v>
      </c>
      <c r="E1099" s="8" t="s">
        <v>9428</v>
      </c>
      <c r="F1099" s="29">
        <v>0.23616236162361601</v>
      </c>
      <c r="G1099" s="29">
        <v>0</v>
      </c>
      <c r="H1099" s="30">
        <v>2.7199</v>
      </c>
      <c r="I1099" s="30">
        <v>0.68340000000000001</v>
      </c>
      <c r="J1099" s="14">
        <v>60</v>
      </c>
      <c r="K1099" s="14">
        <v>14</v>
      </c>
      <c r="L1099" s="12">
        <v>0.25130000000000002</v>
      </c>
      <c r="M1099" s="7">
        <v>2.9456521699999998</v>
      </c>
      <c r="N1099" s="31">
        <v>2.25</v>
      </c>
      <c r="O1099" s="14">
        <f>IFERROR(VLOOKUP($C1099,'site totals'!$J$2:$K$607,2,FALSE),1)</f>
        <v>20873.014800000001</v>
      </c>
      <c r="P1099" s="32" t="s">
        <v>91</v>
      </c>
      <c r="Q1099" s="12">
        <v>0.23616236160000001</v>
      </c>
      <c r="R1099" s="29">
        <v>0.28000000000000003</v>
      </c>
      <c r="S1099" s="2">
        <f>IF($A1099="site","",MIN(VLOOKUP($P1099,margin_ranges!$A$5:$D$10,4,FALSE)/100,$Q1099))</f>
        <v>0.23616236160000001</v>
      </c>
      <c r="T1099" s="6">
        <f>IF(A1099="placement",$J1099*MIN($Q1099,$S1099),"")</f>
        <v>14.169741696000001</v>
      </c>
      <c r="U1099" s="6">
        <f>IF($A1099="placement",T1099,SUMIF($C$10:$C$6209,$C1099,$T$10:$T$6209))</f>
        <v>14.169741696000001</v>
      </c>
      <c r="V1099" s="34">
        <f t="shared" si="53"/>
        <v>6.0885608888888942E-2</v>
      </c>
      <c r="W1099" s="24"/>
      <c r="X1099" s="2" t="str">
        <f>IFERROR(MIN(VLOOKUP($W1099,margin_ranges!$A$5:$D$10,4,FALSE),$Q1099*100)/100,"")</f>
        <v/>
      </c>
      <c r="Y1099" s="6">
        <f t="shared" si="51"/>
        <v>14.169741696000001</v>
      </c>
      <c r="Z1099" s="6">
        <f>IF($A1099="placement",Y1099,SUMIF($C$10:$C$6209,$C1099,$Y$10:$Y$6209))</f>
        <v>14.169741696000001</v>
      </c>
      <c r="AA1099" s="29">
        <f t="shared" si="52"/>
        <v>6.0885608888888942E-2</v>
      </c>
    </row>
    <row r="1100" spans="1:27" hidden="1" x14ac:dyDescent="0.3">
      <c r="A1100" s="8" t="s">
        <v>17</v>
      </c>
      <c r="B1100" s="8" t="s">
        <v>9231</v>
      </c>
      <c r="C1100" s="8" t="s">
        <v>9232</v>
      </c>
      <c r="D1100" s="8" t="s">
        <v>9283</v>
      </c>
      <c r="E1100" s="8" t="s">
        <v>9284</v>
      </c>
      <c r="F1100" s="29">
        <v>0.14043342455465599</v>
      </c>
      <c r="G1100" s="29">
        <v>0</v>
      </c>
      <c r="H1100" s="30">
        <v>11.4229</v>
      </c>
      <c r="I1100" s="30">
        <v>1.0790999999999999</v>
      </c>
      <c r="J1100" s="14">
        <v>75</v>
      </c>
      <c r="K1100" s="14">
        <v>11</v>
      </c>
      <c r="L1100" s="12">
        <v>9.4500000000000001E-2</v>
      </c>
      <c r="M1100" s="7">
        <v>2.32675404</v>
      </c>
      <c r="N1100" s="31">
        <v>2</v>
      </c>
      <c r="O1100" s="14">
        <f>IFERROR(VLOOKUP($C1100,'site totals'!$J$2:$K$607,2,FALSE),1)</f>
        <v>20873.014800000001</v>
      </c>
      <c r="P1100" s="32" t="s">
        <v>91</v>
      </c>
      <c r="Q1100" s="12">
        <v>0.1404334246</v>
      </c>
      <c r="R1100" s="29">
        <v>0.17</v>
      </c>
      <c r="S1100" s="2">
        <f>IF($A1100="site","",MIN(VLOOKUP($P1100,margin_ranges!$A$5:$D$10,4,FALSE)/100,$Q1100))</f>
        <v>0.1404334246</v>
      </c>
      <c r="T1100" s="6">
        <f>IF(A1100="placement",$J1100*MIN($Q1100,$S1100),"")</f>
        <v>10.532506845</v>
      </c>
      <c r="U1100" s="6">
        <f>IF($A1100="placement",T1100,SUMIF($C$10:$C$6209,$C1100,$T$10:$T$6209))</f>
        <v>10.532506845</v>
      </c>
      <c r="V1100" s="34">
        <f t="shared" si="53"/>
        <v>3.5622379999999954E-2</v>
      </c>
      <c r="W1100" s="24"/>
      <c r="X1100" s="2" t="str">
        <f>IFERROR(MIN(VLOOKUP($W1100,margin_ranges!$A$5:$D$10,4,FALSE),$Q1100*100)/100,"")</f>
        <v/>
      </c>
      <c r="Y1100" s="6">
        <f t="shared" si="51"/>
        <v>10.532506845</v>
      </c>
      <c r="Z1100" s="6">
        <f>IF($A1100="placement",Y1100,SUMIF($C$10:$C$6209,$C1100,$Y$10:$Y$6209))</f>
        <v>10.532506845</v>
      </c>
      <c r="AA1100" s="29">
        <f t="shared" si="52"/>
        <v>3.5622379999999954E-2</v>
      </c>
    </row>
    <row r="1101" spans="1:27" hidden="1" x14ac:dyDescent="0.3">
      <c r="A1101" s="8" t="s">
        <v>17</v>
      </c>
      <c r="B1101" s="8" t="s">
        <v>9231</v>
      </c>
      <c r="C1101" s="8" t="s">
        <v>9232</v>
      </c>
      <c r="D1101" s="8" t="s">
        <v>9263</v>
      </c>
      <c r="E1101" s="8" t="s">
        <v>9264</v>
      </c>
      <c r="F1101" s="29">
        <v>0.135528031649435</v>
      </c>
      <c r="G1101" s="29">
        <v>0</v>
      </c>
      <c r="H1101" s="30">
        <v>11.2979</v>
      </c>
      <c r="I1101" s="30">
        <v>1.1222000000000001</v>
      </c>
      <c r="J1101" s="14">
        <v>78</v>
      </c>
      <c r="K1101" s="14">
        <v>11</v>
      </c>
      <c r="L1101" s="12">
        <v>9.9299999999999999E-2</v>
      </c>
      <c r="M1101" s="7">
        <v>2.3135510199999998</v>
      </c>
      <c r="N1101" s="31">
        <v>2</v>
      </c>
      <c r="O1101" s="14">
        <f>IFERROR(VLOOKUP($C1101,'site totals'!$J$2:$K$607,2,FALSE),1)</f>
        <v>20873.014800000001</v>
      </c>
      <c r="P1101" s="32" t="s">
        <v>91</v>
      </c>
      <c r="Q1101" s="12">
        <v>0.13552803159999999</v>
      </c>
      <c r="R1101" s="29">
        <v>0.17</v>
      </c>
      <c r="S1101" s="2">
        <f>IF($A1101="site","",MIN(VLOOKUP($P1101,margin_ranges!$A$5:$D$10,4,FALSE)/100,$Q1101))</f>
        <v>0.13552803159999999</v>
      </c>
      <c r="T1101" s="6">
        <f>IF(A1101="placement",$J1101*MIN($Q1101,$S1101),"")</f>
        <v>10.571186464799998</v>
      </c>
      <c r="U1101" s="6">
        <f>IF($A1101="placement",T1101,SUMIF($C$10:$C$6209,$C1101,$T$10:$T$6209))</f>
        <v>10.571186464799998</v>
      </c>
      <c r="V1101" s="34">
        <f t="shared" si="53"/>
        <v>4.1532492048192982E-2</v>
      </c>
      <c r="W1101" s="24"/>
      <c r="X1101" s="2" t="str">
        <f>IFERROR(MIN(VLOOKUP($W1101,margin_ranges!$A$5:$D$10,4,FALSE),$Q1101*100)/100,"")</f>
        <v/>
      </c>
      <c r="Y1101" s="6">
        <f t="shared" si="51"/>
        <v>10.571186464799998</v>
      </c>
      <c r="Z1101" s="6">
        <f>IF($A1101="placement",Y1101,SUMIF($C$10:$C$6209,$C1101,$Y$10:$Y$6209))</f>
        <v>10.571186464799998</v>
      </c>
      <c r="AA1101" s="29">
        <f t="shared" si="52"/>
        <v>4.1532492048192982E-2</v>
      </c>
    </row>
    <row r="1102" spans="1:27" hidden="1" x14ac:dyDescent="0.3">
      <c r="A1102" s="8" t="s">
        <v>17</v>
      </c>
      <c r="B1102" s="8" t="s">
        <v>9231</v>
      </c>
      <c r="C1102" s="8" t="s">
        <v>9232</v>
      </c>
      <c r="D1102" s="8" t="s">
        <v>9273</v>
      </c>
      <c r="E1102" s="8" t="s">
        <v>9274</v>
      </c>
      <c r="F1102" s="29">
        <v>0.28694892904237501</v>
      </c>
      <c r="G1102" s="29">
        <v>0</v>
      </c>
      <c r="H1102" s="30">
        <v>21.639600000000002</v>
      </c>
      <c r="I1102" s="30">
        <v>2.2866</v>
      </c>
      <c r="J1102" s="14">
        <v>96</v>
      </c>
      <c r="K1102" s="14">
        <v>24</v>
      </c>
      <c r="L1102" s="12">
        <v>0.1057</v>
      </c>
      <c r="M1102" s="7">
        <v>1.40242409</v>
      </c>
      <c r="N1102" s="31">
        <v>1</v>
      </c>
      <c r="O1102" s="14">
        <f>IFERROR(VLOOKUP($C1102,'site totals'!$J$2:$K$607,2,FALSE),1)</f>
        <v>20873.014800000001</v>
      </c>
      <c r="P1102" s="32" t="s">
        <v>91</v>
      </c>
      <c r="Q1102" s="12">
        <v>0.28694892900000002</v>
      </c>
      <c r="R1102" s="29">
        <v>0.28999999999999998</v>
      </c>
      <c r="S1102" s="2">
        <f>IF($A1102="site","",MIN(VLOOKUP($P1102,margin_ranges!$A$5:$D$10,4,FALSE)/100,$Q1102))</f>
        <v>0.28694892900000002</v>
      </c>
      <c r="T1102" s="6">
        <f>IF(A1102="placement",$J1102*MIN($Q1102,$S1102),"")</f>
        <v>27.547097184000002</v>
      </c>
      <c r="U1102" s="6">
        <f>IF($A1102="placement",T1102,SUMIF($C$10:$C$6209,$C1102,$T$10:$T$6209))</f>
        <v>27.547097184000002</v>
      </c>
      <c r="V1102" s="34">
        <f t="shared" si="53"/>
        <v>4.2972830985916755E-3</v>
      </c>
      <c r="W1102" s="24"/>
      <c r="X1102" s="2" t="str">
        <f>IFERROR(MIN(VLOOKUP($W1102,margin_ranges!$A$5:$D$10,4,FALSE),$Q1102*100)/100,"")</f>
        <v/>
      </c>
      <c r="Y1102" s="6">
        <f t="shared" si="51"/>
        <v>27.547097184000002</v>
      </c>
      <c r="Z1102" s="6">
        <f>IF($A1102="placement",Y1102,SUMIF($C$10:$C$6209,$C1102,$Y$10:$Y$6209))</f>
        <v>27.547097184000002</v>
      </c>
      <c r="AA1102" s="29">
        <f t="shared" si="52"/>
        <v>4.2972830985916755E-3</v>
      </c>
    </row>
    <row r="1103" spans="1:27" hidden="1" x14ac:dyDescent="0.3">
      <c r="A1103" s="8" t="s">
        <v>17</v>
      </c>
      <c r="B1103" s="8" t="s">
        <v>9231</v>
      </c>
      <c r="C1103" s="8" t="s">
        <v>9232</v>
      </c>
      <c r="D1103" s="8" t="s">
        <v>9301</v>
      </c>
      <c r="E1103" s="8" t="s">
        <v>9302</v>
      </c>
      <c r="F1103" s="29">
        <v>0.24612174544134899</v>
      </c>
      <c r="G1103" s="29">
        <v>0</v>
      </c>
      <c r="H1103" s="30">
        <v>10.5785</v>
      </c>
      <c r="I1103" s="30">
        <v>3.0272000000000001</v>
      </c>
      <c r="J1103" s="14">
        <v>120</v>
      </c>
      <c r="K1103" s="14">
        <v>29</v>
      </c>
      <c r="L1103" s="12">
        <v>0.28620000000000001</v>
      </c>
      <c r="M1103" s="7">
        <v>1.32647413</v>
      </c>
      <c r="N1103" s="31">
        <v>1</v>
      </c>
      <c r="O1103" s="14">
        <f>IFERROR(VLOOKUP($C1103,'site totals'!$J$2:$K$607,2,FALSE),1)</f>
        <v>20873.014800000001</v>
      </c>
      <c r="P1103" s="32" t="s">
        <v>91</v>
      </c>
      <c r="Q1103" s="12">
        <v>0.24612174540000001</v>
      </c>
      <c r="R1103" s="29">
        <v>0.28999999999999998</v>
      </c>
      <c r="S1103" s="2">
        <f>IF($A1103="site","",MIN(VLOOKUP($P1103,margin_ranges!$A$5:$D$10,4,FALSE)/100,$Q1103))</f>
        <v>0.24612174540000001</v>
      </c>
      <c r="T1103" s="6">
        <f>IF(A1103="placement",$J1103*MIN($Q1103,$S1103),"")</f>
        <v>29.534609448000001</v>
      </c>
      <c r="U1103" s="6">
        <f>IF($A1103="placement",T1103,SUMIF($C$10:$C$6209,$C1103,$T$10:$T$6209))</f>
        <v>29.534609448000001</v>
      </c>
      <c r="V1103" s="34">
        <f t="shared" si="53"/>
        <v>6.180035859154942E-2</v>
      </c>
      <c r="W1103" s="24"/>
      <c r="X1103" s="2" t="str">
        <f>IFERROR(MIN(VLOOKUP($W1103,margin_ranges!$A$5:$D$10,4,FALSE),$Q1103*100)/100,"")</f>
        <v/>
      </c>
      <c r="Y1103" s="6">
        <f t="shared" si="51"/>
        <v>29.534609448000001</v>
      </c>
      <c r="Z1103" s="6">
        <f>IF($A1103="placement",Y1103,SUMIF($C$10:$C$6209,$C1103,$Y$10:$Y$6209))</f>
        <v>29.534609448000001</v>
      </c>
      <c r="AA1103" s="29">
        <f t="shared" si="52"/>
        <v>6.180035859154942E-2</v>
      </c>
    </row>
    <row r="1104" spans="1:27" hidden="1" x14ac:dyDescent="0.3">
      <c r="A1104" s="8" t="s">
        <v>17</v>
      </c>
      <c r="B1104" s="8" t="s">
        <v>9231</v>
      </c>
      <c r="C1104" s="8" t="s">
        <v>9232</v>
      </c>
      <c r="D1104" s="8" t="s">
        <v>9317</v>
      </c>
      <c r="E1104" s="8" t="s">
        <v>9318</v>
      </c>
      <c r="F1104" s="29">
        <v>0.25758078447748201</v>
      </c>
      <c r="G1104" s="29">
        <v>0</v>
      </c>
      <c r="H1104" s="30">
        <v>9.5875000000000004</v>
      </c>
      <c r="I1104" s="30">
        <v>3.7082000000000002</v>
      </c>
      <c r="J1104" s="14">
        <v>150</v>
      </c>
      <c r="K1104" s="14">
        <v>37</v>
      </c>
      <c r="L1104" s="12">
        <v>0.38679999999999998</v>
      </c>
      <c r="M1104" s="7">
        <v>1.3469479</v>
      </c>
      <c r="N1104" s="31">
        <v>1</v>
      </c>
      <c r="O1104" s="14">
        <f>IFERROR(VLOOKUP($C1104,'site totals'!$J$2:$K$607,2,FALSE),1)</f>
        <v>20873.014800000001</v>
      </c>
      <c r="P1104" s="32" t="s">
        <v>91</v>
      </c>
      <c r="Q1104" s="12">
        <v>0.25758078449999999</v>
      </c>
      <c r="R1104" s="29">
        <v>0.28999999999999998</v>
      </c>
      <c r="S1104" s="2">
        <f>IF($A1104="site","",MIN(VLOOKUP($P1104,margin_ranges!$A$5:$D$10,4,FALSE)/100,$Q1104))</f>
        <v>0.25758078449999999</v>
      </c>
      <c r="T1104" s="6">
        <f>IF(A1104="placement",$J1104*MIN($Q1104,$S1104),"")</f>
        <v>38.637117674999999</v>
      </c>
      <c r="U1104" s="6">
        <f>IF($A1104="placement",T1104,SUMIF($C$10:$C$6209,$C1104,$T$10:$T$6209))</f>
        <v>38.637117674999999</v>
      </c>
      <c r="V1104" s="34">
        <f t="shared" si="53"/>
        <v>4.566086690140847E-2</v>
      </c>
      <c r="W1104" s="24"/>
      <c r="X1104" s="2" t="str">
        <f>IFERROR(MIN(VLOOKUP($W1104,margin_ranges!$A$5:$D$10,4,FALSE),$Q1104*100)/100,"")</f>
        <v/>
      </c>
      <c r="Y1104" s="6">
        <f t="shared" si="51"/>
        <v>38.637117674999999</v>
      </c>
      <c r="Z1104" s="6">
        <f>IF($A1104="placement",Y1104,SUMIF($C$10:$C$6209,$C1104,$Y$10:$Y$6209))</f>
        <v>38.637117674999999</v>
      </c>
      <c r="AA1104" s="29">
        <f t="shared" si="52"/>
        <v>4.566086690140847E-2</v>
      </c>
    </row>
    <row r="1105" spans="1:27" hidden="1" x14ac:dyDescent="0.3">
      <c r="A1105" s="8" t="s">
        <v>17</v>
      </c>
      <c r="B1105" s="8" t="s">
        <v>9231</v>
      </c>
      <c r="C1105" s="8" t="s">
        <v>9232</v>
      </c>
      <c r="D1105" s="8" t="s">
        <v>9235</v>
      </c>
      <c r="E1105" s="8" t="s">
        <v>9236</v>
      </c>
      <c r="F1105" s="29">
        <v>0.219680808504845</v>
      </c>
      <c r="G1105" s="29">
        <v>1</v>
      </c>
      <c r="H1105" s="30">
        <v>123.6379</v>
      </c>
      <c r="I1105" s="30">
        <v>21.4559</v>
      </c>
      <c r="J1105" s="14">
        <v>206</v>
      </c>
      <c r="K1105" s="14">
        <v>44</v>
      </c>
      <c r="L1105" s="12">
        <v>0.17349999999999999</v>
      </c>
      <c r="M1105" s="7">
        <v>0.32038170999999999</v>
      </c>
      <c r="N1105" s="31">
        <v>0.25</v>
      </c>
      <c r="O1105" s="14">
        <f>IFERROR(VLOOKUP($C1105,'site totals'!$J$2:$K$607,2,FALSE),1)</f>
        <v>20873.014800000001</v>
      </c>
      <c r="P1105" s="32" t="s">
        <v>91</v>
      </c>
      <c r="Q1105" s="12">
        <v>0.21968080849999999</v>
      </c>
      <c r="R1105" s="29">
        <v>0.25</v>
      </c>
      <c r="S1105" s="2">
        <f>IF($A1105="site","",MIN(VLOOKUP($P1105,margin_ranges!$A$5:$D$10,4,FALSE)/100,$Q1105))</f>
        <v>0.21968080849999999</v>
      </c>
      <c r="T1105" s="6">
        <f>IF(A1105="placement",$J1105*MIN($Q1105,$S1105),"")</f>
        <v>45.254246551000001</v>
      </c>
      <c r="U1105" s="6">
        <f>IF($A1105="placement",T1105,SUMIF($C$10:$C$6209,$C1105,$T$10:$T$6209))</f>
        <v>45.254246551000001</v>
      </c>
      <c r="V1105" s="34">
        <f t="shared" si="53"/>
        <v>4.0425588666666679E-2</v>
      </c>
      <c r="W1105" s="24"/>
      <c r="X1105" s="2" t="str">
        <f>IFERROR(MIN(VLOOKUP($W1105,margin_ranges!$A$5:$D$10,4,FALSE),$Q1105*100)/100,"")</f>
        <v/>
      </c>
      <c r="Y1105" s="6">
        <f t="shared" si="51"/>
        <v>45.254246551000001</v>
      </c>
      <c r="Z1105" s="6">
        <f>IF($A1105="placement",Y1105,SUMIF($C$10:$C$6209,$C1105,$Y$10:$Y$6209))</f>
        <v>45.254246551000001</v>
      </c>
      <c r="AA1105" s="29">
        <f t="shared" si="52"/>
        <v>4.0425588666666679E-2</v>
      </c>
    </row>
    <row r="1106" spans="1:27" hidden="1" x14ac:dyDescent="0.3">
      <c r="A1106" s="8" t="s">
        <v>17</v>
      </c>
      <c r="B1106" s="8" t="s">
        <v>9231</v>
      </c>
      <c r="C1106" s="8" t="s">
        <v>9232</v>
      </c>
      <c r="D1106" s="8" t="s">
        <v>9303</v>
      </c>
      <c r="E1106" s="8" t="s">
        <v>9304</v>
      </c>
      <c r="F1106" s="29">
        <v>0.24843622034159801</v>
      </c>
      <c r="G1106" s="29">
        <v>0</v>
      </c>
      <c r="H1106" s="30">
        <v>26.0444</v>
      </c>
      <c r="I1106" s="30">
        <v>5.4273999999999996</v>
      </c>
      <c r="J1106" s="14">
        <v>217</v>
      </c>
      <c r="K1106" s="14">
        <v>53</v>
      </c>
      <c r="L1106" s="12">
        <v>0.2084</v>
      </c>
      <c r="M1106" s="7">
        <v>1.3305590700000001</v>
      </c>
      <c r="N1106" s="31">
        <v>1</v>
      </c>
      <c r="O1106" s="14">
        <f>IFERROR(VLOOKUP($C1106,'site totals'!$J$2:$K$607,2,FALSE),1)</f>
        <v>20873.014800000001</v>
      </c>
      <c r="P1106" s="32" t="s">
        <v>91</v>
      </c>
      <c r="Q1106" s="12">
        <v>0.24843622030000001</v>
      </c>
      <c r="R1106" s="29">
        <v>0.28999999999999998</v>
      </c>
      <c r="S1106" s="2">
        <f>IF($A1106="site","",MIN(VLOOKUP($P1106,margin_ranges!$A$5:$D$10,4,FALSE)/100,$Q1106))</f>
        <v>0.24843622030000001</v>
      </c>
      <c r="T1106" s="6">
        <f>IF(A1106="placement",$J1106*MIN($Q1106,$S1106),"")</f>
        <v>53.910659805100003</v>
      </c>
      <c r="U1106" s="6">
        <f>IF($A1106="placement",T1106,SUMIF($C$10:$C$6209,$C1106,$T$10:$T$6209))</f>
        <v>53.910659805100003</v>
      </c>
      <c r="V1106" s="34">
        <f t="shared" si="53"/>
        <v>5.8540534788732446E-2</v>
      </c>
      <c r="W1106" s="24"/>
      <c r="X1106" s="2" t="str">
        <f>IFERROR(MIN(VLOOKUP($W1106,margin_ranges!$A$5:$D$10,4,FALSE),$Q1106*100)/100,"")</f>
        <v/>
      </c>
      <c r="Y1106" s="6">
        <f t="shared" si="51"/>
        <v>53.910659805100003</v>
      </c>
      <c r="Z1106" s="6">
        <f>IF($A1106="placement",Y1106,SUMIF($C$10:$C$6209,$C1106,$Y$10:$Y$6209))</f>
        <v>53.910659805100003</v>
      </c>
      <c r="AA1106" s="29">
        <f t="shared" si="52"/>
        <v>5.8540534788732446E-2</v>
      </c>
    </row>
    <row r="1107" spans="1:27" hidden="1" x14ac:dyDescent="0.3">
      <c r="A1107" s="8" t="s">
        <v>17</v>
      </c>
      <c r="B1107" s="8" t="s">
        <v>9231</v>
      </c>
      <c r="C1107" s="8" t="s">
        <v>9232</v>
      </c>
      <c r="D1107" s="8" t="s">
        <v>9309</v>
      </c>
      <c r="E1107" s="8" t="s">
        <v>9310</v>
      </c>
      <c r="F1107" s="29">
        <v>0.25076944847348498</v>
      </c>
      <c r="G1107" s="29">
        <v>0</v>
      </c>
      <c r="H1107" s="30">
        <v>28.136399999999998</v>
      </c>
      <c r="I1107" s="30">
        <v>6.0510000000000002</v>
      </c>
      <c r="J1107" s="14">
        <v>242</v>
      </c>
      <c r="K1107" s="14">
        <v>60</v>
      </c>
      <c r="L1107" s="12">
        <v>0.21510000000000001</v>
      </c>
      <c r="M1107" s="7">
        <v>1.3347026500000001</v>
      </c>
      <c r="N1107" s="31">
        <v>1</v>
      </c>
      <c r="O1107" s="14">
        <f>IFERROR(VLOOKUP($C1107,'site totals'!$J$2:$K$607,2,FALSE),1)</f>
        <v>20873.014800000001</v>
      </c>
      <c r="P1107" s="32" t="s">
        <v>91</v>
      </c>
      <c r="Q1107" s="12">
        <v>0.25076944849999999</v>
      </c>
      <c r="R1107" s="29">
        <v>0.28999999999999998</v>
      </c>
      <c r="S1107" s="2">
        <f>IF($A1107="site","",MIN(VLOOKUP($P1107,margin_ranges!$A$5:$D$10,4,FALSE)/100,$Q1107))</f>
        <v>0.25076944849999999</v>
      </c>
      <c r="T1107" s="6">
        <f>IF(A1107="placement",$J1107*MIN($Q1107,$S1107),"")</f>
        <v>60.686206536999997</v>
      </c>
      <c r="U1107" s="6">
        <f>IF($A1107="placement",T1107,SUMIF($C$10:$C$6209,$C1107,$T$10:$T$6209))</f>
        <v>60.686206536999997</v>
      </c>
      <c r="V1107" s="34">
        <f t="shared" si="53"/>
        <v>5.5254297887324055E-2</v>
      </c>
      <c r="W1107" s="24"/>
      <c r="X1107" s="2" t="str">
        <f>IFERROR(MIN(VLOOKUP($W1107,margin_ranges!$A$5:$D$10,4,FALSE),$Q1107*100)/100,"")</f>
        <v/>
      </c>
      <c r="Y1107" s="6">
        <f t="shared" si="51"/>
        <v>60.686206536999997</v>
      </c>
      <c r="Z1107" s="6">
        <f>IF($A1107="placement",Y1107,SUMIF($C$10:$C$6209,$C1107,$Y$10:$Y$6209))</f>
        <v>60.686206536999997</v>
      </c>
      <c r="AA1107" s="29">
        <f t="shared" si="52"/>
        <v>5.5254297887324055E-2</v>
      </c>
    </row>
    <row r="1108" spans="1:27" hidden="1" x14ac:dyDescent="0.3">
      <c r="A1108" s="8" t="s">
        <v>17</v>
      </c>
      <c r="B1108" s="8" t="s">
        <v>9231</v>
      </c>
      <c r="C1108" s="8" t="s">
        <v>9232</v>
      </c>
      <c r="D1108" s="8" t="s">
        <v>9305</v>
      </c>
      <c r="E1108" s="8" t="s">
        <v>9306</v>
      </c>
      <c r="F1108" s="29">
        <v>0.28136597062513002</v>
      </c>
      <c r="G1108" s="29">
        <v>0</v>
      </c>
      <c r="H1108" s="30">
        <v>16.796600000000002</v>
      </c>
      <c r="I1108" s="30">
        <v>6.2851999999999997</v>
      </c>
      <c r="J1108" s="14">
        <v>262</v>
      </c>
      <c r="K1108" s="14">
        <v>66</v>
      </c>
      <c r="L1108" s="12">
        <v>0.37419999999999998</v>
      </c>
      <c r="M1108" s="7">
        <v>1.3915288699999999</v>
      </c>
      <c r="N1108" s="31">
        <v>1</v>
      </c>
      <c r="O1108" s="14">
        <f>IFERROR(VLOOKUP($C1108,'site totals'!$J$2:$K$607,2,FALSE),1)</f>
        <v>20873.014800000001</v>
      </c>
      <c r="P1108" s="32" t="s">
        <v>91</v>
      </c>
      <c r="Q1108" s="12">
        <v>0.28136597060000001</v>
      </c>
      <c r="R1108" s="29">
        <v>0.28999999999999998</v>
      </c>
      <c r="S1108" s="2">
        <f>IF($A1108="site","",MIN(VLOOKUP($P1108,margin_ranges!$A$5:$D$10,4,FALSE)/100,$Q1108))</f>
        <v>0.28136597060000001</v>
      </c>
      <c r="T1108" s="6">
        <f>IF(A1108="placement",$J1108*MIN($Q1108,$S1108),"")</f>
        <v>73.717884297200001</v>
      </c>
      <c r="U1108" s="6">
        <f>IF($A1108="placement",T1108,SUMIF($C$10:$C$6209,$C1108,$T$10:$T$6209))</f>
        <v>73.717884297200001</v>
      </c>
      <c r="V1108" s="34">
        <f t="shared" si="53"/>
        <v>1.2160604788732599E-2</v>
      </c>
      <c r="W1108" s="24"/>
      <c r="X1108" s="2" t="str">
        <f>IFERROR(MIN(VLOOKUP($W1108,margin_ranges!$A$5:$D$10,4,FALSE),$Q1108*100)/100,"")</f>
        <v/>
      </c>
      <c r="Y1108" s="6">
        <f t="shared" si="51"/>
        <v>73.717884297200001</v>
      </c>
      <c r="Z1108" s="6">
        <f>IF($A1108="placement",Y1108,SUMIF($C$10:$C$6209,$C1108,$Y$10:$Y$6209))</f>
        <v>73.717884297200001</v>
      </c>
      <c r="AA1108" s="29">
        <f t="shared" si="52"/>
        <v>1.2160604788732599E-2</v>
      </c>
    </row>
    <row r="1109" spans="1:27" hidden="1" x14ac:dyDescent="0.3">
      <c r="A1109" s="8" t="s">
        <v>17</v>
      </c>
      <c r="B1109" s="8" t="s">
        <v>9231</v>
      </c>
      <c r="C1109" s="8" t="s">
        <v>9232</v>
      </c>
      <c r="D1109" s="8" t="s">
        <v>9431</v>
      </c>
      <c r="E1109" s="8" t="s">
        <v>9432</v>
      </c>
      <c r="F1109" s="29">
        <v>7.3525148669394996E-2</v>
      </c>
      <c r="G1109" s="29">
        <v>1</v>
      </c>
      <c r="H1109" s="30">
        <v>116.532</v>
      </c>
      <c r="I1109" s="30">
        <v>69.123800000000003</v>
      </c>
      <c r="J1109" s="14">
        <v>560</v>
      </c>
      <c r="K1109" s="14">
        <v>41</v>
      </c>
      <c r="L1109" s="12">
        <v>0.59319999999999995</v>
      </c>
      <c r="M1109" s="7">
        <v>0.26984003000000001</v>
      </c>
      <c r="N1109" s="31">
        <v>0.25</v>
      </c>
      <c r="O1109" s="14">
        <f>IFERROR(VLOOKUP($C1109,'site totals'!$J$2:$K$607,2,FALSE),1)</f>
        <v>20873.014800000001</v>
      </c>
      <c r="P1109" s="32" t="s">
        <v>94</v>
      </c>
      <c r="Q1109" s="12">
        <v>7.3525148700000001E-2</v>
      </c>
      <c r="R1109" s="29">
        <v>0.3</v>
      </c>
      <c r="S1109" s="2">
        <f>IF($A1109="site","",MIN(VLOOKUP($P1109,margin_ranges!$A$5:$D$10,4,FALSE)/100,$Q1109))</f>
        <v>7.3525148700000001E-2</v>
      </c>
      <c r="T1109" s="6">
        <f>IF(A1109="placement",$J1109*MIN($Q1109,$S1109),"")</f>
        <v>41.174083271999997</v>
      </c>
      <c r="U1109" s="6">
        <f>IF($A1109="placement",T1109,SUMIF($C$10:$C$6209,$C1109,$T$10:$T$6209))</f>
        <v>41.174083271999997</v>
      </c>
      <c r="V1109" s="34">
        <f t="shared" si="53"/>
        <v>0.32353550185714286</v>
      </c>
      <c r="W1109" s="24"/>
      <c r="X1109" s="2" t="str">
        <f>IFERROR(MIN(VLOOKUP($W1109,margin_ranges!$A$5:$D$10,4,FALSE),$Q1109*100)/100,"")</f>
        <v/>
      </c>
      <c r="Y1109" s="6">
        <f t="shared" si="51"/>
        <v>41.174083271999997</v>
      </c>
      <c r="Z1109" s="6">
        <f>IF($A1109="placement",Y1109,SUMIF($C$10:$C$6209,$C1109,$Y$10:$Y$6209))</f>
        <v>41.174083271999997</v>
      </c>
      <c r="AA1109" s="17">
        <f t="shared" si="52"/>
        <v>0.32353550185714286</v>
      </c>
    </row>
    <row r="1110" spans="1:27" hidden="1" x14ac:dyDescent="0.3">
      <c r="A1110" s="8" t="s">
        <v>17</v>
      </c>
      <c r="B1110" s="8" t="s">
        <v>9231</v>
      </c>
      <c r="C1110" s="8" t="s">
        <v>9232</v>
      </c>
      <c r="D1110" s="8" t="s">
        <v>9349</v>
      </c>
      <c r="E1110" s="8" t="s">
        <v>9350</v>
      </c>
      <c r="F1110" s="29">
        <v>0.15397022734889301</v>
      </c>
      <c r="G1110" s="29">
        <v>1</v>
      </c>
      <c r="H1110" s="30">
        <v>1479.1429000000001</v>
      </c>
      <c r="I1110" s="30">
        <v>111.798</v>
      </c>
      <c r="J1110" s="14">
        <v>793</v>
      </c>
      <c r="K1110" s="14">
        <v>120</v>
      </c>
      <c r="L1110" s="12">
        <v>7.5600000000000001E-2</v>
      </c>
      <c r="M1110" s="7">
        <v>0.23639830000000001</v>
      </c>
      <c r="N1110" s="31">
        <v>0.2</v>
      </c>
      <c r="O1110" s="14">
        <f>IFERROR(VLOOKUP($C1110,'site totals'!$J$2:$K$607,2,FALSE),1)</f>
        <v>20873.014800000001</v>
      </c>
      <c r="P1110" s="32" t="s">
        <v>91</v>
      </c>
      <c r="Q1110" s="12">
        <v>0.15397022730000001</v>
      </c>
      <c r="R1110" s="29">
        <v>0.2</v>
      </c>
      <c r="S1110" s="2">
        <f>IF($A1110="site","",MIN(VLOOKUP($P1110,margin_ranges!$A$5:$D$10,4,FALSE)/100,$Q1110))</f>
        <v>0.15397022730000001</v>
      </c>
      <c r="T1110" s="6">
        <f>IF(A1110="placement",$J1110*MIN($Q1110,$S1110),"")</f>
        <v>122.0983902489</v>
      </c>
      <c r="U1110" s="6">
        <f>IF($A1110="placement",T1110,SUMIF($C$10:$C$6209,$C1110,$T$10:$T$6209))</f>
        <v>122.0983902489</v>
      </c>
      <c r="V1110" s="34">
        <f t="shared" si="53"/>
        <v>5.7537215874999825E-2</v>
      </c>
      <c r="W1110" s="24"/>
      <c r="X1110" s="2" t="str">
        <f>IFERROR(MIN(VLOOKUP($W1110,margin_ranges!$A$5:$D$10,4,FALSE),$Q1110*100)/100,"")</f>
        <v/>
      </c>
      <c r="Y1110" s="6">
        <f t="shared" si="51"/>
        <v>122.0983902489</v>
      </c>
      <c r="Z1110" s="6">
        <f>IF($A1110="placement",Y1110,SUMIF($C$10:$C$6209,$C1110,$Y$10:$Y$6209))</f>
        <v>122.0983902489</v>
      </c>
      <c r="AA1110" s="29">
        <f t="shared" si="52"/>
        <v>5.7537215874999825E-2</v>
      </c>
    </row>
    <row r="1111" spans="1:27" hidden="1" x14ac:dyDescent="0.3">
      <c r="A1111" s="8" t="s">
        <v>17</v>
      </c>
      <c r="B1111" s="8" t="s">
        <v>9231</v>
      </c>
      <c r="C1111" s="8" t="s">
        <v>9232</v>
      </c>
      <c r="D1111" s="8" t="s">
        <v>9381</v>
      </c>
      <c r="E1111" s="8" t="s">
        <v>9382</v>
      </c>
      <c r="F1111" s="29">
        <v>0.13254731742452699</v>
      </c>
      <c r="G1111" s="29">
        <v>1</v>
      </c>
      <c r="H1111" s="30">
        <v>357.22449999999998</v>
      </c>
      <c r="I1111" s="30">
        <v>210.0343</v>
      </c>
      <c r="J1111" s="14">
        <v>1816</v>
      </c>
      <c r="K1111" s="14">
        <v>242</v>
      </c>
      <c r="L1111" s="12">
        <v>0.58799999999999997</v>
      </c>
      <c r="M1111" s="7">
        <v>0.28820015999999998</v>
      </c>
      <c r="N1111" s="31">
        <v>0.25</v>
      </c>
      <c r="O1111" s="14">
        <f>IFERROR(VLOOKUP($C1111,'site totals'!$J$2:$K$607,2,FALSE),1)</f>
        <v>20873.014800000001</v>
      </c>
      <c r="P1111" s="32" t="s">
        <v>91</v>
      </c>
      <c r="Q1111" s="12">
        <v>0.1325473174</v>
      </c>
      <c r="R1111" s="29">
        <v>0.55000000000000004</v>
      </c>
      <c r="S1111" s="2">
        <f>IF($A1111="site","",MIN(VLOOKUP($P1111,margin_ranges!$A$5:$D$10,4,FALSE)/100,$Q1111))</f>
        <v>0.1325473174</v>
      </c>
      <c r="T1111" s="6">
        <f>IF(A1111="placement",$J1111*MIN($Q1111,$S1111),"")</f>
        <v>240.7059283984</v>
      </c>
      <c r="U1111" s="6">
        <f>IF($A1111="placement",T1111,SUMIF($C$10:$C$6209,$C1111,$T$10:$T$6209))</f>
        <v>240.7059283984</v>
      </c>
      <c r="V1111" s="34">
        <f t="shared" si="53"/>
        <v>0.92767262800000028</v>
      </c>
      <c r="W1111" s="24"/>
      <c r="X1111" s="2" t="str">
        <f>IFERROR(MIN(VLOOKUP($W1111,margin_ranges!$A$5:$D$10,4,FALSE),$Q1111*100)/100,"")</f>
        <v/>
      </c>
      <c r="Y1111" s="6">
        <f t="shared" si="51"/>
        <v>240.7059283984</v>
      </c>
      <c r="Z1111" s="6">
        <f>IF($A1111="placement",Y1111,SUMIF($C$10:$C$6209,$C1111,$Y$10:$Y$6209))</f>
        <v>240.7059283984</v>
      </c>
      <c r="AA1111" s="29">
        <f t="shared" si="52"/>
        <v>0.92767262800000028</v>
      </c>
    </row>
    <row r="1112" spans="1:27" hidden="1" x14ac:dyDescent="0.3">
      <c r="A1112" s="8" t="s">
        <v>17</v>
      </c>
      <c r="B1112" s="8" t="s">
        <v>9231</v>
      </c>
      <c r="C1112" s="8" t="s">
        <v>9232</v>
      </c>
      <c r="D1112" s="8" t="s">
        <v>9373</v>
      </c>
      <c r="E1112" s="8" t="s">
        <v>9374</v>
      </c>
      <c r="F1112" s="29">
        <v>0.2</v>
      </c>
      <c r="G1112" s="29">
        <v>0</v>
      </c>
      <c r="H1112" s="30">
        <v>22.4391</v>
      </c>
      <c r="I1112" s="30">
        <v>14.082000000000001</v>
      </c>
      <c r="J1112" s="14">
        <v>96</v>
      </c>
      <c r="K1112" s="14">
        <v>19</v>
      </c>
      <c r="L1112" s="12">
        <v>0.62760000000000005</v>
      </c>
      <c r="M1112" s="7">
        <v>0.22626555000000001</v>
      </c>
      <c r="N1112" s="31">
        <v>0.1</v>
      </c>
      <c r="O1112" s="14">
        <f>IFERROR(VLOOKUP($C1112,'site totals'!$J$2:$K$607,2,FALSE),1)</f>
        <v>20873.014800000001</v>
      </c>
      <c r="P1112" s="32" t="s">
        <v>94</v>
      </c>
      <c r="Q1112" s="12">
        <v>0.55804141880000002</v>
      </c>
      <c r="R1112" s="29">
        <v>0.2</v>
      </c>
      <c r="S1112" s="2">
        <f>IF($A1112="site","",MIN(VLOOKUP($P1112,margin_ranges!$A$5:$D$10,4,FALSE)/100,$Q1112))</f>
        <v>0.19750000000000001</v>
      </c>
      <c r="T1112" s="6">
        <f>IF(A1112="placement",$J1112*MIN($Q1112,$S1112),"")</f>
        <v>18.96</v>
      </c>
      <c r="U1112" s="6">
        <f>IF($A1112="placement",T1112,SUMIF($C$10:$C$6209,$C1112,$T$10:$T$6209))</f>
        <v>18.96</v>
      </c>
      <c r="V1112" s="34">
        <f t="shared" si="53"/>
        <v>3.1249999999998224E-3</v>
      </c>
      <c r="W1112" s="24"/>
      <c r="X1112" s="2" t="str">
        <f>IFERROR(MIN(VLOOKUP($W1112,margin_ranges!$A$5:$D$10,4,FALSE),$Q1112*100)/100,"")</f>
        <v/>
      </c>
      <c r="Y1112" s="6">
        <f t="shared" si="51"/>
        <v>18.96</v>
      </c>
      <c r="Z1112" s="6">
        <f>IF($A1112="placement",Y1112,SUMIF($C$10:$C$6209,$C1112,$Y$10:$Y$6209))</f>
        <v>18.96</v>
      </c>
      <c r="AA1112" s="29">
        <f t="shared" si="52"/>
        <v>3.1249999999998224E-3</v>
      </c>
    </row>
    <row r="1113" spans="1:27" hidden="1" x14ac:dyDescent="0.3">
      <c r="A1113" s="8" t="s">
        <v>17</v>
      </c>
      <c r="B1113" s="8" t="s">
        <v>9231</v>
      </c>
      <c r="C1113" s="8" t="s">
        <v>9232</v>
      </c>
      <c r="D1113" s="8" t="s">
        <v>9237</v>
      </c>
      <c r="E1113" s="8" t="s">
        <v>9238</v>
      </c>
      <c r="F1113" s="29">
        <v>0.19999999999999901</v>
      </c>
      <c r="G1113" s="29">
        <v>0</v>
      </c>
      <c r="H1113" s="30">
        <v>16.098400000000002</v>
      </c>
      <c r="I1113" s="30">
        <v>11.3591</v>
      </c>
      <c r="J1113" s="14">
        <v>113</v>
      </c>
      <c r="K1113" s="14">
        <v>20</v>
      </c>
      <c r="L1113" s="12">
        <v>0.7056</v>
      </c>
      <c r="M1113" s="7">
        <v>0.33018587999999999</v>
      </c>
      <c r="N1113" s="31">
        <v>0.1</v>
      </c>
      <c r="O1113" s="14">
        <f>IFERROR(VLOOKUP($C1113,'site totals'!$J$2:$K$607,2,FALSE),1)</f>
        <v>20873.014800000001</v>
      </c>
      <c r="P1113" s="32" t="s">
        <v>94</v>
      </c>
      <c r="Q1113" s="12">
        <v>0.69714028890000002</v>
      </c>
      <c r="R1113" s="29">
        <v>0.2</v>
      </c>
      <c r="S1113" s="2">
        <f>IF($A1113="site","",MIN(VLOOKUP($P1113,margin_ranges!$A$5:$D$10,4,FALSE)/100,$Q1113))</f>
        <v>0.19750000000000001</v>
      </c>
      <c r="T1113" s="6">
        <f>IF(A1113="placement",$J1113*MIN($Q1113,$S1113),"")</f>
        <v>22.317500000000003</v>
      </c>
      <c r="U1113" s="6">
        <f>IF($A1113="placement",T1113,SUMIF($C$10:$C$6209,$C1113,$T$10:$T$6209))</f>
        <v>22.317500000000003</v>
      </c>
      <c r="V1113" s="34">
        <f t="shared" si="53"/>
        <v>3.1250000000000444E-3</v>
      </c>
      <c r="W1113" s="24"/>
      <c r="X1113" s="2" t="str">
        <f>IFERROR(MIN(VLOOKUP($W1113,margin_ranges!$A$5:$D$10,4,FALSE),$Q1113*100)/100,"")</f>
        <v/>
      </c>
      <c r="Y1113" s="6">
        <f t="shared" si="51"/>
        <v>22.317500000000003</v>
      </c>
      <c r="Z1113" s="6">
        <f>IF($A1113="placement",Y1113,SUMIF($C$10:$C$6209,$C1113,$Y$10:$Y$6209))</f>
        <v>22.317500000000003</v>
      </c>
      <c r="AA1113" s="29">
        <f t="shared" si="52"/>
        <v>3.1250000000000444E-3</v>
      </c>
    </row>
    <row r="1114" spans="1:27" hidden="1" x14ac:dyDescent="0.3">
      <c r="A1114" s="8" t="s">
        <v>17</v>
      </c>
      <c r="B1114" s="8" t="s">
        <v>9231</v>
      </c>
      <c r="C1114" s="8" t="s">
        <v>9232</v>
      </c>
      <c r="D1114" s="8" t="s">
        <v>9415</v>
      </c>
      <c r="E1114" s="8" t="s">
        <v>9416</v>
      </c>
      <c r="F1114" s="29">
        <v>0.3</v>
      </c>
      <c r="G1114" s="29">
        <v>0</v>
      </c>
      <c r="H1114" s="30">
        <v>16.035699999999999</v>
      </c>
      <c r="I1114" s="30">
        <v>2.5750000000000002</v>
      </c>
      <c r="J1114" s="14">
        <v>40</v>
      </c>
      <c r="K1114" s="14">
        <v>12</v>
      </c>
      <c r="L1114" s="12">
        <v>0.16059999999999999</v>
      </c>
      <c r="M1114" s="7">
        <v>0.51369487000000003</v>
      </c>
      <c r="N1114" s="31">
        <v>0.25</v>
      </c>
      <c r="O1114" s="14">
        <f>IFERROR(VLOOKUP($C1114,'site totals'!$J$2:$K$607,2,FALSE),1)</f>
        <v>20873.014800000001</v>
      </c>
      <c r="P1114" s="32" t="s">
        <v>91</v>
      </c>
      <c r="Q1114" s="12">
        <v>0.51332976939999997</v>
      </c>
      <c r="R1114" s="29">
        <v>0.3</v>
      </c>
      <c r="S1114" s="2">
        <f>IF($A1114="site","",MIN(VLOOKUP($P1114,margin_ranges!$A$5:$D$10,4,FALSE)/100,$Q1114))</f>
        <v>0.29749999999999999</v>
      </c>
      <c r="T1114" s="6">
        <f>IF(A1114="placement",$J1114*MIN($Q1114,$S1114),"")</f>
        <v>11.899999999999999</v>
      </c>
      <c r="U1114" s="6">
        <f>IF($A1114="placement",T1114,SUMIF($C$10:$C$6209,$C1114,$T$10:$T$6209))</f>
        <v>11.899999999999999</v>
      </c>
      <c r="V1114" s="34">
        <f t="shared" si="53"/>
        <v>3.5714285714285587E-3</v>
      </c>
      <c r="W1114" s="24"/>
      <c r="X1114" s="2" t="str">
        <f>IFERROR(MIN(VLOOKUP($W1114,margin_ranges!$A$5:$D$10,4,FALSE),$Q1114*100)/100,"")</f>
        <v/>
      </c>
      <c r="Y1114" s="6">
        <f t="shared" si="51"/>
        <v>11.899999999999999</v>
      </c>
      <c r="Z1114" s="6">
        <f>IF($A1114="placement",Y1114,SUMIF($C$10:$C$6209,$C1114,$Y$10:$Y$6209))</f>
        <v>11.899999999999999</v>
      </c>
      <c r="AA1114" s="29">
        <f t="shared" si="52"/>
        <v>3.5714285714285587E-3</v>
      </c>
    </row>
    <row r="1115" spans="1:27" hidden="1" x14ac:dyDescent="0.3">
      <c r="A1115" s="8" t="s">
        <v>17</v>
      </c>
      <c r="B1115" s="8" t="s">
        <v>9231</v>
      </c>
      <c r="C1115" s="8" t="s">
        <v>9232</v>
      </c>
      <c r="D1115" s="8" t="s">
        <v>9347</v>
      </c>
      <c r="E1115" s="8" t="s">
        <v>9348</v>
      </c>
      <c r="F1115" s="29">
        <v>0.29999999999999899</v>
      </c>
      <c r="G1115" s="29">
        <v>0</v>
      </c>
      <c r="H1115" s="30">
        <v>4.306</v>
      </c>
      <c r="I1115" s="30">
        <v>3.3416000000000001</v>
      </c>
      <c r="J1115" s="14">
        <v>40</v>
      </c>
      <c r="K1115" s="14">
        <v>11</v>
      </c>
      <c r="L1115" s="12">
        <v>0.77600000000000002</v>
      </c>
      <c r="M1115" s="7">
        <v>0.39608823999999998</v>
      </c>
      <c r="N1115" s="31">
        <v>0.1</v>
      </c>
      <c r="O1115" s="14">
        <f>IFERROR(VLOOKUP($C1115,'site totals'!$J$2:$K$607,2,FALSE),1)</f>
        <v>20873.014800000001</v>
      </c>
      <c r="P1115" s="32" t="s">
        <v>91</v>
      </c>
      <c r="Q1115" s="12">
        <v>0.74753100409999995</v>
      </c>
      <c r="R1115" s="29">
        <v>0.3</v>
      </c>
      <c r="S1115" s="2">
        <f>IF($A1115="site","",MIN(VLOOKUP($P1115,margin_ranges!$A$5:$D$10,4,FALSE)/100,$Q1115))</f>
        <v>0.29749999999999999</v>
      </c>
      <c r="T1115" s="6">
        <f>IF(A1115="placement",$J1115*MIN($Q1115,$S1115),"")</f>
        <v>11.899999999999999</v>
      </c>
      <c r="U1115" s="6">
        <f>IF($A1115="placement",T1115,SUMIF($C$10:$C$6209,$C1115,$T$10:$T$6209))</f>
        <v>11.899999999999999</v>
      </c>
      <c r="V1115" s="34">
        <f t="shared" si="53"/>
        <v>3.5714285714285587E-3</v>
      </c>
      <c r="W1115" s="24"/>
      <c r="X1115" s="2" t="str">
        <f>IFERROR(MIN(VLOOKUP($W1115,margin_ranges!$A$5:$D$10,4,FALSE),$Q1115*100)/100,"")</f>
        <v/>
      </c>
      <c r="Y1115" s="6">
        <f t="shared" si="51"/>
        <v>11.899999999999999</v>
      </c>
      <c r="Z1115" s="6">
        <f>IF($A1115="placement",Y1115,SUMIF($C$10:$C$6209,$C1115,$Y$10:$Y$6209))</f>
        <v>11.899999999999999</v>
      </c>
      <c r="AA1115" s="29">
        <f t="shared" si="52"/>
        <v>3.5714285714285587E-3</v>
      </c>
    </row>
    <row r="1116" spans="1:27" hidden="1" x14ac:dyDescent="0.3">
      <c r="A1116" s="8" t="s">
        <v>17</v>
      </c>
      <c r="B1116" s="8" t="s">
        <v>9231</v>
      </c>
      <c r="C1116" s="8" t="s">
        <v>9232</v>
      </c>
      <c r="D1116" s="8" t="s">
        <v>9281</v>
      </c>
      <c r="E1116" s="8" t="s">
        <v>9282</v>
      </c>
      <c r="F1116" s="29">
        <v>0.29999999999999899</v>
      </c>
      <c r="G1116" s="29">
        <v>0</v>
      </c>
      <c r="H1116" s="30">
        <v>16.979399999999998</v>
      </c>
      <c r="I1116" s="30">
        <v>3.2111000000000001</v>
      </c>
      <c r="J1116" s="14">
        <v>164</v>
      </c>
      <c r="K1116" s="14">
        <v>49</v>
      </c>
      <c r="L1116" s="12">
        <v>0.18909999999999999</v>
      </c>
      <c r="M1116" s="7">
        <v>1.69762434</v>
      </c>
      <c r="N1116" s="31">
        <v>1</v>
      </c>
      <c r="O1116" s="14">
        <f>IFERROR(VLOOKUP($C1116,'site totals'!$J$2:$K$607,2,FALSE),1)</f>
        <v>20873.014800000001</v>
      </c>
      <c r="P1116" s="32" t="s">
        <v>91</v>
      </c>
      <c r="Q1116" s="12">
        <v>0.41094152919999999</v>
      </c>
      <c r="R1116" s="29">
        <v>0.3</v>
      </c>
      <c r="S1116" s="2">
        <f>IF($A1116="site","",MIN(VLOOKUP($P1116,margin_ranges!$A$5:$D$10,4,FALSE)/100,$Q1116))</f>
        <v>0.29749999999999999</v>
      </c>
      <c r="T1116" s="6">
        <f>IF(A1116="placement",$J1116*MIN($Q1116,$S1116),"")</f>
        <v>48.79</v>
      </c>
      <c r="U1116" s="6">
        <f>IF($A1116="placement",T1116,SUMIF($C$10:$C$6209,$C1116,$T$10:$T$6209))</f>
        <v>48.79</v>
      </c>
      <c r="V1116" s="34">
        <f t="shared" si="53"/>
        <v>3.5714285714285587E-3</v>
      </c>
      <c r="W1116" s="24"/>
      <c r="X1116" s="2" t="str">
        <f>IFERROR(MIN(VLOOKUP($W1116,margin_ranges!$A$5:$D$10,4,FALSE),$Q1116*100)/100,"")</f>
        <v/>
      </c>
      <c r="Y1116" s="6">
        <f t="shared" si="51"/>
        <v>48.79</v>
      </c>
      <c r="Z1116" s="6">
        <f>IF($A1116="placement",Y1116,SUMIF($C$10:$C$6209,$C1116,$Y$10:$Y$6209))</f>
        <v>48.79</v>
      </c>
      <c r="AA1116" s="29">
        <f t="shared" si="52"/>
        <v>3.5714285714285587E-3</v>
      </c>
    </row>
    <row r="1117" spans="1:27" hidden="1" x14ac:dyDescent="0.3">
      <c r="A1117" s="8" t="s">
        <v>17</v>
      </c>
      <c r="B1117" s="8" t="s">
        <v>9231</v>
      </c>
      <c r="C1117" s="8" t="s">
        <v>9232</v>
      </c>
      <c r="D1117" s="8" t="s">
        <v>9267</v>
      </c>
      <c r="E1117" s="8" t="s">
        <v>9268</v>
      </c>
      <c r="F1117" s="29">
        <v>0.3</v>
      </c>
      <c r="G1117" s="29">
        <v>0</v>
      </c>
      <c r="H1117" s="30">
        <v>30.5307</v>
      </c>
      <c r="I1117" s="30">
        <v>9.1349</v>
      </c>
      <c r="J1117" s="14">
        <v>395</v>
      </c>
      <c r="K1117" s="14">
        <v>118</v>
      </c>
      <c r="L1117" s="12">
        <v>0.29920000000000002</v>
      </c>
      <c r="M1117" s="7">
        <v>1.4419875200000001</v>
      </c>
      <c r="N1117" s="31">
        <v>1</v>
      </c>
      <c r="O1117" s="14">
        <f>IFERROR(VLOOKUP($C1117,'site totals'!$J$2:$K$607,2,FALSE),1)</f>
        <v>20873.014800000001</v>
      </c>
      <c r="P1117" s="32" t="s">
        <v>91</v>
      </c>
      <c r="Q1117" s="12">
        <v>0.30651272229999998</v>
      </c>
      <c r="R1117" s="29">
        <v>0.3</v>
      </c>
      <c r="S1117" s="2">
        <f>IF($A1117="site","",MIN(VLOOKUP($P1117,margin_ranges!$A$5:$D$10,4,FALSE)/100,$Q1117))</f>
        <v>0.29749999999999999</v>
      </c>
      <c r="T1117" s="6">
        <f>IF(A1117="placement",$J1117*MIN($Q1117,$S1117),"")</f>
        <v>117.51249999999999</v>
      </c>
      <c r="U1117" s="6">
        <f>IF($A1117="placement",T1117,SUMIF($C$10:$C$6209,$C1117,$T$10:$T$6209))</f>
        <v>117.51249999999999</v>
      </c>
      <c r="V1117" s="34">
        <f t="shared" si="53"/>
        <v>3.5714285714285587E-3</v>
      </c>
      <c r="W1117" s="24"/>
      <c r="X1117" s="2" t="str">
        <f>IFERROR(MIN(VLOOKUP($W1117,margin_ranges!$A$5:$D$10,4,FALSE),$Q1117*100)/100,"")</f>
        <v/>
      </c>
      <c r="Y1117" s="6">
        <f t="shared" si="51"/>
        <v>117.51249999999999</v>
      </c>
      <c r="Z1117" s="6">
        <f>IF($A1117="placement",Y1117,SUMIF($C$10:$C$6209,$C1117,$Y$10:$Y$6209))</f>
        <v>117.51249999999999</v>
      </c>
      <c r="AA1117" s="29">
        <f t="shared" si="52"/>
        <v>3.5714285714285587E-3</v>
      </c>
    </row>
    <row r="1118" spans="1:27" hidden="1" x14ac:dyDescent="0.3">
      <c r="A1118" s="8" t="s">
        <v>17</v>
      </c>
      <c r="B1118" s="8" t="s">
        <v>9231</v>
      </c>
      <c r="C1118" s="8" t="s">
        <v>9232</v>
      </c>
      <c r="D1118" s="8" t="s">
        <v>9277</v>
      </c>
      <c r="E1118" s="8" t="s">
        <v>9278</v>
      </c>
      <c r="F1118" s="29">
        <v>0.21</v>
      </c>
      <c r="G1118" s="29">
        <v>1</v>
      </c>
      <c r="H1118" s="30">
        <v>770.54629999999997</v>
      </c>
      <c r="I1118" s="30">
        <v>39.869399999999999</v>
      </c>
      <c r="J1118" s="14">
        <v>575</v>
      </c>
      <c r="K1118" s="14">
        <v>121</v>
      </c>
      <c r="L1118" s="12">
        <v>5.1700000000000003E-2</v>
      </c>
      <c r="M1118" s="7">
        <v>0.48036125000000002</v>
      </c>
      <c r="N1118" s="31">
        <v>0.25</v>
      </c>
      <c r="O1118" s="14">
        <f>IFERROR(VLOOKUP($C1118,'site totals'!$J$2:$K$607,2,FALSE),1)</f>
        <v>20873.014800000001</v>
      </c>
      <c r="P1118" s="32" t="s">
        <v>94</v>
      </c>
      <c r="Q1118" s="12">
        <v>0.47955835390000001</v>
      </c>
      <c r="R1118" s="29">
        <v>0.21</v>
      </c>
      <c r="S1118" s="2">
        <f>IF($A1118="site","",MIN(VLOOKUP($P1118,margin_ranges!$A$5:$D$10,4,FALSE)/100,$Q1118))</f>
        <v>0.19750000000000001</v>
      </c>
      <c r="T1118" s="6">
        <f>IF(A1118="placement",$J1118*MIN($Q1118,$S1118),"")</f>
        <v>113.5625</v>
      </c>
      <c r="U1118" s="6">
        <f>IF($A1118="placement",T1118,SUMIF($C$10:$C$6209,$C1118,$T$10:$T$6209))</f>
        <v>113.5625</v>
      </c>
      <c r="V1118" s="34">
        <f t="shared" si="53"/>
        <v>1.5822784810126667E-2</v>
      </c>
      <c r="W1118" s="24"/>
      <c r="X1118" s="2" t="str">
        <f>IFERROR(MIN(VLOOKUP($W1118,margin_ranges!$A$5:$D$10,4,FALSE),$Q1118*100)/100,"")</f>
        <v/>
      </c>
      <c r="Y1118" s="6">
        <f t="shared" si="51"/>
        <v>113.5625</v>
      </c>
      <c r="Z1118" s="6">
        <f>IF($A1118="placement",Y1118,SUMIF($C$10:$C$6209,$C1118,$Y$10:$Y$6209))</f>
        <v>113.5625</v>
      </c>
      <c r="AA1118" s="29">
        <f t="shared" si="52"/>
        <v>1.5822784810126667E-2</v>
      </c>
    </row>
    <row r="1119" spans="1:27" hidden="1" x14ac:dyDescent="0.3">
      <c r="A1119" s="8" t="s">
        <v>17</v>
      </c>
      <c r="B1119" s="8" t="s">
        <v>9231</v>
      </c>
      <c r="C1119" s="8" t="s">
        <v>9232</v>
      </c>
      <c r="D1119" s="8" t="s">
        <v>9337</v>
      </c>
      <c r="E1119" s="8" t="s">
        <v>9338</v>
      </c>
      <c r="F1119" s="29">
        <v>0.31572022187211302</v>
      </c>
      <c r="G1119" s="29">
        <v>0</v>
      </c>
      <c r="H1119" s="30">
        <v>30.542100000000001</v>
      </c>
      <c r="I1119" s="30">
        <v>10.2005</v>
      </c>
      <c r="J1119" s="14">
        <v>447</v>
      </c>
      <c r="K1119" s="14">
        <v>142</v>
      </c>
      <c r="L1119" s="12">
        <v>0.33400000000000002</v>
      </c>
      <c r="M1119" s="7">
        <v>1.46139055</v>
      </c>
      <c r="N1119" s="31">
        <v>1</v>
      </c>
      <c r="O1119" s="14">
        <f>IFERROR(VLOOKUP($C1119,'site totals'!$J$2:$K$607,2,FALSE),1)</f>
        <v>20873.014800000001</v>
      </c>
      <c r="P1119" s="32" t="s">
        <v>91</v>
      </c>
      <c r="Q1119" s="12">
        <v>0.31572022189999999</v>
      </c>
      <c r="R1119" s="29">
        <v>0.35</v>
      </c>
      <c r="S1119" s="2">
        <f>IF($A1119="site","",MIN(VLOOKUP($P1119,margin_ranges!$A$5:$D$10,4,FALSE)/100,$Q1119))</f>
        <v>0.29749999999999999</v>
      </c>
      <c r="T1119" s="6">
        <f>IF(A1119="placement",$J1119*MIN($Q1119,$S1119),"")</f>
        <v>132.98249999999999</v>
      </c>
      <c r="U1119" s="6">
        <f>IF($A1119="placement",T1119,SUMIF($C$10:$C$6209,$C1119,$T$10:$T$6209))</f>
        <v>132.98249999999999</v>
      </c>
      <c r="V1119" s="34">
        <f t="shared" si="53"/>
        <v>8.0769230769230926E-2</v>
      </c>
      <c r="W1119" s="24"/>
      <c r="X1119" s="2" t="str">
        <f>IFERROR(MIN(VLOOKUP($W1119,margin_ranges!$A$5:$D$10,4,FALSE),$Q1119*100)/100,"")</f>
        <v/>
      </c>
      <c r="Y1119" s="6">
        <f t="shared" si="51"/>
        <v>132.98249999999999</v>
      </c>
      <c r="Z1119" s="6">
        <f>IF($A1119="placement",Y1119,SUMIF($C$10:$C$6209,$C1119,$Y$10:$Y$6209))</f>
        <v>132.98249999999999</v>
      </c>
      <c r="AA1119" s="29">
        <f t="shared" si="52"/>
        <v>8.0769230769230926E-2</v>
      </c>
    </row>
    <row r="1120" spans="1:27" hidden="1" x14ac:dyDescent="0.3">
      <c r="A1120" s="8" t="s">
        <v>17</v>
      </c>
      <c r="B1120" s="8" t="s">
        <v>9231</v>
      </c>
      <c r="C1120" s="8" t="s">
        <v>9232</v>
      </c>
      <c r="D1120" s="8" t="s">
        <v>9299</v>
      </c>
      <c r="E1120" s="8" t="s">
        <v>9300</v>
      </c>
      <c r="F1120" s="29">
        <v>0.33999999999999903</v>
      </c>
      <c r="G1120" s="29">
        <v>1</v>
      </c>
      <c r="H1120" s="30">
        <v>2149.8177999999998</v>
      </c>
      <c r="I1120" s="30">
        <v>144.9265</v>
      </c>
      <c r="J1120" s="14">
        <v>1649</v>
      </c>
      <c r="K1120" s="14">
        <v>505</v>
      </c>
      <c r="L1120" s="12">
        <v>6.7400000000000002E-2</v>
      </c>
      <c r="M1120" s="7">
        <v>0.37928530999999999</v>
      </c>
      <c r="N1120" s="31">
        <v>0.25</v>
      </c>
      <c r="O1120" s="14">
        <f>IFERROR(VLOOKUP($C1120,'site totals'!$J$2:$K$607,2,FALSE),1)</f>
        <v>20873.014800000001</v>
      </c>
      <c r="P1120" s="32" t="s">
        <v>22</v>
      </c>
      <c r="Q1120" s="12">
        <v>0.340865592</v>
      </c>
      <c r="R1120" s="29">
        <v>0.34</v>
      </c>
      <c r="S1120" s="2">
        <f>IF($A1120="site","",MIN(VLOOKUP($P1120,margin_ranges!$A$5:$D$10,4,FALSE)/100,$Q1120))</f>
        <v>0.29749999999999999</v>
      </c>
      <c r="T1120" s="6">
        <f>IF(A1120="placement",$J1120*MIN($Q1120,$S1120),"")</f>
        <v>490.57749999999999</v>
      </c>
      <c r="U1120" s="6">
        <f>IF($A1120="placement",T1120,SUMIF($C$10:$C$6209,$C1120,$T$10:$T$6209))</f>
        <v>490.57749999999999</v>
      </c>
      <c r="V1120" s="34">
        <f t="shared" si="53"/>
        <v>6.439393939393967E-2</v>
      </c>
      <c r="W1120" s="24"/>
      <c r="X1120" s="2" t="str">
        <f>IFERROR(MIN(VLOOKUP($W1120,margin_ranges!$A$5:$D$10,4,FALSE),$Q1120*100)/100,"")</f>
        <v/>
      </c>
      <c r="Y1120" s="6">
        <f t="shared" ref="Y1120:Y1183" si="54">IF(A1120="placement",IF($X1120="",$T1120,$J1120*MIN($Q1120,$X1120)),"")</f>
        <v>490.57749999999999</v>
      </c>
      <c r="Z1120" s="6">
        <f>IF($A1120="placement",Y1120,SUMIF($C$10:$C$6209,$C1120,$Y$10:$Y$6209))</f>
        <v>490.57749999999999</v>
      </c>
      <c r="AA1120" s="17">
        <f t="shared" ref="AA1120:AA1183" si="55">($J1120-$Z1120)/($J1120*(1-$R1120))-1</f>
        <v>6.439393939393967E-2</v>
      </c>
    </row>
    <row r="1121" spans="1:27" hidden="1" x14ac:dyDescent="0.3">
      <c r="A1121" s="8" t="s">
        <v>17</v>
      </c>
      <c r="B1121" s="8" t="s">
        <v>9231</v>
      </c>
      <c r="C1121" s="8" t="s">
        <v>9232</v>
      </c>
      <c r="D1121" s="8" t="s">
        <v>9289</v>
      </c>
      <c r="E1121" s="8" t="s">
        <v>9290</v>
      </c>
      <c r="F1121" s="29">
        <v>0.39</v>
      </c>
      <c r="G1121" s="29">
        <v>0</v>
      </c>
      <c r="H1121" s="30">
        <v>22.152000000000001</v>
      </c>
      <c r="I1121" s="30">
        <v>10.728999999999999</v>
      </c>
      <c r="J1121" s="14">
        <v>105</v>
      </c>
      <c r="K1121" s="14">
        <v>38</v>
      </c>
      <c r="L1121" s="12">
        <v>0.48430000000000001</v>
      </c>
      <c r="M1121" s="7">
        <v>0.32587379999999999</v>
      </c>
      <c r="N1121" s="31">
        <v>0.1</v>
      </c>
      <c r="O1121" s="14">
        <f>IFERROR(VLOOKUP($C1121,'site totals'!$J$2:$K$607,2,FALSE),1)</f>
        <v>20873.014800000001</v>
      </c>
      <c r="P1121" s="32" t="s">
        <v>22</v>
      </c>
      <c r="Q1121" s="12">
        <v>0.69313274030000005</v>
      </c>
      <c r="R1121" s="29">
        <v>0.39</v>
      </c>
      <c r="S1121" s="2">
        <f>IF($A1121="site","",MIN(VLOOKUP($P1121,margin_ranges!$A$5:$D$10,4,FALSE)/100,$Q1121))</f>
        <v>0.29749999999999999</v>
      </c>
      <c r="T1121" s="6">
        <f>IF(A1121="placement",$J1121*MIN($Q1121,$S1121),"")</f>
        <v>31.237499999999997</v>
      </c>
      <c r="U1121" s="6">
        <f>IF($A1121="placement",T1121,SUMIF($C$10:$C$6209,$C1121,$T$10:$T$6209))</f>
        <v>31.237499999999997</v>
      </c>
      <c r="V1121" s="34">
        <f t="shared" si="53"/>
        <v>0.15163934426229519</v>
      </c>
      <c r="W1121" s="24"/>
      <c r="X1121" s="2" t="str">
        <f>IFERROR(MIN(VLOOKUP($W1121,margin_ranges!$A$5:$D$10,4,FALSE),$Q1121*100)/100,"")</f>
        <v/>
      </c>
      <c r="Y1121" s="6">
        <f t="shared" si="54"/>
        <v>31.237499999999997</v>
      </c>
      <c r="Z1121" s="6">
        <f>IF($A1121="placement",Y1121,SUMIF($C$10:$C$6209,$C1121,$Y$10:$Y$6209))</f>
        <v>31.237499999999997</v>
      </c>
      <c r="AA1121" s="17">
        <f t="shared" si="55"/>
        <v>0.15163934426229519</v>
      </c>
    </row>
    <row r="1122" spans="1:27" x14ac:dyDescent="0.3">
      <c r="A1122" s="16" t="s">
        <v>33</v>
      </c>
      <c r="B1122" s="16" t="s">
        <v>9231</v>
      </c>
      <c r="C1122" s="16" t="s">
        <v>9232</v>
      </c>
      <c r="D1122" s="8" t="s">
        <v>34</v>
      </c>
      <c r="E1122" s="16"/>
      <c r="F1122" s="17">
        <v>0.25298141397379698</v>
      </c>
      <c r="G1122" s="17">
        <v>0.85001329999999997</v>
      </c>
      <c r="H1122" s="36">
        <v>15676.0308</v>
      </c>
      <c r="I1122" s="36">
        <v>1886.2902999999999</v>
      </c>
      <c r="J1122" s="22">
        <v>44728</v>
      </c>
      <c r="K1122" s="22">
        <v>9559</v>
      </c>
      <c r="L1122" s="18">
        <v>0.1203</v>
      </c>
      <c r="M1122" s="19">
        <v>0.79040306999999999</v>
      </c>
      <c r="N1122" s="20">
        <v>0.49174200000000001</v>
      </c>
      <c r="O1122" s="22">
        <f>IFERROR(VLOOKUP($C1122,'site totals'!$J$2:$K$607,2,FALSE),1)</f>
        <v>20873.014800000001</v>
      </c>
      <c r="P1122" s="21"/>
      <c r="Q1122" s="18">
        <v>0.37785919610000002</v>
      </c>
      <c r="R1122" s="17">
        <v>0.253</v>
      </c>
      <c r="S1122" s="18" t="str">
        <f>IF($A1122="site","",MIN(VLOOKUP($P1122,margin_ranges!$A$5:$D$10,4,FALSE)/100,$Q1122))</f>
        <v/>
      </c>
      <c r="T1122" s="22" t="str">
        <f>IF(A1122="placement",$J1122*MIN($Q1122,$S1122),"")</f>
        <v/>
      </c>
      <c r="U1122" s="22">
        <f>IF($A1122="placement",T1122,SUMIF($C$10:$C$6209,$C1122,$T$10:$T$6209))</f>
        <v>11471.295683776301</v>
      </c>
      <c r="V1122" s="37">
        <f t="shared" si="53"/>
        <v>-4.6424200281811601E-3</v>
      </c>
      <c r="W1122" s="38"/>
      <c r="X1122" s="18" t="str">
        <f>IFERROR(MIN(VLOOKUP($W1122,margin_ranges!$A$5:$D$10,4,FALSE),$Q1122*100)/100,"")</f>
        <v/>
      </c>
      <c r="Y1122" s="6" t="str">
        <f t="shared" si="54"/>
        <v/>
      </c>
      <c r="Z1122" s="6">
        <f>IF($A1122="placement",Y1122,SUMIF($C$10:$C$6209,$C1122,$Y$10:$Y$6209))</f>
        <v>11471.295683776301</v>
      </c>
      <c r="AA1122" s="17">
        <f t="shared" si="55"/>
        <v>-4.6424200281811601E-3</v>
      </c>
    </row>
    <row r="1123" spans="1:27" hidden="1" x14ac:dyDescent="0.3">
      <c r="A1123" s="8" t="s">
        <v>17</v>
      </c>
      <c r="B1123" s="8" t="s">
        <v>10129</v>
      </c>
      <c r="C1123" s="8" t="s">
        <v>10130</v>
      </c>
      <c r="D1123" s="8" t="s">
        <v>10147</v>
      </c>
      <c r="E1123" s="8" t="s">
        <v>10148</v>
      </c>
      <c r="F1123" s="29">
        <v>0.22</v>
      </c>
      <c r="G1123" s="29">
        <v>1</v>
      </c>
      <c r="H1123" s="30">
        <v>236.26840000000001</v>
      </c>
      <c r="I1123" s="30">
        <v>15.4285</v>
      </c>
      <c r="J1123" s="14">
        <v>134</v>
      </c>
      <c r="K1123" s="14">
        <v>24</v>
      </c>
      <c r="L1123" s="12">
        <v>6.5299999999999997E-2</v>
      </c>
      <c r="M1123" s="7">
        <v>0.28984208</v>
      </c>
      <c r="N1123" s="31">
        <v>0.05</v>
      </c>
      <c r="O1123" s="14">
        <f>IFERROR(VLOOKUP($C1123,'site totals'!$J$2:$K$607,2,FALSE),1)</f>
        <v>18555.276000000002</v>
      </c>
      <c r="P1123" s="32" t="s">
        <v>22</v>
      </c>
      <c r="Q1123" s="12">
        <v>0.82749226909999996</v>
      </c>
      <c r="R1123" s="29">
        <v>0.22</v>
      </c>
      <c r="S1123" s="2">
        <f>IF($A1123="site","",MIN(VLOOKUP($P1123,margin_ranges!$A$5:$D$10,4,FALSE)/100,$Q1123))</f>
        <v>0.29749999999999999</v>
      </c>
      <c r="T1123" s="6">
        <f>IF(A1123="placement",$J1123*MIN($Q1123,$S1123),"")</f>
        <v>39.864999999999995</v>
      </c>
      <c r="U1123" s="6">
        <f>IF($A1123="placement",T1123,SUMIF($C$10:$C$6209,$C1123,$T$10:$T$6209))</f>
        <v>39.864999999999995</v>
      </c>
      <c r="V1123" s="34">
        <f t="shared" si="53"/>
        <v>-9.935897435897445E-2</v>
      </c>
      <c r="W1123" s="24"/>
      <c r="X1123" s="2" t="str">
        <f>IFERROR(MIN(VLOOKUP($W1123,margin_ranges!$A$5:$D$10,4,FALSE),$Q1123*100)/100,"")</f>
        <v/>
      </c>
      <c r="Y1123" s="6">
        <f t="shared" si="54"/>
        <v>39.864999999999995</v>
      </c>
      <c r="Z1123" s="6">
        <f>IF($A1123="placement",Y1123,SUMIF($C$10:$C$6209,$C1123,$Y$10:$Y$6209))</f>
        <v>39.864999999999995</v>
      </c>
      <c r="AA1123" s="29">
        <f t="shared" si="55"/>
        <v>-9.935897435897445E-2</v>
      </c>
    </row>
    <row r="1124" spans="1:27" hidden="1" x14ac:dyDescent="0.3">
      <c r="A1124" s="8" t="s">
        <v>17</v>
      </c>
      <c r="B1124" s="8" t="s">
        <v>10129</v>
      </c>
      <c r="C1124" s="8" t="s">
        <v>10130</v>
      </c>
      <c r="D1124" s="8" t="s">
        <v>10149</v>
      </c>
      <c r="E1124" s="8" t="s">
        <v>10150</v>
      </c>
      <c r="F1124" s="29">
        <v>0.22</v>
      </c>
      <c r="G1124" s="29">
        <v>1</v>
      </c>
      <c r="H1124" s="30">
        <v>348.20830000000001</v>
      </c>
      <c r="I1124" s="30">
        <v>16.139099999999999</v>
      </c>
      <c r="J1124" s="14">
        <v>284</v>
      </c>
      <c r="K1124" s="14">
        <v>51</v>
      </c>
      <c r="L1124" s="12">
        <v>4.6300000000000001E-2</v>
      </c>
      <c r="M1124" s="7">
        <v>0.58734481999999999</v>
      </c>
      <c r="N1124" s="31">
        <v>0.05</v>
      </c>
      <c r="O1124" s="14">
        <f>IFERROR(VLOOKUP($C1124,'site totals'!$J$2:$K$607,2,FALSE),1)</f>
        <v>18555.276000000002</v>
      </c>
      <c r="P1124" s="32" t="s">
        <v>22</v>
      </c>
      <c r="Q1124" s="12">
        <v>0.91487113139999998</v>
      </c>
      <c r="R1124" s="29">
        <v>0.22</v>
      </c>
      <c r="S1124" s="2">
        <f>IF($A1124="site","",MIN(VLOOKUP($P1124,margin_ranges!$A$5:$D$10,4,FALSE)/100,$Q1124))</f>
        <v>0.29749999999999999</v>
      </c>
      <c r="T1124" s="6">
        <f>IF(A1124="placement",$J1124*MIN($Q1124,$S1124),"")</f>
        <v>84.49</v>
      </c>
      <c r="U1124" s="6">
        <f>IF($A1124="placement",T1124,SUMIF($C$10:$C$6209,$C1124,$T$10:$T$6209))</f>
        <v>84.49</v>
      </c>
      <c r="V1124" s="34">
        <f t="shared" si="53"/>
        <v>-9.935897435897445E-2</v>
      </c>
      <c r="W1124" s="24"/>
      <c r="X1124" s="2" t="str">
        <f>IFERROR(MIN(VLOOKUP($W1124,margin_ranges!$A$5:$D$10,4,FALSE),$Q1124*100)/100,"")</f>
        <v/>
      </c>
      <c r="Y1124" s="6">
        <f t="shared" si="54"/>
        <v>84.49</v>
      </c>
      <c r="Z1124" s="6">
        <f>IF($A1124="placement",Y1124,SUMIF($C$10:$C$6209,$C1124,$Y$10:$Y$6209))</f>
        <v>84.49</v>
      </c>
      <c r="AA1124" s="29">
        <f t="shared" si="55"/>
        <v>-9.935897435897445E-2</v>
      </c>
    </row>
    <row r="1125" spans="1:27" hidden="1" x14ac:dyDescent="0.3">
      <c r="A1125" s="8" t="s">
        <v>17</v>
      </c>
      <c r="B1125" s="8" t="s">
        <v>10129</v>
      </c>
      <c r="C1125" s="8" t="s">
        <v>10130</v>
      </c>
      <c r="D1125" s="8" t="s">
        <v>10153</v>
      </c>
      <c r="E1125" s="8" t="s">
        <v>10154</v>
      </c>
      <c r="F1125" s="29">
        <v>0.22999999999999901</v>
      </c>
      <c r="G1125" s="29">
        <v>1</v>
      </c>
      <c r="H1125" s="30">
        <v>535.83040000000005</v>
      </c>
      <c r="I1125" s="30">
        <v>64.991100000000003</v>
      </c>
      <c r="J1125" s="14">
        <v>620</v>
      </c>
      <c r="K1125" s="14">
        <v>118</v>
      </c>
      <c r="L1125" s="12">
        <v>0.12130000000000001</v>
      </c>
      <c r="M1125" s="7">
        <v>0.31796806999999999</v>
      </c>
      <c r="N1125" s="31">
        <v>0.05</v>
      </c>
      <c r="O1125" s="14">
        <f>IFERROR(VLOOKUP($C1125,'site totals'!$J$2:$K$607,2,FALSE),1)</f>
        <v>18555.276000000002</v>
      </c>
      <c r="P1125" s="32" t="s">
        <v>22</v>
      </c>
      <c r="Q1125" s="12">
        <v>0.84275150769999996</v>
      </c>
      <c r="R1125" s="29">
        <v>0.23</v>
      </c>
      <c r="S1125" s="2">
        <f>IF($A1125="site","",MIN(VLOOKUP($P1125,margin_ranges!$A$5:$D$10,4,FALSE)/100,$Q1125))</f>
        <v>0.29749999999999999</v>
      </c>
      <c r="T1125" s="6">
        <f>IF(A1125="placement",$J1125*MIN($Q1125,$S1125),"")</f>
        <v>184.45</v>
      </c>
      <c r="U1125" s="6">
        <f>IF($A1125="placement",T1125,SUMIF($C$10:$C$6209,$C1125,$T$10:$T$6209))</f>
        <v>184.45</v>
      </c>
      <c r="V1125" s="34">
        <f t="shared" si="53"/>
        <v>-8.7662337662337664E-2</v>
      </c>
      <c r="W1125" s="24"/>
      <c r="X1125" s="2" t="str">
        <f>IFERROR(MIN(VLOOKUP($W1125,margin_ranges!$A$5:$D$10,4,FALSE),$Q1125*100)/100,"")</f>
        <v/>
      </c>
      <c r="Y1125" s="6">
        <f t="shared" si="54"/>
        <v>184.45</v>
      </c>
      <c r="Z1125" s="6">
        <f>IF($A1125="placement",Y1125,SUMIF($C$10:$C$6209,$C1125,$Y$10:$Y$6209))</f>
        <v>184.45</v>
      </c>
      <c r="AA1125" s="17">
        <f t="shared" si="55"/>
        <v>-8.7662337662337664E-2</v>
      </c>
    </row>
    <row r="1126" spans="1:27" hidden="1" x14ac:dyDescent="0.3">
      <c r="A1126" s="8" t="s">
        <v>17</v>
      </c>
      <c r="B1126" s="8" t="s">
        <v>10129</v>
      </c>
      <c r="C1126" s="8" t="s">
        <v>10130</v>
      </c>
      <c r="D1126" s="8" t="s">
        <v>10143</v>
      </c>
      <c r="E1126" s="8" t="s">
        <v>10144</v>
      </c>
      <c r="F1126" s="29">
        <v>0.23</v>
      </c>
      <c r="G1126" s="29">
        <v>1</v>
      </c>
      <c r="H1126" s="30">
        <v>1352.6159</v>
      </c>
      <c r="I1126" s="30">
        <v>62.540599999999998</v>
      </c>
      <c r="J1126" s="14">
        <v>1158</v>
      </c>
      <c r="K1126" s="14">
        <v>221</v>
      </c>
      <c r="L1126" s="12">
        <v>4.6199999999999998E-2</v>
      </c>
      <c r="M1126" s="7">
        <v>0.61717672000000001</v>
      </c>
      <c r="N1126" s="31">
        <v>0.05</v>
      </c>
      <c r="O1126" s="14">
        <f>IFERROR(VLOOKUP($C1126,'site totals'!$J$2:$K$607,2,FALSE),1)</f>
        <v>18555.276000000002</v>
      </c>
      <c r="P1126" s="32" t="s">
        <v>22</v>
      </c>
      <c r="Q1126" s="12">
        <v>0.91898592619999997</v>
      </c>
      <c r="R1126" s="29">
        <v>0.23</v>
      </c>
      <c r="S1126" s="2">
        <f>IF($A1126="site","",MIN(VLOOKUP($P1126,margin_ranges!$A$5:$D$10,4,FALSE)/100,$Q1126))</f>
        <v>0.29749999999999999</v>
      </c>
      <c r="T1126" s="6">
        <f>IF(A1126="placement",$J1126*MIN($Q1126,$S1126),"")</f>
        <v>344.505</v>
      </c>
      <c r="U1126" s="6">
        <f>IF($A1126="placement",T1126,SUMIF($C$10:$C$6209,$C1126,$T$10:$T$6209))</f>
        <v>344.505</v>
      </c>
      <c r="V1126" s="34">
        <f t="shared" si="53"/>
        <v>-8.7662337662337664E-2</v>
      </c>
      <c r="W1126" s="24"/>
      <c r="X1126" s="2" t="str">
        <f>IFERROR(MIN(VLOOKUP($W1126,margin_ranges!$A$5:$D$10,4,FALSE),$Q1126*100)/100,"")</f>
        <v/>
      </c>
      <c r="Y1126" s="6">
        <f t="shared" si="54"/>
        <v>344.505</v>
      </c>
      <c r="Z1126" s="6">
        <f>IF($A1126="placement",Y1126,SUMIF($C$10:$C$6209,$C1126,$Y$10:$Y$6209))</f>
        <v>344.505</v>
      </c>
      <c r="AA1126" s="29">
        <f t="shared" si="55"/>
        <v>-8.7662337662337664E-2</v>
      </c>
    </row>
    <row r="1127" spans="1:27" hidden="1" x14ac:dyDescent="0.3">
      <c r="A1127" s="8" t="s">
        <v>17</v>
      </c>
      <c r="B1127" s="8" t="s">
        <v>10129</v>
      </c>
      <c r="C1127" s="8" t="s">
        <v>10130</v>
      </c>
      <c r="D1127" s="8" t="s">
        <v>10145</v>
      </c>
      <c r="E1127" s="8" t="s">
        <v>10146</v>
      </c>
      <c r="F1127" s="29">
        <v>0.24</v>
      </c>
      <c r="G1127" s="29">
        <v>1</v>
      </c>
      <c r="H1127" s="30">
        <v>581.06820000000005</v>
      </c>
      <c r="I1127" s="30">
        <v>29.687899999999999</v>
      </c>
      <c r="J1127" s="14">
        <v>437</v>
      </c>
      <c r="K1127" s="14">
        <v>87</v>
      </c>
      <c r="L1127" s="12">
        <v>5.11E-2</v>
      </c>
      <c r="M1127" s="7">
        <v>0.49069487000000001</v>
      </c>
      <c r="N1127" s="31">
        <v>0.05</v>
      </c>
      <c r="O1127" s="14">
        <f>IFERROR(VLOOKUP($C1127,'site totals'!$J$2:$K$607,2,FALSE),1)</f>
        <v>18555.276000000002</v>
      </c>
      <c r="P1127" s="32" t="s">
        <v>22</v>
      </c>
      <c r="Q1127" s="12">
        <v>0.89810368330000001</v>
      </c>
      <c r="R1127" s="29">
        <v>0.24</v>
      </c>
      <c r="S1127" s="2">
        <f>IF($A1127="site","",MIN(VLOOKUP($P1127,margin_ranges!$A$5:$D$10,4,FALSE)/100,$Q1127))</f>
        <v>0.29749999999999999</v>
      </c>
      <c r="T1127" s="6">
        <f>IF(A1127="placement",$J1127*MIN($Q1127,$S1127),"")</f>
        <v>130.00749999999999</v>
      </c>
      <c r="U1127" s="6">
        <f>IF($A1127="placement",T1127,SUMIF($C$10:$C$6209,$C1127,$T$10:$T$6209))</f>
        <v>130.00749999999999</v>
      </c>
      <c r="V1127" s="34">
        <f t="shared" si="53"/>
        <v>-7.5657894736842146E-2</v>
      </c>
      <c r="W1127" s="24"/>
      <c r="X1127" s="2" t="str">
        <f>IFERROR(MIN(VLOOKUP($W1127,margin_ranges!$A$5:$D$10,4,FALSE),$Q1127*100)/100,"")</f>
        <v/>
      </c>
      <c r="Y1127" s="6">
        <f t="shared" si="54"/>
        <v>130.00749999999999</v>
      </c>
      <c r="Z1127" s="6">
        <f>IF($A1127="placement",Y1127,SUMIF($C$10:$C$6209,$C1127,$Y$10:$Y$6209))</f>
        <v>130.00749999999999</v>
      </c>
      <c r="AA1127" s="29">
        <f t="shared" si="55"/>
        <v>-7.5657894736842146E-2</v>
      </c>
    </row>
    <row r="1128" spans="1:27" hidden="1" x14ac:dyDescent="0.3">
      <c r="A1128" s="8" t="s">
        <v>17</v>
      </c>
      <c r="B1128" s="8" t="s">
        <v>10129</v>
      </c>
      <c r="C1128" s="8" t="s">
        <v>10130</v>
      </c>
      <c r="D1128" s="8" t="s">
        <v>10139</v>
      </c>
      <c r="E1128" s="8" t="s">
        <v>10140</v>
      </c>
      <c r="F1128" s="29">
        <v>0.24</v>
      </c>
      <c r="G1128" s="29">
        <v>1</v>
      </c>
      <c r="H1128" s="30">
        <v>819.01430000000005</v>
      </c>
      <c r="I1128" s="30">
        <v>57.270099999999999</v>
      </c>
      <c r="J1128" s="14">
        <v>665</v>
      </c>
      <c r="K1128" s="14">
        <v>134</v>
      </c>
      <c r="L1128" s="12">
        <v>6.9900000000000004E-2</v>
      </c>
      <c r="M1128" s="7">
        <v>0.38690291999999998</v>
      </c>
      <c r="N1128" s="31">
        <v>0.05</v>
      </c>
      <c r="O1128" s="14">
        <f>IFERROR(VLOOKUP($C1128,'site totals'!$J$2:$K$607,2,FALSE),1)</f>
        <v>18555.276000000002</v>
      </c>
      <c r="P1128" s="32" t="s">
        <v>22</v>
      </c>
      <c r="Q1128" s="12">
        <v>0.87076861679999995</v>
      </c>
      <c r="R1128" s="29">
        <v>0.24</v>
      </c>
      <c r="S1128" s="2">
        <f>IF($A1128="site","",MIN(VLOOKUP($P1128,margin_ranges!$A$5:$D$10,4,FALSE)/100,$Q1128))</f>
        <v>0.29749999999999999</v>
      </c>
      <c r="T1128" s="6">
        <f>IF(A1128="placement",$J1128*MIN($Q1128,$S1128),"")</f>
        <v>197.83749999999998</v>
      </c>
      <c r="U1128" s="6">
        <f>IF($A1128="placement",T1128,SUMIF($C$10:$C$6209,$C1128,$T$10:$T$6209))</f>
        <v>197.83749999999998</v>
      </c>
      <c r="V1128" s="34">
        <f t="shared" si="53"/>
        <v>-7.5657894736842146E-2</v>
      </c>
      <c r="W1128" s="24"/>
      <c r="X1128" s="2" t="str">
        <f>IFERROR(MIN(VLOOKUP($W1128,margin_ranges!$A$5:$D$10,4,FALSE),$Q1128*100)/100,"")</f>
        <v/>
      </c>
      <c r="Y1128" s="6">
        <f t="shared" si="54"/>
        <v>197.83749999999998</v>
      </c>
      <c r="Z1128" s="6">
        <f>IF($A1128="placement",Y1128,SUMIF($C$10:$C$6209,$C1128,$Y$10:$Y$6209))</f>
        <v>197.83749999999998</v>
      </c>
      <c r="AA1128" s="29">
        <f t="shared" si="55"/>
        <v>-7.5657894736842146E-2</v>
      </c>
    </row>
    <row r="1129" spans="1:27" hidden="1" x14ac:dyDescent="0.3">
      <c r="A1129" s="8" t="s">
        <v>17</v>
      </c>
      <c r="B1129" s="8" t="s">
        <v>10129</v>
      </c>
      <c r="C1129" s="8" t="s">
        <v>10130</v>
      </c>
      <c r="D1129" s="8" t="s">
        <v>10133</v>
      </c>
      <c r="E1129" s="8" t="s">
        <v>10134</v>
      </c>
      <c r="F1129" s="29">
        <v>0.24</v>
      </c>
      <c r="G1129" s="29">
        <v>1</v>
      </c>
      <c r="H1129" s="30">
        <v>1235.7708</v>
      </c>
      <c r="I1129" s="30">
        <v>272.34440000000001</v>
      </c>
      <c r="J1129" s="14">
        <v>1968</v>
      </c>
      <c r="K1129" s="14">
        <v>396</v>
      </c>
      <c r="L1129" s="12">
        <v>0.22040000000000001</v>
      </c>
      <c r="M1129" s="7">
        <v>0.24088862</v>
      </c>
      <c r="N1129" s="31">
        <v>0.05</v>
      </c>
      <c r="O1129" s="14">
        <f>IFERROR(VLOOKUP($C1129,'site totals'!$J$2:$K$607,2,FALSE),1)</f>
        <v>18555.276000000002</v>
      </c>
      <c r="P1129" s="32" t="s">
        <v>22</v>
      </c>
      <c r="Q1129" s="12">
        <v>0.79243519510000004</v>
      </c>
      <c r="R1129" s="29">
        <v>0.24</v>
      </c>
      <c r="S1129" s="2">
        <f>IF($A1129="site","",MIN(VLOOKUP($P1129,margin_ranges!$A$5:$D$10,4,FALSE)/100,$Q1129))</f>
        <v>0.29749999999999999</v>
      </c>
      <c r="T1129" s="6">
        <f>IF(A1129="placement",$J1129*MIN($Q1129,$S1129),"")</f>
        <v>585.48</v>
      </c>
      <c r="U1129" s="6">
        <f>IF($A1129="placement",T1129,SUMIF($C$10:$C$6209,$C1129,$T$10:$T$6209))</f>
        <v>585.48</v>
      </c>
      <c r="V1129" s="34">
        <f t="shared" si="53"/>
        <v>-7.5657894736842146E-2</v>
      </c>
      <c r="W1129" s="24"/>
      <c r="X1129" s="2" t="str">
        <f>IFERROR(MIN(VLOOKUP($W1129,margin_ranges!$A$5:$D$10,4,FALSE),$Q1129*100)/100,"")</f>
        <v/>
      </c>
      <c r="Y1129" s="6">
        <f t="shared" si="54"/>
        <v>585.48</v>
      </c>
      <c r="Z1129" s="6">
        <f>IF($A1129="placement",Y1129,SUMIF($C$10:$C$6209,$C1129,$Y$10:$Y$6209))</f>
        <v>585.48</v>
      </c>
      <c r="AA1129" s="29">
        <f t="shared" si="55"/>
        <v>-7.5657894736842146E-2</v>
      </c>
    </row>
    <row r="1130" spans="1:27" hidden="1" x14ac:dyDescent="0.3">
      <c r="A1130" s="8" t="s">
        <v>17</v>
      </c>
      <c r="B1130" s="8" t="s">
        <v>10129</v>
      </c>
      <c r="C1130" s="8" t="s">
        <v>10130</v>
      </c>
      <c r="D1130" s="8" t="s">
        <v>10151</v>
      </c>
      <c r="E1130" s="8" t="s">
        <v>10152</v>
      </c>
      <c r="F1130" s="29">
        <v>0.24</v>
      </c>
      <c r="G1130" s="29">
        <v>1</v>
      </c>
      <c r="H1130" s="30">
        <v>2402.1696999999999</v>
      </c>
      <c r="I1130" s="30">
        <v>386.09559999999999</v>
      </c>
      <c r="J1130" s="14">
        <v>2465</v>
      </c>
      <c r="K1130" s="14">
        <v>497</v>
      </c>
      <c r="L1130" s="12">
        <v>0.16070000000000001</v>
      </c>
      <c r="M1130" s="7">
        <v>0.21281765999999999</v>
      </c>
      <c r="N1130" s="31">
        <v>0.05</v>
      </c>
      <c r="O1130" s="14">
        <f>IFERROR(VLOOKUP($C1130,'site totals'!$J$2:$K$607,2,FALSE),1)</f>
        <v>18555.276000000002</v>
      </c>
      <c r="P1130" s="32" t="s">
        <v>22</v>
      </c>
      <c r="Q1130" s="12">
        <v>0.76505709209999995</v>
      </c>
      <c r="R1130" s="29">
        <v>0.24</v>
      </c>
      <c r="S1130" s="2">
        <f>IF($A1130="site","",MIN(VLOOKUP($P1130,margin_ranges!$A$5:$D$10,4,FALSE)/100,$Q1130))</f>
        <v>0.29749999999999999</v>
      </c>
      <c r="T1130" s="6">
        <f>IF(A1130="placement",$J1130*MIN($Q1130,$S1130),"")</f>
        <v>733.33749999999998</v>
      </c>
      <c r="U1130" s="6">
        <f>IF($A1130="placement",T1130,SUMIF($C$10:$C$6209,$C1130,$T$10:$T$6209))</f>
        <v>733.33749999999998</v>
      </c>
      <c r="V1130" s="34">
        <f t="shared" si="53"/>
        <v>-7.5657894736842146E-2</v>
      </c>
      <c r="W1130" s="24"/>
      <c r="X1130" s="2" t="str">
        <f>IFERROR(MIN(VLOOKUP($W1130,margin_ranges!$A$5:$D$10,4,FALSE),$Q1130*100)/100,"")</f>
        <v/>
      </c>
      <c r="Y1130" s="6">
        <f t="shared" si="54"/>
        <v>733.33749999999998</v>
      </c>
      <c r="Z1130" s="6">
        <f>IF($A1130="placement",Y1130,SUMIF($C$10:$C$6209,$C1130,$Y$10:$Y$6209))</f>
        <v>733.33749999999998</v>
      </c>
      <c r="AA1130" s="29">
        <f t="shared" si="55"/>
        <v>-7.5657894736842146E-2</v>
      </c>
    </row>
    <row r="1131" spans="1:27" hidden="1" x14ac:dyDescent="0.3">
      <c r="A1131" s="8" t="s">
        <v>17</v>
      </c>
      <c r="B1131" s="8" t="s">
        <v>10129</v>
      </c>
      <c r="C1131" s="8" t="s">
        <v>10130</v>
      </c>
      <c r="D1131" s="8" t="s">
        <v>10135</v>
      </c>
      <c r="E1131" s="8" t="s">
        <v>10136</v>
      </c>
      <c r="F1131" s="29">
        <v>0.23999999999999899</v>
      </c>
      <c r="G1131" s="29">
        <v>1</v>
      </c>
      <c r="H1131" s="30">
        <v>2715.1001999999999</v>
      </c>
      <c r="I1131" s="30">
        <v>523.56060000000002</v>
      </c>
      <c r="J1131" s="14">
        <v>3674</v>
      </c>
      <c r="K1131" s="14">
        <v>739</v>
      </c>
      <c r="L1131" s="12">
        <v>0.1928</v>
      </c>
      <c r="M1131" s="7">
        <v>0.23392552999999999</v>
      </c>
      <c r="N1131" s="31">
        <v>0.05</v>
      </c>
      <c r="O1131" s="14">
        <f>IFERROR(VLOOKUP($C1131,'site totals'!$J$2:$K$607,2,FALSE),1)</f>
        <v>18555.276000000002</v>
      </c>
      <c r="P1131" s="32" t="s">
        <v>22</v>
      </c>
      <c r="Q1131" s="12">
        <v>0.78625676570000003</v>
      </c>
      <c r="R1131" s="29">
        <v>0.24</v>
      </c>
      <c r="S1131" s="2">
        <f>IF($A1131="site","",MIN(VLOOKUP($P1131,margin_ranges!$A$5:$D$10,4,FALSE)/100,$Q1131))</f>
        <v>0.29749999999999999</v>
      </c>
      <c r="T1131" s="6">
        <f>IF(A1131="placement",$J1131*MIN($Q1131,$S1131),"")</f>
        <v>1093.0149999999999</v>
      </c>
      <c r="U1131" s="6">
        <f>IF($A1131="placement",T1131,SUMIF($C$10:$C$6209,$C1131,$T$10:$T$6209))</f>
        <v>1093.0149999999999</v>
      </c>
      <c r="V1131" s="34">
        <f t="shared" si="53"/>
        <v>-7.5657894736842146E-2</v>
      </c>
      <c r="W1131" s="24"/>
      <c r="X1131" s="2" t="str">
        <f>IFERROR(MIN(VLOOKUP($W1131,margin_ranges!$A$5:$D$10,4,FALSE),$Q1131*100)/100,"")</f>
        <v/>
      </c>
      <c r="Y1131" s="6">
        <f t="shared" si="54"/>
        <v>1093.0149999999999</v>
      </c>
      <c r="Z1131" s="6">
        <f>IF($A1131="placement",Y1131,SUMIF($C$10:$C$6209,$C1131,$Y$10:$Y$6209))</f>
        <v>1093.0149999999999</v>
      </c>
      <c r="AA1131" s="29">
        <f t="shared" si="55"/>
        <v>-7.5657894736842146E-2</v>
      </c>
    </row>
    <row r="1132" spans="1:27" hidden="1" x14ac:dyDescent="0.3">
      <c r="A1132" s="8" t="s">
        <v>17</v>
      </c>
      <c r="B1132" s="8" t="s">
        <v>10129</v>
      </c>
      <c r="C1132" s="8" t="s">
        <v>10130</v>
      </c>
      <c r="D1132" s="8" t="s">
        <v>10137</v>
      </c>
      <c r="E1132" s="8" t="s">
        <v>10138</v>
      </c>
      <c r="F1132" s="29">
        <v>0.24</v>
      </c>
      <c r="G1132" s="29">
        <v>1</v>
      </c>
      <c r="H1132" s="30">
        <v>871.52009999999996</v>
      </c>
      <c r="I1132" s="30">
        <v>85.395399999999995</v>
      </c>
      <c r="J1132" s="14">
        <v>633</v>
      </c>
      <c r="K1132" s="14">
        <v>128</v>
      </c>
      <c r="L1132" s="12">
        <v>9.8000000000000004E-2</v>
      </c>
      <c r="M1132" s="7">
        <v>0.24704772</v>
      </c>
      <c r="N1132" s="31">
        <v>0.05</v>
      </c>
      <c r="O1132" s="14">
        <f>IFERROR(VLOOKUP($C1132,'site totals'!$J$2:$K$607,2,FALSE),1)</f>
        <v>18555.276000000002</v>
      </c>
      <c r="P1132" s="32" t="s">
        <v>22</v>
      </c>
      <c r="Q1132" s="12">
        <v>0.79760995440000004</v>
      </c>
      <c r="R1132" s="29">
        <v>0.24</v>
      </c>
      <c r="S1132" s="2">
        <f>IF($A1132="site","",MIN(VLOOKUP($P1132,margin_ranges!$A$5:$D$10,4,FALSE)/100,$Q1132))</f>
        <v>0.29749999999999999</v>
      </c>
      <c r="T1132" s="6">
        <f>IF(A1132="placement",$J1132*MIN($Q1132,$S1132),"")</f>
        <v>188.3175</v>
      </c>
      <c r="U1132" s="6">
        <f>IF($A1132="placement",T1132,SUMIF($C$10:$C$6209,$C1132,$T$10:$T$6209))</f>
        <v>188.3175</v>
      </c>
      <c r="V1132" s="34">
        <f t="shared" si="53"/>
        <v>-7.5657894736842035E-2</v>
      </c>
      <c r="W1132" s="24"/>
      <c r="X1132" s="2" t="str">
        <f>IFERROR(MIN(VLOOKUP($W1132,margin_ranges!$A$5:$D$10,4,FALSE),$Q1132*100)/100,"")</f>
        <v/>
      </c>
      <c r="Y1132" s="6">
        <f t="shared" si="54"/>
        <v>188.3175</v>
      </c>
      <c r="Z1132" s="6">
        <f>IF($A1132="placement",Y1132,SUMIF($C$10:$C$6209,$C1132,$Y$10:$Y$6209))</f>
        <v>188.3175</v>
      </c>
      <c r="AA1132" s="29">
        <f t="shared" si="55"/>
        <v>-7.5657894736842035E-2</v>
      </c>
    </row>
    <row r="1133" spans="1:27" hidden="1" x14ac:dyDescent="0.3">
      <c r="A1133" s="8" t="s">
        <v>17</v>
      </c>
      <c r="B1133" s="8" t="s">
        <v>10129</v>
      </c>
      <c r="C1133" s="8" t="s">
        <v>10130</v>
      </c>
      <c r="D1133" s="33" t="s">
        <v>10141</v>
      </c>
      <c r="E1133" s="8" t="s">
        <v>10142</v>
      </c>
      <c r="F1133" s="29">
        <v>0.27</v>
      </c>
      <c r="G1133" s="29">
        <v>1</v>
      </c>
      <c r="H1133" s="30">
        <v>4578.3495999999996</v>
      </c>
      <c r="I1133" s="30">
        <v>1040.3625</v>
      </c>
      <c r="J1133" s="14">
        <v>16135</v>
      </c>
      <c r="K1133" s="14">
        <v>3711</v>
      </c>
      <c r="L1133" s="12">
        <v>0.22720000000000001</v>
      </c>
      <c r="M1133" s="7">
        <v>0.51696934000000005</v>
      </c>
      <c r="N1133" s="31">
        <v>0.35</v>
      </c>
      <c r="O1133" s="14">
        <f>IFERROR(VLOOKUP($C1133,'site totals'!$J$2:$K$607,2,FALSE),1)</f>
        <v>18555.276000000002</v>
      </c>
      <c r="P1133" s="32" t="s">
        <v>22</v>
      </c>
      <c r="Q1133" s="12">
        <v>0.32297725729999999</v>
      </c>
      <c r="R1133" s="29">
        <v>0.27</v>
      </c>
      <c r="S1133" s="2">
        <f>IF($A1133="site","",MIN(VLOOKUP($P1133,margin_ranges!$A$5:$D$10,4,FALSE)/100,$Q1133))</f>
        <v>0.29749999999999999</v>
      </c>
      <c r="T1133" s="6">
        <f>IF(A1133="placement",$J1133*MIN($Q1133,$S1133),"")</f>
        <v>4800.1624999999995</v>
      </c>
      <c r="U1133" s="6">
        <f>IF($A1133="placement",T1133,SUMIF($C$10:$C$6209,$C1133,$T$10:$T$6209))</f>
        <v>4800.1624999999995</v>
      </c>
      <c r="V1133" s="34">
        <f t="shared" si="53"/>
        <v>-3.7671232876712146E-2</v>
      </c>
      <c r="W1133" s="24"/>
      <c r="X1133" s="2" t="str">
        <f>IFERROR(MIN(VLOOKUP($W1133,margin_ranges!$A$5:$D$10,4,FALSE),$Q1133*100)/100,"")</f>
        <v/>
      </c>
      <c r="Y1133" s="6">
        <f t="shared" si="54"/>
        <v>4800.1624999999995</v>
      </c>
      <c r="Z1133" s="6">
        <f>IF($A1133="placement",Y1133,SUMIF($C$10:$C$6209,$C1133,$Y$10:$Y$6209))</f>
        <v>4800.1624999999995</v>
      </c>
      <c r="AA1133" s="29">
        <f t="shared" si="55"/>
        <v>-3.7671232876712146E-2</v>
      </c>
    </row>
    <row r="1134" spans="1:27" hidden="1" x14ac:dyDescent="0.3">
      <c r="A1134" s="8" t="s">
        <v>17</v>
      </c>
      <c r="B1134" s="8" t="s">
        <v>10129</v>
      </c>
      <c r="C1134" s="8" t="s">
        <v>10130</v>
      </c>
      <c r="D1134" s="8" t="s">
        <v>10131</v>
      </c>
      <c r="E1134" s="8" t="s">
        <v>10132</v>
      </c>
      <c r="F1134" s="29">
        <v>0.28999999999999998</v>
      </c>
      <c r="G1134" s="29">
        <v>1</v>
      </c>
      <c r="H1134" s="30">
        <v>1038.0686000000001</v>
      </c>
      <c r="I1134" s="30">
        <v>18.204899999999999</v>
      </c>
      <c r="J1134" s="14">
        <v>436</v>
      </c>
      <c r="K1134" s="14">
        <v>110</v>
      </c>
      <c r="L1134" s="12">
        <v>1.7500000000000002E-2</v>
      </c>
      <c r="M1134" s="7">
        <v>0.79777925000000005</v>
      </c>
      <c r="N1134" s="31">
        <v>0.05</v>
      </c>
      <c r="O1134" s="14">
        <f>IFERROR(VLOOKUP($C1134,'site totals'!$J$2:$K$607,2,FALSE),1)</f>
        <v>18555.276000000002</v>
      </c>
      <c r="P1134" s="32" t="s">
        <v>22</v>
      </c>
      <c r="Q1134" s="12">
        <v>0.93732602109999996</v>
      </c>
      <c r="R1134" s="29">
        <v>0.28999999999999998</v>
      </c>
      <c r="S1134" s="2">
        <f>IF($A1134="site","",MIN(VLOOKUP($P1134,margin_ranges!$A$5:$D$10,4,FALSE)/100,$Q1134))</f>
        <v>0.29749999999999999</v>
      </c>
      <c r="T1134" s="6">
        <f>IF(A1134="placement",$J1134*MIN($Q1134,$S1134),"")</f>
        <v>129.71</v>
      </c>
      <c r="U1134" s="6">
        <f>IF($A1134="placement",T1134,SUMIF($C$10:$C$6209,$C1134,$T$10:$T$6209))</f>
        <v>129.71</v>
      </c>
      <c r="V1134" s="34">
        <f t="shared" si="53"/>
        <v>-1.0563380281690238E-2</v>
      </c>
      <c r="W1134" s="24"/>
      <c r="X1134" s="2" t="str">
        <f>IFERROR(MIN(VLOOKUP($W1134,margin_ranges!$A$5:$D$10,4,FALSE),$Q1134*100)/100,"")</f>
        <v/>
      </c>
      <c r="Y1134" s="6">
        <f t="shared" si="54"/>
        <v>129.71</v>
      </c>
      <c r="Z1134" s="6">
        <f>IF($A1134="placement",Y1134,SUMIF($C$10:$C$6209,$C1134,$Y$10:$Y$6209))</f>
        <v>129.71</v>
      </c>
      <c r="AA1134" s="29">
        <f t="shared" si="55"/>
        <v>-1.0563380281690238E-2</v>
      </c>
    </row>
    <row r="1135" spans="1:27" hidden="1" x14ac:dyDescent="0.3">
      <c r="A1135" s="8" t="s">
        <v>17</v>
      </c>
      <c r="B1135" s="8" t="s">
        <v>10129</v>
      </c>
      <c r="C1135" s="8" t="s">
        <v>10130</v>
      </c>
      <c r="D1135" s="8" t="s">
        <v>10155</v>
      </c>
      <c r="E1135" s="8" t="s">
        <v>10156</v>
      </c>
      <c r="F1135" s="29">
        <v>0.33999999999999903</v>
      </c>
      <c r="G1135" s="29">
        <v>1</v>
      </c>
      <c r="H1135" s="30">
        <v>2768.0673999999999</v>
      </c>
      <c r="I1135" s="30">
        <v>540.65099999999995</v>
      </c>
      <c r="J1135" s="14">
        <v>3172</v>
      </c>
      <c r="K1135" s="14">
        <v>957</v>
      </c>
      <c r="L1135" s="12">
        <v>0.1953</v>
      </c>
      <c r="M1135" s="7">
        <v>0.19553755</v>
      </c>
      <c r="N1135" s="31">
        <v>0.05</v>
      </c>
      <c r="O1135" s="14">
        <f>IFERROR(VLOOKUP($C1135,'site totals'!$J$2:$K$607,2,FALSE),1)</f>
        <v>18555.276000000002</v>
      </c>
      <c r="P1135" s="32" t="s">
        <v>22</v>
      </c>
      <c r="Q1135" s="12">
        <v>0.74429463679999996</v>
      </c>
      <c r="R1135" s="29">
        <v>0.34</v>
      </c>
      <c r="S1135" s="2">
        <f>IF($A1135="site","",MIN(VLOOKUP($P1135,margin_ranges!$A$5:$D$10,4,FALSE)/100,$Q1135))</f>
        <v>0.29749999999999999</v>
      </c>
      <c r="T1135" s="6">
        <f>IF(A1135="placement",$J1135*MIN($Q1135,$S1135),"")</f>
        <v>943.67</v>
      </c>
      <c r="U1135" s="6">
        <f>IF($A1135="placement",T1135,SUMIF($C$10:$C$6209,$C1135,$T$10:$T$6209))</f>
        <v>943.67</v>
      </c>
      <c r="V1135" s="34">
        <f t="shared" si="53"/>
        <v>6.439393939393967E-2</v>
      </c>
      <c r="W1135" s="24"/>
      <c r="X1135" s="2" t="str">
        <f>IFERROR(MIN(VLOOKUP($W1135,margin_ranges!$A$5:$D$10,4,FALSE),$Q1135*100)/100,"")</f>
        <v/>
      </c>
      <c r="Y1135" s="6">
        <f t="shared" si="54"/>
        <v>943.67</v>
      </c>
      <c r="Z1135" s="6">
        <f>IF($A1135="placement",Y1135,SUMIF($C$10:$C$6209,$C1135,$Y$10:$Y$6209))</f>
        <v>943.67</v>
      </c>
      <c r="AA1135" s="29">
        <f t="shared" si="55"/>
        <v>6.439393939393967E-2</v>
      </c>
    </row>
    <row r="1136" spans="1:27" hidden="1" x14ac:dyDescent="0.3">
      <c r="A1136" s="8" t="s">
        <v>17</v>
      </c>
      <c r="B1136" s="8" t="s">
        <v>10129</v>
      </c>
      <c r="C1136" s="8" t="s">
        <v>10130</v>
      </c>
      <c r="D1136" s="8" t="s">
        <v>10157</v>
      </c>
      <c r="E1136" s="8" t="s">
        <v>10158</v>
      </c>
      <c r="F1136" s="29">
        <v>0.34</v>
      </c>
      <c r="G1136" s="29">
        <v>1</v>
      </c>
      <c r="H1136" s="30">
        <v>4720.7974000000004</v>
      </c>
      <c r="I1136" s="30">
        <v>1121.4908</v>
      </c>
      <c r="J1136" s="14">
        <v>7980</v>
      </c>
      <c r="K1136" s="14">
        <v>2419</v>
      </c>
      <c r="L1136" s="12">
        <v>0.23760000000000001</v>
      </c>
      <c r="M1136" s="7">
        <v>0.23717569999999999</v>
      </c>
      <c r="N1136" s="31">
        <v>0.05</v>
      </c>
      <c r="O1136" s="14">
        <f>IFERROR(VLOOKUP($C1136,'site totals'!$J$2:$K$607,2,FALSE),1)</f>
        <v>18555.276000000002</v>
      </c>
      <c r="P1136" s="32" t="s">
        <v>22</v>
      </c>
      <c r="Q1136" s="12">
        <v>0.78918581899999996</v>
      </c>
      <c r="R1136" s="29">
        <v>0.34</v>
      </c>
      <c r="S1136" s="2">
        <f>IF($A1136="site","",MIN(VLOOKUP($P1136,margin_ranges!$A$5:$D$10,4,FALSE)/100,$Q1136))</f>
        <v>0.29749999999999999</v>
      </c>
      <c r="T1136" s="6">
        <f>IF(A1136="placement",$J1136*MIN($Q1136,$S1136),"")</f>
        <v>2374.0499999999997</v>
      </c>
      <c r="U1136" s="6">
        <f>IF($A1136="placement",T1136,SUMIF($C$10:$C$6209,$C1136,$T$10:$T$6209))</f>
        <v>2374.0499999999997</v>
      </c>
      <c r="V1136" s="34">
        <f t="shared" si="53"/>
        <v>6.439393939393967E-2</v>
      </c>
      <c r="W1136" s="24"/>
      <c r="X1136" s="2" t="str">
        <f>IFERROR(MIN(VLOOKUP($W1136,margin_ranges!$A$5:$D$10,4,FALSE),$Q1136*100)/100,"")</f>
        <v/>
      </c>
      <c r="Y1136" s="6">
        <f t="shared" si="54"/>
        <v>2374.0499999999997</v>
      </c>
      <c r="Z1136" s="6">
        <f>IF($A1136="placement",Y1136,SUMIF($C$10:$C$6209,$C1136,$Y$10:$Y$6209))</f>
        <v>2374.0499999999997</v>
      </c>
      <c r="AA1136" s="29">
        <f t="shared" si="55"/>
        <v>6.439393939393967E-2</v>
      </c>
    </row>
    <row r="1137" spans="1:27" x14ac:dyDescent="0.3">
      <c r="A1137" s="16" t="s">
        <v>33</v>
      </c>
      <c r="B1137" s="16" t="s">
        <v>10129</v>
      </c>
      <c r="C1137" s="16" t="s">
        <v>10130</v>
      </c>
      <c r="D1137" s="8" t="s">
        <v>34</v>
      </c>
      <c r="E1137" s="16"/>
      <c r="F1137" s="17">
        <v>0.280111585944611</v>
      </c>
      <c r="G1137" s="17">
        <v>0.99998045000000002</v>
      </c>
      <c r="H1137" s="36">
        <v>24204.742900000001</v>
      </c>
      <c r="I1137" s="36">
        <v>4234.2106000000003</v>
      </c>
      <c r="J1137" s="22">
        <v>39761</v>
      </c>
      <c r="K1137" s="22">
        <v>9594</v>
      </c>
      <c r="L1137" s="18">
        <v>0.1749</v>
      </c>
      <c r="M1137" s="19">
        <v>0.31301627999999998</v>
      </c>
      <c r="N1137" s="20">
        <v>0.123714</v>
      </c>
      <c r="O1137" s="22">
        <f>IFERROR(VLOOKUP($C1137,'site totals'!$J$2:$K$607,2,FALSE),1)</f>
        <v>18555.276000000002</v>
      </c>
      <c r="P1137" s="21"/>
      <c r="Q1137" s="18">
        <v>0.60476815880000001</v>
      </c>
      <c r="R1137" s="17">
        <v>0.28010000000000002</v>
      </c>
      <c r="S1137" s="18" t="str">
        <f>IF($A1137="site","",MIN(VLOOKUP($P1137,margin_ranges!$A$5:$D$10,4,FALSE)/100,$Q1137))</f>
        <v/>
      </c>
      <c r="T1137" s="22" t="str">
        <f>IF(A1137="placement",$J1137*MIN($Q1137,$S1137),"")</f>
        <v/>
      </c>
      <c r="U1137" s="22">
        <f>IF($A1137="placement",T1137,SUMIF($C$10:$C$6209,$C1137,$T$10:$T$6209))</f>
        <v>11828.897499999997</v>
      </c>
      <c r="V1137" s="37">
        <f t="shared" si="53"/>
        <v>-2.4170023614390801E-2</v>
      </c>
      <c r="W1137" s="38"/>
      <c r="X1137" s="18" t="str">
        <f>IFERROR(MIN(VLOOKUP($W1137,margin_ranges!$A$5:$D$10,4,FALSE),$Q1137*100)/100,"")</f>
        <v/>
      </c>
      <c r="Y1137" s="6" t="str">
        <f t="shared" si="54"/>
        <v/>
      </c>
      <c r="Z1137" s="6">
        <f>IF($A1137="placement",Y1137,SUMIF($C$10:$C$6209,$C1137,$Y$10:$Y$6209))</f>
        <v>11828.897499999997</v>
      </c>
      <c r="AA1137" s="17">
        <f t="shared" si="55"/>
        <v>-2.4170023614390801E-2</v>
      </c>
    </row>
    <row r="1138" spans="1:27" hidden="1" x14ac:dyDescent="0.3">
      <c r="A1138" s="8" t="s">
        <v>17</v>
      </c>
      <c r="B1138" s="8" t="s">
        <v>1742</v>
      </c>
      <c r="C1138" s="8" t="s">
        <v>1743</v>
      </c>
      <c r="D1138" s="8" t="s">
        <v>11857</v>
      </c>
      <c r="E1138" s="8" t="s">
        <v>11858</v>
      </c>
      <c r="F1138" s="29">
        <v>0.15</v>
      </c>
      <c r="G1138" s="29">
        <v>0</v>
      </c>
      <c r="H1138" s="30">
        <v>0.57689999999999997</v>
      </c>
      <c r="I1138" s="30">
        <v>0.1106</v>
      </c>
      <c r="J1138" s="14">
        <v>7</v>
      </c>
      <c r="K1138" s="14">
        <v>1</v>
      </c>
      <c r="L1138" s="12">
        <v>0.19170000000000001</v>
      </c>
      <c r="M1138" s="7">
        <v>2.2286821699999999</v>
      </c>
      <c r="N1138" s="31">
        <v>1.55</v>
      </c>
      <c r="O1138" s="14">
        <f>IFERROR(VLOOKUP($C1138,'site totals'!$J$2:$K$607,2,FALSE),1)</f>
        <v>17978.085800000001</v>
      </c>
      <c r="P1138" s="32" t="s">
        <v>91</v>
      </c>
      <c r="Q1138" s="12">
        <v>0.30452173910000002</v>
      </c>
      <c r="R1138" s="29">
        <v>0.15</v>
      </c>
      <c r="S1138" s="2">
        <f>IF($A1138="site","",MIN(VLOOKUP($P1138,margin_ranges!$A$5:$D$10,4,FALSE)/100,$Q1138))</f>
        <v>0.29749999999999999</v>
      </c>
      <c r="T1138" s="6">
        <f>IF(A1138="placement",$J1138*MIN($Q1138,$S1138),"")</f>
        <v>2.0825</v>
      </c>
      <c r="U1138" s="6">
        <f>IF($A1138="placement",T1138,SUMIF($C$10:$C$6209,$C1138,$T$10:$T$6209))</f>
        <v>2.0825</v>
      </c>
      <c r="V1138" s="34">
        <f t="shared" si="53"/>
        <v>-0.17352941176470582</v>
      </c>
      <c r="W1138" s="24"/>
      <c r="X1138" s="2" t="str">
        <f>IFERROR(MIN(VLOOKUP($W1138,margin_ranges!$A$5:$D$10,4,FALSE),$Q1138*100)/100,"")</f>
        <v/>
      </c>
      <c r="Y1138" s="6">
        <f t="shared" si="54"/>
        <v>2.0825</v>
      </c>
      <c r="Z1138" s="6">
        <f>IF($A1138="placement",Y1138,SUMIF($C$10:$C$6209,$C1138,$Y$10:$Y$6209))</f>
        <v>2.0825</v>
      </c>
      <c r="AA1138" s="29">
        <f t="shared" si="55"/>
        <v>-0.17352941176470582</v>
      </c>
    </row>
    <row r="1139" spans="1:27" hidden="1" x14ac:dyDescent="0.3">
      <c r="A1139" s="8" t="s">
        <v>17</v>
      </c>
      <c r="B1139" s="8" t="s">
        <v>1742</v>
      </c>
      <c r="C1139" s="8" t="s">
        <v>1743</v>
      </c>
      <c r="D1139" s="8" t="s">
        <v>2260</v>
      </c>
      <c r="E1139" s="8" t="s">
        <v>2261</v>
      </c>
      <c r="F1139" s="29">
        <v>0.19</v>
      </c>
      <c r="G1139" s="29">
        <v>0</v>
      </c>
      <c r="H1139" s="30">
        <v>1.3892</v>
      </c>
      <c r="I1139" s="30">
        <v>0.27179999999999999</v>
      </c>
      <c r="J1139" s="14">
        <v>20</v>
      </c>
      <c r="K1139" s="14">
        <v>3</v>
      </c>
      <c r="L1139" s="12">
        <v>0.1956</v>
      </c>
      <c r="M1139" s="7">
        <v>2.4106176100000001</v>
      </c>
      <c r="N1139" s="31">
        <v>1.55</v>
      </c>
      <c r="O1139" s="14">
        <f>IFERROR(VLOOKUP($C1139,'site totals'!$J$2:$K$607,2,FALSE),1)</f>
        <v>17978.085800000001</v>
      </c>
      <c r="P1139" s="32" t="s">
        <v>91</v>
      </c>
      <c r="Q1139" s="12">
        <v>0.35701125109999998</v>
      </c>
      <c r="R1139" s="29">
        <v>0.19</v>
      </c>
      <c r="S1139" s="2">
        <f>IF($A1139="site","",MIN(VLOOKUP($P1139,margin_ranges!$A$5:$D$10,4,FALSE)/100,$Q1139))</f>
        <v>0.29749999999999999</v>
      </c>
      <c r="T1139" s="6">
        <f>IF(A1139="placement",$J1139*MIN($Q1139,$S1139),"")</f>
        <v>5.9499999999999993</v>
      </c>
      <c r="U1139" s="6">
        <f>IF($A1139="placement",T1139,SUMIF($C$10:$C$6209,$C1139,$T$10:$T$6209))</f>
        <v>5.9499999999999993</v>
      </c>
      <c r="V1139" s="34">
        <f t="shared" si="53"/>
        <v>-0.13271604938271619</v>
      </c>
      <c r="W1139" s="24"/>
      <c r="X1139" s="2" t="str">
        <f>IFERROR(MIN(VLOOKUP($W1139,margin_ranges!$A$5:$D$10,4,FALSE),$Q1139*100)/100,"")</f>
        <v/>
      </c>
      <c r="Y1139" s="6">
        <f t="shared" si="54"/>
        <v>5.9499999999999993</v>
      </c>
      <c r="Z1139" s="6">
        <f>IF($A1139="placement",Y1139,SUMIF($C$10:$C$6209,$C1139,$Y$10:$Y$6209))</f>
        <v>5.9499999999999993</v>
      </c>
      <c r="AA1139" s="29">
        <f t="shared" si="55"/>
        <v>-0.13271604938271619</v>
      </c>
    </row>
    <row r="1140" spans="1:27" hidden="1" x14ac:dyDescent="0.3">
      <c r="A1140" s="8" t="s">
        <v>17</v>
      </c>
      <c r="B1140" s="8" t="s">
        <v>1742</v>
      </c>
      <c r="C1140" s="8" t="s">
        <v>1743</v>
      </c>
      <c r="D1140" s="8" t="s">
        <v>2006</v>
      </c>
      <c r="E1140" s="8" t="s">
        <v>2007</v>
      </c>
      <c r="F1140" s="29">
        <v>0.19</v>
      </c>
      <c r="G1140" s="29">
        <v>0</v>
      </c>
      <c r="H1140" s="30">
        <v>7.8459000000000003</v>
      </c>
      <c r="I1140" s="30">
        <v>4.0240999999999998</v>
      </c>
      <c r="J1140" s="14">
        <v>263</v>
      </c>
      <c r="K1140" s="14">
        <v>42</v>
      </c>
      <c r="L1140" s="12">
        <v>0.51290000000000002</v>
      </c>
      <c r="M1140" s="7">
        <v>2.18166247</v>
      </c>
      <c r="N1140" s="31">
        <v>1.55</v>
      </c>
      <c r="O1140" s="14">
        <f>IFERROR(VLOOKUP($C1140,'site totals'!$J$2:$K$607,2,FALSE),1)</f>
        <v>17978.085800000001</v>
      </c>
      <c r="P1140" s="32" t="s">
        <v>91</v>
      </c>
      <c r="Q1140" s="12">
        <v>0.28953262740000002</v>
      </c>
      <c r="R1140" s="29">
        <v>0.19</v>
      </c>
      <c r="S1140" s="2">
        <f>IF($A1140="site","",MIN(VLOOKUP($P1140,margin_ranges!$A$5:$D$10,4,FALSE)/100,$Q1140))</f>
        <v>0.28953262740000002</v>
      </c>
      <c r="T1140" s="6">
        <f>IF(A1140="placement",$J1140*MIN($Q1140,$S1140),"")</f>
        <v>76.147081006200011</v>
      </c>
      <c r="U1140" s="6">
        <f>IF($A1140="placement",T1140,SUMIF($C$10:$C$6209,$C1140,$T$10:$T$6209))</f>
        <v>76.147081006200011</v>
      </c>
      <c r="V1140" s="34">
        <f t="shared" si="53"/>
        <v>-0.12287978691358026</v>
      </c>
      <c r="W1140" s="24"/>
      <c r="X1140" s="2" t="str">
        <f>IFERROR(MIN(VLOOKUP($W1140,margin_ranges!$A$5:$D$10,4,FALSE),$Q1140*100)/100,"")</f>
        <v/>
      </c>
      <c r="Y1140" s="6">
        <f t="shared" si="54"/>
        <v>76.147081006200011</v>
      </c>
      <c r="Z1140" s="6">
        <f>IF($A1140="placement",Y1140,SUMIF($C$10:$C$6209,$C1140,$Y$10:$Y$6209))</f>
        <v>76.147081006200011</v>
      </c>
      <c r="AA1140" s="29">
        <f t="shared" si="55"/>
        <v>-0.12287978691358026</v>
      </c>
    </row>
    <row r="1141" spans="1:27" hidden="1" x14ac:dyDescent="0.3">
      <c r="A1141" s="8" t="s">
        <v>17</v>
      </c>
      <c r="B1141" s="8" t="s">
        <v>1742</v>
      </c>
      <c r="C1141" s="8" t="s">
        <v>1743</v>
      </c>
      <c r="D1141" s="8" t="s">
        <v>2254</v>
      </c>
      <c r="E1141" s="8" t="s">
        <v>2255</v>
      </c>
      <c r="F1141" s="29">
        <v>0.189999999999999</v>
      </c>
      <c r="G1141" s="29">
        <v>0</v>
      </c>
      <c r="H1141" s="30">
        <v>1.7650999999999999</v>
      </c>
      <c r="I1141" s="30">
        <v>0.73319999999999996</v>
      </c>
      <c r="J1141" s="14">
        <v>45</v>
      </c>
      <c r="K1141" s="14">
        <v>7</v>
      </c>
      <c r="L1141" s="12">
        <v>0.41539999999999999</v>
      </c>
      <c r="M1141" s="7">
        <v>2.0366975200000002</v>
      </c>
      <c r="N1141" s="31">
        <v>1.45</v>
      </c>
      <c r="O1141" s="14">
        <f>IFERROR(VLOOKUP($C1141,'site totals'!$J$2:$K$607,2,FALSE),1)</f>
        <v>17978.085800000001</v>
      </c>
      <c r="P1141" s="32" t="s">
        <v>91</v>
      </c>
      <c r="Q1141" s="12">
        <v>0.2880631568</v>
      </c>
      <c r="R1141" s="29">
        <v>0.19</v>
      </c>
      <c r="S1141" s="2">
        <f>IF($A1141="site","",MIN(VLOOKUP($P1141,margin_ranges!$A$5:$D$10,4,FALSE)/100,$Q1141))</f>
        <v>0.2880631568</v>
      </c>
      <c r="T1141" s="6">
        <f>IF(A1141="placement",$J1141*MIN($Q1141,$S1141),"")</f>
        <v>12.962842056</v>
      </c>
      <c r="U1141" s="6">
        <f>IF($A1141="placement",T1141,SUMIF($C$10:$C$6209,$C1141,$T$10:$T$6209))</f>
        <v>12.962842056</v>
      </c>
      <c r="V1141" s="34">
        <f t="shared" si="53"/>
        <v>-0.12106562567901236</v>
      </c>
      <c r="W1141" s="24"/>
      <c r="X1141" s="2" t="str">
        <f>IFERROR(MIN(VLOOKUP($W1141,margin_ranges!$A$5:$D$10,4,FALSE),$Q1141*100)/100,"")</f>
        <v/>
      </c>
      <c r="Y1141" s="6">
        <f t="shared" si="54"/>
        <v>12.962842056</v>
      </c>
      <c r="Z1141" s="6">
        <f>IF($A1141="placement",Y1141,SUMIF($C$10:$C$6209,$C1141,$Y$10:$Y$6209))</f>
        <v>12.962842056</v>
      </c>
      <c r="AA1141" s="29">
        <f t="shared" si="55"/>
        <v>-0.12106562567901236</v>
      </c>
    </row>
    <row r="1142" spans="1:27" hidden="1" x14ac:dyDescent="0.3">
      <c r="A1142" s="8" t="s">
        <v>17</v>
      </c>
      <c r="B1142" s="8" t="s">
        <v>1742</v>
      </c>
      <c r="C1142" s="8" t="s">
        <v>1743</v>
      </c>
      <c r="D1142" s="8" t="s">
        <v>2474</v>
      </c>
      <c r="E1142" s="8" t="s">
        <v>2475</v>
      </c>
      <c r="F1142" s="29">
        <v>0.19</v>
      </c>
      <c r="G1142" s="29">
        <v>0</v>
      </c>
      <c r="H1142" s="30">
        <v>2.4257</v>
      </c>
      <c r="I1142" s="30">
        <v>1.06</v>
      </c>
      <c r="J1142" s="14">
        <v>67</v>
      </c>
      <c r="K1142" s="14">
        <v>10</v>
      </c>
      <c r="L1142" s="12">
        <v>0.437</v>
      </c>
      <c r="M1142" s="7">
        <v>2.0934905700000002</v>
      </c>
      <c r="N1142" s="31">
        <v>1.5</v>
      </c>
      <c r="O1142" s="14">
        <f>IFERROR(VLOOKUP($C1142,'site totals'!$J$2:$K$607,2,FALSE),1)</f>
        <v>17978.085800000001</v>
      </c>
      <c r="P1142" s="32" t="s">
        <v>91</v>
      </c>
      <c r="Q1142" s="12">
        <v>0.28349330810000001</v>
      </c>
      <c r="R1142" s="29">
        <v>0.19</v>
      </c>
      <c r="S1142" s="2">
        <f>IF($A1142="site","",MIN(VLOOKUP($P1142,margin_ranges!$A$5:$D$10,4,FALSE)/100,$Q1142))</f>
        <v>0.28349330810000001</v>
      </c>
      <c r="T1142" s="6">
        <f>IF(A1142="placement",$J1142*MIN($Q1142,$S1142),"")</f>
        <v>18.994051642700001</v>
      </c>
      <c r="U1142" s="6">
        <f>IF($A1142="placement",T1142,SUMIF($C$10:$C$6209,$C1142,$T$10:$T$6209))</f>
        <v>18.994051642700001</v>
      </c>
      <c r="V1142" s="34">
        <f t="shared" si="53"/>
        <v>-0.11542383716049387</v>
      </c>
      <c r="W1142" s="24"/>
      <c r="X1142" s="2" t="str">
        <f>IFERROR(MIN(VLOOKUP($W1142,margin_ranges!$A$5:$D$10,4,FALSE),$Q1142*100)/100,"")</f>
        <v/>
      </c>
      <c r="Y1142" s="6">
        <f t="shared" si="54"/>
        <v>18.994051642700001</v>
      </c>
      <c r="Z1142" s="6">
        <f>IF($A1142="placement",Y1142,SUMIF($C$10:$C$6209,$C1142,$Y$10:$Y$6209))</f>
        <v>18.994051642700001</v>
      </c>
      <c r="AA1142" s="29">
        <f t="shared" si="55"/>
        <v>-0.11542383716049387</v>
      </c>
    </row>
    <row r="1143" spans="1:27" hidden="1" x14ac:dyDescent="0.3">
      <c r="A1143" s="8" t="s">
        <v>17</v>
      </c>
      <c r="B1143" s="8" t="s">
        <v>1742</v>
      </c>
      <c r="C1143" s="8" t="s">
        <v>1743</v>
      </c>
      <c r="D1143" s="8" t="s">
        <v>2106</v>
      </c>
      <c r="E1143" s="8" t="s">
        <v>2107</v>
      </c>
      <c r="F1143" s="29">
        <v>0.189999999999999</v>
      </c>
      <c r="G1143" s="29">
        <v>0</v>
      </c>
      <c r="H1143" s="30">
        <v>1.347</v>
      </c>
      <c r="I1143" s="30">
        <v>0.33910000000000001</v>
      </c>
      <c r="J1143" s="14">
        <v>21</v>
      </c>
      <c r="K1143" s="14">
        <v>3</v>
      </c>
      <c r="L1143" s="12">
        <v>0.25169999999999998</v>
      </c>
      <c r="M1143" s="7">
        <v>2.0719823000000002</v>
      </c>
      <c r="N1143" s="31">
        <v>1.5</v>
      </c>
      <c r="O1143" s="14">
        <f>IFERROR(VLOOKUP($C1143,'site totals'!$J$2:$K$607,2,FALSE),1)</f>
        <v>17978.085800000001</v>
      </c>
      <c r="P1143" s="32" t="s">
        <v>91</v>
      </c>
      <c r="Q1143" s="12">
        <v>0.27605559340000002</v>
      </c>
      <c r="R1143" s="29">
        <v>0.19</v>
      </c>
      <c r="S1143" s="2">
        <f>IF($A1143="site","",MIN(VLOOKUP($P1143,margin_ranges!$A$5:$D$10,4,FALSE)/100,$Q1143))</f>
        <v>0.27605559340000002</v>
      </c>
      <c r="T1143" s="6">
        <f>IF(A1143="placement",$J1143*MIN($Q1143,$S1143),"")</f>
        <v>5.7971674614000008</v>
      </c>
      <c r="U1143" s="6">
        <f>IF($A1143="placement",T1143,SUMIF($C$10:$C$6209,$C1143,$T$10:$T$6209))</f>
        <v>5.7971674614000008</v>
      </c>
      <c r="V1143" s="34">
        <f t="shared" si="53"/>
        <v>-0.10624147333333345</v>
      </c>
      <c r="W1143" s="24"/>
      <c r="X1143" s="2" t="str">
        <f>IFERROR(MIN(VLOOKUP($W1143,margin_ranges!$A$5:$D$10,4,FALSE),$Q1143*100)/100,"")</f>
        <v/>
      </c>
      <c r="Y1143" s="6">
        <f t="shared" si="54"/>
        <v>5.7971674614000008</v>
      </c>
      <c r="Z1143" s="6">
        <f>IF($A1143="placement",Y1143,SUMIF($C$10:$C$6209,$C1143,$Y$10:$Y$6209))</f>
        <v>5.7971674614000008</v>
      </c>
      <c r="AA1143" s="29">
        <f t="shared" si="55"/>
        <v>-0.10624147333333345</v>
      </c>
    </row>
    <row r="1144" spans="1:27" hidden="1" x14ac:dyDescent="0.3">
      <c r="A1144" s="8" t="s">
        <v>17</v>
      </c>
      <c r="B1144" s="8" t="s">
        <v>1742</v>
      </c>
      <c r="C1144" s="8" t="s">
        <v>1743</v>
      </c>
      <c r="D1144" s="8" t="s">
        <v>1820</v>
      </c>
      <c r="E1144" s="8" t="s">
        <v>1821</v>
      </c>
      <c r="F1144" s="29">
        <v>0.19</v>
      </c>
      <c r="G1144" s="29">
        <v>0</v>
      </c>
      <c r="H1144" s="30">
        <v>3.8376999999999999</v>
      </c>
      <c r="I1144" s="30">
        <v>1.0935999999999999</v>
      </c>
      <c r="J1144" s="14">
        <v>66</v>
      </c>
      <c r="K1144" s="14">
        <v>10</v>
      </c>
      <c r="L1144" s="12">
        <v>0.28499999999999998</v>
      </c>
      <c r="M1144" s="7">
        <v>2.0006205100000001</v>
      </c>
      <c r="N1144" s="31">
        <v>1.45</v>
      </c>
      <c r="O1144" s="14">
        <f>IFERROR(VLOOKUP($C1144,'site totals'!$J$2:$K$607,2,FALSE),1)</f>
        <v>17978.085800000001</v>
      </c>
      <c r="P1144" s="32" t="s">
        <v>91</v>
      </c>
      <c r="Q1144" s="12">
        <v>0.27522486489999998</v>
      </c>
      <c r="R1144" s="29">
        <v>0.19</v>
      </c>
      <c r="S1144" s="2">
        <f>IF($A1144="site","",MIN(VLOOKUP($P1144,margin_ranges!$A$5:$D$10,4,FALSE)/100,$Q1144))</f>
        <v>0.27522486489999998</v>
      </c>
      <c r="T1144" s="6">
        <f>IF(A1144="placement",$J1144*MIN($Q1144,$S1144),"")</f>
        <v>18.164841083399999</v>
      </c>
      <c r="U1144" s="6">
        <f>IF($A1144="placement",T1144,SUMIF($C$10:$C$6209,$C1144,$T$10:$T$6209))</f>
        <v>18.164841083399999</v>
      </c>
      <c r="V1144" s="34">
        <f t="shared" si="53"/>
        <v>-0.10521588259259262</v>
      </c>
      <c r="W1144" s="24"/>
      <c r="X1144" s="2" t="str">
        <f>IFERROR(MIN(VLOOKUP($W1144,margin_ranges!$A$5:$D$10,4,FALSE),$Q1144*100)/100,"")</f>
        <v/>
      </c>
      <c r="Y1144" s="6">
        <f t="shared" si="54"/>
        <v>18.164841083399999</v>
      </c>
      <c r="Z1144" s="6">
        <f>IF($A1144="placement",Y1144,SUMIF($C$10:$C$6209,$C1144,$Y$10:$Y$6209))</f>
        <v>18.164841083399999</v>
      </c>
      <c r="AA1144" s="29">
        <f t="shared" si="55"/>
        <v>-0.10521588259259262</v>
      </c>
    </row>
    <row r="1145" spans="1:27" hidden="1" x14ac:dyDescent="0.3">
      <c r="A1145" s="8" t="s">
        <v>17</v>
      </c>
      <c r="B1145" s="8" t="s">
        <v>1742</v>
      </c>
      <c r="C1145" s="8" t="s">
        <v>1743</v>
      </c>
      <c r="D1145" s="8" t="s">
        <v>2046</v>
      </c>
      <c r="E1145" s="8" t="s">
        <v>2047</v>
      </c>
      <c r="F1145" s="29">
        <v>0.19</v>
      </c>
      <c r="G1145" s="29">
        <v>0</v>
      </c>
      <c r="H1145" s="30">
        <v>2.3159000000000001</v>
      </c>
      <c r="I1145" s="30">
        <v>0.56210000000000004</v>
      </c>
      <c r="J1145" s="14">
        <v>36</v>
      </c>
      <c r="K1145" s="14">
        <v>6</v>
      </c>
      <c r="L1145" s="12">
        <v>0.2427</v>
      </c>
      <c r="M1145" s="7">
        <v>2.1329775099999999</v>
      </c>
      <c r="N1145" s="31">
        <v>1.55</v>
      </c>
      <c r="O1145" s="14">
        <f>IFERROR(VLOOKUP($C1145,'site totals'!$J$2:$K$607,2,FALSE),1)</f>
        <v>17978.085800000001</v>
      </c>
      <c r="P1145" s="32" t="s">
        <v>91</v>
      </c>
      <c r="Q1145" s="12">
        <v>0.27331629369999999</v>
      </c>
      <c r="R1145" s="29">
        <v>0.19</v>
      </c>
      <c r="S1145" s="2">
        <f>IF($A1145="site","",MIN(VLOOKUP($P1145,margin_ranges!$A$5:$D$10,4,FALSE)/100,$Q1145))</f>
        <v>0.27331629369999999</v>
      </c>
      <c r="T1145" s="6">
        <f>IF(A1145="placement",$J1145*MIN($Q1145,$S1145),"")</f>
        <v>9.8393865731999988</v>
      </c>
      <c r="U1145" s="6">
        <f>IF($A1145="placement",T1145,SUMIF($C$10:$C$6209,$C1145,$T$10:$T$6209))</f>
        <v>9.8393865731999988</v>
      </c>
      <c r="V1145" s="34">
        <f t="shared" si="53"/>
        <v>-0.10285962185185193</v>
      </c>
      <c r="W1145" s="24"/>
      <c r="X1145" s="2" t="str">
        <f>IFERROR(MIN(VLOOKUP($W1145,margin_ranges!$A$5:$D$10,4,FALSE),$Q1145*100)/100,"")</f>
        <v/>
      </c>
      <c r="Y1145" s="6">
        <f t="shared" si="54"/>
        <v>9.8393865731999988</v>
      </c>
      <c r="Z1145" s="6">
        <f>IF($A1145="placement",Y1145,SUMIF($C$10:$C$6209,$C1145,$Y$10:$Y$6209))</f>
        <v>9.8393865731999988</v>
      </c>
      <c r="AA1145" s="29">
        <f t="shared" si="55"/>
        <v>-0.10285962185185193</v>
      </c>
    </row>
    <row r="1146" spans="1:27" hidden="1" x14ac:dyDescent="0.3">
      <c r="A1146" s="8" t="s">
        <v>17</v>
      </c>
      <c r="B1146" s="8" t="s">
        <v>1742</v>
      </c>
      <c r="C1146" s="8" t="s">
        <v>1743</v>
      </c>
      <c r="D1146" s="33" t="s">
        <v>2364</v>
      </c>
      <c r="E1146" s="8" t="s">
        <v>2365</v>
      </c>
      <c r="F1146" s="29">
        <v>0.189999999999999</v>
      </c>
      <c r="G1146" s="29">
        <v>0</v>
      </c>
      <c r="H1146" s="30">
        <v>3.6596000000000002</v>
      </c>
      <c r="I1146" s="30">
        <v>1.1088</v>
      </c>
      <c r="J1146" s="14">
        <v>68</v>
      </c>
      <c r="K1146" s="14">
        <v>11</v>
      </c>
      <c r="L1146" s="12">
        <v>0.30299999999999999</v>
      </c>
      <c r="M1146" s="7">
        <v>2.05034465</v>
      </c>
      <c r="N1146" s="31">
        <v>1.5</v>
      </c>
      <c r="O1146" s="14">
        <f>IFERROR(VLOOKUP($C1146,'site totals'!$J$2:$K$607,2,FALSE),1)</f>
        <v>17978.085800000001</v>
      </c>
      <c r="P1146" s="32" t="s">
        <v>91</v>
      </c>
      <c r="Q1146" s="12">
        <v>0.26841567830000002</v>
      </c>
      <c r="R1146" s="29">
        <v>0.19</v>
      </c>
      <c r="S1146" s="2">
        <f>IF($A1146="site","",MIN(VLOOKUP($P1146,margin_ranges!$A$5:$D$10,4,FALSE)/100,$Q1146))</f>
        <v>0.26841567830000002</v>
      </c>
      <c r="T1146" s="6">
        <f>IF(A1146="placement",$J1146*MIN($Q1146,$S1146),"")</f>
        <v>18.252266124400002</v>
      </c>
      <c r="U1146" s="6">
        <f>IF($A1146="placement",T1146,SUMIF($C$10:$C$6209,$C1146,$T$10:$T$6209))</f>
        <v>18.252266124400002</v>
      </c>
      <c r="V1146" s="34">
        <f t="shared" si="53"/>
        <v>-9.6809479382716224E-2</v>
      </c>
      <c r="W1146" s="24"/>
      <c r="X1146" s="2" t="str">
        <f>IFERROR(MIN(VLOOKUP($W1146,margin_ranges!$A$5:$D$10,4,FALSE),$Q1146*100)/100,"")</f>
        <v/>
      </c>
      <c r="Y1146" s="6">
        <f t="shared" si="54"/>
        <v>18.252266124400002</v>
      </c>
      <c r="Z1146" s="6">
        <f>IF($A1146="placement",Y1146,SUMIF($C$10:$C$6209,$C1146,$Y$10:$Y$6209))</f>
        <v>18.252266124400002</v>
      </c>
      <c r="AA1146" s="29">
        <f t="shared" si="55"/>
        <v>-9.6809479382716224E-2</v>
      </c>
    </row>
    <row r="1147" spans="1:27" hidden="1" x14ac:dyDescent="0.3">
      <c r="A1147" s="8" t="s">
        <v>17</v>
      </c>
      <c r="B1147" s="8" t="s">
        <v>1742</v>
      </c>
      <c r="C1147" s="8" t="s">
        <v>1743</v>
      </c>
      <c r="D1147" s="8" t="s">
        <v>1758</v>
      </c>
      <c r="E1147" s="8" t="s">
        <v>1759</v>
      </c>
      <c r="F1147" s="29">
        <v>0.189999999999999</v>
      </c>
      <c r="G1147" s="29">
        <v>0</v>
      </c>
      <c r="H1147" s="30">
        <v>0.98319999999999996</v>
      </c>
      <c r="I1147" s="30">
        <v>0.29630000000000001</v>
      </c>
      <c r="J1147" s="14">
        <v>18</v>
      </c>
      <c r="K1147" s="14">
        <v>3</v>
      </c>
      <c r="L1147" s="12">
        <v>0.30130000000000001</v>
      </c>
      <c r="M1147" s="7">
        <v>1.9818225700000001</v>
      </c>
      <c r="N1147" s="31">
        <v>1.45</v>
      </c>
      <c r="O1147" s="14">
        <f>IFERROR(VLOOKUP($C1147,'site totals'!$J$2:$K$607,2,FALSE),1)</f>
        <v>17978.085800000001</v>
      </c>
      <c r="P1147" s="32" t="s">
        <v>91</v>
      </c>
      <c r="Q1147" s="12">
        <v>0.26835024210000002</v>
      </c>
      <c r="R1147" s="29">
        <v>0.19</v>
      </c>
      <c r="S1147" s="2">
        <f>IF($A1147="site","",MIN(VLOOKUP($P1147,margin_ranges!$A$5:$D$10,4,FALSE)/100,$Q1147))</f>
        <v>0.26835024210000002</v>
      </c>
      <c r="T1147" s="6">
        <f>IF(A1147="placement",$J1147*MIN($Q1147,$S1147),"")</f>
        <v>4.8303043578000002</v>
      </c>
      <c r="U1147" s="6">
        <f>IF($A1147="placement",T1147,SUMIF($C$10:$C$6209,$C1147,$T$10:$T$6209))</f>
        <v>4.8303043578000002</v>
      </c>
      <c r="V1147" s="34">
        <f t="shared" si="53"/>
        <v>-9.6728693950617339E-2</v>
      </c>
      <c r="W1147" s="24"/>
      <c r="X1147" s="2" t="str">
        <f>IFERROR(MIN(VLOOKUP($W1147,margin_ranges!$A$5:$D$10,4,FALSE),$Q1147*100)/100,"")</f>
        <v/>
      </c>
      <c r="Y1147" s="6">
        <f t="shared" si="54"/>
        <v>4.8303043578000002</v>
      </c>
      <c r="Z1147" s="6">
        <f>IF($A1147="placement",Y1147,SUMIF($C$10:$C$6209,$C1147,$Y$10:$Y$6209))</f>
        <v>4.8303043578000002</v>
      </c>
      <c r="AA1147" s="29">
        <f t="shared" si="55"/>
        <v>-9.6728693950617339E-2</v>
      </c>
    </row>
    <row r="1148" spans="1:27" hidden="1" x14ac:dyDescent="0.3">
      <c r="A1148" s="8" t="s">
        <v>17</v>
      </c>
      <c r="B1148" s="8" t="s">
        <v>1742</v>
      </c>
      <c r="C1148" s="8" t="s">
        <v>1743</v>
      </c>
      <c r="D1148" s="8" t="s">
        <v>11823</v>
      </c>
      <c r="E1148" s="8" t="s">
        <v>11824</v>
      </c>
      <c r="F1148" s="29">
        <v>0.15</v>
      </c>
      <c r="G1148" s="29">
        <v>0</v>
      </c>
      <c r="H1148" s="30">
        <v>0.57879999999999998</v>
      </c>
      <c r="I1148" s="30">
        <v>0.1656</v>
      </c>
      <c r="J1148" s="14">
        <v>10</v>
      </c>
      <c r="K1148" s="14">
        <v>1</v>
      </c>
      <c r="L1148" s="12">
        <v>0.28610000000000002</v>
      </c>
      <c r="M1148" s="7">
        <v>2.0044866300000002</v>
      </c>
      <c r="N1148" s="31">
        <v>1.55</v>
      </c>
      <c r="O1148" s="14">
        <f>IFERROR(VLOOKUP($C1148,'site totals'!$J$2:$K$607,2,FALSE),1)</f>
        <v>17978.085800000001</v>
      </c>
      <c r="P1148" s="32" t="s">
        <v>91</v>
      </c>
      <c r="Q1148" s="12">
        <v>0.22673467629999999</v>
      </c>
      <c r="R1148" s="29">
        <v>0.15</v>
      </c>
      <c r="S1148" s="2">
        <f>IF($A1148="site","",MIN(VLOOKUP($P1148,margin_ranges!$A$5:$D$10,4,FALSE)/100,$Q1148))</f>
        <v>0.22673467629999999</v>
      </c>
      <c r="T1148" s="6">
        <f>IF(A1148="placement",$J1148*MIN($Q1148,$S1148),"")</f>
        <v>2.2673467629999999</v>
      </c>
      <c r="U1148" s="6">
        <f>IF($A1148="placement",T1148,SUMIF($C$10:$C$6209,$C1148,$T$10:$T$6209))</f>
        <v>2.2673467629999999</v>
      </c>
      <c r="V1148" s="34">
        <f t="shared" si="53"/>
        <v>-9.0276089764705914E-2</v>
      </c>
      <c r="W1148" s="24"/>
      <c r="X1148" s="2" t="str">
        <f>IFERROR(MIN(VLOOKUP($W1148,margin_ranges!$A$5:$D$10,4,FALSE),$Q1148*100)/100,"")</f>
        <v/>
      </c>
      <c r="Y1148" s="6">
        <f t="shared" si="54"/>
        <v>2.2673467629999999</v>
      </c>
      <c r="Z1148" s="6">
        <f>IF($A1148="placement",Y1148,SUMIF($C$10:$C$6209,$C1148,$Y$10:$Y$6209))</f>
        <v>2.2673467629999999</v>
      </c>
      <c r="AA1148" s="29">
        <f t="shared" si="55"/>
        <v>-9.0276089764705914E-2</v>
      </c>
    </row>
    <row r="1149" spans="1:27" hidden="1" x14ac:dyDescent="0.3">
      <c r="A1149" s="8" t="s">
        <v>17</v>
      </c>
      <c r="B1149" s="8" t="s">
        <v>1742</v>
      </c>
      <c r="C1149" s="8" t="s">
        <v>1743</v>
      </c>
      <c r="D1149" s="8" t="s">
        <v>11827</v>
      </c>
      <c r="E1149" s="8" t="s">
        <v>11828</v>
      </c>
      <c r="F1149" s="29">
        <v>0.15</v>
      </c>
      <c r="G1149" s="29">
        <v>0</v>
      </c>
      <c r="H1149" s="30">
        <v>0.97109999999999996</v>
      </c>
      <c r="I1149" s="30">
        <v>0.2666</v>
      </c>
      <c r="J1149" s="14">
        <v>16</v>
      </c>
      <c r="K1149" s="14">
        <v>2</v>
      </c>
      <c r="L1149" s="12">
        <v>0.27460000000000001</v>
      </c>
      <c r="M1149" s="7">
        <v>2.0023841400000002</v>
      </c>
      <c r="N1149" s="31">
        <v>1.55</v>
      </c>
      <c r="O1149" s="14">
        <f>IFERROR(VLOOKUP($C1149,'site totals'!$J$2:$K$607,2,FALSE),1)</f>
        <v>17978.085800000001</v>
      </c>
      <c r="P1149" s="32" t="s">
        <v>91</v>
      </c>
      <c r="Q1149" s="12">
        <v>0.22592275479999999</v>
      </c>
      <c r="R1149" s="29">
        <v>0.15</v>
      </c>
      <c r="S1149" s="2">
        <f>IF($A1149="site","",MIN(VLOOKUP($P1149,margin_ranges!$A$5:$D$10,4,FALSE)/100,$Q1149))</f>
        <v>0.22592275479999999</v>
      </c>
      <c r="T1149" s="6">
        <f>IF(A1149="placement",$J1149*MIN($Q1149,$S1149),"")</f>
        <v>3.6147640767999998</v>
      </c>
      <c r="U1149" s="6">
        <f>IF($A1149="placement",T1149,SUMIF($C$10:$C$6209,$C1149,$T$10:$T$6209))</f>
        <v>3.6147640767999998</v>
      </c>
      <c r="V1149" s="34">
        <f t="shared" si="53"/>
        <v>-8.9320888000000043E-2</v>
      </c>
      <c r="W1149" s="24"/>
      <c r="X1149" s="2" t="str">
        <f>IFERROR(MIN(VLOOKUP($W1149,margin_ranges!$A$5:$D$10,4,FALSE),$Q1149*100)/100,"")</f>
        <v/>
      </c>
      <c r="Y1149" s="6">
        <f t="shared" si="54"/>
        <v>3.6147640767999998</v>
      </c>
      <c r="Z1149" s="6">
        <f>IF($A1149="placement",Y1149,SUMIF($C$10:$C$6209,$C1149,$Y$10:$Y$6209))</f>
        <v>3.6147640767999998</v>
      </c>
      <c r="AA1149" s="29">
        <f t="shared" si="55"/>
        <v>-8.9320888000000043E-2</v>
      </c>
    </row>
    <row r="1150" spans="1:27" hidden="1" x14ac:dyDescent="0.3">
      <c r="A1150" s="8" t="s">
        <v>17</v>
      </c>
      <c r="B1150" s="8" t="s">
        <v>1742</v>
      </c>
      <c r="C1150" s="8" t="s">
        <v>1743</v>
      </c>
      <c r="D1150" s="8" t="s">
        <v>11851</v>
      </c>
      <c r="E1150" s="8" t="s">
        <v>11852</v>
      </c>
      <c r="F1150" s="29">
        <v>0.15</v>
      </c>
      <c r="G1150" s="29">
        <v>0</v>
      </c>
      <c r="H1150" s="30">
        <v>0.6361</v>
      </c>
      <c r="I1150" s="30">
        <v>0.16719999999999999</v>
      </c>
      <c r="J1150" s="14">
        <v>10</v>
      </c>
      <c r="K1150" s="14">
        <v>2</v>
      </c>
      <c r="L1150" s="12">
        <v>0.26290000000000002</v>
      </c>
      <c r="M1150" s="7">
        <v>1.99765058</v>
      </c>
      <c r="N1150" s="31">
        <v>1.55</v>
      </c>
      <c r="O1150" s="14">
        <f>IFERROR(VLOOKUP($C1150,'site totals'!$J$2:$K$607,2,FALSE),1)</f>
        <v>17978.085800000001</v>
      </c>
      <c r="P1150" s="32" t="s">
        <v>91</v>
      </c>
      <c r="Q1150" s="12">
        <v>0.22408852770000001</v>
      </c>
      <c r="R1150" s="29">
        <v>0.15</v>
      </c>
      <c r="S1150" s="2">
        <f>IF($A1150="site","",MIN(VLOOKUP($P1150,margin_ranges!$A$5:$D$10,4,FALSE)/100,$Q1150))</f>
        <v>0.22408852770000001</v>
      </c>
      <c r="T1150" s="6">
        <f>IF(A1150="placement",$J1150*MIN($Q1150,$S1150),"")</f>
        <v>2.2408852770000003</v>
      </c>
      <c r="U1150" s="6">
        <f>IF($A1150="placement",T1150,SUMIF($C$10:$C$6209,$C1150,$T$10:$T$6209))</f>
        <v>2.2408852770000003</v>
      </c>
      <c r="V1150" s="34">
        <f t="shared" si="53"/>
        <v>-8.7162973764705942E-2</v>
      </c>
      <c r="W1150" s="24"/>
      <c r="X1150" s="2" t="str">
        <f>IFERROR(MIN(VLOOKUP($W1150,margin_ranges!$A$5:$D$10,4,FALSE),$Q1150*100)/100,"")</f>
        <v/>
      </c>
      <c r="Y1150" s="6">
        <f t="shared" si="54"/>
        <v>2.2408852770000003</v>
      </c>
      <c r="Z1150" s="6">
        <f>IF($A1150="placement",Y1150,SUMIF($C$10:$C$6209,$C1150,$Y$10:$Y$6209))</f>
        <v>2.2408852770000003</v>
      </c>
      <c r="AA1150" s="29">
        <f t="shared" si="55"/>
        <v>-8.7162973764705942E-2</v>
      </c>
    </row>
    <row r="1151" spans="1:27" hidden="1" x14ac:dyDescent="0.3">
      <c r="A1151" s="8" t="s">
        <v>17</v>
      </c>
      <c r="B1151" s="8" t="s">
        <v>1742</v>
      </c>
      <c r="C1151" s="8" t="s">
        <v>1743</v>
      </c>
      <c r="D1151" s="8" t="s">
        <v>11865</v>
      </c>
      <c r="E1151" s="8" t="s">
        <v>11866</v>
      </c>
      <c r="F1151" s="29">
        <v>0.15</v>
      </c>
      <c r="G1151" s="29">
        <v>0</v>
      </c>
      <c r="H1151" s="30">
        <v>0.38059999999999999</v>
      </c>
      <c r="I1151" s="30">
        <v>0.1323</v>
      </c>
      <c r="J1151" s="14">
        <v>7</v>
      </c>
      <c r="K1151" s="14">
        <v>1</v>
      </c>
      <c r="L1151" s="12">
        <v>0.34760000000000002</v>
      </c>
      <c r="M1151" s="7">
        <v>1.8572354200000001</v>
      </c>
      <c r="N1151" s="31">
        <v>1.45</v>
      </c>
      <c r="O1151" s="14">
        <f>IFERROR(VLOOKUP($C1151,'site totals'!$J$2:$K$607,2,FALSE),1)</f>
        <v>17978.085800000001</v>
      </c>
      <c r="P1151" s="32" t="s">
        <v>91</v>
      </c>
      <c r="Q1151" s="12">
        <v>0.21926968250000001</v>
      </c>
      <c r="R1151" s="29">
        <v>0.15</v>
      </c>
      <c r="S1151" s="2">
        <f>IF($A1151="site","",MIN(VLOOKUP($P1151,margin_ranges!$A$5:$D$10,4,FALSE)/100,$Q1151))</f>
        <v>0.21926968250000001</v>
      </c>
      <c r="T1151" s="6">
        <f>IF(A1151="placement",$J1151*MIN($Q1151,$S1151),"")</f>
        <v>1.5348877775000001</v>
      </c>
      <c r="U1151" s="6">
        <f>IF($A1151="placement",T1151,SUMIF($C$10:$C$6209,$C1151,$T$10:$T$6209))</f>
        <v>1.5348877775000001</v>
      </c>
      <c r="V1151" s="34">
        <f t="shared" si="53"/>
        <v>-8.1493744117647093E-2</v>
      </c>
      <c r="W1151" s="24"/>
      <c r="X1151" s="2" t="str">
        <f>IFERROR(MIN(VLOOKUP($W1151,margin_ranges!$A$5:$D$10,4,FALSE),$Q1151*100)/100,"")</f>
        <v/>
      </c>
      <c r="Y1151" s="6">
        <f t="shared" si="54"/>
        <v>1.5348877775000001</v>
      </c>
      <c r="Z1151" s="6">
        <f>IF($A1151="placement",Y1151,SUMIF($C$10:$C$6209,$C1151,$Y$10:$Y$6209))</f>
        <v>1.5348877775000001</v>
      </c>
      <c r="AA1151" s="29">
        <f t="shared" si="55"/>
        <v>-8.1493744117647093E-2</v>
      </c>
    </row>
    <row r="1152" spans="1:27" hidden="1" x14ac:dyDescent="0.3">
      <c r="A1152" s="8" t="s">
        <v>17</v>
      </c>
      <c r="B1152" s="8" t="s">
        <v>1742</v>
      </c>
      <c r="C1152" s="8" t="s">
        <v>1743</v>
      </c>
      <c r="D1152" s="8" t="s">
        <v>2428</v>
      </c>
      <c r="E1152" s="8" t="s">
        <v>2429</v>
      </c>
      <c r="F1152" s="29">
        <v>0.24</v>
      </c>
      <c r="G1152" s="29">
        <v>0</v>
      </c>
      <c r="H1152" s="30">
        <v>1.018</v>
      </c>
      <c r="I1152" s="30">
        <v>0.1827</v>
      </c>
      <c r="J1152" s="14">
        <v>13</v>
      </c>
      <c r="K1152" s="14">
        <v>3</v>
      </c>
      <c r="L1152" s="12">
        <v>0.17949999999999999</v>
      </c>
      <c r="M1152" s="7">
        <v>2.4456606700000001</v>
      </c>
      <c r="N1152" s="31">
        <v>1.55</v>
      </c>
      <c r="O1152" s="14">
        <f>IFERROR(VLOOKUP($C1152,'site totals'!$J$2:$K$607,2,FALSE),1)</f>
        <v>17978.085800000001</v>
      </c>
      <c r="P1152" s="32" t="s">
        <v>91</v>
      </c>
      <c r="Q1152" s="12">
        <v>0.36622442459999999</v>
      </c>
      <c r="R1152" s="29">
        <v>0.24</v>
      </c>
      <c r="S1152" s="2">
        <f>IF($A1152="site","",MIN(VLOOKUP($P1152,margin_ranges!$A$5:$D$10,4,FALSE)/100,$Q1152))</f>
        <v>0.29749999999999999</v>
      </c>
      <c r="T1152" s="6">
        <f>IF(A1152="placement",$J1152*MIN($Q1152,$S1152),"")</f>
        <v>3.8674999999999997</v>
      </c>
      <c r="U1152" s="6">
        <f>IF($A1152="placement",T1152,SUMIF($C$10:$C$6209,$C1152,$T$10:$T$6209))</f>
        <v>3.8674999999999997</v>
      </c>
      <c r="V1152" s="34">
        <f t="shared" si="53"/>
        <v>-7.5657894736842146E-2</v>
      </c>
      <c r="W1152" s="24"/>
      <c r="X1152" s="2" t="str">
        <f>IFERROR(MIN(VLOOKUP($W1152,margin_ranges!$A$5:$D$10,4,FALSE),$Q1152*100)/100,"")</f>
        <v/>
      </c>
      <c r="Y1152" s="6">
        <f t="shared" si="54"/>
        <v>3.8674999999999997</v>
      </c>
      <c r="Z1152" s="6">
        <f>IF($A1152="placement",Y1152,SUMIF($C$10:$C$6209,$C1152,$Y$10:$Y$6209))</f>
        <v>3.8674999999999997</v>
      </c>
      <c r="AA1152" s="29">
        <f t="shared" si="55"/>
        <v>-7.5657894736842146E-2</v>
      </c>
    </row>
    <row r="1153" spans="1:27" hidden="1" x14ac:dyDescent="0.3">
      <c r="A1153" s="8" t="s">
        <v>17</v>
      </c>
      <c r="B1153" s="8" t="s">
        <v>1742</v>
      </c>
      <c r="C1153" s="8" t="s">
        <v>1743</v>
      </c>
      <c r="D1153" s="8" t="s">
        <v>1964</v>
      </c>
      <c r="E1153" s="8" t="s">
        <v>1965</v>
      </c>
      <c r="F1153" s="29">
        <v>0.19</v>
      </c>
      <c r="G1153" s="29">
        <v>0</v>
      </c>
      <c r="H1153" s="30">
        <v>3.4077000000000002</v>
      </c>
      <c r="I1153" s="30">
        <v>1.1429</v>
      </c>
      <c r="J1153" s="14">
        <v>69</v>
      </c>
      <c r="K1153" s="14">
        <v>11</v>
      </c>
      <c r="L1153" s="12">
        <v>0.33539999999999998</v>
      </c>
      <c r="M1153" s="7">
        <v>2.0030435600000001</v>
      </c>
      <c r="N1153" s="31">
        <v>1.5</v>
      </c>
      <c r="O1153" s="14">
        <f>IFERROR(VLOOKUP($C1153,'site totals'!$J$2:$K$607,2,FALSE),1)</f>
        <v>17978.085800000001</v>
      </c>
      <c r="P1153" s="32" t="s">
        <v>91</v>
      </c>
      <c r="Q1153" s="12">
        <v>0.25113960070000002</v>
      </c>
      <c r="R1153" s="29">
        <v>0.19</v>
      </c>
      <c r="S1153" s="2">
        <f>IF($A1153="site","",MIN(VLOOKUP($P1153,margin_ranges!$A$5:$D$10,4,FALSE)/100,$Q1153))</f>
        <v>0.25113960070000002</v>
      </c>
      <c r="T1153" s="6">
        <f>IF(A1153="placement",$J1153*MIN($Q1153,$S1153),"")</f>
        <v>17.328632448300002</v>
      </c>
      <c r="U1153" s="6">
        <f>IF($A1153="placement",T1153,SUMIF($C$10:$C$6209,$C1153,$T$10:$T$6209))</f>
        <v>17.328632448300002</v>
      </c>
      <c r="V1153" s="34">
        <f t="shared" si="53"/>
        <v>-7.5480988518518477E-2</v>
      </c>
      <c r="W1153" s="24"/>
      <c r="X1153" s="2" t="str">
        <f>IFERROR(MIN(VLOOKUP($W1153,margin_ranges!$A$5:$D$10,4,FALSE),$Q1153*100)/100,"")</f>
        <v/>
      </c>
      <c r="Y1153" s="6">
        <f t="shared" si="54"/>
        <v>17.328632448300002</v>
      </c>
      <c r="Z1153" s="6">
        <f>IF($A1153="placement",Y1153,SUMIF($C$10:$C$6209,$C1153,$Y$10:$Y$6209))</f>
        <v>17.328632448300002</v>
      </c>
      <c r="AA1153" s="29">
        <f t="shared" si="55"/>
        <v>-7.5480988518518477E-2</v>
      </c>
    </row>
    <row r="1154" spans="1:27" hidden="1" x14ac:dyDescent="0.3">
      <c r="A1154" s="8" t="s">
        <v>17</v>
      </c>
      <c r="B1154" s="8" t="s">
        <v>1742</v>
      </c>
      <c r="C1154" s="8" t="s">
        <v>1743</v>
      </c>
      <c r="D1154" s="8" t="s">
        <v>11829</v>
      </c>
      <c r="E1154" s="8" t="s">
        <v>11830</v>
      </c>
      <c r="F1154" s="29">
        <v>0.15</v>
      </c>
      <c r="G1154" s="29">
        <v>0</v>
      </c>
      <c r="H1154" s="30">
        <v>0.72109999999999996</v>
      </c>
      <c r="I1154" s="30">
        <v>0.1275</v>
      </c>
      <c r="J1154" s="14">
        <v>8</v>
      </c>
      <c r="K1154" s="14">
        <v>1</v>
      </c>
      <c r="L1154" s="12">
        <v>0.17680000000000001</v>
      </c>
      <c r="M1154" s="7">
        <v>1.96885154</v>
      </c>
      <c r="N1154" s="31">
        <v>1.55</v>
      </c>
      <c r="O1154" s="14">
        <f>IFERROR(VLOOKUP($C1154,'site totals'!$J$2:$K$607,2,FALSE),1)</f>
        <v>17978.085800000001</v>
      </c>
      <c r="P1154" s="32" t="s">
        <v>91</v>
      </c>
      <c r="Q1154" s="12">
        <v>0.2127390166</v>
      </c>
      <c r="R1154" s="29">
        <v>0.15</v>
      </c>
      <c r="S1154" s="2">
        <f>IF($A1154="site","",MIN(VLOOKUP($P1154,margin_ranges!$A$5:$D$10,4,FALSE)/100,$Q1154))</f>
        <v>0.2127390166</v>
      </c>
      <c r="T1154" s="6">
        <f>IF(A1154="placement",$J1154*MIN($Q1154,$S1154),"")</f>
        <v>1.7019121328</v>
      </c>
      <c r="U1154" s="6">
        <f>IF($A1154="placement",T1154,SUMIF($C$10:$C$6209,$C1154,$T$10:$T$6209))</f>
        <v>1.7019121328</v>
      </c>
      <c r="V1154" s="34">
        <f t="shared" si="53"/>
        <v>-7.3810607764705938E-2</v>
      </c>
      <c r="W1154" s="24"/>
      <c r="X1154" s="2" t="str">
        <f>IFERROR(MIN(VLOOKUP($W1154,margin_ranges!$A$5:$D$10,4,FALSE),$Q1154*100)/100,"")</f>
        <v/>
      </c>
      <c r="Y1154" s="6">
        <f t="shared" si="54"/>
        <v>1.7019121328</v>
      </c>
      <c r="Z1154" s="6">
        <f>IF($A1154="placement",Y1154,SUMIF($C$10:$C$6209,$C1154,$Y$10:$Y$6209))</f>
        <v>1.7019121328</v>
      </c>
      <c r="AA1154" s="29">
        <f t="shared" si="55"/>
        <v>-7.3810607764705938E-2</v>
      </c>
    </row>
    <row r="1155" spans="1:27" hidden="1" x14ac:dyDescent="0.3">
      <c r="A1155" s="8" t="s">
        <v>17</v>
      </c>
      <c r="B1155" s="8" t="s">
        <v>1742</v>
      </c>
      <c r="C1155" s="8" t="s">
        <v>1743</v>
      </c>
      <c r="D1155" s="8" t="s">
        <v>2586</v>
      </c>
      <c r="E1155" s="8" t="s">
        <v>2587</v>
      </c>
      <c r="F1155" s="29">
        <v>0.19</v>
      </c>
      <c r="G1155" s="29">
        <v>0</v>
      </c>
      <c r="H1155" s="30">
        <v>2.4479000000000002</v>
      </c>
      <c r="I1155" s="30">
        <v>0.38090000000000002</v>
      </c>
      <c r="J1155" s="14">
        <v>23</v>
      </c>
      <c r="K1155" s="14">
        <v>4</v>
      </c>
      <c r="L1155" s="12">
        <v>0.15559999999999999</v>
      </c>
      <c r="M1155" s="7">
        <v>1.98810953</v>
      </c>
      <c r="N1155" s="31">
        <v>1.5</v>
      </c>
      <c r="O1155" s="14">
        <f>IFERROR(VLOOKUP($C1155,'site totals'!$J$2:$K$607,2,FALSE),1)</f>
        <v>17978.085800000001</v>
      </c>
      <c r="P1155" s="32" t="s">
        <v>91</v>
      </c>
      <c r="Q1155" s="12">
        <v>0.2455144048</v>
      </c>
      <c r="R1155" s="29">
        <v>0.19</v>
      </c>
      <c r="S1155" s="2">
        <f>IF($A1155="site","",MIN(VLOOKUP($P1155,margin_ranges!$A$5:$D$10,4,FALSE)/100,$Q1155))</f>
        <v>0.2455144048</v>
      </c>
      <c r="T1155" s="6">
        <f>IF(A1155="placement",$J1155*MIN($Q1155,$S1155),"")</f>
        <v>5.6468313103999996</v>
      </c>
      <c r="U1155" s="6">
        <f>IF($A1155="placement",T1155,SUMIF($C$10:$C$6209,$C1155,$T$10:$T$6209))</f>
        <v>5.6468313103999996</v>
      </c>
      <c r="V1155" s="34">
        <f t="shared" si="53"/>
        <v>-6.853630222222229E-2</v>
      </c>
      <c r="W1155" s="24"/>
      <c r="X1155" s="2" t="str">
        <f>IFERROR(MIN(VLOOKUP($W1155,margin_ranges!$A$5:$D$10,4,FALSE),$Q1155*100)/100,"")</f>
        <v/>
      </c>
      <c r="Y1155" s="6">
        <f t="shared" si="54"/>
        <v>5.6468313103999996</v>
      </c>
      <c r="Z1155" s="6">
        <f>IF($A1155="placement",Y1155,SUMIF($C$10:$C$6209,$C1155,$Y$10:$Y$6209))</f>
        <v>5.6468313103999996</v>
      </c>
      <c r="AA1155" s="29">
        <f t="shared" si="55"/>
        <v>-6.853630222222229E-2</v>
      </c>
    </row>
    <row r="1156" spans="1:27" hidden="1" x14ac:dyDescent="0.3">
      <c r="A1156" s="8" t="s">
        <v>17</v>
      </c>
      <c r="B1156" s="8" t="s">
        <v>1742</v>
      </c>
      <c r="C1156" s="8" t="s">
        <v>1743</v>
      </c>
      <c r="D1156" s="8" t="s">
        <v>11817</v>
      </c>
      <c r="E1156" s="8" t="s">
        <v>11818</v>
      </c>
      <c r="F1156" s="29">
        <v>0.25</v>
      </c>
      <c r="G1156" s="29">
        <v>0</v>
      </c>
      <c r="H1156" s="30">
        <v>1.1089</v>
      </c>
      <c r="I1156" s="30">
        <v>0.32069999999999999</v>
      </c>
      <c r="J1156" s="14">
        <v>22</v>
      </c>
      <c r="K1156" s="14">
        <v>5</v>
      </c>
      <c r="L1156" s="12">
        <v>0.28920000000000001</v>
      </c>
      <c r="M1156" s="7">
        <v>2.28512249</v>
      </c>
      <c r="N1156" s="31">
        <v>1.55</v>
      </c>
      <c r="O1156" s="14">
        <f>IFERROR(VLOOKUP($C1156,'site totals'!$J$2:$K$607,2,FALSE),1)</f>
        <v>17978.085800000001</v>
      </c>
      <c r="P1156" s="32" t="s">
        <v>22</v>
      </c>
      <c r="Q1156" s="12">
        <v>0.32169938209999999</v>
      </c>
      <c r="R1156" s="29">
        <v>0.25</v>
      </c>
      <c r="S1156" s="2">
        <f>IF($A1156="site","",MIN(VLOOKUP($P1156,margin_ranges!$A$5:$D$10,4,FALSE)/100,$Q1156))</f>
        <v>0.29749999999999999</v>
      </c>
      <c r="T1156" s="6">
        <f>IF(A1156="placement",$J1156*MIN($Q1156,$S1156),"")</f>
        <v>6.5449999999999999</v>
      </c>
      <c r="U1156" s="6">
        <f>IF($A1156="placement",T1156,SUMIF($C$10:$C$6209,$C1156,$T$10:$T$6209))</f>
        <v>6.5449999999999999</v>
      </c>
      <c r="V1156" s="34">
        <f t="shared" si="53"/>
        <v>-6.3333333333333353E-2</v>
      </c>
      <c r="W1156" s="24"/>
      <c r="X1156" s="2" t="str">
        <f>IFERROR(MIN(VLOOKUP($W1156,margin_ranges!$A$5:$D$10,4,FALSE),$Q1156*100)/100,"")</f>
        <v/>
      </c>
      <c r="Y1156" s="6">
        <f t="shared" si="54"/>
        <v>6.5449999999999999</v>
      </c>
      <c r="Z1156" s="6">
        <f>IF($A1156="placement",Y1156,SUMIF($C$10:$C$6209,$C1156,$Y$10:$Y$6209))</f>
        <v>6.5449999999999999</v>
      </c>
      <c r="AA1156" s="29">
        <f t="shared" si="55"/>
        <v>-6.3333333333333353E-2</v>
      </c>
    </row>
    <row r="1157" spans="1:27" hidden="1" x14ac:dyDescent="0.3">
      <c r="A1157" s="8" t="s">
        <v>17</v>
      </c>
      <c r="B1157" s="8" t="s">
        <v>1742</v>
      </c>
      <c r="C1157" s="8" t="s">
        <v>1743</v>
      </c>
      <c r="D1157" s="8" t="s">
        <v>11825</v>
      </c>
      <c r="E1157" s="8" t="s">
        <v>11826</v>
      </c>
      <c r="F1157" s="29">
        <v>0.249999999999999</v>
      </c>
      <c r="G1157" s="29">
        <v>0</v>
      </c>
      <c r="H1157" s="30">
        <v>0.3881</v>
      </c>
      <c r="I1157" s="30">
        <v>0.10059999999999999</v>
      </c>
      <c r="J1157" s="14">
        <v>7</v>
      </c>
      <c r="K1157" s="14">
        <v>2</v>
      </c>
      <c r="L1157" s="12">
        <v>0.25929999999999997</v>
      </c>
      <c r="M1157" s="7">
        <v>2.25919092</v>
      </c>
      <c r="N1157" s="31">
        <v>1.55</v>
      </c>
      <c r="O1157" s="14">
        <f>IFERROR(VLOOKUP($C1157,'site totals'!$J$2:$K$607,2,FALSE),1)</f>
        <v>17978.085800000001</v>
      </c>
      <c r="P1157" s="32" t="s">
        <v>22</v>
      </c>
      <c r="Q1157" s="12">
        <v>0.31391367180000002</v>
      </c>
      <c r="R1157" s="29">
        <v>0.25</v>
      </c>
      <c r="S1157" s="2">
        <f>IF($A1157="site","",MIN(VLOOKUP($P1157,margin_ranges!$A$5:$D$10,4,FALSE)/100,$Q1157))</f>
        <v>0.29749999999999999</v>
      </c>
      <c r="T1157" s="6">
        <f>IF(A1157="placement",$J1157*MIN($Q1157,$S1157),"")</f>
        <v>2.0825</v>
      </c>
      <c r="U1157" s="6">
        <f>IF($A1157="placement",T1157,SUMIF($C$10:$C$6209,$C1157,$T$10:$T$6209))</f>
        <v>2.0825</v>
      </c>
      <c r="V1157" s="34">
        <f t="shared" si="53"/>
        <v>-6.3333333333333242E-2</v>
      </c>
      <c r="W1157" s="24"/>
      <c r="X1157" s="2" t="str">
        <f>IFERROR(MIN(VLOOKUP($W1157,margin_ranges!$A$5:$D$10,4,FALSE),$Q1157*100)/100,"")</f>
        <v/>
      </c>
      <c r="Y1157" s="6">
        <f t="shared" si="54"/>
        <v>2.0825</v>
      </c>
      <c r="Z1157" s="6">
        <f>IF($A1157="placement",Y1157,SUMIF($C$10:$C$6209,$C1157,$Y$10:$Y$6209))</f>
        <v>2.0825</v>
      </c>
      <c r="AA1157" s="29">
        <f t="shared" si="55"/>
        <v>-6.3333333333333242E-2</v>
      </c>
    </row>
    <row r="1158" spans="1:27" hidden="1" x14ac:dyDescent="0.3">
      <c r="A1158" s="8" t="s">
        <v>17</v>
      </c>
      <c r="B1158" s="8" t="s">
        <v>1742</v>
      </c>
      <c r="C1158" s="8" t="s">
        <v>1743</v>
      </c>
      <c r="D1158" s="8" t="s">
        <v>11811</v>
      </c>
      <c r="E1158" s="8" t="s">
        <v>11812</v>
      </c>
      <c r="F1158" s="29">
        <v>0.2</v>
      </c>
      <c r="G1158" s="29">
        <v>0</v>
      </c>
      <c r="H1158" s="30">
        <v>0.50390000000000001</v>
      </c>
      <c r="I1158" s="30">
        <v>0.14349999999999999</v>
      </c>
      <c r="J1158" s="14">
        <v>8</v>
      </c>
      <c r="K1158" s="14">
        <v>2</v>
      </c>
      <c r="L1158" s="12">
        <v>0.2848</v>
      </c>
      <c r="M1158" s="7">
        <v>1.9340965699999999</v>
      </c>
      <c r="N1158" s="31">
        <v>1.45</v>
      </c>
      <c r="O1158" s="14">
        <f>IFERROR(VLOOKUP($C1158,'site totals'!$J$2:$K$607,2,FALSE),1)</f>
        <v>17978.085800000001</v>
      </c>
      <c r="P1158" s="32" t="s">
        <v>91</v>
      </c>
      <c r="Q1158" s="12">
        <v>0.25029596459999998</v>
      </c>
      <c r="R1158" s="29">
        <v>0.2</v>
      </c>
      <c r="S1158" s="2">
        <f>IF($A1158="site","",MIN(VLOOKUP($P1158,margin_ranges!$A$5:$D$10,4,FALSE)/100,$Q1158))</f>
        <v>0.25029596459999998</v>
      </c>
      <c r="T1158" s="6">
        <f>IF(A1158="placement",$J1158*MIN($Q1158,$S1158),"")</f>
        <v>2.0023677167999998</v>
      </c>
      <c r="U1158" s="6">
        <f>IF($A1158="placement",T1158,SUMIF($C$10:$C$6209,$C1158,$T$10:$T$6209))</f>
        <v>2.0023677167999998</v>
      </c>
      <c r="V1158" s="34">
        <f t="shared" si="53"/>
        <v>-6.2869955750000095E-2</v>
      </c>
      <c r="W1158" s="24"/>
      <c r="X1158" s="2" t="str">
        <f>IFERROR(MIN(VLOOKUP($W1158,margin_ranges!$A$5:$D$10,4,FALSE),$Q1158*100)/100,"")</f>
        <v/>
      </c>
      <c r="Y1158" s="6">
        <f t="shared" si="54"/>
        <v>2.0023677167999998</v>
      </c>
      <c r="Z1158" s="6">
        <f>IF($A1158="placement",Y1158,SUMIF($C$10:$C$6209,$C1158,$Y$10:$Y$6209))</f>
        <v>2.0023677167999998</v>
      </c>
      <c r="AA1158" s="29">
        <f t="shared" si="55"/>
        <v>-6.2869955750000095E-2</v>
      </c>
    </row>
    <row r="1159" spans="1:27" hidden="1" x14ac:dyDescent="0.3">
      <c r="A1159" s="8" t="s">
        <v>17</v>
      </c>
      <c r="B1159" s="8" t="s">
        <v>1742</v>
      </c>
      <c r="C1159" s="8" t="s">
        <v>1743</v>
      </c>
      <c r="D1159" s="8" t="s">
        <v>2004</v>
      </c>
      <c r="E1159" s="8" t="s">
        <v>2005</v>
      </c>
      <c r="F1159" s="29">
        <v>0.19</v>
      </c>
      <c r="G1159" s="29">
        <v>0</v>
      </c>
      <c r="H1159" s="30">
        <v>0.66120000000000001</v>
      </c>
      <c r="I1159" s="30">
        <v>0.27800000000000002</v>
      </c>
      <c r="J1159" s="14">
        <v>17</v>
      </c>
      <c r="K1159" s="14">
        <v>3</v>
      </c>
      <c r="L1159" s="12">
        <v>0.4204</v>
      </c>
      <c r="M1159" s="7">
        <v>2.0411356600000001</v>
      </c>
      <c r="N1159" s="31">
        <v>1.55</v>
      </c>
      <c r="O1159" s="14">
        <f>IFERROR(VLOOKUP($C1159,'site totals'!$J$2:$K$607,2,FALSE),1)</f>
        <v>17978.085800000001</v>
      </c>
      <c r="P1159" s="32" t="s">
        <v>91</v>
      </c>
      <c r="Q1159" s="12">
        <v>0.24061882400000001</v>
      </c>
      <c r="R1159" s="29">
        <v>0.19</v>
      </c>
      <c r="S1159" s="2">
        <f>IF($A1159="site","",MIN(VLOOKUP($P1159,margin_ranges!$A$5:$D$10,4,FALSE)/100,$Q1159))</f>
        <v>0.24061882400000001</v>
      </c>
      <c r="T1159" s="6">
        <f>IF(A1159="placement",$J1159*MIN($Q1159,$S1159),"")</f>
        <v>4.0905200080000004</v>
      </c>
      <c r="U1159" s="6">
        <f>IF($A1159="placement",T1159,SUMIF($C$10:$C$6209,$C1159,$T$10:$T$6209))</f>
        <v>4.0905200080000004</v>
      </c>
      <c r="V1159" s="34">
        <f t="shared" si="53"/>
        <v>-6.2492375308642045E-2</v>
      </c>
      <c r="W1159" s="24"/>
      <c r="X1159" s="2" t="str">
        <f>IFERROR(MIN(VLOOKUP($W1159,margin_ranges!$A$5:$D$10,4,FALSE),$Q1159*100)/100,"")</f>
        <v/>
      </c>
      <c r="Y1159" s="6">
        <f t="shared" si="54"/>
        <v>4.0905200080000004</v>
      </c>
      <c r="Z1159" s="6">
        <f>IF($A1159="placement",Y1159,SUMIF($C$10:$C$6209,$C1159,$Y$10:$Y$6209))</f>
        <v>4.0905200080000004</v>
      </c>
      <c r="AA1159" s="29">
        <f t="shared" si="55"/>
        <v>-6.2492375308642045E-2</v>
      </c>
    </row>
    <row r="1160" spans="1:27" hidden="1" x14ac:dyDescent="0.3">
      <c r="A1160" s="8" t="s">
        <v>17</v>
      </c>
      <c r="B1160" s="8" t="s">
        <v>1742</v>
      </c>
      <c r="C1160" s="8" t="s">
        <v>1743</v>
      </c>
      <c r="D1160" s="8" t="s">
        <v>2312</v>
      </c>
      <c r="E1160" s="8" t="s">
        <v>2313</v>
      </c>
      <c r="F1160" s="29">
        <v>0.189999999999999</v>
      </c>
      <c r="G1160" s="29">
        <v>0</v>
      </c>
      <c r="H1160" s="30">
        <v>3.5348000000000002</v>
      </c>
      <c r="I1160" s="30">
        <v>0.8821</v>
      </c>
      <c r="J1160" s="14">
        <v>54</v>
      </c>
      <c r="K1160" s="14">
        <v>9</v>
      </c>
      <c r="L1160" s="12">
        <v>0.2495</v>
      </c>
      <c r="M1160" s="7">
        <v>2.03947688</v>
      </c>
      <c r="N1160" s="31">
        <v>1.55</v>
      </c>
      <c r="O1160" s="14">
        <f>IFERROR(VLOOKUP($C1160,'site totals'!$J$2:$K$607,2,FALSE),1)</f>
        <v>17978.085800000001</v>
      </c>
      <c r="P1160" s="32" t="s">
        <v>91</v>
      </c>
      <c r="Q1160" s="12">
        <v>0.24000119119999999</v>
      </c>
      <c r="R1160" s="29">
        <v>0.19</v>
      </c>
      <c r="S1160" s="2">
        <f>IF($A1160="site","",MIN(VLOOKUP($P1160,margin_ranges!$A$5:$D$10,4,FALSE)/100,$Q1160))</f>
        <v>0.24000119119999999</v>
      </c>
      <c r="T1160" s="6">
        <f>IF(A1160="placement",$J1160*MIN($Q1160,$S1160),"")</f>
        <v>12.960064324799999</v>
      </c>
      <c r="U1160" s="6">
        <f>IF($A1160="placement",T1160,SUMIF($C$10:$C$6209,$C1160,$T$10:$T$6209))</f>
        <v>12.960064324799999</v>
      </c>
      <c r="V1160" s="34">
        <f t="shared" si="53"/>
        <v>-6.1729865679012397E-2</v>
      </c>
      <c r="W1160" s="24"/>
      <c r="X1160" s="2" t="str">
        <f>IFERROR(MIN(VLOOKUP($W1160,margin_ranges!$A$5:$D$10,4,FALSE),$Q1160*100)/100,"")</f>
        <v/>
      </c>
      <c r="Y1160" s="6">
        <f t="shared" si="54"/>
        <v>12.960064324799999</v>
      </c>
      <c r="Z1160" s="6">
        <f>IF($A1160="placement",Y1160,SUMIF($C$10:$C$6209,$C1160,$Y$10:$Y$6209))</f>
        <v>12.960064324799999</v>
      </c>
      <c r="AA1160" s="29">
        <f t="shared" si="55"/>
        <v>-6.1729865679012397E-2</v>
      </c>
    </row>
    <row r="1161" spans="1:27" hidden="1" x14ac:dyDescent="0.3">
      <c r="A1161" s="8" t="s">
        <v>17</v>
      </c>
      <c r="B1161" s="8" t="s">
        <v>1742</v>
      </c>
      <c r="C1161" s="8" t="s">
        <v>1743</v>
      </c>
      <c r="D1161" s="8" t="s">
        <v>1866</v>
      </c>
      <c r="E1161" s="8" t="s">
        <v>1867</v>
      </c>
      <c r="F1161" s="29">
        <v>0.19</v>
      </c>
      <c r="G1161" s="29">
        <v>0</v>
      </c>
      <c r="H1161" s="30">
        <v>2.1259000000000001</v>
      </c>
      <c r="I1161" s="30">
        <v>0.5897</v>
      </c>
      <c r="J1161" s="14">
        <v>34</v>
      </c>
      <c r="K1161" s="14">
        <v>5</v>
      </c>
      <c r="L1161" s="12">
        <v>0.27739999999999998</v>
      </c>
      <c r="M1161" s="7">
        <v>1.9071826599999999</v>
      </c>
      <c r="N1161" s="31">
        <v>1.45</v>
      </c>
      <c r="O1161" s="14">
        <f>IFERROR(VLOOKUP($C1161,'site totals'!$J$2:$K$607,2,FALSE),1)</f>
        <v>17978.085800000001</v>
      </c>
      <c r="P1161" s="32" t="s">
        <v>91</v>
      </c>
      <c r="Q1161" s="12">
        <v>0.23971624</v>
      </c>
      <c r="R1161" s="29">
        <v>0.19</v>
      </c>
      <c r="S1161" s="2">
        <f>IF($A1161="site","",MIN(VLOOKUP($P1161,margin_ranges!$A$5:$D$10,4,FALSE)/100,$Q1161))</f>
        <v>0.23971624</v>
      </c>
      <c r="T1161" s="6">
        <f>IF(A1161="placement",$J1161*MIN($Q1161,$S1161),"")</f>
        <v>8.1503521600000006</v>
      </c>
      <c r="U1161" s="6">
        <f>IF($A1161="placement",T1161,SUMIF($C$10:$C$6209,$C1161,$T$10:$T$6209))</f>
        <v>8.1503521600000006</v>
      </c>
      <c r="V1161" s="34">
        <f t="shared" si="53"/>
        <v>-6.137807407407414E-2</v>
      </c>
      <c r="W1161" s="24"/>
      <c r="X1161" s="2" t="str">
        <f>IFERROR(MIN(VLOOKUP($W1161,margin_ranges!$A$5:$D$10,4,FALSE),$Q1161*100)/100,"")</f>
        <v/>
      </c>
      <c r="Y1161" s="6">
        <f t="shared" si="54"/>
        <v>8.1503521600000006</v>
      </c>
      <c r="Z1161" s="6">
        <f>IF($A1161="placement",Y1161,SUMIF($C$10:$C$6209,$C1161,$Y$10:$Y$6209))</f>
        <v>8.1503521600000006</v>
      </c>
      <c r="AA1161" s="29">
        <f t="shared" si="55"/>
        <v>-6.137807407407414E-2</v>
      </c>
    </row>
    <row r="1162" spans="1:27" hidden="1" x14ac:dyDescent="0.3">
      <c r="A1162" s="8" t="s">
        <v>17</v>
      </c>
      <c r="B1162" s="8" t="s">
        <v>1742</v>
      </c>
      <c r="C1162" s="8" t="s">
        <v>1743</v>
      </c>
      <c r="D1162" s="8" t="s">
        <v>11863</v>
      </c>
      <c r="E1162" s="8" t="s">
        <v>11864</v>
      </c>
      <c r="F1162" s="29">
        <v>0.15</v>
      </c>
      <c r="G1162" s="29">
        <v>0</v>
      </c>
      <c r="H1162" s="30">
        <v>0.51749999999999996</v>
      </c>
      <c r="I1162" s="30">
        <v>0.1678</v>
      </c>
      <c r="J1162" s="14">
        <v>9</v>
      </c>
      <c r="K1162" s="14">
        <v>1</v>
      </c>
      <c r="L1162" s="12">
        <v>0.32419999999999999</v>
      </c>
      <c r="M1162" s="7">
        <v>1.81336739</v>
      </c>
      <c r="N1162" s="31">
        <v>1.45</v>
      </c>
      <c r="O1162" s="14">
        <f>IFERROR(VLOOKUP($C1162,'site totals'!$J$2:$K$607,2,FALSE),1)</f>
        <v>17978.085800000001</v>
      </c>
      <c r="P1162" s="32" t="s">
        <v>91</v>
      </c>
      <c r="Q1162" s="12">
        <v>0.20038266499999999</v>
      </c>
      <c r="R1162" s="29">
        <v>0.15</v>
      </c>
      <c r="S1162" s="2">
        <f>IF($A1162="site","",MIN(VLOOKUP($P1162,margin_ranges!$A$5:$D$10,4,FALSE)/100,$Q1162))</f>
        <v>0.20038266499999999</v>
      </c>
      <c r="T1162" s="6">
        <f>IF(A1162="placement",$J1162*MIN($Q1162,$S1162),"")</f>
        <v>1.8034439849999999</v>
      </c>
      <c r="U1162" s="6">
        <f>IF($A1162="placement",T1162,SUMIF($C$10:$C$6209,$C1162,$T$10:$T$6209))</f>
        <v>1.8034439849999999</v>
      </c>
      <c r="V1162" s="34">
        <f t="shared" ref="V1162:V1225" si="56">($J1162-$U1162)/($J1162*(1-$R1162))-1</f>
        <v>-5.9273723529411626E-2</v>
      </c>
      <c r="W1162" s="24"/>
      <c r="X1162" s="2" t="str">
        <f>IFERROR(MIN(VLOOKUP($W1162,margin_ranges!$A$5:$D$10,4,FALSE),$Q1162*100)/100,"")</f>
        <v/>
      </c>
      <c r="Y1162" s="6">
        <f t="shared" si="54"/>
        <v>1.8034439849999999</v>
      </c>
      <c r="Z1162" s="6">
        <f>IF($A1162="placement",Y1162,SUMIF($C$10:$C$6209,$C1162,$Y$10:$Y$6209))</f>
        <v>1.8034439849999999</v>
      </c>
      <c r="AA1162" s="29">
        <f t="shared" si="55"/>
        <v>-5.9273723529411626E-2</v>
      </c>
    </row>
    <row r="1163" spans="1:27" hidden="1" x14ac:dyDescent="0.3">
      <c r="A1163" s="8" t="s">
        <v>17</v>
      </c>
      <c r="B1163" s="8" t="s">
        <v>1742</v>
      </c>
      <c r="C1163" s="8" t="s">
        <v>1743</v>
      </c>
      <c r="D1163" s="8" t="s">
        <v>1926</v>
      </c>
      <c r="E1163" s="8" t="s">
        <v>1927</v>
      </c>
      <c r="F1163" s="29">
        <v>0.19</v>
      </c>
      <c r="G1163" s="29">
        <v>0</v>
      </c>
      <c r="H1163" s="30">
        <v>6.9633000000000003</v>
      </c>
      <c r="I1163" s="30">
        <v>2.0495999999999999</v>
      </c>
      <c r="J1163" s="14">
        <v>121</v>
      </c>
      <c r="K1163" s="14">
        <v>19</v>
      </c>
      <c r="L1163" s="12">
        <v>0.29430000000000001</v>
      </c>
      <c r="M1163" s="7">
        <v>1.9684463699999999</v>
      </c>
      <c r="N1163" s="31">
        <v>1.5</v>
      </c>
      <c r="O1163" s="14">
        <f>IFERROR(VLOOKUP($C1163,'site totals'!$J$2:$K$607,2,FALSE),1)</f>
        <v>17978.085800000001</v>
      </c>
      <c r="P1163" s="32" t="s">
        <v>91</v>
      </c>
      <c r="Q1163" s="12">
        <v>0.23797771349999999</v>
      </c>
      <c r="R1163" s="29">
        <v>0.19</v>
      </c>
      <c r="S1163" s="2">
        <f>IF($A1163="site","",MIN(VLOOKUP($P1163,margin_ranges!$A$5:$D$10,4,FALSE)/100,$Q1163))</f>
        <v>0.23797771349999999</v>
      </c>
      <c r="T1163" s="6">
        <f>IF(A1163="placement",$J1163*MIN($Q1163,$S1163),"")</f>
        <v>28.795303333499998</v>
      </c>
      <c r="U1163" s="6">
        <f>IF($A1163="placement",T1163,SUMIF($C$10:$C$6209,$C1163,$T$10:$T$6209))</f>
        <v>28.795303333499998</v>
      </c>
      <c r="V1163" s="34">
        <f t="shared" si="56"/>
        <v>-5.9231745061728458E-2</v>
      </c>
      <c r="W1163" s="24"/>
      <c r="X1163" s="2" t="str">
        <f>IFERROR(MIN(VLOOKUP($W1163,margin_ranges!$A$5:$D$10,4,FALSE),$Q1163*100)/100,"")</f>
        <v/>
      </c>
      <c r="Y1163" s="6">
        <f t="shared" si="54"/>
        <v>28.795303333499998</v>
      </c>
      <c r="Z1163" s="6">
        <f>IF($A1163="placement",Y1163,SUMIF($C$10:$C$6209,$C1163,$Y$10:$Y$6209))</f>
        <v>28.795303333499998</v>
      </c>
      <c r="AA1163" s="29">
        <f t="shared" si="55"/>
        <v>-5.9231745061728458E-2</v>
      </c>
    </row>
    <row r="1164" spans="1:27" hidden="1" x14ac:dyDescent="0.3">
      <c r="A1164" s="8" t="s">
        <v>17</v>
      </c>
      <c r="B1164" s="8" t="s">
        <v>1742</v>
      </c>
      <c r="C1164" s="8" t="s">
        <v>1743</v>
      </c>
      <c r="D1164" s="8" t="s">
        <v>11847</v>
      </c>
      <c r="E1164" s="8" t="s">
        <v>11848</v>
      </c>
      <c r="F1164" s="29">
        <v>0.19999999999999901</v>
      </c>
      <c r="G1164" s="29">
        <v>0</v>
      </c>
      <c r="H1164" s="30">
        <v>0.83689999999999998</v>
      </c>
      <c r="I1164" s="30">
        <v>0.24199999999999999</v>
      </c>
      <c r="J1164" s="14">
        <v>14</v>
      </c>
      <c r="K1164" s="14">
        <v>3</v>
      </c>
      <c r="L1164" s="12">
        <v>0.28920000000000001</v>
      </c>
      <c r="M1164" s="7">
        <v>1.9242621</v>
      </c>
      <c r="N1164" s="31">
        <v>1.45</v>
      </c>
      <c r="O1164" s="14">
        <f>IFERROR(VLOOKUP($C1164,'site totals'!$J$2:$K$607,2,FALSE),1)</f>
        <v>17978.085800000001</v>
      </c>
      <c r="P1164" s="32" t="s">
        <v>91</v>
      </c>
      <c r="Q1164" s="12">
        <v>0.2464643986</v>
      </c>
      <c r="R1164" s="29">
        <v>0.2</v>
      </c>
      <c r="S1164" s="2">
        <f>IF($A1164="site","",MIN(VLOOKUP($P1164,margin_ranges!$A$5:$D$10,4,FALSE)/100,$Q1164))</f>
        <v>0.2464643986</v>
      </c>
      <c r="T1164" s="6">
        <f>IF(A1164="placement",$J1164*MIN($Q1164,$S1164),"")</f>
        <v>3.4505015804000001</v>
      </c>
      <c r="U1164" s="6">
        <f>IF($A1164="placement",T1164,SUMIF($C$10:$C$6209,$C1164,$T$10:$T$6209))</f>
        <v>3.4505015804000001</v>
      </c>
      <c r="V1164" s="34">
        <f t="shared" si="56"/>
        <v>-5.8080498250000168E-2</v>
      </c>
      <c r="W1164" s="24"/>
      <c r="X1164" s="2" t="str">
        <f>IFERROR(MIN(VLOOKUP($W1164,margin_ranges!$A$5:$D$10,4,FALSE),$Q1164*100)/100,"")</f>
        <v/>
      </c>
      <c r="Y1164" s="6">
        <f t="shared" si="54"/>
        <v>3.4505015804000001</v>
      </c>
      <c r="Z1164" s="6">
        <f>IF($A1164="placement",Y1164,SUMIF($C$10:$C$6209,$C1164,$Y$10:$Y$6209))</f>
        <v>3.4505015804000001</v>
      </c>
      <c r="AA1164" s="29">
        <f t="shared" si="55"/>
        <v>-5.8080498250000168E-2</v>
      </c>
    </row>
    <row r="1165" spans="1:27" hidden="1" x14ac:dyDescent="0.3">
      <c r="A1165" s="8" t="s">
        <v>17</v>
      </c>
      <c r="B1165" s="8" t="s">
        <v>1742</v>
      </c>
      <c r="C1165" s="8" t="s">
        <v>1743</v>
      </c>
      <c r="D1165" s="8" t="s">
        <v>2486</v>
      </c>
      <c r="E1165" s="8" t="s">
        <v>2487</v>
      </c>
      <c r="F1165" s="29">
        <v>0.189999999999999</v>
      </c>
      <c r="G1165" s="29">
        <v>0</v>
      </c>
      <c r="H1165" s="30">
        <v>2.0813000000000001</v>
      </c>
      <c r="I1165" s="30">
        <v>0.90580000000000005</v>
      </c>
      <c r="J1165" s="14">
        <v>53</v>
      </c>
      <c r="K1165" s="14">
        <v>9</v>
      </c>
      <c r="L1165" s="12">
        <v>0.43519999999999998</v>
      </c>
      <c r="M1165" s="7">
        <v>1.96173015</v>
      </c>
      <c r="N1165" s="31">
        <v>1.5</v>
      </c>
      <c r="O1165" s="14">
        <f>IFERROR(VLOOKUP($C1165,'site totals'!$J$2:$K$607,2,FALSE),1)</f>
        <v>17978.085800000001</v>
      </c>
      <c r="P1165" s="32" t="s">
        <v>91</v>
      </c>
      <c r="Q1165" s="12">
        <v>0.2353688391</v>
      </c>
      <c r="R1165" s="29">
        <v>0.19</v>
      </c>
      <c r="S1165" s="2">
        <f>IF($A1165="site","",MIN(VLOOKUP($P1165,margin_ranges!$A$5:$D$10,4,FALSE)/100,$Q1165))</f>
        <v>0.2353688391</v>
      </c>
      <c r="T1165" s="6">
        <f>IF(A1165="placement",$J1165*MIN($Q1165,$S1165),"")</f>
        <v>12.4745484723</v>
      </c>
      <c r="U1165" s="6">
        <f>IF($A1165="placement",T1165,SUMIF($C$10:$C$6209,$C1165,$T$10:$T$6209))</f>
        <v>12.4745484723</v>
      </c>
      <c r="V1165" s="34">
        <f t="shared" si="56"/>
        <v>-5.601091246913581E-2</v>
      </c>
      <c r="W1165" s="24"/>
      <c r="X1165" s="2" t="str">
        <f>IFERROR(MIN(VLOOKUP($W1165,margin_ranges!$A$5:$D$10,4,FALSE),$Q1165*100)/100,"")</f>
        <v/>
      </c>
      <c r="Y1165" s="6">
        <f t="shared" si="54"/>
        <v>12.4745484723</v>
      </c>
      <c r="Z1165" s="6">
        <f>IF($A1165="placement",Y1165,SUMIF($C$10:$C$6209,$C1165,$Y$10:$Y$6209))</f>
        <v>12.4745484723</v>
      </c>
      <c r="AA1165" s="29">
        <f t="shared" si="55"/>
        <v>-5.601091246913581E-2</v>
      </c>
    </row>
    <row r="1166" spans="1:27" hidden="1" x14ac:dyDescent="0.3">
      <c r="A1166" s="8" t="s">
        <v>17</v>
      </c>
      <c r="B1166" s="8" t="s">
        <v>1742</v>
      </c>
      <c r="C1166" s="8" t="s">
        <v>1743</v>
      </c>
      <c r="D1166" s="8" t="s">
        <v>2526</v>
      </c>
      <c r="E1166" s="8" t="s">
        <v>2527</v>
      </c>
      <c r="F1166" s="29">
        <v>0.19</v>
      </c>
      <c r="G1166" s="29">
        <v>0</v>
      </c>
      <c r="H1166" s="30">
        <v>1.0749</v>
      </c>
      <c r="I1166" s="30">
        <v>0.1623</v>
      </c>
      <c r="J1166" s="14">
        <v>10</v>
      </c>
      <c r="K1166" s="14">
        <v>1</v>
      </c>
      <c r="L1166" s="12">
        <v>0.151</v>
      </c>
      <c r="M1166" s="7">
        <v>1.95985915</v>
      </c>
      <c r="N1166" s="31">
        <v>1.5</v>
      </c>
      <c r="O1166" s="14">
        <f>IFERROR(VLOOKUP($C1166,'site totals'!$J$2:$K$607,2,FALSE),1)</f>
        <v>17978.085800000001</v>
      </c>
      <c r="P1166" s="32" t="s">
        <v>91</v>
      </c>
      <c r="Q1166" s="12">
        <v>0.23463887889999999</v>
      </c>
      <c r="R1166" s="29">
        <v>0.19</v>
      </c>
      <c r="S1166" s="2">
        <f>IF($A1166="site","",MIN(VLOOKUP($P1166,margin_ranges!$A$5:$D$10,4,FALSE)/100,$Q1166))</f>
        <v>0.23463887889999999</v>
      </c>
      <c r="T1166" s="6">
        <f>IF(A1166="placement",$J1166*MIN($Q1166,$S1166),"")</f>
        <v>2.3463887889999997</v>
      </c>
      <c r="U1166" s="6">
        <f>IF($A1166="placement",T1166,SUMIF($C$10:$C$6209,$C1166,$T$10:$T$6209))</f>
        <v>2.3463887889999997</v>
      </c>
      <c r="V1166" s="34">
        <f t="shared" si="56"/>
        <v>-5.5109727037037204E-2</v>
      </c>
      <c r="W1166" s="24"/>
      <c r="X1166" s="2" t="str">
        <f>IFERROR(MIN(VLOOKUP($W1166,margin_ranges!$A$5:$D$10,4,FALSE),$Q1166*100)/100,"")</f>
        <v/>
      </c>
      <c r="Y1166" s="6">
        <f t="shared" si="54"/>
        <v>2.3463887889999997</v>
      </c>
      <c r="Z1166" s="6">
        <f>IF($A1166="placement",Y1166,SUMIF($C$10:$C$6209,$C1166,$Y$10:$Y$6209))</f>
        <v>2.3463887889999997</v>
      </c>
      <c r="AA1166" s="29">
        <f t="shared" si="55"/>
        <v>-5.5109727037037204E-2</v>
      </c>
    </row>
    <row r="1167" spans="1:27" hidden="1" x14ac:dyDescent="0.3">
      <c r="A1167" s="8" t="s">
        <v>17</v>
      </c>
      <c r="B1167" s="8" t="s">
        <v>1742</v>
      </c>
      <c r="C1167" s="8" t="s">
        <v>1743</v>
      </c>
      <c r="D1167" s="8" t="s">
        <v>2500</v>
      </c>
      <c r="E1167" s="8" t="s">
        <v>2501</v>
      </c>
      <c r="F1167" s="29">
        <v>0.19</v>
      </c>
      <c r="G1167" s="29">
        <v>0</v>
      </c>
      <c r="H1167" s="30">
        <v>1.6405000000000001</v>
      </c>
      <c r="I1167" s="30">
        <v>0.46679999999999999</v>
      </c>
      <c r="J1167" s="14">
        <v>27</v>
      </c>
      <c r="K1167" s="14">
        <v>4</v>
      </c>
      <c r="L1167" s="12">
        <v>0.28449999999999998</v>
      </c>
      <c r="M1167" s="7">
        <v>1.95833206</v>
      </c>
      <c r="N1167" s="31">
        <v>1.5</v>
      </c>
      <c r="O1167" s="14">
        <f>IFERROR(VLOOKUP($C1167,'site totals'!$J$2:$K$607,2,FALSE),1)</f>
        <v>17978.085800000001</v>
      </c>
      <c r="P1167" s="32" t="s">
        <v>91</v>
      </c>
      <c r="Q1167" s="12">
        <v>0.2340420544</v>
      </c>
      <c r="R1167" s="29">
        <v>0.19</v>
      </c>
      <c r="S1167" s="2">
        <f>IF($A1167="site","",MIN(VLOOKUP($P1167,margin_ranges!$A$5:$D$10,4,FALSE)/100,$Q1167))</f>
        <v>0.2340420544</v>
      </c>
      <c r="T1167" s="6">
        <f>IF(A1167="placement",$J1167*MIN($Q1167,$S1167),"")</f>
        <v>6.3191354687999999</v>
      </c>
      <c r="U1167" s="6">
        <f>IF($A1167="placement",T1167,SUMIF($C$10:$C$6209,$C1167,$T$10:$T$6209))</f>
        <v>6.3191354687999999</v>
      </c>
      <c r="V1167" s="34">
        <f t="shared" si="56"/>
        <v>-5.4372906666666609E-2</v>
      </c>
      <c r="W1167" s="24"/>
      <c r="X1167" s="2" t="str">
        <f>IFERROR(MIN(VLOOKUP($W1167,margin_ranges!$A$5:$D$10,4,FALSE),$Q1167*100)/100,"")</f>
        <v/>
      </c>
      <c r="Y1167" s="6">
        <f t="shared" si="54"/>
        <v>6.3191354687999999</v>
      </c>
      <c r="Z1167" s="6">
        <f>IF($A1167="placement",Y1167,SUMIF($C$10:$C$6209,$C1167,$Y$10:$Y$6209))</f>
        <v>6.3191354687999999</v>
      </c>
      <c r="AA1167" s="29">
        <f t="shared" si="55"/>
        <v>-5.4372906666666609E-2</v>
      </c>
    </row>
    <row r="1168" spans="1:27" hidden="1" x14ac:dyDescent="0.3">
      <c r="A1168" s="8" t="s">
        <v>17</v>
      </c>
      <c r="B1168" s="8" t="s">
        <v>1742</v>
      </c>
      <c r="C1168" s="8" t="s">
        <v>1743</v>
      </c>
      <c r="D1168" s="8" t="s">
        <v>2090</v>
      </c>
      <c r="E1168" s="8" t="s">
        <v>2091</v>
      </c>
      <c r="F1168" s="29">
        <v>0.19999999999999901</v>
      </c>
      <c r="G1168" s="29">
        <v>0</v>
      </c>
      <c r="H1168" s="30">
        <v>2.5735000000000001</v>
      </c>
      <c r="I1168" s="30">
        <v>1.0810999999999999</v>
      </c>
      <c r="J1168" s="14">
        <v>66</v>
      </c>
      <c r="K1168" s="14">
        <v>11</v>
      </c>
      <c r="L1168" s="12">
        <v>0.42009999999999997</v>
      </c>
      <c r="M1168" s="7">
        <v>2.0483416999999999</v>
      </c>
      <c r="N1168" s="31">
        <v>1.55</v>
      </c>
      <c r="O1168" s="14">
        <f>IFERROR(VLOOKUP($C1168,'site totals'!$J$2:$K$607,2,FALSE),1)</f>
        <v>17978.085800000001</v>
      </c>
      <c r="P1168" s="32" t="s">
        <v>91</v>
      </c>
      <c r="Q1168" s="12">
        <v>0.24329031700000001</v>
      </c>
      <c r="R1168" s="29">
        <v>0.2</v>
      </c>
      <c r="S1168" s="2">
        <f>IF($A1168="site","",MIN(VLOOKUP($P1168,margin_ranges!$A$5:$D$10,4,FALSE)/100,$Q1168))</f>
        <v>0.24329031700000001</v>
      </c>
      <c r="T1168" s="6">
        <f>IF(A1168="placement",$J1168*MIN($Q1168,$S1168),"")</f>
        <v>16.057160922000001</v>
      </c>
      <c r="U1168" s="6">
        <f>IF($A1168="placement",T1168,SUMIF($C$10:$C$6209,$C1168,$T$10:$T$6209))</f>
        <v>16.057160922000001</v>
      </c>
      <c r="V1168" s="34">
        <f t="shared" si="56"/>
        <v>-5.4112896250000153E-2</v>
      </c>
      <c r="W1168" s="24"/>
      <c r="X1168" s="2" t="str">
        <f>IFERROR(MIN(VLOOKUP($W1168,margin_ranges!$A$5:$D$10,4,FALSE),$Q1168*100)/100,"")</f>
        <v/>
      </c>
      <c r="Y1168" s="6">
        <f t="shared" si="54"/>
        <v>16.057160922000001</v>
      </c>
      <c r="Z1168" s="6">
        <f>IF($A1168="placement",Y1168,SUMIF($C$10:$C$6209,$C1168,$Y$10:$Y$6209))</f>
        <v>16.057160922000001</v>
      </c>
      <c r="AA1168" s="29">
        <f t="shared" si="55"/>
        <v>-5.4112896250000153E-2</v>
      </c>
    </row>
    <row r="1169" spans="1:27" hidden="1" x14ac:dyDescent="0.3">
      <c r="A1169" s="8" t="s">
        <v>17</v>
      </c>
      <c r="B1169" s="8" t="s">
        <v>1742</v>
      </c>
      <c r="C1169" s="8" t="s">
        <v>1743</v>
      </c>
      <c r="D1169" s="8" t="s">
        <v>2138</v>
      </c>
      <c r="E1169" s="8" t="s">
        <v>2139</v>
      </c>
      <c r="F1169" s="29">
        <v>0.19</v>
      </c>
      <c r="G1169" s="29">
        <v>0</v>
      </c>
      <c r="H1169" s="30">
        <v>5.7680999999999996</v>
      </c>
      <c r="I1169" s="30">
        <v>1.593</v>
      </c>
      <c r="J1169" s="14">
        <v>93</v>
      </c>
      <c r="K1169" s="14">
        <v>15</v>
      </c>
      <c r="L1169" s="12">
        <v>0.2762</v>
      </c>
      <c r="M1169" s="7">
        <v>1.94998655</v>
      </c>
      <c r="N1169" s="31">
        <v>1.5</v>
      </c>
      <c r="O1169" s="14">
        <f>IFERROR(VLOOKUP($C1169,'site totals'!$J$2:$K$607,2,FALSE),1)</f>
        <v>17978.085800000001</v>
      </c>
      <c r="P1169" s="32" t="s">
        <v>91</v>
      </c>
      <c r="Q1169" s="12">
        <v>0.23076392430000001</v>
      </c>
      <c r="R1169" s="29">
        <v>0.19</v>
      </c>
      <c r="S1169" s="2">
        <f>IF($A1169="site","",MIN(VLOOKUP($P1169,margin_ranges!$A$5:$D$10,4,FALSE)/100,$Q1169))</f>
        <v>0.23076392430000001</v>
      </c>
      <c r="T1169" s="6">
        <f>IF(A1169="placement",$J1169*MIN($Q1169,$S1169),"")</f>
        <v>21.461044959900001</v>
      </c>
      <c r="U1169" s="6">
        <f>IF($A1169="placement",T1169,SUMIF($C$10:$C$6209,$C1169,$T$10:$T$6209))</f>
        <v>21.461044959900001</v>
      </c>
      <c r="V1169" s="34">
        <f t="shared" si="56"/>
        <v>-5.032583246913569E-2</v>
      </c>
      <c r="W1169" s="24"/>
      <c r="X1169" s="2" t="str">
        <f>IFERROR(MIN(VLOOKUP($W1169,margin_ranges!$A$5:$D$10,4,FALSE),$Q1169*100)/100,"")</f>
        <v/>
      </c>
      <c r="Y1169" s="6">
        <f t="shared" si="54"/>
        <v>21.461044959900001</v>
      </c>
      <c r="Z1169" s="6">
        <f>IF($A1169="placement",Y1169,SUMIF($C$10:$C$6209,$C1169,$Y$10:$Y$6209))</f>
        <v>21.461044959900001</v>
      </c>
      <c r="AA1169" s="29">
        <f t="shared" si="55"/>
        <v>-5.032583246913569E-2</v>
      </c>
    </row>
    <row r="1170" spans="1:27" hidden="1" x14ac:dyDescent="0.3">
      <c r="A1170" s="8" t="s">
        <v>17</v>
      </c>
      <c r="B1170" s="8" t="s">
        <v>1742</v>
      </c>
      <c r="C1170" s="8" t="s">
        <v>1743</v>
      </c>
      <c r="D1170" s="8" t="s">
        <v>11867</v>
      </c>
      <c r="E1170" s="8" t="s">
        <v>11868</v>
      </c>
      <c r="F1170" s="29">
        <v>0.25</v>
      </c>
      <c r="G1170" s="29">
        <v>0</v>
      </c>
      <c r="H1170" s="30">
        <v>0.72940000000000005</v>
      </c>
      <c r="I1170" s="30">
        <v>0.2082</v>
      </c>
      <c r="J1170" s="14">
        <v>13</v>
      </c>
      <c r="K1170" s="14">
        <v>3</v>
      </c>
      <c r="L1170" s="12">
        <v>0.28539999999999999</v>
      </c>
      <c r="M1170" s="7">
        <v>2.1039451100000002</v>
      </c>
      <c r="N1170" s="31">
        <v>1.5</v>
      </c>
      <c r="O1170" s="14">
        <f>IFERROR(VLOOKUP($C1170,'site totals'!$J$2:$K$607,2,FALSE),1)</f>
        <v>17978.085800000001</v>
      </c>
      <c r="P1170" s="32" t="s">
        <v>22</v>
      </c>
      <c r="Q1170" s="12">
        <v>0.28705364420000001</v>
      </c>
      <c r="R1170" s="29">
        <v>0.25</v>
      </c>
      <c r="S1170" s="2">
        <f>IF($A1170="site","",MIN(VLOOKUP($P1170,margin_ranges!$A$5:$D$10,4,FALSE)/100,$Q1170))</f>
        <v>0.28705364420000001</v>
      </c>
      <c r="T1170" s="6">
        <f>IF(A1170="placement",$J1170*MIN($Q1170,$S1170),"")</f>
        <v>3.7316973746000004</v>
      </c>
      <c r="U1170" s="6">
        <f>IF($A1170="placement",T1170,SUMIF($C$10:$C$6209,$C1170,$T$10:$T$6209))</f>
        <v>3.7316973746000004</v>
      </c>
      <c r="V1170" s="34">
        <f t="shared" si="56"/>
        <v>-4.940485893333324E-2</v>
      </c>
      <c r="W1170" s="24"/>
      <c r="X1170" s="2" t="str">
        <f>IFERROR(MIN(VLOOKUP($W1170,margin_ranges!$A$5:$D$10,4,FALSE),$Q1170*100)/100,"")</f>
        <v/>
      </c>
      <c r="Y1170" s="6">
        <f t="shared" si="54"/>
        <v>3.7316973746000004</v>
      </c>
      <c r="Z1170" s="6">
        <f>IF($A1170="placement",Y1170,SUMIF($C$10:$C$6209,$C1170,$Y$10:$Y$6209))</f>
        <v>3.7316973746000004</v>
      </c>
      <c r="AA1170" s="29">
        <f t="shared" si="55"/>
        <v>-4.940485893333324E-2</v>
      </c>
    </row>
    <row r="1171" spans="1:27" hidden="1" x14ac:dyDescent="0.3">
      <c r="A1171" s="8" t="s">
        <v>17</v>
      </c>
      <c r="B1171" s="8" t="s">
        <v>1742</v>
      </c>
      <c r="C1171" s="8" t="s">
        <v>1743</v>
      </c>
      <c r="D1171" s="8" t="s">
        <v>2538</v>
      </c>
      <c r="E1171" s="8" t="s">
        <v>2539</v>
      </c>
      <c r="F1171" s="29">
        <v>0.19</v>
      </c>
      <c r="G1171" s="29">
        <v>0</v>
      </c>
      <c r="H1171" s="30">
        <v>1.2732000000000001</v>
      </c>
      <c r="I1171" s="30">
        <v>0.26290000000000002</v>
      </c>
      <c r="J1171" s="14">
        <v>16</v>
      </c>
      <c r="K1171" s="14">
        <v>2</v>
      </c>
      <c r="L1171" s="12">
        <v>0.20649999999999999</v>
      </c>
      <c r="M1171" s="7">
        <v>2.01059783</v>
      </c>
      <c r="N1171" s="31">
        <v>1.55</v>
      </c>
      <c r="O1171" s="14">
        <f>IFERROR(VLOOKUP($C1171,'site totals'!$J$2:$K$607,2,FALSE),1)</f>
        <v>17978.085800000001</v>
      </c>
      <c r="P1171" s="32" t="s">
        <v>91</v>
      </c>
      <c r="Q1171" s="12">
        <v>0.22908501149999999</v>
      </c>
      <c r="R1171" s="29">
        <v>0.19</v>
      </c>
      <c r="S1171" s="2">
        <f>IF($A1171="site","",MIN(VLOOKUP($P1171,margin_ranges!$A$5:$D$10,4,FALSE)/100,$Q1171))</f>
        <v>0.22908501149999999</v>
      </c>
      <c r="T1171" s="6">
        <f>IF(A1171="placement",$J1171*MIN($Q1171,$S1171),"")</f>
        <v>3.6653601839999999</v>
      </c>
      <c r="U1171" s="6">
        <f>IF($A1171="placement",T1171,SUMIF($C$10:$C$6209,$C1171,$T$10:$T$6209))</f>
        <v>3.6653601839999999</v>
      </c>
      <c r="V1171" s="34">
        <f t="shared" si="56"/>
        <v>-4.825310061728405E-2</v>
      </c>
      <c r="W1171" s="24"/>
      <c r="X1171" s="2" t="str">
        <f>IFERROR(MIN(VLOOKUP($W1171,margin_ranges!$A$5:$D$10,4,FALSE),$Q1171*100)/100,"")</f>
        <v/>
      </c>
      <c r="Y1171" s="6">
        <f t="shared" si="54"/>
        <v>3.6653601839999999</v>
      </c>
      <c r="Z1171" s="6">
        <f>IF($A1171="placement",Y1171,SUMIF($C$10:$C$6209,$C1171,$Y$10:$Y$6209))</f>
        <v>3.6653601839999999</v>
      </c>
      <c r="AA1171" s="29">
        <f t="shared" si="55"/>
        <v>-4.825310061728405E-2</v>
      </c>
    </row>
    <row r="1172" spans="1:27" hidden="1" x14ac:dyDescent="0.3">
      <c r="A1172" s="8" t="s">
        <v>17</v>
      </c>
      <c r="B1172" s="8" t="s">
        <v>1742</v>
      </c>
      <c r="C1172" s="8" t="s">
        <v>1743</v>
      </c>
      <c r="D1172" s="8" t="s">
        <v>2152</v>
      </c>
      <c r="E1172" s="8" t="s">
        <v>2153</v>
      </c>
      <c r="F1172" s="29">
        <v>0.19</v>
      </c>
      <c r="G1172" s="29">
        <v>0</v>
      </c>
      <c r="H1172" s="30">
        <v>5.0529999999999999</v>
      </c>
      <c r="I1172" s="30">
        <v>1.4745999999999999</v>
      </c>
      <c r="J1172" s="14">
        <v>86</v>
      </c>
      <c r="K1172" s="14">
        <v>13</v>
      </c>
      <c r="L1172" s="12">
        <v>0.2918</v>
      </c>
      <c r="M1172" s="7">
        <v>1.94487502</v>
      </c>
      <c r="N1172" s="31">
        <v>1.5</v>
      </c>
      <c r="O1172" s="14">
        <f>IFERROR(VLOOKUP($C1172,'site totals'!$J$2:$K$607,2,FALSE),1)</f>
        <v>17978.085800000001</v>
      </c>
      <c r="P1172" s="32" t="s">
        <v>91</v>
      </c>
      <c r="Q1172" s="12">
        <v>0.2287422167</v>
      </c>
      <c r="R1172" s="29">
        <v>0.19</v>
      </c>
      <c r="S1172" s="2">
        <f>IF($A1172="site","",MIN(VLOOKUP($P1172,margin_ranges!$A$5:$D$10,4,FALSE)/100,$Q1172))</f>
        <v>0.2287422167</v>
      </c>
      <c r="T1172" s="6">
        <f>IF(A1172="placement",$J1172*MIN($Q1172,$S1172),"")</f>
        <v>19.671830636199999</v>
      </c>
      <c r="U1172" s="6">
        <f>IF($A1172="placement",T1172,SUMIF($C$10:$C$6209,$C1172,$T$10:$T$6209))</f>
        <v>19.671830636199999</v>
      </c>
      <c r="V1172" s="34">
        <f t="shared" si="56"/>
        <v>-4.7829897160494017E-2</v>
      </c>
      <c r="W1172" s="24"/>
      <c r="X1172" s="2" t="str">
        <f>IFERROR(MIN(VLOOKUP($W1172,margin_ranges!$A$5:$D$10,4,FALSE),$Q1172*100)/100,"")</f>
        <v/>
      </c>
      <c r="Y1172" s="6">
        <f t="shared" si="54"/>
        <v>19.671830636199999</v>
      </c>
      <c r="Z1172" s="6">
        <f>IF($A1172="placement",Y1172,SUMIF($C$10:$C$6209,$C1172,$Y$10:$Y$6209))</f>
        <v>19.671830636199999</v>
      </c>
      <c r="AA1172" s="17">
        <f t="shared" si="55"/>
        <v>-4.7829897160494017E-2</v>
      </c>
    </row>
    <row r="1173" spans="1:27" hidden="1" x14ac:dyDescent="0.3">
      <c r="A1173" s="8" t="s">
        <v>17</v>
      </c>
      <c r="B1173" s="8" t="s">
        <v>1742</v>
      </c>
      <c r="C1173" s="8" t="s">
        <v>1743</v>
      </c>
      <c r="D1173" s="8" t="s">
        <v>2028</v>
      </c>
      <c r="E1173" s="8" t="s">
        <v>2029</v>
      </c>
      <c r="F1173" s="29">
        <v>0.189999999999999</v>
      </c>
      <c r="G1173" s="29">
        <v>0</v>
      </c>
      <c r="H1173" s="30">
        <v>0.44629999999999997</v>
      </c>
      <c r="I1173" s="30">
        <v>0.13539999999999999</v>
      </c>
      <c r="J1173" s="14">
        <v>8</v>
      </c>
      <c r="K1173" s="14">
        <v>1</v>
      </c>
      <c r="L1173" s="12">
        <v>0.30349999999999999</v>
      </c>
      <c r="M1173" s="7">
        <v>1.87758439</v>
      </c>
      <c r="N1173" s="31">
        <v>1.45</v>
      </c>
      <c r="O1173" s="14">
        <f>IFERROR(VLOOKUP($C1173,'site totals'!$J$2:$K$607,2,FALSE),1)</f>
        <v>17978.085800000001</v>
      </c>
      <c r="P1173" s="32" t="s">
        <v>91</v>
      </c>
      <c r="Q1173" s="12">
        <v>0.22773111600000001</v>
      </c>
      <c r="R1173" s="29">
        <v>0.19</v>
      </c>
      <c r="S1173" s="2">
        <f>IF($A1173="site","",MIN(VLOOKUP($P1173,margin_ranges!$A$5:$D$10,4,FALSE)/100,$Q1173))</f>
        <v>0.22773111600000001</v>
      </c>
      <c r="T1173" s="6">
        <f>IF(A1173="placement",$J1173*MIN($Q1173,$S1173),"")</f>
        <v>1.8218489280000001</v>
      </c>
      <c r="U1173" s="6">
        <f>IF($A1173="placement",T1173,SUMIF($C$10:$C$6209,$C1173,$T$10:$T$6209))</f>
        <v>1.8218489280000001</v>
      </c>
      <c r="V1173" s="34">
        <f t="shared" si="56"/>
        <v>-4.658162469135807E-2</v>
      </c>
      <c r="W1173" s="24"/>
      <c r="X1173" s="2" t="str">
        <f>IFERROR(MIN(VLOOKUP($W1173,margin_ranges!$A$5:$D$10,4,FALSE),$Q1173*100)/100,"")</f>
        <v/>
      </c>
      <c r="Y1173" s="6">
        <f t="shared" si="54"/>
        <v>1.8218489280000001</v>
      </c>
      <c r="Z1173" s="6">
        <f>IF($A1173="placement",Y1173,SUMIF($C$10:$C$6209,$C1173,$Y$10:$Y$6209))</f>
        <v>1.8218489280000001</v>
      </c>
      <c r="AA1173" s="29">
        <f t="shared" si="55"/>
        <v>-4.658162469135807E-2</v>
      </c>
    </row>
    <row r="1174" spans="1:27" hidden="1" x14ac:dyDescent="0.3">
      <c r="A1174" s="8" t="s">
        <v>17</v>
      </c>
      <c r="B1174" s="8" t="s">
        <v>1742</v>
      </c>
      <c r="C1174" s="8" t="s">
        <v>1743</v>
      </c>
      <c r="D1174" s="8" t="s">
        <v>2314</v>
      </c>
      <c r="E1174" s="8" t="s">
        <v>2315</v>
      </c>
      <c r="F1174" s="29">
        <v>0.19</v>
      </c>
      <c r="G1174" s="29">
        <v>0</v>
      </c>
      <c r="H1174" s="30">
        <v>2.694</v>
      </c>
      <c r="I1174" s="30">
        <v>0.82699999999999996</v>
      </c>
      <c r="J1174" s="14">
        <v>47</v>
      </c>
      <c r="K1174" s="14">
        <v>7</v>
      </c>
      <c r="L1174" s="12">
        <v>0.307</v>
      </c>
      <c r="M1174" s="7">
        <v>1.87458974</v>
      </c>
      <c r="N1174" s="31">
        <v>1.45</v>
      </c>
      <c r="O1174" s="14">
        <f>IFERROR(VLOOKUP($C1174,'site totals'!$J$2:$K$607,2,FALSE),1)</f>
        <v>17978.085800000001</v>
      </c>
      <c r="P1174" s="32" t="s">
        <v>91</v>
      </c>
      <c r="Q1174" s="12">
        <v>0.22649741979999999</v>
      </c>
      <c r="R1174" s="29">
        <v>0.19</v>
      </c>
      <c r="S1174" s="2">
        <f>IF($A1174="site","",MIN(VLOOKUP($P1174,margin_ranges!$A$5:$D$10,4,FALSE)/100,$Q1174))</f>
        <v>0.22649741979999999</v>
      </c>
      <c r="T1174" s="6">
        <f>IF(A1174="placement",$J1174*MIN($Q1174,$S1174),"")</f>
        <v>10.645378730599999</v>
      </c>
      <c r="U1174" s="6">
        <f>IF($A1174="placement",T1174,SUMIF($C$10:$C$6209,$C1174,$T$10:$T$6209))</f>
        <v>10.645378730599999</v>
      </c>
      <c r="V1174" s="34">
        <f t="shared" si="56"/>
        <v>-4.5058542962962966E-2</v>
      </c>
      <c r="W1174" s="24"/>
      <c r="X1174" s="2" t="str">
        <f>IFERROR(MIN(VLOOKUP($W1174,margin_ranges!$A$5:$D$10,4,FALSE),$Q1174*100)/100,"")</f>
        <v/>
      </c>
      <c r="Y1174" s="6">
        <f t="shared" si="54"/>
        <v>10.645378730599999</v>
      </c>
      <c r="Z1174" s="6">
        <f>IF($A1174="placement",Y1174,SUMIF($C$10:$C$6209,$C1174,$Y$10:$Y$6209))</f>
        <v>10.645378730599999</v>
      </c>
      <c r="AA1174" s="29">
        <f t="shared" si="55"/>
        <v>-4.5058542962962966E-2</v>
      </c>
    </row>
    <row r="1175" spans="1:27" hidden="1" x14ac:dyDescent="0.3">
      <c r="A1175" s="8" t="s">
        <v>17</v>
      </c>
      <c r="B1175" s="8" t="s">
        <v>1742</v>
      </c>
      <c r="C1175" s="8" t="s">
        <v>1743</v>
      </c>
      <c r="D1175" s="8" t="s">
        <v>1994</v>
      </c>
      <c r="E1175" s="8" t="s">
        <v>1995</v>
      </c>
      <c r="F1175" s="29">
        <v>0.19</v>
      </c>
      <c r="G1175" s="29">
        <v>0</v>
      </c>
      <c r="H1175" s="30">
        <v>1.1511</v>
      </c>
      <c r="I1175" s="30">
        <v>0.2944</v>
      </c>
      <c r="J1175" s="14">
        <v>17</v>
      </c>
      <c r="K1175" s="14">
        <v>3</v>
      </c>
      <c r="L1175" s="12">
        <v>0.25569999999999998</v>
      </c>
      <c r="M1175" s="7">
        <v>1.93918952</v>
      </c>
      <c r="N1175" s="31">
        <v>1.5</v>
      </c>
      <c r="O1175" s="14">
        <f>IFERROR(VLOOKUP($C1175,'site totals'!$J$2:$K$607,2,FALSE),1)</f>
        <v>17978.085800000001</v>
      </c>
      <c r="P1175" s="32" t="s">
        <v>91</v>
      </c>
      <c r="Q1175" s="12">
        <v>0.22648096700000001</v>
      </c>
      <c r="R1175" s="29">
        <v>0.19</v>
      </c>
      <c r="S1175" s="2">
        <f>IF($A1175="site","",MIN(VLOOKUP($P1175,margin_ranges!$A$5:$D$10,4,FALSE)/100,$Q1175))</f>
        <v>0.22648096700000001</v>
      </c>
      <c r="T1175" s="6">
        <f>IF(A1175="placement",$J1175*MIN($Q1175,$S1175),"")</f>
        <v>3.8501764390000002</v>
      </c>
      <c r="U1175" s="6">
        <f>IF($A1175="placement",T1175,SUMIF($C$10:$C$6209,$C1175,$T$10:$T$6209))</f>
        <v>3.8501764390000002</v>
      </c>
      <c r="V1175" s="34">
        <f t="shared" si="56"/>
        <v>-4.503823086419767E-2</v>
      </c>
      <c r="W1175" s="24"/>
      <c r="X1175" s="2" t="str">
        <f>IFERROR(MIN(VLOOKUP($W1175,margin_ranges!$A$5:$D$10,4,FALSE),$Q1175*100)/100,"")</f>
        <v/>
      </c>
      <c r="Y1175" s="6">
        <f t="shared" si="54"/>
        <v>3.8501764390000002</v>
      </c>
      <c r="Z1175" s="6">
        <f>IF($A1175="placement",Y1175,SUMIF($C$10:$C$6209,$C1175,$Y$10:$Y$6209))</f>
        <v>3.8501764390000002</v>
      </c>
      <c r="AA1175" s="29">
        <f t="shared" si="55"/>
        <v>-4.503823086419767E-2</v>
      </c>
    </row>
    <row r="1176" spans="1:27" hidden="1" x14ac:dyDescent="0.3">
      <c r="A1176" s="8" t="s">
        <v>17</v>
      </c>
      <c r="B1176" s="8" t="s">
        <v>1742</v>
      </c>
      <c r="C1176" s="8" t="s">
        <v>1743</v>
      </c>
      <c r="D1176" s="8" t="s">
        <v>1798</v>
      </c>
      <c r="E1176" s="8" t="s">
        <v>1799</v>
      </c>
      <c r="F1176" s="29">
        <v>0.19</v>
      </c>
      <c r="G1176" s="29">
        <v>0</v>
      </c>
      <c r="H1176" s="30">
        <v>2.0371000000000001</v>
      </c>
      <c r="I1176" s="30">
        <v>0.79430000000000001</v>
      </c>
      <c r="J1176" s="14">
        <v>48</v>
      </c>
      <c r="K1176" s="14">
        <v>8</v>
      </c>
      <c r="L1176" s="12">
        <v>0.38990000000000002</v>
      </c>
      <c r="M1176" s="7">
        <v>1.9979316499999999</v>
      </c>
      <c r="N1176" s="31">
        <v>1.55</v>
      </c>
      <c r="O1176" s="14">
        <f>IFERROR(VLOOKUP($C1176,'site totals'!$J$2:$K$607,2,FALSE),1)</f>
        <v>17978.085800000001</v>
      </c>
      <c r="P1176" s="32" t="s">
        <v>91</v>
      </c>
      <c r="Q1176" s="12">
        <v>0.22419768649999999</v>
      </c>
      <c r="R1176" s="29">
        <v>0.19</v>
      </c>
      <c r="S1176" s="2">
        <f>IF($A1176="site","",MIN(VLOOKUP($P1176,margin_ranges!$A$5:$D$10,4,FALSE)/100,$Q1176))</f>
        <v>0.22419768649999999</v>
      </c>
      <c r="T1176" s="6">
        <f>IF(A1176="placement",$J1176*MIN($Q1176,$S1176),"")</f>
        <v>10.761488952000001</v>
      </c>
      <c r="U1176" s="6">
        <f>IF($A1176="placement",T1176,SUMIF($C$10:$C$6209,$C1176,$T$10:$T$6209))</f>
        <v>10.761488952000001</v>
      </c>
      <c r="V1176" s="34">
        <f t="shared" si="56"/>
        <v>-4.2219366049382812E-2</v>
      </c>
      <c r="W1176" s="24"/>
      <c r="X1176" s="2" t="str">
        <f>IFERROR(MIN(VLOOKUP($W1176,margin_ranges!$A$5:$D$10,4,FALSE),$Q1176*100)/100,"")</f>
        <v/>
      </c>
      <c r="Y1176" s="6">
        <f t="shared" si="54"/>
        <v>10.761488952000001</v>
      </c>
      <c r="Z1176" s="6">
        <f>IF($A1176="placement",Y1176,SUMIF($C$10:$C$6209,$C1176,$Y$10:$Y$6209))</f>
        <v>10.761488952000001</v>
      </c>
      <c r="AA1176" s="29">
        <f t="shared" si="55"/>
        <v>-4.2219366049382812E-2</v>
      </c>
    </row>
    <row r="1177" spans="1:27" hidden="1" x14ac:dyDescent="0.3">
      <c r="A1177" s="8" t="s">
        <v>17</v>
      </c>
      <c r="B1177" s="8" t="s">
        <v>1742</v>
      </c>
      <c r="C1177" s="8" t="s">
        <v>1743</v>
      </c>
      <c r="D1177" s="33" t="s">
        <v>2388</v>
      </c>
      <c r="E1177" s="8" t="s">
        <v>2389</v>
      </c>
      <c r="F1177" s="29">
        <v>0.22</v>
      </c>
      <c r="G1177" s="29">
        <v>0</v>
      </c>
      <c r="H1177" s="30">
        <v>3.6764000000000001</v>
      </c>
      <c r="I1177" s="30">
        <v>1.4076</v>
      </c>
      <c r="J1177" s="14">
        <v>88</v>
      </c>
      <c r="K1177" s="14">
        <v>16</v>
      </c>
      <c r="L1177" s="12">
        <v>0.38290000000000002</v>
      </c>
      <c r="M1177" s="7">
        <v>2.0729726999999998</v>
      </c>
      <c r="N1177" s="31">
        <v>1.55</v>
      </c>
      <c r="O1177" s="14">
        <f>IFERROR(VLOOKUP($C1177,'site totals'!$J$2:$K$607,2,FALSE),1)</f>
        <v>17978.085800000001</v>
      </c>
      <c r="P1177" s="32" t="s">
        <v>91</v>
      </c>
      <c r="Q1177" s="12">
        <v>0.25228151770000001</v>
      </c>
      <c r="R1177" s="29">
        <v>0.22</v>
      </c>
      <c r="S1177" s="2">
        <f>IF($A1177="site","",MIN(VLOOKUP($P1177,margin_ranges!$A$5:$D$10,4,FALSE)/100,$Q1177))</f>
        <v>0.25228151770000001</v>
      </c>
      <c r="T1177" s="6">
        <f>IF(A1177="placement",$J1177*MIN($Q1177,$S1177),"")</f>
        <v>22.200773557600002</v>
      </c>
      <c r="U1177" s="6">
        <f>IF($A1177="placement",T1177,SUMIF($C$10:$C$6209,$C1177,$T$10:$T$6209))</f>
        <v>22.200773557600002</v>
      </c>
      <c r="V1177" s="34">
        <f t="shared" si="56"/>
        <v>-4.1386561153846202E-2</v>
      </c>
      <c r="W1177" s="24"/>
      <c r="X1177" s="2" t="str">
        <f>IFERROR(MIN(VLOOKUP($W1177,margin_ranges!$A$5:$D$10,4,FALSE),$Q1177*100)/100,"")</f>
        <v/>
      </c>
      <c r="Y1177" s="6">
        <f t="shared" si="54"/>
        <v>22.200773557600002</v>
      </c>
      <c r="Z1177" s="6">
        <f>IF($A1177="placement",Y1177,SUMIF($C$10:$C$6209,$C1177,$Y$10:$Y$6209))</f>
        <v>22.200773557600002</v>
      </c>
      <c r="AA1177" s="29">
        <f t="shared" si="55"/>
        <v>-4.1386561153846202E-2</v>
      </c>
    </row>
    <row r="1178" spans="1:27" hidden="1" x14ac:dyDescent="0.3">
      <c r="A1178" s="8" t="s">
        <v>17</v>
      </c>
      <c r="B1178" s="8" t="s">
        <v>1742</v>
      </c>
      <c r="C1178" s="8" t="s">
        <v>1743</v>
      </c>
      <c r="D1178" s="8" t="s">
        <v>2168</v>
      </c>
      <c r="E1178" s="8" t="s">
        <v>2169</v>
      </c>
      <c r="F1178" s="29">
        <v>0.19</v>
      </c>
      <c r="G1178" s="29">
        <v>0</v>
      </c>
      <c r="H1178" s="30">
        <v>1.4260999999999999</v>
      </c>
      <c r="I1178" s="30">
        <v>0.1792</v>
      </c>
      <c r="J1178" s="14">
        <v>11</v>
      </c>
      <c r="K1178" s="14">
        <v>2</v>
      </c>
      <c r="L1178" s="12">
        <v>0.12570000000000001</v>
      </c>
      <c r="M1178" s="7">
        <v>1.99473894</v>
      </c>
      <c r="N1178" s="31">
        <v>1.55</v>
      </c>
      <c r="O1178" s="14">
        <f>IFERROR(VLOOKUP($C1178,'site totals'!$J$2:$K$607,2,FALSE),1)</f>
        <v>17978.085800000001</v>
      </c>
      <c r="P1178" s="32" t="s">
        <v>91</v>
      </c>
      <c r="Q1178" s="12">
        <v>0.2229559623</v>
      </c>
      <c r="R1178" s="29">
        <v>0.19</v>
      </c>
      <c r="S1178" s="2">
        <f>IF($A1178="site","",MIN(VLOOKUP($P1178,margin_ranges!$A$5:$D$10,4,FALSE)/100,$Q1178))</f>
        <v>0.2229559623</v>
      </c>
      <c r="T1178" s="6">
        <f>IF(A1178="placement",$J1178*MIN($Q1178,$S1178),"")</f>
        <v>2.4525155853</v>
      </c>
      <c r="U1178" s="6">
        <f>IF($A1178="placement",T1178,SUMIF($C$10:$C$6209,$C1178,$T$10:$T$6209))</f>
        <v>2.4525155853</v>
      </c>
      <c r="V1178" s="34">
        <f t="shared" si="56"/>
        <v>-4.0686373209876558E-2</v>
      </c>
      <c r="W1178" s="24"/>
      <c r="X1178" s="2" t="str">
        <f>IFERROR(MIN(VLOOKUP($W1178,margin_ranges!$A$5:$D$10,4,FALSE),$Q1178*100)/100,"")</f>
        <v/>
      </c>
      <c r="Y1178" s="6">
        <f t="shared" si="54"/>
        <v>2.4525155853</v>
      </c>
      <c r="Z1178" s="6">
        <f>IF($A1178="placement",Y1178,SUMIF($C$10:$C$6209,$C1178,$Y$10:$Y$6209))</f>
        <v>2.4525155853</v>
      </c>
      <c r="AA1178" s="29">
        <f t="shared" si="55"/>
        <v>-4.0686373209876558E-2</v>
      </c>
    </row>
    <row r="1179" spans="1:27" hidden="1" x14ac:dyDescent="0.3">
      <c r="A1179" s="8" t="s">
        <v>17</v>
      </c>
      <c r="B1179" s="8" t="s">
        <v>1742</v>
      </c>
      <c r="C1179" s="8" t="s">
        <v>1743</v>
      </c>
      <c r="D1179" s="8" t="s">
        <v>2148</v>
      </c>
      <c r="E1179" s="8" t="s">
        <v>2149</v>
      </c>
      <c r="F1179" s="29">
        <v>0.24</v>
      </c>
      <c r="G1179" s="29">
        <v>0</v>
      </c>
      <c r="H1179" s="30">
        <v>0.48949999999999999</v>
      </c>
      <c r="I1179" s="30">
        <v>0.15279999999999999</v>
      </c>
      <c r="J1179" s="14">
        <v>9</v>
      </c>
      <c r="K1179" s="14">
        <v>2</v>
      </c>
      <c r="L1179" s="12">
        <v>0.31209999999999999</v>
      </c>
      <c r="M1179" s="7">
        <v>1.9845254800000001</v>
      </c>
      <c r="N1179" s="31">
        <v>1.45</v>
      </c>
      <c r="O1179" s="14">
        <f>IFERROR(VLOOKUP($C1179,'site totals'!$J$2:$K$607,2,FALSE),1)</f>
        <v>17978.085800000001</v>
      </c>
      <c r="P1179" s="32" t="s">
        <v>91</v>
      </c>
      <c r="Q1179" s="12">
        <v>0.26934674549999998</v>
      </c>
      <c r="R1179" s="29">
        <v>0.24</v>
      </c>
      <c r="S1179" s="2">
        <f>IF($A1179="site","",MIN(VLOOKUP($P1179,margin_ranges!$A$5:$D$10,4,FALSE)/100,$Q1179))</f>
        <v>0.26934674549999998</v>
      </c>
      <c r="T1179" s="6">
        <f>IF(A1179="placement",$J1179*MIN($Q1179,$S1179),"")</f>
        <v>2.4241207094999999</v>
      </c>
      <c r="U1179" s="6">
        <f>IF($A1179="placement",T1179,SUMIF($C$10:$C$6209,$C1179,$T$10:$T$6209))</f>
        <v>2.4241207094999999</v>
      </c>
      <c r="V1179" s="34">
        <f t="shared" si="56"/>
        <v>-3.8614138815789456E-2</v>
      </c>
      <c r="W1179" s="24"/>
      <c r="X1179" s="2" t="str">
        <f>IFERROR(MIN(VLOOKUP($W1179,margin_ranges!$A$5:$D$10,4,FALSE),$Q1179*100)/100,"")</f>
        <v/>
      </c>
      <c r="Y1179" s="6">
        <f t="shared" si="54"/>
        <v>2.4241207094999999</v>
      </c>
      <c r="Z1179" s="6">
        <f>IF($A1179="placement",Y1179,SUMIF($C$10:$C$6209,$C1179,$Y$10:$Y$6209))</f>
        <v>2.4241207094999999</v>
      </c>
      <c r="AA1179" s="29">
        <f t="shared" si="55"/>
        <v>-3.8614138815789456E-2</v>
      </c>
    </row>
    <row r="1180" spans="1:27" hidden="1" x14ac:dyDescent="0.3">
      <c r="A1180" s="8" t="s">
        <v>17</v>
      </c>
      <c r="B1180" s="8" t="s">
        <v>1742</v>
      </c>
      <c r="C1180" s="8" t="s">
        <v>1743</v>
      </c>
      <c r="D1180" s="8" t="s">
        <v>2278</v>
      </c>
      <c r="E1180" s="8" t="s">
        <v>2279</v>
      </c>
      <c r="F1180" s="29">
        <v>0.189999999999999</v>
      </c>
      <c r="G1180" s="29">
        <v>0</v>
      </c>
      <c r="H1180" s="30">
        <v>0.34849999999999998</v>
      </c>
      <c r="I1180" s="30">
        <v>0.14680000000000001</v>
      </c>
      <c r="J1180" s="14">
        <v>8</v>
      </c>
      <c r="K1180" s="14">
        <v>1</v>
      </c>
      <c r="L1180" s="12">
        <v>0.42120000000000002</v>
      </c>
      <c r="M1180" s="7">
        <v>1.85980535</v>
      </c>
      <c r="N1180" s="31">
        <v>1.45</v>
      </c>
      <c r="O1180" s="14">
        <f>IFERROR(VLOOKUP($C1180,'site totals'!$J$2:$K$607,2,FALSE),1)</f>
        <v>17978.085800000001</v>
      </c>
      <c r="P1180" s="32" t="s">
        <v>91</v>
      </c>
      <c r="Q1180" s="12">
        <v>0.2203485178</v>
      </c>
      <c r="R1180" s="29">
        <v>0.19</v>
      </c>
      <c r="S1180" s="2">
        <f>IF($A1180="site","",MIN(VLOOKUP($P1180,margin_ranges!$A$5:$D$10,4,FALSE)/100,$Q1180))</f>
        <v>0.2203485178</v>
      </c>
      <c r="T1180" s="6">
        <f>IF(A1180="placement",$J1180*MIN($Q1180,$S1180),"")</f>
        <v>1.7627881424</v>
      </c>
      <c r="U1180" s="6">
        <f>IF($A1180="placement",T1180,SUMIF($C$10:$C$6209,$C1180,$T$10:$T$6209))</f>
        <v>1.7627881424</v>
      </c>
      <c r="V1180" s="34">
        <f t="shared" si="56"/>
        <v>-3.7467305925925953E-2</v>
      </c>
      <c r="W1180" s="24"/>
      <c r="X1180" s="2" t="str">
        <f>IFERROR(MIN(VLOOKUP($W1180,margin_ranges!$A$5:$D$10,4,FALSE),$Q1180*100)/100,"")</f>
        <v/>
      </c>
      <c r="Y1180" s="6">
        <f t="shared" si="54"/>
        <v>1.7627881424</v>
      </c>
      <c r="Z1180" s="6">
        <f>IF($A1180="placement",Y1180,SUMIF($C$10:$C$6209,$C1180,$Y$10:$Y$6209))</f>
        <v>1.7627881424</v>
      </c>
      <c r="AA1180" s="29">
        <f t="shared" si="55"/>
        <v>-3.7467305925925953E-2</v>
      </c>
    </row>
    <row r="1181" spans="1:27" hidden="1" x14ac:dyDescent="0.3">
      <c r="A1181" s="8" t="s">
        <v>17</v>
      </c>
      <c r="B1181" s="8" t="s">
        <v>1742</v>
      </c>
      <c r="C1181" s="8" t="s">
        <v>1743</v>
      </c>
      <c r="D1181" s="8" t="s">
        <v>2284</v>
      </c>
      <c r="E1181" s="8" t="s">
        <v>2285</v>
      </c>
      <c r="F1181" s="29">
        <v>0.19</v>
      </c>
      <c r="G1181" s="29">
        <v>0</v>
      </c>
      <c r="H1181" s="30">
        <v>2.3839999999999999</v>
      </c>
      <c r="I1181" s="30">
        <v>0.50609999999999999</v>
      </c>
      <c r="J1181" s="14">
        <v>29</v>
      </c>
      <c r="K1181" s="14">
        <v>5</v>
      </c>
      <c r="L1181" s="12">
        <v>0.21229999999999999</v>
      </c>
      <c r="M1181" s="7">
        <v>1.91229184</v>
      </c>
      <c r="N1181" s="31">
        <v>1.5</v>
      </c>
      <c r="O1181" s="14">
        <f>IFERROR(VLOOKUP($C1181,'site totals'!$J$2:$K$607,2,FALSE),1)</f>
        <v>17978.085800000001</v>
      </c>
      <c r="P1181" s="32" t="s">
        <v>91</v>
      </c>
      <c r="Q1181" s="12">
        <v>0.21560090030000001</v>
      </c>
      <c r="R1181" s="29">
        <v>0.19</v>
      </c>
      <c r="S1181" s="2">
        <f>IF($A1181="site","",MIN(VLOOKUP($P1181,margin_ranges!$A$5:$D$10,4,FALSE)/100,$Q1181))</f>
        <v>0.21560090030000001</v>
      </c>
      <c r="T1181" s="6">
        <f>IF(A1181="placement",$J1181*MIN($Q1181,$S1181),"")</f>
        <v>6.2524261086999999</v>
      </c>
      <c r="U1181" s="6">
        <f>IF($A1181="placement",T1181,SUMIF($C$10:$C$6209,$C1181,$T$10:$T$6209))</f>
        <v>6.2524261086999999</v>
      </c>
      <c r="V1181" s="34">
        <f t="shared" si="56"/>
        <v>-3.1606049753086451E-2</v>
      </c>
      <c r="W1181" s="24"/>
      <c r="X1181" s="2" t="str">
        <f>IFERROR(MIN(VLOOKUP($W1181,margin_ranges!$A$5:$D$10,4,FALSE),$Q1181*100)/100,"")</f>
        <v/>
      </c>
      <c r="Y1181" s="6">
        <f t="shared" si="54"/>
        <v>6.2524261086999999</v>
      </c>
      <c r="Z1181" s="6">
        <f>IF($A1181="placement",Y1181,SUMIF($C$10:$C$6209,$C1181,$Y$10:$Y$6209))</f>
        <v>6.2524261086999999</v>
      </c>
      <c r="AA1181" s="29">
        <f t="shared" si="55"/>
        <v>-3.1606049753086451E-2</v>
      </c>
    </row>
    <row r="1182" spans="1:27" hidden="1" x14ac:dyDescent="0.3">
      <c r="A1182" s="8" t="s">
        <v>17</v>
      </c>
      <c r="B1182" s="8" t="s">
        <v>1742</v>
      </c>
      <c r="C1182" s="8" t="s">
        <v>1743</v>
      </c>
      <c r="D1182" s="8" t="s">
        <v>2478</v>
      </c>
      <c r="E1182" s="8" t="s">
        <v>2479</v>
      </c>
      <c r="F1182" s="29">
        <v>0.189999999999999</v>
      </c>
      <c r="G1182" s="29">
        <v>0</v>
      </c>
      <c r="H1182" s="30">
        <v>2.2067999999999999</v>
      </c>
      <c r="I1182" s="30">
        <v>0.79169999999999996</v>
      </c>
      <c r="J1182" s="14">
        <v>45</v>
      </c>
      <c r="K1182" s="14">
        <v>7</v>
      </c>
      <c r="L1182" s="12">
        <v>0.35880000000000001</v>
      </c>
      <c r="M1182" s="7">
        <v>1.91178275</v>
      </c>
      <c r="N1182" s="31">
        <v>1.5</v>
      </c>
      <c r="O1182" s="14">
        <f>IFERROR(VLOOKUP($C1182,'site totals'!$J$2:$K$607,2,FALSE),1)</f>
        <v>17978.085800000001</v>
      </c>
      <c r="P1182" s="32" t="s">
        <v>91</v>
      </c>
      <c r="Q1182" s="12">
        <v>0.2153920208</v>
      </c>
      <c r="R1182" s="29">
        <v>0.19</v>
      </c>
      <c r="S1182" s="2">
        <f>IF($A1182="site","",MIN(VLOOKUP($P1182,margin_ranges!$A$5:$D$10,4,FALSE)/100,$Q1182))</f>
        <v>0.2153920208</v>
      </c>
      <c r="T1182" s="6">
        <f>IF(A1182="placement",$J1182*MIN($Q1182,$S1182),"")</f>
        <v>9.6926409360000001</v>
      </c>
      <c r="U1182" s="6">
        <f>IF($A1182="placement",T1182,SUMIF($C$10:$C$6209,$C1182,$T$10:$T$6209))</f>
        <v>9.6926409360000001</v>
      </c>
      <c r="V1182" s="34">
        <f t="shared" si="56"/>
        <v>-3.1348173827160708E-2</v>
      </c>
      <c r="W1182" s="24"/>
      <c r="X1182" s="2" t="str">
        <f>IFERROR(MIN(VLOOKUP($W1182,margin_ranges!$A$5:$D$10,4,FALSE),$Q1182*100)/100,"")</f>
        <v/>
      </c>
      <c r="Y1182" s="6">
        <f t="shared" si="54"/>
        <v>9.6926409360000001</v>
      </c>
      <c r="Z1182" s="6">
        <f>IF($A1182="placement",Y1182,SUMIF($C$10:$C$6209,$C1182,$Y$10:$Y$6209))</f>
        <v>9.6926409360000001</v>
      </c>
      <c r="AA1182" s="29">
        <f t="shared" si="55"/>
        <v>-3.1348173827160708E-2</v>
      </c>
    </row>
    <row r="1183" spans="1:27" hidden="1" x14ac:dyDescent="0.3">
      <c r="A1183" s="8" t="s">
        <v>17</v>
      </c>
      <c r="B1183" s="8" t="s">
        <v>1742</v>
      </c>
      <c r="C1183" s="8" t="s">
        <v>1743</v>
      </c>
      <c r="D1183" s="8" t="s">
        <v>1888</v>
      </c>
      <c r="E1183" s="8" t="s">
        <v>1889</v>
      </c>
      <c r="F1183" s="29">
        <v>0.219999999999999</v>
      </c>
      <c r="G1183" s="29">
        <v>0</v>
      </c>
      <c r="H1183" s="30">
        <v>6.4379999999999997</v>
      </c>
      <c r="I1183" s="30">
        <v>1.5909</v>
      </c>
      <c r="J1183" s="14">
        <v>91</v>
      </c>
      <c r="K1183" s="14">
        <v>17</v>
      </c>
      <c r="L1183" s="12">
        <v>0.24709999999999999</v>
      </c>
      <c r="M1183" s="7">
        <v>1.91710219</v>
      </c>
      <c r="N1183" s="31">
        <v>1.45</v>
      </c>
      <c r="O1183" s="14">
        <f>IFERROR(VLOOKUP($C1183,'site totals'!$J$2:$K$607,2,FALSE),1)</f>
        <v>17978.085800000001</v>
      </c>
      <c r="P1183" s="32" t="s">
        <v>91</v>
      </c>
      <c r="Q1183" s="12">
        <v>0.2436501264</v>
      </c>
      <c r="R1183" s="29">
        <v>0.22</v>
      </c>
      <c r="S1183" s="2">
        <f>IF($A1183="site","",MIN(VLOOKUP($P1183,margin_ranges!$A$5:$D$10,4,FALSE)/100,$Q1183))</f>
        <v>0.2436501264</v>
      </c>
      <c r="T1183" s="6">
        <f>IF(A1183="placement",$J1183*MIN($Q1183,$S1183),"")</f>
        <v>22.172161502400002</v>
      </c>
      <c r="U1183" s="6">
        <f>IF($A1183="placement",T1183,SUMIF($C$10:$C$6209,$C1183,$T$10:$T$6209))</f>
        <v>22.172161502400002</v>
      </c>
      <c r="V1183" s="34">
        <f t="shared" si="56"/>
        <v>-3.0320674871794906E-2</v>
      </c>
      <c r="W1183" s="24"/>
      <c r="X1183" s="2" t="str">
        <f>IFERROR(MIN(VLOOKUP($W1183,margin_ranges!$A$5:$D$10,4,FALSE),$Q1183*100)/100,"")</f>
        <v/>
      </c>
      <c r="Y1183" s="6">
        <f t="shared" si="54"/>
        <v>22.172161502400002</v>
      </c>
      <c r="Z1183" s="6">
        <f>IF($A1183="placement",Y1183,SUMIF($C$10:$C$6209,$C1183,$Y$10:$Y$6209))</f>
        <v>22.172161502400002</v>
      </c>
      <c r="AA1183" s="29">
        <f t="shared" si="55"/>
        <v>-3.0320674871794906E-2</v>
      </c>
    </row>
    <row r="1184" spans="1:27" hidden="1" x14ac:dyDescent="0.3">
      <c r="A1184" s="8" t="s">
        <v>17</v>
      </c>
      <c r="B1184" s="8" t="s">
        <v>1742</v>
      </c>
      <c r="C1184" s="8" t="s">
        <v>1743</v>
      </c>
      <c r="D1184" s="8" t="s">
        <v>2126</v>
      </c>
      <c r="E1184" s="8" t="s">
        <v>2127</v>
      </c>
      <c r="F1184" s="29">
        <v>0.19</v>
      </c>
      <c r="G1184" s="29">
        <v>0</v>
      </c>
      <c r="H1184" s="30">
        <v>2.4001999999999999</v>
      </c>
      <c r="I1184" s="30">
        <v>0.48220000000000002</v>
      </c>
      <c r="J1184" s="14">
        <v>28</v>
      </c>
      <c r="K1184" s="14">
        <v>4</v>
      </c>
      <c r="L1184" s="12">
        <v>0.2009</v>
      </c>
      <c r="M1184" s="7">
        <v>1.90913939</v>
      </c>
      <c r="N1184" s="31">
        <v>1.5</v>
      </c>
      <c r="O1184" s="14">
        <f>IFERROR(VLOOKUP($C1184,'site totals'!$J$2:$K$607,2,FALSE),1)</f>
        <v>17978.085800000001</v>
      </c>
      <c r="P1184" s="32" t="s">
        <v>91</v>
      </c>
      <c r="Q1184" s="12">
        <v>0.21430566549999999</v>
      </c>
      <c r="R1184" s="29">
        <v>0.19</v>
      </c>
      <c r="S1184" s="2">
        <f>IF($A1184="site","",MIN(VLOOKUP($P1184,margin_ranges!$A$5:$D$10,4,FALSE)/100,$Q1184))</f>
        <v>0.21430566549999999</v>
      </c>
      <c r="T1184" s="6">
        <f>IF(A1184="placement",$J1184*MIN($Q1184,$S1184),"")</f>
        <v>6.0005586339999999</v>
      </c>
      <c r="U1184" s="6">
        <f>IF($A1184="placement",T1184,SUMIF($C$10:$C$6209,$C1184,$T$10:$T$6209))</f>
        <v>6.0005586339999999</v>
      </c>
      <c r="V1184" s="34">
        <f t="shared" si="56"/>
        <v>-3.0006994444444435E-2</v>
      </c>
      <c r="W1184" s="24"/>
      <c r="X1184" s="2" t="str">
        <f>IFERROR(MIN(VLOOKUP($W1184,margin_ranges!$A$5:$D$10,4,FALSE),$Q1184*100)/100,"")</f>
        <v/>
      </c>
      <c r="Y1184" s="6">
        <f t="shared" ref="Y1184:Y1247" si="57">IF(A1184="placement",IF($X1184="",$T1184,$J1184*MIN($Q1184,$X1184)),"")</f>
        <v>6.0005586339999999</v>
      </c>
      <c r="Z1184" s="6">
        <f>IF($A1184="placement",Y1184,SUMIF($C$10:$C$6209,$C1184,$Y$10:$Y$6209))</f>
        <v>6.0005586339999999</v>
      </c>
      <c r="AA1184" s="29">
        <f t="shared" ref="AA1184:AA1247" si="58">($J1184-$Z1184)/($J1184*(1-$R1184))-1</f>
        <v>-3.0006994444444435E-2</v>
      </c>
    </row>
    <row r="1185" spans="1:27" hidden="1" x14ac:dyDescent="0.3">
      <c r="A1185" s="8" t="s">
        <v>17</v>
      </c>
      <c r="B1185" s="8" t="s">
        <v>1742</v>
      </c>
      <c r="C1185" s="8" t="s">
        <v>1743</v>
      </c>
      <c r="D1185" s="8" t="s">
        <v>11855</v>
      </c>
      <c r="E1185" s="8" t="s">
        <v>11856</v>
      </c>
      <c r="F1185" s="29">
        <v>0.25</v>
      </c>
      <c r="G1185" s="29">
        <v>0</v>
      </c>
      <c r="H1185" s="30">
        <v>0.32440000000000002</v>
      </c>
      <c r="I1185" s="30">
        <v>0.1137</v>
      </c>
      <c r="J1185" s="14">
        <v>7</v>
      </c>
      <c r="K1185" s="14">
        <v>2</v>
      </c>
      <c r="L1185" s="12">
        <v>0.35049999999999998</v>
      </c>
      <c r="M1185" s="7">
        <v>1.92286432</v>
      </c>
      <c r="N1185" s="31">
        <v>1.4</v>
      </c>
      <c r="O1185" s="14">
        <f>IFERROR(VLOOKUP($C1185,'site totals'!$J$2:$K$607,2,FALSE),1)</f>
        <v>17978.085800000001</v>
      </c>
      <c r="P1185" s="32" t="s">
        <v>22</v>
      </c>
      <c r="Q1185" s="12">
        <v>0.27191950869999998</v>
      </c>
      <c r="R1185" s="29">
        <v>0.25</v>
      </c>
      <c r="S1185" s="2">
        <f>IF($A1185="site","",MIN(VLOOKUP($P1185,margin_ranges!$A$5:$D$10,4,FALSE)/100,$Q1185))</f>
        <v>0.27191950869999998</v>
      </c>
      <c r="T1185" s="6">
        <f>IF(A1185="placement",$J1185*MIN($Q1185,$S1185),"")</f>
        <v>1.9034365608999999</v>
      </c>
      <c r="U1185" s="6">
        <f>IF($A1185="placement",T1185,SUMIF($C$10:$C$6209,$C1185,$T$10:$T$6209))</f>
        <v>1.9034365608999999</v>
      </c>
      <c r="V1185" s="34">
        <f t="shared" si="56"/>
        <v>-2.9226011599999935E-2</v>
      </c>
      <c r="W1185" s="24"/>
      <c r="X1185" s="2" t="str">
        <f>IFERROR(MIN(VLOOKUP($W1185,margin_ranges!$A$5:$D$10,4,FALSE),$Q1185*100)/100,"")</f>
        <v/>
      </c>
      <c r="Y1185" s="6">
        <f t="shared" si="57"/>
        <v>1.9034365608999999</v>
      </c>
      <c r="Z1185" s="6">
        <f>IF($A1185="placement",Y1185,SUMIF($C$10:$C$6209,$C1185,$Y$10:$Y$6209))</f>
        <v>1.9034365608999999</v>
      </c>
      <c r="AA1185" s="29">
        <f t="shared" si="58"/>
        <v>-2.9226011599999935E-2</v>
      </c>
    </row>
    <row r="1186" spans="1:27" hidden="1" x14ac:dyDescent="0.3">
      <c r="A1186" s="8" t="s">
        <v>17</v>
      </c>
      <c r="B1186" s="8" t="s">
        <v>1742</v>
      </c>
      <c r="C1186" s="8" t="s">
        <v>1743</v>
      </c>
      <c r="D1186" s="8" t="s">
        <v>2510</v>
      </c>
      <c r="E1186" s="8" t="s">
        <v>2511</v>
      </c>
      <c r="F1186" s="29">
        <v>0.22</v>
      </c>
      <c r="G1186" s="29">
        <v>0</v>
      </c>
      <c r="H1186" s="30">
        <v>1.7916000000000001</v>
      </c>
      <c r="I1186" s="30">
        <v>0.50290000000000001</v>
      </c>
      <c r="J1186" s="14">
        <v>29</v>
      </c>
      <c r="K1186" s="14">
        <v>5</v>
      </c>
      <c r="L1186" s="12">
        <v>0.28070000000000001</v>
      </c>
      <c r="M1186" s="7">
        <v>1.90670359</v>
      </c>
      <c r="N1186" s="31">
        <v>1.45</v>
      </c>
      <c r="O1186" s="14">
        <f>IFERROR(VLOOKUP($C1186,'site totals'!$J$2:$K$607,2,FALSE),1)</f>
        <v>17978.085800000001</v>
      </c>
      <c r="P1186" s="32" t="s">
        <v>91</v>
      </c>
      <c r="Q1186" s="12">
        <v>0.23952521769999999</v>
      </c>
      <c r="R1186" s="29">
        <v>0.22</v>
      </c>
      <c r="S1186" s="2">
        <f>IF($A1186="site","",MIN(VLOOKUP($P1186,margin_ranges!$A$5:$D$10,4,FALSE)/100,$Q1186))</f>
        <v>0.23952521769999999</v>
      </c>
      <c r="T1186" s="6">
        <f>IF(A1186="placement",$J1186*MIN($Q1186,$S1186),"")</f>
        <v>6.9462313132999993</v>
      </c>
      <c r="U1186" s="6">
        <f>IF($A1186="placement",T1186,SUMIF($C$10:$C$6209,$C1186,$T$10:$T$6209))</f>
        <v>6.9462313132999993</v>
      </c>
      <c r="V1186" s="34">
        <f t="shared" si="56"/>
        <v>-2.5032330384615387E-2</v>
      </c>
      <c r="W1186" s="24"/>
      <c r="X1186" s="2" t="str">
        <f>IFERROR(MIN(VLOOKUP($W1186,margin_ranges!$A$5:$D$10,4,FALSE),$Q1186*100)/100,"")</f>
        <v/>
      </c>
      <c r="Y1186" s="6">
        <f t="shared" si="57"/>
        <v>6.9462313132999993</v>
      </c>
      <c r="Z1186" s="6">
        <f>IF($A1186="placement",Y1186,SUMIF($C$10:$C$6209,$C1186,$Y$10:$Y$6209))</f>
        <v>6.9462313132999993</v>
      </c>
      <c r="AA1186" s="29">
        <f t="shared" si="58"/>
        <v>-2.5032330384615387E-2</v>
      </c>
    </row>
    <row r="1187" spans="1:27" hidden="1" x14ac:dyDescent="0.3">
      <c r="A1187" s="8" t="s">
        <v>17</v>
      </c>
      <c r="B1187" s="8" t="s">
        <v>1742</v>
      </c>
      <c r="C1187" s="8" t="s">
        <v>1743</v>
      </c>
      <c r="D1187" s="8" t="s">
        <v>1918</v>
      </c>
      <c r="E1187" s="8" t="s">
        <v>1919</v>
      </c>
      <c r="F1187" s="29">
        <v>0.24</v>
      </c>
      <c r="G1187" s="29">
        <v>0</v>
      </c>
      <c r="H1187" s="30">
        <v>2.0975000000000001</v>
      </c>
      <c r="I1187" s="30">
        <v>0.99460000000000004</v>
      </c>
      <c r="J1187" s="14">
        <v>60</v>
      </c>
      <c r="K1187" s="14">
        <v>12</v>
      </c>
      <c r="L1187" s="12">
        <v>0.47420000000000001</v>
      </c>
      <c r="M1187" s="7">
        <v>2.0208832999999999</v>
      </c>
      <c r="N1187" s="31">
        <v>1.5</v>
      </c>
      <c r="O1187" s="14">
        <f>IFERROR(VLOOKUP($C1187,'site totals'!$J$2:$K$607,2,FALSE),1)</f>
        <v>17978.085800000001</v>
      </c>
      <c r="P1187" s="32" t="s">
        <v>91</v>
      </c>
      <c r="Q1187" s="12">
        <v>0.25775031269999998</v>
      </c>
      <c r="R1187" s="29">
        <v>0.24</v>
      </c>
      <c r="S1187" s="2">
        <f>IF($A1187="site","",MIN(VLOOKUP($P1187,margin_ranges!$A$5:$D$10,4,FALSE)/100,$Q1187))</f>
        <v>0.25775031269999998</v>
      </c>
      <c r="T1187" s="6">
        <f>IF(A1187="placement",$J1187*MIN($Q1187,$S1187),"")</f>
        <v>15.465018762</v>
      </c>
      <c r="U1187" s="6">
        <f>IF($A1187="placement",T1187,SUMIF($C$10:$C$6209,$C1187,$T$10:$T$6209))</f>
        <v>15.465018762</v>
      </c>
      <c r="V1187" s="34">
        <f t="shared" si="56"/>
        <v>-2.3355674605263221E-2</v>
      </c>
      <c r="W1187" s="24"/>
      <c r="X1187" s="2" t="str">
        <f>IFERROR(MIN(VLOOKUP($W1187,margin_ranges!$A$5:$D$10,4,FALSE),$Q1187*100)/100,"")</f>
        <v/>
      </c>
      <c r="Y1187" s="6">
        <f t="shared" si="57"/>
        <v>15.465018762</v>
      </c>
      <c r="Z1187" s="6">
        <f>IF($A1187="placement",Y1187,SUMIF($C$10:$C$6209,$C1187,$Y$10:$Y$6209))</f>
        <v>15.465018762</v>
      </c>
      <c r="AA1187" s="29">
        <f t="shared" si="58"/>
        <v>-2.3355674605263221E-2</v>
      </c>
    </row>
    <row r="1188" spans="1:27" hidden="1" x14ac:dyDescent="0.3">
      <c r="A1188" s="8" t="s">
        <v>17</v>
      </c>
      <c r="B1188" s="8" t="s">
        <v>1742</v>
      </c>
      <c r="C1188" s="8" t="s">
        <v>1743</v>
      </c>
      <c r="D1188" s="8" t="s">
        <v>2156</v>
      </c>
      <c r="E1188" s="8" t="s">
        <v>2157</v>
      </c>
      <c r="F1188" s="29">
        <v>0.189999999999999</v>
      </c>
      <c r="G1188" s="29">
        <v>0</v>
      </c>
      <c r="H1188" s="30">
        <v>0.60940000000000005</v>
      </c>
      <c r="I1188" s="30">
        <v>0.15579999999999999</v>
      </c>
      <c r="J1188" s="14">
        <v>9</v>
      </c>
      <c r="K1188" s="14">
        <v>1</v>
      </c>
      <c r="L1188" s="12">
        <v>0.25569999999999998</v>
      </c>
      <c r="M1188" s="7">
        <v>1.83035305</v>
      </c>
      <c r="N1188" s="31">
        <v>1.45</v>
      </c>
      <c r="O1188" s="14">
        <f>IFERROR(VLOOKUP($C1188,'site totals'!$J$2:$K$607,2,FALSE),1)</f>
        <v>17978.085800000001</v>
      </c>
      <c r="P1188" s="32" t="s">
        <v>91</v>
      </c>
      <c r="Q1188" s="12">
        <v>0.2078031062</v>
      </c>
      <c r="R1188" s="29">
        <v>0.19</v>
      </c>
      <c r="S1188" s="2">
        <f>IF($A1188="site","",MIN(VLOOKUP($P1188,margin_ranges!$A$5:$D$10,4,FALSE)/100,$Q1188))</f>
        <v>0.2078031062</v>
      </c>
      <c r="T1188" s="6">
        <f>IF(A1188="placement",$J1188*MIN($Q1188,$S1188),"")</f>
        <v>1.8702279558000001</v>
      </c>
      <c r="U1188" s="6">
        <f>IF($A1188="placement",T1188,SUMIF($C$10:$C$6209,$C1188,$T$10:$T$6209))</f>
        <v>1.8702279558000001</v>
      </c>
      <c r="V1188" s="34">
        <f t="shared" si="56"/>
        <v>-2.1979143456790196E-2</v>
      </c>
      <c r="W1188" s="24"/>
      <c r="X1188" s="2" t="str">
        <f>IFERROR(MIN(VLOOKUP($W1188,margin_ranges!$A$5:$D$10,4,FALSE),$Q1188*100)/100,"")</f>
        <v/>
      </c>
      <c r="Y1188" s="6">
        <f t="shared" si="57"/>
        <v>1.8702279558000001</v>
      </c>
      <c r="Z1188" s="6">
        <f>IF($A1188="placement",Y1188,SUMIF($C$10:$C$6209,$C1188,$Y$10:$Y$6209))</f>
        <v>1.8702279558000001</v>
      </c>
      <c r="AA1188" s="29">
        <f t="shared" si="58"/>
        <v>-2.1979143456790196E-2</v>
      </c>
    </row>
    <row r="1189" spans="1:27" hidden="1" x14ac:dyDescent="0.3">
      <c r="A1189" s="8" t="s">
        <v>17</v>
      </c>
      <c r="B1189" s="8" t="s">
        <v>1742</v>
      </c>
      <c r="C1189" s="8" t="s">
        <v>1743</v>
      </c>
      <c r="D1189" s="8" t="s">
        <v>1920</v>
      </c>
      <c r="E1189" s="8" t="s">
        <v>1921</v>
      </c>
      <c r="F1189" s="29">
        <v>0.22</v>
      </c>
      <c r="G1189" s="29">
        <v>0</v>
      </c>
      <c r="H1189" s="30">
        <v>0.70689999999999997</v>
      </c>
      <c r="I1189" s="30">
        <v>0.19489999999999999</v>
      </c>
      <c r="J1189" s="14">
        <v>11</v>
      </c>
      <c r="K1189" s="14">
        <v>2</v>
      </c>
      <c r="L1189" s="12">
        <v>0.2757</v>
      </c>
      <c r="M1189" s="7">
        <v>1.95989736</v>
      </c>
      <c r="N1189" s="31">
        <v>1.5</v>
      </c>
      <c r="O1189" s="14">
        <f>IFERROR(VLOOKUP($C1189,'site totals'!$J$2:$K$607,2,FALSE),1)</f>
        <v>17978.085800000001</v>
      </c>
      <c r="P1189" s="32" t="s">
        <v>91</v>
      </c>
      <c r="Q1189" s="12">
        <v>0.2346537987</v>
      </c>
      <c r="R1189" s="29">
        <v>0.22</v>
      </c>
      <c r="S1189" s="2">
        <f>IF($A1189="site","",MIN(VLOOKUP($P1189,margin_ranges!$A$5:$D$10,4,FALSE)/100,$Q1189))</f>
        <v>0.2346537987</v>
      </c>
      <c r="T1189" s="6">
        <f>IF(A1189="placement",$J1189*MIN($Q1189,$S1189),"")</f>
        <v>2.5811917857000002</v>
      </c>
      <c r="U1189" s="6">
        <f>IF($A1189="placement",T1189,SUMIF($C$10:$C$6209,$C1189,$T$10:$T$6209))</f>
        <v>2.5811917857000002</v>
      </c>
      <c r="V1189" s="34">
        <f t="shared" si="56"/>
        <v>-1.8786921410256396E-2</v>
      </c>
      <c r="W1189" s="24"/>
      <c r="X1189" s="2" t="str">
        <f>IFERROR(MIN(VLOOKUP($W1189,margin_ranges!$A$5:$D$10,4,FALSE),$Q1189*100)/100,"")</f>
        <v/>
      </c>
      <c r="Y1189" s="6">
        <f t="shared" si="57"/>
        <v>2.5811917857000002</v>
      </c>
      <c r="Z1189" s="6">
        <f>IF($A1189="placement",Y1189,SUMIF($C$10:$C$6209,$C1189,$Y$10:$Y$6209))</f>
        <v>2.5811917857000002</v>
      </c>
      <c r="AA1189" s="29">
        <f t="shared" si="58"/>
        <v>-1.8786921410256396E-2</v>
      </c>
    </row>
    <row r="1190" spans="1:27" hidden="1" x14ac:dyDescent="0.3">
      <c r="A1190" s="8" t="s">
        <v>17</v>
      </c>
      <c r="B1190" s="8" t="s">
        <v>1742</v>
      </c>
      <c r="C1190" s="8" t="s">
        <v>1743</v>
      </c>
      <c r="D1190" s="8" t="s">
        <v>2164</v>
      </c>
      <c r="E1190" s="8" t="s">
        <v>2165</v>
      </c>
      <c r="F1190" s="29">
        <v>0.24</v>
      </c>
      <c r="G1190" s="29">
        <v>0</v>
      </c>
      <c r="H1190" s="30">
        <v>3.4626000000000001</v>
      </c>
      <c r="I1190" s="30">
        <v>1.4233</v>
      </c>
      <c r="J1190" s="14">
        <v>89</v>
      </c>
      <c r="K1190" s="14">
        <v>18</v>
      </c>
      <c r="L1190" s="12">
        <v>0.41099999999999998</v>
      </c>
      <c r="M1190" s="7">
        <v>2.07610158</v>
      </c>
      <c r="N1190" s="31">
        <v>1.55</v>
      </c>
      <c r="O1190" s="14">
        <f>IFERROR(VLOOKUP($C1190,'site totals'!$J$2:$K$607,2,FALSE),1)</f>
        <v>17978.085800000001</v>
      </c>
      <c r="P1190" s="32" t="s">
        <v>91</v>
      </c>
      <c r="Q1190" s="12">
        <v>0.25340839869999998</v>
      </c>
      <c r="R1190" s="29">
        <v>0.24</v>
      </c>
      <c r="S1190" s="2">
        <f>IF($A1190="site","",MIN(VLOOKUP($P1190,margin_ranges!$A$5:$D$10,4,FALSE)/100,$Q1190))</f>
        <v>0.25340839869999998</v>
      </c>
      <c r="T1190" s="6">
        <f>IF(A1190="placement",$J1190*MIN($Q1190,$S1190),"")</f>
        <v>22.553347484299998</v>
      </c>
      <c r="U1190" s="6">
        <f>IF($A1190="placement",T1190,SUMIF($C$10:$C$6209,$C1190,$T$10:$T$6209))</f>
        <v>22.553347484299998</v>
      </c>
      <c r="V1190" s="34">
        <f t="shared" si="56"/>
        <v>-1.7642629868420912E-2</v>
      </c>
      <c r="W1190" s="24"/>
      <c r="X1190" s="2" t="str">
        <f>IFERROR(MIN(VLOOKUP($W1190,margin_ranges!$A$5:$D$10,4,FALSE),$Q1190*100)/100,"")</f>
        <v/>
      </c>
      <c r="Y1190" s="6">
        <f t="shared" si="57"/>
        <v>22.553347484299998</v>
      </c>
      <c r="Z1190" s="6">
        <f>IF($A1190="placement",Y1190,SUMIF($C$10:$C$6209,$C1190,$Y$10:$Y$6209))</f>
        <v>22.553347484299998</v>
      </c>
      <c r="AA1190" s="29">
        <f t="shared" si="58"/>
        <v>-1.7642629868420912E-2</v>
      </c>
    </row>
    <row r="1191" spans="1:27" hidden="1" x14ac:dyDescent="0.3">
      <c r="A1191" s="8" t="s">
        <v>17</v>
      </c>
      <c r="B1191" s="8" t="s">
        <v>1742</v>
      </c>
      <c r="C1191" s="8" t="s">
        <v>1743</v>
      </c>
      <c r="D1191" s="8" t="s">
        <v>1982</v>
      </c>
      <c r="E1191" s="8" t="s">
        <v>1983</v>
      </c>
      <c r="F1191" s="29">
        <v>0.24</v>
      </c>
      <c r="G1191" s="29">
        <v>0</v>
      </c>
      <c r="H1191" s="30">
        <v>9.6801999999999992</v>
      </c>
      <c r="I1191" s="30">
        <v>3.5301</v>
      </c>
      <c r="J1191" s="14">
        <v>212</v>
      </c>
      <c r="K1191" s="14">
        <v>43</v>
      </c>
      <c r="L1191" s="12">
        <v>0.36470000000000002</v>
      </c>
      <c r="M1191" s="7">
        <v>2.0056737</v>
      </c>
      <c r="N1191" s="31">
        <v>1.5</v>
      </c>
      <c r="O1191" s="14">
        <f>IFERROR(VLOOKUP($C1191,'site totals'!$J$2:$K$607,2,FALSE),1)</f>
        <v>17978.085800000001</v>
      </c>
      <c r="P1191" s="32" t="s">
        <v>91</v>
      </c>
      <c r="Q1191" s="12">
        <v>0.25212161929999999</v>
      </c>
      <c r="R1191" s="29">
        <v>0.24</v>
      </c>
      <c r="S1191" s="2">
        <f>IF($A1191="site","",MIN(VLOOKUP($P1191,margin_ranges!$A$5:$D$10,4,FALSE)/100,$Q1191))</f>
        <v>0.25212161929999999</v>
      </c>
      <c r="T1191" s="6">
        <f>IF(A1191="placement",$J1191*MIN($Q1191,$S1191),"")</f>
        <v>53.449783291599999</v>
      </c>
      <c r="U1191" s="6">
        <f>IF($A1191="placement",T1191,SUMIF($C$10:$C$6209,$C1191,$T$10:$T$6209))</f>
        <v>53.449783291599999</v>
      </c>
      <c r="V1191" s="34">
        <f t="shared" si="56"/>
        <v>-1.5949499078947382E-2</v>
      </c>
      <c r="W1191" s="24"/>
      <c r="X1191" s="2" t="str">
        <f>IFERROR(MIN(VLOOKUP($W1191,margin_ranges!$A$5:$D$10,4,FALSE),$Q1191*100)/100,"")</f>
        <v/>
      </c>
      <c r="Y1191" s="6">
        <f t="shared" si="57"/>
        <v>53.449783291599999</v>
      </c>
      <c r="Z1191" s="6">
        <f>IF($A1191="placement",Y1191,SUMIF($C$10:$C$6209,$C1191,$Y$10:$Y$6209))</f>
        <v>53.449783291599999</v>
      </c>
      <c r="AA1191" s="29">
        <f t="shared" si="58"/>
        <v>-1.5949499078947382E-2</v>
      </c>
    </row>
    <row r="1192" spans="1:27" hidden="1" x14ac:dyDescent="0.3">
      <c r="A1192" s="8" t="s">
        <v>17</v>
      </c>
      <c r="B1192" s="8" t="s">
        <v>1742</v>
      </c>
      <c r="C1192" s="8" t="s">
        <v>1743</v>
      </c>
      <c r="D1192" s="8" t="s">
        <v>2210</v>
      </c>
      <c r="E1192" s="8" t="s">
        <v>2211</v>
      </c>
      <c r="F1192" s="29">
        <v>0.24</v>
      </c>
      <c r="G1192" s="29">
        <v>0</v>
      </c>
      <c r="H1192" s="30">
        <v>7.1993999999999998</v>
      </c>
      <c r="I1192" s="30">
        <v>2.4211999999999998</v>
      </c>
      <c r="J1192" s="14">
        <v>146</v>
      </c>
      <c r="K1192" s="14">
        <v>30</v>
      </c>
      <c r="L1192" s="12">
        <v>0.33629999999999999</v>
      </c>
      <c r="M1192" s="7">
        <v>2.0054518099999998</v>
      </c>
      <c r="N1192" s="31">
        <v>1.5</v>
      </c>
      <c r="O1192" s="14">
        <f>IFERROR(VLOOKUP($C1192,'site totals'!$J$2:$K$607,2,FALSE),1)</f>
        <v>17978.085800000001</v>
      </c>
      <c r="P1192" s="32" t="s">
        <v>91</v>
      </c>
      <c r="Q1192" s="12">
        <v>0.25203887089999999</v>
      </c>
      <c r="R1192" s="29">
        <v>0.24</v>
      </c>
      <c r="S1192" s="2">
        <f>IF($A1192="site","",MIN(VLOOKUP($P1192,margin_ranges!$A$5:$D$10,4,FALSE)/100,$Q1192))</f>
        <v>0.25203887089999999</v>
      </c>
      <c r="T1192" s="6">
        <f>IF(A1192="placement",$J1192*MIN($Q1192,$S1192),"")</f>
        <v>36.7976751514</v>
      </c>
      <c r="U1192" s="6">
        <f>IF($A1192="placement",T1192,SUMIF($C$10:$C$6209,$C1192,$T$10:$T$6209))</f>
        <v>36.7976751514</v>
      </c>
      <c r="V1192" s="34">
        <f t="shared" si="56"/>
        <v>-1.5840619605263173E-2</v>
      </c>
      <c r="W1192" s="24"/>
      <c r="X1192" s="2" t="str">
        <f>IFERROR(MIN(VLOOKUP($W1192,margin_ranges!$A$5:$D$10,4,FALSE),$Q1192*100)/100,"")</f>
        <v/>
      </c>
      <c r="Y1192" s="6">
        <f t="shared" si="57"/>
        <v>36.7976751514</v>
      </c>
      <c r="Z1192" s="6">
        <f>IF($A1192="placement",Y1192,SUMIF($C$10:$C$6209,$C1192,$Y$10:$Y$6209))</f>
        <v>36.7976751514</v>
      </c>
      <c r="AA1192" s="29">
        <f t="shared" si="58"/>
        <v>-1.5840619605263173E-2</v>
      </c>
    </row>
    <row r="1193" spans="1:27" hidden="1" x14ac:dyDescent="0.3">
      <c r="A1193" s="8" t="s">
        <v>17</v>
      </c>
      <c r="B1193" s="8" t="s">
        <v>1742</v>
      </c>
      <c r="C1193" s="8" t="s">
        <v>1743</v>
      </c>
      <c r="D1193" s="8" t="s">
        <v>2334</v>
      </c>
      <c r="E1193" s="8" t="s">
        <v>2335</v>
      </c>
      <c r="F1193" s="29">
        <v>0.24</v>
      </c>
      <c r="G1193" s="29">
        <v>0</v>
      </c>
      <c r="H1193" s="30">
        <v>6.2694999999999999</v>
      </c>
      <c r="I1193" s="30">
        <v>2.2252000000000001</v>
      </c>
      <c r="J1193" s="14">
        <v>134</v>
      </c>
      <c r="K1193" s="14">
        <v>28</v>
      </c>
      <c r="L1193" s="12">
        <v>0.35489999999999999</v>
      </c>
      <c r="M1193" s="7">
        <v>2.0043270299999998</v>
      </c>
      <c r="N1193" s="31">
        <v>1.5</v>
      </c>
      <c r="O1193" s="14">
        <f>IFERROR(VLOOKUP($C1193,'site totals'!$J$2:$K$607,2,FALSE),1)</f>
        <v>17978.085800000001</v>
      </c>
      <c r="P1193" s="32" t="s">
        <v>91</v>
      </c>
      <c r="Q1193" s="12">
        <v>0.25161913359999999</v>
      </c>
      <c r="R1193" s="29">
        <v>0.24</v>
      </c>
      <c r="S1193" s="2">
        <f>IF($A1193="site","",MIN(VLOOKUP($P1193,margin_ranges!$A$5:$D$10,4,FALSE)/100,$Q1193))</f>
        <v>0.25161913359999999</v>
      </c>
      <c r="T1193" s="6">
        <f>IF(A1193="placement",$J1193*MIN($Q1193,$S1193),"")</f>
        <v>33.716963902399996</v>
      </c>
      <c r="U1193" s="6">
        <f>IF($A1193="placement",T1193,SUMIF($C$10:$C$6209,$C1193,$T$10:$T$6209))</f>
        <v>33.716963902399996</v>
      </c>
      <c r="V1193" s="34">
        <f t="shared" si="56"/>
        <v>-1.5288333684210564E-2</v>
      </c>
      <c r="W1193" s="24"/>
      <c r="X1193" s="2" t="str">
        <f>IFERROR(MIN(VLOOKUP($W1193,margin_ranges!$A$5:$D$10,4,FALSE),$Q1193*100)/100,"")</f>
        <v/>
      </c>
      <c r="Y1193" s="6">
        <f t="shared" si="57"/>
        <v>33.716963902399996</v>
      </c>
      <c r="Z1193" s="6">
        <f>IF($A1193="placement",Y1193,SUMIF($C$10:$C$6209,$C1193,$Y$10:$Y$6209))</f>
        <v>33.716963902399996</v>
      </c>
      <c r="AA1193" s="17">
        <f t="shared" si="58"/>
        <v>-1.5288333684210564E-2</v>
      </c>
    </row>
    <row r="1194" spans="1:27" hidden="1" x14ac:dyDescent="0.3">
      <c r="A1194" s="8" t="s">
        <v>17</v>
      </c>
      <c r="B1194" s="8" t="s">
        <v>1742</v>
      </c>
      <c r="C1194" s="8" t="s">
        <v>1743</v>
      </c>
      <c r="D1194" s="33" t="s">
        <v>2154</v>
      </c>
      <c r="E1194" s="8" t="s">
        <v>2155</v>
      </c>
      <c r="F1194" s="29">
        <v>0.23999999999999899</v>
      </c>
      <c r="G1194" s="29">
        <v>0</v>
      </c>
      <c r="H1194" s="30">
        <v>6.8003999999999998</v>
      </c>
      <c r="I1194" s="30">
        <v>3.0884</v>
      </c>
      <c r="J1194" s="14">
        <v>186</v>
      </c>
      <c r="K1194" s="14">
        <v>38</v>
      </c>
      <c r="L1194" s="12">
        <v>0.4541</v>
      </c>
      <c r="M1194" s="7">
        <v>2.0031917099999998</v>
      </c>
      <c r="N1194" s="31">
        <v>1.5</v>
      </c>
      <c r="O1194" s="14">
        <f>IFERROR(VLOOKUP($C1194,'site totals'!$J$2:$K$607,2,FALSE),1)</f>
        <v>17978.085800000001</v>
      </c>
      <c r="P1194" s="32" t="s">
        <v>91</v>
      </c>
      <c r="Q1194" s="12">
        <v>0.2511949845</v>
      </c>
      <c r="R1194" s="29">
        <v>0.24</v>
      </c>
      <c r="S1194" s="2">
        <f>IF($A1194="site","",MIN(VLOOKUP($P1194,margin_ranges!$A$5:$D$10,4,FALSE)/100,$Q1194))</f>
        <v>0.2511949845</v>
      </c>
      <c r="T1194" s="6">
        <f>IF(A1194="placement",$J1194*MIN($Q1194,$S1194),"")</f>
        <v>46.722267117000001</v>
      </c>
      <c r="U1194" s="6">
        <f>IF($A1194="placement",T1194,SUMIF($C$10:$C$6209,$C1194,$T$10:$T$6209))</f>
        <v>46.722267117000001</v>
      </c>
      <c r="V1194" s="34">
        <f t="shared" si="56"/>
        <v>-1.4730242763158041E-2</v>
      </c>
      <c r="W1194" s="24"/>
      <c r="X1194" s="2" t="str">
        <f>IFERROR(MIN(VLOOKUP($W1194,margin_ranges!$A$5:$D$10,4,FALSE),$Q1194*100)/100,"")</f>
        <v/>
      </c>
      <c r="Y1194" s="6">
        <f t="shared" si="57"/>
        <v>46.722267117000001</v>
      </c>
      <c r="Z1194" s="6">
        <f>IF($A1194="placement",Y1194,SUMIF($C$10:$C$6209,$C1194,$Y$10:$Y$6209))</f>
        <v>46.722267117000001</v>
      </c>
      <c r="AA1194" s="29">
        <f t="shared" si="58"/>
        <v>-1.4730242763158041E-2</v>
      </c>
    </row>
    <row r="1195" spans="1:27" hidden="1" x14ac:dyDescent="0.3">
      <c r="A1195" s="8" t="s">
        <v>17</v>
      </c>
      <c r="B1195" s="8" t="s">
        <v>1742</v>
      </c>
      <c r="C1195" s="8" t="s">
        <v>1743</v>
      </c>
      <c r="D1195" s="8" t="s">
        <v>2112</v>
      </c>
      <c r="E1195" s="8" t="s">
        <v>2113</v>
      </c>
      <c r="F1195" s="29">
        <v>0.24</v>
      </c>
      <c r="G1195" s="29">
        <v>0</v>
      </c>
      <c r="H1195" s="30">
        <v>12.262</v>
      </c>
      <c r="I1195" s="30">
        <v>5.3726000000000003</v>
      </c>
      <c r="J1195" s="14">
        <v>312</v>
      </c>
      <c r="K1195" s="14">
        <v>64</v>
      </c>
      <c r="L1195" s="12">
        <v>0.43819999999999998</v>
      </c>
      <c r="M1195" s="7">
        <v>1.93483388</v>
      </c>
      <c r="N1195" s="31">
        <v>1.45</v>
      </c>
      <c r="O1195" s="14">
        <f>IFERROR(VLOOKUP($C1195,'site totals'!$J$2:$K$607,2,FALSE),1)</f>
        <v>17978.085800000001</v>
      </c>
      <c r="P1195" s="32" t="s">
        <v>91</v>
      </c>
      <c r="Q1195" s="12">
        <v>0.25058165739999999</v>
      </c>
      <c r="R1195" s="29">
        <v>0.24</v>
      </c>
      <c r="S1195" s="2">
        <f>IF($A1195="site","",MIN(VLOOKUP($P1195,margin_ranges!$A$5:$D$10,4,FALSE)/100,$Q1195))</f>
        <v>0.25058165739999999</v>
      </c>
      <c r="T1195" s="6">
        <f>IF(A1195="placement",$J1195*MIN($Q1195,$S1195),"")</f>
        <v>78.181477108799996</v>
      </c>
      <c r="U1195" s="6">
        <f>IF($A1195="placement",T1195,SUMIF($C$10:$C$6209,$C1195,$T$10:$T$6209))</f>
        <v>78.181477108799996</v>
      </c>
      <c r="V1195" s="34">
        <f t="shared" si="56"/>
        <v>-1.3923233421052617E-2</v>
      </c>
      <c r="W1195" s="24"/>
      <c r="X1195" s="2" t="str">
        <f>IFERROR(MIN(VLOOKUP($W1195,margin_ranges!$A$5:$D$10,4,FALSE),$Q1195*100)/100,"")</f>
        <v/>
      </c>
      <c r="Y1195" s="6">
        <f t="shared" si="57"/>
        <v>78.181477108799996</v>
      </c>
      <c r="Z1195" s="6">
        <f>IF($A1195="placement",Y1195,SUMIF($C$10:$C$6209,$C1195,$Y$10:$Y$6209))</f>
        <v>78.181477108799996</v>
      </c>
      <c r="AA1195" s="29">
        <f t="shared" si="58"/>
        <v>-1.3923233421052617E-2</v>
      </c>
    </row>
    <row r="1196" spans="1:27" hidden="1" x14ac:dyDescent="0.3">
      <c r="A1196" s="8" t="s">
        <v>17</v>
      </c>
      <c r="B1196" s="8" t="s">
        <v>1742</v>
      </c>
      <c r="C1196" s="8" t="s">
        <v>1743</v>
      </c>
      <c r="D1196" s="8" t="s">
        <v>1858</v>
      </c>
      <c r="E1196" s="8" t="s">
        <v>1859</v>
      </c>
      <c r="F1196" s="29">
        <v>0.189999999999999</v>
      </c>
      <c r="G1196" s="29">
        <v>0</v>
      </c>
      <c r="H1196" s="30">
        <v>0.77759999999999996</v>
      </c>
      <c r="I1196" s="30">
        <v>0.2465</v>
      </c>
      <c r="J1196" s="14">
        <v>14</v>
      </c>
      <c r="K1196" s="14">
        <v>2</v>
      </c>
      <c r="L1196" s="12">
        <v>0.317</v>
      </c>
      <c r="M1196" s="7">
        <v>1.9394958</v>
      </c>
      <c r="N1196" s="31">
        <v>1.55</v>
      </c>
      <c r="O1196" s="14">
        <f>IFERROR(VLOOKUP($C1196,'site totals'!$J$2:$K$607,2,FALSE),1)</f>
        <v>17978.085800000001</v>
      </c>
      <c r="P1196" s="32" t="s">
        <v>91</v>
      </c>
      <c r="Q1196" s="12">
        <v>0.20082322359999999</v>
      </c>
      <c r="R1196" s="29">
        <v>0.19</v>
      </c>
      <c r="S1196" s="2">
        <f>IF($A1196="site","",MIN(VLOOKUP($P1196,margin_ranges!$A$5:$D$10,4,FALSE)/100,$Q1196))</f>
        <v>0.20082322359999999</v>
      </c>
      <c r="T1196" s="6">
        <f>IF(A1196="placement",$J1196*MIN($Q1196,$S1196),"")</f>
        <v>2.8115251303999997</v>
      </c>
      <c r="U1196" s="6">
        <f>IF($A1196="placement",T1196,SUMIF($C$10:$C$6209,$C1196,$T$10:$T$6209))</f>
        <v>2.8115251303999997</v>
      </c>
      <c r="V1196" s="34">
        <f t="shared" si="56"/>
        <v>-1.3362004444444464E-2</v>
      </c>
      <c r="W1196" s="24"/>
      <c r="X1196" s="2" t="str">
        <f>IFERROR(MIN(VLOOKUP($W1196,margin_ranges!$A$5:$D$10,4,FALSE),$Q1196*100)/100,"")</f>
        <v/>
      </c>
      <c r="Y1196" s="6">
        <f t="shared" si="57"/>
        <v>2.8115251303999997</v>
      </c>
      <c r="Z1196" s="6">
        <f>IF($A1196="placement",Y1196,SUMIF($C$10:$C$6209,$C1196,$Y$10:$Y$6209))</f>
        <v>2.8115251303999997</v>
      </c>
      <c r="AA1196" s="29">
        <f t="shared" si="58"/>
        <v>-1.3362004444444464E-2</v>
      </c>
    </row>
    <row r="1197" spans="1:27" hidden="1" x14ac:dyDescent="0.3">
      <c r="A1197" s="8" t="s">
        <v>17</v>
      </c>
      <c r="B1197" s="8" t="s">
        <v>1742</v>
      </c>
      <c r="C1197" s="8" t="s">
        <v>1743</v>
      </c>
      <c r="D1197" s="8" t="s">
        <v>2060</v>
      </c>
      <c r="E1197" s="8" t="s">
        <v>2061</v>
      </c>
      <c r="F1197" s="29">
        <v>0.24</v>
      </c>
      <c r="G1197" s="29">
        <v>0</v>
      </c>
      <c r="H1197" s="30">
        <v>2.2581000000000002</v>
      </c>
      <c r="I1197" s="30">
        <v>0.75700000000000001</v>
      </c>
      <c r="J1197" s="14">
        <v>44</v>
      </c>
      <c r="K1197" s="14">
        <v>9</v>
      </c>
      <c r="L1197" s="12">
        <v>0.3352</v>
      </c>
      <c r="M1197" s="7">
        <v>1.93122287</v>
      </c>
      <c r="N1197" s="31">
        <v>1.45</v>
      </c>
      <c r="O1197" s="14">
        <f>IFERROR(VLOOKUP($C1197,'site totals'!$J$2:$K$607,2,FALSE),1)</f>
        <v>17978.085800000001</v>
      </c>
      <c r="P1197" s="32" t="s">
        <v>91</v>
      </c>
      <c r="Q1197" s="12">
        <v>0.24918039189999999</v>
      </c>
      <c r="R1197" s="29">
        <v>0.24</v>
      </c>
      <c r="S1197" s="2">
        <f>IF($A1197="site","",MIN(VLOOKUP($P1197,margin_ranges!$A$5:$D$10,4,FALSE)/100,$Q1197))</f>
        <v>0.24918039189999999</v>
      </c>
      <c r="T1197" s="6">
        <f>IF(A1197="placement",$J1197*MIN($Q1197,$S1197),"")</f>
        <v>10.9639372436</v>
      </c>
      <c r="U1197" s="6">
        <f>IF($A1197="placement",T1197,SUMIF($C$10:$C$6209,$C1197,$T$10:$T$6209))</f>
        <v>10.9639372436</v>
      </c>
      <c r="V1197" s="34">
        <f t="shared" si="56"/>
        <v>-1.2079463026315684E-2</v>
      </c>
      <c r="W1197" s="24"/>
      <c r="X1197" s="2" t="str">
        <f>IFERROR(MIN(VLOOKUP($W1197,margin_ranges!$A$5:$D$10,4,FALSE),$Q1197*100)/100,"")</f>
        <v/>
      </c>
      <c r="Y1197" s="6">
        <f t="shared" si="57"/>
        <v>10.9639372436</v>
      </c>
      <c r="Z1197" s="6">
        <f>IF($A1197="placement",Y1197,SUMIF($C$10:$C$6209,$C1197,$Y$10:$Y$6209))</f>
        <v>10.9639372436</v>
      </c>
      <c r="AA1197" s="29">
        <f t="shared" si="58"/>
        <v>-1.2079463026315684E-2</v>
      </c>
    </row>
    <row r="1198" spans="1:27" hidden="1" x14ac:dyDescent="0.3">
      <c r="A1198" s="8" t="s">
        <v>17</v>
      </c>
      <c r="B1198" s="8" t="s">
        <v>1742</v>
      </c>
      <c r="C1198" s="8" t="s">
        <v>1743</v>
      </c>
      <c r="D1198" s="8" t="s">
        <v>2400</v>
      </c>
      <c r="E1198" s="8" t="s">
        <v>2401</v>
      </c>
      <c r="F1198" s="29">
        <v>0.19</v>
      </c>
      <c r="G1198" s="29">
        <v>0</v>
      </c>
      <c r="H1198" s="30">
        <v>4.2000999999999999</v>
      </c>
      <c r="I1198" s="30">
        <v>1.1624000000000001</v>
      </c>
      <c r="J1198" s="14">
        <v>63</v>
      </c>
      <c r="K1198" s="14">
        <v>10</v>
      </c>
      <c r="L1198" s="12">
        <v>0.2767</v>
      </c>
      <c r="M1198" s="7">
        <v>1.81036072</v>
      </c>
      <c r="N1198" s="31">
        <v>1.45</v>
      </c>
      <c r="O1198" s="14">
        <f>IFERROR(VLOOKUP($C1198,'site totals'!$J$2:$K$607,2,FALSE),1)</f>
        <v>17978.085800000001</v>
      </c>
      <c r="P1198" s="32" t="s">
        <v>91</v>
      </c>
      <c r="Q1198" s="12">
        <v>0.1990546504</v>
      </c>
      <c r="R1198" s="29">
        <v>0.19</v>
      </c>
      <c r="S1198" s="2">
        <f>IF($A1198="site","",MIN(VLOOKUP($P1198,margin_ranges!$A$5:$D$10,4,FALSE)/100,$Q1198))</f>
        <v>0.1990546504</v>
      </c>
      <c r="T1198" s="6">
        <f>IF(A1198="placement",$J1198*MIN($Q1198,$S1198),"")</f>
        <v>12.5404429752</v>
      </c>
      <c r="U1198" s="6">
        <f>IF($A1198="placement",T1198,SUMIF($C$10:$C$6209,$C1198,$T$10:$T$6209))</f>
        <v>12.5404429752</v>
      </c>
      <c r="V1198" s="34">
        <f t="shared" si="56"/>
        <v>-1.117858074074074E-2</v>
      </c>
      <c r="W1198" s="24"/>
      <c r="X1198" s="2" t="str">
        <f>IFERROR(MIN(VLOOKUP($W1198,margin_ranges!$A$5:$D$10,4,FALSE),$Q1198*100)/100,"")</f>
        <v/>
      </c>
      <c r="Y1198" s="6">
        <f t="shared" si="57"/>
        <v>12.5404429752</v>
      </c>
      <c r="Z1198" s="6">
        <f>IF($A1198="placement",Y1198,SUMIF($C$10:$C$6209,$C1198,$Y$10:$Y$6209))</f>
        <v>12.5404429752</v>
      </c>
      <c r="AA1198" s="29">
        <f t="shared" si="58"/>
        <v>-1.117858074074074E-2</v>
      </c>
    </row>
    <row r="1199" spans="1:27" hidden="1" x14ac:dyDescent="0.3">
      <c r="A1199" s="8" t="s">
        <v>17</v>
      </c>
      <c r="B1199" s="8" t="s">
        <v>1742</v>
      </c>
      <c r="C1199" s="8" t="s">
        <v>1743</v>
      </c>
      <c r="D1199" s="8" t="s">
        <v>2462</v>
      </c>
      <c r="E1199" s="8" t="s">
        <v>2463</v>
      </c>
      <c r="F1199" s="29">
        <v>0.24</v>
      </c>
      <c r="G1199" s="29">
        <v>0</v>
      </c>
      <c r="H1199" s="30">
        <v>2.1616</v>
      </c>
      <c r="I1199" s="30">
        <v>0.71089999999999998</v>
      </c>
      <c r="J1199" s="14">
        <v>43</v>
      </c>
      <c r="K1199" s="14">
        <v>9</v>
      </c>
      <c r="L1199" s="12">
        <v>0.32890000000000003</v>
      </c>
      <c r="M1199" s="7">
        <v>1.99592042</v>
      </c>
      <c r="N1199" s="31">
        <v>1.5</v>
      </c>
      <c r="O1199" s="14">
        <f>IFERROR(VLOOKUP($C1199,'site totals'!$J$2:$K$607,2,FALSE),1)</f>
        <v>17978.085800000001</v>
      </c>
      <c r="P1199" s="32" t="s">
        <v>91</v>
      </c>
      <c r="Q1199" s="12">
        <v>0.24846702979999999</v>
      </c>
      <c r="R1199" s="29">
        <v>0.24</v>
      </c>
      <c r="S1199" s="2">
        <f>IF($A1199="site","",MIN(VLOOKUP($P1199,margin_ranges!$A$5:$D$10,4,FALSE)/100,$Q1199))</f>
        <v>0.24846702979999999</v>
      </c>
      <c r="T1199" s="6">
        <f>IF(A1199="placement",$J1199*MIN($Q1199,$S1199),"")</f>
        <v>10.6840822814</v>
      </c>
      <c r="U1199" s="6">
        <f>IF($A1199="placement",T1199,SUMIF($C$10:$C$6209,$C1199,$T$10:$T$6209))</f>
        <v>10.6840822814</v>
      </c>
      <c r="V1199" s="34">
        <f t="shared" si="56"/>
        <v>-1.1140828684210624E-2</v>
      </c>
      <c r="W1199" s="24"/>
      <c r="X1199" s="2" t="str">
        <f>IFERROR(MIN(VLOOKUP($W1199,margin_ranges!$A$5:$D$10,4,FALSE),$Q1199*100)/100,"")</f>
        <v/>
      </c>
      <c r="Y1199" s="6">
        <f t="shared" si="57"/>
        <v>10.6840822814</v>
      </c>
      <c r="Z1199" s="6">
        <f>IF($A1199="placement",Y1199,SUMIF($C$10:$C$6209,$C1199,$Y$10:$Y$6209))</f>
        <v>10.6840822814</v>
      </c>
      <c r="AA1199" s="29">
        <f t="shared" si="58"/>
        <v>-1.1140828684210624E-2</v>
      </c>
    </row>
    <row r="1200" spans="1:27" hidden="1" x14ac:dyDescent="0.3">
      <c r="A1200" s="8" t="s">
        <v>17</v>
      </c>
      <c r="B1200" s="8" t="s">
        <v>1742</v>
      </c>
      <c r="C1200" s="8" t="s">
        <v>1743</v>
      </c>
      <c r="D1200" s="8" t="s">
        <v>1812</v>
      </c>
      <c r="E1200" s="8" t="s">
        <v>1813</v>
      </c>
      <c r="F1200" s="29">
        <v>0.28999999999999998</v>
      </c>
      <c r="G1200" s="29">
        <v>0</v>
      </c>
      <c r="H1200" s="30">
        <v>0.56850000000000001</v>
      </c>
      <c r="I1200" s="30">
        <v>0.2334</v>
      </c>
      <c r="J1200" s="14">
        <v>17</v>
      </c>
      <c r="K1200" s="14">
        <v>4</v>
      </c>
      <c r="L1200" s="12">
        <v>0.41060000000000002</v>
      </c>
      <c r="M1200" s="7">
        <v>2.40159119</v>
      </c>
      <c r="N1200" s="31">
        <v>1.5</v>
      </c>
      <c r="O1200" s="14">
        <f>IFERROR(VLOOKUP($C1200,'site totals'!$J$2:$K$607,2,FALSE),1)</f>
        <v>17978.085800000001</v>
      </c>
      <c r="P1200" s="32" t="s">
        <v>22</v>
      </c>
      <c r="Q1200" s="12">
        <v>0.37541409710000001</v>
      </c>
      <c r="R1200" s="29">
        <v>0.28999999999999998</v>
      </c>
      <c r="S1200" s="2">
        <f>IF($A1200="site","",MIN(VLOOKUP($P1200,margin_ranges!$A$5:$D$10,4,FALSE)/100,$Q1200))</f>
        <v>0.29749999999999999</v>
      </c>
      <c r="T1200" s="6">
        <f>IF(A1200="placement",$J1200*MIN($Q1200,$S1200),"")</f>
        <v>5.0575000000000001</v>
      </c>
      <c r="U1200" s="6">
        <f>IF($A1200="placement",T1200,SUMIF($C$10:$C$6209,$C1200,$T$10:$T$6209))</f>
        <v>5.0575000000000001</v>
      </c>
      <c r="V1200" s="34">
        <f t="shared" si="56"/>
        <v>-1.0563380281690238E-2</v>
      </c>
      <c r="W1200" s="24"/>
      <c r="X1200" s="2" t="str">
        <f>IFERROR(MIN(VLOOKUP($W1200,margin_ranges!$A$5:$D$10,4,FALSE),$Q1200*100)/100,"")</f>
        <v/>
      </c>
      <c r="Y1200" s="6">
        <f t="shared" si="57"/>
        <v>5.0575000000000001</v>
      </c>
      <c r="Z1200" s="6">
        <f>IF($A1200="placement",Y1200,SUMIF($C$10:$C$6209,$C1200,$Y$10:$Y$6209))</f>
        <v>5.0575000000000001</v>
      </c>
      <c r="AA1200" s="29">
        <f t="shared" si="58"/>
        <v>-1.0563380281690238E-2</v>
      </c>
    </row>
    <row r="1201" spans="1:27" hidden="1" x14ac:dyDescent="0.3">
      <c r="A1201" s="8" t="s">
        <v>17</v>
      </c>
      <c r="B1201" s="8" t="s">
        <v>1742</v>
      </c>
      <c r="C1201" s="8" t="s">
        <v>1743</v>
      </c>
      <c r="D1201" s="8" t="s">
        <v>2350</v>
      </c>
      <c r="E1201" s="8" t="s">
        <v>2351</v>
      </c>
      <c r="F1201" s="29">
        <v>0.28999999999999998</v>
      </c>
      <c r="G1201" s="29">
        <v>0</v>
      </c>
      <c r="H1201" s="30">
        <v>0.80310000000000004</v>
      </c>
      <c r="I1201" s="30">
        <v>0.2457</v>
      </c>
      <c r="J1201" s="14">
        <v>17</v>
      </c>
      <c r="K1201" s="14">
        <v>4</v>
      </c>
      <c r="L1201" s="12">
        <v>0.30590000000000001</v>
      </c>
      <c r="M1201" s="7">
        <v>2.25453488</v>
      </c>
      <c r="N1201" s="31">
        <v>1.5</v>
      </c>
      <c r="O1201" s="14">
        <f>IFERROR(VLOOKUP($C1201,'site totals'!$J$2:$K$607,2,FALSE),1)</f>
        <v>17978.085800000001</v>
      </c>
      <c r="P1201" s="32" t="s">
        <v>22</v>
      </c>
      <c r="Q1201" s="12">
        <v>0.33467429990000003</v>
      </c>
      <c r="R1201" s="29">
        <v>0.28999999999999998</v>
      </c>
      <c r="S1201" s="2">
        <f>IF($A1201="site","",MIN(VLOOKUP($P1201,margin_ranges!$A$5:$D$10,4,FALSE)/100,$Q1201))</f>
        <v>0.29749999999999999</v>
      </c>
      <c r="T1201" s="6">
        <f>IF(A1201="placement",$J1201*MIN($Q1201,$S1201),"")</f>
        <v>5.0575000000000001</v>
      </c>
      <c r="U1201" s="6">
        <f>IF($A1201="placement",T1201,SUMIF($C$10:$C$6209,$C1201,$T$10:$T$6209))</f>
        <v>5.0575000000000001</v>
      </c>
      <c r="V1201" s="34">
        <f t="shared" si="56"/>
        <v>-1.0563380281690238E-2</v>
      </c>
      <c r="W1201" s="24"/>
      <c r="X1201" s="2" t="str">
        <f>IFERROR(MIN(VLOOKUP($W1201,margin_ranges!$A$5:$D$10,4,FALSE),$Q1201*100)/100,"")</f>
        <v/>
      </c>
      <c r="Y1201" s="6">
        <f t="shared" si="57"/>
        <v>5.0575000000000001</v>
      </c>
      <c r="Z1201" s="6">
        <f>IF($A1201="placement",Y1201,SUMIF($C$10:$C$6209,$C1201,$Y$10:$Y$6209))</f>
        <v>5.0575000000000001</v>
      </c>
      <c r="AA1201" s="29">
        <f t="shared" si="58"/>
        <v>-1.0563380281690238E-2</v>
      </c>
    </row>
    <row r="1202" spans="1:27" hidden="1" x14ac:dyDescent="0.3">
      <c r="A1202" s="8" t="s">
        <v>17</v>
      </c>
      <c r="B1202" s="8" t="s">
        <v>1742</v>
      </c>
      <c r="C1202" s="8" t="s">
        <v>1743</v>
      </c>
      <c r="D1202" s="8" t="s">
        <v>2466</v>
      </c>
      <c r="E1202" s="8" t="s">
        <v>2467</v>
      </c>
      <c r="F1202" s="29">
        <v>0.28999999999999998</v>
      </c>
      <c r="G1202" s="29">
        <v>0</v>
      </c>
      <c r="H1202" s="30">
        <v>0.75680000000000003</v>
      </c>
      <c r="I1202" s="30">
        <v>0.247</v>
      </c>
      <c r="J1202" s="14">
        <v>17</v>
      </c>
      <c r="K1202" s="14">
        <v>4</v>
      </c>
      <c r="L1202" s="12">
        <v>0.32640000000000002</v>
      </c>
      <c r="M1202" s="7">
        <v>2.33585888</v>
      </c>
      <c r="N1202" s="31">
        <v>1.5</v>
      </c>
      <c r="O1202" s="14">
        <f>IFERROR(VLOOKUP($C1202,'site totals'!$J$2:$K$607,2,FALSE),1)</f>
        <v>17978.085800000001</v>
      </c>
      <c r="P1202" s="32" t="s">
        <v>22</v>
      </c>
      <c r="Q1202" s="12">
        <v>0.35783791809999999</v>
      </c>
      <c r="R1202" s="29">
        <v>0.28999999999999998</v>
      </c>
      <c r="S1202" s="2">
        <f>IF($A1202="site","",MIN(VLOOKUP($P1202,margin_ranges!$A$5:$D$10,4,FALSE)/100,$Q1202))</f>
        <v>0.29749999999999999</v>
      </c>
      <c r="T1202" s="6">
        <f>IF(A1202="placement",$J1202*MIN($Q1202,$S1202),"")</f>
        <v>5.0575000000000001</v>
      </c>
      <c r="U1202" s="6">
        <f>IF($A1202="placement",T1202,SUMIF($C$10:$C$6209,$C1202,$T$10:$T$6209))</f>
        <v>5.0575000000000001</v>
      </c>
      <c r="V1202" s="34">
        <f t="shared" si="56"/>
        <v>-1.0563380281690238E-2</v>
      </c>
      <c r="W1202" s="24"/>
      <c r="X1202" s="2" t="str">
        <f>IFERROR(MIN(VLOOKUP($W1202,margin_ranges!$A$5:$D$10,4,FALSE),$Q1202*100)/100,"")</f>
        <v/>
      </c>
      <c r="Y1202" s="6">
        <f t="shared" si="57"/>
        <v>5.0575000000000001</v>
      </c>
      <c r="Z1202" s="6">
        <f>IF($A1202="placement",Y1202,SUMIF($C$10:$C$6209,$C1202,$Y$10:$Y$6209))</f>
        <v>5.0575000000000001</v>
      </c>
      <c r="AA1202" s="29">
        <f t="shared" si="58"/>
        <v>-1.0563380281690238E-2</v>
      </c>
    </row>
    <row r="1203" spans="1:27" hidden="1" x14ac:dyDescent="0.3">
      <c r="A1203" s="8" t="s">
        <v>17</v>
      </c>
      <c r="B1203" s="8" t="s">
        <v>1742</v>
      </c>
      <c r="C1203" s="8" t="s">
        <v>1743</v>
      </c>
      <c r="D1203" s="8" t="s">
        <v>2320</v>
      </c>
      <c r="E1203" s="8" t="s">
        <v>2321</v>
      </c>
      <c r="F1203" s="29">
        <v>0.28999999999999998</v>
      </c>
      <c r="G1203" s="29">
        <v>0</v>
      </c>
      <c r="H1203" s="30">
        <v>0.52139999999999997</v>
      </c>
      <c r="I1203" s="30">
        <v>0.1124</v>
      </c>
      <c r="J1203" s="14">
        <v>8</v>
      </c>
      <c r="K1203" s="14">
        <v>2</v>
      </c>
      <c r="L1203" s="12">
        <v>0.21560000000000001</v>
      </c>
      <c r="M1203" s="7">
        <v>2.30520966</v>
      </c>
      <c r="N1203" s="31">
        <v>1.5</v>
      </c>
      <c r="O1203" s="14">
        <f>IFERROR(VLOOKUP($C1203,'site totals'!$J$2:$K$607,2,FALSE),1)</f>
        <v>17978.085800000001</v>
      </c>
      <c r="P1203" s="32" t="s">
        <v>22</v>
      </c>
      <c r="Q1203" s="12">
        <v>0.34929996689999998</v>
      </c>
      <c r="R1203" s="29">
        <v>0.28999999999999998</v>
      </c>
      <c r="S1203" s="2">
        <f>IF($A1203="site","",MIN(VLOOKUP($P1203,margin_ranges!$A$5:$D$10,4,FALSE)/100,$Q1203))</f>
        <v>0.29749999999999999</v>
      </c>
      <c r="T1203" s="6">
        <f>IF(A1203="placement",$J1203*MIN($Q1203,$S1203),"")</f>
        <v>2.38</v>
      </c>
      <c r="U1203" s="6">
        <f>IF($A1203="placement",T1203,SUMIF($C$10:$C$6209,$C1203,$T$10:$T$6209))</f>
        <v>2.38</v>
      </c>
      <c r="V1203" s="34">
        <f t="shared" si="56"/>
        <v>-1.0563380281690127E-2</v>
      </c>
      <c r="W1203" s="24"/>
      <c r="X1203" s="2" t="str">
        <f>IFERROR(MIN(VLOOKUP($W1203,margin_ranges!$A$5:$D$10,4,FALSE),$Q1203*100)/100,"")</f>
        <v/>
      </c>
      <c r="Y1203" s="6">
        <f t="shared" si="57"/>
        <v>2.38</v>
      </c>
      <c r="Z1203" s="6">
        <f>IF($A1203="placement",Y1203,SUMIF($C$10:$C$6209,$C1203,$Y$10:$Y$6209))</f>
        <v>2.38</v>
      </c>
      <c r="AA1203" s="29">
        <f t="shared" si="58"/>
        <v>-1.0563380281690127E-2</v>
      </c>
    </row>
    <row r="1204" spans="1:27" hidden="1" x14ac:dyDescent="0.3">
      <c r="A1204" s="8" t="s">
        <v>17</v>
      </c>
      <c r="B1204" s="8" t="s">
        <v>1742</v>
      </c>
      <c r="C1204" s="8" t="s">
        <v>1743</v>
      </c>
      <c r="D1204" s="8" t="s">
        <v>2286</v>
      </c>
      <c r="E1204" s="8" t="s">
        <v>2287</v>
      </c>
      <c r="F1204" s="29">
        <v>0.28999999999999998</v>
      </c>
      <c r="G1204" s="29">
        <v>0</v>
      </c>
      <c r="H1204" s="30">
        <v>0.69730000000000003</v>
      </c>
      <c r="I1204" s="30">
        <v>0.12939999999999999</v>
      </c>
      <c r="J1204" s="14">
        <v>9</v>
      </c>
      <c r="K1204" s="14">
        <v>2</v>
      </c>
      <c r="L1204" s="12">
        <v>0.1855</v>
      </c>
      <c r="M1204" s="7">
        <v>2.2601877400000001</v>
      </c>
      <c r="N1204" s="31">
        <v>1.5</v>
      </c>
      <c r="O1204" s="14">
        <f>IFERROR(VLOOKUP($C1204,'site totals'!$J$2:$K$607,2,FALSE),1)</f>
        <v>17978.085800000001</v>
      </c>
      <c r="P1204" s="32" t="s">
        <v>22</v>
      </c>
      <c r="Q1204" s="12">
        <v>0.33633831720000001</v>
      </c>
      <c r="R1204" s="29">
        <v>0.28999999999999998</v>
      </c>
      <c r="S1204" s="2">
        <f>IF($A1204="site","",MIN(VLOOKUP($P1204,margin_ranges!$A$5:$D$10,4,FALSE)/100,$Q1204))</f>
        <v>0.29749999999999999</v>
      </c>
      <c r="T1204" s="6">
        <f>IF(A1204="placement",$J1204*MIN($Q1204,$S1204),"")</f>
        <v>2.6774999999999998</v>
      </c>
      <c r="U1204" s="6">
        <f>IF($A1204="placement",T1204,SUMIF($C$10:$C$6209,$C1204,$T$10:$T$6209))</f>
        <v>2.6774999999999998</v>
      </c>
      <c r="V1204" s="34">
        <f t="shared" si="56"/>
        <v>-1.0563380281690127E-2</v>
      </c>
      <c r="W1204" s="24"/>
      <c r="X1204" s="2" t="str">
        <f>IFERROR(MIN(VLOOKUP($W1204,margin_ranges!$A$5:$D$10,4,FALSE),$Q1204*100)/100,"")</f>
        <v/>
      </c>
      <c r="Y1204" s="6">
        <f t="shared" si="57"/>
        <v>2.6774999999999998</v>
      </c>
      <c r="Z1204" s="6">
        <f>IF($A1204="placement",Y1204,SUMIF($C$10:$C$6209,$C1204,$Y$10:$Y$6209))</f>
        <v>2.6774999999999998</v>
      </c>
      <c r="AA1204" s="29">
        <f t="shared" si="58"/>
        <v>-1.0563380281690127E-2</v>
      </c>
    </row>
    <row r="1205" spans="1:27" hidden="1" x14ac:dyDescent="0.3">
      <c r="A1205" s="8" t="s">
        <v>17</v>
      </c>
      <c r="B1205" s="8" t="s">
        <v>1742</v>
      </c>
      <c r="C1205" s="8" t="s">
        <v>1743</v>
      </c>
      <c r="D1205" s="8" t="s">
        <v>2608</v>
      </c>
      <c r="E1205" s="8" t="s">
        <v>2609</v>
      </c>
      <c r="F1205" s="29">
        <v>0.28999999999999998</v>
      </c>
      <c r="G1205" s="29">
        <v>0</v>
      </c>
      <c r="H1205" s="30">
        <v>0.43780000000000002</v>
      </c>
      <c r="I1205" s="30">
        <v>0.13739999999999999</v>
      </c>
      <c r="J1205" s="14">
        <v>9</v>
      </c>
      <c r="K1205" s="14">
        <v>2</v>
      </c>
      <c r="L1205" s="12">
        <v>0.31380000000000002</v>
      </c>
      <c r="M1205" s="7">
        <v>2.2400935999999998</v>
      </c>
      <c r="N1205" s="31">
        <v>1.55</v>
      </c>
      <c r="O1205" s="14">
        <f>IFERROR(VLOOKUP($C1205,'site totals'!$J$2:$K$607,2,FALSE),1)</f>
        <v>17978.085800000001</v>
      </c>
      <c r="P1205" s="32" t="s">
        <v>22</v>
      </c>
      <c r="Q1205" s="12">
        <v>0.30806462849999999</v>
      </c>
      <c r="R1205" s="29">
        <v>0.28999999999999998</v>
      </c>
      <c r="S1205" s="2">
        <f>IF($A1205="site","",MIN(VLOOKUP($P1205,margin_ranges!$A$5:$D$10,4,FALSE)/100,$Q1205))</f>
        <v>0.29749999999999999</v>
      </c>
      <c r="T1205" s="6">
        <f>IF(A1205="placement",$J1205*MIN($Q1205,$S1205),"")</f>
        <v>2.6774999999999998</v>
      </c>
      <c r="U1205" s="6">
        <f>IF($A1205="placement",T1205,SUMIF($C$10:$C$6209,$C1205,$T$10:$T$6209))</f>
        <v>2.6774999999999998</v>
      </c>
      <c r="V1205" s="34">
        <f t="shared" si="56"/>
        <v>-1.0563380281690127E-2</v>
      </c>
      <c r="W1205" s="24"/>
      <c r="X1205" s="2" t="str">
        <f>IFERROR(MIN(VLOOKUP($W1205,margin_ranges!$A$5:$D$10,4,FALSE),$Q1205*100)/100,"")</f>
        <v/>
      </c>
      <c r="Y1205" s="6">
        <f t="shared" si="57"/>
        <v>2.6774999999999998</v>
      </c>
      <c r="Z1205" s="6">
        <f>IF($A1205="placement",Y1205,SUMIF($C$10:$C$6209,$C1205,$Y$10:$Y$6209))</f>
        <v>2.6774999999999998</v>
      </c>
      <c r="AA1205" s="29">
        <f t="shared" si="58"/>
        <v>-1.0563380281690127E-2</v>
      </c>
    </row>
    <row r="1206" spans="1:27" hidden="1" x14ac:dyDescent="0.3">
      <c r="A1206" s="8" t="s">
        <v>17</v>
      </c>
      <c r="B1206" s="8" t="s">
        <v>1742</v>
      </c>
      <c r="C1206" s="8" t="s">
        <v>1743</v>
      </c>
      <c r="D1206" s="8" t="s">
        <v>2450</v>
      </c>
      <c r="E1206" s="8" t="s">
        <v>2451</v>
      </c>
      <c r="F1206" s="29">
        <v>0.28999999999999898</v>
      </c>
      <c r="G1206" s="29">
        <v>0</v>
      </c>
      <c r="H1206" s="30">
        <v>0.45340000000000003</v>
      </c>
      <c r="I1206" s="30">
        <v>0.1628</v>
      </c>
      <c r="J1206" s="14">
        <v>11</v>
      </c>
      <c r="K1206" s="14">
        <v>3</v>
      </c>
      <c r="L1206" s="12">
        <v>0.35909999999999997</v>
      </c>
      <c r="M1206" s="7">
        <v>2.2067573500000002</v>
      </c>
      <c r="N1206" s="31">
        <v>1.5</v>
      </c>
      <c r="O1206" s="14">
        <f>IFERROR(VLOOKUP($C1206,'site totals'!$J$2:$K$607,2,FALSE),1)</f>
        <v>17978.085800000001</v>
      </c>
      <c r="P1206" s="32" t="s">
        <v>22</v>
      </c>
      <c r="Q1206" s="12">
        <v>0.32026962539999998</v>
      </c>
      <c r="R1206" s="29">
        <v>0.28999999999999998</v>
      </c>
      <c r="S1206" s="2">
        <f>IF($A1206="site","",MIN(VLOOKUP($P1206,margin_ranges!$A$5:$D$10,4,FALSE)/100,$Q1206))</f>
        <v>0.29749999999999999</v>
      </c>
      <c r="T1206" s="6">
        <f>IF(A1206="placement",$J1206*MIN($Q1206,$S1206),"")</f>
        <v>3.2725</v>
      </c>
      <c r="U1206" s="6">
        <f>IF($A1206="placement",T1206,SUMIF($C$10:$C$6209,$C1206,$T$10:$T$6209))</f>
        <v>3.2725</v>
      </c>
      <c r="V1206" s="34">
        <f t="shared" si="56"/>
        <v>-1.0563380281690127E-2</v>
      </c>
      <c r="W1206" s="24"/>
      <c r="X1206" s="2" t="str">
        <f>IFERROR(MIN(VLOOKUP($W1206,margin_ranges!$A$5:$D$10,4,FALSE),$Q1206*100)/100,"")</f>
        <v/>
      </c>
      <c r="Y1206" s="6">
        <f t="shared" si="57"/>
        <v>3.2725</v>
      </c>
      <c r="Z1206" s="6">
        <f>IF($A1206="placement",Y1206,SUMIF($C$10:$C$6209,$C1206,$Y$10:$Y$6209))</f>
        <v>3.2725</v>
      </c>
      <c r="AA1206" s="29">
        <f t="shared" si="58"/>
        <v>-1.0563380281690127E-2</v>
      </c>
    </row>
    <row r="1207" spans="1:27" hidden="1" x14ac:dyDescent="0.3">
      <c r="A1207" s="8" t="s">
        <v>17</v>
      </c>
      <c r="B1207" s="8" t="s">
        <v>1742</v>
      </c>
      <c r="C1207" s="8" t="s">
        <v>1743</v>
      </c>
      <c r="D1207" s="8" t="s">
        <v>2306</v>
      </c>
      <c r="E1207" s="8" t="s">
        <v>2307</v>
      </c>
      <c r="F1207" s="29">
        <v>0.28999999999999998</v>
      </c>
      <c r="G1207" s="29">
        <v>0</v>
      </c>
      <c r="H1207" s="30">
        <v>0.38100000000000001</v>
      </c>
      <c r="I1207" s="30">
        <v>0.18140000000000001</v>
      </c>
      <c r="J1207" s="14">
        <v>13</v>
      </c>
      <c r="K1207" s="14">
        <v>3</v>
      </c>
      <c r="L1207" s="12">
        <v>0.47599999999999998</v>
      </c>
      <c r="M1207" s="7">
        <v>2.39763686</v>
      </c>
      <c r="N1207" s="31">
        <v>1.5</v>
      </c>
      <c r="O1207" s="14">
        <f>IFERROR(VLOOKUP($C1207,'site totals'!$J$2:$K$607,2,FALSE),1)</f>
        <v>17978.085800000001</v>
      </c>
      <c r="P1207" s="32" t="s">
        <v>22</v>
      </c>
      <c r="Q1207" s="12">
        <v>0.37438399369999997</v>
      </c>
      <c r="R1207" s="29">
        <v>0.28999999999999998</v>
      </c>
      <c r="S1207" s="2">
        <f>IF($A1207="site","",MIN(VLOOKUP($P1207,margin_ranges!$A$5:$D$10,4,FALSE)/100,$Q1207))</f>
        <v>0.29749999999999999</v>
      </c>
      <c r="T1207" s="6">
        <f>IF(A1207="placement",$J1207*MIN($Q1207,$S1207),"")</f>
        <v>3.8674999999999997</v>
      </c>
      <c r="U1207" s="6">
        <f>IF($A1207="placement",T1207,SUMIF($C$10:$C$6209,$C1207,$T$10:$T$6209))</f>
        <v>3.8674999999999997</v>
      </c>
      <c r="V1207" s="34">
        <f t="shared" si="56"/>
        <v>-1.0563380281690127E-2</v>
      </c>
      <c r="W1207" s="24"/>
      <c r="X1207" s="2" t="str">
        <f>IFERROR(MIN(VLOOKUP($W1207,margin_ranges!$A$5:$D$10,4,FALSE),$Q1207*100)/100,"")</f>
        <v/>
      </c>
      <c r="Y1207" s="6">
        <f t="shared" si="57"/>
        <v>3.8674999999999997</v>
      </c>
      <c r="Z1207" s="6">
        <f>IF($A1207="placement",Y1207,SUMIF($C$10:$C$6209,$C1207,$Y$10:$Y$6209))</f>
        <v>3.8674999999999997</v>
      </c>
      <c r="AA1207" s="29">
        <f t="shared" si="58"/>
        <v>-1.0563380281690127E-2</v>
      </c>
    </row>
    <row r="1208" spans="1:27" hidden="1" x14ac:dyDescent="0.3">
      <c r="A1208" s="8" t="s">
        <v>17</v>
      </c>
      <c r="B1208" s="8" t="s">
        <v>1742</v>
      </c>
      <c r="C1208" s="8" t="s">
        <v>1743</v>
      </c>
      <c r="D1208" s="8" t="s">
        <v>2128</v>
      </c>
      <c r="E1208" s="8" t="s">
        <v>2129</v>
      </c>
      <c r="F1208" s="29">
        <v>0.28999999999999998</v>
      </c>
      <c r="G1208" s="29">
        <v>0</v>
      </c>
      <c r="H1208" s="30">
        <v>0.77590000000000003</v>
      </c>
      <c r="I1208" s="30">
        <v>0.22259999999999999</v>
      </c>
      <c r="J1208" s="14">
        <v>16</v>
      </c>
      <c r="K1208" s="14">
        <v>4</v>
      </c>
      <c r="L1208" s="12">
        <v>0.2868</v>
      </c>
      <c r="M1208" s="7">
        <v>2.4121951199999998</v>
      </c>
      <c r="N1208" s="31">
        <v>1.5</v>
      </c>
      <c r="O1208" s="14">
        <f>IFERROR(VLOOKUP($C1208,'site totals'!$J$2:$K$607,2,FALSE),1)</f>
        <v>17978.085800000001</v>
      </c>
      <c r="P1208" s="32" t="s">
        <v>22</v>
      </c>
      <c r="Q1208" s="12">
        <v>0.37815975730000001</v>
      </c>
      <c r="R1208" s="29">
        <v>0.28999999999999998</v>
      </c>
      <c r="S1208" s="2">
        <f>IF($A1208="site","",MIN(VLOOKUP($P1208,margin_ranges!$A$5:$D$10,4,FALSE)/100,$Q1208))</f>
        <v>0.29749999999999999</v>
      </c>
      <c r="T1208" s="6">
        <f>IF(A1208="placement",$J1208*MIN($Q1208,$S1208),"")</f>
        <v>4.76</v>
      </c>
      <c r="U1208" s="6">
        <f>IF($A1208="placement",T1208,SUMIF($C$10:$C$6209,$C1208,$T$10:$T$6209))</f>
        <v>4.76</v>
      </c>
      <c r="V1208" s="34">
        <f t="shared" si="56"/>
        <v>-1.0563380281690127E-2</v>
      </c>
      <c r="W1208" s="24"/>
      <c r="X1208" s="2" t="str">
        <f>IFERROR(MIN(VLOOKUP($W1208,margin_ranges!$A$5:$D$10,4,FALSE),$Q1208*100)/100,"")</f>
        <v/>
      </c>
      <c r="Y1208" s="6">
        <f t="shared" si="57"/>
        <v>4.76</v>
      </c>
      <c r="Z1208" s="6">
        <f>IF($A1208="placement",Y1208,SUMIF($C$10:$C$6209,$C1208,$Y$10:$Y$6209))</f>
        <v>4.76</v>
      </c>
      <c r="AA1208" s="29">
        <f t="shared" si="58"/>
        <v>-1.0563380281690127E-2</v>
      </c>
    </row>
    <row r="1209" spans="1:27" hidden="1" x14ac:dyDescent="0.3">
      <c r="A1209" s="8" t="s">
        <v>17</v>
      </c>
      <c r="B1209" s="8" t="s">
        <v>1742</v>
      </c>
      <c r="C1209" s="8" t="s">
        <v>1743</v>
      </c>
      <c r="D1209" s="8" t="s">
        <v>2304</v>
      </c>
      <c r="E1209" s="8" t="s">
        <v>2305</v>
      </c>
      <c r="F1209" s="29">
        <v>0.28999999999999998</v>
      </c>
      <c r="G1209" s="29">
        <v>0</v>
      </c>
      <c r="H1209" s="30">
        <v>1.6409</v>
      </c>
      <c r="I1209" s="30">
        <v>0.24579999999999999</v>
      </c>
      <c r="J1209" s="14">
        <v>16</v>
      </c>
      <c r="K1209" s="14">
        <v>4</v>
      </c>
      <c r="L1209" s="12">
        <v>0.14979999999999999</v>
      </c>
      <c r="M1209" s="7">
        <v>2.17367044</v>
      </c>
      <c r="N1209" s="31">
        <v>1.5</v>
      </c>
      <c r="O1209" s="14">
        <f>IFERROR(VLOOKUP($C1209,'site totals'!$J$2:$K$607,2,FALSE),1)</f>
        <v>17978.085800000001</v>
      </c>
      <c r="P1209" s="32" t="s">
        <v>22</v>
      </c>
      <c r="Q1209" s="12">
        <v>0.3099229905</v>
      </c>
      <c r="R1209" s="29">
        <v>0.28999999999999998</v>
      </c>
      <c r="S1209" s="2">
        <f>IF($A1209="site","",MIN(VLOOKUP($P1209,margin_ranges!$A$5:$D$10,4,FALSE)/100,$Q1209))</f>
        <v>0.29749999999999999</v>
      </c>
      <c r="T1209" s="6">
        <f>IF(A1209="placement",$J1209*MIN($Q1209,$S1209),"")</f>
        <v>4.76</v>
      </c>
      <c r="U1209" s="6">
        <f>IF($A1209="placement",T1209,SUMIF($C$10:$C$6209,$C1209,$T$10:$T$6209))</f>
        <v>4.76</v>
      </c>
      <c r="V1209" s="34">
        <f t="shared" si="56"/>
        <v>-1.0563380281690127E-2</v>
      </c>
      <c r="W1209" s="24"/>
      <c r="X1209" s="2" t="str">
        <f>IFERROR(MIN(VLOOKUP($W1209,margin_ranges!$A$5:$D$10,4,FALSE),$Q1209*100)/100,"")</f>
        <v/>
      </c>
      <c r="Y1209" s="6">
        <f t="shared" si="57"/>
        <v>4.76</v>
      </c>
      <c r="Z1209" s="6">
        <f>IF($A1209="placement",Y1209,SUMIF($C$10:$C$6209,$C1209,$Y$10:$Y$6209))</f>
        <v>4.76</v>
      </c>
      <c r="AA1209" s="29">
        <f t="shared" si="58"/>
        <v>-1.0563380281690127E-2</v>
      </c>
    </row>
    <row r="1210" spans="1:27" hidden="1" x14ac:dyDescent="0.3">
      <c r="A1210" s="8" t="s">
        <v>17</v>
      </c>
      <c r="B1210" s="8" t="s">
        <v>1742</v>
      </c>
      <c r="C1210" s="8" t="s">
        <v>1743</v>
      </c>
      <c r="D1210" s="8" t="s">
        <v>2410</v>
      </c>
      <c r="E1210" s="8" t="s">
        <v>2411</v>
      </c>
      <c r="F1210" s="29">
        <v>0.28999999999999998</v>
      </c>
      <c r="G1210" s="29">
        <v>0</v>
      </c>
      <c r="H1210" s="30">
        <v>1.0959000000000001</v>
      </c>
      <c r="I1210" s="30">
        <v>0.23760000000000001</v>
      </c>
      <c r="J1210" s="14">
        <v>16</v>
      </c>
      <c r="K1210" s="14">
        <v>4</v>
      </c>
      <c r="L1210" s="12">
        <v>0.21679999999999999</v>
      </c>
      <c r="M1210" s="7">
        <v>2.2860234400000001</v>
      </c>
      <c r="N1210" s="31">
        <v>1.5</v>
      </c>
      <c r="O1210" s="14">
        <f>IFERROR(VLOOKUP($C1210,'site totals'!$J$2:$K$607,2,FALSE),1)</f>
        <v>17978.085800000001</v>
      </c>
      <c r="P1210" s="32" t="s">
        <v>22</v>
      </c>
      <c r="Q1210" s="12">
        <v>0.3438387504</v>
      </c>
      <c r="R1210" s="29">
        <v>0.28999999999999998</v>
      </c>
      <c r="S1210" s="2">
        <f>IF($A1210="site","",MIN(VLOOKUP($P1210,margin_ranges!$A$5:$D$10,4,FALSE)/100,$Q1210))</f>
        <v>0.29749999999999999</v>
      </c>
      <c r="T1210" s="6">
        <f>IF(A1210="placement",$J1210*MIN($Q1210,$S1210),"")</f>
        <v>4.76</v>
      </c>
      <c r="U1210" s="6">
        <f>IF($A1210="placement",T1210,SUMIF($C$10:$C$6209,$C1210,$T$10:$T$6209))</f>
        <v>4.76</v>
      </c>
      <c r="V1210" s="34">
        <f t="shared" si="56"/>
        <v>-1.0563380281690127E-2</v>
      </c>
      <c r="W1210" s="24"/>
      <c r="X1210" s="2" t="str">
        <f>IFERROR(MIN(VLOOKUP($W1210,margin_ranges!$A$5:$D$10,4,FALSE),$Q1210*100)/100,"")</f>
        <v/>
      </c>
      <c r="Y1210" s="6">
        <f t="shared" si="57"/>
        <v>4.76</v>
      </c>
      <c r="Z1210" s="6">
        <f>IF($A1210="placement",Y1210,SUMIF($C$10:$C$6209,$C1210,$Y$10:$Y$6209))</f>
        <v>4.76</v>
      </c>
      <c r="AA1210" s="29">
        <f t="shared" si="58"/>
        <v>-1.0563380281690127E-2</v>
      </c>
    </row>
    <row r="1211" spans="1:27" hidden="1" x14ac:dyDescent="0.3">
      <c r="A1211" s="8" t="s">
        <v>17</v>
      </c>
      <c r="B1211" s="8" t="s">
        <v>1742</v>
      </c>
      <c r="C1211" s="8" t="s">
        <v>1743</v>
      </c>
      <c r="D1211" s="8" t="s">
        <v>2550</v>
      </c>
      <c r="E1211" s="8" t="s">
        <v>2551</v>
      </c>
      <c r="F1211" s="29">
        <v>0.28999999999999998</v>
      </c>
      <c r="G1211" s="29">
        <v>0</v>
      </c>
      <c r="H1211" s="30">
        <v>0.46460000000000001</v>
      </c>
      <c r="I1211" s="30">
        <v>0.23089999999999999</v>
      </c>
      <c r="J1211" s="14">
        <v>16</v>
      </c>
      <c r="K1211" s="14">
        <v>4</v>
      </c>
      <c r="L1211" s="12">
        <v>0.49690000000000001</v>
      </c>
      <c r="M1211" s="7">
        <v>2.2689047000000002</v>
      </c>
      <c r="N1211" s="31">
        <v>1.55</v>
      </c>
      <c r="O1211" s="14">
        <f>IFERROR(VLOOKUP($C1211,'site totals'!$J$2:$K$607,2,FALSE),1)</f>
        <v>17978.085800000001</v>
      </c>
      <c r="P1211" s="32" t="s">
        <v>22</v>
      </c>
      <c r="Q1211" s="12">
        <v>0.3168509907</v>
      </c>
      <c r="R1211" s="29">
        <v>0.28999999999999998</v>
      </c>
      <c r="S1211" s="2">
        <f>IF($A1211="site","",MIN(VLOOKUP($P1211,margin_ranges!$A$5:$D$10,4,FALSE)/100,$Q1211))</f>
        <v>0.29749999999999999</v>
      </c>
      <c r="T1211" s="6">
        <f>IF(A1211="placement",$J1211*MIN($Q1211,$S1211),"")</f>
        <v>4.76</v>
      </c>
      <c r="U1211" s="6">
        <f>IF($A1211="placement",T1211,SUMIF($C$10:$C$6209,$C1211,$T$10:$T$6209))</f>
        <v>4.76</v>
      </c>
      <c r="V1211" s="34">
        <f t="shared" si="56"/>
        <v>-1.0563380281690127E-2</v>
      </c>
      <c r="W1211" s="24"/>
      <c r="X1211" s="2" t="str">
        <f>IFERROR(MIN(VLOOKUP($W1211,margin_ranges!$A$5:$D$10,4,FALSE),$Q1211*100)/100,"")</f>
        <v/>
      </c>
      <c r="Y1211" s="6">
        <f t="shared" si="57"/>
        <v>4.76</v>
      </c>
      <c r="Z1211" s="6">
        <f>IF($A1211="placement",Y1211,SUMIF($C$10:$C$6209,$C1211,$Y$10:$Y$6209))</f>
        <v>4.76</v>
      </c>
      <c r="AA1211" s="29">
        <f t="shared" si="58"/>
        <v>-1.0563380281690127E-2</v>
      </c>
    </row>
    <row r="1212" spans="1:27" hidden="1" x14ac:dyDescent="0.3">
      <c r="A1212" s="8" t="s">
        <v>17</v>
      </c>
      <c r="B1212" s="8" t="s">
        <v>1742</v>
      </c>
      <c r="C1212" s="8" t="s">
        <v>1743</v>
      </c>
      <c r="D1212" s="8" t="s">
        <v>2064</v>
      </c>
      <c r="E1212" s="8" t="s">
        <v>2065</v>
      </c>
      <c r="F1212" s="29">
        <v>0.28999999999999998</v>
      </c>
      <c r="G1212" s="29">
        <v>0</v>
      </c>
      <c r="H1212" s="30">
        <v>0.96009999999999995</v>
      </c>
      <c r="I1212" s="30">
        <v>0.32929999999999998</v>
      </c>
      <c r="J1212" s="14">
        <v>22</v>
      </c>
      <c r="K1212" s="14">
        <v>6</v>
      </c>
      <c r="L1212" s="12">
        <v>0.34300000000000003</v>
      </c>
      <c r="M1212" s="7">
        <v>2.2277657300000002</v>
      </c>
      <c r="N1212" s="31">
        <v>1.5</v>
      </c>
      <c r="O1212" s="14">
        <f>IFERROR(VLOOKUP($C1212,'site totals'!$J$2:$K$607,2,FALSE),1)</f>
        <v>17978.085800000001</v>
      </c>
      <c r="P1212" s="32" t="s">
        <v>22</v>
      </c>
      <c r="Q1212" s="12">
        <v>0.3266796495</v>
      </c>
      <c r="R1212" s="29">
        <v>0.28999999999999998</v>
      </c>
      <c r="S1212" s="2">
        <f>IF($A1212="site","",MIN(VLOOKUP($P1212,margin_ranges!$A$5:$D$10,4,FALSE)/100,$Q1212))</f>
        <v>0.29749999999999999</v>
      </c>
      <c r="T1212" s="6">
        <f>IF(A1212="placement",$J1212*MIN($Q1212,$S1212),"")</f>
        <v>6.5449999999999999</v>
      </c>
      <c r="U1212" s="6">
        <f>IF($A1212="placement",T1212,SUMIF($C$10:$C$6209,$C1212,$T$10:$T$6209))</f>
        <v>6.5449999999999999</v>
      </c>
      <c r="V1212" s="34">
        <f t="shared" si="56"/>
        <v>-1.0563380281690127E-2</v>
      </c>
      <c r="W1212" s="24"/>
      <c r="X1212" s="2" t="str">
        <f>IFERROR(MIN(VLOOKUP($W1212,margin_ranges!$A$5:$D$10,4,FALSE),$Q1212*100)/100,"")</f>
        <v/>
      </c>
      <c r="Y1212" s="6">
        <f t="shared" si="57"/>
        <v>6.5449999999999999</v>
      </c>
      <c r="Z1212" s="6">
        <f>IF($A1212="placement",Y1212,SUMIF($C$10:$C$6209,$C1212,$Y$10:$Y$6209))</f>
        <v>6.5449999999999999</v>
      </c>
      <c r="AA1212" s="29">
        <f t="shared" si="58"/>
        <v>-1.0563380281690127E-2</v>
      </c>
    </row>
    <row r="1213" spans="1:27" hidden="1" x14ac:dyDescent="0.3">
      <c r="A1213" s="8" t="s">
        <v>17</v>
      </c>
      <c r="B1213" s="8" t="s">
        <v>1742</v>
      </c>
      <c r="C1213" s="8" t="s">
        <v>1743</v>
      </c>
      <c r="D1213" s="8" t="s">
        <v>2394</v>
      </c>
      <c r="E1213" s="8" t="s">
        <v>2395</v>
      </c>
      <c r="F1213" s="29">
        <v>0.28999999999999998</v>
      </c>
      <c r="G1213" s="29">
        <v>0</v>
      </c>
      <c r="H1213" s="30">
        <v>1.5604</v>
      </c>
      <c r="I1213" s="30">
        <v>0.34939999999999999</v>
      </c>
      <c r="J1213" s="14">
        <v>23</v>
      </c>
      <c r="K1213" s="14">
        <v>6</v>
      </c>
      <c r="L1213" s="12">
        <v>0.22389999999999999</v>
      </c>
      <c r="M1213" s="7">
        <v>2.2349621800000001</v>
      </c>
      <c r="N1213" s="31">
        <v>1.5</v>
      </c>
      <c r="O1213" s="14">
        <f>IFERROR(VLOOKUP($C1213,'site totals'!$J$2:$K$607,2,FALSE),1)</f>
        <v>17978.085800000001</v>
      </c>
      <c r="P1213" s="32" t="s">
        <v>22</v>
      </c>
      <c r="Q1213" s="12">
        <v>0.32884770200000002</v>
      </c>
      <c r="R1213" s="29">
        <v>0.28999999999999998</v>
      </c>
      <c r="S1213" s="2">
        <f>IF($A1213="site","",MIN(VLOOKUP($P1213,margin_ranges!$A$5:$D$10,4,FALSE)/100,$Q1213))</f>
        <v>0.29749999999999999</v>
      </c>
      <c r="T1213" s="6">
        <f>IF(A1213="placement",$J1213*MIN($Q1213,$S1213),"")</f>
        <v>6.8424999999999994</v>
      </c>
      <c r="U1213" s="6">
        <f>IF($A1213="placement",T1213,SUMIF($C$10:$C$6209,$C1213,$T$10:$T$6209))</f>
        <v>6.8424999999999994</v>
      </c>
      <c r="V1213" s="34">
        <f t="shared" si="56"/>
        <v>-1.0563380281690127E-2</v>
      </c>
      <c r="W1213" s="24"/>
      <c r="X1213" s="2" t="str">
        <f>IFERROR(MIN(VLOOKUP($W1213,margin_ranges!$A$5:$D$10,4,FALSE),$Q1213*100)/100,"")</f>
        <v/>
      </c>
      <c r="Y1213" s="6">
        <f t="shared" si="57"/>
        <v>6.8424999999999994</v>
      </c>
      <c r="Z1213" s="6">
        <f>IF($A1213="placement",Y1213,SUMIF($C$10:$C$6209,$C1213,$Y$10:$Y$6209))</f>
        <v>6.8424999999999994</v>
      </c>
      <c r="AA1213" s="29">
        <f t="shared" si="58"/>
        <v>-1.0563380281690127E-2</v>
      </c>
    </row>
    <row r="1214" spans="1:27" hidden="1" x14ac:dyDescent="0.3">
      <c r="A1214" s="8" t="s">
        <v>17</v>
      </c>
      <c r="B1214" s="8" t="s">
        <v>1742</v>
      </c>
      <c r="C1214" s="8" t="s">
        <v>1743</v>
      </c>
      <c r="D1214" s="8" t="s">
        <v>2404</v>
      </c>
      <c r="E1214" s="8" t="s">
        <v>2405</v>
      </c>
      <c r="F1214" s="29">
        <v>0.28999999999999998</v>
      </c>
      <c r="G1214" s="29">
        <v>0</v>
      </c>
      <c r="H1214" s="30">
        <v>2.5828000000000002</v>
      </c>
      <c r="I1214" s="30">
        <v>0.3921</v>
      </c>
      <c r="J1214" s="14">
        <v>26</v>
      </c>
      <c r="K1214" s="14">
        <v>7</v>
      </c>
      <c r="L1214" s="12">
        <v>0.15179999999999999</v>
      </c>
      <c r="M1214" s="7">
        <v>2.1908544399999998</v>
      </c>
      <c r="N1214" s="31">
        <v>1.5</v>
      </c>
      <c r="O1214" s="14">
        <f>IFERROR(VLOOKUP($C1214,'site totals'!$J$2:$K$607,2,FALSE),1)</f>
        <v>17978.085800000001</v>
      </c>
      <c r="P1214" s="32" t="s">
        <v>22</v>
      </c>
      <c r="Q1214" s="12">
        <v>0.31533561729999998</v>
      </c>
      <c r="R1214" s="29">
        <v>0.28999999999999998</v>
      </c>
      <c r="S1214" s="2">
        <f>IF($A1214="site","",MIN(VLOOKUP($P1214,margin_ranges!$A$5:$D$10,4,FALSE)/100,$Q1214))</f>
        <v>0.29749999999999999</v>
      </c>
      <c r="T1214" s="6">
        <f>IF(A1214="placement",$J1214*MIN($Q1214,$S1214),"")</f>
        <v>7.7349999999999994</v>
      </c>
      <c r="U1214" s="6">
        <f>IF($A1214="placement",T1214,SUMIF($C$10:$C$6209,$C1214,$T$10:$T$6209))</f>
        <v>7.7349999999999994</v>
      </c>
      <c r="V1214" s="34">
        <f t="shared" si="56"/>
        <v>-1.0563380281690127E-2</v>
      </c>
      <c r="W1214" s="24"/>
      <c r="X1214" s="2" t="str">
        <f>IFERROR(MIN(VLOOKUP($W1214,margin_ranges!$A$5:$D$10,4,FALSE),$Q1214*100)/100,"")</f>
        <v/>
      </c>
      <c r="Y1214" s="6">
        <f t="shared" si="57"/>
        <v>7.7349999999999994</v>
      </c>
      <c r="Z1214" s="6">
        <f>IF($A1214="placement",Y1214,SUMIF($C$10:$C$6209,$C1214,$Y$10:$Y$6209))</f>
        <v>7.7349999999999994</v>
      </c>
      <c r="AA1214" s="29">
        <f t="shared" si="58"/>
        <v>-1.0563380281690127E-2</v>
      </c>
    </row>
    <row r="1215" spans="1:27" hidden="1" x14ac:dyDescent="0.3">
      <c r="A1215" s="8" t="s">
        <v>17</v>
      </c>
      <c r="B1215" s="8" t="s">
        <v>1742</v>
      </c>
      <c r="C1215" s="8" t="s">
        <v>1743</v>
      </c>
      <c r="D1215" s="8" t="s">
        <v>2392</v>
      </c>
      <c r="E1215" s="8" t="s">
        <v>2393</v>
      </c>
      <c r="F1215" s="29">
        <v>0.28999999999999998</v>
      </c>
      <c r="G1215" s="29">
        <v>0</v>
      </c>
      <c r="H1215" s="30">
        <v>2.4371999999999998</v>
      </c>
      <c r="I1215" s="30">
        <v>0.47349999999999998</v>
      </c>
      <c r="J1215" s="14">
        <v>32</v>
      </c>
      <c r="K1215" s="14">
        <v>8</v>
      </c>
      <c r="L1215" s="12">
        <v>0.1943</v>
      </c>
      <c r="M1215" s="7">
        <v>2.2209986399999999</v>
      </c>
      <c r="N1215" s="31">
        <v>1.5</v>
      </c>
      <c r="O1215" s="14">
        <f>IFERROR(VLOOKUP($C1215,'site totals'!$J$2:$K$607,2,FALSE),1)</f>
        <v>17978.085800000001</v>
      </c>
      <c r="P1215" s="32" t="s">
        <v>22</v>
      </c>
      <c r="Q1215" s="12">
        <v>0.32462813289999998</v>
      </c>
      <c r="R1215" s="29">
        <v>0.28999999999999998</v>
      </c>
      <c r="S1215" s="2">
        <f>IF($A1215="site","",MIN(VLOOKUP($P1215,margin_ranges!$A$5:$D$10,4,FALSE)/100,$Q1215))</f>
        <v>0.29749999999999999</v>
      </c>
      <c r="T1215" s="6">
        <f>IF(A1215="placement",$J1215*MIN($Q1215,$S1215),"")</f>
        <v>9.52</v>
      </c>
      <c r="U1215" s="6">
        <f>IF($A1215="placement",T1215,SUMIF($C$10:$C$6209,$C1215,$T$10:$T$6209))</f>
        <v>9.52</v>
      </c>
      <c r="V1215" s="34">
        <f t="shared" si="56"/>
        <v>-1.0563380281690127E-2</v>
      </c>
      <c r="W1215" s="24"/>
      <c r="X1215" s="2" t="str">
        <f>IFERROR(MIN(VLOOKUP($W1215,margin_ranges!$A$5:$D$10,4,FALSE),$Q1215*100)/100,"")</f>
        <v/>
      </c>
      <c r="Y1215" s="6">
        <f t="shared" si="57"/>
        <v>9.52</v>
      </c>
      <c r="Z1215" s="6">
        <f>IF($A1215="placement",Y1215,SUMIF($C$10:$C$6209,$C1215,$Y$10:$Y$6209))</f>
        <v>9.52</v>
      </c>
      <c r="AA1215" s="29">
        <f t="shared" si="58"/>
        <v>-1.0563380281690127E-2</v>
      </c>
    </row>
    <row r="1216" spans="1:27" hidden="1" x14ac:dyDescent="0.3">
      <c r="A1216" s="8" t="s">
        <v>17</v>
      </c>
      <c r="B1216" s="8" t="s">
        <v>1742</v>
      </c>
      <c r="C1216" s="8" t="s">
        <v>1743</v>
      </c>
      <c r="D1216" s="8" t="s">
        <v>2086</v>
      </c>
      <c r="E1216" s="8" t="s">
        <v>2087</v>
      </c>
      <c r="F1216" s="29">
        <v>0.28999999999999998</v>
      </c>
      <c r="G1216" s="29">
        <v>0</v>
      </c>
      <c r="H1216" s="30">
        <v>1.9554</v>
      </c>
      <c r="I1216" s="30">
        <v>0.49859999999999999</v>
      </c>
      <c r="J1216" s="14">
        <v>33</v>
      </c>
      <c r="K1216" s="14">
        <v>8</v>
      </c>
      <c r="L1216" s="12">
        <v>0.255</v>
      </c>
      <c r="M1216" s="7">
        <v>2.18747851</v>
      </c>
      <c r="N1216" s="31">
        <v>1.5</v>
      </c>
      <c r="O1216" s="14">
        <f>IFERROR(VLOOKUP($C1216,'site totals'!$J$2:$K$607,2,FALSE),1)</f>
        <v>17978.085800000001</v>
      </c>
      <c r="P1216" s="32" t="s">
        <v>22</v>
      </c>
      <c r="Q1216" s="12">
        <v>0.31427897780000003</v>
      </c>
      <c r="R1216" s="29">
        <v>0.28999999999999998</v>
      </c>
      <c r="S1216" s="2">
        <f>IF($A1216="site","",MIN(VLOOKUP($P1216,margin_ranges!$A$5:$D$10,4,FALSE)/100,$Q1216))</f>
        <v>0.29749999999999999</v>
      </c>
      <c r="T1216" s="6">
        <f>IF(A1216="placement",$J1216*MIN($Q1216,$S1216),"")</f>
        <v>9.817499999999999</v>
      </c>
      <c r="U1216" s="6">
        <f>IF($A1216="placement",T1216,SUMIF($C$10:$C$6209,$C1216,$T$10:$T$6209))</f>
        <v>9.817499999999999</v>
      </c>
      <c r="V1216" s="34">
        <f t="shared" si="56"/>
        <v>-1.0563380281690127E-2</v>
      </c>
      <c r="W1216" s="24"/>
      <c r="X1216" s="2" t="str">
        <f>IFERROR(MIN(VLOOKUP($W1216,margin_ranges!$A$5:$D$10,4,FALSE),$Q1216*100)/100,"")</f>
        <v/>
      </c>
      <c r="Y1216" s="6">
        <f t="shared" si="57"/>
        <v>9.817499999999999</v>
      </c>
      <c r="Z1216" s="6">
        <f>IF($A1216="placement",Y1216,SUMIF($C$10:$C$6209,$C1216,$Y$10:$Y$6209))</f>
        <v>9.817499999999999</v>
      </c>
      <c r="AA1216" s="29">
        <f t="shared" si="58"/>
        <v>-1.0563380281690127E-2</v>
      </c>
    </row>
    <row r="1217" spans="1:27" hidden="1" x14ac:dyDescent="0.3">
      <c r="A1217" s="8" t="s">
        <v>17</v>
      </c>
      <c r="B1217" s="8" t="s">
        <v>1742</v>
      </c>
      <c r="C1217" s="8" t="s">
        <v>1743</v>
      </c>
      <c r="D1217" s="8" t="s">
        <v>2448</v>
      </c>
      <c r="E1217" s="8" t="s">
        <v>2449</v>
      </c>
      <c r="F1217" s="29">
        <v>0.28999999999999998</v>
      </c>
      <c r="G1217" s="29">
        <v>0</v>
      </c>
      <c r="H1217" s="30">
        <v>3.4767999999999999</v>
      </c>
      <c r="I1217" s="30">
        <v>0.48709999999999998</v>
      </c>
      <c r="J1217" s="14">
        <v>33</v>
      </c>
      <c r="K1217" s="14">
        <v>9</v>
      </c>
      <c r="L1217" s="12">
        <v>0.1401</v>
      </c>
      <c r="M1217" s="7">
        <v>2.2716527399999999</v>
      </c>
      <c r="N1217" s="31">
        <v>1.5</v>
      </c>
      <c r="O1217" s="14">
        <f>IFERROR(VLOOKUP($C1217,'site totals'!$J$2:$K$607,2,FALSE),1)</f>
        <v>17978.085800000001</v>
      </c>
      <c r="P1217" s="32" t="s">
        <v>22</v>
      </c>
      <c r="Q1217" s="12">
        <v>0.33968780659999998</v>
      </c>
      <c r="R1217" s="29">
        <v>0.28999999999999998</v>
      </c>
      <c r="S1217" s="2">
        <f>IF($A1217="site","",MIN(VLOOKUP($P1217,margin_ranges!$A$5:$D$10,4,FALSE)/100,$Q1217))</f>
        <v>0.29749999999999999</v>
      </c>
      <c r="T1217" s="6">
        <f>IF(A1217="placement",$J1217*MIN($Q1217,$S1217),"")</f>
        <v>9.817499999999999</v>
      </c>
      <c r="U1217" s="6">
        <f>IF($A1217="placement",T1217,SUMIF($C$10:$C$6209,$C1217,$T$10:$T$6209))</f>
        <v>9.817499999999999</v>
      </c>
      <c r="V1217" s="34">
        <f t="shared" si="56"/>
        <v>-1.0563380281690127E-2</v>
      </c>
      <c r="W1217" s="24"/>
      <c r="X1217" s="2" t="str">
        <f>IFERROR(MIN(VLOOKUP($W1217,margin_ranges!$A$5:$D$10,4,FALSE),$Q1217*100)/100,"")</f>
        <v/>
      </c>
      <c r="Y1217" s="6">
        <f t="shared" si="57"/>
        <v>9.817499999999999</v>
      </c>
      <c r="Z1217" s="6">
        <f>IF($A1217="placement",Y1217,SUMIF($C$10:$C$6209,$C1217,$Y$10:$Y$6209))</f>
        <v>9.817499999999999</v>
      </c>
      <c r="AA1217" s="29">
        <f t="shared" si="58"/>
        <v>-1.0563380281690127E-2</v>
      </c>
    </row>
    <row r="1218" spans="1:27" hidden="1" x14ac:dyDescent="0.3">
      <c r="A1218" s="8" t="s">
        <v>17</v>
      </c>
      <c r="B1218" s="8" t="s">
        <v>1742</v>
      </c>
      <c r="C1218" s="8" t="s">
        <v>1743</v>
      </c>
      <c r="D1218" s="8" t="s">
        <v>2078</v>
      </c>
      <c r="E1218" s="8" t="s">
        <v>2079</v>
      </c>
      <c r="F1218" s="29">
        <v>0.28999999999999998</v>
      </c>
      <c r="G1218" s="29">
        <v>0</v>
      </c>
      <c r="H1218" s="30">
        <v>2.4232999999999998</v>
      </c>
      <c r="I1218" s="30">
        <v>0.52990000000000004</v>
      </c>
      <c r="J1218" s="14">
        <v>36</v>
      </c>
      <c r="K1218" s="14">
        <v>9</v>
      </c>
      <c r="L1218" s="12">
        <v>0.21870000000000001</v>
      </c>
      <c r="M1218" s="7">
        <v>2.2585254099999998</v>
      </c>
      <c r="N1218" s="31">
        <v>1.5</v>
      </c>
      <c r="O1218" s="14">
        <f>IFERROR(VLOOKUP($C1218,'site totals'!$J$2:$K$607,2,FALSE),1)</f>
        <v>17978.085800000001</v>
      </c>
      <c r="P1218" s="32" t="s">
        <v>22</v>
      </c>
      <c r="Q1218" s="12">
        <v>0.33584984480000002</v>
      </c>
      <c r="R1218" s="29">
        <v>0.28999999999999998</v>
      </c>
      <c r="S1218" s="2">
        <f>IF($A1218="site","",MIN(VLOOKUP($P1218,margin_ranges!$A$5:$D$10,4,FALSE)/100,$Q1218))</f>
        <v>0.29749999999999999</v>
      </c>
      <c r="T1218" s="6">
        <f>IF(A1218="placement",$J1218*MIN($Q1218,$S1218),"")</f>
        <v>10.709999999999999</v>
      </c>
      <c r="U1218" s="6">
        <f>IF($A1218="placement",T1218,SUMIF($C$10:$C$6209,$C1218,$T$10:$T$6209))</f>
        <v>10.709999999999999</v>
      </c>
      <c r="V1218" s="34">
        <f t="shared" si="56"/>
        <v>-1.0563380281690127E-2</v>
      </c>
      <c r="W1218" s="24"/>
      <c r="X1218" s="2" t="str">
        <f>IFERROR(MIN(VLOOKUP($W1218,margin_ranges!$A$5:$D$10,4,FALSE),$Q1218*100)/100,"")</f>
        <v/>
      </c>
      <c r="Y1218" s="6">
        <f t="shared" si="57"/>
        <v>10.709999999999999</v>
      </c>
      <c r="Z1218" s="6">
        <f>IF($A1218="placement",Y1218,SUMIF($C$10:$C$6209,$C1218,$Y$10:$Y$6209))</f>
        <v>10.709999999999999</v>
      </c>
      <c r="AA1218" s="29">
        <f t="shared" si="58"/>
        <v>-1.0563380281690127E-2</v>
      </c>
    </row>
    <row r="1219" spans="1:27" hidden="1" x14ac:dyDescent="0.3">
      <c r="A1219" s="8" t="s">
        <v>17</v>
      </c>
      <c r="B1219" s="8" t="s">
        <v>1742</v>
      </c>
      <c r="C1219" s="8" t="s">
        <v>1743</v>
      </c>
      <c r="D1219" s="8" t="s">
        <v>2244</v>
      </c>
      <c r="E1219" s="8" t="s">
        <v>2245</v>
      </c>
      <c r="F1219" s="29">
        <v>0.28999999999999998</v>
      </c>
      <c r="G1219" s="29">
        <v>0</v>
      </c>
      <c r="H1219" s="30">
        <v>2.0720000000000001</v>
      </c>
      <c r="I1219" s="30">
        <v>0.51419999999999999</v>
      </c>
      <c r="J1219" s="14">
        <v>36</v>
      </c>
      <c r="K1219" s="14">
        <v>9</v>
      </c>
      <c r="L1219" s="12">
        <v>0.2482</v>
      </c>
      <c r="M1219" s="7">
        <v>2.3202111400000001</v>
      </c>
      <c r="N1219" s="31">
        <v>1.5</v>
      </c>
      <c r="O1219" s="14">
        <f>IFERROR(VLOOKUP($C1219,'site totals'!$J$2:$K$607,2,FALSE),1)</f>
        <v>17978.085800000001</v>
      </c>
      <c r="P1219" s="32" t="s">
        <v>22</v>
      </c>
      <c r="Q1219" s="12">
        <v>0.35350711239999999</v>
      </c>
      <c r="R1219" s="29">
        <v>0.28999999999999998</v>
      </c>
      <c r="S1219" s="2">
        <f>IF($A1219="site","",MIN(VLOOKUP($P1219,margin_ranges!$A$5:$D$10,4,FALSE)/100,$Q1219))</f>
        <v>0.29749999999999999</v>
      </c>
      <c r="T1219" s="6">
        <f>IF(A1219="placement",$J1219*MIN($Q1219,$S1219),"")</f>
        <v>10.709999999999999</v>
      </c>
      <c r="U1219" s="6">
        <f>IF($A1219="placement",T1219,SUMIF($C$10:$C$6209,$C1219,$T$10:$T$6209))</f>
        <v>10.709999999999999</v>
      </c>
      <c r="V1219" s="34">
        <f t="shared" si="56"/>
        <v>-1.0563380281690127E-2</v>
      </c>
      <c r="W1219" s="24"/>
      <c r="X1219" s="2" t="str">
        <f>IFERROR(MIN(VLOOKUP($W1219,margin_ranges!$A$5:$D$10,4,FALSE),$Q1219*100)/100,"")</f>
        <v/>
      </c>
      <c r="Y1219" s="6">
        <f t="shared" si="57"/>
        <v>10.709999999999999</v>
      </c>
      <c r="Z1219" s="6">
        <f>IF($A1219="placement",Y1219,SUMIF($C$10:$C$6209,$C1219,$Y$10:$Y$6209))</f>
        <v>10.709999999999999</v>
      </c>
      <c r="AA1219" s="29">
        <f t="shared" si="58"/>
        <v>-1.0563380281690127E-2</v>
      </c>
    </row>
    <row r="1220" spans="1:27" hidden="1" x14ac:dyDescent="0.3">
      <c r="A1220" s="8" t="s">
        <v>17</v>
      </c>
      <c r="B1220" s="8" t="s">
        <v>1742</v>
      </c>
      <c r="C1220" s="8" t="s">
        <v>1743</v>
      </c>
      <c r="D1220" s="8" t="s">
        <v>2418</v>
      </c>
      <c r="E1220" s="8" t="s">
        <v>2419</v>
      </c>
      <c r="F1220" s="29">
        <v>0.28999999999999998</v>
      </c>
      <c r="G1220" s="29">
        <v>0</v>
      </c>
      <c r="H1220" s="30">
        <v>1.7437</v>
      </c>
      <c r="I1220" s="30">
        <v>0.58360000000000001</v>
      </c>
      <c r="J1220" s="14">
        <v>37</v>
      </c>
      <c r="K1220" s="14">
        <v>10</v>
      </c>
      <c r="L1220" s="12">
        <v>0.3347</v>
      </c>
      <c r="M1220" s="7">
        <v>2.1365438700000001</v>
      </c>
      <c r="N1220" s="31">
        <v>1.5</v>
      </c>
      <c r="O1220" s="14">
        <f>IFERROR(VLOOKUP($C1220,'site totals'!$J$2:$K$607,2,FALSE),1)</f>
        <v>17978.085800000001</v>
      </c>
      <c r="P1220" s="32" t="s">
        <v>22</v>
      </c>
      <c r="Q1220" s="12">
        <v>0.29793157170000001</v>
      </c>
      <c r="R1220" s="29">
        <v>0.28999999999999998</v>
      </c>
      <c r="S1220" s="2">
        <f>IF($A1220="site","",MIN(VLOOKUP($P1220,margin_ranges!$A$5:$D$10,4,FALSE)/100,$Q1220))</f>
        <v>0.29749999999999999</v>
      </c>
      <c r="T1220" s="6">
        <f>IF(A1220="placement",$J1220*MIN($Q1220,$S1220),"")</f>
        <v>11.0075</v>
      </c>
      <c r="U1220" s="6">
        <f>IF($A1220="placement",T1220,SUMIF($C$10:$C$6209,$C1220,$T$10:$T$6209))</f>
        <v>11.0075</v>
      </c>
      <c r="V1220" s="34">
        <f t="shared" si="56"/>
        <v>-1.0563380281690127E-2</v>
      </c>
      <c r="W1220" s="24"/>
      <c r="X1220" s="2" t="str">
        <f>IFERROR(MIN(VLOOKUP($W1220,margin_ranges!$A$5:$D$10,4,FALSE),$Q1220*100)/100,"")</f>
        <v/>
      </c>
      <c r="Y1220" s="6">
        <f t="shared" si="57"/>
        <v>11.0075</v>
      </c>
      <c r="Z1220" s="6">
        <f>IF($A1220="placement",Y1220,SUMIF($C$10:$C$6209,$C1220,$Y$10:$Y$6209))</f>
        <v>11.0075</v>
      </c>
      <c r="AA1220" s="29">
        <f t="shared" si="58"/>
        <v>-1.0563380281690127E-2</v>
      </c>
    </row>
    <row r="1221" spans="1:27" hidden="1" x14ac:dyDescent="0.3">
      <c r="A1221" s="8" t="s">
        <v>17</v>
      </c>
      <c r="B1221" s="8" t="s">
        <v>1742</v>
      </c>
      <c r="C1221" s="8" t="s">
        <v>1743</v>
      </c>
      <c r="D1221" s="8" t="s">
        <v>1824</v>
      </c>
      <c r="E1221" s="8" t="s">
        <v>1825</v>
      </c>
      <c r="F1221" s="29">
        <v>0.28999999999999998</v>
      </c>
      <c r="G1221" s="29">
        <v>0</v>
      </c>
      <c r="H1221" s="30">
        <v>2.2164000000000001</v>
      </c>
      <c r="I1221" s="30">
        <v>0.67079999999999995</v>
      </c>
      <c r="J1221" s="14">
        <v>45</v>
      </c>
      <c r="K1221" s="14">
        <v>12</v>
      </c>
      <c r="L1221" s="12">
        <v>0.30270000000000002</v>
      </c>
      <c r="M1221" s="7">
        <v>2.2579065100000002</v>
      </c>
      <c r="N1221" s="31">
        <v>1.5</v>
      </c>
      <c r="O1221" s="14">
        <f>IFERROR(VLOOKUP($C1221,'site totals'!$J$2:$K$607,2,FALSE),1)</f>
        <v>17978.085800000001</v>
      </c>
      <c r="P1221" s="32" t="s">
        <v>22</v>
      </c>
      <c r="Q1221" s="12">
        <v>0.3356677985</v>
      </c>
      <c r="R1221" s="29">
        <v>0.28999999999999998</v>
      </c>
      <c r="S1221" s="2">
        <f>IF($A1221="site","",MIN(VLOOKUP($P1221,margin_ranges!$A$5:$D$10,4,FALSE)/100,$Q1221))</f>
        <v>0.29749999999999999</v>
      </c>
      <c r="T1221" s="6">
        <f>IF(A1221="placement",$J1221*MIN($Q1221,$S1221),"")</f>
        <v>13.387499999999999</v>
      </c>
      <c r="U1221" s="6">
        <f>IF($A1221="placement",T1221,SUMIF($C$10:$C$6209,$C1221,$T$10:$T$6209))</f>
        <v>13.387499999999999</v>
      </c>
      <c r="V1221" s="34">
        <f t="shared" si="56"/>
        <v>-1.0563380281690127E-2</v>
      </c>
      <c r="W1221" s="24"/>
      <c r="X1221" s="2" t="str">
        <f>IFERROR(MIN(VLOOKUP($W1221,margin_ranges!$A$5:$D$10,4,FALSE),$Q1221*100)/100,"")</f>
        <v/>
      </c>
      <c r="Y1221" s="6">
        <f t="shared" si="57"/>
        <v>13.387499999999999</v>
      </c>
      <c r="Z1221" s="6">
        <f>IF($A1221="placement",Y1221,SUMIF($C$10:$C$6209,$C1221,$Y$10:$Y$6209))</f>
        <v>13.387499999999999</v>
      </c>
      <c r="AA1221" s="29">
        <f t="shared" si="58"/>
        <v>-1.0563380281690127E-2</v>
      </c>
    </row>
    <row r="1222" spans="1:27" hidden="1" x14ac:dyDescent="0.3">
      <c r="A1222" s="8" t="s">
        <v>17</v>
      </c>
      <c r="B1222" s="8" t="s">
        <v>1742</v>
      </c>
      <c r="C1222" s="8" t="s">
        <v>1743</v>
      </c>
      <c r="D1222" s="8" t="s">
        <v>2458</v>
      </c>
      <c r="E1222" s="8" t="s">
        <v>2459</v>
      </c>
      <c r="F1222" s="29">
        <v>0.28999999999999998</v>
      </c>
      <c r="G1222" s="29">
        <v>0</v>
      </c>
      <c r="H1222" s="30">
        <v>2.8893</v>
      </c>
      <c r="I1222" s="30">
        <v>0.66259999999999997</v>
      </c>
      <c r="J1222" s="14">
        <v>46</v>
      </c>
      <c r="K1222" s="14">
        <v>12</v>
      </c>
      <c r="L1222" s="12">
        <v>0.2293</v>
      </c>
      <c r="M1222" s="7">
        <v>2.3177104700000002</v>
      </c>
      <c r="N1222" s="31">
        <v>1.5</v>
      </c>
      <c r="O1222" s="14">
        <f>IFERROR(VLOOKUP($C1222,'site totals'!$J$2:$K$607,2,FALSE),1)</f>
        <v>17978.085800000001</v>
      </c>
      <c r="P1222" s="32" t="s">
        <v>22</v>
      </c>
      <c r="Q1222" s="12">
        <v>0.3528095845</v>
      </c>
      <c r="R1222" s="29">
        <v>0.28999999999999998</v>
      </c>
      <c r="S1222" s="2">
        <f>IF($A1222="site","",MIN(VLOOKUP($P1222,margin_ranges!$A$5:$D$10,4,FALSE)/100,$Q1222))</f>
        <v>0.29749999999999999</v>
      </c>
      <c r="T1222" s="6">
        <f>IF(A1222="placement",$J1222*MIN($Q1222,$S1222),"")</f>
        <v>13.684999999999999</v>
      </c>
      <c r="U1222" s="6">
        <f>IF($A1222="placement",T1222,SUMIF($C$10:$C$6209,$C1222,$T$10:$T$6209))</f>
        <v>13.684999999999999</v>
      </c>
      <c r="V1222" s="34">
        <f t="shared" si="56"/>
        <v>-1.0563380281690127E-2</v>
      </c>
      <c r="W1222" s="24"/>
      <c r="X1222" s="2" t="str">
        <f>IFERROR(MIN(VLOOKUP($W1222,margin_ranges!$A$5:$D$10,4,FALSE),$Q1222*100)/100,"")</f>
        <v/>
      </c>
      <c r="Y1222" s="6">
        <f t="shared" si="57"/>
        <v>13.684999999999999</v>
      </c>
      <c r="Z1222" s="6">
        <f>IF($A1222="placement",Y1222,SUMIF($C$10:$C$6209,$C1222,$Y$10:$Y$6209))</f>
        <v>13.684999999999999</v>
      </c>
      <c r="AA1222" s="29">
        <f t="shared" si="58"/>
        <v>-1.0563380281690127E-2</v>
      </c>
    </row>
    <row r="1223" spans="1:27" hidden="1" x14ac:dyDescent="0.3">
      <c r="A1223" s="8" t="s">
        <v>17</v>
      </c>
      <c r="B1223" s="8" t="s">
        <v>1742</v>
      </c>
      <c r="C1223" s="8" t="s">
        <v>1743</v>
      </c>
      <c r="D1223" s="8" t="s">
        <v>2324</v>
      </c>
      <c r="E1223" s="8" t="s">
        <v>2325</v>
      </c>
      <c r="F1223" s="29">
        <v>0.28999999999999998</v>
      </c>
      <c r="G1223" s="29">
        <v>0</v>
      </c>
      <c r="H1223" s="30">
        <v>3.3166000000000002</v>
      </c>
      <c r="I1223" s="30">
        <v>0.74129999999999996</v>
      </c>
      <c r="J1223" s="14">
        <v>50</v>
      </c>
      <c r="K1223" s="14">
        <v>13</v>
      </c>
      <c r="L1223" s="12">
        <v>0.2235</v>
      </c>
      <c r="M1223" s="7">
        <v>2.2416457900000002</v>
      </c>
      <c r="N1223" s="31">
        <v>1.5</v>
      </c>
      <c r="O1223" s="14">
        <f>IFERROR(VLOOKUP($C1223,'site totals'!$J$2:$K$607,2,FALSE),1)</f>
        <v>17978.085800000001</v>
      </c>
      <c r="P1223" s="32" t="s">
        <v>22</v>
      </c>
      <c r="Q1223" s="12">
        <v>0.33084878649999999</v>
      </c>
      <c r="R1223" s="29">
        <v>0.28999999999999998</v>
      </c>
      <c r="S1223" s="2">
        <f>IF($A1223="site","",MIN(VLOOKUP($P1223,margin_ranges!$A$5:$D$10,4,FALSE)/100,$Q1223))</f>
        <v>0.29749999999999999</v>
      </c>
      <c r="T1223" s="6">
        <f>IF(A1223="placement",$J1223*MIN($Q1223,$S1223),"")</f>
        <v>14.875</v>
      </c>
      <c r="U1223" s="6">
        <f>IF($A1223="placement",T1223,SUMIF($C$10:$C$6209,$C1223,$T$10:$T$6209))</f>
        <v>14.875</v>
      </c>
      <c r="V1223" s="34">
        <f t="shared" si="56"/>
        <v>-1.0563380281690127E-2</v>
      </c>
      <c r="W1223" s="24"/>
      <c r="X1223" s="2" t="str">
        <f>IFERROR(MIN(VLOOKUP($W1223,margin_ranges!$A$5:$D$10,4,FALSE),$Q1223*100)/100,"")</f>
        <v/>
      </c>
      <c r="Y1223" s="6">
        <f t="shared" si="57"/>
        <v>14.875</v>
      </c>
      <c r="Z1223" s="6">
        <f>IF($A1223="placement",Y1223,SUMIF($C$10:$C$6209,$C1223,$Y$10:$Y$6209))</f>
        <v>14.875</v>
      </c>
      <c r="AA1223" s="29">
        <f t="shared" si="58"/>
        <v>-1.0563380281690127E-2</v>
      </c>
    </row>
    <row r="1224" spans="1:27" hidden="1" x14ac:dyDescent="0.3">
      <c r="A1224" s="8" t="s">
        <v>17</v>
      </c>
      <c r="B1224" s="8" t="s">
        <v>1742</v>
      </c>
      <c r="C1224" s="8" t="s">
        <v>1743</v>
      </c>
      <c r="D1224" s="33" t="s">
        <v>1864</v>
      </c>
      <c r="E1224" s="8" t="s">
        <v>1865</v>
      </c>
      <c r="F1224" s="29">
        <v>0.28999999999999998</v>
      </c>
      <c r="G1224" s="29">
        <v>0</v>
      </c>
      <c r="H1224" s="30">
        <v>3.2949999999999999</v>
      </c>
      <c r="I1224" s="30">
        <v>0.94789999999999996</v>
      </c>
      <c r="J1224" s="14">
        <v>64</v>
      </c>
      <c r="K1224" s="14">
        <v>16</v>
      </c>
      <c r="L1224" s="12">
        <v>0.28770000000000001</v>
      </c>
      <c r="M1224" s="7">
        <v>2.2658729599999998</v>
      </c>
      <c r="N1224" s="31">
        <v>1.5</v>
      </c>
      <c r="O1224" s="14">
        <f>IFERROR(VLOOKUP($C1224,'site totals'!$J$2:$K$607,2,FALSE),1)</f>
        <v>17978.085800000001</v>
      </c>
      <c r="P1224" s="32" t="s">
        <v>22</v>
      </c>
      <c r="Q1224" s="12">
        <v>0.33800348520000001</v>
      </c>
      <c r="R1224" s="29">
        <v>0.28999999999999998</v>
      </c>
      <c r="S1224" s="2">
        <f>IF($A1224="site","",MIN(VLOOKUP($P1224,margin_ranges!$A$5:$D$10,4,FALSE)/100,$Q1224))</f>
        <v>0.29749999999999999</v>
      </c>
      <c r="T1224" s="6">
        <f>IF(A1224="placement",$J1224*MIN($Q1224,$S1224),"")</f>
        <v>19.04</v>
      </c>
      <c r="U1224" s="6">
        <f>IF($A1224="placement",T1224,SUMIF($C$10:$C$6209,$C1224,$T$10:$T$6209))</f>
        <v>19.04</v>
      </c>
      <c r="V1224" s="34">
        <f t="shared" si="56"/>
        <v>-1.0563380281690127E-2</v>
      </c>
      <c r="W1224" s="24"/>
      <c r="X1224" s="2" t="str">
        <f>IFERROR(MIN(VLOOKUP($W1224,margin_ranges!$A$5:$D$10,4,FALSE),$Q1224*100)/100,"")</f>
        <v/>
      </c>
      <c r="Y1224" s="6">
        <f t="shared" si="57"/>
        <v>19.04</v>
      </c>
      <c r="Z1224" s="6">
        <f>IF($A1224="placement",Y1224,SUMIF($C$10:$C$6209,$C1224,$Y$10:$Y$6209))</f>
        <v>19.04</v>
      </c>
      <c r="AA1224" s="29">
        <f t="shared" si="58"/>
        <v>-1.0563380281690127E-2</v>
      </c>
    </row>
    <row r="1225" spans="1:27" hidden="1" x14ac:dyDescent="0.3">
      <c r="A1225" s="8" t="s">
        <v>17</v>
      </c>
      <c r="B1225" s="8" t="s">
        <v>1742</v>
      </c>
      <c r="C1225" s="8" t="s">
        <v>1743</v>
      </c>
      <c r="D1225" s="8" t="s">
        <v>2594</v>
      </c>
      <c r="E1225" s="8" t="s">
        <v>2595</v>
      </c>
      <c r="F1225" s="29">
        <v>0.28999999999999998</v>
      </c>
      <c r="G1225" s="29">
        <v>0</v>
      </c>
      <c r="H1225" s="30">
        <v>2.3997999999999999</v>
      </c>
      <c r="I1225" s="30">
        <v>1.0874999999999999</v>
      </c>
      <c r="J1225" s="14">
        <v>73</v>
      </c>
      <c r="K1225" s="14">
        <v>19</v>
      </c>
      <c r="L1225" s="12">
        <v>0.45319999999999999</v>
      </c>
      <c r="M1225" s="7">
        <v>2.2345353000000001</v>
      </c>
      <c r="N1225" s="31">
        <v>1.5</v>
      </c>
      <c r="O1225" s="14">
        <f>IFERROR(VLOOKUP($C1225,'site totals'!$J$2:$K$607,2,FALSE),1)</f>
        <v>17978.085800000001</v>
      </c>
      <c r="P1225" s="32" t="s">
        <v>22</v>
      </c>
      <c r="Q1225" s="12">
        <v>0.3287194893</v>
      </c>
      <c r="R1225" s="29">
        <v>0.28999999999999998</v>
      </c>
      <c r="S1225" s="2">
        <f>IF($A1225="site","",MIN(VLOOKUP($P1225,margin_ranges!$A$5:$D$10,4,FALSE)/100,$Q1225))</f>
        <v>0.29749999999999999</v>
      </c>
      <c r="T1225" s="6">
        <f>IF(A1225="placement",$J1225*MIN($Q1225,$S1225),"")</f>
        <v>21.717499999999998</v>
      </c>
      <c r="U1225" s="6">
        <f>IF($A1225="placement",T1225,SUMIF($C$10:$C$6209,$C1225,$T$10:$T$6209))</f>
        <v>21.717499999999998</v>
      </c>
      <c r="V1225" s="34">
        <f t="shared" si="56"/>
        <v>-1.0563380281690127E-2</v>
      </c>
      <c r="W1225" s="24"/>
      <c r="X1225" s="2" t="str">
        <f>IFERROR(MIN(VLOOKUP($W1225,margin_ranges!$A$5:$D$10,4,FALSE),$Q1225*100)/100,"")</f>
        <v/>
      </c>
      <c r="Y1225" s="6">
        <f t="shared" si="57"/>
        <v>21.717499999999998</v>
      </c>
      <c r="Z1225" s="6">
        <f>IF($A1225="placement",Y1225,SUMIF($C$10:$C$6209,$C1225,$Y$10:$Y$6209))</f>
        <v>21.717499999999998</v>
      </c>
      <c r="AA1225" s="29">
        <f t="shared" si="58"/>
        <v>-1.0563380281690127E-2</v>
      </c>
    </row>
    <row r="1226" spans="1:27" hidden="1" x14ac:dyDescent="0.3">
      <c r="A1226" s="8" t="s">
        <v>17</v>
      </c>
      <c r="B1226" s="8" t="s">
        <v>1742</v>
      </c>
      <c r="C1226" s="8" t="s">
        <v>1743</v>
      </c>
      <c r="D1226" s="8" t="s">
        <v>2338</v>
      </c>
      <c r="E1226" s="8" t="s">
        <v>2339</v>
      </c>
      <c r="F1226" s="29">
        <v>0.28999999999999998</v>
      </c>
      <c r="G1226" s="29">
        <v>0</v>
      </c>
      <c r="H1226" s="30">
        <v>2.8572000000000002</v>
      </c>
      <c r="I1226" s="30">
        <v>1.1101000000000001</v>
      </c>
      <c r="J1226" s="14">
        <v>74</v>
      </c>
      <c r="K1226" s="14">
        <v>19</v>
      </c>
      <c r="L1226" s="12">
        <v>0.38850000000000001</v>
      </c>
      <c r="M1226" s="7">
        <v>2.21079655</v>
      </c>
      <c r="N1226" s="31">
        <v>1.55</v>
      </c>
      <c r="O1226" s="14">
        <f>IFERROR(VLOOKUP($C1226,'site totals'!$J$2:$K$607,2,FALSE),1)</f>
        <v>17978.085800000001</v>
      </c>
      <c r="P1226" s="32" t="s">
        <v>22</v>
      </c>
      <c r="Q1226" s="12">
        <v>0.29889523340000002</v>
      </c>
      <c r="R1226" s="29">
        <v>0.28999999999999998</v>
      </c>
      <c r="S1226" s="2">
        <f>IF($A1226="site","",MIN(VLOOKUP($P1226,margin_ranges!$A$5:$D$10,4,FALSE)/100,$Q1226))</f>
        <v>0.29749999999999999</v>
      </c>
      <c r="T1226" s="6">
        <f>IF(A1226="placement",$J1226*MIN($Q1226,$S1226),"")</f>
        <v>22.015000000000001</v>
      </c>
      <c r="U1226" s="6">
        <f>IF($A1226="placement",T1226,SUMIF($C$10:$C$6209,$C1226,$T$10:$T$6209))</f>
        <v>22.015000000000001</v>
      </c>
      <c r="V1226" s="34">
        <f t="shared" ref="V1226:V1289" si="59">($J1226-$U1226)/($J1226*(1-$R1226))-1</f>
        <v>-1.0563380281690127E-2</v>
      </c>
      <c r="W1226" s="24"/>
      <c r="X1226" s="2" t="str">
        <f>IFERROR(MIN(VLOOKUP($W1226,margin_ranges!$A$5:$D$10,4,FALSE),$Q1226*100)/100,"")</f>
        <v/>
      </c>
      <c r="Y1226" s="6">
        <f t="shared" si="57"/>
        <v>22.015000000000001</v>
      </c>
      <c r="Z1226" s="6">
        <f>IF($A1226="placement",Y1226,SUMIF($C$10:$C$6209,$C1226,$Y$10:$Y$6209))</f>
        <v>22.015000000000001</v>
      </c>
      <c r="AA1226" s="29">
        <f t="shared" si="58"/>
        <v>-1.0563380281690127E-2</v>
      </c>
    </row>
    <row r="1227" spans="1:27" hidden="1" x14ac:dyDescent="0.3">
      <c r="A1227" s="8" t="s">
        <v>17</v>
      </c>
      <c r="B1227" s="8" t="s">
        <v>1742</v>
      </c>
      <c r="C1227" s="8" t="s">
        <v>1743</v>
      </c>
      <c r="D1227" s="8" t="s">
        <v>2330</v>
      </c>
      <c r="E1227" s="8" t="s">
        <v>2331</v>
      </c>
      <c r="F1227" s="29">
        <v>0.28999999999999998</v>
      </c>
      <c r="G1227" s="29">
        <v>0</v>
      </c>
      <c r="H1227" s="30">
        <v>5.4043000000000001</v>
      </c>
      <c r="I1227" s="30">
        <v>1.4169</v>
      </c>
      <c r="J1227" s="14">
        <v>96</v>
      </c>
      <c r="K1227" s="14">
        <v>25</v>
      </c>
      <c r="L1227" s="12">
        <v>0.26219999999999999</v>
      </c>
      <c r="M1227" s="7">
        <v>2.2521651500000002</v>
      </c>
      <c r="N1227" s="31">
        <v>1.5</v>
      </c>
      <c r="O1227" s="14">
        <f>IFERROR(VLOOKUP($C1227,'site totals'!$J$2:$K$607,2,FALSE),1)</f>
        <v>17978.085800000001</v>
      </c>
      <c r="P1227" s="32" t="s">
        <v>22</v>
      </c>
      <c r="Q1227" s="12">
        <v>0.33397424129999997</v>
      </c>
      <c r="R1227" s="29">
        <v>0.28999999999999998</v>
      </c>
      <c r="S1227" s="2">
        <f>IF($A1227="site","",MIN(VLOOKUP($P1227,margin_ranges!$A$5:$D$10,4,FALSE)/100,$Q1227))</f>
        <v>0.29749999999999999</v>
      </c>
      <c r="T1227" s="6">
        <f>IF(A1227="placement",$J1227*MIN($Q1227,$S1227),"")</f>
        <v>28.56</v>
      </c>
      <c r="U1227" s="6">
        <f>IF($A1227="placement",T1227,SUMIF($C$10:$C$6209,$C1227,$T$10:$T$6209))</f>
        <v>28.56</v>
      </c>
      <c r="V1227" s="34">
        <f t="shared" si="59"/>
        <v>-1.0563380281690127E-2</v>
      </c>
      <c r="W1227" s="24"/>
      <c r="X1227" s="2" t="str">
        <f>IFERROR(MIN(VLOOKUP($W1227,margin_ranges!$A$5:$D$10,4,FALSE),$Q1227*100)/100,"")</f>
        <v/>
      </c>
      <c r="Y1227" s="6">
        <f t="shared" si="57"/>
        <v>28.56</v>
      </c>
      <c r="Z1227" s="6">
        <f>IF($A1227="placement",Y1227,SUMIF($C$10:$C$6209,$C1227,$Y$10:$Y$6209))</f>
        <v>28.56</v>
      </c>
      <c r="AA1227" s="29">
        <f t="shared" si="58"/>
        <v>-1.0563380281690127E-2</v>
      </c>
    </row>
    <row r="1228" spans="1:27" hidden="1" x14ac:dyDescent="0.3">
      <c r="A1228" s="8" t="s">
        <v>17</v>
      </c>
      <c r="B1228" s="8" t="s">
        <v>1742</v>
      </c>
      <c r="C1228" s="8" t="s">
        <v>1743</v>
      </c>
      <c r="D1228" s="8" t="s">
        <v>1878</v>
      </c>
      <c r="E1228" s="8" t="s">
        <v>1879</v>
      </c>
      <c r="F1228" s="29">
        <v>0.28999999999999998</v>
      </c>
      <c r="G1228" s="29">
        <v>0</v>
      </c>
      <c r="H1228" s="30">
        <v>3.9417</v>
      </c>
      <c r="I1228" s="30">
        <v>1.4545999999999999</v>
      </c>
      <c r="J1228" s="14">
        <v>100</v>
      </c>
      <c r="K1228" s="14">
        <v>26</v>
      </c>
      <c r="L1228" s="12">
        <v>0.36899999999999999</v>
      </c>
      <c r="M1228" s="7">
        <v>2.2988705600000001</v>
      </c>
      <c r="N1228" s="31">
        <v>1.55</v>
      </c>
      <c r="O1228" s="14">
        <f>IFERROR(VLOOKUP($C1228,'site totals'!$J$2:$K$607,2,FALSE),1)</f>
        <v>17978.085800000001</v>
      </c>
      <c r="P1228" s="32" t="s">
        <v>22</v>
      </c>
      <c r="Q1228" s="12">
        <v>0.32575586039999999</v>
      </c>
      <c r="R1228" s="29">
        <v>0.28999999999999998</v>
      </c>
      <c r="S1228" s="2">
        <f>IF($A1228="site","",MIN(VLOOKUP($P1228,margin_ranges!$A$5:$D$10,4,FALSE)/100,$Q1228))</f>
        <v>0.29749999999999999</v>
      </c>
      <c r="T1228" s="6">
        <f>IF(A1228="placement",$J1228*MIN($Q1228,$S1228),"")</f>
        <v>29.75</v>
      </c>
      <c r="U1228" s="6">
        <f>IF($A1228="placement",T1228,SUMIF($C$10:$C$6209,$C1228,$T$10:$T$6209))</f>
        <v>29.75</v>
      </c>
      <c r="V1228" s="34">
        <f t="shared" si="59"/>
        <v>-1.0563380281690127E-2</v>
      </c>
      <c r="W1228" s="24"/>
      <c r="X1228" s="2" t="str">
        <f>IFERROR(MIN(VLOOKUP($W1228,margin_ranges!$A$5:$D$10,4,FALSE),$Q1228*100)/100,"")</f>
        <v/>
      </c>
      <c r="Y1228" s="6">
        <f t="shared" si="57"/>
        <v>29.75</v>
      </c>
      <c r="Z1228" s="6">
        <f>IF($A1228="placement",Y1228,SUMIF($C$10:$C$6209,$C1228,$Y$10:$Y$6209))</f>
        <v>29.75</v>
      </c>
      <c r="AA1228" s="29">
        <f t="shared" si="58"/>
        <v>-1.0563380281690127E-2</v>
      </c>
    </row>
    <row r="1229" spans="1:27" hidden="1" x14ac:dyDescent="0.3">
      <c r="A1229" s="8" t="s">
        <v>17</v>
      </c>
      <c r="B1229" s="8" t="s">
        <v>1742</v>
      </c>
      <c r="C1229" s="8" t="s">
        <v>1743</v>
      </c>
      <c r="D1229" s="8" t="s">
        <v>2516</v>
      </c>
      <c r="E1229" s="8" t="s">
        <v>2517</v>
      </c>
      <c r="F1229" s="29">
        <v>0.28999999999999998</v>
      </c>
      <c r="G1229" s="29">
        <v>0</v>
      </c>
      <c r="H1229" s="30">
        <v>6.0978000000000003</v>
      </c>
      <c r="I1229" s="30">
        <v>1.5091000000000001</v>
      </c>
      <c r="J1229" s="14">
        <v>104</v>
      </c>
      <c r="K1229" s="14">
        <v>27</v>
      </c>
      <c r="L1229" s="12">
        <v>0.2475</v>
      </c>
      <c r="M1229" s="7">
        <v>2.2926870799999999</v>
      </c>
      <c r="N1229" s="31">
        <v>1.5</v>
      </c>
      <c r="O1229" s="14">
        <f>IFERROR(VLOOKUP($C1229,'site totals'!$J$2:$K$607,2,FALSE),1)</f>
        <v>17978.085800000001</v>
      </c>
      <c r="P1229" s="32" t="s">
        <v>22</v>
      </c>
      <c r="Q1229" s="12">
        <v>0.34574586680000002</v>
      </c>
      <c r="R1229" s="29">
        <v>0.28999999999999998</v>
      </c>
      <c r="S1229" s="2">
        <f>IF($A1229="site","",MIN(VLOOKUP($P1229,margin_ranges!$A$5:$D$10,4,FALSE)/100,$Q1229))</f>
        <v>0.29749999999999999</v>
      </c>
      <c r="T1229" s="6">
        <f>IF(A1229="placement",$J1229*MIN($Q1229,$S1229),"")</f>
        <v>30.939999999999998</v>
      </c>
      <c r="U1229" s="6">
        <f>IF($A1229="placement",T1229,SUMIF($C$10:$C$6209,$C1229,$T$10:$T$6209))</f>
        <v>30.939999999999998</v>
      </c>
      <c r="V1229" s="34">
        <f t="shared" si="59"/>
        <v>-1.0563380281690127E-2</v>
      </c>
      <c r="W1229" s="24"/>
      <c r="X1229" s="2" t="str">
        <f>IFERROR(MIN(VLOOKUP($W1229,margin_ranges!$A$5:$D$10,4,FALSE),$Q1229*100)/100,"")</f>
        <v/>
      </c>
      <c r="Y1229" s="6">
        <f t="shared" si="57"/>
        <v>30.939999999999998</v>
      </c>
      <c r="Z1229" s="6">
        <f>IF($A1229="placement",Y1229,SUMIF($C$10:$C$6209,$C1229,$Y$10:$Y$6209))</f>
        <v>30.939999999999998</v>
      </c>
      <c r="AA1229" s="29">
        <f t="shared" si="58"/>
        <v>-1.0563380281690127E-2</v>
      </c>
    </row>
    <row r="1230" spans="1:27" hidden="1" x14ac:dyDescent="0.3">
      <c r="A1230" s="8" t="s">
        <v>17</v>
      </c>
      <c r="B1230" s="8" t="s">
        <v>1742</v>
      </c>
      <c r="C1230" s="8" t="s">
        <v>1743</v>
      </c>
      <c r="D1230" s="33" t="s">
        <v>2206</v>
      </c>
      <c r="E1230" s="8" t="s">
        <v>2207</v>
      </c>
      <c r="F1230" s="29">
        <v>0.28999999999999998</v>
      </c>
      <c r="G1230" s="29">
        <v>0</v>
      </c>
      <c r="H1230" s="30">
        <v>4.6641000000000004</v>
      </c>
      <c r="I1230" s="30">
        <v>1.8244</v>
      </c>
      <c r="J1230" s="14">
        <v>119</v>
      </c>
      <c r="K1230" s="14">
        <v>30</v>
      </c>
      <c r="L1230" s="12">
        <v>0.39119999999999999</v>
      </c>
      <c r="M1230" s="7">
        <v>2.1653198699999998</v>
      </c>
      <c r="N1230" s="31">
        <v>1.5</v>
      </c>
      <c r="O1230" s="14">
        <f>IFERROR(VLOOKUP($C1230,'site totals'!$J$2:$K$607,2,FALSE),1)</f>
        <v>17978.085800000001</v>
      </c>
      <c r="P1230" s="32" t="s">
        <v>22</v>
      </c>
      <c r="Q1230" s="12">
        <v>0.30726170110000001</v>
      </c>
      <c r="R1230" s="29">
        <v>0.28999999999999998</v>
      </c>
      <c r="S1230" s="2">
        <f>IF($A1230="site","",MIN(VLOOKUP($P1230,margin_ranges!$A$5:$D$10,4,FALSE)/100,$Q1230))</f>
        <v>0.29749999999999999</v>
      </c>
      <c r="T1230" s="6">
        <f>IF(A1230="placement",$J1230*MIN($Q1230,$S1230),"")</f>
        <v>35.402499999999996</v>
      </c>
      <c r="U1230" s="6">
        <f>IF($A1230="placement",T1230,SUMIF($C$10:$C$6209,$C1230,$T$10:$T$6209))</f>
        <v>35.402499999999996</v>
      </c>
      <c r="V1230" s="34">
        <f t="shared" si="59"/>
        <v>-1.0563380281690127E-2</v>
      </c>
      <c r="W1230" s="24"/>
      <c r="X1230" s="2" t="str">
        <f>IFERROR(MIN(VLOOKUP($W1230,margin_ranges!$A$5:$D$10,4,FALSE),$Q1230*100)/100,"")</f>
        <v/>
      </c>
      <c r="Y1230" s="6">
        <f t="shared" si="57"/>
        <v>35.402499999999996</v>
      </c>
      <c r="Z1230" s="6">
        <f>IF($A1230="placement",Y1230,SUMIF($C$10:$C$6209,$C1230,$Y$10:$Y$6209))</f>
        <v>35.402499999999996</v>
      </c>
      <c r="AA1230" s="29">
        <f t="shared" si="58"/>
        <v>-1.0563380281690127E-2</v>
      </c>
    </row>
    <row r="1231" spans="1:27" hidden="1" x14ac:dyDescent="0.3">
      <c r="A1231" s="8" t="s">
        <v>17</v>
      </c>
      <c r="B1231" s="8" t="s">
        <v>1742</v>
      </c>
      <c r="C1231" s="8" t="s">
        <v>1743</v>
      </c>
      <c r="D1231" s="8" t="s">
        <v>2356</v>
      </c>
      <c r="E1231" s="8" t="s">
        <v>2357</v>
      </c>
      <c r="F1231" s="29">
        <v>0.28999999999999998</v>
      </c>
      <c r="G1231" s="29">
        <v>0</v>
      </c>
      <c r="H1231" s="30">
        <v>10.4291</v>
      </c>
      <c r="I1231" s="30">
        <v>3.8708</v>
      </c>
      <c r="J1231" s="14">
        <v>268</v>
      </c>
      <c r="K1231" s="14">
        <v>68</v>
      </c>
      <c r="L1231" s="12">
        <v>0.37119999999999997</v>
      </c>
      <c r="M1231" s="7">
        <v>2.3045376499999999</v>
      </c>
      <c r="N1231" s="31">
        <v>1.5</v>
      </c>
      <c r="O1231" s="14">
        <f>IFERROR(VLOOKUP($C1231,'site totals'!$J$2:$K$607,2,FALSE),1)</f>
        <v>17978.085800000001</v>
      </c>
      <c r="P1231" s="32" t="s">
        <v>22</v>
      </c>
      <c r="Q1231" s="12">
        <v>0.34911022279999998</v>
      </c>
      <c r="R1231" s="29">
        <v>0.28999999999999998</v>
      </c>
      <c r="S1231" s="2">
        <f>IF($A1231="site","",MIN(VLOOKUP($P1231,margin_ranges!$A$5:$D$10,4,FALSE)/100,$Q1231))</f>
        <v>0.29749999999999999</v>
      </c>
      <c r="T1231" s="6">
        <f>IF(A1231="placement",$J1231*MIN($Q1231,$S1231),"")</f>
        <v>79.72999999999999</v>
      </c>
      <c r="U1231" s="6">
        <f>IF($A1231="placement",T1231,SUMIF($C$10:$C$6209,$C1231,$T$10:$T$6209))</f>
        <v>79.72999999999999</v>
      </c>
      <c r="V1231" s="34">
        <f t="shared" si="59"/>
        <v>-1.0563380281690127E-2</v>
      </c>
      <c r="W1231" s="24"/>
      <c r="X1231" s="2" t="str">
        <f>IFERROR(MIN(VLOOKUP($W1231,margin_ranges!$A$5:$D$10,4,FALSE),$Q1231*100)/100,"")</f>
        <v/>
      </c>
      <c r="Y1231" s="6">
        <f t="shared" si="57"/>
        <v>79.72999999999999</v>
      </c>
      <c r="Z1231" s="6">
        <f>IF($A1231="placement",Y1231,SUMIF($C$10:$C$6209,$C1231,$Y$10:$Y$6209))</f>
        <v>79.72999999999999</v>
      </c>
      <c r="AA1231" s="29">
        <f t="shared" si="58"/>
        <v>-1.0563380281690127E-2</v>
      </c>
    </row>
    <row r="1232" spans="1:27" hidden="1" x14ac:dyDescent="0.3">
      <c r="A1232" s="8" t="s">
        <v>17</v>
      </c>
      <c r="B1232" s="8" t="s">
        <v>1742</v>
      </c>
      <c r="C1232" s="8" t="s">
        <v>1743</v>
      </c>
      <c r="D1232" s="8" t="s">
        <v>1948</v>
      </c>
      <c r="E1232" s="8" t="s">
        <v>1949</v>
      </c>
      <c r="F1232" s="29">
        <v>0.28999999999999898</v>
      </c>
      <c r="G1232" s="29">
        <v>0</v>
      </c>
      <c r="H1232" s="30">
        <v>0.27310000000000001</v>
      </c>
      <c r="I1232" s="30">
        <v>9.6799999999999997E-2</v>
      </c>
      <c r="J1232" s="14">
        <v>7</v>
      </c>
      <c r="K1232" s="14">
        <v>2</v>
      </c>
      <c r="L1232" s="12">
        <v>0.3543</v>
      </c>
      <c r="M1232" s="7">
        <v>2.3471586699999998</v>
      </c>
      <c r="N1232" s="31">
        <v>1.55</v>
      </c>
      <c r="O1232" s="14">
        <f>IFERROR(VLOOKUP($C1232,'site totals'!$J$2:$K$607,2,FALSE),1)</f>
        <v>17978.085800000001</v>
      </c>
      <c r="P1232" s="32" t="s">
        <v>22</v>
      </c>
      <c r="Q1232" s="12">
        <v>0.33962709089999998</v>
      </c>
      <c r="R1232" s="29">
        <v>0.28999999999999998</v>
      </c>
      <c r="S1232" s="2">
        <f>IF($A1232="site","",MIN(VLOOKUP($P1232,margin_ranges!$A$5:$D$10,4,FALSE)/100,$Q1232))</f>
        <v>0.29749999999999999</v>
      </c>
      <c r="T1232" s="6">
        <f>IF(A1232="placement",$J1232*MIN($Q1232,$S1232),"")</f>
        <v>2.0825</v>
      </c>
      <c r="U1232" s="6">
        <f>IF($A1232="placement",T1232,SUMIF($C$10:$C$6209,$C1232,$T$10:$T$6209))</f>
        <v>2.0825</v>
      </c>
      <c r="V1232" s="34">
        <f t="shared" si="59"/>
        <v>-1.0563380281690016E-2</v>
      </c>
      <c r="W1232" s="24"/>
      <c r="X1232" s="2" t="str">
        <f>IFERROR(MIN(VLOOKUP($W1232,margin_ranges!$A$5:$D$10,4,FALSE),$Q1232*100)/100,"")</f>
        <v/>
      </c>
      <c r="Y1232" s="6">
        <f t="shared" si="57"/>
        <v>2.0825</v>
      </c>
      <c r="Z1232" s="6">
        <f>IF($A1232="placement",Y1232,SUMIF($C$10:$C$6209,$C1232,$Y$10:$Y$6209))</f>
        <v>2.0825</v>
      </c>
      <c r="AA1232" s="29">
        <f t="shared" si="58"/>
        <v>-1.0563380281690016E-2</v>
      </c>
    </row>
    <row r="1233" spans="1:27" hidden="1" x14ac:dyDescent="0.3">
      <c r="A1233" s="8" t="s">
        <v>17</v>
      </c>
      <c r="B1233" s="8" t="s">
        <v>1742</v>
      </c>
      <c r="C1233" s="8" t="s">
        <v>1743</v>
      </c>
      <c r="D1233" s="8" t="s">
        <v>2542</v>
      </c>
      <c r="E1233" s="8" t="s">
        <v>2543</v>
      </c>
      <c r="F1233" s="29">
        <v>0.28999999999999998</v>
      </c>
      <c r="G1233" s="29">
        <v>0</v>
      </c>
      <c r="H1233" s="30">
        <v>0.87590000000000001</v>
      </c>
      <c r="I1233" s="30">
        <v>0.28810000000000002</v>
      </c>
      <c r="J1233" s="14">
        <v>19</v>
      </c>
      <c r="K1233" s="14">
        <v>5</v>
      </c>
      <c r="L1233" s="12">
        <v>0.32900000000000001</v>
      </c>
      <c r="M1233" s="7">
        <v>2.2489836400000001</v>
      </c>
      <c r="N1233" s="31">
        <v>1.5</v>
      </c>
      <c r="O1233" s="14">
        <f>IFERROR(VLOOKUP($C1233,'site totals'!$J$2:$K$607,2,FALSE),1)</f>
        <v>17978.085800000001</v>
      </c>
      <c r="P1233" s="32" t="s">
        <v>22</v>
      </c>
      <c r="Q1233" s="12">
        <v>0.33303205330000002</v>
      </c>
      <c r="R1233" s="29">
        <v>0.28999999999999998</v>
      </c>
      <c r="S1233" s="2">
        <f>IF($A1233="site","",MIN(VLOOKUP($P1233,margin_ranges!$A$5:$D$10,4,FALSE)/100,$Q1233))</f>
        <v>0.29749999999999999</v>
      </c>
      <c r="T1233" s="6">
        <f>IF(A1233="placement",$J1233*MIN($Q1233,$S1233),"")</f>
        <v>5.6524999999999999</v>
      </c>
      <c r="U1233" s="6">
        <f>IF($A1233="placement",T1233,SUMIF($C$10:$C$6209,$C1233,$T$10:$T$6209))</f>
        <v>5.6524999999999999</v>
      </c>
      <c r="V1233" s="34">
        <f t="shared" si="59"/>
        <v>-1.0563380281690016E-2</v>
      </c>
      <c r="W1233" s="24"/>
      <c r="X1233" s="2" t="str">
        <f>IFERROR(MIN(VLOOKUP($W1233,margin_ranges!$A$5:$D$10,4,FALSE),$Q1233*100)/100,"")</f>
        <v/>
      </c>
      <c r="Y1233" s="6">
        <f t="shared" si="57"/>
        <v>5.6524999999999999</v>
      </c>
      <c r="Z1233" s="6">
        <f>IF($A1233="placement",Y1233,SUMIF($C$10:$C$6209,$C1233,$Y$10:$Y$6209))</f>
        <v>5.6524999999999999</v>
      </c>
      <c r="AA1233" s="29">
        <f t="shared" si="58"/>
        <v>-1.0563380281690016E-2</v>
      </c>
    </row>
    <row r="1234" spans="1:27" hidden="1" x14ac:dyDescent="0.3">
      <c r="A1234" s="8" t="s">
        <v>17</v>
      </c>
      <c r="B1234" s="8" t="s">
        <v>1742</v>
      </c>
      <c r="C1234" s="8" t="s">
        <v>1743</v>
      </c>
      <c r="D1234" s="8" t="s">
        <v>2508</v>
      </c>
      <c r="E1234" s="8" t="s">
        <v>2509</v>
      </c>
      <c r="F1234" s="29">
        <v>0.28999999999999998</v>
      </c>
      <c r="G1234" s="29">
        <v>0</v>
      </c>
      <c r="H1234" s="30">
        <v>0.89449999999999996</v>
      </c>
      <c r="I1234" s="30">
        <v>0.29670000000000002</v>
      </c>
      <c r="J1234" s="14">
        <v>20</v>
      </c>
      <c r="K1234" s="14">
        <v>5</v>
      </c>
      <c r="L1234" s="12">
        <v>0.33169999999999999</v>
      </c>
      <c r="M1234" s="7">
        <v>2.2285026499999998</v>
      </c>
      <c r="N1234" s="31">
        <v>1.55</v>
      </c>
      <c r="O1234" s="14">
        <f>IFERROR(VLOOKUP($C1234,'site totals'!$J$2:$K$607,2,FALSE),1)</f>
        <v>17978.085800000001</v>
      </c>
      <c r="P1234" s="32" t="s">
        <v>22</v>
      </c>
      <c r="Q1234" s="12">
        <v>0.30446571319999999</v>
      </c>
      <c r="R1234" s="29">
        <v>0.28999999999999998</v>
      </c>
      <c r="S1234" s="2">
        <f>IF($A1234="site","",MIN(VLOOKUP($P1234,margin_ranges!$A$5:$D$10,4,FALSE)/100,$Q1234))</f>
        <v>0.29749999999999999</v>
      </c>
      <c r="T1234" s="6">
        <f>IF(A1234="placement",$J1234*MIN($Q1234,$S1234),"")</f>
        <v>5.9499999999999993</v>
      </c>
      <c r="U1234" s="6">
        <f>IF($A1234="placement",T1234,SUMIF($C$10:$C$6209,$C1234,$T$10:$T$6209))</f>
        <v>5.9499999999999993</v>
      </c>
      <c r="V1234" s="34">
        <f t="shared" si="59"/>
        <v>-1.0563380281690016E-2</v>
      </c>
      <c r="W1234" s="24"/>
      <c r="X1234" s="2" t="str">
        <f>IFERROR(MIN(VLOOKUP($W1234,margin_ranges!$A$5:$D$10,4,FALSE),$Q1234*100)/100,"")</f>
        <v/>
      </c>
      <c r="Y1234" s="6">
        <f t="shared" si="57"/>
        <v>5.9499999999999993</v>
      </c>
      <c r="Z1234" s="6">
        <f>IF($A1234="placement",Y1234,SUMIF($C$10:$C$6209,$C1234,$Y$10:$Y$6209))</f>
        <v>5.9499999999999993</v>
      </c>
      <c r="AA1234" s="29">
        <f t="shared" si="58"/>
        <v>-1.0563380281690016E-2</v>
      </c>
    </row>
    <row r="1235" spans="1:27" hidden="1" x14ac:dyDescent="0.3">
      <c r="A1235" s="8" t="s">
        <v>17</v>
      </c>
      <c r="B1235" s="8" t="s">
        <v>1742</v>
      </c>
      <c r="C1235" s="8" t="s">
        <v>1743</v>
      </c>
      <c r="D1235" s="8" t="s">
        <v>1970</v>
      </c>
      <c r="E1235" s="8" t="s">
        <v>1971</v>
      </c>
      <c r="F1235" s="29">
        <v>0.28999999999999998</v>
      </c>
      <c r="G1235" s="29">
        <v>0</v>
      </c>
      <c r="H1235" s="30">
        <v>1.5286</v>
      </c>
      <c r="I1235" s="30">
        <v>0.42059999999999997</v>
      </c>
      <c r="J1235" s="14">
        <v>27</v>
      </c>
      <c r="K1235" s="14">
        <v>7</v>
      </c>
      <c r="L1235" s="12">
        <v>0.2752</v>
      </c>
      <c r="M1235" s="7">
        <v>2.1741552</v>
      </c>
      <c r="N1235" s="31">
        <v>1.5</v>
      </c>
      <c r="O1235" s="14">
        <f>IFERROR(VLOOKUP($C1235,'site totals'!$J$2:$K$607,2,FALSE),1)</f>
        <v>17978.085800000001</v>
      </c>
      <c r="P1235" s="32" t="s">
        <v>22</v>
      </c>
      <c r="Q1235" s="12">
        <v>0.31007685340000002</v>
      </c>
      <c r="R1235" s="29">
        <v>0.28999999999999998</v>
      </c>
      <c r="S1235" s="2">
        <f>IF($A1235="site","",MIN(VLOOKUP($P1235,margin_ranges!$A$5:$D$10,4,FALSE)/100,$Q1235))</f>
        <v>0.29749999999999999</v>
      </c>
      <c r="T1235" s="6">
        <f>IF(A1235="placement",$J1235*MIN($Q1235,$S1235),"")</f>
        <v>8.0324999999999989</v>
      </c>
      <c r="U1235" s="6">
        <f>IF($A1235="placement",T1235,SUMIF($C$10:$C$6209,$C1235,$T$10:$T$6209))</f>
        <v>8.0324999999999989</v>
      </c>
      <c r="V1235" s="34">
        <f t="shared" si="59"/>
        <v>-1.0563380281690016E-2</v>
      </c>
      <c r="W1235" s="24"/>
      <c r="X1235" s="2" t="str">
        <f>IFERROR(MIN(VLOOKUP($W1235,margin_ranges!$A$5:$D$10,4,FALSE),$Q1235*100)/100,"")</f>
        <v/>
      </c>
      <c r="Y1235" s="6">
        <f t="shared" si="57"/>
        <v>8.0324999999999989</v>
      </c>
      <c r="Z1235" s="6">
        <f>IF($A1235="placement",Y1235,SUMIF($C$10:$C$6209,$C1235,$Y$10:$Y$6209))</f>
        <v>8.0324999999999989</v>
      </c>
      <c r="AA1235" s="29">
        <f t="shared" si="58"/>
        <v>-1.0563380281690016E-2</v>
      </c>
    </row>
    <row r="1236" spans="1:27" hidden="1" x14ac:dyDescent="0.3">
      <c r="A1236" s="8" t="s">
        <v>17</v>
      </c>
      <c r="B1236" s="8" t="s">
        <v>1742</v>
      </c>
      <c r="C1236" s="8" t="s">
        <v>1743</v>
      </c>
      <c r="D1236" s="8" t="s">
        <v>2056</v>
      </c>
      <c r="E1236" s="8" t="s">
        <v>2057</v>
      </c>
      <c r="F1236" s="29">
        <v>0.28999999999999998</v>
      </c>
      <c r="G1236" s="29">
        <v>0</v>
      </c>
      <c r="H1236" s="30">
        <v>1.3818999999999999</v>
      </c>
      <c r="I1236" s="30">
        <v>0.3926</v>
      </c>
      <c r="J1236" s="14">
        <v>27</v>
      </c>
      <c r="K1236" s="14">
        <v>7</v>
      </c>
      <c r="L1236" s="12">
        <v>0.28410000000000002</v>
      </c>
      <c r="M1236" s="7">
        <v>2.3054757100000001</v>
      </c>
      <c r="N1236" s="31">
        <v>1.5</v>
      </c>
      <c r="O1236" s="14">
        <f>IFERROR(VLOOKUP($C1236,'site totals'!$J$2:$K$607,2,FALSE),1)</f>
        <v>17978.085800000001</v>
      </c>
      <c r="P1236" s="32" t="s">
        <v>22</v>
      </c>
      <c r="Q1236" s="12">
        <v>0.3493750592</v>
      </c>
      <c r="R1236" s="29">
        <v>0.28999999999999998</v>
      </c>
      <c r="S1236" s="2">
        <f>IF($A1236="site","",MIN(VLOOKUP($P1236,margin_ranges!$A$5:$D$10,4,FALSE)/100,$Q1236))</f>
        <v>0.29749999999999999</v>
      </c>
      <c r="T1236" s="6">
        <f>IF(A1236="placement",$J1236*MIN($Q1236,$S1236),"")</f>
        <v>8.0324999999999989</v>
      </c>
      <c r="U1236" s="6">
        <f>IF($A1236="placement",T1236,SUMIF($C$10:$C$6209,$C1236,$T$10:$T$6209))</f>
        <v>8.0324999999999989</v>
      </c>
      <c r="V1236" s="34">
        <f t="shared" si="59"/>
        <v>-1.0563380281690016E-2</v>
      </c>
      <c r="W1236" s="24"/>
      <c r="X1236" s="2" t="str">
        <f>IFERROR(MIN(VLOOKUP($W1236,margin_ranges!$A$5:$D$10,4,FALSE),$Q1236*100)/100,"")</f>
        <v/>
      </c>
      <c r="Y1236" s="6">
        <f t="shared" si="57"/>
        <v>8.0324999999999989</v>
      </c>
      <c r="Z1236" s="6">
        <f>IF($A1236="placement",Y1236,SUMIF($C$10:$C$6209,$C1236,$Y$10:$Y$6209))</f>
        <v>8.0324999999999989</v>
      </c>
      <c r="AA1236" s="29">
        <f t="shared" si="58"/>
        <v>-1.0563380281690016E-2</v>
      </c>
    </row>
    <row r="1237" spans="1:27" hidden="1" x14ac:dyDescent="0.3">
      <c r="A1237" s="8" t="s">
        <v>17</v>
      </c>
      <c r="B1237" s="8" t="s">
        <v>1742</v>
      </c>
      <c r="C1237" s="8" t="s">
        <v>1743</v>
      </c>
      <c r="D1237" s="8" t="s">
        <v>2390</v>
      </c>
      <c r="E1237" s="8" t="s">
        <v>2391</v>
      </c>
      <c r="F1237" s="29">
        <v>0.28999999999999898</v>
      </c>
      <c r="G1237" s="29">
        <v>0</v>
      </c>
      <c r="H1237" s="30">
        <v>1.0436000000000001</v>
      </c>
      <c r="I1237" s="30">
        <v>0.42320000000000002</v>
      </c>
      <c r="J1237" s="14">
        <v>29</v>
      </c>
      <c r="K1237" s="14">
        <v>8</v>
      </c>
      <c r="L1237" s="12">
        <v>0.40550000000000003</v>
      </c>
      <c r="M1237" s="7">
        <v>2.3218903000000002</v>
      </c>
      <c r="N1237" s="31">
        <v>1.5</v>
      </c>
      <c r="O1237" s="14">
        <f>IFERROR(VLOOKUP($C1237,'site totals'!$J$2:$K$607,2,FALSE),1)</f>
        <v>17978.085800000001</v>
      </c>
      <c r="P1237" s="32" t="s">
        <v>22</v>
      </c>
      <c r="Q1237" s="12">
        <v>0.353974646</v>
      </c>
      <c r="R1237" s="29">
        <v>0.28999999999999998</v>
      </c>
      <c r="S1237" s="2">
        <f>IF($A1237="site","",MIN(VLOOKUP($P1237,margin_ranges!$A$5:$D$10,4,FALSE)/100,$Q1237))</f>
        <v>0.29749999999999999</v>
      </c>
      <c r="T1237" s="6">
        <f>IF(A1237="placement",$J1237*MIN($Q1237,$S1237),"")</f>
        <v>8.6274999999999995</v>
      </c>
      <c r="U1237" s="6">
        <f>IF($A1237="placement",T1237,SUMIF($C$10:$C$6209,$C1237,$T$10:$T$6209))</f>
        <v>8.6274999999999995</v>
      </c>
      <c r="V1237" s="34">
        <f t="shared" si="59"/>
        <v>-1.0563380281690016E-2</v>
      </c>
      <c r="W1237" s="24"/>
      <c r="X1237" s="2" t="str">
        <f>IFERROR(MIN(VLOOKUP($W1237,margin_ranges!$A$5:$D$10,4,FALSE),$Q1237*100)/100,"")</f>
        <v/>
      </c>
      <c r="Y1237" s="6">
        <f t="shared" si="57"/>
        <v>8.6274999999999995</v>
      </c>
      <c r="Z1237" s="6">
        <f>IF($A1237="placement",Y1237,SUMIF($C$10:$C$6209,$C1237,$Y$10:$Y$6209))</f>
        <v>8.6274999999999995</v>
      </c>
      <c r="AA1237" s="29">
        <f t="shared" si="58"/>
        <v>-1.0563380281690016E-2</v>
      </c>
    </row>
    <row r="1238" spans="1:27" hidden="1" x14ac:dyDescent="0.3">
      <c r="A1238" s="8" t="s">
        <v>17</v>
      </c>
      <c r="B1238" s="8" t="s">
        <v>1742</v>
      </c>
      <c r="C1238" s="8" t="s">
        <v>1743</v>
      </c>
      <c r="D1238" s="33" t="s">
        <v>2098</v>
      </c>
      <c r="E1238" s="8" t="s">
        <v>2099</v>
      </c>
      <c r="F1238" s="29">
        <v>0.28999999999999998</v>
      </c>
      <c r="G1238" s="29">
        <v>0</v>
      </c>
      <c r="H1238" s="30">
        <v>1.5801000000000001</v>
      </c>
      <c r="I1238" s="30">
        <v>0.56030000000000002</v>
      </c>
      <c r="J1238" s="14">
        <v>38</v>
      </c>
      <c r="K1238" s="14">
        <v>10</v>
      </c>
      <c r="L1238" s="12">
        <v>0.35460000000000003</v>
      </c>
      <c r="M1238" s="7">
        <v>2.26657318</v>
      </c>
      <c r="N1238" s="31">
        <v>1.5</v>
      </c>
      <c r="O1238" s="14">
        <f>IFERROR(VLOOKUP($C1238,'site totals'!$J$2:$K$607,2,FALSE),1)</f>
        <v>17978.085800000001</v>
      </c>
      <c r="P1238" s="32" t="s">
        <v>22</v>
      </c>
      <c r="Q1238" s="12">
        <v>0.33820799820000003</v>
      </c>
      <c r="R1238" s="29">
        <v>0.28999999999999998</v>
      </c>
      <c r="S1238" s="2">
        <f>IF($A1238="site","",MIN(VLOOKUP($P1238,margin_ranges!$A$5:$D$10,4,FALSE)/100,$Q1238))</f>
        <v>0.29749999999999999</v>
      </c>
      <c r="T1238" s="6">
        <f>IF(A1238="placement",$J1238*MIN($Q1238,$S1238),"")</f>
        <v>11.305</v>
      </c>
      <c r="U1238" s="6">
        <f>IF($A1238="placement",T1238,SUMIF($C$10:$C$6209,$C1238,$T$10:$T$6209))</f>
        <v>11.305</v>
      </c>
      <c r="V1238" s="34">
        <f t="shared" si="59"/>
        <v>-1.0563380281690016E-2</v>
      </c>
      <c r="W1238" s="24"/>
      <c r="X1238" s="2" t="str">
        <f>IFERROR(MIN(VLOOKUP($W1238,margin_ranges!$A$5:$D$10,4,FALSE),$Q1238*100)/100,"")</f>
        <v/>
      </c>
      <c r="Y1238" s="6">
        <f t="shared" si="57"/>
        <v>11.305</v>
      </c>
      <c r="Z1238" s="6">
        <f>IF($A1238="placement",Y1238,SUMIF($C$10:$C$6209,$C1238,$Y$10:$Y$6209))</f>
        <v>11.305</v>
      </c>
      <c r="AA1238" s="29">
        <f t="shared" si="58"/>
        <v>-1.0563380281690016E-2</v>
      </c>
    </row>
    <row r="1239" spans="1:27" hidden="1" x14ac:dyDescent="0.3">
      <c r="A1239" s="8" t="s">
        <v>17</v>
      </c>
      <c r="B1239" s="8" t="s">
        <v>1742</v>
      </c>
      <c r="C1239" s="8" t="s">
        <v>1743</v>
      </c>
      <c r="D1239" s="8" t="s">
        <v>2204</v>
      </c>
      <c r="E1239" s="8" t="s">
        <v>2205</v>
      </c>
      <c r="F1239" s="29">
        <v>0.28999999999999998</v>
      </c>
      <c r="G1239" s="29">
        <v>0</v>
      </c>
      <c r="H1239" s="30">
        <v>1.8694</v>
      </c>
      <c r="I1239" s="30">
        <v>0.57340000000000002</v>
      </c>
      <c r="J1239" s="14">
        <v>39</v>
      </c>
      <c r="K1239" s="14">
        <v>10</v>
      </c>
      <c r="L1239" s="12">
        <v>0.30669999999999997</v>
      </c>
      <c r="M1239" s="7">
        <v>2.2394169700000002</v>
      </c>
      <c r="N1239" s="31">
        <v>1.5</v>
      </c>
      <c r="O1239" s="14">
        <f>IFERROR(VLOOKUP($C1239,'site totals'!$J$2:$K$607,2,FALSE),1)</f>
        <v>17978.085800000001</v>
      </c>
      <c r="P1239" s="32" t="s">
        <v>22</v>
      </c>
      <c r="Q1239" s="12">
        <v>0.3301828013</v>
      </c>
      <c r="R1239" s="29">
        <v>0.28999999999999998</v>
      </c>
      <c r="S1239" s="2">
        <f>IF($A1239="site","",MIN(VLOOKUP($P1239,margin_ranges!$A$5:$D$10,4,FALSE)/100,$Q1239))</f>
        <v>0.29749999999999999</v>
      </c>
      <c r="T1239" s="6">
        <f>IF(A1239="placement",$J1239*MIN($Q1239,$S1239),"")</f>
        <v>11.602499999999999</v>
      </c>
      <c r="U1239" s="6">
        <f>IF($A1239="placement",T1239,SUMIF($C$10:$C$6209,$C1239,$T$10:$T$6209))</f>
        <v>11.602499999999999</v>
      </c>
      <c r="V1239" s="34">
        <f t="shared" si="59"/>
        <v>-1.0563380281690016E-2</v>
      </c>
      <c r="W1239" s="24"/>
      <c r="X1239" s="2" t="str">
        <f>IFERROR(MIN(VLOOKUP($W1239,margin_ranges!$A$5:$D$10,4,FALSE),$Q1239*100)/100,"")</f>
        <v/>
      </c>
      <c r="Y1239" s="6">
        <f t="shared" si="57"/>
        <v>11.602499999999999</v>
      </c>
      <c r="Z1239" s="6">
        <f>IF($A1239="placement",Y1239,SUMIF($C$10:$C$6209,$C1239,$Y$10:$Y$6209))</f>
        <v>11.602499999999999</v>
      </c>
      <c r="AA1239" s="29">
        <f t="shared" si="58"/>
        <v>-1.0563380281690016E-2</v>
      </c>
    </row>
    <row r="1240" spans="1:27" hidden="1" x14ac:dyDescent="0.3">
      <c r="A1240" s="8" t="s">
        <v>17</v>
      </c>
      <c r="B1240" s="8" t="s">
        <v>1742</v>
      </c>
      <c r="C1240" s="8" t="s">
        <v>1743</v>
      </c>
      <c r="D1240" s="8" t="s">
        <v>2546</v>
      </c>
      <c r="E1240" s="8" t="s">
        <v>2547</v>
      </c>
      <c r="F1240" s="29">
        <v>0.28999999999999998</v>
      </c>
      <c r="G1240" s="29">
        <v>0</v>
      </c>
      <c r="H1240" s="30">
        <v>1.2605999999999999</v>
      </c>
      <c r="I1240" s="30">
        <v>0.6129</v>
      </c>
      <c r="J1240" s="14">
        <v>41</v>
      </c>
      <c r="K1240" s="14">
        <v>10</v>
      </c>
      <c r="L1240" s="12">
        <v>0.48620000000000002</v>
      </c>
      <c r="M1240" s="7">
        <v>2.2042186199999998</v>
      </c>
      <c r="N1240" s="31">
        <v>1.5</v>
      </c>
      <c r="O1240" s="14">
        <f>IFERROR(VLOOKUP($C1240,'site totals'!$J$2:$K$607,2,FALSE),1)</f>
        <v>17978.085800000001</v>
      </c>
      <c r="P1240" s="32" t="s">
        <v>22</v>
      </c>
      <c r="Q1240" s="12">
        <v>0.31948674030000002</v>
      </c>
      <c r="R1240" s="29">
        <v>0.28999999999999998</v>
      </c>
      <c r="S1240" s="2">
        <f>IF($A1240="site","",MIN(VLOOKUP($P1240,margin_ranges!$A$5:$D$10,4,FALSE)/100,$Q1240))</f>
        <v>0.29749999999999999</v>
      </c>
      <c r="T1240" s="6">
        <f>IF(A1240="placement",$J1240*MIN($Q1240,$S1240),"")</f>
        <v>12.1975</v>
      </c>
      <c r="U1240" s="6">
        <f>IF($A1240="placement",T1240,SUMIF($C$10:$C$6209,$C1240,$T$10:$T$6209))</f>
        <v>12.1975</v>
      </c>
      <c r="V1240" s="34">
        <f t="shared" si="59"/>
        <v>-1.0563380281690016E-2</v>
      </c>
      <c r="W1240" s="24"/>
      <c r="X1240" s="2" t="str">
        <f>IFERROR(MIN(VLOOKUP($W1240,margin_ranges!$A$5:$D$10,4,FALSE),$Q1240*100)/100,"")</f>
        <v/>
      </c>
      <c r="Y1240" s="6">
        <f t="shared" si="57"/>
        <v>12.1975</v>
      </c>
      <c r="Z1240" s="6">
        <f>IF($A1240="placement",Y1240,SUMIF($C$10:$C$6209,$C1240,$Y$10:$Y$6209))</f>
        <v>12.1975</v>
      </c>
      <c r="AA1240" s="29">
        <f t="shared" si="58"/>
        <v>-1.0563380281690016E-2</v>
      </c>
    </row>
    <row r="1241" spans="1:27" hidden="1" x14ac:dyDescent="0.3">
      <c r="A1241" s="8" t="s">
        <v>17</v>
      </c>
      <c r="B1241" s="8" t="s">
        <v>1742</v>
      </c>
      <c r="C1241" s="8" t="s">
        <v>1743</v>
      </c>
      <c r="D1241" s="8" t="s">
        <v>2012</v>
      </c>
      <c r="E1241" s="8" t="s">
        <v>2013</v>
      </c>
      <c r="F1241" s="29">
        <v>0.28999999999999998</v>
      </c>
      <c r="G1241" s="29">
        <v>0</v>
      </c>
      <c r="H1241" s="30">
        <v>2.835</v>
      </c>
      <c r="I1241" s="30">
        <v>0.59599999999999997</v>
      </c>
      <c r="J1241" s="14">
        <v>42</v>
      </c>
      <c r="K1241" s="14">
        <v>11</v>
      </c>
      <c r="L1241" s="12">
        <v>0.2102</v>
      </c>
      <c r="M1241" s="7">
        <v>2.3541227199999999</v>
      </c>
      <c r="N1241" s="31">
        <v>1.5</v>
      </c>
      <c r="O1241" s="14">
        <f>IFERROR(VLOOKUP($C1241,'site totals'!$J$2:$K$607,2,FALSE),1)</f>
        <v>17978.085800000001</v>
      </c>
      <c r="P1241" s="32" t="s">
        <v>22</v>
      </c>
      <c r="Q1241" s="12">
        <v>0.36281996459999999</v>
      </c>
      <c r="R1241" s="29">
        <v>0.28999999999999998</v>
      </c>
      <c r="S1241" s="2">
        <f>IF($A1241="site","",MIN(VLOOKUP($P1241,margin_ranges!$A$5:$D$10,4,FALSE)/100,$Q1241))</f>
        <v>0.29749999999999999</v>
      </c>
      <c r="T1241" s="6">
        <f>IF(A1241="placement",$J1241*MIN($Q1241,$S1241),"")</f>
        <v>12.494999999999999</v>
      </c>
      <c r="U1241" s="6">
        <f>IF($A1241="placement",T1241,SUMIF($C$10:$C$6209,$C1241,$T$10:$T$6209))</f>
        <v>12.494999999999999</v>
      </c>
      <c r="V1241" s="34">
        <f t="shared" si="59"/>
        <v>-1.0563380281690016E-2</v>
      </c>
      <c r="W1241" s="24"/>
      <c r="X1241" s="2" t="str">
        <f>IFERROR(MIN(VLOOKUP($W1241,margin_ranges!$A$5:$D$10,4,FALSE),$Q1241*100)/100,"")</f>
        <v/>
      </c>
      <c r="Y1241" s="6">
        <f t="shared" si="57"/>
        <v>12.494999999999999</v>
      </c>
      <c r="Z1241" s="6">
        <f>IF($A1241="placement",Y1241,SUMIF($C$10:$C$6209,$C1241,$Y$10:$Y$6209))</f>
        <v>12.494999999999999</v>
      </c>
      <c r="AA1241" s="29">
        <f t="shared" si="58"/>
        <v>-1.0563380281690016E-2</v>
      </c>
    </row>
    <row r="1242" spans="1:27" hidden="1" x14ac:dyDescent="0.3">
      <c r="A1242" s="8" t="s">
        <v>17</v>
      </c>
      <c r="B1242" s="8" t="s">
        <v>1742</v>
      </c>
      <c r="C1242" s="8" t="s">
        <v>1743</v>
      </c>
      <c r="D1242" s="8" t="s">
        <v>2160</v>
      </c>
      <c r="E1242" s="8" t="s">
        <v>2161</v>
      </c>
      <c r="F1242" s="29">
        <v>0.28999999999999998</v>
      </c>
      <c r="G1242" s="29">
        <v>0</v>
      </c>
      <c r="H1242" s="30">
        <v>1.1791</v>
      </c>
      <c r="I1242" s="30">
        <v>0.61380000000000001</v>
      </c>
      <c r="J1242" s="14">
        <v>42</v>
      </c>
      <c r="K1242" s="14">
        <v>11</v>
      </c>
      <c r="L1242" s="12">
        <v>0.52059999999999995</v>
      </c>
      <c r="M1242" s="7">
        <v>2.2685558000000001</v>
      </c>
      <c r="N1242" s="31">
        <v>1.55</v>
      </c>
      <c r="O1242" s="14">
        <f>IFERROR(VLOOKUP($C1242,'site totals'!$J$2:$K$607,2,FALSE),1)</f>
        <v>17978.085800000001</v>
      </c>
      <c r="P1242" s="32" t="s">
        <v>22</v>
      </c>
      <c r="Q1242" s="12">
        <v>0.31674592299999998</v>
      </c>
      <c r="R1242" s="29">
        <v>0.28999999999999998</v>
      </c>
      <c r="S1242" s="2">
        <f>IF($A1242="site","",MIN(VLOOKUP($P1242,margin_ranges!$A$5:$D$10,4,FALSE)/100,$Q1242))</f>
        <v>0.29749999999999999</v>
      </c>
      <c r="T1242" s="6">
        <f>IF(A1242="placement",$J1242*MIN($Q1242,$S1242),"")</f>
        <v>12.494999999999999</v>
      </c>
      <c r="U1242" s="6">
        <f>IF($A1242="placement",T1242,SUMIF($C$10:$C$6209,$C1242,$T$10:$T$6209))</f>
        <v>12.494999999999999</v>
      </c>
      <c r="V1242" s="34">
        <f t="shared" si="59"/>
        <v>-1.0563380281690016E-2</v>
      </c>
      <c r="W1242" s="24"/>
      <c r="X1242" s="2" t="str">
        <f>IFERROR(MIN(VLOOKUP($W1242,margin_ranges!$A$5:$D$10,4,FALSE),$Q1242*100)/100,"")</f>
        <v/>
      </c>
      <c r="Y1242" s="6">
        <f t="shared" si="57"/>
        <v>12.494999999999999</v>
      </c>
      <c r="Z1242" s="6">
        <f>IF($A1242="placement",Y1242,SUMIF($C$10:$C$6209,$C1242,$Y$10:$Y$6209))</f>
        <v>12.494999999999999</v>
      </c>
      <c r="AA1242" s="29">
        <f t="shared" si="58"/>
        <v>-1.0563380281690016E-2</v>
      </c>
    </row>
    <row r="1243" spans="1:27" hidden="1" x14ac:dyDescent="0.3">
      <c r="A1243" s="8" t="s">
        <v>17</v>
      </c>
      <c r="B1243" s="8" t="s">
        <v>1742</v>
      </c>
      <c r="C1243" s="8" t="s">
        <v>1743</v>
      </c>
      <c r="D1243" s="8" t="s">
        <v>2122</v>
      </c>
      <c r="E1243" s="8" t="s">
        <v>2123</v>
      </c>
      <c r="F1243" s="29">
        <v>0.28999999999999998</v>
      </c>
      <c r="G1243" s="29">
        <v>0</v>
      </c>
      <c r="H1243" s="30">
        <v>1.5550999999999999</v>
      </c>
      <c r="I1243" s="30">
        <v>0.79290000000000005</v>
      </c>
      <c r="J1243" s="14">
        <v>57</v>
      </c>
      <c r="K1243" s="14">
        <v>15</v>
      </c>
      <c r="L1243" s="12">
        <v>0.50990000000000002</v>
      </c>
      <c r="M1243" s="7">
        <v>2.39342342</v>
      </c>
      <c r="N1243" s="31">
        <v>1.45</v>
      </c>
      <c r="O1243" s="14">
        <f>IFERROR(VLOOKUP($C1243,'site totals'!$J$2:$K$607,2,FALSE),1)</f>
        <v>17978.085800000001</v>
      </c>
      <c r="P1243" s="32" t="s">
        <v>22</v>
      </c>
      <c r="Q1243" s="12">
        <v>0.39417322240000002</v>
      </c>
      <c r="R1243" s="29">
        <v>0.28999999999999998</v>
      </c>
      <c r="S1243" s="2">
        <f>IF($A1243="site","",MIN(VLOOKUP($P1243,margin_ranges!$A$5:$D$10,4,FALSE)/100,$Q1243))</f>
        <v>0.29749999999999999</v>
      </c>
      <c r="T1243" s="6">
        <f>IF(A1243="placement",$J1243*MIN($Q1243,$S1243),"")</f>
        <v>16.9575</v>
      </c>
      <c r="U1243" s="6">
        <f>IF($A1243="placement",T1243,SUMIF($C$10:$C$6209,$C1243,$T$10:$T$6209))</f>
        <v>16.9575</v>
      </c>
      <c r="V1243" s="34">
        <f t="shared" si="59"/>
        <v>-1.0563380281690016E-2</v>
      </c>
      <c r="W1243" s="24"/>
      <c r="X1243" s="2" t="str">
        <f>IFERROR(MIN(VLOOKUP($W1243,margin_ranges!$A$5:$D$10,4,FALSE),$Q1243*100)/100,"")</f>
        <v/>
      </c>
      <c r="Y1243" s="6">
        <f t="shared" si="57"/>
        <v>16.9575</v>
      </c>
      <c r="Z1243" s="6">
        <f>IF($A1243="placement",Y1243,SUMIF($C$10:$C$6209,$C1243,$Y$10:$Y$6209))</f>
        <v>16.9575</v>
      </c>
      <c r="AA1243" s="29">
        <f t="shared" si="58"/>
        <v>-1.0563380281690016E-2</v>
      </c>
    </row>
    <row r="1244" spans="1:27" hidden="1" x14ac:dyDescent="0.3">
      <c r="A1244" s="8" t="s">
        <v>17</v>
      </c>
      <c r="B1244" s="8" t="s">
        <v>1742</v>
      </c>
      <c r="C1244" s="8" t="s">
        <v>1743</v>
      </c>
      <c r="D1244" s="8" t="s">
        <v>2292</v>
      </c>
      <c r="E1244" s="8" t="s">
        <v>2293</v>
      </c>
      <c r="F1244" s="29">
        <v>0.28999999999999998</v>
      </c>
      <c r="G1244" s="29">
        <v>0</v>
      </c>
      <c r="H1244" s="30">
        <v>3.9199000000000002</v>
      </c>
      <c r="I1244" s="30">
        <v>1.7375</v>
      </c>
      <c r="J1244" s="14">
        <v>114</v>
      </c>
      <c r="K1244" s="14">
        <v>29</v>
      </c>
      <c r="L1244" s="12">
        <v>0.44319999999999998</v>
      </c>
      <c r="M1244" s="7">
        <v>2.1899691699999999</v>
      </c>
      <c r="N1244" s="31">
        <v>1.5</v>
      </c>
      <c r="O1244" s="14">
        <f>IFERROR(VLOOKUP($C1244,'site totals'!$J$2:$K$607,2,FALSE),1)</f>
        <v>17978.085800000001</v>
      </c>
      <c r="P1244" s="32" t="s">
        <v>22</v>
      </c>
      <c r="Q1244" s="12">
        <v>0.31505885</v>
      </c>
      <c r="R1244" s="29">
        <v>0.28999999999999998</v>
      </c>
      <c r="S1244" s="2">
        <f>IF($A1244="site","",MIN(VLOOKUP($P1244,margin_ranges!$A$5:$D$10,4,FALSE)/100,$Q1244))</f>
        <v>0.29749999999999999</v>
      </c>
      <c r="T1244" s="6">
        <f>IF(A1244="placement",$J1244*MIN($Q1244,$S1244),"")</f>
        <v>33.914999999999999</v>
      </c>
      <c r="U1244" s="6">
        <f>IF($A1244="placement",T1244,SUMIF($C$10:$C$6209,$C1244,$T$10:$T$6209))</f>
        <v>33.914999999999999</v>
      </c>
      <c r="V1244" s="34">
        <f t="shared" si="59"/>
        <v>-1.0563380281690016E-2</v>
      </c>
      <c r="W1244" s="24"/>
      <c r="X1244" s="2" t="str">
        <f>IFERROR(MIN(VLOOKUP($W1244,margin_ranges!$A$5:$D$10,4,FALSE),$Q1244*100)/100,"")</f>
        <v/>
      </c>
      <c r="Y1244" s="6">
        <f t="shared" si="57"/>
        <v>33.914999999999999</v>
      </c>
      <c r="Z1244" s="6">
        <f>IF($A1244="placement",Y1244,SUMIF($C$10:$C$6209,$C1244,$Y$10:$Y$6209))</f>
        <v>33.914999999999999</v>
      </c>
      <c r="AA1244" s="17">
        <f t="shared" si="58"/>
        <v>-1.0563380281690016E-2</v>
      </c>
    </row>
    <row r="1245" spans="1:27" hidden="1" x14ac:dyDescent="0.3">
      <c r="A1245" s="8" t="s">
        <v>17</v>
      </c>
      <c r="B1245" s="8" t="s">
        <v>1742</v>
      </c>
      <c r="C1245" s="8" t="s">
        <v>1743</v>
      </c>
      <c r="D1245" s="8" t="s">
        <v>2374</v>
      </c>
      <c r="E1245" s="8" t="s">
        <v>2375</v>
      </c>
      <c r="F1245" s="29">
        <v>0.28999999999999998</v>
      </c>
      <c r="G1245" s="29">
        <v>0</v>
      </c>
      <c r="H1245" s="30">
        <v>3.3763999999999998</v>
      </c>
      <c r="I1245" s="30">
        <v>1.9492</v>
      </c>
      <c r="J1245" s="14">
        <v>131</v>
      </c>
      <c r="K1245" s="14">
        <v>33</v>
      </c>
      <c r="L1245" s="12">
        <v>0.57730000000000004</v>
      </c>
      <c r="M1245" s="7">
        <v>2.2345047500000002</v>
      </c>
      <c r="N1245" s="31">
        <v>1.5</v>
      </c>
      <c r="O1245" s="14">
        <f>IFERROR(VLOOKUP($C1245,'site totals'!$J$2:$K$607,2,FALSE),1)</f>
        <v>17978.085800000001</v>
      </c>
      <c r="P1245" s="32" t="s">
        <v>22</v>
      </c>
      <c r="Q1245" s="12">
        <v>0.32871030909999999</v>
      </c>
      <c r="R1245" s="29">
        <v>0.28999999999999998</v>
      </c>
      <c r="S1245" s="2">
        <f>IF($A1245="site","",MIN(VLOOKUP($P1245,margin_ranges!$A$5:$D$10,4,FALSE)/100,$Q1245))</f>
        <v>0.29749999999999999</v>
      </c>
      <c r="T1245" s="6">
        <f>IF(A1245="placement",$J1245*MIN($Q1245,$S1245),"")</f>
        <v>38.972499999999997</v>
      </c>
      <c r="U1245" s="6">
        <f>IF($A1245="placement",T1245,SUMIF($C$10:$C$6209,$C1245,$T$10:$T$6209))</f>
        <v>38.972499999999997</v>
      </c>
      <c r="V1245" s="34">
        <f t="shared" si="59"/>
        <v>-1.0563380281690016E-2</v>
      </c>
      <c r="W1245" s="24"/>
      <c r="X1245" s="2" t="str">
        <f>IFERROR(MIN(VLOOKUP($W1245,margin_ranges!$A$5:$D$10,4,FALSE),$Q1245*100)/100,"")</f>
        <v/>
      </c>
      <c r="Y1245" s="6">
        <f t="shared" si="57"/>
        <v>38.972499999999997</v>
      </c>
      <c r="Z1245" s="6">
        <f>IF($A1245="placement",Y1245,SUMIF($C$10:$C$6209,$C1245,$Y$10:$Y$6209))</f>
        <v>38.972499999999997</v>
      </c>
      <c r="AA1245" s="29">
        <f t="shared" si="58"/>
        <v>-1.0563380281690016E-2</v>
      </c>
    </row>
    <row r="1246" spans="1:27" hidden="1" x14ac:dyDescent="0.3">
      <c r="A1246" s="8" t="s">
        <v>17</v>
      </c>
      <c r="B1246" s="8" t="s">
        <v>1742</v>
      </c>
      <c r="C1246" s="8" t="s">
        <v>1743</v>
      </c>
      <c r="D1246" s="8" t="s">
        <v>2132</v>
      </c>
      <c r="E1246" s="8" t="s">
        <v>2133</v>
      </c>
      <c r="F1246" s="29">
        <v>0.28999999999999998</v>
      </c>
      <c r="G1246" s="29">
        <v>0</v>
      </c>
      <c r="H1246" s="30">
        <v>5.9028</v>
      </c>
      <c r="I1246" s="30">
        <v>2.3643000000000001</v>
      </c>
      <c r="J1246" s="14">
        <v>168</v>
      </c>
      <c r="K1246" s="14">
        <v>43</v>
      </c>
      <c r="L1246" s="12">
        <v>0.40050000000000002</v>
      </c>
      <c r="M1246" s="7">
        <v>2.3643625400000001</v>
      </c>
      <c r="N1246" s="31">
        <v>1.55</v>
      </c>
      <c r="O1246" s="14">
        <f>IFERROR(VLOOKUP($C1246,'site totals'!$J$2:$K$607,2,FALSE),1)</f>
        <v>17978.085800000001</v>
      </c>
      <c r="P1246" s="32" t="s">
        <v>22</v>
      </c>
      <c r="Q1246" s="12">
        <v>0.34443217770000001</v>
      </c>
      <c r="R1246" s="29">
        <v>0.28999999999999998</v>
      </c>
      <c r="S1246" s="2">
        <f>IF($A1246="site","",MIN(VLOOKUP($P1246,margin_ranges!$A$5:$D$10,4,FALSE)/100,$Q1246))</f>
        <v>0.29749999999999999</v>
      </c>
      <c r="T1246" s="6">
        <f>IF(A1246="placement",$J1246*MIN($Q1246,$S1246),"")</f>
        <v>49.98</v>
      </c>
      <c r="U1246" s="6">
        <f>IF($A1246="placement",T1246,SUMIF($C$10:$C$6209,$C1246,$T$10:$T$6209))</f>
        <v>49.98</v>
      </c>
      <c r="V1246" s="34">
        <f t="shared" si="59"/>
        <v>-1.0563380281690016E-2</v>
      </c>
      <c r="W1246" s="24"/>
      <c r="X1246" s="2" t="str">
        <f>IFERROR(MIN(VLOOKUP($W1246,margin_ranges!$A$5:$D$10,4,FALSE),$Q1246*100)/100,"")</f>
        <v/>
      </c>
      <c r="Y1246" s="6">
        <f t="shared" si="57"/>
        <v>49.98</v>
      </c>
      <c r="Z1246" s="6">
        <f>IF($A1246="placement",Y1246,SUMIF($C$10:$C$6209,$C1246,$Y$10:$Y$6209))</f>
        <v>49.98</v>
      </c>
      <c r="AA1246" s="29">
        <f t="shared" si="58"/>
        <v>-1.0563380281690016E-2</v>
      </c>
    </row>
    <row r="1247" spans="1:27" hidden="1" x14ac:dyDescent="0.3">
      <c r="A1247" s="8" t="s">
        <v>17</v>
      </c>
      <c r="B1247" s="8" t="s">
        <v>1742</v>
      </c>
      <c r="C1247" s="8" t="s">
        <v>1743</v>
      </c>
      <c r="D1247" s="8" t="s">
        <v>1840</v>
      </c>
      <c r="E1247" s="8" t="s">
        <v>1841</v>
      </c>
      <c r="F1247" s="29">
        <v>0.28999999999999998</v>
      </c>
      <c r="G1247" s="29">
        <v>0</v>
      </c>
      <c r="H1247" s="30">
        <v>9.1022999999999996</v>
      </c>
      <c r="I1247" s="30">
        <v>2.8216000000000001</v>
      </c>
      <c r="J1247" s="14">
        <v>191</v>
      </c>
      <c r="K1247" s="14">
        <v>49</v>
      </c>
      <c r="L1247" s="12">
        <v>0.31</v>
      </c>
      <c r="M1247" s="7">
        <v>2.25810339</v>
      </c>
      <c r="N1247" s="31">
        <v>1.5</v>
      </c>
      <c r="O1247" s="14">
        <f>IFERROR(VLOOKUP($C1247,'site totals'!$J$2:$K$607,2,FALSE),1)</f>
        <v>17978.085800000001</v>
      </c>
      <c r="P1247" s="32" t="s">
        <v>22</v>
      </c>
      <c r="Q1247" s="12">
        <v>0.33572572070000001</v>
      </c>
      <c r="R1247" s="29">
        <v>0.28999999999999998</v>
      </c>
      <c r="S1247" s="2">
        <f>IF($A1247="site","",MIN(VLOOKUP($P1247,margin_ranges!$A$5:$D$10,4,FALSE)/100,$Q1247))</f>
        <v>0.29749999999999999</v>
      </c>
      <c r="T1247" s="6">
        <f>IF(A1247="placement",$J1247*MIN($Q1247,$S1247),"")</f>
        <v>56.822499999999998</v>
      </c>
      <c r="U1247" s="6">
        <f>IF($A1247="placement",T1247,SUMIF($C$10:$C$6209,$C1247,$T$10:$T$6209))</f>
        <v>56.822499999999998</v>
      </c>
      <c r="V1247" s="34">
        <f t="shared" si="59"/>
        <v>-1.0563380281690016E-2</v>
      </c>
      <c r="W1247" s="24"/>
      <c r="X1247" s="2" t="str">
        <f>IFERROR(MIN(VLOOKUP($W1247,margin_ranges!$A$5:$D$10,4,FALSE),$Q1247*100)/100,"")</f>
        <v/>
      </c>
      <c r="Y1247" s="6">
        <f t="shared" si="57"/>
        <v>56.822499999999998</v>
      </c>
      <c r="Z1247" s="6">
        <f>IF($A1247="placement",Y1247,SUMIF($C$10:$C$6209,$C1247,$Y$10:$Y$6209))</f>
        <v>56.822499999999998</v>
      </c>
      <c r="AA1247" s="29">
        <f t="shared" si="58"/>
        <v>-1.0563380281690016E-2</v>
      </c>
    </row>
    <row r="1248" spans="1:27" hidden="1" x14ac:dyDescent="0.3">
      <c r="A1248" s="8" t="s">
        <v>17</v>
      </c>
      <c r="B1248" s="8" t="s">
        <v>1742</v>
      </c>
      <c r="C1248" s="8" t="s">
        <v>1743</v>
      </c>
      <c r="D1248" s="8" t="s">
        <v>1792</v>
      </c>
      <c r="E1248" s="8" t="s">
        <v>1793</v>
      </c>
      <c r="F1248" s="29">
        <v>0.28999999999999998</v>
      </c>
      <c r="G1248" s="29">
        <v>0</v>
      </c>
      <c r="H1248" s="30">
        <v>5.7165999999999997</v>
      </c>
      <c r="I1248" s="30">
        <v>3.0489000000000002</v>
      </c>
      <c r="J1248" s="14">
        <v>199</v>
      </c>
      <c r="K1248" s="14">
        <v>50</v>
      </c>
      <c r="L1248" s="12">
        <v>0.5333</v>
      </c>
      <c r="M1248" s="7">
        <v>2.1714014599999998</v>
      </c>
      <c r="N1248" s="31">
        <v>1.5</v>
      </c>
      <c r="O1248" s="14">
        <f>IFERROR(VLOOKUP($C1248,'site totals'!$J$2:$K$607,2,FALSE),1)</f>
        <v>17978.085800000001</v>
      </c>
      <c r="P1248" s="32" t="s">
        <v>22</v>
      </c>
      <c r="Q1248" s="12">
        <v>0.30920190190000002</v>
      </c>
      <c r="R1248" s="29">
        <v>0.28999999999999998</v>
      </c>
      <c r="S1248" s="2">
        <f>IF($A1248="site","",MIN(VLOOKUP($P1248,margin_ranges!$A$5:$D$10,4,FALSE)/100,$Q1248))</f>
        <v>0.29749999999999999</v>
      </c>
      <c r="T1248" s="6">
        <f>IF(A1248="placement",$J1248*MIN($Q1248,$S1248),"")</f>
        <v>59.202500000000001</v>
      </c>
      <c r="U1248" s="6">
        <f>IF($A1248="placement",T1248,SUMIF($C$10:$C$6209,$C1248,$T$10:$T$6209))</f>
        <v>59.202500000000001</v>
      </c>
      <c r="V1248" s="34">
        <f t="shared" si="59"/>
        <v>-1.0563380281690016E-2</v>
      </c>
      <c r="W1248" s="24"/>
      <c r="X1248" s="2" t="str">
        <f>IFERROR(MIN(VLOOKUP($W1248,margin_ranges!$A$5:$D$10,4,FALSE),$Q1248*100)/100,"")</f>
        <v/>
      </c>
      <c r="Y1248" s="6">
        <f t="shared" ref="Y1248:Y1311" si="60">IF(A1248="placement",IF($X1248="",$T1248,$J1248*MIN($Q1248,$X1248)),"")</f>
        <v>59.202500000000001</v>
      </c>
      <c r="Z1248" s="6">
        <f>IF($A1248="placement",Y1248,SUMIF($C$10:$C$6209,$C1248,$Y$10:$Y$6209))</f>
        <v>59.202500000000001</v>
      </c>
      <c r="AA1248" s="29">
        <f t="shared" ref="AA1248:AA1311" si="61">($J1248-$Z1248)/($J1248*(1-$R1248))-1</f>
        <v>-1.0563380281690016E-2</v>
      </c>
    </row>
    <row r="1249" spans="1:27" hidden="1" x14ac:dyDescent="0.3">
      <c r="A1249" s="8" t="s">
        <v>17</v>
      </c>
      <c r="B1249" s="8" t="s">
        <v>1742</v>
      </c>
      <c r="C1249" s="8" t="s">
        <v>1743</v>
      </c>
      <c r="D1249" s="8" t="s">
        <v>2020</v>
      </c>
      <c r="E1249" s="8" t="s">
        <v>2021</v>
      </c>
      <c r="F1249" s="29">
        <v>0.28999999999999998</v>
      </c>
      <c r="G1249" s="29">
        <v>0</v>
      </c>
      <c r="H1249" s="30">
        <v>2.3969</v>
      </c>
      <c r="I1249" s="30">
        <v>0.43209999999999998</v>
      </c>
      <c r="J1249" s="14">
        <v>30</v>
      </c>
      <c r="K1249" s="14">
        <v>8</v>
      </c>
      <c r="L1249" s="12">
        <v>0.18029999999999999</v>
      </c>
      <c r="M1249" s="7">
        <v>2.2855348000000002</v>
      </c>
      <c r="N1249" s="31">
        <v>1.5</v>
      </c>
      <c r="O1249" s="14">
        <f>IFERROR(VLOOKUP($C1249,'site totals'!$J$2:$K$607,2,FALSE),1)</f>
        <v>17978.085800000001</v>
      </c>
      <c r="P1249" s="32" t="s">
        <v>22</v>
      </c>
      <c r="Q1249" s="12">
        <v>0.34369846370000001</v>
      </c>
      <c r="R1249" s="29">
        <v>0.28999999999999998</v>
      </c>
      <c r="S1249" s="2">
        <f>IF($A1249="site","",MIN(VLOOKUP($P1249,margin_ranges!$A$5:$D$10,4,FALSE)/100,$Q1249))</f>
        <v>0.29749999999999999</v>
      </c>
      <c r="T1249" s="6">
        <f>IF(A1249="placement",$J1249*MIN($Q1249,$S1249),"")</f>
        <v>8.9249999999999989</v>
      </c>
      <c r="U1249" s="6">
        <f>IF($A1249="placement",T1249,SUMIF($C$10:$C$6209,$C1249,$T$10:$T$6209))</f>
        <v>8.9249999999999989</v>
      </c>
      <c r="V1249" s="34">
        <f t="shared" si="59"/>
        <v>-1.0563380281689905E-2</v>
      </c>
      <c r="W1249" s="24"/>
      <c r="X1249" s="2" t="str">
        <f>IFERROR(MIN(VLOOKUP($W1249,margin_ranges!$A$5:$D$10,4,FALSE),$Q1249*100)/100,"")</f>
        <v/>
      </c>
      <c r="Y1249" s="6">
        <f t="shared" si="60"/>
        <v>8.9249999999999989</v>
      </c>
      <c r="Z1249" s="6">
        <f>IF($A1249="placement",Y1249,SUMIF($C$10:$C$6209,$C1249,$Y$10:$Y$6209))</f>
        <v>8.9249999999999989</v>
      </c>
      <c r="AA1249" s="29">
        <f t="shared" si="61"/>
        <v>-1.0563380281689905E-2</v>
      </c>
    </row>
    <row r="1250" spans="1:27" hidden="1" x14ac:dyDescent="0.3">
      <c r="A1250" s="8" t="s">
        <v>17</v>
      </c>
      <c r="B1250" s="8" t="s">
        <v>1742</v>
      </c>
      <c r="C1250" s="8" t="s">
        <v>1743</v>
      </c>
      <c r="D1250" s="8" t="s">
        <v>2208</v>
      </c>
      <c r="E1250" s="8" t="s">
        <v>2209</v>
      </c>
      <c r="F1250" s="29">
        <v>0.28999999999999998</v>
      </c>
      <c r="G1250" s="29">
        <v>0</v>
      </c>
      <c r="H1250" s="30">
        <v>1.2064999999999999</v>
      </c>
      <c r="I1250" s="30">
        <v>0.43440000000000001</v>
      </c>
      <c r="J1250" s="14">
        <v>30</v>
      </c>
      <c r="K1250" s="14">
        <v>8</v>
      </c>
      <c r="L1250" s="12">
        <v>0.36</v>
      </c>
      <c r="M1250" s="7">
        <v>2.2676533499999998</v>
      </c>
      <c r="N1250" s="31">
        <v>1.5</v>
      </c>
      <c r="O1250" s="14">
        <f>IFERROR(VLOOKUP($C1250,'site totals'!$J$2:$K$607,2,FALSE),1)</f>
        <v>17978.085800000001</v>
      </c>
      <c r="P1250" s="32" t="s">
        <v>22</v>
      </c>
      <c r="Q1250" s="12">
        <v>0.33852323490000003</v>
      </c>
      <c r="R1250" s="29">
        <v>0.28999999999999998</v>
      </c>
      <c r="S1250" s="2">
        <f>IF($A1250="site","",MIN(VLOOKUP($P1250,margin_ranges!$A$5:$D$10,4,FALSE)/100,$Q1250))</f>
        <v>0.29749999999999999</v>
      </c>
      <c r="T1250" s="6">
        <f>IF(A1250="placement",$J1250*MIN($Q1250,$S1250),"")</f>
        <v>8.9249999999999989</v>
      </c>
      <c r="U1250" s="6">
        <f>IF($A1250="placement",T1250,SUMIF($C$10:$C$6209,$C1250,$T$10:$T$6209))</f>
        <v>8.9249999999999989</v>
      </c>
      <c r="V1250" s="34">
        <f t="shared" si="59"/>
        <v>-1.0563380281689905E-2</v>
      </c>
      <c r="W1250" s="24"/>
      <c r="X1250" s="2" t="str">
        <f>IFERROR(MIN(VLOOKUP($W1250,margin_ranges!$A$5:$D$10,4,FALSE),$Q1250*100)/100,"")</f>
        <v/>
      </c>
      <c r="Y1250" s="6">
        <f t="shared" si="60"/>
        <v>8.9249999999999989</v>
      </c>
      <c r="Z1250" s="6">
        <f>IF($A1250="placement",Y1250,SUMIF($C$10:$C$6209,$C1250,$Y$10:$Y$6209))</f>
        <v>8.9249999999999989</v>
      </c>
      <c r="AA1250" s="29">
        <f t="shared" si="61"/>
        <v>-1.0563380281689905E-2</v>
      </c>
    </row>
    <row r="1251" spans="1:27" hidden="1" x14ac:dyDescent="0.3">
      <c r="A1251" s="8" t="s">
        <v>17</v>
      </c>
      <c r="B1251" s="8" t="s">
        <v>1742</v>
      </c>
      <c r="C1251" s="8" t="s">
        <v>1743</v>
      </c>
      <c r="D1251" s="8" t="s">
        <v>2296</v>
      </c>
      <c r="E1251" s="8" t="s">
        <v>2297</v>
      </c>
      <c r="F1251" s="29">
        <v>0.28999999999999998</v>
      </c>
      <c r="G1251" s="29">
        <v>0</v>
      </c>
      <c r="H1251" s="30">
        <v>1.0457000000000001</v>
      </c>
      <c r="I1251" s="30">
        <v>0.5786</v>
      </c>
      <c r="J1251" s="14">
        <v>43</v>
      </c>
      <c r="K1251" s="14">
        <v>11</v>
      </c>
      <c r="L1251" s="12">
        <v>0.55330000000000001</v>
      </c>
      <c r="M1251" s="7">
        <v>2.49322306</v>
      </c>
      <c r="N1251" s="31">
        <v>1.55</v>
      </c>
      <c r="O1251" s="14">
        <f>IFERROR(VLOOKUP($C1251,'site totals'!$J$2:$K$607,2,FALSE),1)</f>
        <v>17978.085800000001</v>
      </c>
      <c r="P1251" s="32" t="s">
        <v>22</v>
      </c>
      <c r="Q1251" s="12">
        <v>0.3783147503</v>
      </c>
      <c r="R1251" s="29">
        <v>0.28999999999999998</v>
      </c>
      <c r="S1251" s="2">
        <f>IF($A1251="site","",MIN(VLOOKUP($P1251,margin_ranges!$A$5:$D$10,4,FALSE)/100,$Q1251))</f>
        <v>0.29749999999999999</v>
      </c>
      <c r="T1251" s="6">
        <f>IF(A1251="placement",$J1251*MIN($Q1251,$S1251),"")</f>
        <v>12.792499999999999</v>
      </c>
      <c r="U1251" s="6">
        <f>IF($A1251="placement",T1251,SUMIF($C$10:$C$6209,$C1251,$T$10:$T$6209))</f>
        <v>12.792499999999999</v>
      </c>
      <c r="V1251" s="34">
        <f t="shared" si="59"/>
        <v>-1.0563380281689905E-2</v>
      </c>
      <c r="W1251" s="24"/>
      <c r="X1251" s="2" t="str">
        <f>IFERROR(MIN(VLOOKUP($W1251,margin_ranges!$A$5:$D$10,4,FALSE),$Q1251*100)/100,"")</f>
        <v/>
      </c>
      <c r="Y1251" s="6">
        <f t="shared" si="60"/>
        <v>12.792499999999999</v>
      </c>
      <c r="Z1251" s="6">
        <f>IF($A1251="placement",Y1251,SUMIF($C$10:$C$6209,$C1251,$Y$10:$Y$6209))</f>
        <v>12.792499999999999</v>
      </c>
      <c r="AA1251" s="29">
        <f t="shared" si="61"/>
        <v>-1.0563380281689905E-2</v>
      </c>
    </row>
    <row r="1252" spans="1:27" hidden="1" x14ac:dyDescent="0.3">
      <c r="A1252" s="8" t="s">
        <v>17</v>
      </c>
      <c r="B1252" s="8" t="s">
        <v>1742</v>
      </c>
      <c r="C1252" s="8" t="s">
        <v>1743</v>
      </c>
      <c r="D1252" s="8" t="s">
        <v>2200</v>
      </c>
      <c r="E1252" s="8" t="s">
        <v>2201</v>
      </c>
      <c r="F1252" s="29">
        <v>0.23999999999999899</v>
      </c>
      <c r="G1252" s="29">
        <v>0</v>
      </c>
      <c r="H1252" s="30">
        <v>1.9928999999999999</v>
      </c>
      <c r="I1252" s="30">
        <v>0.92390000000000005</v>
      </c>
      <c r="J1252" s="14">
        <v>55</v>
      </c>
      <c r="K1252" s="14">
        <v>11</v>
      </c>
      <c r="L1252" s="12">
        <v>0.46360000000000001</v>
      </c>
      <c r="M1252" s="7">
        <v>1.99354465</v>
      </c>
      <c r="N1252" s="31">
        <v>1.5</v>
      </c>
      <c r="O1252" s="14">
        <f>IFERROR(VLOOKUP($C1252,'site totals'!$J$2:$K$607,2,FALSE),1)</f>
        <v>17978.085800000001</v>
      </c>
      <c r="P1252" s="32" t="s">
        <v>91</v>
      </c>
      <c r="Q1252" s="12">
        <v>0.24757140359999999</v>
      </c>
      <c r="R1252" s="29">
        <v>0.24</v>
      </c>
      <c r="S1252" s="2">
        <f>IF($A1252="site","",MIN(VLOOKUP($P1252,margin_ranges!$A$5:$D$10,4,FALSE)/100,$Q1252))</f>
        <v>0.24757140359999999</v>
      </c>
      <c r="T1252" s="6">
        <f>IF(A1252="placement",$J1252*MIN($Q1252,$S1252),"")</f>
        <v>13.616427198</v>
      </c>
      <c r="U1252" s="6">
        <f>IF($A1252="placement",T1252,SUMIF($C$10:$C$6209,$C1252,$T$10:$T$6209))</f>
        <v>13.616427198</v>
      </c>
      <c r="V1252" s="34">
        <f t="shared" si="59"/>
        <v>-9.9623731578946106E-3</v>
      </c>
      <c r="W1252" s="24"/>
      <c r="X1252" s="2" t="str">
        <f>IFERROR(MIN(VLOOKUP($W1252,margin_ranges!$A$5:$D$10,4,FALSE),$Q1252*100)/100,"")</f>
        <v/>
      </c>
      <c r="Y1252" s="6">
        <f t="shared" si="60"/>
        <v>13.616427198</v>
      </c>
      <c r="Z1252" s="6">
        <f>IF($A1252="placement",Y1252,SUMIF($C$10:$C$6209,$C1252,$Y$10:$Y$6209))</f>
        <v>13.616427198</v>
      </c>
      <c r="AA1252" s="29">
        <f t="shared" si="61"/>
        <v>-9.9623731578946106E-3</v>
      </c>
    </row>
    <row r="1253" spans="1:27" hidden="1" x14ac:dyDescent="0.3">
      <c r="A1253" s="8" t="s">
        <v>17</v>
      </c>
      <c r="B1253" s="8" t="s">
        <v>1742</v>
      </c>
      <c r="C1253" s="8" t="s">
        <v>1743</v>
      </c>
      <c r="D1253" s="8" t="s">
        <v>2196</v>
      </c>
      <c r="E1253" s="8" t="s">
        <v>2197</v>
      </c>
      <c r="F1253" s="29">
        <v>0.28999999999999998</v>
      </c>
      <c r="G1253" s="29">
        <v>0</v>
      </c>
      <c r="H1253" s="30">
        <v>1.8802000000000001</v>
      </c>
      <c r="I1253" s="30">
        <v>1.0879000000000001</v>
      </c>
      <c r="J1253" s="14">
        <v>70</v>
      </c>
      <c r="K1253" s="14">
        <v>18</v>
      </c>
      <c r="L1253" s="12">
        <v>0.5786</v>
      </c>
      <c r="M1253" s="7">
        <v>2.1300045999999999</v>
      </c>
      <c r="N1253" s="31">
        <v>1.5</v>
      </c>
      <c r="O1253" s="14">
        <f>IFERROR(VLOOKUP($C1253,'site totals'!$J$2:$K$607,2,FALSE),1)</f>
        <v>17978.085800000001</v>
      </c>
      <c r="P1253" s="32" t="s">
        <v>22</v>
      </c>
      <c r="Q1253" s="12">
        <v>0.29577616740000001</v>
      </c>
      <c r="R1253" s="29">
        <v>0.28999999999999998</v>
      </c>
      <c r="S1253" s="2">
        <f>IF($A1253="site","",MIN(VLOOKUP($P1253,margin_ranges!$A$5:$D$10,4,FALSE)/100,$Q1253))</f>
        <v>0.29577616740000001</v>
      </c>
      <c r="T1253" s="6">
        <f>IF(A1253="placement",$J1253*MIN($Q1253,$S1253),"")</f>
        <v>20.704331718000002</v>
      </c>
      <c r="U1253" s="6">
        <f>IF($A1253="placement",T1253,SUMIF($C$10:$C$6209,$C1253,$T$10:$T$6209))</f>
        <v>20.704331718000002</v>
      </c>
      <c r="V1253" s="34">
        <f t="shared" si="59"/>
        <v>-8.1354470422535519E-3</v>
      </c>
      <c r="W1253" s="24"/>
      <c r="X1253" s="2" t="str">
        <f>IFERROR(MIN(VLOOKUP($W1253,margin_ranges!$A$5:$D$10,4,FALSE),$Q1253*100)/100,"")</f>
        <v/>
      </c>
      <c r="Y1253" s="6">
        <f t="shared" si="60"/>
        <v>20.704331718000002</v>
      </c>
      <c r="Z1253" s="6">
        <f>IF($A1253="placement",Y1253,SUMIF($C$10:$C$6209,$C1253,$Y$10:$Y$6209))</f>
        <v>20.704331718000002</v>
      </c>
      <c r="AA1253" s="29">
        <f t="shared" si="61"/>
        <v>-8.1354470422535519E-3</v>
      </c>
    </row>
    <row r="1254" spans="1:27" hidden="1" x14ac:dyDescent="0.3">
      <c r="A1254" s="8" t="s">
        <v>17</v>
      </c>
      <c r="B1254" s="8" t="s">
        <v>1742</v>
      </c>
      <c r="C1254" s="8" t="s">
        <v>1743</v>
      </c>
      <c r="D1254" s="8" t="s">
        <v>2120</v>
      </c>
      <c r="E1254" s="8" t="s">
        <v>2121</v>
      </c>
      <c r="F1254" s="29">
        <v>0.19</v>
      </c>
      <c r="G1254" s="29">
        <v>0</v>
      </c>
      <c r="H1254" s="30">
        <v>0.51549999999999996</v>
      </c>
      <c r="I1254" s="30">
        <v>0.13880000000000001</v>
      </c>
      <c r="J1254" s="14">
        <v>8</v>
      </c>
      <c r="K1254" s="14">
        <v>1</v>
      </c>
      <c r="L1254" s="12">
        <v>0.26919999999999999</v>
      </c>
      <c r="M1254" s="7">
        <v>1.80355121</v>
      </c>
      <c r="N1254" s="31">
        <v>1.45</v>
      </c>
      <c r="O1254" s="14">
        <f>IFERROR(VLOOKUP($C1254,'site totals'!$J$2:$K$607,2,FALSE),1)</f>
        <v>17978.085800000001</v>
      </c>
      <c r="P1254" s="32" t="s">
        <v>91</v>
      </c>
      <c r="Q1254" s="12">
        <v>0.196030591</v>
      </c>
      <c r="R1254" s="29">
        <v>0.19</v>
      </c>
      <c r="S1254" s="2">
        <f>IF($A1254="site","",MIN(VLOOKUP($P1254,margin_ranges!$A$5:$D$10,4,FALSE)/100,$Q1254))</f>
        <v>0.196030591</v>
      </c>
      <c r="T1254" s="6">
        <f>IF(A1254="placement",$J1254*MIN($Q1254,$S1254),"")</f>
        <v>1.568244728</v>
      </c>
      <c r="U1254" s="6">
        <f>IF($A1254="placement",T1254,SUMIF($C$10:$C$6209,$C1254,$T$10:$T$6209))</f>
        <v>1.568244728</v>
      </c>
      <c r="V1254" s="34">
        <f t="shared" si="59"/>
        <v>-7.4451740740740791E-3</v>
      </c>
      <c r="W1254" s="24"/>
      <c r="X1254" s="2" t="str">
        <f>IFERROR(MIN(VLOOKUP($W1254,margin_ranges!$A$5:$D$10,4,FALSE),$Q1254*100)/100,"")</f>
        <v/>
      </c>
      <c r="Y1254" s="6">
        <f t="shared" si="60"/>
        <v>1.568244728</v>
      </c>
      <c r="Z1254" s="6">
        <f>IF($A1254="placement",Y1254,SUMIF($C$10:$C$6209,$C1254,$Y$10:$Y$6209))</f>
        <v>1.568244728</v>
      </c>
      <c r="AA1254" s="29">
        <f t="shared" si="61"/>
        <v>-7.4451740740740791E-3</v>
      </c>
    </row>
    <row r="1255" spans="1:27" hidden="1" x14ac:dyDescent="0.3">
      <c r="A1255" s="8" t="s">
        <v>17</v>
      </c>
      <c r="B1255" s="8" t="s">
        <v>1742</v>
      </c>
      <c r="C1255" s="8" t="s">
        <v>1743</v>
      </c>
      <c r="D1255" s="8" t="s">
        <v>2494</v>
      </c>
      <c r="E1255" s="8" t="s">
        <v>2495</v>
      </c>
      <c r="F1255" s="29">
        <v>0.24</v>
      </c>
      <c r="G1255" s="29">
        <v>0</v>
      </c>
      <c r="H1255" s="30">
        <v>7.6925999999999997</v>
      </c>
      <c r="I1255" s="30">
        <v>3.4245000000000001</v>
      </c>
      <c r="J1255" s="14">
        <v>204</v>
      </c>
      <c r="K1255" s="14">
        <v>42</v>
      </c>
      <c r="L1255" s="12">
        <v>0.44519999999999998</v>
      </c>
      <c r="M1255" s="7">
        <v>1.9867530200000001</v>
      </c>
      <c r="N1255" s="31">
        <v>1.5</v>
      </c>
      <c r="O1255" s="14">
        <f>IFERROR(VLOOKUP($C1255,'site totals'!$J$2:$K$607,2,FALSE),1)</f>
        <v>17978.085800000001</v>
      </c>
      <c r="P1255" s="32" t="s">
        <v>91</v>
      </c>
      <c r="Q1255" s="12">
        <v>0.24499925980000001</v>
      </c>
      <c r="R1255" s="29">
        <v>0.24</v>
      </c>
      <c r="S1255" s="2">
        <f>IF($A1255="site","",MIN(VLOOKUP($P1255,margin_ranges!$A$5:$D$10,4,FALSE)/100,$Q1255))</f>
        <v>0.24499925980000001</v>
      </c>
      <c r="T1255" s="6">
        <f>IF(A1255="placement",$J1255*MIN($Q1255,$S1255),"")</f>
        <v>49.979848999200001</v>
      </c>
      <c r="U1255" s="6">
        <f>IF($A1255="placement",T1255,SUMIF($C$10:$C$6209,$C1255,$T$10:$T$6209))</f>
        <v>49.979848999200001</v>
      </c>
      <c r="V1255" s="34">
        <f t="shared" si="59"/>
        <v>-6.5779734210524854E-3</v>
      </c>
      <c r="W1255" s="24"/>
      <c r="X1255" s="2" t="str">
        <f>IFERROR(MIN(VLOOKUP($W1255,margin_ranges!$A$5:$D$10,4,FALSE),$Q1255*100)/100,"")</f>
        <v/>
      </c>
      <c r="Y1255" s="6">
        <f t="shared" si="60"/>
        <v>49.979848999200001</v>
      </c>
      <c r="Z1255" s="6">
        <f>IF($A1255="placement",Y1255,SUMIF($C$10:$C$6209,$C1255,$Y$10:$Y$6209))</f>
        <v>49.979848999200001</v>
      </c>
      <c r="AA1255" s="29">
        <f t="shared" si="61"/>
        <v>-6.5779734210524854E-3</v>
      </c>
    </row>
    <row r="1256" spans="1:27" hidden="1" x14ac:dyDescent="0.3">
      <c r="A1256" s="8" t="s">
        <v>17</v>
      </c>
      <c r="B1256" s="8" t="s">
        <v>1742</v>
      </c>
      <c r="C1256" s="8" t="s">
        <v>1743</v>
      </c>
      <c r="D1256" s="8" t="s">
        <v>2352</v>
      </c>
      <c r="E1256" s="8" t="s">
        <v>2353</v>
      </c>
      <c r="F1256" s="29">
        <v>0.28999999999999998</v>
      </c>
      <c r="G1256" s="29">
        <v>0</v>
      </c>
      <c r="H1256" s="30">
        <v>1.1798999999999999</v>
      </c>
      <c r="I1256" s="30">
        <v>0.5161</v>
      </c>
      <c r="J1256" s="14">
        <v>32</v>
      </c>
      <c r="K1256" s="14">
        <v>8</v>
      </c>
      <c r="L1256" s="12">
        <v>0.43740000000000001</v>
      </c>
      <c r="M1256" s="7">
        <v>2.05386851</v>
      </c>
      <c r="N1256" s="31">
        <v>1.45</v>
      </c>
      <c r="O1256" s="14">
        <f>IFERROR(VLOOKUP($C1256,'site totals'!$J$2:$K$607,2,FALSE),1)</f>
        <v>17978.085800000001</v>
      </c>
      <c r="P1256" s="32" t="s">
        <v>22</v>
      </c>
      <c r="Q1256" s="12">
        <v>0.29401517599999999</v>
      </c>
      <c r="R1256" s="29">
        <v>0.28999999999999998</v>
      </c>
      <c r="S1256" s="2">
        <f>IF($A1256="site","",MIN(VLOOKUP($P1256,margin_ranges!$A$5:$D$10,4,FALSE)/100,$Q1256))</f>
        <v>0.29401517599999999</v>
      </c>
      <c r="T1256" s="6">
        <f>IF(A1256="placement",$J1256*MIN($Q1256,$S1256),"")</f>
        <v>9.4084856319999997</v>
      </c>
      <c r="U1256" s="6">
        <f>IF($A1256="placement",T1256,SUMIF($C$10:$C$6209,$C1256,$T$10:$T$6209))</f>
        <v>9.4084856319999997</v>
      </c>
      <c r="V1256" s="34">
        <f t="shared" si="59"/>
        <v>-5.6551774647887187E-3</v>
      </c>
      <c r="W1256" s="24"/>
      <c r="X1256" s="2" t="str">
        <f>IFERROR(MIN(VLOOKUP($W1256,margin_ranges!$A$5:$D$10,4,FALSE),$Q1256*100)/100,"")</f>
        <v/>
      </c>
      <c r="Y1256" s="6">
        <f t="shared" si="60"/>
        <v>9.4084856319999997</v>
      </c>
      <c r="Z1256" s="6">
        <f>IF($A1256="placement",Y1256,SUMIF($C$10:$C$6209,$C1256,$Y$10:$Y$6209))</f>
        <v>9.4084856319999997</v>
      </c>
      <c r="AA1256" s="29">
        <f t="shared" si="61"/>
        <v>-5.6551774647887187E-3</v>
      </c>
    </row>
    <row r="1257" spans="1:27" hidden="1" x14ac:dyDescent="0.3">
      <c r="A1257" s="8" t="s">
        <v>17</v>
      </c>
      <c r="B1257" s="8" t="s">
        <v>1742</v>
      </c>
      <c r="C1257" s="8" t="s">
        <v>1743</v>
      </c>
      <c r="D1257" s="8" t="s">
        <v>1856</v>
      </c>
      <c r="E1257" s="8" t="s">
        <v>1857</v>
      </c>
      <c r="F1257" s="29">
        <v>0.24</v>
      </c>
      <c r="G1257" s="29">
        <v>0</v>
      </c>
      <c r="H1257" s="30">
        <v>4.9127999999999998</v>
      </c>
      <c r="I1257" s="30">
        <v>2.0272999999999999</v>
      </c>
      <c r="J1257" s="14">
        <v>121</v>
      </c>
      <c r="K1257" s="14">
        <v>25</v>
      </c>
      <c r="L1257" s="12">
        <v>0.41270000000000001</v>
      </c>
      <c r="M1257" s="7">
        <v>1.98414136</v>
      </c>
      <c r="N1257" s="31">
        <v>1.5</v>
      </c>
      <c r="O1257" s="14">
        <f>IFERROR(VLOOKUP($C1257,'site totals'!$J$2:$K$607,2,FALSE),1)</f>
        <v>17978.085800000001</v>
      </c>
      <c r="P1257" s="32" t="s">
        <v>91</v>
      </c>
      <c r="Q1257" s="12">
        <v>0.2440054764</v>
      </c>
      <c r="R1257" s="29">
        <v>0.24</v>
      </c>
      <c r="S1257" s="2">
        <f>IF($A1257="site","",MIN(VLOOKUP($P1257,margin_ranges!$A$5:$D$10,4,FALSE)/100,$Q1257))</f>
        <v>0.2440054764</v>
      </c>
      <c r="T1257" s="6">
        <f>IF(A1257="placement",$J1257*MIN($Q1257,$S1257),"")</f>
        <v>29.524662644399999</v>
      </c>
      <c r="U1257" s="6">
        <f>IF($A1257="placement",T1257,SUMIF($C$10:$C$6209,$C1257,$T$10:$T$6209))</f>
        <v>29.524662644399999</v>
      </c>
      <c r="V1257" s="34">
        <f t="shared" si="59"/>
        <v>-5.2703636842105217E-3</v>
      </c>
      <c r="W1257" s="24"/>
      <c r="X1257" s="2" t="str">
        <f>IFERROR(MIN(VLOOKUP($W1257,margin_ranges!$A$5:$D$10,4,FALSE),$Q1257*100)/100,"")</f>
        <v/>
      </c>
      <c r="Y1257" s="6">
        <f t="shared" si="60"/>
        <v>29.524662644399999</v>
      </c>
      <c r="Z1257" s="6">
        <f>IF($A1257="placement",Y1257,SUMIF($C$10:$C$6209,$C1257,$Y$10:$Y$6209))</f>
        <v>29.524662644399999</v>
      </c>
      <c r="AA1257" s="29">
        <f t="shared" si="61"/>
        <v>-5.2703636842105217E-3</v>
      </c>
    </row>
    <row r="1258" spans="1:27" hidden="1" x14ac:dyDescent="0.3">
      <c r="A1258" s="8" t="s">
        <v>17</v>
      </c>
      <c r="B1258" s="8" t="s">
        <v>1742</v>
      </c>
      <c r="C1258" s="8" t="s">
        <v>1743</v>
      </c>
      <c r="D1258" s="8" t="s">
        <v>2276</v>
      </c>
      <c r="E1258" s="8" t="s">
        <v>2277</v>
      </c>
      <c r="F1258" s="29">
        <v>0.25</v>
      </c>
      <c r="G1258" s="29">
        <v>0</v>
      </c>
      <c r="H1258" s="30">
        <v>14.4742</v>
      </c>
      <c r="I1258" s="30">
        <v>9.5123999999999995</v>
      </c>
      <c r="J1258" s="14">
        <v>574</v>
      </c>
      <c r="K1258" s="14">
        <v>136</v>
      </c>
      <c r="L1258" s="12">
        <v>0.65720000000000001</v>
      </c>
      <c r="M1258" s="7">
        <v>2.0103804799999998</v>
      </c>
      <c r="N1258" s="31">
        <v>1.5</v>
      </c>
      <c r="O1258" s="14">
        <f>IFERROR(VLOOKUP($C1258,'site totals'!$J$2:$K$607,2,FALSE),1)</f>
        <v>17978.085800000001</v>
      </c>
      <c r="P1258" s="32" t="s">
        <v>91</v>
      </c>
      <c r="Q1258" s="12">
        <v>0.25387258130000001</v>
      </c>
      <c r="R1258" s="29">
        <v>0.25</v>
      </c>
      <c r="S1258" s="2">
        <f>IF($A1258="site","",MIN(VLOOKUP($P1258,margin_ranges!$A$5:$D$10,4,FALSE)/100,$Q1258))</f>
        <v>0.25387258130000001</v>
      </c>
      <c r="T1258" s="6">
        <f>IF(A1258="placement",$J1258*MIN($Q1258,$S1258),"")</f>
        <v>145.7228616662</v>
      </c>
      <c r="U1258" s="6">
        <f>IF($A1258="placement",T1258,SUMIF($C$10:$C$6209,$C1258,$T$10:$T$6209))</f>
        <v>145.7228616662</v>
      </c>
      <c r="V1258" s="34">
        <f t="shared" si="59"/>
        <v>-5.1634417333333849E-3</v>
      </c>
      <c r="W1258" s="24"/>
      <c r="X1258" s="2" t="str">
        <f>IFERROR(MIN(VLOOKUP($W1258,margin_ranges!$A$5:$D$10,4,FALSE),$Q1258*100)/100,"")</f>
        <v/>
      </c>
      <c r="Y1258" s="6">
        <f t="shared" si="60"/>
        <v>145.7228616662</v>
      </c>
      <c r="Z1258" s="6">
        <f>IF($A1258="placement",Y1258,SUMIF($C$10:$C$6209,$C1258,$Y$10:$Y$6209))</f>
        <v>145.7228616662</v>
      </c>
      <c r="AA1258" s="29">
        <f t="shared" si="61"/>
        <v>-5.1634417333333849E-3</v>
      </c>
    </row>
    <row r="1259" spans="1:27" hidden="1" x14ac:dyDescent="0.3">
      <c r="A1259" s="8" t="s">
        <v>17</v>
      </c>
      <c r="B1259" s="8" t="s">
        <v>1742</v>
      </c>
      <c r="C1259" s="8" t="s">
        <v>1743</v>
      </c>
      <c r="D1259" s="8" t="s">
        <v>2022</v>
      </c>
      <c r="E1259" s="8" t="s">
        <v>2023</v>
      </c>
      <c r="F1259" s="29">
        <v>0.25</v>
      </c>
      <c r="G1259" s="29">
        <v>0</v>
      </c>
      <c r="H1259" s="30">
        <v>3.7239</v>
      </c>
      <c r="I1259" s="30">
        <v>1.0170999999999999</v>
      </c>
      <c r="J1259" s="14">
        <v>61</v>
      </c>
      <c r="K1259" s="14">
        <v>14</v>
      </c>
      <c r="L1259" s="12">
        <v>0.27310000000000001</v>
      </c>
      <c r="M1259" s="7">
        <v>2.00821687</v>
      </c>
      <c r="N1259" s="31">
        <v>1.5</v>
      </c>
      <c r="O1259" s="14">
        <f>IFERROR(VLOOKUP($C1259,'site totals'!$J$2:$K$607,2,FALSE),1)</f>
        <v>17978.085800000001</v>
      </c>
      <c r="P1259" s="32" t="s">
        <v>91</v>
      </c>
      <c r="Q1259" s="12">
        <v>0.2530687183</v>
      </c>
      <c r="R1259" s="29">
        <v>0.25</v>
      </c>
      <c r="S1259" s="2">
        <f>IF($A1259="site","",MIN(VLOOKUP($P1259,margin_ranges!$A$5:$D$10,4,FALSE)/100,$Q1259))</f>
        <v>0.2530687183</v>
      </c>
      <c r="T1259" s="6">
        <f>IF(A1259="placement",$J1259*MIN($Q1259,$S1259),"")</f>
        <v>15.4371918163</v>
      </c>
      <c r="U1259" s="6">
        <f>IF($A1259="placement",T1259,SUMIF($C$10:$C$6209,$C1259,$T$10:$T$6209))</f>
        <v>15.4371918163</v>
      </c>
      <c r="V1259" s="34">
        <f t="shared" si="59"/>
        <v>-4.0916243999999935E-3</v>
      </c>
      <c r="W1259" s="24"/>
      <c r="X1259" s="2" t="str">
        <f>IFERROR(MIN(VLOOKUP($W1259,margin_ranges!$A$5:$D$10,4,FALSE),$Q1259*100)/100,"")</f>
        <v/>
      </c>
      <c r="Y1259" s="6">
        <f t="shared" si="60"/>
        <v>15.4371918163</v>
      </c>
      <c r="Z1259" s="6">
        <f>IF($A1259="placement",Y1259,SUMIF($C$10:$C$6209,$C1259,$Y$10:$Y$6209))</f>
        <v>15.4371918163</v>
      </c>
      <c r="AA1259" s="29">
        <f t="shared" si="61"/>
        <v>-4.0916243999999935E-3</v>
      </c>
    </row>
    <row r="1260" spans="1:27" hidden="1" x14ac:dyDescent="0.3">
      <c r="A1260" s="8" t="s">
        <v>17</v>
      </c>
      <c r="B1260" s="8" t="s">
        <v>1742</v>
      </c>
      <c r="C1260" s="8" t="s">
        <v>1743</v>
      </c>
      <c r="D1260" s="8" t="s">
        <v>2536</v>
      </c>
      <c r="E1260" s="8" t="s">
        <v>2537</v>
      </c>
      <c r="F1260" s="29">
        <v>0.23999999999999899</v>
      </c>
      <c r="G1260" s="29">
        <v>0</v>
      </c>
      <c r="H1260" s="30">
        <v>6.9500999999999999</v>
      </c>
      <c r="I1260" s="30">
        <v>2.0924</v>
      </c>
      <c r="J1260" s="14">
        <v>120</v>
      </c>
      <c r="K1260" s="14">
        <v>25</v>
      </c>
      <c r="L1260" s="12">
        <v>0.30109999999999998</v>
      </c>
      <c r="M1260" s="7">
        <v>1.9153990599999999</v>
      </c>
      <c r="N1260" s="31">
        <v>1.45</v>
      </c>
      <c r="O1260" s="14">
        <f>IFERROR(VLOOKUP($C1260,'site totals'!$J$2:$K$607,2,FALSE),1)</f>
        <v>17978.085800000001</v>
      </c>
      <c r="P1260" s="32" t="s">
        <v>91</v>
      </c>
      <c r="Q1260" s="12">
        <v>0.24297759569999999</v>
      </c>
      <c r="R1260" s="29">
        <v>0.24</v>
      </c>
      <c r="S1260" s="2">
        <f>IF($A1260="site","",MIN(VLOOKUP($P1260,margin_ranges!$A$5:$D$10,4,FALSE)/100,$Q1260))</f>
        <v>0.24297759569999999</v>
      </c>
      <c r="T1260" s="6">
        <f>IF(A1260="placement",$J1260*MIN($Q1260,$S1260),"")</f>
        <v>29.157311483999997</v>
      </c>
      <c r="U1260" s="6">
        <f>IF($A1260="placement",T1260,SUMIF($C$10:$C$6209,$C1260,$T$10:$T$6209))</f>
        <v>29.157311483999997</v>
      </c>
      <c r="V1260" s="34">
        <f t="shared" si="59"/>
        <v>-3.9178890789473009E-3</v>
      </c>
      <c r="W1260" s="24"/>
      <c r="X1260" s="2" t="str">
        <f>IFERROR(MIN(VLOOKUP($W1260,margin_ranges!$A$5:$D$10,4,FALSE),$Q1260*100)/100,"")</f>
        <v/>
      </c>
      <c r="Y1260" s="6">
        <f t="shared" si="60"/>
        <v>29.157311483999997</v>
      </c>
      <c r="Z1260" s="6">
        <f>IF($A1260="placement",Y1260,SUMIF($C$10:$C$6209,$C1260,$Y$10:$Y$6209))</f>
        <v>29.157311483999997</v>
      </c>
      <c r="AA1260" s="29">
        <f t="shared" si="61"/>
        <v>-3.9178890789473009E-3</v>
      </c>
    </row>
    <row r="1261" spans="1:27" hidden="1" x14ac:dyDescent="0.3">
      <c r="A1261" s="8" t="s">
        <v>17</v>
      </c>
      <c r="B1261" s="8" t="s">
        <v>1742</v>
      </c>
      <c r="C1261" s="8" t="s">
        <v>1743</v>
      </c>
      <c r="D1261" s="8" t="s">
        <v>2236</v>
      </c>
      <c r="E1261" s="8" t="s">
        <v>2237</v>
      </c>
      <c r="F1261" s="29">
        <v>0.24</v>
      </c>
      <c r="G1261" s="29">
        <v>0</v>
      </c>
      <c r="H1261" s="30">
        <v>6.6661999999999999</v>
      </c>
      <c r="I1261" s="30">
        <v>2.5604</v>
      </c>
      <c r="J1261" s="14">
        <v>152</v>
      </c>
      <c r="K1261" s="14">
        <v>31</v>
      </c>
      <c r="L1261" s="12">
        <v>0.3841</v>
      </c>
      <c r="M1261" s="7">
        <v>1.9809541100000001</v>
      </c>
      <c r="N1261" s="31">
        <v>1.5</v>
      </c>
      <c r="O1261" s="14">
        <f>IFERROR(VLOOKUP($C1261,'site totals'!$J$2:$K$607,2,FALSE),1)</f>
        <v>17978.085800000001</v>
      </c>
      <c r="P1261" s="32" t="s">
        <v>91</v>
      </c>
      <c r="Q1261" s="12">
        <v>0.2427891217</v>
      </c>
      <c r="R1261" s="29">
        <v>0.24</v>
      </c>
      <c r="S1261" s="2">
        <f>IF($A1261="site","",MIN(VLOOKUP($P1261,margin_ranges!$A$5:$D$10,4,FALSE)/100,$Q1261))</f>
        <v>0.2427891217</v>
      </c>
      <c r="T1261" s="6">
        <f>IF(A1261="placement",$J1261*MIN($Q1261,$S1261),"")</f>
        <v>36.903946498400003</v>
      </c>
      <c r="U1261" s="6">
        <f>IF($A1261="placement",T1261,SUMIF($C$10:$C$6209,$C1261,$T$10:$T$6209))</f>
        <v>36.903946498400003</v>
      </c>
      <c r="V1261" s="34">
        <f t="shared" si="59"/>
        <v>-3.6698969736842502E-3</v>
      </c>
      <c r="W1261" s="24"/>
      <c r="X1261" s="2" t="str">
        <f>IFERROR(MIN(VLOOKUP($W1261,margin_ranges!$A$5:$D$10,4,FALSE),$Q1261*100)/100,"")</f>
        <v/>
      </c>
      <c r="Y1261" s="6">
        <f t="shared" si="60"/>
        <v>36.903946498400003</v>
      </c>
      <c r="Z1261" s="6">
        <f>IF($A1261="placement",Y1261,SUMIF($C$10:$C$6209,$C1261,$Y$10:$Y$6209))</f>
        <v>36.903946498400003</v>
      </c>
      <c r="AA1261" s="29">
        <f t="shared" si="61"/>
        <v>-3.6698969736842502E-3</v>
      </c>
    </row>
    <row r="1262" spans="1:27" hidden="1" x14ac:dyDescent="0.3">
      <c r="A1262" s="8" t="s">
        <v>17</v>
      </c>
      <c r="B1262" s="8" t="s">
        <v>1742</v>
      </c>
      <c r="C1262" s="8" t="s">
        <v>1743</v>
      </c>
      <c r="D1262" s="8" t="s">
        <v>1998</v>
      </c>
      <c r="E1262" s="8" t="s">
        <v>1999</v>
      </c>
      <c r="F1262" s="29">
        <v>0.24</v>
      </c>
      <c r="G1262" s="29">
        <v>0</v>
      </c>
      <c r="H1262" s="30">
        <v>16.5471</v>
      </c>
      <c r="I1262" s="30">
        <v>8.5319000000000003</v>
      </c>
      <c r="J1262" s="14">
        <v>507</v>
      </c>
      <c r="K1262" s="14">
        <v>118</v>
      </c>
      <c r="L1262" s="12">
        <v>0.51559999999999995</v>
      </c>
      <c r="M1262" s="7">
        <v>1.97943439</v>
      </c>
      <c r="N1262" s="31">
        <v>1.5</v>
      </c>
      <c r="O1262" s="14">
        <f>IFERROR(VLOOKUP($C1262,'site totals'!$J$2:$K$607,2,FALSE),1)</f>
        <v>17978.085800000001</v>
      </c>
      <c r="P1262" s="32" t="s">
        <v>91</v>
      </c>
      <c r="Q1262" s="12">
        <v>0.24220777160000001</v>
      </c>
      <c r="R1262" s="29">
        <v>0.24</v>
      </c>
      <c r="S1262" s="2">
        <f>IF($A1262="site","",MIN(VLOOKUP($P1262,margin_ranges!$A$5:$D$10,4,FALSE)/100,$Q1262))</f>
        <v>0.24220777160000001</v>
      </c>
      <c r="T1262" s="6">
        <f>IF(A1262="placement",$J1262*MIN($Q1262,$S1262),"")</f>
        <v>122.79934020120001</v>
      </c>
      <c r="U1262" s="6">
        <f>IF($A1262="placement",T1262,SUMIF($C$10:$C$6209,$C1262,$T$10:$T$6209))</f>
        <v>122.79934020120001</v>
      </c>
      <c r="V1262" s="34">
        <f t="shared" si="59"/>
        <v>-2.9049626315790222E-3</v>
      </c>
      <c r="W1262" s="24"/>
      <c r="X1262" s="2" t="str">
        <f>IFERROR(MIN(VLOOKUP($W1262,margin_ranges!$A$5:$D$10,4,FALSE),$Q1262*100)/100,"")</f>
        <v/>
      </c>
      <c r="Y1262" s="6">
        <f t="shared" si="60"/>
        <v>122.79934020120001</v>
      </c>
      <c r="Z1262" s="6">
        <f>IF($A1262="placement",Y1262,SUMIF($C$10:$C$6209,$C1262,$Y$10:$Y$6209))</f>
        <v>122.79934020120001</v>
      </c>
      <c r="AA1262" s="29">
        <f t="shared" si="61"/>
        <v>-2.9049626315790222E-3</v>
      </c>
    </row>
    <row r="1263" spans="1:27" hidden="1" x14ac:dyDescent="0.3">
      <c r="A1263" s="8" t="s">
        <v>17</v>
      </c>
      <c r="B1263" s="8" t="s">
        <v>1742</v>
      </c>
      <c r="C1263" s="8" t="s">
        <v>1743</v>
      </c>
      <c r="D1263" s="33" t="s">
        <v>1816</v>
      </c>
      <c r="E1263" s="8" t="s">
        <v>1817</v>
      </c>
      <c r="F1263" s="29">
        <v>0.23999999999999899</v>
      </c>
      <c r="G1263" s="29">
        <v>0</v>
      </c>
      <c r="H1263" s="30">
        <v>1.4759</v>
      </c>
      <c r="I1263" s="30">
        <v>0.53920000000000001</v>
      </c>
      <c r="J1263" s="14">
        <v>32</v>
      </c>
      <c r="K1263" s="14">
        <v>7</v>
      </c>
      <c r="L1263" s="12">
        <v>0.3654</v>
      </c>
      <c r="M1263" s="7">
        <v>1.9792555300000001</v>
      </c>
      <c r="N1263" s="31">
        <v>1.5</v>
      </c>
      <c r="O1263" s="14">
        <f>IFERROR(VLOOKUP($C1263,'site totals'!$J$2:$K$607,2,FALSE),1)</f>
        <v>17978.085800000001</v>
      </c>
      <c r="P1263" s="32" t="s">
        <v>91</v>
      </c>
      <c r="Q1263" s="12">
        <v>0.24213929079999999</v>
      </c>
      <c r="R1263" s="29">
        <v>0.24</v>
      </c>
      <c r="S1263" s="2">
        <f>IF($A1263="site","",MIN(VLOOKUP($P1263,margin_ranges!$A$5:$D$10,4,FALSE)/100,$Q1263))</f>
        <v>0.24213929079999999</v>
      </c>
      <c r="T1263" s="6">
        <f>IF(A1263="placement",$J1263*MIN($Q1263,$S1263),"")</f>
        <v>7.7484573055999997</v>
      </c>
      <c r="U1263" s="6">
        <f>IF($A1263="placement",T1263,SUMIF($C$10:$C$6209,$C1263,$T$10:$T$6209))</f>
        <v>7.7484573055999997</v>
      </c>
      <c r="V1263" s="34">
        <f t="shared" si="59"/>
        <v>-2.8148563157894824E-3</v>
      </c>
      <c r="W1263" s="24"/>
      <c r="X1263" s="2" t="str">
        <f>IFERROR(MIN(VLOOKUP($W1263,margin_ranges!$A$5:$D$10,4,FALSE),$Q1263*100)/100,"")</f>
        <v/>
      </c>
      <c r="Y1263" s="6">
        <f t="shared" si="60"/>
        <v>7.7484573055999997</v>
      </c>
      <c r="Z1263" s="6">
        <f>IF($A1263="placement",Y1263,SUMIF($C$10:$C$6209,$C1263,$Y$10:$Y$6209))</f>
        <v>7.7484573055999997</v>
      </c>
      <c r="AA1263" s="29">
        <f t="shared" si="61"/>
        <v>-2.8148563157894824E-3</v>
      </c>
    </row>
    <row r="1264" spans="1:27" hidden="1" x14ac:dyDescent="0.3">
      <c r="A1264" s="8" t="s">
        <v>17</v>
      </c>
      <c r="B1264" s="8" t="s">
        <v>1742</v>
      </c>
      <c r="C1264" s="8" t="s">
        <v>1743</v>
      </c>
      <c r="D1264" s="8" t="s">
        <v>1800</v>
      </c>
      <c r="E1264" s="8" t="s">
        <v>1801</v>
      </c>
      <c r="F1264" s="29">
        <v>0.28999999999999998</v>
      </c>
      <c r="G1264" s="29">
        <v>0</v>
      </c>
      <c r="H1264" s="30">
        <v>0.64170000000000005</v>
      </c>
      <c r="I1264" s="30">
        <v>0.23369999999999999</v>
      </c>
      <c r="J1264" s="14">
        <v>15</v>
      </c>
      <c r="K1264" s="14">
        <v>4</v>
      </c>
      <c r="L1264" s="12">
        <v>0.36420000000000002</v>
      </c>
      <c r="M1264" s="7">
        <v>2.1179095399999999</v>
      </c>
      <c r="N1264" s="31">
        <v>1.5</v>
      </c>
      <c r="O1264" s="14">
        <f>IFERROR(VLOOKUP($C1264,'site totals'!$J$2:$K$607,2,FALSE),1)</f>
        <v>17978.085800000001</v>
      </c>
      <c r="P1264" s="32" t="s">
        <v>22</v>
      </c>
      <c r="Q1264" s="12">
        <v>0.29175445179999998</v>
      </c>
      <c r="R1264" s="29">
        <v>0.28999999999999998</v>
      </c>
      <c r="S1264" s="2">
        <f>IF($A1264="site","",MIN(VLOOKUP($P1264,margin_ranges!$A$5:$D$10,4,FALSE)/100,$Q1264))</f>
        <v>0.29175445179999998</v>
      </c>
      <c r="T1264" s="6">
        <f>IF(A1264="placement",$J1264*MIN($Q1264,$S1264),"")</f>
        <v>4.3763167769999995</v>
      </c>
      <c r="U1264" s="6">
        <f>IF($A1264="placement",T1264,SUMIF($C$10:$C$6209,$C1264,$T$10:$T$6209))</f>
        <v>4.3763167769999995</v>
      </c>
      <c r="V1264" s="34">
        <f t="shared" si="59"/>
        <v>-2.4710588732392846E-3</v>
      </c>
      <c r="W1264" s="24"/>
      <c r="X1264" s="2" t="str">
        <f>IFERROR(MIN(VLOOKUP($W1264,margin_ranges!$A$5:$D$10,4,FALSE),$Q1264*100)/100,"")</f>
        <v/>
      </c>
      <c r="Y1264" s="6">
        <f t="shared" si="60"/>
        <v>4.3763167769999995</v>
      </c>
      <c r="Z1264" s="6">
        <f>IF($A1264="placement",Y1264,SUMIF($C$10:$C$6209,$C1264,$Y$10:$Y$6209))</f>
        <v>4.3763167769999995</v>
      </c>
      <c r="AA1264" s="29">
        <f t="shared" si="61"/>
        <v>-2.4710588732392846E-3</v>
      </c>
    </row>
    <row r="1265" spans="1:27" hidden="1" x14ac:dyDescent="0.3">
      <c r="A1265" s="8" t="s">
        <v>17</v>
      </c>
      <c r="B1265" s="8" t="s">
        <v>1742</v>
      </c>
      <c r="C1265" s="8" t="s">
        <v>1743</v>
      </c>
      <c r="D1265" s="33" t="s">
        <v>2246</v>
      </c>
      <c r="E1265" s="8" t="s">
        <v>2247</v>
      </c>
      <c r="F1265" s="29">
        <v>0.28999999999999998</v>
      </c>
      <c r="G1265" s="29">
        <v>0</v>
      </c>
      <c r="H1265" s="30">
        <v>2.6979000000000002</v>
      </c>
      <c r="I1265" s="30">
        <v>1.1761999999999999</v>
      </c>
      <c r="J1265" s="14">
        <v>75</v>
      </c>
      <c r="K1265" s="14">
        <v>19</v>
      </c>
      <c r="L1265" s="12">
        <v>0.436</v>
      </c>
      <c r="M1265" s="7">
        <v>2.1171069400000002</v>
      </c>
      <c r="N1265" s="31">
        <v>1.5</v>
      </c>
      <c r="O1265" s="14">
        <f>IFERROR(VLOOKUP($C1265,'site totals'!$J$2:$K$607,2,FALSE),1)</f>
        <v>17978.085800000001</v>
      </c>
      <c r="P1265" s="32" t="s">
        <v>22</v>
      </c>
      <c r="Q1265" s="12">
        <v>0.29148595620000001</v>
      </c>
      <c r="R1265" s="29">
        <v>0.28999999999999998</v>
      </c>
      <c r="S1265" s="2">
        <f>IF($A1265="site","",MIN(VLOOKUP($P1265,margin_ranges!$A$5:$D$10,4,FALSE)/100,$Q1265))</f>
        <v>0.29148595620000001</v>
      </c>
      <c r="T1265" s="6">
        <f>IF(A1265="placement",$J1265*MIN($Q1265,$S1265),"")</f>
        <v>21.861446715</v>
      </c>
      <c r="U1265" s="6">
        <f>IF($A1265="placement",T1265,SUMIF($C$10:$C$6209,$C1265,$T$10:$T$6209))</f>
        <v>21.861446715</v>
      </c>
      <c r="V1265" s="34">
        <f t="shared" si="59"/>
        <v>-2.0928960563380006E-3</v>
      </c>
      <c r="W1265" s="24"/>
      <c r="X1265" s="2" t="str">
        <f>IFERROR(MIN(VLOOKUP($W1265,margin_ranges!$A$5:$D$10,4,FALSE),$Q1265*100)/100,"")</f>
        <v/>
      </c>
      <c r="Y1265" s="6">
        <f t="shared" si="60"/>
        <v>21.861446715</v>
      </c>
      <c r="Z1265" s="6">
        <f>IF($A1265="placement",Y1265,SUMIF($C$10:$C$6209,$C1265,$Y$10:$Y$6209))</f>
        <v>21.861446715</v>
      </c>
      <c r="AA1265" s="29">
        <f t="shared" si="61"/>
        <v>-2.0928960563380006E-3</v>
      </c>
    </row>
    <row r="1266" spans="1:27" hidden="1" x14ac:dyDescent="0.3">
      <c r="A1266" s="8" t="s">
        <v>17</v>
      </c>
      <c r="B1266" s="8" t="s">
        <v>1742</v>
      </c>
      <c r="C1266" s="8" t="s">
        <v>1743</v>
      </c>
      <c r="D1266" s="8" t="s">
        <v>1916</v>
      </c>
      <c r="E1266" s="8" t="s">
        <v>1917</v>
      </c>
      <c r="F1266" s="29">
        <v>0.28999999999999998</v>
      </c>
      <c r="G1266" s="29">
        <v>0</v>
      </c>
      <c r="H1266" s="30">
        <v>7.9768999999999997</v>
      </c>
      <c r="I1266" s="30">
        <v>2.8081999999999998</v>
      </c>
      <c r="J1266" s="14">
        <v>178</v>
      </c>
      <c r="K1266" s="14">
        <v>43</v>
      </c>
      <c r="L1266" s="12">
        <v>0.35199999999999998</v>
      </c>
      <c r="M1266" s="7">
        <v>2.1164797200000001</v>
      </c>
      <c r="N1266" s="31">
        <v>1.5</v>
      </c>
      <c r="O1266" s="14">
        <f>IFERROR(VLOOKUP($C1266,'site totals'!$J$2:$K$607,2,FALSE),1)</f>
        <v>17978.085800000001</v>
      </c>
      <c r="P1266" s="32" t="s">
        <v>22</v>
      </c>
      <c r="Q1266" s="12">
        <v>0.29127598560000001</v>
      </c>
      <c r="R1266" s="29">
        <v>0.28999999999999998</v>
      </c>
      <c r="S1266" s="2">
        <f>IF($A1266="site","",MIN(VLOOKUP($P1266,margin_ranges!$A$5:$D$10,4,FALSE)/100,$Q1266))</f>
        <v>0.29127598560000001</v>
      </c>
      <c r="T1266" s="6">
        <f>IF(A1266="placement",$J1266*MIN($Q1266,$S1266),"")</f>
        <v>51.847125436799999</v>
      </c>
      <c r="U1266" s="6">
        <f>IF($A1266="placement",T1266,SUMIF($C$10:$C$6209,$C1266,$T$10:$T$6209))</f>
        <v>51.847125436799999</v>
      </c>
      <c r="V1266" s="34">
        <f t="shared" si="59"/>
        <v>-1.7971628169013432E-3</v>
      </c>
      <c r="W1266" s="24"/>
      <c r="X1266" s="2" t="str">
        <f>IFERROR(MIN(VLOOKUP($W1266,margin_ranges!$A$5:$D$10,4,FALSE),$Q1266*100)/100,"")</f>
        <v/>
      </c>
      <c r="Y1266" s="6">
        <f t="shared" si="60"/>
        <v>51.847125436799999</v>
      </c>
      <c r="Z1266" s="6">
        <f>IF($A1266="placement",Y1266,SUMIF($C$10:$C$6209,$C1266,$Y$10:$Y$6209))</f>
        <v>51.847125436799999</v>
      </c>
      <c r="AA1266" s="29">
        <f t="shared" si="61"/>
        <v>-1.7971628169013432E-3</v>
      </c>
    </row>
    <row r="1267" spans="1:27" hidden="1" x14ac:dyDescent="0.3">
      <c r="A1267" s="8" t="s">
        <v>17</v>
      </c>
      <c r="B1267" s="8" t="s">
        <v>1742</v>
      </c>
      <c r="C1267" s="8" t="s">
        <v>1743</v>
      </c>
      <c r="D1267" s="8" t="s">
        <v>2068</v>
      </c>
      <c r="E1267" s="8" t="s">
        <v>2069</v>
      </c>
      <c r="F1267" s="29">
        <v>0.24</v>
      </c>
      <c r="G1267" s="29">
        <v>0</v>
      </c>
      <c r="H1267" s="30">
        <v>5.617</v>
      </c>
      <c r="I1267" s="30">
        <v>2.2886000000000002</v>
      </c>
      <c r="J1267" s="14">
        <v>136</v>
      </c>
      <c r="K1267" s="14">
        <v>28</v>
      </c>
      <c r="L1267" s="12">
        <v>0.40739999999999998</v>
      </c>
      <c r="M1267" s="7">
        <v>1.9753659400000001</v>
      </c>
      <c r="N1267" s="31">
        <v>1.5</v>
      </c>
      <c r="O1267" s="14">
        <f>IFERROR(VLOOKUP($C1267,'site totals'!$J$2:$K$607,2,FALSE),1)</f>
        <v>17978.085800000001</v>
      </c>
      <c r="P1267" s="32" t="s">
        <v>91</v>
      </c>
      <c r="Q1267" s="12">
        <v>0.24064702560000001</v>
      </c>
      <c r="R1267" s="29">
        <v>0.24</v>
      </c>
      <c r="S1267" s="2">
        <f>IF($A1267="site","",MIN(VLOOKUP($P1267,margin_ranges!$A$5:$D$10,4,FALSE)/100,$Q1267))</f>
        <v>0.24064702560000001</v>
      </c>
      <c r="T1267" s="6">
        <f>IF(A1267="placement",$J1267*MIN($Q1267,$S1267),"")</f>
        <v>32.727995481600004</v>
      </c>
      <c r="U1267" s="6">
        <f>IF($A1267="placement",T1267,SUMIF($C$10:$C$6209,$C1267,$T$10:$T$6209))</f>
        <v>32.727995481600004</v>
      </c>
      <c r="V1267" s="34">
        <f t="shared" si="59"/>
        <v>-8.5134947368425973E-4</v>
      </c>
      <c r="W1267" s="24"/>
      <c r="X1267" s="2" t="str">
        <f>IFERROR(MIN(VLOOKUP($W1267,margin_ranges!$A$5:$D$10,4,FALSE),$Q1267*100)/100,"")</f>
        <v/>
      </c>
      <c r="Y1267" s="6">
        <f t="shared" si="60"/>
        <v>32.727995481600004</v>
      </c>
      <c r="Z1267" s="6">
        <f>IF($A1267="placement",Y1267,SUMIF($C$10:$C$6209,$C1267,$Y$10:$Y$6209))</f>
        <v>32.727995481600004</v>
      </c>
      <c r="AA1267" s="29">
        <f t="shared" si="61"/>
        <v>-8.5134947368425973E-4</v>
      </c>
    </row>
    <row r="1268" spans="1:27" hidden="1" x14ac:dyDescent="0.3">
      <c r="A1268" s="8" t="s">
        <v>17</v>
      </c>
      <c r="B1268" s="8" t="s">
        <v>1742</v>
      </c>
      <c r="C1268" s="8" t="s">
        <v>1743</v>
      </c>
      <c r="D1268" s="8" t="s">
        <v>1872</v>
      </c>
      <c r="E1268" s="8" t="s">
        <v>1873</v>
      </c>
      <c r="F1268" s="29">
        <v>0.28999999999999998</v>
      </c>
      <c r="G1268" s="29">
        <v>0</v>
      </c>
      <c r="H1268" s="30">
        <v>0.9909</v>
      </c>
      <c r="I1268" s="30">
        <v>0.53490000000000004</v>
      </c>
      <c r="J1268" s="14">
        <v>35</v>
      </c>
      <c r="K1268" s="14">
        <v>9</v>
      </c>
      <c r="L1268" s="12">
        <v>0.53979999999999995</v>
      </c>
      <c r="M1268" s="7">
        <v>2.18457532</v>
      </c>
      <c r="N1268" s="31">
        <v>1.55</v>
      </c>
      <c r="O1268" s="14">
        <f>IFERROR(VLOOKUP($C1268,'site totals'!$J$2:$K$607,2,FALSE),1)</f>
        <v>17978.085800000001</v>
      </c>
      <c r="P1268" s="32" t="s">
        <v>22</v>
      </c>
      <c r="Q1268" s="12">
        <v>0.29047994570000002</v>
      </c>
      <c r="R1268" s="29">
        <v>0.28999999999999998</v>
      </c>
      <c r="S1268" s="2">
        <f>IF($A1268="site","",MIN(VLOOKUP($P1268,margin_ranges!$A$5:$D$10,4,FALSE)/100,$Q1268))</f>
        <v>0.29047994570000002</v>
      </c>
      <c r="T1268" s="6">
        <f>IF(A1268="placement",$J1268*MIN($Q1268,$S1268),"")</f>
        <v>10.166798099500001</v>
      </c>
      <c r="U1268" s="6">
        <f>IF($A1268="placement",T1268,SUMIF($C$10:$C$6209,$C1268,$T$10:$T$6209))</f>
        <v>10.166798099500001</v>
      </c>
      <c r="V1268" s="34">
        <f t="shared" si="59"/>
        <v>-6.7597985915479608E-4</v>
      </c>
      <c r="W1268" s="24"/>
      <c r="X1268" s="2" t="str">
        <f>IFERROR(MIN(VLOOKUP($W1268,margin_ranges!$A$5:$D$10,4,FALSE),$Q1268*100)/100,"")</f>
        <v/>
      </c>
      <c r="Y1268" s="6">
        <f t="shared" si="60"/>
        <v>10.166798099500001</v>
      </c>
      <c r="Z1268" s="6">
        <f>IF($A1268="placement",Y1268,SUMIF($C$10:$C$6209,$C1268,$Y$10:$Y$6209))</f>
        <v>10.166798099500001</v>
      </c>
      <c r="AA1268" s="29">
        <f t="shared" si="61"/>
        <v>-6.7597985915479608E-4</v>
      </c>
    </row>
    <row r="1269" spans="1:27" hidden="1" x14ac:dyDescent="0.3">
      <c r="A1269" s="8" t="s">
        <v>17</v>
      </c>
      <c r="B1269" s="8" t="s">
        <v>1742</v>
      </c>
      <c r="C1269" s="8" t="s">
        <v>1743</v>
      </c>
      <c r="D1269" s="8" t="s">
        <v>2340</v>
      </c>
      <c r="E1269" s="8" t="s">
        <v>2341</v>
      </c>
      <c r="F1269" s="29">
        <v>0.22488441834312101</v>
      </c>
      <c r="G1269" s="29">
        <v>0</v>
      </c>
      <c r="H1269" s="30">
        <v>0.53010000000000002</v>
      </c>
      <c r="I1269" s="30">
        <v>0.1313</v>
      </c>
      <c r="J1269" s="14">
        <v>7</v>
      </c>
      <c r="K1269" s="14">
        <v>2</v>
      </c>
      <c r="L1269" s="12">
        <v>0.24759999999999999</v>
      </c>
      <c r="M1269" s="7">
        <v>1.7416757300000001</v>
      </c>
      <c r="N1269" s="31">
        <v>1.35</v>
      </c>
      <c r="O1269" s="14">
        <f>IFERROR(VLOOKUP($C1269,'site totals'!$J$2:$K$607,2,FALSE),1)</f>
        <v>17978.085800000001</v>
      </c>
      <c r="P1269" s="32" t="s">
        <v>22</v>
      </c>
      <c r="Q1269" s="12">
        <v>0.2248844183</v>
      </c>
      <c r="R1269" s="29">
        <v>0.27</v>
      </c>
      <c r="S1269" s="2">
        <f>IF($A1269="site","",MIN(VLOOKUP($P1269,margin_ranges!$A$5:$D$10,4,FALSE)/100,$Q1269))</f>
        <v>0.2248844183</v>
      </c>
      <c r="T1269" s="6">
        <f>IF(A1269="placement",$J1269*MIN($Q1269,$S1269),"")</f>
        <v>1.5741909280999999</v>
      </c>
      <c r="U1269" s="6">
        <f>IF($A1269="placement",T1269,SUMIF($C$10:$C$6209,$C1269,$T$10:$T$6209))</f>
        <v>1.5741909280999999</v>
      </c>
      <c r="V1269" s="34">
        <f t="shared" si="59"/>
        <v>6.1802166712328743E-2</v>
      </c>
      <c r="W1269" s="24"/>
      <c r="X1269" s="2" t="str">
        <f>IFERROR(MIN(VLOOKUP($W1269,margin_ranges!$A$5:$D$10,4,FALSE),$Q1269*100)/100,"")</f>
        <v/>
      </c>
      <c r="Y1269" s="6">
        <f t="shared" si="60"/>
        <v>1.5741909280999999</v>
      </c>
      <c r="Z1269" s="6">
        <f>IF($A1269="placement",Y1269,SUMIF($C$10:$C$6209,$C1269,$Y$10:$Y$6209))</f>
        <v>1.5741909280999999</v>
      </c>
      <c r="AA1269" s="29">
        <f t="shared" si="61"/>
        <v>6.1802166712328743E-2</v>
      </c>
    </row>
    <row r="1270" spans="1:27" hidden="1" x14ac:dyDescent="0.3">
      <c r="A1270" s="8" t="s">
        <v>17</v>
      </c>
      <c r="B1270" s="8" t="s">
        <v>1742</v>
      </c>
      <c r="C1270" s="8" t="s">
        <v>1743</v>
      </c>
      <c r="D1270" s="8" t="s">
        <v>2454</v>
      </c>
      <c r="E1270" s="8" t="s">
        <v>2455</v>
      </c>
      <c r="F1270" s="29">
        <v>0.24951695064113799</v>
      </c>
      <c r="G1270" s="29">
        <v>0</v>
      </c>
      <c r="H1270" s="30">
        <v>0.29120000000000001</v>
      </c>
      <c r="I1270" s="30">
        <v>0.1221</v>
      </c>
      <c r="J1270" s="14">
        <v>7</v>
      </c>
      <c r="K1270" s="14">
        <v>2</v>
      </c>
      <c r="L1270" s="12">
        <v>0.41920000000000002</v>
      </c>
      <c r="M1270" s="7">
        <v>1.9987127</v>
      </c>
      <c r="N1270" s="31">
        <v>1.5</v>
      </c>
      <c r="O1270" s="14">
        <f>IFERROR(VLOOKUP($C1270,'site totals'!$J$2:$K$607,2,FALSE),1)</f>
        <v>17978.085800000001</v>
      </c>
      <c r="P1270" s="32" t="s">
        <v>22</v>
      </c>
      <c r="Q1270" s="12">
        <v>0.24951695060000001</v>
      </c>
      <c r="R1270" s="29">
        <v>0.28999999999999998</v>
      </c>
      <c r="S1270" s="2">
        <f>IF($A1270="site","",MIN(VLOOKUP($P1270,margin_ranges!$A$5:$D$10,4,FALSE)/100,$Q1270))</f>
        <v>0.24951695060000001</v>
      </c>
      <c r="T1270" s="6">
        <f>IF(A1270="placement",$J1270*MIN($Q1270,$S1270),"")</f>
        <v>1.7466186542000002</v>
      </c>
      <c r="U1270" s="6">
        <f>IF($A1270="placement",T1270,SUMIF($C$10:$C$6209,$C1270,$T$10:$T$6209))</f>
        <v>1.7466186542000002</v>
      </c>
      <c r="V1270" s="34">
        <f t="shared" si="59"/>
        <v>5.7018379436619693E-2</v>
      </c>
      <c r="W1270" s="24"/>
      <c r="X1270" s="2" t="str">
        <f>IFERROR(MIN(VLOOKUP($W1270,margin_ranges!$A$5:$D$10,4,FALSE),$Q1270*100)/100,"")</f>
        <v/>
      </c>
      <c r="Y1270" s="6">
        <f t="shared" si="60"/>
        <v>1.7466186542000002</v>
      </c>
      <c r="Z1270" s="6">
        <f>IF($A1270="placement",Y1270,SUMIF($C$10:$C$6209,$C1270,$Y$10:$Y$6209))</f>
        <v>1.7466186542000002</v>
      </c>
      <c r="AA1270" s="29">
        <f t="shared" si="61"/>
        <v>5.7018379436619693E-2</v>
      </c>
    </row>
    <row r="1271" spans="1:27" hidden="1" x14ac:dyDescent="0.3">
      <c r="A1271" s="8" t="s">
        <v>17</v>
      </c>
      <c r="B1271" s="8" t="s">
        <v>1742</v>
      </c>
      <c r="C1271" s="8" t="s">
        <v>1743</v>
      </c>
      <c r="D1271" s="8" t="s">
        <v>2158</v>
      </c>
      <c r="E1271" s="8" t="s">
        <v>2159</v>
      </c>
      <c r="F1271" s="29">
        <v>0.25513007892429101</v>
      </c>
      <c r="G1271" s="29">
        <v>0</v>
      </c>
      <c r="H1271" s="30">
        <v>0.2344</v>
      </c>
      <c r="I1271" s="30">
        <v>0.1174</v>
      </c>
      <c r="J1271" s="14">
        <v>7</v>
      </c>
      <c r="K1271" s="14">
        <v>2</v>
      </c>
      <c r="L1271" s="12">
        <v>0.50109999999999999</v>
      </c>
      <c r="M1271" s="7">
        <v>2.0809002400000001</v>
      </c>
      <c r="N1271" s="31">
        <v>1.55</v>
      </c>
      <c r="O1271" s="14">
        <f>IFERROR(VLOOKUP($C1271,'site totals'!$J$2:$K$607,2,FALSE),1)</f>
        <v>17978.085800000001</v>
      </c>
      <c r="P1271" s="32" t="s">
        <v>22</v>
      </c>
      <c r="Q1271" s="12">
        <v>0.2551300789</v>
      </c>
      <c r="R1271" s="29">
        <v>0.28999999999999998</v>
      </c>
      <c r="S1271" s="2">
        <f>IF($A1271="site","",MIN(VLOOKUP($P1271,margin_ranges!$A$5:$D$10,4,FALSE)/100,$Q1271))</f>
        <v>0.2551300789</v>
      </c>
      <c r="T1271" s="6">
        <f>IF(A1271="placement",$J1271*MIN($Q1271,$S1271),"")</f>
        <v>1.7859105523000001</v>
      </c>
      <c r="U1271" s="6">
        <f>IF($A1271="placement",T1271,SUMIF($C$10:$C$6209,$C1271,$T$10:$T$6209))</f>
        <v>1.7859105523000001</v>
      </c>
      <c r="V1271" s="34">
        <f t="shared" si="59"/>
        <v>4.9112564929577607E-2</v>
      </c>
      <c r="W1271" s="24"/>
      <c r="X1271" s="2" t="str">
        <f>IFERROR(MIN(VLOOKUP($W1271,margin_ranges!$A$5:$D$10,4,FALSE),$Q1271*100)/100,"")</f>
        <v/>
      </c>
      <c r="Y1271" s="6">
        <f t="shared" si="60"/>
        <v>1.7859105523000001</v>
      </c>
      <c r="Z1271" s="6">
        <f>IF($A1271="placement",Y1271,SUMIF($C$10:$C$6209,$C1271,$Y$10:$Y$6209))</f>
        <v>1.7859105523000001</v>
      </c>
      <c r="AA1271" s="29">
        <f t="shared" si="61"/>
        <v>4.9112564929577607E-2</v>
      </c>
    </row>
    <row r="1272" spans="1:27" hidden="1" x14ac:dyDescent="0.3">
      <c r="A1272" s="8" t="s">
        <v>17</v>
      </c>
      <c r="B1272" s="8" t="s">
        <v>1742</v>
      </c>
      <c r="C1272" s="8" t="s">
        <v>1743</v>
      </c>
      <c r="D1272" s="8" t="s">
        <v>1862</v>
      </c>
      <c r="E1272" s="8" t="s">
        <v>1863</v>
      </c>
      <c r="F1272" s="29">
        <v>0.21385752531719199</v>
      </c>
      <c r="G1272" s="29">
        <v>0</v>
      </c>
      <c r="H1272" s="30">
        <v>0.42859999999999998</v>
      </c>
      <c r="I1272" s="30">
        <v>0.12859999999999999</v>
      </c>
      <c r="J1272" s="14">
        <v>7</v>
      </c>
      <c r="K1272" s="14">
        <v>2</v>
      </c>
      <c r="L1272" s="12">
        <v>0.30009999999999998</v>
      </c>
      <c r="M1272" s="7">
        <v>1.9080510799999999</v>
      </c>
      <c r="N1272" s="31">
        <v>1.5</v>
      </c>
      <c r="O1272" s="14">
        <f>IFERROR(VLOOKUP($C1272,'site totals'!$J$2:$K$607,2,FALSE),1)</f>
        <v>17978.085800000001</v>
      </c>
      <c r="P1272" s="32" t="s">
        <v>22</v>
      </c>
      <c r="Q1272" s="12">
        <v>0.21385752529999999</v>
      </c>
      <c r="R1272" s="29">
        <v>0.26</v>
      </c>
      <c r="S1272" s="2">
        <f>IF($A1272="site","",MIN(VLOOKUP($P1272,margin_ranges!$A$5:$D$10,4,FALSE)/100,$Q1272))</f>
        <v>0.21385752529999999</v>
      </c>
      <c r="T1272" s="6">
        <f>IF(A1272="placement",$J1272*MIN($Q1272,$S1272),"")</f>
        <v>1.4970026771</v>
      </c>
      <c r="U1272" s="6">
        <f>IF($A1272="placement",T1272,SUMIF($C$10:$C$6209,$C1272,$T$10:$T$6209))</f>
        <v>1.4970026771</v>
      </c>
      <c r="V1272" s="34">
        <f t="shared" si="59"/>
        <v>6.2354695540540517E-2</v>
      </c>
      <c r="W1272" s="24"/>
      <c r="X1272" s="2" t="str">
        <f>IFERROR(MIN(VLOOKUP($W1272,margin_ranges!$A$5:$D$10,4,FALSE),$Q1272*100)/100,"")</f>
        <v/>
      </c>
      <c r="Y1272" s="6">
        <f t="shared" si="60"/>
        <v>1.4970026771</v>
      </c>
      <c r="Z1272" s="6">
        <f>IF($A1272="placement",Y1272,SUMIF($C$10:$C$6209,$C1272,$Y$10:$Y$6209))</f>
        <v>1.4970026771</v>
      </c>
      <c r="AA1272" s="17">
        <f t="shared" si="61"/>
        <v>6.2354695540540517E-2</v>
      </c>
    </row>
    <row r="1273" spans="1:27" hidden="1" x14ac:dyDescent="0.3">
      <c r="A1273" s="8" t="s">
        <v>17</v>
      </c>
      <c r="B1273" s="8" t="s">
        <v>1742</v>
      </c>
      <c r="C1273" s="8" t="s">
        <v>1743</v>
      </c>
      <c r="D1273" s="8" t="s">
        <v>11833</v>
      </c>
      <c r="E1273" s="8" t="s">
        <v>11834</v>
      </c>
      <c r="F1273" s="29">
        <v>0.211274153712044</v>
      </c>
      <c r="G1273" s="29">
        <v>0</v>
      </c>
      <c r="H1273" s="30">
        <v>0.45450000000000002</v>
      </c>
      <c r="I1273" s="30">
        <v>0.13370000000000001</v>
      </c>
      <c r="J1273" s="14">
        <v>7</v>
      </c>
      <c r="K1273" s="14">
        <v>2</v>
      </c>
      <c r="L1273" s="12">
        <v>0.29420000000000002</v>
      </c>
      <c r="M1273" s="7">
        <v>1.83840812</v>
      </c>
      <c r="N1273" s="31">
        <v>1.45</v>
      </c>
      <c r="O1273" s="14">
        <f>IFERROR(VLOOKUP($C1273,'site totals'!$J$2:$K$607,2,FALSE),1)</f>
        <v>17978.085800000001</v>
      </c>
      <c r="P1273" s="32" t="s">
        <v>22</v>
      </c>
      <c r="Q1273" s="12">
        <v>0.21127415369999999</v>
      </c>
      <c r="R1273" s="29">
        <v>0.3</v>
      </c>
      <c r="S1273" s="2">
        <f>IF($A1273="site","",MIN(VLOOKUP($P1273,margin_ranges!$A$5:$D$10,4,FALSE)/100,$Q1273))</f>
        <v>0.21127415369999999</v>
      </c>
      <c r="T1273" s="6">
        <f>IF(A1273="placement",$J1273*MIN($Q1273,$S1273),"")</f>
        <v>1.4789190758999999</v>
      </c>
      <c r="U1273" s="6">
        <f>IF($A1273="placement",T1273,SUMIF($C$10:$C$6209,$C1273,$T$10:$T$6209))</f>
        <v>1.4789190758999999</v>
      </c>
      <c r="V1273" s="34">
        <f t="shared" si="59"/>
        <v>0.12675120900000003</v>
      </c>
      <c r="W1273" s="24"/>
      <c r="X1273" s="2" t="str">
        <f>IFERROR(MIN(VLOOKUP($W1273,margin_ranges!$A$5:$D$10,4,FALSE),$Q1273*100)/100,"")</f>
        <v/>
      </c>
      <c r="Y1273" s="6">
        <f t="shared" si="60"/>
        <v>1.4789190758999999</v>
      </c>
      <c r="Z1273" s="6">
        <f>IF($A1273="placement",Y1273,SUMIF($C$10:$C$6209,$C1273,$Y$10:$Y$6209))</f>
        <v>1.4789190758999999</v>
      </c>
      <c r="AA1273" s="29">
        <f t="shared" si="61"/>
        <v>0.12675120900000003</v>
      </c>
    </row>
    <row r="1274" spans="1:27" hidden="1" x14ac:dyDescent="0.3">
      <c r="A1274" s="8" t="s">
        <v>17</v>
      </c>
      <c r="B1274" s="8" t="s">
        <v>1742</v>
      </c>
      <c r="C1274" s="8" t="s">
        <v>1743</v>
      </c>
      <c r="D1274" s="8" t="s">
        <v>11853</v>
      </c>
      <c r="E1274" s="8" t="s">
        <v>11854</v>
      </c>
      <c r="F1274" s="29">
        <v>0.19614186081020901</v>
      </c>
      <c r="G1274" s="29">
        <v>0</v>
      </c>
      <c r="H1274" s="30">
        <v>0.59589999999999999</v>
      </c>
      <c r="I1274" s="30">
        <v>0.13339999999999999</v>
      </c>
      <c r="J1274" s="14">
        <v>7</v>
      </c>
      <c r="K1274" s="14">
        <v>2</v>
      </c>
      <c r="L1274" s="12">
        <v>0.22389999999999999</v>
      </c>
      <c r="M1274" s="7">
        <v>1.80380086</v>
      </c>
      <c r="N1274" s="31">
        <v>1.45</v>
      </c>
      <c r="O1274" s="14">
        <f>IFERROR(VLOOKUP($C1274,'site totals'!$J$2:$K$607,2,FALSE),1)</f>
        <v>17978.085800000001</v>
      </c>
      <c r="P1274" s="32" t="s">
        <v>22</v>
      </c>
      <c r="Q1274" s="12">
        <v>0.19614186080000001</v>
      </c>
      <c r="R1274" s="29">
        <v>0.33</v>
      </c>
      <c r="S1274" s="2">
        <f>IF($A1274="site","",MIN(VLOOKUP($P1274,margin_ranges!$A$5:$D$10,4,FALSE)/100,$Q1274))</f>
        <v>0.19614186080000001</v>
      </c>
      <c r="T1274" s="6">
        <f>IF(A1274="placement",$J1274*MIN($Q1274,$S1274),"")</f>
        <v>1.3729930256</v>
      </c>
      <c r="U1274" s="6">
        <f>IF($A1274="placement",T1274,SUMIF($C$10:$C$6209,$C1274,$T$10:$T$6209))</f>
        <v>1.3729930256</v>
      </c>
      <c r="V1274" s="34">
        <f t="shared" si="59"/>
        <v>0.19978826746268674</v>
      </c>
      <c r="W1274" s="24"/>
      <c r="X1274" s="2" t="str">
        <f>IFERROR(MIN(VLOOKUP($W1274,margin_ranges!$A$5:$D$10,4,FALSE),$Q1274*100)/100,"")</f>
        <v/>
      </c>
      <c r="Y1274" s="6">
        <f t="shared" si="60"/>
        <v>1.3729930256</v>
      </c>
      <c r="Z1274" s="6">
        <f>IF($A1274="placement",Y1274,SUMIF($C$10:$C$6209,$C1274,$Y$10:$Y$6209))</f>
        <v>1.3729930256</v>
      </c>
      <c r="AA1274" s="29">
        <f t="shared" si="61"/>
        <v>0.19978826746268674</v>
      </c>
    </row>
    <row r="1275" spans="1:27" hidden="1" x14ac:dyDescent="0.3">
      <c r="A1275" s="8" t="s">
        <v>17</v>
      </c>
      <c r="B1275" s="8" t="s">
        <v>1742</v>
      </c>
      <c r="C1275" s="8" t="s">
        <v>1743</v>
      </c>
      <c r="D1275" s="8" t="s">
        <v>1980</v>
      </c>
      <c r="E1275" s="8" t="s">
        <v>1981</v>
      </c>
      <c r="F1275" s="29">
        <v>0.25585647000495698</v>
      </c>
      <c r="G1275" s="29">
        <v>0</v>
      </c>
      <c r="H1275" s="30">
        <v>0.1711</v>
      </c>
      <c r="I1275" s="30">
        <v>0.1144</v>
      </c>
      <c r="J1275" s="14">
        <v>7</v>
      </c>
      <c r="K1275" s="14">
        <v>2</v>
      </c>
      <c r="L1275" s="12">
        <v>0.66820000000000002</v>
      </c>
      <c r="M1275" s="7">
        <v>2.01574016</v>
      </c>
      <c r="N1275" s="31">
        <v>1.5</v>
      </c>
      <c r="O1275" s="14">
        <f>IFERROR(VLOOKUP($C1275,'site totals'!$J$2:$K$607,2,FALSE),1)</f>
        <v>17978.085800000001</v>
      </c>
      <c r="P1275" s="32" t="s">
        <v>22</v>
      </c>
      <c r="Q1275" s="12">
        <v>0.25585647</v>
      </c>
      <c r="R1275" s="29">
        <v>0.28999999999999998</v>
      </c>
      <c r="S1275" s="2">
        <f>IF($A1275="site","",MIN(VLOOKUP($P1275,margin_ranges!$A$5:$D$10,4,FALSE)/100,$Q1275))</f>
        <v>0.25585647</v>
      </c>
      <c r="T1275" s="6">
        <f>IF(A1275="placement",$J1275*MIN($Q1275,$S1275),"")</f>
        <v>1.7909952900000001</v>
      </c>
      <c r="U1275" s="6">
        <f>IF($A1275="placement",T1275,SUMIF($C$10:$C$6209,$C1275,$T$10:$T$6209))</f>
        <v>1.7909952900000001</v>
      </c>
      <c r="V1275" s="34">
        <f t="shared" si="59"/>
        <v>4.8089478873239555E-2</v>
      </c>
      <c r="W1275" s="24"/>
      <c r="X1275" s="2" t="str">
        <f>IFERROR(MIN(VLOOKUP($W1275,margin_ranges!$A$5:$D$10,4,FALSE),$Q1275*100)/100,"")</f>
        <v/>
      </c>
      <c r="Y1275" s="6">
        <f t="shared" si="60"/>
        <v>1.7909952900000001</v>
      </c>
      <c r="Z1275" s="6">
        <f>IF($A1275="placement",Y1275,SUMIF($C$10:$C$6209,$C1275,$Y$10:$Y$6209))</f>
        <v>1.7909952900000001</v>
      </c>
      <c r="AA1275" s="29">
        <f t="shared" si="61"/>
        <v>4.8089478873239555E-2</v>
      </c>
    </row>
    <row r="1276" spans="1:27" hidden="1" x14ac:dyDescent="0.3">
      <c r="A1276" s="8" t="s">
        <v>17</v>
      </c>
      <c r="B1276" s="8" t="s">
        <v>1742</v>
      </c>
      <c r="C1276" s="8" t="s">
        <v>1743</v>
      </c>
      <c r="D1276" s="8" t="s">
        <v>2504</v>
      </c>
      <c r="E1276" s="8" t="s">
        <v>2505</v>
      </c>
      <c r="F1276" s="29">
        <v>0.202808136004857</v>
      </c>
      <c r="G1276" s="29">
        <v>0</v>
      </c>
      <c r="H1276" s="30">
        <v>0.40210000000000001</v>
      </c>
      <c r="I1276" s="30">
        <v>0.12939999999999999</v>
      </c>
      <c r="J1276" s="14">
        <v>7</v>
      </c>
      <c r="K1276" s="14">
        <v>2</v>
      </c>
      <c r="L1276" s="12">
        <v>0.32169999999999999</v>
      </c>
      <c r="M1276" s="7">
        <v>1.8188845899999999</v>
      </c>
      <c r="N1276" s="31">
        <v>1.45</v>
      </c>
      <c r="O1276" s="14">
        <f>IFERROR(VLOOKUP($C1276,'site totals'!$J$2:$K$607,2,FALSE),1)</f>
        <v>17978.085800000001</v>
      </c>
      <c r="P1276" s="32" t="s">
        <v>22</v>
      </c>
      <c r="Q1276" s="12">
        <v>0.202808136</v>
      </c>
      <c r="R1276" s="29">
        <v>0.25</v>
      </c>
      <c r="S1276" s="2">
        <f>IF($A1276="site","",MIN(VLOOKUP($P1276,margin_ranges!$A$5:$D$10,4,FALSE)/100,$Q1276))</f>
        <v>0.202808136</v>
      </c>
      <c r="T1276" s="6">
        <f>IF(A1276="placement",$J1276*MIN($Q1276,$S1276),"")</f>
        <v>1.419656952</v>
      </c>
      <c r="U1276" s="6">
        <f>IF($A1276="placement",T1276,SUMIF($C$10:$C$6209,$C1276,$T$10:$T$6209))</f>
        <v>1.419656952</v>
      </c>
      <c r="V1276" s="34">
        <f t="shared" si="59"/>
        <v>6.2922485333333222E-2</v>
      </c>
      <c r="W1276" s="24"/>
      <c r="X1276" s="2" t="str">
        <f>IFERROR(MIN(VLOOKUP($W1276,margin_ranges!$A$5:$D$10,4,FALSE),$Q1276*100)/100,"")</f>
        <v/>
      </c>
      <c r="Y1276" s="6">
        <f t="shared" si="60"/>
        <v>1.419656952</v>
      </c>
      <c r="Z1276" s="6">
        <f>IF($A1276="placement",Y1276,SUMIF($C$10:$C$6209,$C1276,$Y$10:$Y$6209))</f>
        <v>1.419656952</v>
      </c>
      <c r="AA1276" s="29">
        <f t="shared" si="61"/>
        <v>6.2922485333333222E-2</v>
      </c>
    </row>
    <row r="1277" spans="1:27" hidden="1" x14ac:dyDescent="0.3">
      <c r="A1277" s="8" t="s">
        <v>17</v>
      </c>
      <c r="B1277" s="8" t="s">
        <v>1742</v>
      </c>
      <c r="C1277" s="8" t="s">
        <v>1743</v>
      </c>
      <c r="D1277" s="8" t="s">
        <v>1940</v>
      </c>
      <c r="E1277" s="8" t="s">
        <v>1941</v>
      </c>
      <c r="F1277" s="29">
        <v>0.131584132405096</v>
      </c>
      <c r="G1277" s="29">
        <v>0</v>
      </c>
      <c r="H1277" s="30">
        <v>0.84179999999999999</v>
      </c>
      <c r="I1277" s="30">
        <v>0.12590000000000001</v>
      </c>
      <c r="J1277" s="14">
        <v>7</v>
      </c>
      <c r="K1277" s="14">
        <v>1</v>
      </c>
      <c r="L1277" s="12">
        <v>0.14960000000000001</v>
      </c>
      <c r="M1277" s="7">
        <v>1.7272830400000001</v>
      </c>
      <c r="N1277" s="31">
        <v>1.5</v>
      </c>
      <c r="O1277" s="14">
        <f>IFERROR(VLOOKUP($C1277,'site totals'!$J$2:$K$607,2,FALSE),1)</f>
        <v>17978.085800000001</v>
      </c>
      <c r="P1277" s="32" t="s">
        <v>22</v>
      </c>
      <c r="Q1277" s="12">
        <v>0.1315841324</v>
      </c>
      <c r="R1277" s="29">
        <v>0.18</v>
      </c>
      <c r="S1277" s="2">
        <f>IF($A1277="site","",MIN(VLOOKUP($P1277,margin_ranges!$A$5:$D$10,4,FALSE)/100,$Q1277))</f>
        <v>0.1315841324</v>
      </c>
      <c r="T1277" s="6">
        <f>IF(A1277="placement",$J1277*MIN($Q1277,$S1277),"")</f>
        <v>0.92108892679999999</v>
      </c>
      <c r="U1277" s="6">
        <f>IF($A1277="placement",T1277,SUMIF($C$10:$C$6209,$C1277,$T$10:$T$6209))</f>
        <v>0.92108892679999999</v>
      </c>
      <c r="V1277" s="34">
        <f t="shared" si="59"/>
        <v>5.9043740975609715E-2</v>
      </c>
      <c r="W1277" s="24"/>
      <c r="X1277" s="2" t="str">
        <f>IFERROR(MIN(VLOOKUP($W1277,margin_ranges!$A$5:$D$10,4,FALSE),$Q1277*100)/100,"")</f>
        <v/>
      </c>
      <c r="Y1277" s="6">
        <f t="shared" si="60"/>
        <v>0.92108892679999999</v>
      </c>
      <c r="Z1277" s="6">
        <f>IF($A1277="placement",Y1277,SUMIF($C$10:$C$6209,$C1277,$Y$10:$Y$6209))</f>
        <v>0.92108892679999999</v>
      </c>
      <c r="AA1277" s="29">
        <f t="shared" si="61"/>
        <v>5.9043740975609715E-2</v>
      </c>
    </row>
    <row r="1278" spans="1:27" hidden="1" x14ac:dyDescent="0.3">
      <c r="A1278" s="8" t="s">
        <v>17</v>
      </c>
      <c r="B1278" s="8" t="s">
        <v>1742</v>
      </c>
      <c r="C1278" s="8" t="s">
        <v>1743</v>
      </c>
      <c r="D1278" s="8" t="s">
        <v>2456</v>
      </c>
      <c r="E1278" s="8" t="s">
        <v>2457</v>
      </c>
      <c r="F1278" s="29">
        <v>0.14422461360241401</v>
      </c>
      <c r="G1278" s="29">
        <v>0</v>
      </c>
      <c r="H1278" s="30">
        <v>0.68320000000000003</v>
      </c>
      <c r="I1278" s="30">
        <v>0.13830000000000001</v>
      </c>
      <c r="J1278" s="14">
        <v>7</v>
      </c>
      <c r="K1278" s="14">
        <v>1</v>
      </c>
      <c r="L1278" s="12">
        <v>0.2024</v>
      </c>
      <c r="M1278" s="7">
        <v>1.6943698300000001</v>
      </c>
      <c r="N1278" s="31">
        <v>1.45</v>
      </c>
      <c r="O1278" s="14">
        <f>IFERROR(VLOOKUP($C1278,'site totals'!$J$2:$K$607,2,FALSE),1)</f>
        <v>17978.085800000001</v>
      </c>
      <c r="P1278" s="32" t="s">
        <v>91</v>
      </c>
      <c r="Q1278" s="12">
        <v>0.1442246136</v>
      </c>
      <c r="R1278" s="29">
        <v>0.19</v>
      </c>
      <c r="S1278" s="2">
        <f>IF($A1278="site","",MIN(VLOOKUP($P1278,margin_ranges!$A$5:$D$10,4,FALSE)/100,$Q1278))</f>
        <v>0.1442246136</v>
      </c>
      <c r="T1278" s="6">
        <f>IF(A1278="placement",$J1278*MIN($Q1278,$S1278),"")</f>
        <v>1.0095722951999999</v>
      </c>
      <c r="U1278" s="6">
        <f>IF($A1278="placement",T1278,SUMIF($C$10:$C$6209,$C1278,$T$10:$T$6209))</f>
        <v>1.0095722951999999</v>
      </c>
      <c r="V1278" s="34">
        <f t="shared" si="59"/>
        <v>5.6512822716049405E-2</v>
      </c>
      <c r="W1278" s="24"/>
      <c r="X1278" s="2" t="str">
        <f>IFERROR(MIN(VLOOKUP($W1278,margin_ranges!$A$5:$D$10,4,FALSE),$Q1278*100)/100,"")</f>
        <v/>
      </c>
      <c r="Y1278" s="6">
        <f t="shared" si="60"/>
        <v>1.0095722951999999</v>
      </c>
      <c r="Z1278" s="6">
        <f>IF($A1278="placement",Y1278,SUMIF($C$10:$C$6209,$C1278,$Y$10:$Y$6209))</f>
        <v>1.0095722951999999</v>
      </c>
      <c r="AA1278" s="29">
        <f t="shared" si="61"/>
        <v>5.6512822716049405E-2</v>
      </c>
    </row>
    <row r="1279" spans="1:27" hidden="1" x14ac:dyDescent="0.3">
      <c r="A1279" s="8" t="s">
        <v>17</v>
      </c>
      <c r="B1279" s="8" t="s">
        <v>1742</v>
      </c>
      <c r="C1279" s="8" t="s">
        <v>1743</v>
      </c>
      <c r="D1279" s="8" t="s">
        <v>11807</v>
      </c>
      <c r="E1279" s="8" t="s">
        <v>11808</v>
      </c>
      <c r="F1279" s="29">
        <v>0.24270338407834699</v>
      </c>
      <c r="G1279" s="29">
        <v>0</v>
      </c>
      <c r="H1279" s="30">
        <v>0.2651</v>
      </c>
      <c r="I1279" s="30">
        <v>0.1116</v>
      </c>
      <c r="J1279" s="14">
        <v>7</v>
      </c>
      <c r="K1279" s="14">
        <v>2</v>
      </c>
      <c r="L1279" s="12">
        <v>0.4209</v>
      </c>
      <c r="M1279" s="7">
        <v>1.98072983</v>
      </c>
      <c r="N1279" s="31">
        <v>1.5</v>
      </c>
      <c r="O1279" s="14">
        <f>IFERROR(VLOOKUP($C1279,'site totals'!$J$2:$K$607,2,FALSE),1)</f>
        <v>17978.085800000001</v>
      </c>
      <c r="P1279" s="32" t="s">
        <v>91</v>
      </c>
      <c r="Q1279" s="12">
        <v>0.2427033841</v>
      </c>
      <c r="R1279" s="29">
        <v>0.25</v>
      </c>
      <c r="S1279" s="2">
        <f>IF($A1279="site","",MIN(VLOOKUP($P1279,margin_ranges!$A$5:$D$10,4,FALSE)/100,$Q1279))</f>
        <v>0.2427033841</v>
      </c>
      <c r="T1279" s="6">
        <f>IF(A1279="placement",$J1279*MIN($Q1279,$S1279),"")</f>
        <v>1.6989236887000001</v>
      </c>
      <c r="U1279" s="6">
        <f>IF($A1279="placement",T1279,SUMIF($C$10:$C$6209,$C1279,$T$10:$T$6209))</f>
        <v>1.6989236887000001</v>
      </c>
      <c r="V1279" s="34">
        <f t="shared" si="59"/>
        <v>9.7288211999999596E-3</v>
      </c>
      <c r="W1279" s="24"/>
      <c r="X1279" s="2" t="str">
        <f>IFERROR(MIN(VLOOKUP($W1279,margin_ranges!$A$5:$D$10,4,FALSE),$Q1279*100)/100,"")</f>
        <v/>
      </c>
      <c r="Y1279" s="6">
        <f t="shared" si="60"/>
        <v>1.6989236887000001</v>
      </c>
      <c r="Z1279" s="6">
        <f>IF($A1279="placement",Y1279,SUMIF($C$10:$C$6209,$C1279,$Y$10:$Y$6209))</f>
        <v>1.6989236887000001</v>
      </c>
      <c r="AA1279" s="29">
        <f t="shared" si="61"/>
        <v>9.7288211999999596E-3</v>
      </c>
    </row>
    <row r="1280" spans="1:27" hidden="1" x14ac:dyDescent="0.3">
      <c r="A1280" s="8" t="s">
        <v>17</v>
      </c>
      <c r="B1280" s="8" t="s">
        <v>1742</v>
      </c>
      <c r="C1280" s="8" t="s">
        <v>1743</v>
      </c>
      <c r="D1280" s="8" t="s">
        <v>2366</v>
      </c>
      <c r="E1280" s="8" t="s">
        <v>2367</v>
      </c>
      <c r="F1280" s="29">
        <v>4.82047013575959E-2</v>
      </c>
      <c r="G1280" s="29">
        <v>0</v>
      </c>
      <c r="H1280" s="30">
        <v>0.44750000000000001</v>
      </c>
      <c r="I1280" s="30">
        <v>0.16339999999999999</v>
      </c>
      <c r="J1280" s="14">
        <v>7</v>
      </c>
      <c r="K1280" s="14">
        <v>1</v>
      </c>
      <c r="L1280" s="12">
        <v>0.36499999999999999</v>
      </c>
      <c r="M1280" s="7">
        <v>1.5234368199999999</v>
      </c>
      <c r="N1280" s="31">
        <v>1.45</v>
      </c>
      <c r="O1280" s="14">
        <f>IFERROR(VLOOKUP($C1280,'site totals'!$J$2:$K$607,2,FALSE),1)</f>
        <v>17978.085800000001</v>
      </c>
      <c r="P1280" s="32" t="s">
        <v>22</v>
      </c>
      <c r="Q1280" s="12">
        <v>4.8204701400000001E-2</v>
      </c>
      <c r="R1280" s="29">
        <v>0.1</v>
      </c>
      <c r="S1280" s="2">
        <f>IF($A1280="site","",MIN(VLOOKUP($P1280,margin_ranges!$A$5:$D$10,4,FALSE)/100,$Q1280))</f>
        <v>4.8204701400000001E-2</v>
      </c>
      <c r="T1280" s="6">
        <f>IF(A1280="placement",$J1280*MIN($Q1280,$S1280),"")</f>
        <v>0.33743290980000001</v>
      </c>
      <c r="U1280" s="6">
        <f>IF($A1280="placement",T1280,SUMIF($C$10:$C$6209,$C1280,$T$10:$T$6209))</f>
        <v>0.33743290980000001</v>
      </c>
      <c r="V1280" s="34">
        <f t="shared" si="59"/>
        <v>5.7550331777777686E-2</v>
      </c>
      <c r="W1280" s="24"/>
      <c r="X1280" s="2" t="str">
        <f>IFERROR(MIN(VLOOKUP($W1280,margin_ranges!$A$5:$D$10,4,FALSE),$Q1280*100)/100,"")</f>
        <v/>
      </c>
      <c r="Y1280" s="6">
        <f t="shared" si="60"/>
        <v>0.33743290980000001</v>
      </c>
      <c r="Z1280" s="6">
        <f>IF($A1280="placement",Y1280,SUMIF($C$10:$C$6209,$C1280,$Y$10:$Y$6209))</f>
        <v>0.33743290980000001</v>
      </c>
      <c r="AA1280" s="29">
        <f t="shared" si="61"/>
        <v>5.7550331777777686E-2</v>
      </c>
    </row>
    <row r="1281" spans="1:27" hidden="1" x14ac:dyDescent="0.3">
      <c r="A1281" s="8" t="s">
        <v>17</v>
      </c>
      <c r="B1281" s="8" t="s">
        <v>1742</v>
      </c>
      <c r="C1281" s="8" t="s">
        <v>1743</v>
      </c>
      <c r="D1281" s="8" t="s">
        <v>11843</v>
      </c>
      <c r="E1281" s="8" t="s">
        <v>11844</v>
      </c>
      <c r="F1281" s="29">
        <v>4.05587550545276E-2</v>
      </c>
      <c r="G1281" s="29">
        <v>0</v>
      </c>
      <c r="H1281" s="30">
        <v>0.53710000000000002</v>
      </c>
      <c r="I1281" s="30">
        <v>0.15429999999999999</v>
      </c>
      <c r="J1281" s="14">
        <v>7</v>
      </c>
      <c r="K1281" s="14">
        <v>1</v>
      </c>
      <c r="L1281" s="12">
        <v>0.2873</v>
      </c>
      <c r="M1281" s="7">
        <v>1.5112962999999999</v>
      </c>
      <c r="N1281" s="31">
        <v>1.45</v>
      </c>
      <c r="O1281" s="14">
        <f>IFERROR(VLOOKUP($C1281,'site totals'!$J$2:$K$607,2,FALSE),1)</f>
        <v>17978.085800000001</v>
      </c>
      <c r="P1281" s="32" t="s">
        <v>22</v>
      </c>
      <c r="Q1281" s="12">
        <v>4.0558755100000003E-2</v>
      </c>
      <c r="R1281" s="29">
        <v>0.33</v>
      </c>
      <c r="S1281" s="2">
        <f>IF($A1281="site","",MIN(VLOOKUP($P1281,margin_ranges!$A$5:$D$10,4,FALSE)/100,$Q1281))</f>
        <v>4.0558755100000003E-2</v>
      </c>
      <c r="T1281" s="6">
        <f>IF(A1281="placement",$J1281*MIN($Q1281,$S1281),"")</f>
        <v>0.28391128570000002</v>
      </c>
      <c r="U1281" s="6">
        <f>IF($A1281="placement",T1281,SUMIF($C$10:$C$6209,$C1281,$T$10:$T$6209))</f>
        <v>0.28391128570000002</v>
      </c>
      <c r="V1281" s="34">
        <f t="shared" si="59"/>
        <v>0.43200185805970159</v>
      </c>
      <c r="W1281" s="24"/>
      <c r="X1281" s="2" t="str">
        <f>IFERROR(MIN(VLOOKUP($W1281,margin_ranges!$A$5:$D$10,4,FALSE),$Q1281*100)/100,"")</f>
        <v/>
      </c>
      <c r="Y1281" s="6">
        <f t="shared" si="60"/>
        <v>0.28391128570000002</v>
      </c>
      <c r="Z1281" s="6">
        <f>IF($A1281="placement",Y1281,SUMIF($C$10:$C$6209,$C1281,$Y$10:$Y$6209))</f>
        <v>0.28391128570000002</v>
      </c>
      <c r="AA1281" s="29">
        <f t="shared" si="61"/>
        <v>0.43200185805970159</v>
      </c>
    </row>
    <row r="1282" spans="1:27" hidden="1" x14ac:dyDescent="0.3">
      <c r="A1282" s="8" t="s">
        <v>17</v>
      </c>
      <c r="B1282" s="8" t="s">
        <v>1742</v>
      </c>
      <c r="C1282" s="8" t="s">
        <v>1743</v>
      </c>
      <c r="D1282" s="8" t="s">
        <v>11837</v>
      </c>
      <c r="E1282" s="8" t="s">
        <v>11838</v>
      </c>
      <c r="F1282" s="29">
        <v>0.20350945985687599</v>
      </c>
      <c r="G1282" s="29">
        <v>0</v>
      </c>
      <c r="H1282" s="30">
        <v>0.37590000000000001</v>
      </c>
      <c r="I1282" s="30">
        <v>0.11609999999999999</v>
      </c>
      <c r="J1282" s="14">
        <v>7</v>
      </c>
      <c r="K1282" s="14">
        <v>1</v>
      </c>
      <c r="L1282" s="12">
        <v>0.30880000000000002</v>
      </c>
      <c r="M1282" s="7">
        <v>1.8832615399999999</v>
      </c>
      <c r="N1282" s="31">
        <v>1.5</v>
      </c>
      <c r="O1282" s="14">
        <f>IFERROR(VLOOKUP($C1282,'site totals'!$J$2:$K$607,2,FALSE),1)</f>
        <v>17978.085800000001</v>
      </c>
      <c r="P1282" s="32" t="s">
        <v>91</v>
      </c>
      <c r="Q1282" s="12">
        <v>0.20350945989999999</v>
      </c>
      <c r="R1282" s="29">
        <v>0.25</v>
      </c>
      <c r="S1282" s="2">
        <f>IF($A1282="site","",MIN(VLOOKUP($P1282,margin_ranges!$A$5:$D$10,4,FALSE)/100,$Q1282))</f>
        <v>0.20350945989999999</v>
      </c>
      <c r="T1282" s="6">
        <f>IF(A1282="placement",$J1282*MIN($Q1282,$S1282),"")</f>
        <v>1.4245662192999999</v>
      </c>
      <c r="U1282" s="6">
        <f>IF($A1282="placement",T1282,SUMIF($C$10:$C$6209,$C1282,$T$10:$T$6209))</f>
        <v>1.4245662192999999</v>
      </c>
      <c r="V1282" s="34">
        <f t="shared" si="59"/>
        <v>6.1987386800000044E-2</v>
      </c>
      <c r="W1282" s="24"/>
      <c r="X1282" s="2" t="str">
        <f>IFERROR(MIN(VLOOKUP($W1282,margin_ranges!$A$5:$D$10,4,FALSE),$Q1282*100)/100,"")</f>
        <v/>
      </c>
      <c r="Y1282" s="6">
        <f t="shared" si="60"/>
        <v>1.4245662192999999</v>
      </c>
      <c r="Z1282" s="6">
        <f>IF($A1282="placement",Y1282,SUMIF($C$10:$C$6209,$C1282,$Y$10:$Y$6209))</f>
        <v>1.4245662192999999</v>
      </c>
      <c r="AA1282" s="29">
        <f t="shared" si="61"/>
        <v>6.1987386800000044E-2</v>
      </c>
    </row>
    <row r="1283" spans="1:27" hidden="1" x14ac:dyDescent="0.3">
      <c r="A1283" s="8" t="s">
        <v>17</v>
      </c>
      <c r="B1283" s="8" t="s">
        <v>1742</v>
      </c>
      <c r="C1283" s="8" t="s">
        <v>1743</v>
      </c>
      <c r="D1283" s="8" t="s">
        <v>1822</v>
      </c>
      <c r="E1283" s="8" t="s">
        <v>1823</v>
      </c>
      <c r="F1283" s="29">
        <v>0.21164889253486399</v>
      </c>
      <c r="G1283" s="29">
        <v>0</v>
      </c>
      <c r="H1283" s="30">
        <v>0.74560000000000004</v>
      </c>
      <c r="I1283" s="30">
        <v>0.14169999999999999</v>
      </c>
      <c r="J1283" s="14">
        <v>8</v>
      </c>
      <c r="K1283" s="14">
        <v>2</v>
      </c>
      <c r="L1283" s="12">
        <v>0.19009999999999999</v>
      </c>
      <c r="M1283" s="7">
        <v>1.9661290300000001</v>
      </c>
      <c r="N1283" s="31">
        <v>1.55</v>
      </c>
      <c r="O1283" s="14">
        <f>IFERROR(VLOOKUP($C1283,'site totals'!$J$2:$K$607,2,FALSE),1)</f>
        <v>17978.085800000001</v>
      </c>
      <c r="P1283" s="32" t="s">
        <v>91</v>
      </c>
      <c r="Q1283" s="12">
        <v>0.21164889249999999</v>
      </c>
      <c r="R1283" s="29">
        <v>0.22</v>
      </c>
      <c r="S1283" s="2">
        <f>IF($A1283="site","",MIN(VLOOKUP($P1283,margin_ranges!$A$5:$D$10,4,FALSE)/100,$Q1283))</f>
        <v>0.21164889249999999</v>
      </c>
      <c r="T1283" s="6">
        <f>IF(A1283="placement",$J1283*MIN($Q1283,$S1283),"")</f>
        <v>1.6931911399999999</v>
      </c>
      <c r="U1283" s="6">
        <f>IF($A1283="placement",T1283,SUMIF($C$10:$C$6209,$C1283,$T$10:$T$6209))</f>
        <v>1.6931911399999999</v>
      </c>
      <c r="V1283" s="34">
        <f t="shared" si="59"/>
        <v>1.0706548076923061E-2</v>
      </c>
      <c r="W1283" s="24"/>
      <c r="X1283" s="2" t="str">
        <f>IFERROR(MIN(VLOOKUP($W1283,margin_ranges!$A$5:$D$10,4,FALSE),$Q1283*100)/100,"")</f>
        <v/>
      </c>
      <c r="Y1283" s="6">
        <f t="shared" si="60"/>
        <v>1.6931911399999999</v>
      </c>
      <c r="Z1283" s="6">
        <f>IF($A1283="placement",Y1283,SUMIF($C$10:$C$6209,$C1283,$Y$10:$Y$6209))</f>
        <v>1.6931911399999999</v>
      </c>
      <c r="AA1283" s="29">
        <f t="shared" si="61"/>
        <v>1.0706548076923061E-2</v>
      </c>
    </row>
    <row r="1284" spans="1:27" hidden="1" x14ac:dyDescent="0.3">
      <c r="A1284" s="8" t="s">
        <v>17</v>
      </c>
      <c r="B1284" s="8" t="s">
        <v>1742</v>
      </c>
      <c r="C1284" s="8" t="s">
        <v>1743</v>
      </c>
      <c r="D1284" s="8" t="s">
        <v>2298</v>
      </c>
      <c r="E1284" s="8" t="s">
        <v>2299</v>
      </c>
      <c r="F1284" s="29">
        <v>0.263031252623037</v>
      </c>
      <c r="G1284" s="29">
        <v>0</v>
      </c>
      <c r="H1284" s="30">
        <v>0.23549999999999999</v>
      </c>
      <c r="I1284" s="30">
        <v>0.12540000000000001</v>
      </c>
      <c r="J1284" s="14">
        <v>8</v>
      </c>
      <c r="K1284" s="14">
        <v>2</v>
      </c>
      <c r="L1284" s="12">
        <v>0.53259999999999996</v>
      </c>
      <c r="M1284" s="7">
        <v>2.0353644599999998</v>
      </c>
      <c r="N1284" s="31">
        <v>1.5</v>
      </c>
      <c r="O1284" s="14">
        <f>IFERROR(VLOOKUP($C1284,'site totals'!$J$2:$K$607,2,FALSE),1)</f>
        <v>17978.085800000001</v>
      </c>
      <c r="P1284" s="32" t="s">
        <v>22</v>
      </c>
      <c r="Q1284" s="12">
        <v>0.26303125259999999</v>
      </c>
      <c r="R1284" s="29">
        <v>0.28999999999999998</v>
      </c>
      <c r="S1284" s="2">
        <f>IF($A1284="site","",MIN(VLOOKUP($P1284,margin_ranges!$A$5:$D$10,4,FALSE)/100,$Q1284))</f>
        <v>0.26303125259999999</v>
      </c>
      <c r="T1284" s="6">
        <f>IF(A1284="placement",$J1284*MIN($Q1284,$S1284),"")</f>
        <v>2.1042500207999999</v>
      </c>
      <c r="U1284" s="6">
        <f>IF($A1284="placement",T1284,SUMIF($C$10:$C$6209,$C1284,$T$10:$T$6209))</f>
        <v>2.1042500207999999</v>
      </c>
      <c r="V1284" s="34">
        <f t="shared" si="59"/>
        <v>3.798415126760557E-2</v>
      </c>
      <c r="W1284" s="24"/>
      <c r="X1284" s="2" t="str">
        <f>IFERROR(MIN(VLOOKUP($W1284,margin_ranges!$A$5:$D$10,4,FALSE),$Q1284*100)/100,"")</f>
        <v/>
      </c>
      <c r="Y1284" s="6">
        <f t="shared" si="60"/>
        <v>2.1042500207999999</v>
      </c>
      <c r="Z1284" s="6">
        <f>IF($A1284="placement",Y1284,SUMIF($C$10:$C$6209,$C1284,$Y$10:$Y$6209))</f>
        <v>2.1042500207999999</v>
      </c>
      <c r="AA1284" s="29">
        <f t="shared" si="61"/>
        <v>3.798415126760557E-2</v>
      </c>
    </row>
    <row r="1285" spans="1:27" hidden="1" x14ac:dyDescent="0.3">
      <c r="A1285" s="8" t="s">
        <v>17</v>
      </c>
      <c r="B1285" s="8" t="s">
        <v>1742</v>
      </c>
      <c r="C1285" s="8" t="s">
        <v>1743</v>
      </c>
      <c r="D1285" s="8" t="s">
        <v>2186</v>
      </c>
      <c r="E1285" s="8" t="s">
        <v>2187</v>
      </c>
      <c r="F1285" s="29">
        <v>0.262267247721999</v>
      </c>
      <c r="G1285" s="29">
        <v>0</v>
      </c>
      <c r="H1285" s="30">
        <v>0.31759999999999999</v>
      </c>
      <c r="I1285" s="30">
        <v>0.1241</v>
      </c>
      <c r="J1285" s="14">
        <v>8</v>
      </c>
      <c r="K1285" s="14">
        <v>2</v>
      </c>
      <c r="L1285" s="12">
        <v>0.39079999999999998</v>
      </c>
      <c r="M1285" s="7">
        <v>2.03325662</v>
      </c>
      <c r="N1285" s="31">
        <v>1.5</v>
      </c>
      <c r="O1285" s="14">
        <f>IFERROR(VLOOKUP($C1285,'site totals'!$J$2:$K$607,2,FALSE),1)</f>
        <v>17978.085800000001</v>
      </c>
      <c r="P1285" s="32" t="s">
        <v>91</v>
      </c>
      <c r="Q1285" s="12">
        <v>0.26226724769999998</v>
      </c>
      <c r="R1285" s="29">
        <v>0.28999999999999998</v>
      </c>
      <c r="S1285" s="2">
        <f>IF($A1285="site","",MIN(VLOOKUP($P1285,margin_ranges!$A$5:$D$10,4,FALSE)/100,$Q1285))</f>
        <v>0.26226724769999998</v>
      </c>
      <c r="T1285" s="6">
        <f>IF(A1285="placement",$J1285*MIN($Q1285,$S1285),"")</f>
        <v>2.0981379815999999</v>
      </c>
      <c r="U1285" s="6">
        <f>IF($A1285="placement",T1285,SUMIF($C$10:$C$6209,$C1285,$T$10:$T$6209))</f>
        <v>2.0981379815999999</v>
      </c>
      <c r="V1285" s="34">
        <f t="shared" si="59"/>
        <v>3.9060214507042224E-2</v>
      </c>
      <c r="W1285" s="24"/>
      <c r="X1285" s="2" t="str">
        <f>IFERROR(MIN(VLOOKUP($W1285,margin_ranges!$A$5:$D$10,4,FALSE),$Q1285*100)/100,"")</f>
        <v/>
      </c>
      <c r="Y1285" s="6">
        <f t="shared" si="60"/>
        <v>2.0981379815999999</v>
      </c>
      <c r="Z1285" s="6">
        <f>IF($A1285="placement",Y1285,SUMIF($C$10:$C$6209,$C1285,$Y$10:$Y$6209))</f>
        <v>2.0981379815999999</v>
      </c>
      <c r="AA1285" s="29">
        <f t="shared" si="61"/>
        <v>3.9060214507042224E-2</v>
      </c>
    </row>
    <row r="1286" spans="1:27" hidden="1" x14ac:dyDescent="0.3">
      <c r="A1286" s="8" t="s">
        <v>17</v>
      </c>
      <c r="B1286" s="8" t="s">
        <v>1742</v>
      </c>
      <c r="C1286" s="8" t="s">
        <v>1743</v>
      </c>
      <c r="D1286" s="8" t="s">
        <v>11859</v>
      </c>
      <c r="E1286" s="8" t="s">
        <v>11860</v>
      </c>
      <c r="F1286" s="29">
        <v>0.11842328102066101</v>
      </c>
      <c r="G1286" s="29">
        <v>0</v>
      </c>
      <c r="H1286" s="30">
        <v>1.0704</v>
      </c>
      <c r="I1286" s="30">
        <v>0.1439</v>
      </c>
      <c r="J1286" s="14">
        <v>8</v>
      </c>
      <c r="K1286" s="14">
        <v>1</v>
      </c>
      <c r="L1286" s="12">
        <v>0.13450000000000001</v>
      </c>
      <c r="M1286" s="7">
        <v>1.7582134</v>
      </c>
      <c r="N1286" s="31">
        <v>1.55</v>
      </c>
      <c r="O1286" s="14">
        <f>IFERROR(VLOOKUP($C1286,'site totals'!$J$2:$K$607,2,FALSE),1)</f>
        <v>17978.085800000001</v>
      </c>
      <c r="P1286" s="32" t="s">
        <v>22</v>
      </c>
      <c r="Q1286" s="12">
        <v>0.11842328100000001</v>
      </c>
      <c r="R1286" s="29">
        <v>0.3</v>
      </c>
      <c r="S1286" s="2">
        <f>IF($A1286="site","",MIN(VLOOKUP($P1286,margin_ranges!$A$5:$D$10,4,FALSE)/100,$Q1286))</f>
        <v>0.11842328100000001</v>
      </c>
      <c r="T1286" s="6">
        <f>IF(A1286="placement",$J1286*MIN($Q1286,$S1286),"")</f>
        <v>0.94738624800000004</v>
      </c>
      <c r="U1286" s="6">
        <f>IF($A1286="placement",T1286,SUMIF($C$10:$C$6209,$C1286,$T$10:$T$6209))</f>
        <v>0.94738624800000004</v>
      </c>
      <c r="V1286" s="34">
        <f t="shared" si="59"/>
        <v>0.2593953128571429</v>
      </c>
      <c r="W1286" s="24"/>
      <c r="X1286" s="2" t="str">
        <f>IFERROR(MIN(VLOOKUP($W1286,margin_ranges!$A$5:$D$10,4,FALSE),$Q1286*100)/100,"")</f>
        <v/>
      </c>
      <c r="Y1286" s="6">
        <f t="shared" si="60"/>
        <v>0.94738624800000004</v>
      </c>
      <c r="Z1286" s="6">
        <f>IF($A1286="placement",Y1286,SUMIF($C$10:$C$6209,$C1286,$Y$10:$Y$6209))</f>
        <v>0.94738624800000004</v>
      </c>
      <c r="AA1286" s="29">
        <f t="shared" si="61"/>
        <v>0.2593953128571429</v>
      </c>
    </row>
    <row r="1287" spans="1:27" hidden="1" x14ac:dyDescent="0.3">
      <c r="A1287" s="8" t="s">
        <v>17</v>
      </c>
      <c r="B1287" s="8" t="s">
        <v>1742</v>
      </c>
      <c r="C1287" s="8" t="s">
        <v>1743</v>
      </c>
      <c r="D1287" s="8" t="s">
        <v>11821</v>
      </c>
      <c r="E1287" s="8" t="s">
        <v>11822</v>
      </c>
      <c r="F1287" s="29">
        <v>0.216048512198561</v>
      </c>
      <c r="G1287" s="29">
        <v>0</v>
      </c>
      <c r="H1287" s="30">
        <v>0.60909999999999997</v>
      </c>
      <c r="I1287" s="30">
        <v>0.13239999999999999</v>
      </c>
      <c r="J1287" s="14">
        <v>8</v>
      </c>
      <c r="K1287" s="14">
        <v>2</v>
      </c>
      <c r="L1287" s="12">
        <v>0.21729999999999999</v>
      </c>
      <c r="M1287" s="7">
        <v>1.9133837</v>
      </c>
      <c r="N1287" s="31">
        <v>1.5</v>
      </c>
      <c r="O1287" s="14">
        <f>IFERROR(VLOOKUP($C1287,'site totals'!$J$2:$K$607,2,FALSE),1)</f>
        <v>17978.085800000001</v>
      </c>
      <c r="P1287" s="32" t="s">
        <v>91</v>
      </c>
      <c r="Q1287" s="12">
        <v>0.21604851219999999</v>
      </c>
      <c r="R1287" s="29">
        <v>0.25</v>
      </c>
      <c r="S1287" s="2">
        <f>IF($A1287="site","",MIN(VLOOKUP($P1287,margin_ranges!$A$5:$D$10,4,FALSE)/100,$Q1287))</f>
        <v>0.21604851219999999</v>
      </c>
      <c r="T1287" s="6">
        <f>IF(A1287="placement",$J1287*MIN($Q1287,$S1287),"")</f>
        <v>1.7283880975999999</v>
      </c>
      <c r="U1287" s="6">
        <f>IF($A1287="placement",T1287,SUMIF($C$10:$C$6209,$C1287,$T$10:$T$6209))</f>
        <v>1.7283880975999999</v>
      </c>
      <c r="V1287" s="34">
        <f t="shared" si="59"/>
        <v>4.5268650399999943E-2</v>
      </c>
      <c r="W1287" s="24"/>
      <c r="X1287" s="2" t="str">
        <f>IFERROR(MIN(VLOOKUP($W1287,margin_ranges!$A$5:$D$10,4,FALSE),$Q1287*100)/100,"")</f>
        <v/>
      </c>
      <c r="Y1287" s="6">
        <f t="shared" si="60"/>
        <v>1.7283880975999999</v>
      </c>
      <c r="Z1287" s="6">
        <f>IF($A1287="placement",Y1287,SUMIF($C$10:$C$6209,$C1287,$Y$10:$Y$6209))</f>
        <v>1.7283880975999999</v>
      </c>
      <c r="AA1287" s="29">
        <f t="shared" si="61"/>
        <v>4.5268650399999943E-2</v>
      </c>
    </row>
    <row r="1288" spans="1:27" hidden="1" x14ac:dyDescent="0.3">
      <c r="A1288" s="8" t="s">
        <v>17</v>
      </c>
      <c r="B1288" s="8" t="s">
        <v>1742</v>
      </c>
      <c r="C1288" s="8" t="s">
        <v>1743</v>
      </c>
      <c r="D1288" s="8" t="s">
        <v>2180</v>
      </c>
      <c r="E1288" s="8" t="s">
        <v>2181</v>
      </c>
      <c r="F1288" s="29">
        <v>0.21538089739802899</v>
      </c>
      <c r="G1288" s="29">
        <v>0</v>
      </c>
      <c r="H1288" s="30">
        <v>0.51200000000000001</v>
      </c>
      <c r="I1288" s="30">
        <v>0.1391</v>
      </c>
      <c r="J1288" s="14">
        <v>8</v>
      </c>
      <c r="K1288" s="14">
        <v>2</v>
      </c>
      <c r="L1288" s="12">
        <v>0.27179999999999999</v>
      </c>
      <c r="M1288" s="7">
        <v>1.9117556499999999</v>
      </c>
      <c r="N1288" s="31">
        <v>1.5</v>
      </c>
      <c r="O1288" s="14">
        <f>IFERROR(VLOOKUP($C1288,'site totals'!$J$2:$K$607,2,FALSE),1)</f>
        <v>17978.085800000001</v>
      </c>
      <c r="P1288" s="32" t="s">
        <v>91</v>
      </c>
      <c r="Q1288" s="12">
        <v>0.21538089739999999</v>
      </c>
      <c r="R1288" s="29">
        <v>0.24</v>
      </c>
      <c r="S1288" s="2">
        <f>IF($A1288="site","",MIN(VLOOKUP($P1288,margin_ranges!$A$5:$D$10,4,FALSE)/100,$Q1288))</f>
        <v>0.21538089739999999</v>
      </c>
      <c r="T1288" s="6">
        <f>IF(A1288="placement",$J1288*MIN($Q1288,$S1288),"")</f>
        <v>1.7230471791999999</v>
      </c>
      <c r="U1288" s="6">
        <f>IF($A1288="placement",T1288,SUMIF($C$10:$C$6209,$C1288,$T$10:$T$6209))</f>
        <v>1.7230471791999999</v>
      </c>
      <c r="V1288" s="34">
        <f t="shared" si="59"/>
        <v>3.2393556052631611E-2</v>
      </c>
      <c r="W1288" s="24"/>
      <c r="X1288" s="2" t="str">
        <f>IFERROR(MIN(VLOOKUP($W1288,margin_ranges!$A$5:$D$10,4,FALSE),$Q1288*100)/100,"")</f>
        <v/>
      </c>
      <c r="Y1288" s="6">
        <f t="shared" si="60"/>
        <v>1.7230471791999999</v>
      </c>
      <c r="Z1288" s="6">
        <f>IF($A1288="placement",Y1288,SUMIF($C$10:$C$6209,$C1288,$Y$10:$Y$6209))</f>
        <v>1.7230471791999999</v>
      </c>
      <c r="AA1288" s="29">
        <f t="shared" si="61"/>
        <v>3.2393556052631611E-2</v>
      </c>
    </row>
    <row r="1289" spans="1:27" hidden="1" x14ac:dyDescent="0.3">
      <c r="A1289" s="8" t="s">
        <v>17</v>
      </c>
      <c r="B1289" s="8" t="s">
        <v>1742</v>
      </c>
      <c r="C1289" s="8" t="s">
        <v>1743</v>
      </c>
      <c r="D1289" s="8" t="s">
        <v>11839</v>
      </c>
      <c r="E1289" s="8" t="s">
        <v>11840</v>
      </c>
      <c r="F1289" s="29">
        <v>0.23543384099483</v>
      </c>
      <c r="G1289" s="29">
        <v>0</v>
      </c>
      <c r="H1289" s="30">
        <v>0.20349999999999999</v>
      </c>
      <c r="I1289" s="30">
        <v>0.1303</v>
      </c>
      <c r="J1289" s="14">
        <v>8</v>
      </c>
      <c r="K1289" s="14">
        <v>2</v>
      </c>
      <c r="L1289" s="12">
        <v>0.64019999999999999</v>
      </c>
      <c r="M1289" s="7">
        <v>1.96189693</v>
      </c>
      <c r="N1289" s="31">
        <v>1.5</v>
      </c>
      <c r="O1289" s="14">
        <f>IFERROR(VLOOKUP($C1289,'site totals'!$J$2:$K$607,2,FALSE),1)</f>
        <v>17978.085800000001</v>
      </c>
      <c r="P1289" s="32" t="s">
        <v>22</v>
      </c>
      <c r="Q1289" s="12">
        <v>0.235433841</v>
      </c>
      <c r="R1289" s="29">
        <v>0.25</v>
      </c>
      <c r="S1289" s="2">
        <f>IF($A1289="site","",MIN(VLOOKUP($P1289,margin_ranges!$A$5:$D$10,4,FALSE)/100,$Q1289))</f>
        <v>0.235433841</v>
      </c>
      <c r="T1289" s="6">
        <f>IF(A1289="placement",$J1289*MIN($Q1289,$S1289),"")</f>
        <v>1.883470728</v>
      </c>
      <c r="U1289" s="6">
        <f>IF($A1289="placement",T1289,SUMIF($C$10:$C$6209,$C1289,$T$10:$T$6209))</f>
        <v>1.883470728</v>
      </c>
      <c r="V1289" s="34">
        <f t="shared" si="59"/>
        <v>1.942154533333329E-2</v>
      </c>
      <c r="W1289" s="24"/>
      <c r="X1289" s="2" t="str">
        <f>IFERROR(MIN(VLOOKUP($W1289,margin_ranges!$A$5:$D$10,4,FALSE),$Q1289*100)/100,"")</f>
        <v/>
      </c>
      <c r="Y1289" s="6">
        <f t="shared" si="60"/>
        <v>1.883470728</v>
      </c>
      <c r="Z1289" s="6">
        <f>IF($A1289="placement",Y1289,SUMIF($C$10:$C$6209,$C1289,$Y$10:$Y$6209))</f>
        <v>1.883470728</v>
      </c>
      <c r="AA1289" s="29">
        <f t="shared" si="61"/>
        <v>1.942154533333329E-2</v>
      </c>
    </row>
    <row r="1290" spans="1:27" hidden="1" x14ac:dyDescent="0.3">
      <c r="A1290" s="8" t="s">
        <v>17</v>
      </c>
      <c r="B1290" s="8" t="s">
        <v>1742</v>
      </c>
      <c r="C1290" s="8" t="s">
        <v>1743</v>
      </c>
      <c r="D1290" s="8" t="s">
        <v>1924</v>
      </c>
      <c r="E1290" s="8" t="s">
        <v>1925</v>
      </c>
      <c r="F1290" s="29">
        <v>3.6935105992604501E-2</v>
      </c>
      <c r="G1290" s="29">
        <v>0</v>
      </c>
      <c r="H1290" s="30">
        <v>0.4798</v>
      </c>
      <c r="I1290" s="30">
        <v>0.1681</v>
      </c>
      <c r="J1290" s="14">
        <v>8</v>
      </c>
      <c r="K1290" s="14">
        <v>1</v>
      </c>
      <c r="L1290" s="12">
        <v>0.3503</v>
      </c>
      <c r="M1290" s="7">
        <v>1.5056098600000001</v>
      </c>
      <c r="N1290" s="31">
        <v>1.45</v>
      </c>
      <c r="O1290" s="14">
        <f>IFERROR(VLOOKUP($C1290,'site totals'!$J$2:$K$607,2,FALSE),1)</f>
        <v>17978.085800000001</v>
      </c>
      <c r="P1290" s="32" t="s">
        <v>22</v>
      </c>
      <c r="Q1290" s="12">
        <v>3.6935106000000002E-2</v>
      </c>
      <c r="R1290" s="29">
        <v>0.1</v>
      </c>
      <c r="S1290" s="2">
        <f>IF($A1290="site","",MIN(VLOOKUP($P1290,margin_ranges!$A$5:$D$10,4,FALSE)/100,$Q1290))</f>
        <v>3.6935106000000002E-2</v>
      </c>
      <c r="T1290" s="6">
        <f>IF(A1290="placement",$J1290*MIN($Q1290,$S1290),"")</f>
        <v>0.29548084800000002</v>
      </c>
      <c r="U1290" s="6">
        <f>IF($A1290="placement",T1290,SUMIF($C$10:$C$6209,$C1290,$T$10:$T$6209))</f>
        <v>0.29548084800000002</v>
      </c>
      <c r="V1290" s="34">
        <f t="shared" ref="V1290:V1353" si="62">($J1290-$U1290)/($J1290*(1-$R1290))-1</f>
        <v>7.0072104444444339E-2</v>
      </c>
      <c r="W1290" s="24"/>
      <c r="X1290" s="2" t="str">
        <f>IFERROR(MIN(VLOOKUP($W1290,margin_ranges!$A$5:$D$10,4,FALSE),$Q1290*100)/100,"")</f>
        <v/>
      </c>
      <c r="Y1290" s="6">
        <f t="shared" si="60"/>
        <v>0.29548084800000002</v>
      </c>
      <c r="Z1290" s="6">
        <f>IF($A1290="placement",Y1290,SUMIF($C$10:$C$6209,$C1290,$Y$10:$Y$6209))</f>
        <v>0.29548084800000002</v>
      </c>
      <c r="AA1290" s="29">
        <f t="shared" si="61"/>
        <v>7.0072104444444339E-2</v>
      </c>
    </row>
    <row r="1291" spans="1:27" hidden="1" x14ac:dyDescent="0.3">
      <c r="A1291" s="8" t="s">
        <v>17</v>
      </c>
      <c r="B1291" s="8" t="s">
        <v>1742</v>
      </c>
      <c r="C1291" s="8" t="s">
        <v>1743</v>
      </c>
      <c r="D1291" s="8" t="s">
        <v>1886</v>
      </c>
      <c r="E1291" s="8" t="s">
        <v>1887</v>
      </c>
      <c r="F1291" s="29">
        <v>4.1263134791077898E-2</v>
      </c>
      <c r="G1291" s="29">
        <v>0</v>
      </c>
      <c r="H1291" s="30">
        <v>0.40160000000000001</v>
      </c>
      <c r="I1291" s="30">
        <v>0.1721</v>
      </c>
      <c r="J1291" s="14">
        <v>8</v>
      </c>
      <c r="K1291" s="14">
        <v>0</v>
      </c>
      <c r="L1291" s="12">
        <v>0.42859999999999998</v>
      </c>
      <c r="M1291" s="7">
        <v>1.51240664</v>
      </c>
      <c r="N1291" s="31">
        <v>1.45</v>
      </c>
      <c r="O1291" s="14">
        <f>IFERROR(VLOOKUP($C1291,'site totals'!$J$2:$K$607,2,FALSE),1)</f>
        <v>17978.085800000001</v>
      </c>
      <c r="P1291" s="32" t="s">
        <v>91</v>
      </c>
      <c r="Q1291" s="12">
        <v>4.1263134799999997E-2</v>
      </c>
      <c r="R1291" s="29">
        <v>0.1</v>
      </c>
      <c r="S1291" s="2">
        <f>IF($A1291="site","",MIN(VLOOKUP($P1291,margin_ranges!$A$5:$D$10,4,FALSE)/100,$Q1291))</f>
        <v>4.1263134799999997E-2</v>
      </c>
      <c r="T1291" s="6">
        <f>IF(A1291="placement",$J1291*MIN($Q1291,$S1291),"")</f>
        <v>0.33010507839999997</v>
      </c>
      <c r="U1291" s="6">
        <f>IF($A1291="placement",T1291,SUMIF($C$10:$C$6209,$C1291,$T$10:$T$6209))</f>
        <v>0.33010507839999997</v>
      </c>
      <c r="V1291" s="34">
        <f t="shared" si="62"/>
        <v>6.5263183555555493E-2</v>
      </c>
      <c r="W1291" s="24"/>
      <c r="X1291" s="2" t="str">
        <f>IFERROR(MIN(VLOOKUP($W1291,margin_ranges!$A$5:$D$10,4,FALSE),$Q1291*100)/100,"")</f>
        <v/>
      </c>
      <c r="Y1291" s="6">
        <f t="shared" si="60"/>
        <v>0.33010507839999997</v>
      </c>
      <c r="Z1291" s="6">
        <f>IF($A1291="placement",Y1291,SUMIF($C$10:$C$6209,$C1291,$Y$10:$Y$6209))</f>
        <v>0.33010507839999997</v>
      </c>
      <c r="AA1291" s="29">
        <f t="shared" si="61"/>
        <v>6.5263183555555493E-2</v>
      </c>
    </row>
    <row r="1292" spans="1:27" hidden="1" x14ac:dyDescent="0.3">
      <c r="A1292" s="8" t="s">
        <v>17</v>
      </c>
      <c r="B1292" s="8" t="s">
        <v>1742</v>
      </c>
      <c r="C1292" s="8" t="s">
        <v>1743</v>
      </c>
      <c r="D1292" s="8" t="s">
        <v>11845</v>
      </c>
      <c r="E1292" s="8" t="s">
        <v>11846</v>
      </c>
      <c r="F1292" s="29">
        <v>4.5875454376608497E-2</v>
      </c>
      <c r="G1292" s="29">
        <v>0</v>
      </c>
      <c r="H1292" s="30">
        <v>0.4723</v>
      </c>
      <c r="I1292" s="30">
        <v>0.16569999999999999</v>
      </c>
      <c r="J1292" s="14">
        <v>8</v>
      </c>
      <c r="K1292" s="14">
        <v>0</v>
      </c>
      <c r="L1292" s="12">
        <v>0.35089999999999999</v>
      </c>
      <c r="M1292" s="7">
        <v>1.6245258600000001</v>
      </c>
      <c r="N1292" s="31">
        <v>1.55</v>
      </c>
      <c r="O1292" s="14">
        <f>IFERROR(VLOOKUP($C1292,'site totals'!$J$2:$K$607,2,FALSE),1)</f>
        <v>17978.085800000001</v>
      </c>
      <c r="P1292" s="32" t="s">
        <v>91</v>
      </c>
      <c r="Q1292" s="12">
        <v>4.5875454400000001E-2</v>
      </c>
      <c r="R1292" s="29">
        <v>0.15</v>
      </c>
      <c r="S1292" s="2">
        <f>IF($A1292="site","",MIN(VLOOKUP($P1292,margin_ranges!$A$5:$D$10,4,FALSE)/100,$Q1292))</f>
        <v>4.5875454400000001E-2</v>
      </c>
      <c r="T1292" s="6">
        <f>IF(A1292="placement",$J1292*MIN($Q1292,$S1292),"")</f>
        <v>0.36700363520000001</v>
      </c>
      <c r="U1292" s="6">
        <f>IF($A1292="placement",T1292,SUMIF($C$10:$C$6209,$C1292,$T$10:$T$6209))</f>
        <v>0.36700363520000001</v>
      </c>
      <c r="V1292" s="34">
        <f t="shared" si="62"/>
        <v>0.12249946541176482</v>
      </c>
      <c r="W1292" s="24"/>
      <c r="X1292" s="2" t="str">
        <f>IFERROR(MIN(VLOOKUP($W1292,margin_ranges!$A$5:$D$10,4,FALSE),$Q1292*100)/100,"")</f>
        <v/>
      </c>
      <c r="Y1292" s="6">
        <f t="shared" si="60"/>
        <v>0.36700363520000001</v>
      </c>
      <c r="Z1292" s="6">
        <f>IF($A1292="placement",Y1292,SUMIF($C$10:$C$6209,$C1292,$Y$10:$Y$6209))</f>
        <v>0.36700363520000001</v>
      </c>
      <c r="AA1292" s="29">
        <f t="shared" si="61"/>
        <v>0.12249946541176482</v>
      </c>
    </row>
    <row r="1293" spans="1:27" hidden="1" x14ac:dyDescent="0.3">
      <c r="A1293" s="8" t="s">
        <v>17</v>
      </c>
      <c r="B1293" s="8" t="s">
        <v>1742</v>
      </c>
      <c r="C1293" s="8" t="s">
        <v>1743</v>
      </c>
      <c r="D1293" s="33" t="s">
        <v>2248</v>
      </c>
      <c r="E1293" s="8" t="s">
        <v>2249</v>
      </c>
      <c r="F1293" s="29">
        <v>0.207387161868757</v>
      </c>
      <c r="G1293" s="29">
        <v>0</v>
      </c>
      <c r="H1293" s="30">
        <v>0.60740000000000005</v>
      </c>
      <c r="I1293" s="30">
        <v>0.15290000000000001</v>
      </c>
      <c r="J1293" s="14">
        <v>8</v>
      </c>
      <c r="K1293" s="14">
        <v>2</v>
      </c>
      <c r="L1293" s="12">
        <v>0.25169999999999998</v>
      </c>
      <c r="M1293" s="7">
        <v>1.8293925200000001</v>
      </c>
      <c r="N1293" s="31">
        <v>1.45</v>
      </c>
      <c r="O1293" s="14">
        <f>IFERROR(VLOOKUP($C1293,'site totals'!$J$2:$K$607,2,FALSE),1)</f>
        <v>17978.085800000001</v>
      </c>
      <c r="P1293" s="32" t="s">
        <v>91</v>
      </c>
      <c r="Q1293" s="12">
        <v>0.20738716190000001</v>
      </c>
      <c r="R1293" s="29">
        <v>0.24</v>
      </c>
      <c r="S1293" s="2">
        <f>IF($A1293="site","",MIN(VLOOKUP($P1293,margin_ranges!$A$5:$D$10,4,FALSE)/100,$Q1293))</f>
        <v>0.20738716190000001</v>
      </c>
      <c r="T1293" s="6">
        <f>IF(A1293="placement",$J1293*MIN($Q1293,$S1293),"")</f>
        <v>1.6590972952</v>
      </c>
      <c r="U1293" s="6">
        <f>IF($A1293="placement",T1293,SUMIF($C$10:$C$6209,$C1293,$T$10:$T$6209))</f>
        <v>1.6590972952</v>
      </c>
      <c r="V1293" s="34">
        <f t="shared" si="62"/>
        <v>4.29116290789473E-2</v>
      </c>
      <c r="W1293" s="24"/>
      <c r="X1293" s="2" t="str">
        <f>IFERROR(MIN(VLOOKUP($W1293,margin_ranges!$A$5:$D$10,4,FALSE),$Q1293*100)/100,"")</f>
        <v/>
      </c>
      <c r="Y1293" s="6">
        <f t="shared" si="60"/>
        <v>1.6590972952</v>
      </c>
      <c r="Z1293" s="6">
        <f>IF($A1293="placement",Y1293,SUMIF($C$10:$C$6209,$C1293,$Y$10:$Y$6209))</f>
        <v>1.6590972952</v>
      </c>
      <c r="AA1293" s="29">
        <f t="shared" si="61"/>
        <v>4.29116290789473E-2</v>
      </c>
    </row>
    <row r="1294" spans="1:27" hidden="1" x14ac:dyDescent="0.3">
      <c r="A1294" s="8" t="s">
        <v>17</v>
      </c>
      <c r="B1294" s="8" t="s">
        <v>1742</v>
      </c>
      <c r="C1294" s="8" t="s">
        <v>1743</v>
      </c>
      <c r="D1294" s="8" t="s">
        <v>11831</v>
      </c>
      <c r="E1294" s="8" t="s">
        <v>11832</v>
      </c>
      <c r="F1294" s="29">
        <v>0.220676691729323</v>
      </c>
      <c r="G1294" s="29">
        <v>0</v>
      </c>
      <c r="H1294" s="30">
        <v>0.32300000000000001</v>
      </c>
      <c r="I1294" s="30">
        <v>0.14810000000000001</v>
      </c>
      <c r="J1294" s="14">
        <v>9</v>
      </c>
      <c r="K1294" s="14">
        <v>2</v>
      </c>
      <c r="L1294" s="12">
        <v>0.45839999999999997</v>
      </c>
      <c r="M1294" s="7">
        <v>1.9889049700000001</v>
      </c>
      <c r="N1294" s="31">
        <v>1.55</v>
      </c>
      <c r="O1294" s="14">
        <f>IFERROR(VLOOKUP($C1294,'site totals'!$J$2:$K$607,2,FALSE),1)</f>
        <v>17978.085800000001</v>
      </c>
      <c r="P1294" s="32" t="s">
        <v>22</v>
      </c>
      <c r="Q1294" s="12">
        <v>0.22067669170000001</v>
      </c>
      <c r="R1294" s="29">
        <v>0.25</v>
      </c>
      <c r="S1294" s="2">
        <f>IF($A1294="site","",MIN(VLOOKUP($P1294,margin_ranges!$A$5:$D$10,4,FALSE)/100,$Q1294))</f>
        <v>0.22067669170000001</v>
      </c>
      <c r="T1294" s="6">
        <f>IF(A1294="placement",$J1294*MIN($Q1294,$S1294),"")</f>
        <v>1.9860902253000001</v>
      </c>
      <c r="U1294" s="6">
        <f>IF($A1294="placement",T1294,SUMIF($C$10:$C$6209,$C1294,$T$10:$T$6209))</f>
        <v>1.9860902253000001</v>
      </c>
      <c r="V1294" s="34">
        <f t="shared" si="62"/>
        <v>3.9097744400000023E-2</v>
      </c>
      <c r="W1294" s="24"/>
      <c r="X1294" s="2" t="str">
        <f>IFERROR(MIN(VLOOKUP($W1294,margin_ranges!$A$5:$D$10,4,FALSE),$Q1294*100)/100,"")</f>
        <v/>
      </c>
      <c r="Y1294" s="6">
        <f t="shared" si="60"/>
        <v>1.9860902253000001</v>
      </c>
      <c r="Z1294" s="6">
        <f>IF($A1294="placement",Y1294,SUMIF($C$10:$C$6209,$C1294,$Y$10:$Y$6209))</f>
        <v>1.9860902253000001</v>
      </c>
      <c r="AA1294" s="29">
        <f t="shared" si="61"/>
        <v>3.9097744400000023E-2</v>
      </c>
    </row>
    <row r="1295" spans="1:27" hidden="1" x14ac:dyDescent="0.3">
      <c r="A1295" s="8" t="s">
        <v>17</v>
      </c>
      <c r="B1295" s="8" t="s">
        <v>1742</v>
      </c>
      <c r="C1295" s="8" t="s">
        <v>1743</v>
      </c>
      <c r="D1295" s="33" t="s">
        <v>2224</v>
      </c>
      <c r="E1295" s="8" t="s">
        <v>2225</v>
      </c>
      <c r="F1295" s="29">
        <v>0.19958910542380801</v>
      </c>
      <c r="G1295" s="29">
        <v>0</v>
      </c>
      <c r="H1295" s="30">
        <v>0.84119999999999995</v>
      </c>
      <c r="I1295" s="30">
        <v>0.16789999999999999</v>
      </c>
      <c r="J1295" s="14">
        <v>9</v>
      </c>
      <c r="K1295" s="14">
        <v>2</v>
      </c>
      <c r="L1295" s="12">
        <v>0.1996</v>
      </c>
      <c r="M1295" s="7">
        <v>1.81156954</v>
      </c>
      <c r="N1295" s="31">
        <v>1.45</v>
      </c>
      <c r="O1295" s="14">
        <f>IFERROR(VLOOKUP($C1295,'site totals'!$J$2:$K$607,2,FALSE),1)</f>
        <v>17978.085800000001</v>
      </c>
      <c r="P1295" s="32" t="s">
        <v>22</v>
      </c>
      <c r="Q1295" s="12">
        <v>0.19958910539999999</v>
      </c>
      <c r="R1295" s="29">
        <v>0.25</v>
      </c>
      <c r="S1295" s="2">
        <f>IF($A1295="site","",MIN(VLOOKUP($P1295,margin_ranges!$A$5:$D$10,4,FALSE)/100,$Q1295))</f>
        <v>0.19958910539999999</v>
      </c>
      <c r="T1295" s="6">
        <f>IF(A1295="placement",$J1295*MIN($Q1295,$S1295),"")</f>
        <v>1.7963019486</v>
      </c>
      <c r="U1295" s="6">
        <f>IF($A1295="placement",T1295,SUMIF($C$10:$C$6209,$C1295,$T$10:$T$6209))</f>
        <v>1.7963019486</v>
      </c>
      <c r="V1295" s="34">
        <f t="shared" si="62"/>
        <v>6.721452613333323E-2</v>
      </c>
      <c r="W1295" s="24"/>
      <c r="X1295" s="2" t="str">
        <f>IFERROR(MIN(VLOOKUP($W1295,margin_ranges!$A$5:$D$10,4,FALSE),$Q1295*100)/100,"")</f>
        <v/>
      </c>
      <c r="Y1295" s="6">
        <f t="shared" si="60"/>
        <v>1.7963019486</v>
      </c>
      <c r="Z1295" s="6">
        <f>IF($A1295="placement",Y1295,SUMIF($C$10:$C$6209,$C1295,$Y$10:$Y$6209))</f>
        <v>1.7963019486</v>
      </c>
      <c r="AA1295" s="29">
        <f t="shared" si="61"/>
        <v>6.721452613333323E-2</v>
      </c>
    </row>
    <row r="1296" spans="1:27" hidden="1" x14ac:dyDescent="0.3">
      <c r="A1296" s="8" t="s">
        <v>17</v>
      </c>
      <c r="B1296" s="8" t="s">
        <v>1742</v>
      </c>
      <c r="C1296" s="8" t="s">
        <v>1743</v>
      </c>
      <c r="D1296" s="8" t="s">
        <v>11813</v>
      </c>
      <c r="E1296" s="8" t="s">
        <v>11814</v>
      </c>
      <c r="F1296" s="29">
        <v>7.9780920824884999E-2</v>
      </c>
      <c r="G1296" s="29">
        <v>0</v>
      </c>
      <c r="H1296" s="30">
        <v>0.69320000000000004</v>
      </c>
      <c r="I1296" s="30">
        <v>0.17150000000000001</v>
      </c>
      <c r="J1296" s="14">
        <v>9</v>
      </c>
      <c r="K1296" s="14">
        <v>1</v>
      </c>
      <c r="L1296" s="12">
        <v>0.24740000000000001</v>
      </c>
      <c r="M1296" s="7">
        <v>1.6843815099999999</v>
      </c>
      <c r="N1296" s="31">
        <v>1.55</v>
      </c>
      <c r="O1296" s="14">
        <f>IFERROR(VLOOKUP($C1296,'site totals'!$J$2:$K$607,2,FALSE),1)</f>
        <v>17978.085800000001</v>
      </c>
      <c r="P1296" s="32" t="s">
        <v>91</v>
      </c>
      <c r="Q1296" s="12">
        <v>7.9780920800000002E-2</v>
      </c>
      <c r="R1296" s="29">
        <v>0.35</v>
      </c>
      <c r="S1296" s="2">
        <f>IF($A1296="site","",MIN(VLOOKUP($P1296,margin_ranges!$A$5:$D$10,4,FALSE)/100,$Q1296))</f>
        <v>7.9780920800000002E-2</v>
      </c>
      <c r="T1296" s="6">
        <f>IF(A1296="placement",$J1296*MIN($Q1296,$S1296),"")</f>
        <v>0.7180282872</v>
      </c>
      <c r="U1296" s="6">
        <f>IF($A1296="placement",T1296,SUMIF($C$10:$C$6209,$C1296,$T$10:$T$6209))</f>
        <v>0.7180282872</v>
      </c>
      <c r="V1296" s="34">
        <f t="shared" si="62"/>
        <v>0.41572166030769231</v>
      </c>
      <c r="W1296" s="24"/>
      <c r="X1296" s="2" t="str">
        <f>IFERROR(MIN(VLOOKUP($W1296,margin_ranges!$A$5:$D$10,4,FALSE),$Q1296*100)/100,"")</f>
        <v/>
      </c>
      <c r="Y1296" s="6">
        <f t="shared" si="60"/>
        <v>0.7180282872</v>
      </c>
      <c r="Z1296" s="6">
        <f>IF($A1296="placement",Y1296,SUMIF($C$10:$C$6209,$C1296,$Y$10:$Y$6209))</f>
        <v>0.7180282872</v>
      </c>
      <c r="AA1296" s="29">
        <f t="shared" si="61"/>
        <v>0.41572166030769231</v>
      </c>
    </row>
    <row r="1297" spans="1:27" hidden="1" x14ac:dyDescent="0.3">
      <c r="A1297" s="8" t="s">
        <v>17</v>
      </c>
      <c r="B1297" s="8" t="s">
        <v>1742</v>
      </c>
      <c r="C1297" s="8" t="s">
        <v>1743</v>
      </c>
      <c r="D1297" s="8" t="s">
        <v>11861</v>
      </c>
      <c r="E1297" s="8" t="s">
        <v>11862</v>
      </c>
      <c r="F1297" s="29">
        <v>0.214677869811185</v>
      </c>
      <c r="G1297" s="29">
        <v>0</v>
      </c>
      <c r="H1297" s="30">
        <v>0.47949999999999998</v>
      </c>
      <c r="I1297" s="30">
        <v>0.1741</v>
      </c>
      <c r="J1297" s="14">
        <v>9</v>
      </c>
      <c r="K1297" s="14">
        <v>2</v>
      </c>
      <c r="L1297" s="12">
        <v>0.36299999999999999</v>
      </c>
      <c r="M1297" s="7">
        <v>1.7190398</v>
      </c>
      <c r="N1297" s="31">
        <v>1.35</v>
      </c>
      <c r="O1297" s="14">
        <f>IFERROR(VLOOKUP($C1297,'site totals'!$J$2:$K$607,2,FALSE),1)</f>
        <v>17978.085800000001</v>
      </c>
      <c r="P1297" s="32" t="s">
        <v>22</v>
      </c>
      <c r="Q1297" s="12">
        <v>0.2146778698</v>
      </c>
      <c r="R1297" s="29">
        <v>0.3</v>
      </c>
      <c r="S1297" s="2">
        <f>IF($A1297="site","",MIN(VLOOKUP($P1297,margin_ranges!$A$5:$D$10,4,FALSE)/100,$Q1297))</f>
        <v>0.2146778698</v>
      </c>
      <c r="T1297" s="6">
        <f>IF(A1297="placement",$J1297*MIN($Q1297,$S1297),"")</f>
        <v>1.9321008282000001</v>
      </c>
      <c r="U1297" s="6">
        <f>IF($A1297="placement",T1297,SUMIF($C$10:$C$6209,$C1297,$T$10:$T$6209))</f>
        <v>1.9321008282000001</v>
      </c>
      <c r="V1297" s="34">
        <f t="shared" si="62"/>
        <v>0.12188875742857141</v>
      </c>
      <c r="W1297" s="24"/>
      <c r="X1297" s="2" t="str">
        <f>IFERROR(MIN(VLOOKUP($W1297,margin_ranges!$A$5:$D$10,4,FALSE),$Q1297*100)/100,"")</f>
        <v/>
      </c>
      <c r="Y1297" s="6">
        <f t="shared" si="60"/>
        <v>1.9321008282000001</v>
      </c>
      <c r="Z1297" s="6">
        <f>IF($A1297="placement",Y1297,SUMIF($C$10:$C$6209,$C1297,$Y$10:$Y$6209))</f>
        <v>1.9321008282000001</v>
      </c>
      <c r="AA1297" s="29">
        <f t="shared" si="61"/>
        <v>0.12188875742857141</v>
      </c>
    </row>
    <row r="1298" spans="1:27" hidden="1" x14ac:dyDescent="0.3">
      <c r="A1298" s="8" t="s">
        <v>17</v>
      </c>
      <c r="B1298" s="8" t="s">
        <v>1742</v>
      </c>
      <c r="C1298" s="8" t="s">
        <v>1743</v>
      </c>
      <c r="D1298" s="8" t="s">
        <v>2110</v>
      </c>
      <c r="E1298" s="8" t="s">
        <v>2111</v>
      </c>
      <c r="F1298" s="29">
        <v>3.50751174852078E-2</v>
      </c>
      <c r="G1298" s="29">
        <v>0</v>
      </c>
      <c r="H1298" s="30">
        <v>0.76690000000000003</v>
      </c>
      <c r="I1298" s="30">
        <v>0.19520000000000001</v>
      </c>
      <c r="J1298" s="14">
        <v>9</v>
      </c>
      <c r="K1298" s="14">
        <v>0</v>
      </c>
      <c r="L1298" s="12">
        <v>0.2545</v>
      </c>
      <c r="M1298" s="7">
        <v>1.5027076500000001</v>
      </c>
      <c r="N1298" s="31">
        <v>1.45</v>
      </c>
      <c r="O1298" s="14">
        <f>IFERROR(VLOOKUP($C1298,'site totals'!$J$2:$K$607,2,FALSE),1)</f>
        <v>17978.085800000001</v>
      </c>
      <c r="P1298" s="32" t="s">
        <v>22</v>
      </c>
      <c r="Q1298" s="12">
        <v>3.5075117500000003E-2</v>
      </c>
      <c r="R1298" s="29">
        <v>0.1</v>
      </c>
      <c r="S1298" s="2">
        <f>IF($A1298="site","",MIN(VLOOKUP($P1298,margin_ranges!$A$5:$D$10,4,FALSE)/100,$Q1298))</f>
        <v>3.5075117500000003E-2</v>
      </c>
      <c r="T1298" s="6">
        <f>IF(A1298="placement",$J1298*MIN($Q1298,$S1298),"")</f>
        <v>0.31567605750000005</v>
      </c>
      <c r="U1298" s="6">
        <f>IF($A1298="placement",T1298,SUMIF($C$10:$C$6209,$C1298,$T$10:$T$6209))</f>
        <v>0.31567605750000005</v>
      </c>
      <c r="V1298" s="34">
        <f t="shared" si="62"/>
        <v>7.2138758333333497E-2</v>
      </c>
      <c r="W1298" s="24"/>
      <c r="X1298" s="2" t="str">
        <f>IFERROR(MIN(VLOOKUP($W1298,margin_ranges!$A$5:$D$10,4,FALSE),$Q1298*100)/100,"")</f>
        <v/>
      </c>
      <c r="Y1298" s="6">
        <f t="shared" si="60"/>
        <v>0.31567605750000005</v>
      </c>
      <c r="Z1298" s="6">
        <f>IF($A1298="placement",Y1298,SUMIF($C$10:$C$6209,$C1298,$Y$10:$Y$6209))</f>
        <v>0.31567605750000005</v>
      </c>
      <c r="AA1298" s="29">
        <f t="shared" si="61"/>
        <v>7.2138758333333497E-2</v>
      </c>
    </row>
    <row r="1299" spans="1:27" hidden="1" x14ac:dyDescent="0.3">
      <c r="A1299" s="8" t="s">
        <v>17</v>
      </c>
      <c r="B1299" s="8" t="s">
        <v>1742</v>
      </c>
      <c r="C1299" s="8" t="s">
        <v>1743</v>
      </c>
      <c r="D1299" s="8" t="s">
        <v>2544</v>
      </c>
      <c r="E1299" s="8" t="s">
        <v>2545</v>
      </c>
      <c r="F1299" s="29">
        <v>0.199159837476757</v>
      </c>
      <c r="G1299" s="29">
        <v>0</v>
      </c>
      <c r="H1299" s="30">
        <v>0.85870000000000002</v>
      </c>
      <c r="I1299" s="30">
        <v>0.1719</v>
      </c>
      <c r="J1299" s="14">
        <v>9</v>
      </c>
      <c r="K1299" s="14">
        <v>2</v>
      </c>
      <c r="L1299" s="12">
        <v>0.2001</v>
      </c>
      <c r="M1299" s="7">
        <v>1.8105985</v>
      </c>
      <c r="N1299" s="31">
        <v>1.45</v>
      </c>
      <c r="O1299" s="14">
        <f>IFERROR(VLOOKUP($C1299,'site totals'!$J$2:$K$607,2,FALSE),1)</f>
        <v>17978.085800000001</v>
      </c>
      <c r="P1299" s="32" t="s">
        <v>22</v>
      </c>
      <c r="Q1299" s="12">
        <v>0.19915983749999999</v>
      </c>
      <c r="R1299" s="29">
        <v>0.22</v>
      </c>
      <c r="S1299" s="2">
        <f>IF($A1299="site","",MIN(VLOOKUP($P1299,margin_ranges!$A$5:$D$10,4,FALSE)/100,$Q1299))</f>
        <v>0.19915983749999999</v>
      </c>
      <c r="T1299" s="6">
        <f>IF(A1299="placement",$J1299*MIN($Q1299,$S1299),"")</f>
        <v>1.7924385374999998</v>
      </c>
      <c r="U1299" s="6">
        <f>IF($A1299="placement",T1299,SUMIF($C$10:$C$6209,$C1299,$T$10:$T$6209))</f>
        <v>1.7924385374999998</v>
      </c>
      <c r="V1299" s="34">
        <f t="shared" si="62"/>
        <v>2.6718157051281999E-2</v>
      </c>
      <c r="W1299" s="24"/>
      <c r="X1299" s="2" t="str">
        <f>IFERROR(MIN(VLOOKUP($W1299,margin_ranges!$A$5:$D$10,4,FALSE),$Q1299*100)/100,"")</f>
        <v/>
      </c>
      <c r="Y1299" s="6">
        <f t="shared" si="60"/>
        <v>1.7924385374999998</v>
      </c>
      <c r="Z1299" s="6">
        <f>IF($A1299="placement",Y1299,SUMIF($C$10:$C$6209,$C1299,$Y$10:$Y$6209))</f>
        <v>1.7924385374999998</v>
      </c>
      <c r="AA1299" s="29">
        <f t="shared" si="61"/>
        <v>2.6718157051281999E-2</v>
      </c>
    </row>
    <row r="1300" spans="1:27" hidden="1" x14ac:dyDescent="0.3">
      <c r="A1300" s="8" t="s">
        <v>17</v>
      </c>
      <c r="B1300" s="8" t="s">
        <v>1742</v>
      </c>
      <c r="C1300" s="8" t="s">
        <v>1743</v>
      </c>
      <c r="D1300" s="8" t="s">
        <v>2386</v>
      </c>
      <c r="E1300" s="8" t="s">
        <v>2387</v>
      </c>
      <c r="F1300" s="29">
        <v>0.26782317757865998</v>
      </c>
      <c r="G1300" s="29">
        <v>0</v>
      </c>
      <c r="H1300" s="30">
        <v>0.26900000000000002</v>
      </c>
      <c r="I1300" s="30">
        <v>0.15210000000000001</v>
      </c>
      <c r="J1300" s="14">
        <v>9</v>
      </c>
      <c r="K1300" s="14">
        <v>2</v>
      </c>
      <c r="L1300" s="12">
        <v>0.56559999999999999</v>
      </c>
      <c r="M1300" s="7">
        <v>2.0486854499999998</v>
      </c>
      <c r="N1300" s="31">
        <v>1.5</v>
      </c>
      <c r="O1300" s="14">
        <f>IFERROR(VLOOKUP($C1300,'site totals'!$J$2:$K$607,2,FALSE),1)</f>
        <v>17978.085800000001</v>
      </c>
      <c r="P1300" s="32" t="s">
        <v>22</v>
      </c>
      <c r="Q1300" s="12">
        <v>0.26782317760000002</v>
      </c>
      <c r="R1300" s="29">
        <v>0.28999999999999998</v>
      </c>
      <c r="S1300" s="2">
        <f>IF($A1300="site","",MIN(VLOOKUP($P1300,margin_ranges!$A$5:$D$10,4,FALSE)/100,$Q1300))</f>
        <v>0.26782317760000002</v>
      </c>
      <c r="T1300" s="6">
        <f>IF(A1300="placement",$J1300*MIN($Q1300,$S1300),"")</f>
        <v>2.4104085984000001</v>
      </c>
      <c r="U1300" s="6">
        <f>IF($A1300="placement",T1300,SUMIF($C$10:$C$6209,$C1300,$T$10:$T$6209))</f>
        <v>2.4104085984000001</v>
      </c>
      <c r="V1300" s="34">
        <f t="shared" si="62"/>
        <v>3.1234961126760608E-2</v>
      </c>
      <c r="W1300" s="24"/>
      <c r="X1300" s="2" t="str">
        <f>IFERROR(MIN(VLOOKUP($W1300,margin_ranges!$A$5:$D$10,4,FALSE),$Q1300*100)/100,"")</f>
        <v/>
      </c>
      <c r="Y1300" s="6">
        <f t="shared" si="60"/>
        <v>2.4104085984000001</v>
      </c>
      <c r="Z1300" s="6">
        <f>IF($A1300="placement",Y1300,SUMIF($C$10:$C$6209,$C1300,$Y$10:$Y$6209))</f>
        <v>2.4104085984000001</v>
      </c>
      <c r="AA1300" s="29">
        <f t="shared" si="61"/>
        <v>3.1234961126760608E-2</v>
      </c>
    </row>
    <row r="1301" spans="1:27" hidden="1" x14ac:dyDescent="0.3">
      <c r="A1301" s="8" t="s">
        <v>17</v>
      </c>
      <c r="B1301" s="8" t="s">
        <v>1742</v>
      </c>
      <c r="C1301" s="8" t="s">
        <v>1743</v>
      </c>
      <c r="D1301" s="8" t="s">
        <v>11819</v>
      </c>
      <c r="E1301" s="8" t="s">
        <v>11820</v>
      </c>
      <c r="F1301" s="29">
        <v>0.24681140097104401</v>
      </c>
      <c r="G1301" s="29">
        <v>0</v>
      </c>
      <c r="H1301" s="30">
        <v>0.39789999999999998</v>
      </c>
      <c r="I1301" s="30">
        <v>0.1426</v>
      </c>
      <c r="J1301" s="14">
        <v>9</v>
      </c>
      <c r="K1301" s="14">
        <v>2</v>
      </c>
      <c r="L1301" s="12">
        <v>0.35830000000000001</v>
      </c>
      <c r="M1301" s="7">
        <v>1.99153307</v>
      </c>
      <c r="N1301" s="31">
        <v>1.5</v>
      </c>
      <c r="O1301" s="14">
        <f>IFERROR(VLOOKUP($C1301,'site totals'!$J$2:$K$607,2,FALSE),1)</f>
        <v>17978.085800000001</v>
      </c>
      <c r="P1301" s="32" t="s">
        <v>22</v>
      </c>
      <c r="Q1301" s="12">
        <v>0.24681140100000001</v>
      </c>
      <c r="R1301" s="29">
        <v>0.25</v>
      </c>
      <c r="S1301" s="2">
        <f>IF($A1301="site","",MIN(VLOOKUP($P1301,margin_ranges!$A$5:$D$10,4,FALSE)/100,$Q1301))</f>
        <v>0.24681140100000001</v>
      </c>
      <c r="T1301" s="6">
        <f>IF(A1301="placement",$J1301*MIN($Q1301,$S1301),"")</f>
        <v>2.2213026090000003</v>
      </c>
      <c r="U1301" s="6">
        <f>IF($A1301="placement",T1301,SUMIF($C$10:$C$6209,$C1301,$T$10:$T$6209))</f>
        <v>2.2213026090000003</v>
      </c>
      <c r="V1301" s="34">
        <f t="shared" si="62"/>
        <v>4.2514653333332042E-3</v>
      </c>
      <c r="W1301" s="24"/>
      <c r="X1301" s="2" t="str">
        <f>IFERROR(MIN(VLOOKUP($W1301,margin_ranges!$A$5:$D$10,4,FALSE),$Q1301*100)/100,"")</f>
        <v/>
      </c>
      <c r="Y1301" s="6">
        <f t="shared" si="60"/>
        <v>2.2213026090000003</v>
      </c>
      <c r="Z1301" s="6">
        <f>IF($A1301="placement",Y1301,SUMIF($C$10:$C$6209,$C1301,$Y$10:$Y$6209))</f>
        <v>2.2213026090000003</v>
      </c>
      <c r="AA1301" s="17">
        <f t="shared" si="61"/>
        <v>4.2514653333332042E-3</v>
      </c>
    </row>
    <row r="1302" spans="1:27" hidden="1" x14ac:dyDescent="0.3">
      <c r="A1302" s="8" t="s">
        <v>17</v>
      </c>
      <c r="B1302" s="8" t="s">
        <v>1742</v>
      </c>
      <c r="C1302" s="8" t="s">
        <v>1743</v>
      </c>
      <c r="D1302" s="8" t="s">
        <v>2032</v>
      </c>
      <c r="E1302" s="8" t="s">
        <v>2033</v>
      </c>
      <c r="F1302" s="29">
        <v>0.22405420405142901</v>
      </c>
      <c r="G1302" s="29">
        <v>0</v>
      </c>
      <c r="H1302" s="30">
        <v>0.62960000000000005</v>
      </c>
      <c r="I1302" s="30">
        <v>0.1598</v>
      </c>
      <c r="J1302" s="14">
        <v>9</v>
      </c>
      <c r="K1302" s="14">
        <v>2</v>
      </c>
      <c r="L1302" s="12">
        <v>0.25380000000000003</v>
      </c>
      <c r="M1302" s="7">
        <v>1.9331247199999999</v>
      </c>
      <c r="N1302" s="31">
        <v>1.5</v>
      </c>
      <c r="O1302" s="14">
        <f>IFERROR(VLOOKUP($C1302,'site totals'!$J$2:$K$607,2,FALSE),1)</f>
        <v>17978.085800000001</v>
      </c>
      <c r="P1302" s="32" t="s">
        <v>91</v>
      </c>
      <c r="Q1302" s="12">
        <v>0.22405420409999999</v>
      </c>
      <c r="R1302" s="29">
        <v>0.27</v>
      </c>
      <c r="S1302" s="2">
        <f>IF($A1302="site","",MIN(VLOOKUP($P1302,margin_ranges!$A$5:$D$10,4,FALSE)/100,$Q1302))</f>
        <v>0.22405420409999999</v>
      </c>
      <c r="T1302" s="6">
        <f>IF(A1302="placement",$J1302*MIN($Q1302,$S1302),"")</f>
        <v>2.0164878368999997</v>
      </c>
      <c r="U1302" s="6">
        <f>IF($A1302="placement",T1302,SUMIF($C$10:$C$6209,$C1302,$T$10:$T$6209))</f>
        <v>2.0164878368999997</v>
      </c>
      <c r="V1302" s="34">
        <f t="shared" si="62"/>
        <v>6.2939446438356139E-2</v>
      </c>
      <c r="W1302" s="24"/>
      <c r="X1302" s="2" t="str">
        <f>IFERROR(MIN(VLOOKUP($W1302,margin_ranges!$A$5:$D$10,4,FALSE),$Q1302*100)/100,"")</f>
        <v/>
      </c>
      <c r="Y1302" s="6">
        <f t="shared" si="60"/>
        <v>2.0164878368999997</v>
      </c>
      <c r="Z1302" s="6">
        <f>IF($A1302="placement",Y1302,SUMIF($C$10:$C$6209,$C1302,$Y$10:$Y$6209))</f>
        <v>2.0164878368999997</v>
      </c>
      <c r="AA1302" s="29">
        <f t="shared" si="61"/>
        <v>6.2939446438356139E-2</v>
      </c>
    </row>
    <row r="1303" spans="1:27" hidden="1" x14ac:dyDescent="0.3">
      <c r="A1303" s="8" t="s">
        <v>17</v>
      </c>
      <c r="B1303" s="8" t="s">
        <v>1742</v>
      </c>
      <c r="C1303" s="8" t="s">
        <v>1743</v>
      </c>
      <c r="D1303" s="8" t="s">
        <v>2124</v>
      </c>
      <c r="E1303" s="8" t="s">
        <v>2125</v>
      </c>
      <c r="F1303" s="29">
        <v>0.208740017746228</v>
      </c>
      <c r="G1303" s="29">
        <v>0</v>
      </c>
      <c r="H1303" s="30">
        <v>0.68659999999999999</v>
      </c>
      <c r="I1303" s="30">
        <v>0.1757</v>
      </c>
      <c r="J1303" s="14">
        <v>10</v>
      </c>
      <c r="K1303" s="14">
        <v>2</v>
      </c>
      <c r="L1303" s="12">
        <v>0.25590000000000002</v>
      </c>
      <c r="M1303" s="7">
        <v>1.8325203299999999</v>
      </c>
      <c r="N1303" s="31">
        <v>1.45</v>
      </c>
      <c r="O1303" s="14">
        <f>IFERROR(VLOOKUP($C1303,'site totals'!$J$2:$K$607,2,FALSE),1)</f>
        <v>17978.085800000001</v>
      </c>
      <c r="P1303" s="32" t="s">
        <v>22</v>
      </c>
      <c r="Q1303" s="12">
        <v>0.2087400177</v>
      </c>
      <c r="R1303" s="29">
        <v>0.24</v>
      </c>
      <c r="S1303" s="2">
        <f>IF($A1303="site","",MIN(VLOOKUP($P1303,margin_ranges!$A$5:$D$10,4,FALSE)/100,$Q1303))</f>
        <v>0.2087400177</v>
      </c>
      <c r="T1303" s="6">
        <f>IF(A1303="placement",$J1303*MIN($Q1303,$S1303),"")</f>
        <v>2.0874001770000001</v>
      </c>
      <c r="U1303" s="6">
        <f>IF($A1303="placement",T1303,SUMIF($C$10:$C$6209,$C1303,$T$10:$T$6209))</f>
        <v>2.0874001770000001</v>
      </c>
      <c r="V1303" s="34">
        <f t="shared" si="62"/>
        <v>4.1131555657894836E-2</v>
      </c>
      <c r="W1303" s="24"/>
      <c r="X1303" s="2" t="str">
        <f>IFERROR(MIN(VLOOKUP($W1303,margin_ranges!$A$5:$D$10,4,FALSE),$Q1303*100)/100,"")</f>
        <v/>
      </c>
      <c r="Y1303" s="6">
        <f t="shared" si="60"/>
        <v>2.0874001770000001</v>
      </c>
      <c r="Z1303" s="6">
        <f>IF($A1303="placement",Y1303,SUMIF($C$10:$C$6209,$C1303,$Y$10:$Y$6209))</f>
        <v>2.0874001770000001</v>
      </c>
      <c r="AA1303" s="29">
        <f t="shared" si="61"/>
        <v>4.1131555657894836E-2</v>
      </c>
    </row>
    <row r="1304" spans="1:27" hidden="1" x14ac:dyDescent="0.3">
      <c r="A1304" s="8" t="s">
        <v>17</v>
      </c>
      <c r="B1304" s="8" t="s">
        <v>1742</v>
      </c>
      <c r="C1304" s="8" t="s">
        <v>1743</v>
      </c>
      <c r="D1304" s="8" t="s">
        <v>1744</v>
      </c>
      <c r="E1304" s="8" t="s">
        <v>1745</v>
      </c>
      <c r="F1304" s="29">
        <v>0.18712835874278999</v>
      </c>
      <c r="G1304" s="29">
        <v>0</v>
      </c>
      <c r="H1304" s="30">
        <v>0.54079999999999995</v>
      </c>
      <c r="I1304" s="30">
        <v>0.1676</v>
      </c>
      <c r="J1304" s="14">
        <v>10</v>
      </c>
      <c r="K1304" s="14">
        <v>2</v>
      </c>
      <c r="L1304" s="12">
        <v>0.30990000000000001</v>
      </c>
      <c r="M1304" s="7">
        <v>1.9068201199999999</v>
      </c>
      <c r="N1304" s="31">
        <v>1.55</v>
      </c>
      <c r="O1304" s="14">
        <f>IFERROR(VLOOKUP($C1304,'site totals'!$J$2:$K$607,2,FALSE),1)</f>
        <v>17978.085800000001</v>
      </c>
      <c r="P1304" s="32" t="s">
        <v>91</v>
      </c>
      <c r="Q1304" s="12">
        <v>0.1871283587</v>
      </c>
      <c r="R1304" s="29">
        <v>0.23</v>
      </c>
      <c r="S1304" s="2">
        <f>IF($A1304="site","",MIN(VLOOKUP($P1304,margin_ranges!$A$5:$D$10,4,FALSE)/100,$Q1304))</f>
        <v>0.1871283587</v>
      </c>
      <c r="T1304" s="6">
        <f>IF(A1304="placement",$J1304*MIN($Q1304,$S1304),"")</f>
        <v>1.871283587</v>
      </c>
      <c r="U1304" s="6">
        <f>IF($A1304="placement",T1304,SUMIF($C$10:$C$6209,$C1304,$T$10:$T$6209))</f>
        <v>1.871283587</v>
      </c>
      <c r="V1304" s="34">
        <f t="shared" si="62"/>
        <v>5.5677456233766076E-2</v>
      </c>
      <c r="W1304" s="24"/>
      <c r="X1304" s="2" t="str">
        <f>IFERROR(MIN(VLOOKUP($W1304,margin_ranges!$A$5:$D$10,4,FALSE),$Q1304*100)/100,"")</f>
        <v/>
      </c>
      <c r="Y1304" s="6">
        <f t="shared" si="60"/>
        <v>1.871283587</v>
      </c>
      <c r="Z1304" s="6">
        <f>IF($A1304="placement",Y1304,SUMIF($C$10:$C$6209,$C1304,$Y$10:$Y$6209))</f>
        <v>1.871283587</v>
      </c>
      <c r="AA1304" s="29">
        <f t="shared" si="61"/>
        <v>5.5677456233766076E-2</v>
      </c>
    </row>
    <row r="1305" spans="1:27" hidden="1" x14ac:dyDescent="0.3">
      <c r="A1305" s="8" t="s">
        <v>17</v>
      </c>
      <c r="B1305" s="8" t="s">
        <v>1742</v>
      </c>
      <c r="C1305" s="8" t="s">
        <v>1743</v>
      </c>
      <c r="D1305" s="33" t="s">
        <v>2556</v>
      </c>
      <c r="E1305" s="8" t="s">
        <v>2557</v>
      </c>
      <c r="F1305" s="29">
        <v>0.20655794813734199</v>
      </c>
      <c r="G1305" s="29">
        <v>0</v>
      </c>
      <c r="H1305" s="30">
        <v>0.53049999999999997</v>
      </c>
      <c r="I1305" s="30">
        <v>0.18590000000000001</v>
      </c>
      <c r="J1305" s="14">
        <v>10</v>
      </c>
      <c r="K1305" s="14">
        <v>2</v>
      </c>
      <c r="L1305" s="12">
        <v>0.35049999999999998</v>
      </c>
      <c r="M1305" s="7">
        <v>1.76446408</v>
      </c>
      <c r="N1305" s="31">
        <v>1.4</v>
      </c>
      <c r="O1305" s="14">
        <f>IFERROR(VLOOKUP($C1305,'site totals'!$J$2:$K$607,2,FALSE),1)</f>
        <v>17978.085800000001</v>
      </c>
      <c r="P1305" s="32" t="s">
        <v>22</v>
      </c>
      <c r="Q1305" s="12">
        <v>0.2065579481</v>
      </c>
      <c r="R1305" s="29">
        <v>0.25</v>
      </c>
      <c r="S1305" s="2">
        <f>IF($A1305="site","",MIN(VLOOKUP($P1305,margin_ranges!$A$5:$D$10,4,FALSE)/100,$Q1305))</f>
        <v>0.2065579481</v>
      </c>
      <c r="T1305" s="6">
        <f>IF(A1305="placement",$J1305*MIN($Q1305,$S1305),"")</f>
        <v>2.0655794809999999</v>
      </c>
      <c r="U1305" s="6">
        <f>IF($A1305="placement",T1305,SUMIF($C$10:$C$6209,$C1305,$T$10:$T$6209))</f>
        <v>2.0655794809999999</v>
      </c>
      <c r="V1305" s="34">
        <f t="shared" si="62"/>
        <v>5.7922735866666519E-2</v>
      </c>
      <c r="W1305" s="24"/>
      <c r="X1305" s="2" t="str">
        <f>IFERROR(MIN(VLOOKUP($W1305,margin_ranges!$A$5:$D$10,4,FALSE),$Q1305*100)/100,"")</f>
        <v/>
      </c>
      <c r="Y1305" s="6">
        <f t="shared" si="60"/>
        <v>2.0655794809999999</v>
      </c>
      <c r="Z1305" s="6">
        <f>IF($A1305="placement",Y1305,SUMIF($C$10:$C$6209,$C1305,$Y$10:$Y$6209))</f>
        <v>2.0655794809999999</v>
      </c>
      <c r="AA1305" s="29">
        <f t="shared" si="61"/>
        <v>5.7922735866666519E-2</v>
      </c>
    </row>
    <row r="1306" spans="1:27" hidden="1" x14ac:dyDescent="0.3">
      <c r="A1306" s="8" t="s">
        <v>17</v>
      </c>
      <c r="B1306" s="8" t="s">
        <v>1742</v>
      </c>
      <c r="C1306" s="8" t="s">
        <v>1743</v>
      </c>
      <c r="D1306" s="8" t="s">
        <v>1778</v>
      </c>
      <c r="E1306" s="8" t="s">
        <v>1779</v>
      </c>
      <c r="F1306" s="29">
        <v>0.26632963493199702</v>
      </c>
      <c r="G1306" s="29">
        <v>0</v>
      </c>
      <c r="H1306" s="30">
        <v>0.27700000000000002</v>
      </c>
      <c r="I1306" s="30">
        <v>0.15110000000000001</v>
      </c>
      <c r="J1306" s="14">
        <v>10</v>
      </c>
      <c r="K1306" s="14">
        <v>2</v>
      </c>
      <c r="L1306" s="12">
        <v>0.54559999999999997</v>
      </c>
      <c r="M1306" s="7">
        <v>2.11266541</v>
      </c>
      <c r="N1306" s="31">
        <v>1.55</v>
      </c>
      <c r="O1306" s="14">
        <f>IFERROR(VLOOKUP($C1306,'site totals'!$J$2:$K$607,2,FALSE),1)</f>
        <v>17978.085800000001</v>
      </c>
      <c r="P1306" s="32" t="s">
        <v>22</v>
      </c>
      <c r="Q1306" s="12">
        <v>0.2663296349</v>
      </c>
      <c r="R1306" s="29">
        <v>0.28999999999999998</v>
      </c>
      <c r="S1306" s="2">
        <f>IF($A1306="site","",MIN(VLOOKUP($P1306,margin_ranges!$A$5:$D$10,4,FALSE)/100,$Q1306))</f>
        <v>0.2663296349</v>
      </c>
      <c r="T1306" s="6">
        <f>IF(A1306="placement",$J1306*MIN($Q1306,$S1306),"")</f>
        <v>2.6632963489999999</v>
      </c>
      <c r="U1306" s="6">
        <f>IF($A1306="placement",T1306,SUMIF($C$10:$C$6209,$C1306,$T$10:$T$6209))</f>
        <v>2.6632963489999999</v>
      </c>
      <c r="V1306" s="34">
        <f t="shared" si="62"/>
        <v>3.3338542394366399E-2</v>
      </c>
      <c r="W1306" s="24"/>
      <c r="X1306" s="2" t="str">
        <f>IFERROR(MIN(VLOOKUP($W1306,margin_ranges!$A$5:$D$10,4,FALSE),$Q1306*100)/100,"")</f>
        <v/>
      </c>
      <c r="Y1306" s="6">
        <f t="shared" si="60"/>
        <v>2.6632963489999999</v>
      </c>
      <c r="Z1306" s="6">
        <f>IF($A1306="placement",Y1306,SUMIF($C$10:$C$6209,$C1306,$Y$10:$Y$6209))</f>
        <v>2.6632963489999999</v>
      </c>
      <c r="AA1306" s="29">
        <f t="shared" si="61"/>
        <v>3.3338542394366399E-2</v>
      </c>
    </row>
    <row r="1307" spans="1:27" hidden="1" x14ac:dyDescent="0.3">
      <c r="A1307" s="8" t="s">
        <v>17</v>
      </c>
      <c r="B1307" s="8" t="s">
        <v>1742</v>
      </c>
      <c r="C1307" s="8" t="s">
        <v>1743</v>
      </c>
      <c r="D1307" s="8" t="s">
        <v>1902</v>
      </c>
      <c r="E1307" s="8" t="s">
        <v>1903</v>
      </c>
      <c r="F1307" s="29">
        <v>0.175203151933021</v>
      </c>
      <c r="G1307" s="29">
        <v>0</v>
      </c>
      <c r="H1307" s="30">
        <v>0.65900000000000003</v>
      </c>
      <c r="I1307" s="30">
        <v>0.18149999999999999</v>
      </c>
      <c r="J1307" s="14">
        <v>10</v>
      </c>
      <c r="K1307" s="14">
        <v>2</v>
      </c>
      <c r="L1307" s="12">
        <v>0.27539999999999998</v>
      </c>
      <c r="M1307" s="7">
        <v>1.75800866</v>
      </c>
      <c r="N1307" s="31">
        <v>1.45</v>
      </c>
      <c r="O1307" s="14">
        <f>IFERROR(VLOOKUP($C1307,'site totals'!$J$2:$K$607,2,FALSE),1)</f>
        <v>17978.085800000001</v>
      </c>
      <c r="P1307" s="32" t="s">
        <v>22</v>
      </c>
      <c r="Q1307" s="12">
        <v>0.17520315189999999</v>
      </c>
      <c r="R1307" s="29">
        <v>0.23</v>
      </c>
      <c r="S1307" s="2">
        <f>IF($A1307="site","",MIN(VLOOKUP($P1307,margin_ranges!$A$5:$D$10,4,FALSE)/100,$Q1307))</f>
        <v>0.17520315189999999</v>
      </c>
      <c r="T1307" s="6">
        <f>IF(A1307="placement",$J1307*MIN($Q1307,$S1307),"")</f>
        <v>1.752031519</v>
      </c>
      <c r="U1307" s="6">
        <f>IF($A1307="placement",T1307,SUMIF($C$10:$C$6209,$C1307,$T$10:$T$6209))</f>
        <v>1.752031519</v>
      </c>
      <c r="V1307" s="34">
        <f t="shared" si="62"/>
        <v>7.1164737792207777E-2</v>
      </c>
      <c r="W1307" s="24"/>
      <c r="X1307" s="2" t="str">
        <f>IFERROR(MIN(VLOOKUP($W1307,margin_ranges!$A$5:$D$10,4,FALSE),$Q1307*100)/100,"")</f>
        <v/>
      </c>
      <c r="Y1307" s="6">
        <f t="shared" si="60"/>
        <v>1.752031519</v>
      </c>
      <c r="Z1307" s="6">
        <f>IF($A1307="placement",Y1307,SUMIF($C$10:$C$6209,$C1307,$Y$10:$Y$6209))</f>
        <v>1.752031519</v>
      </c>
      <c r="AA1307" s="29">
        <f t="shared" si="61"/>
        <v>7.1164737792207777E-2</v>
      </c>
    </row>
    <row r="1308" spans="1:27" hidden="1" x14ac:dyDescent="0.3">
      <c r="A1308" s="8" t="s">
        <v>17</v>
      </c>
      <c r="B1308" s="8" t="s">
        <v>1742</v>
      </c>
      <c r="C1308" s="8" t="s">
        <v>1743</v>
      </c>
      <c r="D1308" s="8" t="s">
        <v>2008</v>
      </c>
      <c r="E1308" s="8" t="s">
        <v>2009</v>
      </c>
      <c r="F1308" s="29">
        <v>2.63093440013062E-2</v>
      </c>
      <c r="G1308" s="29">
        <v>0</v>
      </c>
      <c r="H1308" s="30">
        <v>0.77910000000000001</v>
      </c>
      <c r="I1308" s="30">
        <v>0.23499999999999999</v>
      </c>
      <c r="J1308" s="14">
        <v>10</v>
      </c>
      <c r="K1308" s="14">
        <v>1</v>
      </c>
      <c r="L1308" s="12">
        <v>0.30159999999999998</v>
      </c>
      <c r="M1308" s="7">
        <v>1.48917933</v>
      </c>
      <c r="N1308" s="31">
        <v>1.45</v>
      </c>
      <c r="O1308" s="14">
        <f>IFERROR(VLOOKUP($C1308,'site totals'!$J$2:$K$607,2,FALSE),1)</f>
        <v>17978.085800000001</v>
      </c>
      <c r="P1308" s="32" t="s">
        <v>22</v>
      </c>
      <c r="Q1308" s="12">
        <v>2.6309343999999998E-2</v>
      </c>
      <c r="R1308" s="29">
        <v>0.1</v>
      </c>
      <c r="S1308" s="2">
        <f>IF($A1308="site","",MIN(VLOOKUP($P1308,margin_ranges!$A$5:$D$10,4,FALSE)/100,$Q1308))</f>
        <v>2.6309343999999998E-2</v>
      </c>
      <c r="T1308" s="6">
        <f>IF(A1308="placement",$J1308*MIN($Q1308,$S1308),"")</f>
        <v>0.26309344000000001</v>
      </c>
      <c r="U1308" s="6">
        <f>IF($A1308="placement",T1308,SUMIF($C$10:$C$6209,$C1308,$T$10:$T$6209))</f>
        <v>0.26309344000000001</v>
      </c>
      <c r="V1308" s="34">
        <f t="shared" si="62"/>
        <v>8.1878506666666517E-2</v>
      </c>
      <c r="W1308" s="24"/>
      <c r="X1308" s="2" t="str">
        <f>IFERROR(MIN(VLOOKUP($W1308,margin_ranges!$A$5:$D$10,4,FALSE),$Q1308*100)/100,"")</f>
        <v/>
      </c>
      <c r="Y1308" s="6">
        <f t="shared" si="60"/>
        <v>0.26309344000000001</v>
      </c>
      <c r="Z1308" s="6">
        <f>IF($A1308="placement",Y1308,SUMIF($C$10:$C$6209,$C1308,$Y$10:$Y$6209))</f>
        <v>0.26309344000000001</v>
      </c>
      <c r="AA1308" s="29">
        <f t="shared" si="61"/>
        <v>8.1878506666666517E-2</v>
      </c>
    </row>
    <row r="1309" spans="1:27" hidden="1" x14ac:dyDescent="0.3">
      <c r="A1309" s="8" t="s">
        <v>17</v>
      </c>
      <c r="B1309" s="8" t="s">
        <v>1742</v>
      </c>
      <c r="C1309" s="8" t="s">
        <v>1743</v>
      </c>
      <c r="D1309" s="8" t="s">
        <v>1790</v>
      </c>
      <c r="E1309" s="8" t="s">
        <v>1791</v>
      </c>
      <c r="F1309" s="29">
        <v>0.18699778409472401</v>
      </c>
      <c r="G1309" s="29">
        <v>0</v>
      </c>
      <c r="H1309" s="30">
        <v>0.64059999999999995</v>
      </c>
      <c r="I1309" s="30">
        <v>0.1789</v>
      </c>
      <c r="J1309" s="14">
        <v>10</v>
      </c>
      <c r="K1309" s="14">
        <v>1</v>
      </c>
      <c r="L1309" s="12">
        <v>0.27929999999999999</v>
      </c>
      <c r="M1309" s="7">
        <v>1.7835129700000001</v>
      </c>
      <c r="N1309" s="31">
        <v>1.45</v>
      </c>
      <c r="O1309" s="14">
        <f>IFERROR(VLOOKUP($C1309,'site totals'!$J$2:$K$607,2,FALSE),1)</f>
        <v>17978.085800000001</v>
      </c>
      <c r="P1309" s="32" t="s">
        <v>91</v>
      </c>
      <c r="Q1309" s="12">
        <v>0.18699778410000001</v>
      </c>
      <c r="R1309" s="29">
        <v>0.19</v>
      </c>
      <c r="S1309" s="2">
        <f>IF($A1309="site","",MIN(VLOOKUP($P1309,margin_ranges!$A$5:$D$10,4,FALSE)/100,$Q1309))</f>
        <v>0.18699778410000001</v>
      </c>
      <c r="T1309" s="6">
        <f>IF(A1309="placement",$J1309*MIN($Q1309,$S1309),"")</f>
        <v>1.8699778410000001</v>
      </c>
      <c r="U1309" s="6">
        <f>IF($A1309="placement",T1309,SUMIF($C$10:$C$6209,$C1309,$T$10:$T$6209))</f>
        <v>1.8699778410000001</v>
      </c>
      <c r="V1309" s="34">
        <f t="shared" si="62"/>
        <v>3.7064393827157538E-3</v>
      </c>
      <c r="W1309" s="24"/>
      <c r="X1309" s="2" t="str">
        <f>IFERROR(MIN(VLOOKUP($W1309,margin_ranges!$A$5:$D$10,4,FALSE),$Q1309*100)/100,"")</f>
        <v/>
      </c>
      <c r="Y1309" s="6">
        <f t="shared" si="60"/>
        <v>1.8699778410000001</v>
      </c>
      <c r="Z1309" s="6">
        <f>IF($A1309="placement",Y1309,SUMIF($C$10:$C$6209,$C1309,$Y$10:$Y$6209))</f>
        <v>1.8699778410000001</v>
      </c>
      <c r="AA1309" s="29">
        <f t="shared" si="61"/>
        <v>3.7064393827157538E-3</v>
      </c>
    </row>
    <row r="1310" spans="1:27" hidden="1" x14ac:dyDescent="0.3">
      <c r="A1310" s="8" t="s">
        <v>17</v>
      </c>
      <c r="B1310" s="8" t="s">
        <v>1742</v>
      </c>
      <c r="C1310" s="8" t="s">
        <v>1743</v>
      </c>
      <c r="D1310" s="8" t="s">
        <v>2272</v>
      </c>
      <c r="E1310" s="8" t="s">
        <v>2273</v>
      </c>
      <c r="F1310" s="29">
        <v>0.28431436597635001</v>
      </c>
      <c r="G1310" s="29">
        <v>0</v>
      </c>
      <c r="H1310" s="30">
        <v>0.28189999999999998</v>
      </c>
      <c r="I1310" s="30">
        <v>0.1565</v>
      </c>
      <c r="J1310" s="14">
        <v>10</v>
      </c>
      <c r="K1310" s="14">
        <v>3</v>
      </c>
      <c r="L1310" s="12">
        <v>0.55520000000000003</v>
      </c>
      <c r="M1310" s="7">
        <v>2.0958922900000001</v>
      </c>
      <c r="N1310" s="31">
        <v>1.5</v>
      </c>
      <c r="O1310" s="14">
        <f>IFERROR(VLOOKUP($C1310,'site totals'!$J$2:$K$607,2,FALSE),1)</f>
        <v>17978.085800000001</v>
      </c>
      <c r="P1310" s="32" t="s">
        <v>91</v>
      </c>
      <c r="Q1310" s="12">
        <v>0.28431436599999999</v>
      </c>
      <c r="R1310" s="29">
        <v>0.3</v>
      </c>
      <c r="S1310" s="2">
        <f>IF($A1310="site","",MIN(VLOOKUP($P1310,margin_ranges!$A$5:$D$10,4,FALSE)/100,$Q1310))</f>
        <v>0.28431436599999999</v>
      </c>
      <c r="T1310" s="6">
        <f>IF(A1310="placement",$J1310*MIN($Q1310,$S1310),"")</f>
        <v>2.84314366</v>
      </c>
      <c r="U1310" s="6">
        <f>IF($A1310="placement",T1310,SUMIF($C$10:$C$6209,$C1310,$T$10:$T$6209))</f>
        <v>2.84314366</v>
      </c>
      <c r="V1310" s="34">
        <f t="shared" si="62"/>
        <v>2.240804857142864E-2</v>
      </c>
      <c r="W1310" s="24"/>
      <c r="X1310" s="2" t="str">
        <f>IFERROR(MIN(VLOOKUP($W1310,margin_ranges!$A$5:$D$10,4,FALSE),$Q1310*100)/100,"")</f>
        <v/>
      </c>
      <c r="Y1310" s="6">
        <f t="shared" si="60"/>
        <v>2.84314366</v>
      </c>
      <c r="Z1310" s="6">
        <f>IF($A1310="placement",Y1310,SUMIF($C$10:$C$6209,$C1310,$Y$10:$Y$6209))</f>
        <v>2.84314366</v>
      </c>
      <c r="AA1310" s="29">
        <f t="shared" si="61"/>
        <v>2.240804857142864E-2</v>
      </c>
    </row>
    <row r="1311" spans="1:27" hidden="1" x14ac:dyDescent="0.3">
      <c r="A1311" s="8" t="s">
        <v>17</v>
      </c>
      <c r="B1311" s="8" t="s">
        <v>1742</v>
      </c>
      <c r="C1311" s="8" t="s">
        <v>1743</v>
      </c>
      <c r="D1311" s="8" t="s">
        <v>2072</v>
      </c>
      <c r="E1311" s="8" t="s">
        <v>2073</v>
      </c>
      <c r="F1311" s="29">
        <v>0.20019684627143799</v>
      </c>
      <c r="G1311" s="29">
        <v>0</v>
      </c>
      <c r="H1311" s="30">
        <v>0.60329999999999995</v>
      </c>
      <c r="I1311" s="30">
        <v>0.18809999999999999</v>
      </c>
      <c r="J1311" s="14">
        <v>10</v>
      </c>
      <c r="K1311" s="14">
        <v>2</v>
      </c>
      <c r="L1311" s="12">
        <v>0.31190000000000001</v>
      </c>
      <c r="M1311" s="7">
        <v>1.8129460900000001</v>
      </c>
      <c r="N1311" s="31">
        <v>1.45</v>
      </c>
      <c r="O1311" s="14">
        <f>IFERROR(VLOOKUP($C1311,'site totals'!$J$2:$K$607,2,FALSE),1)</f>
        <v>17978.085800000001</v>
      </c>
      <c r="P1311" s="32" t="s">
        <v>22</v>
      </c>
      <c r="Q1311" s="12">
        <v>0.20019684630000001</v>
      </c>
      <c r="R1311" s="29">
        <v>0.24</v>
      </c>
      <c r="S1311" s="2">
        <f>IF($A1311="site","",MIN(VLOOKUP($P1311,margin_ranges!$A$5:$D$10,4,FALSE)/100,$Q1311))</f>
        <v>0.20019684630000001</v>
      </c>
      <c r="T1311" s="6">
        <f>IF(A1311="placement",$J1311*MIN($Q1311,$S1311),"")</f>
        <v>2.0019684629999999</v>
      </c>
      <c r="U1311" s="6">
        <f>IF($A1311="placement",T1311,SUMIF($C$10:$C$6209,$C1311,$T$10:$T$6209))</f>
        <v>2.0019684629999999</v>
      </c>
      <c r="V1311" s="34">
        <f t="shared" si="62"/>
        <v>5.2372570657894801E-2</v>
      </c>
      <c r="W1311" s="24"/>
      <c r="X1311" s="2" t="str">
        <f>IFERROR(MIN(VLOOKUP($W1311,margin_ranges!$A$5:$D$10,4,FALSE),$Q1311*100)/100,"")</f>
        <v/>
      </c>
      <c r="Y1311" s="6">
        <f t="shared" si="60"/>
        <v>2.0019684629999999</v>
      </c>
      <c r="Z1311" s="6">
        <f>IF($A1311="placement",Y1311,SUMIF($C$10:$C$6209,$C1311,$Y$10:$Y$6209))</f>
        <v>2.0019684629999999</v>
      </c>
      <c r="AA1311" s="29">
        <f t="shared" si="61"/>
        <v>5.2372570657894801E-2</v>
      </c>
    </row>
    <row r="1312" spans="1:27" hidden="1" x14ac:dyDescent="0.3">
      <c r="A1312" s="8" t="s">
        <v>17</v>
      </c>
      <c r="B1312" s="8" t="s">
        <v>1742</v>
      </c>
      <c r="C1312" s="8" t="s">
        <v>1743</v>
      </c>
      <c r="D1312" s="8" t="s">
        <v>1880</v>
      </c>
      <c r="E1312" s="8" t="s">
        <v>1881</v>
      </c>
      <c r="F1312" s="29">
        <v>0.20491617346833499</v>
      </c>
      <c r="G1312" s="29">
        <v>0</v>
      </c>
      <c r="H1312" s="30">
        <v>0.4516</v>
      </c>
      <c r="I1312" s="30">
        <v>0.20399999999999999</v>
      </c>
      <c r="J1312" s="14">
        <v>10</v>
      </c>
      <c r="K1312" s="14">
        <v>2</v>
      </c>
      <c r="L1312" s="12">
        <v>0.45179999999999998</v>
      </c>
      <c r="M1312" s="7">
        <v>1.6979341699999999</v>
      </c>
      <c r="N1312" s="31">
        <v>1.35</v>
      </c>
      <c r="O1312" s="14">
        <f>IFERROR(VLOOKUP($C1312,'site totals'!$J$2:$K$607,2,FALSE),1)</f>
        <v>17978.085800000001</v>
      </c>
      <c r="P1312" s="32" t="s">
        <v>22</v>
      </c>
      <c r="Q1312" s="12">
        <v>0.20491617349999999</v>
      </c>
      <c r="R1312" s="29">
        <v>0.26</v>
      </c>
      <c r="S1312" s="2">
        <f>IF($A1312="site","",MIN(VLOOKUP($P1312,margin_ranges!$A$5:$D$10,4,FALSE)/100,$Q1312))</f>
        <v>0.20491617349999999</v>
      </c>
      <c r="T1312" s="6">
        <f>IF(A1312="placement",$J1312*MIN($Q1312,$S1312),"")</f>
        <v>2.0491617349999998</v>
      </c>
      <c r="U1312" s="6">
        <f>IF($A1312="placement",T1312,SUMIF($C$10:$C$6209,$C1312,$T$10:$T$6209))</f>
        <v>2.0491617349999998</v>
      </c>
      <c r="V1312" s="34">
        <f t="shared" si="62"/>
        <v>7.4437603378378236E-2</v>
      </c>
      <c r="W1312" s="24"/>
      <c r="X1312" s="2" t="str">
        <f>IFERROR(MIN(VLOOKUP($W1312,margin_ranges!$A$5:$D$10,4,FALSE),$Q1312*100)/100,"")</f>
        <v/>
      </c>
      <c r="Y1312" s="6">
        <f t="shared" ref="Y1312:Y1375" si="63">IF(A1312="placement",IF($X1312="",$T1312,$J1312*MIN($Q1312,$X1312)),"")</f>
        <v>2.0491617349999998</v>
      </c>
      <c r="Z1312" s="6">
        <f>IF($A1312="placement",Y1312,SUMIF($C$10:$C$6209,$C1312,$Y$10:$Y$6209))</f>
        <v>2.0491617349999998</v>
      </c>
      <c r="AA1312" s="29">
        <f t="shared" ref="AA1312:AA1375" si="64">($J1312-$Z1312)/($J1312*(1-$R1312))-1</f>
        <v>7.4437603378378236E-2</v>
      </c>
    </row>
    <row r="1313" spans="1:27" hidden="1" x14ac:dyDescent="0.3">
      <c r="A1313" s="8" t="s">
        <v>17</v>
      </c>
      <c r="B1313" s="8" t="s">
        <v>1742</v>
      </c>
      <c r="C1313" s="8" t="s">
        <v>1743</v>
      </c>
      <c r="D1313" s="8" t="s">
        <v>2114</v>
      </c>
      <c r="E1313" s="8" t="s">
        <v>2115</v>
      </c>
      <c r="F1313" s="29">
        <v>0.23792859136483599</v>
      </c>
      <c r="G1313" s="29">
        <v>0</v>
      </c>
      <c r="H1313" s="30">
        <v>0.6109</v>
      </c>
      <c r="I1313" s="30">
        <v>0.1636</v>
      </c>
      <c r="J1313" s="14">
        <v>10</v>
      </c>
      <c r="K1313" s="14">
        <v>2</v>
      </c>
      <c r="L1313" s="12">
        <v>0.26779999999999998</v>
      </c>
      <c r="M1313" s="7">
        <v>2.0339301299999999</v>
      </c>
      <c r="N1313" s="31">
        <v>1.55</v>
      </c>
      <c r="O1313" s="14">
        <f>IFERROR(VLOOKUP($C1313,'site totals'!$J$2:$K$607,2,FALSE),1)</f>
        <v>17978.085800000001</v>
      </c>
      <c r="P1313" s="32" t="s">
        <v>22</v>
      </c>
      <c r="Q1313" s="12">
        <v>0.2379285914</v>
      </c>
      <c r="R1313" s="29">
        <v>0.26</v>
      </c>
      <c r="S1313" s="2">
        <f>IF($A1313="site","",MIN(VLOOKUP($P1313,margin_ranges!$A$5:$D$10,4,FALSE)/100,$Q1313))</f>
        <v>0.2379285914</v>
      </c>
      <c r="T1313" s="6">
        <f>IF(A1313="placement",$J1313*MIN($Q1313,$S1313),"")</f>
        <v>2.379285914</v>
      </c>
      <c r="U1313" s="6">
        <f>IF($A1313="placement",T1313,SUMIF($C$10:$C$6209,$C1313,$T$10:$T$6209))</f>
        <v>2.379285914</v>
      </c>
      <c r="V1313" s="34">
        <f t="shared" si="62"/>
        <v>2.9826227837837838E-2</v>
      </c>
      <c r="W1313" s="24"/>
      <c r="X1313" s="2" t="str">
        <f>IFERROR(MIN(VLOOKUP($W1313,margin_ranges!$A$5:$D$10,4,FALSE),$Q1313*100)/100,"")</f>
        <v/>
      </c>
      <c r="Y1313" s="6">
        <f t="shared" si="63"/>
        <v>2.379285914</v>
      </c>
      <c r="Z1313" s="6">
        <f>IF($A1313="placement",Y1313,SUMIF($C$10:$C$6209,$C1313,$Y$10:$Y$6209))</f>
        <v>2.379285914</v>
      </c>
      <c r="AA1313" s="29">
        <f t="shared" si="64"/>
        <v>2.9826227837837838E-2</v>
      </c>
    </row>
    <row r="1314" spans="1:27" hidden="1" x14ac:dyDescent="0.3">
      <c r="A1314" s="8" t="s">
        <v>17</v>
      </c>
      <c r="B1314" s="8" t="s">
        <v>1742</v>
      </c>
      <c r="C1314" s="8" t="s">
        <v>1743</v>
      </c>
      <c r="D1314" s="8" t="s">
        <v>2100</v>
      </c>
      <c r="E1314" s="8" t="s">
        <v>2101</v>
      </c>
      <c r="F1314" s="29">
        <v>0.227193100660288</v>
      </c>
      <c r="G1314" s="29">
        <v>0</v>
      </c>
      <c r="H1314" s="30">
        <v>0.3947</v>
      </c>
      <c r="I1314" s="30">
        <v>0.16389999999999999</v>
      </c>
      <c r="J1314" s="14">
        <v>10</v>
      </c>
      <c r="K1314" s="14">
        <v>2</v>
      </c>
      <c r="L1314" s="12">
        <v>0.41510000000000002</v>
      </c>
      <c r="M1314" s="7">
        <v>1.9409764599999999</v>
      </c>
      <c r="N1314" s="31">
        <v>1.5</v>
      </c>
      <c r="O1314" s="14">
        <f>IFERROR(VLOOKUP($C1314,'site totals'!$J$2:$K$607,2,FALSE),1)</f>
        <v>17978.085800000001</v>
      </c>
      <c r="P1314" s="32" t="s">
        <v>22</v>
      </c>
      <c r="Q1314" s="12">
        <v>0.22719310070000001</v>
      </c>
      <c r="R1314" s="29">
        <v>0.27</v>
      </c>
      <c r="S1314" s="2">
        <f>IF($A1314="site","",MIN(VLOOKUP($P1314,margin_ranges!$A$5:$D$10,4,FALSE)/100,$Q1314))</f>
        <v>0.22719310070000001</v>
      </c>
      <c r="T1314" s="6">
        <f>IF(A1314="placement",$J1314*MIN($Q1314,$S1314),"")</f>
        <v>2.2719310070000001</v>
      </c>
      <c r="U1314" s="6">
        <f>IF($A1314="placement",T1314,SUMIF($C$10:$C$6209,$C1314,$T$10:$T$6209))</f>
        <v>2.2719310070000001</v>
      </c>
      <c r="V1314" s="34">
        <f t="shared" si="62"/>
        <v>5.8639588082191718E-2</v>
      </c>
      <c r="W1314" s="24"/>
      <c r="X1314" s="2" t="str">
        <f>IFERROR(MIN(VLOOKUP($W1314,margin_ranges!$A$5:$D$10,4,FALSE),$Q1314*100)/100,"")</f>
        <v/>
      </c>
      <c r="Y1314" s="6">
        <f t="shared" si="63"/>
        <v>2.2719310070000001</v>
      </c>
      <c r="Z1314" s="6">
        <f>IF($A1314="placement",Y1314,SUMIF($C$10:$C$6209,$C1314,$Y$10:$Y$6209))</f>
        <v>2.2719310070000001</v>
      </c>
      <c r="AA1314" s="29">
        <f t="shared" si="64"/>
        <v>5.8639588082191718E-2</v>
      </c>
    </row>
    <row r="1315" spans="1:27" hidden="1" x14ac:dyDescent="0.3">
      <c r="A1315" s="8" t="s">
        <v>17</v>
      </c>
      <c r="B1315" s="8" t="s">
        <v>1742</v>
      </c>
      <c r="C1315" s="8" t="s">
        <v>1743</v>
      </c>
      <c r="D1315" s="8" t="s">
        <v>1860</v>
      </c>
      <c r="E1315" s="8" t="s">
        <v>1861</v>
      </c>
      <c r="F1315" s="29">
        <v>0.19142679684012301</v>
      </c>
      <c r="G1315" s="29">
        <v>0</v>
      </c>
      <c r="H1315" s="30">
        <v>0.79859999999999998</v>
      </c>
      <c r="I1315" s="30">
        <v>0.20519999999999999</v>
      </c>
      <c r="J1315" s="14">
        <v>11</v>
      </c>
      <c r="K1315" s="14">
        <v>2</v>
      </c>
      <c r="L1315" s="12">
        <v>0.25700000000000001</v>
      </c>
      <c r="M1315" s="7">
        <v>1.7932822799999999</v>
      </c>
      <c r="N1315" s="31">
        <v>1.45</v>
      </c>
      <c r="O1315" s="14">
        <f>IFERROR(VLOOKUP($C1315,'site totals'!$J$2:$K$607,2,FALSE),1)</f>
        <v>17978.085800000001</v>
      </c>
      <c r="P1315" s="32" t="s">
        <v>91</v>
      </c>
      <c r="Q1315" s="12">
        <v>0.19142679679999999</v>
      </c>
      <c r="R1315" s="29">
        <v>0.23</v>
      </c>
      <c r="S1315" s="2">
        <f>IF($A1315="site","",MIN(VLOOKUP($P1315,margin_ranges!$A$5:$D$10,4,FALSE)/100,$Q1315))</f>
        <v>0.19142679679999999</v>
      </c>
      <c r="T1315" s="6">
        <f>IF(A1315="placement",$J1315*MIN($Q1315,$S1315),"")</f>
        <v>2.1056947648</v>
      </c>
      <c r="U1315" s="6">
        <f>IF($A1315="placement",T1315,SUMIF($C$10:$C$6209,$C1315,$T$10:$T$6209))</f>
        <v>2.1056947648</v>
      </c>
      <c r="V1315" s="34">
        <f t="shared" si="62"/>
        <v>5.0095069090909217E-2</v>
      </c>
      <c r="W1315" s="24"/>
      <c r="X1315" s="2" t="str">
        <f>IFERROR(MIN(VLOOKUP($W1315,margin_ranges!$A$5:$D$10,4,FALSE),$Q1315*100)/100,"")</f>
        <v/>
      </c>
      <c r="Y1315" s="6">
        <f t="shared" si="63"/>
        <v>2.1056947648</v>
      </c>
      <c r="Z1315" s="6">
        <f>IF($A1315="placement",Y1315,SUMIF($C$10:$C$6209,$C1315,$Y$10:$Y$6209))</f>
        <v>2.1056947648</v>
      </c>
      <c r="AA1315" s="29">
        <f t="shared" si="64"/>
        <v>5.0095069090909217E-2</v>
      </c>
    </row>
    <row r="1316" spans="1:27" hidden="1" x14ac:dyDescent="0.3">
      <c r="A1316" s="8" t="s">
        <v>17</v>
      </c>
      <c r="B1316" s="8" t="s">
        <v>1742</v>
      </c>
      <c r="C1316" s="8" t="s">
        <v>1743</v>
      </c>
      <c r="D1316" s="8" t="s">
        <v>2222</v>
      </c>
      <c r="E1316" s="8" t="s">
        <v>2223</v>
      </c>
      <c r="F1316" s="29">
        <v>0.27947598253275102</v>
      </c>
      <c r="G1316" s="29">
        <v>0</v>
      </c>
      <c r="H1316" s="30">
        <v>0.29709999999999998</v>
      </c>
      <c r="I1316" s="30">
        <v>0.17130000000000001</v>
      </c>
      <c r="J1316" s="14">
        <v>11</v>
      </c>
      <c r="K1316" s="14">
        <v>3</v>
      </c>
      <c r="L1316" s="12">
        <v>0.57640000000000002</v>
      </c>
      <c r="M1316" s="7">
        <v>2.08181818</v>
      </c>
      <c r="N1316" s="31">
        <v>1.5</v>
      </c>
      <c r="O1316" s="14">
        <f>IFERROR(VLOOKUP($C1316,'site totals'!$J$2:$K$607,2,FALSE),1)</f>
        <v>17978.085800000001</v>
      </c>
      <c r="P1316" s="32" t="s">
        <v>22</v>
      </c>
      <c r="Q1316" s="12">
        <v>0.2794759825</v>
      </c>
      <c r="R1316" s="29">
        <v>0.32</v>
      </c>
      <c r="S1316" s="2">
        <f>IF($A1316="site","",MIN(VLOOKUP($P1316,margin_ranges!$A$5:$D$10,4,FALSE)/100,$Q1316))</f>
        <v>0.2794759825</v>
      </c>
      <c r="T1316" s="6">
        <f>IF(A1316="placement",$J1316*MIN($Q1316,$S1316),"")</f>
        <v>3.0742358075</v>
      </c>
      <c r="U1316" s="6">
        <f>IF($A1316="placement",T1316,SUMIF($C$10:$C$6209,$C1316,$T$10:$T$6209))</f>
        <v>3.0742358075</v>
      </c>
      <c r="V1316" s="34">
        <f t="shared" si="62"/>
        <v>5.9594143382353026E-2</v>
      </c>
      <c r="W1316" s="24"/>
      <c r="X1316" s="2" t="str">
        <f>IFERROR(MIN(VLOOKUP($W1316,margin_ranges!$A$5:$D$10,4,FALSE),$Q1316*100)/100,"")</f>
        <v/>
      </c>
      <c r="Y1316" s="6">
        <f t="shared" si="63"/>
        <v>3.0742358075</v>
      </c>
      <c r="Z1316" s="6">
        <f>IF($A1316="placement",Y1316,SUMIF($C$10:$C$6209,$C1316,$Y$10:$Y$6209))</f>
        <v>3.0742358075</v>
      </c>
      <c r="AA1316" s="29">
        <f t="shared" si="64"/>
        <v>5.9594143382353026E-2</v>
      </c>
    </row>
    <row r="1317" spans="1:27" hidden="1" x14ac:dyDescent="0.3">
      <c r="A1317" s="8" t="s">
        <v>17</v>
      </c>
      <c r="B1317" s="8" t="s">
        <v>1742</v>
      </c>
      <c r="C1317" s="8" t="s">
        <v>1743</v>
      </c>
      <c r="D1317" s="8" t="s">
        <v>1904</v>
      </c>
      <c r="E1317" s="8" t="s">
        <v>1905</v>
      </c>
      <c r="F1317" s="29">
        <v>0.22303112473473199</v>
      </c>
      <c r="G1317" s="29">
        <v>0</v>
      </c>
      <c r="H1317" s="30">
        <v>0.70679999999999998</v>
      </c>
      <c r="I1317" s="30">
        <v>0.1948</v>
      </c>
      <c r="J1317" s="14">
        <v>11</v>
      </c>
      <c r="K1317" s="14">
        <v>3</v>
      </c>
      <c r="L1317" s="12">
        <v>0.27560000000000001</v>
      </c>
      <c r="M1317" s="7">
        <v>1.8662266199999999</v>
      </c>
      <c r="N1317" s="31">
        <v>1.45</v>
      </c>
      <c r="O1317" s="14">
        <f>IFERROR(VLOOKUP($C1317,'site totals'!$J$2:$K$607,2,FALSE),1)</f>
        <v>17978.085800000001</v>
      </c>
      <c r="P1317" s="32" t="s">
        <v>91</v>
      </c>
      <c r="Q1317" s="12">
        <v>0.2230311247</v>
      </c>
      <c r="R1317" s="29">
        <v>0.26</v>
      </c>
      <c r="S1317" s="2">
        <f>IF($A1317="site","",MIN(VLOOKUP($P1317,margin_ranges!$A$5:$D$10,4,FALSE)/100,$Q1317))</f>
        <v>0.2230311247</v>
      </c>
      <c r="T1317" s="6">
        <f>IF(A1317="placement",$J1317*MIN($Q1317,$S1317),"")</f>
        <v>2.4533423716999998</v>
      </c>
      <c r="U1317" s="6">
        <f>IF($A1317="placement",T1317,SUMIF($C$10:$C$6209,$C1317,$T$10:$T$6209))</f>
        <v>2.4533423716999998</v>
      </c>
      <c r="V1317" s="34">
        <f t="shared" si="62"/>
        <v>4.9957939594594603E-2</v>
      </c>
      <c r="W1317" s="24"/>
      <c r="X1317" s="2" t="str">
        <f>IFERROR(MIN(VLOOKUP($W1317,margin_ranges!$A$5:$D$10,4,FALSE),$Q1317*100)/100,"")</f>
        <v/>
      </c>
      <c r="Y1317" s="6">
        <f t="shared" si="63"/>
        <v>2.4533423716999998</v>
      </c>
      <c r="Z1317" s="6">
        <f>IF($A1317="placement",Y1317,SUMIF($C$10:$C$6209,$C1317,$Y$10:$Y$6209))</f>
        <v>2.4533423716999998</v>
      </c>
      <c r="AA1317" s="29">
        <f t="shared" si="64"/>
        <v>4.9957939594594603E-2</v>
      </c>
    </row>
    <row r="1318" spans="1:27" hidden="1" x14ac:dyDescent="0.3">
      <c r="A1318" s="8" t="s">
        <v>17</v>
      </c>
      <c r="B1318" s="8" t="s">
        <v>1742</v>
      </c>
      <c r="C1318" s="8" t="s">
        <v>1743</v>
      </c>
      <c r="D1318" s="8" t="s">
        <v>1830</v>
      </c>
      <c r="E1318" s="8" t="s">
        <v>1831</v>
      </c>
      <c r="F1318" s="29">
        <v>0.22033660063346799</v>
      </c>
      <c r="G1318" s="29">
        <v>0</v>
      </c>
      <c r="H1318" s="30">
        <v>0.74790000000000001</v>
      </c>
      <c r="I1318" s="30">
        <v>0.2049</v>
      </c>
      <c r="J1318" s="14">
        <v>11</v>
      </c>
      <c r="K1318" s="14">
        <v>2</v>
      </c>
      <c r="L1318" s="12">
        <v>0.27400000000000002</v>
      </c>
      <c r="M1318" s="7">
        <v>1.85977693</v>
      </c>
      <c r="N1318" s="31">
        <v>1.45</v>
      </c>
      <c r="O1318" s="14">
        <f>IFERROR(VLOOKUP($C1318,'site totals'!$J$2:$K$607,2,FALSE),1)</f>
        <v>17978.085800000001</v>
      </c>
      <c r="P1318" s="32" t="s">
        <v>91</v>
      </c>
      <c r="Q1318" s="12">
        <v>0.22033660059999999</v>
      </c>
      <c r="R1318" s="29">
        <v>0.24</v>
      </c>
      <c r="S1318" s="2">
        <f>IF($A1318="site","",MIN(VLOOKUP($P1318,margin_ranges!$A$5:$D$10,4,FALSE)/100,$Q1318))</f>
        <v>0.22033660059999999</v>
      </c>
      <c r="T1318" s="6">
        <f>IF(A1318="placement",$J1318*MIN($Q1318,$S1318),"")</f>
        <v>2.4237026066</v>
      </c>
      <c r="U1318" s="6">
        <f>IF($A1318="placement",T1318,SUMIF($C$10:$C$6209,$C1318,$T$10:$T$6209))</f>
        <v>2.4237026066</v>
      </c>
      <c r="V1318" s="34">
        <f t="shared" si="62"/>
        <v>2.5872893947368691E-2</v>
      </c>
      <c r="W1318" s="24"/>
      <c r="X1318" s="2" t="str">
        <f>IFERROR(MIN(VLOOKUP($W1318,margin_ranges!$A$5:$D$10,4,FALSE),$Q1318*100)/100,"")</f>
        <v/>
      </c>
      <c r="Y1318" s="6">
        <f t="shared" si="63"/>
        <v>2.4237026066</v>
      </c>
      <c r="Z1318" s="6">
        <f>IF($A1318="placement",Y1318,SUMIF($C$10:$C$6209,$C1318,$Y$10:$Y$6209))</f>
        <v>2.4237026066</v>
      </c>
      <c r="AA1318" s="29">
        <f t="shared" si="64"/>
        <v>2.5872893947368691E-2</v>
      </c>
    </row>
    <row r="1319" spans="1:27" hidden="1" x14ac:dyDescent="0.3">
      <c r="A1319" s="8" t="s">
        <v>17</v>
      </c>
      <c r="B1319" s="8" t="s">
        <v>1742</v>
      </c>
      <c r="C1319" s="8" t="s">
        <v>1743</v>
      </c>
      <c r="D1319" s="8" t="s">
        <v>1882</v>
      </c>
      <c r="E1319" s="8" t="s">
        <v>1883</v>
      </c>
      <c r="F1319" s="29">
        <v>0.22343734323266701</v>
      </c>
      <c r="G1319" s="29">
        <v>0</v>
      </c>
      <c r="H1319" s="30">
        <v>0.41139999999999999</v>
      </c>
      <c r="I1319" s="30">
        <v>0.18429999999999999</v>
      </c>
      <c r="J1319" s="14">
        <v>11</v>
      </c>
      <c r="K1319" s="14">
        <v>2</v>
      </c>
      <c r="L1319" s="12">
        <v>0.44790000000000002</v>
      </c>
      <c r="M1319" s="7">
        <v>1.93158915</v>
      </c>
      <c r="N1319" s="31">
        <v>1.5</v>
      </c>
      <c r="O1319" s="14">
        <f>IFERROR(VLOOKUP($C1319,'site totals'!$J$2:$K$607,2,FALSE),1)</f>
        <v>17978.085800000001</v>
      </c>
      <c r="P1319" s="32" t="s">
        <v>22</v>
      </c>
      <c r="Q1319" s="12">
        <v>0.2234373432</v>
      </c>
      <c r="R1319" s="29">
        <v>0.26</v>
      </c>
      <c r="S1319" s="2">
        <f>IF($A1319="site","",MIN(VLOOKUP($P1319,margin_ranges!$A$5:$D$10,4,FALSE)/100,$Q1319))</f>
        <v>0.2234373432</v>
      </c>
      <c r="T1319" s="6">
        <f>IF(A1319="placement",$J1319*MIN($Q1319,$S1319),"")</f>
        <v>2.4578107752</v>
      </c>
      <c r="U1319" s="6">
        <f>IF($A1319="placement",T1319,SUMIF($C$10:$C$6209,$C1319,$T$10:$T$6209))</f>
        <v>2.4578107752</v>
      </c>
      <c r="V1319" s="34">
        <f t="shared" si="62"/>
        <v>4.9408995675675582E-2</v>
      </c>
      <c r="W1319" s="24"/>
      <c r="X1319" s="2" t="str">
        <f>IFERROR(MIN(VLOOKUP($W1319,margin_ranges!$A$5:$D$10,4,FALSE),$Q1319*100)/100,"")</f>
        <v/>
      </c>
      <c r="Y1319" s="6">
        <f t="shared" si="63"/>
        <v>2.4578107752</v>
      </c>
      <c r="Z1319" s="6">
        <f>IF($A1319="placement",Y1319,SUMIF($C$10:$C$6209,$C1319,$Y$10:$Y$6209))</f>
        <v>2.4578107752</v>
      </c>
      <c r="AA1319" s="29">
        <f t="shared" si="64"/>
        <v>4.9408995675675582E-2</v>
      </c>
    </row>
    <row r="1320" spans="1:27" hidden="1" x14ac:dyDescent="0.3">
      <c r="A1320" s="8" t="s">
        <v>17</v>
      </c>
      <c r="B1320" s="8" t="s">
        <v>1742</v>
      </c>
      <c r="C1320" s="8" t="s">
        <v>1743</v>
      </c>
      <c r="D1320" s="8" t="s">
        <v>2134</v>
      </c>
      <c r="E1320" s="8" t="s">
        <v>2135</v>
      </c>
      <c r="F1320" s="29">
        <v>0.217518960128988</v>
      </c>
      <c r="G1320" s="29">
        <v>0</v>
      </c>
      <c r="H1320" s="30">
        <v>0.87490000000000001</v>
      </c>
      <c r="I1320" s="30">
        <v>0.19359999999999999</v>
      </c>
      <c r="J1320" s="14">
        <v>11</v>
      </c>
      <c r="K1320" s="14">
        <v>2</v>
      </c>
      <c r="L1320" s="12">
        <v>0.2213</v>
      </c>
      <c r="M1320" s="7">
        <v>1.85308004</v>
      </c>
      <c r="N1320" s="31">
        <v>1.45</v>
      </c>
      <c r="O1320" s="14">
        <f>IFERROR(VLOOKUP($C1320,'site totals'!$J$2:$K$607,2,FALSE),1)</f>
        <v>17978.085800000001</v>
      </c>
      <c r="P1320" s="32" t="s">
        <v>91</v>
      </c>
      <c r="Q1320" s="12">
        <v>0.21751896009999999</v>
      </c>
      <c r="R1320" s="29">
        <v>0.26</v>
      </c>
      <c r="S1320" s="2">
        <f>IF($A1320="site","",MIN(VLOOKUP($P1320,margin_ranges!$A$5:$D$10,4,FALSE)/100,$Q1320))</f>
        <v>0.21751896009999999</v>
      </c>
      <c r="T1320" s="6">
        <f>IF(A1320="placement",$J1320*MIN($Q1320,$S1320),"")</f>
        <v>2.3927085611000001</v>
      </c>
      <c r="U1320" s="6">
        <f>IF($A1320="placement",T1320,SUMIF($C$10:$C$6209,$C1320,$T$10:$T$6209))</f>
        <v>2.3927085611000001</v>
      </c>
      <c r="V1320" s="34">
        <f t="shared" si="62"/>
        <v>5.7406810675675546E-2</v>
      </c>
      <c r="W1320" s="24"/>
      <c r="X1320" s="2" t="str">
        <f>IFERROR(MIN(VLOOKUP($W1320,margin_ranges!$A$5:$D$10,4,FALSE),$Q1320*100)/100,"")</f>
        <v/>
      </c>
      <c r="Y1320" s="6">
        <f t="shared" si="63"/>
        <v>2.3927085611000001</v>
      </c>
      <c r="Z1320" s="6">
        <f>IF($A1320="placement",Y1320,SUMIF($C$10:$C$6209,$C1320,$Y$10:$Y$6209))</f>
        <v>2.3927085611000001</v>
      </c>
      <c r="AA1320" s="29">
        <f t="shared" si="64"/>
        <v>5.7406810675675546E-2</v>
      </c>
    </row>
    <row r="1321" spans="1:27" hidden="1" x14ac:dyDescent="0.3">
      <c r="A1321" s="8" t="s">
        <v>17</v>
      </c>
      <c r="B1321" s="8" t="s">
        <v>1742</v>
      </c>
      <c r="C1321" s="8" t="s">
        <v>1743</v>
      </c>
      <c r="D1321" s="8" t="s">
        <v>1836</v>
      </c>
      <c r="E1321" s="8" t="s">
        <v>1837</v>
      </c>
      <c r="F1321" s="29">
        <v>0.215666317516156</v>
      </c>
      <c r="G1321" s="29">
        <v>0</v>
      </c>
      <c r="H1321" s="30">
        <v>0.8246</v>
      </c>
      <c r="I1321" s="30">
        <v>0.19550000000000001</v>
      </c>
      <c r="J1321" s="14">
        <v>11</v>
      </c>
      <c r="K1321" s="14">
        <v>2</v>
      </c>
      <c r="L1321" s="12">
        <v>0.23710000000000001</v>
      </c>
      <c r="M1321" s="7">
        <v>1.84870296</v>
      </c>
      <c r="N1321" s="31">
        <v>1.45</v>
      </c>
      <c r="O1321" s="14">
        <f>IFERROR(VLOOKUP($C1321,'site totals'!$J$2:$K$607,2,FALSE),1)</f>
        <v>17978.085800000001</v>
      </c>
      <c r="P1321" s="32" t="s">
        <v>22</v>
      </c>
      <c r="Q1321" s="12">
        <v>0.21566631750000001</v>
      </c>
      <c r="R1321" s="29">
        <v>0.27</v>
      </c>
      <c r="S1321" s="2">
        <f>IF($A1321="site","",MIN(VLOOKUP($P1321,margin_ranges!$A$5:$D$10,4,FALSE)/100,$Q1321))</f>
        <v>0.21566631750000001</v>
      </c>
      <c r="T1321" s="6">
        <f>IF(A1321="placement",$J1321*MIN($Q1321,$S1321),"")</f>
        <v>2.3723294925</v>
      </c>
      <c r="U1321" s="6">
        <f>IF($A1321="placement",T1321,SUMIF($C$10:$C$6209,$C1321,$T$10:$T$6209))</f>
        <v>2.3723294925</v>
      </c>
      <c r="V1321" s="34">
        <f t="shared" si="62"/>
        <v>7.44297020547946E-2</v>
      </c>
      <c r="W1321" s="24"/>
      <c r="X1321" s="2" t="str">
        <f>IFERROR(MIN(VLOOKUP($W1321,margin_ranges!$A$5:$D$10,4,FALSE),$Q1321*100)/100,"")</f>
        <v/>
      </c>
      <c r="Y1321" s="6">
        <f t="shared" si="63"/>
        <v>2.3723294925</v>
      </c>
      <c r="Z1321" s="6">
        <f>IF($A1321="placement",Y1321,SUMIF($C$10:$C$6209,$C1321,$Y$10:$Y$6209))</f>
        <v>2.3723294925</v>
      </c>
      <c r="AA1321" s="29">
        <f t="shared" si="64"/>
        <v>7.44297020547946E-2</v>
      </c>
    </row>
    <row r="1322" spans="1:27" hidden="1" x14ac:dyDescent="0.3">
      <c r="A1322" s="8" t="s">
        <v>17</v>
      </c>
      <c r="B1322" s="8" t="s">
        <v>1742</v>
      </c>
      <c r="C1322" s="8" t="s">
        <v>1743</v>
      </c>
      <c r="D1322" s="8" t="s">
        <v>2178</v>
      </c>
      <c r="E1322" s="8" t="s">
        <v>2179</v>
      </c>
      <c r="F1322" s="29">
        <v>0.20286986640276999</v>
      </c>
      <c r="G1322" s="29">
        <v>0</v>
      </c>
      <c r="H1322" s="30">
        <v>0.49419999999999997</v>
      </c>
      <c r="I1322" s="30">
        <v>0.1918</v>
      </c>
      <c r="J1322" s="14">
        <v>11</v>
      </c>
      <c r="K1322" s="14">
        <v>2</v>
      </c>
      <c r="L1322" s="12">
        <v>0.3881</v>
      </c>
      <c r="M1322" s="7">
        <v>1.8817504700000001</v>
      </c>
      <c r="N1322" s="31">
        <v>1.5</v>
      </c>
      <c r="O1322" s="14">
        <f>IFERROR(VLOOKUP($C1322,'site totals'!$J$2:$K$607,2,FALSE),1)</f>
        <v>17978.085800000001</v>
      </c>
      <c r="P1322" s="32" t="s">
        <v>22</v>
      </c>
      <c r="Q1322" s="12">
        <v>0.20286986639999999</v>
      </c>
      <c r="R1322" s="29">
        <v>0.23</v>
      </c>
      <c r="S1322" s="2">
        <f>IF($A1322="site","",MIN(VLOOKUP($P1322,margin_ranges!$A$5:$D$10,4,FALSE)/100,$Q1322))</f>
        <v>0.20286986639999999</v>
      </c>
      <c r="T1322" s="6">
        <f>IF(A1322="placement",$J1322*MIN($Q1322,$S1322),"")</f>
        <v>2.2315685303999997</v>
      </c>
      <c r="U1322" s="6">
        <f>IF($A1322="placement",T1322,SUMIF($C$10:$C$6209,$C1322,$T$10:$T$6209))</f>
        <v>2.2315685303999997</v>
      </c>
      <c r="V1322" s="34">
        <f t="shared" si="62"/>
        <v>3.5233939740259679E-2</v>
      </c>
      <c r="W1322" s="24"/>
      <c r="X1322" s="2" t="str">
        <f>IFERROR(MIN(VLOOKUP($W1322,margin_ranges!$A$5:$D$10,4,FALSE),$Q1322*100)/100,"")</f>
        <v/>
      </c>
      <c r="Y1322" s="6">
        <f t="shared" si="63"/>
        <v>2.2315685303999997</v>
      </c>
      <c r="Z1322" s="6">
        <f>IF($A1322="placement",Y1322,SUMIF($C$10:$C$6209,$C1322,$Y$10:$Y$6209))</f>
        <v>2.2315685303999997</v>
      </c>
      <c r="AA1322" s="29">
        <f t="shared" si="64"/>
        <v>3.5233939740259679E-2</v>
      </c>
    </row>
    <row r="1323" spans="1:27" hidden="1" x14ac:dyDescent="0.3">
      <c r="A1323" s="8" t="s">
        <v>17</v>
      </c>
      <c r="B1323" s="8" t="s">
        <v>1742</v>
      </c>
      <c r="C1323" s="8" t="s">
        <v>1743</v>
      </c>
      <c r="D1323" s="8" t="s">
        <v>1782</v>
      </c>
      <c r="E1323" s="8" t="s">
        <v>1783</v>
      </c>
      <c r="F1323" s="29">
        <v>0.20904416919841001</v>
      </c>
      <c r="G1323" s="29">
        <v>0</v>
      </c>
      <c r="H1323" s="30">
        <v>0.58030000000000004</v>
      </c>
      <c r="I1323" s="30">
        <v>0.2072</v>
      </c>
      <c r="J1323" s="14">
        <v>11</v>
      </c>
      <c r="K1323" s="14">
        <v>2</v>
      </c>
      <c r="L1323" s="12">
        <v>0.35709999999999997</v>
      </c>
      <c r="M1323" s="7">
        <v>1.77001034</v>
      </c>
      <c r="N1323" s="31">
        <v>1.4</v>
      </c>
      <c r="O1323" s="14">
        <f>IFERROR(VLOOKUP($C1323,'site totals'!$J$2:$K$607,2,FALSE),1)</f>
        <v>17978.085800000001</v>
      </c>
      <c r="P1323" s="32" t="s">
        <v>22</v>
      </c>
      <c r="Q1323" s="12">
        <v>0.20904416919999999</v>
      </c>
      <c r="R1323" s="29">
        <v>0.25</v>
      </c>
      <c r="S1323" s="2">
        <f>IF($A1323="site","",MIN(VLOOKUP($P1323,margin_ranges!$A$5:$D$10,4,FALSE)/100,$Q1323))</f>
        <v>0.20904416919999999</v>
      </c>
      <c r="T1323" s="6">
        <f>IF(A1323="placement",$J1323*MIN($Q1323,$S1323),"")</f>
        <v>2.2994858612</v>
      </c>
      <c r="U1323" s="6">
        <f>IF($A1323="placement",T1323,SUMIF($C$10:$C$6209,$C1323,$T$10:$T$6209))</f>
        <v>2.2994858612</v>
      </c>
      <c r="V1323" s="34">
        <f t="shared" si="62"/>
        <v>5.4607774399999975E-2</v>
      </c>
      <c r="W1323" s="24"/>
      <c r="X1323" s="2" t="str">
        <f>IFERROR(MIN(VLOOKUP($W1323,margin_ranges!$A$5:$D$10,4,FALSE),$Q1323*100)/100,"")</f>
        <v/>
      </c>
      <c r="Y1323" s="6">
        <f t="shared" si="63"/>
        <v>2.2994858612</v>
      </c>
      <c r="Z1323" s="6">
        <f>IF($A1323="placement",Y1323,SUMIF($C$10:$C$6209,$C1323,$Y$10:$Y$6209))</f>
        <v>2.2994858612</v>
      </c>
      <c r="AA1323" s="29">
        <f t="shared" si="64"/>
        <v>5.4607774399999975E-2</v>
      </c>
    </row>
    <row r="1324" spans="1:27" hidden="1" x14ac:dyDescent="0.3">
      <c r="A1324" s="8" t="s">
        <v>17</v>
      </c>
      <c r="B1324" s="8" t="s">
        <v>1742</v>
      </c>
      <c r="C1324" s="8" t="s">
        <v>1743</v>
      </c>
      <c r="D1324" s="8" t="s">
        <v>1750</v>
      </c>
      <c r="E1324" s="8" t="s">
        <v>1751</v>
      </c>
      <c r="F1324" s="29">
        <v>3.6132648295189099E-2</v>
      </c>
      <c r="G1324" s="29">
        <v>0</v>
      </c>
      <c r="H1324" s="30">
        <v>0.68279999999999996</v>
      </c>
      <c r="I1324" s="30">
        <v>0.25409999999999999</v>
      </c>
      <c r="J1324" s="14">
        <v>11</v>
      </c>
      <c r="K1324" s="14">
        <v>0</v>
      </c>
      <c r="L1324" s="12">
        <v>0.37219999999999998</v>
      </c>
      <c r="M1324" s="7">
        <v>1.5043563799999999</v>
      </c>
      <c r="N1324" s="31">
        <v>1.45</v>
      </c>
      <c r="O1324" s="14">
        <f>IFERROR(VLOOKUP($C1324,'site totals'!$J$2:$K$607,2,FALSE),1)</f>
        <v>17978.085800000001</v>
      </c>
      <c r="P1324" s="32" t="s">
        <v>22</v>
      </c>
      <c r="Q1324" s="12">
        <v>3.61326483E-2</v>
      </c>
      <c r="R1324" s="29">
        <v>0.1</v>
      </c>
      <c r="S1324" s="2">
        <f>IF($A1324="site","",MIN(VLOOKUP($P1324,margin_ranges!$A$5:$D$10,4,FALSE)/100,$Q1324))</f>
        <v>3.61326483E-2</v>
      </c>
      <c r="T1324" s="6">
        <f>IF(A1324="placement",$J1324*MIN($Q1324,$S1324),"")</f>
        <v>0.39745913129999999</v>
      </c>
      <c r="U1324" s="6">
        <f>IF($A1324="placement",T1324,SUMIF($C$10:$C$6209,$C1324,$T$10:$T$6209))</f>
        <v>0.39745913129999999</v>
      </c>
      <c r="V1324" s="34">
        <f t="shared" si="62"/>
        <v>7.0963724111111182E-2</v>
      </c>
      <c r="W1324" s="24"/>
      <c r="X1324" s="2" t="str">
        <f>IFERROR(MIN(VLOOKUP($W1324,margin_ranges!$A$5:$D$10,4,FALSE),$Q1324*100)/100,"")</f>
        <v/>
      </c>
      <c r="Y1324" s="6">
        <f t="shared" si="63"/>
        <v>0.39745913129999999</v>
      </c>
      <c r="Z1324" s="6">
        <f>IF($A1324="placement",Y1324,SUMIF($C$10:$C$6209,$C1324,$Y$10:$Y$6209))</f>
        <v>0.39745913129999999</v>
      </c>
      <c r="AA1324" s="29">
        <f t="shared" si="64"/>
        <v>7.0963724111111182E-2</v>
      </c>
    </row>
    <row r="1325" spans="1:27" hidden="1" x14ac:dyDescent="0.3">
      <c r="A1325" s="8" t="s">
        <v>17</v>
      </c>
      <c r="B1325" s="8" t="s">
        <v>1742</v>
      </c>
      <c r="C1325" s="8" t="s">
        <v>1743</v>
      </c>
      <c r="D1325" s="8" t="s">
        <v>11841</v>
      </c>
      <c r="E1325" s="8" t="s">
        <v>11842</v>
      </c>
      <c r="F1325" s="29">
        <v>0.237521212475861</v>
      </c>
      <c r="G1325" s="29">
        <v>0</v>
      </c>
      <c r="H1325" s="30">
        <v>0.48259999999999997</v>
      </c>
      <c r="I1325" s="30">
        <v>0.18609999999999999</v>
      </c>
      <c r="J1325" s="14">
        <v>11</v>
      </c>
      <c r="K1325" s="14">
        <v>3</v>
      </c>
      <c r="L1325" s="12">
        <v>0.38569999999999999</v>
      </c>
      <c r="M1325" s="7">
        <v>1.9672678400000001</v>
      </c>
      <c r="N1325" s="31">
        <v>1.5</v>
      </c>
      <c r="O1325" s="14">
        <f>IFERROR(VLOOKUP($C1325,'site totals'!$J$2:$K$607,2,FALSE),1)</f>
        <v>17978.085800000001</v>
      </c>
      <c r="P1325" s="32" t="s">
        <v>91</v>
      </c>
      <c r="Q1325" s="12">
        <v>0.2375212125</v>
      </c>
      <c r="R1325" s="29">
        <v>0.25</v>
      </c>
      <c r="S1325" s="2">
        <f>IF($A1325="site","",MIN(VLOOKUP($P1325,margin_ranges!$A$5:$D$10,4,FALSE)/100,$Q1325))</f>
        <v>0.2375212125</v>
      </c>
      <c r="T1325" s="6">
        <f>IF(A1325="placement",$J1325*MIN($Q1325,$S1325),"")</f>
        <v>2.6127333374999999</v>
      </c>
      <c r="U1325" s="6">
        <f>IF($A1325="placement",T1325,SUMIF($C$10:$C$6209,$C1325,$T$10:$T$6209))</f>
        <v>2.6127333374999999</v>
      </c>
      <c r="V1325" s="34">
        <f t="shared" si="62"/>
        <v>1.6638383333333451E-2</v>
      </c>
      <c r="W1325" s="24"/>
      <c r="X1325" s="2" t="str">
        <f>IFERROR(MIN(VLOOKUP($W1325,margin_ranges!$A$5:$D$10,4,FALSE),$Q1325*100)/100,"")</f>
        <v/>
      </c>
      <c r="Y1325" s="6">
        <f t="shared" si="63"/>
        <v>2.6127333374999999</v>
      </c>
      <c r="Z1325" s="6">
        <f>IF($A1325="placement",Y1325,SUMIF($C$10:$C$6209,$C1325,$Y$10:$Y$6209))</f>
        <v>2.6127333374999999</v>
      </c>
      <c r="AA1325" s="29">
        <f t="shared" si="64"/>
        <v>1.6638383333333451E-2</v>
      </c>
    </row>
    <row r="1326" spans="1:27" hidden="1" x14ac:dyDescent="0.3">
      <c r="A1326" s="8" t="s">
        <v>17</v>
      </c>
      <c r="B1326" s="8" t="s">
        <v>1742</v>
      </c>
      <c r="C1326" s="8" t="s">
        <v>1743</v>
      </c>
      <c r="D1326" s="8" t="s">
        <v>1768</v>
      </c>
      <c r="E1326" s="8" t="s">
        <v>1769</v>
      </c>
      <c r="F1326" s="29">
        <v>0.2190557209698</v>
      </c>
      <c r="G1326" s="29">
        <v>0</v>
      </c>
      <c r="H1326" s="30">
        <v>0.60899999999999999</v>
      </c>
      <c r="I1326" s="30">
        <v>0.20399999999999999</v>
      </c>
      <c r="J1326" s="14">
        <v>11</v>
      </c>
      <c r="K1326" s="14">
        <v>2</v>
      </c>
      <c r="L1326" s="12">
        <v>0.33500000000000002</v>
      </c>
      <c r="M1326" s="7">
        <v>1.7286764699999999</v>
      </c>
      <c r="N1326" s="31">
        <v>1.35</v>
      </c>
      <c r="O1326" s="14">
        <f>IFERROR(VLOOKUP($C1326,'site totals'!$J$2:$K$607,2,FALSE),1)</f>
        <v>17978.085800000001</v>
      </c>
      <c r="P1326" s="32" t="s">
        <v>22</v>
      </c>
      <c r="Q1326" s="12">
        <v>0.21905572100000001</v>
      </c>
      <c r="R1326" s="29">
        <v>0.26</v>
      </c>
      <c r="S1326" s="2">
        <f>IF($A1326="site","",MIN(VLOOKUP($P1326,margin_ranges!$A$5:$D$10,4,FALSE)/100,$Q1326))</f>
        <v>0.21905572100000001</v>
      </c>
      <c r="T1326" s="6">
        <f>IF(A1326="placement",$J1326*MIN($Q1326,$S1326),"")</f>
        <v>2.4096129310000003</v>
      </c>
      <c r="U1326" s="6">
        <f>IF($A1326="placement",T1326,SUMIF($C$10:$C$6209,$C1326,$T$10:$T$6209))</f>
        <v>2.4096129310000003</v>
      </c>
      <c r="V1326" s="34">
        <f t="shared" si="62"/>
        <v>5.5330106756756647E-2</v>
      </c>
      <c r="W1326" s="24"/>
      <c r="X1326" s="2" t="str">
        <f>IFERROR(MIN(VLOOKUP($W1326,margin_ranges!$A$5:$D$10,4,FALSE),$Q1326*100)/100,"")</f>
        <v/>
      </c>
      <c r="Y1326" s="6">
        <f t="shared" si="63"/>
        <v>2.4096129310000003</v>
      </c>
      <c r="Z1326" s="6">
        <f>IF($A1326="placement",Y1326,SUMIF($C$10:$C$6209,$C1326,$Y$10:$Y$6209))</f>
        <v>2.4096129310000003</v>
      </c>
      <c r="AA1326" s="29">
        <f t="shared" si="64"/>
        <v>5.5330106756756647E-2</v>
      </c>
    </row>
    <row r="1327" spans="1:27" hidden="1" x14ac:dyDescent="0.3">
      <c r="A1327" s="8" t="s">
        <v>17</v>
      </c>
      <c r="B1327" s="8" t="s">
        <v>1742</v>
      </c>
      <c r="C1327" s="8" t="s">
        <v>1743</v>
      </c>
      <c r="D1327" s="8" t="s">
        <v>2598</v>
      </c>
      <c r="E1327" s="8" t="s">
        <v>2599</v>
      </c>
      <c r="F1327" s="29">
        <v>0.200769472361809</v>
      </c>
      <c r="G1327" s="29">
        <v>0</v>
      </c>
      <c r="H1327" s="30">
        <v>0.76790000000000003</v>
      </c>
      <c r="I1327" s="30">
        <v>0.2006</v>
      </c>
      <c r="J1327" s="14">
        <v>11</v>
      </c>
      <c r="K1327" s="14">
        <v>2</v>
      </c>
      <c r="L1327" s="12">
        <v>0.26119999999999999</v>
      </c>
      <c r="M1327" s="7">
        <v>1.81424501</v>
      </c>
      <c r="N1327" s="31">
        <v>1.45</v>
      </c>
      <c r="O1327" s="14">
        <f>IFERROR(VLOOKUP($C1327,'site totals'!$J$2:$K$607,2,FALSE),1)</f>
        <v>17978.085800000001</v>
      </c>
      <c r="P1327" s="32" t="s">
        <v>22</v>
      </c>
      <c r="Q1327" s="12">
        <v>0.20076947240000001</v>
      </c>
      <c r="R1327" s="29">
        <v>0.24</v>
      </c>
      <c r="S1327" s="2">
        <f>IF($A1327="site","",MIN(VLOOKUP($P1327,margin_ranges!$A$5:$D$10,4,FALSE)/100,$Q1327))</f>
        <v>0.20076947240000001</v>
      </c>
      <c r="T1327" s="6">
        <f>IF(A1327="placement",$J1327*MIN($Q1327,$S1327),"")</f>
        <v>2.2084641964</v>
      </c>
      <c r="U1327" s="6">
        <f>IF($A1327="placement",T1327,SUMIF($C$10:$C$6209,$C1327,$T$10:$T$6209))</f>
        <v>2.2084641964</v>
      </c>
      <c r="V1327" s="34">
        <f t="shared" si="62"/>
        <v>5.1619115263157989E-2</v>
      </c>
      <c r="W1327" s="24"/>
      <c r="X1327" s="2" t="str">
        <f>IFERROR(MIN(VLOOKUP($W1327,margin_ranges!$A$5:$D$10,4,FALSE),$Q1327*100)/100,"")</f>
        <v/>
      </c>
      <c r="Y1327" s="6">
        <f t="shared" si="63"/>
        <v>2.2084641964</v>
      </c>
      <c r="Z1327" s="6">
        <f>IF($A1327="placement",Y1327,SUMIF($C$10:$C$6209,$C1327,$Y$10:$Y$6209))</f>
        <v>2.2084641964</v>
      </c>
      <c r="AA1327" s="29">
        <f t="shared" si="64"/>
        <v>5.1619115263157989E-2</v>
      </c>
    </row>
    <row r="1328" spans="1:27" hidden="1" x14ac:dyDescent="0.3">
      <c r="A1328" s="8" t="s">
        <v>17</v>
      </c>
      <c r="B1328" s="8" t="s">
        <v>1742</v>
      </c>
      <c r="C1328" s="8" t="s">
        <v>1743</v>
      </c>
      <c r="D1328" s="8" t="s">
        <v>2084</v>
      </c>
      <c r="E1328" s="8" t="s">
        <v>2085</v>
      </c>
      <c r="F1328" s="29">
        <v>0.112961116650049</v>
      </c>
      <c r="G1328" s="29">
        <v>0</v>
      </c>
      <c r="H1328" s="30">
        <v>0.43159999999999998</v>
      </c>
      <c r="I1328" s="30">
        <v>0.20499999999999999</v>
      </c>
      <c r="J1328" s="14">
        <v>11</v>
      </c>
      <c r="K1328" s="14">
        <v>1</v>
      </c>
      <c r="L1328" s="12">
        <v>0.47499999999999998</v>
      </c>
      <c r="M1328" s="7">
        <v>1.7473867599999999</v>
      </c>
      <c r="N1328" s="31">
        <v>1.55</v>
      </c>
      <c r="O1328" s="14">
        <f>IFERROR(VLOOKUP($C1328,'site totals'!$J$2:$K$607,2,FALSE),1)</f>
        <v>17978.085800000001</v>
      </c>
      <c r="P1328" s="32" t="s">
        <v>22</v>
      </c>
      <c r="Q1328" s="12">
        <v>0.1129611167</v>
      </c>
      <c r="R1328" s="29">
        <v>0.14000000000000001</v>
      </c>
      <c r="S1328" s="2">
        <f>IF($A1328="site","",MIN(VLOOKUP($P1328,margin_ranges!$A$5:$D$10,4,FALSE)/100,$Q1328))</f>
        <v>0.1129611167</v>
      </c>
      <c r="T1328" s="6">
        <f>IF(A1328="placement",$J1328*MIN($Q1328,$S1328),"")</f>
        <v>1.2425722836999999</v>
      </c>
      <c r="U1328" s="6">
        <f>IF($A1328="placement",T1328,SUMIF($C$10:$C$6209,$C1328,$T$10:$T$6209))</f>
        <v>1.2425722836999999</v>
      </c>
      <c r="V1328" s="34">
        <f t="shared" si="62"/>
        <v>3.1440561976744386E-2</v>
      </c>
      <c r="W1328" s="24"/>
      <c r="X1328" s="2" t="str">
        <f>IFERROR(MIN(VLOOKUP($W1328,margin_ranges!$A$5:$D$10,4,FALSE),$Q1328*100)/100,"")</f>
        <v/>
      </c>
      <c r="Y1328" s="6">
        <f t="shared" si="63"/>
        <v>1.2425722836999999</v>
      </c>
      <c r="Z1328" s="6">
        <f>IF($A1328="placement",Y1328,SUMIF($C$10:$C$6209,$C1328,$Y$10:$Y$6209))</f>
        <v>1.2425722836999999</v>
      </c>
      <c r="AA1328" s="29">
        <f t="shared" si="64"/>
        <v>3.1440561976744386E-2</v>
      </c>
    </row>
    <row r="1329" spans="1:27" hidden="1" x14ac:dyDescent="0.3">
      <c r="A1329" s="8" t="s">
        <v>17</v>
      </c>
      <c r="B1329" s="8" t="s">
        <v>1742</v>
      </c>
      <c r="C1329" s="8" t="s">
        <v>1743</v>
      </c>
      <c r="D1329" s="8" t="s">
        <v>11849</v>
      </c>
      <c r="E1329" s="8" t="s">
        <v>11850</v>
      </c>
      <c r="F1329" s="29">
        <v>0.22802390665022201</v>
      </c>
      <c r="G1329" s="29">
        <v>0</v>
      </c>
      <c r="H1329" s="30">
        <v>0.55600000000000005</v>
      </c>
      <c r="I1329" s="30">
        <v>0.20039999999999999</v>
      </c>
      <c r="J1329" s="14">
        <v>11</v>
      </c>
      <c r="K1329" s="14">
        <v>2</v>
      </c>
      <c r="L1329" s="12">
        <v>0.36049999999999999</v>
      </c>
      <c r="M1329" s="7">
        <v>1.87829651</v>
      </c>
      <c r="N1329" s="31">
        <v>1.45</v>
      </c>
      <c r="O1329" s="14">
        <f>IFERROR(VLOOKUP($C1329,'site totals'!$J$2:$K$607,2,FALSE),1)</f>
        <v>17978.085800000001</v>
      </c>
      <c r="P1329" s="32" t="s">
        <v>22</v>
      </c>
      <c r="Q1329" s="12">
        <v>0.2280239067</v>
      </c>
      <c r="R1329" s="29">
        <v>0.25</v>
      </c>
      <c r="S1329" s="2">
        <f>IF($A1329="site","",MIN(VLOOKUP($P1329,margin_ranges!$A$5:$D$10,4,FALSE)/100,$Q1329))</f>
        <v>0.2280239067</v>
      </c>
      <c r="T1329" s="6">
        <f>IF(A1329="placement",$J1329*MIN($Q1329,$S1329),"")</f>
        <v>2.5082629737</v>
      </c>
      <c r="U1329" s="6">
        <f>IF($A1329="placement",T1329,SUMIF($C$10:$C$6209,$C1329,$T$10:$T$6209))</f>
        <v>2.5082629737</v>
      </c>
      <c r="V1329" s="34">
        <f t="shared" si="62"/>
        <v>2.930145773333348E-2</v>
      </c>
      <c r="W1329" s="24"/>
      <c r="X1329" s="2" t="str">
        <f>IFERROR(MIN(VLOOKUP($W1329,margin_ranges!$A$5:$D$10,4,FALSE),$Q1329*100)/100,"")</f>
        <v/>
      </c>
      <c r="Y1329" s="6">
        <f t="shared" si="63"/>
        <v>2.5082629737</v>
      </c>
      <c r="Z1329" s="6">
        <f>IF($A1329="placement",Y1329,SUMIF($C$10:$C$6209,$C1329,$Y$10:$Y$6209))</f>
        <v>2.5082629737</v>
      </c>
      <c r="AA1329" s="29">
        <f t="shared" si="64"/>
        <v>2.930145773333348E-2</v>
      </c>
    </row>
    <row r="1330" spans="1:27" hidden="1" x14ac:dyDescent="0.3">
      <c r="A1330" s="8" t="s">
        <v>17</v>
      </c>
      <c r="B1330" s="8" t="s">
        <v>1742</v>
      </c>
      <c r="C1330" s="8" t="s">
        <v>1743</v>
      </c>
      <c r="D1330" s="8" t="s">
        <v>1754</v>
      </c>
      <c r="E1330" s="8" t="s">
        <v>1755</v>
      </c>
      <c r="F1330" s="29">
        <v>0.21957851801495501</v>
      </c>
      <c r="G1330" s="29">
        <v>0</v>
      </c>
      <c r="H1330" s="30">
        <v>0.64080000000000004</v>
      </c>
      <c r="I1330" s="30">
        <v>0.2167</v>
      </c>
      <c r="J1330" s="14">
        <v>12</v>
      </c>
      <c r="K1330" s="14">
        <v>3</v>
      </c>
      <c r="L1330" s="12">
        <v>0.3382</v>
      </c>
      <c r="M1330" s="7">
        <v>1.7939024400000001</v>
      </c>
      <c r="N1330" s="31">
        <v>1.4</v>
      </c>
      <c r="O1330" s="14">
        <f>IFERROR(VLOOKUP($C1330,'site totals'!$J$2:$K$607,2,FALSE),1)</f>
        <v>17978.085800000001</v>
      </c>
      <c r="P1330" s="32" t="s">
        <v>22</v>
      </c>
      <c r="Q1330" s="12">
        <v>0.219578518</v>
      </c>
      <c r="R1330" s="29">
        <v>0.26</v>
      </c>
      <c r="S1330" s="2">
        <f>IF($A1330="site","",MIN(VLOOKUP($P1330,margin_ranges!$A$5:$D$10,4,FALSE)/100,$Q1330))</f>
        <v>0.219578518</v>
      </c>
      <c r="T1330" s="6">
        <f>IF(A1330="placement",$J1330*MIN($Q1330,$S1330),"")</f>
        <v>2.6349422159999998</v>
      </c>
      <c r="U1330" s="6">
        <f>IF($A1330="placement",T1330,SUMIF($C$10:$C$6209,$C1330,$T$10:$T$6209))</f>
        <v>2.6349422159999998</v>
      </c>
      <c r="V1330" s="34">
        <f t="shared" si="62"/>
        <v>5.4623624324324549E-2</v>
      </c>
      <c r="W1330" s="24"/>
      <c r="X1330" s="2" t="str">
        <f>IFERROR(MIN(VLOOKUP($W1330,margin_ranges!$A$5:$D$10,4,FALSE),$Q1330*100)/100,"")</f>
        <v/>
      </c>
      <c r="Y1330" s="6">
        <f t="shared" si="63"/>
        <v>2.6349422159999998</v>
      </c>
      <c r="Z1330" s="6">
        <f>IF($A1330="placement",Y1330,SUMIF($C$10:$C$6209,$C1330,$Y$10:$Y$6209))</f>
        <v>2.6349422159999998</v>
      </c>
      <c r="AA1330" s="29">
        <f t="shared" si="64"/>
        <v>5.4623624324324549E-2</v>
      </c>
    </row>
    <row r="1331" spans="1:27" hidden="1" x14ac:dyDescent="0.3">
      <c r="A1331" s="8" t="s">
        <v>17</v>
      </c>
      <c r="B1331" s="8" t="s">
        <v>1742</v>
      </c>
      <c r="C1331" s="8" t="s">
        <v>1743</v>
      </c>
      <c r="D1331" s="8" t="s">
        <v>2588</v>
      </c>
      <c r="E1331" s="8" t="s">
        <v>2589</v>
      </c>
      <c r="F1331" s="29">
        <v>0.27997357701199999</v>
      </c>
      <c r="G1331" s="29">
        <v>0</v>
      </c>
      <c r="H1331" s="30">
        <v>0.54790000000000005</v>
      </c>
      <c r="I1331" s="30">
        <v>0.18690000000000001</v>
      </c>
      <c r="J1331" s="14">
        <v>12</v>
      </c>
      <c r="K1331" s="14">
        <v>3</v>
      </c>
      <c r="L1331" s="12">
        <v>0.34110000000000001</v>
      </c>
      <c r="M1331" s="7">
        <v>2.08325688</v>
      </c>
      <c r="N1331" s="31">
        <v>1.5</v>
      </c>
      <c r="O1331" s="14">
        <f>IFERROR(VLOOKUP($C1331,'site totals'!$J$2:$K$607,2,FALSE),1)</f>
        <v>17978.085800000001</v>
      </c>
      <c r="P1331" s="32" t="s">
        <v>22</v>
      </c>
      <c r="Q1331" s="12">
        <v>0.27997357699999997</v>
      </c>
      <c r="R1331" s="29">
        <v>0.32</v>
      </c>
      <c r="S1331" s="2">
        <f>IF($A1331="site","",MIN(VLOOKUP($P1331,margin_ranges!$A$5:$D$10,4,FALSE)/100,$Q1331))</f>
        <v>0.27997357699999997</v>
      </c>
      <c r="T1331" s="6">
        <f>IF(A1331="placement",$J1331*MIN($Q1331,$S1331),"")</f>
        <v>3.3596829239999995</v>
      </c>
      <c r="U1331" s="6">
        <f>IF($A1331="placement",T1331,SUMIF($C$10:$C$6209,$C1331,$T$10:$T$6209))</f>
        <v>3.3596829239999995</v>
      </c>
      <c r="V1331" s="34">
        <f t="shared" si="62"/>
        <v>5.886238676470601E-2</v>
      </c>
      <c r="W1331" s="24"/>
      <c r="X1331" s="2" t="str">
        <f>IFERROR(MIN(VLOOKUP($W1331,margin_ranges!$A$5:$D$10,4,FALSE),$Q1331*100)/100,"")</f>
        <v/>
      </c>
      <c r="Y1331" s="6">
        <f t="shared" si="63"/>
        <v>3.3596829239999995</v>
      </c>
      <c r="Z1331" s="6">
        <f>IF($A1331="placement",Y1331,SUMIF($C$10:$C$6209,$C1331,$Y$10:$Y$6209))</f>
        <v>3.3596829239999995</v>
      </c>
      <c r="AA1331" s="29">
        <f t="shared" si="64"/>
        <v>5.886238676470601E-2</v>
      </c>
    </row>
    <row r="1332" spans="1:27" hidden="1" x14ac:dyDescent="0.3">
      <c r="A1332" s="8" t="s">
        <v>17</v>
      </c>
      <c r="B1332" s="8" t="s">
        <v>1742</v>
      </c>
      <c r="C1332" s="8" t="s">
        <v>1743</v>
      </c>
      <c r="D1332" s="8" t="s">
        <v>2432</v>
      </c>
      <c r="E1332" s="8" t="s">
        <v>2433</v>
      </c>
      <c r="F1332" s="29">
        <v>0.24616469758420001</v>
      </c>
      <c r="G1332" s="29">
        <v>0</v>
      </c>
      <c r="H1332" s="30">
        <v>0.54139999999999999</v>
      </c>
      <c r="I1332" s="30">
        <v>0.2036</v>
      </c>
      <c r="J1332" s="14">
        <v>12</v>
      </c>
      <c r="K1332" s="14">
        <v>3</v>
      </c>
      <c r="L1332" s="12">
        <v>0.376</v>
      </c>
      <c r="M1332" s="7">
        <v>1.98982456</v>
      </c>
      <c r="N1332" s="31">
        <v>1.5</v>
      </c>
      <c r="O1332" s="14">
        <f>IFERROR(VLOOKUP($C1332,'site totals'!$J$2:$K$607,2,FALSE),1)</f>
        <v>17978.085800000001</v>
      </c>
      <c r="P1332" s="32" t="s">
        <v>22</v>
      </c>
      <c r="Q1332" s="12">
        <v>0.24616469760000001</v>
      </c>
      <c r="R1332" s="29">
        <v>0.28999999999999998</v>
      </c>
      <c r="S1332" s="2">
        <f>IF($A1332="site","",MIN(VLOOKUP($P1332,margin_ranges!$A$5:$D$10,4,FALSE)/100,$Q1332))</f>
        <v>0.24616469760000001</v>
      </c>
      <c r="T1332" s="6">
        <f>IF(A1332="placement",$J1332*MIN($Q1332,$S1332),"")</f>
        <v>2.9539763712</v>
      </c>
      <c r="U1332" s="6">
        <f>IF($A1332="placement",T1332,SUMIF($C$10:$C$6209,$C1332,$T$10:$T$6209))</f>
        <v>2.9539763712</v>
      </c>
      <c r="V1332" s="34">
        <f t="shared" si="62"/>
        <v>6.1739862535211465E-2</v>
      </c>
      <c r="W1332" s="24"/>
      <c r="X1332" s="2" t="str">
        <f>IFERROR(MIN(VLOOKUP($W1332,margin_ranges!$A$5:$D$10,4,FALSE),$Q1332*100)/100,"")</f>
        <v/>
      </c>
      <c r="Y1332" s="6">
        <f t="shared" si="63"/>
        <v>2.9539763712</v>
      </c>
      <c r="Z1332" s="6">
        <f>IF($A1332="placement",Y1332,SUMIF($C$10:$C$6209,$C1332,$Y$10:$Y$6209))</f>
        <v>2.9539763712</v>
      </c>
      <c r="AA1332" s="29">
        <f t="shared" si="64"/>
        <v>6.1739862535211465E-2</v>
      </c>
    </row>
    <row r="1333" spans="1:27" hidden="1" x14ac:dyDescent="0.3">
      <c r="A1333" s="8" t="s">
        <v>17</v>
      </c>
      <c r="B1333" s="8" t="s">
        <v>1742</v>
      </c>
      <c r="C1333" s="8" t="s">
        <v>1743</v>
      </c>
      <c r="D1333" s="8" t="s">
        <v>1960</v>
      </c>
      <c r="E1333" s="8" t="s">
        <v>1961</v>
      </c>
      <c r="F1333" s="29">
        <v>0.202138599365566</v>
      </c>
      <c r="G1333" s="29">
        <v>0</v>
      </c>
      <c r="H1333" s="30">
        <v>0.89729999999999999</v>
      </c>
      <c r="I1333" s="30">
        <v>0.22550000000000001</v>
      </c>
      <c r="J1333" s="14">
        <v>12</v>
      </c>
      <c r="K1333" s="14">
        <v>2</v>
      </c>
      <c r="L1333" s="12">
        <v>0.25130000000000002</v>
      </c>
      <c r="M1333" s="7">
        <v>1.8173582500000001</v>
      </c>
      <c r="N1333" s="31">
        <v>1.45</v>
      </c>
      <c r="O1333" s="14">
        <f>IFERROR(VLOOKUP($C1333,'site totals'!$J$2:$K$607,2,FALSE),1)</f>
        <v>17978.085800000001</v>
      </c>
      <c r="P1333" s="32" t="s">
        <v>91</v>
      </c>
      <c r="Q1333" s="12">
        <v>0.20213859940000001</v>
      </c>
      <c r="R1333" s="29">
        <v>0.24</v>
      </c>
      <c r="S1333" s="2">
        <f>IF($A1333="site","",MIN(VLOOKUP($P1333,margin_ranges!$A$5:$D$10,4,FALSE)/100,$Q1333))</f>
        <v>0.20213859940000001</v>
      </c>
      <c r="T1333" s="6">
        <f>IF(A1333="placement",$J1333*MIN($Q1333,$S1333),"")</f>
        <v>2.4256631928000001</v>
      </c>
      <c r="U1333" s="6">
        <f>IF($A1333="placement",T1333,SUMIF($C$10:$C$6209,$C1333,$T$10:$T$6209))</f>
        <v>2.4256631928000001</v>
      </c>
      <c r="V1333" s="34">
        <f t="shared" si="62"/>
        <v>4.9817632368420961E-2</v>
      </c>
      <c r="W1333" s="24"/>
      <c r="X1333" s="2" t="str">
        <f>IFERROR(MIN(VLOOKUP($W1333,margin_ranges!$A$5:$D$10,4,FALSE),$Q1333*100)/100,"")</f>
        <v/>
      </c>
      <c r="Y1333" s="6">
        <f t="shared" si="63"/>
        <v>2.4256631928000001</v>
      </c>
      <c r="Z1333" s="6">
        <f>IF($A1333="placement",Y1333,SUMIF($C$10:$C$6209,$C1333,$Y$10:$Y$6209))</f>
        <v>2.4256631928000001</v>
      </c>
      <c r="AA1333" s="29">
        <f t="shared" si="64"/>
        <v>4.9817632368420961E-2</v>
      </c>
    </row>
    <row r="1334" spans="1:27" hidden="1" x14ac:dyDescent="0.3">
      <c r="A1334" s="8" t="s">
        <v>17</v>
      </c>
      <c r="B1334" s="8" t="s">
        <v>1742</v>
      </c>
      <c r="C1334" s="8" t="s">
        <v>1743</v>
      </c>
      <c r="D1334" s="8" t="s">
        <v>2398</v>
      </c>
      <c r="E1334" s="8" t="s">
        <v>2399</v>
      </c>
      <c r="F1334" s="29">
        <v>0.25326564924987</v>
      </c>
      <c r="G1334" s="29">
        <v>0</v>
      </c>
      <c r="H1334" s="30">
        <v>0.44059999999999999</v>
      </c>
      <c r="I1334" s="30">
        <v>0.21290000000000001</v>
      </c>
      <c r="J1334" s="14">
        <v>13</v>
      </c>
      <c r="K1334" s="14">
        <v>3</v>
      </c>
      <c r="L1334" s="12">
        <v>0.48309999999999997</v>
      </c>
      <c r="M1334" s="7">
        <v>2.0757047000000002</v>
      </c>
      <c r="N1334" s="31">
        <v>1.55</v>
      </c>
      <c r="O1334" s="14">
        <f>IFERROR(VLOOKUP($C1334,'site totals'!$J$2:$K$607,2,FALSE),1)</f>
        <v>17978.085800000001</v>
      </c>
      <c r="P1334" s="32" t="s">
        <v>22</v>
      </c>
      <c r="Q1334" s="12">
        <v>0.2532656492</v>
      </c>
      <c r="R1334" s="29">
        <v>0.28999999999999998</v>
      </c>
      <c r="S1334" s="2">
        <f>IF($A1334="site","",MIN(VLOOKUP($P1334,margin_ranges!$A$5:$D$10,4,FALSE)/100,$Q1334))</f>
        <v>0.2532656492</v>
      </c>
      <c r="T1334" s="6">
        <f>IF(A1334="placement",$J1334*MIN($Q1334,$S1334),"")</f>
        <v>3.2924534396</v>
      </c>
      <c r="U1334" s="6">
        <f>IF($A1334="placement",T1334,SUMIF($C$10:$C$6209,$C1334,$T$10:$T$6209))</f>
        <v>3.2924534396</v>
      </c>
      <c r="V1334" s="34">
        <f t="shared" si="62"/>
        <v>5.1738522253521158E-2</v>
      </c>
      <c r="W1334" s="24"/>
      <c r="X1334" s="2" t="str">
        <f>IFERROR(MIN(VLOOKUP($W1334,margin_ranges!$A$5:$D$10,4,FALSE),$Q1334*100)/100,"")</f>
        <v/>
      </c>
      <c r="Y1334" s="6">
        <f t="shared" si="63"/>
        <v>3.2924534396</v>
      </c>
      <c r="Z1334" s="6">
        <f>IF($A1334="placement",Y1334,SUMIF($C$10:$C$6209,$C1334,$Y$10:$Y$6209))</f>
        <v>3.2924534396</v>
      </c>
      <c r="AA1334" s="29">
        <f t="shared" si="64"/>
        <v>5.1738522253521158E-2</v>
      </c>
    </row>
    <row r="1335" spans="1:27" hidden="1" x14ac:dyDescent="0.3">
      <c r="A1335" s="8" t="s">
        <v>17</v>
      </c>
      <c r="B1335" s="8" t="s">
        <v>1742</v>
      </c>
      <c r="C1335" s="8" t="s">
        <v>1743</v>
      </c>
      <c r="D1335" s="8" t="s">
        <v>1938</v>
      </c>
      <c r="E1335" s="8" t="s">
        <v>1939</v>
      </c>
      <c r="F1335" s="29">
        <v>0.28777279164604902</v>
      </c>
      <c r="G1335" s="29">
        <v>0</v>
      </c>
      <c r="H1335" s="30">
        <v>0.63009999999999999</v>
      </c>
      <c r="I1335" s="30">
        <v>0.19239999999999999</v>
      </c>
      <c r="J1335" s="14">
        <v>13</v>
      </c>
      <c r="K1335" s="14">
        <v>3</v>
      </c>
      <c r="L1335" s="12">
        <v>0.30530000000000002</v>
      </c>
      <c r="M1335" s="7">
        <v>2.1762718200000002</v>
      </c>
      <c r="N1335" s="31">
        <v>1.55</v>
      </c>
      <c r="O1335" s="14">
        <f>IFERROR(VLOOKUP($C1335,'site totals'!$J$2:$K$607,2,FALSE),1)</f>
        <v>17978.085800000001</v>
      </c>
      <c r="P1335" s="32" t="s">
        <v>22</v>
      </c>
      <c r="Q1335" s="12">
        <v>0.28777279160000002</v>
      </c>
      <c r="R1335" s="29">
        <v>0.28999999999999998</v>
      </c>
      <c r="S1335" s="2">
        <f>IF($A1335="site","",MIN(VLOOKUP($P1335,margin_ranges!$A$5:$D$10,4,FALSE)/100,$Q1335))</f>
        <v>0.28777279160000002</v>
      </c>
      <c r="T1335" s="6">
        <f>IF(A1335="placement",$J1335*MIN($Q1335,$S1335),"")</f>
        <v>3.7410462908000004</v>
      </c>
      <c r="U1335" s="6">
        <f>IF($A1335="placement",T1335,SUMIF($C$10:$C$6209,$C1335,$T$10:$T$6209))</f>
        <v>3.7410462908000004</v>
      </c>
      <c r="V1335" s="34">
        <f t="shared" si="62"/>
        <v>3.1369132394365451E-3</v>
      </c>
      <c r="W1335" s="24"/>
      <c r="X1335" s="2" t="str">
        <f>IFERROR(MIN(VLOOKUP($W1335,margin_ranges!$A$5:$D$10,4,FALSE),$Q1335*100)/100,"")</f>
        <v/>
      </c>
      <c r="Y1335" s="6">
        <f t="shared" si="63"/>
        <v>3.7410462908000004</v>
      </c>
      <c r="Z1335" s="6">
        <f>IF($A1335="placement",Y1335,SUMIF($C$10:$C$6209,$C1335,$Y$10:$Y$6209))</f>
        <v>3.7410462908000004</v>
      </c>
      <c r="AA1335" s="29">
        <f t="shared" si="64"/>
        <v>3.1369132394365451E-3</v>
      </c>
    </row>
    <row r="1336" spans="1:27" hidden="1" x14ac:dyDescent="0.3">
      <c r="A1336" s="8" t="s">
        <v>17</v>
      </c>
      <c r="B1336" s="8" t="s">
        <v>1742</v>
      </c>
      <c r="C1336" s="8" t="s">
        <v>1743</v>
      </c>
      <c r="D1336" s="8" t="s">
        <v>2242</v>
      </c>
      <c r="E1336" s="8" t="s">
        <v>2243</v>
      </c>
      <c r="F1336" s="29">
        <v>0.19022636743417801</v>
      </c>
      <c r="G1336" s="29">
        <v>0</v>
      </c>
      <c r="H1336" s="30">
        <v>0.77510000000000001</v>
      </c>
      <c r="I1336" s="30">
        <v>0.23810000000000001</v>
      </c>
      <c r="J1336" s="14">
        <v>13</v>
      </c>
      <c r="K1336" s="14">
        <v>3</v>
      </c>
      <c r="L1336" s="12">
        <v>0.30719999999999997</v>
      </c>
      <c r="M1336" s="7">
        <v>1.85236953</v>
      </c>
      <c r="N1336" s="31">
        <v>1.5</v>
      </c>
      <c r="O1336" s="14">
        <f>IFERROR(VLOOKUP($C1336,'site totals'!$J$2:$K$607,2,FALSE),1)</f>
        <v>17978.085800000001</v>
      </c>
      <c r="P1336" s="32" t="s">
        <v>91</v>
      </c>
      <c r="Q1336" s="12">
        <v>0.19022636740000001</v>
      </c>
      <c r="R1336" s="29">
        <v>0.23</v>
      </c>
      <c r="S1336" s="2">
        <f>IF($A1336="site","",MIN(VLOOKUP($P1336,margin_ranges!$A$5:$D$10,4,FALSE)/100,$Q1336))</f>
        <v>0.19022636740000001</v>
      </c>
      <c r="T1336" s="6">
        <f>IF(A1336="placement",$J1336*MIN($Q1336,$S1336),"")</f>
        <v>2.4729427762</v>
      </c>
      <c r="U1336" s="6">
        <f>IF($A1336="placement",T1336,SUMIF($C$10:$C$6209,$C1336,$T$10:$T$6209))</f>
        <v>2.4729427762</v>
      </c>
      <c r="V1336" s="34">
        <f t="shared" si="62"/>
        <v>5.1654068311688395E-2</v>
      </c>
      <c r="W1336" s="24"/>
      <c r="X1336" s="2" t="str">
        <f>IFERROR(MIN(VLOOKUP($W1336,margin_ranges!$A$5:$D$10,4,FALSE),$Q1336*100)/100,"")</f>
        <v/>
      </c>
      <c r="Y1336" s="6">
        <f t="shared" si="63"/>
        <v>2.4729427762</v>
      </c>
      <c r="Z1336" s="6">
        <f>IF($A1336="placement",Y1336,SUMIF($C$10:$C$6209,$C1336,$Y$10:$Y$6209))</f>
        <v>2.4729427762</v>
      </c>
      <c r="AA1336" s="29">
        <f t="shared" si="64"/>
        <v>5.1654068311688395E-2</v>
      </c>
    </row>
    <row r="1337" spans="1:27" hidden="1" x14ac:dyDescent="0.3">
      <c r="A1337" s="8" t="s">
        <v>17</v>
      </c>
      <c r="B1337" s="8" t="s">
        <v>1742</v>
      </c>
      <c r="C1337" s="8" t="s">
        <v>1743</v>
      </c>
      <c r="D1337" s="8" t="s">
        <v>2266</v>
      </c>
      <c r="E1337" s="8" t="s">
        <v>2267</v>
      </c>
      <c r="F1337" s="29">
        <v>0.21596085291787601</v>
      </c>
      <c r="G1337" s="29">
        <v>0</v>
      </c>
      <c r="H1337" s="30">
        <v>0.6794</v>
      </c>
      <c r="I1337" s="30">
        <v>0.25140000000000001</v>
      </c>
      <c r="J1337" s="14">
        <v>13</v>
      </c>
      <c r="K1337" s="14">
        <v>3</v>
      </c>
      <c r="L1337" s="12">
        <v>0.37</v>
      </c>
      <c r="M1337" s="7">
        <v>1.7218528</v>
      </c>
      <c r="N1337" s="31">
        <v>1.35</v>
      </c>
      <c r="O1337" s="14">
        <f>IFERROR(VLOOKUP($C1337,'site totals'!$J$2:$K$607,2,FALSE),1)</f>
        <v>17978.085800000001</v>
      </c>
      <c r="P1337" s="32" t="s">
        <v>22</v>
      </c>
      <c r="Q1337" s="12">
        <v>0.2159608529</v>
      </c>
      <c r="R1337" s="29">
        <v>0.27</v>
      </c>
      <c r="S1337" s="2">
        <f>IF($A1337="site","",MIN(VLOOKUP($P1337,margin_ranges!$A$5:$D$10,4,FALSE)/100,$Q1337))</f>
        <v>0.2159608529</v>
      </c>
      <c r="T1337" s="6">
        <f>IF(A1337="placement",$J1337*MIN($Q1337,$S1337),"")</f>
        <v>2.8074910876999999</v>
      </c>
      <c r="U1337" s="6">
        <f>IF($A1337="placement",T1337,SUMIF($C$10:$C$6209,$C1337,$T$10:$T$6209))</f>
        <v>2.8074910876999999</v>
      </c>
      <c r="V1337" s="34">
        <f t="shared" si="62"/>
        <v>7.4026228904109592E-2</v>
      </c>
      <c r="W1337" s="24"/>
      <c r="X1337" s="2" t="str">
        <f>IFERROR(MIN(VLOOKUP($W1337,margin_ranges!$A$5:$D$10,4,FALSE),$Q1337*100)/100,"")</f>
        <v/>
      </c>
      <c r="Y1337" s="6">
        <f t="shared" si="63"/>
        <v>2.8074910876999999</v>
      </c>
      <c r="Z1337" s="6">
        <f>IF($A1337="placement",Y1337,SUMIF($C$10:$C$6209,$C1337,$Y$10:$Y$6209))</f>
        <v>2.8074910876999999</v>
      </c>
      <c r="AA1337" s="29">
        <f t="shared" si="64"/>
        <v>7.4026228904109592E-2</v>
      </c>
    </row>
    <row r="1338" spans="1:27" hidden="1" x14ac:dyDescent="0.3">
      <c r="A1338" s="8" t="s">
        <v>17</v>
      </c>
      <c r="B1338" s="8" t="s">
        <v>1742</v>
      </c>
      <c r="C1338" s="8" t="s">
        <v>1743</v>
      </c>
      <c r="D1338" s="8" t="s">
        <v>1846</v>
      </c>
      <c r="E1338" s="8" t="s">
        <v>1847</v>
      </c>
      <c r="F1338" s="29">
        <v>0.20341220179898301</v>
      </c>
      <c r="G1338" s="29">
        <v>0</v>
      </c>
      <c r="H1338" s="30">
        <v>0.86890000000000001</v>
      </c>
      <c r="I1338" s="30">
        <v>0.23280000000000001</v>
      </c>
      <c r="J1338" s="14">
        <v>13</v>
      </c>
      <c r="K1338" s="14">
        <v>3</v>
      </c>
      <c r="L1338" s="12">
        <v>0.26790000000000003</v>
      </c>
      <c r="M1338" s="7">
        <v>1.8830316</v>
      </c>
      <c r="N1338" s="31">
        <v>1.5</v>
      </c>
      <c r="O1338" s="14">
        <f>IFERROR(VLOOKUP($C1338,'site totals'!$J$2:$K$607,2,FALSE),1)</f>
        <v>17978.085800000001</v>
      </c>
      <c r="P1338" s="32" t="s">
        <v>91</v>
      </c>
      <c r="Q1338" s="12">
        <v>0.2034122018</v>
      </c>
      <c r="R1338" s="29">
        <v>0.24</v>
      </c>
      <c r="S1338" s="2">
        <f>IF($A1338="site","",MIN(VLOOKUP($P1338,margin_ranges!$A$5:$D$10,4,FALSE)/100,$Q1338))</f>
        <v>0.2034122018</v>
      </c>
      <c r="T1338" s="6">
        <f>IF(A1338="placement",$J1338*MIN($Q1338,$S1338),"")</f>
        <v>2.6443586234000001</v>
      </c>
      <c r="U1338" s="6">
        <f>IF($A1338="placement",T1338,SUMIF($C$10:$C$6209,$C1338,$T$10:$T$6209))</f>
        <v>2.6443586234000001</v>
      </c>
      <c r="V1338" s="34">
        <f t="shared" si="62"/>
        <v>4.8141839736842051E-2</v>
      </c>
      <c r="W1338" s="24"/>
      <c r="X1338" s="2" t="str">
        <f>IFERROR(MIN(VLOOKUP($W1338,margin_ranges!$A$5:$D$10,4,FALSE),$Q1338*100)/100,"")</f>
        <v/>
      </c>
      <c r="Y1338" s="6">
        <f t="shared" si="63"/>
        <v>2.6443586234000001</v>
      </c>
      <c r="Z1338" s="6">
        <f>IF($A1338="placement",Y1338,SUMIF($C$10:$C$6209,$C1338,$Y$10:$Y$6209))</f>
        <v>2.6443586234000001</v>
      </c>
      <c r="AA1338" s="29">
        <f t="shared" si="64"/>
        <v>4.8141839736842051E-2</v>
      </c>
    </row>
    <row r="1339" spans="1:27" hidden="1" x14ac:dyDescent="0.3">
      <c r="A1339" s="8" t="s">
        <v>17</v>
      </c>
      <c r="B1339" s="8" t="s">
        <v>1742</v>
      </c>
      <c r="C1339" s="8" t="s">
        <v>1743</v>
      </c>
      <c r="D1339" s="8" t="s">
        <v>1776</v>
      </c>
      <c r="E1339" s="8" t="s">
        <v>1777</v>
      </c>
      <c r="F1339" s="29">
        <v>0.19930555555555499</v>
      </c>
      <c r="G1339" s="29">
        <v>0</v>
      </c>
      <c r="H1339" s="30">
        <v>0.98460000000000003</v>
      </c>
      <c r="I1339" s="30">
        <v>0.24709999999999999</v>
      </c>
      <c r="J1339" s="14">
        <v>13</v>
      </c>
      <c r="K1339" s="14">
        <v>3</v>
      </c>
      <c r="L1339" s="12">
        <v>0.25090000000000001</v>
      </c>
      <c r="M1339" s="7">
        <v>1.81092801</v>
      </c>
      <c r="N1339" s="31">
        <v>1.45</v>
      </c>
      <c r="O1339" s="14">
        <f>IFERROR(VLOOKUP($C1339,'site totals'!$J$2:$K$607,2,FALSE),1)</f>
        <v>17978.085800000001</v>
      </c>
      <c r="P1339" s="32" t="s">
        <v>91</v>
      </c>
      <c r="Q1339" s="12">
        <v>0.19930555559999999</v>
      </c>
      <c r="R1339" s="29">
        <v>0.23</v>
      </c>
      <c r="S1339" s="2">
        <f>IF($A1339="site","",MIN(VLOOKUP($P1339,margin_ranges!$A$5:$D$10,4,FALSE)/100,$Q1339))</f>
        <v>0.19930555559999999</v>
      </c>
      <c r="T1339" s="6">
        <f>IF(A1339="placement",$J1339*MIN($Q1339,$S1339),"")</f>
        <v>2.5909722228000001</v>
      </c>
      <c r="U1339" s="6">
        <f>IF($A1339="placement",T1339,SUMIF($C$10:$C$6209,$C1339,$T$10:$T$6209))</f>
        <v>2.5909722228000001</v>
      </c>
      <c r="V1339" s="34">
        <f t="shared" si="62"/>
        <v>3.9862914805194771E-2</v>
      </c>
      <c r="W1339" s="24"/>
      <c r="X1339" s="2" t="str">
        <f>IFERROR(MIN(VLOOKUP($W1339,margin_ranges!$A$5:$D$10,4,FALSE),$Q1339*100)/100,"")</f>
        <v/>
      </c>
      <c r="Y1339" s="6">
        <f t="shared" si="63"/>
        <v>2.5909722228000001</v>
      </c>
      <c r="Z1339" s="6">
        <f>IF($A1339="placement",Y1339,SUMIF($C$10:$C$6209,$C1339,$Y$10:$Y$6209))</f>
        <v>2.5909722228000001</v>
      </c>
      <c r="AA1339" s="29">
        <f t="shared" si="64"/>
        <v>3.9862914805194771E-2</v>
      </c>
    </row>
    <row r="1340" spans="1:27" hidden="1" x14ac:dyDescent="0.3">
      <c r="A1340" s="8" t="s">
        <v>17</v>
      </c>
      <c r="B1340" s="8" t="s">
        <v>1742</v>
      </c>
      <c r="C1340" s="8" t="s">
        <v>1743</v>
      </c>
      <c r="D1340" s="8" t="s">
        <v>2294</v>
      </c>
      <c r="E1340" s="8" t="s">
        <v>2295</v>
      </c>
      <c r="F1340" s="29">
        <v>0.197257736341826</v>
      </c>
      <c r="G1340" s="29">
        <v>0</v>
      </c>
      <c r="H1340" s="30">
        <v>1.0923</v>
      </c>
      <c r="I1340" s="30">
        <v>0.26040000000000002</v>
      </c>
      <c r="J1340" s="14">
        <v>14</v>
      </c>
      <c r="K1340" s="14">
        <v>3</v>
      </c>
      <c r="L1340" s="12">
        <v>0.2384</v>
      </c>
      <c r="M1340" s="7">
        <v>1.8063082800000001</v>
      </c>
      <c r="N1340" s="31">
        <v>1.45</v>
      </c>
      <c r="O1340" s="14">
        <f>IFERROR(VLOOKUP($C1340,'site totals'!$J$2:$K$607,2,FALSE),1)</f>
        <v>17978.085800000001</v>
      </c>
      <c r="P1340" s="32" t="s">
        <v>22</v>
      </c>
      <c r="Q1340" s="12">
        <v>0.19725773629999999</v>
      </c>
      <c r="R1340" s="29">
        <v>0.25</v>
      </c>
      <c r="S1340" s="2">
        <f>IF($A1340="site","",MIN(VLOOKUP($P1340,margin_ranges!$A$5:$D$10,4,FALSE)/100,$Q1340))</f>
        <v>0.19725773629999999</v>
      </c>
      <c r="T1340" s="6">
        <f>IF(A1340="placement",$J1340*MIN($Q1340,$S1340),"")</f>
        <v>2.7616083081999996</v>
      </c>
      <c r="U1340" s="6">
        <f>IF($A1340="placement",T1340,SUMIF($C$10:$C$6209,$C1340,$T$10:$T$6209))</f>
        <v>2.7616083081999996</v>
      </c>
      <c r="V1340" s="34">
        <f t="shared" si="62"/>
        <v>7.0323018266666759E-2</v>
      </c>
      <c r="W1340" s="24"/>
      <c r="X1340" s="2" t="str">
        <f>IFERROR(MIN(VLOOKUP($W1340,margin_ranges!$A$5:$D$10,4,FALSE),$Q1340*100)/100,"")</f>
        <v/>
      </c>
      <c r="Y1340" s="6">
        <f t="shared" si="63"/>
        <v>2.7616083081999996</v>
      </c>
      <c r="Z1340" s="6">
        <f>IF($A1340="placement",Y1340,SUMIF($C$10:$C$6209,$C1340,$Y$10:$Y$6209))</f>
        <v>2.7616083081999996</v>
      </c>
      <c r="AA1340" s="29">
        <f t="shared" si="64"/>
        <v>7.0323018266666759E-2</v>
      </c>
    </row>
    <row r="1341" spans="1:27" hidden="1" x14ac:dyDescent="0.3">
      <c r="A1341" s="8" t="s">
        <v>17</v>
      </c>
      <c r="B1341" s="8" t="s">
        <v>1742</v>
      </c>
      <c r="C1341" s="8" t="s">
        <v>1743</v>
      </c>
      <c r="D1341" s="8" t="s">
        <v>2600</v>
      </c>
      <c r="E1341" s="8" t="s">
        <v>2601</v>
      </c>
      <c r="F1341" s="29">
        <v>0.22959683842901699</v>
      </c>
      <c r="G1341" s="29">
        <v>0</v>
      </c>
      <c r="H1341" s="30">
        <v>0.49330000000000002</v>
      </c>
      <c r="I1341" s="30">
        <v>0.23949999999999999</v>
      </c>
      <c r="J1341" s="14">
        <v>14</v>
      </c>
      <c r="K1341" s="14">
        <v>3</v>
      </c>
      <c r="L1341" s="12">
        <v>0.48549999999999999</v>
      </c>
      <c r="M1341" s="7">
        <v>1.9470325100000001</v>
      </c>
      <c r="N1341" s="31">
        <v>1.5</v>
      </c>
      <c r="O1341" s="14">
        <f>IFERROR(VLOOKUP($C1341,'site totals'!$J$2:$K$607,2,FALSE),1)</f>
        <v>17978.085800000001</v>
      </c>
      <c r="P1341" s="32" t="s">
        <v>22</v>
      </c>
      <c r="Q1341" s="12">
        <v>0.2295968384</v>
      </c>
      <c r="R1341" s="29">
        <v>0.27</v>
      </c>
      <c r="S1341" s="2">
        <f>IF($A1341="site","",MIN(VLOOKUP($P1341,margin_ranges!$A$5:$D$10,4,FALSE)/100,$Q1341))</f>
        <v>0.2295968384</v>
      </c>
      <c r="T1341" s="6">
        <f>IF(A1341="placement",$J1341*MIN($Q1341,$S1341),"")</f>
        <v>3.2143557376</v>
      </c>
      <c r="U1341" s="6">
        <f>IF($A1341="placement",T1341,SUMIF($C$10:$C$6209,$C1341,$T$10:$T$6209))</f>
        <v>3.2143557376</v>
      </c>
      <c r="V1341" s="34">
        <f t="shared" si="62"/>
        <v>5.5346796712328894E-2</v>
      </c>
      <c r="W1341" s="24"/>
      <c r="X1341" s="2" t="str">
        <f>IFERROR(MIN(VLOOKUP($W1341,margin_ranges!$A$5:$D$10,4,FALSE),$Q1341*100)/100,"")</f>
        <v/>
      </c>
      <c r="Y1341" s="6">
        <f t="shared" si="63"/>
        <v>3.2143557376</v>
      </c>
      <c r="Z1341" s="6">
        <f>IF($A1341="placement",Y1341,SUMIF($C$10:$C$6209,$C1341,$Y$10:$Y$6209))</f>
        <v>3.2143557376</v>
      </c>
      <c r="AA1341" s="29">
        <f t="shared" si="64"/>
        <v>5.5346796712328894E-2</v>
      </c>
    </row>
    <row r="1342" spans="1:27" hidden="1" x14ac:dyDescent="0.3">
      <c r="A1342" s="8" t="s">
        <v>17</v>
      </c>
      <c r="B1342" s="8" t="s">
        <v>1742</v>
      </c>
      <c r="C1342" s="8" t="s">
        <v>1743</v>
      </c>
      <c r="D1342" s="8" t="s">
        <v>2496</v>
      </c>
      <c r="E1342" s="8" t="s">
        <v>2497</v>
      </c>
      <c r="F1342" s="29">
        <v>0.25324063902576799</v>
      </c>
      <c r="G1342" s="29">
        <v>0</v>
      </c>
      <c r="H1342" s="30">
        <v>0.47699999999999998</v>
      </c>
      <c r="I1342" s="30">
        <v>0.21929999999999999</v>
      </c>
      <c r="J1342" s="14">
        <v>14</v>
      </c>
      <c r="K1342" s="14">
        <v>3</v>
      </c>
      <c r="L1342" s="12">
        <v>0.4597</v>
      </c>
      <c r="M1342" s="7">
        <v>2.0756351799999999</v>
      </c>
      <c r="N1342" s="31">
        <v>1.55</v>
      </c>
      <c r="O1342" s="14">
        <f>IFERROR(VLOOKUP($C1342,'site totals'!$J$2:$K$607,2,FALSE),1)</f>
        <v>17978.085800000001</v>
      </c>
      <c r="P1342" s="32" t="s">
        <v>22</v>
      </c>
      <c r="Q1342" s="12">
        <v>0.25324063899999999</v>
      </c>
      <c r="R1342" s="29">
        <v>0.28999999999999998</v>
      </c>
      <c r="S1342" s="2">
        <f>IF($A1342="site","",MIN(VLOOKUP($P1342,margin_ranges!$A$5:$D$10,4,FALSE)/100,$Q1342))</f>
        <v>0.25324063899999999</v>
      </c>
      <c r="T1342" s="6">
        <f>IF(A1342="placement",$J1342*MIN($Q1342,$S1342),"")</f>
        <v>3.545368946</v>
      </c>
      <c r="U1342" s="6">
        <f>IF($A1342="placement",T1342,SUMIF($C$10:$C$6209,$C1342,$T$10:$T$6209))</f>
        <v>3.545368946</v>
      </c>
      <c r="V1342" s="34">
        <f t="shared" si="62"/>
        <v>5.1773747887323918E-2</v>
      </c>
      <c r="W1342" s="24"/>
      <c r="X1342" s="2" t="str">
        <f>IFERROR(MIN(VLOOKUP($W1342,margin_ranges!$A$5:$D$10,4,FALSE),$Q1342*100)/100,"")</f>
        <v/>
      </c>
      <c r="Y1342" s="6">
        <f t="shared" si="63"/>
        <v>3.545368946</v>
      </c>
      <c r="Z1342" s="6">
        <f>IF($A1342="placement",Y1342,SUMIF($C$10:$C$6209,$C1342,$Y$10:$Y$6209))</f>
        <v>3.545368946</v>
      </c>
      <c r="AA1342" s="29">
        <f t="shared" si="64"/>
        <v>5.1773747887323918E-2</v>
      </c>
    </row>
    <row r="1343" spans="1:27" hidden="1" x14ac:dyDescent="0.3">
      <c r="A1343" s="8" t="s">
        <v>17</v>
      </c>
      <c r="B1343" s="8" t="s">
        <v>1742</v>
      </c>
      <c r="C1343" s="8" t="s">
        <v>1743</v>
      </c>
      <c r="D1343" s="8" t="s">
        <v>1834</v>
      </c>
      <c r="E1343" s="8" t="s">
        <v>1835</v>
      </c>
      <c r="F1343" s="29">
        <v>0.23851639192443</v>
      </c>
      <c r="G1343" s="29">
        <v>0</v>
      </c>
      <c r="H1343" s="30">
        <v>1.0154000000000001</v>
      </c>
      <c r="I1343" s="30">
        <v>0.2349</v>
      </c>
      <c r="J1343" s="14">
        <v>14</v>
      </c>
      <c r="K1343" s="14">
        <v>3</v>
      </c>
      <c r="L1343" s="12">
        <v>0.23139999999999999</v>
      </c>
      <c r="M1343" s="7">
        <v>1.9698388600000001</v>
      </c>
      <c r="N1343" s="31">
        <v>1.5</v>
      </c>
      <c r="O1343" s="14">
        <f>IFERROR(VLOOKUP($C1343,'site totals'!$J$2:$K$607,2,FALSE),1)</f>
        <v>17978.085800000001</v>
      </c>
      <c r="P1343" s="32" t="s">
        <v>91</v>
      </c>
      <c r="Q1343" s="12">
        <v>0.23851639190000001</v>
      </c>
      <c r="R1343" s="29">
        <v>0.24</v>
      </c>
      <c r="S1343" s="2">
        <f>IF($A1343="site","",MIN(VLOOKUP($P1343,margin_ranges!$A$5:$D$10,4,FALSE)/100,$Q1343))</f>
        <v>0.23851639190000001</v>
      </c>
      <c r="T1343" s="6">
        <f>IF(A1343="placement",$J1343*MIN($Q1343,$S1343),"")</f>
        <v>3.3392294866000003</v>
      </c>
      <c r="U1343" s="6">
        <f>IF($A1343="placement",T1343,SUMIF($C$10:$C$6209,$C1343,$T$10:$T$6209))</f>
        <v>3.3392294866000003</v>
      </c>
      <c r="V1343" s="34">
        <f t="shared" si="62"/>
        <v>1.9521159210524885E-3</v>
      </c>
      <c r="W1343" s="24"/>
      <c r="X1343" s="2" t="str">
        <f>IFERROR(MIN(VLOOKUP($W1343,margin_ranges!$A$5:$D$10,4,FALSE),$Q1343*100)/100,"")</f>
        <v/>
      </c>
      <c r="Y1343" s="6">
        <f t="shared" si="63"/>
        <v>3.3392294866000003</v>
      </c>
      <c r="Z1343" s="6">
        <f>IF($A1343="placement",Y1343,SUMIF($C$10:$C$6209,$C1343,$Y$10:$Y$6209))</f>
        <v>3.3392294866000003</v>
      </c>
      <c r="AA1343" s="29">
        <f t="shared" si="64"/>
        <v>1.9521159210524885E-3</v>
      </c>
    </row>
    <row r="1344" spans="1:27" hidden="1" x14ac:dyDescent="0.3">
      <c r="A1344" s="8" t="s">
        <v>17</v>
      </c>
      <c r="B1344" s="8" t="s">
        <v>1742</v>
      </c>
      <c r="C1344" s="8" t="s">
        <v>1743</v>
      </c>
      <c r="D1344" s="8" t="s">
        <v>1930</v>
      </c>
      <c r="E1344" s="8" t="s">
        <v>1931</v>
      </c>
      <c r="F1344" s="29">
        <v>0.25260075998255699</v>
      </c>
      <c r="G1344" s="29">
        <v>0</v>
      </c>
      <c r="H1344" s="30">
        <v>2.3698000000000001</v>
      </c>
      <c r="I1344" s="30">
        <v>0.24490000000000001</v>
      </c>
      <c r="J1344" s="14">
        <v>14</v>
      </c>
      <c r="K1344" s="14">
        <v>3</v>
      </c>
      <c r="L1344" s="12">
        <v>0.1033</v>
      </c>
      <c r="M1344" s="7">
        <v>1.8731621899999999</v>
      </c>
      <c r="N1344" s="31">
        <v>1.4</v>
      </c>
      <c r="O1344" s="14">
        <f>IFERROR(VLOOKUP($C1344,'site totals'!$J$2:$K$607,2,FALSE),1)</f>
        <v>17978.085800000001</v>
      </c>
      <c r="P1344" s="32" t="s">
        <v>22</v>
      </c>
      <c r="Q1344" s="12">
        <v>0.25260075999999998</v>
      </c>
      <c r="R1344" s="29">
        <v>0.28999999999999998</v>
      </c>
      <c r="S1344" s="2">
        <f>IF($A1344="site","",MIN(VLOOKUP($P1344,margin_ranges!$A$5:$D$10,4,FALSE)/100,$Q1344))</f>
        <v>0.25260075999999998</v>
      </c>
      <c r="T1344" s="6">
        <f>IF(A1344="placement",$J1344*MIN($Q1344,$S1344),"")</f>
        <v>3.5364106399999997</v>
      </c>
      <c r="U1344" s="6">
        <f>IF($A1344="placement",T1344,SUMIF($C$10:$C$6209,$C1344,$T$10:$T$6209))</f>
        <v>3.5364106399999997</v>
      </c>
      <c r="V1344" s="34">
        <f t="shared" si="62"/>
        <v>5.2674985915493133E-2</v>
      </c>
      <c r="W1344" s="24"/>
      <c r="X1344" s="2" t="str">
        <f>IFERROR(MIN(VLOOKUP($W1344,margin_ranges!$A$5:$D$10,4,FALSE),$Q1344*100)/100,"")</f>
        <v/>
      </c>
      <c r="Y1344" s="6">
        <f t="shared" si="63"/>
        <v>3.5364106399999997</v>
      </c>
      <c r="Z1344" s="6">
        <f>IF($A1344="placement",Y1344,SUMIF($C$10:$C$6209,$C1344,$Y$10:$Y$6209))</f>
        <v>3.5364106399999997</v>
      </c>
      <c r="AA1344" s="29">
        <f t="shared" si="64"/>
        <v>5.2674985915493133E-2</v>
      </c>
    </row>
    <row r="1345" spans="1:27" hidden="1" x14ac:dyDescent="0.3">
      <c r="A1345" s="8" t="s">
        <v>17</v>
      </c>
      <c r="B1345" s="8" t="s">
        <v>1742</v>
      </c>
      <c r="C1345" s="8" t="s">
        <v>1743</v>
      </c>
      <c r="D1345" s="8" t="s">
        <v>2570</v>
      </c>
      <c r="E1345" s="8" t="s">
        <v>2571</v>
      </c>
      <c r="F1345" s="29">
        <v>0.21483825597749601</v>
      </c>
      <c r="G1345" s="29">
        <v>0</v>
      </c>
      <c r="H1345" s="30">
        <v>0.82069999999999999</v>
      </c>
      <c r="I1345" s="30">
        <v>0.2475</v>
      </c>
      <c r="J1345" s="14">
        <v>14</v>
      </c>
      <c r="K1345" s="14">
        <v>3</v>
      </c>
      <c r="L1345" s="12">
        <v>0.30159999999999998</v>
      </c>
      <c r="M1345" s="7">
        <v>1.8467532499999999</v>
      </c>
      <c r="N1345" s="31">
        <v>1.45</v>
      </c>
      <c r="O1345" s="14">
        <f>IFERROR(VLOOKUP($C1345,'site totals'!$J$2:$K$607,2,FALSE),1)</f>
        <v>17978.085800000001</v>
      </c>
      <c r="P1345" s="32" t="s">
        <v>91</v>
      </c>
      <c r="Q1345" s="12">
        <v>0.21483825600000001</v>
      </c>
      <c r="R1345" s="29">
        <v>0.24</v>
      </c>
      <c r="S1345" s="2">
        <f>IF($A1345="site","",MIN(VLOOKUP($P1345,margin_ranges!$A$5:$D$10,4,FALSE)/100,$Q1345))</f>
        <v>0.21483825600000001</v>
      </c>
      <c r="T1345" s="6">
        <f>IF(A1345="placement",$J1345*MIN($Q1345,$S1345),"")</f>
        <v>3.0077355840000002</v>
      </c>
      <c r="U1345" s="6">
        <f>IF($A1345="placement",T1345,SUMIF($C$10:$C$6209,$C1345,$T$10:$T$6209))</f>
        <v>3.0077355840000002</v>
      </c>
      <c r="V1345" s="34">
        <f t="shared" si="62"/>
        <v>3.3107557894736628E-2</v>
      </c>
      <c r="W1345" s="24"/>
      <c r="X1345" s="2" t="str">
        <f>IFERROR(MIN(VLOOKUP($W1345,margin_ranges!$A$5:$D$10,4,FALSE),$Q1345*100)/100,"")</f>
        <v/>
      </c>
      <c r="Y1345" s="6">
        <f t="shared" si="63"/>
        <v>3.0077355840000002</v>
      </c>
      <c r="Z1345" s="6">
        <f>IF($A1345="placement",Y1345,SUMIF($C$10:$C$6209,$C1345,$Y$10:$Y$6209))</f>
        <v>3.0077355840000002</v>
      </c>
      <c r="AA1345" s="29">
        <f t="shared" si="64"/>
        <v>3.3107557894736628E-2</v>
      </c>
    </row>
    <row r="1346" spans="1:27" hidden="1" x14ac:dyDescent="0.3">
      <c r="A1346" s="8" t="s">
        <v>17</v>
      </c>
      <c r="B1346" s="8" t="s">
        <v>1742</v>
      </c>
      <c r="C1346" s="8" t="s">
        <v>1743</v>
      </c>
      <c r="D1346" s="33" t="s">
        <v>1760</v>
      </c>
      <c r="E1346" s="8" t="s">
        <v>1761</v>
      </c>
      <c r="F1346" s="29">
        <v>0.144338794173757</v>
      </c>
      <c r="G1346" s="29">
        <v>0</v>
      </c>
      <c r="H1346" s="30">
        <v>0.8518</v>
      </c>
      <c r="I1346" s="30">
        <v>0.26040000000000002</v>
      </c>
      <c r="J1346" s="14">
        <v>14</v>
      </c>
      <c r="K1346" s="14">
        <v>2</v>
      </c>
      <c r="L1346" s="12">
        <v>0.30570000000000003</v>
      </c>
      <c r="M1346" s="7">
        <v>1.81146462</v>
      </c>
      <c r="N1346" s="31">
        <v>1.55</v>
      </c>
      <c r="O1346" s="14">
        <f>IFERROR(VLOOKUP($C1346,'site totals'!$J$2:$K$607,2,FALSE),1)</f>
        <v>17978.085800000001</v>
      </c>
      <c r="P1346" s="32" t="s">
        <v>22</v>
      </c>
      <c r="Q1346" s="12">
        <v>0.14433879420000001</v>
      </c>
      <c r="R1346" s="29">
        <v>0.16</v>
      </c>
      <c r="S1346" s="2">
        <f>IF($A1346="site","",MIN(VLOOKUP($P1346,margin_ranges!$A$5:$D$10,4,FALSE)/100,$Q1346))</f>
        <v>0.14433879420000001</v>
      </c>
      <c r="T1346" s="6">
        <f>IF(A1346="placement",$J1346*MIN($Q1346,$S1346),"")</f>
        <v>2.0207431188</v>
      </c>
      <c r="U1346" s="6">
        <f>IF($A1346="placement",T1346,SUMIF($C$10:$C$6209,$C1346,$T$10:$T$6209))</f>
        <v>2.0207431188</v>
      </c>
      <c r="V1346" s="34">
        <f t="shared" si="62"/>
        <v>1.8644292619047542E-2</v>
      </c>
      <c r="W1346" s="24"/>
      <c r="X1346" s="2" t="str">
        <f>IFERROR(MIN(VLOOKUP($W1346,margin_ranges!$A$5:$D$10,4,FALSE),$Q1346*100)/100,"")</f>
        <v/>
      </c>
      <c r="Y1346" s="6">
        <f t="shared" si="63"/>
        <v>2.0207431188</v>
      </c>
      <c r="Z1346" s="6">
        <f>IF($A1346="placement",Y1346,SUMIF($C$10:$C$6209,$C1346,$Y$10:$Y$6209))</f>
        <v>2.0207431188</v>
      </c>
      <c r="AA1346" s="29">
        <f t="shared" si="64"/>
        <v>1.8644292619047542E-2</v>
      </c>
    </row>
    <row r="1347" spans="1:27" hidden="1" x14ac:dyDescent="0.3">
      <c r="A1347" s="8" t="s">
        <v>17</v>
      </c>
      <c r="B1347" s="8" t="s">
        <v>1742</v>
      </c>
      <c r="C1347" s="8" t="s">
        <v>1743</v>
      </c>
      <c r="D1347" s="8" t="s">
        <v>2528</v>
      </c>
      <c r="E1347" s="8" t="s">
        <v>2529</v>
      </c>
      <c r="F1347" s="29">
        <v>0.24919959716815199</v>
      </c>
      <c r="G1347" s="29">
        <v>0</v>
      </c>
      <c r="H1347" s="30">
        <v>0.41889999999999999</v>
      </c>
      <c r="I1347" s="30">
        <v>0.2379</v>
      </c>
      <c r="J1347" s="14">
        <v>14</v>
      </c>
      <c r="K1347" s="14">
        <v>3</v>
      </c>
      <c r="L1347" s="12">
        <v>0.56789999999999996</v>
      </c>
      <c r="M1347" s="7">
        <v>1.9978678700000001</v>
      </c>
      <c r="N1347" s="31">
        <v>1.5</v>
      </c>
      <c r="O1347" s="14">
        <f>IFERROR(VLOOKUP($C1347,'site totals'!$J$2:$K$607,2,FALSE),1)</f>
        <v>17978.085800000001</v>
      </c>
      <c r="P1347" s="32" t="s">
        <v>22</v>
      </c>
      <c r="Q1347" s="12">
        <v>0.24919959720000001</v>
      </c>
      <c r="R1347" s="29">
        <v>0.28999999999999998</v>
      </c>
      <c r="S1347" s="2">
        <f>IF($A1347="site","",MIN(VLOOKUP($P1347,margin_ranges!$A$5:$D$10,4,FALSE)/100,$Q1347))</f>
        <v>0.24919959720000001</v>
      </c>
      <c r="T1347" s="6">
        <f>IF(A1347="placement",$J1347*MIN($Q1347,$S1347),"")</f>
        <v>3.4887943608</v>
      </c>
      <c r="U1347" s="6">
        <f>IF($A1347="placement",T1347,SUMIF($C$10:$C$6209,$C1347,$T$10:$T$6209))</f>
        <v>3.4887943608</v>
      </c>
      <c r="V1347" s="34">
        <f t="shared" si="62"/>
        <v>5.7465356056338068E-2</v>
      </c>
      <c r="W1347" s="24"/>
      <c r="X1347" s="2" t="str">
        <f>IFERROR(MIN(VLOOKUP($W1347,margin_ranges!$A$5:$D$10,4,FALSE),$Q1347*100)/100,"")</f>
        <v/>
      </c>
      <c r="Y1347" s="6">
        <f t="shared" si="63"/>
        <v>3.4887943608</v>
      </c>
      <c r="Z1347" s="6">
        <f>IF($A1347="placement",Y1347,SUMIF($C$10:$C$6209,$C1347,$Y$10:$Y$6209))</f>
        <v>3.4887943608</v>
      </c>
      <c r="AA1347" s="29">
        <f t="shared" si="64"/>
        <v>5.7465356056338068E-2</v>
      </c>
    </row>
    <row r="1348" spans="1:27" hidden="1" x14ac:dyDescent="0.3">
      <c r="A1348" s="8" t="s">
        <v>17</v>
      </c>
      <c r="B1348" s="8" t="s">
        <v>1742</v>
      </c>
      <c r="C1348" s="8" t="s">
        <v>1743</v>
      </c>
      <c r="D1348" s="8" t="s">
        <v>2082</v>
      </c>
      <c r="E1348" s="8" t="s">
        <v>2083</v>
      </c>
      <c r="F1348" s="29">
        <v>0.22472353293500599</v>
      </c>
      <c r="G1348" s="29">
        <v>0</v>
      </c>
      <c r="H1348" s="30">
        <v>1.0096000000000001</v>
      </c>
      <c r="I1348" s="30">
        <v>0.26140000000000002</v>
      </c>
      <c r="J1348" s="14">
        <v>15</v>
      </c>
      <c r="K1348" s="14">
        <v>3</v>
      </c>
      <c r="L1348" s="12">
        <v>0.25890000000000002</v>
      </c>
      <c r="M1348" s="7">
        <v>1.8703005500000001</v>
      </c>
      <c r="N1348" s="31">
        <v>1.45</v>
      </c>
      <c r="O1348" s="14">
        <f>IFERROR(VLOOKUP($C1348,'site totals'!$J$2:$K$607,2,FALSE),1)</f>
        <v>17978.085800000001</v>
      </c>
      <c r="P1348" s="32" t="s">
        <v>22</v>
      </c>
      <c r="Q1348" s="12">
        <v>0.22472353289999999</v>
      </c>
      <c r="R1348" s="29">
        <v>0.28000000000000003</v>
      </c>
      <c r="S1348" s="2">
        <f>IF($A1348="site","",MIN(VLOOKUP($P1348,margin_ranges!$A$5:$D$10,4,FALSE)/100,$Q1348))</f>
        <v>0.22472353289999999</v>
      </c>
      <c r="T1348" s="6">
        <f>IF(A1348="placement",$J1348*MIN($Q1348,$S1348),"")</f>
        <v>3.3708529934999998</v>
      </c>
      <c r="U1348" s="6">
        <f>IF($A1348="placement",T1348,SUMIF($C$10:$C$6209,$C1348,$T$10:$T$6209))</f>
        <v>3.3708529934999998</v>
      </c>
      <c r="V1348" s="34">
        <f t="shared" si="62"/>
        <v>7.6772870972222407E-2</v>
      </c>
      <c r="W1348" s="24"/>
      <c r="X1348" s="2" t="str">
        <f>IFERROR(MIN(VLOOKUP($W1348,margin_ranges!$A$5:$D$10,4,FALSE),$Q1348*100)/100,"")</f>
        <v/>
      </c>
      <c r="Y1348" s="6">
        <f t="shared" si="63"/>
        <v>3.3708529934999998</v>
      </c>
      <c r="Z1348" s="6">
        <f>IF($A1348="placement",Y1348,SUMIF($C$10:$C$6209,$C1348,$Y$10:$Y$6209))</f>
        <v>3.3708529934999998</v>
      </c>
      <c r="AA1348" s="29">
        <f t="shared" si="64"/>
        <v>7.6772870972222407E-2</v>
      </c>
    </row>
    <row r="1349" spans="1:27" hidden="1" x14ac:dyDescent="0.3">
      <c r="A1349" s="8" t="s">
        <v>17</v>
      </c>
      <c r="B1349" s="8" t="s">
        <v>1742</v>
      </c>
      <c r="C1349" s="8" t="s">
        <v>1743</v>
      </c>
      <c r="D1349" s="8" t="s">
        <v>1756</v>
      </c>
      <c r="E1349" s="8" t="s">
        <v>1757</v>
      </c>
      <c r="F1349" s="29">
        <v>0.25040074242807697</v>
      </c>
      <c r="G1349" s="29">
        <v>0</v>
      </c>
      <c r="H1349" s="30">
        <v>0.51439999999999997</v>
      </c>
      <c r="I1349" s="30">
        <v>0.25390000000000001</v>
      </c>
      <c r="J1349" s="14">
        <v>15</v>
      </c>
      <c r="K1349" s="14">
        <v>4</v>
      </c>
      <c r="L1349" s="12">
        <v>0.49349999999999999</v>
      </c>
      <c r="M1349" s="7">
        <v>2.0010692200000002</v>
      </c>
      <c r="N1349" s="31">
        <v>1.5</v>
      </c>
      <c r="O1349" s="14">
        <f>IFERROR(VLOOKUP($C1349,'site totals'!$J$2:$K$607,2,FALSE),1)</f>
        <v>17978.085800000001</v>
      </c>
      <c r="P1349" s="32" t="s">
        <v>22</v>
      </c>
      <c r="Q1349" s="12">
        <v>0.25040074239999999</v>
      </c>
      <c r="R1349" s="29">
        <v>0.28999999999999998</v>
      </c>
      <c r="S1349" s="2">
        <f>IF($A1349="site","",MIN(VLOOKUP($P1349,margin_ranges!$A$5:$D$10,4,FALSE)/100,$Q1349))</f>
        <v>0.25040074239999999</v>
      </c>
      <c r="T1349" s="6">
        <f>IF(A1349="placement",$J1349*MIN($Q1349,$S1349),"")</f>
        <v>3.7560111359999997</v>
      </c>
      <c r="U1349" s="6">
        <f>IF($A1349="placement",T1349,SUMIF($C$10:$C$6209,$C1349,$T$10:$T$6209))</f>
        <v>3.7560111359999997</v>
      </c>
      <c r="V1349" s="34">
        <f t="shared" si="62"/>
        <v>5.5773602253521348E-2</v>
      </c>
      <c r="W1349" s="24"/>
      <c r="X1349" s="2" t="str">
        <f>IFERROR(MIN(VLOOKUP($W1349,margin_ranges!$A$5:$D$10,4,FALSE),$Q1349*100)/100,"")</f>
        <v/>
      </c>
      <c r="Y1349" s="6">
        <f t="shared" si="63"/>
        <v>3.7560111359999997</v>
      </c>
      <c r="Z1349" s="6">
        <f>IF($A1349="placement",Y1349,SUMIF($C$10:$C$6209,$C1349,$Y$10:$Y$6209))</f>
        <v>3.7560111359999997</v>
      </c>
      <c r="AA1349" s="29">
        <f t="shared" si="64"/>
        <v>5.5773602253521348E-2</v>
      </c>
    </row>
    <row r="1350" spans="1:27" hidden="1" x14ac:dyDescent="0.3">
      <c r="A1350" s="8" t="s">
        <v>17</v>
      </c>
      <c r="B1350" s="8" t="s">
        <v>1742</v>
      </c>
      <c r="C1350" s="8" t="s">
        <v>1743</v>
      </c>
      <c r="D1350" s="8" t="s">
        <v>2000</v>
      </c>
      <c r="E1350" s="8" t="s">
        <v>2001</v>
      </c>
      <c r="F1350" s="29">
        <v>0.25371827908800598</v>
      </c>
      <c r="G1350" s="29">
        <v>0</v>
      </c>
      <c r="H1350" s="30">
        <v>0.81459999999999999</v>
      </c>
      <c r="I1350" s="30">
        <v>0.26250000000000001</v>
      </c>
      <c r="J1350" s="14">
        <v>15</v>
      </c>
      <c r="K1350" s="14">
        <v>4</v>
      </c>
      <c r="L1350" s="12">
        <v>0.32219999999999999</v>
      </c>
      <c r="M1350" s="7">
        <v>1.94296599</v>
      </c>
      <c r="N1350" s="31">
        <v>1.45</v>
      </c>
      <c r="O1350" s="14">
        <f>IFERROR(VLOOKUP($C1350,'site totals'!$J$2:$K$607,2,FALSE),1)</f>
        <v>17978.085800000001</v>
      </c>
      <c r="P1350" s="32" t="s">
        <v>91</v>
      </c>
      <c r="Q1350" s="12">
        <v>0.2537182791</v>
      </c>
      <c r="R1350" s="29">
        <v>0.27</v>
      </c>
      <c r="S1350" s="2">
        <f>IF($A1350="site","",MIN(VLOOKUP($P1350,margin_ranges!$A$5:$D$10,4,FALSE)/100,$Q1350))</f>
        <v>0.2537182791</v>
      </c>
      <c r="T1350" s="6">
        <f>IF(A1350="placement",$J1350*MIN($Q1350,$S1350),"")</f>
        <v>3.8057741864999999</v>
      </c>
      <c r="U1350" s="6">
        <f>IF($A1350="placement",T1350,SUMIF($C$10:$C$6209,$C1350,$T$10:$T$6209))</f>
        <v>3.8057741864999999</v>
      </c>
      <c r="V1350" s="34">
        <f t="shared" si="62"/>
        <v>2.2303727260274187E-2</v>
      </c>
      <c r="W1350" s="24"/>
      <c r="X1350" s="2" t="str">
        <f>IFERROR(MIN(VLOOKUP($W1350,margin_ranges!$A$5:$D$10,4,FALSE),$Q1350*100)/100,"")</f>
        <v/>
      </c>
      <c r="Y1350" s="6">
        <f t="shared" si="63"/>
        <v>3.8057741864999999</v>
      </c>
      <c r="Z1350" s="6">
        <f>IF($A1350="placement",Y1350,SUMIF($C$10:$C$6209,$C1350,$Y$10:$Y$6209))</f>
        <v>3.8057741864999999</v>
      </c>
      <c r="AA1350" s="29">
        <f t="shared" si="64"/>
        <v>2.2303727260274187E-2</v>
      </c>
    </row>
    <row r="1351" spans="1:27" hidden="1" x14ac:dyDescent="0.3">
      <c r="A1351" s="8" t="s">
        <v>17</v>
      </c>
      <c r="B1351" s="8" t="s">
        <v>1742</v>
      </c>
      <c r="C1351" s="8" t="s">
        <v>1743</v>
      </c>
      <c r="D1351" s="8" t="s">
        <v>2564</v>
      </c>
      <c r="E1351" s="8" t="s">
        <v>2565</v>
      </c>
      <c r="F1351" s="29">
        <v>0.27686037228454902</v>
      </c>
      <c r="G1351" s="29">
        <v>0</v>
      </c>
      <c r="H1351" s="30">
        <v>0.42699999999999999</v>
      </c>
      <c r="I1351" s="30">
        <v>0.24590000000000001</v>
      </c>
      <c r="J1351" s="14">
        <v>15</v>
      </c>
      <c r="K1351" s="14">
        <v>4</v>
      </c>
      <c r="L1351" s="12">
        <v>0.57579999999999998</v>
      </c>
      <c r="M1351" s="7">
        <v>2.0742881999999998</v>
      </c>
      <c r="N1351" s="31">
        <v>1.5</v>
      </c>
      <c r="O1351" s="14">
        <f>IFERROR(VLOOKUP($C1351,'site totals'!$J$2:$K$607,2,FALSE),1)</f>
        <v>17978.085800000001</v>
      </c>
      <c r="P1351" s="32" t="s">
        <v>91</v>
      </c>
      <c r="Q1351" s="12">
        <v>0.27686037229999999</v>
      </c>
      <c r="R1351" s="29">
        <v>0.28999999999999998</v>
      </c>
      <c r="S1351" s="2">
        <f>IF($A1351="site","",MIN(VLOOKUP($P1351,margin_ranges!$A$5:$D$10,4,FALSE)/100,$Q1351))</f>
        <v>0.27686037229999999</v>
      </c>
      <c r="T1351" s="6">
        <f>IF(A1351="placement",$J1351*MIN($Q1351,$S1351),"")</f>
        <v>4.1529055845</v>
      </c>
      <c r="U1351" s="6">
        <f>IF($A1351="placement",T1351,SUMIF($C$10:$C$6209,$C1351,$T$10:$T$6209))</f>
        <v>4.1529055845</v>
      </c>
      <c r="V1351" s="34">
        <f t="shared" si="62"/>
        <v>1.8506517887324048E-2</v>
      </c>
      <c r="W1351" s="24"/>
      <c r="X1351" s="2" t="str">
        <f>IFERROR(MIN(VLOOKUP($W1351,margin_ranges!$A$5:$D$10,4,FALSE),$Q1351*100)/100,"")</f>
        <v/>
      </c>
      <c r="Y1351" s="6">
        <f t="shared" si="63"/>
        <v>4.1529055845</v>
      </c>
      <c r="Z1351" s="6">
        <f>IF($A1351="placement",Y1351,SUMIF($C$10:$C$6209,$C1351,$Y$10:$Y$6209))</f>
        <v>4.1529055845</v>
      </c>
      <c r="AA1351" s="29">
        <f t="shared" si="64"/>
        <v>1.8506517887324048E-2</v>
      </c>
    </row>
    <row r="1352" spans="1:27" hidden="1" x14ac:dyDescent="0.3">
      <c r="A1352" s="8" t="s">
        <v>17</v>
      </c>
      <c r="B1352" s="8" t="s">
        <v>1742</v>
      </c>
      <c r="C1352" s="8" t="s">
        <v>1743</v>
      </c>
      <c r="D1352" s="8" t="s">
        <v>1770</v>
      </c>
      <c r="E1352" s="8" t="s">
        <v>1771</v>
      </c>
      <c r="F1352" s="29">
        <v>0.20426072315287799</v>
      </c>
      <c r="G1352" s="29">
        <v>0</v>
      </c>
      <c r="H1352" s="30">
        <v>1.0631999999999999</v>
      </c>
      <c r="I1352" s="30">
        <v>0.2747</v>
      </c>
      <c r="J1352" s="14">
        <v>15</v>
      </c>
      <c r="K1352" s="14">
        <v>3</v>
      </c>
      <c r="L1352" s="12">
        <v>0.25840000000000002</v>
      </c>
      <c r="M1352" s="7">
        <v>1.8222048900000001</v>
      </c>
      <c r="N1352" s="31">
        <v>1.45</v>
      </c>
      <c r="O1352" s="14">
        <f>IFERROR(VLOOKUP($C1352,'site totals'!$J$2:$K$607,2,FALSE),1)</f>
        <v>17978.085800000001</v>
      </c>
      <c r="P1352" s="32" t="s">
        <v>22</v>
      </c>
      <c r="Q1352" s="12">
        <v>0.20426072319999999</v>
      </c>
      <c r="R1352" s="29">
        <v>0.24</v>
      </c>
      <c r="S1352" s="2">
        <f>IF($A1352="site","",MIN(VLOOKUP($P1352,margin_ranges!$A$5:$D$10,4,FALSE)/100,$Q1352))</f>
        <v>0.20426072319999999</v>
      </c>
      <c r="T1352" s="6">
        <f>IF(A1352="placement",$J1352*MIN($Q1352,$S1352),"")</f>
        <v>3.0639108479999999</v>
      </c>
      <c r="U1352" s="6">
        <f>IF($A1352="placement",T1352,SUMIF($C$10:$C$6209,$C1352,$T$10:$T$6209))</f>
        <v>3.0639108479999999</v>
      </c>
      <c r="V1352" s="34">
        <f t="shared" si="62"/>
        <v>4.7025364210526277E-2</v>
      </c>
      <c r="W1352" s="24"/>
      <c r="X1352" s="2" t="str">
        <f>IFERROR(MIN(VLOOKUP($W1352,margin_ranges!$A$5:$D$10,4,FALSE),$Q1352*100)/100,"")</f>
        <v/>
      </c>
      <c r="Y1352" s="6">
        <f t="shared" si="63"/>
        <v>3.0639108479999999</v>
      </c>
      <c r="Z1352" s="6">
        <f>IF($A1352="placement",Y1352,SUMIF($C$10:$C$6209,$C1352,$Y$10:$Y$6209))</f>
        <v>3.0639108479999999</v>
      </c>
      <c r="AA1352" s="29">
        <f t="shared" si="64"/>
        <v>4.7025364210526277E-2</v>
      </c>
    </row>
    <row r="1353" spans="1:27" hidden="1" x14ac:dyDescent="0.3">
      <c r="A1353" s="8" t="s">
        <v>17</v>
      </c>
      <c r="B1353" s="8" t="s">
        <v>1742</v>
      </c>
      <c r="C1353" s="8" t="s">
        <v>1743</v>
      </c>
      <c r="D1353" s="8" t="s">
        <v>2376</v>
      </c>
      <c r="E1353" s="8" t="s">
        <v>2377</v>
      </c>
      <c r="F1353" s="29">
        <v>0.26543339824219703</v>
      </c>
      <c r="G1353" s="29">
        <v>0</v>
      </c>
      <c r="H1353" s="30">
        <v>0.48299999999999998</v>
      </c>
      <c r="I1353" s="30">
        <v>0.26590000000000003</v>
      </c>
      <c r="J1353" s="14">
        <v>16</v>
      </c>
      <c r="K1353" s="14">
        <v>4</v>
      </c>
      <c r="L1353" s="12">
        <v>0.5504</v>
      </c>
      <c r="M1353" s="7">
        <v>2.0420204200000001</v>
      </c>
      <c r="N1353" s="31">
        <v>1.5</v>
      </c>
      <c r="O1353" s="14">
        <f>IFERROR(VLOOKUP($C1353,'site totals'!$J$2:$K$607,2,FALSE),1)</f>
        <v>17978.085800000001</v>
      </c>
      <c r="P1353" s="32" t="s">
        <v>22</v>
      </c>
      <c r="Q1353" s="12">
        <v>0.2654333982</v>
      </c>
      <c r="R1353" s="29">
        <v>0.28999999999999998</v>
      </c>
      <c r="S1353" s="2">
        <f>IF($A1353="site","",MIN(VLOOKUP($P1353,margin_ranges!$A$5:$D$10,4,FALSE)/100,$Q1353))</f>
        <v>0.2654333982</v>
      </c>
      <c r="T1353" s="6">
        <f>IF(A1353="placement",$J1353*MIN($Q1353,$S1353),"")</f>
        <v>4.2469343712000001</v>
      </c>
      <c r="U1353" s="6">
        <f>IF($A1353="placement",T1353,SUMIF($C$10:$C$6209,$C1353,$T$10:$T$6209))</f>
        <v>4.2469343712000001</v>
      </c>
      <c r="V1353" s="34">
        <f t="shared" si="62"/>
        <v>3.4600847605633867E-2</v>
      </c>
      <c r="W1353" s="24"/>
      <c r="X1353" s="2" t="str">
        <f>IFERROR(MIN(VLOOKUP($W1353,margin_ranges!$A$5:$D$10,4,FALSE),$Q1353*100)/100,"")</f>
        <v/>
      </c>
      <c r="Y1353" s="6">
        <f t="shared" si="63"/>
        <v>4.2469343712000001</v>
      </c>
      <c r="Z1353" s="6">
        <f>IF($A1353="placement",Y1353,SUMIF($C$10:$C$6209,$C1353,$Y$10:$Y$6209))</f>
        <v>4.2469343712000001</v>
      </c>
      <c r="AA1353" s="29">
        <f t="shared" si="64"/>
        <v>3.4600847605633867E-2</v>
      </c>
    </row>
    <row r="1354" spans="1:27" hidden="1" x14ac:dyDescent="0.3">
      <c r="A1354" s="8" t="s">
        <v>17</v>
      </c>
      <c r="B1354" s="8" t="s">
        <v>1742</v>
      </c>
      <c r="C1354" s="8" t="s">
        <v>1743</v>
      </c>
      <c r="D1354" s="8" t="s">
        <v>2080</v>
      </c>
      <c r="E1354" s="8" t="s">
        <v>2081</v>
      </c>
      <c r="F1354" s="29">
        <v>0.22745486953375199</v>
      </c>
      <c r="G1354" s="29">
        <v>0</v>
      </c>
      <c r="H1354" s="30">
        <v>0.86060000000000003</v>
      </c>
      <c r="I1354" s="30">
        <v>0.27450000000000002</v>
      </c>
      <c r="J1354" s="14">
        <v>16</v>
      </c>
      <c r="K1354" s="14">
        <v>4</v>
      </c>
      <c r="L1354" s="12">
        <v>0.31890000000000002</v>
      </c>
      <c r="M1354" s="7">
        <v>1.9416341399999999</v>
      </c>
      <c r="N1354" s="31">
        <v>1.5</v>
      </c>
      <c r="O1354" s="14">
        <f>IFERROR(VLOOKUP($C1354,'site totals'!$J$2:$K$607,2,FALSE),1)</f>
        <v>17978.085800000001</v>
      </c>
      <c r="P1354" s="32" t="s">
        <v>22</v>
      </c>
      <c r="Q1354" s="12">
        <v>0.22745486949999999</v>
      </c>
      <c r="R1354" s="29">
        <v>0.26</v>
      </c>
      <c r="S1354" s="2">
        <f>IF($A1354="site","",MIN(VLOOKUP($P1354,margin_ranges!$A$5:$D$10,4,FALSE)/100,$Q1354))</f>
        <v>0.22745486949999999</v>
      </c>
      <c r="T1354" s="6">
        <f>IF(A1354="placement",$J1354*MIN($Q1354,$S1354),"")</f>
        <v>3.6392779119999998</v>
      </c>
      <c r="U1354" s="6">
        <f>IF($A1354="placement",T1354,SUMIF($C$10:$C$6209,$C1354,$T$10:$T$6209))</f>
        <v>3.6392779119999998</v>
      </c>
      <c r="V1354" s="34">
        <f t="shared" ref="V1354:V1417" si="65">($J1354-$U1354)/($J1354*(1-$R1354))-1</f>
        <v>4.3979906081081044E-2</v>
      </c>
      <c r="W1354" s="24"/>
      <c r="X1354" s="2" t="str">
        <f>IFERROR(MIN(VLOOKUP($W1354,margin_ranges!$A$5:$D$10,4,FALSE),$Q1354*100)/100,"")</f>
        <v/>
      </c>
      <c r="Y1354" s="6">
        <f t="shared" si="63"/>
        <v>3.6392779119999998</v>
      </c>
      <c r="Z1354" s="6">
        <f>IF($A1354="placement",Y1354,SUMIF($C$10:$C$6209,$C1354,$Y$10:$Y$6209))</f>
        <v>3.6392779119999998</v>
      </c>
      <c r="AA1354" s="29">
        <f t="shared" si="64"/>
        <v>4.3979906081081044E-2</v>
      </c>
    </row>
    <row r="1355" spans="1:27" hidden="1" x14ac:dyDescent="0.3">
      <c r="A1355" s="8" t="s">
        <v>17</v>
      </c>
      <c r="B1355" s="8" t="s">
        <v>1742</v>
      </c>
      <c r="C1355" s="8" t="s">
        <v>1743</v>
      </c>
      <c r="D1355" s="8" t="s">
        <v>2342</v>
      </c>
      <c r="E1355" s="8" t="s">
        <v>2343</v>
      </c>
      <c r="F1355" s="29">
        <v>0.20683089372843</v>
      </c>
      <c r="G1355" s="29">
        <v>0</v>
      </c>
      <c r="H1355" s="30">
        <v>0.82250000000000001</v>
      </c>
      <c r="I1355" s="30">
        <v>0.28560000000000002</v>
      </c>
      <c r="J1355" s="14">
        <v>16</v>
      </c>
      <c r="K1355" s="14">
        <v>3</v>
      </c>
      <c r="L1355" s="12">
        <v>0.3473</v>
      </c>
      <c r="M1355" s="7">
        <v>1.89114779</v>
      </c>
      <c r="N1355" s="31">
        <v>1.5</v>
      </c>
      <c r="O1355" s="14">
        <f>IFERROR(VLOOKUP($C1355,'site totals'!$J$2:$K$607,2,FALSE),1)</f>
        <v>17978.085800000001</v>
      </c>
      <c r="P1355" s="32" t="s">
        <v>91</v>
      </c>
      <c r="Q1355" s="12">
        <v>0.20683089369999999</v>
      </c>
      <c r="R1355" s="29">
        <v>0.24</v>
      </c>
      <c r="S1355" s="2">
        <f>IF($A1355="site","",MIN(VLOOKUP($P1355,margin_ranges!$A$5:$D$10,4,FALSE)/100,$Q1355))</f>
        <v>0.20683089369999999</v>
      </c>
      <c r="T1355" s="6">
        <f>IF(A1355="placement",$J1355*MIN($Q1355,$S1355),"")</f>
        <v>3.3092942991999998</v>
      </c>
      <c r="U1355" s="6">
        <f>IF($A1355="placement",T1355,SUMIF($C$10:$C$6209,$C1355,$T$10:$T$6209))</f>
        <v>3.3092942991999998</v>
      </c>
      <c r="V1355" s="34">
        <f t="shared" si="65"/>
        <v>4.3643560921052593E-2</v>
      </c>
      <c r="W1355" s="24"/>
      <c r="X1355" s="2" t="str">
        <f>IFERROR(MIN(VLOOKUP($W1355,margin_ranges!$A$5:$D$10,4,FALSE),$Q1355*100)/100,"")</f>
        <v/>
      </c>
      <c r="Y1355" s="6">
        <f t="shared" si="63"/>
        <v>3.3092942991999998</v>
      </c>
      <c r="Z1355" s="6">
        <f>IF($A1355="placement",Y1355,SUMIF($C$10:$C$6209,$C1355,$Y$10:$Y$6209))</f>
        <v>3.3092942991999998</v>
      </c>
      <c r="AA1355" s="29">
        <f t="shared" si="64"/>
        <v>4.3643560921052593E-2</v>
      </c>
    </row>
    <row r="1356" spans="1:27" hidden="1" x14ac:dyDescent="0.3">
      <c r="A1356" s="8" t="s">
        <v>17</v>
      </c>
      <c r="B1356" s="8" t="s">
        <v>1742</v>
      </c>
      <c r="C1356" s="8" t="s">
        <v>1743</v>
      </c>
      <c r="D1356" s="8" t="s">
        <v>2088</v>
      </c>
      <c r="E1356" s="8" t="s">
        <v>2089</v>
      </c>
      <c r="F1356" s="29">
        <v>0.22837374750804501</v>
      </c>
      <c r="G1356" s="29">
        <v>0</v>
      </c>
      <c r="H1356" s="30">
        <v>0.90959999999999996</v>
      </c>
      <c r="I1356" s="30">
        <v>0.28199999999999997</v>
      </c>
      <c r="J1356" s="14">
        <v>16</v>
      </c>
      <c r="K1356" s="14">
        <v>3</v>
      </c>
      <c r="L1356" s="12">
        <v>0.31</v>
      </c>
      <c r="M1356" s="7">
        <v>1.9439462999999999</v>
      </c>
      <c r="N1356" s="31">
        <v>1.5</v>
      </c>
      <c r="O1356" s="14">
        <f>IFERROR(VLOOKUP($C1356,'site totals'!$J$2:$K$607,2,FALSE),1)</f>
        <v>17978.085800000001</v>
      </c>
      <c r="P1356" s="32" t="s">
        <v>91</v>
      </c>
      <c r="Q1356" s="12">
        <v>0.2283737475</v>
      </c>
      <c r="R1356" s="29">
        <v>0.24</v>
      </c>
      <c r="S1356" s="2">
        <f>IF($A1356="site","",MIN(VLOOKUP($P1356,margin_ranges!$A$5:$D$10,4,FALSE)/100,$Q1356))</f>
        <v>0.2283737475</v>
      </c>
      <c r="T1356" s="6">
        <f>IF(A1356="placement",$J1356*MIN($Q1356,$S1356),"")</f>
        <v>3.65397996</v>
      </c>
      <c r="U1356" s="6">
        <f>IF($A1356="placement",T1356,SUMIF($C$10:$C$6209,$C1356,$T$10:$T$6209))</f>
        <v>3.65397996</v>
      </c>
      <c r="V1356" s="34">
        <f t="shared" si="65"/>
        <v>1.5297700657894708E-2</v>
      </c>
      <c r="W1356" s="24"/>
      <c r="X1356" s="2" t="str">
        <f>IFERROR(MIN(VLOOKUP($W1356,margin_ranges!$A$5:$D$10,4,FALSE),$Q1356*100)/100,"")</f>
        <v/>
      </c>
      <c r="Y1356" s="6">
        <f t="shared" si="63"/>
        <v>3.65397996</v>
      </c>
      <c r="Z1356" s="6">
        <f>IF($A1356="placement",Y1356,SUMIF($C$10:$C$6209,$C1356,$Y$10:$Y$6209))</f>
        <v>3.65397996</v>
      </c>
      <c r="AA1356" s="29">
        <f t="shared" si="64"/>
        <v>1.5297700657894708E-2</v>
      </c>
    </row>
    <row r="1357" spans="1:27" hidden="1" x14ac:dyDescent="0.3">
      <c r="A1357" s="8" t="s">
        <v>17</v>
      </c>
      <c r="B1357" s="8" t="s">
        <v>1742</v>
      </c>
      <c r="C1357" s="8" t="s">
        <v>1743</v>
      </c>
      <c r="D1357" s="8" t="s">
        <v>2498</v>
      </c>
      <c r="E1357" s="8" t="s">
        <v>2499</v>
      </c>
      <c r="F1357" s="29">
        <v>0.21448910668167601</v>
      </c>
      <c r="G1357" s="29">
        <v>0</v>
      </c>
      <c r="H1357" s="30">
        <v>0.92689999999999995</v>
      </c>
      <c r="I1357" s="30">
        <v>0.28239999999999998</v>
      </c>
      <c r="J1357" s="14">
        <v>16</v>
      </c>
      <c r="K1357" s="14">
        <v>3</v>
      </c>
      <c r="L1357" s="12">
        <v>0.30470000000000003</v>
      </c>
      <c r="M1357" s="7">
        <v>1.90958523</v>
      </c>
      <c r="N1357" s="31">
        <v>1.5</v>
      </c>
      <c r="O1357" s="14">
        <f>IFERROR(VLOOKUP($C1357,'site totals'!$J$2:$K$607,2,FALSE),1)</f>
        <v>17978.085800000001</v>
      </c>
      <c r="P1357" s="32" t="s">
        <v>91</v>
      </c>
      <c r="Q1357" s="12">
        <v>0.21448910669999999</v>
      </c>
      <c r="R1357" s="29">
        <v>0.24</v>
      </c>
      <c r="S1357" s="2">
        <f>IF($A1357="site","",MIN(VLOOKUP($P1357,margin_ranges!$A$5:$D$10,4,FALSE)/100,$Q1357))</f>
        <v>0.21448910669999999</v>
      </c>
      <c r="T1357" s="6">
        <f>IF(A1357="placement",$J1357*MIN($Q1357,$S1357),"")</f>
        <v>3.4318257071999998</v>
      </c>
      <c r="U1357" s="6">
        <f>IF($A1357="placement",T1357,SUMIF($C$10:$C$6209,$C1357,$T$10:$T$6209))</f>
        <v>3.4318257071999998</v>
      </c>
      <c r="V1357" s="34">
        <f t="shared" si="65"/>
        <v>3.3566964868421145E-2</v>
      </c>
      <c r="W1357" s="24"/>
      <c r="X1357" s="2" t="str">
        <f>IFERROR(MIN(VLOOKUP($W1357,margin_ranges!$A$5:$D$10,4,FALSE),$Q1357*100)/100,"")</f>
        <v/>
      </c>
      <c r="Y1357" s="6">
        <f t="shared" si="63"/>
        <v>3.4318257071999998</v>
      </c>
      <c r="Z1357" s="6">
        <f>IF($A1357="placement",Y1357,SUMIF($C$10:$C$6209,$C1357,$Y$10:$Y$6209))</f>
        <v>3.4318257071999998</v>
      </c>
      <c r="AA1357" s="29">
        <f t="shared" si="64"/>
        <v>3.3566964868421145E-2</v>
      </c>
    </row>
    <row r="1358" spans="1:27" hidden="1" x14ac:dyDescent="0.3">
      <c r="A1358" s="8" t="s">
        <v>17</v>
      </c>
      <c r="B1358" s="8" t="s">
        <v>1742</v>
      </c>
      <c r="C1358" s="8" t="s">
        <v>1743</v>
      </c>
      <c r="D1358" s="8" t="s">
        <v>2484</v>
      </c>
      <c r="E1358" s="8" t="s">
        <v>2485</v>
      </c>
      <c r="F1358" s="29">
        <v>0.23843151317876499</v>
      </c>
      <c r="G1358" s="29">
        <v>0</v>
      </c>
      <c r="H1358" s="30">
        <v>0.84860000000000002</v>
      </c>
      <c r="I1358" s="30">
        <v>0.28170000000000001</v>
      </c>
      <c r="J1358" s="14">
        <v>16</v>
      </c>
      <c r="K1358" s="14">
        <v>4</v>
      </c>
      <c r="L1358" s="12">
        <v>0.33200000000000002</v>
      </c>
      <c r="M1358" s="7">
        <v>1.8383113600000001</v>
      </c>
      <c r="N1358" s="31">
        <v>1.4</v>
      </c>
      <c r="O1358" s="14">
        <f>IFERROR(VLOOKUP($C1358,'site totals'!$J$2:$K$607,2,FALSE),1)</f>
        <v>17978.085800000001</v>
      </c>
      <c r="P1358" s="32" t="s">
        <v>22</v>
      </c>
      <c r="Q1358" s="12">
        <v>0.2384315132</v>
      </c>
      <c r="R1358" s="29">
        <v>0.28000000000000003</v>
      </c>
      <c r="S1358" s="2">
        <f>IF($A1358="site","",MIN(VLOOKUP($P1358,margin_ranges!$A$5:$D$10,4,FALSE)/100,$Q1358))</f>
        <v>0.2384315132</v>
      </c>
      <c r="T1358" s="6">
        <f>IF(A1358="placement",$J1358*MIN($Q1358,$S1358),"")</f>
        <v>3.8149042112</v>
      </c>
      <c r="U1358" s="6">
        <f>IF($A1358="placement",T1358,SUMIF($C$10:$C$6209,$C1358,$T$10:$T$6209))</f>
        <v>3.8149042112</v>
      </c>
      <c r="V1358" s="34">
        <f t="shared" si="65"/>
        <v>5.7734009444444512E-2</v>
      </c>
      <c r="W1358" s="24"/>
      <c r="X1358" s="2" t="str">
        <f>IFERROR(MIN(VLOOKUP($W1358,margin_ranges!$A$5:$D$10,4,FALSE),$Q1358*100)/100,"")</f>
        <v/>
      </c>
      <c r="Y1358" s="6">
        <f t="shared" si="63"/>
        <v>3.8149042112</v>
      </c>
      <c r="Z1358" s="6">
        <f>IF($A1358="placement",Y1358,SUMIF($C$10:$C$6209,$C1358,$Y$10:$Y$6209))</f>
        <v>3.8149042112</v>
      </c>
      <c r="AA1358" s="29">
        <f t="shared" si="64"/>
        <v>5.7734009444444512E-2</v>
      </c>
    </row>
    <row r="1359" spans="1:27" hidden="1" x14ac:dyDescent="0.3">
      <c r="A1359" s="8" t="s">
        <v>17</v>
      </c>
      <c r="B1359" s="8" t="s">
        <v>1742</v>
      </c>
      <c r="C1359" s="8" t="s">
        <v>1743</v>
      </c>
      <c r="D1359" s="8" t="s">
        <v>2030</v>
      </c>
      <c r="E1359" s="8" t="s">
        <v>2031</v>
      </c>
      <c r="F1359" s="29">
        <v>0.211562132077491</v>
      </c>
      <c r="G1359" s="29">
        <v>0</v>
      </c>
      <c r="H1359" s="30">
        <v>0.98629999999999995</v>
      </c>
      <c r="I1359" s="30">
        <v>0.27160000000000001</v>
      </c>
      <c r="J1359" s="14">
        <v>16</v>
      </c>
      <c r="K1359" s="14">
        <v>3</v>
      </c>
      <c r="L1359" s="12">
        <v>0.27529999999999999</v>
      </c>
      <c r="M1359" s="7">
        <v>1.96591268</v>
      </c>
      <c r="N1359" s="31">
        <v>1.55</v>
      </c>
      <c r="O1359" s="14">
        <f>IFERROR(VLOOKUP($C1359,'site totals'!$J$2:$K$607,2,FALSE),1)</f>
        <v>17978.085800000001</v>
      </c>
      <c r="P1359" s="32" t="s">
        <v>91</v>
      </c>
      <c r="Q1359" s="12">
        <v>0.21156213209999999</v>
      </c>
      <c r="R1359" s="29">
        <v>0.24</v>
      </c>
      <c r="S1359" s="2">
        <f>IF($A1359="site","",MIN(VLOOKUP($P1359,margin_ranges!$A$5:$D$10,4,FALSE)/100,$Q1359))</f>
        <v>0.21156213209999999</v>
      </c>
      <c r="T1359" s="6">
        <f>IF(A1359="placement",$J1359*MIN($Q1359,$S1359),"")</f>
        <v>3.3849941135999999</v>
      </c>
      <c r="U1359" s="6">
        <f>IF($A1359="placement",T1359,SUMIF($C$10:$C$6209,$C1359,$T$10:$T$6209))</f>
        <v>3.3849941135999999</v>
      </c>
      <c r="V1359" s="34">
        <f t="shared" si="65"/>
        <v>3.7418247236842062E-2</v>
      </c>
      <c r="W1359" s="24"/>
      <c r="X1359" s="2" t="str">
        <f>IFERROR(MIN(VLOOKUP($W1359,margin_ranges!$A$5:$D$10,4,FALSE),$Q1359*100)/100,"")</f>
        <v/>
      </c>
      <c r="Y1359" s="6">
        <f t="shared" si="63"/>
        <v>3.3849941135999999</v>
      </c>
      <c r="Z1359" s="6">
        <f>IF($A1359="placement",Y1359,SUMIF($C$10:$C$6209,$C1359,$Y$10:$Y$6209))</f>
        <v>3.3849941135999999</v>
      </c>
      <c r="AA1359" s="29">
        <f t="shared" si="64"/>
        <v>3.7418247236842062E-2</v>
      </c>
    </row>
    <row r="1360" spans="1:27" hidden="1" x14ac:dyDescent="0.3">
      <c r="A1360" s="8" t="s">
        <v>17</v>
      </c>
      <c r="B1360" s="8" t="s">
        <v>1742</v>
      </c>
      <c r="C1360" s="8" t="s">
        <v>1743</v>
      </c>
      <c r="D1360" s="8" t="s">
        <v>2302</v>
      </c>
      <c r="E1360" s="8" t="s">
        <v>2303</v>
      </c>
      <c r="F1360" s="29">
        <v>0.231715164540996</v>
      </c>
      <c r="G1360" s="29">
        <v>0</v>
      </c>
      <c r="H1360" s="30">
        <v>0.91849999999999998</v>
      </c>
      <c r="I1360" s="30">
        <v>0.29409999999999997</v>
      </c>
      <c r="J1360" s="14">
        <v>17</v>
      </c>
      <c r="K1360" s="14">
        <v>4</v>
      </c>
      <c r="L1360" s="12">
        <v>0.32019999999999998</v>
      </c>
      <c r="M1360" s="7">
        <v>1.88732086</v>
      </c>
      <c r="N1360" s="31">
        <v>1.45</v>
      </c>
      <c r="O1360" s="14">
        <f>IFERROR(VLOOKUP($C1360,'site totals'!$J$2:$K$607,2,FALSE),1)</f>
        <v>17978.085800000001</v>
      </c>
      <c r="P1360" s="32" t="s">
        <v>91</v>
      </c>
      <c r="Q1360" s="12">
        <v>0.23171516449999999</v>
      </c>
      <c r="R1360" s="29">
        <v>0.28999999999999998</v>
      </c>
      <c r="S1360" s="2">
        <f>IF($A1360="site","",MIN(VLOOKUP($P1360,margin_ranges!$A$5:$D$10,4,FALSE)/100,$Q1360))</f>
        <v>0.23171516449999999</v>
      </c>
      <c r="T1360" s="6">
        <f>IF(A1360="placement",$J1360*MIN($Q1360,$S1360),"")</f>
        <v>3.9391577965</v>
      </c>
      <c r="U1360" s="6">
        <f>IF($A1360="placement",T1360,SUMIF($C$10:$C$6209,$C1360,$T$10:$T$6209))</f>
        <v>3.9391577965</v>
      </c>
      <c r="V1360" s="34">
        <f t="shared" si="65"/>
        <v>8.2091317605633707E-2</v>
      </c>
      <c r="W1360" s="24"/>
      <c r="X1360" s="2" t="str">
        <f>IFERROR(MIN(VLOOKUP($W1360,margin_ranges!$A$5:$D$10,4,FALSE),$Q1360*100)/100,"")</f>
        <v/>
      </c>
      <c r="Y1360" s="6">
        <f t="shared" si="63"/>
        <v>3.9391577965</v>
      </c>
      <c r="Z1360" s="6">
        <f>IF($A1360="placement",Y1360,SUMIF($C$10:$C$6209,$C1360,$Y$10:$Y$6209))</f>
        <v>3.9391577965</v>
      </c>
      <c r="AA1360" s="17">
        <f t="shared" si="64"/>
        <v>8.2091317605633707E-2</v>
      </c>
    </row>
    <row r="1361" spans="1:27" hidden="1" x14ac:dyDescent="0.3">
      <c r="A1361" s="8" t="s">
        <v>17</v>
      </c>
      <c r="B1361" s="8" t="s">
        <v>1742</v>
      </c>
      <c r="C1361" s="8" t="s">
        <v>1743</v>
      </c>
      <c r="D1361" s="8" t="s">
        <v>2058</v>
      </c>
      <c r="E1361" s="8" t="s">
        <v>2059</v>
      </c>
      <c r="F1361" s="29">
        <v>0.27382643121975703</v>
      </c>
      <c r="G1361" s="29">
        <v>0</v>
      </c>
      <c r="H1361" s="30">
        <v>0.77500000000000002</v>
      </c>
      <c r="I1361" s="30">
        <v>0.29480000000000001</v>
      </c>
      <c r="J1361" s="14">
        <v>17</v>
      </c>
      <c r="K1361" s="14">
        <v>4</v>
      </c>
      <c r="L1361" s="12">
        <v>0.38040000000000002</v>
      </c>
      <c r="M1361" s="7">
        <v>1.9279137399999999</v>
      </c>
      <c r="N1361" s="31">
        <v>1.4</v>
      </c>
      <c r="O1361" s="14">
        <f>IFERROR(VLOOKUP($C1361,'site totals'!$J$2:$K$607,2,FALSE),1)</f>
        <v>17978.085800000001</v>
      </c>
      <c r="P1361" s="32" t="s">
        <v>22</v>
      </c>
      <c r="Q1361" s="12">
        <v>0.2738264312</v>
      </c>
      <c r="R1361" s="29">
        <v>0.28999999999999998</v>
      </c>
      <c r="S1361" s="2">
        <f>IF($A1361="site","",MIN(VLOOKUP($P1361,margin_ranges!$A$5:$D$10,4,FALSE)/100,$Q1361))</f>
        <v>0.2738264312</v>
      </c>
      <c r="T1361" s="6">
        <f>IF(A1361="placement",$J1361*MIN($Q1361,$S1361),"")</f>
        <v>4.6550493303999998</v>
      </c>
      <c r="U1361" s="6">
        <f>IF($A1361="placement",T1361,SUMIF($C$10:$C$6209,$C1361,$T$10:$T$6209))</f>
        <v>4.6550493303999998</v>
      </c>
      <c r="V1361" s="34">
        <f t="shared" si="65"/>
        <v>2.2779674366197211E-2</v>
      </c>
      <c r="W1361" s="24"/>
      <c r="X1361" s="2" t="str">
        <f>IFERROR(MIN(VLOOKUP($W1361,margin_ranges!$A$5:$D$10,4,FALSE),$Q1361*100)/100,"")</f>
        <v/>
      </c>
      <c r="Y1361" s="6">
        <f t="shared" si="63"/>
        <v>4.6550493303999998</v>
      </c>
      <c r="Z1361" s="6">
        <f>IF($A1361="placement",Y1361,SUMIF($C$10:$C$6209,$C1361,$Y$10:$Y$6209))</f>
        <v>4.6550493303999998</v>
      </c>
      <c r="AA1361" s="29">
        <f t="shared" si="64"/>
        <v>2.2779674366197211E-2</v>
      </c>
    </row>
    <row r="1362" spans="1:27" hidden="1" x14ac:dyDescent="0.3">
      <c r="A1362" s="8" t="s">
        <v>17</v>
      </c>
      <c r="B1362" s="8" t="s">
        <v>1742</v>
      </c>
      <c r="C1362" s="8" t="s">
        <v>1743</v>
      </c>
      <c r="D1362" s="8" t="s">
        <v>1912</v>
      </c>
      <c r="E1362" s="8" t="s">
        <v>1913</v>
      </c>
      <c r="F1362" s="29">
        <v>0.27921174361610102</v>
      </c>
      <c r="G1362" s="29">
        <v>0</v>
      </c>
      <c r="H1362" s="30">
        <v>0.74360000000000004</v>
      </c>
      <c r="I1362" s="30">
        <v>0.29339999999999999</v>
      </c>
      <c r="J1362" s="14">
        <v>17</v>
      </c>
      <c r="K1362" s="14">
        <v>4</v>
      </c>
      <c r="L1362" s="12">
        <v>0.39450000000000002</v>
      </c>
      <c r="M1362" s="7">
        <v>1.94231799</v>
      </c>
      <c r="N1362" s="31">
        <v>1.4</v>
      </c>
      <c r="O1362" s="14">
        <f>IFERROR(VLOOKUP($C1362,'site totals'!$J$2:$K$607,2,FALSE),1)</f>
        <v>17978.085800000001</v>
      </c>
      <c r="P1362" s="32" t="s">
        <v>22</v>
      </c>
      <c r="Q1362" s="12">
        <v>0.27921174360000001</v>
      </c>
      <c r="R1362" s="29">
        <v>0.28999999999999998</v>
      </c>
      <c r="S1362" s="2">
        <f>IF($A1362="site","",MIN(VLOOKUP($P1362,margin_ranges!$A$5:$D$10,4,FALSE)/100,$Q1362))</f>
        <v>0.27921174360000001</v>
      </c>
      <c r="T1362" s="6">
        <f>IF(A1362="placement",$J1362*MIN($Q1362,$S1362),"")</f>
        <v>4.7465996412000004</v>
      </c>
      <c r="U1362" s="6">
        <f>IF($A1362="placement",T1362,SUMIF($C$10:$C$6209,$C1362,$T$10:$T$6209))</f>
        <v>4.7465996412000004</v>
      </c>
      <c r="V1362" s="34">
        <f t="shared" si="65"/>
        <v>1.5194727323943669E-2</v>
      </c>
      <c r="W1362" s="24"/>
      <c r="X1362" s="2" t="str">
        <f>IFERROR(MIN(VLOOKUP($W1362,margin_ranges!$A$5:$D$10,4,FALSE),$Q1362*100)/100,"")</f>
        <v/>
      </c>
      <c r="Y1362" s="6">
        <f t="shared" si="63"/>
        <v>4.7465996412000004</v>
      </c>
      <c r="Z1362" s="6">
        <f>IF($A1362="placement",Y1362,SUMIF($C$10:$C$6209,$C1362,$Y$10:$Y$6209))</f>
        <v>4.7465996412000004</v>
      </c>
      <c r="AA1362" s="29">
        <f t="shared" si="64"/>
        <v>1.5194727323943669E-2</v>
      </c>
    </row>
    <row r="1363" spans="1:27" hidden="1" x14ac:dyDescent="0.3">
      <c r="A1363" s="8" t="s">
        <v>17</v>
      </c>
      <c r="B1363" s="8" t="s">
        <v>1742</v>
      </c>
      <c r="C1363" s="8" t="s">
        <v>1743</v>
      </c>
      <c r="D1363" s="8" t="s">
        <v>2578</v>
      </c>
      <c r="E1363" s="8" t="s">
        <v>2579</v>
      </c>
      <c r="F1363" s="29">
        <v>0.20317593598735501</v>
      </c>
      <c r="G1363" s="29">
        <v>0</v>
      </c>
      <c r="H1363" s="30">
        <v>0.66830000000000001</v>
      </c>
      <c r="I1363" s="30">
        <v>0.30730000000000002</v>
      </c>
      <c r="J1363" s="14">
        <v>17</v>
      </c>
      <c r="K1363" s="14">
        <v>3</v>
      </c>
      <c r="L1363" s="12">
        <v>0.45979999999999999</v>
      </c>
      <c r="M1363" s="7">
        <v>1.88247327</v>
      </c>
      <c r="N1363" s="31">
        <v>1.5</v>
      </c>
      <c r="O1363" s="14">
        <f>IFERROR(VLOOKUP($C1363,'site totals'!$J$2:$K$607,2,FALSE),1)</f>
        <v>17978.085800000001</v>
      </c>
      <c r="P1363" s="32" t="s">
        <v>91</v>
      </c>
      <c r="Q1363" s="12">
        <v>0.203175936</v>
      </c>
      <c r="R1363" s="29">
        <v>0.24</v>
      </c>
      <c r="S1363" s="2">
        <f>IF($A1363="site","",MIN(VLOOKUP($P1363,margin_ranges!$A$5:$D$10,4,FALSE)/100,$Q1363))</f>
        <v>0.203175936</v>
      </c>
      <c r="T1363" s="6">
        <f>IF(A1363="placement",$J1363*MIN($Q1363,$S1363),"")</f>
        <v>3.4539909120000001</v>
      </c>
      <c r="U1363" s="6">
        <f>IF($A1363="placement",T1363,SUMIF($C$10:$C$6209,$C1363,$T$10:$T$6209))</f>
        <v>3.4539909120000001</v>
      </c>
      <c r="V1363" s="34">
        <f t="shared" si="65"/>
        <v>4.8452715789473633E-2</v>
      </c>
      <c r="W1363" s="24"/>
      <c r="X1363" s="2" t="str">
        <f>IFERROR(MIN(VLOOKUP($W1363,margin_ranges!$A$5:$D$10,4,FALSE),$Q1363*100)/100,"")</f>
        <v/>
      </c>
      <c r="Y1363" s="6">
        <f t="shared" si="63"/>
        <v>3.4539909120000001</v>
      </c>
      <c r="Z1363" s="6">
        <f>IF($A1363="placement",Y1363,SUMIF($C$10:$C$6209,$C1363,$Y$10:$Y$6209))</f>
        <v>3.4539909120000001</v>
      </c>
      <c r="AA1363" s="29">
        <f t="shared" si="64"/>
        <v>4.8452715789473633E-2</v>
      </c>
    </row>
    <row r="1364" spans="1:27" hidden="1" x14ac:dyDescent="0.3">
      <c r="A1364" s="8" t="s">
        <v>17</v>
      </c>
      <c r="B1364" s="8" t="s">
        <v>1742</v>
      </c>
      <c r="C1364" s="8" t="s">
        <v>1743</v>
      </c>
      <c r="D1364" s="8" t="s">
        <v>2050</v>
      </c>
      <c r="E1364" s="8" t="s">
        <v>2051</v>
      </c>
      <c r="F1364" s="29">
        <v>0.22011492117744599</v>
      </c>
      <c r="G1364" s="29">
        <v>0</v>
      </c>
      <c r="H1364" s="30">
        <v>1.0116000000000001</v>
      </c>
      <c r="I1364" s="30">
        <v>0.29020000000000001</v>
      </c>
      <c r="J1364" s="14">
        <v>17</v>
      </c>
      <c r="K1364" s="14">
        <v>3</v>
      </c>
      <c r="L1364" s="12">
        <v>0.28689999999999999</v>
      </c>
      <c r="M1364" s="7">
        <v>1.98747231</v>
      </c>
      <c r="N1364" s="31">
        <v>1.55</v>
      </c>
      <c r="O1364" s="14">
        <f>IFERROR(VLOOKUP($C1364,'site totals'!$J$2:$K$607,2,FALSE),1)</f>
        <v>17978.085800000001</v>
      </c>
      <c r="P1364" s="32" t="s">
        <v>91</v>
      </c>
      <c r="Q1364" s="12">
        <v>0.22011492120000001</v>
      </c>
      <c r="R1364" s="29">
        <v>0.24</v>
      </c>
      <c r="S1364" s="2">
        <f>IF($A1364="site","",MIN(VLOOKUP($P1364,margin_ranges!$A$5:$D$10,4,FALSE)/100,$Q1364))</f>
        <v>0.22011492120000001</v>
      </c>
      <c r="T1364" s="6">
        <f>IF(A1364="placement",$J1364*MIN($Q1364,$S1364),"")</f>
        <v>3.7419536604000001</v>
      </c>
      <c r="U1364" s="6">
        <f>IF($A1364="placement",T1364,SUMIF($C$10:$C$6209,$C1364,$T$10:$T$6209))</f>
        <v>3.7419536604000001</v>
      </c>
      <c r="V1364" s="34">
        <f t="shared" si="65"/>
        <v>2.6164577368421149E-2</v>
      </c>
      <c r="W1364" s="24"/>
      <c r="X1364" s="2" t="str">
        <f>IFERROR(MIN(VLOOKUP($W1364,margin_ranges!$A$5:$D$10,4,FALSE),$Q1364*100)/100,"")</f>
        <v/>
      </c>
      <c r="Y1364" s="6">
        <f t="shared" si="63"/>
        <v>3.7419536604000001</v>
      </c>
      <c r="Z1364" s="6">
        <f>IF($A1364="placement",Y1364,SUMIF($C$10:$C$6209,$C1364,$Y$10:$Y$6209))</f>
        <v>3.7419536604000001</v>
      </c>
      <c r="AA1364" s="29">
        <f t="shared" si="64"/>
        <v>2.6164577368421149E-2</v>
      </c>
    </row>
    <row r="1365" spans="1:27" hidden="1" x14ac:dyDescent="0.3">
      <c r="A1365" s="8" t="s">
        <v>17</v>
      </c>
      <c r="B1365" s="8" t="s">
        <v>1742</v>
      </c>
      <c r="C1365" s="8" t="s">
        <v>1743</v>
      </c>
      <c r="D1365" s="8" t="s">
        <v>1898</v>
      </c>
      <c r="E1365" s="8" t="s">
        <v>1899</v>
      </c>
      <c r="F1365" s="29">
        <v>0.28065172634119701</v>
      </c>
      <c r="G1365" s="29">
        <v>0</v>
      </c>
      <c r="H1365" s="30">
        <v>1.0213000000000001</v>
      </c>
      <c r="I1365" s="30">
        <v>0.28949999999999998</v>
      </c>
      <c r="J1365" s="14">
        <v>18</v>
      </c>
      <c r="K1365" s="14">
        <v>4</v>
      </c>
      <c r="L1365" s="12">
        <v>0.28349999999999997</v>
      </c>
      <c r="M1365" s="7">
        <v>2.08522082</v>
      </c>
      <c r="N1365" s="31">
        <v>1.5</v>
      </c>
      <c r="O1365" s="14">
        <f>IFERROR(VLOOKUP($C1365,'site totals'!$J$2:$K$607,2,FALSE),1)</f>
        <v>17978.085800000001</v>
      </c>
      <c r="P1365" s="32" t="s">
        <v>22</v>
      </c>
      <c r="Q1365" s="12">
        <v>0.28065172630000002</v>
      </c>
      <c r="R1365" s="29">
        <v>0.28999999999999998</v>
      </c>
      <c r="S1365" s="2">
        <f>IF($A1365="site","",MIN(VLOOKUP($P1365,margin_ranges!$A$5:$D$10,4,FALSE)/100,$Q1365))</f>
        <v>0.28065172630000002</v>
      </c>
      <c r="T1365" s="6">
        <f>IF(A1365="placement",$J1365*MIN($Q1365,$S1365),"")</f>
        <v>5.0517310734</v>
      </c>
      <c r="U1365" s="6">
        <f>IF($A1365="placement",T1365,SUMIF($C$10:$C$6209,$C1365,$T$10:$T$6209))</f>
        <v>5.0517310734</v>
      </c>
      <c r="V1365" s="34">
        <f t="shared" si="65"/>
        <v>1.3166582676056526E-2</v>
      </c>
      <c r="W1365" s="24"/>
      <c r="X1365" s="2" t="str">
        <f>IFERROR(MIN(VLOOKUP($W1365,margin_ranges!$A$5:$D$10,4,FALSE),$Q1365*100)/100,"")</f>
        <v/>
      </c>
      <c r="Y1365" s="6">
        <f t="shared" si="63"/>
        <v>5.0517310734</v>
      </c>
      <c r="Z1365" s="6">
        <f>IF($A1365="placement",Y1365,SUMIF($C$10:$C$6209,$C1365,$Y$10:$Y$6209))</f>
        <v>5.0517310734</v>
      </c>
      <c r="AA1365" s="29">
        <f t="shared" si="64"/>
        <v>1.3166582676056526E-2</v>
      </c>
    </row>
    <row r="1366" spans="1:27" hidden="1" x14ac:dyDescent="0.3">
      <c r="A1366" s="8" t="s">
        <v>17</v>
      </c>
      <c r="B1366" s="8" t="s">
        <v>1742</v>
      </c>
      <c r="C1366" s="8" t="s">
        <v>1743</v>
      </c>
      <c r="D1366" s="8" t="s">
        <v>2490</v>
      </c>
      <c r="E1366" s="8" t="s">
        <v>2491</v>
      </c>
      <c r="F1366" s="29">
        <v>0.219146962830777</v>
      </c>
      <c r="G1366" s="29">
        <v>0</v>
      </c>
      <c r="H1366" s="30">
        <v>1.1669</v>
      </c>
      <c r="I1366" s="30">
        <v>0.3276</v>
      </c>
      <c r="J1366" s="14">
        <v>18</v>
      </c>
      <c r="K1366" s="14">
        <v>4</v>
      </c>
      <c r="L1366" s="12">
        <v>0.28079999999999999</v>
      </c>
      <c r="M1366" s="7">
        <v>1.8569435400000001</v>
      </c>
      <c r="N1366" s="31">
        <v>1.45</v>
      </c>
      <c r="O1366" s="14">
        <f>IFERROR(VLOOKUP($C1366,'site totals'!$J$2:$K$607,2,FALSE),1)</f>
        <v>17978.085800000001</v>
      </c>
      <c r="P1366" s="32" t="s">
        <v>22</v>
      </c>
      <c r="Q1366" s="12">
        <v>0.21914696280000001</v>
      </c>
      <c r="R1366" s="29">
        <v>0.25</v>
      </c>
      <c r="S1366" s="2">
        <f>IF($A1366="site","",MIN(VLOOKUP($P1366,margin_ranges!$A$5:$D$10,4,FALSE)/100,$Q1366))</f>
        <v>0.21914696280000001</v>
      </c>
      <c r="T1366" s="6">
        <f>IF(A1366="placement",$J1366*MIN($Q1366,$S1366),"")</f>
        <v>3.9446453304000002</v>
      </c>
      <c r="U1366" s="6">
        <f>IF($A1366="placement",T1366,SUMIF($C$10:$C$6209,$C1366,$T$10:$T$6209))</f>
        <v>3.9446453304000002</v>
      </c>
      <c r="V1366" s="34">
        <f t="shared" si="65"/>
        <v>4.1137382933333244E-2</v>
      </c>
      <c r="W1366" s="24"/>
      <c r="X1366" s="2" t="str">
        <f>IFERROR(MIN(VLOOKUP($W1366,margin_ranges!$A$5:$D$10,4,FALSE),$Q1366*100)/100,"")</f>
        <v/>
      </c>
      <c r="Y1366" s="6">
        <f t="shared" si="63"/>
        <v>3.9446453304000002</v>
      </c>
      <c r="Z1366" s="6">
        <f>IF($A1366="placement",Y1366,SUMIF($C$10:$C$6209,$C1366,$Y$10:$Y$6209))</f>
        <v>3.9446453304000002</v>
      </c>
      <c r="AA1366" s="29">
        <f t="shared" si="64"/>
        <v>4.1137382933333244E-2</v>
      </c>
    </row>
    <row r="1367" spans="1:27" hidden="1" x14ac:dyDescent="0.3">
      <c r="A1367" s="8" t="s">
        <v>17</v>
      </c>
      <c r="B1367" s="8" t="s">
        <v>1742</v>
      </c>
      <c r="C1367" s="8" t="s">
        <v>1743</v>
      </c>
      <c r="D1367" s="8" t="s">
        <v>11835</v>
      </c>
      <c r="E1367" s="8" t="s">
        <v>11836</v>
      </c>
      <c r="F1367" s="29">
        <v>0.197478695682794</v>
      </c>
      <c r="G1367" s="29">
        <v>0</v>
      </c>
      <c r="H1367" s="30">
        <v>1.0257000000000001</v>
      </c>
      <c r="I1367" s="30">
        <v>0.3256</v>
      </c>
      <c r="J1367" s="14">
        <v>18</v>
      </c>
      <c r="K1367" s="14">
        <v>4</v>
      </c>
      <c r="L1367" s="12">
        <v>0.31740000000000002</v>
      </c>
      <c r="M1367" s="7">
        <v>1.8691092600000001</v>
      </c>
      <c r="N1367" s="31">
        <v>1.5</v>
      </c>
      <c r="O1367" s="14">
        <f>IFERROR(VLOOKUP($C1367,'site totals'!$J$2:$K$607,2,FALSE),1)</f>
        <v>17978.085800000001</v>
      </c>
      <c r="P1367" s="32" t="s">
        <v>91</v>
      </c>
      <c r="Q1367" s="12">
        <v>0.19747869570000001</v>
      </c>
      <c r="R1367" s="29">
        <v>0.2</v>
      </c>
      <c r="S1367" s="2">
        <f>IF($A1367="site","",MIN(VLOOKUP($P1367,margin_ranges!$A$5:$D$10,4,FALSE)/100,$Q1367))</f>
        <v>0.19747869570000001</v>
      </c>
      <c r="T1367" s="6">
        <f>IF(A1367="placement",$J1367*MIN($Q1367,$S1367),"")</f>
        <v>3.5546165226000004</v>
      </c>
      <c r="U1367" s="6">
        <f>IF($A1367="placement",T1367,SUMIF($C$10:$C$6209,$C1367,$T$10:$T$6209))</f>
        <v>3.5546165226000004</v>
      </c>
      <c r="V1367" s="34">
        <f t="shared" si="65"/>
        <v>3.1516303749998809E-3</v>
      </c>
      <c r="W1367" s="24"/>
      <c r="X1367" s="2" t="str">
        <f>IFERROR(MIN(VLOOKUP($W1367,margin_ranges!$A$5:$D$10,4,FALSE),$Q1367*100)/100,"")</f>
        <v/>
      </c>
      <c r="Y1367" s="6">
        <f t="shared" si="63"/>
        <v>3.5546165226000004</v>
      </c>
      <c r="Z1367" s="6">
        <f>IF($A1367="placement",Y1367,SUMIF($C$10:$C$6209,$C1367,$Y$10:$Y$6209))</f>
        <v>3.5546165226000004</v>
      </c>
      <c r="AA1367" s="29">
        <f t="shared" si="64"/>
        <v>3.1516303749998809E-3</v>
      </c>
    </row>
    <row r="1368" spans="1:27" hidden="1" x14ac:dyDescent="0.3">
      <c r="A1368" s="8" t="s">
        <v>17</v>
      </c>
      <c r="B1368" s="8" t="s">
        <v>1742</v>
      </c>
      <c r="C1368" s="8" t="s">
        <v>1743</v>
      </c>
      <c r="D1368" s="8" t="s">
        <v>2136</v>
      </c>
      <c r="E1368" s="8" t="s">
        <v>2137</v>
      </c>
      <c r="F1368" s="29">
        <v>0.21609153307264201</v>
      </c>
      <c r="G1368" s="29">
        <v>0</v>
      </c>
      <c r="H1368" s="30">
        <v>0.96220000000000006</v>
      </c>
      <c r="I1368" s="30">
        <v>0.30580000000000002</v>
      </c>
      <c r="J1368" s="14">
        <v>18</v>
      </c>
      <c r="K1368" s="14">
        <v>4</v>
      </c>
      <c r="L1368" s="12">
        <v>0.31780000000000003</v>
      </c>
      <c r="M1368" s="7">
        <v>1.9772716699999999</v>
      </c>
      <c r="N1368" s="31">
        <v>1.55</v>
      </c>
      <c r="O1368" s="14">
        <f>IFERROR(VLOOKUP($C1368,'site totals'!$J$2:$K$607,2,FALSE),1)</f>
        <v>17978.085800000001</v>
      </c>
      <c r="P1368" s="32" t="s">
        <v>91</v>
      </c>
      <c r="Q1368" s="12">
        <v>0.21609153310000001</v>
      </c>
      <c r="R1368" s="29">
        <v>0.24</v>
      </c>
      <c r="S1368" s="2">
        <f>IF($A1368="site","",MIN(VLOOKUP($P1368,margin_ranges!$A$5:$D$10,4,FALSE)/100,$Q1368))</f>
        <v>0.21609153310000001</v>
      </c>
      <c r="T1368" s="6">
        <f>IF(A1368="placement",$J1368*MIN($Q1368,$S1368),"")</f>
        <v>3.8896475958000001</v>
      </c>
      <c r="U1368" s="6">
        <f>IF($A1368="placement",T1368,SUMIF($C$10:$C$6209,$C1368,$T$10:$T$6209))</f>
        <v>3.8896475958000001</v>
      </c>
      <c r="V1368" s="34">
        <f t="shared" si="65"/>
        <v>3.1458509078947428E-2</v>
      </c>
      <c r="W1368" s="24"/>
      <c r="X1368" s="2" t="str">
        <f>IFERROR(MIN(VLOOKUP($W1368,margin_ranges!$A$5:$D$10,4,FALSE),$Q1368*100)/100,"")</f>
        <v/>
      </c>
      <c r="Y1368" s="6">
        <f t="shared" si="63"/>
        <v>3.8896475958000001</v>
      </c>
      <c r="Z1368" s="6">
        <f>IF($A1368="placement",Y1368,SUMIF($C$10:$C$6209,$C1368,$Y$10:$Y$6209))</f>
        <v>3.8896475958000001</v>
      </c>
      <c r="AA1368" s="29">
        <f t="shared" si="64"/>
        <v>3.1458509078947428E-2</v>
      </c>
    </row>
    <row r="1369" spans="1:27" hidden="1" x14ac:dyDescent="0.3">
      <c r="A1369" s="8" t="s">
        <v>17</v>
      </c>
      <c r="B1369" s="8" t="s">
        <v>1742</v>
      </c>
      <c r="C1369" s="8" t="s">
        <v>1743</v>
      </c>
      <c r="D1369" s="8" t="s">
        <v>2354</v>
      </c>
      <c r="E1369" s="8" t="s">
        <v>2355</v>
      </c>
      <c r="F1369" s="29">
        <v>0.18608226695366201</v>
      </c>
      <c r="G1369" s="29">
        <v>0</v>
      </c>
      <c r="H1369" s="30">
        <v>1.8535999999999999</v>
      </c>
      <c r="I1369" s="30">
        <v>0.31709999999999999</v>
      </c>
      <c r="J1369" s="14">
        <v>18</v>
      </c>
      <c r="K1369" s="14">
        <v>3</v>
      </c>
      <c r="L1369" s="12">
        <v>0.1711</v>
      </c>
      <c r="M1369" s="7">
        <v>1.90436937</v>
      </c>
      <c r="N1369" s="31">
        <v>1.55</v>
      </c>
      <c r="O1369" s="14">
        <f>IFERROR(VLOOKUP($C1369,'site totals'!$J$2:$K$607,2,FALSE),1)</f>
        <v>17978.085800000001</v>
      </c>
      <c r="P1369" s="32" t="s">
        <v>22</v>
      </c>
      <c r="Q1369" s="12">
        <v>0.186082267</v>
      </c>
      <c r="R1369" s="29">
        <v>0.25</v>
      </c>
      <c r="S1369" s="2">
        <f>IF($A1369="site","",MIN(VLOOKUP($P1369,margin_ranges!$A$5:$D$10,4,FALSE)/100,$Q1369))</f>
        <v>0.186082267</v>
      </c>
      <c r="T1369" s="6">
        <f>IF(A1369="placement",$J1369*MIN($Q1369,$S1369),"")</f>
        <v>3.3494808059999999</v>
      </c>
      <c r="U1369" s="6">
        <f>IF($A1369="placement",T1369,SUMIF($C$10:$C$6209,$C1369,$T$10:$T$6209))</f>
        <v>3.3494808059999999</v>
      </c>
      <c r="V1369" s="34">
        <f t="shared" si="65"/>
        <v>8.5223644000000043E-2</v>
      </c>
      <c r="W1369" s="24"/>
      <c r="X1369" s="2" t="str">
        <f>IFERROR(MIN(VLOOKUP($W1369,margin_ranges!$A$5:$D$10,4,FALSE),$Q1369*100)/100,"")</f>
        <v/>
      </c>
      <c r="Y1369" s="6">
        <f t="shared" si="63"/>
        <v>3.3494808059999999</v>
      </c>
      <c r="Z1369" s="6">
        <f>IF($A1369="placement",Y1369,SUMIF($C$10:$C$6209,$C1369,$Y$10:$Y$6209))</f>
        <v>3.3494808059999999</v>
      </c>
      <c r="AA1369" s="29">
        <f t="shared" si="64"/>
        <v>8.5223644000000043E-2</v>
      </c>
    </row>
    <row r="1370" spans="1:27" hidden="1" x14ac:dyDescent="0.3">
      <c r="A1370" s="8" t="s">
        <v>17</v>
      </c>
      <c r="B1370" s="8" t="s">
        <v>1742</v>
      </c>
      <c r="C1370" s="8" t="s">
        <v>1743</v>
      </c>
      <c r="D1370" s="8" t="s">
        <v>2584</v>
      </c>
      <c r="E1370" s="8" t="s">
        <v>2585</v>
      </c>
      <c r="F1370" s="29">
        <v>0.26065087771892997</v>
      </c>
      <c r="G1370" s="29">
        <v>0</v>
      </c>
      <c r="H1370" s="30">
        <v>1.3623000000000001</v>
      </c>
      <c r="I1370" s="30">
        <v>0.30690000000000001</v>
      </c>
      <c r="J1370" s="14">
        <v>19</v>
      </c>
      <c r="K1370" s="14">
        <v>5</v>
      </c>
      <c r="L1370" s="12">
        <v>0.2253</v>
      </c>
      <c r="M1370" s="7">
        <v>2.0964385499999998</v>
      </c>
      <c r="N1370" s="31">
        <v>1.55</v>
      </c>
      <c r="O1370" s="14">
        <f>IFERROR(VLOOKUP($C1370,'site totals'!$J$2:$K$607,2,FALSE),1)</f>
        <v>17978.085800000001</v>
      </c>
      <c r="P1370" s="32" t="s">
        <v>22</v>
      </c>
      <c r="Q1370" s="12">
        <v>0.26065087770000001</v>
      </c>
      <c r="R1370" s="29">
        <v>0.28000000000000003</v>
      </c>
      <c r="S1370" s="2">
        <f>IF($A1370="site","",MIN(VLOOKUP($P1370,margin_ranges!$A$5:$D$10,4,FALSE)/100,$Q1370))</f>
        <v>0.26065087770000001</v>
      </c>
      <c r="T1370" s="6">
        <f>IF(A1370="placement",$J1370*MIN($Q1370,$S1370),"")</f>
        <v>4.9523666763000005</v>
      </c>
      <c r="U1370" s="6">
        <f>IF($A1370="placement",T1370,SUMIF($C$10:$C$6209,$C1370,$T$10:$T$6209))</f>
        <v>4.9523666763000005</v>
      </c>
      <c r="V1370" s="34">
        <f t="shared" si="65"/>
        <v>2.687378097222215E-2</v>
      </c>
      <c r="W1370" s="24"/>
      <c r="X1370" s="2" t="str">
        <f>IFERROR(MIN(VLOOKUP($W1370,margin_ranges!$A$5:$D$10,4,FALSE),$Q1370*100)/100,"")</f>
        <v/>
      </c>
      <c r="Y1370" s="6">
        <f t="shared" si="63"/>
        <v>4.9523666763000005</v>
      </c>
      <c r="Z1370" s="6">
        <f>IF($A1370="placement",Y1370,SUMIF($C$10:$C$6209,$C1370,$Y$10:$Y$6209))</f>
        <v>4.9523666763000005</v>
      </c>
      <c r="AA1370" s="29">
        <f t="shared" si="64"/>
        <v>2.687378097222215E-2</v>
      </c>
    </row>
    <row r="1371" spans="1:27" hidden="1" x14ac:dyDescent="0.3">
      <c r="A1371" s="8" t="s">
        <v>17</v>
      </c>
      <c r="B1371" s="8" t="s">
        <v>1742</v>
      </c>
      <c r="C1371" s="8" t="s">
        <v>1743</v>
      </c>
      <c r="D1371" s="8" t="s">
        <v>11815</v>
      </c>
      <c r="E1371" s="8" t="s">
        <v>11816</v>
      </c>
      <c r="F1371" s="29">
        <v>0.19551877179475499</v>
      </c>
      <c r="G1371" s="29">
        <v>0</v>
      </c>
      <c r="H1371" s="30">
        <v>1.1396999999999999</v>
      </c>
      <c r="I1371" s="30">
        <v>0.33839999999999998</v>
      </c>
      <c r="J1371" s="14">
        <v>19</v>
      </c>
      <c r="K1371" s="14">
        <v>4</v>
      </c>
      <c r="L1371" s="12">
        <v>0.2969</v>
      </c>
      <c r="M1371" s="7">
        <v>1.8645556299999999</v>
      </c>
      <c r="N1371" s="31">
        <v>1.5</v>
      </c>
      <c r="O1371" s="14">
        <f>IFERROR(VLOOKUP($C1371,'site totals'!$J$2:$K$607,2,FALSE),1)</f>
        <v>17978.085800000001</v>
      </c>
      <c r="P1371" s="32" t="s">
        <v>91</v>
      </c>
      <c r="Q1371" s="12">
        <v>0.19551877179999999</v>
      </c>
      <c r="R1371" s="29">
        <v>0.2</v>
      </c>
      <c r="S1371" s="2">
        <f>IF($A1371="site","",MIN(VLOOKUP($P1371,margin_ranges!$A$5:$D$10,4,FALSE)/100,$Q1371))</f>
        <v>0.19551877179999999</v>
      </c>
      <c r="T1371" s="6">
        <f>IF(A1371="placement",$J1371*MIN($Q1371,$S1371),"")</f>
        <v>3.7148566642</v>
      </c>
      <c r="U1371" s="6">
        <f>IF($A1371="placement",T1371,SUMIF($C$10:$C$6209,$C1371,$T$10:$T$6209))</f>
        <v>3.7148566642</v>
      </c>
      <c r="V1371" s="34">
        <f t="shared" si="65"/>
        <v>5.601535250000067E-3</v>
      </c>
      <c r="W1371" s="24"/>
      <c r="X1371" s="2" t="str">
        <f>IFERROR(MIN(VLOOKUP($W1371,margin_ranges!$A$5:$D$10,4,FALSE),$Q1371*100)/100,"")</f>
        <v/>
      </c>
      <c r="Y1371" s="6">
        <f t="shared" si="63"/>
        <v>3.7148566642</v>
      </c>
      <c r="Z1371" s="6">
        <f>IF($A1371="placement",Y1371,SUMIF($C$10:$C$6209,$C1371,$Y$10:$Y$6209))</f>
        <v>3.7148566642</v>
      </c>
      <c r="AA1371" s="29">
        <f t="shared" si="64"/>
        <v>5.601535250000067E-3</v>
      </c>
    </row>
    <row r="1372" spans="1:27" hidden="1" x14ac:dyDescent="0.3">
      <c r="A1372" s="8" t="s">
        <v>17</v>
      </c>
      <c r="B1372" s="8" t="s">
        <v>1742</v>
      </c>
      <c r="C1372" s="8" t="s">
        <v>1743</v>
      </c>
      <c r="D1372" s="8" t="s">
        <v>2416</v>
      </c>
      <c r="E1372" s="8" t="s">
        <v>2417</v>
      </c>
      <c r="F1372" s="29">
        <v>7.5564768981635597E-2</v>
      </c>
      <c r="G1372" s="29">
        <v>0</v>
      </c>
      <c r="H1372" s="30">
        <v>1.2896000000000001</v>
      </c>
      <c r="I1372" s="30">
        <v>0.37090000000000001</v>
      </c>
      <c r="J1372" s="14">
        <v>19</v>
      </c>
      <c r="K1372" s="14">
        <v>1</v>
      </c>
      <c r="L1372" s="12">
        <v>0.28760000000000002</v>
      </c>
      <c r="M1372" s="7">
        <v>1.6766994</v>
      </c>
      <c r="N1372" s="31">
        <v>1.55</v>
      </c>
      <c r="O1372" s="14">
        <f>IFERROR(VLOOKUP($C1372,'site totals'!$J$2:$K$607,2,FALSE),1)</f>
        <v>17978.085800000001</v>
      </c>
      <c r="P1372" s="32" t="s">
        <v>22</v>
      </c>
      <c r="Q1372" s="12">
        <v>7.5564769000000004E-2</v>
      </c>
      <c r="R1372" s="29">
        <v>0.1</v>
      </c>
      <c r="S1372" s="2">
        <f>IF($A1372="site","",MIN(VLOOKUP($P1372,margin_ranges!$A$5:$D$10,4,FALSE)/100,$Q1372))</f>
        <v>7.5564769000000004E-2</v>
      </c>
      <c r="T1372" s="6">
        <f>IF(A1372="placement",$J1372*MIN($Q1372,$S1372),"")</f>
        <v>1.4357306110000001</v>
      </c>
      <c r="U1372" s="6">
        <f>IF($A1372="placement",T1372,SUMIF($C$10:$C$6209,$C1372,$T$10:$T$6209))</f>
        <v>1.4357306110000001</v>
      </c>
      <c r="V1372" s="34">
        <f t="shared" si="65"/>
        <v>2.7150256666666595E-2</v>
      </c>
      <c r="W1372" s="24"/>
      <c r="X1372" s="2" t="str">
        <f>IFERROR(MIN(VLOOKUP($W1372,margin_ranges!$A$5:$D$10,4,FALSE),$Q1372*100)/100,"")</f>
        <v/>
      </c>
      <c r="Y1372" s="6">
        <f t="shared" si="63"/>
        <v>1.4357306110000001</v>
      </c>
      <c r="Z1372" s="6">
        <f>IF($A1372="placement",Y1372,SUMIF($C$10:$C$6209,$C1372,$Y$10:$Y$6209))</f>
        <v>1.4357306110000001</v>
      </c>
      <c r="AA1372" s="29">
        <f t="shared" si="64"/>
        <v>2.7150256666666595E-2</v>
      </c>
    </row>
    <row r="1373" spans="1:27" hidden="1" x14ac:dyDescent="0.3">
      <c r="A1373" s="8" t="s">
        <v>17</v>
      </c>
      <c r="B1373" s="8" t="s">
        <v>1742</v>
      </c>
      <c r="C1373" s="8" t="s">
        <v>1743</v>
      </c>
      <c r="D1373" s="8" t="s">
        <v>2480</v>
      </c>
      <c r="E1373" s="8" t="s">
        <v>2481</v>
      </c>
      <c r="F1373" s="29">
        <v>0.23893963618474701</v>
      </c>
      <c r="G1373" s="29">
        <v>0</v>
      </c>
      <c r="H1373" s="30">
        <v>0.89190000000000003</v>
      </c>
      <c r="I1373" s="30">
        <v>0.3241</v>
      </c>
      <c r="J1373" s="14">
        <v>19</v>
      </c>
      <c r="K1373" s="14">
        <v>5</v>
      </c>
      <c r="L1373" s="12">
        <v>0.3634</v>
      </c>
      <c r="M1373" s="7">
        <v>1.97093433</v>
      </c>
      <c r="N1373" s="31">
        <v>1.5</v>
      </c>
      <c r="O1373" s="14">
        <f>IFERROR(VLOOKUP($C1373,'site totals'!$J$2:$K$607,2,FALSE),1)</f>
        <v>17978.085800000001</v>
      </c>
      <c r="P1373" s="32" t="s">
        <v>22</v>
      </c>
      <c r="Q1373" s="12">
        <v>0.2389396362</v>
      </c>
      <c r="R1373" s="29">
        <v>0.28999999999999998</v>
      </c>
      <c r="S1373" s="2">
        <f>IF($A1373="site","",MIN(VLOOKUP($P1373,margin_ranges!$A$5:$D$10,4,FALSE)/100,$Q1373))</f>
        <v>0.2389396362</v>
      </c>
      <c r="T1373" s="6">
        <f>IF(A1373="placement",$J1373*MIN($Q1373,$S1373),"")</f>
        <v>4.5398530878000001</v>
      </c>
      <c r="U1373" s="6">
        <f>IF($A1373="placement",T1373,SUMIF($C$10:$C$6209,$C1373,$T$10:$T$6209))</f>
        <v>4.5398530878000001</v>
      </c>
      <c r="V1373" s="34">
        <f t="shared" si="65"/>
        <v>7.1916005352112622E-2</v>
      </c>
      <c r="W1373" s="24"/>
      <c r="X1373" s="2" t="str">
        <f>IFERROR(MIN(VLOOKUP($W1373,margin_ranges!$A$5:$D$10,4,FALSE),$Q1373*100)/100,"")</f>
        <v/>
      </c>
      <c r="Y1373" s="6">
        <f t="shared" si="63"/>
        <v>4.5398530878000001</v>
      </c>
      <c r="Z1373" s="6">
        <f>IF($A1373="placement",Y1373,SUMIF($C$10:$C$6209,$C1373,$Y$10:$Y$6209))</f>
        <v>4.5398530878000001</v>
      </c>
      <c r="AA1373" s="17">
        <f t="shared" si="64"/>
        <v>7.1916005352112622E-2</v>
      </c>
    </row>
    <row r="1374" spans="1:27" hidden="1" x14ac:dyDescent="0.3">
      <c r="A1374" s="8" t="s">
        <v>17</v>
      </c>
      <c r="B1374" s="8" t="s">
        <v>1742</v>
      </c>
      <c r="C1374" s="8" t="s">
        <v>1743</v>
      </c>
      <c r="D1374" s="8" t="s">
        <v>2074</v>
      </c>
      <c r="E1374" s="8" t="s">
        <v>2075</v>
      </c>
      <c r="F1374" s="29">
        <v>0.22827944269190301</v>
      </c>
      <c r="G1374" s="29">
        <v>0</v>
      </c>
      <c r="H1374" s="30">
        <v>1.4277</v>
      </c>
      <c r="I1374" s="30">
        <v>0.33550000000000002</v>
      </c>
      <c r="J1374" s="14">
        <v>20</v>
      </c>
      <c r="K1374" s="14">
        <v>5</v>
      </c>
      <c r="L1374" s="12">
        <v>0.23499999999999999</v>
      </c>
      <c r="M1374" s="7">
        <v>1.9437087500000001</v>
      </c>
      <c r="N1374" s="31">
        <v>1.5</v>
      </c>
      <c r="O1374" s="14">
        <f>IFERROR(VLOOKUP($C1374,'site totals'!$J$2:$K$607,2,FALSE),1)</f>
        <v>17978.085800000001</v>
      </c>
      <c r="P1374" s="32" t="s">
        <v>478</v>
      </c>
      <c r="Q1374" s="12">
        <v>0.2282794427</v>
      </c>
      <c r="R1374" s="29">
        <v>0.33</v>
      </c>
      <c r="S1374" s="2">
        <f>IF($A1374="site","",MIN(VLOOKUP($P1374,margin_ranges!$A$5:$D$10,4,FALSE)/100,$Q1374))</f>
        <v>0.2282794427</v>
      </c>
      <c r="T1374" s="6">
        <f>IF(A1374="placement",$J1374*MIN($Q1374,$S1374),"")</f>
        <v>4.5655888539999996</v>
      </c>
      <c r="U1374" s="6">
        <f>IF($A1374="placement",T1374,SUMIF($C$10:$C$6209,$C1374,$T$10:$T$6209))</f>
        <v>4.5655888539999996</v>
      </c>
      <c r="V1374" s="34">
        <f t="shared" si="65"/>
        <v>0.15182172731343302</v>
      </c>
      <c r="W1374" s="24"/>
      <c r="X1374" s="2" t="str">
        <f>IFERROR(MIN(VLOOKUP($W1374,margin_ranges!$A$5:$D$10,4,FALSE),$Q1374*100)/100,"")</f>
        <v/>
      </c>
      <c r="Y1374" s="6">
        <f t="shared" si="63"/>
        <v>4.5655888539999996</v>
      </c>
      <c r="Z1374" s="6">
        <f>IF($A1374="placement",Y1374,SUMIF($C$10:$C$6209,$C1374,$Y$10:$Y$6209))</f>
        <v>4.5655888539999996</v>
      </c>
      <c r="AA1374" s="29">
        <f t="shared" si="64"/>
        <v>0.15182172731343302</v>
      </c>
    </row>
    <row r="1375" spans="1:27" hidden="1" x14ac:dyDescent="0.3">
      <c r="A1375" s="8" t="s">
        <v>17</v>
      </c>
      <c r="B1375" s="8" t="s">
        <v>1742</v>
      </c>
      <c r="C1375" s="8" t="s">
        <v>1743</v>
      </c>
      <c r="D1375" s="8" t="s">
        <v>2506</v>
      </c>
      <c r="E1375" s="8" t="s">
        <v>2507</v>
      </c>
      <c r="F1375" s="29">
        <v>0.19977718216165499</v>
      </c>
      <c r="G1375" s="29">
        <v>0</v>
      </c>
      <c r="H1375" s="30">
        <v>1.4903999999999999</v>
      </c>
      <c r="I1375" s="30">
        <v>0.36620000000000003</v>
      </c>
      <c r="J1375" s="14">
        <v>20</v>
      </c>
      <c r="K1375" s="14">
        <v>4</v>
      </c>
      <c r="L1375" s="12">
        <v>0.2457</v>
      </c>
      <c r="M1375" s="7">
        <v>1.8119953200000001</v>
      </c>
      <c r="N1375" s="31">
        <v>1.45</v>
      </c>
      <c r="O1375" s="14">
        <f>IFERROR(VLOOKUP($C1375,'site totals'!$J$2:$K$607,2,FALSE),1)</f>
        <v>17978.085800000001</v>
      </c>
      <c r="P1375" s="32" t="s">
        <v>91</v>
      </c>
      <c r="Q1375" s="12">
        <v>0.19977718219999999</v>
      </c>
      <c r="R1375" s="29">
        <v>0.24</v>
      </c>
      <c r="S1375" s="2">
        <f>IF($A1375="site","",MIN(VLOOKUP($P1375,margin_ranges!$A$5:$D$10,4,FALSE)/100,$Q1375))</f>
        <v>0.19977718219999999</v>
      </c>
      <c r="T1375" s="6">
        <f>IF(A1375="placement",$J1375*MIN($Q1375,$S1375),"")</f>
        <v>3.9955436439999996</v>
      </c>
      <c r="U1375" s="6">
        <f>IF($A1375="placement",T1375,SUMIF($C$10:$C$6209,$C1375,$T$10:$T$6209))</f>
        <v>3.9955436439999996</v>
      </c>
      <c r="V1375" s="34">
        <f t="shared" si="65"/>
        <v>5.2924760263157955E-2</v>
      </c>
      <c r="W1375" s="24"/>
      <c r="X1375" s="2" t="str">
        <f>IFERROR(MIN(VLOOKUP($W1375,margin_ranges!$A$5:$D$10,4,FALSE),$Q1375*100)/100,"")</f>
        <v/>
      </c>
      <c r="Y1375" s="6">
        <f t="shared" si="63"/>
        <v>3.9955436439999996</v>
      </c>
      <c r="Z1375" s="6">
        <f>IF($A1375="placement",Y1375,SUMIF($C$10:$C$6209,$C1375,$Y$10:$Y$6209))</f>
        <v>3.9955436439999996</v>
      </c>
      <c r="AA1375" s="29">
        <f t="shared" si="64"/>
        <v>5.2924760263157955E-2</v>
      </c>
    </row>
    <row r="1376" spans="1:27" hidden="1" x14ac:dyDescent="0.3">
      <c r="A1376" s="8" t="s">
        <v>17</v>
      </c>
      <c r="B1376" s="8" t="s">
        <v>1742</v>
      </c>
      <c r="C1376" s="8" t="s">
        <v>1743</v>
      </c>
      <c r="D1376" s="8" t="s">
        <v>2492</v>
      </c>
      <c r="E1376" s="8" t="s">
        <v>2493</v>
      </c>
      <c r="F1376" s="29">
        <v>0.235136347982175</v>
      </c>
      <c r="G1376" s="29">
        <v>0</v>
      </c>
      <c r="H1376" s="30">
        <v>0.91579999999999995</v>
      </c>
      <c r="I1376" s="30">
        <v>0.34899999999999998</v>
      </c>
      <c r="J1376" s="14">
        <v>21</v>
      </c>
      <c r="K1376" s="14">
        <v>5</v>
      </c>
      <c r="L1376" s="12">
        <v>0.38109999999999999</v>
      </c>
      <c r="M1376" s="7">
        <v>1.96113385</v>
      </c>
      <c r="N1376" s="31">
        <v>1.5</v>
      </c>
      <c r="O1376" s="14">
        <f>IFERROR(VLOOKUP($C1376,'site totals'!$J$2:$K$607,2,FALSE),1)</f>
        <v>17978.085800000001</v>
      </c>
      <c r="P1376" s="32" t="s">
        <v>22</v>
      </c>
      <c r="Q1376" s="12">
        <v>0.235136348</v>
      </c>
      <c r="R1376" s="29">
        <v>0.28999999999999998</v>
      </c>
      <c r="S1376" s="2">
        <f>IF($A1376="site","",MIN(VLOOKUP($P1376,margin_ranges!$A$5:$D$10,4,FALSE)/100,$Q1376))</f>
        <v>0.235136348</v>
      </c>
      <c r="T1376" s="6">
        <f>IF(A1376="placement",$J1376*MIN($Q1376,$S1376),"")</f>
        <v>4.9378633079999998</v>
      </c>
      <c r="U1376" s="6">
        <f>IF($A1376="placement",T1376,SUMIF($C$10:$C$6209,$C1376,$T$10:$T$6209))</f>
        <v>4.9378633079999998</v>
      </c>
      <c r="V1376" s="34">
        <f t="shared" si="65"/>
        <v>7.7272749295774545E-2</v>
      </c>
      <c r="W1376" s="24"/>
      <c r="X1376" s="2" t="str">
        <f>IFERROR(MIN(VLOOKUP($W1376,margin_ranges!$A$5:$D$10,4,FALSE),$Q1376*100)/100,"")</f>
        <v/>
      </c>
      <c r="Y1376" s="6">
        <f t="shared" ref="Y1376:Y1439" si="66">IF(A1376="placement",IF($X1376="",$T1376,$J1376*MIN($Q1376,$X1376)),"")</f>
        <v>4.9378633079999998</v>
      </c>
      <c r="Z1376" s="6">
        <f>IF($A1376="placement",Y1376,SUMIF($C$10:$C$6209,$C1376,$Y$10:$Y$6209))</f>
        <v>4.9378633079999998</v>
      </c>
      <c r="AA1376" s="29">
        <f t="shared" ref="AA1376:AA1439" si="67">($J1376-$Z1376)/($J1376*(1-$R1376))-1</f>
        <v>7.7272749295774545E-2</v>
      </c>
    </row>
    <row r="1377" spans="1:27" hidden="1" x14ac:dyDescent="0.3">
      <c r="A1377" s="8" t="s">
        <v>17</v>
      </c>
      <c r="B1377" s="8" t="s">
        <v>1742</v>
      </c>
      <c r="C1377" s="8" t="s">
        <v>1743</v>
      </c>
      <c r="D1377" s="8" t="s">
        <v>2518</v>
      </c>
      <c r="E1377" s="8" t="s">
        <v>2519</v>
      </c>
      <c r="F1377" s="29">
        <v>0.20690041447294699</v>
      </c>
      <c r="G1377" s="29">
        <v>0</v>
      </c>
      <c r="H1377" s="30">
        <v>1.3492</v>
      </c>
      <c r="I1377" s="30">
        <v>0.37090000000000001</v>
      </c>
      <c r="J1377" s="14">
        <v>21</v>
      </c>
      <c r="K1377" s="14">
        <v>4</v>
      </c>
      <c r="L1377" s="12">
        <v>0.27489999999999998</v>
      </c>
      <c r="M1377" s="7">
        <v>1.8913135599999999</v>
      </c>
      <c r="N1377" s="31">
        <v>1.5</v>
      </c>
      <c r="O1377" s="14">
        <f>IFERROR(VLOOKUP($C1377,'site totals'!$J$2:$K$607,2,FALSE),1)</f>
        <v>17978.085800000001</v>
      </c>
      <c r="P1377" s="32" t="s">
        <v>91</v>
      </c>
      <c r="Q1377" s="12">
        <v>0.20690041449999999</v>
      </c>
      <c r="R1377" s="29">
        <v>0.24</v>
      </c>
      <c r="S1377" s="2">
        <f>IF($A1377="site","",MIN(VLOOKUP($P1377,margin_ranges!$A$5:$D$10,4,FALSE)/100,$Q1377))</f>
        <v>0.20690041449999999</v>
      </c>
      <c r="T1377" s="6">
        <f>IF(A1377="placement",$J1377*MIN($Q1377,$S1377),"")</f>
        <v>4.3449087044999999</v>
      </c>
      <c r="U1377" s="6">
        <f>IF($A1377="placement",T1377,SUMIF($C$10:$C$6209,$C1377,$T$10:$T$6209))</f>
        <v>4.3449087044999999</v>
      </c>
      <c r="V1377" s="34">
        <f t="shared" si="65"/>
        <v>4.355208618421047E-2</v>
      </c>
      <c r="W1377" s="24"/>
      <c r="X1377" s="2" t="str">
        <f>IFERROR(MIN(VLOOKUP($W1377,margin_ranges!$A$5:$D$10,4,FALSE),$Q1377*100)/100,"")</f>
        <v/>
      </c>
      <c r="Y1377" s="6">
        <f t="shared" si="66"/>
        <v>4.3449087044999999</v>
      </c>
      <c r="Z1377" s="6">
        <f>IF($A1377="placement",Y1377,SUMIF($C$10:$C$6209,$C1377,$Y$10:$Y$6209))</f>
        <v>4.3449087044999999</v>
      </c>
      <c r="AA1377" s="29">
        <f t="shared" si="67"/>
        <v>4.355208618421047E-2</v>
      </c>
    </row>
    <row r="1378" spans="1:27" hidden="1" x14ac:dyDescent="0.3">
      <c r="A1378" s="8" t="s">
        <v>17</v>
      </c>
      <c r="B1378" s="8" t="s">
        <v>1742</v>
      </c>
      <c r="C1378" s="8" t="s">
        <v>1743</v>
      </c>
      <c r="D1378" s="8" t="s">
        <v>2024</v>
      </c>
      <c r="E1378" s="8" t="s">
        <v>2025</v>
      </c>
      <c r="F1378" s="29">
        <v>0.21780716126944999</v>
      </c>
      <c r="G1378" s="29">
        <v>0</v>
      </c>
      <c r="H1378" s="30">
        <v>1.1384000000000001</v>
      </c>
      <c r="I1378" s="30">
        <v>0.36919999999999997</v>
      </c>
      <c r="J1378" s="14">
        <v>21</v>
      </c>
      <c r="K1378" s="14">
        <v>5</v>
      </c>
      <c r="L1378" s="12">
        <v>0.32429999999999998</v>
      </c>
      <c r="M1378" s="7">
        <v>1.85376282</v>
      </c>
      <c r="N1378" s="31">
        <v>1.45</v>
      </c>
      <c r="O1378" s="14">
        <f>IFERROR(VLOOKUP($C1378,'site totals'!$J$2:$K$607,2,FALSE),1)</f>
        <v>17978.085800000001</v>
      </c>
      <c r="P1378" s="32" t="s">
        <v>91</v>
      </c>
      <c r="Q1378" s="12">
        <v>0.2178071613</v>
      </c>
      <c r="R1378" s="29">
        <v>0.26</v>
      </c>
      <c r="S1378" s="2">
        <f>IF($A1378="site","",MIN(VLOOKUP($P1378,margin_ranges!$A$5:$D$10,4,FALSE)/100,$Q1378))</f>
        <v>0.2178071613</v>
      </c>
      <c r="T1378" s="6">
        <f>IF(A1378="placement",$J1378*MIN($Q1378,$S1378),"")</f>
        <v>4.5739503873</v>
      </c>
      <c r="U1378" s="6">
        <f>IF($A1378="placement",T1378,SUMIF($C$10:$C$6209,$C1378,$T$10:$T$6209))</f>
        <v>4.5739503873</v>
      </c>
      <c r="V1378" s="34">
        <f t="shared" si="65"/>
        <v>5.701734959459448E-2</v>
      </c>
      <c r="W1378" s="24"/>
      <c r="X1378" s="2" t="str">
        <f>IFERROR(MIN(VLOOKUP($W1378,margin_ranges!$A$5:$D$10,4,FALSE),$Q1378*100)/100,"")</f>
        <v/>
      </c>
      <c r="Y1378" s="6">
        <f t="shared" si="66"/>
        <v>4.5739503873</v>
      </c>
      <c r="Z1378" s="6">
        <f>IF($A1378="placement",Y1378,SUMIF($C$10:$C$6209,$C1378,$Y$10:$Y$6209))</f>
        <v>4.5739503873</v>
      </c>
      <c r="AA1378" s="29">
        <f t="shared" si="67"/>
        <v>5.701734959459448E-2</v>
      </c>
    </row>
    <row r="1379" spans="1:27" hidden="1" x14ac:dyDescent="0.3">
      <c r="A1379" s="8" t="s">
        <v>17</v>
      </c>
      <c r="B1379" s="8" t="s">
        <v>1742</v>
      </c>
      <c r="C1379" s="8" t="s">
        <v>1743</v>
      </c>
      <c r="D1379" s="8" t="s">
        <v>2368</v>
      </c>
      <c r="E1379" s="8" t="s">
        <v>2369</v>
      </c>
      <c r="F1379" s="29">
        <v>0.24504890154359199</v>
      </c>
      <c r="G1379" s="29">
        <v>0</v>
      </c>
      <c r="H1379" s="30">
        <v>0.70720000000000005</v>
      </c>
      <c r="I1379" s="30">
        <v>0.35680000000000001</v>
      </c>
      <c r="J1379" s="14">
        <v>22</v>
      </c>
      <c r="K1379" s="14">
        <v>5</v>
      </c>
      <c r="L1379" s="12">
        <v>0.50449999999999995</v>
      </c>
      <c r="M1379" s="7">
        <v>2.05311311</v>
      </c>
      <c r="N1379" s="31">
        <v>1.55</v>
      </c>
      <c r="O1379" s="14">
        <f>IFERROR(VLOOKUP($C1379,'site totals'!$J$2:$K$607,2,FALSE),1)</f>
        <v>17978.085800000001</v>
      </c>
      <c r="P1379" s="32" t="s">
        <v>22</v>
      </c>
      <c r="Q1379" s="12">
        <v>0.2450489015</v>
      </c>
      <c r="R1379" s="29">
        <v>0.28999999999999998</v>
      </c>
      <c r="S1379" s="2">
        <f>IF($A1379="site","",MIN(VLOOKUP($P1379,margin_ranges!$A$5:$D$10,4,FALSE)/100,$Q1379))</f>
        <v>0.2450489015</v>
      </c>
      <c r="T1379" s="6">
        <f>IF(A1379="placement",$J1379*MIN($Q1379,$S1379),"")</f>
        <v>5.3910758330000004</v>
      </c>
      <c r="U1379" s="6">
        <f>IF($A1379="placement",T1379,SUMIF($C$10:$C$6209,$C1379,$T$10:$T$6209))</f>
        <v>5.3910758330000004</v>
      </c>
      <c r="V1379" s="34">
        <f t="shared" si="65"/>
        <v>6.3311406338028009E-2</v>
      </c>
      <c r="W1379" s="24"/>
      <c r="X1379" s="2" t="str">
        <f>IFERROR(MIN(VLOOKUP($W1379,margin_ranges!$A$5:$D$10,4,FALSE),$Q1379*100)/100,"")</f>
        <v/>
      </c>
      <c r="Y1379" s="6">
        <f t="shared" si="66"/>
        <v>5.3910758330000004</v>
      </c>
      <c r="Z1379" s="6">
        <f>IF($A1379="placement",Y1379,SUMIF($C$10:$C$6209,$C1379,$Y$10:$Y$6209))</f>
        <v>5.3910758330000004</v>
      </c>
      <c r="AA1379" s="29">
        <f t="shared" si="67"/>
        <v>6.3311406338028009E-2</v>
      </c>
    </row>
    <row r="1380" spans="1:27" hidden="1" x14ac:dyDescent="0.3">
      <c r="A1380" s="8" t="s">
        <v>17</v>
      </c>
      <c r="B1380" s="8" t="s">
        <v>1742</v>
      </c>
      <c r="C1380" s="8" t="s">
        <v>1743</v>
      </c>
      <c r="D1380" s="8" t="s">
        <v>2464</v>
      </c>
      <c r="E1380" s="8" t="s">
        <v>2465</v>
      </c>
      <c r="F1380" s="29">
        <v>0.25332956890844599</v>
      </c>
      <c r="G1380" s="29">
        <v>0</v>
      </c>
      <c r="H1380" s="30">
        <v>0.70320000000000005</v>
      </c>
      <c r="I1380" s="30">
        <v>0.36520000000000002</v>
      </c>
      <c r="J1380" s="14">
        <v>22</v>
      </c>
      <c r="K1380" s="14">
        <v>5</v>
      </c>
      <c r="L1380" s="12">
        <v>0.51929999999999998</v>
      </c>
      <c r="M1380" s="7">
        <v>2.00891844</v>
      </c>
      <c r="N1380" s="31">
        <v>1.5</v>
      </c>
      <c r="O1380" s="14">
        <f>IFERROR(VLOOKUP($C1380,'site totals'!$J$2:$K$607,2,FALSE),1)</f>
        <v>17978.085800000001</v>
      </c>
      <c r="P1380" s="32" t="s">
        <v>22</v>
      </c>
      <c r="Q1380" s="12">
        <v>0.25332956890000002</v>
      </c>
      <c r="R1380" s="29">
        <v>0.28999999999999998</v>
      </c>
      <c r="S1380" s="2">
        <f>IF($A1380="site","",MIN(VLOOKUP($P1380,margin_ranges!$A$5:$D$10,4,FALSE)/100,$Q1380))</f>
        <v>0.25332956890000002</v>
      </c>
      <c r="T1380" s="6">
        <f>IF(A1380="placement",$J1380*MIN($Q1380,$S1380),"")</f>
        <v>5.5732505158000007</v>
      </c>
      <c r="U1380" s="6">
        <f>IF($A1380="placement",T1380,SUMIF($C$10:$C$6209,$C1380,$T$10:$T$6209))</f>
        <v>5.5732505158000007</v>
      </c>
      <c r="V1380" s="34">
        <f t="shared" si="65"/>
        <v>5.164849450704212E-2</v>
      </c>
      <c r="W1380" s="24"/>
      <c r="X1380" s="2" t="str">
        <f>IFERROR(MIN(VLOOKUP($W1380,margin_ranges!$A$5:$D$10,4,FALSE),$Q1380*100)/100,"")</f>
        <v/>
      </c>
      <c r="Y1380" s="6">
        <f t="shared" si="66"/>
        <v>5.5732505158000007</v>
      </c>
      <c r="Z1380" s="6">
        <f>IF($A1380="placement",Y1380,SUMIF($C$10:$C$6209,$C1380,$Y$10:$Y$6209))</f>
        <v>5.5732505158000007</v>
      </c>
      <c r="AA1380" s="29">
        <f t="shared" si="67"/>
        <v>5.164849450704212E-2</v>
      </c>
    </row>
    <row r="1381" spans="1:27" hidden="1" x14ac:dyDescent="0.3">
      <c r="A1381" s="8" t="s">
        <v>17</v>
      </c>
      <c r="B1381" s="8" t="s">
        <v>1742</v>
      </c>
      <c r="C1381" s="8" t="s">
        <v>1743</v>
      </c>
      <c r="D1381" s="8" t="s">
        <v>2582</v>
      </c>
      <c r="E1381" s="8" t="s">
        <v>2583</v>
      </c>
      <c r="F1381" s="29">
        <v>0.252392971093861</v>
      </c>
      <c r="G1381" s="29">
        <v>0</v>
      </c>
      <c r="H1381" s="30">
        <v>0.69289999999999996</v>
      </c>
      <c r="I1381" s="30">
        <v>0.37380000000000002</v>
      </c>
      <c r="J1381" s="14">
        <v>22</v>
      </c>
      <c r="K1381" s="14">
        <v>6</v>
      </c>
      <c r="L1381" s="12">
        <v>0.53939999999999999</v>
      </c>
      <c r="M1381" s="7">
        <v>2.0064016800000002</v>
      </c>
      <c r="N1381" s="31">
        <v>1.5</v>
      </c>
      <c r="O1381" s="14">
        <f>IFERROR(VLOOKUP($C1381,'site totals'!$J$2:$K$607,2,FALSE),1)</f>
        <v>17978.085800000001</v>
      </c>
      <c r="P1381" s="32" t="s">
        <v>22</v>
      </c>
      <c r="Q1381" s="12">
        <v>0.25239297109999997</v>
      </c>
      <c r="R1381" s="29">
        <v>0.33</v>
      </c>
      <c r="S1381" s="2">
        <f>IF($A1381="site","",MIN(VLOOKUP($P1381,margin_ranges!$A$5:$D$10,4,FALSE)/100,$Q1381))</f>
        <v>0.25239297109999997</v>
      </c>
      <c r="T1381" s="6">
        <f>IF(A1381="placement",$J1381*MIN($Q1381,$S1381),"")</f>
        <v>5.5526453641999991</v>
      </c>
      <c r="U1381" s="6">
        <f>IF($A1381="placement",T1381,SUMIF($C$10:$C$6209,$C1381,$T$10:$T$6209))</f>
        <v>5.5526453641999991</v>
      </c>
      <c r="V1381" s="34">
        <f t="shared" si="65"/>
        <v>0.11583138641791058</v>
      </c>
      <c r="W1381" s="24"/>
      <c r="X1381" s="2" t="str">
        <f>IFERROR(MIN(VLOOKUP($W1381,margin_ranges!$A$5:$D$10,4,FALSE),$Q1381*100)/100,"")</f>
        <v/>
      </c>
      <c r="Y1381" s="6">
        <f t="shared" si="66"/>
        <v>5.5526453641999991</v>
      </c>
      <c r="Z1381" s="6">
        <f>IF($A1381="placement",Y1381,SUMIF($C$10:$C$6209,$C1381,$Y$10:$Y$6209))</f>
        <v>5.5526453641999991</v>
      </c>
      <c r="AA1381" s="29">
        <f t="shared" si="67"/>
        <v>0.11583138641791058</v>
      </c>
    </row>
    <row r="1382" spans="1:27" hidden="1" x14ac:dyDescent="0.3">
      <c r="A1382" s="8" t="s">
        <v>17</v>
      </c>
      <c r="B1382" s="8" t="s">
        <v>1742</v>
      </c>
      <c r="C1382" s="8" t="s">
        <v>1743</v>
      </c>
      <c r="D1382" s="8" t="s">
        <v>2408</v>
      </c>
      <c r="E1382" s="8" t="s">
        <v>2409</v>
      </c>
      <c r="F1382" s="29">
        <v>0.224477565775483</v>
      </c>
      <c r="G1382" s="29">
        <v>0</v>
      </c>
      <c r="H1382" s="30">
        <v>1.5206</v>
      </c>
      <c r="I1382" s="30">
        <v>0.40939999999999999</v>
      </c>
      <c r="J1382" s="14">
        <v>22</v>
      </c>
      <c r="K1382" s="14">
        <v>5</v>
      </c>
      <c r="L1382" s="12">
        <v>0.26919999999999999</v>
      </c>
      <c r="M1382" s="7">
        <v>1.80523469</v>
      </c>
      <c r="N1382" s="31">
        <v>1.4</v>
      </c>
      <c r="O1382" s="14">
        <f>IFERROR(VLOOKUP($C1382,'site totals'!$J$2:$K$607,2,FALSE),1)</f>
        <v>17978.085800000001</v>
      </c>
      <c r="P1382" s="32" t="s">
        <v>22</v>
      </c>
      <c r="Q1382" s="12">
        <v>0.2244775658</v>
      </c>
      <c r="R1382" s="29">
        <v>0.27</v>
      </c>
      <c r="S1382" s="2">
        <f>IF($A1382="site","",MIN(VLOOKUP($P1382,margin_ranges!$A$5:$D$10,4,FALSE)/100,$Q1382))</f>
        <v>0.2244775658</v>
      </c>
      <c r="T1382" s="6">
        <f>IF(A1382="placement",$J1382*MIN($Q1382,$S1382),"")</f>
        <v>4.9385064476</v>
      </c>
      <c r="U1382" s="6">
        <f>IF($A1382="placement",T1382,SUMIF($C$10:$C$6209,$C1382,$T$10:$T$6209))</f>
        <v>4.9385064476</v>
      </c>
      <c r="V1382" s="34">
        <f t="shared" si="65"/>
        <v>6.2359498904109856E-2</v>
      </c>
      <c r="W1382" s="24"/>
      <c r="X1382" s="2" t="str">
        <f>IFERROR(MIN(VLOOKUP($W1382,margin_ranges!$A$5:$D$10,4,FALSE),$Q1382*100)/100,"")</f>
        <v/>
      </c>
      <c r="Y1382" s="6">
        <f t="shared" si="66"/>
        <v>4.9385064476</v>
      </c>
      <c r="Z1382" s="6">
        <f>IF($A1382="placement",Y1382,SUMIF($C$10:$C$6209,$C1382,$Y$10:$Y$6209))</f>
        <v>4.9385064476</v>
      </c>
      <c r="AA1382" s="29">
        <f t="shared" si="67"/>
        <v>6.2359498904109856E-2</v>
      </c>
    </row>
    <row r="1383" spans="1:27" hidden="1" x14ac:dyDescent="0.3">
      <c r="A1383" s="8" t="s">
        <v>17</v>
      </c>
      <c r="B1383" s="8" t="s">
        <v>1742</v>
      </c>
      <c r="C1383" s="8" t="s">
        <v>1743</v>
      </c>
      <c r="D1383" s="8" t="s">
        <v>1922</v>
      </c>
      <c r="E1383" s="8" t="s">
        <v>1923</v>
      </c>
      <c r="F1383" s="29">
        <v>0.21684462060725501</v>
      </c>
      <c r="G1383" s="29">
        <v>0</v>
      </c>
      <c r="H1383" s="30">
        <v>1.871</v>
      </c>
      <c r="I1383" s="30">
        <v>0.39329999999999998</v>
      </c>
      <c r="J1383" s="14">
        <v>23</v>
      </c>
      <c r="K1383" s="14">
        <v>5</v>
      </c>
      <c r="L1383" s="12">
        <v>0.2102</v>
      </c>
      <c r="M1383" s="7">
        <v>1.9153287299999999</v>
      </c>
      <c r="N1383" s="31">
        <v>1.5</v>
      </c>
      <c r="O1383" s="14">
        <f>IFERROR(VLOOKUP($C1383,'site totals'!$J$2:$K$607,2,FALSE),1)</f>
        <v>17978.085800000001</v>
      </c>
      <c r="P1383" s="32" t="s">
        <v>91</v>
      </c>
      <c r="Q1383" s="12">
        <v>0.21684462060000001</v>
      </c>
      <c r="R1383" s="29">
        <v>0.24</v>
      </c>
      <c r="S1383" s="2">
        <f>IF($A1383="site","",MIN(VLOOKUP($P1383,margin_ranges!$A$5:$D$10,4,FALSE)/100,$Q1383))</f>
        <v>0.21684462060000001</v>
      </c>
      <c r="T1383" s="6">
        <f>IF(A1383="placement",$J1383*MIN($Q1383,$S1383),"")</f>
        <v>4.9874262738000006</v>
      </c>
      <c r="U1383" s="6">
        <f>IF($A1383="placement",T1383,SUMIF($C$10:$C$6209,$C1383,$T$10:$T$6209))</f>
        <v>4.9874262738000006</v>
      </c>
      <c r="V1383" s="34">
        <f t="shared" si="65"/>
        <v>3.046760447368424E-2</v>
      </c>
      <c r="W1383" s="24"/>
      <c r="X1383" s="2" t="str">
        <f>IFERROR(MIN(VLOOKUP($W1383,margin_ranges!$A$5:$D$10,4,FALSE),$Q1383*100)/100,"")</f>
        <v/>
      </c>
      <c r="Y1383" s="6">
        <f t="shared" si="66"/>
        <v>4.9874262738000006</v>
      </c>
      <c r="Z1383" s="6">
        <f>IF($A1383="placement",Y1383,SUMIF($C$10:$C$6209,$C1383,$Y$10:$Y$6209))</f>
        <v>4.9874262738000006</v>
      </c>
      <c r="AA1383" s="29">
        <f t="shared" si="67"/>
        <v>3.046760447368424E-2</v>
      </c>
    </row>
    <row r="1384" spans="1:27" hidden="1" x14ac:dyDescent="0.3">
      <c r="A1384" s="8" t="s">
        <v>17</v>
      </c>
      <c r="B1384" s="8" t="s">
        <v>1742</v>
      </c>
      <c r="C1384" s="8" t="s">
        <v>1743</v>
      </c>
      <c r="D1384" s="8" t="s">
        <v>1984</v>
      </c>
      <c r="E1384" s="8" t="s">
        <v>1985</v>
      </c>
      <c r="F1384" s="29">
        <v>6.5888748301232397E-2</v>
      </c>
      <c r="G1384" s="29">
        <v>0</v>
      </c>
      <c r="H1384" s="30">
        <v>1.0254000000000001</v>
      </c>
      <c r="I1384" s="30">
        <v>0.45929999999999999</v>
      </c>
      <c r="J1384" s="14">
        <v>23</v>
      </c>
      <c r="K1384" s="14">
        <v>2</v>
      </c>
      <c r="L1384" s="12">
        <v>0.44790000000000002</v>
      </c>
      <c r="M1384" s="7">
        <v>1.6593312600000001</v>
      </c>
      <c r="N1384" s="31">
        <v>1.55</v>
      </c>
      <c r="O1384" s="14">
        <f>IFERROR(VLOOKUP($C1384,'site totals'!$J$2:$K$607,2,FALSE),1)</f>
        <v>17978.085800000001</v>
      </c>
      <c r="P1384" s="32" t="s">
        <v>91</v>
      </c>
      <c r="Q1384" s="12">
        <v>6.5888748299999994E-2</v>
      </c>
      <c r="R1384" s="29">
        <v>0.1</v>
      </c>
      <c r="S1384" s="2">
        <f>IF($A1384="site","",MIN(VLOOKUP($P1384,margin_ranges!$A$5:$D$10,4,FALSE)/100,$Q1384))</f>
        <v>6.5888748299999994E-2</v>
      </c>
      <c r="T1384" s="6">
        <f>IF(A1384="placement",$J1384*MIN($Q1384,$S1384),"")</f>
        <v>1.5154412108999999</v>
      </c>
      <c r="U1384" s="6">
        <f>IF($A1384="placement",T1384,SUMIF($C$10:$C$6209,$C1384,$T$10:$T$6209))</f>
        <v>1.5154412108999999</v>
      </c>
      <c r="V1384" s="34">
        <f t="shared" si="65"/>
        <v>3.7901390777777877E-2</v>
      </c>
      <c r="W1384" s="24"/>
      <c r="X1384" s="2" t="str">
        <f>IFERROR(MIN(VLOOKUP($W1384,margin_ranges!$A$5:$D$10,4,FALSE),$Q1384*100)/100,"")</f>
        <v/>
      </c>
      <c r="Y1384" s="6">
        <f t="shared" si="66"/>
        <v>1.5154412108999999</v>
      </c>
      <c r="Z1384" s="6">
        <f>IF($A1384="placement",Y1384,SUMIF($C$10:$C$6209,$C1384,$Y$10:$Y$6209))</f>
        <v>1.5154412108999999</v>
      </c>
      <c r="AA1384" s="29">
        <f t="shared" si="67"/>
        <v>3.7901390777777877E-2</v>
      </c>
    </row>
    <row r="1385" spans="1:27" hidden="1" x14ac:dyDescent="0.3">
      <c r="A1385" s="8" t="s">
        <v>17</v>
      </c>
      <c r="B1385" s="8" t="s">
        <v>1742</v>
      </c>
      <c r="C1385" s="8" t="s">
        <v>1743</v>
      </c>
      <c r="D1385" s="8" t="s">
        <v>11809</v>
      </c>
      <c r="E1385" s="8" t="s">
        <v>11810</v>
      </c>
      <c r="F1385" s="29">
        <v>0.23181694361209401</v>
      </c>
      <c r="G1385" s="29">
        <v>0</v>
      </c>
      <c r="H1385" s="30">
        <v>1.2894000000000001</v>
      </c>
      <c r="I1385" s="30">
        <v>0.40289999999999998</v>
      </c>
      <c r="J1385" s="14">
        <v>24</v>
      </c>
      <c r="K1385" s="14">
        <v>6</v>
      </c>
      <c r="L1385" s="12">
        <v>0.31240000000000001</v>
      </c>
      <c r="M1385" s="7">
        <v>1.95265957</v>
      </c>
      <c r="N1385" s="31">
        <v>1.5</v>
      </c>
      <c r="O1385" s="14">
        <f>IFERROR(VLOOKUP($C1385,'site totals'!$J$2:$K$607,2,FALSE),1)</f>
        <v>17978.085800000001</v>
      </c>
      <c r="P1385" s="32" t="s">
        <v>91</v>
      </c>
      <c r="Q1385" s="12">
        <v>0.23181694359999999</v>
      </c>
      <c r="R1385" s="29">
        <v>0.35</v>
      </c>
      <c r="S1385" s="2">
        <f>IF($A1385="site","",MIN(VLOOKUP($P1385,margin_ranges!$A$5:$D$10,4,FALSE)/100,$Q1385))</f>
        <v>0.23181694359999999</v>
      </c>
      <c r="T1385" s="6">
        <f>IF(A1385="placement",$J1385*MIN($Q1385,$S1385),"")</f>
        <v>5.5636066464000002</v>
      </c>
      <c r="U1385" s="6">
        <f>IF($A1385="placement",T1385,SUMIF($C$10:$C$6209,$C1385,$T$10:$T$6209))</f>
        <v>5.5636066464000002</v>
      </c>
      <c r="V1385" s="34">
        <f t="shared" si="65"/>
        <v>0.18182008676923056</v>
      </c>
      <c r="W1385" s="24"/>
      <c r="X1385" s="2" t="str">
        <f>IFERROR(MIN(VLOOKUP($W1385,margin_ranges!$A$5:$D$10,4,FALSE),$Q1385*100)/100,"")</f>
        <v/>
      </c>
      <c r="Y1385" s="6">
        <f t="shared" si="66"/>
        <v>5.5636066464000002</v>
      </c>
      <c r="Z1385" s="6">
        <f>IF($A1385="placement",Y1385,SUMIF($C$10:$C$6209,$C1385,$Y$10:$Y$6209))</f>
        <v>5.5636066464000002</v>
      </c>
      <c r="AA1385" s="29">
        <f t="shared" si="67"/>
        <v>0.18182008676923056</v>
      </c>
    </row>
    <row r="1386" spans="1:27" hidden="1" x14ac:dyDescent="0.3">
      <c r="A1386" s="8" t="s">
        <v>17</v>
      </c>
      <c r="B1386" s="8" t="s">
        <v>1742</v>
      </c>
      <c r="C1386" s="8" t="s">
        <v>1743</v>
      </c>
      <c r="D1386" s="8" t="s">
        <v>1954</v>
      </c>
      <c r="E1386" s="8" t="s">
        <v>1955</v>
      </c>
      <c r="F1386" s="29">
        <v>3.8390913144985703E-2</v>
      </c>
      <c r="G1386" s="29">
        <v>0</v>
      </c>
      <c r="H1386" s="30">
        <v>1.5002</v>
      </c>
      <c r="I1386" s="30">
        <v>0.50680000000000003</v>
      </c>
      <c r="J1386" s="14">
        <v>25</v>
      </c>
      <c r="K1386" s="14">
        <v>1</v>
      </c>
      <c r="L1386" s="12">
        <v>0.33779999999999999</v>
      </c>
      <c r="M1386" s="7">
        <v>1.61188161</v>
      </c>
      <c r="N1386" s="31">
        <v>1.55</v>
      </c>
      <c r="O1386" s="14">
        <f>IFERROR(VLOOKUP($C1386,'site totals'!$J$2:$K$607,2,FALSE),1)</f>
        <v>17978.085800000001</v>
      </c>
      <c r="P1386" s="32" t="s">
        <v>22</v>
      </c>
      <c r="Q1386" s="12">
        <v>3.83909131E-2</v>
      </c>
      <c r="R1386" s="29">
        <v>0.1</v>
      </c>
      <c r="S1386" s="2">
        <f>IF($A1386="site","",MIN(VLOOKUP($P1386,margin_ranges!$A$5:$D$10,4,FALSE)/100,$Q1386))</f>
        <v>3.83909131E-2</v>
      </c>
      <c r="T1386" s="6">
        <f>IF(A1386="placement",$J1386*MIN($Q1386,$S1386),"")</f>
        <v>0.95977282750000004</v>
      </c>
      <c r="U1386" s="6">
        <f>IF($A1386="placement",T1386,SUMIF($C$10:$C$6209,$C1386,$T$10:$T$6209))</f>
        <v>0.95977282750000004</v>
      </c>
      <c r="V1386" s="34">
        <f t="shared" si="65"/>
        <v>6.8454540999999924E-2</v>
      </c>
      <c r="W1386" s="24"/>
      <c r="X1386" s="2" t="str">
        <f>IFERROR(MIN(VLOOKUP($W1386,margin_ranges!$A$5:$D$10,4,FALSE),$Q1386*100)/100,"")</f>
        <v/>
      </c>
      <c r="Y1386" s="6">
        <f t="shared" si="66"/>
        <v>0.95977282750000004</v>
      </c>
      <c r="Z1386" s="6">
        <f>IF($A1386="placement",Y1386,SUMIF($C$10:$C$6209,$C1386,$Y$10:$Y$6209))</f>
        <v>0.95977282750000004</v>
      </c>
      <c r="AA1386" s="29">
        <f t="shared" si="67"/>
        <v>6.8454540999999924E-2</v>
      </c>
    </row>
    <row r="1387" spans="1:27" hidden="1" x14ac:dyDescent="0.3">
      <c r="A1387" s="8" t="s">
        <v>17</v>
      </c>
      <c r="B1387" s="8" t="s">
        <v>1742</v>
      </c>
      <c r="C1387" s="8" t="s">
        <v>1743</v>
      </c>
      <c r="D1387" s="8" t="s">
        <v>2250</v>
      </c>
      <c r="E1387" s="8" t="s">
        <v>2251</v>
      </c>
      <c r="F1387" s="29">
        <v>0.25881593110871898</v>
      </c>
      <c r="G1387" s="29">
        <v>0</v>
      </c>
      <c r="H1387" s="30">
        <v>1.4194</v>
      </c>
      <c r="I1387" s="30">
        <v>0.40989999999999999</v>
      </c>
      <c r="J1387" s="14">
        <v>25</v>
      </c>
      <c r="K1387" s="14">
        <v>6</v>
      </c>
      <c r="L1387" s="12">
        <v>0.28870000000000001</v>
      </c>
      <c r="M1387" s="7">
        <v>2.0237887799999998</v>
      </c>
      <c r="N1387" s="31">
        <v>1.5</v>
      </c>
      <c r="O1387" s="14">
        <f>IFERROR(VLOOKUP($C1387,'site totals'!$J$2:$K$607,2,FALSE),1)</f>
        <v>17978.085800000001</v>
      </c>
      <c r="P1387" s="32" t="s">
        <v>22</v>
      </c>
      <c r="Q1387" s="12">
        <v>0.25881593110000001</v>
      </c>
      <c r="R1387" s="29">
        <v>0.28999999999999998</v>
      </c>
      <c r="S1387" s="2">
        <f>IF($A1387="site","",MIN(VLOOKUP($P1387,margin_ranges!$A$5:$D$10,4,FALSE)/100,$Q1387))</f>
        <v>0.25881593110000001</v>
      </c>
      <c r="T1387" s="6">
        <f>IF(A1387="placement",$J1387*MIN($Q1387,$S1387),"")</f>
        <v>6.4703982775000002</v>
      </c>
      <c r="U1387" s="6">
        <f>IF($A1387="placement",T1387,SUMIF($C$10:$C$6209,$C1387,$T$10:$T$6209))</f>
        <v>6.4703982775000002</v>
      </c>
      <c r="V1387" s="34">
        <f t="shared" si="65"/>
        <v>4.3921223802817044E-2</v>
      </c>
      <c r="W1387" s="24"/>
      <c r="X1387" s="2" t="str">
        <f>IFERROR(MIN(VLOOKUP($W1387,margin_ranges!$A$5:$D$10,4,FALSE),$Q1387*100)/100,"")</f>
        <v/>
      </c>
      <c r="Y1387" s="6">
        <f t="shared" si="66"/>
        <v>6.4703982775000002</v>
      </c>
      <c r="Z1387" s="6">
        <f>IF($A1387="placement",Y1387,SUMIF($C$10:$C$6209,$C1387,$Y$10:$Y$6209))</f>
        <v>6.4703982775000002</v>
      </c>
      <c r="AA1387" s="29">
        <f t="shared" si="67"/>
        <v>4.3921223802817044E-2</v>
      </c>
    </row>
    <row r="1388" spans="1:27" hidden="1" x14ac:dyDescent="0.3">
      <c r="A1388" s="8" t="s">
        <v>17</v>
      </c>
      <c r="B1388" s="8" t="s">
        <v>1742</v>
      </c>
      <c r="C1388" s="8" t="s">
        <v>1743</v>
      </c>
      <c r="D1388" s="8" t="s">
        <v>1802</v>
      </c>
      <c r="E1388" s="8" t="s">
        <v>1803</v>
      </c>
      <c r="F1388" s="29">
        <v>0.25480265160482901</v>
      </c>
      <c r="G1388" s="29">
        <v>0</v>
      </c>
      <c r="H1388" s="30">
        <v>1.0430999999999999</v>
      </c>
      <c r="I1388" s="30">
        <v>0.40610000000000002</v>
      </c>
      <c r="J1388" s="14">
        <v>25</v>
      </c>
      <c r="K1388" s="14">
        <v>6</v>
      </c>
      <c r="L1388" s="12">
        <v>0.38929999999999998</v>
      </c>
      <c r="M1388" s="7">
        <v>2.0799859299999999</v>
      </c>
      <c r="N1388" s="31">
        <v>1.55</v>
      </c>
      <c r="O1388" s="14">
        <f>IFERROR(VLOOKUP($C1388,'site totals'!$J$2:$K$607,2,FALSE),1)</f>
        <v>17978.085800000001</v>
      </c>
      <c r="P1388" s="32" t="s">
        <v>22</v>
      </c>
      <c r="Q1388" s="12">
        <v>0.25480265159999999</v>
      </c>
      <c r="R1388" s="29">
        <v>0.28999999999999998</v>
      </c>
      <c r="S1388" s="2">
        <f>IF($A1388="site","",MIN(VLOOKUP($P1388,margin_ranges!$A$5:$D$10,4,FALSE)/100,$Q1388))</f>
        <v>0.25480265159999999</v>
      </c>
      <c r="T1388" s="6">
        <f>IF(A1388="placement",$J1388*MIN($Q1388,$S1388),"")</f>
        <v>6.3700662899999996</v>
      </c>
      <c r="U1388" s="6">
        <f>IF($A1388="placement",T1388,SUMIF($C$10:$C$6209,$C1388,$T$10:$T$6209))</f>
        <v>6.3700662899999996</v>
      </c>
      <c r="V1388" s="34">
        <f t="shared" si="65"/>
        <v>4.9573730140844985E-2</v>
      </c>
      <c r="W1388" s="24"/>
      <c r="X1388" s="2" t="str">
        <f>IFERROR(MIN(VLOOKUP($W1388,margin_ranges!$A$5:$D$10,4,FALSE),$Q1388*100)/100,"")</f>
        <v/>
      </c>
      <c r="Y1388" s="6">
        <f t="shared" si="66"/>
        <v>6.3700662899999996</v>
      </c>
      <c r="Z1388" s="6">
        <f>IF($A1388="placement",Y1388,SUMIF($C$10:$C$6209,$C1388,$Y$10:$Y$6209))</f>
        <v>6.3700662899999996</v>
      </c>
      <c r="AA1388" s="29">
        <f t="shared" si="67"/>
        <v>4.9573730140844985E-2</v>
      </c>
    </row>
    <row r="1389" spans="1:27" hidden="1" x14ac:dyDescent="0.3">
      <c r="A1389" s="8" t="s">
        <v>17</v>
      </c>
      <c r="B1389" s="8" t="s">
        <v>1742</v>
      </c>
      <c r="C1389" s="8" t="s">
        <v>1743</v>
      </c>
      <c r="D1389" s="8" t="s">
        <v>2174</v>
      </c>
      <c r="E1389" s="8" t="s">
        <v>2175</v>
      </c>
      <c r="F1389" s="29">
        <v>0.18573198169729699</v>
      </c>
      <c r="G1389" s="29">
        <v>0</v>
      </c>
      <c r="H1389" s="30">
        <v>1.2511000000000001</v>
      </c>
      <c r="I1389" s="30">
        <v>0.46010000000000001</v>
      </c>
      <c r="J1389" s="14">
        <v>25</v>
      </c>
      <c r="K1389" s="14">
        <v>5</v>
      </c>
      <c r="L1389" s="12">
        <v>0.36780000000000002</v>
      </c>
      <c r="M1389" s="7">
        <v>1.8421453000000001</v>
      </c>
      <c r="N1389" s="31">
        <v>1.5</v>
      </c>
      <c r="O1389" s="14">
        <f>IFERROR(VLOOKUP($C1389,'site totals'!$J$2:$K$607,2,FALSE),1)</f>
        <v>17978.085800000001</v>
      </c>
      <c r="P1389" s="32" t="s">
        <v>22</v>
      </c>
      <c r="Q1389" s="12">
        <v>0.18573198169999999</v>
      </c>
      <c r="R1389" s="29">
        <v>0.23</v>
      </c>
      <c r="S1389" s="2">
        <f>IF($A1389="site","",MIN(VLOOKUP($P1389,margin_ranges!$A$5:$D$10,4,FALSE)/100,$Q1389))</f>
        <v>0.18573198169999999</v>
      </c>
      <c r="T1389" s="6">
        <f>IF(A1389="placement",$J1389*MIN($Q1389,$S1389),"")</f>
        <v>4.6432995424999994</v>
      </c>
      <c r="U1389" s="6">
        <f>IF($A1389="placement",T1389,SUMIF($C$10:$C$6209,$C1389,$T$10:$T$6209))</f>
        <v>4.6432995424999994</v>
      </c>
      <c r="V1389" s="34">
        <f t="shared" si="65"/>
        <v>5.7490932857142907E-2</v>
      </c>
      <c r="W1389" s="24"/>
      <c r="X1389" s="2" t="str">
        <f>IFERROR(MIN(VLOOKUP($W1389,margin_ranges!$A$5:$D$10,4,FALSE),$Q1389*100)/100,"")</f>
        <v/>
      </c>
      <c r="Y1389" s="6">
        <f t="shared" si="66"/>
        <v>4.6432995424999994</v>
      </c>
      <c r="Z1389" s="6">
        <f>IF($A1389="placement",Y1389,SUMIF($C$10:$C$6209,$C1389,$Y$10:$Y$6209))</f>
        <v>4.6432995424999994</v>
      </c>
      <c r="AA1389" s="17">
        <f t="shared" si="67"/>
        <v>5.7490932857142907E-2</v>
      </c>
    </row>
    <row r="1390" spans="1:27" hidden="1" x14ac:dyDescent="0.3">
      <c r="A1390" s="8" t="s">
        <v>17</v>
      </c>
      <c r="B1390" s="8" t="s">
        <v>1742</v>
      </c>
      <c r="C1390" s="8" t="s">
        <v>1743</v>
      </c>
      <c r="D1390" s="8" t="s">
        <v>1796</v>
      </c>
      <c r="E1390" s="8" t="s">
        <v>1797</v>
      </c>
      <c r="F1390" s="29">
        <v>0.22045420849286099</v>
      </c>
      <c r="G1390" s="29">
        <v>0</v>
      </c>
      <c r="H1390" s="30">
        <v>1.2776000000000001</v>
      </c>
      <c r="I1390" s="30">
        <v>0.47289999999999999</v>
      </c>
      <c r="J1390" s="14">
        <v>25</v>
      </c>
      <c r="K1390" s="14">
        <v>5</v>
      </c>
      <c r="L1390" s="12">
        <v>0.37019999999999997</v>
      </c>
      <c r="M1390" s="7">
        <v>1.73177768</v>
      </c>
      <c r="N1390" s="31">
        <v>1.35</v>
      </c>
      <c r="O1390" s="14">
        <f>IFERROR(VLOOKUP($C1390,'site totals'!$J$2:$K$607,2,FALSE),1)</f>
        <v>17978.085800000001</v>
      </c>
      <c r="P1390" s="32" t="s">
        <v>22</v>
      </c>
      <c r="Q1390" s="12">
        <v>0.2204542085</v>
      </c>
      <c r="R1390" s="29">
        <v>0.31</v>
      </c>
      <c r="S1390" s="2">
        <f>IF($A1390="site","",MIN(VLOOKUP($P1390,margin_ranges!$A$5:$D$10,4,FALSE)/100,$Q1390))</f>
        <v>0.2204542085</v>
      </c>
      <c r="T1390" s="6">
        <f>IF(A1390="placement",$J1390*MIN($Q1390,$S1390),"")</f>
        <v>5.5113552124999998</v>
      </c>
      <c r="U1390" s="6">
        <f>IF($A1390="placement",T1390,SUMIF($C$10:$C$6209,$C1390,$T$10:$T$6209))</f>
        <v>5.5113552124999998</v>
      </c>
      <c r="V1390" s="34">
        <f t="shared" si="65"/>
        <v>0.12977650942028984</v>
      </c>
      <c r="W1390" s="24"/>
      <c r="X1390" s="2" t="str">
        <f>IFERROR(MIN(VLOOKUP($W1390,margin_ranges!$A$5:$D$10,4,FALSE),$Q1390*100)/100,"")</f>
        <v/>
      </c>
      <c r="Y1390" s="6">
        <f t="shared" si="66"/>
        <v>5.5113552124999998</v>
      </c>
      <c r="Z1390" s="6">
        <f>IF($A1390="placement",Y1390,SUMIF($C$10:$C$6209,$C1390,$Y$10:$Y$6209))</f>
        <v>5.5113552124999998</v>
      </c>
      <c r="AA1390" s="29">
        <f t="shared" si="67"/>
        <v>0.12977650942028984</v>
      </c>
    </row>
    <row r="1391" spans="1:27" hidden="1" x14ac:dyDescent="0.3">
      <c r="A1391" s="8" t="s">
        <v>17</v>
      </c>
      <c r="B1391" s="8" t="s">
        <v>1742</v>
      </c>
      <c r="C1391" s="8" t="s">
        <v>1743</v>
      </c>
      <c r="D1391" s="8" t="s">
        <v>2434</v>
      </c>
      <c r="E1391" s="8" t="s">
        <v>2435</v>
      </c>
      <c r="F1391" s="29">
        <v>0.245281431887763</v>
      </c>
      <c r="G1391" s="29">
        <v>0</v>
      </c>
      <c r="H1391" s="30">
        <v>0.91500000000000004</v>
      </c>
      <c r="I1391" s="30">
        <v>0.42730000000000001</v>
      </c>
      <c r="J1391" s="14">
        <v>25</v>
      </c>
      <c r="K1391" s="14">
        <v>6</v>
      </c>
      <c r="L1391" s="12">
        <v>0.46700000000000003</v>
      </c>
      <c r="M1391" s="7">
        <v>1.9874958199999999</v>
      </c>
      <c r="N1391" s="31">
        <v>1.5</v>
      </c>
      <c r="O1391" s="14">
        <f>IFERROR(VLOOKUP($C1391,'site totals'!$J$2:$K$607,2,FALSE),1)</f>
        <v>17978.085800000001</v>
      </c>
      <c r="P1391" s="32" t="s">
        <v>22</v>
      </c>
      <c r="Q1391" s="12">
        <v>0.24528143190000001</v>
      </c>
      <c r="R1391" s="29">
        <v>0.28999999999999998</v>
      </c>
      <c r="S1391" s="2">
        <f>IF($A1391="site","",MIN(VLOOKUP($P1391,margin_ranges!$A$5:$D$10,4,FALSE)/100,$Q1391))</f>
        <v>0.24528143190000001</v>
      </c>
      <c r="T1391" s="6">
        <f>IF(A1391="placement",$J1391*MIN($Q1391,$S1391),"")</f>
        <v>6.1320357975000004</v>
      </c>
      <c r="U1391" s="6">
        <f>IF($A1391="placement",T1391,SUMIF($C$10:$C$6209,$C1391,$T$10:$T$6209))</f>
        <v>6.1320357975000004</v>
      </c>
      <c r="V1391" s="34">
        <f t="shared" si="65"/>
        <v>6.2983898732394294E-2</v>
      </c>
      <c r="W1391" s="24"/>
      <c r="X1391" s="2" t="str">
        <f>IFERROR(MIN(VLOOKUP($W1391,margin_ranges!$A$5:$D$10,4,FALSE),$Q1391*100)/100,"")</f>
        <v/>
      </c>
      <c r="Y1391" s="6">
        <f t="shared" si="66"/>
        <v>6.1320357975000004</v>
      </c>
      <c r="Z1391" s="6">
        <f>IF($A1391="placement",Y1391,SUMIF($C$10:$C$6209,$C1391,$Y$10:$Y$6209))</f>
        <v>6.1320357975000004</v>
      </c>
      <c r="AA1391" s="29">
        <f t="shared" si="67"/>
        <v>6.2983898732394294E-2</v>
      </c>
    </row>
    <row r="1392" spans="1:27" hidden="1" x14ac:dyDescent="0.3">
      <c r="A1392" s="8" t="s">
        <v>17</v>
      </c>
      <c r="B1392" s="8" t="s">
        <v>1742</v>
      </c>
      <c r="C1392" s="8" t="s">
        <v>1743</v>
      </c>
      <c r="D1392" s="8" t="s">
        <v>2108</v>
      </c>
      <c r="E1392" s="8" t="s">
        <v>2109</v>
      </c>
      <c r="F1392" s="29">
        <v>0.21069334078042001</v>
      </c>
      <c r="G1392" s="29">
        <v>0</v>
      </c>
      <c r="H1392" s="30">
        <v>1.9071</v>
      </c>
      <c r="I1392" s="30">
        <v>0.44409999999999999</v>
      </c>
      <c r="J1392" s="14">
        <v>25</v>
      </c>
      <c r="K1392" s="14">
        <v>5</v>
      </c>
      <c r="L1392" s="12">
        <v>0.2329</v>
      </c>
      <c r="M1392" s="7">
        <v>1.90040206</v>
      </c>
      <c r="N1392" s="31">
        <v>1.5</v>
      </c>
      <c r="O1392" s="14">
        <f>IFERROR(VLOOKUP($C1392,'site totals'!$J$2:$K$607,2,FALSE),1)</f>
        <v>17978.085800000001</v>
      </c>
      <c r="P1392" s="32" t="s">
        <v>91</v>
      </c>
      <c r="Q1392" s="12">
        <v>0.21069334079999999</v>
      </c>
      <c r="R1392" s="29">
        <v>0.24</v>
      </c>
      <c r="S1392" s="2">
        <f>IF($A1392="site","",MIN(VLOOKUP($P1392,margin_ranges!$A$5:$D$10,4,FALSE)/100,$Q1392))</f>
        <v>0.21069334079999999</v>
      </c>
      <c r="T1392" s="6">
        <f>IF(A1392="placement",$J1392*MIN($Q1392,$S1392),"")</f>
        <v>5.2673335199999993</v>
      </c>
      <c r="U1392" s="6">
        <f>IF($A1392="placement",T1392,SUMIF($C$10:$C$6209,$C1392,$T$10:$T$6209))</f>
        <v>5.2673335199999993</v>
      </c>
      <c r="V1392" s="34">
        <f t="shared" si="65"/>
        <v>3.856139368421041E-2</v>
      </c>
      <c r="W1392" s="24"/>
      <c r="X1392" s="2" t="str">
        <f>IFERROR(MIN(VLOOKUP($W1392,margin_ranges!$A$5:$D$10,4,FALSE),$Q1392*100)/100,"")</f>
        <v/>
      </c>
      <c r="Y1392" s="6">
        <f t="shared" si="66"/>
        <v>5.2673335199999993</v>
      </c>
      <c r="Z1392" s="6">
        <f>IF($A1392="placement",Y1392,SUMIF($C$10:$C$6209,$C1392,$Y$10:$Y$6209))</f>
        <v>5.2673335199999993</v>
      </c>
      <c r="AA1392" s="29">
        <f t="shared" si="67"/>
        <v>3.856139368421041E-2</v>
      </c>
    </row>
    <row r="1393" spans="1:27" hidden="1" x14ac:dyDescent="0.3">
      <c r="A1393" s="8" t="s">
        <v>17</v>
      </c>
      <c r="B1393" s="8" t="s">
        <v>1742</v>
      </c>
      <c r="C1393" s="8" t="s">
        <v>1743</v>
      </c>
      <c r="D1393" s="33" t="s">
        <v>1956</v>
      </c>
      <c r="E1393" s="8" t="s">
        <v>1957</v>
      </c>
      <c r="F1393" s="29">
        <v>0.174255926947774</v>
      </c>
      <c r="G1393" s="29">
        <v>0</v>
      </c>
      <c r="H1393" s="30">
        <v>1.3262</v>
      </c>
      <c r="I1393" s="30">
        <v>0.48309999999999997</v>
      </c>
      <c r="J1393" s="14">
        <v>26</v>
      </c>
      <c r="K1393" s="14">
        <v>5</v>
      </c>
      <c r="L1393" s="12">
        <v>0.36430000000000001</v>
      </c>
      <c r="M1393" s="7">
        <v>1.81654347</v>
      </c>
      <c r="N1393" s="31">
        <v>1.5</v>
      </c>
      <c r="O1393" s="14">
        <f>IFERROR(VLOOKUP($C1393,'site totals'!$J$2:$K$607,2,FALSE),1)</f>
        <v>17978.085800000001</v>
      </c>
      <c r="P1393" s="32" t="s">
        <v>22</v>
      </c>
      <c r="Q1393" s="12">
        <v>0.1742559269</v>
      </c>
      <c r="R1393" s="29">
        <v>0.22</v>
      </c>
      <c r="S1393" s="2">
        <f>IF($A1393="site","",MIN(VLOOKUP($P1393,margin_ranges!$A$5:$D$10,4,FALSE)/100,$Q1393))</f>
        <v>0.1742559269</v>
      </c>
      <c r="T1393" s="6">
        <f>IF(A1393="placement",$J1393*MIN($Q1393,$S1393),"")</f>
        <v>4.5306540993999995</v>
      </c>
      <c r="U1393" s="6">
        <f>IF($A1393="placement",T1393,SUMIF($C$10:$C$6209,$C1393,$T$10:$T$6209))</f>
        <v>4.5306540993999995</v>
      </c>
      <c r="V1393" s="34">
        <f t="shared" si="65"/>
        <v>5.8646247564102527E-2</v>
      </c>
      <c r="W1393" s="24"/>
      <c r="X1393" s="2" t="str">
        <f>IFERROR(MIN(VLOOKUP($W1393,margin_ranges!$A$5:$D$10,4,FALSE),$Q1393*100)/100,"")</f>
        <v/>
      </c>
      <c r="Y1393" s="6">
        <f t="shared" si="66"/>
        <v>4.5306540993999995</v>
      </c>
      <c r="Z1393" s="6">
        <f>IF($A1393="placement",Y1393,SUMIF($C$10:$C$6209,$C1393,$Y$10:$Y$6209))</f>
        <v>4.5306540993999995</v>
      </c>
      <c r="AA1393" s="29">
        <f t="shared" si="67"/>
        <v>5.8646247564102527E-2</v>
      </c>
    </row>
    <row r="1394" spans="1:27" hidden="1" x14ac:dyDescent="0.3">
      <c r="A1394" s="8" t="s">
        <v>17</v>
      </c>
      <c r="B1394" s="8" t="s">
        <v>1742</v>
      </c>
      <c r="C1394" s="8" t="s">
        <v>1743</v>
      </c>
      <c r="D1394" s="8" t="s">
        <v>2604</v>
      </c>
      <c r="E1394" s="8" t="s">
        <v>2605</v>
      </c>
      <c r="F1394" s="29">
        <v>0.27893999299334299</v>
      </c>
      <c r="G1394" s="29">
        <v>0</v>
      </c>
      <c r="H1394" s="30">
        <v>1.8809</v>
      </c>
      <c r="I1394" s="30">
        <v>0.41160000000000002</v>
      </c>
      <c r="J1394" s="14">
        <v>26</v>
      </c>
      <c r="K1394" s="14">
        <v>6</v>
      </c>
      <c r="L1394" s="12">
        <v>0.21890000000000001</v>
      </c>
      <c r="M1394" s="7">
        <v>2.0802706899999999</v>
      </c>
      <c r="N1394" s="31">
        <v>1.5</v>
      </c>
      <c r="O1394" s="14">
        <f>IFERROR(VLOOKUP($C1394,'site totals'!$J$2:$K$607,2,FALSE),1)</f>
        <v>17978.085800000001</v>
      </c>
      <c r="P1394" s="32" t="s">
        <v>22</v>
      </c>
      <c r="Q1394" s="12">
        <v>0.278939993</v>
      </c>
      <c r="R1394" s="29">
        <v>0.28999999999999998</v>
      </c>
      <c r="S1394" s="2">
        <f>IF($A1394="site","",MIN(VLOOKUP($P1394,margin_ranges!$A$5:$D$10,4,FALSE)/100,$Q1394))</f>
        <v>0.278939993</v>
      </c>
      <c r="T1394" s="6">
        <f>IF(A1394="placement",$J1394*MIN($Q1394,$S1394),"")</f>
        <v>7.252439818</v>
      </c>
      <c r="U1394" s="6">
        <f>IF($A1394="placement",T1394,SUMIF($C$10:$C$6209,$C1394,$T$10:$T$6209))</f>
        <v>7.252439818</v>
      </c>
      <c r="V1394" s="34">
        <f t="shared" si="65"/>
        <v>1.557747464788739E-2</v>
      </c>
      <c r="W1394" s="24"/>
      <c r="X1394" s="2" t="str">
        <f>IFERROR(MIN(VLOOKUP($W1394,margin_ranges!$A$5:$D$10,4,FALSE),$Q1394*100)/100,"")</f>
        <v/>
      </c>
      <c r="Y1394" s="6">
        <f t="shared" si="66"/>
        <v>7.252439818</v>
      </c>
      <c r="Z1394" s="6">
        <f>IF($A1394="placement",Y1394,SUMIF($C$10:$C$6209,$C1394,$Y$10:$Y$6209))</f>
        <v>7.252439818</v>
      </c>
      <c r="AA1394" s="29">
        <f t="shared" si="67"/>
        <v>1.557747464788739E-2</v>
      </c>
    </row>
    <row r="1395" spans="1:27" hidden="1" x14ac:dyDescent="0.3">
      <c r="A1395" s="8" t="s">
        <v>17</v>
      </c>
      <c r="B1395" s="8" t="s">
        <v>1742</v>
      </c>
      <c r="C1395" s="8" t="s">
        <v>1743</v>
      </c>
      <c r="D1395" s="8" t="s">
        <v>2552</v>
      </c>
      <c r="E1395" s="8" t="s">
        <v>2553</v>
      </c>
      <c r="F1395" s="29">
        <v>0.20838461917187701</v>
      </c>
      <c r="G1395" s="29">
        <v>0</v>
      </c>
      <c r="H1395" s="30">
        <v>1.4333</v>
      </c>
      <c r="I1395" s="30">
        <v>0.51039999999999996</v>
      </c>
      <c r="J1395" s="14">
        <v>26</v>
      </c>
      <c r="K1395" s="14">
        <v>5</v>
      </c>
      <c r="L1395" s="12">
        <v>0.35610000000000003</v>
      </c>
      <c r="M1395" s="7">
        <v>1.7053736399999999</v>
      </c>
      <c r="N1395" s="31">
        <v>1.35</v>
      </c>
      <c r="O1395" s="14">
        <f>IFERROR(VLOOKUP($C1395,'site totals'!$J$2:$K$607,2,FALSE),1)</f>
        <v>17978.085800000001</v>
      </c>
      <c r="P1395" s="32" t="s">
        <v>22</v>
      </c>
      <c r="Q1395" s="12">
        <v>0.20838461920000001</v>
      </c>
      <c r="R1395" s="29">
        <v>0.23</v>
      </c>
      <c r="S1395" s="2">
        <f>IF($A1395="site","",MIN(VLOOKUP($P1395,margin_ranges!$A$5:$D$10,4,FALSE)/100,$Q1395))</f>
        <v>0.20838461920000001</v>
      </c>
      <c r="T1395" s="6">
        <f>IF(A1395="placement",$J1395*MIN($Q1395,$S1395),"")</f>
        <v>5.4180000992000004</v>
      </c>
      <c r="U1395" s="6">
        <f>IF($A1395="placement",T1395,SUMIF($C$10:$C$6209,$C1395,$T$10:$T$6209))</f>
        <v>5.4180000992000004</v>
      </c>
      <c r="V1395" s="34">
        <f t="shared" si="65"/>
        <v>2.8071923116883113E-2</v>
      </c>
      <c r="W1395" s="24"/>
      <c r="X1395" s="2" t="str">
        <f>IFERROR(MIN(VLOOKUP($W1395,margin_ranges!$A$5:$D$10,4,FALSE),$Q1395*100)/100,"")</f>
        <v/>
      </c>
      <c r="Y1395" s="6">
        <f t="shared" si="66"/>
        <v>5.4180000992000004</v>
      </c>
      <c r="Z1395" s="6">
        <f>IF($A1395="placement",Y1395,SUMIF($C$10:$C$6209,$C1395,$Y$10:$Y$6209))</f>
        <v>5.4180000992000004</v>
      </c>
      <c r="AA1395" s="29">
        <f t="shared" si="67"/>
        <v>2.8071923116883113E-2</v>
      </c>
    </row>
    <row r="1396" spans="1:27" hidden="1" x14ac:dyDescent="0.3">
      <c r="A1396" s="8" t="s">
        <v>17</v>
      </c>
      <c r="B1396" s="8" t="s">
        <v>1742</v>
      </c>
      <c r="C1396" s="8" t="s">
        <v>1743</v>
      </c>
      <c r="D1396" s="8" t="s">
        <v>2414</v>
      </c>
      <c r="E1396" s="8" t="s">
        <v>2415</v>
      </c>
      <c r="F1396" s="29">
        <v>0.26551707597851099</v>
      </c>
      <c r="G1396" s="29">
        <v>0</v>
      </c>
      <c r="H1396" s="30">
        <v>1.4893000000000001</v>
      </c>
      <c r="I1396" s="30">
        <v>0.4375</v>
      </c>
      <c r="J1396" s="14">
        <v>27</v>
      </c>
      <c r="K1396" s="14">
        <v>7</v>
      </c>
      <c r="L1396" s="12">
        <v>0.29380000000000001</v>
      </c>
      <c r="M1396" s="7">
        <v>2.0422530600000002</v>
      </c>
      <c r="N1396" s="31">
        <v>1.5</v>
      </c>
      <c r="O1396" s="14">
        <f>IFERROR(VLOOKUP($C1396,'site totals'!$J$2:$K$607,2,FALSE),1)</f>
        <v>17978.085800000001</v>
      </c>
      <c r="P1396" s="32" t="s">
        <v>22</v>
      </c>
      <c r="Q1396" s="12">
        <v>0.26551707600000002</v>
      </c>
      <c r="R1396" s="29">
        <v>0.28999999999999998</v>
      </c>
      <c r="S1396" s="2">
        <f>IF($A1396="site","",MIN(VLOOKUP($P1396,margin_ranges!$A$5:$D$10,4,FALSE)/100,$Q1396))</f>
        <v>0.26551707600000002</v>
      </c>
      <c r="T1396" s="6">
        <f>IF(A1396="placement",$J1396*MIN($Q1396,$S1396),"")</f>
        <v>7.1689610520000002</v>
      </c>
      <c r="U1396" s="6">
        <f>IF($A1396="placement",T1396,SUMIF($C$10:$C$6209,$C1396,$T$10:$T$6209))</f>
        <v>7.1689610520000002</v>
      </c>
      <c r="V1396" s="34">
        <f t="shared" si="65"/>
        <v>3.4482991549295905E-2</v>
      </c>
      <c r="W1396" s="24"/>
      <c r="X1396" s="2" t="str">
        <f>IFERROR(MIN(VLOOKUP($W1396,margin_ranges!$A$5:$D$10,4,FALSE),$Q1396*100)/100,"")</f>
        <v/>
      </c>
      <c r="Y1396" s="6">
        <f t="shared" si="66"/>
        <v>7.1689610520000002</v>
      </c>
      <c r="Z1396" s="6">
        <f>IF($A1396="placement",Y1396,SUMIF($C$10:$C$6209,$C1396,$Y$10:$Y$6209))</f>
        <v>7.1689610520000002</v>
      </c>
      <c r="AA1396" s="29">
        <f t="shared" si="67"/>
        <v>3.4482991549295905E-2</v>
      </c>
    </row>
    <row r="1397" spans="1:27" hidden="1" x14ac:dyDescent="0.3">
      <c r="A1397" s="8" t="s">
        <v>17</v>
      </c>
      <c r="B1397" s="8" t="s">
        <v>1742</v>
      </c>
      <c r="C1397" s="8" t="s">
        <v>1743</v>
      </c>
      <c r="D1397" s="8" t="s">
        <v>1810</v>
      </c>
      <c r="E1397" s="8" t="s">
        <v>1811</v>
      </c>
      <c r="F1397" s="29">
        <v>0.24747574737675701</v>
      </c>
      <c r="G1397" s="29">
        <v>0</v>
      </c>
      <c r="H1397" s="30">
        <v>0.87619999999999998</v>
      </c>
      <c r="I1397" s="30">
        <v>0.45250000000000001</v>
      </c>
      <c r="J1397" s="14">
        <v>27</v>
      </c>
      <c r="K1397" s="14">
        <v>7</v>
      </c>
      <c r="L1397" s="12">
        <v>0.51639999999999997</v>
      </c>
      <c r="M1397" s="7">
        <v>1.99329124</v>
      </c>
      <c r="N1397" s="31">
        <v>1.5</v>
      </c>
      <c r="O1397" s="14">
        <f>IFERROR(VLOOKUP($C1397,'site totals'!$J$2:$K$607,2,FALSE),1)</f>
        <v>17978.085800000001</v>
      </c>
      <c r="P1397" s="32" t="s">
        <v>91</v>
      </c>
      <c r="Q1397" s="12">
        <v>0.2474757474</v>
      </c>
      <c r="R1397" s="29">
        <v>0.28000000000000003</v>
      </c>
      <c r="S1397" s="2">
        <f>IF($A1397="site","",MIN(VLOOKUP($P1397,margin_ranges!$A$5:$D$10,4,FALSE)/100,$Q1397))</f>
        <v>0.2474757474</v>
      </c>
      <c r="T1397" s="6">
        <f>IF(A1397="placement",$J1397*MIN($Q1397,$S1397),"")</f>
        <v>6.6818451797999998</v>
      </c>
      <c r="U1397" s="6">
        <f>IF($A1397="placement",T1397,SUMIF($C$10:$C$6209,$C1397,$T$10:$T$6209))</f>
        <v>6.6818451797999998</v>
      </c>
      <c r="V1397" s="34">
        <f t="shared" si="65"/>
        <v>4.5172573055555665E-2</v>
      </c>
      <c r="W1397" s="24"/>
      <c r="X1397" s="2" t="str">
        <f>IFERROR(MIN(VLOOKUP($W1397,margin_ranges!$A$5:$D$10,4,FALSE),$Q1397*100)/100,"")</f>
        <v/>
      </c>
      <c r="Y1397" s="6">
        <f t="shared" si="66"/>
        <v>6.6818451797999998</v>
      </c>
      <c r="Z1397" s="6">
        <f>IF($A1397="placement",Y1397,SUMIF($C$10:$C$6209,$C1397,$Y$10:$Y$6209))</f>
        <v>6.6818451797999998</v>
      </c>
      <c r="AA1397" s="17">
        <f t="shared" si="67"/>
        <v>4.5172573055555665E-2</v>
      </c>
    </row>
    <row r="1398" spans="1:27" hidden="1" x14ac:dyDescent="0.3">
      <c r="A1398" s="8" t="s">
        <v>17</v>
      </c>
      <c r="B1398" s="8" t="s">
        <v>1742</v>
      </c>
      <c r="C1398" s="8" t="s">
        <v>1743</v>
      </c>
      <c r="D1398" s="8" t="s">
        <v>2318</v>
      </c>
      <c r="E1398" s="8" t="s">
        <v>2319</v>
      </c>
      <c r="F1398" s="29">
        <v>0.263839010773672</v>
      </c>
      <c r="G1398" s="29">
        <v>0</v>
      </c>
      <c r="H1398" s="30">
        <v>0.73760000000000003</v>
      </c>
      <c r="I1398" s="30">
        <v>0.43830000000000002</v>
      </c>
      <c r="J1398" s="14">
        <v>27</v>
      </c>
      <c r="K1398" s="14">
        <v>7</v>
      </c>
      <c r="L1398" s="12">
        <v>0.59419999999999995</v>
      </c>
      <c r="M1398" s="7">
        <v>2.03759778</v>
      </c>
      <c r="N1398" s="31">
        <v>1.5</v>
      </c>
      <c r="O1398" s="14">
        <f>IFERROR(VLOOKUP($C1398,'site totals'!$J$2:$K$607,2,FALSE),1)</f>
        <v>17978.085800000001</v>
      </c>
      <c r="P1398" s="32" t="s">
        <v>91</v>
      </c>
      <c r="Q1398" s="12">
        <v>0.2638390108</v>
      </c>
      <c r="R1398" s="29">
        <v>0.28000000000000003</v>
      </c>
      <c r="S1398" s="2">
        <f>IF($A1398="site","",MIN(VLOOKUP($P1398,margin_ranges!$A$5:$D$10,4,FALSE)/100,$Q1398))</f>
        <v>0.2638390108</v>
      </c>
      <c r="T1398" s="6">
        <f>IF(A1398="placement",$J1398*MIN($Q1398,$S1398),"")</f>
        <v>7.1236532916000002</v>
      </c>
      <c r="U1398" s="6">
        <f>IF($A1398="placement",T1398,SUMIF($C$10:$C$6209,$C1398,$T$10:$T$6209))</f>
        <v>7.1236532916000002</v>
      </c>
      <c r="V1398" s="34">
        <f t="shared" si="65"/>
        <v>2.2445818333333367E-2</v>
      </c>
      <c r="W1398" s="24"/>
      <c r="X1398" s="2" t="str">
        <f>IFERROR(MIN(VLOOKUP($W1398,margin_ranges!$A$5:$D$10,4,FALSE),$Q1398*100)/100,"")</f>
        <v/>
      </c>
      <c r="Y1398" s="6">
        <f t="shared" si="66"/>
        <v>7.1236532916000002</v>
      </c>
      <c r="Z1398" s="6">
        <f>IF($A1398="placement",Y1398,SUMIF($C$10:$C$6209,$C1398,$Y$10:$Y$6209))</f>
        <v>7.1236532916000002</v>
      </c>
      <c r="AA1398" s="29">
        <f t="shared" si="67"/>
        <v>2.2445818333333367E-2</v>
      </c>
    </row>
    <row r="1399" spans="1:27" hidden="1" x14ac:dyDescent="0.3">
      <c r="A1399" s="8" t="s">
        <v>17</v>
      </c>
      <c r="B1399" s="8" t="s">
        <v>1742</v>
      </c>
      <c r="C1399" s="8" t="s">
        <v>1743</v>
      </c>
      <c r="D1399" s="8" t="s">
        <v>2524</v>
      </c>
      <c r="E1399" s="8" t="s">
        <v>2525</v>
      </c>
      <c r="F1399" s="29">
        <v>0.29568159845310898</v>
      </c>
      <c r="G1399" s="29">
        <v>0</v>
      </c>
      <c r="H1399" s="30">
        <v>0.79830000000000001</v>
      </c>
      <c r="I1399" s="30">
        <v>0.40289999999999998</v>
      </c>
      <c r="J1399" s="14">
        <v>27</v>
      </c>
      <c r="K1399" s="14">
        <v>8</v>
      </c>
      <c r="L1399" s="12">
        <v>0.50470000000000004</v>
      </c>
      <c r="M1399" s="7">
        <v>2.2007092199999998</v>
      </c>
      <c r="N1399" s="31">
        <v>1.55</v>
      </c>
      <c r="O1399" s="14">
        <f>IFERROR(VLOOKUP($C1399,'site totals'!$J$2:$K$607,2,FALSE),1)</f>
        <v>17978.085800000001</v>
      </c>
      <c r="P1399" s="32" t="s">
        <v>22</v>
      </c>
      <c r="Q1399" s="12">
        <v>0.29568159849999998</v>
      </c>
      <c r="R1399" s="29">
        <v>0.34</v>
      </c>
      <c r="S1399" s="2">
        <f>IF($A1399="site","",MIN(VLOOKUP($P1399,margin_ranges!$A$5:$D$10,4,FALSE)/100,$Q1399))</f>
        <v>0.29568159849999998</v>
      </c>
      <c r="T1399" s="6">
        <f>IF(A1399="placement",$J1399*MIN($Q1399,$S1399),"")</f>
        <v>7.983403159499999</v>
      </c>
      <c r="U1399" s="6">
        <f>IF($A1399="placement",T1399,SUMIF($C$10:$C$6209,$C1399,$T$10:$T$6209))</f>
        <v>7.983403159499999</v>
      </c>
      <c r="V1399" s="34">
        <f t="shared" si="65"/>
        <v>6.7149093181818387E-2</v>
      </c>
      <c r="W1399" s="24"/>
      <c r="X1399" s="2" t="str">
        <f>IFERROR(MIN(VLOOKUP($W1399,margin_ranges!$A$5:$D$10,4,FALSE),$Q1399*100)/100,"")</f>
        <v/>
      </c>
      <c r="Y1399" s="6">
        <f t="shared" si="66"/>
        <v>7.983403159499999</v>
      </c>
      <c r="Z1399" s="6">
        <f>IF($A1399="placement",Y1399,SUMIF($C$10:$C$6209,$C1399,$Y$10:$Y$6209))</f>
        <v>7.983403159499999</v>
      </c>
      <c r="AA1399" s="29">
        <f t="shared" si="67"/>
        <v>6.7149093181818387E-2</v>
      </c>
    </row>
    <row r="1400" spans="1:27" hidden="1" x14ac:dyDescent="0.3">
      <c r="A1400" s="8" t="s">
        <v>17</v>
      </c>
      <c r="B1400" s="8" t="s">
        <v>1742</v>
      </c>
      <c r="C1400" s="8" t="s">
        <v>1743</v>
      </c>
      <c r="D1400" s="8" t="s">
        <v>1890</v>
      </c>
      <c r="E1400" s="8" t="s">
        <v>1891</v>
      </c>
      <c r="F1400" s="29">
        <v>0.251151131849909</v>
      </c>
      <c r="G1400" s="29">
        <v>0</v>
      </c>
      <c r="H1400" s="30">
        <v>1.1505000000000001</v>
      </c>
      <c r="I1400" s="30">
        <v>0.44740000000000002</v>
      </c>
      <c r="J1400" s="14">
        <v>28</v>
      </c>
      <c r="K1400" s="14">
        <v>7</v>
      </c>
      <c r="L1400" s="12">
        <v>0.38890000000000002</v>
      </c>
      <c r="M1400" s="7">
        <v>2.0698435499999999</v>
      </c>
      <c r="N1400" s="31">
        <v>1.55</v>
      </c>
      <c r="O1400" s="14">
        <f>IFERROR(VLOOKUP($C1400,'site totals'!$J$2:$K$607,2,FALSE),1)</f>
        <v>17978.085800000001</v>
      </c>
      <c r="P1400" s="32" t="s">
        <v>22</v>
      </c>
      <c r="Q1400" s="12">
        <v>0.25115113179999998</v>
      </c>
      <c r="R1400" s="29">
        <v>0.28999999999999998</v>
      </c>
      <c r="S1400" s="2">
        <f>IF($A1400="site","",MIN(VLOOKUP($P1400,margin_ranges!$A$5:$D$10,4,FALSE)/100,$Q1400))</f>
        <v>0.25115113179999998</v>
      </c>
      <c r="T1400" s="6">
        <f>IF(A1400="placement",$J1400*MIN($Q1400,$S1400),"")</f>
        <v>7.0322316903999997</v>
      </c>
      <c r="U1400" s="6">
        <f>IF($A1400="placement",T1400,SUMIF($C$10:$C$6209,$C1400,$T$10:$T$6209))</f>
        <v>7.0322316903999997</v>
      </c>
      <c r="V1400" s="34">
        <f t="shared" si="65"/>
        <v>5.4716715774647984E-2</v>
      </c>
      <c r="W1400" s="24"/>
      <c r="X1400" s="2" t="str">
        <f>IFERROR(MIN(VLOOKUP($W1400,margin_ranges!$A$5:$D$10,4,FALSE),$Q1400*100)/100,"")</f>
        <v/>
      </c>
      <c r="Y1400" s="6">
        <f t="shared" si="66"/>
        <v>7.0322316903999997</v>
      </c>
      <c r="Z1400" s="6">
        <f>IF($A1400="placement",Y1400,SUMIF($C$10:$C$6209,$C1400,$Y$10:$Y$6209))</f>
        <v>7.0322316903999997</v>
      </c>
      <c r="AA1400" s="29">
        <f t="shared" si="67"/>
        <v>5.4716715774647984E-2</v>
      </c>
    </row>
    <row r="1401" spans="1:27" hidden="1" x14ac:dyDescent="0.3">
      <c r="A1401" s="8" t="s">
        <v>17</v>
      </c>
      <c r="B1401" s="8" t="s">
        <v>1742</v>
      </c>
      <c r="C1401" s="8" t="s">
        <v>1743</v>
      </c>
      <c r="D1401" s="8" t="s">
        <v>2326</v>
      </c>
      <c r="E1401" s="8" t="s">
        <v>2327</v>
      </c>
      <c r="F1401" s="29">
        <v>0.21602169281425501</v>
      </c>
      <c r="G1401" s="29">
        <v>0</v>
      </c>
      <c r="H1401" s="30">
        <v>1.5409999999999999</v>
      </c>
      <c r="I1401" s="30">
        <v>0.51629999999999998</v>
      </c>
      <c r="J1401" s="14">
        <v>28</v>
      </c>
      <c r="K1401" s="14">
        <v>6</v>
      </c>
      <c r="L1401" s="12">
        <v>0.33500000000000002</v>
      </c>
      <c r="M1401" s="7">
        <v>1.7857637</v>
      </c>
      <c r="N1401" s="31">
        <v>1.4</v>
      </c>
      <c r="O1401" s="14">
        <f>IFERROR(VLOOKUP($C1401,'site totals'!$J$2:$K$607,2,FALSE),1)</f>
        <v>17978.085800000001</v>
      </c>
      <c r="P1401" s="32" t="s">
        <v>22</v>
      </c>
      <c r="Q1401" s="12">
        <v>0.2160216928</v>
      </c>
      <c r="R1401" s="29">
        <v>0.27</v>
      </c>
      <c r="S1401" s="2">
        <f>IF($A1401="site","",MIN(VLOOKUP($P1401,margin_ranges!$A$5:$D$10,4,FALSE)/100,$Q1401))</f>
        <v>0.2160216928</v>
      </c>
      <c r="T1401" s="6">
        <f>IF(A1401="placement",$J1401*MIN($Q1401,$S1401),"")</f>
        <v>6.0486073983999997</v>
      </c>
      <c r="U1401" s="6">
        <f>IF($A1401="placement",T1401,SUMIF($C$10:$C$6209,$C1401,$T$10:$T$6209))</f>
        <v>6.0486073983999997</v>
      </c>
      <c r="V1401" s="34">
        <f t="shared" si="65"/>
        <v>7.3942886575342426E-2</v>
      </c>
      <c r="W1401" s="24"/>
      <c r="X1401" s="2" t="str">
        <f>IFERROR(MIN(VLOOKUP($W1401,margin_ranges!$A$5:$D$10,4,FALSE),$Q1401*100)/100,"")</f>
        <v/>
      </c>
      <c r="Y1401" s="6">
        <f t="shared" si="66"/>
        <v>6.0486073983999997</v>
      </c>
      <c r="Z1401" s="6">
        <f>IF($A1401="placement",Y1401,SUMIF($C$10:$C$6209,$C1401,$Y$10:$Y$6209))</f>
        <v>6.0486073983999997</v>
      </c>
      <c r="AA1401" s="29">
        <f t="shared" si="67"/>
        <v>7.3942886575342426E-2</v>
      </c>
    </row>
    <row r="1402" spans="1:27" hidden="1" x14ac:dyDescent="0.3">
      <c r="A1402" s="8" t="s">
        <v>17</v>
      </c>
      <c r="B1402" s="8" t="s">
        <v>1742</v>
      </c>
      <c r="C1402" s="8" t="s">
        <v>1743</v>
      </c>
      <c r="D1402" s="8" t="s">
        <v>2042</v>
      </c>
      <c r="E1402" s="8" t="s">
        <v>2043</v>
      </c>
      <c r="F1402" s="29">
        <v>0.23783495017845899</v>
      </c>
      <c r="G1402" s="29">
        <v>0</v>
      </c>
      <c r="H1402" s="30">
        <v>1.6518999999999999</v>
      </c>
      <c r="I1402" s="30">
        <v>0.52090000000000003</v>
      </c>
      <c r="J1402" s="14">
        <v>28</v>
      </c>
      <c r="K1402" s="14">
        <v>7</v>
      </c>
      <c r="L1402" s="12">
        <v>0.31530000000000002</v>
      </c>
      <c r="M1402" s="7">
        <v>1.77126988</v>
      </c>
      <c r="N1402" s="31">
        <v>1.35</v>
      </c>
      <c r="O1402" s="14">
        <f>IFERROR(VLOOKUP($C1402,'site totals'!$J$2:$K$607,2,FALSE),1)</f>
        <v>17978.085800000001</v>
      </c>
      <c r="P1402" s="32" t="s">
        <v>22</v>
      </c>
      <c r="Q1402" s="12">
        <v>0.23783495020000001</v>
      </c>
      <c r="R1402" s="29">
        <v>0.31</v>
      </c>
      <c r="S1402" s="2">
        <f>IF($A1402="site","",MIN(VLOOKUP($P1402,margin_ranges!$A$5:$D$10,4,FALSE)/100,$Q1402))</f>
        <v>0.23783495020000001</v>
      </c>
      <c r="T1402" s="6">
        <f>IF(A1402="placement",$J1402*MIN($Q1402,$S1402),"")</f>
        <v>6.6593786056000006</v>
      </c>
      <c r="U1402" s="6">
        <f>IF($A1402="placement",T1402,SUMIF($C$10:$C$6209,$C1402,$T$10:$T$6209))</f>
        <v>6.6593786056000006</v>
      </c>
      <c r="V1402" s="34">
        <f t="shared" si="65"/>
        <v>0.10458702869565206</v>
      </c>
      <c r="W1402" s="24"/>
      <c r="X1402" s="2" t="str">
        <f>IFERROR(MIN(VLOOKUP($W1402,margin_ranges!$A$5:$D$10,4,FALSE),$Q1402*100)/100,"")</f>
        <v/>
      </c>
      <c r="Y1402" s="6">
        <f t="shared" si="66"/>
        <v>6.6593786056000006</v>
      </c>
      <c r="Z1402" s="6">
        <f>IF($A1402="placement",Y1402,SUMIF($C$10:$C$6209,$C1402,$Y$10:$Y$6209))</f>
        <v>6.6593786056000006</v>
      </c>
      <c r="AA1402" s="29">
        <f t="shared" si="67"/>
        <v>0.10458702869565206</v>
      </c>
    </row>
    <row r="1403" spans="1:27" hidden="1" x14ac:dyDescent="0.3">
      <c r="A1403" s="8" t="s">
        <v>17</v>
      </c>
      <c r="B1403" s="8" t="s">
        <v>1742</v>
      </c>
      <c r="C1403" s="8" t="s">
        <v>1743</v>
      </c>
      <c r="D1403" s="8" t="s">
        <v>1952</v>
      </c>
      <c r="E1403" s="8" t="s">
        <v>1953</v>
      </c>
      <c r="F1403" s="29">
        <v>0.22978977759732899</v>
      </c>
      <c r="G1403" s="29">
        <v>0</v>
      </c>
      <c r="H1403" s="30">
        <v>1.3932</v>
      </c>
      <c r="I1403" s="30">
        <v>0.47210000000000002</v>
      </c>
      <c r="J1403" s="14">
        <v>29</v>
      </c>
      <c r="K1403" s="14">
        <v>7</v>
      </c>
      <c r="L1403" s="12">
        <v>0.33879999999999999</v>
      </c>
      <c r="M1403" s="7">
        <v>2.0124375900000002</v>
      </c>
      <c r="N1403" s="31">
        <v>1.55</v>
      </c>
      <c r="O1403" s="14">
        <f>IFERROR(VLOOKUP($C1403,'site totals'!$J$2:$K$607,2,FALSE),1)</f>
        <v>17978.085800000001</v>
      </c>
      <c r="P1403" s="32" t="s">
        <v>91</v>
      </c>
      <c r="Q1403" s="12">
        <v>0.22978977759999999</v>
      </c>
      <c r="R1403" s="29">
        <v>0.27</v>
      </c>
      <c r="S1403" s="2">
        <f>IF($A1403="site","",MIN(VLOOKUP($P1403,margin_ranges!$A$5:$D$10,4,FALSE)/100,$Q1403))</f>
        <v>0.22978977759999999</v>
      </c>
      <c r="T1403" s="6">
        <f>IF(A1403="placement",$J1403*MIN($Q1403,$S1403),"")</f>
        <v>6.6639035503999997</v>
      </c>
      <c r="U1403" s="6">
        <f>IF($A1403="placement",T1403,SUMIF($C$10:$C$6209,$C1403,$T$10:$T$6209))</f>
        <v>6.6639035503999997</v>
      </c>
      <c r="V1403" s="34">
        <f t="shared" si="65"/>
        <v>5.5082496438356277E-2</v>
      </c>
      <c r="W1403" s="24"/>
      <c r="X1403" s="2" t="str">
        <f>IFERROR(MIN(VLOOKUP($W1403,margin_ranges!$A$5:$D$10,4,FALSE),$Q1403*100)/100,"")</f>
        <v/>
      </c>
      <c r="Y1403" s="6">
        <f t="shared" si="66"/>
        <v>6.6639035503999997</v>
      </c>
      <c r="Z1403" s="6">
        <f>IF($A1403="placement",Y1403,SUMIF($C$10:$C$6209,$C1403,$Y$10:$Y$6209))</f>
        <v>6.6639035503999997</v>
      </c>
      <c r="AA1403" s="29">
        <f t="shared" si="67"/>
        <v>5.5082496438356277E-2</v>
      </c>
    </row>
    <row r="1404" spans="1:27" hidden="1" x14ac:dyDescent="0.3">
      <c r="A1404" s="8" t="s">
        <v>17</v>
      </c>
      <c r="B1404" s="8" t="s">
        <v>1742</v>
      </c>
      <c r="C1404" s="8" t="s">
        <v>1743</v>
      </c>
      <c r="D1404" s="8" t="s">
        <v>2382</v>
      </c>
      <c r="E1404" s="8" t="s">
        <v>2383</v>
      </c>
      <c r="F1404" s="29">
        <v>0.24350976498829299</v>
      </c>
      <c r="G1404" s="29">
        <v>0</v>
      </c>
      <c r="H1404" s="30">
        <v>1.4869000000000001</v>
      </c>
      <c r="I1404" s="30">
        <v>0.48620000000000002</v>
      </c>
      <c r="J1404" s="14">
        <v>29</v>
      </c>
      <c r="K1404" s="14">
        <v>7</v>
      </c>
      <c r="L1404" s="12">
        <v>0.32700000000000001</v>
      </c>
      <c r="M1404" s="7">
        <v>1.98284119</v>
      </c>
      <c r="N1404" s="31">
        <v>1.5</v>
      </c>
      <c r="O1404" s="14">
        <f>IFERROR(VLOOKUP($C1404,'site totals'!$J$2:$K$607,2,FALSE),1)</f>
        <v>17978.085800000001</v>
      </c>
      <c r="P1404" s="32" t="s">
        <v>22</v>
      </c>
      <c r="Q1404" s="12">
        <v>0.24350976499999999</v>
      </c>
      <c r="R1404" s="29">
        <v>0.28000000000000003</v>
      </c>
      <c r="S1404" s="2">
        <f>IF($A1404="site","",MIN(VLOOKUP($P1404,margin_ranges!$A$5:$D$10,4,FALSE)/100,$Q1404))</f>
        <v>0.24350976499999999</v>
      </c>
      <c r="T1404" s="6">
        <f>IF(A1404="placement",$J1404*MIN($Q1404,$S1404),"")</f>
        <v>7.0617831849999995</v>
      </c>
      <c r="U1404" s="6">
        <f>IF($A1404="placement",T1404,SUMIF($C$10:$C$6209,$C1404,$T$10:$T$6209))</f>
        <v>7.0617831849999995</v>
      </c>
      <c r="V1404" s="34">
        <f t="shared" si="65"/>
        <v>5.0680881944444423E-2</v>
      </c>
      <c r="W1404" s="24"/>
      <c r="X1404" s="2" t="str">
        <f>IFERROR(MIN(VLOOKUP($W1404,margin_ranges!$A$5:$D$10,4,FALSE),$Q1404*100)/100,"")</f>
        <v/>
      </c>
      <c r="Y1404" s="6">
        <f t="shared" si="66"/>
        <v>7.0617831849999995</v>
      </c>
      <c r="Z1404" s="6">
        <f>IF($A1404="placement",Y1404,SUMIF($C$10:$C$6209,$C1404,$Y$10:$Y$6209))</f>
        <v>7.0617831849999995</v>
      </c>
      <c r="AA1404" s="29">
        <f t="shared" si="67"/>
        <v>5.0680881944444423E-2</v>
      </c>
    </row>
    <row r="1405" spans="1:27" hidden="1" x14ac:dyDescent="0.3">
      <c r="A1405" s="8" t="s">
        <v>17</v>
      </c>
      <c r="B1405" s="8" t="s">
        <v>1742</v>
      </c>
      <c r="C1405" s="8" t="s">
        <v>1743</v>
      </c>
      <c r="D1405" s="8" t="s">
        <v>1764</v>
      </c>
      <c r="E1405" s="8" t="s">
        <v>1765</v>
      </c>
      <c r="F1405" s="29">
        <v>0.21425636811832299</v>
      </c>
      <c r="G1405" s="29">
        <v>0</v>
      </c>
      <c r="H1405" s="30">
        <v>4.7411000000000003</v>
      </c>
      <c r="I1405" s="30">
        <v>0.5282</v>
      </c>
      <c r="J1405" s="14">
        <v>30</v>
      </c>
      <c r="K1405" s="14">
        <v>6</v>
      </c>
      <c r="L1405" s="12">
        <v>0.1114</v>
      </c>
      <c r="M1405" s="7">
        <v>1.9090196100000001</v>
      </c>
      <c r="N1405" s="31">
        <v>1.5</v>
      </c>
      <c r="O1405" s="14">
        <f>IFERROR(VLOOKUP($C1405,'site totals'!$J$2:$K$607,2,FALSE),1)</f>
        <v>17978.085800000001</v>
      </c>
      <c r="P1405" s="32" t="s">
        <v>22</v>
      </c>
      <c r="Q1405" s="12">
        <v>0.21425636810000001</v>
      </c>
      <c r="R1405" s="29">
        <v>0.25</v>
      </c>
      <c r="S1405" s="2">
        <f>IF($A1405="site","",MIN(VLOOKUP($P1405,margin_ranges!$A$5:$D$10,4,FALSE)/100,$Q1405))</f>
        <v>0.21425636810000001</v>
      </c>
      <c r="T1405" s="6">
        <f>IF(A1405="placement",$J1405*MIN($Q1405,$S1405),"")</f>
        <v>6.4276910430000003</v>
      </c>
      <c r="U1405" s="6">
        <f>IF($A1405="placement",T1405,SUMIF($C$10:$C$6209,$C1405,$T$10:$T$6209))</f>
        <v>6.4276910430000003</v>
      </c>
      <c r="V1405" s="34">
        <f t="shared" si="65"/>
        <v>4.7658175866666763E-2</v>
      </c>
      <c r="W1405" s="24"/>
      <c r="X1405" s="2" t="str">
        <f>IFERROR(MIN(VLOOKUP($W1405,margin_ranges!$A$5:$D$10,4,FALSE),$Q1405*100)/100,"")</f>
        <v/>
      </c>
      <c r="Y1405" s="6">
        <f t="shared" si="66"/>
        <v>6.4276910430000003</v>
      </c>
      <c r="Z1405" s="6">
        <f>IF($A1405="placement",Y1405,SUMIF($C$10:$C$6209,$C1405,$Y$10:$Y$6209))</f>
        <v>6.4276910430000003</v>
      </c>
      <c r="AA1405" s="29">
        <f t="shared" si="67"/>
        <v>4.7658175866666763E-2</v>
      </c>
    </row>
    <row r="1406" spans="1:27" hidden="1" x14ac:dyDescent="0.3">
      <c r="A1406" s="8" t="s">
        <v>17</v>
      </c>
      <c r="B1406" s="8" t="s">
        <v>1742</v>
      </c>
      <c r="C1406" s="8" t="s">
        <v>1743</v>
      </c>
      <c r="D1406" s="8" t="s">
        <v>1772</v>
      </c>
      <c r="E1406" s="8" t="s">
        <v>1773</v>
      </c>
      <c r="F1406" s="29">
        <v>0.22857266629603601</v>
      </c>
      <c r="G1406" s="29">
        <v>0</v>
      </c>
      <c r="H1406" s="30">
        <v>1.4088000000000001</v>
      </c>
      <c r="I1406" s="30">
        <v>0.50880000000000003</v>
      </c>
      <c r="J1406" s="14">
        <v>30</v>
      </c>
      <c r="K1406" s="14">
        <v>7</v>
      </c>
      <c r="L1406" s="12">
        <v>0.36120000000000002</v>
      </c>
      <c r="M1406" s="7">
        <v>1.94444756</v>
      </c>
      <c r="N1406" s="31">
        <v>1.5</v>
      </c>
      <c r="O1406" s="14">
        <f>IFERROR(VLOOKUP($C1406,'site totals'!$J$2:$K$607,2,FALSE),1)</f>
        <v>17978.085800000001</v>
      </c>
      <c r="P1406" s="32" t="s">
        <v>91</v>
      </c>
      <c r="Q1406" s="12">
        <v>0.2285726663</v>
      </c>
      <c r="R1406" s="29">
        <v>0.27</v>
      </c>
      <c r="S1406" s="2">
        <f>IF($A1406="site","",MIN(VLOOKUP($P1406,margin_ranges!$A$5:$D$10,4,FALSE)/100,$Q1406))</f>
        <v>0.2285726663</v>
      </c>
      <c r="T1406" s="6">
        <f>IF(A1406="placement",$J1406*MIN($Q1406,$S1406),"")</f>
        <v>6.8571799890000005</v>
      </c>
      <c r="U1406" s="6">
        <f>IF($A1406="placement",T1406,SUMIF($C$10:$C$6209,$C1406,$T$10:$T$6209))</f>
        <v>6.8571799890000005</v>
      </c>
      <c r="V1406" s="34">
        <f t="shared" si="65"/>
        <v>5.6749772191780679E-2</v>
      </c>
      <c r="W1406" s="24"/>
      <c r="X1406" s="2" t="str">
        <f>IFERROR(MIN(VLOOKUP($W1406,margin_ranges!$A$5:$D$10,4,FALSE),$Q1406*100)/100,"")</f>
        <v/>
      </c>
      <c r="Y1406" s="6">
        <f t="shared" si="66"/>
        <v>6.8571799890000005</v>
      </c>
      <c r="Z1406" s="6">
        <f>IF($A1406="placement",Y1406,SUMIF($C$10:$C$6209,$C1406,$Y$10:$Y$6209))</f>
        <v>6.8571799890000005</v>
      </c>
      <c r="AA1406" s="29">
        <f t="shared" si="67"/>
        <v>5.6749772191780679E-2</v>
      </c>
    </row>
    <row r="1407" spans="1:27" hidden="1" x14ac:dyDescent="0.3">
      <c r="A1407" s="8" t="s">
        <v>17</v>
      </c>
      <c r="B1407" s="8" t="s">
        <v>1742</v>
      </c>
      <c r="C1407" s="8" t="s">
        <v>1743</v>
      </c>
      <c r="D1407" s="8" t="s">
        <v>1932</v>
      </c>
      <c r="E1407" s="8" t="s">
        <v>1933</v>
      </c>
      <c r="F1407" s="29">
        <v>0.25103176157422502</v>
      </c>
      <c r="G1407" s="29">
        <v>0</v>
      </c>
      <c r="H1407" s="30">
        <v>0.93540000000000001</v>
      </c>
      <c r="I1407" s="30">
        <v>0.47589999999999999</v>
      </c>
      <c r="J1407" s="14">
        <v>30</v>
      </c>
      <c r="K1407" s="14">
        <v>7</v>
      </c>
      <c r="L1407" s="12">
        <v>0.50870000000000004</v>
      </c>
      <c r="M1407" s="7">
        <v>2.0695136600000001</v>
      </c>
      <c r="N1407" s="31">
        <v>1.55</v>
      </c>
      <c r="O1407" s="14">
        <f>IFERROR(VLOOKUP($C1407,'site totals'!$J$2:$K$607,2,FALSE),1)</f>
        <v>17978.085800000001</v>
      </c>
      <c r="P1407" s="32" t="s">
        <v>22</v>
      </c>
      <c r="Q1407" s="12">
        <v>0.25103176160000001</v>
      </c>
      <c r="R1407" s="29">
        <v>0.28999999999999998</v>
      </c>
      <c r="S1407" s="2">
        <f>IF($A1407="site","",MIN(VLOOKUP($P1407,margin_ranges!$A$5:$D$10,4,FALSE)/100,$Q1407))</f>
        <v>0.25103176160000001</v>
      </c>
      <c r="T1407" s="6">
        <f>IF(A1407="placement",$J1407*MIN($Q1407,$S1407),"")</f>
        <v>7.5309528480000001</v>
      </c>
      <c r="U1407" s="6">
        <f>IF($A1407="placement",T1407,SUMIF($C$10:$C$6209,$C1407,$T$10:$T$6209))</f>
        <v>7.5309528480000001</v>
      </c>
      <c r="V1407" s="34">
        <f t="shared" si="65"/>
        <v>5.4884842816901536E-2</v>
      </c>
      <c r="W1407" s="24"/>
      <c r="X1407" s="2" t="str">
        <f>IFERROR(MIN(VLOOKUP($W1407,margin_ranges!$A$5:$D$10,4,FALSE),$Q1407*100)/100,"")</f>
        <v/>
      </c>
      <c r="Y1407" s="6">
        <f t="shared" si="66"/>
        <v>7.5309528480000001</v>
      </c>
      <c r="Z1407" s="6">
        <f>IF($A1407="placement",Y1407,SUMIF($C$10:$C$6209,$C1407,$Y$10:$Y$6209))</f>
        <v>7.5309528480000001</v>
      </c>
      <c r="AA1407" s="17">
        <f t="shared" si="67"/>
        <v>5.4884842816901536E-2</v>
      </c>
    </row>
    <row r="1408" spans="1:27" hidden="1" x14ac:dyDescent="0.3">
      <c r="A1408" s="8" t="s">
        <v>17</v>
      </c>
      <c r="B1408" s="8" t="s">
        <v>1742</v>
      </c>
      <c r="C1408" s="8" t="s">
        <v>1743</v>
      </c>
      <c r="D1408" s="8" t="s">
        <v>2348</v>
      </c>
      <c r="E1408" s="8" t="s">
        <v>2349</v>
      </c>
      <c r="F1408" s="29">
        <v>0.26667180741810398</v>
      </c>
      <c r="G1408" s="29">
        <v>0</v>
      </c>
      <c r="H1408" s="30">
        <v>1.0405</v>
      </c>
      <c r="I1408" s="30">
        <v>0.49809999999999999</v>
      </c>
      <c r="J1408" s="14">
        <v>31</v>
      </c>
      <c r="K1408" s="14">
        <v>8</v>
      </c>
      <c r="L1408" s="12">
        <v>0.4788</v>
      </c>
      <c r="M1408" s="7">
        <v>2.04546888</v>
      </c>
      <c r="N1408" s="31">
        <v>1.5</v>
      </c>
      <c r="O1408" s="14">
        <f>IFERROR(VLOOKUP($C1408,'site totals'!$J$2:$K$607,2,FALSE),1)</f>
        <v>17978.085800000001</v>
      </c>
      <c r="P1408" s="32" t="s">
        <v>22</v>
      </c>
      <c r="Q1408" s="12">
        <v>0.26667180740000002</v>
      </c>
      <c r="R1408" s="29">
        <v>0.28999999999999998</v>
      </c>
      <c r="S1408" s="2">
        <f>IF($A1408="site","",MIN(VLOOKUP($P1408,margin_ranges!$A$5:$D$10,4,FALSE)/100,$Q1408))</f>
        <v>0.26667180740000002</v>
      </c>
      <c r="T1408" s="6">
        <f>IF(A1408="placement",$J1408*MIN($Q1408,$S1408),"")</f>
        <v>8.2668260294000007</v>
      </c>
      <c r="U1408" s="6">
        <f>IF($A1408="placement",T1408,SUMIF($C$10:$C$6209,$C1408,$T$10:$T$6209))</f>
        <v>8.2668260294000007</v>
      </c>
      <c r="V1408" s="34">
        <f t="shared" si="65"/>
        <v>3.2856609295774719E-2</v>
      </c>
      <c r="W1408" s="24"/>
      <c r="X1408" s="2" t="str">
        <f>IFERROR(MIN(VLOOKUP($W1408,margin_ranges!$A$5:$D$10,4,FALSE),$Q1408*100)/100,"")</f>
        <v/>
      </c>
      <c r="Y1408" s="6">
        <f t="shared" si="66"/>
        <v>8.2668260294000007</v>
      </c>
      <c r="Z1408" s="6">
        <f>IF($A1408="placement",Y1408,SUMIF($C$10:$C$6209,$C1408,$Y$10:$Y$6209))</f>
        <v>8.2668260294000007</v>
      </c>
      <c r="AA1408" s="29">
        <f t="shared" si="67"/>
        <v>3.2856609295774719E-2</v>
      </c>
    </row>
    <row r="1409" spans="1:27" hidden="1" x14ac:dyDescent="0.3">
      <c r="A1409" s="8" t="s">
        <v>17</v>
      </c>
      <c r="B1409" s="8" t="s">
        <v>1742</v>
      </c>
      <c r="C1409" s="8" t="s">
        <v>1743</v>
      </c>
      <c r="D1409" s="8" t="s">
        <v>1870</v>
      </c>
      <c r="E1409" s="8" t="s">
        <v>1871</v>
      </c>
      <c r="F1409" s="29">
        <v>0.23468312826563201</v>
      </c>
      <c r="G1409" s="29">
        <v>0</v>
      </c>
      <c r="H1409" s="30">
        <v>1.9303999999999999</v>
      </c>
      <c r="I1409" s="30">
        <v>0.51890000000000003</v>
      </c>
      <c r="J1409" s="14">
        <v>31</v>
      </c>
      <c r="K1409" s="14">
        <v>6</v>
      </c>
      <c r="L1409" s="12">
        <v>0.26879999999999998</v>
      </c>
      <c r="M1409" s="7">
        <v>1.9599724700000001</v>
      </c>
      <c r="N1409" s="31">
        <v>1.5</v>
      </c>
      <c r="O1409" s="14">
        <f>IFERROR(VLOOKUP($C1409,'site totals'!$J$2:$K$607,2,FALSE),1)</f>
        <v>17978.085800000001</v>
      </c>
      <c r="P1409" s="32" t="s">
        <v>91</v>
      </c>
      <c r="Q1409" s="12">
        <v>0.23468312829999999</v>
      </c>
      <c r="R1409" s="29">
        <v>0.24</v>
      </c>
      <c r="S1409" s="2">
        <f>IF($A1409="site","",MIN(VLOOKUP($P1409,margin_ranges!$A$5:$D$10,4,FALSE)/100,$Q1409))</f>
        <v>0.23468312829999999</v>
      </c>
      <c r="T1409" s="6">
        <f>IF(A1409="placement",$J1409*MIN($Q1409,$S1409),"")</f>
        <v>7.2751769772999992</v>
      </c>
      <c r="U1409" s="6">
        <f>IF($A1409="placement",T1409,SUMIF($C$10:$C$6209,$C1409,$T$10:$T$6209))</f>
        <v>7.2751769772999992</v>
      </c>
      <c r="V1409" s="34">
        <f t="shared" si="65"/>
        <v>6.9958838157895276E-3</v>
      </c>
      <c r="W1409" s="24"/>
      <c r="X1409" s="2" t="str">
        <f>IFERROR(MIN(VLOOKUP($W1409,margin_ranges!$A$5:$D$10,4,FALSE),$Q1409*100)/100,"")</f>
        <v/>
      </c>
      <c r="Y1409" s="6">
        <f t="shared" si="66"/>
        <v>7.2751769772999992</v>
      </c>
      <c r="Z1409" s="6">
        <f>IF($A1409="placement",Y1409,SUMIF($C$10:$C$6209,$C1409,$Y$10:$Y$6209))</f>
        <v>7.2751769772999992</v>
      </c>
      <c r="AA1409" s="29">
        <f t="shared" si="67"/>
        <v>6.9958838157895276E-3</v>
      </c>
    </row>
    <row r="1410" spans="1:27" hidden="1" x14ac:dyDescent="0.3">
      <c r="A1410" s="8" t="s">
        <v>17</v>
      </c>
      <c r="B1410" s="8" t="s">
        <v>1742</v>
      </c>
      <c r="C1410" s="8" t="s">
        <v>1743</v>
      </c>
      <c r="D1410" s="8" t="s">
        <v>2038</v>
      </c>
      <c r="E1410" s="8" t="s">
        <v>2039</v>
      </c>
      <c r="F1410" s="29">
        <v>0.234036845529109</v>
      </c>
      <c r="G1410" s="29">
        <v>0</v>
      </c>
      <c r="H1410" s="30">
        <v>1.788</v>
      </c>
      <c r="I1410" s="30">
        <v>0.5827</v>
      </c>
      <c r="J1410" s="14">
        <v>32</v>
      </c>
      <c r="K1410" s="14">
        <v>7</v>
      </c>
      <c r="L1410" s="12">
        <v>0.32590000000000002</v>
      </c>
      <c r="M1410" s="7">
        <v>1.8277641600000001</v>
      </c>
      <c r="N1410" s="31">
        <v>1.4</v>
      </c>
      <c r="O1410" s="14">
        <f>IFERROR(VLOOKUP($C1410,'site totals'!$J$2:$K$607,2,FALSE),1)</f>
        <v>17978.085800000001</v>
      </c>
      <c r="P1410" s="32" t="s">
        <v>22</v>
      </c>
      <c r="Q1410" s="12">
        <v>0.23403684550000001</v>
      </c>
      <c r="R1410" s="29">
        <v>0.28000000000000003</v>
      </c>
      <c r="S1410" s="2">
        <f>IF($A1410="site","",MIN(VLOOKUP($P1410,margin_ranges!$A$5:$D$10,4,FALSE)/100,$Q1410))</f>
        <v>0.23403684550000001</v>
      </c>
      <c r="T1410" s="6">
        <f>IF(A1410="placement",$J1410*MIN($Q1410,$S1410),"")</f>
        <v>7.4891790560000002</v>
      </c>
      <c r="U1410" s="6">
        <f>IF($A1410="placement",T1410,SUMIF($C$10:$C$6209,$C1410,$T$10:$T$6209))</f>
        <v>7.4891790560000002</v>
      </c>
      <c r="V1410" s="34">
        <f t="shared" si="65"/>
        <v>6.3837714583333316E-2</v>
      </c>
      <c r="W1410" s="24"/>
      <c r="X1410" s="2" t="str">
        <f>IFERROR(MIN(VLOOKUP($W1410,margin_ranges!$A$5:$D$10,4,FALSE),$Q1410*100)/100,"")</f>
        <v/>
      </c>
      <c r="Y1410" s="6">
        <f t="shared" si="66"/>
        <v>7.4891790560000002</v>
      </c>
      <c r="Z1410" s="6">
        <f>IF($A1410="placement",Y1410,SUMIF($C$10:$C$6209,$C1410,$Y$10:$Y$6209))</f>
        <v>7.4891790560000002</v>
      </c>
      <c r="AA1410" s="29">
        <f t="shared" si="67"/>
        <v>6.3837714583333316E-2</v>
      </c>
    </row>
    <row r="1411" spans="1:27" hidden="1" x14ac:dyDescent="0.3">
      <c r="A1411" s="8" t="s">
        <v>17</v>
      </c>
      <c r="B1411" s="8" t="s">
        <v>1742</v>
      </c>
      <c r="C1411" s="8" t="s">
        <v>1743</v>
      </c>
      <c r="D1411" s="8" t="s">
        <v>2360</v>
      </c>
      <c r="E1411" s="8" t="s">
        <v>2361</v>
      </c>
      <c r="F1411" s="29">
        <v>0.21487136929460501</v>
      </c>
      <c r="G1411" s="29">
        <v>0</v>
      </c>
      <c r="H1411" s="30">
        <v>2.1126999999999998</v>
      </c>
      <c r="I1411" s="30">
        <v>0.56310000000000004</v>
      </c>
      <c r="J1411" s="14">
        <v>32</v>
      </c>
      <c r="K1411" s="14">
        <v>7</v>
      </c>
      <c r="L1411" s="12">
        <v>0.26650000000000001</v>
      </c>
      <c r="M1411" s="7">
        <v>1.9105149699999999</v>
      </c>
      <c r="N1411" s="31">
        <v>1.5</v>
      </c>
      <c r="O1411" s="14">
        <f>IFERROR(VLOOKUP($C1411,'site totals'!$J$2:$K$607,2,FALSE),1)</f>
        <v>17978.085800000001</v>
      </c>
      <c r="P1411" s="32" t="s">
        <v>22</v>
      </c>
      <c r="Q1411" s="12">
        <v>0.2148713693</v>
      </c>
      <c r="R1411" s="29">
        <v>0.26</v>
      </c>
      <c r="S1411" s="2">
        <f>IF($A1411="site","",MIN(VLOOKUP($P1411,margin_ranges!$A$5:$D$10,4,FALSE)/100,$Q1411))</f>
        <v>0.2148713693</v>
      </c>
      <c r="T1411" s="6">
        <f>IF(A1411="placement",$J1411*MIN($Q1411,$S1411),"")</f>
        <v>6.8758838176000001</v>
      </c>
      <c r="U1411" s="6">
        <f>IF($A1411="placement",T1411,SUMIF($C$10:$C$6209,$C1411,$T$10:$T$6209))</f>
        <v>6.8758838176000001</v>
      </c>
      <c r="V1411" s="34">
        <f t="shared" si="65"/>
        <v>6.0984636081081067E-2</v>
      </c>
      <c r="W1411" s="24"/>
      <c r="X1411" s="2" t="str">
        <f>IFERROR(MIN(VLOOKUP($W1411,margin_ranges!$A$5:$D$10,4,FALSE),$Q1411*100)/100,"")</f>
        <v/>
      </c>
      <c r="Y1411" s="6">
        <f t="shared" si="66"/>
        <v>6.8758838176000001</v>
      </c>
      <c r="Z1411" s="6">
        <f>IF($A1411="placement",Y1411,SUMIF($C$10:$C$6209,$C1411,$Y$10:$Y$6209))</f>
        <v>6.8758838176000001</v>
      </c>
      <c r="AA1411" s="29">
        <f t="shared" si="67"/>
        <v>6.0984636081081067E-2</v>
      </c>
    </row>
    <row r="1412" spans="1:27" hidden="1" x14ac:dyDescent="0.3">
      <c r="A1412" s="8" t="s">
        <v>17</v>
      </c>
      <c r="B1412" s="8" t="s">
        <v>1742</v>
      </c>
      <c r="C1412" s="8" t="s">
        <v>1743</v>
      </c>
      <c r="D1412" s="8" t="s">
        <v>1826</v>
      </c>
      <c r="E1412" s="8" t="s">
        <v>1827</v>
      </c>
      <c r="F1412" s="29">
        <v>0.21927354963769699</v>
      </c>
      <c r="G1412" s="29">
        <v>0</v>
      </c>
      <c r="H1412" s="30">
        <v>1.9079999999999999</v>
      </c>
      <c r="I1412" s="30">
        <v>0.60409999999999997</v>
      </c>
      <c r="J1412" s="14">
        <v>33</v>
      </c>
      <c r="K1412" s="14">
        <v>7</v>
      </c>
      <c r="L1412" s="12">
        <v>0.31659999999999999</v>
      </c>
      <c r="M1412" s="7">
        <v>1.7932017</v>
      </c>
      <c r="N1412" s="31">
        <v>1.4</v>
      </c>
      <c r="O1412" s="14">
        <f>IFERROR(VLOOKUP($C1412,'site totals'!$J$2:$K$607,2,FALSE),1)</f>
        <v>17978.085800000001</v>
      </c>
      <c r="P1412" s="32" t="s">
        <v>22</v>
      </c>
      <c r="Q1412" s="12">
        <v>0.21927354960000001</v>
      </c>
      <c r="R1412" s="29">
        <v>0.28000000000000003</v>
      </c>
      <c r="S1412" s="2">
        <f>IF($A1412="site","",MIN(VLOOKUP($P1412,margin_ranges!$A$5:$D$10,4,FALSE)/100,$Q1412))</f>
        <v>0.21927354960000001</v>
      </c>
      <c r="T1412" s="6">
        <f>IF(A1412="placement",$J1412*MIN($Q1412,$S1412),"")</f>
        <v>7.2360271368000006</v>
      </c>
      <c r="U1412" s="6">
        <f>IF($A1412="placement",T1412,SUMIF($C$10:$C$6209,$C1412,$T$10:$T$6209))</f>
        <v>7.2360271368000006</v>
      </c>
      <c r="V1412" s="34">
        <f t="shared" si="65"/>
        <v>8.4342292222222337E-2</v>
      </c>
      <c r="W1412" s="24"/>
      <c r="X1412" s="2" t="str">
        <f>IFERROR(MIN(VLOOKUP($W1412,margin_ranges!$A$5:$D$10,4,FALSE),$Q1412*100)/100,"")</f>
        <v/>
      </c>
      <c r="Y1412" s="6">
        <f t="shared" si="66"/>
        <v>7.2360271368000006</v>
      </c>
      <c r="Z1412" s="6">
        <f>IF($A1412="placement",Y1412,SUMIF($C$10:$C$6209,$C1412,$Y$10:$Y$6209))</f>
        <v>7.2360271368000006</v>
      </c>
      <c r="AA1412" s="29">
        <f t="shared" si="67"/>
        <v>8.4342292222222337E-2</v>
      </c>
    </row>
    <row r="1413" spans="1:27" hidden="1" x14ac:dyDescent="0.3">
      <c r="A1413" s="8" t="s">
        <v>17</v>
      </c>
      <c r="B1413" s="8" t="s">
        <v>1742</v>
      </c>
      <c r="C1413" s="8" t="s">
        <v>1743</v>
      </c>
      <c r="D1413" s="8" t="s">
        <v>2522</v>
      </c>
      <c r="E1413" s="8" t="s">
        <v>2523</v>
      </c>
      <c r="F1413" s="29">
        <v>0.26135759786395102</v>
      </c>
      <c r="G1413" s="29">
        <v>0</v>
      </c>
      <c r="H1413" s="30">
        <v>0.93769999999999998</v>
      </c>
      <c r="I1413" s="30">
        <v>0.51890000000000003</v>
      </c>
      <c r="J1413" s="14">
        <v>33</v>
      </c>
      <c r="K1413" s="14">
        <v>8</v>
      </c>
      <c r="L1413" s="12">
        <v>0.55330000000000001</v>
      </c>
      <c r="M1413" s="7">
        <v>2.0984443800000001</v>
      </c>
      <c r="N1413" s="31">
        <v>1.55</v>
      </c>
      <c r="O1413" s="14">
        <f>IFERROR(VLOOKUP($C1413,'site totals'!$J$2:$K$607,2,FALSE),1)</f>
        <v>17978.085800000001</v>
      </c>
      <c r="P1413" s="32" t="s">
        <v>22</v>
      </c>
      <c r="Q1413" s="12">
        <v>0.26135759790000002</v>
      </c>
      <c r="R1413" s="29">
        <v>0.28999999999999998</v>
      </c>
      <c r="S1413" s="2">
        <f>IF($A1413="site","",MIN(VLOOKUP($P1413,margin_ranges!$A$5:$D$10,4,FALSE)/100,$Q1413))</f>
        <v>0.26135759790000002</v>
      </c>
      <c r="T1413" s="6">
        <f>IF(A1413="placement",$J1413*MIN($Q1413,$S1413),"")</f>
        <v>8.6248007307000005</v>
      </c>
      <c r="U1413" s="6">
        <f>IF($A1413="placement",T1413,SUMIF($C$10:$C$6209,$C1413,$T$10:$T$6209))</f>
        <v>8.6248007307000005</v>
      </c>
      <c r="V1413" s="34">
        <f t="shared" si="65"/>
        <v>4.03414114084506E-2</v>
      </c>
      <c r="W1413" s="24"/>
      <c r="X1413" s="2" t="str">
        <f>IFERROR(MIN(VLOOKUP($W1413,margin_ranges!$A$5:$D$10,4,FALSE),$Q1413*100)/100,"")</f>
        <v/>
      </c>
      <c r="Y1413" s="6">
        <f t="shared" si="66"/>
        <v>8.6248007307000005</v>
      </c>
      <c r="Z1413" s="6">
        <f>IF($A1413="placement",Y1413,SUMIF($C$10:$C$6209,$C1413,$Y$10:$Y$6209))</f>
        <v>8.6248007307000005</v>
      </c>
      <c r="AA1413" s="29">
        <f t="shared" si="67"/>
        <v>4.03414114084506E-2</v>
      </c>
    </row>
    <row r="1414" spans="1:27" hidden="1" x14ac:dyDescent="0.3">
      <c r="A1414" s="8" t="s">
        <v>17</v>
      </c>
      <c r="B1414" s="8" t="s">
        <v>1742</v>
      </c>
      <c r="C1414" s="8" t="s">
        <v>1743</v>
      </c>
      <c r="D1414" s="8" t="s">
        <v>2576</v>
      </c>
      <c r="E1414" s="8" t="s">
        <v>2577</v>
      </c>
      <c r="F1414" s="29">
        <v>0.227525682193252</v>
      </c>
      <c r="G1414" s="29">
        <v>0</v>
      </c>
      <c r="H1414" s="30">
        <v>1.3960999999999999</v>
      </c>
      <c r="I1414" s="30">
        <v>0.61609999999999998</v>
      </c>
      <c r="J1414" s="14">
        <v>34</v>
      </c>
      <c r="K1414" s="14">
        <v>8</v>
      </c>
      <c r="L1414" s="12">
        <v>0.44130000000000003</v>
      </c>
      <c r="M1414" s="7">
        <v>1.81235799</v>
      </c>
      <c r="N1414" s="31">
        <v>1.4</v>
      </c>
      <c r="O1414" s="14">
        <f>IFERROR(VLOOKUP($C1414,'site totals'!$J$2:$K$607,2,FALSE),1)</f>
        <v>17978.085800000001</v>
      </c>
      <c r="P1414" s="32" t="s">
        <v>22</v>
      </c>
      <c r="Q1414" s="12">
        <v>0.2275256822</v>
      </c>
      <c r="R1414" s="29">
        <v>0.28000000000000003</v>
      </c>
      <c r="S1414" s="2">
        <f>IF($A1414="site","",MIN(VLOOKUP($P1414,margin_ranges!$A$5:$D$10,4,FALSE)/100,$Q1414))</f>
        <v>0.2275256822</v>
      </c>
      <c r="T1414" s="6">
        <f>IF(A1414="placement",$J1414*MIN($Q1414,$S1414),"")</f>
        <v>7.7358731947999999</v>
      </c>
      <c r="U1414" s="6">
        <f>IF($A1414="placement",T1414,SUMIF($C$10:$C$6209,$C1414,$T$10:$T$6209))</f>
        <v>7.7358731947999999</v>
      </c>
      <c r="V1414" s="34">
        <f t="shared" si="65"/>
        <v>7.2880996944444387E-2</v>
      </c>
      <c r="W1414" s="24"/>
      <c r="X1414" s="2" t="str">
        <f>IFERROR(MIN(VLOOKUP($W1414,margin_ranges!$A$5:$D$10,4,FALSE),$Q1414*100)/100,"")</f>
        <v/>
      </c>
      <c r="Y1414" s="6">
        <f t="shared" si="66"/>
        <v>7.7358731947999999</v>
      </c>
      <c r="Z1414" s="6">
        <f>IF($A1414="placement",Y1414,SUMIF($C$10:$C$6209,$C1414,$Y$10:$Y$6209))</f>
        <v>7.7358731947999999</v>
      </c>
      <c r="AA1414" s="29">
        <f t="shared" si="67"/>
        <v>7.2880996944444387E-2</v>
      </c>
    </row>
    <row r="1415" spans="1:27" hidden="1" x14ac:dyDescent="0.3">
      <c r="A1415" s="8" t="s">
        <v>17</v>
      </c>
      <c r="B1415" s="8" t="s">
        <v>1742</v>
      </c>
      <c r="C1415" s="8" t="s">
        <v>1743</v>
      </c>
      <c r="D1415" s="8" t="s">
        <v>2514</v>
      </c>
      <c r="E1415" s="8" t="s">
        <v>2515</v>
      </c>
      <c r="F1415" s="29">
        <v>0.22776470588235201</v>
      </c>
      <c r="G1415" s="29">
        <v>0</v>
      </c>
      <c r="H1415" s="30">
        <v>2.1739999999999999</v>
      </c>
      <c r="I1415" s="30">
        <v>0.58609999999999995</v>
      </c>
      <c r="J1415" s="14">
        <v>34</v>
      </c>
      <c r="K1415" s="14">
        <v>7</v>
      </c>
      <c r="L1415" s="12">
        <v>0.26960000000000001</v>
      </c>
      <c r="M1415" s="7">
        <v>1.9424131600000001</v>
      </c>
      <c r="N1415" s="31">
        <v>1.5</v>
      </c>
      <c r="O1415" s="14">
        <f>IFERROR(VLOOKUP($C1415,'site totals'!$J$2:$K$607,2,FALSE),1)</f>
        <v>17978.085800000001</v>
      </c>
      <c r="P1415" s="32" t="s">
        <v>91</v>
      </c>
      <c r="Q1415" s="12">
        <v>0.2277647059</v>
      </c>
      <c r="R1415" s="29">
        <v>0.24</v>
      </c>
      <c r="S1415" s="2">
        <f>IF($A1415="site","",MIN(VLOOKUP($P1415,margin_ranges!$A$5:$D$10,4,FALSE)/100,$Q1415))</f>
        <v>0.2277647059</v>
      </c>
      <c r="T1415" s="6">
        <f>IF(A1415="placement",$J1415*MIN($Q1415,$S1415),"")</f>
        <v>7.7440000005999998</v>
      </c>
      <c r="U1415" s="6">
        <f>IF($A1415="placement",T1415,SUMIF($C$10:$C$6209,$C1415,$T$10:$T$6209))</f>
        <v>7.7440000005999998</v>
      </c>
      <c r="V1415" s="34">
        <f t="shared" si="65"/>
        <v>1.6099071184210612E-2</v>
      </c>
      <c r="W1415" s="24"/>
      <c r="X1415" s="2" t="str">
        <f>IFERROR(MIN(VLOOKUP($W1415,margin_ranges!$A$5:$D$10,4,FALSE),$Q1415*100)/100,"")</f>
        <v/>
      </c>
      <c r="Y1415" s="6">
        <f t="shared" si="66"/>
        <v>7.7440000005999998</v>
      </c>
      <c r="Z1415" s="6">
        <f>IF($A1415="placement",Y1415,SUMIF($C$10:$C$6209,$C1415,$Y$10:$Y$6209))</f>
        <v>7.7440000005999998</v>
      </c>
      <c r="AA1415" s="29">
        <f t="shared" si="67"/>
        <v>1.6099071184210612E-2</v>
      </c>
    </row>
    <row r="1416" spans="1:27" hidden="1" x14ac:dyDescent="0.3">
      <c r="A1416" s="8" t="s">
        <v>17</v>
      </c>
      <c r="B1416" s="8" t="s">
        <v>1742</v>
      </c>
      <c r="C1416" s="8" t="s">
        <v>1743</v>
      </c>
      <c r="D1416" s="8" t="s">
        <v>1832</v>
      </c>
      <c r="E1416" s="8" t="s">
        <v>1833</v>
      </c>
      <c r="F1416" s="29">
        <v>0.25476525806636602</v>
      </c>
      <c r="G1416" s="29">
        <v>0</v>
      </c>
      <c r="H1416" s="30">
        <v>1.0206</v>
      </c>
      <c r="I1416" s="30">
        <v>0.55689999999999995</v>
      </c>
      <c r="J1416" s="14">
        <v>34</v>
      </c>
      <c r="K1416" s="14">
        <v>8</v>
      </c>
      <c r="L1416" s="12">
        <v>0.54559999999999997</v>
      </c>
      <c r="M1416" s="7">
        <v>2.0127886099999999</v>
      </c>
      <c r="N1416" s="31">
        <v>1.5</v>
      </c>
      <c r="O1416" s="14">
        <f>IFERROR(VLOOKUP($C1416,'site totals'!$J$2:$K$607,2,FALSE),1)</f>
        <v>17978.085800000001</v>
      </c>
      <c r="P1416" s="32" t="s">
        <v>22</v>
      </c>
      <c r="Q1416" s="12">
        <v>0.2547652581</v>
      </c>
      <c r="R1416" s="29">
        <v>0.28999999999999998</v>
      </c>
      <c r="S1416" s="2">
        <f>IF($A1416="site","",MIN(VLOOKUP($P1416,margin_ranges!$A$5:$D$10,4,FALSE)/100,$Q1416))</f>
        <v>0.2547652581</v>
      </c>
      <c r="T1416" s="6">
        <f>IF(A1416="placement",$J1416*MIN($Q1416,$S1416),"")</f>
        <v>8.6620187754</v>
      </c>
      <c r="U1416" s="6">
        <f>IF($A1416="placement",T1416,SUMIF($C$10:$C$6209,$C1416,$T$10:$T$6209))</f>
        <v>8.6620187754</v>
      </c>
      <c r="V1416" s="34">
        <f t="shared" si="65"/>
        <v>4.9626397042253467E-2</v>
      </c>
      <c r="W1416" s="24"/>
      <c r="X1416" s="2" t="str">
        <f>IFERROR(MIN(VLOOKUP($W1416,margin_ranges!$A$5:$D$10,4,FALSE),$Q1416*100)/100,"")</f>
        <v/>
      </c>
      <c r="Y1416" s="6">
        <f t="shared" si="66"/>
        <v>8.6620187754</v>
      </c>
      <c r="Z1416" s="6">
        <f>IF($A1416="placement",Y1416,SUMIF($C$10:$C$6209,$C1416,$Y$10:$Y$6209))</f>
        <v>8.6620187754</v>
      </c>
      <c r="AA1416" s="29">
        <f t="shared" si="67"/>
        <v>4.9626397042253467E-2</v>
      </c>
    </row>
    <row r="1417" spans="1:27" hidden="1" x14ac:dyDescent="0.3">
      <c r="A1417" s="8" t="s">
        <v>17</v>
      </c>
      <c r="B1417" s="8" t="s">
        <v>1742</v>
      </c>
      <c r="C1417" s="8" t="s">
        <v>1743</v>
      </c>
      <c r="D1417" s="8" t="s">
        <v>1804</v>
      </c>
      <c r="E1417" s="8" t="s">
        <v>1805</v>
      </c>
      <c r="F1417" s="29">
        <v>0.21790435494695601</v>
      </c>
      <c r="G1417" s="29">
        <v>0</v>
      </c>
      <c r="H1417" s="30">
        <v>2.2974999999999999</v>
      </c>
      <c r="I1417" s="30">
        <v>0.58540000000000003</v>
      </c>
      <c r="J1417" s="14">
        <v>35</v>
      </c>
      <c r="K1417" s="14">
        <v>7</v>
      </c>
      <c r="L1417" s="12">
        <v>0.25480000000000003</v>
      </c>
      <c r="M1417" s="7">
        <v>1.9818547900000001</v>
      </c>
      <c r="N1417" s="31">
        <v>1.55</v>
      </c>
      <c r="O1417" s="14">
        <f>IFERROR(VLOOKUP($C1417,'site totals'!$J$2:$K$607,2,FALSE),1)</f>
        <v>17978.085800000001</v>
      </c>
      <c r="P1417" s="32" t="s">
        <v>91</v>
      </c>
      <c r="Q1417" s="12">
        <v>0.21790435490000001</v>
      </c>
      <c r="R1417" s="29">
        <v>0.24</v>
      </c>
      <c r="S1417" s="2">
        <f>IF($A1417="site","",MIN(VLOOKUP($P1417,margin_ranges!$A$5:$D$10,4,FALSE)/100,$Q1417))</f>
        <v>0.21790435490000001</v>
      </c>
      <c r="T1417" s="6">
        <f>IF(A1417="placement",$J1417*MIN($Q1417,$S1417),"")</f>
        <v>7.6266524215000002</v>
      </c>
      <c r="U1417" s="6">
        <f>IF($A1417="placement",T1417,SUMIF($C$10:$C$6209,$C1417,$T$10:$T$6209))</f>
        <v>7.6266524215000002</v>
      </c>
      <c r="V1417" s="34">
        <f t="shared" si="65"/>
        <v>2.9073217236841975E-2</v>
      </c>
      <c r="W1417" s="24"/>
      <c r="X1417" s="2" t="str">
        <f>IFERROR(MIN(VLOOKUP($W1417,margin_ranges!$A$5:$D$10,4,FALSE),$Q1417*100)/100,"")</f>
        <v/>
      </c>
      <c r="Y1417" s="6">
        <f t="shared" si="66"/>
        <v>7.6266524215000002</v>
      </c>
      <c r="Z1417" s="6">
        <f>IF($A1417="placement",Y1417,SUMIF($C$10:$C$6209,$C1417,$Y$10:$Y$6209))</f>
        <v>7.6266524215000002</v>
      </c>
      <c r="AA1417" s="29">
        <f t="shared" si="67"/>
        <v>2.9073217236841975E-2</v>
      </c>
    </row>
    <row r="1418" spans="1:27" hidden="1" x14ac:dyDescent="0.3">
      <c r="A1418" s="8" t="s">
        <v>17</v>
      </c>
      <c r="B1418" s="8" t="s">
        <v>1742</v>
      </c>
      <c r="C1418" s="8" t="s">
        <v>1743</v>
      </c>
      <c r="D1418" s="8" t="s">
        <v>1958</v>
      </c>
      <c r="E1418" s="8" t="s">
        <v>1959</v>
      </c>
      <c r="F1418" s="29">
        <v>0.208625205579582</v>
      </c>
      <c r="G1418" s="29">
        <v>0</v>
      </c>
      <c r="H1418" s="30">
        <v>1.8501000000000001</v>
      </c>
      <c r="I1418" s="30">
        <v>0.66290000000000004</v>
      </c>
      <c r="J1418" s="14">
        <v>35</v>
      </c>
      <c r="K1418" s="14">
        <v>7</v>
      </c>
      <c r="L1418" s="12">
        <v>0.35830000000000001</v>
      </c>
      <c r="M1418" s="7">
        <v>1.76907328</v>
      </c>
      <c r="N1418" s="31">
        <v>1.4</v>
      </c>
      <c r="O1418" s="14">
        <f>IFERROR(VLOOKUP($C1418,'site totals'!$J$2:$K$607,2,FALSE),1)</f>
        <v>17978.085800000001</v>
      </c>
      <c r="P1418" s="32" t="s">
        <v>22</v>
      </c>
      <c r="Q1418" s="12">
        <v>0.2086252056</v>
      </c>
      <c r="R1418" s="29">
        <v>0.26</v>
      </c>
      <c r="S1418" s="2">
        <f>IF($A1418="site","",MIN(VLOOKUP($P1418,margin_ranges!$A$5:$D$10,4,FALSE)/100,$Q1418))</f>
        <v>0.2086252056</v>
      </c>
      <c r="T1418" s="6">
        <f>IF(A1418="placement",$J1418*MIN($Q1418,$S1418),"")</f>
        <v>7.3018821960000002</v>
      </c>
      <c r="U1418" s="6">
        <f>IF($A1418="placement",T1418,SUMIF($C$10:$C$6209,$C1418,$T$10:$T$6209))</f>
        <v>7.3018821960000002</v>
      </c>
      <c r="V1418" s="34">
        <f t="shared" ref="V1418:V1481" si="68">($J1418-$U1418)/($J1418*(1-$R1418))-1</f>
        <v>6.9425397837837854E-2</v>
      </c>
      <c r="W1418" s="24"/>
      <c r="X1418" s="2" t="str">
        <f>IFERROR(MIN(VLOOKUP($W1418,margin_ranges!$A$5:$D$10,4,FALSE),$Q1418*100)/100,"")</f>
        <v/>
      </c>
      <c r="Y1418" s="6">
        <f t="shared" si="66"/>
        <v>7.3018821960000002</v>
      </c>
      <c r="Z1418" s="6">
        <f>IF($A1418="placement",Y1418,SUMIF($C$10:$C$6209,$C1418,$Y$10:$Y$6209))</f>
        <v>7.3018821960000002</v>
      </c>
      <c r="AA1418" s="29">
        <f t="shared" si="67"/>
        <v>6.9425397837837854E-2</v>
      </c>
    </row>
    <row r="1419" spans="1:27" hidden="1" x14ac:dyDescent="0.3">
      <c r="A1419" s="8" t="s">
        <v>17</v>
      </c>
      <c r="B1419" s="8" t="s">
        <v>1742</v>
      </c>
      <c r="C1419" s="8" t="s">
        <v>1743</v>
      </c>
      <c r="D1419" s="8" t="s">
        <v>2380</v>
      </c>
      <c r="E1419" s="8" t="s">
        <v>2381</v>
      </c>
      <c r="F1419" s="29">
        <v>0.23374265883609099</v>
      </c>
      <c r="G1419" s="29">
        <v>0</v>
      </c>
      <c r="H1419" s="30">
        <v>2.1840000000000002</v>
      </c>
      <c r="I1419" s="30">
        <v>0.68340000000000001</v>
      </c>
      <c r="J1419" s="14">
        <v>36</v>
      </c>
      <c r="K1419" s="14">
        <v>8</v>
      </c>
      <c r="L1419" s="12">
        <v>0.31290000000000001</v>
      </c>
      <c r="M1419" s="7">
        <v>1.7618102</v>
      </c>
      <c r="N1419" s="31">
        <v>1.35</v>
      </c>
      <c r="O1419" s="14">
        <f>IFERROR(VLOOKUP($C1419,'site totals'!$J$2:$K$607,2,FALSE),1)</f>
        <v>17978.085800000001</v>
      </c>
      <c r="P1419" s="32" t="s">
        <v>22</v>
      </c>
      <c r="Q1419" s="12">
        <v>0.2337426588</v>
      </c>
      <c r="R1419" s="29">
        <v>0.28999999999999998</v>
      </c>
      <c r="S1419" s="2">
        <f>IF($A1419="site","",MIN(VLOOKUP($P1419,margin_ranges!$A$5:$D$10,4,FALSE)/100,$Q1419))</f>
        <v>0.2337426588</v>
      </c>
      <c r="T1419" s="6">
        <f>IF(A1419="placement",$J1419*MIN($Q1419,$S1419),"")</f>
        <v>8.4147357167999992</v>
      </c>
      <c r="U1419" s="6">
        <f>IF($A1419="placement",T1419,SUMIF($C$10:$C$6209,$C1419,$T$10:$T$6209))</f>
        <v>8.4147357167999992</v>
      </c>
      <c r="V1419" s="34">
        <f t="shared" si="68"/>
        <v>7.9235691830985999E-2</v>
      </c>
      <c r="W1419" s="24"/>
      <c r="X1419" s="2" t="str">
        <f>IFERROR(MIN(VLOOKUP($W1419,margin_ranges!$A$5:$D$10,4,FALSE),$Q1419*100)/100,"")</f>
        <v/>
      </c>
      <c r="Y1419" s="6">
        <f t="shared" si="66"/>
        <v>8.4147357167999992</v>
      </c>
      <c r="Z1419" s="6">
        <f>IF($A1419="placement",Y1419,SUMIF($C$10:$C$6209,$C1419,$Y$10:$Y$6209))</f>
        <v>8.4147357167999992</v>
      </c>
      <c r="AA1419" s="29">
        <f t="shared" si="67"/>
        <v>7.9235691830985999E-2</v>
      </c>
    </row>
    <row r="1420" spans="1:27" hidden="1" x14ac:dyDescent="0.3">
      <c r="A1420" s="8" t="s">
        <v>17</v>
      </c>
      <c r="B1420" s="8" t="s">
        <v>1742</v>
      </c>
      <c r="C1420" s="8" t="s">
        <v>1743</v>
      </c>
      <c r="D1420" s="8" t="s">
        <v>2554</v>
      </c>
      <c r="E1420" s="8" t="s">
        <v>2555</v>
      </c>
      <c r="F1420" s="29">
        <v>0.22197774602244499</v>
      </c>
      <c r="G1420" s="29">
        <v>0</v>
      </c>
      <c r="H1420" s="30">
        <v>1.5939000000000001</v>
      </c>
      <c r="I1420" s="30">
        <v>0.61960000000000004</v>
      </c>
      <c r="J1420" s="14">
        <v>36</v>
      </c>
      <c r="K1420" s="14">
        <v>7</v>
      </c>
      <c r="L1420" s="12">
        <v>0.38879999999999998</v>
      </c>
      <c r="M1420" s="7">
        <v>1.92796542</v>
      </c>
      <c r="N1420" s="31">
        <v>1.5</v>
      </c>
      <c r="O1420" s="14">
        <f>IFERROR(VLOOKUP($C1420,'site totals'!$J$2:$K$607,2,FALSE),1)</f>
        <v>17978.085800000001</v>
      </c>
      <c r="P1420" s="32" t="s">
        <v>91</v>
      </c>
      <c r="Q1420" s="12">
        <v>0.221977746</v>
      </c>
      <c r="R1420" s="29">
        <v>0.24</v>
      </c>
      <c r="S1420" s="2">
        <f>IF($A1420="site","",MIN(VLOOKUP($P1420,margin_ranges!$A$5:$D$10,4,FALSE)/100,$Q1420))</f>
        <v>0.221977746</v>
      </c>
      <c r="T1420" s="6">
        <f>IF(A1420="placement",$J1420*MIN($Q1420,$S1420),"")</f>
        <v>7.9911988560000005</v>
      </c>
      <c r="U1420" s="6">
        <f>IF($A1420="placement",T1420,SUMIF($C$10:$C$6209,$C1420,$T$10:$T$6209))</f>
        <v>7.9911988560000005</v>
      </c>
      <c r="V1420" s="34">
        <f t="shared" si="68"/>
        <v>2.3713492105263079E-2</v>
      </c>
      <c r="W1420" s="24"/>
      <c r="X1420" s="2" t="str">
        <f>IFERROR(MIN(VLOOKUP($W1420,margin_ranges!$A$5:$D$10,4,FALSE),$Q1420*100)/100,"")</f>
        <v/>
      </c>
      <c r="Y1420" s="6">
        <f t="shared" si="66"/>
        <v>7.9911988560000005</v>
      </c>
      <c r="Z1420" s="6">
        <f>IF($A1420="placement",Y1420,SUMIF($C$10:$C$6209,$C1420,$Y$10:$Y$6209))</f>
        <v>7.9911988560000005</v>
      </c>
      <c r="AA1420" s="29">
        <f t="shared" si="67"/>
        <v>2.3713492105263079E-2</v>
      </c>
    </row>
    <row r="1421" spans="1:27" hidden="1" x14ac:dyDescent="0.3">
      <c r="A1421" s="8" t="s">
        <v>17</v>
      </c>
      <c r="B1421" s="8" t="s">
        <v>1742</v>
      </c>
      <c r="C1421" s="8" t="s">
        <v>1743</v>
      </c>
      <c r="D1421" s="8" t="s">
        <v>1842</v>
      </c>
      <c r="E1421" s="8" t="s">
        <v>1843</v>
      </c>
      <c r="F1421" s="29">
        <v>0.15940132397238799</v>
      </c>
      <c r="G1421" s="29">
        <v>0</v>
      </c>
      <c r="H1421" s="30">
        <v>2.9237000000000002</v>
      </c>
      <c r="I1421" s="30">
        <v>0.65710000000000002</v>
      </c>
      <c r="J1421" s="14">
        <v>36</v>
      </c>
      <c r="K1421" s="14">
        <v>6</v>
      </c>
      <c r="L1421" s="12">
        <v>0.2248</v>
      </c>
      <c r="M1421" s="7">
        <v>1.84392391</v>
      </c>
      <c r="N1421" s="31">
        <v>1.55</v>
      </c>
      <c r="O1421" s="14">
        <f>IFERROR(VLOOKUP($C1421,'site totals'!$J$2:$K$607,2,FALSE),1)</f>
        <v>17978.085800000001</v>
      </c>
      <c r="P1421" s="32" t="s">
        <v>161</v>
      </c>
      <c r="Q1421" s="12">
        <v>0.15940132400000001</v>
      </c>
      <c r="R1421" s="29">
        <v>0.33</v>
      </c>
      <c r="S1421" s="2">
        <f>IF($A1421="site","",MIN(VLOOKUP($P1421,margin_ranges!$A$5:$D$10,4,FALSE)/100,$Q1421))</f>
        <v>0.15940132400000001</v>
      </c>
      <c r="T1421" s="6">
        <f>IF(A1421="placement",$J1421*MIN($Q1421,$S1421),"")</f>
        <v>5.7384476640000006</v>
      </c>
      <c r="U1421" s="6">
        <f>IF($A1421="placement",T1421,SUMIF($C$10:$C$6209,$C1421,$T$10:$T$6209))</f>
        <v>5.7384476640000006</v>
      </c>
      <c r="V1421" s="34">
        <f t="shared" si="68"/>
        <v>0.25462488955223894</v>
      </c>
      <c r="W1421" s="24"/>
      <c r="X1421" s="2" t="str">
        <f>IFERROR(MIN(VLOOKUP($W1421,margin_ranges!$A$5:$D$10,4,FALSE),$Q1421*100)/100,"")</f>
        <v/>
      </c>
      <c r="Y1421" s="6">
        <f t="shared" si="66"/>
        <v>5.7384476640000006</v>
      </c>
      <c r="Z1421" s="6">
        <f>IF($A1421="placement",Y1421,SUMIF($C$10:$C$6209,$C1421,$Y$10:$Y$6209))</f>
        <v>5.7384476640000006</v>
      </c>
      <c r="AA1421" s="29">
        <f t="shared" si="67"/>
        <v>0.25462488955223894</v>
      </c>
    </row>
    <row r="1422" spans="1:27" hidden="1" x14ac:dyDescent="0.3">
      <c r="A1422" s="8" t="s">
        <v>17</v>
      </c>
      <c r="B1422" s="8" t="s">
        <v>1742</v>
      </c>
      <c r="C1422" s="8" t="s">
        <v>1743</v>
      </c>
      <c r="D1422" s="8" t="s">
        <v>1972</v>
      </c>
      <c r="E1422" s="8" t="s">
        <v>1973</v>
      </c>
      <c r="F1422" s="29">
        <v>0.23252213543931599</v>
      </c>
      <c r="G1422" s="29">
        <v>0</v>
      </c>
      <c r="H1422" s="30">
        <v>1.4433</v>
      </c>
      <c r="I1422" s="30">
        <v>0.63029999999999997</v>
      </c>
      <c r="J1422" s="14">
        <v>37</v>
      </c>
      <c r="K1422" s="14">
        <v>9</v>
      </c>
      <c r="L1422" s="12">
        <v>0.43669999999999998</v>
      </c>
      <c r="M1422" s="7">
        <v>1.95445376</v>
      </c>
      <c r="N1422" s="31">
        <v>1.5</v>
      </c>
      <c r="O1422" s="14">
        <f>IFERROR(VLOOKUP($C1422,'site totals'!$J$2:$K$607,2,FALSE),1)</f>
        <v>17978.085800000001</v>
      </c>
      <c r="P1422" s="32" t="s">
        <v>22</v>
      </c>
      <c r="Q1422" s="12">
        <v>0.2325221354</v>
      </c>
      <c r="R1422" s="29">
        <v>0.3</v>
      </c>
      <c r="S1422" s="2">
        <f>IF($A1422="site","",MIN(VLOOKUP($P1422,margin_ranges!$A$5:$D$10,4,FALSE)/100,$Q1422))</f>
        <v>0.2325221354</v>
      </c>
      <c r="T1422" s="6">
        <f>IF(A1422="placement",$J1422*MIN($Q1422,$S1422),"")</f>
        <v>8.6033190097999999</v>
      </c>
      <c r="U1422" s="6">
        <f>IF($A1422="placement",T1422,SUMIF($C$10:$C$6209,$C1422,$T$10:$T$6209))</f>
        <v>8.6033190097999999</v>
      </c>
      <c r="V1422" s="34">
        <f t="shared" si="68"/>
        <v>9.6396949428571466E-2</v>
      </c>
      <c r="W1422" s="24"/>
      <c r="X1422" s="2" t="str">
        <f>IFERROR(MIN(VLOOKUP($W1422,margin_ranges!$A$5:$D$10,4,FALSE),$Q1422*100)/100,"")</f>
        <v/>
      </c>
      <c r="Y1422" s="6">
        <f t="shared" si="66"/>
        <v>8.6033190097999999</v>
      </c>
      <c r="Z1422" s="6">
        <f>IF($A1422="placement",Y1422,SUMIF($C$10:$C$6209,$C1422,$Y$10:$Y$6209))</f>
        <v>8.6033190097999999</v>
      </c>
      <c r="AA1422" s="29">
        <f t="shared" si="67"/>
        <v>9.6396949428571466E-2</v>
      </c>
    </row>
    <row r="1423" spans="1:27" hidden="1" x14ac:dyDescent="0.3">
      <c r="A1423" s="8" t="s">
        <v>17</v>
      </c>
      <c r="B1423" s="8" t="s">
        <v>1742</v>
      </c>
      <c r="C1423" s="8" t="s">
        <v>1743</v>
      </c>
      <c r="D1423" s="8" t="s">
        <v>1968</v>
      </c>
      <c r="E1423" s="8" t="s">
        <v>1969</v>
      </c>
      <c r="F1423" s="29">
        <v>0.197781065940456</v>
      </c>
      <c r="G1423" s="29">
        <v>0</v>
      </c>
      <c r="H1423" s="30">
        <v>1.6386000000000001</v>
      </c>
      <c r="I1423" s="30">
        <v>0.66349999999999998</v>
      </c>
      <c r="J1423" s="14">
        <v>37</v>
      </c>
      <c r="K1423" s="14">
        <v>7</v>
      </c>
      <c r="L1423" s="12">
        <v>0.40489999999999998</v>
      </c>
      <c r="M1423" s="7">
        <v>1.86981376</v>
      </c>
      <c r="N1423" s="31">
        <v>1.5</v>
      </c>
      <c r="O1423" s="14">
        <f>IFERROR(VLOOKUP($C1423,'site totals'!$J$2:$K$607,2,FALSE),1)</f>
        <v>17978.085800000001</v>
      </c>
      <c r="P1423" s="32" t="s">
        <v>22</v>
      </c>
      <c r="Q1423" s="12">
        <v>0.1977810659</v>
      </c>
      <c r="R1423" s="29">
        <v>0.24</v>
      </c>
      <c r="S1423" s="2">
        <f>IF($A1423="site","",MIN(VLOOKUP($P1423,margin_ranges!$A$5:$D$10,4,FALSE)/100,$Q1423))</f>
        <v>0.1977810659</v>
      </c>
      <c r="T1423" s="6">
        <f>IF(A1423="placement",$J1423*MIN($Q1423,$S1423),"")</f>
        <v>7.3178994382999996</v>
      </c>
      <c r="U1423" s="6">
        <f>IF($A1423="placement",T1423,SUMIF($C$10:$C$6209,$C1423,$T$10:$T$6209))</f>
        <v>7.3178994382999996</v>
      </c>
      <c r="V1423" s="34">
        <f t="shared" si="68"/>
        <v>5.5551229078947273E-2</v>
      </c>
      <c r="W1423" s="24"/>
      <c r="X1423" s="2" t="str">
        <f>IFERROR(MIN(VLOOKUP($W1423,margin_ranges!$A$5:$D$10,4,FALSE),$Q1423*100)/100,"")</f>
        <v/>
      </c>
      <c r="Y1423" s="6">
        <f t="shared" si="66"/>
        <v>7.3178994382999996</v>
      </c>
      <c r="Z1423" s="6">
        <f>IF($A1423="placement",Y1423,SUMIF($C$10:$C$6209,$C1423,$Y$10:$Y$6209))</f>
        <v>7.3178994382999996</v>
      </c>
      <c r="AA1423" s="29">
        <f t="shared" si="67"/>
        <v>5.5551229078947273E-2</v>
      </c>
    </row>
    <row r="1424" spans="1:27" hidden="1" x14ac:dyDescent="0.3">
      <c r="A1424" s="8" t="s">
        <v>17</v>
      </c>
      <c r="B1424" s="8" t="s">
        <v>1742</v>
      </c>
      <c r="C1424" s="8" t="s">
        <v>1743</v>
      </c>
      <c r="D1424" s="8" t="s">
        <v>2520</v>
      </c>
      <c r="E1424" s="8" t="s">
        <v>2521</v>
      </c>
      <c r="F1424" s="29">
        <v>0.23504338559902499</v>
      </c>
      <c r="G1424" s="29">
        <v>0</v>
      </c>
      <c r="H1424" s="30">
        <v>2.0366</v>
      </c>
      <c r="I1424" s="30">
        <v>0.62209999999999999</v>
      </c>
      <c r="J1424" s="14">
        <v>37</v>
      </c>
      <c r="K1424" s="14">
        <v>8</v>
      </c>
      <c r="L1424" s="12">
        <v>0.30549999999999999</v>
      </c>
      <c r="M1424" s="7">
        <v>1.96089552</v>
      </c>
      <c r="N1424" s="31">
        <v>1.5</v>
      </c>
      <c r="O1424" s="14">
        <f>IFERROR(VLOOKUP($C1424,'site totals'!$J$2:$K$607,2,FALSE),1)</f>
        <v>17978.085800000001</v>
      </c>
      <c r="P1424" s="32" t="s">
        <v>91</v>
      </c>
      <c r="Q1424" s="12">
        <v>0.23504338559999999</v>
      </c>
      <c r="R1424" s="29">
        <v>0.24</v>
      </c>
      <c r="S1424" s="2">
        <f>IF($A1424="site","",MIN(VLOOKUP($P1424,margin_ranges!$A$5:$D$10,4,FALSE)/100,$Q1424))</f>
        <v>0.23504338559999999</v>
      </c>
      <c r="T1424" s="6">
        <f>IF(A1424="placement",$J1424*MIN($Q1424,$S1424),"")</f>
        <v>8.6966052671999989</v>
      </c>
      <c r="U1424" s="6">
        <f>IF($A1424="placement",T1424,SUMIF($C$10:$C$6209,$C1424,$T$10:$T$6209))</f>
        <v>8.6966052671999989</v>
      </c>
      <c r="V1424" s="34">
        <f t="shared" si="68"/>
        <v>6.521861052631639E-3</v>
      </c>
      <c r="W1424" s="24"/>
      <c r="X1424" s="2" t="str">
        <f>IFERROR(MIN(VLOOKUP($W1424,margin_ranges!$A$5:$D$10,4,FALSE),$Q1424*100)/100,"")</f>
        <v/>
      </c>
      <c r="Y1424" s="6">
        <f t="shared" si="66"/>
        <v>8.6966052671999989</v>
      </c>
      <c r="Z1424" s="6">
        <f>IF($A1424="placement",Y1424,SUMIF($C$10:$C$6209,$C1424,$Y$10:$Y$6209))</f>
        <v>8.6966052671999989</v>
      </c>
      <c r="AA1424" s="29">
        <f t="shared" si="67"/>
        <v>6.521861052631639E-3</v>
      </c>
    </row>
    <row r="1425" spans="1:27" hidden="1" x14ac:dyDescent="0.3">
      <c r="A1425" s="8" t="s">
        <v>17</v>
      </c>
      <c r="B1425" s="8" t="s">
        <v>1742</v>
      </c>
      <c r="C1425" s="8" t="s">
        <v>1743</v>
      </c>
      <c r="D1425" s="8" t="s">
        <v>2322</v>
      </c>
      <c r="E1425" s="8" t="s">
        <v>2323</v>
      </c>
      <c r="F1425" s="29">
        <v>0.23041920749379699</v>
      </c>
      <c r="G1425" s="29">
        <v>0</v>
      </c>
      <c r="H1425" s="30">
        <v>2.2644000000000002</v>
      </c>
      <c r="I1425" s="30">
        <v>0.63219999999999998</v>
      </c>
      <c r="J1425" s="14">
        <v>37</v>
      </c>
      <c r="K1425" s="14">
        <v>8</v>
      </c>
      <c r="L1425" s="12">
        <v>0.2792</v>
      </c>
      <c r="M1425" s="7">
        <v>1.94911309</v>
      </c>
      <c r="N1425" s="31">
        <v>1.5</v>
      </c>
      <c r="O1425" s="14">
        <f>IFERROR(VLOOKUP($C1425,'site totals'!$J$2:$K$607,2,FALSE),1)</f>
        <v>17978.085800000001</v>
      </c>
      <c r="P1425" s="32" t="s">
        <v>91</v>
      </c>
      <c r="Q1425" s="12">
        <v>0.2304192075</v>
      </c>
      <c r="R1425" s="29">
        <v>0.24</v>
      </c>
      <c r="S1425" s="2">
        <f>IF($A1425="site","",MIN(VLOOKUP($P1425,margin_ranges!$A$5:$D$10,4,FALSE)/100,$Q1425))</f>
        <v>0.2304192075</v>
      </c>
      <c r="T1425" s="6">
        <f>IF(A1425="placement",$J1425*MIN($Q1425,$S1425),"")</f>
        <v>8.5255106774999998</v>
      </c>
      <c r="U1425" s="6">
        <f>IF($A1425="placement",T1425,SUMIF($C$10:$C$6209,$C1425,$T$10:$T$6209))</f>
        <v>8.5255106774999998</v>
      </c>
      <c r="V1425" s="34">
        <f t="shared" si="68"/>
        <v>1.2606305921052607E-2</v>
      </c>
      <c r="W1425" s="24"/>
      <c r="X1425" s="2" t="str">
        <f>IFERROR(MIN(VLOOKUP($W1425,margin_ranges!$A$5:$D$10,4,FALSE),$Q1425*100)/100,"")</f>
        <v/>
      </c>
      <c r="Y1425" s="6">
        <f t="shared" si="66"/>
        <v>8.5255106774999998</v>
      </c>
      <c r="Z1425" s="6">
        <f>IF($A1425="placement",Y1425,SUMIF($C$10:$C$6209,$C1425,$Y$10:$Y$6209))</f>
        <v>8.5255106774999998</v>
      </c>
      <c r="AA1425" s="29">
        <f t="shared" si="67"/>
        <v>1.2606305921052607E-2</v>
      </c>
    </row>
    <row r="1426" spans="1:27" hidden="1" x14ac:dyDescent="0.3">
      <c r="A1426" s="8" t="s">
        <v>17</v>
      </c>
      <c r="B1426" s="8" t="s">
        <v>1742</v>
      </c>
      <c r="C1426" s="8" t="s">
        <v>1743</v>
      </c>
      <c r="D1426" s="8" t="s">
        <v>2468</v>
      </c>
      <c r="E1426" s="8" t="s">
        <v>2469</v>
      </c>
      <c r="F1426" s="29">
        <v>0.24360296185209401</v>
      </c>
      <c r="G1426" s="29">
        <v>0</v>
      </c>
      <c r="H1426" s="30">
        <v>2.9925000000000002</v>
      </c>
      <c r="I1426" s="30">
        <v>0.6149</v>
      </c>
      <c r="J1426" s="14">
        <v>37</v>
      </c>
      <c r="K1426" s="14">
        <v>9</v>
      </c>
      <c r="L1426" s="12">
        <v>0.20549999999999999</v>
      </c>
      <c r="M1426" s="7">
        <v>1.9830855000000001</v>
      </c>
      <c r="N1426" s="31">
        <v>1.5</v>
      </c>
      <c r="O1426" s="14">
        <f>IFERROR(VLOOKUP($C1426,'site totals'!$J$2:$K$607,2,FALSE),1)</f>
        <v>17978.085800000001</v>
      </c>
      <c r="P1426" s="32" t="s">
        <v>91</v>
      </c>
      <c r="Q1426" s="12">
        <v>0.2436029619</v>
      </c>
      <c r="R1426" s="29">
        <v>0.25</v>
      </c>
      <c r="S1426" s="2">
        <f>IF($A1426="site","",MIN(VLOOKUP($P1426,margin_ranges!$A$5:$D$10,4,FALSE)/100,$Q1426))</f>
        <v>0.2436029619</v>
      </c>
      <c r="T1426" s="6">
        <f>IF(A1426="placement",$J1426*MIN($Q1426,$S1426),"")</f>
        <v>9.0133095903000005</v>
      </c>
      <c r="U1426" s="6">
        <f>IF($A1426="placement",T1426,SUMIF($C$10:$C$6209,$C1426,$T$10:$T$6209))</f>
        <v>9.0133095903000005</v>
      </c>
      <c r="V1426" s="34">
        <f t="shared" si="68"/>
        <v>8.5293841333333731E-3</v>
      </c>
      <c r="W1426" s="24"/>
      <c r="X1426" s="2" t="str">
        <f>IFERROR(MIN(VLOOKUP($W1426,margin_ranges!$A$5:$D$10,4,FALSE),$Q1426*100)/100,"")</f>
        <v/>
      </c>
      <c r="Y1426" s="6">
        <f t="shared" si="66"/>
        <v>9.0133095903000005</v>
      </c>
      <c r="Z1426" s="6">
        <f>IF($A1426="placement",Y1426,SUMIF($C$10:$C$6209,$C1426,$Y$10:$Y$6209))</f>
        <v>9.0133095903000005</v>
      </c>
      <c r="AA1426" s="29">
        <f t="shared" si="67"/>
        <v>8.5293841333333731E-3</v>
      </c>
    </row>
    <row r="1427" spans="1:27" hidden="1" x14ac:dyDescent="0.3">
      <c r="A1427" s="8" t="s">
        <v>17</v>
      </c>
      <c r="B1427" s="8" t="s">
        <v>1742</v>
      </c>
      <c r="C1427" s="8" t="s">
        <v>1743</v>
      </c>
      <c r="D1427" s="8" t="s">
        <v>2252</v>
      </c>
      <c r="E1427" s="8" t="s">
        <v>2253</v>
      </c>
      <c r="F1427" s="29">
        <v>4.09773608547674E-2</v>
      </c>
      <c r="G1427" s="29">
        <v>0</v>
      </c>
      <c r="H1427" s="30">
        <v>1.9939</v>
      </c>
      <c r="I1427" s="30">
        <v>0.83699999999999997</v>
      </c>
      <c r="J1427" s="14">
        <v>38</v>
      </c>
      <c r="K1427" s="14">
        <v>2</v>
      </c>
      <c r="L1427" s="12">
        <v>0.41980000000000001</v>
      </c>
      <c r="M1427" s="7">
        <v>1.51195597</v>
      </c>
      <c r="N1427" s="31">
        <v>1.45</v>
      </c>
      <c r="O1427" s="14">
        <f>IFERROR(VLOOKUP($C1427,'site totals'!$J$2:$K$607,2,FALSE),1)</f>
        <v>17978.085800000001</v>
      </c>
      <c r="P1427" s="32" t="s">
        <v>22</v>
      </c>
      <c r="Q1427" s="12">
        <v>4.0977360900000002E-2</v>
      </c>
      <c r="R1427" s="29">
        <v>0.1</v>
      </c>
      <c r="S1427" s="2">
        <f>IF($A1427="site","",MIN(VLOOKUP($P1427,margin_ranges!$A$5:$D$10,4,FALSE)/100,$Q1427))</f>
        <v>4.0977360900000002E-2</v>
      </c>
      <c r="T1427" s="6">
        <f>IF(A1427="placement",$J1427*MIN($Q1427,$S1427),"")</f>
        <v>1.5571397142000001</v>
      </c>
      <c r="U1427" s="6">
        <f>IF($A1427="placement",T1427,SUMIF($C$10:$C$6209,$C1427,$T$10:$T$6209))</f>
        <v>1.5571397142000001</v>
      </c>
      <c r="V1427" s="34">
        <f t="shared" si="68"/>
        <v>6.5580710111110996E-2</v>
      </c>
      <c r="W1427" s="24"/>
      <c r="X1427" s="2" t="str">
        <f>IFERROR(MIN(VLOOKUP($W1427,margin_ranges!$A$5:$D$10,4,FALSE),$Q1427*100)/100,"")</f>
        <v/>
      </c>
      <c r="Y1427" s="6">
        <f t="shared" si="66"/>
        <v>1.5571397142000001</v>
      </c>
      <c r="Z1427" s="6">
        <f>IF($A1427="placement",Y1427,SUMIF($C$10:$C$6209,$C1427,$Y$10:$Y$6209))</f>
        <v>1.5571397142000001</v>
      </c>
      <c r="AA1427" s="29">
        <f t="shared" si="67"/>
        <v>6.5580710111110996E-2</v>
      </c>
    </row>
    <row r="1428" spans="1:27" hidden="1" x14ac:dyDescent="0.3">
      <c r="A1428" s="8" t="s">
        <v>17</v>
      </c>
      <c r="B1428" s="8" t="s">
        <v>1742</v>
      </c>
      <c r="C1428" s="8" t="s">
        <v>1743</v>
      </c>
      <c r="D1428" s="8" t="s">
        <v>2422</v>
      </c>
      <c r="E1428" s="8" t="s">
        <v>2423</v>
      </c>
      <c r="F1428" s="29">
        <v>0.22892878339894601</v>
      </c>
      <c r="G1428" s="29">
        <v>0</v>
      </c>
      <c r="H1428" s="30">
        <v>1.6601999999999999</v>
      </c>
      <c r="I1428" s="30">
        <v>0.65259999999999996</v>
      </c>
      <c r="J1428" s="14">
        <v>39</v>
      </c>
      <c r="K1428" s="14">
        <v>9</v>
      </c>
      <c r="L1428" s="12">
        <v>0.3931</v>
      </c>
      <c r="M1428" s="7">
        <v>2.01019046</v>
      </c>
      <c r="N1428" s="31">
        <v>1.55</v>
      </c>
      <c r="O1428" s="14">
        <f>IFERROR(VLOOKUP($C1428,'site totals'!$J$2:$K$607,2,FALSE),1)</f>
        <v>17978.085800000001</v>
      </c>
      <c r="P1428" s="32" t="s">
        <v>22</v>
      </c>
      <c r="Q1428" s="12">
        <v>0.2289287834</v>
      </c>
      <c r="R1428" s="29">
        <v>0.27</v>
      </c>
      <c r="S1428" s="2">
        <f>IF($A1428="site","",MIN(VLOOKUP($P1428,margin_ranges!$A$5:$D$10,4,FALSE)/100,$Q1428))</f>
        <v>0.2289287834</v>
      </c>
      <c r="T1428" s="6">
        <f>IF(A1428="placement",$J1428*MIN($Q1428,$S1428),"")</f>
        <v>8.9282225525999994</v>
      </c>
      <c r="U1428" s="6">
        <f>IF($A1428="placement",T1428,SUMIF($C$10:$C$6209,$C1428,$T$10:$T$6209))</f>
        <v>8.9282225525999994</v>
      </c>
      <c r="V1428" s="34">
        <f t="shared" si="68"/>
        <v>5.6261940547945422E-2</v>
      </c>
      <c r="W1428" s="24"/>
      <c r="X1428" s="2" t="str">
        <f>IFERROR(MIN(VLOOKUP($W1428,margin_ranges!$A$5:$D$10,4,FALSE),$Q1428*100)/100,"")</f>
        <v/>
      </c>
      <c r="Y1428" s="6">
        <f t="shared" si="66"/>
        <v>8.9282225525999994</v>
      </c>
      <c r="Z1428" s="6">
        <f>IF($A1428="placement",Y1428,SUMIF($C$10:$C$6209,$C1428,$Y$10:$Y$6209))</f>
        <v>8.9282225525999994</v>
      </c>
      <c r="AA1428" s="29">
        <f t="shared" si="67"/>
        <v>5.6261940547945422E-2</v>
      </c>
    </row>
    <row r="1429" spans="1:27" hidden="1" x14ac:dyDescent="0.3">
      <c r="A1429" s="8" t="s">
        <v>17</v>
      </c>
      <c r="B1429" s="8" t="s">
        <v>1742</v>
      </c>
      <c r="C1429" s="8" t="s">
        <v>1743</v>
      </c>
      <c r="D1429" s="8" t="s">
        <v>2198</v>
      </c>
      <c r="E1429" s="8" t="s">
        <v>2199</v>
      </c>
      <c r="F1429" s="29">
        <v>0.19737968876986001</v>
      </c>
      <c r="G1429" s="29">
        <v>0</v>
      </c>
      <c r="H1429" s="30">
        <v>1.6464000000000001</v>
      </c>
      <c r="I1429" s="30">
        <v>0.70069999999999999</v>
      </c>
      <c r="J1429" s="14">
        <v>39</v>
      </c>
      <c r="K1429" s="14">
        <v>8</v>
      </c>
      <c r="L1429" s="12">
        <v>0.42559999999999998</v>
      </c>
      <c r="M1429" s="7">
        <v>1.8688787</v>
      </c>
      <c r="N1429" s="31">
        <v>1.5</v>
      </c>
      <c r="O1429" s="14">
        <f>IFERROR(VLOOKUP($C1429,'site totals'!$J$2:$K$607,2,FALSE),1)</f>
        <v>17978.085800000001</v>
      </c>
      <c r="P1429" s="32" t="s">
        <v>22</v>
      </c>
      <c r="Q1429" s="12">
        <v>0.19737968880000001</v>
      </c>
      <c r="R1429" s="29">
        <v>0.24</v>
      </c>
      <c r="S1429" s="2">
        <f>IF($A1429="site","",MIN(VLOOKUP($P1429,margin_ranges!$A$5:$D$10,4,FALSE)/100,$Q1429))</f>
        <v>0.19737968880000001</v>
      </c>
      <c r="T1429" s="6">
        <f>IF(A1429="placement",$J1429*MIN($Q1429,$S1429),"")</f>
        <v>7.6978078632000004</v>
      </c>
      <c r="U1429" s="6">
        <f>IF($A1429="placement",T1429,SUMIF($C$10:$C$6209,$C1429,$T$10:$T$6209))</f>
        <v>7.6978078632000004</v>
      </c>
      <c r="V1429" s="34">
        <f t="shared" si="68"/>
        <v>5.6079356842105188E-2</v>
      </c>
      <c r="W1429" s="24"/>
      <c r="X1429" s="2" t="str">
        <f>IFERROR(MIN(VLOOKUP($W1429,margin_ranges!$A$5:$D$10,4,FALSE),$Q1429*100)/100,"")</f>
        <v/>
      </c>
      <c r="Y1429" s="6">
        <f t="shared" si="66"/>
        <v>7.6978078632000004</v>
      </c>
      <c r="Z1429" s="6">
        <f>IF($A1429="placement",Y1429,SUMIF($C$10:$C$6209,$C1429,$Y$10:$Y$6209))</f>
        <v>7.6978078632000004</v>
      </c>
      <c r="AA1429" s="29">
        <f t="shared" si="67"/>
        <v>5.6079356842105188E-2</v>
      </c>
    </row>
    <row r="1430" spans="1:27" hidden="1" x14ac:dyDescent="0.3">
      <c r="A1430" s="8" t="s">
        <v>17</v>
      </c>
      <c r="B1430" s="8" t="s">
        <v>1742</v>
      </c>
      <c r="C1430" s="8" t="s">
        <v>1743</v>
      </c>
      <c r="D1430" s="8" t="s">
        <v>2212</v>
      </c>
      <c r="E1430" s="8" t="s">
        <v>2213</v>
      </c>
      <c r="F1430" s="29">
        <v>0.26885681243842802</v>
      </c>
      <c r="G1430" s="29">
        <v>0</v>
      </c>
      <c r="H1430" s="30">
        <v>2.2633999999999999</v>
      </c>
      <c r="I1430" s="30">
        <v>0.65029999999999999</v>
      </c>
      <c r="J1430" s="14">
        <v>40</v>
      </c>
      <c r="K1430" s="14">
        <v>10</v>
      </c>
      <c r="L1430" s="12">
        <v>0.2873</v>
      </c>
      <c r="M1430" s="7">
        <v>2.0515817200000002</v>
      </c>
      <c r="N1430" s="31">
        <v>1.5</v>
      </c>
      <c r="O1430" s="14">
        <f>IFERROR(VLOOKUP($C1430,'site totals'!$J$2:$K$607,2,FALSE),1)</f>
        <v>17978.085800000001</v>
      </c>
      <c r="P1430" s="32" t="s">
        <v>22</v>
      </c>
      <c r="Q1430" s="12">
        <v>0.26885681239999998</v>
      </c>
      <c r="R1430" s="29">
        <v>0.28999999999999998</v>
      </c>
      <c r="S1430" s="2">
        <f>IF($A1430="site","",MIN(VLOOKUP($P1430,margin_ranges!$A$5:$D$10,4,FALSE)/100,$Q1430))</f>
        <v>0.26885681239999998</v>
      </c>
      <c r="T1430" s="6">
        <f>IF(A1430="placement",$J1430*MIN($Q1430,$S1430),"")</f>
        <v>10.754272495999999</v>
      </c>
      <c r="U1430" s="6">
        <f>IF($A1430="placement",T1430,SUMIF($C$10:$C$6209,$C1430,$T$10:$T$6209))</f>
        <v>10.754272495999999</v>
      </c>
      <c r="V1430" s="34">
        <f t="shared" si="68"/>
        <v>2.9779137464788885E-2</v>
      </c>
      <c r="W1430" s="24"/>
      <c r="X1430" s="2" t="str">
        <f>IFERROR(MIN(VLOOKUP($W1430,margin_ranges!$A$5:$D$10,4,FALSE),$Q1430*100)/100,"")</f>
        <v/>
      </c>
      <c r="Y1430" s="6">
        <f t="shared" si="66"/>
        <v>10.754272495999999</v>
      </c>
      <c r="Z1430" s="6">
        <f>IF($A1430="placement",Y1430,SUMIF($C$10:$C$6209,$C1430,$Y$10:$Y$6209))</f>
        <v>10.754272495999999</v>
      </c>
      <c r="AA1430" s="29">
        <f t="shared" si="67"/>
        <v>2.9779137464788885E-2</v>
      </c>
    </row>
    <row r="1431" spans="1:27" hidden="1" x14ac:dyDescent="0.3">
      <c r="A1431" s="8" t="s">
        <v>17</v>
      </c>
      <c r="B1431" s="8" t="s">
        <v>1742</v>
      </c>
      <c r="C1431" s="8" t="s">
        <v>1743</v>
      </c>
      <c r="D1431" s="8" t="s">
        <v>2094</v>
      </c>
      <c r="E1431" s="8" t="s">
        <v>2095</v>
      </c>
      <c r="F1431" s="29">
        <v>0.108583405344769</v>
      </c>
      <c r="G1431" s="29">
        <v>0</v>
      </c>
      <c r="H1431" s="30">
        <v>1.5770999999999999</v>
      </c>
      <c r="I1431" s="30">
        <v>0.76539999999999997</v>
      </c>
      <c r="J1431" s="14">
        <v>40</v>
      </c>
      <c r="K1431" s="14">
        <v>4</v>
      </c>
      <c r="L1431" s="12">
        <v>0.48530000000000001</v>
      </c>
      <c r="M1431" s="7">
        <v>1.7388054100000001</v>
      </c>
      <c r="N1431" s="31">
        <v>1.55</v>
      </c>
      <c r="O1431" s="14">
        <f>IFERROR(VLOOKUP($C1431,'site totals'!$J$2:$K$607,2,FALSE),1)</f>
        <v>17978.085800000001</v>
      </c>
      <c r="P1431" s="32" t="s">
        <v>22</v>
      </c>
      <c r="Q1431" s="12">
        <v>0.1085834053</v>
      </c>
      <c r="R1431" s="29">
        <v>0.13</v>
      </c>
      <c r="S1431" s="2">
        <f>IF($A1431="site","",MIN(VLOOKUP($P1431,margin_ranges!$A$5:$D$10,4,FALSE)/100,$Q1431))</f>
        <v>0.1085834053</v>
      </c>
      <c r="T1431" s="6">
        <f>IF(A1431="placement",$J1431*MIN($Q1431,$S1431),"")</f>
        <v>4.3433362120000005</v>
      </c>
      <c r="U1431" s="6">
        <f>IF($A1431="placement",T1431,SUMIF($C$10:$C$6209,$C1431,$T$10:$T$6209))</f>
        <v>4.3433362120000005</v>
      </c>
      <c r="V1431" s="34">
        <f t="shared" si="68"/>
        <v>2.4616775517241507E-2</v>
      </c>
      <c r="W1431" s="24"/>
      <c r="X1431" s="2" t="str">
        <f>IFERROR(MIN(VLOOKUP($W1431,margin_ranges!$A$5:$D$10,4,FALSE),$Q1431*100)/100,"")</f>
        <v/>
      </c>
      <c r="Y1431" s="6">
        <f t="shared" si="66"/>
        <v>4.3433362120000005</v>
      </c>
      <c r="Z1431" s="6">
        <f>IF($A1431="placement",Y1431,SUMIF($C$10:$C$6209,$C1431,$Y$10:$Y$6209))</f>
        <v>4.3433362120000005</v>
      </c>
      <c r="AA1431" s="29">
        <f t="shared" si="67"/>
        <v>2.4616775517241507E-2</v>
      </c>
    </row>
    <row r="1432" spans="1:27" hidden="1" x14ac:dyDescent="0.3">
      <c r="A1432" s="8" t="s">
        <v>17</v>
      </c>
      <c r="B1432" s="8" t="s">
        <v>1742</v>
      </c>
      <c r="C1432" s="8" t="s">
        <v>1743</v>
      </c>
      <c r="D1432" s="8" t="s">
        <v>2140</v>
      </c>
      <c r="E1432" s="8" t="s">
        <v>2141</v>
      </c>
      <c r="F1432" s="29">
        <v>0.23973324533764701</v>
      </c>
      <c r="G1432" s="29">
        <v>0</v>
      </c>
      <c r="H1432" s="30">
        <v>2.2389000000000001</v>
      </c>
      <c r="I1432" s="30">
        <v>0.68020000000000003</v>
      </c>
      <c r="J1432" s="14">
        <v>40</v>
      </c>
      <c r="K1432" s="14">
        <v>10</v>
      </c>
      <c r="L1432" s="12">
        <v>0.30380000000000001</v>
      </c>
      <c r="M1432" s="7">
        <v>1.9729916999999999</v>
      </c>
      <c r="N1432" s="31">
        <v>1.5</v>
      </c>
      <c r="O1432" s="14">
        <f>IFERROR(VLOOKUP($C1432,'site totals'!$J$2:$K$607,2,FALSE),1)</f>
        <v>17978.085800000001</v>
      </c>
      <c r="P1432" s="32" t="s">
        <v>91</v>
      </c>
      <c r="Q1432" s="12">
        <v>0.23973324530000001</v>
      </c>
      <c r="R1432" s="29">
        <v>0.27</v>
      </c>
      <c r="S1432" s="2">
        <f>IF($A1432="site","",MIN(VLOOKUP($P1432,margin_ranges!$A$5:$D$10,4,FALSE)/100,$Q1432))</f>
        <v>0.23973324530000001</v>
      </c>
      <c r="T1432" s="6">
        <f>IF(A1432="placement",$J1432*MIN($Q1432,$S1432),"")</f>
        <v>9.5893298120000008</v>
      </c>
      <c r="U1432" s="6">
        <f>IF($A1432="placement",T1432,SUMIF($C$10:$C$6209,$C1432,$T$10:$T$6209))</f>
        <v>9.5893298120000008</v>
      </c>
      <c r="V1432" s="34">
        <f t="shared" si="68"/>
        <v>4.1461307808219106E-2</v>
      </c>
      <c r="W1432" s="24"/>
      <c r="X1432" s="2" t="str">
        <f>IFERROR(MIN(VLOOKUP($W1432,margin_ranges!$A$5:$D$10,4,FALSE),$Q1432*100)/100,"")</f>
        <v/>
      </c>
      <c r="Y1432" s="6">
        <f t="shared" si="66"/>
        <v>9.5893298120000008</v>
      </c>
      <c r="Z1432" s="6">
        <f>IF($A1432="placement",Y1432,SUMIF($C$10:$C$6209,$C1432,$Y$10:$Y$6209))</f>
        <v>9.5893298120000008</v>
      </c>
      <c r="AA1432" s="29">
        <f t="shared" si="67"/>
        <v>4.1461307808219106E-2</v>
      </c>
    </row>
    <row r="1433" spans="1:27" hidden="1" x14ac:dyDescent="0.3">
      <c r="A1433" s="8" t="s">
        <v>17</v>
      </c>
      <c r="B1433" s="8" t="s">
        <v>1742</v>
      </c>
      <c r="C1433" s="8" t="s">
        <v>1743</v>
      </c>
      <c r="D1433" s="8" t="s">
        <v>2214</v>
      </c>
      <c r="E1433" s="8" t="s">
        <v>2215</v>
      </c>
      <c r="F1433" s="29">
        <v>0.137716769201088</v>
      </c>
      <c r="G1433" s="29">
        <v>0</v>
      </c>
      <c r="H1433" s="30">
        <v>2.3073000000000001</v>
      </c>
      <c r="I1433" s="30">
        <v>0.74150000000000005</v>
      </c>
      <c r="J1433" s="14">
        <v>40</v>
      </c>
      <c r="K1433" s="14">
        <v>6</v>
      </c>
      <c r="L1433" s="12">
        <v>0.32140000000000002</v>
      </c>
      <c r="M1433" s="7">
        <v>1.79755322</v>
      </c>
      <c r="N1433" s="31">
        <v>1.55</v>
      </c>
      <c r="O1433" s="14">
        <f>IFERROR(VLOOKUP($C1433,'site totals'!$J$2:$K$607,2,FALSE),1)</f>
        <v>17978.085800000001</v>
      </c>
      <c r="P1433" s="32" t="s">
        <v>22</v>
      </c>
      <c r="Q1433" s="12">
        <v>0.13771676920000001</v>
      </c>
      <c r="R1433" s="29">
        <v>0.17</v>
      </c>
      <c r="S1433" s="2">
        <f>IF($A1433="site","",MIN(VLOOKUP($P1433,margin_ranges!$A$5:$D$10,4,FALSE)/100,$Q1433))</f>
        <v>0.13771676920000001</v>
      </c>
      <c r="T1433" s="6">
        <f>IF(A1433="placement",$J1433*MIN($Q1433,$S1433),"")</f>
        <v>5.508670768</v>
      </c>
      <c r="U1433" s="6">
        <f>IF($A1433="placement",T1433,SUMIF($C$10:$C$6209,$C1433,$T$10:$T$6209))</f>
        <v>5.508670768</v>
      </c>
      <c r="V1433" s="34">
        <f t="shared" si="68"/>
        <v>3.8895458795180859E-2</v>
      </c>
      <c r="W1433" s="24"/>
      <c r="X1433" s="2" t="str">
        <f>IFERROR(MIN(VLOOKUP($W1433,margin_ranges!$A$5:$D$10,4,FALSE),$Q1433*100)/100,"")</f>
        <v/>
      </c>
      <c r="Y1433" s="6">
        <f t="shared" si="66"/>
        <v>5.508670768</v>
      </c>
      <c r="Z1433" s="6">
        <f>IF($A1433="placement",Y1433,SUMIF($C$10:$C$6209,$C1433,$Y$10:$Y$6209))</f>
        <v>5.508670768</v>
      </c>
      <c r="AA1433" s="17">
        <f t="shared" si="67"/>
        <v>3.8895458795180859E-2</v>
      </c>
    </row>
    <row r="1434" spans="1:27" hidden="1" x14ac:dyDescent="0.3">
      <c r="A1434" s="8" t="s">
        <v>17</v>
      </c>
      <c r="B1434" s="8" t="s">
        <v>1742</v>
      </c>
      <c r="C1434" s="8" t="s">
        <v>1743</v>
      </c>
      <c r="D1434" s="8" t="s">
        <v>1884</v>
      </c>
      <c r="E1434" s="8" t="s">
        <v>1885</v>
      </c>
      <c r="F1434" s="29">
        <v>0.241887683212794</v>
      </c>
      <c r="G1434" s="29">
        <v>0</v>
      </c>
      <c r="H1434" s="30">
        <v>2.6286</v>
      </c>
      <c r="I1434" s="30">
        <v>0.67190000000000005</v>
      </c>
      <c r="J1434" s="14">
        <v>41</v>
      </c>
      <c r="K1434" s="14">
        <v>10</v>
      </c>
      <c r="L1434" s="12">
        <v>0.25559999999999999</v>
      </c>
      <c r="M1434" s="7">
        <v>2.0445519299999999</v>
      </c>
      <c r="N1434" s="31">
        <v>1.55</v>
      </c>
      <c r="O1434" s="14">
        <f>IFERROR(VLOOKUP($C1434,'site totals'!$J$2:$K$607,2,FALSE),1)</f>
        <v>17978.085800000001</v>
      </c>
      <c r="P1434" s="32" t="s">
        <v>91</v>
      </c>
      <c r="Q1434" s="12">
        <v>0.24188768320000001</v>
      </c>
      <c r="R1434" s="29">
        <v>0.28000000000000003</v>
      </c>
      <c r="S1434" s="2">
        <f>IF($A1434="site","",MIN(VLOOKUP($P1434,margin_ranges!$A$5:$D$10,4,FALSE)/100,$Q1434))</f>
        <v>0.24188768320000001</v>
      </c>
      <c r="T1434" s="6">
        <f>IF(A1434="placement",$J1434*MIN($Q1434,$S1434),"")</f>
        <v>9.9173950112</v>
      </c>
      <c r="U1434" s="6">
        <f>IF($A1434="placement",T1434,SUMIF($C$10:$C$6209,$C1434,$T$10:$T$6209))</f>
        <v>9.9173950112</v>
      </c>
      <c r="V1434" s="34">
        <f t="shared" si="68"/>
        <v>5.2933773333333267E-2</v>
      </c>
      <c r="W1434" s="24"/>
      <c r="X1434" s="2" t="str">
        <f>IFERROR(MIN(VLOOKUP($W1434,margin_ranges!$A$5:$D$10,4,FALSE),$Q1434*100)/100,"")</f>
        <v/>
      </c>
      <c r="Y1434" s="6">
        <f t="shared" si="66"/>
        <v>9.9173950112</v>
      </c>
      <c r="Z1434" s="6">
        <f>IF($A1434="placement",Y1434,SUMIF($C$10:$C$6209,$C1434,$Y$10:$Y$6209))</f>
        <v>9.9173950112</v>
      </c>
      <c r="AA1434" s="29">
        <f t="shared" si="67"/>
        <v>5.2933773333333267E-2</v>
      </c>
    </row>
    <row r="1435" spans="1:27" hidden="1" x14ac:dyDescent="0.3">
      <c r="A1435" s="8" t="s">
        <v>17</v>
      </c>
      <c r="B1435" s="8" t="s">
        <v>1742</v>
      </c>
      <c r="C1435" s="8" t="s">
        <v>1743</v>
      </c>
      <c r="D1435" s="8" t="s">
        <v>2096</v>
      </c>
      <c r="E1435" s="8" t="s">
        <v>2097</v>
      </c>
      <c r="F1435" s="29">
        <v>0.191124579683673</v>
      </c>
      <c r="G1435" s="29">
        <v>0</v>
      </c>
      <c r="H1435" s="30">
        <v>2.6356999999999999</v>
      </c>
      <c r="I1435" s="30">
        <v>0.74229999999999996</v>
      </c>
      <c r="J1435" s="14">
        <v>41</v>
      </c>
      <c r="K1435" s="14">
        <v>8</v>
      </c>
      <c r="L1435" s="12">
        <v>0.28160000000000002</v>
      </c>
      <c r="M1435" s="7">
        <v>1.8544264800000001</v>
      </c>
      <c r="N1435" s="31">
        <v>1.5</v>
      </c>
      <c r="O1435" s="14">
        <f>IFERROR(VLOOKUP($C1435,'site totals'!$J$2:$K$607,2,FALSE),1)</f>
        <v>17978.085800000001</v>
      </c>
      <c r="P1435" s="32" t="s">
        <v>22</v>
      </c>
      <c r="Q1435" s="12">
        <v>0.19112457969999999</v>
      </c>
      <c r="R1435" s="29">
        <v>0.23</v>
      </c>
      <c r="S1435" s="2">
        <f>IF($A1435="site","",MIN(VLOOKUP($P1435,margin_ranges!$A$5:$D$10,4,FALSE)/100,$Q1435))</f>
        <v>0.19112457969999999</v>
      </c>
      <c r="T1435" s="6">
        <f>IF(A1435="placement",$J1435*MIN($Q1435,$S1435),"")</f>
        <v>7.8361077676999997</v>
      </c>
      <c r="U1435" s="6">
        <f>IF($A1435="placement",T1435,SUMIF($C$10:$C$6209,$C1435,$T$10:$T$6209))</f>
        <v>7.8361077676999997</v>
      </c>
      <c r="V1435" s="34">
        <f t="shared" si="68"/>
        <v>5.0487558831168844E-2</v>
      </c>
      <c r="W1435" s="24"/>
      <c r="X1435" s="2" t="str">
        <f>IFERROR(MIN(VLOOKUP($W1435,margin_ranges!$A$5:$D$10,4,FALSE),$Q1435*100)/100,"")</f>
        <v/>
      </c>
      <c r="Y1435" s="6">
        <f t="shared" si="66"/>
        <v>7.8361077676999997</v>
      </c>
      <c r="Z1435" s="6">
        <f>IF($A1435="placement",Y1435,SUMIF($C$10:$C$6209,$C1435,$Y$10:$Y$6209))</f>
        <v>7.8361077676999997</v>
      </c>
      <c r="AA1435" s="29">
        <f t="shared" si="67"/>
        <v>5.0487558831168844E-2</v>
      </c>
    </row>
    <row r="1436" spans="1:27" hidden="1" x14ac:dyDescent="0.3">
      <c r="A1436" s="8" t="s">
        <v>17</v>
      </c>
      <c r="B1436" s="8" t="s">
        <v>1742</v>
      </c>
      <c r="C1436" s="8" t="s">
        <v>1743</v>
      </c>
      <c r="D1436" s="8" t="s">
        <v>2176</v>
      </c>
      <c r="E1436" s="8" t="s">
        <v>2177</v>
      </c>
      <c r="F1436" s="29">
        <v>0.263918276460686</v>
      </c>
      <c r="G1436" s="29">
        <v>0</v>
      </c>
      <c r="H1436" s="30">
        <v>1.2888999999999999</v>
      </c>
      <c r="I1436" s="30">
        <v>0.6643</v>
      </c>
      <c r="J1436" s="14">
        <v>41</v>
      </c>
      <c r="K1436" s="14">
        <v>10</v>
      </c>
      <c r="L1436" s="12">
        <v>0.51539999999999997</v>
      </c>
      <c r="M1436" s="7">
        <v>2.0378172000000001</v>
      </c>
      <c r="N1436" s="31">
        <v>1.5</v>
      </c>
      <c r="O1436" s="14">
        <f>IFERROR(VLOOKUP($C1436,'site totals'!$J$2:$K$607,2,FALSE),1)</f>
        <v>17978.085800000001</v>
      </c>
      <c r="P1436" s="32" t="s">
        <v>22</v>
      </c>
      <c r="Q1436" s="12">
        <v>0.26391827649999999</v>
      </c>
      <c r="R1436" s="29">
        <v>0.28999999999999998</v>
      </c>
      <c r="S1436" s="2">
        <f>IF($A1436="site","",MIN(VLOOKUP($P1436,margin_ranges!$A$5:$D$10,4,FALSE)/100,$Q1436))</f>
        <v>0.26391827649999999</v>
      </c>
      <c r="T1436" s="6">
        <f>IF(A1436="placement",$J1436*MIN($Q1436,$S1436),"")</f>
        <v>10.820649336499999</v>
      </c>
      <c r="U1436" s="6">
        <f>IF($A1436="placement",T1436,SUMIF($C$10:$C$6209,$C1436,$T$10:$T$6209))</f>
        <v>10.820649336499999</v>
      </c>
      <c r="V1436" s="34">
        <f t="shared" si="68"/>
        <v>3.6734821830985975E-2</v>
      </c>
      <c r="W1436" s="24"/>
      <c r="X1436" s="2" t="str">
        <f>IFERROR(MIN(VLOOKUP($W1436,margin_ranges!$A$5:$D$10,4,FALSE),$Q1436*100)/100,"")</f>
        <v/>
      </c>
      <c r="Y1436" s="6">
        <f t="shared" si="66"/>
        <v>10.820649336499999</v>
      </c>
      <c r="Z1436" s="6">
        <f>IF($A1436="placement",Y1436,SUMIF($C$10:$C$6209,$C1436,$Y$10:$Y$6209))</f>
        <v>10.820649336499999</v>
      </c>
      <c r="AA1436" s="29">
        <f t="shared" si="67"/>
        <v>3.6734821830985975E-2</v>
      </c>
    </row>
    <row r="1437" spans="1:27" hidden="1" x14ac:dyDescent="0.3">
      <c r="A1437" s="8" t="s">
        <v>17</v>
      </c>
      <c r="B1437" s="8" t="s">
        <v>1742</v>
      </c>
      <c r="C1437" s="8" t="s">
        <v>1743</v>
      </c>
      <c r="D1437" s="8" t="s">
        <v>1906</v>
      </c>
      <c r="E1437" s="8" t="s">
        <v>1907</v>
      </c>
      <c r="F1437" s="29">
        <v>0.23537910705905299</v>
      </c>
      <c r="G1437" s="29">
        <v>0</v>
      </c>
      <c r="H1437" s="30">
        <v>1.8245</v>
      </c>
      <c r="I1437" s="30">
        <v>0.6905</v>
      </c>
      <c r="J1437" s="14">
        <v>41</v>
      </c>
      <c r="K1437" s="14">
        <v>10</v>
      </c>
      <c r="L1437" s="12">
        <v>0.3785</v>
      </c>
      <c r="M1437" s="7">
        <v>1.96175649</v>
      </c>
      <c r="N1437" s="31">
        <v>1.5</v>
      </c>
      <c r="O1437" s="14">
        <f>IFERROR(VLOOKUP($C1437,'site totals'!$J$2:$K$607,2,FALSE),1)</f>
        <v>17978.085800000001</v>
      </c>
      <c r="P1437" s="32" t="s">
        <v>91</v>
      </c>
      <c r="Q1437" s="12">
        <v>0.23537910710000001</v>
      </c>
      <c r="R1437" s="29">
        <v>0.28000000000000003</v>
      </c>
      <c r="S1437" s="2">
        <f>IF($A1437="site","",MIN(VLOOKUP($P1437,margin_ranges!$A$5:$D$10,4,FALSE)/100,$Q1437))</f>
        <v>0.23537910710000001</v>
      </c>
      <c r="T1437" s="6">
        <f>IF(A1437="placement",$J1437*MIN($Q1437,$S1437),"")</f>
        <v>9.6505433911000011</v>
      </c>
      <c r="U1437" s="6">
        <f>IF($A1437="placement",T1437,SUMIF($C$10:$C$6209,$C1437,$T$10:$T$6209))</f>
        <v>9.6505433911000011</v>
      </c>
      <c r="V1437" s="34">
        <f t="shared" si="68"/>
        <v>6.1973462361111009E-2</v>
      </c>
      <c r="W1437" s="24"/>
      <c r="X1437" s="2" t="str">
        <f>IFERROR(MIN(VLOOKUP($W1437,margin_ranges!$A$5:$D$10,4,FALSE),$Q1437*100)/100,"")</f>
        <v/>
      </c>
      <c r="Y1437" s="6">
        <f t="shared" si="66"/>
        <v>9.6505433911000011</v>
      </c>
      <c r="Z1437" s="6">
        <f>IF($A1437="placement",Y1437,SUMIF($C$10:$C$6209,$C1437,$Y$10:$Y$6209))</f>
        <v>9.6505433911000011</v>
      </c>
      <c r="AA1437" s="29">
        <f t="shared" si="67"/>
        <v>6.1973462361111009E-2</v>
      </c>
    </row>
    <row r="1438" spans="1:27" hidden="1" x14ac:dyDescent="0.3">
      <c r="A1438" s="8" t="s">
        <v>17</v>
      </c>
      <c r="B1438" s="8" t="s">
        <v>1742</v>
      </c>
      <c r="C1438" s="8" t="s">
        <v>1743</v>
      </c>
      <c r="D1438" s="33" t="s">
        <v>2288</v>
      </c>
      <c r="E1438" s="8" t="s">
        <v>2289</v>
      </c>
      <c r="F1438" s="29">
        <v>5.5912220136070903E-2</v>
      </c>
      <c r="G1438" s="29">
        <v>0</v>
      </c>
      <c r="H1438" s="30">
        <v>2.2835999999999999</v>
      </c>
      <c r="I1438" s="30">
        <v>0.86199999999999999</v>
      </c>
      <c r="J1438" s="14">
        <v>42</v>
      </c>
      <c r="K1438" s="14">
        <v>2</v>
      </c>
      <c r="L1438" s="12">
        <v>0.3775</v>
      </c>
      <c r="M1438" s="7">
        <v>1.6417964899999999</v>
      </c>
      <c r="N1438" s="31">
        <v>1.55</v>
      </c>
      <c r="O1438" s="14">
        <f>IFERROR(VLOOKUP($C1438,'site totals'!$J$2:$K$607,2,FALSE),1)</f>
        <v>17978.085800000001</v>
      </c>
      <c r="P1438" s="32" t="s">
        <v>22</v>
      </c>
      <c r="Q1438" s="12">
        <v>5.59122201E-2</v>
      </c>
      <c r="R1438" s="29">
        <v>0.1</v>
      </c>
      <c r="S1438" s="2">
        <f>IF($A1438="site","",MIN(VLOOKUP($P1438,margin_ranges!$A$5:$D$10,4,FALSE)/100,$Q1438))</f>
        <v>5.59122201E-2</v>
      </c>
      <c r="T1438" s="6">
        <f>IF(A1438="placement",$J1438*MIN($Q1438,$S1438),"")</f>
        <v>2.3483132441999999</v>
      </c>
      <c r="U1438" s="6">
        <f>IF($A1438="placement",T1438,SUMIF($C$10:$C$6209,$C1438,$T$10:$T$6209))</f>
        <v>2.3483132441999999</v>
      </c>
      <c r="V1438" s="34">
        <f t="shared" si="68"/>
        <v>4.8986422111110928E-2</v>
      </c>
      <c r="W1438" s="24"/>
      <c r="X1438" s="2" t="str">
        <f>IFERROR(MIN(VLOOKUP($W1438,margin_ranges!$A$5:$D$10,4,FALSE),$Q1438*100)/100,"")</f>
        <v/>
      </c>
      <c r="Y1438" s="6">
        <f t="shared" si="66"/>
        <v>2.3483132441999999</v>
      </c>
      <c r="Z1438" s="6">
        <f>IF($A1438="placement",Y1438,SUMIF($C$10:$C$6209,$C1438,$Y$10:$Y$6209))</f>
        <v>2.3483132441999999</v>
      </c>
      <c r="AA1438" s="29">
        <f t="shared" si="67"/>
        <v>4.8986422111110928E-2</v>
      </c>
    </row>
    <row r="1439" spans="1:27" hidden="1" x14ac:dyDescent="0.3">
      <c r="A1439" s="8" t="s">
        <v>17</v>
      </c>
      <c r="B1439" s="8" t="s">
        <v>1742</v>
      </c>
      <c r="C1439" s="8" t="s">
        <v>1743</v>
      </c>
      <c r="D1439" s="8" t="s">
        <v>1876</v>
      </c>
      <c r="E1439" s="8" t="s">
        <v>1877</v>
      </c>
      <c r="F1439" s="29">
        <v>0.21098993075810901</v>
      </c>
      <c r="G1439" s="29">
        <v>0</v>
      </c>
      <c r="H1439" s="30">
        <v>2.6326999999999998</v>
      </c>
      <c r="I1439" s="30">
        <v>0.76619999999999999</v>
      </c>
      <c r="J1439" s="14">
        <v>42</v>
      </c>
      <c r="K1439" s="14">
        <v>9</v>
      </c>
      <c r="L1439" s="12">
        <v>0.29099999999999998</v>
      </c>
      <c r="M1439" s="7">
        <v>1.83774587</v>
      </c>
      <c r="N1439" s="31">
        <v>1.45</v>
      </c>
      <c r="O1439" s="14">
        <f>IFERROR(VLOOKUP($C1439,'site totals'!$J$2:$K$607,2,FALSE),1)</f>
        <v>17978.085800000001</v>
      </c>
      <c r="P1439" s="32" t="s">
        <v>22</v>
      </c>
      <c r="Q1439" s="12">
        <v>0.2109899308</v>
      </c>
      <c r="R1439" s="29">
        <v>0.25</v>
      </c>
      <c r="S1439" s="2">
        <f>IF($A1439="site","",MIN(VLOOKUP($P1439,margin_ranges!$A$5:$D$10,4,FALSE)/100,$Q1439))</f>
        <v>0.2109899308</v>
      </c>
      <c r="T1439" s="6">
        <f>IF(A1439="placement",$J1439*MIN($Q1439,$S1439),"")</f>
        <v>8.8615770935999993</v>
      </c>
      <c r="U1439" s="6">
        <f>IF($A1439="placement",T1439,SUMIF($C$10:$C$6209,$C1439,$T$10:$T$6209))</f>
        <v>8.8615770935999993</v>
      </c>
      <c r="V1439" s="34">
        <f t="shared" si="68"/>
        <v>5.2013425599999996E-2</v>
      </c>
      <c r="W1439" s="24"/>
      <c r="X1439" s="2" t="str">
        <f>IFERROR(MIN(VLOOKUP($W1439,margin_ranges!$A$5:$D$10,4,FALSE),$Q1439*100)/100,"")</f>
        <v/>
      </c>
      <c r="Y1439" s="6">
        <f t="shared" si="66"/>
        <v>8.8615770935999993</v>
      </c>
      <c r="Z1439" s="6">
        <f>IF($A1439="placement",Y1439,SUMIF($C$10:$C$6209,$C1439,$Y$10:$Y$6209))</f>
        <v>8.8615770935999993</v>
      </c>
      <c r="AA1439" s="29">
        <f t="shared" si="67"/>
        <v>5.2013425599999996E-2</v>
      </c>
    </row>
    <row r="1440" spans="1:27" hidden="1" x14ac:dyDescent="0.3">
      <c r="A1440" s="8" t="s">
        <v>17</v>
      </c>
      <c r="B1440" s="8" t="s">
        <v>1742</v>
      </c>
      <c r="C1440" s="8" t="s">
        <v>1743</v>
      </c>
      <c r="D1440" s="33" t="s">
        <v>2016</v>
      </c>
      <c r="E1440" s="8" t="s">
        <v>2017</v>
      </c>
      <c r="F1440" s="29">
        <v>0.16108378037625701</v>
      </c>
      <c r="G1440" s="29">
        <v>0</v>
      </c>
      <c r="H1440" s="30">
        <v>4.8250999999999999</v>
      </c>
      <c r="I1440" s="30">
        <v>0.48480000000000001</v>
      </c>
      <c r="J1440" s="14">
        <v>43</v>
      </c>
      <c r="K1440" s="14">
        <v>7</v>
      </c>
      <c r="L1440" s="12">
        <v>0.10050000000000001</v>
      </c>
      <c r="M1440" s="7">
        <v>2.98003536</v>
      </c>
      <c r="N1440" s="31">
        <v>2.5</v>
      </c>
      <c r="O1440" s="14">
        <f>IFERROR(VLOOKUP($C1440,'site totals'!$J$2:$K$607,2,FALSE),1)</f>
        <v>17978.085800000001</v>
      </c>
      <c r="P1440" s="32" t="s">
        <v>478</v>
      </c>
      <c r="Q1440" s="12">
        <v>0.16108378039999999</v>
      </c>
      <c r="R1440" s="29">
        <v>0.33</v>
      </c>
      <c r="S1440" s="2">
        <f>IF($A1440="site","",MIN(VLOOKUP($P1440,margin_ranges!$A$5:$D$10,4,FALSE)/100,$Q1440))</f>
        <v>0.16108378039999999</v>
      </c>
      <c r="T1440" s="6">
        <f>IF(A1440="placement",$J1440*MIN($Q1440,$S1440),"")</f>
        <v>6.9266025571999998</v>
      </c>
      <c r="U1440" s="6">
        <f>IF($A1440="placement",T1440,SUMIF($C$10:$C$6209,$C1440,$T$10:$T$6209))</f>
        <v>6.9266025571999998</v>
      </c>
      <c r="V1440" s="34">
        <f t="shared" si="68"/>
        <v>0.25211376059701518</v>
      </c>
      <c r="W1440" s="24"/>
      <c r="X1440" s="2" t="str">
        <f>IFERROR(MIN(VLOOKUP($W1440,margin_ranges!$A$5:$D$10,4,FALSE),$Q1440*100)/100,"")</f>
        <v/>
      </c>
      <c r="Y1440" s="6">
        <f t="shared" ref="Y1440:Y1503" si="69">IF(A1440="placement",IF($X1440="",$T1440,$J1440*MIN($Q1440,$X1440)),"")</f>
        <v>6.9266025571999998</v>
      </c>
      <c r="Z1440" s="6">
        <f>IF($A1440="placement",Y1440,SUMIF($C$10:$C$6209,$C1440,$Y$10:$Y$6209))</f>
        <v>6.9266025571999998</v>
      </c>
      <c r="AA1440" s="29">
        <f t="shared" ref="AA1440:AA1503" si="70">($J1440-$Z1440)/($J1440*(1-$R1440))-1</f>
        <v>0.25211376059701518</v>
      </c>
    </row>
    <row r="1441" spans="1:27" hidden="1" x14ac:dyDescent="0.3">
      <c r="A1441" s="8" t="s">
        <v>17</v>
      </c>
      <c r="B1441" s="8" t="s">
        <v>1742</v>
      </c>
      <c r="C1441" s="8" t="s">
        <v>1743</v>
      </c>
      <c r="D1441" s="8" t="s">
        <v>2264</v>
      </c>
      <c r="E1441" s="8" t="s">
        <v>2265</v>
      </c>
      <c r="F1441" s="29">
        <v>0.24447503804072099</v>
      </c>
      <c r="G1441" s="29">
        <v>0</v>
      </c>
      <c r="H1441" s="30">
        <v>1.6729000000000001</v>
      </c>
      <c r="I1441" s="30">
        <v>0.74480000000000002</v>
      </c>
      <c r="J1441" s="14">
        <v>44</v>
      </c>
      <c r="K1441" s="14">
        <v>11</v>
      </c>
      <c r="L1441" s="12">
        <v>0.44519999999999998</v>
      </c>
      <c r="M1441" s="7">
        <v>1.98537451</v>
      </c>
      <c r="N1441" s="31">
        <v>1.5</v>
      </c>
      <c r="O1441" s="14">
        <f>IFERROR(VLOOKUP($C1441,'site totals'!$J$2:$K$607,2,FALSE),1)</f>
        <v>17978.085800000001</v>
      </c>
      <c r="P1441" s="32" t="s">
        <v>22</v>
      </c>
      <c r="Q1441" s="12">
        <v>0.24447503800000001</v>
      </c>
      <c r="R1441" s="29">
        <v>0.28000000000000003</v>
      </c>
      <c r="S1441" s="2">
        <f>IF($A1441="site","",MIN(VLOOKUP($P1441,margin_ranges!$A$5:$D$10,4,FALSE)/100,$Q1441))</f>
        <v>0.24447503800000001</v>
      </c>
      <c r="T1441" s="6">
        <f>IF(A1441="placement",$J1441*MIN($Q1441,$S1441),"")</f>
        <v>10.756901672</v>
      </c>
      <c r="U1441" s="6">
        <f>IF($A1441="placement",T1441,SUMIF($C$10:$C$6209,$C1441,$T$10:$T$6209))</f>
        <v>10.756901672</v>
      </c>
      <c r="V1441" s="34">
        <f t="shared" si="68"/>
        <v>4.9340225000000126E-2</v>
      </c>
      <c r="W1441" s="24"/>
      <c r="X1441" s="2" t="str">
        <f>IFERROR(MIN(VLOOKUP($W1441,margin_ranges!$A$5:$D$10,4,FALSE),$Q1441*100)/100,"")</f>
        <v/>
      </c>
      <c r="Y1441" s="6">
        <f t="shared" si="69"/>
        <v>10.756901672</v>
      </c>
      <c r="Z1441" s="6">
        <f>IF($A1441="placement",Y1441,SUMIF($C$10:$C$6209,$C1441,$Y$10:$Y$6209))</f>
        <v>10.756901672</v>
      </c>
      <c r="AA1441" s="17">
        <f t="shared" si="70"/>
        <v>4.9340225000000126E-2</v>
      </c>
    </row>
    <row r="1442" spans="1:27" hidden="1" x14ac:dyDescent="0.3">
      <c r="A1442" s="8" t="s">
        <v>17</v>
      </c>
      <c r="B1442" s="8" t="s">
        <v>1742</v>
      </c>
      <c r="C1442" s="8" t="s">
        <v>1743</v>
      </c>
      <c r="D1442" s="8" t="s">
        <v>1946</v>
      </c>
      <c r="E1442" s="8" t="s">
        <v>1947</v>
      </c>
      <c r="F1442" s="29">
        <v>0.225396660545434</v>
      </c>
      <c r="G1442" s="29">
        <v>0</v>
      </c>
      <c r="H1442" s="30">
        <v>1.7946</v>
      </c>
      <c r="I1442" s="30">
        <v>0.78139999999999998</v>
      </c>
      <c r="J1442" s="14">
        <v>45</v>
      </c>
      <c r="K1442" s="14">
        <v>10</v>
      </c>
      <c r="L1442" s="12">
        <v>0.43540000000000001</v>
      </c>
      <c r="M1442" s="7">
        <v>1.9364749999999999</v>
      </c>
      <c r="N1442" s="31">
        <v>1.5</v>
      </c>
      <c r="O1442" s="14">
        <f>IFERROR(VLOOKUP($C1442,'site totals'!$J$2:$K$607,2,FALSE),1)</f>
        <v>17978.085800000001</v>
      </c>
      <c r="P1442" s="32" t="s">
        <v>22</v>
      </c>
      <c r="Q1442" s="12">
        <v>0.22539666050000001</v>
      </c>
      <c r="R1442" s="29">
        <v>0.28000000000000003</v>
      </c>
      <c r="S1442" s="2">
        <f>IF($A1442="site","",MIN(VLOOKUP($P1442,margin_ranges!$A$5:$D$10,4,FALSE)/100,$Q1442))</f>
        <v>0.22539666050000001</v>
      </c>
      <c r="T1442" s="6">
        <f>IF(A1442="placement",$J1442*MIN($Q1442,$S1442),"")</f>
        <v>10.142849722500001</v>
      </c>
      <c r="U1442" s="6">
        <f>IF($A1442="placement",T1442,SUMIF($C$10:$C$6209,$C1442,$T$10:$T$6209))</f>
        <v>10.142849722500001</v>
      </c>
      <c r="V1442" s="34">
        <f t="shared" si="68"/>
        <v>7.5837971527777714E-2</v>
      </c>
      <c r="W1442" s="24"/>
      <c r="X1442" s="2" t="str">
        <f>IFERROR(MIN(VLOOKUP($W1442,margin_ranges!$A$5:$D$10,4,FALSE),$Q1442*100)/100,"")</f>
        <v/>
      </c>
      <c r="Y1442" s="6">
        <f t="shared" si="69"/>
        <v>10.142849722500001</v>
      </c>
      <c r="Z1442" s="6">
        <f>IF($A1442="placement",Y1442,SUMIF($C$10:$C$6209,$C1442,$Y$10:$Y$6209))</f>
        <v>10.142849722500001</v>
      </c>
      <c r="AA1442" s="29">
        <f t="shared" si="70"/>
        <v>7.5837971527777714E-2</v>
      </c>
    </row>
    <row r="1443" spans="1:27" hidden="1" x14ac:dyDescent="0.3">
      <c r="A1443" s="8" t="s">
        <v>17</v>
      </c>
      <c r="B1443" s="8" t="s">
        <v>1742</v>
      </c>
      <c r="C1443" s="8" t="s">
        <v>1743</v>
      </c>
      <c r="D1443" s="8" t="s">
        <v>1986</v>
      </c>
      <c r="E1443" s="8" t="s">
        <v>1987</v>
      </c>
      <c r="F1443" s="29">
        <v>0.24075476400444701</v>
      </c>
      <c r="G1443" s="29">
        <v>0</v>
      </c>
      <c r="H1443" s="30">
        <v>1.7898000000000001</v>
      </c>
      <c r="I1443" s="30">
        <v>0.75439999999999996</v>
      </c>
      <c r="J1443" s="14">
        <v>45</v>
      </c>
      <c r="K1443" s="14">
        <v>11</v>
      </c>
      <c r="L1443" s="12">
        <v>0.42149999999999999</v>
      </c>
      <c r="M1443" s="7">
        <v>1.97564625</v>
      </c>
      <c r="N1443" s="31">
        <v>1.5</v>
      </c>
      <c r="O1443" s="14">
        <f>IFERROR(VLOOKUP($C1443,'site totals'!$J$2:$K$607,2,FALSE),1)</f>
        <v>17978.085800000001</v>
      </c>
      <c r="P1443" s="32" t="s">
        <v>22</v>
      </c>
      <c r="Q1443" s="12">
        <v>0.24075476400000001</v>
      </c>
      <c r="R1443" s="29">
        <v>0.28999999999999998</v>
      </c>
      <c r="S1443" s="2">
        <f>IF($A1443="site","",MIN(VLOOKUP($P1443,margin_ranges!$A$5:$D$10,4,FALSE)/100,$Q1443))</f>
        <v>0.24075476400000001</v>
      </c>
      <c r="T1443" s="6">
        <f>IF(A1443="placement",$J1443*MIN($Q1443,$S1443),"")</f>
        <v>10.833964380000001</v>
      </c>
      <c r="U1443" s="6">
        <f>IF($A1443="placement",T1443,SUMIF($C$10:$C$6209,$C1443,$T$10:$T$6209))</f>
        <v>10.833964380000001</v>
      </c>
      <c r="V1443" s="34">
        <f t="shared" si="68"/>
        <v>6.9359487323943814E-2</v>
      </c>
      <c r="W1443" s="24"/>
      <c r="X1443" s="2" t="str">
        <f>IFERROR(MIN(VLOOKUP($W1443,margin_ranges!$A$5:$D$10,4,FALSE),$Q1443*100)/100,"")</f>
        <v/>
      </c>
      <c r="Y1443" s="6">
        <f t="shared" si="69"/>
        <v>10.833964380000001</v>
      </c>
      <c r="Z1443" s="6">
        <f>IF($A1443="placement",Y1443,SUMIF($C$10:$C$6209,$C1443,$Y$10:$Y$6209))</f>
        <v>10.833964380000001</v>
      </c>
      <c r="AA1443" s="29">
        <f t="shared" si="70"/>
        <v>6.9359487323943814E-2</v>
      </c>
    </row>
    <row r="1444" spans="1:27" hidden="1" x14ac:dyDescent="0.3">
      <c r="A1444" s="8" t="s">
        <v>17</v>
      </c>
      <c r="B1444" s="8" t="s">
        <v>1742</v>
      </c>
      <c r="C1444" s="8" t="s">
        <v>1743</v>
      </c>
      <c r="D1444" s="8" t="s">
        <v>2592</v>
      </c>
      <c r="E1444" s="8" t="s">
        <v>2593</v>
      </c>
      <c r="F1444" s="29">
        <v>0.28375380682031798</v>
      </c>
      <c r="G1444" s="29">
        <v>0</v>
      </c>
      <c r="H1444" s="30">
        <v>1.7341</v>
      </c>
      <c r="I1444" s="30">
        <v>0.72570000000000001</v>
      </c>
      <c r="J1444" s="14">
        <v>46</v>
      </c>
      <c r="K1444" s="14">
        <v>12</v>
      </c>
      <c r="L1444" s="12">
        <v>0.41849999999999998</v>
      </c>
      <c r="M1444" s="7">
        <v>2.0942519700000002</v>
      </c>
      <c r="N1444" s="31">
        <v>1.5</v>
      </c>
      <c r="O1444" s="14">
        <f>IFERROR(VLOOKUP($C1444,'site totals'!$J$2:$K$607,2,FALSE),1)</f>
        <v>17978.085800000001</v>
      </c>
      <c r="P1444" s="32" t="s">
        <v>22</v>
      </c>
      <c r="Q1444" s="12">
        <v>0.28375380680000001</v>
      </c>
      <c r="R1444" s="29">
        <v>0.28999999999999998</v>
      </c>
      <c r="S1444" s="2">
        <f>IF($A1444="site","",MIN(VLOOKUP($P1444,margin_ranges!$A$5:$D$10,4,FALSE)/100,$Q1444))</f>
        <v>0.28375380680000001</v>
      </c>
      <c r="T1444" s="6">
        <f>IF(A1444="placement",$J1444*MIN($Q1444,$S1444),"")</f>
        <v>13.052675112800001</v>
      </c>
      <c r="U1444" s="6">
        <f>IF($A1444="placement",T1444,SUMIF($C$10:$C$6209,$C1444,$T$10:$T$6209))</f>
        <v>13.052675112800001</v>
      </c>
      <c r="V1444" s="34">
        <f t="shared" si="68"/>
        <v>8.7974552112675131E-3</v>
      </c>
      <c r="W1444" s="24"/>
      <c r="X1444" s="2" t="str">
        <f>IFERROR(MIN(VLOOKUP($W1444,margin_ranges!$A$5:$D$10,4,FALSE),$Q1444*100)/100,"")</f>
        <v/>
      </c>
      <c r="Y1444" s="6">
        <f t="shared" si="69"/>
        <v>13.052675112800001</v>
      </c>
      <c r="Z1444" s="6">
        <f>IF($A1444="placement",Y1444,SUMIF($C$10:$C$6209,$C1444,$Y$10:$Y$6209))</f>
        <v>13.052675112800001</v>
      </c>
      <c r="AA1444" s="29">
        <f t="shared" si="70"/>
        <v>8.7974552112675131E-3</v>
      </c>
    </row>
    <row r="1445" spans="1:27" hidden="1" x14ac:dyDescent="0.3">
      <c r="A1445" s="8" t="s">
        <v>17</v>
      </c>
      <c r="B1445" s="8" t="s">
        <v>1742</v>
      </c>
      <c r="C1445" s="8" t="s">
        <v>1743</v>
      </c>
      <c r="D1445" s="8" t="s">
        <v>2406</v>
      </c>
      <c r="E1445" s="8" t="s">
        <v>2407</v>
      </c>
      <c r="F1445" s="29">
        <v>0.224834440033468</v>
      </c>
      <c r="G1445" s="29">
        <v>0</v>
      </c>
      <c r="H1445" s="30">
        <v>3.0804999999999998</v>
      </c>
      <c r="I1445" s="30">
        <v>0.80259999999999998</v>
      </c>
      <c r="J1445" s="14">
        <v>48</v>
      </c>
      <c r="K1445" s="14">
        <v>11</v>
      </c>
      <c r="L1445" s="12">
        <v>0.2606</v>
      </c>
      <c r="M1445" s="7">
        <v>1.9995728399999999</v>
      </c>
      <c r="N1445" s="31">
        <v>1.55</v>
      </c>
      <c r="O1445" s="14">
        <f>IFERROR(VLOOKUP($C1445,'site totals'!$J$2:$K$607,2,FALSE),1)</f>
        <v>17978.085800000001</v>
      </c>
      <c r="P1445" s="32" t="s">
        <v>22</v>
      </c>
      <c r="Q1445" s="12">
        <v>0.22483444</v>
      </c>
      <c r="R1445" s="29">
        <v>0.28999999999999998</v>
      </c>
      <c r="S1445" s="2">
        <f>IF($A1445="site","",MIN(VLOOKUP($P1445,margin_ranges!$A$5:$D$10,4,FALSE)/100,$Q1445))</f>
        <v>0.22483444</v>
      </c>
      <c r="T1445" s="6">
        <f>IF(A1445="placement",$J1445*MIN($Q1445,$S1445),"")</f>
        <v>10.79205312</v>
      </c>
      <c r="U1445" s="6">
        <f>IF($A1445="placement",T1445,SUMIF($C$10:$C$6209,$C1445,$T$10:$T$6209))</f>
        <v>10.79205312</v>
      </c>
      <c r="V1445" s="34">
        <f t="shared" si="68"/>
        <v>9.1782478873239537E-2</v>
      </c>
      <c r="W1445" s="24"/>
      <c r="X1445" s="2" t="str">
        <f>IFERROR(MIN(VLOOKUP($W1445,margin_ranges!$A$5:$D$10,4,FALSE),$Q1445*100)/100,"")</f>
        <v/>
      </c>
      <c r="Y1445" s="6">
        <f t="shared" si="69"/>
        <v>10.79205312</v>
      </c>
      <c r="Z1445" s="6">
        <f>IF($A1445="placement",Y1445,SUMIF($C$10:$C$6209,$C1445,$Y$10:$Y$6209))</f>
        <v>10.79205312</v>
      </c>
      <c r="AA1445" s="29">
        <f t="shared" si="70"/>
        <v>9.1782478873239537E-2</v>
      </c>
    </row>
    <row r="1446" spans="1:27" hidden="1" x14ac:dyDescent="0.3">
      <c r="A1446" s="8" t="s">
        <v>17</v>
      </c>
      <c r="B1446" s="8" t="s">
        <v>1742</v>
      </c>
      <c r="C1446" s="8" t="s">
        <v>1743</v>
      </c>
      <c r="D1446" s="8" t="s">
        <v>2048</v>
      </c>
      <c r="E1446" s="8" t="s">
        <v>2049</v>
      </c>
      <c r="F1446" s="29">
        <v>0.23028652300461899</v>
      </c>
      <c r="G1446" s="29">
        <v>0</v>
      </c>
      <c r="H1446" s="30">
        <v>2.5314000000000001</v>
      </c>
      <c r="I1446" s="30">
        <v>0.8236</v>
      </c>
      <c r="J1446" s="14">
        <v>48</v>
      </c>
      <c r="K1446" s="14">
        <v>10</v>
      </c>
      <c r="L1446" s="12">
        <v>0.32529999999999998</v>
      </c>
      <c r="M1446" s="7">
        <v>1.9487771</v>
      </c>
      <c r="N1446" s="31">
        <v>1.5</v>
      </c>
      <c r="O1446" s="14">
        <f>IFERROR(VLOOKUP($C1446,'site totals'!$J$2:$K$607,2,FALSE),1)</f>
        <v>17978.085800000001</v>
      </c>
      <c r="P1446" s="32" t="s">
        <v>91</v>
      </c>
      <c r="Q1446" s="12">
        <v>0.23028652299999999</v>
      </c>
      <c r="R1446" s="29">
        <v>0.24</v>
      </c>
      <c r="S1446" s="2">
        <f>IF($A1446="site","",MIN(VLOOKUP($P1446,margin_ranges!$A$5:$D$10,4,FALSE)/100,$Q1446))</f>
        <v>0.23028652299999999</v>
      </c>
      <c r="T1446" s="6">
        <f>IF(A1446="placement",$J1446*MIN($Q1446,$S1446),"")</f>
        <v>11.053753104</v>
      </c>
      <c r="U1446" s="6">
        <f>IF($A1446="placement",T1446,SUMIF($C$10:$C$6209,$C1446,$T$10:$T$6209))</f>
        <v>11.053753104</v>
      </c>
      <c r="V1446" s="34">
        <f t="shared" si="68"/>
        <v>1.2780890789473531E-2</v>
      </c>
      <c r="W1446" s="24"/>
      <c r="X1446" s="2" t="str">
        <f>IFERROR(MIN(VLOOKUP($W1446,margin_ranges!$A$5:$D$10,4,FALSE),$Q1446*100)/100,"")</f>
        <v/>
      </c>
      <c r="Y1446" s="6">
        <f t="shared" si="69"/>
        <v>11.053753104</v>
      </c>
      <c r="Z1446" s="6">
        <f>IF($A1446="placement",Y1446,SUMIF($C$10:$C$6209,$C1446,$Y$10:$Y$6209))</f>
        <v>11.053753104</v>
      </c>
      <c r="AA1446" s="29">
        <f t="shared" si="70"/>
        <v>1.2780890789473531E-2</v>
      </c>
    </row>
    <row r="1447" spans="1:27" hidden="1" x14ac:dyDescent="0.3">
      <c r="A1447" s="8" t="s">
        <v>17</v>
      </c>
      <c r="B1447" s="8" t="s">
        <v>1742</v>
      </c>
      <c r="C1447" s="8" t="s">
        <v>1743</v>
      </c>
      <c r="D1447" s="8" t="s">
        <v>2332</v>
      </c>
      <c r="E1447" s="8" t="s">
        <v>2333</v>
      </c>
      <c r="F1447" s="29">
        <v>0.229607652701462</v>
      </c>
      <c r="G1447" s="29">
        <v>0</v>
      </c>
      <c r="H1447" s="30">
        <v>2.7077</v>
      </c>
      <c r="I1447" s="30">
        <v>0.82720000000000005</v>
      </c>
      <c r="J1447" s="14">
        <v>48</v>
      </c>
      <c r="K1447" s="14">
        <v>11</v>
      </c>
      <c r="L1447" s="12">
        <v>0.30549999999999999</v>
      </c>
      <c r="M1447" s="7">
        <v>1.9470598400000001</v>
      </c>
      <c r="N1447" s="31">
        <v>1.5</v>
      </c>
      <c r="O1447" s="14">
        <f>IFERROR(VLOOKUP($C1447,'site totals'!$J$2:$K$607,2,FALSE),1)</f>
        <v>17978.085800000001</v>
      </c>
      <c r="P1447" s="32" t="s">
        <v>91</v>
      </c>
      <c r="Q1447" s="12">
        <v>0.2296076527</v>
      </c>
      <c r="R1447" s="29">
        <v>0.26</v>
      </c>
      <c r="S1447" s="2">
        <f>IF($A1447="site","",MIN(VLOOKUP($P1447,margin_ranges!$A$5:$D$10,4,FALSE)/100,$Q1447))</f>
        <v>0.2296076527</v>
      </c>
      <c r="T1447" s="6">
        <f>IF(A1447="placement",$J1447*MIN($Q1447,$S1447),"")</f>
        <v>11.021167329600001</v>
      </c>
      <c r="U1447" s="6">
        <f>IF($A1447="placement",T1447,SUMIF($C$10:$C$6209,$C1447,$T$10:$T$6209))</f>
        <v>11.021167329600001</v>
      </c>
      <c r="V1447" s="34">
        <f t="shared" si="68"/>
        <v>4.1070739594594619E-2</v>
      </c>
      <c r="W1447" s="24"/>
      <c r="X1447" s="2" t="str">
        <f>IFERROR(MIN(VLOOKUP($W1447,margin_ranges!$A$5:$D$10,4,FALSE),$Q1447*100)/100,"")</f>
        <v/>
      </c>
      <c r="Y1447" s="6">
        <f t="shared" si="69"/>
        <v>11.021167329600001</v>
      </c>
      <c r="Z1447" s="6">
        <f>IF($A1447="placement",Y1447,SUMIF($C$10:$C$6209,$C1447,$Y$10:$Y$6209))</f>
        <v>11.021167329600001</v>
      </c>
      <c r="AA1447" s="29">
        <f t="shared" si="70"/>
        <v>4.1070739594594619E-2</v>
      </c>
    </row>
    <row r="1448" spans="1:27" hidden="1" x14ac:dyDescent="0.3">
      <c r="A1448" s="8" t="s">
        <v>17</v>
      </c>
      <c r="B1448" s="8" t="s">
        <v>1742</v>
      </c>
      <c r="C1448" s="8" t="s">
        <v>1743</v>
      </c>
      <c r="D1448" s="8" t="s">
        <v>2378</v>
      </c>
      <c r="E1448" s="8" t="s">
        <v>2379</v>
      </c>
      <c r="F1448" s="29">
        <v>0.260308409209356</v>
      </c>
      <c r="G1448" s="29">
        <v>0</v>
      </c>
      <c r="H1448" s="30">
        <v>2.1619000000000002</v>
      </c>
      <c r="I1448" s="30">
        <v>0.83199999999999996</v>
      </c>
      <c r="J1448" s="14">
        <v>49</v>
      </c>
      <c r="K1448" s="14">
        <v>13</v>
      </c>
      <c r="L1448" s="12">
        <v>0.38490000000000002</v>
      </c>
      <c r="M1448" s="7">
        <v>1.9602764399999999</v>
      </c>
      <c r="N1448" s="31">
        <v>1.45</v>
      </c>
      <c r="O1448" s="14">
        <f>IFERROR(VLOOKUP($C1448,'site totals'!$J$2:$K$607,2,FALSE),1)</f>
        <v>17978.085800000001</v>
      </c>
      <c r="P1448" s="32" t="s">
        <v>91</v>
      </c>
      <c r="Q1448" s="12">
        <v>0.26030840919999998</v>
      </c>
      <c r="R1448" s="29">
        <v>0.28999999999999998</v>
      </c>
      <c r="S1448" s="2">
        <f>IF($A1448="site","",MIN(VLOOKUP($P1448,margin_ranges!$A$5:$D$10,4,FALSE)/100,$Q1448))</f>
        <v>0.26030840919999998</v>
      </c>
      <c r="T1448" s="6">
        <f>IF(A1448="placement",$J1448*MIN($Q1448,$S1448),"")</f>
        <v>12.755112050799999</v>
      </c>
      <c r="U1448" s="6">
        <f>IF($A1448="placement",T1448,SUMIF($C$10:$C$6209,$C1448,$T$10:$T$6209))</f>
        <v>12.755112050799999</v>
      </c>
      <c r="V1448" s="34">
        <f t="shared" si="68"/>
        <v>4.1819141971831009E-2</v>
      </c>
      <c r="W1448" s="24"/>
      <c r="X1448" s="2" t="str">
        <f>IFERROR(MIN(VLOOKUP($W1448,margin_ranges!$A$5:$D$10,4,FALSE),$Q1448*100)/100,"")</f>
        <v/>
      </c>
      <c r="Y1448" s="6">
        <f t="shared" si="69"/>
        <v>12.755112050799999</v>
      </c>
      <c r="Z1448" s="6">
        <f>IF($A1448="placement",Y1448,SUMIF($C$10:$C$6209,$C1448,$Y$10:$Y$6209))</f>
        <v>12.755112050799999</v>
      </c>
      <c r="AA1448" s="29">
        <f t="shared" si="70"/>
        <v>4.1819141971831009E-2</v>
      </c>
    </row>
    <row r="1449" spans="1:27" hidden="1" x14ac:dyDescent="0.3">
      <c r="A1449" s="8" t="s">
        <v>17</v>
      </c>
      <c r="B1449" s="8" t="s">
        <v>1742</v>
      </c>
      <c r="C1449" s="8" t="s">
        <v>1743</v>
      </c>
      <c r="D1449" s="8" t="s">
        <v>2362</v>
      </c>
      <c r="E1449" s="8" t="s">
        <v>2363</v>
      </c>
      <c r="F1449" s="29">
        <v>0.27858402278583999</v>
      </c>
      <c r="G1449" s="29">
        <v>0</v>
      </c>
      <c r="H1449" s="30">
        <v>3.2521</v>
      </c>
      <c r="I1449" s="30">
        <v>0.75990000000000002</v>
      </c>
      <c r="J1449" s="14">
        <v>49</v>
      </c>
      <c r="K1449" s="14">
        <v>14</v>
      </c>
      <c r="L1449" s="12">
        <v>0.2336</v>
      </c>
      <c r="M1449" s="7">
        <v>2.14855236</v>
      </c>
      <c r="N1449" s="31">
        <v>1.55</v>
      </c>
      <c r="O1449" s="14">
        <f>IFERROR(VLOOKUP($C1449,'site totals'!$J$2:$K$607,2,FALSE),1)</f>
        <v>17978.085800000001</v>
      </c>
      <c r="P1449" s="32" t="s">
        <v>91</v>
      </c>
      <c r="Q1449" s="12">
        <v>0.2785840228</v>
      </c>
      <c r="R1449" s="29">
        <v>0.3</v>
      </c>
      <c r="S1449" s="2">
        <f>IF($A1449="site","",MIN(VLOOKUP($P1449,margin_ranges!$A$5:$D$10,4,FALSE)/100,$Q1449))</f>
        <v>0.2785840228</v>
      </c>
      <c r="T1449" s="6">
        <f>IF(A1449="placement",$J1449*MIN($Q1449,$S1449),"")</f>
        <v>13.650617117199999</v>
      </c>
      <c r="U1449" s="6">
        <f>IF($A1449="placement",T1449,SUMIF($C$10:$C$6209,$C1449,$T$10:$T$6209))</f>
        <v>13.650617117199999</v>
      </c>
      <c r="V1449" s="34">
        <f t="shared" si="68"/>
        <v>3.0594253142857353E-2</v>
      </c>
      <c r="W1449" s="24"/>
      <c r="X1449" s="2" t="str">
        <f>IFERROR(MIN(VLOOKUP($W1449,margin_ranges!$A$5:$D$10,4,FALSE),$Q1449*100)/100,"")</f>
        <v/>
      </c>
      <c r="Y1449" s="6">
        <f t="shared" si="69"/>
        <v>13.650617117199999</v>
      </c>
      <c r="Z1449" s="6">
        <f>IF($A1449="placement",Y1449,SUMIF($C$10:$C$6209,$C1449,$Y$10:$Y$6209))</f>
        <v>13.650617117199999</v>
      </c>
      <c r="AA1449" s="29">
        <f t="shared" si="70"/>
        <v>3.0594253142857353E-2</v>
      </c>
    </row>
    <row r="1450" spans="1:27" hidden="1" x14ac:dyDescent="0.3">
      <c r="A1450" s="8" t="s">
        <v>17</v>
      </c>
      <c r="B1450" s="8" t="s">
        <v>1742</v>
      </c>
      <c r="C1450" s="8" t="s">
        <v>1743</v>
      </c>
      <c r="D1450" s="8" t="s">
        <v>1794</v>
      </c>
      <c r="E1450" s="8" t="s">
        <v>1795</v>
      </c>
      <c r="F1450" s="29">
        <v>0.225632640281105</v>
      </c>
      <c r="G1450" s="29">
        <v>0</v>
      </c>
      <c r="H1450" s="30">
        <v>2.3285999999999998</v>
      </c>
      <c r="I1450" s="30">
        <v>0.84789999999999999</v>
      </c>
      <c r="J1450" s="14">
        <v>49</v>
      </c>
      <c r="K1450" s="14">
        <v>11</v>
      </c>
      <c r="L1450" s="12">
        <v>0.36409999999999998</v>
      </c>
      <c r="M1450" s="7">
        <v>1.93706512</v>
      </c>
      <c r="N1450" s="31">
        <v>1.5</v>
      </c>
      <c r="O1450" s="14">
        <f>IFERROR(VLOOKUP($C1450,'site totals'!$J$2:$K$607,2,FALSE),1)</f>
        <v>17978.085800000001</v>
      </c>
      <c r="P1450" s="32" t="s">
        <v>22</v>
      </c>
      <c r="Q1450" s="12">
        <v>0.22563264029999999</v>
      </c>
      <c r="R1450" s="29">
        <v>0.28999999999999998</v>
      </c>
      <c r="S1450" s="2">
        <f>IF($A1450="site","",MIN(VLOOKUP($P1450,margin_ranges!$A$5:$D$10,4,FALSE)/100,$Q1450))</f>
        <v>0.22563264029999999</v>
      </c>
      <c r="T1450" s="6">
        <f>IF(A1450="placement",$J1450*MIN($Q1450,$S1450),"")</f>
        <v>11.055999374699999</v>
      </c>
      <c r="U1450" s="6">
        <f>IF($A1450="placement",T1450,SUMIF($C$10:$C$6209,$C1450,$T$10:$T$6209))</f>
        <v>11.055999374699999</v>
      </c>
      <c r="V1450" s="34">
        <f t="shared" si="68"/>
        <v>9.0658253098591546E-2</v>
      </c>
      <c r="W1450" s="24"/>
      <c r="X1450" s="2" t="str">
        <f>IFERROR(MIN(VLOOKUP($W1450,margin_ranges!$A$5:$D$10,4,FALSE),$Q1450*100)/100,"")</f>
        <v/>
      </c>
      <c r="Y1450" s="6">
        <f t="shared" si="69"/>
        <v>11.055999374699999</v>
      </c>
      <c r="Z1450" s="6">
        <f>IF($A1450="placement",Y1450,SUMIF($C$10:$C$6209,$C1450,$Y$10:$Y$6209))</f>
        <v>11.055999374699999</v>
      </c>
      <c r="AA1450" s="29">
        <f t="shared" si="70"/>
        <v>9.0658253098591546E-2</v>
      </c>
    </row>
    <row r="1451" spans="1:27" hidden="1" x14ac:dyDescent="0.3">
      <c r="A1451" s="8" t="s">
        <v>17</v>
      </c>
      <c r="B1451" s="8" t="s">
        <v>1742</v>
      </c>
      <c r="C1451" s="8" t="s">
        <v>1743</v>
      </c>
      <c r="D1451" s="8" t="s">
        <v>2316</v>
      </c>
      <c r="E1451" s="8" t="s">
        <v>2317</v>
      </c>
      <c r="F1451" s="29">
        <v>0.25520044475184001</v>
      </c>
      <c r="G1451" s="29">
        <v>0</v>
      </c>
      <c r="H1451" s="30">
        <v>1.9261999999999999</v>
      </c>
      <c r="I1451" s="30">
        <v>0.78410000000000002</v>
      </c>
      <c r="J1451" s="14">
        <v>49</v>
      </c>
      <c r="K1451" s="14">
        <v>12</v>
      </c>
      <c r="L1451" s="12">
        <v>0.40710000000000002</v>
      </c>
      <c r="M1451" s="7">
        <v>2.0810968399999998</v>
      </c>
      <c r="N1451" s="31">
        <v>1.55</v>
      </c>
      <c r="O1451" s="14">
        <f>IFERROR(VLOOKUP($C1451,'site totals'!$J$2:$K$607,2,FALSE),1)</f>
        <v>17978.085800000001</v>
      </c>
      <c r="P1451" s="32" t="s">
        <v>91</v>
      </c>
      <c r="Q1451" s="12">
        <v>0.25520044479999998</v>
      </c>
      <c r="R1451" s="29">
        <v>0.3</v>
      </c>
      <c r="S1451" s="2">
        <f>IF($A1451="site","",MIN(VLOOKUP($P1451,margin_ranges!$A$5:$D$10,4,FALSE)/100,$Q1451))</f>
        <v>0.25520044479999998</v>
      </c>
      <c r="T1451" s="6">
        <f>IF(A1451="placement",$J1451*MIN($Q1451,$S1451),"")</f>
        <v>12.5048217952</v>
      </c>
      <c r="U1451" s="6">
        <f>IF($A1451="placement",T1451,SUMIF($C$10:$C$6209,$C1451,$T$10:$T$6209))</f>
        <v>12.5048217952</v>
      </c>
      <c r="V1451" s="34">
        <f t="shared" si="68"/>
        <v>6.3999364571428519E-2</v>
      </c>
      <c r="W1451" s="24"/>
      <c r="X1451" s="2" t="str">
        <f>IFERROR(MIN(VLOOKUP($W1451,margin_ranges!$A$5:$D$10,4,FALSE),$Q1451*100)/100,"")</f>
        <v/>
      </c>
      <c r="Y1451" s="6">
        <f t="shared" si="69"/>
        <v>12.5048217952</v>
      </c>
      <c r="Z1451" s="6">
        <f>IF($A1451="placement",Y1451,SUMIF($C$10:$C$6209,$C1451,$Y$10:$Y$6209))</f>
        <v>12.5048217952</v>
      </c>
      <c r="AA1451" s="29">
        <f t="shared" si="70"/>
        <v>6.3999364571428519E-2</v>
      </c>
    </row>
    <row r="1452" spans="1:27" hidden="1" x14ac:dyDescent="0.3">
      <c r="A1452" s="8" t="s">
        <v>17</v>
      </c>
      <c r="B1452" s="8" t="s">
        <v>1742</v>
      </c>
      <c r="C1452" s="8" t="s">
        <v>1743</v>
      </c>
      <c r="D1452" s="8" t="s">
        <v>2440</v>
      </c>
      <c r="E1452" s="8" t="s">
        <v>2441</v>
      </c>
      <c r="F1452" s="29">
        <v>0.20631784281906601</v>
      </c>
      <c r="G1452" s="29">
        <v>0</v>
      </c>
      <c r="H1452" s="30">
        <v>4.2064000000000004</v>
      </c>
      <c r="I1452" s="30">
        <v>0.93</v>
      </c>
      <c r="J1452" s="14">
        <v>51</v>
      </c>
      <c r="K1452" s="14">
        <v>11</v>
      </c>
      <c r="L1452" s="12">
        <v>0.22109999999999999</v>
      </c>
      <c r="M1452" s="7">
        <v>1.8269278</v>
      </c>
      <c r="N1452" s="31">
        <v>1.45</v>
      </c>
      <c r="O1452" s="14">
        <f>IFERROR(VLOOKUP($C1452,'site totals'!$J$2:$K$607,2,FALSE),1)</f>
        <v>17978.085800000001</v>
      </c>
      <c r="P1452" s="32" t="s">
        <v>91</v>
      </c>
      <c r="Q1452" s="12">
        <v>0.20631784280000001</v>
      </c>
      <c r="R1452" s="29">
        <v>0.24</v>
      </c>
      <c r="S1452" s="2">
        <f>IF($A1452="site","",MIN(VLOOKUP($P1452,margin_ranges!$A$5:$D$10,4,FALSE)/100,$Q1452))</f>
        <v>0.20631784280000001</v>
      </c>
      <c r="T1452" s="6">
        <f>IF(A1452="placement",$J1452*MIN($Q1452,$S1452),"")</f>
        <v>10.5222099828</v>
      </c>
      <c r="U1452" s="6">
        <f>IF($A1452="placement",T1452,SUMIF($C$10:$C$6209,$C1452,$T$10:$T$6209))</f>
        <v>10.5222099828</v>
      </c>
      <c r="V1452" s="34">
        <f t="shared" si="68"/>
        <v>4.4318627894736951E-2</v>
      </c>
      <c r="W1452" s="24"/>
      <c r="X1452" s="2" t="str">
        <f>IFERROR(MIN(VLOOKUP($W1452,margin_ranges!$A$5:$D$10,4,FALSE),$Q1452*100)/100,"")</f>
        <v/>
      </c>
      <c r="Y1452" s="6">
        <f t="shared" si="69"/>
        <v>10.5222099828</v>
      </c>
      <c r="Z1452" s="6">
        <f>IF($A1452="placement",Y1452,SUMIF($C$10:$C$6209,$C1452,$Y$10:$Y$6209))</f>
        <v>10.5222099828</v>
      </c>
      <c r="AA1452" s="29">
        <f t="shared" si="70"/>
        <v>4.4318627894736951E-2</v>
      </c>
    </row>
    <row r="1453" spans="1:27" hidden="1" x14ac:dyDescent="0.3">
      <c r="A1453" s="8" t="s">
        <v>17</v>
      </c>
      <c r="B1453" s="8" t="s">
        <v>1742</v>
      </c>
      <c r="C1453" s="8" t="s">
        <v>1743</v>
      </c>
      <c r="D1453" s="8" t="s">
        <v>1896</v>
      </c>
      <c r="E1453" s="8" t="s">
        <v>1897</v>
      </c>
      <c r="F1453" s="29">
        <v>0.23092943071424901</v>
      </c>
      <c r="G1453" s="29">
        <v>0</v>
      </c>
      <c r="H1453" s="30">
        <v>2.4197000000000002</v>
      </c>
      <c r="I1453" s="30">
        <v>0.84489999999999998</v>
      </c>
      <c r="J1453" s="14">
        <v>51</v>
      </c>
      <c r="K1453" s="14">
        <v>12</v>
      </c>
      <c r="L1453" s="12">
        <v>0.34920000000000001</v>
      </c>
      <c r="M1453" s="7">
        <v>2.0154197300000001</v>
      </c>
      <c r="N1453" s="31">
        <v>1.55</v>
      </c>
      <c r="O1453" s="14">
        <f>IFERROR(VLOOKUP($C1453,'site totals'!$J$2:$K$607,2,FALSE),1)</f>
        <v>17978.085800000001</v>
      </c>
      <c r="P1453" s="32" t="s">
        <v>22</v>
      </c>
      <c r="Q1453" s="12">
        <v>0.23092943069999999</v>
      </c>
      <c r="R1453" s="29">
        <v>0.27</v>
      </c>
      <c r="S1453" s="2">
        <f>IF($A1453="site","",MIN(VLOOKUP($P1453,margin_ranges!$A$5:$D$10,4,FALSE)/100,$Q1453))</f>
        <v>0.23092943069999999</v>
      </c>
      <c r="T1453" s="6">
        <f>IF(A1453="placement",$J1453*MIN($Q1453,$S1453),"")</f>
        <v>11.7774009657</v>
      </c>
      <c r="U1453" s="6">
        <f>IF($A1453="placement",T1453,SUMIF($C$10:$C$6209,$C1453,$T$10:$T$6209))</f>
        <v>11.7774009657</v>
      </c>
      <c r="V1453" s="34">
        <f t="shared" si="68"/>
        <v>5.3521327808219388E-2</v>
      </c>
      <c r="W1453" s="24"/>
      <c r="X1453" s="2" t="str">
        <f>IFERROR(MIN(VLOOKUP($W1453,margin_ranges!$A$5:$D$10,4,FALSE),$Q1453*100)/100,"")</f>
        <v/>
      </c>
      <c r="Y1453" s="6">
        <f t="shared" si="69"/>
        <v>11.7774009657</v>
      </c>
      <c r="Z1453" s="6">
        <f>IF($A1453="placement",Y1453,SUMIF($C$10:$C$6209,$C1453,$Y$10:$Y$6209))</f>
        <v>11.7774009657</v>
      </c>
      <c r="AA1453" s="29">
        <f t="shared" si="70"/>
        <v>5.3521327808219388E-2</v>
      </c>
    </row>
    <row r="1454" spans="1:27" hidden="1" x14ac:dyDescent="0.3">
      <c r="A1454" s="8" t="s">
        <v>17</v>
      </c>
      <c r="B1454" s="8" t="s">
        <v>1742</v>
      </c>
      <c r="C1454" s="8" t="s">
        <v>1743</v>
      </c>
      <c r="D1454" s="8" t="s">
        <v>2476</v>
      </c>
      <c r="E1454" s="8" t="s">
        <v>2477</v>
      </c>
      <c r="F1454" s="29">
        <v>0.21754002029727501</v>
      </c>
      <c r="G1454" s="29">
        <v>0</v>
      </c>
      <c r="H1454" s="30">
        <v>3.5958999999999999</v>
      </c>
      <c r="I1454" s="30">
        <v>0.99129999999999996</v>
      </c>
      <c r="J1454" s="14">
        <v>51</v>
      </c>
      <c r="K1454" s="14">
        <v>11</v>
      </c>
      <c r="L1454" s="12">
        <v>0.2757</v>
      </c>
      <c r="M1454" s="7">
        <v>1.7253278599999999</v>
      </c>
      <c r="N1454" s="31">
        <v>1.35</v>
      </c>
      <c r="O1454" s="14">
        <f>IFERROR(VLOOKUP($C1454,'site totals'!$J$2:$K$607,2,FALSE),1)</f>
        <v>17978.085800000001</v>
      </c>
      <c r="P1454" s="32" t="s">
        <v>22</v>
      </c>
      <c r="Q1454" s="12">
        <v>0.2175400203</v>
      </c>
      <c r="R1454" s="29">
        <v>0.26</v>
      </c>
      <c r="S1454" s="2">
        <f>IF($A1454="site","",MIN(VLOOKUP($P1454,margin_ranges!$A$5:$D$10,4,FALSE)/100,$Q1454))</f>
        <v>0.2175400203</v>
      </c>
      <c r="T1454" s="6">
        <f>IF(A1454="placement",$J1454*MIN($Q1454,$S1454),"")</f>
        <v>11.094541035300001</v>
      </c>
      <c r="U1454" s="6">
        <f>IF($A1454="placement",T1454,SUMIF($C$10:$C$6209,$C1454,$T$10:$T$6209))</f>
        <v>11.094541035300001</v>
      </c>
      <c r="V1454" s="34">
        <f t="shared" si="68"/>
        <v>5.7378350945946011E-2</v>
      </c>
      <c r="W1454" s="24"/>
      <c r="X1454" s="2" t="str">
        <f>IFERROR(MIN(VLOOKUP($W1454,margin_ranges!$A$5:$D$10,4,FALSE),$Q1454*100)/100,"")</f>
        <v/>
      </c>
      <c r="Y1454" s="6">
        <f t="shared" si="69"/>
        <v>11.094541035300001</v>
      </c>
      <c r="Z1454" s="6">
        <f>IF($A1454="placement",Y1454,SUMIF($C$10:$C$6209,$C1454,$Y$10:$Y$6209))</f>
        <v>11.094541035300001</v>
      </c>
      <c r="AA1454" s="29">
        <f t="shared" si="70"/>
        <v>5.7378350945946011E-2</v>
      </c>
    </row>
    <row r="1455" spans="1:27" hidden="1" x14ac:dyDescent="0.3">
      <c r="A1455" s="8" t="s">
        <v>17</v>
      </c>
      <c r="B1455" s="8" t="s">
        <v>1742</v>
      </c>
      <c r="C1455" s="8" t="s">
        <v>1743</v>
      </c>
      <c r="D1455" s="8" t="s">
        <v>2442</v>
      </c>
      <c r="E1455" s="8" t="s">
        <v>2443</v>
      </c>
      <c r="F1455" s="29">
        <v>0.25231790468631599</v>
      </c>
      <c r="G1455" s="29">
        <v>0</v>
      </c>
      <c r="H1455" s="30">
        <v>1.8315999999999999</v>
      </c>
      <c r="I1455" s="30">
        <v>0.88819999999999999</v>
      </c>
      <c r="J1455" s="14">
        <v>53</v>
      </c>
      <c r="K1455" s="14">
        <v>13</v>
      </c>
      <c r="L1455" s="12">
        <v>0.4849</v>
      </c>
      <c r="M1455" s="7">
        <v>2.0062002400000001</v>
      </c>
      <c r="N1455" s="31">
        <v>1.5</v>
      </c>
      <c r="O1455" s="14">
        <f>IFERROR(VLOOKUP($C1455,'site totals'!$J$2:$K$607,2,FALSE),1)</f>
        <v>17978.085800000001</v>
      </c>
      <c r="P1455" s="32" t="s">
        <v>22</v>
      </c>
      <c r="Q1455" s="12">
        <v>0.25231790469999998</v>
      </c>
      <c r="R1455" s="29">
        <v>0.28999999999999998</v>
      </c>
      <c r="S1455" s="2">
        <f>IF($A1455="site","",MIN(VLOOKUP($P1455,margin_ranges!$A$5:$D$10,4,FALSE)/100,$Q1455))</f>
        <v>0.25231790469999998</v>
      </c>
      <c r="T1455" s="6">
        <f>IF(A1455="placement",$J1455*MIN($Q1455,$S1455),"")</f>
        <v>13.3728489491</v>
      </c>
      <c r="U1455" s="6">
        <f>IF($A1455="placement",T1455,SUMIF($C$10:$C$6209,$C1455,$T$10:$T$6209))</f>
        <v>13.3728489491</v>
      </c>
      <c r="V1455" s="34">
        <f t="shared" si="68"/>
        <v>5.3073373661971956E-2</v>
      </c>
      <c r="W1455" s="24"/>
      <c r="X1455" s="2" t="str">
        <f>IFERROR(MIN(VLOOKUP($W1455,margin_ranges!$A$5:$D$10,4,FALSE),$Q1455*100)/100,"")</f>
        <v/>
      </c>
      <c r="Y1455" s="6">
        <f t="shared" si="69"/>
        <v>13.3728489491</v>
      </c>
      <c r="Z1455" s="6">
        <f>IF($A1455="placement",Y1455,SUMIF($C$10:$C$6209,$C1455,$Y$10:$Y$6209))</f>
        <v>13.3728489491</v>
      </c>
      <c r="AA1455" s="29">
        <f t="shared" si="70"/>
        <v>5.3073373661971956E-2</v>
      </c>
    </row>
    <row r="1456" spans="1:27" hidden="1" x14ac:dyDescent="0.3">
      <c r="A1456" s="8" t="s">
        <v>17</v>
      </c>
      <c r="B1456" s="8" t="s">
        <v>1742</v>
      </c>
      <c r="C1456" s="8" t="s">
        <v>1743</v>
      </c>
      <c r="D1456" s="8" t="s">
        <v>1992</v>
      </c>
      <c r="E1456" s="8" t="s">
        <v>1993</v>
      </c>
      <c r="F1456" s="29">
        <v>0.24843246907303801</v>
      </c>
      <c r="G1456" s="29">
        <v>0</v>
      </c>
      <c r="H1456" s="30">
        <v>2.1640999999999999</v>
      </c>
      <c r="I1456" s="30">
        <v>0.88700000000000001</v>
      </c>
      <c r="J1456" s="14">
        <v>53</v>
      </c>
      <c r="K1456" s="14">
        <v>12</v>
      </c>
      <c r="L1456" s="12">
        <v>0.40989999999999999</v>
      </c>
      <c r="M1456" s="7">
        <v>1.99582864</v>
      </c>
      <c r="N1456" s="31">
        <v>1.5</v>
      </c>
      <c r="O1456" s="14">
        <f>IFERROR(VLOOKUP($C1456,'site totals'!$J$2:$K$607,2,FALSE),1)</f>
        <v>17978.085800000001</v>
      </c>
      <c r="P1456" s="32" t="s">
        <v>22</v>
      </c>
      <c r="Q1456" s="12">
        <v>0.2484324691</v>
      </c>
      <c r="R1456" s="29">
        <v>0.28999999999999998</v>
      </c>
      <c r="S1456" s="2">
        <f>IF($A1456="site","",MIN(VLOOKUP($P1456,margin_ranges!$A$5:$D$10,4,FALSE)/100,$Q1456))</f>
        <v>0.2484324691</v>
      </c>
      <c r="T1456" s="6">
        <f>IF(A1456="placement",$J1456*MIN($Q1456,$S1456),"")</f>
        <v>13.1669208623</v>
      </c>
      <c r="U1456" s="6">
        <f>IF($A1456="placement",T1456,SUMIF($C$10:$C$6209,$C1456,$T$10:$T$6209))</f>
        <v>13.1669208623</v>
      </c>
      <c r="V1456" s="34">
        <f t="shared" si="68"/>
        <v>5.8545818169014163E-2</v>
      </c>
      <c r="W1456" s="24"/>
      <c r="X1456" s="2" t="str">
        <f>IFERROR(MIN(VLOOKUP($W1456,margin_ranges!$A$5:$D$10,4,FALSE),$Q1456*100)/100,"")</f>
        <v/>
      </c>
      <c r="Y1456" s="6">
        <f t="shared" si="69"/>
        <v>13.1669208623</v>
      </c>
      <c r="Z1456" s="6">
        <f>IF($A1456="placement",Y1456,SUMIF($C$10:$C$6209,$C1456,$Y$10:$Y$6209))</f>
        <v>13.1669208623</v>
      </c>
      <c r="AA1456" s="29">
        <f t="shared" si="70"/>
        <v>5.8545818169014163E-2</v>
      </c>
    </row>
    <row r="1457" spans="1:27" hidden="1" x14ac:dyDescent="0.3">
      <c r="A1457" s="8" t="s">
        <v>17</v>
      </c>
      <c r="B1457" s="8" t="s">
        <v>1742</v>
      </c>
      <c r="C1457" s="8" t="s">
        <v>1743</v>
      </c>
      <c r="D1457" s="8" t="s">
        <v>2170</v>
      </c>
      <c r="E1457" s="8" t="s">
        <v>2171</v>
      </c>
      <c r="F1457" s="29">
        <v>0.23606803565015799</v>
      </c>
      <c r="G1457" s="29">
        <v>0</v>
      </c>
      <c r="H1457" s="30">
        <v>2.3986999999999998</v>
      </c>
      <c r="I1457" s="30">
        <v>0.89139999999999997</v>
      </c>
      <c r="J1457" s="14">
        <v>53</v>
      </c>
      <c r="K1457" s="14">
        <v>11</v>
      </c>
      <c r="L1457" s="12">
        <v>0.37159999999999999</v>
      </c>
      <c r="M1457" s="7">
        <v>1.9635256400000001</v>
      </c>
      <c r="N1457" s="31">
        <v>1.5</v>
      </c>
      <c r="O1457" s="14">
        <f>IFERROR(VLOOKUP($C1457,'site totals'!$J$2:$K$607,2,FALSE),1)</f>
        <v>17978.085800000001</v>
      </c>
      <c r="P1457" s="32" t="s">
        <v>91</v>
      </c>
      <c r="Q1457" s="12">
        <v>0.23606803570000001</v>
      </c>
      <c r="R1457" s="29">
        <v>0.24</v>
      </c>
      <c r="S1457" s="2">
        <f>IF($A1457="site","",MIN(VLOOKUP($P1457,margin_ranges!$A$5:$D$10,4,FALSE)/100,$Q1457))</f>
        <v>0.23606803570000001</v>
      </c>
      <c r="T1457" s="6">
        <f>IF(A1457="placement",$J1457*MIN($Q1457,$S1457),"")</f>
        <v>12.5116058921</v>
      </c>
      <c r="U1457" s="6">
        <f>IF($A1457="placement",T1457,SUMIF($C$10:$C$6209,$C1457,$T$10:$T$6209))</f>
        <v>12.5116058921</v>
      </c>
      <c r="V1457" s="34">
        <f t="shared" si="68"/>
        <v>5.1736372368420547E-3</v>
      </c>
      <c r="W1457" s="24"/>
      <c r="X1457" s="2" t="str">
        <f>IFERROR(MIN(VLOOKUP($W1457,margin_ranges!$A$5:$D$10,4,FALSE),$Q1457*100)/100,"")</f>
        <v/>
      </c>
      <c r="Y1457" s="6">
        <f t="shared" si="69"/>
        <v>12.5116058921</v>
      </c>
      <c r="Z1457" s="6">
        <f>IF($A1457="placement",Y1457,SUMIF($C$10:$C$6209,$C1457,$Y$10:$Y$6209))</f>
        <v>12.5116058921</v>
      </c>
      <c r="AA1457" s="29">
        <f t="shared" si="70"/>
        <v>5.1736372368420547E-3</v>
      </c>
    </row>
    <row r="1458" spans="1:27" hidden="1" x14ac:dyDescent="0.3">
      <c r="A1458" s="8" t="s">
        <v>17</v>
      </c>
      <c r="B1458" s="8" t="s">
        <v>1742</v>
      </c>
      <c r="C1458" s="8" t="s">
        <v>1743</v>
      </c>
      <c r="D1458" s="8" t="s">
        <v>2548</v>
      </c>
      <c r="E1458" s="8" t="s">
        <v>2549</v>
      </c>
      <c r="F1458" s="29">
        <v>0.23487732993468199</v>
      </c>
      <c r="G1458" s="29">
        <v>0</v>
      </c>
      <c r="H1458" s="30">
        <v>2.4956999999999998</v>
      </c>
      <c r="I1458" s="30">
        <v>0.88529999999999998</v>
      </c>
      <c r="J1458" s="14">
        <v>54</v>
      </c>
      <c r="K1458" s="14">
        <v>13</v>
      </c>
      <c r="L1458" s="12">
        <v>0.35470000000000002</v>
      </c>
      <c r="M1458" s="7">
        <v>2.0258189400000002</v>
      </c>
      <c r="N1458" s="31">
        <v>1.55</v>
      </c>
      <c r="O1458" s="14">
        <f>IFERROR(VLOOKUP($C1458,'site totals'!$J$2:$K$607,2,FALSE),1)</f>
        <v>17978.085800000001</v>
      </c>
      <c r="P1458" s="32" t="s">
        <v>91</v>
      </c>
      <c r="Q1458" s="12">
        <v>0.23487732989999999</v>
      </c>
      <c r="R1458" s="29">
        <v>0.3</v>
      </c>
      <c r="S1458" s="2">
        <f>IF($A1458="site","",MIN(VLOOKUP($P1458,margin_ranges!$A$5:$D$10,4,FALSE)/100,$Q1458))</f>
        <v>0.23487732989999999</v>
      </c>
      <c r="T1458" s="6">
        <f>IF(A1458="placement",$J1458*MIN($Q1458,$S1458),"")</f>
        <v>12.6833758146</v>
      </c>
      <c r="U1458" s="6">
        <f>IF($A1458="placement",T1458,SUMIF($C$10:$C$6209,$C1458,$T$10:$T$6209))</f>
        <v>12.6833758146</v>
      </c>
      <c r="V1458" s="34">
        <f t="shared" si="68"/>
        <v>9.3032385857142907E-2</v>
      </c>
      <c r="W1458" s="24"/>
      <c r="X1458" s="2" t="str">
        <f>IFERROR(MIN(VLOOKUP($W1458,margin_ranges!$A$5:$D$10,4,FALSE),$Q1458*100)/100,"")</f>
        <v/>
      </c>
      <c r="Y1458" s="6">
        <f t="shared" si="69"/>
        <v>12.6833758146</v>
      </c>
      <c r="Z1458" s="6">
        <f>IF($A1458="placement",Y1458,SUMIF($C$10:$C$6209,$C1458,$Y$10:$Y$6209))</f>
        <v>12.6833758146</v>
      </c>
      <c r="AA1458" s="29">
        <f t="shared" si="70"/>
        <v>9.3032385857142907E-2</v>
      </c>
    </row>
    <row r="1459" spans="1:27" hidden="1" x14ac:dyDescent="0.3">
      <c r="A1459" s="8" t="s">
        <v>17</v>
      </c>
      <c r="B1459" s="8" t="s">
        <v>1742</v>
      </c>
      <c r="C1459" s="8" t="s">
        <v>1743</v>
      </c>
      <c r="D1459" s="8" t="s">
        <v>1950</v>
      </c>
      <c r="E1459" s="8" t="s">
        <v>1951</v>
      </c>
      <c r="F1459" s="29">
        <v>0.14338460323415</v>
      </c>
      <c r="G1459" s="29">
        <v>0</v>
      </c>
      <c r="H1459" s="30">
        <v>7.8489000000000004</v>
      </c>
      <c r="I1459" s="30">
        <v>0.61980000000000002</v>
      </c>
      <c r="J1459" s="14">
        <v>54</v>
      </c>
      <c r="K1459" s="14">
        <v>8</v>
      </c>
      <c r="L1459" s="12">
        <v>7.9000000000000001E-2</v>
      </c>
      <c r="M1459" s="7">
        <v>2.9184625999999998</v>
      </c>
      <c r="N1459" s="31">
        <v>2.5</v>
      </c>
      <c r="O1459" s="14">
        <f>IFERROR(VLOOKUP($C1459,'site totals'!$J$2:$K$607,2,FALSE),1)</f>
        <v>17978.085800000001</v>
      </c>
      <c r="P1459" s="32" t="s">
        <v>478</v>
      </c>
      <c r="Q1459" s="12">
        <v>0.14338460319999999</v>
      </c>
      <c r="R1459" s="29">
        <v>0.33</v>
      </c>
      <c r="S1459" s="2">
        <f>IF($A1459="site","",MIN(VLOOKUP($P1459,margin_ranges!$A$5:$D$10,4,FALSE)/100,$Q1459))</f>
        <v>0.14338460319999999</v>
      </c>
      <c r="T1459" s="6">
        <f>IF(A1459="placement",$J1459*MIN($Q1459,$S1459),"")</f>
        <v>7.7427685727999993</v>
      </c>
      <c r="U1459" s="6">
        <f>IF($A1459="placement",T1459,SUMIF($C$10:$C$6209,$C1459,$T$10:$T$6209))</f>
        <v>7.7427685727999993</v>
      </c>
      <c r="V1459" s="34">
        <f t="shared" si="68"/>
        <v>0.27853044298507479</v>
      </c>
      <c r="W1459" s="24"/>
      <c r="X1459" s="2" t="str">
        <f>IFERROR(MIN(VLOOKUP($W1459,margin_ranges!$A$5:$D$10,4,FALSE),$Q1459*100)/100,"")</f>
        <v/>
      </c>
      <c r="Y1459" s="6">
        <f t="shared" si="69"/>
        <v>7.7427685727999993</v>
      </c>
      <c r="Z1459" s="6">
        <f>IF($A1459="placement",Y1459,SUMIF($C$10:$C$6209,$C1459,$Y$10:$Y$6209))</f>
        <v>7.7427685727999993</v>
      </c>
      <c r="AA1459" s="17">
        <f t="shared" si="70"/>
        <v>0.27853044298507479</v>
      </c>
    </row>
    <row r="1460" spans="1:27" hidden="1" x14ac:dyDescent="0.3">
      <c r="A1460" s="8" t="s">
        <v>17</v>
      </c>
      <c r="B1460" s="8" t="s">
        <v>1742</v>
      </c>
      <c r="C1460" s="8" t="s">
        <v>1743</v>
      </c>
      <c r="D1460" s="8" t="s">
        <v>2396</v>
      </c>
      <c r="E1460" s="8" t="s">
        <v>2397</v>
      </c>
      <c r="F1460" s="29">
        <v>0.24306733462190799</v>
      </c>
      <c r="G1460" s="29">
        <v>0</v>
      </c>
      <c r="H1460" s="30">
        <v>2.0387</v>
      </c>
      <c r="I1460" s="30">
        <v>0.88429999999999997</v>
      </c>
      <c r="J1460" s="14">
        <v>54</v>
      </c>
      <c r="K1460" s="14">
        <v>13</v>
      </c>
      <c r="L1460" s="12">
        <v>0.43369999999999997</v>
      </c>
      <c r="M1460" s="7">
        <v>2.0477382899999999</v>
      </c>
      <c r="N1460" s="31">
        <v>1.55</v>
      </c>
      <c r="O1460" s="14">
        <f>IFERROR(VLOOKUP($C1460,'site totals'!$J$2:$K$607,2,FALSE),1)</f>
        <v>17978.085800000001</v>
      </c>
      <c r="P1460" s="32" t="s">
        <v>22</v>
      </c>
      <c r="Q1460" s="12">
        <v>0.24306733459999999</v>
      </c>
      <c r="R1460" s="29">
        <v>0.28000000000000003</v>
      </c>
      <c r="S1460" s="2">
        <f>IF($A1460="site","",MIN(VLOOKUP($P1460,margin_ranges!$A$5:$D$10,4,FALSE)/100,$Q1460))</f>
        <v>0.24306733459999999</v>
      </c>
      <c r="T1460" s="6">
        <f>IF(A1460="placement",$J1460*MIN($Q1460,$S1460),"")</f>
        <v>13.125636068399999</v>
      </c>
      <c r="U1460" s="6">
        <f>IF($A1460="placement",T1460,SUMIF($C$10:$C$6209,$C1460,$T$10:$T$6209))</f>
        <v>13.125636068399999</v>
      </c>
      <c r="V1460" s="34">
        <f t="shared" si="68"/>
        <v>5.1295368611111281E-2</v>
      </c>
      <c r="W1460" s="24"/>
      <c r="X1460" s="2" t="str">
        <f>IFERROR(MIN(VLOOKUP($W1460,margin_ranges!$A$5:$D$10,4,FALSE),$Q1460*100)/100,"")</f>
        <v/>
      </c>
      <c r="Y1460" s="6">
        <f t="shared" si="69"/>
        <v>13.125636068399999</v>
      </c>
      <c r="Z1460" s="6">
        <f>IF($A1460="placement",Y1460,SUMIF($C$10:$C$6209,$C1460,$Y$10:$Y$6209))</f>
        <v>13.125636068399999</v>
      </c>
      <c r="AA1460" s="29">
        <f t="shared" si="70"/>
        <v>5.1295368611111281E-2</v>
      </c>
    </row>
    <row r="1461" spans="1:27" hidden="1" x14ac:dyDescent="0.3">
      <c r="A1461" s="8" t="s">
        <v>17</v>
      </c>
      <c r="B1461" s="8" t="s">
        <v>1742</v>
      </c>
      <c r="C1461" s="8" t="s">
        <v>1743</v>
      </c>
      <c r="D1461" s="8" t="s">
        <v>2034</v>
      </c>
      <c r="E1461" s="8" t="s">
        <v>2035</v>
      </c>
      <c r="F1461" s="29">
        <v>0.204381847876068</v>
      </c>
      <c r="G1461" s="29">
        <v>0</v>
      </c>
      <c r="H1461" s="30">
        <v>4.3996000000000004</v>
      </c>
      <c r="I1461" s="30">
        <v>0.98870000000000002</v>
      </c>
      <c r="J1461" s="14">
        <v>54</v>
      </c>
      <c r="K1461" s="14">
        <v>10</v>
      </c>
      <c r="L1461" s="12">
        <v>0.22470000000000001</v>
      </c>
      <c r="M1461" s="7">
        <v>1.8224823000000001</v>
      </c>
      <c r="N1461" s="31">
        <v>1.45</v>
      </c>
      <c r="O1461" s="14">
        <f>IFERROR(VLOOKUP($C1461,'site totals'!$J$2:$K$607,2,FALSE),1)</f>
        <v>17978.085800000001</v>
      </c>
      <c r="P1461" s="32" t="s">
        <v>22</v>
      </c>
      <c r="Q1461" s="12">
        <v>0.2043818479</v>
      </c>
      <c r="R1461" s="29">
        <v>0.22</v>
      </c>
      <c r="S1461" s="2">
        <f>IF($A1461="site","",MIN(VLOOKUP($P1461,margin_ranges!$A$5:$D$10,4,FALSE)/100,$Q1461))</f>
        <v>0.2043818479</v>
      </c>
      <c r="T1461" s="6">
        <f>IF(A1461="placement",$J1461*MIN($Q1461,$S1461),"")</f>
        <v>11.036619786599999</v>
      </c>
      <c r="U1461" s="6">
        <f>IF($A1461="placement",T1461,SUMIF($C$10:$C$6209,$C1461,$T$10:$T$6209))</f>
        <v>11.036619786599999</v>
      </c>
      <c r="V1461" s="34">
        <f t="shared" si="68"/>
        <v>2.0023271923076846E-2</v>
      </c>
      <c r="W1461" s="24"/>
      <c r="X1461" s="2" t="str">
        <f>IFERROR(MIN(VLOOKUP($W1461,margin_ranges!$A$5:$D$10,4,FALSE),$Q1461*100)/100,"")</f>
        <v/>
      </c>
      <c r="Y1461" s="6">
        <f t="shared" si="69"/>
        <v>11.036619786599999</v>
      </c>
      <c r="Z1461" s="6">
        <f>IF($A1461="placement",Y1461,SUMIF($C$10:$C$6209,$C1461,$Y$10:$Y$6209))</f>
        <v>11.036619786599999</v>
      </c>
      <c r="AA1461" s="29">
        <f t="shared" si="70"/>
        <v>2.0023271923076846E-2</v>
      </c>
    </row>
    <row r="1462" spans="1:27" hidden="1" x14ac:dyDescent="0.3">
      <c r="A1462" s="8" t="s">
        <v>17</v>
      </c>
      <c r="B1462" s="8" t="s">
        <v>1742</v>
      </c>
      <c r="C1462" s="8" t="s">
        <v>1743</v>
      </c>
      <c r="D1462" s="8" t="s">
        <v>2606</v>
      </c>
      <c r="E1462" s="8" t="s">
        <v>2607</v>
      </c>
      <c r="F1462" s="29">
        <v>0.227287650858573</v>
      </c>
      <c r="G1462" s="29">
        <v>0</v>
      </c>
      <c r="H1462" s="30">
        <v>3.3866999999999998</v>
      </c>
      <c r="I1462" s="30">
        <v>0.96230000000000004</v>
      </c>
      <c r="J1462" s="14">
        <v>54</v>
      </c>
      <c r="K1462" s="14">
        <v>11</v>
      </c>
      <c r="L1462" s="12">
        <v>0.28410000000000002</v>
      </c>
      <c r="M1462" s="7">
        <v>1.8765068300000001</v>
      </c>
      <c r="N1462" s="31">
        <v>1.45</v>
      </c>
      <c r="O1462" s="14">
        <f>IFERROR(VLOOKUP($C1462,'site totals'!$J$2:$K$607,2,FALSE),1)</f>
        <v>17978.085800000001</v>
      </c>
      <c r="P1462" s="32" t="s">
        <v>91</v>
      </c>
      <c r="Q1462" s="12">
        <v>0.2272876509</v>
      </c>
      <c r="R1462" s="29">
        <v>0.24</v>
      </c>
      <c r="S1462" s="2">
        <f>IF($A1462="site","",MIN(VLOOKUP($P1462,margin_ranges!$A$5:$D$10,4,FALSE)/100,$Q1462))</f>
        <v>0.2272876509</v>
      </c>
      <c r="T1462" s="6">
        <f>IF(A1462="placement",$J1462*MIN($Q1462,$S1462),"")</f>
        <v>12.2735331486</v>
      </c>
      <c r="U1462" s="6">
        <f>IF($A1462="placement",T1462,SUMIF($C$10:$C$6209,$C1462,$T$10:$T$6209))</f>
        <v>12.2735331486</v>
      </c>
      <c r="V1462" s="34">
        <f t="shared" si="68"/>
        <v>1.6726775131578941E-2</v>
      </c>
      <c r="W1462" s="24"/>
      <c r="X1462" s="2" t="str">
        <f>IFERROR(MIN(VLOOKUP($W1462,margin_ranges!$A$5:$D$10,4,FALSE),$Q1462*100)/100,"")</f>
        <v/>
      </c>
      <c r="Y1462" s="6">
        <f t="shared" si="69"/>
        <v>12.2735331486</v>
      </c>
      <c r="Z1462" s="6">
        <f>IF($A1462="placement",Y1462,SUMIF($C$10:$C$6209,$C1462,$Y$10:$Y$6209))</f>
        <v>12.2735331486</v>
      </c>
      <c r="AA1462" s="29">
        <f t="shared" si="70"/>
        <v>1.6726775131578941E-2</v>
      </c>
    </row>
    <row r="1463" spans="1:27" hidden="1" x14ac:dyDescent="0.3">
      <c r="A1463" s="8" t="s">
        <v>17</v>
      </c>
      <c r="B1463" s="8" t="s">
        <v>1742</v>
      </c>
      <c r="C1463" s="8" t="s">
        <v>1743</v>
      </c>
      <c r="D1463" s="8" t="s">
        <v>1934</v>
      </c>
      <c r="E1463" s="8" t="s">
        <v>1935</v>
      </c>
      <c r="F1463" s="29">
        <v>0.266681295945077</v>
      </c>
      <c r="G1463" s="29">
        <v>0</v>
      </c>
      <c r="H1463" s="30">
        <v>1.6394</v>
      </c>
      <c r="I1463" s="30">
        <v>0.8911</v>
      </c>
      <c r="J1463" s="14">
        <v>55</v>
      </c>
      <c r="K1463" s="14">
        <v>14</v>
      </c>
      <c r="L1463" s="12">
        <v>0.54359999999999997</v>
      </c>
      <c r="M1463" s="7">
        <v>2.0454953499999999</v>
      </c>
      <c r="N1463" s="31">
        <v>1.5</v>
      </c>
      <c r="O1463" s="14">
        <f>IFERROR(VLOOKUP($C1463,'site totals'!$J$2:$K$607,2,FALSE),1)</f>
        <v>17978.085800000001</v>
      </c>
      <c r="P1463" s="32" t="s">
        <v>22</v>
      </c>
      <c r="Q1463" s="12">
        <v>0.2666812959</v>
      </c>
      <c r="R1463" s="29">
        <v>0.28999999999999998</v>
      </c>
      <c r="S1463" s="2">
        <f>IF($A1463="site","",MIN(VLOOKUP($P1463,margin_ranges!$A$5:$D$10,4,FALSE)/100,$Q1463))</f>
        <v>0.2666812959</v>
      </c>
      <c r="T1463" s="6">
        <f>IF(A1463="placement",$J1463*MIN($Q1463,$S1463),"")</f>
        <v>14.6674712745</v>
      </c>
      <c r="U1463" s="6">
        <f>IF($A1463="placement",T1463,SUMIF($C$10:$C$6209,$C1463,$T$10:$T$6209))</f>
        <v>14.6674712745</v>
      </c>
      <c r="V1463" s="34">
        <f t="shared" si="68"/>
        <v>3.2843245211267691E-2</v>
      </c>
      <c r="W1463" s="24"/>
      <c r="X1463" s="2" t="str">
        <f>IFERROR(MIN(VLOOKUP($W1463,margin_ranges!$A$5:$D$10,4,FALSE),$Q1463*100)/100,"")</f>
        <v/>
      </c>
      <c r="Y1463" s="6">
        <f t="shared" si="69"/>
        <v>14.6674712745</v>
      </c>
      <c r="Z1463" s="6">
        <f>IF($A1463="placement",Y1463,SUMIF($C$10:$C$6209,$C1463,$Y$10:$Y$6209))</f>
        <v>14.6674712745</v>
      </c>
      <c r="AA1463" s="29">
        <f t="shared" si="70"/>
        <v>3.2843245211267691E-2</v>
      </c>
    </row>
    <row r="1464" spans="1:27" hidden="1" x14ac:dyDescent="0.3">
      <c r="A1464" s="8" t="s">
        <v>17</v>
      </c>
      <c r="B1464" s="8" t="s">
        <v>1742</v>
      </c>
      <c r="C1464" s="8" t="s">
        <v>1743</v>
      </c>
      <c r="D1464" s="8" t="s">
        <v>2268</v>
      </c>
      <c r="E1464" s="8" t="s">
        <v>2269</v>
      </c>
      <c r="F1464" s="29">
        <v>0.236798776902269</v>
      </c>
      <c r="G1464" s="29">
        <v>0</v>
      </c>
      <c r="H1464" s="30">
        <v>2.8226</v>
      </c>
      <c r="I1464" s="30">
        <v>0.92710000000000004</v>
      </c>
      <c r="J1464" s="14">
        <v>55</v>
      </c>
      <c r="K1464" s="14">
        <v>13</v>
      </c>
      <c r="L1464" s="12">
        <v>0.32840000000000003</v>
      </c>
      <c r="M1464" s="7">
        <v>1.9654056600000001</v>
      </c>
      <c r="N1464" s="31">
        <v>1.5</v>
      </c>
      <c r="O1464" s="14">
        <f>IFERROR(VLOOKUP($C1464,'site totals'!$J$2:$K$607,2,FALSE),1)</f>
        <v>17978.085800000001</v>
      </c>
      <c r="P1464" s="32" t="s">
        <v>22</v>
      </c>
      <c r="Q1464" s="12">
        <v>0.23679877690000001</v>
      </c>
      <c r="R1464" s="29">
        <v>0.28000000000000003</v>
      </c>
      <c r="S1464" s="2">
        <f>IF($A1464="site","",MIN(VLOOKUP($P1464,margin_ranges!$A$5:$D$10,4,FALSE)/100,$Q1464))</f>
        <v>0.23679877690000001</v>
      </c>
      <c r="T1464" s="6">
        <f>IF(A1464="placement",$J1464*MIN($Q1464,$S1464),"")</f>
        <v>13.0239327295</v>
      </c>
      <c r="U1464" s="6">
        <f>IF($A1464="placement",T1464,SUMIF($C$10:$C$6209,$C1464,$T$10:$T$6209))</f>
        <v>13.0239327295</v>
      </c>
      <c r="V1464" s="34">
        <f t="shared" si="68"/>
        <v>6.0001698749999832E-2</v>
      </c>
      <c r="W1464" s="24"/>
      <c r="X1464" s="2" t="str">
        <f>IFERROR(MIN(VLOOKUP($W1464,margin_ranges!$A$5:$D$10,4,FALSE),$Q1464*100)/100,"")</f>
        <v/>
      </c>
      <c r="Y1464" s="6">
        <f t="shared" si="69"/>
        <v>13.0239327295</v>
      </c>
      <c r="Z1464" s="6">
        <f>IF($A1464="placement",Y1464,SUMIF($C$10:$C$6209,$C1464,$Y$10:$Y$6209))</f>
        <v>13.0239327295</v>
      </c>
      <c r="AA1464" s="29">
        <f t="shared" si="70"/>
        <v>6.0001698749999832E-2</v>
      </c>
    </row>
    <row r="1465" spans="1:27" hidden="1" x14ac:dyDescent="0.3">
      <c r="A1465" s="8" t="s">
        <v>17</v>
      </c>
      <c r="B1465" s="8" t="s">
        <v>1742</v>
      </c>
      <c r="C1465" s="8" t="s">
        <v>1743</v>
      </c>
      <c r="D1465" s="8" t="s">
        <v>2044</v>
      </c>
      <c r="E1465" s="8" t="s">
        <v>2045</v>
      </c>
      <c r="F1465" s="29">
        <v>0.23684220582447099</v>
      </c>
      <c r="G1465" s="29">
        <v>0</v>
      </c>
      <c r="H1465" s="30">
        <v>2.4599000000000002</v>
      </c>
      <c r="I1465" s="30">
        <v>0.95099999999999996</v>
      </c>
      <c r="J1465" s="14">
        <v>56</v>
      </c>
      <c r="K1465" s="14">
        <v>13</v>
      </c>
      <c r="L1465" s="12">
        <v>0.3866</v>
      </c>
      <c r="M1465" s="7">
        <v>1.9655175</v>
      </c>
      <c r="N1465" s="31">
        <v>1.5</v>
      </c>
      <c r="O1465" s="14">
        <f>IFERROR(VLOOKUP($C1465,'site totals'!$J$2:$K$607,2,FALSE),1)</f>
        <v>17978.085800000001</v>
      </c>
      <c r="P1465" s="32" t="s">
        <v>22</v>
      </c>
      <c r="Q1465" s="12">
        <v>0.23684220580000001</v>
      </c>
      <c r="R1465" s="29">
        <v>0.28999999999999998</v>
      </c>
      <c r="S1465" s="2">
        <f>IF($A1465="site","",MIN(VLOOKUP($P1465,margin_ranges!$A$5:$D$10,4,FALSE)/100,$Q1465))</f>
        <v>0.23684220580000001</v>
      </c>
      <c r="T1465" s="6">
        <f>IF(A1465="placement",$J1465*MIN($Q1465,$S1465),"")</f>
        <v>13.263163524800001</v>
      </c>
      <c r="U1465" s="6">
        <f>IF($A1465="placement",T1465,SUMIF($C$10:$C$6209,$C1465,$T$10:$T$6209))</f>
        <v>13.263163524800001</v>
      </c>
      <c r="V1465" s="34">
        <f t="shared" si="68"/>
        <v>7.4870132676056356E-2</v>
      </c>
      <c r="W1465" s="24"/>
      <c r="X1465" s="2" t="str">
        <f>IFERROR(MIN(VLOOKUP($W1465,margin_ranges!$A$5:$D$10,4,FALSE),$Q1465*100)/100,"")</f>
        <v/>
      </c>
      <c r="Y1465" s="6">
        <f t="shared" si="69"/>
        <v>13.263163524800001</v>
      </c>
      <c r="Z1465" s="6">
        <f>IF($A1465="placement",Y1465,SUMIF($C$10:$C$6209,$C1465,$Y$10:$Y$6209))</f>
        <v>13.263163524800001</v>
      </c>
      <c r="AA1465" s="29">
        <f t="shared" si="70"/>
        <v>7.4870132676056356E-2</v>
      </c>
    </row>
    <row r="1466" spans="1:27" hidden="1" x14ac:dyDescent="0.3">
      <c r="A1466" s="8" t="s">
        <v>17</v>
      </c>
      <c r="B1466" s="8" t="s">
        <v>1742</v>
      </c>
      <c r="C1466" s="8" t="s">
        <v>1743</v>
      </c>
      <c r="D1466" s="8" t="s">
        <v>1914</v>
      </c>
      <c r="E1466" s="8" t="s">
        <v>1915</v>
      </c>
      <c r="F1466" s="29">
        <v>0.22215430513341</v>
      </c>
      <c r="G1466" s="29">
        <v>0</v>
      </c>
      <c r="H1466" s="30">
        <v>3.5467</v>
      </c>
      <c r="I1466" s="30">
        <v>1.0248999999999999</v>
      </c>
      <c r="J1466" s="14">
        <v>57</v>
      </c>
      <c r="K1466" s="14">
        <v>13</v>
      </c>
      <c r="L1466" s="12">
        <v>0.28899999999999998</v>
      </c>
      <c r="M1466" s="7">
        <v>1.8641229399999999</v>
      </c>
      <c r="N1466" s="31">
        <v>1.45</v>
      </c>
      <c r="O1466" s="14">
        <f>IFERROR(VLOOKUP($C1466,'site totals'!$J$2:$K$607,2,FALSE),1)</f>
        <v>17978.085800000001</v>
      </c>
      <c r="P1466" s="32" t="s">
        <v>91</v>
      </c>
      <c r="Q1466" s="12">
        <v>0.2221543051</v>
      </c>
      <c r="R1466" s="29">
        <v>0.24</v>
      </c>
      <c r="S1466" s="2">
        <f>IF($A1466="site","",MIN(VLOOKUP($P1466,margin_ranges!$A$5:$D$10,4,FALSE)/100,$Q1466))</f>
        <v>0.2221543051</v>
      </c>
      <c r="T1466" s="6">
        <f>IF(A1466="placement",$J1466*MIN($Q1466,$S1466),"")</f>
        <v>12.662795390699999</v>
      </c>
      <c r="U1466" s="6">
        <f>IF($A1466="placement",T1466,SUMIF($C$10:$C$6209,$C1466,$T$10:$T$6209))</f>
        <v>12.662795390699999</v>
      </c>
      <c r="V1466" s="34">
        <f t="shared" si="68"/>
        <v>2.3481177500000117E-2</v>
      </c>
      <c r="W1466" s="24"/>
      <c r="X1466" s="2" t="str">
        <f>IFERROR(MIN(VLOOKUP($W1466,margin_ranges!$A$5:$D$10,4,FALSE),$Q1466*100)/100,"")</f>
        <v/>
      </c>
      <c r="Y1466" s="6">
        <f t="shared" si="69"/>
        <v>12.662795390699999</v>
      </c>
      <c r="Z1466" s="6">
        <f>IF($A1466="placement",Y1466,SUMIF($C$10:$C$6209,$C1466,$Y$10:$Y$6209))</f>
        <v>12.662795390699999</v>
      </c>
      <c r="AA1466" s="29">
        <f t="shared" si="70"/>
        <v>2.3481177500000117E-2</v>
      </c>
    </row>
    <row r="1467" spans="1:27" hidden="1" x14ac:dyDescent="0.3">
      <c r="A1467" s="8" t="s">
        <v>17</v>
      </c>
      <c r="B1467" s="8" t="s">
        <v>1742</v>
      </c>
      <c r="C1467" s="8" t="s">
        <v>1743</v>
      </c>
      <c r="D1467" s="8" t="s">
        <v>1786</v>
      </c>
      <c r="E1467" s="8" t="s">
        <v>1787</v>
      </c>
      <c r="F1467" s="29">
        <v>0.22300820750011299</v>
      </c>
      <c r="G1467" s="29">
        <v>0</v>
      </c>
      <c r="H1467" s="30">
        <v>3.0789</v>
      </c>
      <c r="I1467" s="30">
        <v>0.97909999999999997</v>
      </c>
      <c r="J1467" s="14">
        <v>57</v>
      </c>
      <c r="K1467" s="14">
        <v>11</v>
      </c>
      <c r="L1467" s="12">
        <v>0.318</v>
      </c>
      <c r="M1467" s="7">
        <v>1.9305223199999999</v>
      </c>
      <c r="N1467" s="31">
        <v>1.5</v>
      </c>
      <c r="O1467" s="14">
        <f>IFERROR(VLOOKUP($C1467,'site totals'!$J$2:$K$607,2,FALSE),1)</f>
        <v>17978.085800000001</v>
      </c>
      <c r="P1467" s="32" t="s">
        <v>91</v>
      </c>
      <c r="Q1467" s="12">
        <v>0.2230082075</v>
      </c>
      <c r="R1467" s="29">
        <v>0.24</v>
      </c>
      <c r="S1467" s="2">
        <f>IF($A1467="site","",MIN(VLOOKUP($P1467,margin_ranges!$A$5:$D$10,4,FALSE)/100,$Q1467))</f>
        <v>0.2230082075</v>
      </c>
      <c r="T1467" s="6">
        <f>IF(A1467="placement",$J1467*MIN($Q1467,$S1467),"")</f>
        <v>12.7114678275</v>
      </c>
      <c r="U1467" s="6">
        <f>IF($A1467="placement",T1467,SUMIF($C$10:$C$6209,$C1467,$T$10:$T$6209))</f>
        <v>12.7114678275</v>
      </c>
      <c r="V1467" s="34">
        <f t="shared" si="68"/>
        <v>2.2357621710526354E-2</v>
      </c>
      <c r="W1467" s="24"/>
      <c r="X1467" s="2" t="str">
        <f>IFERROR(MIN(VLOOKUP($W1467,margin_ranges!$A$5:$D$10,4,FALSE),$Q1467*100)/100,"")</f>
        <v/>
      </c>
      <c r="Y1467" s="6">
        <f t="shared" si="69"/>
        <v>12.7114678275</v>
      </c>
      <c r="Z1467" s="6">
        <f>IF($A1467="placement",Y1467,SUMIF($C$10:$C$6209,$C1467,$Y$10:$Y$6209))</f>
        <v>12.7114678275</v>
      </c>
      <c r="AA1467" s="29">
        <f t="shared" si="70"/>
        <v>2.2357621710526354E-2</v>
      </c>
    </row>
    <row r="1468" spans="1:27" hidden="1" x14ac:dyDescent="0.3">
      <c r="A1468" s="8" t="s">
        <v>17</v>
      </c>
      <c r="B1468" s="8" t="s">
        <v>1742</v>
      </c>
      <c r="C1468" s="8" t="s">
        <v>1743</v>
      </c>
      <c r="D1468" s="8" t="s">
        <v>2216</v>
      </c>
      <c r="E1468" s="8" t="s">
        <v>2217</v>
      </c>
      <c r="F1468" s="29">
        <v>0.1660661761926</v>
      </c>
      <c r="G1468" s="29">
        <v>0</v>
      </c>
      <c r="H1468" s="30">
        <v>2.3631000000000002</v>
      </c>
      <c r="I1468" s="30">
        <v>1.0165</v>
      </c>
      <c r="J1468" s="14">
        <v>57</v>
      </c>
      <c r="K1468" s="14">
        <v>9</v>
      </c>
      <c r="L1468" s="12">
        <v>0.43020000000000003</v>
      </c>
      <c r="M1468" s="7">
        <v>1.8586606699999999</v>
      </c>
      <c r="N1468" s="31">
        <v>1.55</v>
      </c>
      <c r="O1468" s="14">
        <f>IFERROR(VLOOKUP($C1468,'site totals'!$J$2:$K$607,2,FALSE),1)</f>
        <v>17978.085800000001</v>
      </c>
      <c r="P1468" s="32" t="s">
        <v>22</v>
      </c>
      <c r="Q1468" s="12">
        <v>0.1660661762</v>
      </c>
      <c r="R1468" s="29">
        <v>0.21</v>
      </c>
      <c r="S1468" s="2">
        <f>IF($A1468="site","",MIN(VLOOKUP($P1468,margin_ranges!$A$5:$D$10,4,FALSE)/100,$Q1468))</f>
        <v>0.1660661762</v>
      </c>
      <c r="T1468" s="6">
        <f>IF(A1468="placement",$J1468*MIN($Q1468,$S1468),"")</f>
        <v>9.4657720433999994</v>
      </c>
      <c r="U1468" s="6">
        <f>IF($A1468="placement",T1468,SUMIF($C$10:$C$6209,$C1468,$T$10:$T$6209))</f>
        <v>9.4657720433999994</v>
      </c>
      <c r="V1468" s="34">
        <f t="shared" si="68"/>
        <v>5.5612435189873466E-2</v>
      </c>
      <c r="W1468" s="24"/>
      <c r="X1468" s="2" t="str">
        <f>IFERROR(MIN(VLOOKUP($W1468,margin_ranges!$A$5:$D$10,4,FALSE),$Q1468*100)/100,"")</f>
        <v/>
      </c>
      <c r="Y1468" s="6">
        <f t="shared" si="69"/>
        <v>9.4657720433999994</v>
      </c>
      <c r="Z1468" s="6">
        <f>IF($A1468="placement",Y1468,SUMIF($C$10:$C$6209,$C1468,$Y$10:$Y$6209))</f>
        <v>9.4657720433999994</v>
      </c>
      <c r="AA1468" s="29">
        <f t="shared" si="70"/>
        <v>5.5612435189873466E-2</v>
      </c>
    </row>
    <row r="1469" spans="1:27" hidden="1" x14ac:dyDescent="0.3">
      <c r="A1469" s="8" t="s">
        <v>17</v>
      </c>
      <c r="B1469" s="8" t="s">
        <v>1742</v>
      </c>
      <c r="C1469" s="8" t="s">
        <v>1743</v>
      </c>
      <c r="D1469" s="8" t="s">
        <v>1780</v>
      </c>
      <c r="E1469" s="8" t="s">
        <v>1781</v>
      </c>
      <c r="F1469" s="29">
        <v>0.241742444378722</v>
      </c>
      <c r="G1469" s="29">
        <v>0</v>
      </c>
      <c r="H1469" s="30">
        <v>2.3193999999999999</v>
      </c>
      <c r="I1469" s="30">
        <v>0.96450000000000002</v>
      </c>
      <c r="J1469" s="14">
        <v>57</v>
      </c>
      <c r="K1469" s="14">
        <v>14</v>
      </c>
      <c r="L1469" s="12">
        <v>0.4158</v>
      </c>
      <c r="M1469" s="7">
        <v>1.97821965</v>
      </c>
      <c r="N1469" s="31">
        <v>1.5</v>
      </c>
      <c r="O1469" s="14">
        <f>IFERROR(VLOOKUP($C1469,'site totals'!$J$2:$K$607,2,FALSE),1)</f>
        <v>17978.085800000001</v>
      </c>
      <c r="P1469" s="32" t="s">
        <v>91</v>
      </c>
      <c r="Q1469" s="12">
        <v>0.24174244440000001</v>
      </c>
      <c r="R1469" s="29">
        <v>0.27</v>
      </c>
      <c r="S1469" s="2">
        <f>IF($A1469="site","",MIN(VLOOKUP($P1469,margin_ranges!$A$5:$D$10,4,FALSE)/100,$Q1469))</f>
        <v>0.24174244440000001</v>
      </c>
      <c r="T1469" s="6">
        <f>IF(A1469="placement",$J1469*MIN($Q1469,$S1469),"")</f>
        <v>13.7793193308</v>
      </c>
      <c r="U1469" s="6">
        <f>IF($A1469="placement",T1469,SUMIF($C$10:$C$6209,$C1469,$T$10:$T$6209))</f>
        <v>13.7793193308</v>
      </c>
      <c r="V1469" s="34">
        <f t="shared" si="68"/>
        <v>3.8708980273972626E-2</v>
      </c>
      <c r="W1469" s="24"/>
      <c r="X1469" s="2" t="str">
        <f>IFERROR(MIN(VLOOKUP($W1469,margin_ranges!$A$5:$D$10,4,FALSE),$Q1469*100)/100,"")</f>
        <v/>
      </c>
      <c r="Y1469" s="6">
        <f t="shared" si="69"/>
        <v>13.7793193308</v>
      </c>
      <c r="Z1469" s="6">
        <f>IF($A1469="placement",Y1469,SUMIF($C$10:$C$6209,$C1469,$Y$10:$Y$6209))</f>
        <v>13.7793193308</v>
      </c>
      <c r="AA1469" s="29">
        <f t="shared" si="70"/>
        <v>3.8708980273972626E-2</v>
      </c>
    </row>
    <row r="1470" spans="1:27" hidden="1" x14ac:dyDescent="0.3">
      <c r="A1470" s="8" t="s">
        <v>17</v>
      </c>
      <c r="B1470" s="8" t="s">
        <v>1742</v>
      </c>
      <c r="C1470" s="8" t="s">
        <v>1743</v>
      </c>
      <c r="D1470" s="8" t="s">
        <v>2574</v>
      </c>
      <c r="E1470" s="8" t="s">
        <v>2575</v>
      </c>
      <c r="F1470" s="29">
        <v>0.28867622427672301</v>
      </c>
      <c r="G1470" s="29">
        <v>0</v>
      </c>
      <c r="H1470" s="30">
        <v>1.7538</v>
      </c>
      <c r="I1470" s="30">
        <v>0.91810000000000003</v>
      </c>
      <c r="J1470" s="14">
        <v>58</v>
      </c>
      <c r="K1470" s="14">
        <v>15</v>
      </c>
      <c r="L1470" s="12">
        <v>0.52349999999999997</v>
      </c>
      <c r="M1470" s="7">
        <v>2.1087443600000002</v>
      </c>
      <c r="N1470" s="31">
        <v>1.5</v>
      </c>
      <c r="O1470" s="14">
        <f>IFERROR(VLOOKUP($C1470,'site totals'!$J$2:$K$607,2,FALSE),1)</f>
        <v>17978.085800000001</v>
      </c>
      <c r="P1470" s="32" t="s">
        <v>22</v>
      </c>
      <c r="Q1470" s="12">
        <v>0.28867622430000001</v>
      </c>
      <c r="R1470" s="29">
        <v>0.28999999999999998</v>
      </c>
      <c r="S1470" s="2">
        <f>IF($A1470="site","",MIN(VLOOKUP($P1470,margin_ranges!$A$5:$D$10,4,FALSE)/100,$Q1470))</f>
        <v>0.28867622430000001</v>
      </c>
      <c r="T1470" s="6">
        <f>IF(A1470="placement",$J1470*MIN($Q1470,$S1470),"")</f>
        <v>16.743221009399999</v>
      </c>
      <c r="U1470" s="6">
        <f>IF($A1470="placement",T1470,SUMIF($C$10:$C$6209,$C1470,$T$10:$T$6209))</f>
        <v>16.743221009399999</v>
      </c>
      <c r="V1470" s="34">
        <f t="shared" si="68"/>
        <v>1.8644728169012748E-3</v>
      </c>
      <c r="W1470" s="24"/>
      <c r="X1470" s="2" t="str">
        <f>IFERROR(MIN(VLOOKUP($W1470,margin_ranges!$A$5:$D$10,4,FALSE),$Q1470*100)/100,"")</f>
        <v/>
      </c>
      <c r="Y1470" s="6">
        <f t="shared" si="69"/>
        <v>16.743221009399999</v>
      </c>
      <c r="Z1470" s="6">
        <f>IF($A1470="placement",Y1470,SUMIF($C$10:$C$6209,$C1470,$Y$10:$Y$6209))</f>
        <v>16.743221009399999</v>
      </c>
      <c r="AA1470" s="29">
        <f t="shared" si="70"/>
        <v>1.8644728169012748E-3</v>
      </c>
    </row>
    <row r="1471" spans="1:27" hidden="1" x14ac:dyDescent="0.3">
      <c r="A1471" s="8" t="s">
        <v>17</v>
      </c>
      <c r="B1471" s="8" t="s">
        <v>1742</v>
      </c>
      <c r="C1471" s="8" t="s">
        <v>1743</v>
      </c>
      <c r="D1471" s="8" t="s">
        <v>2370</v>
      </c>
      <c r="E1471" s="8" t="s">
        <v>2371</v>
      </c>
      <c r="F1471" s="29">
        <v>0.22324503600579501</v>
      </c>
      <c r="G1471" s="29">
        <v>0</v>
      </c>
      <c r="H1471" s="30">
        <v>2.3085</v>
      </c>
      <c r="I1471" s="30">
        <v>0.98319999999999996</v>
      </c>
      <c r="J1471" s="14">
        <v>59</v>
      </c>
      <c r="K1471" s="14">
        <v>13</v>
      </c>
      <c r="L1471" s="12">
        <v>0.4259</v>
      </c>
      <c r="M1471" s="7">
        <v>1.9954812900000001</v>
      </c>
      <c r="N1471" s="31">
        <v>1.55</v>
      </c>
      <c r="O1471" s="14">
        <f>IFERROR(VLOOKUP($C1471,'site totals'!$J$2:$K$607,2,FALSE),1)</f>
        <v>17978.085800000001</v>
      </c>
      <c r="P1471" s="32" t="s">
        <v>22</v>
      </c>
      <c r="Q1471" s="12">
        <v>0.22324503600000001</v>
      </c>
      <c r="R1471" s="29">
        <v>0.25</v>
      </c>
      <c r="S1471" s="2">
        <f>IF($A1471="site","",MIN(VLOOKUP($P1471,margin_ranges!$A$5:$D$10,4,FALSE)/100,$Q1471))</f>
        <v>0.22324503600000001</v>
      </c>
      <c r="T1471" s="6">
        <f>IF(A1471="placement",$J1471*MIN($Q1471,$S1471),"")</f>
        <v>13.171457124</v>
      </c>
      <c r="U1471" s="6">
        <f>IF($A1471="placement",T1471,SUMIF($C$10:$C$6209,$C1471,$T$10:$T$6209))</f>
        <v>13.171457124</v>
      </c>
      <c r="V1471" s="34">
        <f t="shared" si="68"/>
        <v>3.5673285333333249E-2</v>
      </c>
      <c r="W1471" s="24"/>
      <c r="X1471" s="2" t="str">
        <f>IFERROR(MIN(VLOOKUP($W1471,margin_ranges!$A$5:$D$10,4,FALSE),$Q1471*100)/100,"")</f>
        <v/>
      </c>
      <c r="Y1471" s="6">
        <f t="shared" si="69"/>
        <v>13.171457124</v>
      </c>
      <c r="Z1471" s="6">
        <f>IF($A1471="placement",Y1471,SUMIF($C$10:$C$6209,$C1471,$Y$10:$Y$6209))</f>
        <v>13.171457124</v>
      </c>
      <c r="AA1471" s="29">
        <f t="shared" si="70"/>
        <v>3.5673285333333249E-2</v>
      </c>
    </row>
    <row r="1472" spans="1:27" hidden="1" x14ac:dyDescent="0.3">
      <c r="A1472" s="8" t="s">
        <v>17</v>
      </c>
      <c r="B1472" s="8" t="s">
        <v>1742</v>
      </c>
      <c r="C1472" s="8" t="s">
        <v>1743</v>
      </c>
      <c r="D1472" s="8" t="s">
        <v>2372</v>
      </c>
      <c r="E1472" s="8" t="s">
        <v>2373</v>
      </c>
      <c r="F1472" s="29">
        <v>0.23204319230533299</v>
      </c>
      <c r="G1472" s="29">
        <v>0</v>
      </c>
      <c r="H1472" s="30">
        <v>3.4016999999999999</v>
      </c>
      <c r="I1472" s="30">
        <v>0.98089999999999999</v>
      </c>
      <c r="J1472" s="14">
        <v>59</v>
      </c>
      <c r="K1472" s="14">
        <v>14</v>
      </c>
      <c r="L1472" s="12">
        <v>0.28839999999999999</v>
      </c>
      <c r="M1472" s="7">
        <v>2.0183426799999999</v>
      </c>
      <c r="N1472" s="31">
        <v>1.55</v>
      </c>
      <c r="O1472" s="14">
        <f>IFERROR(VLOOKUP($C1472,'site totals'!$J$2:$K$607,2,FALSE),1)</f>
        <v>17978.085800000001</v>
      </c>
      <c r="P1472" s="32" t="s">
        <v>91</v>
      </c>
      <c r="Q1472" s="12">
        <v>0.23204319230000001</v>
      </c>
      <c r="R1472" s="29">
        <v>0.27</v>
      </c>
      <c r="S1472" s="2">
        <f>IF($A1472="site","",MIN(VLOOKUP($P1472,margin_ranges!$A$5:$D$10,4,FALSE)/100,$Q1472))</f>
        <v>0.23204319230000001</v>
      </c>
      <c r="T1472" s="6">
        <f>IF(A1472="placement",$J1472*MIN($Q1472,$S1472),"")</f>
        <v>13.6905483457</v>
      </c>
      <c r="U1472" s="6">
        <f>IF($A1472="placement",T1472,SUMIF($C$10:$C$6209,$C1472,$T$10:$T$6209))</f>
        <v>13.6905483457</v>
      </c>
      <c r="V1472" s="34">
        <f t="shared" si="68"/>
        <v>5.1995626986301335E-2</v>
      </c>
      <c r="W1472" s="24"/>
      <c r="X1472" s="2" t="str">
        <f>IFERROR(MIN(VLOOKUP($W1472,margin_ranges!$A$5:$D$10,4,FALSE),$Q1472*100)/100,"")</f>
        <v/>
      </c>
      <c r="Y1472" s="6">
        <f t="shared" si="69"/>
        <v>13.6905483457</v>
      </c>
      <c r="Z1472" s="6">
        <f>IF($A1472="placement",Y1472,SUMIF($C$10:$C$6209,$C1472,$Y$10:$Y$6209))</f>
        <v>13.6905483457</v>
      </c>
      <c r="AA1472" s="29">
        <f t="shared" si="70"/>
        <v>5.1995626986301335E-2</v>
      </c>
    </row>
    <row r="1473" spans="1:27" hidden="1" x14ac:dyDescent="0.3">
      <c r="A1473" s="8" t="s">
        <v>17</v>
      </c>
      <c r="B1473" s="8" t="s">
        <v>1742</v>
      </c>
      <c r="C1473" s="8" t="s">
        <v>1743</v>
      </c>
      <c r="D1473" s="8" t="s">
        <v>1844</v>
      </c>
      <c r="E1473" s="8" t="s">
        <v>1845</v>
      </c>
      <c r="F1473" s="29">
        <v>0.26004973433278999</v>
      </c>
      <c r="G1473" s="29">
        <v>0</v>
      </c>
      <c r="H1473" s="30">
        <v>1.8758999999999999</v>
      </c>
      <c r="I1473" s="30">
        <v>0.98480000000000001</v>
      </c>
      <c r="J1473" s="14">
        <v>60</v>
      </c>
      <c r="K1473" s="14">
        <v>15</v>
      </c>
      <c r="L1473" s="12">
        <v>0.52500000000000002</v>
      </c>
      <c r="M1473" s="7">
        <v>2.02716327</v>
      </c>
      <c r="N1473" s="31">
        <v>1.5</v>
      </c>
      <c r="O1473" s="14">
        <f>IFERROR(VLOOKUP($C1473,'site totals'!$J$2:$K$607,2,FALSE),1)</f>
        <v>17978.085800000001</v>
      </c>
      <c r="P1473" s="32" t="s">
        <v>22</v>
      </c>
      <c r="Q1473" s="12">
        <v>0.2600497343</v>
      </c>
      <c r="R1473" s="29">
        <v>0.28999999999999998</v>
      </c>
      <c r="S1473" s="2">
        <f>IF($A1473="site","",MIN(VLOOKUP($P1473,margin_ranges!$A$5:$D$10,4,FALSE)/100,$Q1473))</f>
        <v>0.2600497343</v>
      </c>
      <c r="T1473" s="6">
        <f>IF(A1473="placement",$J1473*MIN($Q1473,$S1473),"")</f>
        <v>15.602984058000001</v>
      </c>
      <c r="U1473" s="6">
        <f>IF($A1473="placement",T1473,SUMIF($C$10:$C$6209,$C1473,$T$10:$T$6209))</f>
        <v>15.602984058000001</v>
      </c>
      <c r="V1473" s="34">
        <f t="shared" si="68"/>
        <v>4.2183472816901491E-2</v>
      </c>
      <c r="W1473" s="24"/>
      <c r="X1473" s="2" t="str">
        <f>IFERROR(MIN(VLOOKUP($W1473,margin_ranges!$A$5:$D$10,4,FALSE),$Q1473*100)/100,"")</f>
        <v/>
      </c>
      <c r="Y1473" s="6">
        <f t="shared" si="69"/>
        <v>15.602984058000001</v>
      </c>
      <c r="Z1473" s="6">
        <f>IF($A1473="placement",Y1473,SUMIF($C$10:$C$6209,$C1473,$Y$10:$Y$6209))</f>
        <v>15.602984058000001</v>
      </c>
      <c r="AA1473" s="29">
        <f t="shared" si="70"/>
        <v>4.2183472816901491E-2</v>
      </c>
    </row>
    <row r="1474" spans="1:27" hidden="1" x14ac:dyDescent="0.3">
      <c r="A1474" s="8" t="s">
        <v>17</v>
      </c>
      <c r="B1474" s="8" t="s">
        <v>1742</v>
      </c>
      <c r="C1474" s="8" t="s">
        <v>1743</v>
      </c>
      <c r="D1474" s="8" t="s">
        <v>2344</v>
      </c>
      <c r="E1474" s="8" t="s">
        <v>2345</v>
      </c>
      <c r="F1474" s="29">
        <v>0.13636946360697499</v>
      </c>
      <c r="G1474" s="29">
        <v>0</v>
      </c>
      <c r="H1474" s="30">
        <v>5.6616</v>
      </c>
      <c r="I1474" s="30">
        <v>1.2279</v>
      </c>
      <c r="J1474" s="14">
        <v>62</v>
      </c>
      <c r="K1474" s="14">
        <v>8</v>
      </c>
      <c r="L1474" s="12">
        <v>0.21690000000000001</v>
      </c>
      <c r="M1474" s="7">
        <v>1.6789586999999999</v>
      </c>
      <c r="N1474" s="31">
        <v>1.45</v>
      </c>
      <c r="O1474" s="14">
        <f>IFERROR(VLOOKUP($C1474,'site totals'!$J$2:$K$607,2,FALSE),1)</f>
        <v>17978.085800000001</v>
      </c>
      <c r="P1474" s="32" t="s">
        <v>22</v>
      </c>
      <c r="Q1474" s="12">
        <v>0.13636946359999999</v>
      </c>
      <c r="R1474" s="29">
        <v>0.18</v>
      </c>
      <c r="S1474" s="2">
        <f>IF($A1474="site","",MIN(VLOOKUP($P1474,margin_ranges!$A$5:$D$10,4,FALSE)/100,$Q1474))</f>
        <v>0.13636946359999999</v>
      </c>
      <c r="T1474" s="6">
        <f>IF(A1474="placement",$J1474*MIN($Q1474,$S1474),"")</f>
        <v>8.4549067431999987</v>
      </c>
      <c r="U1474" s="6">
        <f>IF($A1474="placement",T1474,SUMIF($C$10:$C$6209,$C1474,$T$10:$T$6209))</f>
        <v>8.4549067431999987</v>
      </c>
      <c r="V1474" s="34">
        <f t="shared" si="68"/>
        <v>5.3207971219512151E-2</v>
      </c>
      <c r="W1474" s="24"/>
      <c r="X1474" s="2" t="str">
        <f>IFERROR(MIN(VLOOKUP($W1474,margin_ranges!$A$5:$D$10,4,FALSE),$Q1474*100)/100,"")</f>
        <v/>
      </c>
      <c r="Y1474" s="6">
        <f t="shared" si="69"/>
        <v>8.4549067431999987</v>
      </c>
      <c r="Z1474" s="6">
        <f>IF($A1474="placement",Y1474,SUMIF($C$10:$C$6209,$C1474,$Y$10:$Y$6209))</f>
        <v>8.4549067431999987</v>
      </c>
      <c r="AA1474" s="29">
        <f t="shared" si="70"/>
        <v>5.3207971219512151E-2</v>
      </c>
    </row>
    <row r="1475" spans="1:27" hidden="1" x14ac:dyDescent="0.3">
      <c r="A1475" s="8" t="s">
        <v>17</v>
      </c>
      <c r="B1475" s="8" t="s">
        <v>1742</v>
      </c>
      <c r="C1475" s="8" t="s">
        <v>1743</v>
      </c>
      <c r="D1475" s="8" t="s">
        <v>2460</v>
      </c>
      <c r="E1475" s="8" t="s">
        <v>2461</v>
      </c>
      <c r="F1475" s="29">
        <v>0.175720126177727</v>
      </c>
      <c r="G1475" s="29">
        <v>0</v>
      </c>
      <c r="H1475" s="30">
        <v>2.8734000000000002</v>
      </c>
      <c r="I1475" s="30">
        <v>1.0982000000000001</v>
      </c>
      <c r="J1475" s="14">
        <v>62</v>
      </c>
      <c r="K1475" s="14">
        <v>11</v>
      </c>
      <c r="L1475" s="12">
        <v>0.38219999999999998</v>
      </c>
      <c r="M1475" s="7">
        <v>1.88042927</v>
      </c>
      <c r="N1475" s="31">
        <v>1.55</v>
      </c>
      <c r="O1475" s="14">
        <f>IFERROR(VLOOKUP($C1475,'site totals'!$J$2:$K$607,2,FALSE),1)</f>
        <v>17978.085800000001</v>
      </c>
      <c r="P1475" s="32" t="s">
        <v>22</v>
      </c>
      <c r="Q1475" s="12">
        <v>0.17572012619999999</v>
      </c>
      <c r="R1475" s="29">
        <v>0.22</v>
      </c>
      <c r="S1475" s="2">
        <f>IF($A1475="site","",MIN(VLOOKUP($P1475,margin_ranges!$A$5:$D$10,4,FALSE)/100,$Q1475))</f>
        <v>0.17572012619999999</v>
      </c>
      <c r="T1475" s="6">
        <f>IF(A1475="placement",$J1475*MIN($Q1475,$S1475),"")</f>
        <v>10.8946478244</v>
      </c>
      <c r="U1475" s="6">
        <f>IF($A1475="placement",T1475,SUMIF($C$10:$C$6209,$C1475,$T$10:$T$6209))</f>
        <v>10.8946478244</v>
      </c>
      <c r="V1475" s="34">
        <f t="shared" si="68"/>
        <v>5.676906897435896E-2</v>
      </c>
      <c r="W1475" s="24"/>
      <c r="X1475" s="2" t="str">
        <f>IFERROR(MIN(VLOOKUP($W1475,margin_ranges!$A$5:$D$10,4,FALSE),$Q1475*100)/100,"")</f>
        <v/>
      </c>
      <c r="Y1475" s="6">
        <f t="shared" si="69"/>
        <v>10.8946478244</v>
      </c>
      <c r="Z1475" s="6">
        <f>IF($A1475="placement",Y1475,SUMIF($C$10:$C$6209,$C1475,$Y$10:$Y$6209))</f>
        <v>10.8946478244</v>
      </c>
      <c r="AA1475" s="29">
        <f t="shared" si="70"/>
        <v>5.676906897435896E-2</v>
      </c>
    </row>
    <row r="1476" spans="1:27" hidden="1" x14ac:dyDescent="0.3">
      <c r="A1476" s="8" t="s">
        <v>17</v>
      </c>
      <c r="B1476" s="8" t="s">
        <v>1742</v>
      </c>
      <c r="C1476" s="8" t="s">
        <v>1743</v>
      </c>
      <c r="D1476" s="8" t="s">
        <v>1928</v>
      </c>
      <c r="E1476" s="8" t="s">
        <v>1929</v>
      </c>
      <c r="F1476" s="29">
        <v>0.23710189131411599</v>
      </c>
      <c r="G1476" s="29">
        <v>0</v>
      </c>
      <c r="H1476" s="30">
        <v>2.3210999999999999</v>
      </c>
      <c r="I1476" s="30">
        <v>1.1040000000000001</v>
      </c>
      <c r="J1476" s="14">
        <v>63</v>
      </c>
      <c r="K1476" s="14">
        <v>13</v>
      </c>
      <c r="L1476" s="12">
        <v>0.47560000000000002</v>
      </c>
      <c r="M1476" s="7">
        <v>1.900647</v>
      </c>
      <c r="N1476" s="31">
        <v>1.45</v>
      </c>
      <c r="O1476" s="14">
        <f>IFERROR(VLOOKUP($C1476,'site totals'!$J$2:$K$607,2,FALSE),1)</f>
        <v>17978.085800000001</v>
      </c>
      <c r="P1476" s="32" t="s">
        <v>91</v>
      </c>
      <c r="Q1476" s="12">
        <v>0.23710189130000001</v>
      </c>
      <c r="R1476" s="29">
        <v>0.24</v>
      </c>
      <c r="S1476" s="2">
        <f>IF($A1476="site","",MIN(VLOOKUP($P1476,margin_ranges!$A$5:$D$10,4,FALSE)/100,$Q1476))</f>
        <v>0.23710189130000001</v>
      </c>
      <c r="T1476" s="6">
        <f>IF(A1476="placement",$J1476*MIN($Q1476,$S1476),"")</f>
        <v>14.9374191519</v>
      </c>
      <c r="U1476" s="6">
        <f>IF($A1476="placement",T1476,SUMIF($C$10:$C$6209,$C1476,$T$10:$T$6209))</f>
        <v>14.9374191519</v>
      </c>
      <c r="V1476" s="34">
        <f t="shared" si="68"/>
        <v>3.813300921052587E-3</v>
      </c>
      <c r="W1476" s="24"/>
      <c r="X1476" s="2" t="str">
        <f>IFERROR(MIN(VLOOKUP($W1476,margin_ranges!$A$5:$D$10,4,FALSE),$Q1476*100)/100,"")</f>
        <v/>
      </c>
      <c r="Y1476" s="6">
        <f t="shared" si="69"/>
        <v>14.9374191519</v>
      </c>
      <c r="Z1476" s="6">
        <f>IF($A1476="placement",Y1476,SUMIF($C$10:$C$6209,$C1476,$Y$10:$Y$6209))</f>
        <v>14.9374191519</v>
      </c>
      <c r="AA1476" s="29">
        <f t="shared" si="70"/>
        <v>3.813300921052587E-3</v>
      </c>
    </row>
    <row r="1477" spans="1:27" hidden="1" x14ac:dyDescent="0.3">
      <c r="A1477" s="8" t="s">
        <v>17</v>
      </c>
      <c r="B1477" s="8" t="s">
        <v>1742</v>
      </c>
      <c r="C1477" s="8" t="s">
        <v>1743</v>
      </c>
      <c r="D1477" s="8" t="s">
        <v>2534</v>
      </c>
      <c r="E1477" s="8" t="s">
        <v>2535</v>
      </c>
      <c r="F1477" s="29">
        <v>0.21158497041100299</v>
      </c>
      <c r="G1477" s="29">
        <v>0</v>
      </c>
      <c r="H1477" s="30">
        <v>4.2935999999999996</v>
      </c>
      <c r="I1477" s="30">
        <v>1.1114999999999999</v>
      </c>
      <c r="J1477" s="14">
        <v>63</v>
      </c>
      <c r="K1477" s="14">
        <v>13</v>
      </c>
      <c r="L1477" s="12">
        <v>0.25890000000000002</v>
      </c>
      <c r="M1477" s="7">
        <v>1.9025512499999999</v>
      </c>
      <c r="N1477" s="31">
        <v>1.5</v>
      </c>
      <c r="O1477" s="14">
        <f>IFERROR(VLOOKUP($C1477,'site totals'!$J$2:$K$607,2,FALSE),1)</f>
        <v>17978.085800000001</v>
      </c>
      <c r="P1477" s="32" t="s">
        <v>91</v>
      </c>
      <c r="Q1477" s="12">
        <v>0.21158497039999999</v>
      </c>
      <c r="R1477" s="29">
        <v>0.25</v>
      </c>
      <c r="S1477" s="2">
        <f>IF($A1477="site","",MIN(VLOOKUP($P1477,margin_ranges!$A$5:$D$10,4,FALSE)/100,$Q1477))</f>
        <v>0.21158497039999999</v>
      </c>
      <c r="T1477" s="6">
        <f>IF(A1477="placement",$J1477*MIN($Q1477,$S1477),"")</f>
        <v>13.329853135199999</v>
      </c>
      <c r="U1477" s="6">
        <f>IF($A1477="placement",T1477,SUMIF($C$10:$C$6209,$C1477,$T$10:$T$6209))</f>
        <v>13.329853135199999</v>
      </c>
      <c r="V1477" s="34">
        <f t="shared" si="68"/>
        <v>5.1220039466666645E-2</v>
      </c>
      <c r="W1477" s="24"/>
      <c r="X1477" s="2" t="str">
        <f>IFERROR(MIN(VLOOKUP($W1477,margin_ranges!$A$5:$D$10,4,FALSE),$Q1477*100)/100,"")</f>
        <v/>
      </c>
      <c r="Y1477" s="6">
        <f t="shared" si="69"/>
        <v>13.329853135199999</v>
      </c>
      <c r="Z1477" s="6">
        <f>IF($A1477="placement",Y1477,SUMIF($C$10:$C$6209,$C1477,$Y$10:$Y$6209))</f>
        <v>13.329853135199999</v>
      </c>
      <c r="AA1477" s="29">
        <f t="shared" si="70"/>
        <v>5.1220039466666645E-2</v>
      </c>
    </row>
    <row r="1478" spans="1:27" hidden="1" x14ac:dyDescent="0.3">
      <c r="A1478" s="8" t="s">
        <v>17</v>
      </c>
      <c r="B1478" s="8" t="s">
        <v>1742</v>
      </c>
      <c r="C1478" s="8" t="s">
        <v>1743</v>
      </c>
      <c r="D1478" s="8" t="s">
        <v>2558</v>
      </c>
      <c r="E1478" s="8" t="s">
        <v>2559</v>
      </c>
      <c r="F1478" s="29">
        <v>0.206926318996597</v>
      </c>
      <c r="G1478" s="29">
        <v>0</v>
      </c>
      <c r="H1478" s="30">
        <v>4.4260999999999999</v>
      </c>
      <c r="I1478" s="30">
        <v>1.1155999999999999</v>
      </c>
      <c r="J1478" s="14">
        <v>63</v>
      </c>
      <c r="K1478" s="14">
        <v>13</v>
      </c>
      <c r="L1478" s="12">
        <v>0.252</v>
      </c>
      <c r="M1478" s="7">
        <v>1.89137534</v>
      </c>
      <c r="N1478" s="31">
        <v>1.5</v>
      </c>
      <c r="O1478" s="14">
        <f>IFERROR(VLOOKUP($C1478,'site totals'!$J$2:$K$607,2,FALSE),1)</f>
        <v>17978.085800000001</v>
      </c>
      <c r="P1478" s="32" t="s">
        <v>91</v>
      </c>
      <c r="Q1478" s="12">
        <v>0.206926319</v>
      </c>
      <c r="R1478" s="29">
        <v>0.23</v>
      </c>
      <c r="S1478" s="2">
        <f>IF($A1478="site","",MIN(VLOOKUP($P1478,margin_ranges!$A$5:$D$10,4,FALSE)/100,$Q1478))</f>
        <v>0.206926319</v>
      </c>
      <c r="T1478" s="6">
        <f>IF(A1478="placement",$J1478*MIN($Q1478,$S1478),"")</f>
        <v>13.036358096999999</v>
      </c>
      <c r="U1478" s="6">
        <f>IF($A1478="placement",T1478,SUMIF($C$10:$C$6209,$C1478,$T$10:$T$6209))</f>
        <v>13.036358096999999</v>
      </c>
      <c r="V1478" s="34">
        <f t="shared" si="68"/>
        <v>2.9965819480519684E-2</v>
      </c>
      <c r="W1478" s="24"/>
      <c r="X1478" s="2" t="str">
        <f>IFERROR(MIN(VLOOKUP($W1478,margin_ranges!$A$5:$D$10,4,FALSE),$Q1478*100)/100,"")</f>
        <v/>
      </c>
      <c r="Y1478" s="6">
        <f t="shared" si="69"/>
        <v>13.036358096999999</v>
      </c>
      <c r="Z1478" s="6">
        <f>IF($A1478="placement",Y1478,SUMIF($C$10:$C$6209,$C1478,$Y$10:$Y$6209))</f>
        <v>13.036358096999999</v>
      </c>
      <c r="AA1478" s="29">
        <f t="shared" si="70"/>
        <v>2.9965819480519684E-2</v>
      </c>
    </row>
    <row r="1479" spans="1:27" hidden="1" x14ac:dyDescent="0.3">
      <c r="A1479" s="8" t="s">
        <v>17</v>
      </c>
      <c r="B1479" s="8" t="s">
        <v>1742</v>
      </c>
      <c r="C1479" s="8" t="s">
        <v>1743</v>
      </c>
      <c r="D1479" s="8" t="s">
        <v>2470</v>
      </c>
      <c r="E1479" s="8" t="s">
        <v>2471</v>
      </c>
      <c r="F1479" s="29">
        <v>0.238012121049686</v>
      </c>
      <c r="G1479" s="29">
        <v>0</v>
      </c>
      <c r="H1479" s="30">
        <v>3.6366999999999998</v>
      </c>
      <c r="I1479" s="30">
        <v>1.0831</v>
      </c>
      <c r="J1479" s="14">
        <v>64</v>
      </c>
      <c r="K1479" s="14">
        <v>15</v>
      </c>
      <c r="L1479" s="12">
        <v>0.29780000000000001</v>
      </c>
      <c r="M1479" s="7">
        <v>1.96853525</v>
      </c>
      <c r="N1479" s="31">
        <v>1.5</v>
      </c>
      <c r="O1479" s="14">
        <f>IFERROR(VLOOKUP($C1479,'site totals'!$J$2:$K$607,2,FALSE),1)</f>
        <v>17978.085800000001</v>
      </c>
      <c r="P1479" s="32" t="s">
        <v>91</v>
      </c>
      <c r="Q1479" s="12">
        <v>0.23801212099999999</v>
      </c>
      <c r="R1479" s="29">
        <v>0.27</v>
      </c>
      <c r="S1479" s="2">
        <f>IF($A1479="site","",MIN(VLOOKUP($P1479,margin_ranges!$A$5:$D$10,4,FALSE)/100,$Q1479))</f>
        <v>0.23801212099999999</v>
      </c>
      <c r="T1479" s="6">
        <f>IF(A1479="placement",$J1479*MIN($Q1479,$S1479),"")</f>
        <v>15.232775744</v>
      </c>
      <c r="U1479" s="6">
        <f>IF($A1479="placement",T1479,SUMIF($C$10:$C$6209,$C1479,$T$10:$T$6209))</f>
        <v>15.232775744</v>
      </c>
      <c r="V1479" s="34">
        <f t="shared" si="68"/>
        <v>4.3819012328767171E-2</v>
      </c>
      <c r="W1479" s="24"/>
      <c r="X1479" s="2" t="str">
        <f>IFERROR(MIN(VLOOKUP($W1479,margin_ranges!$A$5:$D$10,4,FALSE),$Q1479*100)/100,"")</f>
        <v/>
      </c>
      <c r="Y1479" s="6">
        <f t="shared" si="69"/>
        <v>15.232775744</v>
      </c>
      <c r="Z1479" s="6">
        <f>IF($A1479="placement",Y1479,SUMIF($C$10:$C$6209,$C1479,$Y$10:$Y$6209))</f>
        <v>15.232775744</v>
      </c>
      <c r="AA1479" s="29">
        <f t="shared" si="70"/>
        <v>4.3819012328767171E-2</v>
      </c>
    </row>
    <row r="1480" spans="1:27" hidden="1" x14ac:dyDescent="0.3">
      <c r="A1480" s="8" t="s">
        <v>17</v>
      </c>
      <c r="B1480" s="8" t="s">
        <v>1742</v>
      </c>
      <c r="C1480" s="8" t="s">
        <v>1743</v>
      </c>
      <c r="D1480" s="8" t="s">
        <v>2274</v>
      </c>
      <c r="E1480" s="8" t="s">
        <v>2275</v>
      </c>
      <c r="F1480" s="29">
        <v>0.229719359420543</v>
      </c>
      <c r="G1480" s="29">
        <v>0</v>
      </c>
      <c r="H1480" s="30">
        <v>3.3468</v>
      </c>
      <c r="I1480" s="30">
        <v>1.0898000000000001</v>
      </c>
      <c r="J1480" s="14">
        <v>64</v>
      </c>
      <c r="K1480" s="14">
        <v>15</v>
      </c>
      <c r="L1480" s="12">
        <v>0.3256</v>
      </c>
      <c r="M1480" s="7">
        <v>1.9473422</v>
      </c>
      <c r="N1480" s="31">
        <v>1.5</v>
      </c>
      <c r="O1480" s="14">
        <f>IFERROR(VLOOKUP($C1480,'site totals'!$J$2:$K$607,2,FALSE),1)</f>
        <v>17978.085800000001</v>
      </c>
      <c r="P1480" s="32" t="s">
        <v>91</v>
      </c>
      <c r="Q1480" s="12">
        <v>0.22971935939999999</v>
      </c>
      <c r="R1480" s="29">
        <v>0.27</v>
      </c>
      <c r="S1480" s="2">
        <f>IF($A1480="site","",MIN(VLOOKUP($P1480,margin_ranges!$A$5:$D$10,4,FALSE)/100,$Q1480))</f>
        <v>0.22971935939999999</v>
      </c>
      <c r="T1480" s="6">
        <f>IF(A1480="placement",$J1480*MIN($Q1480,$S1480),"")</f>
        <v>14.702039001599999</v>
      </c>
      <c r="U1480" s="6">
        <f>IF($A1480="placement",T1480,SUMIF($C$10:$C$6209,$C1480,$T$10:$T$6209))</f>
        <v>14.702039001599999</v>
      </c>
      <c r="V1480" s="34">
        <f t="shared" si="68"/>
        <v>5.5178959726027488E-2</v>
      </c>
      <c r="W1480" s="24"/>
      <c r="X1480" s="2" t="str">
        <f>IFERROR(MIN(VLOOKUP($W1480,margin_ranges!$A$5:$D$10,4,FALSE),$Q1480*100)/100,"")</f>
        <v/>
      </c>
      <c r="Y1480" s="6">
        <f t="shared" si="69"/>
        <v>14.702039001599999</v>
      </c>
      <c r="Z1480" s="6">
        <f>IF($A1480="placement",Y1480,SUMIF($C$10:$C$6209,$C1480,$Y$10:$Y$6209))</f>
        <v>14.702039001599999</v>
      </c>
      <c r="AA1480" s="29">
        <f t="shared" si="70"/>
        <v>5.5178959726027488E-2</v>
      </c>
    </row>
    <row r="1481" spans="1:27" hidden="1" x14ac:dyDescent="0.3">
      <c r="A1481" s="8" t="s">
        <v>17</v>
      </c>
      <c r="B1481" s="8" t="s">
        <v>1742</v>
      </c>
      <c r="C1481" s="8" t="s">
        <v>1743</v>
      </c>
      <c r="D1481" s="8" t="s">
        <v>2336</v>
      </c>
      <c r="E1481" s="8" t="s">
        <v>2337</v>
      </c>
      <c r="F1481" s="29">
        <v>0.20019395257222</v>
      </c>
      <c r="G1481" s="29">
        <v>0</v>
      </c>
      <c r="H1481" s="30">
        <v>4.0590999999999999</v>
      </c>
      <c r="I1481" s="30">
        <v>1.1740999999999999</v>
      </c>
      <c r="J1481" s="14">
        <v>64</v>
      </c>
      <c r="K1481" s="14">
        <v>13</v>
      </c>
      <c r="L1481" s="12">
        <v>0.2893</v>
      </c>
      <c r="M1481" s="7">
        <v>1.81293953</v>
      </c>
      <c r="N1481" s="31">
        <v>1.45</v>
      </c>
      <c r="O1481" s="14">
        <f>IFERROR(VLOOKUP($C1481,'site totals'!$J$2:$K$607,2,FALSE),1)</f>
        <v>17978.085800000001</v>
      </c>
      <c r="P1481" s="32" t="s">
        <v>22</v>
      </c>
      <c r="Q1481" s="12">
        <v>0.2001939526</v>
      </c>
      <c r="R1481" s="29">
        <v>0.25</v>
      </c>
      <c r="S1481" s="2">
        <f>IF($A1481="site","",MIN(VLOOKUP($P1481,margin_ranges!$A$5:$D$10,4,FALSE)/100,$Q1481))</f>
        <v>0.2001939526</v>
      </c>
      <c r="T1481" s="6">
        <f>IF(A1481="placement",$J1481*MIN($Q1481,$S1481),"")</f>
        <v>12.8124129664</v>
      </c>
      <c r="U1481" s="6">
        <f>IF($A1481="placement",T1481,SUMIF($C$10:$C$6209,$C1481,$T$10:$T$6209))</f>
        <v>12.8124129664</v>
      </c>
      <c r="V1481" s="34">
        <f t="shared" si="68"/>
        <v>6.6408063199999923E-2</v>
      </c>
      <c r="W1481" s="24"/>
      <c r="X1481" s="2" t="str">
        <f>IFERROR(MIN(VLOOKUP($W1481,margin_ranges!$A$5:$D$10,4,FALSE),$Q1481*100)/100,"")</f>
        <v/>
      </c>
      <c r="Y1481" s="6">
        <f t="shared" si="69"/>
        <v>12.8124129664</v>
      </c>
      <c r="Z1481" s="6">
        <f>IF($A1481="placement",Y1481,SUMIF($C$10:$C$6209,$C1481,$Y$10:$Y$6209))</f>
        <v>12.8124129664</v>
      </c>
      <c r="AA1481" s="29">
        <f t="shared" si="70"/>
        <v>6.6408063199999923E-2</v>
      </c>
    </row>
    <row r="1482" spans="1:27" hidden="1" x14ac:dyDescent="0.3">
      <c r="A1482" s="8" t="s">
        <v>17</v>
      </c>
      <c r="B1482" s="8" t="s">
        <v>1742</v>
      </c>
      <c r="C1482" s="8" t="s">
        <v>1743</v>
      </c>
      <c r="D1482" s="8" t="s">
        <v>2572</v>
      </c>
      <c r="E1482" s="8" t="s">
        <v>2573</v>
      </c>
      <c r="F1482" s="29">
        <v>0.232379716973206</v>
      </c>
      <c r="G1482" s="29">
        <v>0</v>
      </c>
      <c r="H1482" s="30">
        <v>1.6962999999999999</v>
      </c>
      <c r="I1482" s="30">
        <v>1.0876999999999999</v>
      </c>
      <c r="J1482" s="14">
        <v>64</v>
      </c>
      <c r="K1482" s="14">
        <v>15</v>
      </c>
      <c r="L1482" s="12">
        <v>0.64119999999999999</v>
      </c>
      <c r="M1482" s="7">
        <v>1.95409115</v>
      </c>
      <c r="N1482" s="31">
        <v>1.5</v>
      </c>
      <c r="O1482" s="14">
        <f>IFERROR(VLOOKUP($C1482,'site totals'!$J$2:$K$607,2,FALSE),1)</f>
        <v>17978.085800000001</v>
      </c>
      <c r="P1482" s="32" t="s">
        <v>91</v>
      </c>
      <c r="Q1482" s="12">
        <v>0.23237971700000001</v>
      </c>
      <c r="R1482" s="29">
        <v>0.27</v>
      </c>
      <c r="S1482" s="2">
        <f>IF($A1482="site","",MIN(VLOOKUP($P1482,margin_ranges!$A$5:$D$10,4,FALSE)/100,$Q1482))</f>
        <v>0.23237971700000001</v>
      </c>
      <c r="T1482" s="6">
        <f>IF(A1482="placement",$J1482*MIN($Q1482,$S1482),"")</f>
        <v>14.872301888000001</v>
      </c>
      <c r="U1482" s="6">
        <f>IF($A1482="placement",T1482,SUMIF($C$10:$C$6209,$C1482,$T$10:$T$6209))</f>
        <v>14.872301888000001</v>
      </c>
      <c r="V1482" s="34">
        <f t="shared" ref="V1482:V1545" si="71">($J1482-$U1482)/($J1482*(1-$R1482))-1</f>
        <v>5.1534634246575228E-2</v>
      </c>
      <c r="W1482" s="24"/>
      <c r="X1482" s="2" t="str">
        <f>IFERROR(MIN(VLOOKUP($W1482,margin_ranges!$A$5:$D$10,4,FALSE),$Q1482*100)/100,"")</f>
        <v/>
      </c>
      <c r="Y1482" s="6">
        <f t="shared" si="69"/>
        <v>14.872301888000001</v>
      </c>
      <c r="Z1482" s="6">
        <f>IF($A1482="placement",Y1482,SUMIF($C$10:$C$6209,$C1482,$Y$10:$Y$6209))</f>
        <v>14.872301888000001</v>
      </c>
      <c r="AA1482" s="29">
        <f t="shared" si="70"/>
        <v>5.1534634246575228E-2</v>
      </c>
    </row>
    <row r="1483" spans="1:27" hidden="1" x14ac:dyDescent="0.3">
      <c r="A1483" s="8" t="s">
        <v>17</v>
      </c>
      <c r="B1483" s="8" t="s">
        <v>1742</v>
      </c>
      <c r="C1483" s="8" t="s">
        <v>1743</v>
      </c>
      <c r="D1483" s="8" t="s">
        <v>2070</v>
      </c>
      <c r="E1483" s="8" t="s">
        <v>2071</v>
      </c>
      <c r="F1483" s="29">
        <v>0.216166231851359</v>
      </c>
      <c r="G1483" s="29">
        <v>0</v>
      </c>
      <c r="H1483" s="30">
        <v>2.8048000000000002</v>
      </c>
      <c r="I1483" s="30">
        <v>1.1367</v>
      </c>
      <c r="J1483" s="14">
        <v>67</v>
      </c>
      <c r="K1483" s="14">
        <v>15</v>
      </c>
      <c r="L1483" s="12">
        <v>0.40529999999999999</v>
      </c>
      <c r="M1483" s="7">
        <v>1.9774601000000001</v>
      </c>
      <c r="N1483" s="31">
        <v>1.55</v>
      </c>
      <c r="O1483" s="14">
        <f>IFERROR(VLOOKUP($C1483,'site totals'!$J$2:$K$607,2,FALSE),1)</f>
        <v>17978.085800000001</v>
      </c>
      <c r="P1483" s="32" t="s">
        <v>22</v>
      </c>
      <c r="Q1483" s="12">
        <v>0.21616623190000001</v>
      </c>
      <c r="R1483" s="29">
        <v>0.27</v>
      </c>
      <c r="S1483" s="2">
        <f>IF($A1483="site","",MIN(VLOOKUP($P1483,margin_ranges!$A$5:$D$10,4,FALSE)/100,$Q1483))</f>
        <v>0.21616623190000001</v>
      </c>
      <c r="T1483" s="6">
        <f>IF(A1483="placement",$J1483*MIN($Q1483,$S1483),"")</f>
        <v>14.483137537300001</v>
      </c>
      <c r="U1483" s="6">
        <f>IF($A1483="placement",T1483,SUMIF($C$10:$C$6209,$C1483,$T$10:$T$6209))</f>
        <v>14.483137537300001</v>
      </c>
      <c r="V1483" s="34">
        <f t="shared" si="71"/>
        <v>7.3744887808219195E-2</v>
      </c>
      <c r="W1483" s="24"/>
      <c r="X1483" s="2" t="str">
        <f>IFERROR(MIN(VLOOKUP($W1483,margin_ranges!$A$5:$D$10,4,FALSE),$Q1483*100)/100,"")</f>
        <v/>
      </c>
      <c r="Y1483" s="6">
        <f t="shared" si="69"/>
        <v>14.483137537300001</v>
      </c>
      <c r="Z1483" s="6">
        <f>IF($A1483="placement",Y1483,SUMIF($C$10:$C$6209,$C1483,$Y$10:$Y$6209))</f>
        <v>14.483137537300001</v>
      </c>
      <c r="AA1483" s="29">
        <f t="shared" si="70"/>
        <v>7.3744887808219195E-2</v>
      </c>
    </row>
    <row r="1484" spans="1:27" hidden="1" x14ac:dyDescent="0.3">
      <c r="A1484" s="8" t="s">
        <v>17</v>
      </c>
      <c r="B1484" s="8" t="s">
        <v>1742</v>
      </c>
      <c r="C1484" s="8" t="s">
        <v>1743</v>
      </c>
      <c r="D1484" s="33" t="s">
        <v>2166</v>
      </c>
      <c r="E1484" s="8" t="s">
        <v>2167</v>
      </c>
      <c r="F1484" s="29">
        <v>0.24618083812694699</v>
      </c>
      <c r="G1484" s="29">
        <v>0</v>
      </c>
      <c r="H1484" s="30">
        <v>3.1577999999999999</v>
      </c>
      <c r="I1484" s="30">
        <v>1.2428999999999999</v>
      </c>
      <c r="J1484" s="14">
        <v>69</v>
      </c>
      <c r="K1484" s="14">
        <v>17</v>
      </c>
      <c r="L1484" s="12">
        <v>0.39360000000000001</v>
      </c>
      <c r="M1484" s="7">
        <v>1.8572093599999999</v>
      </c>
      <c r="N1484" s="31">
        <v>1.4</v>
      </c>
      <c r="O1484" s="14">
        <f>IFERROR(VLOOKUP($C1484,'site totals'!$J$2:$K$607,2,FALSE),1)</f>
        <v>17978.085800000001</v>
      </c>
      <c r="P1484" s="32" t="s">
        <v>22</v>
      </c>
      <c r="Q1484" s="12">
        <v>0.24618083809999999</v>
      </c>
      <c r="R1484" s="29">
        <v>0.28999999999999998</v>
      </c>
      <c r="S1484" s="2">
        <f>IF($A1484="site","",MIN(VLOOKUP($P1484,margin_ranges!$A$5:$D$10,4,FALSE)/100,$Q1484))</f>
        <v>0.24618083809999999</v>
      </c>
      <c r="T1484" s="6">
        <f>IF(A1484="placement",$J1484*MIN($Q1484,$S1484),"")</f>
        <v>16.9864778289</v>
      </c>
      <c r="U1484" s="6">
        <f>IF($A1484="placement",T1484,SUMIF($C$10:$C$6209,$C1484,$T$10:$T$6209))</f>
        <v>16.9864778289</v>
      </c>
      <c r="V1484" s="34">
        <f t="shared" si="71"/>
        <v>6.1717129436619889E-2</v>
      </c>
      <c r="W1484" s="24"/>
      <c r="X1484" s="2" t="str">
        <f>IFERROR(MIN(VLOOKUP($W1484,margin_ranges!$A$5:$D$10,4,FALSE),$Q1484*100)/100,"")</f>
        <v/>
      </c>
      <c r="Y1484" s="6">
        <f t="shared" si="69"/>
        <v>16.9864778289</v>
      </c>
      <c r="Z1484" s="6">
        <f>IF($A1484="placement",Y1484,SUMIF($C$10:$C$6209,$C1484,$Y$10:$Y$6209))</f>
        <v>16.9864778289</v>
      </c>
      <c r="AA1484" s="29">
        <f t="shared" si="70"/>
        <v>6.1717129436619889E-2</v>
      </c>
    </row>
    <row r="1485" spans="1:27" hidden="1" x14ac:dyDescent="0.3">
      <c r="A1485" s="8" t="s">
        <v>17</v>
      </c>
      <c r="B1485" s="8" t="s">
        <v>1742</v>
      </c>
      <c r="C1485" s="8" t="s">
        <v>1743</v>
      </c>
      <c r="D1485" s="8" t="s">
        <v>2270</v>
      </c>
      <c r="E1485" s="8" t="s">
        <v>2271</v>
      </c>
      <c r="F1485" s="29">
        <v>0.21686241103901499</v>
      </c>
      <c r="G1485" s="29">
        <v>0</v>
      </c>
      <c r="H1485" s="30">
        <v>3.2225999999999999</v>
      </c>
      <c r="I1485" s="30">
        <v>1.1947000000000001</v>
      </c>
      <c r="J1485" s="14">
        <v>71</v>
      </c>
      <c r="K1485" s="14">
        <v>15</v>
      </c>
      <c r="L1485" s="12">
        <v>0.37069999999999997</v>
      </c>
      <c r="M1485" s="7">
        <v>1.97921798</v>
      </c>
      <c r="N1485" s="31">
        <v>1.55</v>
      </c>
      <c r="O1485" s="14">
        <f>IFERROR(VLOOKUP($C1485,'site totals'!$J$2:$K$607,2,FALSE),1)</f>
        <v>17978.085800000001</v>
      </c>
      <c r="P1485" s="32" t="s">
        <v>22</v>
      </c>
      <c r="Q1485" s="12">
        <v>0.216862411</v>
      </c>
      <c r="R1485" s="29">
        <v>0.26</v>
      </c>
      <c r="S1485" s="2">
        <f>IF($A1485="site","",MIN(VLOOKUP($P1485,margin_ranges!$A$5:$D$10,4,FALSE)/100,$Q1485))</f>
        <v>0.216862411</v>
      </c>
      <c r="T1485" s="6">
        <f>IF(A1485="placement",$J1485*MIN($Q1485,$S1485),"")</f>
        <v>15.397231181</v>
      </c>
      <c r="U1485" s="6">
        <f>IF($A1485="placement",T1485,SUMIF($C$10:$C$6209,$C1485,$T$10:$T$6209))</f>
        <v>15.397231181</v>
      </c>
      <c r="V1485" s="34">
        <f t="shared" si="71"/>
        <v>5.8294039189189073E-2</v>
      </c>
      <c r="W1485" s="24"/>
      <c r="X1485" s="2" t="str">
        <f>IFERROR(MIN(VLOOKUP($W1485,margin_ranges!$A$5:$D$10,4,FALSE),$Q1485*100)/100,"")</f>
        <v/>
      </c>
      <c r="Y1485" s="6">
        <f t="shared" si="69"/>
        <v>15.397231181</v>
      </c>
      <c r="Z1485" s="6">
        <f>IF($A1485="placement",Y1485,SUMIF($C$10:$C$6209,$C1485,$Y$10:$Y$6209))</f>
        <v>15.397231181</v>
      </c>
      <c r="AA1485" s="17">
        <f t="shared" si="70"/>
        <v>5.8294039189189073E-2</v>
      </c>
    </row>
    <row r="1486" spans="1:27" hidden="1" x14ac:dyDescent="0.3">
      <c r="A1486" s="8" t="s">
        <v>17</v>
      </c>
      <c r="B1486" s="8" t="s">
        <v>1742</v>
      </c>
      <c r="C1486" s="8" t="s">
        <v>1743</v>
      </c>
      <c r="D1486" s="8" t="s">
        <v>2228</v>
      </c>
      <c r="E1486" s="8" t="s">
        <v>2229</v>
      </c>
      <c r="F1486" s="29">
        <v>0.239892429007703</v>
      </c>
      <c r="G1486" s="29">
        <v>0</v>
      </c>
      <c r="H1486" s="30">
        <v>3.4786000000000001</v>
      </c>
      <c r="I1486" s="30">
        <v>1.1911</v>
      </c>
      <c r="J1486" s="14">
        <v>71</v>
      </c>
      <c r="K1486" s="14">
        <v>17</v>
      </c>
      <c r="L1486" s="12">
        <v>0.34239999999999998</v>
      </c>
      <c r="M1486" s="7">
        <v>1.9734048900000001</v>
      </c>
      <c r="N1486" s="31">
        <v>1.5</v>
      </c>
      <c r="O1486" s="14">
        <f>IFERROR(VLOOKUP($C1486,'site totals'!$J$2:$K$607,2,FALSE),1)</f>
        <v>17978.085800000001</v>
      </c>
      <c r="P1486" s="32" t="s">
        <v>91</v>
      </c>
      <c r="Q1486" s="12">
        <v>0.23989242899999999</v>
      </c>
      <c r="R1486" s="29">
        <v>0.28000000000000003</v>
      </c>
      <c r="S1486" s="2">
        <f>IF($A1486="site","",MIN(VLOOKUP($P1486,margin_ranges!$A$5:$D$10,4,FALSE)/100,$Q1486))</f>
        <v>0.23989242899999999</v>
      </c>
      <c r="T1486" s="6">
        <f>IF(A1486="placement",$J1486*MIN($Q1486,$S1486),"")</f>
        <v>17.032362458999998</v>
      </c>
      <c r="U1486" s="6">
        <f>IF($A1486="placement",T1486,SUMIF($C$10:$C$6209,$C1486,$T$10:$T$6209))</f>
        <v>17.032362458999998</v>
      </c>
      <c r="V1486" s="34">
        <f t="shared" si="71"/>
        <v>5.5704959722222336E-2</v>
      </c>
      <c r="W1486" s="24"/>
      <c r="X1486" s="2" t="str">
        <f>IFERROR(MIN(VLOOKUP($W1486,margin_ranges!$A$5:$D$10,4,FALSE),$Q1486*100)/100,"")</f>
        <v/>
      </c>
      <c r="Y1486" s="6">
        <f t="shared" si="69"/>
        <v>17.032362458999998</v>
      </c>
      <c r="Z1486" s="6">
        <f>IF($A1486="placement",Y1486,SUMIF($C$10:$C$6209,$C1486,$Y$10:$Y$6209))</f>
        <v>17.032362458999998</v>
      </c>
      <c r="AA1486" s="29">
        <f t="shared" si="70"/>
        <v>5.5704959722222336E-2</v>
      </c>
    </row>
    <row r="1487" spans="1:27" hidden="1" x14ac:dyDescent="0.3">
      <c r="A1487" s="8" t="s">
        <v>17</v>
      </c>
      <c r="B1487" s="8" t="s">
        <v>1742</v>
      </c>
      <c r="C1487" s="8" t="s">
        <v>1743</v>
      </c>
      <c r="D1487" s="8" t="s">
        <v>1850</v>
      </c>
      <c r="E1487" s="8" t="s">
        <v>1851</v>
      </c>
      <c r="F1487" s="29">
        <v>0.23219503046251999</v>
      </c>
      <c r="G1487" s="29">
        <v>0</v>
      </c>
      <c r="H1487" s="30">
        <v>3.6238000000000001</v>
      </c>
      <c r="I1487" s="30">
        <v>1.2476</v>
      </c>
      <c r="J1487" s="14">
        <v>73</v>
      </c>
      <c r="K1487" s="14">
        <v>17</v>
      </c>
      <c r="L1487" s="12">
        <v>0.34429999999999999</v>
      </c>
      <c r="M1487" s="7">
        <v>1.95362111</v>
      </c>
      <c r="N1487" s="31">
        <v>1.5</v>
      </c>
      <c r="O1487" s="14">
        <f>IFERROR(VLOOKUP($C1487,'site totals'!$J$2:$K$607,2,FALSE),1)</f>
        <v>17978.085800000001</v>
      </c>
      <c r="P1487" s="32" t="s">
        <v>91</v>
      </c>
      <c r="Q1487" s="12">
        <v>0.23219503050000001</v>
      </c>
      <c r="R1487" s="29">
        <v>0.27</v>
      </c>
      <c r="S1487" s="2">
        <f>IF($A1487="site","",MIN(VLOOKUP($P1487,margin_ranges!$A$5:$D$10,4,FALSE)/100,$Q1487))</f>
        <v>0.23219503050000001</v>
      </c>
      <c r="T1487" s="6">
        <f>IF(A1487="placement",$J1487*MIN($Q1487,$S1487),"")</f>
        <v>16.950237226500001</v>
      </c>
      <c r="U1487" s="6">
        <f>IF($A1487="placement",T1487,SUMIF($C$10:$C$6209,$C1487,$T$10:$T$6209))</f>
        <v>16.950237226500001</v>
      </c>
      <c r="V1487" s="34">
        <f t="shared" si="71"/>
        <v>5.1787629452054729E-2</v>
      </c>
      <c r="W1487" s="24"/>
      <c r="X1487" s="2" t="str">
        <f>IFERROR(MIN(VLOOKUP($W1487,margin_ranges!$A$5:$D$10,4,FALSE),$Q1487*100)/100,"")</f>
        <v/>
      </c>
      <c r="Y1487" s="6">
        <f t="shared" si="69"/>
        <v>16.950237226500001</v>
      </c>
      <c r="Z1487" s="6">
        <f>IF($A1487="placement",Y1487,SUMIF($C$10:$C$6209,$C1487,$Y$10:$Y$6209))</f>
        <v>16.950237226500001</v>
      </c>
      <c r="AA1487" s="29">
        <f t="shared" si="70"/>
        <v>5.1787629452054729E-2</v>
      </c>
    </row>
    <row r="1488" spans="1:27" hidden="1" x14ac:dyDescent="0.3">
      <c r="A1488" s="8" t="s">
        <v>17</v>
      </c>
      <c r="B1488" s="8" t="s">
        <v>1742</v>
      </c>
      <c r="C1488" s="8" t="s">
        <v>1743</v>
      </c>
      <c r="D1488" s="8" t="s">
        <v>2532</v>
      </c>
      <c r="E1488" s="8" t="s">
        <v>2533</v>
      </c>
      <c r="F1488" s="29">
        <v>0.205798396862926</v>
      </c>
      <c r="G1488" s="29">
        <v>0</v>
      </c>
      <c r="H1488" s="30">
        <v>4.7723000000000004</v>
      </c>
      <c r="I1488" s="30">
        <v>1.3116000000000001</v>
      </c>
      <c r="J1488" s="14">
        <v>74</v>
      </c>
      <c r="K1488" s="14">
        <v>15</v>
      </c>
      <c r="L1488" s="12">
        <v>0.27479999999999999</v>
      </c>
      <c r="M1488" s="7">
        <v>1.8886892099999999</v>
      </c>
      <c r="N1488" s="31">
        <v>1.5</v>
      </c>
      <c r="O1488" s="14">
        <f>IFERROR(VLOOKUP($C1488,'site totals'!$J$2:$K$607,2,FALSE),1)</f>
        <v>17978.085800000001</v>
      </c>
      <c r="P1488" s="32" t="s">
        <v>478</v>
      </c>
      <c r="Q1488" s="12">
        <v>0.20579839690000001</v>
      </c>
      <c r="R1488" s="29">
        <v>0.33</v>
      </c>
      <c r="S1488" s="2">
        <f>IF($A1488="site","",MIN(VLOOKUP($P1488,margin_ranges!$A$5:$D$10,4,FALSE)/100,$Q1488))</f>
        <v>0.20579839690000001</v>
      </c>
      <c r="T1488" s="6">
        <f>IF(A1488="placement",$J1488*MIN($Q1488,$S1488),"")</f>
        <v>15.229081370600001</v>
      </c>
      <c r="U1488" s="6">
        <f>IF($A1488="placement",T1488,SUMIF($C$10:$C$6209,$C1488,$T$10:$T$6209))</f>
        <v>15.229081370600001</v>
      </c>
      <c r="V1488" s="34">
        <f t="shared" si="71"/>
        <v>0.18537552701492532</v>
      </c>
      <c r="W1488" s="24"/>
      <c r="X1488" s="2" t="str">
        <f>IFERROR(MIN(VLOOKUP($W1488,margin_ranges!$A$5:$D$10,4,FALSE),$Q1488*100)/100,"")</f>
        <v/>
      </c>
      <c r="Y1488" s="6">
        <f t="shared" si="69"/>
        <v>15.229081370600001</v>
      </c>
      <c r="Z1488" s="6">
        <f>IF($A1488="placement",Y1488,SUMIF($C$10:$C$6209,$C1488,$Y$10:$Y$6209))</f>
        <v>15.229081370600001</v>
      </c>
      <c r="AA1488" s="29">
        <f t="shared" si="70"/>
        <v>0.18537552701492532</v>
      </c>
    </row>
    <row r="1489" spans="1:27" hidden="1" x14ac:dyDescent="0.3">
      <c r="A1489" s="8" t="s">
        <v>17</v>
      </c>
      <c r="B1489" s="8" t="s">
        <v>1742</v>
      </c>
      <c r="C1489" s="8" t="s">
        <v>1743</v>
      </c>
      <c r="D1489" s="8" t="s">
        <v>2426</v>
      </c>
      <c r="E1489" s="8" t="s">
        <v>2427</v>
      </c>
      <c r="F1489" s="29">
        <v>0.121797265467915</v>
      </c>
      <c r="G1489" s="29">
        <v>0</v>
      </c>
      <c r="H1489" s="30">
        <v>7.5438000000000001</v>
      </c>
      <c r="I1489" s="30">
        <v>1.4089</v>
      </c>
      <c r="J1489" s="14">
        <v>75</v>
      </c>
      <c r="K1489" s="14">
        <v>9</v>
      </c>
      <c r="L1489" s="12">
        <v>0.18679999999999999</v>
      </c>
      <c r="M1489" s="7">
        <v>1.76496831</v>
      </c>
      <c r="N1489" s="31">
        <v>1.55</v>
      </c>
      <c r="O1489" s="14">
        <f>IFERROR(VLOOKUP($C1489,'site totals'!$J$2:$K$607,2,FALSE),1)</f>
        <v>17978.085800000001</v>
      </c>
      <c r="P1489" s="32" t="s">
        <v>478</v>
      </c>
      <c r="Q1489" s="12">
        <v>0.1217972655</v>
      </c>
      <c r="R1489" s="29">
        <v>0.33</v>
      </c>
      <c r="S1489" s="2">
        <f>IF($A1489="site","",MIN(VLOOKUP($P1489,margin_ranges!$A$5:$D$10,4,FALSE)/100,$Q1489))</f>
        <v>0.1217972655</v>
      </c>
      <c r="T1489" s="6">
        <f>IF(A1489="placement",$J1489*MIN($Q1489,$S1489),"")</f>
        <v>9.1347949125000003</v>
      </c>
      <c r="U1489" s="6">
        <f>IF($A1489="placement",T1489,SUMIF($C$10:$C$6209,$C1489,$T$10:$T$6209))</f>
        <v>9.1347949125000003</v>
      </c>
      <c r="V1489" s="34">
        <f t="shared" si="71"/>
        <v>0.31075035000000018</v>
      </c>
      <c r="W1489" s="24"/>
      <c r="X1489" s="2" t="str">
        <f>IFERROR(MIN(VLOOKUP($W1489,margin_ranges!$A$5:$D$10,4,FALSE),$Q1489*100)/100,"")</f>
        <v/>
      </c>
      <c r="Y1489" s="6">
        <f t="shared" si="69"/>
        <v>9.1347949125000003</v>
      </c>
      <c r="Z1489" s="6">
        <f>IF($A1489="placement",Y1489,SUMIF($C$10:$C$6209,$C1489,$Y$10:$Y$6209))</f>
        <v>9.1347949125000003</v>
      </c>
      <c r="AA1489" s="29">
        <f t="shared" si="70"/>
        <v>0.31075035000000018</v>
      </c>
    </row>
    <row r="1490" spans="1:27" hidden="1" x14ac:dyDescent="0.3">
      <c r="A1490" s="8" t="s">
        <v>17</v>
      </c>
      <c r="B1490" s="8" t="s">
        <v>1742</v>
      </c>
      <c r="C1490" s="8" t="s">
        <v>1743</v>
      </c>
      <c r="D1490" s="8" t="s">
        <v>2194</v>
      </c>
      <c r="E1490" s="8" t="s">
        <v>2195</v>
      </c>
      <c r="F1490" s="29">
        <v>0.227700156403328</v>
      </c>
      <c r="G1490" s="29">
        <v>0</v>
      </c>
      <c r="H1490" s="30">
        <v>3.8243999999999998</v>
      </c>
      <c r="I1490" s="30">
        <v>1.3379000000000001</v>
      </c>
      <c r="J1490" s="14">
        <v>78</v>
      </c>
      <c r="K1490" s="14">
        <v>18</v>
      </c>
      <c r="L1490" s="12">
        <v>0.3498</v>
      </c>
      <c r="M1490" s="7">
        <v>1.94225081</v>
      </c>
      <c r="N1490" s="31">
        <v>1.5</v>
      </c>
      <c r="O1490" s="14">
        <f>IFERROR(VLOOKUP($C1490,'site totals'!$J$2:$K$607,2,FALSE),1)</f>
        <v>17978.085800000001</v>
      </c>
      <c r="P1490" s="32" t="s">
        <v>91</v>
      </c>
      <c r="Q1490" s="12">
        <v>0.22770015639999999</v>
      </c>
      <c r="R1490" s="29">
        <v>0.27</v>
      </c>
      <c r="S1490" s="2">
        <f>IF($A1490="site","",MIN(VLOOKUP($P1490,margin_ranges!$A$5:$D$10,4,FALSE)/100,$Q1490))</f>
        <v>0.22770015639999999</v>
      </c>
      <c r="T1490" s="6">
        <f>IF(A1490="placement",$J1490*MIN($Q1490,$S1490),"")</f>
        <v>17.760612199200001</v>
      </c>
      <c r="U1490" s="6">
        <f>IF($A1490="placement",T1490,SUMIF($C$10:$C$6209,$C1490,$T$10:$T$6209))</f>
        <v>17.760612199200001</v>
      </c>
      <c r="V1490" s="34">
        <f t="shared" si="71"/>
        <v>5.7944991232876886E-2</v>
      </c>
      <c r="W1490" s="24"/>
      <c r="X1490" s="2" t="str">
        <f>IFERROR(MIN(VLOOKUP($W1490,margin_ranges!$A$5:$D$10,4,FALSE),$Q1490*100)/100,"")</f>
        <v/>
      </c>
      <c r="Y1490" s="6">
        <f t="shared" si="69"/>
        <v>17.760612199200001</v>
      </c>
      <c r="Z1490" s="6">
        <f>IF($A1490="placement",Y1490,SUMIF($C$10:$C$6209,$C1490,$Y$10:$Y$6209))</f>
        <v>17.760612199200001</v>
      </c>
      <c r="AA1490" s="29">
        <f t="shared" si="70"/>
        <v>5.7944991232876886E-2</v>
      </c>
    </row>
    <row r="1491" spans="1:27" hidden="1" x14ac:dyDescent="0.3">
      <c r="A1491" s="8" t="s">
        <v>17</v>
      </c>
      <c r="B1491" s="8" t="s">
        <v>1742</v>
      </c>
      <c r="C1491" s="8" t="s">
        <v>1743</v>
      </c>
      <c r="D1491" s="8" t="s">
        <v>2230</v>
      </c>
      <c r="E1491" s="8" t="s">
        <v>2231</v>
      </c>
      <c r="F1491" s="29">
        <v>0.21604080102471099</v>
      </c>
      <c r="G1491" s="29">
        <v>0</v>
      </c>
      <c r="H1491" s="30">
        <v>4.5811000000000002</v>
      </c>
      <c r="I1491" s="30">
        <v>1.4339</v>
      </c>
      <c r="J1491" s="14">
        <v>82</v>
      </c>
      <c r="K1491" s="14">
        <v>18</v>
      </c>
      <c r="L1491" s="12">
        <v>0.313</v>
      </c>
      <c r="M1491" s="7">
        <v>1.91336488</v>
      </c>
      <c r="N1491" s="31">
        <v>1.5</v>
      </c>
      <c r="O1491" s="14">
        <f>IFERROR(VLOOKUP($C1491,'site totals'!$J$2:$K$607,2,FALSE),1)</f>
        <v>17978.085800000001</v>
      </c>
      <c r="P1491" s="32" t="s">
        <v>22</v>
      </c>
      <c r="Q1491" s="12">
        <v>0.216040801</v>
      </c>
      <c r="R1491" s="29">
        <v>0.26</v>
      </c>
      <c r="S1491" s="2">
        <f>IF($A1491="site","",MIN(VLOOKUP($P1491,margin_ranges!$A$5:$D$10,4,FALSE)/100,$Q1491))</f>
        <v>0.216040801</v>
      </c>
      <c r="T1491" s="6">
        <f>IF(A1491="placement",$J1491*MIN($Q1491,$S1491),"")</f>
        <v>17.715345681999999</v>
      </c>
      <c r="U1491" s="6">
        <f>IF($A1491="placement",T1491,SUMIF($C$10:$C$6209,$C1491,$T$10:$T$6209))</f>
        <v>17.715345681999999</v>
      </c>
      <c r="V1491" s="34">
        <f t="shared" si="71"/>
        <v>5.9404322972973045E-2</v>
      </c>
      <c r="W1491" s="24"/>
      <c r="X1491" s="2" t="str">
        <f>IFERROR(MIN(VLOOKUP($W1491,margin_ranges!$A$5:$D$10,4,FALSE),$Q1491*100)/100,"")</f>
        <v/>
      </c>
      <c r="Y1491" s="6">
        <f t="shared" si="69"/>
        <v>17.715345681999999</v>
      </c>
      <c r="Z1491" s="6">
        <f>IF($A1491="placement",Y1491,SUMIF($C$10:$C$6209,$C1491,$Y$10:$Y$6209))</f>
        <v>17.715345681999999</v>
      </c>
      <c r="AA1491" s="29">
        <f t="shared" si="70"/>
        <v>5.9404322972973045E-2</v>
      </c>
    </row>
    <row r="1492" spans="1:27" hidden="1" x14ac:dyDescent="0.3">
      <c r="A1492" s="8" t="s">
        <v>17</v>
      </c>
      <c r="B1492" s="8" t="s">
        <v>1742</v>
      </c>
      <c r="C1492" s="8" t="s">
        <v>1743</v>
      </c>
      <c r="D1492" s="8" t="s">
        <v>2202</v>
      </c>
      <c r="E1492" s="8" t="s">
        <v>2203</v>
      </c>
      <c r="F1492" s="29">
        <v>0.24811715481171501</v>
      </c>
      <c r="G1492" s="29">
        <v>0</v>
      </c>
      <c r="H1492" s="30">
        <v>4.3300999999999998</v>
      </c>
      <c r="I1492" s="30">
        <v>1.3691</v>
      </c>
      <c r="J1492" s="14">
        <v>82</v>
      </c>
      <c r="K1492" s="14">
        <v>20</v>
      </c>
      <c r="L1492" s="12">
        <v>0.31619999999999998</v>
      </c>
      <c r="M1492" s="7">
        <v>1.99499165</v>
      </c>
      <c r="N1492" s="31">
        <v>1.5</v>
      </c>
      <c r="O1492" s="14">
        <f>IFERROR(VLOOKUP($C1492,'site totals'!$J$2:$K$607,2,FALSE),1)</f>
        <v>17978.085800000001</v>
      </c>
      <c r="P1492" s="32" t="s">
        <v>91</v>
      </c>
      <c r="Q1492" s="12">
        <v>0.24811715479999999</v>
      </c>
      <c r="R1492" s="29">
        <v>0.28999999999999998</v>
      </c>
      <c r="S1492" s="2">
        <f>IF($A1492="site","",MIN(VLOOKUP($P1492,margin_ranges!$A$5:$D$10,4,FALSE)/100,$Q1492))</f>
        <v>0.24811715479999999</v>
      </c>
      <c r="T1492" s="6">
        <f>IF(A1492="placement",$J1492*MIN($Q1492,$S1492),"")</f>
        <v>20.345606693600001</v>
      </c>
      <c r="U1492" s="6">
        <f>IF($A1492="placement",T1492,SUMIF($C$10:$C$6209,$C1492,$T$10:$T$6209))</f>
        <v>20.345606693600001</v>
      </c>
      <c r="V1492" s="34">
        <f t="shared" si="71"/>
        <v>5.8989922816901297E-2</v>
      </c>
      <c r="W1492" s="24"/>
      <c r="X1492" s="2" t="str">
        <f>IFERROR(MIN(VLOOKUP($W1492,margin_ranges!$A$5:$D$10,4,FALSE),$Q1492*100)/100,"")</f>
        <v/>
      </c>
      <c r="Y1492" s="6">
        <f t="shared" si="69"/>
        <v>20.345606693600001</v>
      </c>
      <c r="Z1492" s="6">
        <f>IF($A1492="placement",Y1492,SUMIF($C$10:$C$6209,$C1492,$Y$10:$Y$6209))</f>
        <v>20.345606693600001</v>
      </c>
      <c r="AA1492" s="29">
        <f t="shared" si="70"/>
        <v>5.8989922816901297E-2</v>
      </c>
    </row>
    <row r="1493" spans="1:27" hidden="1" x14ac:dyDescent="0.3">
      <c r="A1493" s="8" t="s">
        <v>17</v>
      </c>
      <c r="B1493" s="8" t="s">
        <v>1742</v>
      </c>
      <c r="C1493" s="8" t="s">
        <v>1743</v>
      </c>
      <c r="D1493" s="8" t="s">
        <v>2596</v>
      </c>
      <c r="E1493" s="8" t="s">
        <v>2597</v>
      </c>
      <c r="F1493" s="29">
        <v>0.14445457260054301</v>
      </c>
      <c r="G1493" s="29">
        <v>0</v>
      </c>
      <c r="H1493" s="30">
        <v>10.605499999999999</v>
      </c>
      <c r="I1493" s="30">
        <v>0.93320000000000003</v>
      </c>
      <c r="J1493" s="14">
        <v>82</v>
      </c>
      <c r="K1493" s="14">
        <v>12</v>
      </c>
      <c r="L1493" s="12">
        <v>8.7999999999999995E-2</v>
      </c>
      <c r="M1493" s="7">
        <v>2.9221125099999998</v>
      </c>
      <c r="N1493" s="31">
        <v>2.5</v>
      </c>
      <c r="O1493" s="14">
        <f>IFERROR(VLOOKUP($C1493,'site totals'!$J$2:$K$607,2,FALSE),1)</f>
        <v>17978.085800000001</v>
      </c>
      <c r="P1493" s="32" t="s">
        <v>478</v>
      </c>
      <c r="Q1493" s="12">
        <v>0.1444545726</v>
      </c>
      <c r="R1493" s="29">
        <v>0.33</v>
      </c>
      <c r="S1493" s="2">
        <f>IF($A1493="site","",MIN(VLOOKUP($P1493,margin_ranges!$A$5:$D$10,4,FALSE)/100,$Q1493))</f>
        <v>0.1444545726</v>
      </c>
      <c r="T1493" s="6">
        <f>IF(A1493="placement",$J1493*MIN($Q1493,$S1493),"")</f>
        <v>11.845274953200001</v>
      </c>
      <c r="U1493" s="6">
        <f>IF($A1493="placement",T1493,SUMIF($C$10:$C$6209,$C1493,$T$10:$T$6209))</f>
        <v>11.845274953200001</v>
      </c>
      <c r="V1493" s="34">
        <f t="shared" si="71"/>
        <v>0.27693347373134336</v>
      </c>
      <c r="W1493" s="24"/>
      <c r="X1493" s="2" t="str">
        <f>IFERROR(MIN(VLOOKUP($W1493,margin_ranges!$A$5:$D$10,4,FALSE),$Q1493*100)/100,"")</f>
        <v/>
      </c>
      <c r="Y1493" s="6">
        <f t="shared" si="69"/>
        <v>11.845274953200001</v>
      </c>
      <c r="Z1493" s="6">
        <f>IF($A1493="placement",Y1493,SUMIF($C$10:$C$6209,$C1493,$Y$10:$Y$6209))</f>
        <v>11.845274953200001</v>
      </c>
      <c r="AA1493" s="29">
        <f t="shared" si="70"/>
        <v>0.27693347373134336</v>
      </c>
    </row>
    <row r="1494" spans="1:27" hidden="1" x14ac:dyDescent="0.3">
      <c r="A1494" s="8" t="s">
        <v>17</v>
      </c>
      <c r="B1494" s="8" t="s">
        <v>1742</v>
      </c>
      <c r="C1494" s="8" t="s">
        <v>1743</v>
      </c>
      <c r="D1494" s="8" t="s">
        <v>2590</v>
      </c>
      <c r="E1494" s="8" t="s">
        <v>2591</v>
      </c>
      <c r="F1494" s="29">
        <v>0.22210331667781399</v>
      </c>
      <c r="G1494" s="29">
        <v>0</v>
      </c>
      <c r="H1494" s="30">
        <v>4.2005999999999997</v>
      </c>
      <c r="I1494" s="30">
        <v>1.3667</v>
      </c>
      <c r="J1494" s="14">
        <v>82</v>
      </c>
      <c r="K1494" s="14">
        <v>18</v>
      </c>
      <c r="L1494" s="12">
        <v>0.32540000000000002</v>
      </c>
      <c r="M1494" s="7">
        <v>1.99255252</v>
      </c>
      <c r="N1494" s="31">
        <v>1.55</v>
      </c>
      <c r="O1494" s="14">
        <f>IFERROR(VLOOKUP($C1494,'site totals'!$J$2:$K$607,2,FALSE),1)</f>
        <v>17978.085800000001</v>
      </c>
      <c r="P1494" s="32" t="s">
        <v>22</v>
      </c>
      <c r="Q1494" s="12">
        <v>0.2221033167</v>
      </c>
      <c r="R1494" s="29">
        <v>0.26</v>
      </c>
      <c r="S1494" s="2">
        <f>IF($A1494="site","",MIN(VLOOKUP($P1494,margin_ranges!$A$5:$D$10,4,FALSE)/100,$Q1494))</f>
        <v>0.2221033167</v>
      </c>
      <c r="T1494" s="6">
        <f>IF(A1494="placement",$J1494*MIN($Q1494,$S1494),"")</f>
        <v>18.212471969399999</v>
      </c>
      <c r="U1494" s="6">
        <f>IF($A1494="placement",T1494,SUMIF($C$10:$C$6209,$C1494,$T$10:$T$6209))</f>
        <v>18.212471969399999</v>
      </c>
      <c r="V1494" s="34">
        <f t="shared" si="71"/>
        <v>5.1211734189189118E-2</v>
      </c>
      <c r="W1494" s="24"/>
      <c r="X1494" s="2" t="str">
        <f>IFERROR(MIN(VLOOKUP($W1494,margin_ranges!$A$5:$D$10,4,FALSE),$Q1494*100)/100,"")</f>
        <v/>
      </c>
      <c r="Y1494" s="6">
        <f t="shared" si="69"/>
        <v>18.212471969399999</v>
      </c>
      <c r="Z1494" s="6">
        <f>IF($A1494="placement",Y1494,SUMIF($C$10:$C$6209,$C1494,$Y$10:$Y$6209))</f>
        <v>18.212471969399999</v>
      </c>
      <c r="AA1494" s="29">
        <f t="shared" si="70"/>
        <v>5.1211734189189118E-2</v>
      </c>
    </row>
    <row r="1495" spans="1:27" hidden="1" x14ac:dyDescent="0.3">
      <c r="A1495" s="8" t="s">
        <v>17</v>
      </c>
      <c r="B1495" s="8" t="s">
        <v>1742</v>
      </c>
      <c r="C1495" s="8" t="s">
        <v>1743</v>
      </c>
      <c r="D1495" s="8" t="s">
        <v>2118</v>
      </c>
      <c r="E1495" s="8" t="s">
        <v>2119</v>
      </c>
      <c r="F1495" s="29">
        <v>0.18100600137702799</v>
      </c>
      <c r="G1495" s="29">
        <v>0</v>
      </c>
      <c r="H1495" s="30">
        <v>3.4550000000000001</v>
      </c>
      <c r="I1495" s="30">
        <v>1.4691000000000001</v>
      </c>
      <c r="J1495" s="14">
        <v>83</v>
      </c>
      <c r="K1495" s="14">
        <v>15</v>
      </c>
      <c r="L1495" s="12">
        <v>0.42520000000000002</v>
      </c>
      <c r="M1495" s="7">
        <v>1.8925657600000001</v>
      </c>
      <c r="N1495" s="31">
        <v>1.55</v>
      </c>
      <c r="O1495" s="14">
        <f>IFERROR(VLOOKUP($C1495,'site totals'!$J$2:$K$607,2,FALSE),1)</f>
        <v>17978.085800000001</v>
      </c>
      <c r="P1495" s="32" t="s">
        <v>22</v>
      </c>
      <c r="Q1495" s="12">
        <v>0.18100600140000001</v>
      </c>
      <c r="R1495" s="29">
        <v>0.22</v>
      </c>
      <c r="S1495" s="2">
        <f>IF($A1495="site","",MIN(VLOOKUP($P1495,margin_ranges!$A$5:$D$10,4,FALSE)/100,$Q1495))</f>
        <v>0.18100600140000001</v>
      </c>
      <c r="T1495" s="6">
        <f>IF(A1495="placement",$J1495*MIN($Q1495,$S1495),"")</f>
        <v>15.023498116200001</v>
      </c>
      <c r="U1495" s="6">
        <f>IF($A1495="placement",T1495,SUMIF($C$10:$C$6209,$C1495,$T$10:$T$6209))</f>
        <v>15.023498116200001</v>
      </c>
      <c r="V1495" s="34">
        <f t="shared" si="71"/>
        <v>4.999230589743564E-2</v>
      </c>
      <c r="W1495" s="24"/>
      <c r="X1495" s="2" t="str">
        <f>IFERROR(MIN(VLOOKUP($W1495,margin_ranges!$A$5:$D$10,4,FALSE),$Q1495*100)/100,"")</f>
        <v/>
      </c>
      <c r="Y1495" s="6">
        <f t="shared" si="69"/>
        <v>15.023498116200001</v>
      </c>
      <c r="Z1495" s="6">
        <f>IF($A1495="placement",Y1495,SUMIF($C$10:$C$6209,$C1495,$Y$10:$Y$6209))</f>
        <v>15.023498116200001</v>
      </c>
      <c r="AA1495" s="29">
        <f t="shared" si="70"/>
        <v>4.999230589743564E-2</v>
      </c>
    </row>
    <row r="1496" spans="1:27" hidden="1" x14ac:dyDescent="0.3">
      <c r="A1496" s="8" t="s">
        <v>17</v>
      </c>
      <c r="B1496" s="8" t="s">
        <v>1742</v>
      </c>
      <c r="C1496" s="8" t="s">
        <v>1743</v>
      </c>
      <c r="D1496" s="8" t="s">
        <v>1990</v>
      </c>
      <c r="E1496" s="8" t="s">
        <v>1991</v>
      </c>
      <c r="F1496" s="29">
        <v>7.2081618761795696E-2</v>
      </c>
      <c r="G1496" s="29">
        <v>0</v>
      </c>
      <c r="H1496" s="30">
        <v>3.5640999999999998</v>
      </c>
      <c r="I1496" s="30">
        <v>1.7138</v>
      </c>
      <c r="J1496" s="14">
        <v>83</v>
      </c>
      <c r="K1496" s="14">
        <v>6</v>
      </c>
      <c r="L1496" s="12">
        <v>0.48080000000000001</v>
      </c>
      <c r="M1496" s="7">
        <v>1.61652149</v>
      </c>
      <c r="N1496" s="31">
        <v>1.5</v>
      </c>
      <c r="O1496" s="14">
        <f>IFERROR(VLOOKUP($C1496,'site totals'!$J$2:$K$607,2,FALSE),1)</f>
        <v>17978.085800000001</v>
      </c>
      <c r="P1496" s="32" t="s">
        <v>22</v>
      </c>
      <c r="Q1496" s="12">
        <v>7.2081618799999997E-2</v>
      </c>
      <c r="R1496" s="29">
        <v>0.11</v>
      </c>
      <c r="S1496" s="2">
        <f>IF($A1496="site","",MIN(VLOOKUP($P1496,margin_ranges!$A$5:$D$10,4,FALSE)/100,$Q1496))</f>
        <v>7.2081618799999997E-2</v>
      </c>
      <c r="T1496" s="6">
        <f>IF(A1496="placement",$J1496*MIN($Q1496,$S1496),"")</f>
        <v>5.9827743603999997</v>
      </c>
      <c r="U1496" s="6">
        <f>IF($A1496="placement",T1496,SUMIF($C$10:$C$6209,$C1496,$T$10:$T$6209))</f>
        <v>5.9827743603999997</v>
      </c>
      <c r="V1496" s="34">
        <f t="shared" si="71"/>
        <v>4.2604922696629188E-2</v>
      </c>
      <c r="W1496" s="24"/>
      <c r="X1496" s="2" t="str">
        <f>IFERROR(MIN(VLOOKUP($W1496,margin_ranges!$A$5:$D$10,4,FALSE),$Q1496*100)/100,"")</f>
        <v/>
      </c>
      <c r="Y1496" s="6">
        <f t="shared" si="69"/>
        <v>5.9827743603999997</v>
      </c>
      <c r="Z1496" s="6">
        <f>IF($A1496="placement",Y1496,SUMIF($C$10:$C$6209,$C1496,$Y$10:$Y$6209))</f>
        <v>5.9827743603999997</v>
      </c>
      <c r="AA1496" s="29">
        <f t="shared" si="70"/>
        <v>4.2604922696629188E-2</v>
      </c>
    </row>
    <row r="1497" spans="1:27" hidden="1" x14ac:dyDescent="0.3">
      <c r="A1497" s="8" t="s">
        <v>17</v>
      </c>
      <c r="B1497" s="8" t="s">
        <v>1742</v>
      </c>
      <c r="C1497" s="8" t="s">
        <v>1743</v>
      </c>
      <c r="D1497" s="8" t="s">
        <v>1936</v>
      </c>
      <c r="E1497" s="8" t="s">
        <v>1937</v>
      </c>
      <c r="F1497" s="29">
        <v>0.25433314133109902</v>
      </c>
      <c r="G1497" s="29">
        <v>0</v>
      </c>
      <c r="H1497" s="30">
        <v>3.2595000000000001</v>
      </c>
      <c r="I1497" s="30">
        <v>1.4239999999999999</v>
      </c>
      <c r="J1497" s="14">
        <v>86</v>
      </c>
      <c r="K1497" s="14">
        <v>21</v>
      </c>
      <c r="L1497" s="12">
        <v>0.43690000000000001</v>
      </c>
      <c r="M1497" s="7">
        <v>2.0116221900000002</v>
      </c>
      <c r="N1497" s="31">
        <v>1.5</v>
      </c>
      <c r="O1497" s="14">
        <f>IFERROR(VLOOKUP($C1497,'site totals'!$J$2:$K$607,2,FALSE),1)</f>
        <v>17978.085800000001</v>
      </c>
      <c r="P1497" s="32" t="s">
        <v>91</v>
      </c>
      <c r="Q1497" s="12">
        <v>0.25433314130000001</v>
      </c>
      <c r="R1497" s="29">
        <v>0.28999999999999998</v>
      </c>
      <c r="S1497" s="2">
        <f>IF($A1497="site","",MIN(VLOOKUP($P1497,margin_ranges!$A$5:$D$10,4,FALSE)/100,$Q1497))</f>
        <v>0.25433314130000001</v>
      </c>
      <c r="T1497" s="6">
        <f>IF(A1497="placement",$J1497*MIN($Q1497,$S1497),"")</f>
        <v>21.872650151800002</v>
      </c>
      <c r="U1497" s="6">
        <f>IF($A1497="placement",T1497,SUMIF($C$10:$C$6209,$C1497,$T$10:$T$6209))</f>
        <v>21.872650151800002</v>
      </c>
      <c r="V1497" s="34">
        <f t="shared" si="71"/>
        <v>5.0235012253521116E-2</v>
      </c>
      <c r="W1497" s="24"/>
      <c r="X1497" s="2" t="str">
        <f>IFERROR(MIN(VLOOKUP($W1497,margin_ranges!$A$5:$D$10,4,FALSE),$Q1497*100)/100,"")</f>
        <v/>
      </c>
      <c r="Y1497" s="6">
        <f t="shared" si="69"/>
        <v>21.872650151800002</v>
      </c>
      <c r="Z1497" s="6">
        <f>IF($A1497="placement",Y1497,SUMIF($C$10:$C$6209,$C1497,$Y$10:$Y$6209))</f>
        <v>21.872650151800002</v>
      </c>
      <c r="AA1497" s="29">
        <f t="shared" si="70"/>
        <v>5.0235012253521116E-2</v>
      </c>
    </row>
    <row r="1498" spans="1:27" hidden="1" x14ac:dyDescent="0.3">
      <c r="A1498" s="8" t="s">
        <v>17</v>
      </c>
      <c r="B1498" s="8" t="s">
        <v>1742</v>
      </c>
      <c r="C1498" s="8" t="s">
        <v>1743</v>
      </c>
      <c r="D1498" s="8" t="s">
        <v>2472</v>
      </c>
      <c r="E1498" s="8" t="s">
        <v>2473</v>
      </c>
      <c r="F1498" s="29">
        <v>0.219629278274733</v>
      </c>
      <c r="G1498" s="29">
        <v>0</v>
      </c>
      <c r="H1498" s="30">
        <v>7.1524000000000001</v>
      </c>
      <c r="I1498" s="30">
        <v>1.4964</v>
      </c>
      <c r="J1498" s="14">
        <v>86</v>
      </c>
      <c r="K1498" s="14">
        <v>17</v>
      </c>
      <c r="L1498" s="12">
        <v>0.2092</v>
      </c>
      <c r="M1498" s="7">
        <v>1.9221633499999999</v>
      </c>
      <c r="N1498" s="31">
        <v>1.5</v>
      </c>
      <c r="O1498" s="14">
        <f>IFERROR(VLOOKUP($C1498,'site totals'!$J$2:$K$607,2,FALSE),1)</f>
        <v>17978.085800000001</v>
      </c>
      <c r="P1498" s="32" t="s">
        <v>91</v>
      </c>
      <c r="Q1498" s="12">
        <v>0.21962927830000001</v>
      </c>
      <c r="R1498" s="29">
        <v>0.24</v>
      </c>
      <c r="S1498" s="2">
        <f>IF($A1498="site","",MIN(VLOOKUP($P1498,margin_ranges!$A$5:$D$10,4,FALSE)/100,$Q1498))</f>
        <v>0.21962927830000001</v>
      </c>
      <c r="T1498" s="6">
        <f>IF(A1498="placement",$J1498*MIN($Q1498,$S1498),"")</f>
        <v>18.8881179338</v>
      </c>
      <c r="U1498" s="6">
        <f>IF($A1498="placement",T1498,SUMIF($C$10:$C$6209,$C1498,$T$10:$T$6209))</f>
        <v>18.8881179338</v>
      </c>
      <c r="V1498" s="34">
        <f t="shared" si="71"/>
        <v>2.6803581184210445E-2</v>
      </c>
      <c r="W1498" s="24"/>
      <c r="X1498" s="2" t="str">
        <f>IFERROR(MIN(VLOOKUP($W1498,margin_ranges!$A$5:$D$10,4,FALSE),$Q1498*100)/100,"")</f>
        <v/>
      </c>
      <c r="Y1498" s="6">
        <f t="shared" si="69"/>
        <v>18.8881179338</v>
      </c>
      <c r="Z1498" s="6">
        <f>IF($A1498="placement",Y1498,SUMIF($C$10:$C$6209,$C1498,$Y$10:$Y$6209))</f>
        <v>18.8881179338</v>
      </c>
      <c r="AA1498" s="17">
        <f t="shared" si="70"/>
        <v>2.6803581184210445E-2</v>
      </c>
    </row>
    <row r="1499" spans="1:27" hidden="1" x14ac:dyDescent="0.3">
      <c r="A1499" s="8" t="s">
        <v>17</v>
      </c>
      <c r="B1499" s="8" t="s">
        <v>1742</v>
      </c>
      <c r="C1499" s="8" t="s">
        <v>1743</v>
      </c>
      <c r="D1499" s="8" t="s">
        <v>2144</v>
      </c>
      <c r="E1499" s="8" t="s">
        <v>2145</v>
      </c>
      <c r="F1499" s="29">
        <v>0.239710378157417</v>
      </c>
      <c r="G1499" s="29">
        <v>0</v>
      </c>
      <c r="H1499" s="30">
        <v>3.4719000000000002</v>
      </c>
      <c r="I1499" s="30">
        <v>1.4108000000000001</v>
      </c>
      <c r="J1499" s="14">
        <v>86</v>
      </c>
      <c r="K1499" s="14">
        <v>21</v>
      </c>
      <c r="L1499" s="12">
        <v>0.40629999999999999</v>
      </c>
      <c r="M1499" s="7">
        <v>2.03869677</v>
      </c>
      <c r="N1499" s="31">
        <v>1.55</v>
      </c>
      <c r="O1499" s="14">
        <f>IFERROR(VLOOKUP($C1499,'site totals'!$J$2:$K$607,2,FALSE),1)</f>
        <v>17978.085800000001</v>
      </c>
      <c r="P1499" s="32" t="s">
        <v>91</v>
      </c>
      <c r="Q1499" s="12">
        <v>0.23971037819999999</v>
      </c>
      <c r="R1499" s="29">
        <v>0.3</v>
      </c>
      <c r="S1499" s="2">
        <f>IF($A1499="site","",MIN(VLOOKUP($P1499,margin_ranges!$A$5:$D$10,4,FALSE)/100,$Q1499))</f>
        <v>0.23971037819999999</v>
      </c>
      <c r="T1499" s="6">
        <f>IF(A1499="placement",$J1499*MIN($Q1499,$S1499),"")</f>
        <v>20.615092525199998</v>
      </c>
      <c r="U1499" s="6">
        <f>IF($A1499="placement",T1499,SUMIF($C$10:$C$6209,$C1499,$T$10:$T$6209))</f>
        <v>20.615092525199998</v>
      </c>
      <c r="V1499" s="34">
        <f t="shared" si="71"/>
        <v>8.6128031142857164E-2</v>
      </c>
      <c r="W1499" s="24"/>
      <c r="X1499" s="2" t="str">
        <f>IFERROR(MIN(VLOOKUP($W1499,margin_ranges!$A$5:$D$10,4,FALSE),$Q1499*100)/100,"")</f>
        <v/>
      </c>
      <c r="Y1499" s="6">
        <f t="shared" si="69"/>
        <v>20.615092525199998</v>
      </c>
      <c r="Z1499" s="6">
        <f>IF($A1499="placement",Y1499,SUMIF($C$10:$C$6209,$C1499,$Y$10:$Y$6209))</f>
        <v>20.615092525199998</v>
      </c>
      <c r="AA1499" s="29">
        <f t="shared" si="70"/>
        <v>8.6128031142857164E-2</v>
      </c>
    </row>
    <row r="1500" spans="1:27" hidden="1" x14ac:dyDescent="0.3">
      <c r="A1500" s="8" t="s">
        <v>17</v>
      </c>
      <c r="B1500" s="8" t="s">
        <v>1742</v>
      </c>
      <c r="C1500" s="8" t="s">
        <v>1743</v>
      </c>
      <c r="D1500" s="8" t="s">
        <v>2424</v>
      </c>
      <c r="E1500" s="8" t="s">
        <v>2425</v>
      </c>
      <c r="F1500" s="29">
        <v>0.23283136984275599</v>
      </c>
      <c r="G1500" s="29">
        <v>0</v>
      </c>
      <c r="H1500" s="30">
        <v>4.0983000000000001</v>
      </c>
      <c r="I1500" s="30">
        <v>1.4343999999999999</v>
      </c>
      <c r="J1500" s="14">
        <v>87</v>
      </c>
      <c r="K1500" s="14">
        <v>20</v>
      </c>
      <c r="L1500" s="12">
        <v>0.35</v>
      </c>
      <c r="M1500" s="7">
        <v>2.02041629</v>
      </c>
      <c r="N1500" s="31">
        <v>1.55</v>
      </c>
      <c r="O1500" s="14">
        <f>IFERROR(VLOOKUP($C1500,'site totals'!$J$2:$K$607,2,FALSE),1)</f>
        <v>17978.085800000001</v>
      </c>
      <c r="P1500" s="32" t="s">
        <v>22</v>
      </c>
      <c r="Q1500" s="12">
        <v>0.23283136979999999</v>
      </c>
      <c r="R1500" s="29">
        <v>0.27</v>
      </c>
      <c r="S1500" s="2">
        <f>IF($A1500="site","",MIN(VLOOKUP($P1500,margin_ranges!$A$5:$D$10,4,FALSE)/100,$Q1500))</f>
        <v>0.23283136979999999</v>
      </c>
      <c r="T1500" s="6">
        <f>IF(A1500="placement",$J1500*MIN($Q1500,$S1500),"")</f>
        <v>20.256329172600001</v>
      </c>
      <c r="U1500" s="6">
        <f>IF($A1500="placement",T1500,SUMIF($C$10:$C$6209,$C1500,$T$10:$T$6209))</f>
        <v>20.256329172600001</v>
      </c>
      <c r="V1500" s="34">
        <f t="shared" si="71"/>
        <v>5.0915931780821877E-2</v>
      </c>
      <c r="W1500" s="24"/>
      <c r="X1500" s="2" t="str">
        <f>IFERROR(MIN(VLOOKUP($W1500,margin_ranges!$A$5:$D$10,4,FALSE),$Q1500*100)/100,"")</f>
        <v/>
      </c>
      <c r="Y1500" s="6">
        <f t="shared" si="69"/>
        <v>20.256329172600001</v>
      </c>
      <c r="Z1500" s="6">
        <f>IF($A1500="placement",Y1500,SUMIF($C$10:$C$6209,$C1500,$Y$10:$Y$6209))</f>
        <v>20.256329172600001</v>
      </c>
      <c r="AA1500" s="29">
        <f t="shared" si="70"/>
        <v>5.0915931780821877E-2</v>
      </c>
    </row>
    <row r="1501" spans="1:27" hidden="1" x14ac:dyDescent="0.3">
      <c r="A1501" s="8" t="s">
        <v>17</v>
      </c>
      <c r="B1501" s="8" t="s">
        <v>1742</v>
      </c>
      <c r="C1501" s="8" t="s">
        <v>1743</v>
      </c>
      <c r="D1501" s="8" t="s">
        <v>1996</v>
      </c>
      <c r="E1501" s="8" t="s">
        <v>1997</v>
      </c>
      <c r="F1501" s="29">
        <v>0.23428438370916899</v>
      </c>
      <c r="G1501" s="29">
        <v>0</v>
      </c>
      <c r="H1501" s="30">
        <v>3.6448999999999998</v>
      </c>
      <c r="I1501" s="30">
        <v>1.5033000000000001</v>
      </c>
      <c r="J1501" s="14">
        <v>88</v>
      </c>
      <c r="K1501" s="14">
        <v>21</v>
      </c>
      <c r="L1501" s="12">
        <v>0.41239999999999999</v>
      </c>
      <c r="M1501" s="7">
        <v>1.95895182</v>
      </c>
      <c r="N1501" s="31">
        <v>1.5</v>
      </c>
      <c r="O1501" s="14">
        <f>IFERROR(VLOOKUP($C1501,'site totals'!$J$2:$K$607,2,FALSE),1)</f>
        <v>17978.085800000001</v>
      </c>
      <c r="P1501" s="32" t="s">
        <v>91</v>
      </c>
      <c r="Q1501" s="12">
        <v>0.23428438369999999</v>
      </c>
      <c r="R1501" s="29">
        <v>0.26</v>
      </c>
      <c r="S1501" s="2">
        <f>IF($A1501="site","",MIN(VLOOKUP($P1501,margin_ranges!$A$5:$D$10,4,FALSE)/100,$Q1501))</f>
        <v>0.23428438369999999</v>
      </c>
      <c r="T1501" s="6">
        <f>IF(A1501="placement",$J1501*MIN($Q1501,$S1501),"")</f>
        <v>20.617025765599998</v>
      </c>
      <c r="U1501" s="6">
        <f>IF($A1501="placement",T1501,SUMIF($C$10:$C$6209,$C1501,$T$10:$T$6209))</f>
        <v>20.617025765599998</v>
      </c>
      <c r="V1501" s="34">
        <f t="shared" si="71"/>
        <v>3.4750832837837642E-2</v>
      </c>
      <c r="W1501" s="24"/>
      <c r="X1501" s="2" t="str">
        <f>IFERROR(MIN(VLOOKUP($W1501,margin_ranges!$A$5:$D$10,4,FALSE),$Q1501*100)/100,"")</f>
        <v/>
      </c>
      <c r="Y1501" s="6">
        <f t="shared" si="69"/>
        <v>20.617025765599998</v>
      </c>
      <c r="Z1501" s="6">
        <f>IF($A1501="placement",Y1501,SUMIF($C$10:$C$6209,$C1501,$Y$10:$Y$6209))</f>
        <v>20.617025765599998</v>
      </c>
      <c r="AA1501" s="29">
        <f t="shared" si="70"/>
        <v>3.4750832837837642E-2</v>
      </c>
    </row>
    <row r="1502" spans="1:27" hidden="1" x14ac:dyDescent="0.3">
      <c r="A1502" s="8" t="s">
        <v>17</v>
      </c>
      <c r="B1502" s="8" t="s">
        <v>1742</v>
      </c>
      <c r="C1502" s="8" t="s">
        <v>1743</v>
      </c>
      <c r="D1502" s="8" t="s">
        <v>2436</v>
      </c>
      <c r="E1502" s="8" t="s">
        <v>2437</v>
      </c>
      <c r="F1502" s="29">
        <v>0.18371048040098101</v>
      </c>
      <c r="G1502" s="29">
        <v>0</v>
      </c>
      <c r="H1502" s="30">
        <v>4.3331</v>
      </c>
      <c r="I1502" s="30">
        <v>1.5588</v>
      </c>
      <c r="J1502" s="14">
        <v>89</v>
      </c>
      <c r="K1502" s="14">
        <v>16</v>
      </c>
      <c r="L1502" s="12">
        <v>0.35970000000000002</v>
      </c>
      <c r="M1502" s="7">
        <v>1.8988360900000001</v>
      </c>
      <c r="N1502" s="31">
        <v>1.55</v>
      </c>
      <c r="O1502" s="14">
        <f>IFERROR(VLOOKUP($C1502,'site totals'!$J$2:$K$607,2,FALSE),1)</f>
        <v>17978.085800000001</v>
      </c>
      <c r="P1502" s="32" t="s">
        <v>91</v>
      </c>
      <c r="Q1502" s="12">
        <v>0.18371048039999999</v>
      </c>
      <c r="R1502" s="29">
        <v>0.2</v>
      </c>
      <c r="S1502" s="2">
        <f>IF($A1502="site","",MIN(VLOOKUP($P1502,margin_ranges!$A$5:$D$10,4,FALSE)/100,$Q1502))</f>
        <v>0.18371048039999999</v>
      </c>
      <c r="T1502" s="6">
        <f>IF(A1502="placement",$J1502*MIN($Q1502,$S1502),"")</f>
        <v>16.3502327556</v>
      </c>
      <c r="U1502" s="6">
        <f>IF($A1502="placement",T1502,SUMIF($C$10:$C$6209,$C1502,$T$10:$T$6209))</f>
        <v>16.3502327556</v>
      </c>
      <c r="V1502" s="34">
        <f t="shared" si="71"/>
        <v>2.0361899499999891E-2</v>
      </c>
      <c r="W1502" s="24"/>
      <c r="X1502" s="2" t="str">
        <f>IFERROR(MIN(VLOOKUP($W1502,margin_ranges!$A$5:$D$10,4,FALSE),$Q1502*100)/100,"")</f>
        <v/>
      </c>
      <c r="Y1502" s="6">
        <f t="shared" si="69"/>
        <v>16.3502327556</v>
      </c>
      <c r="Z1502" s="6">
        <f>IF($A1502="placement",Y1502,SUMIF($C$10:$C$6209,$C1502,$Y$10:$Y$6209))</f>
        <v>16.3502327556</v>
      </c>
      <c r="AA1502" s="29">
        <f t="shared" si="70"/>
        <v>2.0361899499999891E-2</v>
      </c>
    </row>
    <row r="1503" spans="1:27" hidden="1" x14ac:dyDescent="0.3">
      <c r="A1503" s="8" t="s">
        <v>17</v>
      </c>
      <c r="B1503" s="8" t="s">
        <v>1742</v>
      </c>
      <c r="C1503" s="8" t="s">
        <v>1743</v>
      </c>
      <c r="D1503" s="8" t="s">
        <v>2026</v>
      </c>
      <c r="E1503" s="8" t="s">
        <v>2027</v>
      </c>
      <c r="F1503" s="29">
        <v>0.204388485250105</v>
      </c>
      <c r="G1503" s="29">
        <v>0</v>
      </c>
      <c r="H1503" s="30">
        <v>4.1223000000000001</v>
      </c>
      <c r="I1503" s="30">
        <v>1.5326</v>
      </c>
      <c r="J1503" s="14">
        <v>90</v>
      </c>
      <c r="K1503" s="14">
        <v>18</v>
      </c>
      <c r="L1503" s="12">
        <v>0.37180000000000002</v>
      </c>
      <c r="M1503" s="7">
        <v>1.94818699</v>
      </c>
      <c r="N1503" s="31">
        <v>1.55</v>
      </c>
      <c r="O1503" s="14">
        <f>IFERROR(VLOOKUP($C1503,'site totals'!$J$2:$K$607,2,FALSE),1)</f>
        <v>17978.085800000001</v>
      </c>
      <c r="P1503" s="32" t="s">
        <v>22</v>
      </c>
      <c r="Q1503" s="12">
        <v>0.20438848530000001</v>
      </c>
      <c r="R1503" s="29">
        <v>0.23</v>
      </c>
      <c r="S1503" s="2">
        <f>IF($A1503="site","",MIN(VLOOKUP($P1503,margin_ranges!$A$5:$D$10,4,FALSE)/100,$Q1503))</f>
        <v>0.20438848530000001</v>
      </c>
      <c r="T1503" s="6">
        <f>IF(A1503="placement",$J1503*MIN($Q1503,$S1503),"")</f>
        <v>18.394963677</v>
      </c>
      <c r="U1503" s="6">
        <f>IF($A1503="placement",T1503,SUMIF($C$10:$C$6209,$C1503,$T$10:$T$6209))</f>
        <v>18.394963677</v>
      </c>
      <c r="V1503" s="34">
        <f t="shared" si="71"/>
        <v>3.3261707402597596E-2</v>
      </c>
      <c r="W1503" s="24"/>
      <c r="X1503" s="2" t="str">
        <f>IFERROR(MIN(VLOOKUP($W1503,margin_ranges!$A$5:$D$10,4,FALSE),$Q1503*100)/100,"")</f>
        <v/>
      </c>
      <c r="Y1503" s="6">
        <f t="shared" si="69"/>
        <v>18.394963677</v>
      </c>
      <c r="Z1503" s="6">
        <f>IF($A1503="placement",Y1503,SUMIF($C$10:$C$6209,$C1503,$Y$10:$Y$6209))</f>
        <v>18.394963677</v>
      </c>
      <c r="AA1503" s="29">
        <f t="shared" si="70"/>
        <v>3.3261707402597596E-2</v>
      </c>
    </row>
    <row r="1504" spans="1:27" hidden="1" x14ac:dyDescent="0.3">
      <c r="A1504" s="8" t="s">
        <v>17</v>
      </c>
      <c r="B1504" s="8" t="s">
        <v>1742</v>
      </c>
      <c r="C1504" s="8" t="s">
        <v>1743</v>
      </c>
      <c r="D1504" s="8" t="s">
        <v>1894</v>
      </c>
      <c r="E1504" s="8" t="s">
        <v>1895</v>
      </c>
      <c r="F1504" s="29">
        <v>0.219215266539102</v>
      </c>
      <c r="G1504" s="29">
        <v>0</v>
      </c>
      <c r="H1504" s="30">
        <v>4.2443</v>
      </c>
      <c r="I1504" s="30">
        <v>1.5363</v>
      </c>
      <c r="J1504" s="14">
        <v>91</v>
      </c>
      <c r="K1504" s="14">
        <v>20</v>
      </c>
      <c r="L1504" s="12">
        <v>0.36199999999999999</v>
      </c>
      <c r="M1504" s="7">
        <v>1.98518226</v>
      </c>
      <c r="N1504" s="31">
        <v>1.55</v>
      </c>
      <c r="O1504" s="14">
        <f>IFERROR(VLOOKUP($C1504,'site totals'!$J$2:$K$607,2,FALSE),1)</f>
        <v>17978.085800000001</v>
      </c>
      <c r="P1504" s="32" t="s">
        <v>91</v>
      </c>
      <c r="Q1504" s="12">
        <v>0.21921526650000001</v>
      </c>
      <c r="R1504" s="29">
        <v>0.26</v>
      </c>
      <c r="S1504" s="2">
        <f>IF($A1504="site","",MIN(VLOOKUP($P1504,margin_ranges!$A$5:$D$10,4,FALSE)/100,$Q1504))</f>
        <v>0.21921526650000001</v>
      </c>
      <c r="T1504" s="6">
        <f>IF(A1504="placement",$J1504*MIN($Q1504,$S1504),"")</f>
        <v>19.9485892515</v>
      </c>
      <c r="U1504" s="6">
        <f>IF($A1504="placement",T1504,SUMIF($C$10:$C$6209,$C1504,$T$10:$T$6209))</f>
        <v>19.9485892515</v>
      </c>
      <c r="V1504" s="34">
        <f t="shared" si="71"/>
        <v>5.5114504729729674E-2</v>
      </c>
      <c r="W1504" s="24"/>
      <c r="X1504" s="2" t="str">
        <f>IFERROR(MIN(VLOOKUP($W1504,margin_ranges!$A$5:$D$10,4,FALSE),$Q1504*100)/100,"")</f>
        <v/>
      </c>
      <c r="Y1504" s="6">
        <f t="shared" ref="Y1504:Y1567" si="72">IF(A1504="placement",IF($X1504="",$T1504,$J1504*MIN($Q1504,$X1504)),"")</f>
        <v>19.9485892515</v>
      </c>
      <c r="Z1504" s="6">
        <f>IF($A1504="placement",Y1504,SUMIF($C$10:$C$6209,$C1504,$Y$10:$Y$6209))</f>
        <v>19.9485892515</v>
      </c>
      <c r="AA1504" s="29">
        <f t="shared" ref="AA1504:AA1567" si="73">($J1504-$Z1504)/($J1504*(1-$R1504))-1</f>
        <v>5.5114504729729674E-2</v>
      </c>
    </row>
    <row r="1505" spans="1:27" hidden="1" x14ac:dyDescent="0.3">
      <c r="A1505" s="8" t="s">
        <v>17</v>
      </c>
      <c r="B1505" s="8" t="s">
        <v>1742</v>
      </c>
      <c r="C1505" s="8" t="s">
        <v>1743</v>
      </c>
      <c r="D1505" s="8" t="s">
        <v>1892</v>
      </c>
      <c r="E1505" s="8" t="s">
        <v>1893</v>
      </c>
      <c r="F1505" s="29">
        <v>0.21469031413796999</v>
      </c>
      <c r="G1505" s="29">
        <v>0</v>
      </c>
      <c r="H1505" s="30">
        <v>5.2424999999999997</v>
      </c>
      <c r="I1505" s="30">
        <v>1.5916999999999999</v>
      </c>
      <c r="J1505" s="14">
        <v>91</v>
      </c>
      <c r="K1505" s="14">
        <v>18</v>
      </c>
      <c r="L1505" s="12">
        <v>0.30359999999999998</v>
      </c>
      <c r="M1505" s="7">
        <v>1.91007449</v>
      </c>
      <c r="N1505" s="31">
        <v>1.5</v>
      </c>
      <c r="O1505" s="14">
        <f>IFERROR(VLOOKUP($C1505,'site totals'!$J$2:$K$607,2,FALSE),1)</f>
        <v>17978.085800000001</v>
      </c>
      <c r="P1505" s="32" t="s">
        <v>91</v>
      </c>
      <c r="Q1505" s="12">
        <v>0.2146903141</v>
      </c>
      <c r="R1505" s="29">
        <v>0.24</v>
      </c>
      <c r="S1505" s="2">
        <f>IF($A1505="site","",MIN(VLOOKUP($P1505,margin_ranges!$A$5:$D$10,4,FALSE)/100,$Q1505))</f>
        <v>0.2146903141</v>
      </c>
      <c r="T1505" s="6">
        <f>IF(A1505="placement",$J1505*MIN($Q1505,$S1505),"")</f>
        <v>19.536818583100001</v>
      </c>
      <c r="U1505" s="6">
        <f>IF($A1505="placement",T1505,SUMIF($C$10:$C$6209,$C1505,$T$10:$T$6209))</f>
        <v>19.536818583100001</v>
      </c>
      <c r="V1505" s="34">
        <f t="shared" si="71"/>
        <v>3.3302218289473773E-2</v>
      </c>
      <c r="W1505" s="24"/>
      <c r="X1505" s="2" t="str">
        <f>IFERROR(MIN(VLOOKUP($W1505,margin_ranges!$A$5:$D$10,4,FALSE),$Q1505*100)/100,"")</f>
        <v/>
      </c>
      <c r="Y1505" s="6">
        <f t="shared" si="72"/>
        <v>19.536818583100001</v>
      </c>
      <c r="Z1505" s="6">
        <f>IF($A1505="placement",Y1505,SUMIF($C$10:$C$6209,$C1505,$Y$10:$Y$6209))</f>
        <v>19.536818583100001</v>
      </c>
      <c r="AA1505" s="29">
        <f t="shared" si="73"/>
        <v>3.3302218289473773E-2</v>
      </c>
    </row>
    <row r="1506" spans="1:27" hidden="1" x14ac:dyDescent="0.3">
      <c r="A1506" s="8" t="s">
        <v>17</v>
      </c>
      <c r="B1506" s="8" t="s">
        <v>1742</v>
      </c>
      <c r="C1506" s="8" t="s">
        <v>1743</v>
      </c>
      <c r="D1506" s="8" t="s">
        <v>2076</v>
      </c>
      <c r="E1506" s="8" t="s">
        <v>2077</v>
      </c>
      <c r="F1506" s="29">
        <v>0.20255372074002401</v>
      </c>
      <c r="G1506" s="29">
        <v>0</v>
      </c>
      <c r="H1506" s="30">
        <v>5.4451000000000001</v>
      </c>
      <c r="I1506" s="30">
        <v>1.6854</v>
      </c>
      <c r="J1506" s="14">
        <v>95</v>
      </c>
      <c r="K1506" s="14">
        <v>19</v>
      </c>
      <c r="L1506" s="12">
        <v>0.3095</v>
      </c>
      <c r="M1506" s="7">
        <v>1.8810044500000001</v>
      </c>
      <c r="N1506" s="31">
        <v>1.5</v>
      </c>
      <c r="O1506" s="14">
        <f>IFERROR(VLOOKUP($C1506,'site totals'!$J$2:$K$607,2,FALSE),1)</f>
        <v>17978.085800000001</v>
      </c>
      <c r="P1506" s="32" t="s">
        <v>22</v>
      </c>
      <c r="Q1506" s="12">
        <v>0.2025537207</v>
      </c>
      <c r="R1506" s="29">
        <v>0.25</v>
      </c>
      <c r="S1506" s="2">
        <f>IF($A1506="site","",MIN(VLOOKUP($P1506,margin_ranges!$A$5:$D$10,4,FALSE)/100,$Q1506))</f>
        <v>0.2025537207</v>
      </c>
      <c r="T1506" s="6">
        <f>IF(A1506="placement",$J1506*MIN($Q1506,$S1506),"")</f>
        <v>19.2426034665</v>
      </c>
      <c r="U1506" s="6">
        <f>IF($A1506="placement",T1506,SUMIF($C$10:$C$6209,$C1506,$T$10:$T$6209))</f>
        <v>19.2426034665</v>
      </c>
      <c r="V1506" s="34">
        <f t="shared" si="71"/>
        <v>6.326170573333334E-2</v>
      </c>
      <c r="W1506" s="24"/>
      <c r="X1506" s="2" t="str">
        <f>IFERROR(MIN(VLOOKUP($W1506,margin_ranges!$A$5:$D$10,4,FALSE),$Q1506*100)/100,"")</f>
        <v/>
      </c>
      <c r="Y1506" s="6">
        <f t="shared" si="72"/>
        <v>19.2426034665</v>
      </c>
      <c r="Z1506" s="6">
        <f>IF($A1506="placement",Y1506,SUMIF($C$10:$C$6209,$C1506,$Y$10:$Y$6209))</f>
        <v>19.2426034665</v>
      </c>
      <c r="AA1506" s="29">
        <f t="shared" si="73"/>
        <v>6.326170573333334E-2</v>
      </c>
    </row>
    <row r="1507" spans="1:27" hidden="1" x14ac:dyDescent="0.3">
      <c r="A1507" s="8" t="s">
        <v>17</v>
      </c>
      <c r="B1507" s="8" t="s">
        <v>1742</v>
      </c>
      <c r="C1507" s="8" t="s">
        <v>1743</v>
      </c>
      <c r="D1507" s="8" t="s">
        <v>1848</v>
      </c>
      <c r="E1507" s="8" t="s">
        <v>1849</v>
      </c>
      <c r="F1507" s="29">
        <v>0.24637412810849499</v>
      </c>
      <c r="G1507" s="29">
        <v>0</v>
      </c>
      <c r="H1507" s="30">
        <v>3.8399000000000001</v>
      </c>
      <c r="I1507" s="30">
        <v>1.5892999999999999</v>
      </c>
      <c r="J1507" s="14">
        <v>95</v>
      </c>
      <c r="K1507" s="14">
        <v>23</v>
      </c>
      <c r="L1507" s="12">
        <v>0.41389999999999999</v>
      </c>
      <c r="M1507" s="7">
        <v>1.99037753</v>
      </c>
      <c r="N1507" s="31">
        <v>1.5</v>
      </c>
      <c r="O1507" s="14">
        <f>IFERROR(VLOOKUP($C1507,'site totals'!$J$2:$K$607,2,FALSE),1)</f>
        <v>17978.085800000001</v>
      </c>
      <c r="P1507" s="32" t="s">
        <v>91</v>
      </c>
      <c r="Q1507" s="12">
        <v>0.24637412810000001</v>
      </c>
      <c r="R1507" s="29">
        <v>0.28000000000000003</v>
      </c>
      <c r="S1507" s="2">
        <f>IF($A1507="site","",MIN(VLOOKUP($P1507,margin_ranges!$A$5:$D$10,4,FALSE)/100,$Q1507))</f>
        <v>0.24637412810000001</v>
      </c>
      <c r="T1507" s="6">
        <f>IF(A1507="placement",$J1507*MIN($Q1507,$S1507),"")</f>
        <v>23.405542169500002</v>
      </c>
      <c r="U1507" s="6">
        <f>IF($A1507="placement",T1507,SUMIF($C$10:$C$6209,$C1507,$T$10:$T$6209))</f>
        <v>23.405542169500002</v>
      </c>
      <c r="V1507" s="34">
        <f t="shared" si="71"/>
        <v>4.6702599861111249E-2</v>
      </c>
      <c r="W1507" s="24"/>
      <c r="X1507" s="2" t="str">
        <f>IFERROR(MIN(VLOOKUP($W1507,margin_ranges!$A$5:$D$10,4,FALSE),$Q1507*100)/100,"")</f>
        <v/>
      </c>
      <c r="Y1507" s="6">
        <f t="shared" si="72"/>
        <v>23.405542169500002</v>
      </c>
      <c r="Z1507" s="6">
        <f>IF($A1507="placement",Y1507,SUMIF($C$10:$C$6209,$C1507,$Y$10:$Y$6209))</f>
        <v>23.405542169500002</v>
      </c>
      <c r="AA1507" s="29">
        <f t="shared" si="73"/>
        <v>4.6702599861111249E-2</v>
      </c>
    </row>
    <row r="1508" spans="1:27" hidden="1" x14ac:dyDescent="0.3">
      <c r="A1508" s="8" t="s">
        <v>17</v>
      </c>
      <c r="B1508" s="8" t="s">
        <v>1742</v>
      </c>
      <c r="C1508" s="8" t="s">
        <v>1743</v>
      </c>
      <c r="D1508" s="8" t="s">
        <v>1808</v>
      </c>
      <c r="E1508" s="8" t="s">
        <v>1809</v>
      </c>
      <c r="F1508" s="29">
        <v>0.211205099386369</v>
      </c>
      <c r="G1508" s="29">
        <v>0</v>
      </c>
      <c r="H1508" s="30">
        <v>8.8754000000000008</v>
      </c>
      <c r="I1508" s="30">
        <v>1.7148000000000001</v>
      </c>
      <c r="J1508" s="14">
        <v>95</v>
      </c>
      <c r="K1508" s="14">
        <v>20</v>
      </c>
      <c r="L1508" s="12">
        <v>0.19320000000000001</v>
      </c>
      <c r="M1508" s="7">
        <v>1.83824718</v>
      </c>
      <c r="N1508" s="31">
        <v>1.45</v>
      </c>
      <c r="O1508" s="14">
        <f>IFERROR(VLOOKUP($C1508,'site totals'!$J$2:$K$607,2,FALSE),1)</f>
        <v>17978.085800000001</v>
      </c>
      <c r="P1508" s="32" t="s">
        <v>478</v>
      </c>
      <c r="Q1508" s="12">
        <v>0.21120509940000001</v>
      </c>
      <c r="R1508" s="29">
        <v>0.33</v>
      </c>
      <c r="S1508" s="2">
        <f>IF($A1508="site","",MIN(VLOOKUP($P1508,margin_ranges!$A$5:$D$10,4,FALSE)/100,$Q1508))</f>
        <v>0.21120509940000001</v>
      </c>
      <c r="T1508" s="6">
        <f>IF(A1508="placement",$J1508*MIN($Q1508,$S1508),"")</f>
        <v>20.064484443000001</v>
      </c>
      <c r="U1508" s="6">
        <f>IF($A1508="placement",T1508,SUMIF($C$10:$C$6209,$C1508,$T$10:$T$6209))</f>
        <v>20.064484443000001</v>
      </c>
      <c r="V1508" s="34">
        <f t="shared" si="71"/>
        <v>0.17730582179104504</v>
      </c>
      <c r="W1508" s="24"/>
      <c r="X1508" s="2" t="str">
        <f>IFERROR(MIN(VLOOKUP($W1508,margin_ranges!$A$5:$D$10,4,FALSE),$Q1508*100)/100,"")</f>
        <v/>
      </c>
      <c r="Y1508" s="6">
        <f t="shared" si="72"/>
        <v>20.064484443000001</v>
      </c>
      <c r="Z1508" s="6">
        <f>IF($A1508="placement",Y1508,SUMIF($C$10:$C$6209,$C1508,$Y$10:$Y$6209))</f>
        <v>20.064484443000001</v>
      </c>
      <c r="AA1508" s="29">
        <f t="shared" si="73"/>
        <v>0.17730582179104504</v>
      </c>
    </row>
    <row r="1509" spans="1:27" hidden="1" x14ac:dyDescent="0.3">
      <c r="A1509" s="8" t="s">
        <v>17</v>
      </c>
      <c r="B1509" s="8" t="s">
        <v>1742</v>
      </c>
      <c r="C1509" s="8" t="s">
        <v>1743</v>
      </c>
      <c r="D1509" s="8" t="s">
        <v>2328</v>
      </c>
      <c r="E1509" s="8" t="s">
        <v>2329</v>
      </c>
      <c r="F1509" s="29">
        <v>0.220624565008082</v>
      </c>
      <c r="G1509" s="29">
        <v>0</v>
      </c>
      <c r="H1509" s="30">
        <v>5.3423999999999996</v>
      </c>
      <c r="I1509" s="30">
        <v>1.6152</v>
      </c>
      <c r="J1509" s="14">
        <v>96</v>
      </c>
      <c r="K1509" s="14">
        <v>19</v>
      </c>
      <c r="L1509" s="12">
        <v>0.30230000000000001</v>
      </c>
      <c r="M1509" s="7">
        <v>1.9887719500000001</v>
      </c>
      <c r="N1509" s="31">
        <v>1.55</v>
      </c>
      <c r="O1509" s="14">
        <f>IFERROR(VLOOKUP($C1509,'site totals'!$J$2:$K$607,2,FALSE),1)</f>
        <v>17978.085800000001</v>
      </c>
      <c r="P1509" s="32" t="s">
        <v>91</v>
      </c>
      <c r="Q1509" s="12">
        <v>0.22062456499999999</v>
      </c>
      <c r="R1509" s="29">
        <v>0.24</v>
      </c>
      <c r="S1509" s="2">
        <f>IF($A1509="site","",MIN(VLOOKUP($P1509,margin_ranges!$A$5:$D$10,4,FALSE)/100,$Q1509))</f>
        <v>0.22062456499999999</v>
      </c>
      <c r="T1509" s="6">
        <f>IF(A1509="placement",$J1509*MIN($Q1509,$S1509),"")</f>
        <v>21.179958239999998</v>
      </c>
      <c r="U1509" s="6">
        <f>IF($A1509="placement",T1509,SUMIF($C$10:$C$6209,$C1509,$T$10:$T$6209))</f>
        <v>21.179958239999998</v>
      </c>
      <c r="V1509" s="34">
        <f t="shared" si="71"/>
        <v>2.5493993421052741E-2</v>
      </c>
      <c r="W1509" s="24"/>
      <c r="X1509" s="2" t="str">
        <f>IFERROR(MIN(VLOOKUP($W1509,margin_ranges!$A$5:$D$10,4,FALSE),$Q1509*100)/100,"")</f>
        <v/>
      </c>
      <c r="Y1509" s="6">
        <f t="shared" si="72"/>
        <v>21.179958239999998</v>
      </c>
      <c r="Z1509" s="6">
        <f>IF($A1509="placement",Y1509,SUMIF($C$10:$C$6209,$C1509,$Y$10:$Y$6209))</f>
        <v>21.179958239999998</v>
      </c>
      <c r="AA1509" s="29">
        <f t="shared" si="73"/>
        <v>2.5493993421052741E-2</v>
      </c>
    </row>
    <row r="1510" spans="1:27" hidden="1" x14ac:dyDescent="0.3">
      <c r="A1510" s="8" t="s">
        <v>17</v>
      </c>
      <c r="B1510" s="8" t="s">
        <v>1742</v>
      </c>
      <c r="C1510" s="8" t="s">
        <v>1743</v>
      </c>
      <c r="D1510" s="33" t="s">
        <v>2036</v>
      </c>
      <c r="E1510" s="8" t="s">
        <v>2037</v>
      </c>
      <c r="F1510" s="29">
        <v>0.22474126728146601</v>
      </c>
      <c r="G1510" s="29">
        <v>0</v>
      </c>
      <c r="H1510" s="30">
        <v>5.2073</v>
      </c>
      <c r="I1510" s="30">
        <v>1.6505000000000001</v>
      </c>
      <c r="J1510" s="14">
        <v>96</v>
      </c>
      <c r="K1510" s="14">
        <v>22</v>
      </c>
      <c r="L1510" s="12">
        <v>0.317</v>
      </c>
      <c r="M1510" s="7">
        <v>1.93483793</v>
      </c>
      <c r="N1510" s="31">
        <v>1.5</v>
      </c>
      <c r="O1510" s="14">
        <f>IFERROR(VLOOKUP($C1510,'site totals'!$J$2:$K$607,2,FALSE),1)</f>
        <v>17978.085800000001</v>
      </c>
      <c r="P1510" s="32" t="s">
        <v>91</v>
      </c>
      <c r="Q1510" s="12">
        <v>0.22474126729999999</v>
      </c>
      <c r="R1510" s="29">
        <v>0.25</v>
      </c>
      <c r="S1510" s="2">
        <f>IF($A1510="site","",MIN(VLOOKUP($P1510,margin_ranges!$A$5:$D$10,4,FALSE)/100,$Q1510))</f>
        <v>0.22474126729999999</v>
      </c>
      <c r="T1510" s="6">
        <f>IF(A1510="placement",$J1510*MIN($Q1510,$S1510),"")</f>
        <v>21.575161660799999</v>
      </c>
      <c r="U1510" s="6">
        <f>IF($A1510="placement",T1510,SUMIF($C$10:$C$6209,$C1510,$T$10:$T$6209))</f>
        <v>21.575161660799999</v>
      </c>
      <c r="V1510" s="34">
        <f t="shared" si="71"/>
        <v>3.3678310266666678E-2</v>
      </c>
      <c r="W1510" s="24"/>
      <c r="X1510" s="2" t="str">
        <f>IFERROR(MIN(VLOOKUP($W1510,margin_ranges!$A$5:$D$10,4,FALSE),$Q1510*100)/100,"")</f>
        <v/>
      </c>
      <c r="Y1510" s="6">
        <f t="shared" si="72"/>
        <v>21.575161660799999</v>
      </c>
      <c r="Z1510" s="6">
        <f>IF($A1510="placement",Y1510,SUMIF($C$10:$C$6209,$C1510,$Y$10:$Y$6209))</f>
        <v>21.575161660799999</v>
      </c>
      <c r="AA1510" s="29">
        <f t="shared" si="73"/>
        <v>3.3678310266666678E-2</v>
      </c>
    </row>
    <row r="1511" spans="1:27" hidden="1" x14ac:dyDescent="0.3">
      <c r="A1511" s="8" t="s">
        <v>17</v>
      </c>
      <c r="B1511" s="8" t="s">
        <v>1742</v>
      </c>
      <c r="C1511" s="8" t="s">
        <v>1743</v>
      </c>
      <c r="D1511" s="8" t="s">
        <v>2146</v>
      </c>
      <c r="E1511" s="8" t="s">
        <v>2147</v>
      </c>
      <c r="F1511" s="29">
        <v>0.21274666807840401</v>
      </c>
      <c r="G1511" s="29">
        <v>0</v>
      </c>
      <c r="H1511" s="30">
        <v>4.8676000000000004</v>
      </c>
      <c r="I1511" s="30">
        <v>1.6995</v>
      </c>
      <c r="J1511" s="14">
        <v>97</v>
      </c>
      <c r="K1511" s="14">
        <v>21</v>
      </c>
      <c r="L1511" s="12">
        <v>0.34910000000000002</v>
      </c>
      <c r="M1511" s="7">
        <v>1.90535872</v>
      </c>
      <c r="N1511" s="31">
        <v>1.5</v>
      </c>
      <c r="O1511" s="14">
        <f>IFERROR(VLOOKUP($C1511,'site totals'!$J$2:$K$607,2,FALSE),1)</f>
        <v>17978.085800000001</v>
      </c>
      <c r="P1511" s="32" t="s">
        <v>91</v>
      </c>
      <c r="Q1511" s="12">
        <v>0.21274666810000001</v>
      </c>
      <c r="R1511" s="29">
        <v>0.25</v>
      </c>
      <c r="S1511" s="2">
        <f>IF($A1511="site","",MIN(VLOOKUP($P1511,margin_ranges!$A$5:$D$10,4,FALSE)/100,$Q1511))</f>
        <v>0.21274666810000001</v>
      </c>
      <c r="T1511" s="6">
        <f>IF(A1511="placement",$J1511*MIN($Q1511,$S1511),"")</f>
        <v>20.636426805700001</v>
      </c>
      <c r="U1511" s="6">
        <f>IF($A1511="placement",T1511,SUMIF($C$10:$C$6209,$C1511,$T$10:$T$6209))</f>
        <v>20.636426805700001</v>
      </c>
      <c r="V1511" s="34">
        <f t="shared" si="71"/>
        <v>4.9671109199999952E-2</v>
      </c>
      <c r="W1511" s="24"/>
      <c r="X1511" s="2" t="str">
        <f>IFERROR(MIN(VLOOKUP($W1511,margin_ranges!$A$5:$D$10,4,FALSE),$Q1511*100)/100,"")</f>
        <v/>
      </c>
      <c r="Y1511" s="6">
        <f t="shared" si="72"/>
        <v>20.636426805700001</v>
      </c>
      <c r="Z1511" s="6">
        <f>IF($A1511="placement",Y1511,SUMIF($C$10:$C$6209,$C1511,$Y$10:$Y$6209))</f>
        <v>20.636426805700001</v>
      </c>
      <c r="AA1511" s="29">
        <f t="shared" si="73"/>
        <v>4.9671109199999952E-2</v>
      </c>
    </row>
    <row r="1512" spans="1:27" hidden="1" x14ac:dyDescent="0.3">
      <c r="A1512" s="8" t="s">
        <v>17</v>
      </c>
      <c r="B1512" s="8" t="s">
        <v>1742</v>
      </c>
      <c r="C1512" s="8" t="s">
        <v>1743</v>
      </c>
      <c r="D1512" s="8" t="s">
        <v>2104</v>
      </c>
      <c r="E1512" s="8" t="s">
        <v>2105</v>
      </c>
      <c r="F1512" s="29">
        <v>0.21873338407739501</v>
      </c>
      <c r="G1512" s="29">
        <v>0</v>
      </c>
      <c r="H1512" s="30">
        <v>4.0896999999999997</v>
      </c>
      <c r="I1512" s="30">
        <v>1.6318999999999999</v>
      </c>
      <c r="J1512" s="14">
        <v>97</v>
      </c>
      <c r="K1512" s="14">
        <v>21</v>
      </c>
      <c r="L1512" s="12">
        <v>0.39900000000000002</v>
      </c>
      <c r="M1512" s="7">
        <v>1.9839578</v>
      </c>
      <c r="N1512" s="31">
        <v>1.55</v>
      </c>
      <c r="O1512" s="14">
        <f>IFERROR(VLOOKUP($C1512,'site totals'!$J$2:$K$607,2,FALSE),1)</f>
        <v>17978.085800000001</v>
      </c>
      <c r="P1512" s="32" t="s">
        <v>22</v>
      </c>
      <c r="Q1512" s="12">
        <v>0.21873338410000001</v>
      </c>
      <c r="R1512" s="29">
        <v>0.26</v>
      </c>
      <c r="S1512" s="2">
        <f>IF($A1512="site","",MIN(VLOOKUP($P1512,margin_ranges!$A$5:$D$10,4,FALSE)/100,$Q1512))</f>
        <v>0.21873338410000001</v>
      </c>
      <c r="T1512" s="6">
        <f>IF(A1512="placement",$J1512*MIN($Q1512,$S1512),"")</f>
        <v>21.2171382577</v>
      </c>
      <c r="U1512" s="6">
        <f>IF($A1512="placement",T1512,SUMIF($C$10:$C$6209,$C1512,$T$10:$T$6209))</f>
        <v>21.2171382577</v>
      </c>
      <c r="V1512" s="34">
        <f t="shared" si="71"/>
        <v>5.5765697162162065E-2</v>
      </c>
      <c r="W1512" s="24"/>
      <c r="X1512" s="2" t="str">
        <f>IFERROR(MIN(VLOOKUP($W1512,margin_ranges!$A$5:$D$10,4,FALSE),$Q1512*100)/100,"")</f>
        <v/>
      </c>
      <c r="Y1512" s="6">
        <f t="shared" si="72"/>
        <v>21.2171382577</v>
      </c>
      <c r="Z1512" s="6">
        <f>IF($A1512="placement",Y1512,SUMIF($C$10:$C$6209,$C1512,$Y$10:$Y$6209))</f>
        <v>21.2171382577</v>
      </c>
      <c r="AA1512" s="29">
        <f t="shared" si="73"/>
        <v>5.5765697162162065E-2</v>
      </c>
    </row>
    <row r="1513" spans="1:27" hidden="1" x14ac:dyDescent="0.3">
      <c r="A1513" s="8" t="s">
        <v>17</v>
      </c>
      <c r="B1513" s="8" t="s">
        <v>1742</v>
      </c>
      <c r="C1513" s="8" t="s">
        <v>1743</v>
      </c>
      <c r="D1513" s="8" t="s">
        <v>1852</v>
      </c>
      <c r="E1513" s="8" t="s">
        <v>1853</v>
      </c>
      <c r="F1513" s="29">
        <v>0.21957389502914099</v>
      </c>
      <c r="G1513" s="29">
        <v>0</v>
      </c>
      <c r="H1513" s="30">
        <v>4.9596999999999998</v>
      </c>
      <c r="I1513" s="30">
        <v>1.6371</v>
      </c>
      <c r="J1513" s="14">
        <v>98</v>
      </c>
      <c r="K1513" s="14">
        <v>21</v>
      </c>
      <c r="L1513" s="12">
        <v>0.3301</v>
      </c>
      <c r="M1513" s="7">
        <v>1.98609451</v>
      </c>
      <c r="N1513" s="31">
        <v>1.55</v>
      </c>
      <c r="O1513" s="14">
        <f>IFERROR(VLOOKUP($C1513,'site totals'!$J$2:$K$607,2,FALSE),1)</f>
        <v>17978.085800000001</v>
      </c>
      <c r="P1513" s="32" t="s">
        <v>22</v>
      </c>
      <c r="Q1513" s="12">
        <v>0.21957389499999999</v>
      </c>
      <c r="R1513" s="29">
        <v>0.26</v>
      </c>
      <c r="S1513" s="2">
        <f>IF($A1513="site","",MIN(VLOOKUP($P1513,margin_ranges!$A$5:$D$10,4,FALSE)/100,$Q1513))</f>
        <v>0.21957389499999999</v>
      </c>
      <c r="T1513" s="6">
        <f>IF(A1513="placement",$J1513*MIN($Q1513,$S1513),"")</f>
        <v>21.518241709999998</v>
      </c>
      <c r="U1513" s="6">
        <f>IF($A1513="placement",T1513,SUMIF($C$10:$C$6209,$C1513,$T$10:$T$6209))</f>
        <v>21.518241709999998</v>
      </c>
      <c r="V1513" s="34">
        <f t="shared" si="71"/>
        <v>5.4629871621621806E-2</v>
      </c>
      <c r="W1513" s="24"/>
      <c r="X1513" s="2" t="str">
        <f>IFERROR(MIN(VLOOKUP($W1513,margin_ranges!$A$5:$D$10,4,FALSE),$Q1513*100)/100,"")</f>
        <v/>
      </c>
      <c r="Y1513" s="6">
        <f t="shared" si="72"/>
        <v>21.518241709999998</v>
      </c>
      <c r="Z1513" s="6">
        <f>IF($A1513="placement",Y1513,SUMIF($C$10:$C$6209,$C1513,$Y$10:$Y$6209))</f>
        <v>21.518241709999998</v>
      </c>
      <c r="AA1513" s="29">
        <f t="shared" si="73"/>
        <v>5.4629871621621806E-2</v>
      </c>
    </row>
    <row r="1514" spans="1:27" hidden="1" x14ac:dyDescent="0.3">
      <c r="A1514" s="8" t="s">
        <v>17</v>
      </c>
      <c r="B1514" s="8" t="s">
        <v>1742</v>
      </c>
      <c r="C1514" s="8" t="s">
        <v>1743</v>
      </c>
      <c r="D1514" s="8" t="s">
        <v>2560</v>
      </c>
      <c r="E1514" s="8" t="s">
        <v>2561</v>
      </c>
      <c r="F1514" s="29">
        <v>0.24327544005832699</v>
      </c>
      <c r="G1514" s="29">
        <v>0</v>
      </c>
      <c r="H1514" s="30">
        <v>3.742</v>
      </c>
      <c r="I1514" s="30">
        <v>1.6606000000000001</v>
      </c>
      <c r="J1514" s="14">
        <v>99</v>
      </c>
      <c r="K1514" s="14">
        <v>24</v>
      </c>
      <c r="L1514" s="12">
        <v>0.44379999999999997</v>
      </c>
      <c r="M1514" s="7">
        <v>1.9822271899999999</v>
      </c>
      <c r="N1514" s="31">
        <v>1.5</v>
      </c>
      <c r="O1514" s="14">
        <f>IFERROR(VLOOKUP($C1514,'site totals'!$J$2:$K$607,2,FALSE),1)</f>
        <v>17978.085800000001</v>
      </c>
      <c r="P1514" s="32" t="s">
        <v>91</v>
      </c>
      <c r="Q1514" s="12">
        <v>0.24327544009999999</v>
      </c>
      <c r="R1514" s="29">
        <v>0.28000000000000003</v>
      </c>
      <c r="S1514" s="2">
        <f>IF($A1514="site","",MIN(VLOOKUP($P1514,margin_ranges!$A$5:$D$10,4,FALSE)/100,$Q1514))</f>
        <v>0.24327544009999999</v>
      </c>
      <c r="T1514" s="6">
        <f>IF(A1514="placement",$J1514*MIN($Q1514,$S1514),"")</f>
        <v>24.084268569900001</v>
      </c>
      <c r="U1514" s="6">
        <f>IF($A1514="placement",T1514,SUMIF($C$10:$C$6209,$C1514,$T$10:$T$6209))</f>
        <v>24.084268569900001</v>
      </c>
      <c r="V1514" s="34">
        <f t="shared" si="71"/>
        <v>5.1006333194444364E-2</v>
      </c>
      <c r="W1514" s="24"/>
      <c r="X1514" s="2" t="str">
        <f>IFERROR(MIN(VLOOKUP($W1514,margin_ranges!$A$5:$D$10,4,FALSE),$Q1514*100)/100,"")</f>
        <v/>
      </c>
      <c r="Y1514" s="6">
        <f t="shared" si="72"/>
        <v>24.084268569900001</v>
      </c>
      <c r="Z1514" s="6">
        <f>IF($A1514="placement",Y1514,SUMIF($C$10:$C$6209,$C1514,$Y$10:$Y$6209))</f>
        <v>24.084268569900001</v>
      </c>
      <c r="AA1514" s="29">
        <f t="shared" si="73"/>
        <v>5.1006333194444364E-2</v>
      </c>
    </row>
    <row r="1515" spans="1:27" hidden="1" x14ac:dyDescent="0.3">
      <c r="A1515" s="8" t="s">
        <v>17</v>
      </c>
      <c r="B1515" s="8" t="s">
        <v>1742</v>
      </c>
      <c r="C1515" s="8" t="s">
        <v>1743</v>
      </c>
      <c r="D1515" s="8" t="s">
        <v>2384</v>
      </c>
      <c r="E1515" s="8" t="s">
        <v>2385</v>
      </c>
      <c r="F1515" s="29">
        <v>0.23703526188208901</v>
      </c>
      <c r="G1515" s="29">
        <v>0</v>
      </c>
      <c r="H1515" s="30">
        <v>4.4861000000000004</v>
      </c>
      <c r="I1515" s="30">
        <v>1.7131000000000001</v>
      </c>
      <c r="J1515" s="14">
        <v>101</v>
      </c>
      <c r="K1515" s="14">
        <v>24</v>
      </c>
      <c r="L1515" s="12">
        <v>0.38190000000000002</v>
      </c>
      <c r="M1515" s="7">
        <v>1.9660148399999999</v>
      </c>
      <c r="N1515" s="31">
        <v>1.5</v>
      </c>
      <c r="O1515" s="14">
        <f>IFERROR(VLOOKUP($C1515,'site totals'!$J$2:$K$607,2,FALSE),1)</f>
        <v>17978.085800000001</v>
      </c>
      <c r="P1515" s="32" t="s">
        <v>22</v>
      </c>
      <c r="Q1515" s="12">
        <v>0.23703526189999999</v>
      </c>
      <c r="R1515" s="29">
        <v>0.28999999999999998</v>
      </c>
      <c r="S1515" s="2">
        <f>IF($A1515="site","",MIN(VLOOKUP($P1515,margin_ranges!$A$5:$D$10,4,FALSE)/100,$Q1515))</f>
        <v>0.23703526189999999</v>
      </c>
      <c r="T1515" s="6">
        <f>IF(A1515="placement",$J1515*MIN($Q1515,$S1515),"")</f>
        <v>23.940561451899999</v>
      </c>
      <c r="U1515" s="6">
        <f>IF($A1515="placement",T1515,SUMIF($C$10:$C$6209,$C1515,$T$10:$T$6209))</f>
        <v>23.940561451899999</v>
      </c>
      <c r="V1515" s="34">
        <f t="shared" si="71"/>
        <v>7.4598222676056425E-2</v>
      </c>
      <c r="W1515" s="24"/>
      <c r="X1515" s="2" t="str">
        <f>IFERROR(MIN(VLOOKUP($W1515,margin_ranges!$A$5:$D$10,4,FALSE),$Q1515*100)/100,"")</f>
        <v/>
      </c>
      <c r="Y1515" s="6">
        <f t="shared" si="72"/>
        <v>23.940561451899999</v>
      </c>
      <c r="Z1515" s="6">
        <f>IF($A1515="placement",Y1515,SUMIF($C$10:$C$6209,$C1515,$Y$10:$Y$6209))</f>
        <v>23.940561451899999</v>
      </c>
      <c r="AA1515" s="29">
        <f t="shared" si="73"/>
        <v>7.4598222676056425E-2</v>
      </c>
    </row>
    <row r="1516" spans="1:27" hidden="1" x14ac:dyDescent="0.3">
      <c r="A1516" s="8" t="s">
        <v>17</v>
      </c>
      <c r="B1516" s="8" t="s">
        <v>1742</v>
      </c>
      <c r="C1516" s="8" t="s">
        <v>1743</v>
      </c>
      <c r="D1516" s="8" t="s">
        <v>2412</v>
      </c>
      <c r="E1516" s="8" t="s">
        <v>2413</v>
      </c>
      <c r="F1516" s="29">
        <v>0.267994992041372</v>
      </c>
      <c r="G1516" s="29">
        <v>0</v>
      </c>
      <c r="H1516" s="30">
        <v>3.2355</v>
      </c>
      <c r="I1516" s="30">
        <v>1.6620999999999999</v>
      </c>
      <c r="J1516" s="14">
        <v>102</v>
      </c>
      <c r="K1516" s="14">
        <v>25</v>
      </c>
      <c r="L1516" s="12">
        <v>0.51370000000000005</v>
      </c>
      <c r="M1516" s="7">
        <v>2.0491663099999999</v>
      </c>
      <c r="N1516" s="31">
        <v>1.5</v>
      </c>
      <c r="O1516" s="14">
        <f>IFERROR(VLOOKUP($C1516,'site totals'!$J$2:$K$607,2,FALSE),1)</f>
        <v>17978.085800000001</v>
      </c>
      <c r="P1516" s="32" t="s">
        <v>91</v>
      </c>
      <c r="Q1516" s="12">
        <v>0.26799499199999999</v>
      </c>
      <c r="R1516" s="29">
        <v>0.27</v>
      </c>
      <c r="S1516" s="2">
        <f>IF($A1516="site","",MIN(VLOOKUP($P1516,margin_ranges!$A$5:$D$10,4,FALSE)/100,$Q1516))</f>
        <v>0.26799499199999999</v>
      </c>
      <c r="T1516" s="6">
        <f>IF(A1516="placement",$J1516*MIN($Q1516,$S1516),"")</f>
        <v>27.335489184</v>
      </c>
      <c r="U1516" s="6">
        <f>IF($A1516="placement",T1516,SUMIF($C$10:$C$6209,$C1516,$T$10:$T$6209))</f>
        <v>27.335489184</v>
      </c>
      <c r="V1516" s="34">
        <f t="shared" si="71"/>
        <v>2.7465863013700353E-3</v>
      </c>
      <c r="W1516" s="24"/>
      <c r="X1516" s="2" t="str">
        <f>IFERROR(MIN(VLOOKUP($W1516,margin_ranges!$A$5:$D$10,4,FALSE),$Q1516*100)/100,"")</f>
        <v/>
      </c>
      <c r="Y1516" s="6">
        <f t="shared" si="72"/>
        <v>27.335489184</v>
      </c>
      <c r="Z1516" s="6">
        <f>IF($A1516="placement",Y1516,SUMIF($C$10:$C$6209,$C1516,$Y$10:$Y$6209))</f>
        <v>27.335489184</v>
      </c>
      <c r="AA1516" s="29">
        <f t="shared" si="73"/>
        <v>2.7465863013700353E-3</v>
      </c>
    </row>
    <row r="1517" spans="1:27" hidden="1" x14ac:dyDescent="0.3">
      <c r="A1517" s="8" t="s">
        <v>17</v>
      </c>
      <c r="B1517" s="8" t="s">
        <v>1742</v>
      </c>
      <c r="C1517" s="8" t="s">
        <v>1743</v>
      </c>
      <c r="D1517" s="33" t="s">
        <v>2280</v>
      </c>
      <c r="E1517" s="8" t="s">
        <v>2281</v>
      </c>
      <c r="F1517" s="29">
        <v>0.26932837508480101</v>
      </c>
      <c r="G1517" s="29">
        <v>0</v>
      </c>
      <c r="H1517" s="30">
        <v>3.4531000000000001</v>
      </c>
      <c r="I1517" s="30">
        <v>1.6617</v>
      </c>
      <c r="J1517" s="14">
        <v>102</v>
      </c>
      <c r="K1517" s="14">
        <v>26</v>
      </c>
      <c r="L1517" s="12">
        <v>0.48120000000000002</v>
      </c>
      <c r="M1517" s="7">
        <v>2.0529057800000001</v>
      </c>
      <c r="N1517" s="31">
        <v>1.5</v>
      </c>
      <c r="O1517" s="14">
        <f>IFERROR(VLOOKUP($C1517,'site totals'!$J$2:$K$607,2,FALSE),1)</f>
        <v>17978.085800000001</v>
      </c>
      <c r="P1517" s="32" t="s">
        <v>91</v>
      </c>
      <c r="Q1517" s="12">
        <v>0.26932837510000002</v>
      </c>
      <c r="R1517" s="29">
        <v>0.28999999999999998</v>
      </c>
      <c r="S1517" s="2">
        <f>IF($A1517="site","",MIN(VLOOKUP($P1517,margin_ranges!$A$5:$D$10,4,FALSE)/100,$Q1517))</f>
        <v>0.26932837510000002</v>
      </c>
      <c r="T1517" s="6">
        <f>IF(A1517="placement",$J1517*MIN($Q1517,$S1517),"")</f>
        <v>27.4714942602</v>
      </c>
      <c r="U1517" s="6">
        <f>IF($A1517="placement",T1517,SUMIF($C$10:$C$6209,$C1517,$T$10:$T$6209))</f>
        <v>27.4714942602</v>
      </c>
      <c r="V1517" s="34">
        <f t="shared" si="71"/>
        <v>2.9114964647887209E-2</v>
      </c>
      <c r="W1517" s="24"/>
      <c r="X1517" s="2" t="str">
        <f>IFERROR(MIN(VLOOKUP($W1517,margin_ranges!$A$5:$D$10,4,FALSE),$Q1517*100)/100,"")</f>
        <v/>
      </c>
      <c r="Y1517" s="6">
        <f t="shared" si="72"/>
        <v>27.4714942602</v>
      </c>
      <c r="Z1517" s="6">
        <f>IF($A1517="placement",Y1517,SUMIF($C$10:$C$6209,$C1517,$Y$10:$Y$6209))</f>
        <v>27.4714942602</v>
      </c>
      <c r="AA1517" s="29">
        <f t="shared" si="73"/>
        <v>2.9114964647887209E-2</v>
      </c>
    </row>
    <row r="1518" spans="1:27" hidden="1" x14ac:dyDescent="0.3">
      <c r="A1518" s="8" t="s">
        <v>17</v>
      </c>
      <c r="B1518" s="8" t="s">
        <v>1742</v>
      </c>
      <c r="C1518" s="8" t="s">
        <v>1743</v>
      </c>
      <c r="D1518" s="8" t="s">
        <v>1962</v>
      </c>
      <c r="E1518" s="8" t="s">
        <v>1963</v>
      </c>
      <c r="F1518" s="29">
        <v>0.22434197209081</v>
      </c>
      <c r="G1518" s="29">
        <v>0</v>
      </c>
      <c r="H1518" s="30">
        <v>8.2811000000000003</v>
      </c>
      <c r="I1518" s="30">
        <v>1.831</v>
      </c>
      <c r="J1518" s="14">
        <v>103</v>
      </c>
      <c r="K1518" s="14">
        <v>23</v>
      </c>
      <c r="L1518" s="12">
        <v>0.22109999999999999</v>
      </c>
      <c r="M1518" s="7">
        <v>1.8693805100000001</v>
      </c>
      <c r="N1518" s="31">
        <v>1.45</v>
      </c>
      <c r="O1518" s="14">
        <f>IFERROR(VLOOKUP($C1518,'site totals'!$J$2:$K$607,2,FALSE),1)</f>
        <v>17978.085800000001</v>
      </c>
      <c r="P1518" s="32" t="s">
        <v>91</v>
      </c>
      <c r="Q1518" s="12">
        <v>0.22434197210000001</v>
      </c>
      <c r="R1518" s="29">
        <v>0.27</v>
      </c>
      <c r="S1518" s="2">
        <f>IF($A1518="site","",MIN(VLOOKUP($P1518,margin_ranges!$A$5:$D$10,4,FALSE)/100,$Q1518))</f>
        <v>0.22434197210000001</v>
      </c>
      <c r="T1518" s="6">
        <f>IF(A1518="placement",$J1518*MIN($Q1518,$S1518),"")</f>
        <v>23.107223126299999</v>
      </c>
      <c r="U1518" s="6">
        <f>IF($A1518="placement",T1518,SUMIF($C$10:$C$6209,$C1518,$T$10:$T$6209))</f>
        <v>23.107223126299999</v>
      </c>
      <c r="V1518" s="34">
        <f t="shared" si="71"/>
        <v>6.2545243698630237E-2</v>
      </c>
      <c r="W1518" s="24"/>
      <c r="X1518" s="2" t="str">
        <f>IFERROR(MIN(VLOOKUP($W1518,margin_ranges!$A$5:$D$10,4,FALSE),$Q1518*100)/100,"")</f>
        <v/>
      </c>
      <c r="Y1518" s="6">
        <f t="shared" si="72"/>
        <v>23.107223126299999</v>
      </c>
      <c r="Z1518" s="6">
        <f>IF($A1518="placement",Y1518,SUMIF($C$10:$C$6209,$C1518,$Y$10:$Y$6209))</f>
        <v>23.107223126299999</v>
      </c>
      <c r="AA1518" s="29">
        <f t="shared" si="73"/>
        <v>6.2545243698630237E-2</v>
      </c>
    </row>
    <row r="1519" spans="1:27" hidden="1" x14ac:dyDescent="0.3">
      <c r="A1519" s="8" t="s">
        <v>17</v>
      </c>
      <c r="B1519" s="8" t="s">
        <v>1742</v>
      </c>
      <c r="C1519" s="8" t="s">
        <v>1743</v>
      </c>
      <c r="D1519" s="8" t="s">
        <v>2420</v>
      </c>
      <c r="E1519" s="8" t="s">
        <v>2421</v>
      </c>
      <c r="F1519" s="29">
        <v>0.222374685076726</v>
      </c>
      <c r="G1519" s="29">
        <v>0</v>
      </c>
      <c r="H1519" s="30">
        <v>4.5107999999999997</v>
      </c>
      <c r="I1519" s="30">
        <v>1.8108</v>
      </c>
      <c r="J1519" s="14">
        <v>105</v>
      </c>
      <c r="K1519" s="14">
        <v>23</v>
      </c>
      <c r="L1519" s="12">
        <v>0.40139999999999998</v>
      </c>
      <c r="M1519" s="7">
        <v>1.92894955</v>
      </c>
      <c r="N1519" s="31">
        <v>1.5</v>
      </c>
      <c r="O1519" s="14">
        <f>IFERROR(VLOOKUP($C1519,'site totals'!$J$2:$K$607,2,FALSE),1)</f>
        <v>17978.085800000001</v>
      </c>
      <c r="P1519" s="32" t="s">
        <v>91</v>
      </c>
      <c r="Q1519" s="12">
        <v>0.2223746851</v>
      </c>
      <c r="R1519" s="29">
        <v>0.27</v>
      </c>
      <c r="S1519" s="2">
        <f>IF($A1519="site","",MIN(VLOOKUP($P1519,margin_ranges!$A$5:$D$10,4,FALSE)/100,$Q1519))</f>
        <v>0.2223746851</v>
      </c>
      <c r="T1519" s="6">
        <f>IF(A1519="placement",$J1519*MIN($Q1519,$S1519),"")</f>
        <v>23.3493419355</v>
      </c>
      <c r="U1519" s="6">
        <f>IF($A1519="placement",T1519,SUMIF($C$10:$C$6209,$C1519,$T$10:$T$6209))</f>
        <v>23.3493419355</v>
      </c>
      <c r="V1519" s="34">
        <f t="shared" si="71"/>
        <v>6.5240157397260301E-2</v>
      </c>
      <c r="W1519" s="24"/>
      <c r="X1519" s="2" t="str">
        <f>IFERROR(MIN(VLOOKUP($W1519,margin_ranges!$A$5:$D$10,4,FALSE),$Q1519*100)/100,"")</f>
        <v/>
      </c>
      <c r="Y1519" s="6">
        <f t="shared" si="72"/>
        <v>23.3493419355</v>
      </c>
      <c r="Z1519" s="6">
        <f>IF($A1519="placement",Y1519,SUMIF($C$10:$C$6209,$C1519,$Y$10:$Y$6209))</f>
        <v>23.3493419355</v>
      </c>
      <c r="AA1519" s="29">
        <f t="shared" si="73"/>
        <v>6.5240157397260301E-2</v>
      </c>
    </row>
    <row r="1520" spans="1:27" hidden="1" x14ac:dyDescent="0.3">
      <c r="A1520" s="8" t="s">
        <v>17</v>
      </c>
      <c r="B1520" s="8" t="s">
        <v>1742</v>
      </c>
      <c r="C1520" s="8" t="s">
        <v>1743</v>
      </c>
      <c r="D1520" s="8" t="s">
        <v>1774</v>
      </c>
      <c r="E1520" s="8" t="s">
        <v>1775</v>
      </c>
      <c r="F1520" s="29">
        <v>0.235241093175487</v>
      </c>
      <c r="G1520" s="29">
        <v>0</v>
      </c>
      <c r="H1520" s="30">
        <v>5.0864000000000003</v>
      </c>
      <c r="I1520" s="30">
        <v>1.7897000000000001</v>
      </c>
      <c r="J1520" s="14">
        <v>105</v>
      </c>
      <c r="K1520" s="14">
        <v>25</v>
      </c>
      <c r="L1520" s="12">
        <v>0.35189999999999999</v>
      </c>
      <c r="M1520" s="7">
        <v>1.96140246</v>
      </c>
      <c r="N1520" s="31">
        <v>1.5</v>
      </c>
      <c r="O1520" s="14">
        <f>IFERROR(VLOOKUP($C1520,'site totals'!$J$2:$K$607,2,FALSE),1)</f>
        <v>17978.085800000001</v>
      </c>
      <c r="P1520" s="32" t="s">
        <v>91</v>
      </c>
      <c r="Q1520" s="12">
        <v>0.2352410932</v>
      </c>
      <c r="R1520" s="29">
        <v>0.27</v>
      </c>
      <c r="S1520" s="2">
        <f>IF($A1520="site","",MIN(VLOOKUP($P1520,margin_ranges!$A$5:$D$10,4,FALSE)/100,$Q1520))</f>
        <v>0.2352410932</v>
      </c>
      <c r="T1520" s="6">
        <f>IF(A1520="placement",$J1520*MIN($Q1520,$S1520),"")</f>
        <v>24.700314786</v>
      </c>
      <c r="U1520" s="6">
        <f>IF($A1520="placement",T1520,SUMIF($C$10:$C$6209,$C1520,$T$10:$T$6209))</f>
        <v>24.700314786</v>
      </c>
      <c r="V1520" s="34">
        <f t="shared" si="71"/>
        <v>4.7614940821917751E-2</v>
      </c>
      <c r="W1520" s="24"/>
      <c r="X1520" s="2" t="str">
        <f>IFERROR(MIN(VLOOKUP($W1520,margin_ranges!$A$5:$D$10,4,FALSE),$Q1520*100)/100,"")</f>
        <v/>
      </c>
      <c r="Y1520" s="6">
        <f t="shared" si="72"/>
        <v>24.700314786</v>
      </c>
      <c r="Z1520" s="6">
        <f>IF($A1520="placement",Y1520,SUMIF($C$10:$C$6209,$C1520,$Y$10:$Y$6209))</f>
        <v>24.700314786</v>
      </c>
      <c r="AA1520" s="17">
        <f t="shared" si="73"/>
        <v>4.7614940821917751E-2</v>
      </c>
    </row>
    <row r="1521" spans="1:27" hidden="1" x14ac:dyDescent="0.3">
      <c r="A1521" s="8" t="s">
        <v>17</v>
      </c>
      <c r="B1521" s="8" t="s">
        <v>1742</v>
      </c>
      <c r="C1521" s="8" t="s">
        <v>1743</v>
      </c>
      <c r="D1521" s="8" t="s">
        <v>2310</v>
      </c>
      <c r="E1521" s="8" t="s">
        <v>2311</v>
      </c>
      <c r="F1521" s="29">
        <v>0.23912348927458699</v>
      </c>
      <c r="G1521" s="29">
        <v>0</v>
      </c>
      <c r="H1521" s="30">
        <v>5.4965999999999999</v>
      </c>
      <c r="I1521" s="30">
        <v>1.8419000000000001</v>
      </c>
      <c r="J1521" s="14">
        <v>105</v>
      </c>
      <c r="K1521" s="14">
        <v>25</v>
      </c>
      <c r="L1521" s="12">
        <v>0.33510000000000001</v>
      </c>
      <c r="M1521" s="7">
        <v>1.90569689</v>
      </c>
      <c r="N1521" s="31">
        <v>1.45</v>
      </c>
      <c r="O1521" s="14">
        <f>IFERROR(VLOOKUP($C1521,'site totals'!$J$2:$K$607,2,FALSE),1)</f>
        <v>17978.085800000001</v>
      </c>
      <c r="P1521" s="32" t="s">
        <v>91</v>
      </c>
      <c r="Q1521" s="12">
        <v>0.23912348929999999</v>
      </c>
      <c r="R1521" s="29">
        <v>0.27</v>
      </c>
      <c r="S1521" s="2">
        <f>IF($A1521="site","",MIN(VLOOKUP($P1521,margin_ranges!$A$5:$D$10,4,FALSE)/100,$Q1521))</f>
        <v>0.23912348929999999</v>
      </c>
      <c r="T1521" s="6">
        <f>IF(A1521="placement",$J1521*MIN($Q1521,$S1521),"")</f>
        <v>25.107966376499999</v>
      </c>
      <c r="U1521" s="6">
        <f>IF($A1521="placement",T1521,SUMIF($C$10:$C$6209,$C1521,$T$10:$T$6209))</f>
        <v>25.107966376499999</v>
      </c>
      <c r="V1521" s="34">
        <f t="shared" si="71"/>
        <v>4.2296590000000078E-2</v>
      </c>
      <c r="W1521" s="24"/>
      <c r="X1521" s="2" t="str">
        <f>IFERROR(MIN(VLOOKUP($W1521,margin_ranges!$A$5:$D$10,4,FALSE),$Q1521*100)/100,"")</f>
        <v/>
      </c>
      <c r="Y1521" s="6">
        <f t="shared" si="72"/>
        <v>25.107966376499999</v>
      </c>
      <c r="Z1521" s="6">
        <f>IF($A1521="placement",Y1521,SUMIF($C$10:$C$6209,$C1521,$Y$10:$Y$6209))</f>
        <v>25.107966376499999</v>
      </c>
      <c r="AA1521" s="29">
        <f t="shared" si="73"/>
        <v>4.2296590000000078E-2</v>
      </c>
    </row>
    <row r="1522" spans="1:27" hidden="1" x14ac:dyDescent="0.3">
      <c r="A1522" s="8" t="s">
        <v>17</v>
      </c>
      <c r="B1522" s="8" t="s">
        <v>1742</v>
      </c>
      <c r="C1522" s="8" t="s">
        <v>1743</v>
      </c>
      <c r="D1522" s="8" t="s">
        <v>2566</v>
      </c>
      <c r="E1522" s="8" t="s">
        <v>2567</v>
      </c>
      <c r="F1522" s="29">
        <v>0.22797765680281401</v>
      </c>
      <c r="G1522" s="29">
        <v>0</v>
      </c>
      <c r="H1522" s="30">
        <v>5.4142000000000001</v>
      </c>
      <c r="I1522" s="30">
        <v>1.7546999999999999</v>
      </c>
      <c r="J1522" s="14">
        <v>106</v>
      </c>
      <c r="K1522" s="14">
        <v>24</v>
      </c>
      <c r="L1522" s="12">
        <v>0.3241</v>
      </c>
      <c r="M1522" s="7">
        <v>2.0077139100000001</v>
      </c>
      <c r="N1522" s="31">
        <v>1.55</v>
      </c>
      <c r="O1522" s="14">
        <f>IFERROR(VLOOKUP($C1522,'site totals'!$J$2:$K$607,2,FALSE),1)</f>
        <v>17978.085800000001</v>
      </c>
      <c r="P1522" s="32" t="s">
        <v>91</v>
      </c>
      <c r="Q1522" s="12">
        <v>0.22797765680000001</v>
      </c>
      <c r="R1522" s="29">
        <v>0.26</v>
      </c>
      <c r="S1522" s="2">
        <f>IF($A1522="site","",MIN(VLOOKUP($P1522,margin_ranges!$A$5:$D$10,4,FALSE)/100,$Q1522))</f>
        <v>0.22797765680000001</v>
      </c>
      <c r="T1522" s="6">
        <f>IF(A1522="placement",$J1522*MIN($Q1522,$S1522),"")</f>
        <v>24.165631620800003</v>
      </c>
      <c r="U1522" s="6">
        <f>IF($A1522="placement",T1522,SUMIF($C$10:$C$6209,$C1522,$T$10:$T$6209))</f>
        <v>24.165631620800003</v>
      </c>
      <c r="V1522" s="34">
        <f t="shared" si="71"/>
        <v>4.3273436756756878E-2</v>
      </c>
      <c r="W1522" s="24"/>
      <c r="X1522" s="2" t="str">
        <f>IFERROR(MIN(VLOOKUP($W1522,margin_ranges!$A$5:$D$10,4,FALSE),$Q1522*100)/100,"")</f>
        <v/>
      </c>
      <c r="Y1522" s="6">
        <f t="shared" si="72"/>
        <v>24.165631620800003</v>
      </c>
      <c r="Z1522" s="6">
        <f>IF($A1522="placement",Y1522,SUMIF($C$10:$C$6209,$C1522,$Y$10:$Y$6209))</f>
        <v>24.165631620800003</v>
      </c>
      <c r="AA1522" s="29">
        <f t="shared" si="73"/>
        <v>4.3273436756756878E-2</v>
      </c>
    </row>
    <row r="1523" spans="1:27" hidden="1" x14ac:dyDescent="0.3">
      <c r="A1523" s="8" t="s">
        <v>17</v>
      </c>
      <c r="B1523" s="8" t="s">
        <v>1742</v>
      </c>
      <c r="C1523" s="8" t="s">
        <v>1743</v>
      </c>
      <c r="D1523" s="8" t="s">
        <v>1908</v>
      </c>
      <c r="E1523" s="8" t="s">
        <v>1909</v>
      </c>
      <c r="F1523" s="29">
        <v>0.23161091509981599</v>
      </c>
      <c r="G1523" s="29">
        <v>0</v>
      </c>
      <c r="H1523" s="30">
        <v>5.3811</v>
      </c>
      <c r="I1523" s="30">
        <v>1.8024</v>
      </c>
      <c r="J1523" s="14">
        <v>106</v>
      </c>
      <c r="K1523" s="14">
        <v>22</v>
      </c>
      <c r="L1523" s="12">
        <v>0.33500000000000002</v>
      </c>
      <c r="M1523" s="7">
        <v>1.95213601</v>
      </c>
      <c r="N1523" s="31">
        <v>1.5</v>
      </c>
      <c r="O1523" s="14">
        <f>IFERROR(VLOOKUP($C1523,'site totals'!$J$2:$K$607,2,FALSE),1)</f>
        <v>17978.085800000001</v>
      </c>
      <c r="P1523" s="32" t="s">
        <v>91</v>
      </c>
      <c r="Q1523" s="12">
        <v>0.23161091510000001</v>
      </c>
      <c r="R1523" s="29">
        <v>0.24</v>
      </c>
      <c r="S1523" s="2">
        <f>IF($A1523="site","",MIN(VLOOKUP($P1523,margin_ranges!$A$5:$D$10,4,FALSE)/100,$Q1523))</f>
        <v>0.23161091510000001</v>
      </c>
      <c r="T1523" s="6">
        <f>IF(A1523="placement",$J1523*MIN($Q1523,$S1523),"")</f>
        <v>24.550757000600001</v>
      </c>
      <c r="U1523" s="6">
        <f>IF($A1523="placement",T1523,SUMIF($C$10:$C$6209,$C1523,$T$10:$T$6209))</f>
        <v>24.550757000600001</v>
      </c>
      <c r="V1523" s="34">
        <f t="shared" si="71"/>
        <v>1.1038269605263107E-2</v>
      </c>
      <c r="W1523" s="24"/>
      <c r="X1523" s="2" t="str">
        <f>IFERROR(MIN(VLOOKUP($W1523,margin_ranges!$A$5:$D$10,4,FALSE),$Q1523*100)/100,"")</f>
        <v/>
      </c>
      <c r="Y1523" s="6">
        <f t="shared" si="72"/>
        <v>24.550757000600001</v>
      </c>
      <c r="Z1523" s="6">
        <f>IF($A1523="placement",Y1523,SUMIF($C$10:$C$6209,$C1523,$Y$10:$Y$6209))</f>
        <v>24.550757000600001</v>
      </c>
      <c r="AA1523" s="29">
        <f t="shared" si="73"/>
        <v>1.1038269605263107E-2</v>
      </c>
    </row>
    <row r="1524" spans="1:27" hidden="1" x14ac:dyDescent="0.3">
      <c r="A1524" s="8" t="s">
        <v>17</v>
      </c>
      <c r="B1524" s="8" t="s">
        <v>1742</v>
      </c>
      <c r="C1524" s="8" t="s">
        <v>1743</v>
      </c>
      <c r="D1524" s="8" t="s">
        <v>2226</v>
      </c>
      <c r="E1524" s="8" t="s">
        <v>2227</v>
      </c>
      <c r="F1524" s="29">
        <v>0.23981036877681799</v>
      </c>
      <c r="G1524" s="29">
        <v>0</v>
      </c>
      <c r="H1524" s="30">
        <v>5.1990999999999996</v>
      </c>
      <c r="I1524" s="30">
        <v>1.8108</v>
      </c>
      <c r="J1524" s="14">
        <v>111</v>
      </c>
      <c r="K1524" s="14">
        <v>23</v>
      </c>
      <c r="L1524" s="12">
        <v>0.3483</v>
      </c>
      <c r="M1524" s="7">
        <v>2.0389649300000001</v>
      </c>
      <c r="N1524" s="31">
        <v>1.55</v>
      </c>
      <c r="O1524" s="14">
        <f>IFERROR(VLOOKUP($C1524,'site totals'!$J$2:$K$607,2,FALSE),1)</f>
        <v>17978.085800000001</v>
      </c>
      <c r="P1524" s="32" t="s">
        <v>91</v>
      </c>
      <c r="Q1524" s="12">
        <v>0.23981036880000001</v>
      </c>
      <c r="R1524" s="29">
        <v>0.24</v>
      </c>
      <c r="S1524" s="2">
        <f>IF($A1524="site","",MIN(VLOOKUP($P1524,margin_ranges!$A$5:$D$10,4,FALSE)/100,$Q1524))</f>
        <v>0.23981036880000001</v>
      </c>
      <c r="T1524" s="6">
        <f>IF(A1524="placement",$J1524*MIN($Q1524,$S1524),"")</f>
        <v>26.618950936800001</v>
      </c>
      <c r="U1524" s="6">
        <f>IF($A1524="placement",T1524,SUMIF($C$10:$C$6209,$C1524,$T$10:$T$6209))</f>
        <v>26.618950936800001</v>
      </c>
      <c r="V1524" s="34">
        <f t="shared" si="71"/>
        <v>2.4951473684198255E-4</v>
      </c>
      <c r="W1524" s="24"/>
      <c r="X1524" s="2" t="str">
        <f>IFERROR(MIN(VLOOKUP($W1524,margin_ranges!$A$5:$D$10,4,FALSE),$Q1524*100)/100,"")</f>
        <v/>
      </c>
      <c r="Y1524" s="6">
        <f t="shared" si="72"/>
        <v>26.618950936800001</v>
      </c>
      <c r="Z1524" s="6">
        <f>IF($A1524="placement",Y1524,SUMIF($C$10:$C$6209,$C1524,$Y$10:$Y$6209))</f>
        <v>26.618950936800001</v>
      </c>
      <c r="AA1524" s="29">
        <f t="shared" si="73"/>
        <v>2.4951473684198255E-4</v>
      </c>
    </row>
    <row r="1525" spans="1:27" hidden="1" x14ac:dyDescent="0.3">
      <c r="A1525" s="8" t="s">
        <v>17</v>
      </c>
      <c r="B1525" s="8" t="s">
        <v>1742</v>
      </c>
      <c r="C1525" s="8" t="s">
        <v>1743</v>
      </c>
      <c r="D1525" s="8" t="s">
        <v>1766</v>
      </c>
      <c r="E1525" s="8" t="s">
        <v>1767</v>
      </c>
      <c r="F1525" s="29">
        <v>0.20251237118408999</v>
      </c>
      <c r="G1525" s="29">
        <v>0</v>
      </c>
      <c r="H1525" s="30">
        <v>5.2069000000000001</v>
      </c>
      <c r="I1525" s="30">
        <v>2.0430999999999999</v>
      </c>
      <c r="J1525" s="14">
        <v>119</v>
      </c>
      <c r="K1525" s="14">
        <v>24</v>
      </c>
      <c r="L1525" s="12">
        <v>0.39240000000000003</v>
      </c>
      <c r="M1525" s="7">
        <v>1.9436038200000001</v>
      </c>
      <c r="N1525" s="31">
        <v>1.55</v>
      </c>
      <c r="O1525" s="14">
        <f>IFERROR(VLOOKUP($C1525,'site totals'!$J$2:$K$607,2,FALSE),1)</f>
        <v>17978.085800000001</v>
      </c>
      <c r="P1525" s="32" t="s">
        <v>22</v>
      </c>
      <c r="Q1525" s="12">
        <v>0.20251237120000001</v>
      </c>
      <c r="R1525" s="29">
        <v>0.24</v>
      </c>
      <c r="S1525" s="2">
        <f>IF($A1525="site","",MIN(VLOOKUP($P1525,margin_ranges!$A$5:$D$10,4,FALSE)/100,$Q1525))</f>
        <v>0.20251237120000001</v>
      </c>
      <c r="T1525" s="6">
        <f>IF(A1525="placement",$J1525*MIN($Q1525,$S1525),"")</f>
        <v>24.0989721728</v>
      </c>
      <c r="U1525" s="6">
        <f>IF($A1525="placement",T1525,SUMIF($C$10:$C$6209,$C1525,$T$10:$T$6209))</f>
        <v>24.0989721728</v>
      </c>
      <c r="V1525" s="34">
        <f t="shared" si="71"/>
        <v>4.9325827368420949E-2</v>
      </c>
      <c r="W1525" s="24"/>
      <c r="X1525" s="2" t="str">
        <f>IFERROR(MIN(VLOOKUP($W1525,margin_ranges!$A$5:$D$10,4,FALSE),$Q1525*100)/100,"")</f>
        <v/>
      </c>
      <c r="Y1525" s="6">
        <f t="shared" si="72"/>
        <v>24.0989721728</v>
      </c>
      <c r="Z1525" s="6">
        <f>IF($A1525="placement",Y1525,SUMIF($C$10:$C$6209,$C1525,$Y$10:$Y$6209))</f>
        <v>24.0989721728</v>
      </c>
      <c r="AA1525" s="17">
        <f t="shared" si="73"/>
        <v>4.9325827368420949E-2</v>
      </c>
    </row>
    <row r="1526" spans="1:27" hidden="1" x14ac:dyDescent="0.3">
      <c r="A1526" s="8" t="s">
        <v>17</v>
      </c>
      <c r="B1526" s="8" t="s">
        <v>1742</v>
      </c>
      <c r="C1526" s="8" t="s">
        <v>1743</v>
      </c>
      <c r="D1526" s="8" t="s">
        <v>2438</v>
      </c>
      <c r="E1526" s="8" t="s">
        <v>2439</v>
      </c>
      <c r="F1526" s="29">
        <v>0.28180976460952201</v>
      </c>
      <c r="G1526" s="29">
        <v>0</v>
      </c>
      <c r="H1526" s="30">
        <v>3.7450999999999999</v>
      </c>
      <c r="I1526" s="30">
        <v>1.9207000000000001</v>
      </c>
      <c r="J1526" s="14">
        <v>120</v>
      </c>
      <c r="K1526" s="14">
        <v>30</v>
      </c>
      <c r="L1526" s="12">
        <v>0.51290000000000002</v>
      </c>
      <c r="M1526" s="7">
        <v>2.08858312</v>
      </c>
      <c r="N1526" s="31">
        <v>1.5</v>
      </c>
      <c r="O1526" s="14">
        <f>IFERROR(VLOOKUP($C1526,'site totals'!$J$2:$K$607,2,FALSE),1)</f>
        <v>17978.085800000001</v>
      </c>
      <c r="P1526" s="32" t="s">
        <v>22</v>
      </c>
      <c r="Q1526" s="12">
        <v>0.28180976460000001</v>
      </c>
      <c r="R1526" s="29">
        <v>0.28999999999999998</v>
      </c>
      <c r="S1526" s="2">
        <f>IF($A1526="site","",MIN(VLOOKUP($P1526,margin_ranges!$A$5:$D$10,4,FALSE)/100,$Q1526))</f>
        <v>0.28180976460000001</v>
      </c>
      <c r="T1526" s="6">
        <f>IF(A1526="placement",$J1526*MIN($Q1526,$S1526),"")</f>
        <v>33.817171752</v>
      </c>
      <c r="U1526" s="6">
        <f>IF($A1526="placement",T1526,SUMIF($C$10:$C$6209,$C1526,$T$10:$T$6209))</f>
        <v>33.817171752</v>
      </c>
      <c r="V1526" s="34">
        <f t="shared" si="71"/>
        <v>1.1535542816901501E-2</v>
      </c>
      <c r="W1526" s="24"/>
      <c r="X1526" s="2" t="str">
        <f>IFERROR(MIN(VLOOKUP($W1526,margin_ranges!$A$5:$D$10,4,FALSE),$Q1526*100)/100,"")</f>
        <v/>
      </c>
      <c r="Y1526" s="6">
        <f t="shared" si="72"/>
        <v>33.817171752</v>
      </c>
      <c r="Z1526" s="6">
        <f>IF($A1526="placement",Y1526,SUMIF($C$10:$C$6209,$C1526,$Y$10:$Y$6209))</f>
        <v>33.817171752</v>
      </c>
      <c r="AA1526" s="29">
        <f t="shared" si="73"/>
        <v>1.1535542816901501E-2</v>
      </c>
    </row>
    <row r="1527" spans="1:27" hidden="1" x14ac:dyDescent="0.3">
      <c r="A1527" s="8" t="s">
        <v>17</v>
      </c>
      <c r="B1527" s="8" t="s">
        <v>1742</v>
      </c>
      <c r="C1527" s="8" t="s">
        <v>1743</v>
      </c>
      <c r="D1527" s="8" t="s">
        <v>2018</v>
      </c>
      <c r="E1527" s="8" t="s">
        <v>2019</v>
      </c>
      <c r="F1527" s="29">
        <v>0.225319077375157</v>
      </c>
      <c r="G1527" s="29">
        <v>0</v>
      </c>
      <c r="H1527" s="30">
        <v>7.5427999999999997</v>
      </c>
      <c r="I1527" s="30">
        <v>2.0838999999999999</v>
      </c>
      <c r="J1527" s="14">
        <v>121</v>
      </c>
      <c r="K1527" s="14">
        <v>27</v>
      </c>
      <c r="L1527" s="12">
        <v>0.27629999999999999</v>
      </c>
      <c r="M1527" s="7">
        <v>1.93628106</v>
      </c>
      <c r="N1527" s="31">
        <v>1.5</v>
      </c>
      <c r="O1527" s="14">
        <f>IFERROR(VLOOKUP($C1527,'site totals'!$J$2:$K$607,2,FALSE),1)</f>
        <v>17978.085800000001</v>
      </c>
      <c r="P1527" s="32" t="s">
        <v>91</v>
      </c>
      <c r="Q1527" s="12">
        <v>0.22531907740000001</v>
      </c>
      <c r="R1527" s="29">
        <v>0.26</v>
      </c>
      <c r="S1527" s="2">
        <f>IF($A1527="site","",MIN(VLOOKUP($P1527,margin_ranges!$A$5:$D$10,4,FALSE)/100,$Q1527))</f>
        <v>0.22531907740000001</v>
      </c>
      <c r="T1527" s="6">
        <f>IF(A1527="placement",$J1527*MIN($Q1527,$S1527),"")</f>
        <v>27.263608365400003</v>
      </c>
      <c r="U1527" s="6">
        <f>IF($A1527="placement",T1527,SUMIF($C$10:$C$6209,$C1527,$T$10:$T$6209))</f>
        <v>27.263608365400003</v>
      </c>
      <c r="V1527" s="34">
        <f t="shared" si="71"/>
        <v>4.6866111621621576E-2</v>
      </c>
      <c r="W1527" s="24"/>
      <c r="X1527" s="2" t="str">
        <f>IFERROR(MIN(VLOOKUP($W1527,margin_ranges!$A$5:$D$10,4,FALSE),$Q1527*100)/100,"")</f>
        <v/>
      </c>
      <c r="Y1527" s="6">
        <f t="shared" si="72"/>
        <v>27.263608365400003</v>
      </c>
      <c r="Z1527" s="6">
        <f>IF($A1527="placement",Y1527,SUMIF($C$10:$C$6209,$C1527,$Y$10:$Y$6209))</f>
        <v>27.263608365400003</v>
      </c>
      <c r="AA1527" s="29">
        <f t="shared" si="73"/>
        <v>4.6866111621621576E-2</v>
      </c>
    </row>
    <row r="1528" spans="1:27" hidden="1" x14ac:dyDescent="0.3">
      <c r="A1528" s="8" t="s">
        <v>17</v>
      </c>
      <c r="B1528" s="8" t="s">
        <v>1742</v>
      </c>
      <c r="C1528" s="8" t="s">
        <v>1743</v>
      </c>
      <c r="D1528" s="8" t="s">
        <v>1978</v>
      </c>
      <c r="E1528" s="8" t="s">
        <v>1979</v>
      </c>
      <c r="F1528" s="29">
        <v>0.23771770556570099</v>
      </c>
      <c r="G1528" s="29">
        <v>0</v>
      </c>
      <c r="H1528" s="30">
        <v>5.7042999999999999</v>
      </c>
      <c r="I1528" s="30">
        <v>2.0451999999999999</v>
      </c>
      <c r="J1528" s="14">
        <v>121</v>
      </c>
      <c r="K1528" s="14">
        <v>29</v>
      </c>
      <c r="L1528" s="12">
        <v>0.35849999999999999</v>
      </c>
      <c r="M1528" s="7">
        <v>1.96777494</v>
      </c>
      <c r="N1528" s="31">
        <v>1.5</v>
      </c>
      <c r="O1528" s="14">
        <f>IFERROR(VLOOKUP($C1528,'site totals'!$J$2:$K$607,2,FALSE),1)</f>
        <v>17978.085800000001</v>
      </c>
      <c r="P1528" s="32" t="s">
        <v>91</v>
      </c>
      <c r="Q1528" s="12">
        <v>0.2377177056</v>
      </c>
      <c r="R1528" s="29">
        <v>0.28000000000000003</v>
      </c>
      <c r="S1528" s="2">
        <f>IF($A1528="site","",MIN(VLOOKUP($P1528,margin_ranges!$A$5:$D$10,4,FALSE)/100,$Q1528))</f>
        <v>0.2377177056</v>
      </c>
      <c r="T1528" s="6">
        <f>IF(A1528="placement",$J1528*MIN($Q1528,$S1528),"")</f>
        <v>28.7638423776</v>
      </c>
      <c r="U1528" s="6">
        <f>IF($A1528="placement",T1528,SUMIF($C$10:$C$6209,$C1528,$T$10:$T$6209))</f>
        <v>28.7638423776</v>
      </c>
      <c r="V1528" s="34">
        <f t="shared" si="71"/>
        <v>5.8725408888889108E-2</v>
      </c>
      <c r="W1528" s="24"/>
      <c r="X1528" s="2" t="str">
        <f>IFERROR(MIN(VLOOKUP($W1528,margin_ranges!$A$5:$D$10,4,FALSE),$Q1528*100)/100,"")</f>
        <v/>
      </c>
      <c r="Y1528" s="6">
        <f t="shared" si="72"/>
        <v>28.7638423776</v>
      </c>
      <c r="Z1528" s="6">
        <f>IF($A1528="placement",Y1528,SUMIF($C$10:$C$6209,$C1528,$Y$10:$Y$6209))</f>
        <v>28.7638423776</v>
      </c>
      <c r="AA1528" s="29">
        <f t="shared" si="73"/>
        <v>5.8725408888889108E-2</v>
      </c>
    </row>
    <row r="1529" spans="1:27" hidden="1" x14ac:dyDescent="0.3">
      <c r="A1529" s="8" t="s">
        <v>17</v>
      </c>
      <c r="B1529" s="8" t="s">
        <v>1742</v>
      </c>
      <c r="C1529" s="8" t="s">
        <v>1743</v>
      </c>
      <c r="D1529" s="8" t="s">
        <v>1838</v>
      </c>
      <c r="E1529" s="8" t="s">
        <v>1839</v>
      </c>
      <c r="F1529" s="29">
        <v>0.18097105561461899</v>
      </c>
      <c r="G1529" s="29">
        <v>0</v>
      </c>
      <c r="H1529" s="30">
        <v>4.6913999999999998</v>
      </c>
      <c r="I1529" s="30">
        <v>2.1442999999999999</v>
      </c>
      <c r="J1529" s="14">
        <v>122</v>
      </c>
      <c r="K1529" s="14">
        <v>22</v>
      </c>
      <c r="L1529" s="12">
        <v>0.45710000000000001</v>
      </c>
      <c r="M1529" s="7">
        <v>1.8924850099999999</v>
      </c>
      <c r="N1529" s="31">
        <v>1.55</v>
      </c>
      <c r="O1529" s="14">
        <f>IFERROR(VLOOKUP($C1529,'site totals'!$J$2:$K$607,2,FALSE),1)</f>
        <v>17978.085800000001</v>
      </c>
      <c r="P1529" s="32" t="s">
        <v>22</v>
      </c>
      <c r="Q1529" s="12">
        <v>0.18097105560000001</v>
      </c>
      <c r="R1529" s="29">
        <v>0.23</v>
      </c>
      <c r="S1529" s="2">
        <f>IF($A1529="site","",MIN(VLOOKUP($P1529,margin_ranges!$A$5:$D$10,4,FALSE)/100,$Q1529))</f>
        <v>0.18097105560000001</v>
      </c>
      <c r="T1529" s="6">
        <f>IF(A1529="placement",$J1529*MIN($Q1529,$S1529),"")</f>
        <v>22.078468783200002</v>
      </c>
      <c r="U1529" s="6">
        <f>IF($A1529="placement",T1529,SUMIF($C$10:$C$6209,$C1529,$T$10:$T$6209))</f>
        <v>22.078468783200002</v>
      </c>
      <c r="V1529" s="34">
        <f t="shared" si="71"/>
        <v>6.3673953766233637E-2</v>
      </c>
      <c r="W1529" s="24"/>
      <c r="X1529" s="2" t="str">
        <f>IFERROR(MIN(VLOOKUP($W1529,margin_ranges!$A$5:$D$10,4,FALSE),$Q1529*100)/100,"")</f>
        <v/>
      </c>
      <c r="Y1529" s="6">
        <f t="shared" si="72"/>
        <v>22.078468783200002</v>
      </c>
      <c r="Z1529" s="6">
        <f>IF($A1529="placement",Y1529,SUMIF($C$10:$C$6209,$C1529,$Y$10:$Y$6209))</f>
        <v>22.078468783200002</v>
      </c>
      <c r="AA1529" s="29">
        <f t="shared" si="73"/>
        <v>6.3673953766233637E-2</v>
      </c>
    </row>
    <row r="1530" spans="1:27" hidden="1" x14ac:dyDescent="0.3">
      <c r="A1530" s="8" t="s">
        <v>17</v>
      </c>
      <c r="B1530" s="8" t="s">
        <v>1742</v>
      </c>
      <c r="C1530" s="8" t="s">
        <v>1743</v>
      </c>
      <c r="D1530" s="8" t="s">
        <v>1974</v>
      </c>
      <c r="E1530" s="8" t="s">
        <v>1975</v>
      </c>
      <c r="F1530" s="29">
        <v>0.23595255576134799</v>
      </c>
      <c r="G1530" s="29">
        <v>0</v>
      </c>
      <c r="H1530" s="30">
        <v>4.3411999999999997</v>
      </c>
      <c r="I1530" s="30">
        <v>2.0764</v>
      </c>
      <c r="J1530" s="14">
        <v>122</v>
      </c>
      <c r="K1530" s="14">
        <v>25</v>
      </c>
      <c r="L1530" s="12">
        <v>0.4783</v>
      </c>
      <c r="M1530" s="7">
        <v>1.96322887</v>
      </c>
      <c r="N1530" s="31">
        <v>1.5</v>
      </c>
      <c r="O1530" s="14">
        <f>IFERROR(VLOOKUP($C1530,'site totals'!$J$2:$K$607,2,FALSE),1)</f>
        <v>17978.085800000001</v>
      </c>
      <c r="P1530" s="32" t="s">
        <v>91</v>
      </c>
      <c r="Q1530" s="12">
        <v>0.23595255579999999</v>
      </c>
      <c r="R1530" s="29">
        <v>0.24</v>
      </c>
      <c r="S1530" s="2">
        <f>IF($A1530="site","",MIN(VLOOKUP($P1530,margin_ranges!$A$5:$D$10,4,FALSE)/100,$Q1530))</f>
        <v>0.23595255579999999</v>
      </c>
      <c r="T1530" s="6">
        <f>IF(A1530="placement",$J1530*MIN($Q1530,$S1530),"")</f>
        <v>28.786211807599997</v>
      </c>
      <c r="U1530" s="6">
        <f>IF($A1530="placement",T1530,SUMIF($C$10:$C$6209,$C1530,$T$10:$T$6209))</f>
        <v>28.786211807599997</v>
      </c>
      <c r="V1530" s="34">
        <f t="shared" si="71"/>
        <v>5.3255844736841418E-3</v>
      </c>
      <c r="W1530" s="24"/>
      <c r="X1530" s="2" t="str">
        <f>IFERROR(MIN(VLOOKUP($W1530,margin_ranges!$A$5:$D$10,4,FALSE),$Q1530*100)/100,"")</f>
        <v/>
      </c>
      <c r="Y1530" s="6">
        <f t="shared" si="72"/>
        <v>28.786211807599997</v>
      </c>
      <c r="Z1530" s="6">
        <f>IF($A1530="placement",Y1530,SUMIF($C$10:$C$6209,$C1530,$Y$10:$Y$6209))</f>
        <v>28.786211807599997</v>
      </c>
      <c r="AA1530" s="29">
        <f t="shared" si="73"/>
        <v>5.3255844736841418E-3</v>
      </c>
    </row>
    <row r="1531" spans="1:27" hidden="1" x14ac:dyDescent="0.3">
      <c r="A1531" s="8" t="s">
        <v>17</v>
      </c>
      <c r="B1531" s="8" t="s">
        <v>1742</v>
      </c>
      <c r="C1531" s="8" t="s">
        <v>1743</v>
      </c>
      <c r="D1531" s="8" t="s">
        <v>2452</v>
      </c>
      <c r="E1531" s="8" t="s">
        <v>2453</v>
      </c>
      <c r="F1531" s="29">
        <v>0.184197746613218</v>
      </c>
      <c r="G1531" s="29">
        <v>0</v>
      </c>
      <c r="H1531" s="30">
        <v>5.0537000000000001</v>
      </c>
      <c r="I1531" s="30">
        <v>2.1598999999999999</v>
      </c>
      <c r="J1531" s="14">
        <v>123</v>
      </c>
      <c r="K1531" s="14">
        <v>23</v>
      </c>
      <c r="L1531" s="12">
        <v>0.4274</v>
      </c>
      <c r="M1531" s="7">
        <v>1.89997024</v>
      </c>
      <c r="N1531" s="31">
        <v>1.55</v>
      </c>
      <c r="O1531" s="14">
        <f>IFERROR(VLOOKUP($C1531,'site totals'!$J$2:$K$607,2,FALSE),1)</f>
        <v>17978.085800000001</v>
      </c>
      <c r="P1531" s="32" t="s">
        <v>22</v>
      </c>
      <c r="Q1531" s="12">
        <v>0.18419774659999999</v>
      </c>
      <c r="R1531" s="29">
        <v>0.23</v>
      </c>
      <c r="S1531" s="2">
        <f>IF($A1531="site","",MIN(VLOOKUP($P1531,margin_ranges!$A$5:$D$10,4,FALSE)/100,$Q1531))</f>
        <v>0.18419774659999999</v>
      </c>
      <c r="T1531" s="6">
        <f>IF(A1531="placement",$J1531*MIN($Q1531,$S1531),"")</f>
        <v>22.656322831799997</v>
      </c>
      <c r="U1531" s="6">
        <f>IF($A1531="placement",T1531,SUMIF($C$10:$C$6209,$C1531,$T$10:$T$6209))</f>
        <v>22.656322831799997</v>
      </c>
      <c r="V1531" s="34">
        <f t="shared" si="71"/>
        <v>5.9483445974025884E-2</v>
      </c>
      <c r="W1531" s="24"/>
      <c r="X1531" s="2" t="str">
        <f>IFERROR(MIN(VLOOKUP($W1531,margin_ranges!$A$5:$D$10,4,FALSE),$Q1531*100)/100,"")</f>
        <v/>
      </c>
      <c r="Y1531" s="6">
        <f t="shared" si="72"/>
        <v>22.656322831799997</v>
      </c>
      <c r="Z1531" s="6">
        <f>IF($A1531="placement",Y1531,SUMIF($C$10:$C$6209,$C1531,$Y$10:$Y$6209))</f>
        <v>22.656322831799997</v>
      </c>
      <c r="AA1531" s="17">
        <f t="shared" si="73"/>
        <v>5.9483445974025884E-2</v>
      </c>
    </row>
    <row r="1532" spans="1:27" hidden="1" x14ac:dyDescent="0.3">
      <c r="A1532" s="8" t="s">
        <v>17</v>
      </c>
      <c r="B1532" s="8" t="s">
        <v>1742</v>
      </c>
      <c r="C1532" s="8" t="s">
        <v>1743</v>
      </c>
      <c r="D1532" s="8" t="s">
        <v>2502</v>
      </c>
      <c r="E1532" s="8" t="s">
        <v>2503</v>
      </c>
      <c r="F1532" s="29">
        <v>0.22162530187692001</v>
      </c>
      <c r="G1532" s="29">
        <v>0</v>
      </c>
      <c r="H1532" s="30">
        <v>4.9175000000000004</v>
      </c>
      <c r="I1532" s="30">
        <v>2.1395</v>
      </c>
      <c r="J1532" s="14">
        <v>124</v>
      </c>
      <c r="K1532" s="14">
        <v>27</v>
      </c>
      <c r="L1532" s="12">
        <v>0.43509999999999999</v>
      </c>
      <c r="M1532" s="7">
        <v>1.92709244</v>
      </c>
      <c r="N1532" s="31">
        <v>1.5</v>
      </c>
      <c r="O1532" s="14">
        <f>IFERROR(VLOOKUP($C1532,'site totals'!$J$2:$K$607,2,FALSE),1)</f>
        <v>17978.085800000001</v>
      </c>
      <c r="P1532" s="32" t="s">
        <v>91</v>
      </c>
      <c r="Q1532" s="12">
        <v>0.22162530189999999</v>
      </c>
      <c r="R1532" s="29">
        <v>0.26</v>
      </c>
      <c r="S1532" s="2">
        <f>IF($A1532="site","",MIN(VLOOKUP($P1532,margin_ranges!$A$5:$D$10,4,FALSE)/100,$Q1532))</f>
        <v>0.22162530189999999</v>
      </c>
      <c r="T1532" s="6">
        <f>IF(A1532="placement",$J1532*MIN($Q1532,$S1532),"")</f>
        <v>27.4815374356</v>
      </c>
      <c r="U1532" s="6">
        <f>IF($A1532="placement",T1532,SUMIF($C$10:$C$6209,$C1532,$T$10:$T$6209))</f>
        <v>27.4815374356</v>
      </c>
      <c r="V1532" s="34">
        <f t="shared" si="71"/>
        <v>5.1857700135135021E-2</v>
      </c>
      <c r="W1532" s="24"/>
      <c r="X1532" s="2" t="str">
        <f>IFERROR(MIN(VLOOKUP($W1532,margin_ranges!$A$5:$D$10,4,FALSE),$Q1532*100)/100,"")</f>
        <v/>
      </c>
      <c r="Y1532" s="6">
        <f t="shared" si="72"/>
        <v>27.4815374356</v>
      </c>
      <c r="Z1532" s="6">
        <f>IF($A1532="placement",Y1532,SUMIF($C$10:$C$6209,$C1532,$Y$10:$Y$6209))</f>
        <v>27.4815374356</v>
      </c>
      <c r="AA1532" s="29">
        <f t="shared" si="73"/>
        <v>5.1857700135135021E-2</v>
      </c>
    </row>
    <row r="1533" spans="1:27" hidden="1" x14ac:dyDescent="0.3">
      <c r="A1533" s="8" t="s">
        <v>17</v>
      </c>
      <c r="B1533" s="8" t="s">
        <v>1742</v>
      </c>
      <c r="C1533" s="8" t="s">
        <v>1743</v>
      </c>
      <c r="D1533" s="8" t="s">
        <v>1748</v>
      </c>
      <c r="E1533" s="8" t="s">
        <v>1749</v>
      </c>
      <c r="F1533" s="29">
        <v>0.25125878674982799</v>
      </c>
      <c r="G1533" s="29">
        <v>0</v>
      </c>
      <c r="H1533" s="30">
        <v>4.5369999999999999</v>
      </c>
      <c r="I1533" s="30">
        <v>2.0882000000000001</v>
      </c>
      <c r="J1533" s="14">
        <v>126</v>
      </c>
      <c r="K1533" s="14">
        <v>30</v>
      </c>
      <c r="L1533" s="12">
        <v>0.46029999999999999</v>
      </c>
      <c r="M1533" s="7">
        <v>2.0033624099999998</v>
      </c>
      <c r="N1533" s="31">
        <v>1.5</v>
      </c>
      <c r="O1533" s="14">
        <f>IFERROR(VLOOKUP($C1533,'site totals'!$J$2:$K$607,2,FALSE),1)</f>
        <v>17978.085800000001</v>
      </c>
      <c r="P1533" s="32" t="s">
        <v>22</v>
      </c>
      <c r="Q1533" s="12">
        <v>0.25125878670000001</v>
      </c>
      <c r="R1533" s="29">
        <v>0.28999999999999998</v>
      </c>
      <c r="S1533" s="2">
        <f>IF($A1533="site","",MIN(VLOOKUP($P1533,margin_ranges!$A$5:$D$10,4,FALSE)/100,$Q1533))</f>
        <v>0.25125878670000001</v>
      </c>
      <c r="T1533" s="6">
        <f>IF(A1533="placement",$J1533*MIN($Q1533,$S1533),"")</f>
        <v>31.658607124200003</v>
      </c>
      <c r="U1533" s="6">
        <f>IF($A1533="placement",T1533,SUMIF($C$10:$C$6209,$C1533,$T$10:$T$6209))</f>
        <v>31.658607124200003</v>
      </c>
      <c r="V1533" s="34">
        <f t="shared" si="71"/>
        <v>5.4565089154929636E-2</v>
      </c>
      <c r="W1533" s="24"/>
      <c r="X1533" s="2" t="str">
        <f>IFERROR(MIN(VLOOKUP($W1533,margin_ranges!$A$5:$D$10,4,FALSE),$Q1533*100)/100,"")</f>
        <v/>
      </c>
      <c r="Y1533" s="6">
        <f t="shared" si="72"/>
        <v>31.658607124200003</v>
      </c>
      <c r="Z1533" s="6">
        <f>IF($A1533="placement",Y1533,SUMIF($C$10:$C$6209,$C1533,$Y$10:$Y$6209))</f>
        <v>31.658607124200003</v>
      </c>
      <c r="AA1533" s="29">
        <f t="shared" si="73"/>
        <v>5.4565089154929636E-2</v>
      </c>
    </row>
    <row r="1534" spans="1:27" hidden="1" x14ac:dyDescent="0.3">
      <c r="A1534" s="8" t="s">
        <v>17</v>
      </c>
      <c r="B1534" s="8" t="s">
        <v>1742</v>
      </c>
      <c r="C1534" s="8" t="s">
        <v>1743</v>
      </c>
      <c r="D1534" s="8" t="s">
        <v>2300</v>
      </c>
      <c r="E1534" s="8" t="s">
        <v>2301</v>
      </c>
      <c r="F1534" s="29">
        <v>0.23628794253848601</v>
      </c>
      <c r="G1534" s="29">
        <v>0</v>
      </c>
      <c r="H1534" s="30">
        <v>7.181</v>
      </c>
      <c r="I1534" s="30">
        <v>2.0619000000000001</v>
      </c>
      <c r="J1534" s="14">
        <v>126</v>
      </c>
      <c r="K1534" s="14">
        <v>26</v>
      </c>
      <c r="L1534" s="12">
        <v>0.28710000000000002</v>
      </c>
      <c r="M1534" s="7">
        <v>2.02956073</v>
      </c>
      <c r="N1534" s="31">
        <v>1.55</v>
      </c>
      <c r="O1534" s="14">
        <f>IFERROR(VLOOKUP($C1534,'site totals'!$J$2:$K$607,2,FALSE),1)</f>
        <v>17978.085800000001</v>
      </c>
      <c r="P1534" s="32" t="s">
        <v>91</v>
      </c>
      <c r="Q1534" s="12">
        <v>0.23628794249999999</v>
      </c>
      <c r="R1534" s="29">
        <v>0.24</v>
      </c>
      <c r="S1534" s="2">
        <f>IF($A1534="site","",MIN(VLOOKUP($P1534,margin_ranges!$A$5:$D$10,4,FALSE)/100,$Q1534))</f>
        <v>0.23628794249999999</v>
      </c>
      <c r="T1534" s="6">
        <f>IF(A1534="placement",$J1534*MIN($Q1534,$S1534),"")</f>
        <v>29.772280754999997</v>
      </c>
      <c r="U1534" s="6">
        <f>IF($A1534="placement",T1534,SUMIF($C$10:$C$6209,$C1534,$T$10:$T$6209))</f>
        <v>29.772280754999997</v>
      </c>
      <c r="V1534" s="34">
        <f t="shared" si="71"/>
        <v>4.8842861842104401E-3</v>
      </c>
      <c r="W1534" s="24"/>
      <c r="X1534" s="2" t="str">
        <f>IFERROR(MIN(VLOOKUP($W1534,margin_ranges!$A$5:$D$10,4,FALSE),$Q1534*100)/100,"")</f>
        <v/>
      </c>
      <c r="Y1534" s="6">
        <f t="shared" si="72"/>
        <v>29.772280754999997</v>
      </c>
      <c r="Z1534" s="6">
        <f>IF($A1534="placement",Y1534,SUMIF($C$10:$C$6209,$C1534,$Y$10:$Y$6209))</f>
        <v>29.772280754999997</v>
      </c>
      <c r="AA1534" s="29">
        <f t="shared" si="73"/>
        <v>4.8842861842104401E-3</v>
      </c>
    </row>
    <row r="1535" spans="1:27" hidden="1" x14ac:dyDescent="0.3">
      <c r="A1535" s="8" t="s">
        <v>17</v>
      </c>
      <c r="B1535" s="8" t="s">
        <v>1742</v>
      </c>
      <c r="C1535" s="8" t="s">
        <v>1743</v>
      </c>
      <c r="D1535" s="8" t="s">
        <v>2446</v>
      </c>
      <c r="E1535" s="8" t="s">
        <v>2447</v>
      </c>
      <c r="F1535" s="29">
        <v>0.186727915501334</v>
      </c>
      <c r="G1535" s="29">
        <v>0</v>
      </c>
      <c r="H1535" s="30">
        <v>5.8417000000000003</v>
      </c>
      <c r="I1535" s="30">
        <v>2.2431999999999999</v>
      </c>
      <c r="J1535" s="14">
        <v>128</v>
      </c>
      <c r="K1535" s="14">
        <v>24</v>
      </c>
      <c r="L1535" s="12">
        <v>0.38400000000000001</v>
      </c>
      <c r="M1535" s="7">
        <v>1.9058812300000001</v>
      </c>
      <c r="N1535" s="31">
        <v>1.55</v>
      </c>
      <c r="O1535" s="14">
        <f>IFERROR(VLOOKUP($C1535,'site totals'!$J$2:$K$607,2,FALSE),1)</f>
        <v>17978.085800000001</v>
      </c>
      <c r="P1535" s="32" t="s">
        <v>22</v>
      </c>
      <c r="Q1535" s="12">
        <v>0.18672791550000001</v>
      </c>
      <c r="R1535" s="29">
        <v>0.22</v>
      </c>
      <c r="S1535" s="2">
        <f>IF($A1535="site","",MIN(VLOOKUP($P1535,margin_ranges!$A$5:$D$10,4,FALSE)/100,$Q1535))</f>
        <v>0.18672791550000001</v>
      </c>
      <c r="T1535" s="6">
        <f>IF(A1535="placement",$J1535*MIN($Q1535,$S1535),"")</f>
        <v>23.901173184000001</v>
      </c>
      <c r="U1535" s="6">
        <f>IF($A1535="placement",T1535,SUMIF($C$10:$C$6209,$C1535,$T$10:$T$6209))</f>
        <v>23.901173184000001</v>
      </c>
      <c r="V1535" s="34">
        <f t="shared" si="71"/>
        <v>4.2656518589743619E-2</v>
      </c>
      <c r="W1535" s="24"/>
      <c r="X1535" s="2" t="str">
        <f>IFERROR(MIN(VLOOKUP($W1535,margin_ranges!$A$5:$D$10,4,FALSE),$Q1535*100)/100,"")</f>
        <v/>
      </c>
      <c r="Y1535" s="6">
        <f t="shared" si="72"/>
        <v>23.901173184000001</v>
      </c>
      <c r="Z1535" s="6">
        <f>IF($A1535="placement",Y1535,SUMIF($C$10:$C$6209,$C1535,$Y$10:$Y$6209))</f>
        <v>23.901173184000001</v>
      </c>
      <c r="AA1535" s="29">
        <f t="shared" si="73"/>
        <v>4.2656518589743619E-2</v>
      </c>
    </row>
    <row r="1536" spans="1:27" hidden="1" x14ac:dyDescent="0.3">
      <c r="A1536" s="8" t="s">
        <v>17</v>
      </c>
      <c r="B1536" s="8" t="s">
        <v>1742</v>
      </c>
      <c r="C1536" s="8" t="s">
        <v>1743</v>
      </c>
      <c r="D1536" s="8" t="s">
        <v>2602</v>
      </c>
      <c r="E1536" s="8" t="s">
        <v>2603</v>
      </c>
      <c r="F1536" s="29">
        <v>0.21523025288004999</v>
      </c>
      <c r="G1536" s="29">
        <v>0</v>
      </c>
      <c r="H1536" s="30">
        <v>6.7778999999999998</v>
      </c>
      <c r="I1536" s="30">
        <v>2.2246000000000001</v>
      </c>
      <c r="J1536" s="14">
        <v>128</v>
      </c>
      <c r="K1536" s="14">
        <v>27</v>
      </c>
      <c r="L1536" s="12">
        <v>0.32819999999999999</v>
      </c>
      <c r="M1536" s="7">
        <v>1.91138867</v>
      </c>
      <c r="N1536" s="31">
        <v>1.5</v>
      </c>
      <c r="O1536" s="14">
        <f>IFERROR(VLOOKUP($C1536,'site totals'!$J$2:$K$607,2,FALSE),1)</f>
        <v>17978.085800000001</v>
      </c>
      <c r="P1536" s="32" t="s">
        <v>91</v>
      </c>
      <c r="Q1536" s="12">
        <v>0.2152302529</v>
      </c>
      <c r="R1536" s="29">
        <v>0.25</v>
      </c>
      <c r="S1536" s="2">
        <f>IF($A1536="site","",MIN(VLOOKUP($P1536,margin_ranges!$A$5:$D$10,4,FALSE)/100,$Q1536))</f>
        <v>0.2152302529</v>
      </c>
      <c r="T1536" s="6">
        <f>IF(A1536="placement",$J1536*MIN($Q1536,$S1536),"")</f>
        <v>27.5494723712</v>
      </c>
      <c r="U1536" s="6">
        <f>IF($A1536="placement",T1536,SUMIF($C$10:$C$6209,$C1536,$T$10:$T$6209))</f>
        <v>27.5494723712</v>
      </c>
      <c r="V1536" s="34">
        <f t="shared" si="71"/>
        <v>4.6359662800000034E-2</v>
      </c>
      <c r="W1536" s="24"/>
      <c r="X1536" s="2" t="str">
        <f>IFERROR(MIN(VLOOKUP($W1536,margin_ranges!$A$5:$D$10,4,FALSE),$Q1536*100)/100,"")</f>
        <v/>
      </c>
      <c r="Y1536" s="6">
        <f t="shared" si="72"/>
        <v>27.5494723712</v>
      </c>
      <c r="Z1536" s="6">
        <f>IF($A1536="placement",Y1536,SUMIF($C$10:$C$6209,$C1536,$Y$10:$Y$6209))</f>
        <v>27.5494723712</v>
      </c>
      <c r="AA1536" s="29">
        <f t="shared" si="73"/>
        <v>4.6359662800000034E-2</v>
      </c>
    </row>
    <row r="1537" spans="1:27" hidden="1" x14ac:dyDescent="0.3">
      <c r="A1537" s="8" t="s">
        <v>17</v>
      </c>
      <c r="B1537" s="8" t="s">
        <v>1742</v>
      </c>
      <c r="C1537" s="8" t="s">
        <v>1743</v>
      </c>
      <c r="D1537" s="33" t="s">
        <v>1746</v>
      </c>
      <c r="E1537" s="8" t="s">
        <v>1747</v>
      </c>
      <c r="F1537" s="29">
        <v>0.175687571733984</v>
      </c>
      <c r="G1537" s="29">
        <v>0</v>
      </c>
      <c r="H1537" s="30">
        <v>5.8380999999999998</v>
      </c>
      <c r="I1537" s="30">
        <v>2.3862999999999999</v>
      </c>
      <c r="J1537" s="14">
        <v>135</v>
      </c>
      <c r="K1537" s="14">
        <v>24</v>
      </c>
      <c r="L1537" s="12">
        <v>0.40870000000000001</v>
      </c>
      <c r="M1537" s="7">
        <v>1.880355</v>
      </c>
      <c r="N1537" s="31">
        <v>1.55</v>
      </c>
      <c r="O1537" s="14">
        <f>IFERROR(VLOOKUP($C1537,'site totals'!$J$2:$K$607,2,FALSE),1)</f>
        <v>17978.085800000001</v>
      </c>
      <c r="P1537" s="32" t="s">
        <v>91</v>
      </c>
      <c r="Q1537" s="12">
        <v>0.17568757169999999</v>
      </c>
      <c r="R1537" s="29">
        <v>0.2</v>
      </c>
      <c r="S1537" s="2">
        <f>IF($A1537="site","",MIN(VLOOKUP($P1537,margin_ranges!$A$5:$D$10,4,FALSE)/100,$Q1537))</f>
        <v>0.17568757169999999</v>
      </c>
      <c r="T1537" s="6">
        <f>IF(A1537="placement",$J1537*MIN($Q1537,$S1537),"")</f>
        <v>23.717822179499997</v>
      </c>
      <c r="U1537" s="6">
        <f>IF($A1537="placement",T1537,SUMIF($C$10:$C$6209,$C1537,$T$10:$T$6209))</f>
        <v>23.717822179499997</v>
      </c>
      <c r="V1537" s="34">
        <f t="shared" si="71"/>
        <v>3.0390535375000027E-2</v>
      </c>
      <c r="W1537" s="24"/>
      <c r="X1537" s="2" t="str">
        <f>IFERROR(MIN(VLOOKUP($W1537,margin_ranges!$A$5:$D$10,4,FALSE),$Q1537*100)/100,"")</f>
        <v/>
      </c>
      <c r="Y1537" s="6">
        <f t="shared" si="72"/>
        <v>23.717822179499997</v>
      </c>
      <c r="Z1537" s="6">
        <f>IF($A1537="placement",Y1537,SUMIF($C$10:$C$6209,$C1537,$Y$10:$Y$6209))</f>
        <v>23.717822179499997</v>
      </c>
      <c r="AA1537" s="29">
        <f t="shared" si="73"/>
        <v>3.0390535375000027E-2</v>
      </c>
    </row>
    <row r="1538" spans="1:27" hidden="1" x14ac:dyDescent="0.3">
      <c r="A1538" s="8" t="s">
        <v>17</v>
      </c>
      <c r="B1538" s="8" t="s">
        <v>1742</v>
      </c>
      <c r="C1538" s="8" t="s">
        <v>1743</v>
      </c>
      <c r="D1538" s="8" t="s">
        <v>2580</v>
      </c>
      <c r="E1538" s="8" t="s">
        <v>2581</v>
      </c>
      <c r="F1538" s="29">
        <v>0.23168011717876799</v>
      </c>
      <c r="G1538" s="29">
        <v>0</v>
      </c>
      <c r="H1538" s="30">
        <v>4.4004000000000003</v>
      </c>
      <c r="I1538" s="30">
        <v>2.3079999999999998</v>
      </c>
      <c r="J1538" s="14">
        <v>135</v>
      </c>
      <c r="K1538" s="14">
        <v>31</v>
      </c>
      <c r="L1538" s="12">
        <v>0.52449999999999997</v>
      </c>
      <c r="M1538" s="7">
        <v>1.95231183</v>
      </c>
      <c r="N1538" s="31">
        <v>1.5</v>
      </c>
      <c r="O1538" s="14">
        <f>IFERROR(VLOOKUP($C1538,'site totals'!$J$2:$K$607,2,FALSE),1)</f>
        <v>17978.085800000001</v>
      </c>
      <c r="P1538" s="32" t="s">
        <v>91</v>
      </c>
      <c r="Q1538" s="12">
        <v>0.23168011720000001</v>
      </c>
      <c r="R1538" s="29">
        <v>0.27</v>
      </c>
      <c r="S1538" s="2">
        <f>IF($A1538="site","",MIN(VLOOKUP($P1538,margin_ranges!$A$5:$D$10,4,FALSE)/100,$Q1538))</f>
        <v>0.23168011720000001</v>
      </c>
      <c r="T1538" s="6">
        <f>IF(A1538="placement",$J1538*MIN($Q1538,$S1538),"")</f>
        <v>31.276815822</v>
      </c>
      <c r="U1538" s="6">
        <f>IF($A1538="placement",T1538,SUMIF($C$10:$C$6209,$C1538,$T$10:$T$6209))</f>
        <v>31.276815822</v>
      </c>
      <c r="V1538" s="34">
        <f t="shared" si="71"/>
        <v>5.2492990136986384E-2</v>
      </c>
      <c r="W1538" s="24"/>
      <c r="X1538" s="2" t="str">
        <f>IFERROR(MIN(VLOOKUP($W1538,margin_ranges!$A$5:$D$10,4,FALSE),$Q1538*100)/100,"")</f>
        <v/>
      </c>
      <c r="Y1538" s="6">
        <f t="shared" si="72"/>
        <v>31.276815822</v>
      </c>
      <c r="Z1538" s="6">
        <f>IF($A1538="placement",Y1538,SUMIF($C$10:$C$6209,$C1538,$Y$10:$Y$6209))</f>
        <v>31.276815822</v>
      </c>
      <c r="AA1538" s="29">
        <f t="shared" si="73"/>
        <v>5.2492990136986384E-2</v>
      </c>
    </row>
    <row r="1539" spans="1:27" hidden="1" x14ac:dyDescent="0.3">
      <c r="A1539" s="8" t="s">
        <v>17</v>
      </c>
      <c r="B1539" s="8" t="s">
        <v>1742</v>
      </c>
      <c r="C1539" s="8" t="s">
        <v>1743</v>
      </c>
      <c r="D1539" s="8" t="s">
        <v>2102</v>
      </c>
      <c r="E1539" s="8" t="s">
        <v>2103</v>
      </c>
      <c r="F1539" s="29">
        <v>0.225690736285838</v>
      </c>
      <c r="G1539" s="29">
        <v>0</v>
      </c>
      <c r="H1539" s="30">
        <v>5.7343999999999999</v>
      </c>
      <c r="I1539" s="30">
        <v>2.262</v>
      </c>
      <c r="J1539" s="14">
        <v>136</v>
      </c>
      <c r="K1539" s="14">
        <v>31</v>
      </c>
      <c r="L1539" s="12">
        <v>0.39450000000000002</v>
      </c>
      <c r="M1539" s="7">
        <v>2.0017841399999998</v>
      </c>
      <c r="N1539" s="31">
        <v>1.55</v>
      </c>
      <c r="O1539" s="14">
        <f>IFERROR(VLOOKUP($C1539,'site totals'!$J$2:$K$607,2,FALSE),1)</f>
        <v>17978.085800000001</v>
      </c>
      <c r="P1539" s="32" t="s">
        <v>22</v>
      </c>
      <c r="Q1539" s="12">
        <v>0.2256907363</v>
      </c>
      <c r="R1539" s="29">
        <v>0.25</v>
      </c>
      <c r="S1539" s="2">
        <f>IF($A1539="site","",MIN(VLOOKUP($P1539,margin_ranges!$A$5:$D$10,4,FALSE)/100,$Q1539))</f>
        <v>0.2256907363</v>
      </c>
      <c r="T1539" s="6">
        <f>IF(A1539="placement",$J1539*MIN($Q1539,$S1539),"")</f>
        <v>30.693940136799998</v>
      </c>
      <c r="U1539" s="6">
        <f>IF($A1539="placement",T1539,SUMIF($C$10:$C$6209,$C1539,$T$10:$T$6209))</f>
        <v>30.693940136799998</v>
      </c>
      <c r="V1539" s="34">
        <f t="shared" si="71"/>
        <v>3.2412351600000111E-2</v>
      </c>
      <c r="W1539" s="24"/>
      <c r="X1539" s="2" t="str">
        <f>IFERROR(MIN(VLOOKUP($W1539,margin_ranges!$A$5:$D$10,4,FALSE),$Q1539*100)/100,"")</f>
        <v/>
      </c>
      <c r="Y1539" s="6">
        <f t="shared" si="72"/>
        <v>30.693940136799998</v>
      </c>
      <c r="Z1539" s="6">
        <f>IF($A1539="placement",Y1539,SUMIF($C$10:$C$6209,$C1539,$Y$10:$Y$6209))</f>
        <v>30.693940136799998</v>
      </c>
      <c r="AA1539" s="29">
        <f t="shared" si="73"/>
        <v>3.2412351600000111E-2</v>
      </c>
    </row>
    <row r="1540" spans="1:27" hidden="1" x14ac:dyDescent="0.3">
      <c r="A1540" s="8" t="s">
        <v>17</v>
      </c>
      <c r="B1540" s="8" t="s">
        <v>1742</v>
      </c>
      <c r="C1540" s="8" t="s">
        <v>1743</v>
      </c>
      <c r="D1540" s="8" t="s">
        <v>2346</v>
      </c>
      <c r="E1540" s="8" t="s">
        <v>2347</v>
      </c>
      <c r="F1540" s="29">
        <v>0.26948420287371999</v>
      </c>
      <c r="G1540" s="29">
        <v>0</v>
      </c>
      <c r="H1540" s="30">
        <v>3.6101999999999999</v>
      </c>
      <c r="I1540" s="30">
        <v>2.2536999999999998</v>
      </c>
      <c r="J1540" s="14">
        <v>139</v>
      </c>
      <c r="K1540" s="14">
        <v>35</v>
      </c>
      <c r="L1540" s="12">
        <v>0.62429999999999997</v>
      </c>
      <c r="M1540" s="7">
        <v>2.0533436900000002</v>
      </c>
      <c r="N1540" s="31">
        <v>1.5</v>
      </c>
      <c r="O1540" s="14">
        <f>IFERROR(VLOOKUP($C1540,'site totals'!$J$2:$K$607,2,FALSE),1)</f>
        <v>17978.085800000001</v>
      </c>
      <c r="P1540" s="32" t="s">
        <v>22</v>
      </c>
      <c r="Q1540" s="12">
        <v>0.26948420290000002</v>
      </c>
      <c r="R1540" s="29">
        <v>0.28999999999999998</v>
      </c>
      <c r="S1540" s="2">
        <f>IF($A1540="site","",MIN(VLOOKUP($P1540,margin_ranges!$A$5:$D$10,4,FALSE)/100,$Q1540))</f>
        <v>0.26948420290000002</v>
      </c>
      <c r="T1540" s="6">
        <f>IF(A1540="placement",$J1540*MIN($Q1540,$S1540),"")</f>
        <v>37.458304203100006</v>
      </c>
      <c r="U1540" s="6">
        <f>IF($A1540="placement",T1540,SUMIF($C$10:$C$6209,$C1540,$T$10:$T$6209))</f>
        <v>37.458304203100006</v>
      </c>
      <c r="V1540" s="34">
        <f t="shared" si="71"/>
        <v>2.8895488873239561E-2</v>
      </c>
      <c r="W1540" s="24"/>
      <c r="X1540" s="2" t="str">
        <f>IFERROR(MIN(VLOOKUP($W1540,margin_ranges!$A$5:$D$10,4,FALSE),$Q1540*100)/100,"")</f>
        <v/>
      </c>
      <c r="Y1540" s="6">
        <f t="shared" si="72"/>
        <v>37.458304203100006</v>
      </c>
      <c r="Z1540" s="6">
        <f>IF($A1540="placement",Y1540,SUMIF($C$10:$C$6209,$C1540,$Y$10:$Y$6209))</f>
        <v>37.458304203100006</v>
      </c>
      <c r="AA1540" s="29">
        <f t="shared" si="73"/>
        <v>2.8895488873239561E-2</v>
      </c>
    </row>
    <row r="1541" spans="1:27" hidden="1" x14ac:dyDescent="0.3">
      <c r="A1541" s="8" t="s">
        <v>17</v>
      </c>
      <c r="B1541" s="8" t="s">
        <v>1742</v>
      </c>
      <c r="C1541" s="8" t="s">
        <v>1743</v>
      </c>
      <c r="D1541" s="8" t="s">
        <v>2218</v>
      </c>
      <c r="E1541" s="8" t="s">
        <v>2219</v>
      </c>
      <c r="F1541" s="29">
        <v>0.236884015873916</v>
      </c>
      <c r="G1541" s="29">
        <v>0</v>
      </c>
      <c r="H1541" s="30">
        <v>5.9923999999999999</v>
      </c>
      <c r="I1541" s="30">
        <v>2.3706999999999998</v>
      </c>
      <c r="J1541" s="14">
        <v>140</v>
      </c>
      <c r="K1541" s="14">
        <v>33</v>
      </c>
      <c r="L1541" s="12">
        <v>0.39560000000000001</v>
      </c>
      <c r="M1541" s="7">
        <v>1.9656251899999999</v>
      </c>
      <c r="N1541" s="31">
        <v>1.5</v>
      </c>
      <c r="O1541" s="14">
        <f>IFERROR(VLOOKUP($C1541,'site totals'!$J$2:$K$607,2,FALSE),1)</f>
        <v>17978.085800000001</v>
      </c>
      <c r="P1541" s="32" t="s">
        <v>22</v>
      </c>
      <c r="Q1541" s="12">
        <v>0.23688401589999999</v>
      </c>
      <c r="R1541" s="29">
        <v>0.28000000000000003</v>
      </c>
      <c r="S1541" s="2">
        <f>IF($A1541="site","",MIN(VLOOKUP($P1541,margin_ranges!$A$5:$D$10,4,FALSE)/100,$Q1541))</f>
        <v>0.23688401589999999</v>
      </c>
      <c r="T1541" s="6">
        <f>IF(A1541="placement",$J1541*MIN($Q1541,$S1541),"")</f>
        <v>33.163762225999996</v>
      </c>
      <c r="U1541" s="6">
        <f>IF($A1541="placement",T1541,SUMIF($C$10:$C$6209,$C1541,$T$10:$T$6209))</f>
        <v>33.163762225999996</v>
      </c>
      <c r="V1541" s="34">
        <f t="shared" si="71"/>
        <v>5.9883311250000126E-2</v>
      </c>
      <c r="W1541" s="24"/>
      <c r="X1541" s="2" t="str">
        <f>IFERROR(MIN(VLOOKUP($W1541,margin_ranges!$A$5:$D$10,4,FALSE),$Q1541*100)/100,"")</f>
        <v/>
      </c>
      <c r="Y1541" s="6">
        <f t="shared" si="72"/>
        <v>33.163762225999996</v>
      </c>
      <c r="Z1541" s="6">
        <f>IF($A1541="placement",Y1541,SUMIF($C$10:$C$6209,$C1541,$Y$10:$Y$6209))</f>
        <v>33.163762225999996</v>
      </c>
      <c r="AA1541" s="29">
        <f t="shared" si="73"/>
        <v>5.9883311250000126E-2</v>
      </c>
    </row>
    <row r="1542" spans="1:27" hidden="1" x14ac:dyDescent="0.3">
      <c r="A1542" s="8" t="s">
        <v>17</v>
      </c>
      <c r="B1542" s="8" t="s">
        <v>1742</v>
      </c>
      <c r="C1542" s="8" t="s">
        <v>1743</v>
      </c>
      <c r="D1542" s="8" t="s">
        <v>2234</v>
      </c>
      <c r="E1542" s="8" t="s">
        <v>2235</v>
      </c>
      <c r="F1542" s="29">
        <v>0.21163467872327599</v>
      </c>
      <c r="G1542" s="29">
        <v>0</v>
      </c>
      <c r="H1542" s="30">
        <v>8.5283999999999995</v>
      </c>
      <c r="I1542" s="30">
        <v>2.5941000000000001</v>
      </c>
      <c r="J1542" s="14">
        <v>143</v>
      </c>
      <c r="K1542" s="14">
        <v>29</v>
      </c>
      <c r="L1542" s="12">
        <v>0.30420000000000003</v>
      </c>
      <c r="M1542" s="7">
        <v>1.83924884</v>
      </c>
      <c r="N1542" s="31">
        <v>1.45</v>
      </c>
      <c r="O1542" s="14">
        <f>IFERROR(VLOOKUP($C1542,'site totals'!$J$2:$K$607,2,FALSE),1)</f>
        <v>17978.085800000001</v>
      </c>
      <c r="P1542" s="32" t="s">
        <v>91</v>
      </c>
      <c r="Q1542" s="12">
        <v>0.2116346787</v>
      </c>
      <c r="R1542" s="29">
        <v>0.24</v>
      </c>
      <c r="S1542" s="2">
        <f>IF($A1542="site","",MIN(VLOOKUP($P1542,margin_ranges!$A$5:$D$10,4,FALSE)/100,$Q1542))</f>
        <v>0.2116346787</v>
      </c>
      <c r="T1542" s="6">
        <f>IF(A1542="placement",$J1542*MIN($Q1542,$S1542),"")</f>
        <v>30.263759054099999</v>
      </c>
      <c r="U1542" s="6">
        <f>IF($A1542="placement",T1542,SUMIF($C$10:$C$6209,$C1542,$T$10:$T$6209))</f>
        <v>30.263759054099999</v>
      </c>
      <c r="V1542" s="34">
        <f t="shared" si="71"/>
        <v>3.7322791184210447E-2</v>
      </c>
      <c r="W1542" s="24"/>
      <c r="X1542" s="2" t="str">
        <f>IFERROR(MIN(VLOOKUP($W1542,margin_ranges!$A$5:$D$10,4,FALSE),$Q1542*100)/100,"")</f>
        <v/>
      </c>
      <c r="Y1542" s="6">
        <f t="shared" si="72"/>
        <v>30.263759054099999</v>
      </c>
      <c r="Z1542" s="6">
        <f>IF($A1542="placement",Y1542,SUMIF($C$10:$C$6209,$C1542,$Y$10:$Y$6209))</f>
        <v>30.263759054099999</v>
      </c>
      <c r="AA1542" s="29">
        <f t="shared" si="73"/>
        <v>3.7322791184210447E-2</v>
      </c>
    </row>
    <row r="1543" spans="1:27" hidden="1" x14ac:dyDescent="0.3">
      <c r="A1543" s="8" t="s">
        <v>17</v>
      </c>
      <c r="B1543" s="8" t="s">
        <v>1742</v>
      </c>
      <c r="C1543" s="8" t="s">
        <v>1743</v>
      </c>
      <c r="D1543" s="8" t="s">
        <v>2062</v>
      </c>
      <c r="E1543" s="8" t="s">
        <v>2063</v>
      </c>
      <c r="F1543" s="29">
        <v>0.23013426461702299</v>
      </c>
      <c r="G1543" s="29">
        <v>0</v>
      </c>
      <c r="H1543" s="30">
        <v>10.292400000000001</v>
      </c>
      <c r="I1543" s="30">
        <v>2.6846999999999999</v>
      </c>
      <c r="J1543" s="14">
        <v>146</v>
      </c>
      <c r="K1543" s="14">
        <v>34</v>
      </c>
      <c r="L1543" s="12">
        <v>0.26079999999999998</v>
      </c>
      <c r="M1543" s="7">
        <v>1.81849891</v>
      </c>
      <c r="N1543" s="31">
        <v>1.4</v>
      </c>
      <c r="O1543" s="14">
        <f>IFERROR(VLOOKUP($C1543,'site totals'!$J$2:$K$607,2,FALSE),1)</f>
        <v>17978.085800000001</v>
      </c>
      <c r="P1543" s="32" t="s">
        <v>22</v>
      </c>
      <c r="Q1543" s="12">
        <v>0.2301342646</v>
      </c>
      <c r="R1543" s="29">
        <v>0.28000000000000003</v>
      </c>
      <c r="S1543" s="2">
        <f>IF($A1543="site","",MIN(VLOOKUP($P1543,margin_ranges!$A$5:$D$10,4,FALSE)/100,$Q1543))</f>
        <v>0.2301342646</v>
      </c>
      <c r="T1543" s="6">
        <f>IF(A1543="placement",$J1543*MIN($Q1543,$S1543),"")</f>
        <v>33.5996026316</v>
      </c>
      <c r="U1543" s="6">
        <f>IF($A1543="placement",T1543,SUMIF($C$10:$C$6209,$C1543,$T$10:$T$6209))</f>
        <v>33.5996026316</v>
      </c>
      <c r="V1543" s="34">
        <f t="shared" si="71"/>
        <v>6.9257965833333435E-2</v>
      </c>
      <c r="W1543" s="24"/>
      <c r="X1543" s="2" t="str">
        <f>IFERROR(MIN(VLOOKUP($W1543,margin_ranges!$A$5:$D$10,4,FALSE),$Q1543*100)/100,"")</f>
        <v/>
      </c>
      <c r="Y1543" s="6">
        <f t="shared" si="72"/>
        <v>33.5996026316</v>
      </c>
      <c r="Z1543" s="6">
        <f>IF($A1543="placement",Y1543,SUMIF($C$10:$C$6209,$C1543,$Y$10:$Y$6209))</f>
        <v>33.5996026316</v>
      </c>
      <c r="AA1543" s="29">
        <f t="shared" si="73"/>
        <v>6.9257965833333435E-2</v>
      </c>
    </row>
    <row r="1544" spans="1:27" hidden="1" x14ac:dyDescent="0.3">
      <c r="A1544" s="8" t="s">
        <v>17</v>
      </c>
      <c r="B1544" s="8" t="s">
        <v>1742</v>
      </c>
      <c r="C1544" s="8" t="s">
        <v>1743</v>
      </c>
      <c r="D1544" s="8" t="s">
        <v>2308</v>
      </c>
      <c r="E1544" s="8" t="s">
        <v>2309</v>
      </c>
      <c r="F1544" s="29">
        <v>0.25805572332583898</v>
      </c>
      <c r="G1544" s="29">
        <v>0</v>
      </c>
      <c r="H1544" s="30">
        <v>6.7579000000000002</v>
      </c>
      <c r="I1544" s="30">
        <v>2.3833000000000002</v>
      </c>
      <c r="J1544" s="14">
        <v>149</v>
      </c>
      <c r="K1544" s="14">
        <v>38</v>
      </c>
      <c r="L1544" s="12">
        <v>0.35270000000000001</v>
      </c>
      <c r="M1544" s="7">
        <v>2.0891056799999999</v>
      </c>
      <c r="N1544" s="31">
        <v>1.55</v>
      </c>
      <c r="O1544" s="14">
        <f>IFERROR(VLOOKUP($C1544,'site totals'!$J$2:$K$607,2,FALSE),1)</f>
        <v>17978.085800000001</v>
      </c>
      <c r="P1544" s="32" t="s">
        <v>91</v>
      </c>
      <c r="Q1544" s="12">
        <v>0.25805572329999998</v>
      </c>
      <c r="R1544" s="29">
        <v>0.28999999999999998</v>
      </c>
      <c r="S1544" s="2">
        <f>IF($A1544="site","",MIN(VLOOKUP($P1544,margin_ranges!$A$5:$D$10,4,FALSE)/100,$Q1544))</f>
        <v>0.25805572329999998</v>
      </c>
      <c r="T1544" s="6">
        <f>IF(A1544="placement",$J1544*MIN($Q1544,$S1544),"")</f>
        <v>38.450302771699995</v>
      </c>
      <c r="U1544" s="6">
        <f>IF($A1544="placement",T1544,SUMIF($C$10:$C$6209,$C1544,$T$10:$T$6209))</f>
        <v>38.450302771699995</v>
      </c>
      <c r="V1544" s="34">
        <f t="shared" si="71"/>
        <v>4.4991939014084714E-2</v>
      </c>
      <c r="W1544" s="24"/>
      <c r="X1544" s="2" t="str">
        <f>IFERROR(MIN(VLOOKUP($W1544,margin_ranges!$A$5:$D$10,4,FALSE),$Q1544*100)/100,"")</f>
        <v/>
      </c>
      <c r="Y1544" s="6">
        <f t="shared" si="72"/>
        <v>38.450302771699995</v>
      </c>
      <c r="Z1544" s="6">
        <f>IF($A1544="placement",Y1544,SUMIF($C$10:$C$6209,$C1544,$Y$10:$Y$6209))</f>
        <v>38.450302771699995</v>
      </c>
      <c r="AA1544" s="29">
        <f t="shared" si="73"/>
        <v>4.4991939014084714E-2</v>
      </c>
    </row>
    <row r="1545" spans="1:27" hidden="1" x14ac:dyDescent="0.3">
      <c r="A1545" s="8" t="s">
        <v>17</v>
      </c>
      <c r="B1545" s="8" t="s">
        <v>1742</v>
      </c>
      <c r="C1545" s="8" t="s">
        <v>1743</v>
      </c>
      <c r="D1545" s="8" t="s">
        <v>1788</v>
      </c>
      <c r="E1545" s="8" t="s">
        <v>1789</v>
      </c>
      <c r="F1545" s="29">
        <v>0.28937481106136698</v>
      </c>
      <c r="G1545" s="29">
        <v>0</v>
      </c>
      <c r="H1545" s="30">
        <v>7.5633999999999997</v>
      </c>
      <c r="I1545" s="30">
        <v>2.3506999999999998</v>
      </c>
      <c r="J1545" s="14">
        <v>149</v>
      </c>
      <c r="K1545" s="14">
        <v>43</v>
      </c>
      <c r="L1545" s="12">
        <v>0.31080000000000002</v>
      </c>
      <c r="M1545" s="7">
        <v>2.1108173799999999</v>
      </c>
      <c r="N1545" s="31">
        <v>1.5</v>
      </c>
      <c r="O1545" s="14">
        <f>IFERROR(VLOOKUP($C1545,'site totals'!$J$2:$K$607,2,FALSE),1)</f>
        <v>17978.085800000001</v>
      </c>
      <c r="P1545" s="32" t="s">
        <v>22</v>
      </c>
      <c r="Q1545" s="12">
        <v>0.28937481110000002</v>
      </c>
      <c r="R1545" s="29">
        <v>0.35</v>
      </c>
      <c r="S1545" s="2">
        <f>IF($A1545="site","",MIN(VLOOKUP($P1545,margin_ranges!$A$5:$D$10,4,FALSE)/100,$Q1545))</f>
        <v>0.28937481110000002</v>
      </c>
      <c r="T1545" s="6">
        <f>IF(A1545="placement",$J1545*MIN($Q1545,$S1545),"")</f>
        <v>43.1168468539</v>
      </c>
      <c r="U1545" s="6">
        <f>IF($A1545="placement",T1545,SUMIF($C$10:$C$6209,$C1545,$T$10:$T$6209))</f>
        <v>43.1168468539</v>
      </c>
      <c r="V1545" s="34">
        <f t="shared" si="71"/>
        <v>9.3269521384615306E-2</v>
      </c>
      <c r="W1545" s="24"/>
      <c r="X1545" s="2" t="str">
        <f>IFERROR(MIN(VLOOKUP($W1545,margin_ranges!$A$5:$D$10,4,FALSE),$Q1545*100)/100,"")</f>
        <v/>
      </c>
      <c r="Y1545" s="6">
        <f t="shared" si="72"/>
        <v>43.1168468539</v>
      </c>
      <c r="Z1545" s="6">
        <f>IF($A1545="placement",Y1545,SUMIF($C$10:$C$6209,$C1545,$Y$10:$Y$6209))</f>
        <v>43.1168468539</v>
      </c>
      <c r="AA1545" s="17">
        <f t="shared" si="73"/>
        <v>9.3269521384615306E-2</v>
      </c>
    </row>
    <row r="1546" spans="1:27" hidden="1" x14ac:dyDescent="0.3">
      <c r="A1546" s="8" t="s">
        <v>17</v>
      </c>
      <c r="B1546" s="8" t="s">
        <v>1742</v>
      </c>
      <c r="C1546" s="8" t="s">
        <v>1743</v>
      </c>
      <c r="D1546" s="8" t="s">
        <v>2562</v>
      </c>
      <c r="E1546" s="8" t="s">
        <v>2563</v>
      </c>
      <c r="F1546" s="29">
        <v>0.199135345611234</v>
      </c>
      <c r="G1546" s="29">
        <v>0</v>
      </c>
      <c r="H1546" s="30">
        <v>6.1836000000000002</v>
      </c>
      <c r="I1546" s="30">
        <v>2.6640000000000001</v>
      </c>
      <c r="J1546" s="14">
        <v>150</v>
      </c>
      <c r="K1546" s="14">
        <v>30</v>
      </c>
      <c r="L1546" s="12">
        <v>0.43080000000000002</v>
      </c>
      <c r="M1546" s="7">
        <v>1.8729756500000001</v>
      </c>
      <c r="N1546" s="31">
        <v>1.5</v>
      </c>
      <c r="O1546" s="14">
        <f>IFERROR(VLOOKUP($C1546,'site totals'!$J$2:$K$607,2,FALSE),1)</f>
        <v>17978.085800000001</v>
      </c>
      <c r="P1546" s="32" t="s">
        <v>22</v>
      </c>
      <c r="Q1546" s="12">
        <v>0.19913534560000001</v>
      </c>
      <c r="R1546" s="29">
        <v>0.24</v>
      </c>
      <c r="S1546" s="2">
        <f>IF($A1546="site","",MIN(VLOOKUP($P1546,margin_ranges!$A$5:$D$10,4,FALSE)/100,$Q1546))</f>
        <v>0.19913534560000001</v>
      </c>
      <c r="T1546" s="6">
        <f>IF(A1546="placement",$J1546*MIN($Q1546,$S1546),"")</f>
        <v>29.870301840000003</v>
      </c>
      <c r="U1546" s="6">
        <f>IF($A1546="placement",T1546,SUMIF($C$10:$C$6209,$C1546,$T$10:$T$6209))</f>
        <v>29.870301840000003</v>
      </c>
      <c r="V1546" s="34">
        <f t="shared" ref="V1546:V1609" si="74">($J1546-$U1546)/($J1546*(1-$R1546))-1</f>
        <v>5.3769282105263105E-2</v>
      </c>
      <c r="W1546" s="24"/>
      <c r="X1546" s="2" t="str">
        <f>IFERROR(MIN(VLOOKUP($W1546,margin_ranges!$A$5:$D$10,4,FALSE),$Q1546*100)/100,"")</f>
        <v/>
      </c>
      <c r="Y1546" s="6">
        <f t="shared" si="72"/>
        <v>29.870301840000003</v>
      </c>
      <c r="Z1546" s="6">
        <f>IF($A1546="placement",Y1546,SUMIF($C$10:$C$6209,$C1546,$Y$10:$Y$6209))</f>
        <v>29.870301840000003</v>
      </c>
      <c r="AA1546" s="29">
        <f t="shared" si="73"/>
        <v>5.3769282105263105E-2</v>
      </c>
    </row>
    <row r="1547" spans="1:27" hidden="1" x14ac:dyDescent="0.3">
      <c r="A1547" s="8" t="s">
        <v>17</v>
      </c>
      <c r="B1547" s="8" t="s">
        <v>1742</v>
      </c>
      <c r="C1547" s="8" t="s">
        <v>1743</v>
      </c>
      <c r="D1547" s="8" t="s">
        <v>2130</v>
      </c>
      <c r="E1547" s="8" t="s">
        <v>2131</v>
      </c>
      <c r="F1547" s="29">
        <v>0.23670920514542701</v>
      </c>
      <c r="G1547" s="29">
        <v>0</v>
      </c>
      <c r="H1547" s="30">
        <v>7.7308000000000003</v>
      </c>
      <c r="I1547" s="30">
        <v>2.5651000000000002</v>
      </c>
      <c r="J1547" s="14">
        <v>151</v>
      </c>
      <c r="K1547" s="14">
        <v>36</v>
      </c>
      <c r="L1547" s="12">
        <v>0.33179999999999998</v>
      </c>
      <c r="M1547" s="7">
        <v>1.96517502</v>
      </c>
      <c r="N1547" s="31">
        <v>1.5</v>
      </c>
      <c r="O1547" s="14">
        <f>IFERROR(VLOOKUP($C1547,'site totals'!$J$2:$K$607,2,FALSE),1)</f>
        <v>17978.085800000001</v>
      </c>
      <c r="P1547" s="32" t="s">
        <v>91</v>
      </c>
      <c r="Q1547" s="12">
        <v>0.23670920509999999</v>
      </c>
      <c r="R1547" s="29">
        <v>0.27</v>
      </c>
      <c r="S1547" s="2">
        <f>IF($A1547="site","",MIN(VLOOKUP($P1547,margin_ranges!$A$5:$D$10,4,FALSE)/100,$Q1547))</f>
        <v>0.23670920509999999</v>
      </c>
      <c r="T1547" s="6">
        <f>IF(A1547="placement",$J1547*MIN($Q1547,$S1547),"")</f>
        <v>35.743089970099994</v>
      </c>
      <c r="U1547" s="6">
        <f>IF($A1547="placement",T1547,SUMIF($C$10:$C$6209,$C1547,$T$10:$T$6209))</f>
        <v>35.743089970099994</v>
      </c>
      <c r="V1547" s="34">
        <f t="shared" si="74"/>
        <v>4.5603828630137011E-2</v>
      </c>
      <c r="W1547" s="24"/>
      <c r="X1547" s="2" t="str">
        <f>IFERROR(MIN(VLOOKUP($W1547,margin_ranges!$A$5:$D$10,4,FALSE),$Q1547*100)/100,"")</f>
        <v/>
      </c>
      <c r="Y1547" s="6">
        <f t="shared" si="72"/>
        <v>35.743089970099994</v>
      </c>
      <c r="Z1547" s="6">
        <f>IF($A1547="placement",Y1547,SUMIF($C$10:$C$6209,$C1547,$Y$10:$Y$6209))</f>
        <v>35.743089970099994</v>
      </c>
      <c r="AA1547" s="29">
        <f t="shared" si="73"/>
        <v>4.5603828630137011E-2</v>
      </c>
    </row>
    <row r="1548" spans="1:27" hidden="1" x14ac:dyDescent="0.3">
      <c r="A1548" s="8" t="s">
        <v>17</v>
      </c>
      <c r="B1548" s="8" t="s">
        <v>1742</v>
      </c>
      <c r="C1548" s="8" t="s">
        <v>1743</v>
      </c>
      <c r="D1548" s="8" t="s">
        <v>1868</v>
      </c>
      <c r="E1548" s="8" t="s">
        <v>1869</v>
      </c>
      <c r="F1548" s="29">
        <v>0.229467407093361</v>
      </c>
      <c r="G1548" s="29">
        <v>0</v>
      </c>
      <c r="H1548" s="30">
        <v>6.5705999999999998</v>
      </c>
      <c r="I1548" s="30">
        <v>2.6396000000000002</v>
      </c>
      <c r="J1548" s="14">
        <v>154</v>
      </c>
      <c r="K1548" s="14">
        <v>35</v>
      </c>
      <c r="L1548" s="12">
        <v>0.4017</v>
      </c>
      <c r="M1548" s="7">
        <v>1.9467054500000001</v>
      </c>
      <c r="N1548" s="31">
        <v>1.5</v>
      </c>
      <c r="O1548" s="14">
        <f>IFERROR(VLOOKUP($C1548,'site totals'!$J$2:$K$607,2,FALSE),1)</f>
        <v>17978.085800000001</v>
      </c>
      <c r="P1548" s="32" t="s">
        <v>22</v>
      </c>
      <c r="Q1548" s="12">
        <v>0.22946740709999999</v>
      </c>
      <c r="R1548" s="29">
        <v>0.27</v>
      </c>
      <c r="S1548" s="2">
        <f>IF($A1548="site","",MIN(VLOOKUP($P1548,margin_ranges!$A$5:$D$10,4,FALSE)/100,$Q1548))</f>
        <v>0.22946740709999999</v>
      </c>
      <c r="T1548" s="6">
        <f>IF(A1548="placement",$J1548*MIN($Q1548,$S1548),"")</f>
        <v>35.337980693399999</v>
      </c>
      <c r="U1548" s="6">
        <f>IF($A1548="placement",T1548,SUMIF($C$10:$C$6209,$C1548,$T$10:$T$6209))</f>
        <v>35.337980693399999</v>
      </c>
      <c r="V1548" s="34">
        <f t="shared" si="74"/>
        <v>5.5524099863013765E-2</v>
      </c>
      <c r="W1548" s="24"/>
      <c r="X1548" s="2" t="str">
        <f>IFERROR(MIN(VLOOKUP($W1548,margin_ranges!$A$5:$D$10,4,FALSE),$Q1548*100)/100,"")</f>
        <v/>
      </c>
      <c r="Y1548" s="6">
        <f t="shared" si="72"/>
        <v>35.337980693399999</v>
      </c>
      <c r="Z1548" s="6">
        <f>IF($A1548="placement",Y1548,SUMIF($C$10:$C$6209,$C1548,$Y$10:$Y$6209))</f>
        <v>35.337980693399999</v>
      </c>
      <c r="AA1548" s="29">
        <f t="shared" si="73"/>
        <v>5.5524099863013765E-2</v>
      </c>
    </row>
    <row r="1549" spans="1:27" hidden="1" x14ac:dyDescent="0.3">
      <c r="A1549" s="8" t="s">
        <v>17</v>
      </c>
      <c r="B1549" s="8" t="s">
        <v>1742</v>
      </c>
      <c r="C1549" s="8" t="s">
        <v>1743</v>
      </c>
      <c r="D1549" s="8" t="s">
        <v>2488</v>
      </c>
      <c r="E1549" s="8" t="s">
        <v>2489</v>
      </c>
      <c r="F1549" s="29">
        <v>0.238689715477231</v>
      </c>
      <c r="G1549" s="29">
        <v>0</v>
      </c>
      <c r="H1549" s="30">
        <v>7.3082000000000003</v>
      </c>
      <c r="I1549" s="30">
        <v>2.6949000000000001</v>
      </c>
      <c r="J1549" s="14">
        <v>159</v>
      </c>
      <c r="K1549" s="14">
        <v>38</v>
      </c>
      <c r="L1549" s="12">
        <v>0.36870000000000003</v>
      </c>
      <c r="M1549" s="7">
        <v>1.97028732</v>
      </c>
      <c r="N1549" s="31">
        <v>1.5</v>
      </c>
      <c r="O1549" s="14">
        <f>IFERROR(VLOOKUP($C1549,'site totals'!$J$2:$K$607,2,FALSE),1)</f>
        <v>17978.085800000001</v>
      </c>
      <c r="P1549" s="32" t="s">
        <v>91</v>
      </c>
      <c r="Q1549" s="12">
        <v>0.23868971550000001</v>
      </c>
      <c r="R1549" s="29">
        <v>0.28000000000000003</v>
      </c>
      <c r="S1549" s="2">
        <f>IF($A1549="site","",MIN(VLOOKUP($P1549,margin_ranges!$A$5:$D$10,4,FALSE)/100,$Q1549))</f>
        <v>0.23868971550000001</v>
      </c>
      <c r="T1549" s="6">
        <f>IF(A1549="placement",$J1549*MIN($Q1549,$S1549),"")</f>
        <v>37.951664764500002</v>
      </c>
      <c r="U1549" s="6">
        <f>IF($A1549="placement",T1549,SUMIF($C$10:$C$6209,$C1549,$T$10:$T$6209))</f>
        <v>37.951664764500002</v>
      </c>
      <c r="V1549" s="34">
        <f t="shared" si="74"/>
        <v>5.7375395138888896E-2</v>
      </c>
      <c r="W1549" s="24"/>
      <c r="X1549" s="2" t="str">
        <f>IFERROR(MIN(VLOOKUP($W1549,margin_ranges!$A$5:$D$10,4,FALSE),$Q1549*100)/100,"")</f>
        <v/>
      </c>
      <c r="Y1549" s="6">
        <f t="shared" si="72"/>
        <v>37.951664764500002</v>
      </c>
      <c r="Z1549" s="6">
        <f>IF($A1549="placement",Y1549,SUMIF($C$10:$C$6209,$C1549,$Y$10:$Y$6209))</f>
        <v>37.951664764500002</v>
      </c>
      <c r="AA1549" s="29">
        <f t="shared" si="73"/>
        <v>5.7375395138888896E-2</v>
      </c>
    </row>
    <row r="1550" spans="1:27" hidden="1" x14ac:dyDescent="0.3">
      <c r="A1550" s="8" t="s">
        <v>17</v>
      </c>
      <c r="B1550" s="8" t="s">
        <v>1742</v>
      </c>
      <c r="C1550" s="8" t="s">
        <v>1743</v>
      </c>
      <c r="D1550" s="8" t="s">
        <v>1854</v>
      </c>
      <c r="E1550" s="8" t="s">
        <v>1855</v>
      </c>
      <c r="F1550" s="29">
        <v>0.24907795631096599</v>
      </c>
      <c r="G1550" s="29">
        <v>0</v>
      </c>
      <c r="H1550" s="30">
        <v>5.7561</v>
      </c>
      <c r="I1550" s="30">
        <v>2.6642999999999999</v>
      </c>
      <c r="J1550" s="14">
        <v>160</v>
      </c>
      <c r="K1550" s="14">
        <v>39</v>
      </c>
      <c r="L1550" s="12">
        <v>0.46289999999999998</v>
      </c>
      <c r="M1550" s="7">
        <v>1.9975442400000001</v>
      </c>
      <c r="N1550" s="31">
        <v>1.5</v>
      </c>
      <c r="O1550" s="14">
        <f>IFERROR(VLOOKUP($C1550,'site totals'!$J$2:$K$607,2,FALSE),1)</f>
        <v>17978.085800000001</v>
      </c>
      <c r="P1550" s="32" t="s">
        <v>22</v>
      </c>
      <c r="Q1550" s="12">
        <v>0.24907795629999999</v>
      </c>
      <c r="R1550" s="29">
        <v>0.28999999999999998</v>
      </c>
      <c r="S1550" s="2">
        <f>IF($A1550="site","",MIN(VLOOKUP($P1550,margin_ranges!$A$5:$D$10,4,FALSE)/100,$Q1550))</f>
        <v>0.24907795629999999</v>
      </c>
      <c r="T1550" s="6">
        <f>IF(A1550="placement",$J1550*MIN($Q1550,$S1550),"")</f>
        <v>39.852473007999997</v>
      </c>
      <c r="U1550" s="6">
        <f>IF($A1550="placement",T1550,SUMIF($C$10:$C$6209,$C1550,$T$10:$T$6209))</f>
        <v>39.852473007999997</v>
      </c>
      <c r="V1550" s="34">
        <f t="shared" si="74"/>
        <v>5.7636681267605683E-2</v>
      </c>
      <c r="W1550" s="24"/>
      <c r="X1550" s="2" t="str">
        <f>IFERROR(MIN(VLOOKUP($W1550,margin_ranges!$A$5:$D$10,4,FALSE),$Q1550*100)/100,"")</f>
        <v/>
      </c>
      <c r="Y1550" s="6">
        <f t="shared" si="72"/>
        <v>39.852473007999997</v>
      </c>
      <c r="Z1550" s="6">
        <f>IF($A1550="placement",Y1550,SUMIF($C$10:$C$6209,$C1550,$Y$10:$Y$6209))</f>
        <v>39.852473007999997</v>
      </c>
      <c r="AA1550" s="17">
        <f t="shared" si="73"/>
        <v>5.7636681267605683E-2</v>
      </c>
    </row>
    <row r="1551" spans="1:27" hidden="1" x14ac:dyDescent="0.3">
      <c r="A1551" s="8" t="s">
        <v>17</v>
      </c>
      <c r="B1551" s="8" t="s">
        <v>1742</v>
      </c>
      <c r="C1551" s="8" t="s">
        <v>1743</v>
      </c>
      <c r="D1551" s="8" t="s">
        <v>2182</v>
      </c>
      <c r="E1551" s="8" t="s">
        <v>2183</v>
      </c>
      <c r="F1551" s="29">
        <v>0.21643420376169201</v>
      </c>
      <c r="G1551" s="29">
        <v>0</v>
      </c>
      <c r="H1551" s="30">
        <v>10.8386</v>
      </c>
      <c r="I1551" s="30">
        <v>2.7942</v>
      </c>
      <c r="J1551" s="14">
        <v>160</v>
      </c>
      <c r="K1551" s="14">
        <v>35</v>
      </c>
      <c r="L1551" s="12">
        <v>0.25779999999999997</v>
      </c>
      <c r="M1551" s="7">
        <v>1.91432552</v>
      </c>
      <c r="N1551" s="31">
        <v>1.5</v>
      </c>
      <c r="O1551" s="14">
        <f>IFERROR(VLOOKUP($C1551,'site totals'!$J$2:$K$607,2,FALSE),1)</f>
        <v>17978.085800000001</v>
      </c>
      <c r="P1551" s="32" t="s">
        <v>91</v>
      </c>
      <c r="Q1551" s="12">
        <v>0.2164342038</v>
      </c>
      <c r="R1551" s="29">
        <v>0.25</v>
      </c>
      <c r="S1551" s="2">
        <f>IF($A1551="site","",MIN(VLOOKUP($P1551,margin_ranges!$A$5:$D$10,4,FALSE)/100,$Q1551))</f>
        <v>0.2164342038</v>
      </c>
      <c r="T1551" s="6">
        <f>IF(A1551="placement",$J1551*MIN($Q1551,$S1551),"")</f>
        <v>34.629472608</v>
      </c>
      <c r="U1551" s="6">
        <f>IF($A1551="placement",T1551,SUMIF($C$10:$C$6209,$C1551,$T$10:$T$6209))</f>
        <v>34.629472608</v>
      </c>
      <c r="V1551" s="34">
        <f t="shared" si="74"/>
        <v>4.475439493333333E-2</v>
      </c>
      <c r="W1551" s="24"/>
      <c r="X1551" s="2" t="str">
        <f>IFERROR(MIN(VLOOKUP($W1551,margin_ranges!$A$5:$D$10,4,FALSE),$Q1551*100)/100,"")</f>
        <v/>
      </c>
      <c r="Y1551" s="6">
        <f t="shared" si="72"/>
        <v>34.629472608</v>
      </c>
      <c r="Z1551" s="6">
        <f>IF($A1551="placement",Y1551,SUMIF($C$10:$C$6209,$C1551,$Y$10:$Y$6209))</f>
        <v>34.629472608</v>
      </c>
      <c r="AA1551" s="29">
        <f t="shared" si="73"/>
        <v>4.475439493333333E-2</v>
      </c>
    </row>
    <row r="1552" spans="1:27" hidden="1" x14ac:dyDescent="0.3">
      <c r="A1552" s="8" t="s">
        <v>17</v>
      </c>
      <c r="B1552" s="8" t="s">
        <v>1742</v>
      </c>
      <c r="C1552" s="8" t="s">
        <v>1743</v>
      </c>
      <c r="D1552" s="8" t="s">
        <v>2192</v>
      </c>
      <c r="E1552" s="8" t="s">
        <v>2193</v>
      </c>
      <c r="F1552" s="29">
        <v>0.229978658584545</v>
      </c>
      <c r="G1552" s="29">
        <v>0</v>
      </c>
      <c r="H1552" s="30">
        <v>10.3308</v>
      </c>
      <c r="I1552" s="30">
        <v>2.7970999999999999</v>
      </c>
      <c r="J1552" s="14">
        <v>163</v>
      </c>
      <c r="K1552" s="14">
        <v>38</v>
      </c>
      <c r="L1552" s="12">
        <v>0.27079999999999999</v>
      </c>
      <c r="M1552" s="7">
        <v>1.9479979599999999</v>
      </c>
      <c r="N1552" s="31">
        <v>1.5</v>
      </c>
      <c r="O1552" s="14">
        <f>IFERROR(VLOOKUP($C1552,'site totals'!$J$2:$K$607,2,FALSE),1)</f>
        <v>17978.085800000001</v>
      </c>
      <c r="P1552" s="32" t="s">
        <v>91</v>
      </c>
      <c r="Q1552" s="12">
        <v>0.2299786586</v>
      </c>
      <c r="R1552" s="29">
        <v>0.26</v>
      </c>
      <c r="S1552" s="2">
        <f>IF($A1552="site","",MIN(VLOOKUP($P1552,margin_ranges!$A$5:$D$10,4,FALSE)/100,$Q1552))</f>
        <v>0.2299786586</v>
      </c>
      <c r="T1552" s="6">
        <f>IF(A1552="placement",$J1552*MIN($Q1552,$S1552),"")</f>
        <v>37.4865213518</v>
      </c>
      <c r="U1552" s="6">
        <f>IF($A1552="placement",T1552,SUMIF($C$10:$C$6209,$C1552,$T$10:$T$6209))</f>
        <v>37.4865213518</v>
      </c>
      <c r="V1552" s="34">
        <f t="shared" si="74"/>
        <v>4.0569380270270239E-2</v>
      </c>
      <c r="W1552" s="24"/>
      <c r="X1552" s="2" t="str">
        <f>IFERROR(MIN(VLOOKUP($W1552,margin_ranges!$A$5:$D$10,4,FALSE),$Q1552*100)/100,"")</f>
        <v/>
      </c>
      <c r="Y1552" s="6">
        <f t="shared" si="72"/>
        <v>37.4865213518</v>
      </c>
      <c r="Z1552" s="6">
        <f>IF($A1552="placement",Y1552,SUMIF($C$10:$C$6209,$C1552,$Y$10:$Y$6209))</f>
        <v>37.4865213518</v>
      </c>
      <c r="AA1552" s="29">
        <f t="shared" si="73"/>
        <v>4.0569380270270239E-2</v>
      </c>
    </row>
    <row r="1553" spans="1:27" hidden="1" x14ac:dyDescent="0.3">
      <c r="A1553" s="8" t="s">
        <v>17</v>
      </c>
      <c r="B1553" s="8" t="s">
        <v>1742</v>
      </c>
      <c r="C1553" s="8" t="s">
        <v>1743</v>
      </c>
      <c r="D1553" s="8" t="s">
        <v>2430</v>
      </c>
      <c r="E1553" s="8" t="s">
        <v>2431</v>
      </c>
      <c r="F1553" s="29">
        <v>0.23285193922420699</v>
      </c>
      <c r="G1553" s="29">
        <v>0</v>
      </c>
      <c r="H1553" s="30">
        <v>6.3723000000000001</v>
      </c>
      <c r="I1553" s="30">
        <v>2.8462000000000001</v>
      </c>
      <c r="J1553" s="14">
        <v>167</v>
      </c>
      <c r="K1553" s="14">
        <v>39</v>
      </c>
      <c r="L1553" s="12">
        <v>0.44669999999999999</v>
      </c>
      <c r="M1553" s="7">
        <v>1.9552940000000001</v>
      </c>
      <c r="N1553" s="31">
        <v>1.5</v>
      </c>
      <c r="O1553" s="14">
        <f>IFERROR(VLOOKUP($C1553,'site totals'!$J$2:$K$607,2,FALSE),1)</f>
        <v>17978.085800000001</v>
      </c>
      <c r="P1553" s="32" t="s">
        <v>91</v>
      </c>
      <c r="Q1553" s="12">
        <v>0.2328519392</v>
      </c>
      <c r="R1553" s="29">
        <v>0.27</v>
      </c>
      <c r="S1553" s="2">
        <f>IF($A1553="site","",MIN(VLOOKUP($P1553,margin_ranges!$A$5:$D$10,4,FALSE)/100,$Q1553))</f>
        <v>0.2328519392</v>
      </c>
      <c r="T1553" s="6">
        <f>IF(A1553="placement",$J1553*MIN($Q1553,$S1553),"")</f>
        <v>38.886273846400002</v>
      </c>
      <c r="U1553" s="6">
        <f>IF($A1553="placement",T1553,SUMIF($C$10:$C$6209,$C1553,$T$10:$T$6209))</f>
        <v>38.886273846400002</v>
      </c>
      <c r="V1553" s="34">
        <f t="shared" si="74"/>
        <v>5.0887754520547945E-2</v>
      </c>
      <c r="W1553" s="24"/>
      <c r="X1553" s="2" t="str">
        <f>IFERROR(MIN(VLOOKUP($W1553,margin_ranges!$A$5:$D$10,4,FALSE),$Q1553*100)/100,"")</f>
        <v/>
      </c>
      <c r="Y1553" s="6">
        <f t="shared" si="72"/>
        <v>38.886273846400002</v>
      </c>
      <c r="Z1553" s="6">
        <f>IF($A1553="placement",Y1553,SUMIF($C$10:$C$6209,$C1553,$Y$10:$Y$6209))</f>
        <v>38.886273846400002</v>
      </c>
      <c r="AA1553" s="29">
        <f t="shared" si="73"/>
        <v>5.0887754520547945E-2</v>
      </c>
    </row>
    <row r="1554" spans="1:27" hidden="1" x14ac:dyDescent="0.3">
      <c r="A1554" s="8" t="s">
        <v>17</v>
      </c>
      <c r="B1554" s="8" t="s">
        <v>1742</v>
      </c>
      <c r="C1554" s="8" t="s">
        <v>1743</v>
      </c>
      <c r="D1554" s="8" t="s">
        <v>1988</v>
      </c>
      <c r="E1554" s="8" t="s">
        <v>1989</v>
      </c>
      <c r="F1554" s="29">
        <v>0.236568522811998</v>
      </c>
      <c r="G1554" s="29">
        <v>0</v>
      </c>
      <c r="H1554" s="30">
        <v>7.2024999999999997</v>
      </c>
      <c r="I1554" s="30">
        <v>2.7555999999999998</v>
      </c>
      <c r="J1554" s="14">
        <v>168</v>
      </c>
      <c r="K1554" s="14">
        <v>40</v>
      </c>
      <c r="L1554" s="12">
        <v>0.3826</v>
      </c>
      <c r="M1554" s="7">
        <v>2.0303066400000001</v>
      </c>
      <c r="N1554" s="31">
        <v>1.55</v>
      </c>
      <c r="O1554" s="14">
        <f>IFERROR(VLOOKUP($C1554,'site totals'!$J$2:$K$607,2,FALSE),1)</f>
        <v>17978.085800000001</v>
      </c>
      <c r="P1554" s="32" t="s">
        <v>22</v>
      </c>
      <c r="Q1554" s="12">
        <v>0.23656852279999999</v>
      </c>
      <c r="R1554" s="29">
        <v>0.27</v>
      </c>
      <c r="S1554" s="2">
        <f>IF($A1554="site","",MIN(VLOOKUP($P1554,margin_ranges!$A$5:$D$10,4,FALSE)/100,$Q1554))</f>
        <v>0.23656852279999999</v>
      </c>
      <c r="T1554" s="6">
        <f>IF(A1554="placement",$J1554*MIN($Q1554,$S1554),"")</f>
        <v>39.743511830399996</v>
      </c>
      <c r="U1554" s="6">
        <f>IF($A1554="placement",T1554,SUMIF($C$10:$C$6209,$C1554,$T$10:$T$6209))</f>
        <v>39.743511830399996</v>
      </c>
      <c r="V1554" s="34">
        <f t="shared" si="74"/>
        <v>4.579654410958911E-2</v>
      </c>
      <c r="W1554" s="24"/>
      <c r="X1554" s="2" t="str">
        <f>IFERROR(MIN(VLOOKUP($W1554,margin_ranges!$A$5:$D$10,4,FALSE),$Q1554*100)/100,"")</f>
        <v/>
      </c>
      <c r="Y1554" s="6">
        <f t="shared" si="72"/>
        <v>39.743511830399996</v>
      </c>
      <c r="Z1554" s="6">
        <f>IF($A1554="placement",Y1554,SUMIF($C$10:$C$6209,$C1554,$Y$10:$Y$6209))</f>
        <v>39.743511830399996</v>
      </c>
      <c r="AA1554" s="29">
        <f t="shared" si="73"/>
        <v>4.579654410958911E-2</v>
      </c>
    </row>
    <row r="1555" spans="1:27" hidden="1" x14ac:dyDescent="0.3">
      <c r="A1555" s="8" t="s">
        <v>17</v>
      </c>
      <c r="B1555" s="8" t="s">
        <v>1742</v>
      </c>
      <c r="C1555" s="8" t="s">
        <v>1743</v>
      </c>
      <c r="D1555" s="8" t="s">
        <v>2142</v>
      </c>
      <c r="E1555" s="8" t="s">
        <v>2143</v>
      </c>
      <c r="F1555" s="29">
        <v>0.194018941935231</v>
      </c>
      <c r="G1555" s="29">
        <v>0</v>
      </c>
      <c r="H1555" s="30">
        <v>7.6044</v>
      </c>
      <c r="I1555" s="30">
        <v>3.1349</v>
      </c>
      <c r="J1555" s="14">
        <v>175</v>
      </c>
      <c r="K1555" s="14">
        <v>34</v>
      </c>
      <c r="L1555" s="12">
        <v>0.4123</v>
      </c>
      <c r="M1555" s="7">
        <v>1.8610859200000001</v>
      </c>
      <c r="N1555" s="31">
        <v>1.5</v>
      </c>
      <c r="O1555" s="14">
        <f>IFERROR(VLOOKUP($C1555,'site totals'!$J$2:$K$607,2,FALSE),1)</f>
        <v>17978.085800000001</v>
      </c>
      <c r="P1555" s="32" t="s">
        <v>22</v>
      </c>
      <c r="Q1555" s="12">
        <v>0.19401894189999999</v>
      </c>
      <c r="R1555" s="29">
        <v>0.23</v>
      </c>
      <c r="S1555" s="2">
        <f>IF($A1555="site","",MIN(VLOOKUP($P1555,margin_ranges!$A$5:$D$10,4,FALSE)/100,$Q1555))</f>
        <v>0.19401894189999999</v>
      </c>
      <c r="T1555" s="6">
        <f>IF(A1555="placement",$J1555*MIN($Q1555,$S1555),"")</f>
        <v>33.953314832499998</v>
      </c>
      <c r="U1555" s="6">
        <f>IF($A1555="placement",T1555,SUMIF($C$10:$C$6209,$C1555,$T$10:$T$6209))</f>
        <v>33.953314832499998</v>
      </c>
      <c r="V1555" s="34">
        <f t="shared" si="74"/>
        <v>4.6728646883116953E-2</v>
      </c>
      <c r="W1555" s="24"/>
      <c r="X1555" s="2" t="str">
        <f>IFERROR(MIN(VLOOKUP($W1555,margin_ranges!$A$5:$D$10,4,FALSE),$Q1555*100)/100,"")</f>
        <v/>
      </c>
      <c r="Y1555" s="6">
        <f t="shared" si="72"/>
        <v>33.953314832499998</v>
      </c>
      <c r="Z1555" s="6">
        <f>IF($A1555="placement",Y1555,SUMIF($C$10:$C$6209,$C1555,$Y$10:$Y$6209))</f>
        <v>33.953314832499998</v>
      </c>
      <c r="AA1555" s="29">
        <f t="shared" si="73"/>
        <v>4.6728646883116953E-2</v>
      </c>
    </row>
    <row r="1556" spans="1:27" hidden="1" x14ac:dyDescent="0.3">
      <c r="A1556" s="8" t="s">
        <v>17</v>
      </c>
      <c r="B1556" s="8" t="s">
        <v>1742</v>
      </c>
      <c r="C1556" s="8" t="s">
        <v>1743</v>
      </c>
      <c r="D1556" s="8" t="s">
        <v>2238</v>
      </c>
      <c r="E1556" s="8" t="s">
        <v>2239</v>
      </c>
      <c r="F1556" s="29">
        <v>0.20475881609940899</v>
      </c>
      <c r="G1556" s="29">
        <v>0</v>
      </c>
      <c r="H1556" s="30">
        <v>6.8320999999999996</v>
      </c>
      <c r="I1556" s="30">
        <v>3.1059999999999999</v>
      </c>
      <c r="J1556" s="14">
        <v>176</v>
      </c>
      <c r="K1556" s="14">
        <v>36</v>
      </c>
      <c r="L1556" s="12">
        <v>0.4546</v>
      </c>
      <c r="M1556" s="7">
        <v>1.88622022</v>
      </c>
      <c r="N1556" s="31">
        <v>1.5</v>
      </c>
      <c r="O1556" s="14">
        <f>IFERROR(VLOOKUP($C1556,'site totals'!$J$2:$K$607,2,FALSE),1)</f>
        <v>17978.085800000001</v>
      </c>
      <c r="P1556" s="32" t="s">
        <v>22</v>
      </c>
      <c r="Q1556" s="12">
        <v>0.20475881609999999</v>
      </c>
      <c r="R1556" s="29">
        <v>0.26</v>
      </c>
      <c r="S1556" s="2">
        <f>IF($A1556="site","",MIN(VLOOKUP($P1556,margin_ranges!$A$5:$D$10,4,FALSE)/100,$Q1556))</f>
        <v>0.20475881609999999</v>
      </c>
      <c r="T1556" s="6">
        <f>IF(A1556="placement",$J1556*MIN($Q1556,$S1556),"")</f>
        <v>36.037551633599996</v>
      </c>
      <c r="U1556" s="6">
        <f>IF($A1556="placement",T1556,SUMIF($C$10:$C$6209,$C1556,$T$10:$T$6209))</f>
        <v>36.037551633599996</v>
      </c>
      <c r="V1556" s="34">
        <f t="shared" si="74"/>
        <v>7.4650248513513429E-2</v>
      </c>
      <c r="W1556" s="24"/>
      <c r="X1556" s="2" t="str">
        <f>IFERROR(MIN(VLOOKUP($W1556,margin_ranges!$A$5:$D$10,4,FALSE),$Q1556*100)/100,"")</f>
        <v/>
      </c>
      <c r="Y1556" s="6">
        <f t="shared" si="72"/>
        <v>36.037551633599996</v>
      </c>
      <c r="Z1556" s="6">
        <f>IF($A1556="placement",Y1556,SUMIF($C$10:$C$6209,$C1556,$Y$10:$Y$6209))</f>
        <v>36.037551633599996</v>
      </c>
      <c r="AA1556" s="17">
        <f t="shared" si="73"/>
        <v>7.4650248513513429E-2</v>
      </c>
    </row>
    <row r="1557" spans="1:27" hidden="1" x14ac:dyDescent="0.3">
      <c r="A1557" s="8" t="s">
        <v>17</v>
      </c>
      <c r="B1557" s="8" t="s">
        <v>1742</v>
      </c>
      <c r="C1557" s="8" t="s">
        <v>1743</v>
      </c>
      <c r="D1557" s="8" t="s">
        <v>2002</v>
      </c>
      <c r="E1557" s="8" t="s">
        <v>2003</v>
      </c>
      <c r="F1557" s="29">
        <v>0.245582353654102</v>
      </c>
      <c r="G1557" s="29">
        <v>0</v>
      </c>
      <c r="H1557" s="30">
        <v>6.3384</v>
      </c>
      <c r="I1557" s="30">
        <v>2.9641000000000002</v>
      </c>
      <c r="J1557" s="14">
        <v>177</v>
      </c>
      <c r="K1557" s="14">
        <v>43</v>
      </c>
      <c r="L1557" s="12">
        <v>0.4677</v>
      </c>
      <c r="M1557" s="7">
        <v>1.98828859</v>
      </c>
      <c r="N1557" s="31">
        <v>1.5</v>
      </c>
      <c r="O1557" s="14">
        <f>IFERROR(VLOOKUP($C1557,'site totals'!$J$2:$K$607,2,FALSE),1)</f>
        <v>17978.085800000001</v>
      </c>
      <c r="P1557" s="32" t="s">
        <v>22</v>
      </c>
      <c r="Q1557" s="12">
        <v>0.24558235370000001</v>
      </c>
      <c r="R1557" s="29">
        <v>0.28999999999999998</v>
      </c>
      <c r="S1557" s="2">
        <f>IF($A1557="site","",MIN(VLOOKUP($P1557,margin_ranges!$A$5:$D$10,4,FALSE)/100,$Q1557))</f>
        <v>0.24558235370000001</v>
      </c>
      <c r="T1557" s="6">
        <f>IF(A1557="placement",$J1557*MIN($Q1557,$S1557),"")</f>
        <v>43.468076604899998</v>
      </c>
      <c r="U1557" s="6">
        <f>IF($A1557="placement",T1557,SUMIF($C$10:$C$6209,$C1557,$T$10:$T$6209))</f>
        <v>43.468076604899998</v>
      </c>
      <c r="V1557" s="34">
        <f t="shared" si="74"/>
        <v>6.2560065211267668E-2</v>
      </c>
      <c r="W1557" s="24"/>
      <c r="X1557" s="2" t="str">
        <f>IFERROR(MIN(VLOOKUP($W1557,margin_ranges!$A$5:$D$10,4,FALSE),$Q1557*100)/100,"")</f>
        <v/>
      </c>
      <c r="Y1557" s="6">
        <f t="shared" si="72"/>
        <v>43.468076604899998</v>
      </c>
      <c r="Z1557" s="6">
        <f>IF($A1557="placement",Y1557,SUMIF($C$10:$C$6209,$C1557,$Y$10:$Y$6209))</f>
        <v>43.468076604899998</v>
      </c>
      <c r="AA1557" s="29">
        <f t="shared" si="73"/>
        <v>6.2560065211267668E-2</v>
      </c>
    </row>
    <row r="1558" spans="1:27" hidden="1" x14ac:dyDescent="0.3">
      <c r="A1558" s="8" t="s">
        <v>17</v>
      </c>
      <c r="B1558" s="8" t="s">
        <v>1742</v>
      </c>
      <c r="C1558" s="8" t="s">
        <v>1743</v>
      </c>
      <c r="D1558" s="8" t="s">
        <v>1900</v>
      </c>
      <c r="E1558" s="8" t="s">
        <v>1901</v>
      </c>
      <c r="F1558" s="29">
        <v>0.22400851274369901</v>
      </c>
      <c r="G1558" s="29">
        <v>0</v>
      </c>
      <c r="H1558" s="30">
        <v>10.1272</v>
      </c>
      <c r="I1558" s="30">
        <v>3.2711999999999999</v>
      </c>
      <c r="J1558" s="14">
        <v>190</v>
      </c>
      <c r="K1558" s="14">
        <v>43</v>
      </c>
      <c r="L1558" s="12">
        <v>0.32300000000000001</v>
      </c>
      <c r="M1558" s="7">
        <v>1.9330109</v>
      </c>
      <c r="N1558" s="31">
        <v>1.5</v>
      </c>
      <c r="O1558" s="14">
        <f>IFERROR(VLOOKUP($C1558,'site totals'!$J$2:$K$607,2,FALSE),1)</f>
        <v>17978.085800000001</v>
      </c>
      <c r="P1558" s="32" t="s">
        <v>91</v>
      </c>
      <c r="Q1558" s="12">
        <v>0.2240085127</v>
      </c>
      <c r="R1558" s="29">
        <v>0.26</v>
      </c>
      <c r="S1558" s="2">
        <f>IF($A1558="site","",MIN(VLOOKUP($P1558,margin_ranges!$A$5:$D$10,4,FALSE)/100,$Q1558))</f>
        <v>0.2240085127</v>
      </c>
      <c r="T1558" s="6">
        <f>IF(A1558="placement",$J1558*MIN($Q1558,$S1558),"")</f>
        <v>42.561617413</v>
      </c>
      <c r="U1558" s="6">
        <f>IF($A1558="placement",T1558,SUMIF($C$10:$C$6209,$C1558,$T$10:$T$6209))</f>
        <v>42.561617413</v>
      </c>
      <c r="V1558" s="34">
        <f t="shared" si="74"/>
        <v>4.8637145000000048E-2</v>
      </c>
      <c r="W1558" s="24"/>
      <c r="X1558" s="2" t="str">
        <f>IFERROR(MIN(VLOOKUP($W1558,margin_ranges!$A$5:$D$10,4,FALSE),$Q1558*100)/100,"")</f>
        <v/>
      </c>
      <c r="Y1558" s="6">
        <f t="shared" si="72"/>
        <v>42.561617413</v>
      </c>
      <c r="Z1558" s="6">
        <f>IF($A1558="placement",Y1558,SUMIF($C$10:$C$6209,$C1558,$Y$10:$Y$6209))</f>
        <v>42.561617413</v>
      </c>
      <c r="AA1558" s="29">
        <f t="shared" si="73"/>
        <v>4.8637145000000048E-2</v>
      </c>
    </row>
    <row r="1559" spans="1:27" hidden="1" x14ac:dyDescent="0.3">
      <c r="A1559" s="8" t="s">
        <v>17</v>
      </c>
      <c r="B1559" s="8" t="s">
        <v>1742</v>
      </c>
      <c r="C1559" s="8" t="s">
        <v>1743</v>
      </c>
      <c r="D1559" s="8" t="s">
        <v>1874</v>
      </c>
      <c r="E1559" s="8" t="s">
        <v>1875</v>
      </c>
      <c r="F1559" s="29">
        <v>0.18820013007129199</v>
      </c>
      <c r="G1559" s="29">
        <v>0</v>
      </c>
      <c r="H1559" s="30">
        <v>8.1723999999999997</v>
      </c>
      <c r="I1559" s="30">
        <v>3.4416000000000002</v>
      </c>
      <c r="J1559" s="14">
        <v>191</v>
      </c>
      <c r="K1559" s="14">
        <v>36</v>
      </c>
      <c r="L1559" s="12">
        <v>0.42109999999999997</v>
      </c>
      <c r="M1559" s="7">
        <v>1.84774605</v>
      </c>
      <c r="N1559" s="31">
        <v>1.5</v>
      </c>
      <c r="O1559" s="14">
        <f>IFERROR(VLOOKUP($C1559,'site totals'!$J$2:$K$607,2,FALSE),1)</f>
        <v>17978.085800000001</v>
      </c>
      <c r="P1559" s="32" t="s">
        <v>22</v>
      </c>
      <c r="Q1559" s="12">
        <v>0.1882001301</v>
      </c>
      <c r="R1559" s="29">
        <v>0.22</v>
      </c>
      <c r="S1559" s="2">
        <f>IF($A1559="site","",MIN(VLOOKUP($P1559,margin_ranges!$A$5:$D$10,4,FALSE)/100,$Q1559))</f>
        <v>0.1882001301</v>
      </c>
      <c r="T1559" s="6">
        <f>IF(A1559="placement",$J1559*MIN($Q1559,$S1559),"")</f>
        <v>35.946224849099998</v>
      </c>
      <c r="U1559" s="6">
        <f>IF($A1559="placement",T1559,SUMIF($C$10:$C$6209,$C1559,$T$10:$T$6209))</f>
        <v>35.946224849099998</v>
      </c>
      <c r="V1559" s="34">
        <f t="shared" si="74"/>
        <v>4.0769063974358977E-2</v>
      </c>
      <c r="W1559" s="24"/>
      <c r="X1559" s="2" t="str">
        <f>IFERROR(MIN(VLOOKUP($W1559,margin_ranges!$A$5:$D$10,4,FALSE),$Q1559*100)/100,"")</f>
        <v/>
      </c>
      <c r="Y1559" s="6">
        <f t="shared" si="72"/>
        <v>35.946224849099998</v>
      </c>
      <c r="Z1559" s="6">
        <f>IF($A1559="placement",Y1559,SUMIF($C$10:$C$6209,$C1559,$Y$10:$Y$6209))</f>
        <v>35.946224849099998</v>
      </c>
      <c r="AA1559" s="29">
        <f t="shared" si="73"/>
        <v>4.0769063974358977E-2</v>
      </c>
    </row>
    <row r="1560" spans="1:27" hidden="1" x14ac:dyDescent="0.3">
      <c r="A1560" s="8" t="s">
        <v>17</v>
      </c>
      <c r="B1560" s="8" t="s">
        <v>1742</v>
      </c>
      <c r="C1560" s="8" t="s">
        <v>1743</v>
      </c>
      <c r="D1560" s="8" t="s">
        <v>2116</v>
      </c>
      <c r="E1560" s="8" t="s">
        <v>2117</v>
      </c>
      <c r="F1560" s="29">
        <v>0.21882070852048199</v>
      </c>
      <c r="G1560" s="29">
        <v>0</v>
      </c>
      <c r="H1560" s="30">
        <v>7.6054000000000004</v>
      </c>
      <c r="I1560" s="30">
        <v>3.3045</v>
      </c>
      <c r="J1560" s="14">
        <v>197</v>
      </c>
      <c r="K1560" s="14">
        <v>43</v>
      </c>
      <c r="L1560" s="12">
        <v>0.4345</v>
      </c>
      <c r="M1560" s="7">
        <v>1.9841795799999999</v>
      </c>
      <c r="N1560" s="31">
        <v>1.55</v>
      </c>
      <c r="O1560" s="14">
        <f>IFERROR(VLOOKUP($C1560,'site totals'!$J$2:$K$607,2,FALSE),1)</f>
        <v>17978.085800000001</v>
      </c>
      <c r="P1560" s="32" t="s">
        <v>22</v>
      </c>
      <c r="Q1560" s="12">
        <v>0.21882070849999999</v>
      </c>
      <c r="R1560" s="29">
        <v>0.27</v>
      </c>
      <c r="S1560" s="2">
        <f>IF($A1560="site","",MIN(VLOOKUP($P1560,margin_ranges!$A$5:$D$10,4,FALSE)/100,$Q1560))</f>
        <v>0.21882070849999999</v>
      </c>
      <c r="T1560" s="6">
        <f>IF(A1560="placement",$J1560*MIN($Q1560,$S1560),"")</f>
        <v>43.107679574499997</v>
      </c>
      <c r="U1560" s="6">
        <f>IF($A1560="placement",T1560,SUMIF($C$10:$C$6209,$C1560,$T$10:$T$6209))</f>
        <v>43.107679574499997</v>
      </c>
      <c r="V1560" s="34">
        <f t="shared" si="74"/>
        <v>7.0108618493150754E-2</v>
      </c>
      <c r="W1560" s="24"/>
      <c r="X1560" s="2" t="str">
        <f>IFERROR(MIN(VLOOKUP($W1560,margin_ranges!$A$5:$D$10,4,FALSE),$Q1560*100)/100,"")</f>
        <v/>
      </c>
      <c r="Y1560" s="6">
        <f t="shared" si="72"/>
        <v>43.107679574499997</v>
      </c>
      <c r="Z1560" s="6">
        <f>IF($A1560="placement",Y1560,SUMIF($C$10:$C$6209,$C1560,$Y$10:$Y$6209))</f>
        <v>43.107679574499997</v>
      </c>
      <c r="AA1560" s="29">
        <f t="shared" si="73"/>
        <v>7.0108618493150754E-2</v>
      </c>
    </row>
    <row r="1561" spans="1:27" hidden="1" x14ac:dyDescent="0.3">
      <c r="A1561" s="8" t="s">
        <v>17</v>
      </c>
      <c r="B1561" s="8" t="s">
        <v>1742</v>
      </c>
      <c r="C1561" s="8" t="s">
        <v>1743</v>
      </c>
      <c r="D1561" s="8" t="s">
        <v>2282</v>
      </c>
      <c r="E1561" s="8" t="s">
        <v>2283</v>
      </c>
      <c r="F1561" s="29">
        <v>0.23951537744641099</v>
      </c>
      <c r="G1561" s="29">
        <v>0</v>
      </c>
      <c r="H1561" s="30">
        <v>10.2492</v>
      </c>
      <c r="I1561" s="30">
        <v>3.3416999999999999</v>
      </c>
      <c r="J1561" s="14">
        <v>198</v>
      </c>
      <c r="K1561" s="14">
        <v>47</v>
      </c>
      <c r="L1561" s="12">
        <v>0.32600000000000001</v>
      </c>
      <c r="M1561" s="7">
        <v>1.97242647</v>
      </c>
      <c r="N1561" s="31">
        <v>1.5</v>
      </c>
      <c r="O1561" s="14">
        <f>IFERROR(VLOOKUP($C1561,'site totals'!$J$2:$K$607,2,FALSE),1)</f>
        <v>17978.085800000001</v>
      </c>
      <c r="P1561" s="32" t="s">
        <v>91</v>
      </c>
      <c r="Q1561" s="12">
        <v>0.23951537740000001</v>
      </c>
      <c r="R1561" s="29">
        <v>0.27</v>
      </c>
      <c r="S1561" s="2">
        <f>IF($A1561="site","",MIN(VLOOKUP($P1561,margin_ranges!$A$5:$D$10,4,FALSE)/100,$Q1561))</f>
        <v>0.23951537740000001</v>
      </c>
      <c r="T1561" s="6">
        <f>IF(A1561="placement",$J1561*MIN($Q1561,$S1561),"")</f>
        <v>47.424044725199998</v>
      </c>
      <c r="U1561" s="6">
        <f>IF($A1561="placement",T1561,SUMIF($C$10:$C$6209,$C1561,$T$10:$T$6209))</f>
        <v>47.424044725199998</v>
      </c>
      <c r="V1561" s="34">
        <f t="shared" si="74"/>
        <v>4.1759756986301522E-2</v>
      </c>
      <c r="W1561" s="24"/>
      <c r="X1561" s="2" t="str">
        <f>IFERROR(MIN(VLOOKUP($W1561,margin_ranges!$A$5:$D$10,4,FALSE),$Q1561*100)/100,"")</f>
        <v/>
      </c>
      <c r="Y1561" s="6">
        <f t="shared" si="72"/>
        <v>47.424044725199998</v>
      </c>
      <c r="Z1561" s="6">
        <f>IF($A1561="placement",Y1561,SUMIF($C$10:$C$6209,$C1561,$Y$10:$Y$6209))</f>
        <v>47.424044725199998</v>
      </c>
      <c r="AA1561" s="29">
        <f t="shared" si="73"/>
        <v>4.1759756986301522E-2</v>
      </c>
    </row>
    <row r="1562" spans="1:27" hidden="1" x14ac:dyDescent="0.3">
      <c r="A1562" s="8" t="s">
        <v>17</v>
      </c>
      <c r="B1562" s="8" t="s">
        <v>1742</v>
      </c>
      <c r="C1562" s="8" t="s">
        <v>1743</v>
      </c>
      <c r="D1562" s="8" t="s">
        <v>2512</v>
      </c>
      <c r="E1562" s="8" t="s">
        <v>2513</v>
      </c>
      <c r="F1562" s="29">
        <v>0.27533676563932502</v>
      </c>
      <c r="G1562" s="29">
        <v>0</v>
      </c>
      <c r="H1562" s="30">
        <v>7.7398999999999996</v>
      </c>
      <c r="I1562" s="30">
        <v>3.2292999999999998</v>
      </c>
      <c r="J1562" s="14">
        <v>201</v>
      </c>
      <c r="K1562" s="14">
        <v>51</v>
      </c>
      <c r="L1562" s="12">
        <v>0.41720000000000002</v>
      </c>
      <c r="M1562" s="7">
        <v>2.0699270099999998</v>
      </c>
      <c r="N1562" s="31">
        <v>1.5</v>
      </c>
      <c r="O1562" s="14">
        <f>IFERROR(VLOOKUP($C1562,'site totals'!$J$2:$K$607,2,FALSE),1)</f>
        <v>17978.085800000001</v>
      </c>
      <c r="P1562" s="32" t="s">
        <v>22</v>
      </c>
      <c r="Q1562" s="12">
        <v>0.27533676559999998</v>
      </c>
      <c r="R1562" s="29">
        <v>0.28999999999999998</v>
      </c>
      <c r="S1562" s="2">
        <f>IF($A1562="site","",MIN(VLOOKUP($P1562,margin_ranges!$A$5:$D$10,4,FALSE)/100,$Q1562))</f>
        <v>0.27533676559999998</v>
      </c>
      <c r="T1562" s="6">
        <f>IF(A1562="placement",$J1562*MIN($Q1562,$S1562),"")</f>
        <v>55.342689885599995</v>
      </c>
      <c r="U1562" s="6">
        <f>IF($A1562="placement",T1562,SUMIF($C$10:$C$6209,$C1562,$T$10:$T$6209))</f>
        <v>55.342689885599995</v>
      </c>
      <c r="V1562" s="34">
        <f t="shared" si="74"/>
        <v>2.0652442816901484E-2</v>
      </c>
      <c r="W1562" s="24"/>
      <c r="X1562" s="2" t="str">
        <f>IFERROR(MIN(VLOOKUP($W1562,margin_ranges!$A$5:$D$10,4,FALSE),$Q1562*100)/100,"")</f>
        <v/>
      </c>
      <c r="Y1562" s="6">
        <f t="shared" si="72"/>
        <v>55.342689885599995</v>
      </c>
      <c r="Z1562" s="6">
        <f>IF($A1562="placement",Y1562,SUMIF($C$10:$C$6209,$C1562,$Y$10:$Y$6209))</f>
        <v>55.342689885599995</v>
      </c>
      <c r="AA1562" s="29">
        <f t="shared" si="73"/>
        <v>2.0652442816901484E-2</v>
      </c>
    </row>
    <row r="1563" spans="1:27" hidden="1" x14ac:dyDescent="0.3">
      <c r="A1563" s="8" t="s">
        <v>17</v>
      </c>
      <c r="B1563" s="8" t="s">
        <v>1742</v>
      </c>
      <c r="C1563" s="8" t="s">
        <v>1743</v>
      </c>
      <c r="D1563" s="8" t="s">
        <v>2530</v>
      </c>
      <c r="E1563" s="8" t="s">
        <v>2531</v>
      </c>
      <c r="F1563" s="29">
        <v>0.26225011217175098</v>
      </c>
      <c r="G1563" s="29">
        <v>0</v>
      </c>
      <c r="H1563" s="30">
        <v>6.7339000000000002</v>
      </c>
      <c r="I1563" s="30">
        <v>3.3041</v>
      </c>
      <c r="J1563" s="14">
        <v>202</v>
      </c>
      <c r="K1563" s="14">
        <v>53</v>
      </c>
      <c r="L1563" s="12">
        <v>0.49070000000000003</v>
      </c>
      <c r="M1563" s="7">
        <v>2.0332093900000001</v>
      </c>
      <c r="N1563" s="31">
        <v>1.5</v>
      </c>
      <c r="O1563" s="14">
        <f>IFERROR(VLOOKUP($C1563,'site totals'!$J$2:$K$607,2,FALSE),1)</f>
        <v>17978.085800000001</v>
      </c>
      <c r="P1563" s="32" t="s">
        <v>91</v>
      </c>
      <c r="Q1563" s="12">
        <v>0.2622501122</v>
      </c>
      <c r="R1563" s="29">
        <v>0.3</v>
      </c>
      <c r="S1563" s="2">
        <f>IF($A1563="site","",MIN(VLOOKUP($P1563,margin_ranges!$A$5:$D$10,4,FALSE)/100,$Q1563))</f>
        <v>0.2622501122</v>
      </c>
      <c r="T1563" s="6">
        <f>IF(A1563="placement",$J1563*MIN($Q1563,$S1563),"")</f>
        <v>52.974522664399998</v>
      </c>
      <c r="U1563" s="6">
        <f>IF($A1563="placement",T1563,SUMIF($C$10:$C$6209,$C1563,$T$10:$T$6209))</f>
        <v>52.974522664399998</v>
      </c>
      <c r="V1563" s="34">
        <f t="shared" si="74"/>
        <v>5.3928411142857291E-2</v>
      </c>
      <c r="W1563" s="24"/>
      <c r="X1563" s="2" t="str">
        <f>IFERROR(MIN(VLOOKUP($W1563,margin_ranges!$A$5:$D$10,4,FALSE),$Q1563*100)/100,"")</f>
        <v/>
      </c>
      <c r="Y1563" s="6">
        <f t="shared" si="72"/>
        <v>52.974522664399998</v>
      </c>
      <c r="Z1563" s="6">
        <f>IF($A1563="placement",Y1563,SUMIF($C$10:$C$6209,$C1563,$Y$10:$Y$6209))</f>
        <v>52.974522664399998</v>
      </c>
      <c r="AA1563" s="29">
        <f t="shared" si="73"/>
        <v>5.3928411142857291E-2</v>
      </c>
    </row>
    <row r="1564" spans="1:27" hidden="1" x14ac:dyDescent="0.3">
      <c r="A1564" s="8" t="s">
        <v>17</v>
      </c>
      <c r="B1564" s="8" t="s">
        <v>1742</v>
      </c>
      <c r="C1564" s="8" t="s">
        <v>1743</v>
      </c>
      <c r="D1564" s="8" t="s">
        <v>1818</v>
      </c>
      <c r="E1564" s="8" t="s">
        <v>1819</v>
      </c>
      <c r="F1564" s="29">
        <v>0.27693645801587402</v>
      </c>
      <c r="G1564" s="29">
        <v>0</v>
      </c>
      <c r="H1564" s="30">
        <v>7.1341000000000001</v>
      </c>
      <c r="I1564" s="30">
        <v>3.1816</v>
      </c>
      <c r="J1564" s="14">
        <v>205</v>
      </c>
      <c r="K1564" s="14">
        <v>57</v>
      </c>
      <c r="L1564" s="12">
        <v>0.44600000000000001</v>
      </c>
      <c r="M1564" s="7">
        <v>2.1436566899999998</v>
      </c>
      <c r="N1564" s="31">
        <v>1.55</v>
      </c>
      <c r="O1564" s="14">
        <f>IFERROR(VLOOKUP($C1564,'site totals'!$J$2:$K$607,2,FALSE),1)</f>
        <v>17978.085800000001</v>
      </c>
      <c r="P1564" s="32" t="s">
        <v>91</v>
      </c>
      <c r="Q1564" s="12">
        <v>0.276936458</v>
      </c>
      <c r="R1564" s="29">
        <v>0.3</v>
      </c>
      <c r="S1564" s="2">
        <f>IF($A1564="site","",MIN(VLOOKUP($P1564,margin_ranges!$A$5:$D$10,4,FALSE)/100,$Q1564))</f>
        <v>0.276936458</v>
      </c>
      <c r="T1564" s="6">
        <f>IF(A1564="placement",$J1564*MIN($Q1564,$S1564),"")</f>
        <v>56.771973889999998</v>
      </c>
      <c r="U1564" s="6">
        <f>IF($A1564="placement",T1564,SUMIF($C$10:$C$6209,$C1564,$T$10:$T$6209))</f>
        <v>56.771973889999998</v>
      </c>
      <c r="V1564" s="34">
        <f t="shared" si="74"/>
        <v>3.2947917142857053E-2</v>
      </c>
      <c r="W1564" s="24"/>
      <c r="X1564" s="2" t="str">
        <f>IFERROR(MIN(VLOOKUP($W1564,margin_ranges!$A$5:$D$10,4,FALSE),$Q1564*100)/100,"")</f>
        <v/>
      </c>
      <c r="Y1564" s="6">
        <f t="shared" si="72"/>
        <v>56.771973889999998</v>
      </c>
      <c r="Z1564" s="6">
        <f>IF($A1564="placement",Y1564,SUMIF($C$10:$C$6209,$C1564,$Y$10:$Y$6209))</f>
        <v>56.771973889999998</v>
      </c>
      <c r="AA1564" s="29">
        <f t="shared" si="73"/>
        <v>3.2947917142857053E-2</v>
      </c>
    </row>
    <row r="1565" spans="1:27" hidden="1" x14ac:dyDescent="0.3">
      <c r="A1565" s="8" t="s">
        <v>17</v>
      </c>
      <c r="B1565" s="8" t="s">
        <v>1742</v>
      </c>
      <c r="C1565" s="8" t="s">
        <v>1743</v>
      </c>
      <c r="D1565" s="8" t="s">
        <v>2262</v>
      </c>
      <c r="E1565" s="8" t="s">
        <v>2263</v>
      </c>
      <c r="F1565" s="29">
        <v>0.240851067349627</v>
      </c>
      <c r="G1565" s="29">
        <v>0</v>
      </c>
      <c r="H1565" s="30">
        <v>11.517099999999999</v>
      </c>
      <c r="I1565" s="30">
        <v>3.4963000000000002</v>
      </c>
      <c r="J1565" s="14">
        <v>207</v>
      </c>
      <c r="K1565" s="14">
        <v>50</v>
      </c>
      <c r="L1565" s="12">
        <v>0.30359999999999998</v>
      </c>
      <c r="M1565" s="7">
        <v>1.9758968699999999</v>
      </c>
      <c r="N1565" s="31">
        <v>1.5</v>
      </c>
      <c r="O1565" s="14">
        <f>IFERROR(VLOOKUP($C1565,'site totals'!$J$2:$K$607,2,FALSE),1)</f>
        <v>17978.085800000001</v>
      </c>
      <c r="P1565" s="32" t="s">
        <v>91</v>
      </c>
      <c r="Q1565" s="12">
        <v>0.2408510673</v>
      </c>
      <c r="R1565" s="29">
        <v>0.28000000000000003</v>
      </c>
      <c r="S1565" s="2">
        <f>IF($A1565="site","",MIN(VLOOKUP($P1565,margin_ranges!$A$5:$D$10,4,FALSE)/100,$Q1565))</f>
        <v>0.2408510673</v>
      </c>
      <c r="T1565" s="6">
        <f>IF(A1565="placement",$J1565*MIN($Q1565,$S1565),"")</f>
        <v>49.856170931100003</v>
      </c>
      <c r="U1565" s="6">
        <f>IF($A1565="placement",T1565,SUMIF($C$10:$C$6209,$C1565,$T$10:$T$6209))</f>
        <v>49.856170931100003</v>
      </c>
      <c r="V1565" s="34">
        <f t="shared" si="74"/>
        <v>5.4373517638888869E-2</v>
      </c>
      <c r="W1565" s="24"/>
      <c r="X1565" s="2" t="str">
        <f>IFERROR(MIN(VLOOKUP($W1565,margin_ranges!$A$5:$D$10,4,FALSE),$Q1565*100)/100,"")</f>
        <v/>
      </c>
      <c r="Y1565" s="6">
        <f t="shared" si="72"/>
        <v>49.856170931100003</v>
      </c>
      <c r="Z1565" s="6">
        <f>IF($A1565="placement",Y1565,SUMIF($C$10:$C$6209,$C1565,$Y$10:$Y$6209))</f>
        <v>49.856170931100003</v>
      </c>
      <c r="AA1565" s="29">
        <f t="shared" si="73"/>
        <v>5.4373517638888869E-2</v>
      </c>
    </row>
    <row r="1566" spans="1:27" hidden="1" x14ac:dyDescent="0.3">
      <c r="A1566" s="8" t="s">
        <v>17</v>
      </c>
      <c r="B1566" s="8" t="s">
        <v>1742</v>
      </c>
      <c r="C1566" s="8" t="s">
        <v>1743</v>
      </c>
      <c r="D1566" s="8" t="s">
        <v>2040</v>
      </c>
      <c r="E1566" s="8" t="s">
        <v>2041</v>
      </c>
      <c r="F1566" s="29">
        <v>0.24832595513559699</v>
      </c>
      <c r="G1566" s="29">
        <v>0</v>
      </c>
      <c r="H1566" s="30">
        <v>9.8054000000000006</v>
      </c>
      <c r="I1566" s="30">
        <v>3.5832999999999999</v>
      </c>
      <c r="J1566" s="14">
        <v>207</v>
      </c>
      <c r="K1566" s="14">
        <v>51</v>
      </c>
      <c r="L1566" s="12">
        <v>0.3654</v>
      </c>
      <c r="M1566" s="7">
        <v>1.92902763</v>
      </c>
      <c r="N1566" s="31">
        <v>1.45</v>
      </c>
      <c r="O1566" s="14">
        <f>IFERROR(VLOOKUP($C1566,'site totals'!$J$2:$K$607,2,FALSE),1)</f>
        <v>17978.085800000001</v>
      </c>
      <c r="P1566" s="32" t="s">
        <v>91</v>
      </c>
      <c r="Q1566" s="12">
        <v>0.2483259551</v>
      </c>
      <c r="R1566" s="29">
        <v>0.28999999999999998</v>
      </c>
      <c r="S1566" s="2">
        <f>IF($A1566="site","",MIN(VLOOKUP($P1566,margin_ranges!$A$5:$D$10,4,FALSE)/100,$Q1566))</f>
        <v>0.2483259551</v>
      </c>
      <c r="T1566" s="6">
        <f>IF(A1566="placement",$J1566*MIN($Q1566,$S1566),"")</f>
        <v>51.403472705699997</v>
      </c>
      <c r="U1566" s="6">
        <f>IF($A1566="placement",T1566,SUMIF($C$10:$C$6209,$C1566,$T$10:$T$6209))</f>
        <v>51.403472705699997</v>
      </c>
      <c r="V1566" s="34">
        <f t="shared" si="74"/>
        <v>5.8695837887324132E-2</v>
      </c>
      <c r="W1566" s="24"/>
      <c r="X1566" s="2" t="str">
        <f>IFERROR(MIN(VLOOKUP($W1566,margin_ranges!$A$5:$D$10,4,FALSE),$Q1566*100)/100,"")</f>
        <v/>
      </c>
      <c r="Y1566" s="6">
        <f t="shared" si="72"/>
        <v>51.403472705699997</v>
      </c>
      <c r="Z1566" s="6">
        <f>IF($A1566="placement",Y1566,SUMIF($C$10:$C$6209,$C1566,$Y$10:$Y$6209))</f>
        <v>51.403472705699997</v>
      </c>
      <c r="AA1566" s="17">
        <f t="shared" si="73"/>
        <v>5.8695837887324132E-2</v>
      </c>
    </row>
    <row r="1567" spans="1:27" hidden="1" x14ac:dyDescent="0.3">
      <c r="A1567" s="8" t="s">
        <v>17</v>
      </c>
      <c r="B1567" s="8" t="s">
        <v>1742</v>
      </c>
      <c r="C1567" s="8" t="s">
        <v>1743</v>
      </c>
      <c r="D1567" s="8" t="s">
        <v>2092</v>
      </c>
      <c r="E1567" s="8" t="s">
        <v>2093</v>
      </c>
      <c r="F1567" s="29">
        <v>0.25225342347027202</v>
      </c>
      <c r="G1567" s="29">
        <v>0</v>
      </c>
      <c r="H1567" s="30">
        <v>7.9009</v>
      </c>
      <c r="I1567" s="30">
        <v>3.4510000000000001</v>
      </c>
      <c r="J1567" s="14">
        <v>208</v>
      </c>
      <c r="K1567" s="14">
        <v>51</v>
      </c>
      <c r="L1567" s="12">
        <v>0.43680000000000002</v>
      </c>
      <c r="M1567" s="7">
        <v>2.0060272399999999</v>
      </c>
      <c r="N1567" s="31">
        <v>1.5</v>
      </c>
      <c r="O1567" s="14">
        <f>IFERROR(VLOOKUP($C1567,'site totals'!$J$2:$K$607,2,FALSE),1)</f>
        <v>17978.085800000001</v>
      </c>
      <c r="P1567" s="32" t="s">
        <v>91</v>
      </c>
      <c r="Q1567" s="12">
        <v>0.25225342350000002</v>
      </c>
      <c r="R1567" s="29">
        <v>0.28000000000000003</v>
      </c>
      <c r="S1567" s="2">
        <f>IF($A1567="site","",MIN(VLOOKUP($P1567,margin_ranges!$A$5:$D$10,4,FALSE)/100,$Q1567))</f>
        <v>0.25225342350000002</v>
      </c>
      <c r="T1567" s="6">
        <f>IF(A1567="placement",$J1567*MIN($Q1567,$S1567),"")</f>
        <v>52.468712088000004</v>
      </c>
      <c r="U1567" s="6">
        <f>IF($A1567="placement",T1567,SUMIF($C$10:$C$6209,$C1567,$T$10:$T$6209))</f>
        <v>52.468712088000004</v>
      </c>
      <c r="V1567" s="34">
        <f t="shared" si="74"/>
        <v>3.8536911805555407E-2</v>
      </c>
      <c r="W1567" s="24"/>
      <c r="X1567" s="2" t="str">
        <f>IFERROR(MIN(VLOOKUP($W1567,margin_ranges!$A$5:$D$10,4,FALSE),$Q1567*100)/100,"")</f>
        <v/>
      </c>
      <c r="Y1567" s="6">
        <f t="shared" si="72"/>
        <v>52.468712088000004</v>
      </c>
      <c r="Z1567" s="6">
        <f>IF($A1567="placement",Y1567,SUMIF($C$10:$C$6209,$C1567,$Y$10:$Y$6209))</f>
        <v>52.468712088000004</v>
      </c>
      <c r="AA1567" s="29">
        <f t="shared" si="73"/>
        <v>3.8536911805555407E-2</v>
      </c>
    </row>
    <row r="1568" spans="1:27" hidden="1" x14ac:dyDescent="0.3">
      <c r="A1568" s="8" t="s">
        <v>17</v>
      </c>
      <c r="B1568" s="8" t="s">
        <v>1742</v>
      </c>
      <c r="C1568" s="8" t="s">
        <v>1743</v>
      </c>
      <c r="D1568" s="8" t="s">
        <v>2256</v>
      </c>
      <c r="E1568" s="8" t="s">
        <v>2257</v>
      </c>
      <c r="F1568" s="29">
        <v>0.19536034204462799</v>
      </c>
      <c r="G1568" s="29">
        <v>0</v>
      </c>
      <c r="H1568" s="30">
        <v>7.6896000000000004</v>
      </c>
      <c r="I1568" s="30">
        <v>3.7315999999999998</v>
      </c>
      <c r="J1568" s="14">
        <v>209</v>
      </c>
      <c r="K1568" s="14">
        <v>41</v>
      </c>
      <c r="L1568" s="12">
        <v>0.48530000000000001</v>
      </c>
      <c r="M1568" s="7">
        <v>1.8641885</v>
      </c>
      <c r="N1568" s="31">
        <v>1.5</v>
      </c>
      <c r="O1568" s="14">
        <f>IFERROR(VLOOKUP($C1568,'site totals'!$J$2:$K$607,2,FALSE),1)</f>
        <v>17978.085800000001</v>
      </c>
      <c r="P1568" s="32" t="s">
        <v>22</v>
      </c>
      <c r="Q1568" s="12">
        <v>0.19536034199999999</v>
      </c>
      <c r="R1568" s="29">
        <v>0.25</v>
      </c>
      <c r="S1568" s="2">
        <f>IF($A1568="site","",MIN(VLOOKUP($P1568,margin_ranges!$A$5:$D$10,4,FALSE)/100,$Q1568))</f>
        <v>0.19536034199999999</v>
      </c>
      <c r="T1568" s="6">
        <f>IF(A1568="placement",$J1568*MIN($Q1568,$S1568),"")</f>
        <v>40.830311477999999</v>
      </c>
      <c r="U1568" s="6">
        <f>IF($A1568="placement",T1568,SUMIF($C$10:$C$6209,$C1568,$T$10:$T$6209))</f>
        <v>40.830311477999999</v>
      </c>
      <c r="V1568" s="34">
        <f t="shared" si="74"/>
        <v>7.2852877333333232E-2</v>
      </c>
      <c r="W1568" s="24"/>
      <c r="X1568" s="2" t="str">
        <f>IFERROR(MIN(VLOOKUP($W1568,margin_ranges!$A$5:$D$10,4,FALSE),$Q1568*100)/100,"")</f>
        <v/>
      </c>
      <c r="Y1568" s="6">
        <f t="shared" ref="Y1568:Y1631" si="75">IF(A1568="placement",IF($X1568="",$T1568,$J1568*MIN($Q1568,$X1568)),"")</f>
        <v>40.830311477999999</v>
      </c>
      <c r="Z1568" s="6">
        <f>IF($A1568="placement",Y1568,SUMIF($C$10:$C$6209,$C1568,$Y$10:$Y$6209))</f>
        <v>40.830311477999999</v>
      </c>
      <c r="AA1568" s="29">
        <f t="shared" ref="AA1568:AA1631" si="76">($J1568-$Z1568)/($J1568*(1-$R1568))-1</f>
        <v>7.2852877333333232E-2</v>
      </c>
    </row>
    <row r="1569" spans="1:27" hidden="1" x14ac:dyDescent="0.3">
      <c r="A1569" s="8" t="s">
        <v>17</v>
      </c>
      <c r="B1569" s="8" t="s">
        <v>1742</v>
      </c>
      <c r="C1569" s="8" t="s">
        <v>1743</v>
      </c>
      <c r="D1569" s="8" t="s">
        <v>2290</v>
      </c>
      <c r="E1569" s="8" t="s">
        <v>2291</v>
      </c>
      <c r="F1569" s="29">
        <v>0.198113134134977</v>
      </c>
      <c r="G1569" s="29">
        <v>0</v>
      </c>
      <c r="H1569" s="30">
        <v>13.531000000000001</v>
      </c>
      <c r="I1569" s="30">
        <v>4.0609999999999999</v>
      </c>
      <c r="J1569" s="14">
        <v>220</v>
      </c>
      <c r="K1569" s="14">
        <v>44</v>
      </c>
      <c r="L1569" s="12">
        <v>0.30009999999999998</v>
      </c>
      <c r="M1569" s="7">
        <v>1.8082351299999999</v>
      </c>
      <c r="N1569" s="31">
        <v>1.45</v>
      </c>
      <c r="O1569" s="14">
        <f>IFERROR(VLOOKUP($C1569,'site totals'!$J$2:$K$607,2,FALSE),1)</f>
        <v>17978.085800000001</v>
      </c>
      <c r="P1569" s="32" t="s">
        <v>91</v>
      </c>
      <c r="Q1569" s="12">
        <v>0.1981131341</v>
      </c>
      <c r="R1569" s="29">
        <v>0.25</v>
      </c>
      <c r="S1569" s="2">
        <f>IF($A1569="site","",MIN(VLOOKUP($P1569,margin_ranges!$A$5:$D$10,4,FALSE)/100,$Q1569))</f>
        <v>0.1981131341</v>
      </c>
      <c r="T1569" s="6">
        <f>IF(A1569="placement",$J1569*MIN($Q1569,$S1569),"")</f>
        <v>43.584889502000003</v>
      </c>
      <c r="U1569" s="6">
        <f>IF($A1569="placement",T1569,SUMIF($C$10:$C$6209,$C1569,$T$10:$T$6209))</f>
        <v>43.584889502000003</v>
      </c>
      <c r="V1569" s="34">
        <f t="shared" si="74"/>
        <v>6.9182487866666698E-2</v>
      </c>
      <c r="W1569" s="24"/>
      <c r="X1569" s="2" t="str">
        <f>IFERROR(MIN(VLOOKUP($W1569,margin_ranges!$A$5:$D$10,4,FALSE),$Q1569*100)/100,"")</f>
        <v/>
      </c>
      <c r="Y1569" s="6">
        <f t="shared" si="75"/>
        <v>43.584889502000003</v>
      </c>
      <c r="Z1569" s="6">
        <f>IF($A1569="placement",Y1569,SUMIF($C$10:$C$6209,$C1569,$Y$10:$Y$6209))</f>
        <v>43.584889502000003</v>
      </c>
      <c r="AA1569" s="29">
        <f t="shared" si="76"/>
        <v>6.9182487866666698E-2</v>
      </c>
    </row>
    <row r="1570" spans="1:27" hidden="1" x14ac:dyDescent="0.3">
      <c r="A1570" s="8" t="s">
        <v>17</v>
      </c>
      <c r="B1570" s="8" t="s">
        <v>1742</v>
      </c>
      <c r="C1570" s="8" t="s">
        <v>1743</v>
      </c>
      <c r="D1570" s="8" t="s">
        <v>1944</v>
      </c>
      <c r="E1570" s="8" t="s">
        <v>1945</v>
      </c>
      <c r="F1570" s="29">
        <v>0.24382978805737901</v>
      </c>
      <c r="G1570" s="29">
        <v>0</v>
      </c>
      <c r="H1570" s="30">
        <v>9.2454000000000001</v>
      </c>
      <c r="I1570" s="30">
        <v>3.7221000000000002</v>
      </c>
      <c r="J1570" s="14">
        <v>222</v>
      </c>
      <c r="K1570" s="14">
        <v>54</v>
      </c>
      <c r="L1570" s="12">
        <v>0.40260000000000001</v>
      </c>
      <c r="M1570" s="7">
        <v>1.9836803599999999</v>
      </c>
      <c r="N1570" s="31">
        <v>1.5</v>
      </c>
      <c r="O1570" s="14">
        <f>IFERROR(VLOOKUP($C1570,'site totals'!$J$2:$K$607,2,FALSE),1)</f>
        <v>17978.085800000001</v>
      </c>
      <c r="P1570" s="32" t="s">
        <v>22</v>
      </c>
      <c r="Q1570" s="12">
        <v>0.2438297881</v>
      </c>
      <c r="R1570" s="29">
        <v>0.28000000000000003</v>
      </c>
      <c r="S1570" s="2">
        <f>IF($A1570="site","",MIN(VLOOKUP($P1570,margin_ranges!$A$5:$D$10,4,FALSE)/100,$Q1570))</f>
        <v>0.2438297881</v>
      </c>
      <c r="T1570" s="6">
        <f>IF(A1570="placement",$J1570*MIN($Q1570,$S1570),"")</f>
        <v>54.130212958199998</v>
      </c>
      <c r="U1570" s="6">
        <f>IF($A1570="placement",T1570,SUMIF($C$10:$C$6209,$C1570,$T$10:$T$6209))</f>
        <v>54.130212958199998</v>
      </c>
      <c r="V1570" s="34">
        <f t="shared" si="74"/>
        <v>5.023640541666663E-2</v>
      </c>
      <c r="W1570" s="24"/>
      <c r="X1570" s="2" t="str">
        <f>IFERROR(MIN(VLOOKUP($W1570,margin_ranges!$A$5:$D$10,4,FALSE),$Q1570*100)/100,"")</f>
        <v/>
      </c>
      <c r="Y1570" s="6">
        <f t="shared" si="75"/>
        <v>54.130212958199998</v>
      </c>
      <c r="Z1570" s="6">
        <f>IF($A1570="placement",Y1570,SUMIF($C$10:$C$6209,$C1570,$Y$10:$Y$6209))</f>
        <v>54.130212958199998</v>
      </c>
      <c r="AA1570" s="29">
        <f t="shared" si="76"/>
        <v>5.023640541666663E-2</v>
      </c>
    </row>
    <row r="1571" spans="1:27" hidden="1" x14ac:dyDescent="0.3">
      <c r="A1571" s="8" t="s">
        <v>17</v>
      </c>
      <c r="B1571" s="8" t="s">
        <v>1742</v>
      </c>
      <c r="C1571" s="8" t="s">
        <v>1743</v>
      </c>
      <c r="D1571" s="8" t="s">
        <v>2258</v>
      </c>
      <c r="E1571" s="8" t="s">
        <v>2259</v>
      </c>
      <c r="F1571" s="29">
        <v>0.27039656334616702</v>
      </c>
      <c r="G1571" s="29">
        <v>0</v>
      </c>
      <c r="H1571" s="30">
        <v>7.4821</v>
      </c>
      <c r="I1571" s="30">
        <v>3.6490999999999998</v>
      </c>
      <c r="J1571" s="14">
        <v>225</v>
      </c>
      <c r="K1571" s="14">
        <v>57</v>
      </c>
      <c r="L1571" s="12">
        <v>0.48770000000000002</v>
      </c>
      <c r="M1571" s="7">
        <v>2.05591137</v>
      </c>
      <c r="N1571" s="31">
        <v>1.5</v>
      </c>
      <c r="O1571" s="14">
        <f>IFERROR(VLOOKUP($C1571,'site totals'!$J$2:$K$607,2,FALSE),1)</f>
        <v>17978.085800000001</v>
      </c>
      <c r="P1571" s="32" t="s">
        <v>91</v>
      </c>
      <c r="Q1571" s="12">
        <v>0.2703965633</v>
      </c>
      <c r="R1571" s="29">
        <v>0.28999999999999998</v>
      </c>
      <c r="S1571" s="2">
        <f>IF($A1571="site","",MIN(VLOOKUP($P1571,margin_ranges!$A$5:$D$10,4,FALSE)/100,$Q1571))</f>
        <v>0.2703965633</v>
      </c>
      <c r="T1571" s="6">
        <f>IF(A1571="placement",$J1571*MIN($Q1571,$S1571),"")</f>
        <v>60.839226742500003</v>
      </c>
      <c r="U1571" s="6">
        <f>IF($A1571="placement",T1571,SUMIF($C$10:$C$6209,$C1571,$T$10:$T$6209))</f>
        <v>60.839226742500003</v>
      </c>
      <c r="V1571" s="34">
        <f t="shared" si="74"/>
        <v>2.7610474225352233E-2</v>
      </c>
      <c r="W1571" s="24"/>
      <c r="X1571" s="2" t="str">
        <f>IFERROR(MIN(VLOOKUP($W1571,margin_ranges!$A$5:$D$10,4,FALSE),$Q1571*100)/100,"")</f>
        <v/>
      </c>
      <c r="Y1571" s="6">
        <f t="shared" si="75"/>
        <v>60.839226742500003</v>
      </c>
      <c r="Z1571" s="6">
        <f>IF($A1571="placement",Y1571,SUMIF($C$10:$C$6209,$C1571,$Y$10:$Y$6209))</f>
        <v>60.839226742500003</v>
      </c>
      <c r="AA1571" s="29">
        <f t="shared" si="76"/>
        <v>2.7610474225352233E-2</v>
      </c>
    </row>
    <row r="1572" spans="1:27" hidden="1" x14ac:dyDescent="0.3">
      <c r="A1572" s="8" t="s">
        <v>17</v>
      </c>
      <c r="B1572" s="8" t="s">
        <v>1742</v>
      </c>
      <c r="C1572" s="8" t="s">
        <v>1743</v>
      </c>
      <c r="D1572" s="8" t="s">
        <v>1966</v>
      </c>
      <c r="E1572" s="8" t="s">
        <v>1967</v>
      </c>
      <c r="F1572" s="29">
        <v>0.219404736120135</v>
      </c>
      <c r="G1572" s="29">
        <v>0</v>
      </c>
      <c r="H1572" s="30">
        <v>8.9658999999999995</v>
      </c>
      <c r="I1572" s="30">
        <v>3.9860000000000002</v>
      </c>
      <c r="J1572" s="14">
        <v>237</v>
      </c>
      <c r="K1572" s="14">
        <v>52</v>
      </c>
      <c r="L1572" s="12">
        <v>0.4446</v>
      </c>
      <c r="M1572" s="7">
        <v>1.9856641100000001</v>
      </c>
      <c r="N1572" s="31">
        <v>1.55</v>
      </c>
      <c r="O1572" s="14">
        <f>IFERROR(VLOOKUP($C1572,'site totals'!$J$2:$K$607,2,FALSE),1)</f>
        <v>17978.085800000001</v>
      </c>
      <c r="P1572" s="32" t="s">
        <v>91</v>
      </c>
      <c r="Q1572" s="12">
        <v>0.2194047361</v>
      </c>
      <c r="R1572" s="29">
        <v>0.26</v>
      </c>
      <c r="S1572" s="2">
        <f>IF($A1572="site","",MIN(VLOOKUP($P1572,margin_ranges!$A$5:$D$10,4,FALSE)/100,$Q1572))</f>
        <v>0.2194047361</v>
      </c>
      <c r="T1572" s="6">
        <f>IF(A1572="placement",$J1572*MIN($Q1572,$S1572),"")</f>
        <v>51.998922455699997</v>
      </c>
      <c r="U1572" s="6">
        <f>IF($A1572="placement",T1572,SUMIF($C$10:$C$6209,$C1572,$T$10:$T$6209))</f>
        <v>51.998922455699997</v>
      </c>
      <c r="V1572" s="34">
        <f t="shared" si="74"/>
        <v>5.4858464729729883E-2</v>
      </c>
      <c r="W1572" s="24"/>
      <c r="X1572" s="2" t="str">
        <f>IFERROR(MIN(VLOOKUP($W1572,margin_ranges!$A$5:$D$10,4,FALSE),$Q1572*100)/100,"")</f>
        <v/>
      </c>
      <c r="Y1572" s="6">
        <f t="shared" si="75"/>
        <v>51.998922455699997</v>
      </c>
      <c r="Z1572" s="6">
        <f>IF($A1572="placement",Y1572,SUMIF($C$10:$C$6209,$C1572,$Y$10:$Y$6209))</f>
        <v>51.998922455699997</v>
      </c>
      <c r="AA1572" s="29">
        <f t="shared" si="76"/>
        <v>5.4858464729729883E-2</v>
      </c>
    </row>
    <row r="1573" spans="1:27" hidden="1" x14ac:dyDescent="0.3">
      <c r="A1573" s="8" t="s">
        <v>17</v>
      </c>
      <c r="B1573" s="8" t="s">
        <v>1742</v>
      </c>
      <c r="C1573" s="8" t="s">
        <v>1743</v>
      </c>
      <c r="D1573" s="8" t="s">
        <v>1806</v>
      </c>
      <c r="E1573" s="8" t="s">
        <v>1807</v>
      </c>
      <c r="F1573" s="29">
        <v>0.228453822886135</v>
      </c>
      <c r="G1573" s="29">
        <v>0</v>
      </c>
      <c r="H1573" s="30">
        <v>10.0853</v>
      </c>
      <c r="I1573" s="30">
        <v>4.2281000000000004</v>
      </c>
      <c r="J1573" s="14">
        <v>247</v>
      </c>
      <c r="K1573" s="14">
        <v>56</v>
      </c>
      <c r="L1573" s="12">
        <v>0.41920000000000002</v>
      </c>
      <c r="M1573" s="7">
        <v>1.9441480600000001</v>
      </c>
      <c r="N1573" s="31">
        <v>1.5</v>
      </c>
      <c r="O1573" s="14">
        <f>IFERROR(VLOOKUP($C1573,'site totals'!$J$2:$K$607,2,FALSE),1)</f>
        <v>17978.085800000001</v>
      </c>
      <c r="P1573" s="32" t="s">
        <v>22</v>
      </c>
      <c r="Q1573" s="12">
        <v>0.22845382289999999</v>
      </c>
      <c r="R1573" s="29">
        <v>0.27</v>
      </c>
      <c r="S1573" s="2">
        <f>IF($A1573="site","",MIN(VLOOKUP($P1573,margin_ranges!$A$5:$D$10,4,FALSE)/100,$Q1573))</f>
        <v>0.22845382289999999</v>
      </c>
      <c r="T1573" s="6">
        <f>IF(A1573="placement",$J1573*MIN($Q1573,$S1573),"")</f>
        <v>56.4280942563</v>
      </c>
      <c r="U1573" s="6">
        <f>IF($A1573="placement",T1573,SUMIF($C$10:$C$6209,$C1573,$T$10:$T$6209))</f>
        <v>56.4280942563</v>
      </c>
      <c r="V1573" s="34">
        <f t="shared" si="74"/>
        <v>5.6912571369863052E-2</v>
      </c>
      <c r="W1573" s="24"/>
      <c r="X1573" s="2" t="str">
        <f>IFERROR(MIN(VLOOKUP($W1573,margin_ranges!$A$5:$D$10,4,FALSE),$Q1573*100)/100,"")</f>
        <v/>
      </c>
      <c r="Y1573" s="6">
        <f t="shared" si="75"/>
        <v>56.4280942563</v>
      </c>
      <c r="Z1573" s="6">
        <f>IF($A1573="placement",Y1573,SUMIF($C$10:$C$6209,$C1573,$Y$10:$Y$6209))</f>
        <v>56.4280942563</v>
      </c>
      <c r="AA1573" s="29">
        <f t="shared" si="76"/>
        <v>5.6912571369863052E-2</v>
      </c>
    </row>
    <row r="1574" spans="1:27" hidden="1" x14ac:dyDescent="0.3">
      <c r="A1574" s="8" t="s">
        <v>17</v>
      </c>
      <c r="B1574" s="8" t="s">
        <v>1742</v>
      </c>
      <c r="C1574" s="8" t="s">
        <v>1743</v>
      </c>
      <c r="D1574" s="8" t="s">
        <v>2358</v>
      </c>
      <c r="E1574" s="8" t="s">
        <v>2359</v>
      </c>
      <c r="F1574" s="29">
        <v>0.252549429667701</v>
      </c>
      <c r="G1574" s="29">
        <v>0</v>
      </c>
      <c r="H1574" s="30">
        <v>8.7581000000000007</v>
      </c>
      <c r="I1574" s="30">
        <v>4.0983000000000001</v>
      </c>
      <c r="J1574" s="14">
        <v>247</v>
      </c>
      <c r="K1574" s="14">
        <v>61</v>
      </c>
      <c r="L1574" s="12">
        <v>0.46789999999999998</v>
      </c>
      <c r="M1574" s="7">
        <v>2.0068216699999999</v>
      </c>
      <c r="N1574" s="31">
        <v>1.5</v>
      </c>
      <c r="O1574" s="14">
        <f>IFERROR(VLOOKUP($C1574,'site totals'!$J$2:$K$607,2,FALSE),1)</f>
        <v>17978.085800000001</v>
      </c>
      <c r="P1574" s="32" t="s">
        <v>91</v>
      </c>
      <c r="Q1574" s="12">
        <v>0.25254942969999999</v>
      </c>
      <c r="R1574" s="29">
        <v>0.28999999999999998</v>
      </c>
      <c r="S1574" s="2">
        <f>IF($A1574="site","",MIN(VLOOKUP($P1574,margin_ranges!$A$5:$D$10,4,FALSE)/100,$Q1574))</f>
        <v>0.25254942969999999</v>
      </c>
      <c r="T1574" s="6">
        <f>IF(A1574="placement",$J1574*MIN($Q1574,$S1574),"")</f>
        <v>62.379709135900001</v>
      </c>
      <c r="U1574" s="6">
        <f>IF($A1574="placement",T1574,SUMIF($C$10:$C$6209,$C1574,$T$10:$T$6209))</f>
        <v>62.379709135900001</v>
      </c>
      <c r="V1574" s="34">
        <f t="shared" si="74"/>
        <v>5.2747282112676208E-2</v>
      </c>
      <c r="W1574" s="24"/>
      <c r="X1574" s="2" t="str">
        <f>IFERROR(MIN(VLOOKUP($W1574,margin_ranges!$A$5:$D$10,4,FALSE),$Q1574*100)/100,"")</f>
        <v/>
      </c>
      <c r="Y1574" s="6">
        <f t="shared" si="75"/>
        <v>62.379709135900001</v>
      </c>
      <c r="Z1574" s="6">
        <f>IF($A1574="placement",Y1574,SUMIF($C$10:$C$6209,$C1574,$Y$10:$Y$6209))</f>
        <v>62.379709135900001</v>
      </c>
      <c r="AA1574" s="29">
        <f t="shared" si="76"/>
        <v>5.2747282112676208E-2</v>
      </c>
    </row>
    <row r="1575" spans="1:27" hidden="1" x14ac:dyDescent="0.3">
      <c r="A1575" s="8" t="s">
        <v>17</v>
      </c>
      <c r="B1575" s="8" t="s">
        <v>1742</v>
      </c>
      <c r="C1575" s="8" t="s">
        <v>1743</v>
      </c>
      <c r="D1575" s="8" t="s">
        <v>2162</v>
      </c>
      <c r="E1575" s="8" t="s">
        <v>2163</v>
      </c>
      <c r="F1575" s="29">
        <v>0.25419317124324298</v>
      </c>
      <c r="G1575" s="29">
        <v>0</v>
      </c>
      <c r="H1575" s="30">
        <v>7.7274000000000003</v>
      </c>
      <c r="I1575" s="30">
        <v>4.3620999999999999</v>
      </c>
      <c r="J1575" s="14">
        <v>263</v>
      </c>
      <c r="K1575" s="14">
        <v>66</v>
      </c>
      <c r="L1575" s="12">
        <v>0.5645</v>
      </c>
      <c r="M1575" s="7">
        <v>2.01124466</v>
      </c>
      <c r="N1575" s="31">
        <v>1.5</v>
      </c>
      <c r="O1575" s="14">
        <f>IFERROR(VLOOKUP($C1575,'site totals'!$J$2:$K$607,2,FALSE),1)</f>
        <v>17978.085800000001</v>
      </c>
      <c r="P1575" s="32" t="s">
        <v>91</v>
      </c>
      <c r="Q1575" s="12">
        <v>0.25419317120000001</v>
      </c>
      <c r="R1575" s="29">
        <v>0.28999999999999998</v>
      </c>
      <c r="S1575" s="2">
        <f>IF($A1575="site","",MIN(VLOOKUP($P1575,margin_ranges!$A$5:$D$10,4,FALSE)/100,$Q1575))</f>
        <v>0.25419317120000001</v>
      </c>
      <c r="T1575" s="6">
        <f>IF(A1575="placement",$J1575*MIN($Q1575,$S1575),"")</f>
        <v>66.852804025600008</v>
      </c>
      <c r="U1575" s="6">
        <f>IF($A1575="placement",T1575,SUMIF($C$10:$C$6209,$C1575,$T$10:$T$6209))</f>
        <v>66.852804025600008</v>
      </c>
      <c r="V1575" s="34">
        <f t="shared" si="74"/>
        <v>5.0432153239436728E-2</v>
      </c>
      <c r="W1575" s="24"/>
      <c r="X1575" s="2" t="str">
        <f>IFERROR(MIN(VLOOKUP($W1575,margin_ranges!$A$5:$D$10,4,FALSE),$Q1575*100)/100,"")</f>
        <v/>
      </c>
      <c r="Y1575" s="6">
        <f t="shared" si="75"/>
        <v>66.852804025600008</v>
      </c>
      <c r="Z1575" s="6">
        <f>IF($A1575="placement",Y1575,SUMIF($C$10:$C$6209,$C1575,$Y$10:$Y$6209))</f>
        <v>66.852804025600008</v>
      </c>
      <c r="AA1575" s="29">
        <f t="shared" si="76"/>
        <v>5.0432153239436728E-2</v>
      </c>
    </row>
    <row r="1576" spans="1:27" hidden="1" x14ac:dyDescent="0.3">
      <c r="A1576" s="8" t="s">
        <v>17</v>
      </c>
      <c r="B1576" s="8" t="s">
        <v>1742</v>
      </c>
      <c r="C1576" s="8" t="s">
        <v>1743</v>
      </c>
      <c r="D1576" s="8" t="s">
        <v>2190</v>
      </c>
      <c r="E1576" s="8" t="s">
        <v>2191</v>
      </c>
      <c r="F1576" s="29">
        <v>0.228673647154327</v>
      </c>
      <c r="G1576" s="29">
        <v>0</v>
      </c>
      <c r="H1576" s="30">
        <v>10.5451</v>
      </c>
      <c r="I1576" s="30">
        <v>4.6783999999999999</v>
      </c>
      <c r="J1576" s="14">
        <v>273</v>
      </c>
      <c r="K1576" s="14">
        <v>62</v>
      </c>
      <c r="L1576" s="12">
        <v>0.44369999999999998</v>
      </c>
      <c r="M1576" s="7">
        <v>1.94470213</v>
      </c>
      <c r="N1576" s="31">
        <v>1.5</v>
      </c>
      <c r="O1576" s="14">
        <f>IFERROR(VLOOKUP($C1576,'site totals'!$J$2:$K$607,2,FALSE),1)</f>
        <v>17978.085800000001</v>
      </c>
      <c r="P1576" s="32" t="s">
        <v>91</v>
      </c>
      <c r="Q1576" s="12">
        <v>0.2286736472</v>
      </c>
      <c r="R1576" s="29">
        <v>0.27</v>
      </c>
      <c r="S1576" s="2">
        <f>IF($A1576="site","",MIN(VLOOKUP($P1576,margin_ranges!$A$5:$D$10,4,FALSE)/100,$Q1576))</f>
        <v>0.2286736472</v>
      </c>
      <c r="T1576" s="6">
        <f>IF(A1576="placement",$J1576*MIN($Q1576,$S1576),"")</f>
        <v>62.427905685600003</v>
      </c>
      <c r="U1576" s="6">
        <f>IF($A1576="placement",T1576,SUMIF($C$10:$C$6209,$C1576,$T$10:$T$6209))</f>
        <v>62.427905685600003</v>
      </c>
      <c r="V1576" s="34">
        <f t="shared" si="74"/>
        <v>5.6611442191780936E-2</v>
      </c>
      <c r="W1576" s="24"/>
      <c r="X1576" s="2" t="str">
        <f>IFERROR(MIN(VLOOKUP($W1576,margin_ranges!$A$5:$D$10,4,FALSE),$Q1576*100)/100,"")</f>
        <v/>
      </c>
      <c r="Y1576" s="6">
        <f t="shared" si="75"/>
        <v>62.427905685600003</v>
      </c>
      <c r="Z1576" s="6">
        <f>IF($A1576="placement",Y1576,SUMIF($C$10:$C$6209,$C1576,$Y$10:$Y$6209))</f>
        <v>62.427905685600003</v>
      </c>
      <c r="AA1576" s="29">
        <f t="shared" si="76"/>
        <v>5.6611442191780936E-2</v>
      </c>
    </row>
    <row r="1577" spans="1:27" hidden="1" x14ac:dyDescent="0.3">
      <c r="A1577" s="8" t="s">
        <v>17</v>
      </c>
      <c r="B1577" s="8" t="s">
        <v>1742</v>
      </c>
      <c r="C1577" s="8" t="s">
        <v>1743</v>
      </c>
      <c r="D1577" s="8" t="s">
        <v>2482</v>
      </c>
      <c r="E1577" s="8" t="s">
        <v>2483</v>
      </c>
      <c r="F1577" s="29">
        <v>0.23800778921983001</v>
      </c>
      <c r="G1577" s="29">
        <v>0</v>
      </c>
      <c r="H1577" s="30">
        <v>12.007899999999999</v>
      </c>
      <c r="I1577" s="30">
        <v>4.5603999999999996</v>
      </c>
      <c r="J1577" s="14">
        <v>278</v>
      </c>
      <c r="K1577" s="14">
        <v>57</v>
      </c>
      <c r="L1577" s="12">
        <v>0.37980000000000003</v>
      </c>
      <c r="M1577" s="7">
        <v>2.0341415299999999</v>
      </c>
      <c r="N1577" s="31">
        <v>1.55</v>
      </c>
      <c r="O1577" s="14">
        <f>IFERROR(VLOOKUP($C1577,'site totals'!$J$2:$K$607,2,FALSE),1)</f>
        <v>17978.085800000001</v>
      </c>
      <c r="P1577" s="32" t="s">
        <v>91</v>
      </c>
      <c r="Q1577" s="12">
        <v>0.23800778919999999</v>
      </c>
      <c r="R1577" s="29">
        <v>0.24</v>
      </c>
      <c r="S1577" s="2">
        <f>IF($A1577="site","",MIN(VLOOKUP($P1577,margin_ranges!$A$5:$D$10,4,FALSE)/100,$Q1577))</f>
        <v>0.23800778919999999</v>
      </c>
      <c r="T1577" s="6">
        <f>IF(A1577="placement",$J1577*MIN($Q1577,$S1577),"")</f>
        <v>66.166165397599997</v>
      </c>
      <c r="U1577" s="6">
        <f>IF($A1577="placement",T1577,SUMIF($C$10:$C$6209,$C1577,$T$10:$T$6209))</f>
        <v>66.166165397599997</v>
      </c>
      <c r="V1577" s="34">
        <f t="shared" si="74"/>
        <v>2.6213299999999773E-3</v>
      </c>
      <c r="W1577" s="24"/>
      <c r="X1577" s="2" t="str">
        <f>IFERROR(MIN(VLOOKUP($W1577,margin_ranges!$A$5:$D$10,4,FALSE),$Q1577*100)/100,"")</f>
        <v/>
      </c>
      <c r="Y1577" s="6">
        <f t="shared" si="75"/>
        <v>66.166165397599997</v>
      </c>
      <c r="Z1577" s="6">
        <f>IF($A1577="placement",Y1577,SUMIF($C$10:$C$6209,$C1577,$Y$10:$Y$6209))</f>
        <v>66.166165397599997</v>
      </c>
      <c r="AA1577" s="29">
        <f t="shared" si="76"/>
        <v>2.6213299999999773E-3</v>
      </c>
    </row>
    <row r="1578" spans="1:27" hidden="1" x14ac:dyDescent="0.3">
      <c r="A1578" s="8" t="s">
        <v>17</v>
      </c>
      <c r="B1578" s="8" t="s">
        <v>1742</v>
      </c>
      <c r="C1578" s="8" t="s">
        <v>1743</v>
      </c>
      <c r="D1578" s="8" t="s">
        <v>1910</v>
      </c>
      <c r="E1578" s="8" t="s">
        <v>1911</v>
      </c>
      <c r="F1578" s="29">
        <v>0.238924515146511</v>
      </c>
      <c r="G1578" s="29">
        <v>0</v>
      </c>
      <c r="H1578" s="30">
        <v>13.0793</v>
      </c>
      <c r="I1578" s="30">
        <v>4.7404999999999999</v>
      </c>
      <c r="J1578" s="14">
        <v>280</v>
      </c>
      <c r="K1578" s="14">
        <v>67</v>
      </c>
      <c r="L1578" s="12">
        <v>0.3624</v>
      </c>
      <c r="M1578" s="7">
        <v>1.9708951699999999</v>
      </c>
      <c r="N1578" s="31">
        <v>1.5</v>
      </c>
      <c r="O1578" s="14">
        <f>IFERROR(VLOOKUP($C1578,'site totals'!$J$2:$K$607,2,FALSE),1)</f>
        <v>17978.085800000001</v>
      </c>
      <c r="P1578" s="32" t="s">
        <v>91</v>
      </c>
      <c r="Q1578" s="12">
        <v>0.23892451510000001</v>
      </c>
      <c r="R1578" s="29">
        <v>0.27</v>
      </c>
      <c r="S1578" s="2">
        <f>IF($A1578="site","",MIN(VLOOKUP($P1578,margin_ranges!$A$5:$D$10,4,FALSE)/100,$Q1578))</f>
        <v>0.23892451510000001</v>
      </c>
      <c r="T1578" s="6">
        <f>IF(A1578="placement",$J1578*MIN($Q1578,$S1578),"")</f>
        <v>66.898864228000008</v>
      </c>
      <c r="U1578" s="6">
        <f>IF($A1578="placement",T1578,SUMIF($C$10:$C$6209,$C1578,$T$10:$T$6209))</f>
        <v>66.898864228000008</v>
      </c>
      <c r="V1578" s="34">
        <f t="shared" si="74"/>
        <v>4.2569157397260193E-2</v>
      </c>
      <c r="W1578" s="24"/>
      <c r="X1578" s="2" t="str">
        <f>IFERROR(MIN(VLOOKUP($W1578,margin_ranges!$A$5:$D$10,4,FALSE),$Q1578*100)/100,"")</f>
        <v/>
      </c>
      <c r="Y1578" s="6">
        <f t="shared" si="75"/>
        <v>66.898864228000008</v>
      </c>
      <c r="Z1578" s="6">
        <f>IF($A1578="placement",Y1578,SUMIF($C$10:$C$6209,$C1578,$Y$10:$Y$6209))</f>
        <v>66.898864228000008</v>
      </c>
      <c r="AA1578" s="29">
        <f t="shared" si="76"/>
        <v>4.2569157397260193E-2</v>
      </c>
    </row>
    <row r="1579" spans="1:27" hidden="1" x14ac:dyDescent="0.3">
      <c r="A1579" s="8" t="s">
        <v>17</v>
      </c>
      <c r="B1579" s="8" t="s">
        <v>1742</v>
      </c>
      <c r="C1579" s="8" t="s">
        <v>1743</v>
      </c>
      <c r="D1579" s="33" t="s">
        <v>2188</v>
      </c>
      <c r="E1579" s="8" t="s">
        <v>2189</v>
      </c>
      <c r="F1579" s="29">
        <v>0.25369748626877803</v>
      </c>
      <c r="G1579" s="29">
        <v>0</v>
      </c>
      <c r="H1579" s="30">
        <v>10.2424</v>
      </c>
      <c r="I1579" s="30">
        <v>4.6372999999999998</v>
      </c>
      <c r="J1579" s="14">
        <v>280</v>
      </c>
      <c r="K1579" s="14">
        <v>70</v>
      </c>
      <c r="L1579" s="12">
        <v>0.45279999999999998</v>
      </c>
      <c r="M1579" s="7">
        <v>2.0099088100000002</v>
      </c>
      <c r="N1579" s="31">
        <v>1.5</v>
      </c>
      <c r="O1579" s="14">
        <f>IFERROR(VLOOKUP($C1579,'site totals'!$J$2:$K$607,2,FALSE),1)</f>
        <v>17978.085800000001</v>
      </c>
      <c r="P1579" s="32" t="s">
        <v>91</v>
      </c>
      <c r="Q1579" s="12">
        <v>0.2536974863</v>
      </c>
      <c r="R1579" s="29">
        <v>0.28000000000000003</v>
      </c>
      <c r="S1579" s="2">
        <f>IF($A1579="site","",MIN(VLOOKUP($P1579,margin_ranges!$A$5:$D$10,4,FALSE)/100,$Q1579))</f>
        <v>0.2536974863</v>
      </c>
      <c r="T1579" s="6">
        <f>IF(A1579="placement",$J1579*MIN($Q1579,$S1579),"")</f>
        <v>71.035296164000002</v>
      </c>
      <c r="U1579" s="6">
        <f>IF($A1579="placement",T1579,SUMIF($C$10:$C$6209,$C1579,$T$10:$T$6209))</f>
        <v>71.035296164000002</v>
      </c>
      <c r="V1579" s="34">
        <f t="shared" si="74"/>
        <v>3.6531269027777924E-2</v>
      </c>
      <c r="W1579" s="24"/>
      <c r="X1579" s="2" t="str">
        <f>IFERROR(MIN(VLOOKUP($W1579,margin_ranges!$A$5:$D$10,4,FALSE),$Q1579*100)/100,"")</f>
        <v/>
      </c>
      <c r="Y1579" s="6">
        <f t="shared" si="75"/>
        <v>71.035296164000002</v>
      </c>
      <c r="Z1579" s="6">
        <f>IF($A1579="placement",Y1579,SUMIF($C$10:$C$6209,$C1579,$Y$10:$Y$6209))</f>
        <v>71.035296164000002</v>
      </c>
      <c r="AA1579" s="29">
        <f t="shared" si="76"/>
        <v>3.6531269027777924E-2</v>
      </c>
    </row>
    <row r="1580" spans="1:27" hidden="1" x14ac:dyDescent="0.3">
      <c r="A1580" s="8" t="s">
        <v>17</v>
      </c>
      <c r="B1580" s="8" t="s">
        <v>1742</v>
      </c>
      <c r="C1580" s="8" t="s">
        <v>1743</v>
      </c>
      <c r="D1580" s="8" t="s">
        <v>1814</v>
      </c>
      <c r="E1580" s="8" t="s">
        <v>1815</v>
      </c>
      <c r="F1580" s="29">
        <v>0.24388837545853101</v>
      </c>
      <c r="G1580" s="29">
        <v>0</v>
      </c>
      <c r="H1580" s="30">
        <v>9.6457999999999995</v>
      </c>
      <c r="I1580" s="30">
        <v>4.7769000000000004</v>
      </c>
      <c r="J1580" s="14">
        <v>294</v>
      </c>
      <c r="K1580" s="14">
        <v>72</v>
      </c>
      <c r="L1580" s="12">
        <v>0.49519999999999997</v>
      </c>
      <c r="M1580" s="7">
        <v>2.0499618700000002</v>
      </c>
      <c r="N1580" s="31">
        <v>1.55</v>
      </c>
      <c r="O1580" s="14">
        <f>IFERROR(VLOOKUP($C1580,'site totals'!$J$2:$K$607,2,FALSE),1)</f>
        <v>17978.085800000001</v>
      </c>
      <c r="P1580" s="32" t="s">
        <v>22</v>
      </c>
      <c r="Q1580" s="12">
        <v>0.2438883755</v>
      </c>
      <c r="R1580" s="29">
        <v>0.28000000000000003</v>
      </c>
      <c r="S1580" s="2">
        <f>IF($A1580="site","",MIN(VLOOKUP($P1580,margin_ranges!$A$5:$D$10,4,FALSE)/100,$Q1580))</f>
        <v>0.2438883755</v>
      </c>
      <c r="T1580" s="6">
        <f>IF(A1580="placement",$J1580*MIN($Q1580,$S1580),"")</f>
        <v>71.703182397000006</v>
      </c>
      <c r="U1580" s="6">
        <f>IF($A1580="placement",T1580,SUMIF($C$10:$C$6209,$C1580,$T$10:$T$6209))</f>
        <v>71.703182397000006</v>
      </c>
      <c r="V1580" s="34">
        <f t="shared" si="74"/>
        <v>5.0155034027777878E-2</v>
      </c>
      <c r="W1580" s="24"/>
      <c r="X1580" s="2" t="str">
        <f>IFERROR(MIN(VLOOKUP($W1580,margin_ranges!$A$5:$D$10,4,FALSE),$Q1580*100)/100,"")</f>
        <v/>
      </c>
      <c r="Y1580" s="6">
        <f t="shared" si="75"/>
        <v>71.703182397000006</v>
      </c>
      <c r="Z1580" s="6">
        <f>IF($A1580="placement",Y1580,SUMIF($C$10:$C$6209,$C1580,$Y$10:$Y$6209))</f>
        <v>71.703182397000006</v>
      </c>
      <c r="AA1580" s="29">
        <f t="shared" si="76"/>
        <v>5.0155034027777878E-2</v>
      </c>
    </row>
    <row r="1581" spans="1:27" hidden="1" x14ac:dyDescent="0.3">
      <c r="A1581" s="8" t="s">
        <v>17</v>
      </c>
      <c r="B1581" s="8" t="s">
        <v>1742</v>
      </c>
      <c r="C1581" s="8" t="s">
        <v>1743</v>
      </c>
      <c r="D1581" s="8" t="s">
        <v>2066</v>
      </c>
      <c r="E1581" s="8" t="s">
        <v>2067</v>
      </c>
      <c r="F1581" s="29">
        <v>0.19626686653570299</v>
      </c>
      <c r="G1581" s="29">
        <v>0</v>
      </c>
      <c r="H1581" s="30">
        <v>18.176400000000001</v>
      </c>
      <c r="I1581" s="30">
        <v>5.7420999999999998</v>
      </c>
      <c r="J1581" s="14">
        <v>311</v>
      </c>
      <c r="K1581" s="14">
        <v>61</v>
      </c>
      <c r="L1581" s="12">
        <v>0.31590000000000001</v>
      </c>
      <c r="M1581" s="7">
        <v>1.8040814000000001</v>
      </c>
      <c r="N1581" s="31">
        <v>1.45</v>
      </c>
      <c r="O1581" s="14">
        <f>IFERROR(VLOOKUP($C1581,'site totals'!$J$2:$K$607,2,FALSE),1)</f>
        <v>17978.085800000001</v>
      </c>
      <c r="P1581" s="32" t="s">
        <v>91</v>
      </c>
      <c r="Q1581" s="12">
        <v>0.1962668665</v>
      </c>
      <c r="R1581" s="29">
        <v>0.23</v>
      </c>
      <c r="S1581" s="2">
        <f>IF($A1581="site","",MIN(VLOOKUP($P1581,margin_ranges!$A$5:$D$10,4,FALSE)/100,$Q1581))</f>
        <v>0.1962668665</v>
      </c>
      <c r="T1581" s="6">
        <f>IF(A1581="placement",$J1581*MIN($Q1581,$S1581),"")</f>
        <v>61.038995481500002</v>
      </c>
      <c r="U1581" s="6">
        <f>IF($A1581="placement",T1581,SUMIF($C$10:$C$6209,$C1581,$T$10:$T$6209))</f>
        <v>61.038995481500002</v>
      </c>
      <c r="V1581" s="34">
        <f t="shared" si="74"/>
        <v>4.3809264285714411E-2</v>
      </c>
      <c r="W1581" s="24"/>
      <c r="X1581" s="2" t="str">
        <f>IFERROR(MIN(VLOOKUP($W1581,margin_ranges!$A$5:$D$10,4,FALSE),$Q1581*100)/100,"")</f>
        <v/>
      </c>
      <c r="Y1581" s="6">
        <f t="shared" si="75"/>
        <v>61.038995481500002</v>
      </c>
      <c r="Z1581" s="6">
        <f>IF($A1581="placement",Y1581,SUMIF($C$10:$C$6209,$C1581,$Y$10:$Y$6209))</f>
        <v>61.038995481500002</v>
      </c>
      <c r="AA1581" s="29">
        <f t="shared" si="76"/>
        <v>4.3809264285714411E-2</v>
      </c>
    </row>
    <row r="1582" spans="1:27" hidden="1" x14ac:dyDescent="0.3">
      <c r="A1582" s="8" t="s">
        <v>17</v>
      </c>
      <c r="B1582" s="8" t="s">
        <v>1742</v>
      </c>
      <c r="C1582" s="8" t="s">
        <v>1743</v>
      </c>
      <c r="D1582" s="8" t="s">
        <v>2220</v>
      </c>
      <c r="E1582" s="8" t="s">
        <v>2221</v>
      </c>
      <c r="F1582" s="29">
        <v>0.259135745768869</v>
      </c>
      <c r="G1582" s="29">
        <v>0</v>
      </c>
      <c r="H1582" s="30">
        <v>13.4374</v>
      </c>
      <c r="I1582" s="30">
        <v>5.1466000000000003</v>
      </c>
      <c r="J1582" s="14">
        <v>313</v>
      </c>
      <c r="K1582" s="14">
        <v>78</v>
      </c>
      <c r="L1582" s="12">
        <v>0.38300000000000001</v>
      </c>
      <c r="M1582" s="7">
        <v>2.0246624</v>
      </c>
      <c r="N1582" s="31">
        <v>1.5</v>
      </c>
      <c r="O1582" s="14">
        <f>IFERROR(VLOOKUP($C1582,'site totals'!$J$2:$K$607,2,FALSE),1)</f>
        <v>17978.085800000001</v>
      </c>
      <c r="P1582" s="32" t="s">
        <v>91</v>
      </c>
      <c r="Q1582" s="12">
        <v>0.25913574579999998</v>
      </c>
      <c r="R1582" s="29">
        <v>0.28999999999999998</v>
      </c>
      <c r="S1582" s="2">
        <f>IF($A1582="site","",MIN(VLOOKUP($P1582,margin_ranges!$A$5:$D$10,4,FALSE)/100,$Q1582))</f>
        <v>0.25913574579999998</v>
      </c>
      <c r="T1582" s="6">
        <f>IF(A1582="placement",$J1582*MIN($Q1582,$S1582),"")</f>
        <v>81.109488435399996</v>
      </c>
      <c r="U1582" s="6">
        <f>IF($A1582="placement",T1582,SUMIF($C$10:$C$6209,$C1582,$T$10:$T$6209))</f>
        <v>81.109488435399996</v>
      </c>
      <c r="V1582" s="34">
        <f t="shared" si="74"/>
        <v>4.3470780563380274E-2</v>
      </c>
      <c r="W1582" s="24"/>
      <c r="X1582" s="2" t="str">
        <f>IFERROR(MIN(VLOOKUP($W1582,margin_ranges!$A$5:$D$10,4,FALSE),$Q1582*100)/100,"")</f>
        <v/>
      </c>
      <c r="Y1582" s="6">
        <f t="shared" si="75"/>
        <v>81.109488435399996</v>
      </c>
      <c r="Z1582" s="6">
        <f>IF($A1582="placement",Y1582,SUMIF($C$10:$C$6209,$C1582,$Y$10:$Y$6209))</f>
        <v>81.109488435399996</v>
      </c>
      <c r="AA1582" s="29">
        <f t="shared" si="76"/>
        <v>4.3470780563380274E-2</v>
      </c>
    </row>
    <row r="1583" spans="1:27" hidden="1" x14ac:dyDescent="0.3">
      <c r="A1583" s="8" t="s">
        <v>17</v>
      </c>
      <c r="B1583" s="8" t="s">
        <v>1742</v>
      </c>
      <c r="C1583" s="8" t="s">
        <v>1743</v>
      </c>
      <c r="D1583" s="8" t="s">
        <v>1976</v>
      </c>
      <c r="E1583" s="8" t="s">
        <v>1977</v>
      </c>
      <c r="F1583" s="29">
        <v>0.25878167597525498</v>
      </c>
      <c r="G1583" s="29">
        <v>0</v>
      </c>
      <c r="H1583" s="30">
        <v>10.630599999999999</v>
      </c>
      <c r="I1583" s="30">
        <v>5.2624000000000004</v>
      </c>
      <c r="J1583" s="14">
        <v>319</v>
      </c>
      <c r="K1583" s="14">
        <v>79</v>
      </c>
      <c r="L1583" s="12">
        <v>0.495</v>
      </c>
      <c r="M1583" s="7">
        <v>2.0236952499999998</v>
      </c>
      <c r="N1583" s="31">
        <v>1.5</v>
      </c>
      <c r="O1583" s="14">
        <f>IFERROR(VLOOKUP($C1583,'site totals'!$J$2:$K$607,2,FALSE),1)</f>
        <v>17978.085800000001</v>
      </c>
      <c r="P1583" s="32" t="s">
        <v>91</v>
      </c>
      <c r="Q1583" s="12">
        <v>0.25878167600000002</v>
      </c>
      <c r="R1583" s="29">
        <v>0.28999999999999998</v>
      </c>
      <c r="S1583" s="2">
        <f>IF($A1583="site","",MIN(VLOOKUP($P1583,margin_ranges!$A$5:$D$10,4,FALSE)/100,$Q1583))</f>
        <v>0.25878167600000002</v>
      </c>
      <c r="T1583" s="6">
        <f>IF(A1583="placement",$J1583*MIN($Q1583,$S1583),"")</f>
        <v>82.551354644</v>
      </c>
      <c r="U1583" s="6">
        <f>IF($A1583="placement",T1583,SUMIF($C$10:$C$6209,$C1583,$T$10:$T$6209))</f>
        <v>82.551354644</v>
      </c>
      <c r="V1583" s="34">
        <f t="shared" si="74"/>
        <v>4.3969470422535295E-2</v>
      </c>
      <c r="W1583" s="24"/>
      <c r="X1583" s="2" t="str">
        <f>IFERROR(MIN(VLOOKUP($W1583,margin_ranges!$A$5:$D$10,4,FALSE),$Q1583*100)/100,"")</f>
        <v/>
      </c>
      <c r="Y1583" s="6">
        <f t="shared" si="75"/>
        <v>82.551354644</v>
      </c>
      <c r="Z1583" s="6">
        <f>IF($A1583="placement",Y1583,SUMIF($C$10:$C$6209,$C1583,$Y$10:$Y$6209))</f>
        <v>82.551354644</v>
      </c>
      <c r="AA1583" s="29">
        <f t="shared" si="76"/>
        <v>4.3969470422535295E-2</v>
      </c>
    </row>
    <row r="1584" spans="1:27" hidden="1" x14ac:dyDescent="0.3">
      <c r="A1584" s="8" t="s">
        <v>17</v>
      </c>
      <c r="B1584" s="8" t="s">
        <v>1742</v>
      </c>
      <c r="C1584" s="8" t="s">
        <v>1743</v>
      </c>
      <c r="D1584" s="33" t="s">
        <v>2052</v>
      </c>
      <c r="E1584" s="8" t="s">
        <v>2053</v>
      </c>
      <c r="F1584" s="29">
        <v>0.23869554892054101</v>
      </c>
      <c r="G1584" s="29">
        <v>0</v>
      </c>
      <c r="H1584" s="30">
        <v>10.4162</v>
      </c>
      <c r="I1584" s="30">
        <v>5.9992999999999999</v>
      </c>
      <c r="J1584" s="14">
        <v>355</v>
      </c>
      <c r="K1584" s="14">
        <v>85</v>
      </c>
      <c r="L1584" s="12">
        <v>0.57599999999999996</v>
      </c>
      <c r="M1584" s="7">
        <v>1.9703024200000001</v>
      </c>
      <c r="N1584" s="31">
        <v>1.5</v>
      </c>
      <c r="O1584" s="14">
        <f>IFERROR(VLOOKUP($C1584,'site totals'!$J$2:$K$607,2,FALSE),1)</f>
        <v>17978.085800000001</v>
      </c>
      <c r="P1584" s="32" t="s">
        <v>22</v>
      </c>
      <c r="Q1584" s="12">
        <v>0.2386955489</v>
      </c>
      <c r="R1584" s="29">
        <v>0.28000000000000003</v>
      </c>
      <c r="S1584" s="2">
        <f>IF($A1584="site","",MIN(VLOOKUP($P1584,margin_ranges!$A$5:$D$10,4,FALSE)/100,$Q1584))</f>
        <v>0.2386955489</v>
      </c>
      <c r="T1584" s="6">
        <f>IF(A1584="placement",$J1584*MIN($Q1584,$S1584),"")</f>
        <v>84.736919859500006</v>
      </c>
      <c r="U1584" s="6">
        <f>IF($A1584="placement",T1584,SUMIF($C$10:$C$6209,$C1584,$T$10:$T$6209))</f>
        <v>84.736919859500006</v>
      </c>
      <c r="V1584" s="34">
        <f t="shared" si="74"/>
        <v>5.7367293194444446E-2</v>
      </c>
      <c r="W1584" s="24"/>
      <c r="X1584" s="2" t="str">
        <f>IFERROR(MIN(VLOOKUP($W1584,margin_ranges!$A$5:$D$10,4,FALSE),$Q1584*100)/100,"")</f>
        <v/>
      </c>
      <c r="Y1584" s="6">
        <f t="shared" si="75"/>
        <v>84.736919859500006</v>
      </c>
      <c r="Z1584" s="6">
        <f>IF($A1584="placement",Y1584,SUMIF($C$10:$C$6209,$C1584,$Y$10:$Y$6209))</f>
        <v>84.736919859500006</v>
      </c>
      <c r="AA1584" s="29">
        <f t="shared" si="76"/>
        <v>5.7367293194444446E-2</v>
      </c>
    </row>
    <row r="1585" spans="1:27" hidden="1" x14ac:dyDescent="0.3">
      <c r="A1585" s="8" t="s">
        <v>17</v>
      </c>
      <c r="B1585" s="8" t="s">
        <v>1742</v>
      </c>
      <c r="C1585" s="8" t="s">
        <v>1743</v>
      </c>
      <c r="D1585" s="8" t="s">
        <v>2014</v>
      </c>
      <c r="E1585" s="8" t="s">
        <v>2015</v>
      </c>
      <c r="F1585" s="29">
        <v>0.277470252157833</v>
      </c>
      <c r="G1585" s="29">
        <v>0</v>
      </c>
      <c r="H1585" s="30">
        <v>11.5563</v>
      </c>
      <c r="I1585" s="30">
        <v>5.8034999999999997</v>
      </c>
      <c r="J1585" s="14">
        <v>361</v>
      </c>
      <c r="K1585" s="14">
        <v>101</v>
      </c>
      <c r="L1585" s="12">
        <v>0.50219999999999998</v>
      </c>
      <c r="M1585" s="7">
        <v>2.0760390900000001</v>
      </c>
      <c r="N1585" s="31">
        <v>1.5</v>
      </c>
      <c r="O1585" s="14">
        <f>IFERROR(VLOOKUP($C1585,'site totals'!$J$2:$K$607,2,FALSE),1)</f>
        <v>17978.085800000001</v>
      </c>
      <c r="P1585" s="32" t="s">
        <v>22</v>
      </c>
      <c r="Q1585" s="12">
        <v>0.27747025219999999</v>
      </c>
      <c r="R1585" s="29">
        <v>0.32</v>
      </c>
      <c r="S1585" s="2">
        <f>IF($A1585="site","",MIN(VLOOKUP($P1585,margin_ranges!$A$5:$D$10,4,FALSE)/100,$Q1585))</f>
        <v>0.27747025219999999</v>
      </c>
      <c r="T1585" s="6">
        <f>IF(A1585="placement",$J1585*MIN($Q1585,$S1585),"")</f>
        <v>100.1667610442</v>
      </c>
      <c r="U1585" s="6">
        <f>IF($A1585="placement",T1585,SUMIF($C$10:$C$6209,$C1585,$T$10:$T$6209))</f>
        <v>100.1667610442</v>
      </c>
      <c r="V1585" s="34">
        <f t="shared" si="74"/>
        <v>6.2543746764705865E-2</v>
      </c>
      <c r="W1585" s="24"/>
      <c r="X1585" s="2" t="str">
        <f>IFERROR(MIN(VLOOKUP($W1585,margin_ranges!$A$5:$D$10,4,FALSE),$Q1585*100)/100,"")</f>
        <v/>
      </c>
      <c r="Y1585" s="6">
        <f t="shared" si="75"/>
        <v>100.1667610442</v>
      </c>
      <c r="Z1585" s="6">
        <f>IF($A1585="placement",Y1585,SUMIF($C$10:$C$6209,$C1585,$Y$10:$Y$6209))</f>
        <v>100.1667610442</v>
      </c>
      <c r="AA1585" s="29">
        <f t="shared" si="76"/>
        <v>6.2543746764705865E-2</v>
      </c>
    </row>
    <row r="1586" spans="1:27" hidden="1" x14ac:dyDescent="0.3">
      <c r="A1586" s="8" t="s">
        <v>17</v>
      </c>
      <c r="B1586" s="8" t="s">
        <v>1742</v>
      </c>
      <c r="C1586" s="8" t="s">
        <v>1743</v>
      </c>
      <c r="D1586" s="8" t="s">
        <v>2054</v>
      </c>
      <c r="E1586" s="8" t="s">
        <v>2055</v>
      </c>
      <c r="F1586" s="29">
        <v>0.23336360069502801</v>
      </c>
      <c r="G1586" s="29">
        <v>0</v>
      </c>
      <c r="H1586" s="30">
        <v>24.6784</v>
      </c>
      <c r="I1586" s="30">
        <v>6.7377000000000002</v>
      </c>
      <c r="J1586" s="14">
        <v>382</v>
      </c>
      <c r="K1586" s="14">
        <v>89</v>
      </c>
      <c r="L1586" s="12">
        <v>0.27300000000000002</v>
      </c>
      <c r="M1586" s="7">
        <v>1.89137902</v>
      </c>
      <c r="N1586" s="31">
        <v>1.45</v>
      </c>
      <c r="O1586" s="14">
        <f>IFERROR(VLOOKUP($C1586,'site totals'!$J$2:$K$607,2,FALSE),1)</f>
        <v>17978.085800000001</v>
      </c>
      <c r="P1586" s="32" t="s">
        <v>22</v>
      </c>
      <c r="Q1586" s="12">
        <v>0.23336360070000001</v>
      </c>
      <c r="R1586" s="29">
        <v>0.28000000000000003</v>
      </c>
      <c r="S1586" s="2">
        <f>IF($A1586="site","",MIN(VLOOKUP($P1586,margin_ranges!$A$5:$D$10,4,FALSE)/100,$Q1586))</f>
        <v>0.23336360070000001</v>
      </c>
      <c r="T1586" s="6">
        <f>IF(A1586="placement",$J1586*MIN($Q1586,$S1586),"")</f>
        <v>89.144895467400005</v>
      </c>
      <c r="U1586" s="6">
        <f>IF($A1586="placement",T1586,SUMIF($C$10:$C$6209,$C1586,$T$10:$T$6209))</f>
        <v>89.144895467400005</v>
      </c>
      <c r="V1586" s="34">
        <f t="shared" si="74"/>
        <v>6.4772776805555488E-2</v>
      </c>
      <c r="W1586" s="24"/>
      <c r="X1586" s="2" t="str">
        <f>IFERROR(MIN(VLOOKUP($W1586,margin_ranges!$A$5:$D$10,4,FALSE),$Q1586*100)/100,"")</f>
        <v/>
      </c>
      <c r="Y1586" s="6">
        <f t="shared" si="75"/>
        <v>89.144895467400005</v>
      </c>
      <c r="Z1586" s="6">
        <f>IF($A1586="placement",Y1586,SUMIF($C$10:$C$6209,$C1586,$Y$10:$Y$6209))</f>
        <v>89.144895467400005</v>
      </c>
      <c r="AA1586" s="29">
        <f t="shared" si="76"/>
        <v>6.4772776805555488E-2</v>
      </c>
    </row>
    <row r="1587" spans="1:27" hidden="1" x14ac:dyDescent="0.3">
      <c r="A1587" s="8" t="s">
        <v>17</v>
      </c>
      <c r="B1587" s="8" t="s">
        <v>1742</v>
      </c>
      <c r="C1587" s="8" t="s">
        <v>1743</v>
      </c>
      <c r="D1587" s="8" t="s">
        <v>2184</v>
      </c>
      <c r="E1587" s="8" t="s">
        <v>2185</v>
      </c>
      <c r="F1587" s="29">
        <v>0.25305611758000701</v>
      </c>
      <c r="G1587" s="29">
        <v>0</v>
      </c>
      <c r="H1587" s="30">
        <v>15.9016</v>
      </c>
      <c r="I1587" s="30">
        <v>6.4218999999999999</v>
      </c>
      <c r="J1587" s="14">
        <v>387</v>
      </c>
      <c r="K1587" s="14">
        <v>96</v>
      </c>
      <c r="L1587" s="12">
        <v>0.40379999999999999</v>
      </c>
      <c r="M1587" s="7">
        <v>2.0081829899999999</v>
      </c>
      <c r="N1587" s="31">
        <v>1.5</v>
      </c>
      <c r="O1587" s="14">
        <f>IFERROR(VLOOKUP($C1587,'site totals'!$J$2:$K$607,2,FALSE),1)</f>
        <v>17978.085800000001</v>
      </c>
      <c r="P1587" s="32" t="s">
        <v>91</v>
      </c>
      <c r="Q1587" s="12">
        <v>0.25305611760000002</v>
      </c>
      <c r="R1587" s="29">
        <v>0.28999999999999998</v>
      </c>
      <c r="S1587" s="2">
        <f>IF($A1587="site","",MIN(VLOOKUP($P1587,margin_ranges!$A$5:$D$10,4,FALSE)/100,$Q1587))</f>
        <v>0.25305611760000002</v>
      </c>
      <c r="T1587" s="6">
        <f>IF(A1587="placement",$J1587*MIN($Q1587,$S1587),"")</f>
        <v>97.932717511200011</v>
      </c>
      <c r="U1587" s="6">
        <f>IF($A1587="placement",T1587,SUMIF($C$10:$C$6209,$C1587,$T$10:$T$6209))</f>
        <v>97.932717511200011</v>
      </c>
      <c r="V1587" s="34">
        <f t="shared" si="74"/>
        <v>5.2033637183098724E-2</v>
      </c>
      <c r="W1587" s="24"/>
      <c r="X1587" s="2" t="str">
        <f>IFERROR(MIN(VLOOKUP($W1587,margin_ranges!$A$5:$D$10,4,FALSE),$Q1587*100)/100,"")</f>
        <v/>
      </c>
      <c r="Y1587" s="6">
        <f t="shared" si="75"/>
        <v>97.932717511200011</v>
      </c>
      <c r="Z1587" s="6">
        <f>IF($A1587="placement",Y1587,SUMIF($C$10:$C$6209,$C1587,$Y$10:$Y$6209))</f>
        <v>97.932717511200011</v>
      </c>
      <c r="AA1587" s="29">
        <f t="shared" si="76"/>
        <v>5.2033637183098724E-2</v>
      </c>
    </row>
    <row r="1588" spans="1:27" hidden="1" x14ac:dyDescent="0.3">
      <c r="A1588" s="8" t="s">
        <v>17</v>
      </c>
      <c r="B1588" s="8" t="s">
        <v>1742</v>
      </c>
      <c r="C1588" s="8" t="s">
        <v>1743</v>
      </c>
      <c r="D1588" s="8" t="s">
        <v>2010</v>
      </c>
      <c r="E1588" s="8" t="s">
        <v>2011</v>
      </c>
      <c r="F1588" s="29">
        <v>0.21627986462142501</v>
      </c>
      <c r="G1588" s="29">
        <v>0</v>
      </c>
      <c r="H1588" s="30">
        <v>23.523700000000002</v>
      </c>
      <c r="I1588" s="30">
        <v>7.5115999999999996</v>
      </c>
      <c r="J1588" s="14">
        <v>417</v>
      </c>
      <c r="K1588" s="14">
        <v>90</v>
      </c>
      <c r="L1588" s="12">
        <v>0.31929999999999997</v>
      </c>
      <c r="M1588" s="7">
        <v>1.8501502400000001</v>
      </c>
      <c r="N1588" s="31">
        <v>1.45</v>
      </c>
      <c r="O1588" s="14">
        <f>IFERROR(VLOOKUP($C1588,'site totals'!$J$2:$K$607,2,FALSE),1)</f>
        <v>17978.085800000001</v>
      </c>
      <c r="P1588" s="32" t="s">
        <v>91</v>
      </c>
      <c r="Q1588" s="12">
        <v>0.21627986460000001</v>
      </c>
      <c r="R1588" s="29">
        <v>0.28000000000000003</v>
      </c>
      <c r="S1588" s="2">
        <f>IF($A1588="site","",MIN(VLOOKUP($P1588,margin_ranges!$A$5:$D$10,4,FALSE)/100,$Q1588))</f>
        <v>0.21627986460000001</v>
      </c>
      <c r="T1588" s="6">
        <f>IF(A1588="placement",$J1588*MIN($Q1588,$S1588),"")</f>
        <v>90.188703538200002</v>
      </c>
      <c r="U1588" s="6">
        <f>IF($A1588="placement",T1588,SUMIF($C$10:$C$6209,$C1588,$T$10:$T$6209))</f>
        <v>90.188703538200002</v>
      </c>
      <c r="V1588" s="34">
        <f t="shared" si="74"/>
        <v>8.8500188055555595E-2</v>
      </c>
      <c r="W1588" s="24"/>
      <c r="X1588" s="2" t="str">
        <f>IFERROR(MIN(VLOOKUP($W1588,margin_ranges!$A$5:$D$10,4,FALSE),$Q1588*100)/100,"")</f>
        <v/>
      </c>
      <c r="Y1588" s="6">
        <f t="shared" si="75"/>
        <v>90.188703538200002</v>
      </c>
      <c r="Z1588" s="6">
        <f>IF($A1588="placement",Y1588,SUMIF($C$10:$C$6209,$C1588,$Y$10:$Y$6209))</f>
        <v>90.188703538200002</v>
      </c>
      <c r="AA1588" s="29">
        <f t="shared" si="76"/>
        <v>8.8500188055555595E-2</v>
      </c>
    </row>
    <row r="1589" spans="1:27" hidden="1" x14ac:dyDescent="0.3">
      <c r="A1589" s="8" t="s">
        <v>17</v>
      </c>
      <c r="B1589" s="8" t="s">
        <v>1742</v>
      </c>
      <c r="C1589" s="8" t="s">
        <v>1743</v>
      </c>
      <c r="D1589" s="8" t="s">
        <v>1762</v>
      </c>
      <c r="E1589" s="8" t="s">
        <v>1763</v>
      </c>
      <c r="F1589" s="29">
        <v>0.25668426141596401</v>
      </c>
      <c r="G1589" s="29">
        <v>0</v>
      </c>
      <c r="H1589" s="30">
        <v>13.296200000000001</v>
      </c>
      <c r="I1589" s="30">
        <v>6.7134</v>
      </c>
      <c r="J1589" s="14">
        <v>420</v>
      </c>
      <c r="K1589" s="14">
        <v>108</v>
      </c>
      <c r="L1589" s="12">
        <v>0.50490000000000002</v>
      </c>
      <c r="M1589" s="7">
        <v>2.0852511499999999</v>
      </c>
      <c r="N1589" s="31">
        <v>1.55</v>
      </c>
      <c r="O1589" s="14">
        <f>IFERROR(VLOOKUP($C1589,'site totals'!$J$2:$K$607,2,FALSE),1)</f>
        <v>17978.085800000001</v>
      </c>
      <c r="P1589" s="32" t="s">
        <v>161</v>
      </c>
      <c r="Q1589" s="12">
        <v>0.2566842614</v>
      </c>
      <c r="R1589" s="29">
        <v>0.33</v>
      </c>
      <c r="S1589" s="2">
        <f>IF($A1589="site","",MIN(VLOOKUP($P1589,margin_ranges!$A$5:$D$10,4,FALSE)/100,$Q1589))</f>
        <v>0.2566842614</v>
      </c>
      <c r="T1589" s="6">
        <f>IF(A1589="placement",$J1589*MIN($Q1589,$S1589),"")</f>
        <v>107.80738978799999</v>
      </c>
      <c r="U1589" s="6">
        <f>IF($A1589="placement",T1589,SUMIF($C$10:$C$6209,$C1589,$T$10:$T$6209))</f>
        <v>107.80738978799999</v>
      </c>
      <c r="V1589" s="34">
        <f t="shared" si="74"/>
        <v>0.10942647552238816</v>
      </c>
      <c r="W1589" s="24"/>
      <c r="X1589" s="2" t="str">
        <f>IFERROR(MIN(VLOOKUP($W1589,margin_ranges!$A$5:$D$10,4,FALSE),$Q1589*100)/100,"")</f>
        <v/>
      </c>
      <c r="Y1589" s="6">
        <f t="shared" si="75"/>
        <v>107.80738978799999</v>
      </c>
      <c r="Z1589" s="6">
        <f>IF($A1589="placement",Y1589,SUMIF($C$10:$C$6209,$C1589,$Y$10:$Y$6209))</f>
        <v>107.80738978799999</v>
      </c>
      <c r="AA1589" s="29">
        <f t="shared" si="76"/>
        <v>0.10942647552238816</v>
      </c>
    </row>
    <row r="1590" spans="1:27" hidden="1" x14ac:dyDescent="0.3">
      <c r="A1590" s="8" t="s">
        <v>17</v>
      </c>
      <c r="B1590" s="8" t="s">
        <v>1742</v>
      </c>
      <c r="C1590" s="8" t="s">
        <v>1743</v>
      </c>
      <c r="D1590" s="8" t="s">
        <v>1828</v>
      </c>
      <c r="E1590" s="8" t="s">
        <v>1829</v>
      </c>
      <c r="F1590" s="29">
        <v>0.25753811161329698</v>
      </c>
      <c r="G1590" s="29">
        <v>0</v>
      </c>
      <c r="H1590" s="30">
        <v>13.484</v>
      </c>
      <c r="I1590" s="30">
        <v>7.5885999999999996</v>
      </c>
      <c r="J1590" s="14">
        <v>460</v>
      </c>
      <c r="K1590" s="14">
        <v>114</v>
      </c>
      <c r="L1590" s="12">
        <v>0.56279999999999997</v>
      </c>
      <c r="M1590" s="7">
        <v>2.0203057200000001</v>
      </c>
      <c r="N1590" s="31">
        <v>1.5</v>
      </c>
      <c r="O1590" s="14">
        <f>IFERROR(VLOOKUP($C1590,'site totals'!$J$2:$K$607,2,FALSE),1)</f>
        <v>17978.085800000001</v>
      </c>
      <c r="P1590" s="32" t="s">
        <v>91</v>
      </c>
      <c r="Q1590" s="12">
        <v>0.25753811160000001</v>
      </c>
      <c r="R1590" s="29">
        <v>0.28999999999999998</v>
      </c>
      <c r="S1590" s="2">
        <f>IF($A1590="site","",MIN(VLOOKUP($P1590,margin_ranges!$A$5:$D$10,4,FALSE)/100,$Q1590))</f>
        <v>0.25753811160000001</v>
      </c>
      <c r="T1590" s="6">
        <f>IF(A1590="placement",$J1590*MIN($Q1590,$S1590),"")</f>
        <v>118.46753133600001</v>
      </c>
      <c r="U1590" s="6">
        <f>IF($A1590="placement",T1590,SUMIF($C$10:$C$6209,$C1590,$T$10:$T$6209))</f>
        <v>118.46753133600001</v>
      </c>
      <c r="V1590" s="34">
        <f t="shared" si="74"/>
        <v>4.5720969577464965E-2</v>
      </c>
      <c r="W1590" s="24"/>
      <c r="X1590" s="2" t="str">
        <f>IFERROR(MIN(VLOOKUP($W1590,margin_ranges!$A$5:$D$10,4,FALSE),$Q1590*100)/100,"")</f>
        <v/>
      </c>
      <c r="Y1590" s="6">
        <f t="shared" si="75"/>
        <v>118.46753133600001</v>
      </c>
      <c r="Z1590" s="6">
        <f>IF($A1590="placement",Y1590,SUMIF($C$10:$C$6209,$C1590,$Y$10:$Y$6209))</f>
        <v>118.46753133600001</v>
      </c>
      <c r="AA1590" s="29">
        <f t="shared" si="76"/>
        <v>4.5720969577464965E-2</v>
      </c>
    </row>
    <row r="1591" spans="1:27" hidden="1" x14ac:dyDescent="0.3">
      <c r="A1591" s="8" t="s">
        <v>17</v>
      </c>
      <c r="B1591" s="8" t="s">
        <v>1742</v>
      </c>
      <c r="C1591" s="8" t="s">
        <v>1743</v>
      </c>
      <c r="D1591" s="8" t="s">
        <v>1752</v>
      </c>
      <c r="E1591" s="8" t="s">
        <v>1753</v>
      </c>
      <c r="F1591" s="29">
        <v>0.27530852548821499</v>
      </c>
      <c r="G1591" s="29">
        <v>0</v>
      </c>
      <c r="H1591" s="30">
        <v>13.0564</v>
      </c>
      <c r="I1591" s="30">
        <v>7.4611000000000001</v>
      </c>
      <c r="J1591" s="14">
        <v>463</v>
      </c>
      <c r="K1591" s="14">
        <v>117</v>
      </c>
      <c r="L1591" s="12">
        <v>0.57140000000000002</v>
      </c>
      <c r="M1591" s="7">
        <v>2.0698463500000002</v>
      </c>
      <c r="N1591" s="31">
        <v>1.5</v>
      </c>
      <c r="O1591" s="14">
        <f>IFERROR(VLOOKUP($C1591,'site totals'!$J$2:$K$607,2,FALSE),1)</f>
        <v>17978.085800000001</v>
      </c>
      <c r="P1591" s="32" t="s">
        <v>91</v>
      </c>
      <c r="Q1591" s="12">
        <v>0.27530852550000001</v>
      </c>
      <c r="R1591" s="29">
        <v>0.28999999999999998</v>
      </c>
      <c r="S1591" s="2">
        <f>IF($A1591="site","",MIN(VLOOKUP($P1591,margin_ranges!$A$5:$D$10,4,FALSE)/100,$Q1591))</f>
        <v>0.27530852550000001</v>
      </c>
      <c r="T1591" s="6">
        <f>IF(A1591="placement",$J1591*MIN($Q1591,$S1591),"")</f>
        <v>127.4678473065</v>
      </c>
      <c r="U1591" s="6">
        <f>IF($A1591="placement",T1591,SUMIF($C$10:$C$6209,$C1591,$T$10:$T$6209))</f>
        <v>127.4678473065</v>
      </c>
      <c r="V1591" s="34">
        <f t="shared" si="74"/>
        <v>2.0692217605633889E-2</v>
      </c>
      <c r="W1591" s="24"/>
      <c r="X1591" s="2" t="str">
        <f>IFERROR(MIN(VLOOKUP($W1591,margin_ranges!$A$5:$D$10,4,FALSE),$Q1591*100)/100,"")</f>
        <v/>
      </c>
      <c r="Y1591" s="6">
        <f t="shared" si="75"/>
        <v>127.4678473065</v>
      </c>
      <c r="Z1591" s="6">
        <f>IF($A1591="placement",Y1591,SUMIF($C$10:$C$6209,$C1591,$Y$10:$Y$6209))</f>
        <v>127.4678473065</v>
      </c>
      <c r="AA1591" s="29">
        <f t="shared" si="76"/>
        <v>2.0692217605633889E-2</v>
      </c>
    </row>
    <row r="1592" spans="1:27" hidden="1" x14ac:dyDescent="0.3">
      <c r="A1592" s="8" t="s">
        <v>17</v>
      </c>
      <c r="B1592" s="8" t="s">
        <v>1742</v>
      </c>
      <c r="C1592" s="8" t="s">
        <v>1743</v>
      </c>
      <c r="D1592" s="8" t="s">
        <v>2568</v>
      </c>
      <c r="E1592" s="8" t="s">
        <v>2569</v>
      </c>
      <c r="F1592" s="29">
        <v>0.215319317421171</v>
      </c>
      <c r="G1592" s="29">
        <v>0</v>
      </c>
      <c r="H1592" s="30">
        <v>23.307600000000001</v>
      </c>
      <c r="I1592" s="30">
        <v>8.7082999999999995</v>
      </c>
      <c r="J1592" s="14">
        <v>483</v>
      </c>
      <c r="K1592" s="14">
        <v>97</v>
      </c>
      <c r="L1592" s="12">
        <v>0.37359999999999999</v>
      </c>
      <c r="M1592" s="7">
        <v>1.8478854300000001</v>
      </c>
      <c r="N1592" s="31">
        <v>1.45</v>
      </c>
      <c r="O1592" s="14">
        <f>IFERROR(VLOOKUP($C1592,'site totals'!$J$2:$K$607,2,FALSE),1)</f>
        <v>17978.085800000001</v>
      </c>
      <c r="P1592" s="32" t="s">
        <v>91</v>
      </c>
      <c r="Q1592" s="12">
        <v>0.21531931739999999</v>
      </c>
      <c r="R1592" s="29">
        <v>0.24</v>
      </c>
      <c r="S1592" s="2">
        <f>IF($A1592="site","",MIN(VLOOKUP($P1592,margin_ranges!$A$5:$D$10,4,FALSE)/100,$Q1592))</f>
        <v>0.21531931739999999</v>
      </c>
      <c r="T1592" s="6">
        <f>IF(A1592="placement",$J1592*MIN($Q1592,$S1592),"")</f>
        <v>103.9992303042</v>
      </c>
      <c r="U1592" s="6">
        <f>IF($A1592="placement",T1592,SUMIF($C$10:$C$6209,$C1592,$T$10:$T$6209))</f>
        <v>103.9992303042</v>
      </c>
      <c r="V1592" s="34">
        <f t="shared" si="74"/>
        <v>3.2474582368421157E-2</v>
      </c>
      <c r="W1592" s="24"/>
      <c r="X1592" s="2" t="str">
        <f>IFERROR(MIN(VLOOKUP($W1592,margin_ranges!$A$5:$D$10,4,FALSE),$Q1592*100)/100,"")</f>
        <v/>
      </c>
      <c r="Y1592" s="6">
        <f t="shared" si="75"/>
        <v>103.9992303042</v>
      </c>
      <c r="Z1592" s="6">
        <f>IF($A1592="placement",Y1592,SUMIF($C$10:$C$6209,$C1592,$Y$10:$Y$6209))</f>
        <v>103.9992303042</v>
      </c>
      <c r="AA1592" s="29">
        <f t="shared" si="76"/>
        <v>3.2474582368421157E-2</v>
      </c>
    </row>
    <row r="1593" spans="1:27" hidden="1" x14ac:dyDescent="0.3">
      <c r="A1593" s="8" t="s">
        <v>17</v>
      </c>
      <c r="B1593" s="8" t="s">
        <v>1742</v>
      </c>
      <c r="C1593" s="8" t="s">
        <v>1743</v>
      </c>
      <c r="D1593" s="8" t="s">
        <v>2240</v>
      </c>
      <c r="E1593" s="8" t="s">
        <v>2241</v>
      </c>
      <c r="F1593" s="29">
        <v>0.11886861250499101</v>
      </c>
      <c r="G1593" s="29">
        <v>0</v>
      </c>
      <c r="H1593" s="30">
        <v>33.1432</v>
      </c>
      <c r="I1593" s="30">
        <v>9.3543000000000003</v>
      </c>
      <c r="J1593" s="14">
        <v>494</v>
      </c>
      <c r="K1593" s="14">
        <v>59</v>
      </c>
      <c r="L1593" s="12">
        <v>0.28220000000000001</v>
      </c>
      <c r="M1593" s="7">
        <v>1.75910202</v>
      </c>
      <c r="N1593" s="31">
        <v>1.55</v>
      </c>
      <c r="O1593" s="14">
        <f>IFERROR(VLOOKUP($C1593,'site totals'!$J$2:$K$607,2,FALSE),1)</f>
        <v>17978.085800000001</v>
      </c>
      <c r="P1593" s="32" t="s">
        <v>91</v>
      </c>
      <c r="Q1593" s="12">
        <v>0.1188686125</v>
      </c>
      <c r="R1593" s="29">
        <v>0.17</v>
      </c>
      <c r="S1593" s="2">
        <f>IF($A1593="site","",MIN(VLOOKUP($P1593,margin_ranges!$A$5:$D$10,4,FALSE)/100,$Q1593))</f>
        <v>0.1188686125</v>
      </c>
      <c r="T1593" s="6">
        <f>IF(A1593="placement",$J1593*MIN($Q1593,$S1593),"")</f>
        <v>58.721094575000002</v>
      </c>
      <c r="U1593" s="6">
        <f>IF($A1593="placement",T1593,SUMIF($C$10:$C$6209,$C1593,$T$10:$T$6209))</f>
        <v>58.721094575000002</v>
      </c>
      <c r="V1593" s="34">
        <f t="shared" si="74"/>
        <v>6.1604081325301374E-2</v>
      </c>
      <c r="W1593" s="24"/>
      <c r="X1593" s="2" t="str">
        <f>IFERROR(MIN(VLOOKUP($W1593,margin_ranges!$A$5:$D$10,4,FALSE),$Q1593*100)/100,"")</f>
        <v/>
      </c>
      <c r="Y1593" s="6">
        <f t="shared" si="75"/>
        <v>58.721094575000002</v>
      </c>
      <c r="Z1593" s="6">
        <f>IF($A1593="placement",Y1593,SUMIF($C$10:$C$6209,$C1593,$Y$10:$Y$6209))</f>
        <v>58.721094575000002</v>
      </c>
      <c r="AA1593" s="29">
        <f t="shared" si="76"/>
        <v>6.1604081325301374E-2</v>
      </c>
    </row>
    <row r="1594" spans="1:27" hidden="1" x14ac:dyDescent="0.3">
      <c r="A1594" s="8" t="s">
        <v>17</v>
      </c>
      <c r="B1594" s="8" t="s">
        <v>1742</v>
      </c>
      <c r="C1594" s="8" t="s">
        <v>1743</v>
      </c>
      <c r="D1594" s="8" t="s">
        <v>1942</v>
      </c>
      <c r="E1594" s="8" t="s">
        <v>1943</v>
      </c>
      <c r="F1594" s="29">
        <v>0.14157297174331099</v>
      </c>
      <c r="G1594" s="29">
        <v>0</v>
      </c>
      <c r="H1594" s="30">
        <v>26.3721</v>
      </c>
      <c r="I1594" s="30">
        <v>11.655099999999999</v>
      </c>
      <c r="J1594" s="14">
        <v>591</v>
      </c>
      <c r="K1594" s="14">
        <v>84</v>
      </c>
      <c r="L1594" s="12">
        <v>0.44190000000000002</v>
      </c>
      <c r="M1594" s="7">
        <v>1.689136</v>
      </c>
      <c r="N1594" s="31">
        <v>1.45</v>
      </c>
      <c r="O1594" s="14">
        <f>IFERROR(VLOOKUP($C1594,'site totals'!$J$2:$K$607,2,FALSE),1)</f>
        <v>17978.085800000001</v>
      </c>
      <c r="P1594" s="32" t="s">
        <v>161</v>
      </c>
      <c r="Q1594" s="12">
        <v>0.14157297169999999</v>
      </c>
      <c r="R1594" s="29">
        <v>0.2</v>
      </c>
      <c r="S1594" s="2">
        <f>IF($A1594="site","",MIN(VLOOKUP($P1594,margin_ranges!$A$5:$D$10,4,FALSE)/100,$Q1594))</f>
        <v>0.14157297169999999</v>
      </c>
      <c r="T1594" s="6">
        <f>IF(A1594="placement",$J1594*MIN($Q1594,$S1594),"")</f>
        <v>83.669626274699993</v>
      </c>
      <c r="U1594" s="6">
        <f>IF($A1594="placement",T1594,SUMIF($C$10:$C$6209,$C1594,$T$10:$T$6209))</f>
        <v>83.669626274699993</v>
      </c>
      <c r="V1594" s="34">
        <f t="shared" si="74"/>
        <v>7.3033785374999827E-2</v>
      </c>
      <c r="W1594" s="24"/>
      <c r="X1594" s="2" t="str">
        <f>IFERROR(MIN(VLOOKUP($W1594,margin_ranges!$A$5:$D$10,4,FALSE),$Q1594*100)/100,"")</f>
        <v/>
      </c>
      <c r="Y1594" s="6">
        <f t="shared" si="75"/>
        <v>83.669626274699993</v>
      </c>
      <c r="Z1594" s="6">
        <f>IF($A1594="placement",Y1594,SUMIF($C$10:$C$6209,$C1594,$Y$10:$Y$6209))</f>
        <v>83.669626274699993</v>
      </c>
      <c r="AA1594" s="29">
        <f t="shared" si="76"/>
        <v>7.3033785374999827E-2</v>
      </c>
    </row>
    <row r="1595" spans="1:27" hidden="1" x14ac:dyDescent="0.3">
      <c r="A1595" s="8" t="s">
        <v>17</v>
      </c>
      <c r="B1595" s="8" t="s">
        <v>1742</v>
      </c>
      <c r="C1595" s="8" t="s">
        <v>1743</v>
      </c>
      <c r="D1595" s="8" t="s">
        <v>2150</v>
      </c>
      <c r="E1595" s="8" t="s">
        <v>2151</v>
      </c>
      <c r="F1595" s="29">
        <v>0.25128293362383097</v>
      </c>
      <c r="G1595" s="29">
        <v>0</v>
      </c>
      <c r="H1595" s="30">
        <v>20.113800000000001</v>
      </c>
      <c r="I1595" s="30">
        <v>11.0654</v>
      </c>
      <c r="J1595" s="14">
        <v>665</v>
      </c>
      <c r="K1595" s="14">
        <v>167</v>
      </c>
      <c r="L1595" s="12">
        <v>0.55010000000000003</v>
      </c>
      <c r="M1595" s="7">
        <v>2.0034270200000002</v>
      </c>
      <c r="N1595" s="31">
        <v>1.5</v>
      </c>
      <c r="O1595" s="14">
        <f>IFERROR(VLOOKUP($C1595,'site totals'!$J$2:$K$607,2,FALSE),1)</f>
        <v>17978.085800000001</v>
      </c>
      <c r="P1595" s="32" t="s">
        <v>22</v>
      </c>
      <c r="Q1595" s="12">
        <v>0.25128293359999998</v>
      </c>
      <c r="R1595" s="29">
        <v>0.28999999999999998</v>
      </c>
      <c r="S1595" s="2">
        <f>IF($A1595="site","",MIN(VLOOKUP($P1595,margin_ranges!$A$5:$D$10,4,FALSE)/100,$Q1595))</f>
        <v>0.25128293359999998</v>
      </c>
      <c r="T1595" s="6">
        <f>IF(A1595="placement",$J1595*MIN($Q1595,$S1595),"")</f>
        <v>167.103150844</v>
      </c>
      <c r="U1595" s="6">
        <f>IF($A1595="placement",T1595,SUMIF($C$10:$C$6209,$C1595,$T$10:$T$6209))</f>
        <v>167.103150844</v>
      </c>
      <c r="V1595" s="34">
        <f t="shared" si="74"/>
        <v>5.4531079436619834E-2</v>
      </c>
      <c r="W1595" s="24"/>
      <c r="X1595" s="2" t="str">
        <f>IFERROR(MIN(VLOOKUP($W1595,margin_ranges!$A$5:$D$10,4,FALSE),$Q1595*100)/100,"")</f>
        <v/>
      </c>
      <c r="Y1595" s="6">
        <f t="shared" si="75"/>
        <v>167.103150844</v>
      </c>
      <c r="Z1595" s="6">
        <f>IF($A1595="placement",Y1595,SUMIF($C$10:$C$6209,$C1595,$Y$10:$Y$6209))</f>
        <v>167.103150844</v>
      </c>
      <c r="AA1595" s="29">
        <f t="shared" si="76"/>
        <v>5.4531079436619834E-2</v>
      </c>
    </row>
    <row r="1596" spans="1:27" hidden="1" x14ac:dyDescent="0.3">
      <c r="A1596" s="8" t="s">
        <v>17</v>
      </c>
      <c r="B1596" s="8" t="s">
        <v>1742</v>
      </c>
      <c r="C1596" s="8" t="s">
        <v>1743</v>
      </c>
      <c r="D1596" s="8" t="s">
        <v>2172</v>
      </c>
      <c r="E1596" s="8" t="s">
        <v>2173</v>
      </c>
      <c r="F1596" s="29">
        <v>0.174277135878879</v>
      </c>
      <c r="G1596" s="29">
        <v>0</v>
      </c>
      <c r="H1596" s="30">
        <v>43.7806</v>
      </c>
      <c r="I1596" s="30">
        <v>8.0626999999999995</v>
      </c>
      <c r="J1596" s="14">
        <v>732</v>
      </c>
      <c r="K1596" s="14">
        <v>128</v>
      </c>
      <c r="L1596" s="12">
        <v>0.1842</v>
      </c>
      <c r="M1596" s="7">
        <v>3.02765021</v>
      </c>
      <c r="N1596" s="31">
        <v>2.5</v>
      </c>
      <c r="O1596" s="14">
        <f>IFERROR(VLOOKUP($C1596,'site totals'!$J$2:$K$607,2,FALSE),1)</f>
        <v>17978.085800000001</v>
      </c>
      <c r="P1596" s="32" t="s">
        <v>478</v>
      </c>
      <c r="Q1596" s="12">
        <v>0.17427713589999999</v>
      </c>
      <c r="R1596" s="29">
        <v>0.33</v>
      </c>
      <c r="S1596" s="2">
        <f>IF($A1596="site","",MIN(VLOOKUP($P1596,margin_ranges!$A$5:$D$10,4,FALSE)/100,$Q1596))</f>
        <v>0.17427713589999999</v>
      </c>
      <c r="T1596" s="6">
        <f>IF(A1596="placement",$J1596*MIN($Q1596,$S1596),"")</f>
        <v>127.57086347879999</v>
      </c>
      <c r="U1596" s="6">
        <f>IF($A1596="placement",T1596,SUMIF($C$10:$C$6209,$C1596,$T$10:$T$6209))</f>
        <v>127.57086347879999</v>
      </c>
      <c r="V1596" s="34">
        <f t="shared" si="74"/>
        <v>0.23242218522388081</v>
      </c>
      <c r="W1596" s="24"/>
      <c r="X1596" s="2" t="str">
        <f>IFERROR(MIN(VLOOKUP($W1596,margin_ranges!$A$5:$D$10,4,FALSE),$Q1596*100)/100,"")</f>
        <v/>
      </c>
      <c r="Y1596" s="6">
        <f t="shared" si="75"/>
        <v>127.57086347879999</v>
      </c>
      <c r="Z1596" s="6">
        <f>IF($A1596="placement",Y1596,SUMIF($C$10:$C$6209,$C1596,$Y$10:$Y$6209))</f>
        <v>127.57086347879999</v>
      </c>
      <c r="AA1596" s="29">
        <f t="shared" si="76"/>
        <v>0.23242218522388081</v>
      </c>
    </row>
    <row r="1597" spans="1:27" hidden="1" x14ac:dyDescent="0.3">
      <c r="A1597" s="8" t="s">
        <v>17</v>
      </c>
      <c r="B1597" s="8" t="s">
        <v>1742</v>
      </c>
      <c r="C1597" s="8" t="s">
        <v>1743</v>
      </c>
      <c r="D1597" s="8" t="s">
        <v>2402</v>
      </c>
      <c r="E1597" s="8" t="s">
        <v>2403</v>
      </c>
      <c r="F1597" s="29">
        <v>0.243355996614085</v>
      </c>
      <c r="G1597" s="29">
        <v>0</v>
      </c>
      <c r="H1597" s="30">
        <v>25.553100000000001</v>
      </c>
      <c r="I1597" s="30">
        <v>13.9316</v>
      </c>
      <c r="J1597" s="14">
        <v>829</v>
      </c>
      <c r="K1597" s="14">
        <v>201</v>
      </c>
      <c r="L1597" s="12">
        <v>0.54520000000000002</v>
      </c>
      <c r="M1597" s="7">
        <v>1.9824382300000001</v>
      </c>
      <c r="N1597" s="31">
        <v>1.5</v>
      </c>
      <c r="O1597" s="14">
        <f>IFERROR(VLOOKUP($C1597,'site totals'!$J$2:$K$607,2,FALSE),1)</f>
        <v>17978.085800000001</v>
      </c>
      <c r="P1597" s="32" t="s">
        <v>91</v>
      </c>
      <c r="Q1597" s="12">
        <v>0.24335599660000001</v>
      </c>
      <c r="R1597" s="29">
        <v>0.28000000000000003</v>
      </c>
      <c r="S1597" s="2">
        <f>IF($A1597="site","",MIN(VLOOKUP($P1597,margin_ranges!$A$5:$D$10,4,FALSE)/100,$Q1597))</f>
        <v>0.24335599660000001</v>
      </c>
      <c r="T1597" s="6">
        <f>IF(A1597="placement",$J1597*MIN($Q1597,$S1597),"")</f>
        <v>201.74212118140002</v>
      </c>
      <c r="U1597" s="6">
        <f>IF($A1597="placement",T1597,SUMIF($C$10:$C$6209,$C1597,$T$10:$T$6209))</f>
        <v>201.74212118140002</v>
      </c>
      <c r="V1597" s="34">
        <f t="shared" si="74"/>
        <v>5.0894449166666522E-2</v>
      </c>
      <c r="W1597" s="24"/>
      <c r="X1597" s="2" t="str">
        <f>IFERROR(MIN(VLOOKUP($W1597,margin_ranges!$A$5:$D$10,4,FALSE),$Q1597*100)/100,"")</f>
        <v/>
      </c>
      <c r="Y1597" s="6">
        <f t="shared" si="75"/>
        <v>201.74212118140002</v>
      </c>
      <c r="Z1597" s="6">
        <f>IF($A1597="placement",Y1597,SUMIF($C$10:$C$6209,$C1597,$Y$10:$Y$6209))</f>
        <v>201.74212118140002</v>
      </c>
      <c r="AA1597" s="29">
        <f t="shared" si="76"/>
        <v>5.0894449166666522E-2</v>
      </c>
    </row>
    <row r="1598" spans="1:27" hidden="1" x14ac:dyDescent="0.3">
      <c r="A1598" s="8" t="s">
        <v>17</v>
      </c>
      <c r="B1598" s="8" t="s">
        <v>1742</v>
      </c>
      <c r="C1598" s="8" t="s">
        <v>1743</v>
      </c>
      <c r="D1598" s="8" t="s">
        <v>1784</v>
      </c>
      <c r="E1598" s="8" t="s">
        <v>1785</v>
      </c>
      <c r="F1598" s="29">
        <v>0.24023984401666301</v>
      </c>
      <c r="G1598" s="29">
        <v>0</v>
      </c>
      <c r="H1598" s="30">
        <v>40.098100000000002</v>
      </c>
      <c r="I1598" s="30">
        <v>16.397400000000001</v>
      </c>
      <c r="J1598" s="14">
        <v>971</v>
      </c>
      <c r="K1598" s="14">
        <v>233</v>
      </c>
      <c r="L1598" s="12">
        <v>0.40889999999999999</v>
      </c>
      <c r="M1598" s="7">
        <v>1.9743072699999999</v>
      </c>
      <c r="N1598" s="31">
        <v>1.5</v>
      </c>
      <c r="O1598" s="14">
        <f>IFERROR(VLOOKUP($C1598,'site totals'!$J$2:$K$607,2,FALSE),1)</f>
        <v>17978.085800000001</v>
      </c>
      <c r="P1598" s="32" t="s">
        <v>478</v>
      </c>
      <c r="Q1598" s="12">
        <v>0.24023984400000001</v>
      </c>
      <c r="R1598" s="29">
        <v>0.33</v>
      </c>
      <c r="S1598" s="2">
        <f>IF($A1598="site","",MIN(VLOOKUP($P1598,margin_ranges!$A$5:$D$10,4,FALSE)/100,$Q1598))</f>
        <v>0.24023984400000001</v>
      </c>
      <c r="T1598" s="6">
        <f>IF(A1598="placement",$J1598*MIN($Q1598,$S1598),"")</f>
        <v>233.272888524</v>
      </c>
      <c r="U1598" s="6">
        <f>IF($A1598="placement",T1598,SUMIF($C$10:$C$6209,$C1598,$T$10:$T$6209))</f>
        <v>233.272888524</v>
      </c>
      <c r="V1598" s="34">
        <f t="shared" si="74"/>
        <v>0.13397038208955236</v>
      </c>
      <c r="W1598" s="24"/>
      <c r="X1598" s="2" t="str">
        <f>IFERROR(MIN(VLOOKUP($W1598,margin_ranges!$A$5:$D$10,4,FALSE),$Q1598*100)/100,"")</f>
        <v/>
      </c>
      <c r="Y1598" s="6">
        <f t="shared" si="75"/>
        <v>233.272888524</v>
      </c>
      <c r="Z1598" s="6">
        <f>IF($A1598="placement",Y1598,SUMIF($C$10:$C$6209,$C1598,$Y$10:$Y$6209))</f>
        <v>233.272888524</v>
      </c>
      <c r="AA1598" s="29">
        <f t="shared" si="76"/>
        <v>0.13397038208955236</v>
      </c>
    </row>
    <row r="1599" spans="1:27" hidden="1" x14ac:dyDescent="0.3">
      <c r="A1599" s="8" t="s">
        <v>17</v>
      </c>
      <c r="B1599" s="8" t="s">
        <v>1742</v>
      </c>
      <c r="C1599" s="8" t="s">
        <v>1743</v>
      </c>
      <c r="D1599" s="8" t="s">
        <v>2444</v>
      </c>
      <c r="E1599" s="8" t="s">
        <v>2445</v>
      </c>
      <c r="F1599" s="29">
        <v>0.17347747671404401</v>
      </c>
      <c r="G1599" s="29">
        <v>1</v>
      </c>
      <c r="H1599" s="30">
        <v>55.711799999999997</v>
      </c>
      <c r="I1599" s="30">
        <v>10.9239</v>
      </c>
      <c r="J1599" s="14">
        <v>991</v>
      </c>
      <c r="K1599" s="14">
        <v>172</v>
      </c>
      <c r="L1599" s="12">
        <v>0.1961</v>
      </c>
      <c r="M1599" s="7">
        <v>3.0247209599999998</v>
      </c>
      <c r="N1599" s="31">
        <v>2.5</v>
      </c>
      <c r="O1599" s="14">
        <f>IFERROR(VLOOKUP($C1599,'site totals'!$J$2:$K$607,2,FALSE),1)</f>
        <v>17978.085800000001</v>
      </c>
      <c r="P1599" s="32" t="s">
        <v>478</v>
      </c>
      <c r="Q1599" s="12">
        <v>0.17347747669999999</v>
      </c>
      <c r="R1599" s="29">
        <v>0.33</v>
      </c>
      <c r="S1599" s="2">
        <f>IF($A1599="site","",MIN(VLOOKUP($P1599,margin_ranges!$A$5:$D$10,4,FALSE)/100,$Q1599))</f>
        <v>0.17347747669999999</v>
      </c>
      <c r="T1599" s="6">
        <f>IF(A1599="placement",$J1599*MIN($Q1599,$S1599),"")</f>
        <v>171.91617940969999</v>
      </c>
      <c r="U1599" s="6">
        <f>IF($A1599="placement",T1599,SUMIF($C$10:$C$6209,$C1599,$T$10:$T$6209))</f>
        <v>171.91617940969999</v>
      </c>
      <c r="V1599" s="34">
        <f t="shared" si="74"/>
        <v>0.23361570641791052</v>
      </c>
      <c r="W1599" s="24"/>
      <c r="X1599" s="2" t="str">
        <f>IFERROR(MIN(VLOOKUP($W1599,margin_ranges!$A$5:$D$10,4,FALSE),$Q1599*100)/100,"")</f>
        <v/>
      </c>
      <c r="Y1599" s="6">
        <f t="shared" si="75"/>
        <v>171.91617940969999</v>
      </c>
      <c r="Z1599" s="6">
        <f>IF($A1599="placement",Y1599,SUMIF($C$10:$C$6209,$C1599,$Y$10:$Y$6209))</f>
        <v>171.91617940969999</v>
      </c>
      <c r="AA1599" s="29">
        <f t="shared" si="76"/>
        <v>0.23361570641791052</v>
      </c>
    </row>
    <row r="1600" spans="1:27" hidden="1" x14ac:dyDescent="0.3">
      <c r="A1600" s="8" t="s">
        <v>17</v>
      </c>
      <c r="B1600" s="8" t="s">
        <v>1742</v>
      </c>
      <c r="C1600" s="8" t="s">
        <v>1743</v>
      </c>
      <c r="D1600" s="8" t="s">
        <v>2540</v>
      </c>
      <c r="E1600" s="8" t="s">
        <v>2541</v>
      </c>
      <c r="F1600" s="29">
        <v>0.30771697667352998</v>
      </c>
      <c r="G1600" s="29">
        <v>0</v>
      </c>
      <c r="H1600" s="30">
        <v>2.1997</v>
      </c>
      <c r="I1600" s="30">
        <v>1.1718999999999999</v>
      </c>
      <c r="J1600" s="14">
        <v>76</v>
      </c>
      <c r="K1600" s="14">
        <v>21</v>
      </c>
      <c r="L1600" s="12">
        <v>0.53269999999999995</v>
      </c>
      <c r="M1600" s="7">
        <v>2.1667438699999999</v>
      </c>
      <c r="N1600" s="31">
        <v>1.5</v>
      </c>
      <c r="O1600" s="14">
        <f>IFERROR(VLOOKUP($C1600,'site totals'!$J$2:$K$607,2,FALSE),1)</f>
        <v>17978.085800000001</v>
      </c>
      <c r="P1600" s="32" t="s">
        <v>22</v>
      </c>
      <c r="Q1600" s="12">
        <v>0.30771697669999998</v>
      </c>
      <c r="R1600" s="29">
        <v>0.32</v>
      </c>
      <c r="S1600" s="2">
        <f>IF($A1600="site","",MIN(VLOOKUP($P1600,margin_ranges!$A$5:$D$10,4,FALSE)/100,$Q1600))</f>
        <v>0.29749999999999999</v>
      </c>
      <c r="T1600" s="6">
        <f>IF(A1600="placement",$J1600*MIN($Q1600,$S1600),"")</f>
        <v>22.61</v>
      </c>
      <c r="U1600" s="6">
        <f>IF($A1600="placement",T1600,SUMIF($C$10:$C$6209,$C1600,$T$10:$T$6209))</f>
        <v>22.61</v>
      </c>
      <c r="V1600" s="34">
        <f t="shared" si="74"/>
        <v>3.3088235294117752E-2</v>
      </c>
      <c r="W1600" s="24"/>
      <c r="X1600" s="2" t="str">
        <f>IFERROR(MIN(VLOOKUP($W1600,margin_ranges!$A$5:$D$10,4,FALSE),$Q1600*100)/100,"")</f>
        <v/>
      </c>
      <c r="Y1600" s="6">
        <f t="shared" si="75"/>
        <v>22.61</v>
      </c>
      <c r="Z1600" s="6">
        <f>IF($A1600="placement",Y1600,SUMIF($C$10:$C$6209,$C1600,$Y$10:$Y$6209))</f>
        <v>22.61</v>
      </c>
      <c r="AA1600" s="29">
        <f t="shared" si="76"/>
        <v>3.3088235294117752E-2</v>
      </c>
    </row>
    <row r="1601" spans="1:27" hidden="1" x14ac:dyDescent="0.3">
      <c r="A1601" s="8" t="s">
        <v>17</v>
      </c>
      <c r="B1601" s="8" t="s">
        <v>1742</v>
      </c>
      <c r="C1601" s="8" t="s">
        <v>1743</v>
      </c>
      <c r="D1601" s="8" t="s">
        <v>2232</v>
      </c>
      <c r="E1601" s="8" t="s">
        <v>2233</v>
      </c>
      <c r="F1601" s="29">
        <v>0.30828175228033</v>
      </c>
      <c r="G1601" s="29">
        <v>0</v>
      </c>
      <c r="H1601" s="30">
        <v>1.7746</v>
      </c>
      <c r="I1601" s="30">
        <v>0.90790000000000004</v>
      </c>
      <c r="J1601" s="14">
        <v>59</v>
      </c>
      <c r="K1601" s="14">
        <v>18</v>
      </c>
      <c r="L1601" s="12">
        <v>0.51160000000000005</v>
      </c>
      <c r="M1601" s="7">
        <v>2.16851298</v>
      </c>
      <c r="N1601" s="31">
        <v>1.5</v>
      </c>
      <c r="O1601" s="14">
        <f>IFERROR(VLOOKUP($C1601,'site totals'!$J$2:$K$607,2,FALSE),1)</f>
        <v>17978.085800000001</v>
      </c>
      <c r="P1601" s="32" t="s">
        <v>22</v>
      </c>
      <c r="Q1601" s="12">
        <v>0.30828175229999999</v>
      </c>
      <c r="R1601" s="29">
        <v>0.35</v>
      </c>
      <c r="S1601" s="2">
        <f>IF($A1601="site","",MIN(VLOOKUP($P1601,margin_ranges!$A$5:$D$10,4,FALSE)/100,$Q1601))</f>
        <v>0.29749999999999999</v>
      </c>
      <c r="T1601" s="6">
        <f>IF(A1601="placement",$J1601*MIN($Q1601,$S1601),"")</f>
        <v>17.552499999999998</v>
      </c>
      <c r="U1601" s="6">
        <f>IF($A1601="placement",T1601,SUMIF($C$10:$C$6209,$C1601,$T$10:$T$6209))</f>
        <v>17.552499999999998</v>
      </c>
      <c r="V1601" s="34">
        <f t="shared" si="74"/>
        <v>8.0769230769230926E-2</v>
      </c>
      <c r="W1601" s="24"/>
      <c r="X1601" s="2" t="str">
        <f>IFERROR(MIN(VLOOKUP($W1601,margin_ranges!$A$5:$D$10,4,FALSE),$Q1601*100)/100,"")</f>
        <v/>
      </c>
      <c r="Y1601" s="6">
        <f t="shared" si="75"/>
        <v>17.552499999999998</v>
      </c>
      <c r="Z1601" s="6">
        <f>IF($A1601="placement",Y1601,SUMIF($C$10:$C$6209,$C1601,$Y$10:$Y$6209))</f>
        <v>17.552499999999998</v>
      </c>
      <c r="AA1601" s="29">
        <f t="shared" si="76"/>
        <v>8.0769230769230926E-2</v>
      </c>
    </row>
    <row r="1602" spans="1:27" x14ac:dyDescent="0.3">
      <c r="A1602" s="16" t="s">
        <v>33</v>
      </c>
      <c r="B1602" s="16" t="s">
        <v>1742</v>
      </c>
      <c r="C1602" s="16" t="s">
        <v>1743</v>
      </c>
      <c r="D1602" s="8" t="s">
        <v>34</v>
      </c>
      <c r="E1602" s="16"/>
      <c r="F1602" s="17">
        <v>0.23495112714524899</v>
      </c>
      <c r="G1602" s="17">
        <v>2.5730530000000001E-2</v>
      </c>
      <c r="H1602" s="36">
        <v>1939.4628</v>
      </c>
      <c r="I1602" s="36">
        <v>641.31740000000002</v>
      </c>
      <c r="J1602" s="22">
        <v>38524</v>
      </c>
      <c r="K1602" s="22">
        <v>8462</v>
      </c>
      <c r="L1602" s="18">
        <v>0.33069999999999999</v>
      </c>
      <c r="M1602" s="19">
        <v>2.0023609699999998</v>
      </c>
      <c r="N1602" s="20">
        <v>1.5319039999999999</v>
      </c>
      <c r="O1602" s="22">
        <f>IFERROR(VLOOKUP($C1602,'site totals'!$J$2:$K$607,2,FALSE),1)</f>
        <v>17978.085800000001</v>
      </c>
      <c r="P1602" s="21"/>
      <c r="Q1602" s="18">
        <v>0.23495112709999999</v>
      </c>
      <c r="R1602" s="17">
        <v>0.26640000000000003</v>
      </c>
      <c r="S1602" s="18" t="str">
        <f>IF($A1602="site","",MIN(VLOOKUP($P1602,margin_ranges!$A$5:$D$10,4,FALSE)/100,$Q1602))</f>
        <v/>
      </c>
      <c r="T1602" s="22" t="str">
        <f>IF(A1602="placement",$J1602*MIN($Q1602,$S1602),"")</f>
        <v/>
      </c>
      <c r="U1602" s="22">
        <f>IF($A1602="placement",T1602,SUMIF($C$10:$C$6209,$C1602,$T$10:$T$6209))</f>
        <v>8857.4507149089914</v>
      </c>
      <c r="V1602" s="37">
        <f t="shared" si="74"/>
        <v>4.972692478870977E-2</v>
      </c>
      <c r="W1602" s="38"/>
      <c r="X1602" s="18" t="str">
        <f>IFERROR(MIN(VLOOKUP($W1602,margin_ranges!$A$5:$D$10,4,FALSE),$Q1602*100)/100,"")</f>
        <v/>
      </c>
      <c r="Y1602" s="6" t="str">
        <f t="shared" si="75"/>
        <v/>
      </c>
      <c r="Z1602" s="6">
        <f>IF($A1602="placement",Y1602,SUMIF($C$10:$C$6209,$C1602,$Y$10:$Y$6209))</f>
        <v>8857.4507149089914</v>
      </c>
      <c r="AA1602" s="17">
        <f t="shared" si="76"/>
        <v>4.972692478870977E-2</v>
      </c>
    </row>
    <row r="1603" spans="1:27" hidden="1" x14ac:dyDescent="0.3">
      <c r="A1603" s="8" t="s">
        <v>17</v>
      </c>
      <c r="B1603" s="8" t="s">
        <v>83</v>
      </c>
      <c r="C1603" s="8" t="s">
        <v>84</v>
      </c>
      <c r="D1603" s="8" t="s">
        <v>95</v>
      </c>
      <c r="E1603" s="8" t="s">
        <v>96</v>
      </c>
      <c r="F1603" s="29">
        <v>0.19999999999999901</v>
      </c>
      <c r="G1603" s="29">
        <v>1</v>
      </c>
      <c r="H1603" s="30">
        <v>229.05269999999999</v>
      </c>
      <c r="I1603" s="30">
        <v>140.92699999999999</v>
      </c>
      <c r="J1603" s="14">
        <v>866</v>
      </c>
      <c r="K1603" s="14">
        <v>173</v>
      </c>
      <c r="L1603" s="12">
        <v>0.61529999999999996</v>
      </c>
      <c r="M1603" s="7">
        <v>0.20482234999999999</v>
      </c>
      <c r="N1603" s="31">
        <v>0.1</v>
      </c>
      <c r="O1603" s="14">
        <f>IFERROR(VLOOKUP($C1603,'site totals'!$J$2:$K$607,2,FALSE),1)</f>
        <v>15820.567999999999</v>
      </c>
      <c r="P1603" s="32" t="s">
        <v>91</v>
      </c>
      <c r="Q1603" s="12">
        <v>0.51177204229999995</v>
      </c>
      <c r="R1603" s="29">
        <v>0.2</v>
      </c>
      <c r="S1603" s="2">
        <f>IF($A1603="site","",MIN(VLOOKUP($P1603,margin_ranges!$A$5:$D$10,4,FALSE)/100,$Q1603))</f>
        <v>0.29749999999999999</v>
      </c>
      <c r="T1603" s="6">
        <f>IF(A1603="placement",$J1603*MIN($Q1603,$S1603),"")</f>
        <v>257.63499999999999</v>
      </c>
      <c r="U1603" s="6">
        <f>IF($A1603="placement",T1603,SUMIF($C$10:$C$6209,$C1603,$T$10:$T$6209))</f>
        <v>257.63499999999999</v>
      </c>
      <c r="V1603" s="34">
        <f t="shared" si="74"/>
        <v>-0.12187500000000007</v>
      </c>
      <c r="W1603" s="24"/>
      <c r="X1603" s="2" t="str">
        <f>IFERROR(MIN(VLOOKUP($W1603,margin_ranges!$A$5:$D$10,4,FALSE),$Q1603*100)/100,"")</f>
        <v/>
      </c>
      <c r="Y1603" s="6">
        <f t="shared" si="75"/>
        <v>257.63499999999999</v>
      </c>
      <c r="Z1603" s="6">
        <f>IF($A1603="placement",Y1603,SUMIF($C$10:$C$6209,$C1603,$Y$10:$Y$6209))</f>
        <v>257.63499999999999</v>
      </c>
      <c r="AA1603" s="29">
        <f t="shared" si="76"/>
        <v>-0.12187500000000007</v>
      </c>
    </row>
    <row r="1604" spans="1:27" hidden="1" x14ac:dyDescent="0.3">
      <c r="A1604" s="8" t="s">
        <v>17</v>
      </c>
      <c r="B1604" s="8" t="s">
        <v>83</v>
      </c>
      <c r="C1604" s="8" t="s">
        <v>84</v>
      </c>
      <c r="D1604" s="8" t="s">
        <v>109</v>
      </c>
      <c r="E1604" s="8" t="s">
        <v>110</v>
      </c>
      <c r="F1604" s="29">
        <v>0.2</v>
      </c>
      <c r="G1604" s="29">
        <v>1</v>
      </c>
      <c r="H1604" s="30">
        <v>283.94810000000001</v>
      </c>
      <c r="I1604" s="30">
        <v>58.232700000000001</v>
      </c>
      <c r="J1604" s="14">
        <v>406</v>
      </c>
      <c r="K1604" s="14">
        <v>81</v>
      </c>
      <c r="L1604" s="12">
        <v>0.2051</v>
      </c>
      <c r="M1604" s="7">
        <v>0.23260121</v>
      </c>
      <c r="N1604" s="31">
        <v>0.1</v>
      </c>
      <c r="O1604" s="14">
        <f>IFERROR(VLOOKUP($C1604,'site totals'!$J$2:$K$607,2,FALSE),1)</f>
        <v>15820.567999999999</v>
      </c>
      <c r="P1604" s="32" t="s">
        <v>91</v>
      </c>
      <c r="Q1604" s="12">
        <v>0.57007962879999996</v>
      </c>
      <c r="R1604" s="29">
        <v>0.2</v>
      </c>
      <c r="S1604" s="2">
        <f>IF($A1604="site","",MIN(VLOOKUP($P1604,margin_ranges!$A$5:$D$10,4,FALSE)/100,$Q1604))</f>
        <v>0.29749999999999999</v>
      </c>
      <c r="T1604" s="6">
        <f>IF(A1604="placement",$J1604*MIN($Q1604,$S1604),"")</f>
        <v>120.785</v>
      </c>
      <c r="U1604" s="6">
        <f>IF($A1604="placement",T1604,SUMIF($C$10:$C$6209,$C1604,$T$10:$T$6209))</f>
        <v>120.785</v>
      </c>
      <c r="V1604" s="34">
        <f t="shared" si="74"/>
        <v>-0.12187499999999996</v>
      </c>
      <c r="W1604" s="24"/>
      <c r="X1604" s="2" t="str">
        <f>IFERROR(MIN(VLOOKUP($W1604,margin_ranges!$A$5:$D$10,4,FALSE),$Q1604*100)/100,"")</f>
        <v/>
      </c>
      <c r="Y1604" s="6">
        <f t="shared" si="75"/>
        <v>120.785</v>
      </c>
      <c r="Z1604" s="6">
        <f>IF($A1604="placement",Y1604,SUMIF($C$10:$C$6209,$C1604,$Y$10:$Y$6209))</f>
        <v>120.785</v>
      </c>
      <c r="AA1604" s="29">
        <f t="shared" si="76"/>
        <v>-0.12187499999999996</v>
      </c>
    </row>
    <row r="1605" spans="1:27" hidden="1" x14ac:dyDescent="0.3">
      <c r="A1605" s="8" t="s">
        <v>17</v>
      </c>
      <c r="B1605" s="8" t="s">
        <v>83</v>
      </c>
      <c r="C1605" s="8" t="s">
        <v>84</v>
      </c>
      <c r="D1605" s="8" t="s">
        <v>89</v>
      </c>
      <c r="E1605" s="8" t="s">
        <v>90</v>
      </c>
      <c r="F1605" s="29">
        <v>0.2</v>
      </c>
      <c r="G1605" s="29">
        <v>1</v>
      </c>
      <c r="H1605" s="30">
        <v>206.44640000000001</v>
      </c>
      <c r="I1605" s="30">
        <v>80.746200000000002</v>
      </c>
      <c r="J1605" s="14">
        <v>600</v>
      </c>
      <c r="K1605" s="14">
        <v>120</v>
      </c>
      <c r="L1605" s="12">
        <v>0.3911</v>
      </c>
      <c r="M1605" s="7">
        <v>0.24767194000000001</v>
      </c>
      <c r="N1605" s="31">
        <v>0.1</v>
      </c>
      <c r="O1605" s="14">
        <f>IFERROR(VLOOKUP($C1605,'site totals'!$J$2:$K$607,2,FALSE),1)</f>
        <v>15820.567999999999</v>
      </c>
      <c r="P1605" s="32" t="s">
        <v>91</v>
      </c>
      <c r="Q1605" s="12">
        <v>0.5962400886</v>
      </c>
      <c r="R1605" s="29">
        <v>0.2</v>
      </c>
      <c r="S1605" s="2">
        <f>IF($A1605="site","",MIN(VLOOKUP($P1605,margin_ranges!$A$5:$D$10,4,FALSE)/100,$Q1605))</f>
        <v>0.29749999999999999</v>
      </c>
      <c r="T1605" s="6">
        <f>IF(A1605="placement",$J1605*MIN($Q1605,$S1605),"")</f>
        <v>178.5</v>
      </c>
      <c r="U1605" s="6">
        <f>IF($A1605="placement",T1605,SUMIF($C$10:$C$6209,$C1605,$T$10:$T$6209))</f>
        <v>178.5</v>
      </c>
      <c r="V1605" s="34">
        <f t="shared" si="74"/>
        <v>-0.12187499999999996</v>
      </c>
      <c r="W1605" s="24"/>
      <c r="X1605" s="2" t="str">
        <f>IFERROR(MIN(VLOOKUP($W1605,margin_ranges!$A$5:$D$10,4,FALSE),$Q1605*100)/100,"")</f>
        <v/>
      </c>
      <c r="Y1605" s="6">
        <f t="shared" si="75"/>
        <v>178.5</v>
      </c>
      <c r="Z1605" s="6">
        <f>IF($A1605="placement",Y1605,SUMIF($C$10:$C$6209,$C1605,$Y$10:$Y$6209))</f>
        <v>178.5</v>
      </c>
      <c r="AA1605" s="29">
        <f t="shared" si="76"/>
        <v>-0.12187499999999996</v>
      </c>
    </row>
    <row r="1606" spans="1:27" hidden="1" x14ac:dyDescent="0.3">
      <c r="A1606" s="8" t="s">
        <v>17</v>
      </c>
      <c r="B1606" s="8" t="s">
        <v>83</v>
      </c>
      <c r="C1606" s="8" t="s">
        <v>84</v>
      </c>
      <c r="D1606" s="8" t="s">
        <v>119</v>
      </c>
      <c r="E1606" s="8" t="s">
        <v>120</v>
      </c>
      <c r="F1606" s="29">
        <v>0.2</v>
      </c>
      <c r="G1606" s="29">
        <v>1</v>
      </c>
      <c r="H1606" s="30">
        <v>353.38189999999997</v>
      </c>
      <c r="I1606" s="30">
        <v>138.0164</v>
      </c>
      <c r="J1606" s="14">
        <v>1235</v>
      </c>
      <c r="K1606" s="14">
        <v>247</v>
      </c>
      <c r="L1606" s="12">
        <v>0.3906</v>
      </c>
      <c r="M1606" s="7">
        <v>0.29821356999999998</v>
      </c>
      <c r="N1606" s="31">
        <v>0.1</v>
      </c>
      <c r="O1606" s="14">
        <f>IFERROR(VLOOKUP($C1606,'site totals'!$J$2:$K$607,2,FALSE),1)</f>
        <v>15820.567999999999</v>
      </c>
      <c r="P1606" s="32" t="s">
        <v>91</v>
      </c>
      <c r="Q1606" s="12">
        <v>0.66466985020000002</v>
      </c>
      <c r="R1606" s="29">
        <v>0.2</v>
      </c>
      <c r="S1606" s="2">
        <f>IF($A1606="site","",MIN(VLOOKUP($P1606,margin_ranges!$A$5:$D$10,4,FALSE)/100,$Q1606))</f>
        <v>0.29749999999999999</v>
      </c>
      <c r="T1606" s="6">
        <f>IF(A1606="placement",$J1606*MIN($Q1606,$S1606),"")</f>
        <v>367.41249999999997</v>
      </c>
      <c r="U1606" s="6">
        <f>IF($A1606="placement",T1606,SUMIF($C$10:$C$6209,$C1606,$T$10:$T$6209))</f>
        <v>367.41249999999997</v>
      </c>
      <c r="V1606" s="34">
        <f t="shared" si="74"/>
        <v>-0.12187499999999996</v>
      </c>
      <c r="W1606" s="24"/>
      <c r="X1606" s="2" t="str">
        <f>IFERROR(MIN(VLOOKUP($W1606,margin_ranges!$A$5:$D$10,4,FALSE),$Q1606*100)/100,"")</f>
        <v/>
      </c>
      <c r="Y1606" s="6">
        <f t="shared" si="75"/>
        <v>367.41249999999997</v>
      </c>
      <c r="Z1606" s="6">
        <f>IF($A1606="placement",Y1606,SUMIF($C$10:$C$6209,$C1606,$Y$10:$Y$6209))</f>
        <v>367.41249999999997</v>
      </c>
      <c r="AA1606" s="29">
        <f t="shared" si="76"/>
        <v>-0.12187499999999996</v>
      </c>
    </row>
    <row r="1607" spans="1:27" hidden="1" x14ac:dyDescent="0.3">
      <c r="A1607" s="8" t="s">
        <v>17</v>
      </c>
      <c r="B1607" s="8" t="s">
        <v>83</v>
      </c>
      <c r="C1607" s="8" t="s">
        <v>84</v>
      </c>
      <c r="D1607" s="8" t="s">
        <v>121</v>
      </c>
      <c r="E1607" s="8" t="s">
        <v>122</v>
      </c>
      <c r="F1607" s="29">
        <v>0.25</v>
      </c>
      <c r="G1607" s="29">
        <v>1</v>
      </c>
      <c r="H1607" s="30">
        <v>312.18709999999999</v>
      </c>
      <c r="I1607" s="30">
        <v>113.61490000000001</v>
      </c>
      <c r="J1607" s="14">
        <v>1037</v>
      </c>
      <c r="K1607" s="14">
        <v>259</v>
      </c>
      <c r="L1607" s="12">
        <v>0.3639</v>
      </c>
      <c r="M1607" s="7">
        <v>0.30426955999999999</v>
      </c>
      <c r="N1607" s="31">
        <v>0.1</v>
      </c>
      <c r="O1607" s="14">
        <f>IFERROR(VLOOKUP($C1607,'site totals'!$J$2:$K$607,2,FALSE),1)</f>
        <v>15820.567999999999</v>
      </c>
      <c r="P1607" s="32" t="s">
        <v>91</v>
      </c>
      <c r="Q1607" s="12">
        <v>0.67134405679999998</v>
      </c>
      <c r="R1607" s="29">
        <v>0.25</v>
      </c>
      <c r="S1607" s="2">
        <f>IF($A1607="site","",MIN(VLOOKUP($P1607,margin_ranges!$A$5:$D$10,4,FALSE)/100,$Q1607))</f>
        <v>0.29749999999999999</v>
      </c>
      <c r="T1607" s="6">
        <f>IF(A1607="placement",$J1607*MIN($Q1607,$S1607),"")</f>
        <v>308.50749999999999</v>
      </c>
      <c r="U1607" s="6">
        <f>IF($A1607="placement",T1607,SUMIF($C$10:$C$6209,$C1607,$T$10:$T$6209))</f>
        <v>308.50749999999999</v>
      </c>
      <c r="V1607" s="34">
        <f t="shared" si="74"/>
        <v>-6.3333333333333242E-2</v>
      </c>
      <c r="W1607" s="24"/>
      <c r="X1607" s="2" t="str">
        <f>IFERROR(MIN(VLOOKUP($W1607,margin_ranges!$A$5:$D$10,4,FALSE),$Q1607*100)/100,"")</f>
        <v/>
      </c>
      <c r="Y1607" s="6">
        <f t="shared" si="75"/>
        <v>308.50749999999999</v>
      </c>
      <c r="Z1607" s="6">
        <f>IF($A1607="placement",Y1607,SUMIF($C$10:$C$6209,$C1607,$Y$10:$Y$6209))</f>
        <v>308.50749999999999</v>
      </c>
      <c r="AA1607" s="29">
        <f t="shared" si="76"/>
        <v>-6.3333333333333242E-2</v>
      </c>
    </row>
    <row r="1608" spans="1:27" hidden="1" x14ac:dyDescent="0.3">
      <c r="A1608" s="8" t="s">
        <v>17</v>
      </c>
      <c r="B1608" s="8" t="s">
        <v>83</v>
      </c>
      <c r="C1608" s="8" t="s">
        <v>84</v>
      </c>
      <c r="D1608" s="8" t="s">
        <v>101</v>
      </c>
      <c r="E1608" s="8" t="s">
        <v>102</v>
      </c>
      <c r="F1608" s="29">
        <v>0.28999999999999998</v>
      </c>
      <c r="G1608" s="29">
        <v>1</v>
      </c>
      <c r="H1608" s="30">
        <v>354.56740000000002</v>
      </c>
      <c r="I1608" s="30">
        <v>118.8609</v>
      </c>
      <c r="J1608" s="14">
        <v>2201</v>
      </c>
      <c r="K1608" s="14">
        <v>561</v>
      </c>
      <c r="L1608" s="12">
        <v>0.3352</v>
      </c>
      <c r="M1608" s="7">
        <v>0.61735870999999998</v>
      </c>
      <c r="N1608" s="31">
        <v>0.1</v>
      </c>
      <c r="O1608" s="14">
        <f>IFERROR(VLOOKUP($C1608,'site totals'!$J$2:$K$607,2,FALSE),1)</f>
        <v>15820.567999999999</v>
      </c>
      <c r="P1608" s="32" t="s">
        <v>22</v>
      </c>
      <c r="Q1608" s="12">
        <v>0.83801961810000003</v>
      </c>
      <c r="R1608" s="29">
        <v>0.28999999999999998</v>
      </c>
      <c r="S1608" s="2">
        <f>IF($A1608="site","",MIN(VLOOKUP($P1608,margin_ranges!$A$5:$D$10,4,FALSE)/100,$Q1608))</f>
        <v>0.29749999999999999</v>
      </c>
      <c r="T1608" s="6">
        <f>IF(A1608="placement",$J1608*MIN($Q1608,$S1608),"")</f>
        <v>654.79750000000001</v>
      </c>
      <c r="U1608" s="6">
        <f>IF($A1608="placement",T1608,SUMIF($C$10:$C$6209,$C1608,$T$10:$T$6209))</f>
        <v>654.79750000000001</v>
      </c>
      <c r="V1608" s="34">
        <f t="shared" si="74"/>
        <v>-1.0563380281690127E-2</v>
      </c>
      <c r="W1608" s="24"/>
      <c r="X1608" s="2" t="str">
        <f>IFERROR(MIN(VLOOKUP($W1608,margin_ranges!$A$5:$D$10,4,FALSE),$Q1608*100)/100,"")</f>
        <v/>
      </c>
      <c r="Y1608" s="6">
        <f t="shared" si="75"/>
        <v>654.79750000000001</v>
      </c>
      <c r="Z1608" s="6">
        <f>IF($A1608="placement",Y1608,SUMIF($C$10:$C$6209,$C1608,$Y$10:$Y$6209))</f>
        <v>654.79750000000001</v>
      </c>
      <c r="AA1608" s="29">
        <f t="shared" si="76"/>
        <v>-1.0563380281690127E-2</v>
      </c>
    </row>
    <row r="1609" spans="1:27" hidden="1" x14ac:dyDescent="0.3">
      <c r="A1609" s="8" t="s">
        <v>17</v>
      </c>
      <c r="B1609" s="8" t="s">
        <v>83</v>
      </c>
      <c r="C1609" s="8" t="s">
        <v>84</v>
      </c>
      <c r="D1609" s="8" t="s">
        <v>111</v>
      </c>
      <c r="E1609" s="8" t="s">
        <v>112</v>
      </c>
      <c r="F1609" s="29">
        <v>0.28999999999999898</v>
      </c>
      <c r="G1609" s="29">
        <v>1</v>
      </c>
      <c r="H1609" s="30">
        <v>641.78899999999999</v>
      </c>
      <c r="I1609" s="30">
        <v>252.22970000000001</v>
      </c>
      <c r="J1609" s="14">
        <v>2608</v>
      </c>
      <c r="K1609" s="14">
        <v>664</v>
      </c>
      <c r="L1609" s="12">
        <v>0.39300000000000002</v>
      </c>
      <c r="M1609" s="7">
        <v>0.34468036000000002</v>
      </c>
      <c r="N1609" s="31">
        <v>0.1</v>
      </c>
      <c r="O1609" s="14">
        <f>IFERROR(VLOOKUP($C1609,'site totals'!$J$2:$K$607,2,FALSE),1)</f>
        <v>15820.567999999999</v>
      </c>
      <c r="P1609" s="32" t="s">
        <v>91</v>
      </c>
      <c r="Q1609" s="12">
        <v>0.7098761294</v>
      </c>
      <c r="R1609" s="29">
        <v>0.28999999999999998</v>
      </c>
      <c r="S1609" s="2">
        <f>IF($A1609="site","",MIN(VLOOKUP($P1609,margin_ranges!$A$5:$D$10,4,FALSE)/100,$Q1609))</f>
        <v>0.29749999999999999</v>
      </c>
      <c r="T1609" s="6">
        <f>IF(A1609="placement",$J1609*MIN($Q1609,$S1609),"")</f>
        <v>775.88</v>
      </c>
      <c r="U1609" s="6">
        <f>IF($A1609="placement",T1609,SUMIF($C$10:$C$6209,$C1609,$T$10:$T$6209))</f>
        <v>775.88</v>
      </c>
      <c r="V1609" s="34">
        <f t="shared" si="74"/>
        <v>-1.0563380281690127E-2</v>
      </c>
      <c r="W1609" s="24"/>
      <c r="X1609" s="2" t="str">
        <f>IFERROR(MIN(VLOOKUP($W1609,margin_ranges!$A$5:$D$10,4,FALSE),$Q1609*100)/100,"")</f>
        <v/>
      </c>
      <c r="Y1609" s="6">
        <f t="shared" si="75"/>
        <v>775.88</v>
      </c>
      <c r="Z1609" s="6">
        <f>IF($A1609="placement",Y1609,SUMIF($C$10:$C$6209,$C1609,$Y$10:$Y$6209))</f>
        <v>775.88</v>
      </c>
      <c r="AA1609" s="29">
        <f t="shared" si="76"/>
        <v>-1.0563380281690127E-2</v>
      </c>
    </row>
    <row r="1610" spans="1:27" hidden="1" x14ac:dyDescent="0.3">
      <c r="A1610" s="8" t="s">
        <v>17</v>
      </c>
      <c r="B1610" s="8" t="s">
        <v>83</v>
      </c>
      <c r="C1610" s="8" t="s">
        <v>84</v>
      </c>
      <c r="D1610" s="8" t="s">
        <v>125</v>
      </c>
      <c r="E1610" s="8" t="s">
        <v>126</v>
      </c>
      <c r="F1610" s="29">
        <v>0.28999999999999998</v>
      </c>
      <c r="G1610" s="29">
        <v>1</v>
      </c>
      <c r="H1610" s="30">
        <v>99.448400000000007</v>
      </c>
      <c r="I1610" s="30">
        <v>47.645200000000003</v>
      </c>
      <c r="J1610" s="14">
        <v>1567</v>
      </c>
      <c r="K1610" s="14">
        <v>401</v>
      </c>
      <c r="L1610" s="12">
        <v>0.47910000000000003</v>
      </c>
      <c r="M1610" s="7">
        <v>1.09622522</v>
      </c>
      <c r="N1610" s="31">
        <v>0.1</v>
      </c>
      <c r="O1610" s="14">
        <f>IFERROR(VLOOKUP($C1610,'site totals'!$J$2:$K$607,2,FALSE),1)</f>
        <v>15820.567999999999</v>
      </c>
      <c r="P1610" s="32" t="s">
        <v>22</v>
      </c>
      <c r="Q1610" s="12">
        <v>0.90877786989999998</v>
      </c>
      <c r="R1610" s="29">
        <v>0.28999999999999998</v>
      </c>
      <c r="S1610" s="2">
        <f>IF($A1610="site","",MIN(VLOOKUP($P1610,margin_ranges!$A$5:$D$10,4,FALSE)/100,$Q1610))</f>
        <v>0.29749999999999999</v>
      </c>
      <c r="T1610" s="6">
        <f>IF(A1610="placement",$J1610*MIN($Q1610,$S1610),"")</f>
        <v>466.1825</v>
      </c>
      <c r="U1610" s="6">
        <f>IF($A1610="placement",T1610,SUMIF($C$10:$C$6209,$C1610,$T$10:$T$6209))</f>
        <v>466.1825</v>
      </c>
      <c r="V1610" s="34">
        <f t="shared" ref="V1610:V1673" si="77">($J1610-$U1610)/($J1610*(1-$R1610))-1</f>
        <v>-1.0563380281690016E-2</v>
      </c>
      <c r="W1610" s="24"/>
      <c r="X1610" s="2" t="str">
        <f>IFERROR(MIN(VLOOKUP($W1610,margin_ranges!$A$5:$D$10,4,FALSE),$Q1610*100)/100,"")</f>
        <v/>
      </c>
      <c r="Y1610" s="6">
        <f t="shared" si="75"/>
        <v>466.1825</v>
      </c>
      <c r="Z1610" s="6">
        <f>IF($A1610="placement",Y1610,SUMIF($C$10:$C$6209,$C1610,$Y$10:$Y$6209))</f>
        <v>466.1825</v>
      </c>
      <c r="AA1610" s="29">
        <f t="shared" si="76"/>
        <v>-1.0563380281690016E-2</v>
      </c>
    </row>
    <row r="1611" spans="1:27" hidden="1" x14ac:dyDescent="0.3">
      <c r="A1611" s="8" t="s">
        <v>17</v>
      </c>
      <c r="B1611" s="8" t="s">
        <v>83</v>
      </c>
      <c r="C1611" s="8" t="s">
        <v>84</v>
      </c>
      <c r="D1611" s="8" t="s">
        <v>115</v>
      </c>
      <c r="E1611" s="8" t="s">
        <v>116</v>
      </c>
      <c r="F1611" s="29">
        <v>0.28999999999999998</v>
      </c>
      <c r="G1611" s="29">
        <v>1</v>
      </c>
      <c r="H1611" s="30">
        <v>477.44909999999999</v>
      </c>
      <c r="I1611" s="30">
        <v>173.4229</v>
      </c>
      <c r="J1611" s="14">
        <v>2156</v>
      </c>
      <c r="K1611" s="14">
        <v>546</v>
      </c>
      <c r="L1611" s="12">
        <v>0.36320000000000002</v>
      </c>
      <c r="M1611" s="7">
        <v>0.41448853000000002</v>
      </c>
      <c r="N1611" s="31">
        <v>0.1</v>
      </c>
      <c r="O1611" s="14">
        <f>IFERROR(VLOOKUP($C1611,'site totals'!$J$2:$K$607,2,FALSE),1)</f>
        <v>15820.567999999999</v>
      </c>
      <c r="P1611" s="32" t="s">
        <v>91</v>
      </c>
      <c r="Q1611" s="12">
        <v>0.75873880230000001</v>
      </c>
      <c r="R1611" s="29">
        <v>0.28999999999999998</v>
      </c>
      <c r="S1611" s="2">
        <f>IF($A1611="site","",MIN(VLOOKUP($P1611,margin_ranges!$A$5:$D$10,4,FALSE)/100,$Q1611))</f>
        <v>0.29749999999999999</v>
      </c>
      <c r="T1611" s="6">
        <f>IF(A1611="placement",$J1611*MIN($Q1611,$S1611),"")</f>
        <v>641.41</v>
      </c>
      <c r="U1611" s="6">
        <f>IF($A1611="placement",T1611,SUMIF($C$10:$C$6209,$C1611,$T$10:$T$6209))</f>
        <v>641.41</v>
      </c>
      <c r="V1611" s="34">
        <f t="shared" si="77"/>
        <v>-1.0563380281690016E-2</v>
      </c>
      <c r="W1611" s="24"/>
      <c r="X1611" s="2" t="str">
        <f>IFERROR(MIN(VLOOKUP($W1611,margin_ranges!$A$5:$D$10,4,FALSE),$Q1611*100)/100,"")</f>
        <v/>
      </c>
      <c r="Y1611" s="6">
        <f t="shared" si="75"/>
        <v>641.41</v>
      </c>
      <c r="Z1611" s="6">
        <f>IF($A1611="placement",Y1611,SUMIF($C$10:$C$6209,$C1611,$Y$10:$Y$6209))</f>
        <v>641.41</v>
      </c>
      <c r="AA1611" s="29">
        <f t="shared" si="76"/>
        <v>-1.0563380281690016E-2</v>
      </c>
    </row>
    <row r="1612" spans="1:27" hidden="1" x14ac:dyDescent="0.3">
      <c r="A1612" s="8" t="s">
        <v>17</v>
      </c>
      <c r="B1612" s="8" t="s">
        <v>83</v>
      </c>
      <c r="C1612" s="8" t="s">
        <v>84</v>
      </c>
      <c r="D1612" s="8" t="s">
        <v>107</v>
      </c>
      <c r="E1612" s="8" t="s">
        <v>108</v>
      </c>
      <c r="F1612" s="29">
        <v>0.29999999999999899</v>
      </c>
      <c r="G1612" s="29">
        <v>1</v>
      </c>
      <c r="H1612" s="30">
        <v>702.39080000000001</v>
      </c>
      <c r="I1612" s="30">
        <v>190.4502</v>
      </c>
      <c r="J1612" s="14">
        <v>983</v>
      </c>
      <c r="K1612" s="14">
        <v>295</v>
      </c>
      <c r="L1612" s="12">
        <v>0.27110000000000001</v>
      </c>
      <c r="M1612" s="7">
        <v>0.17212237</v>
      </c>
      <c r="N1612" s="31">
        <v>0.1</v>
      </c>
      <c r="O1612" s="14">
        <f>IFERROR(VLOOKUP($C1612,'site totals'!$J$2:$K$607,2,FALSE),1)</f>
        <v>15820.567999999999</v>
      </c>
      <c r="P1612" s="32" t="s">
        <v>91</v>
      </c>
      <c r="Q1612" s="12">
        <v>0.41901800360000002</v>
      </c>
      <c r="R1612" s="29">
        <v>0.3</v>
      </c>
      <c r="S1612" s="2">
        <f>IF($A1612="site","",MIN(VLOOKUP($P1612,margin_ranges!$A$5:$D$10,4,FALSE)/100,$Q1612))</f>
        <v>0.29749999999999999</v>
      </c>
      <c r="T1612" s="6">
        <f>IF(A1612="placement",$J1612*MIN($Q1612,$S1612),"")</f>
        <v>292.4425</v>
      </c>
      <c r="U1612" s="6">
        <f>IF($A1612="placement",T1612,SUMIF($C$10:$C$6209,$C1612,$T$10:$T$6209))</f>
        <v>292.4425</v>
      </c>
      <c r="V1612" s="34">
        <f t="shared" si="77"/>
        <v>3.5714285714287808E-3</v>
      </c>
      <c r="W1612" s="24"/>
      <c r="X1612" s="2" t="str">
        <f>IFERROR(MIN(VLOOKUP($W1612,margin_ranges!$A$5:$D$10,4,FALSE),$Q1612*100)/100,"")</f>
        <v/>
      </c>
      <c r="Y1612" s="6">
        <f t="shared" si="75"/>
        <v>292.4425</v>
      </c>
      <c r="Z1612" s="6">
        <f>IF($A1612="placement",Y1612,SUMIF($C$10:$C$6209,$C1612,$Y$10:$Y$6209))</f>
        <v>292.4425</v>
      </c>
      <c r="AA1612" s="29">
        <f t="shared" si="76"/>
        <v>3.5714285714287808E-3</v>
      </c>
    </row>
    <row r="1613" spans="1:27" hidden="1" x14ac:dyDescent="0.3">
      <c r="A1613" s="8" t="s">
        <v>17</v>
      </c>
      <c r="B1613" s="8" t="s">
        <v>83</v>
      </c>
      <c r="C1613" s="8" t="s">
        <v>84</v>
      </c>
      <c r="D1613" s="8" t="s">
        <v>113</v>
      </c>
      <c r="E1613" s="8" t="s">
        <v>114</v>
      </c>
      <c r="F1613" s="29">
        <v>0.34</v>
      </c>
      <c r="G1613" s="29">
        <v>1</v>
      </c>
      <c r="H1613" s="30">
        <v>440.93819999999999</v>
      </c>
      <c r="I1613" s="30">
        <v>97.0809</v>
      </c>
      <c r="J1613" s="14">
        <v>725</v>
      </c>
      <c r="K1613" s="14">
        <v>221</v>
      </c>
      <c r="L1613" s="12">
        <v>0.22020000000000001</v>
      </c>
      <c r="M1613" s="7">
        <v>0.2488947</v>
      </c>
      <c r="N1613" s="31">
        <v>0.1</v>
      </c>
      <c r="O1613" s="14">
        <f>IFERROR(VLOOKUP($C1613,'site totals'!$J$2:$K$607,2,FALSE),1)</f>
        <v>15820.567999999999</v>
      </c>
      <c r="P1613" s="32" t="s">
        <v>22</v>
      </c>
      <c r="Q1613" s="12">
        <v>0.5982236661</v>
      </c>
      <c r="R1613" s="29">
        <v>0.34</v>
      </c>
      <c r="S1613" s="2">
        <f>IF($A1613="site","",MIN(VLOOKUP($P1613,margin_ranges!$A$5:$D$10,4,FALSE)/100,$Q1613))</f>
        <v>0.29749999999999999</v>
      </c>
      <c r="T1613" s="6">
        <f>IF(A1613="placement",$J1613*MIN($Q1613,$S1613),"")</f>
        <v>215.6875</v>
      </c>
      <c r="U1613" s="6">
        <f>IF($A1613="placement",T1613,SUMIF($C$10:$C$6209,$C1613,$T$10:$T$6209))</f>
        <v>215.6875</v>
      </c>
      <c r="V1613" s="34">
        <f t="shared" si="77"/>
        <v>6.4393939393939448E-2</v>
      </c>
      <c r="W1613" s="24"/>
      <c r="X1613" s="2" t="str">
        <f>IFERROR(MIN(VLOOKUP($W1613,margin_ranges!$A$5:$D$10,4,FALSE),$Q1613*100)/100,"")</f>
        <v/>
      </c>
      <c r="Y1613" s="6">
        <f t="shared" si="75"/>
        <v>215.6875</v>
      </c>
      <c r="Z1613" s="6">
        <f>IF($A1613="placement",Y1613,SUMIF($C$10:$C$6209,$C1613,$Y$10:$Y$6209))</f>
        <v>215.6875</v>
      </c>
      <c r="AA1613" s="29">
        <f t="shared" si="76"/>
        <v>6.4393939393939448E-2</v>
      </c>
    </row>
    <row r="1614" spans="1:27" hidden="1" x14ac:dyDescent="0.3">
      <c r="A1614" s="8" t="s">
        <v>17</v>
      </c>
      <c r="B1614" s="8" t="s">
        <v>83</v>
      </c>
      <c r="C1614" s="8" t="s">
        <v>84</v>
      </c>
      <c r="D1614" s="8" t="s">
        <v>117</v>
      </c>
      <c r="E1614" s="8" t="s">
        <v>118</v>
      </c>
      <c r="F1614" s="29">
        <v>0.34</v>
      </c>
      <c r="G1614" s="29">
        <v>1</v>
      </c>
      <c r="H1614" s="30">
        <v>467.30250000000001</v>
      </c>
      <c r="I1614" s="30">
        <v>224.17580000000001</v>
      </c>
      <c r="J1614" s="14">
        <v>1439</v>
      </c>
      <c r="K1614" s="14">
        <v>438</v>
      </c>
      <c r="L1614" s="12">
        <v>0.47970000000000002</v>
      </c>
      <c r="M1614" s="7">
        <v>0.21400024000000001</v>
      </c>
      <c r="N1614" s="31">
        <v>0.1</v>
      </c>
      <c r="O1614" s="14">
        <f>IFERROR(VLOOKUP($C1614,'site totals'!$J$2:$K$607,2,FALSE),1)</f>
        <v>15820.567999999999</v>
      </c>
      <c r="P1614" s="32" t="s">
        <v>22</v>
      </c>
      <c r="Q1614" s="12">
        <v>0.53271079939999999</v>
      </c>
      <c r="R1614" s="29">
        <v>0.34</v>
      </c>
      <c r="S1614" s="2">
        <f>IF($A1614="site","",MIN(VLOOKUP($P1614,margin_ranges!$A$5:$D$10,4,FALSE)/100,$Q1614))</f>
        <v>0.29749999999999999</v>
      </c>
      <c r="T1614" s="6">
        <f>IF(A1614="placement",$J1614*MIN($Q1614,$S1614),"")</f>
        <v>428.10249999999996</v>
      </c>
      <c r="U1614" s="6">
        <f>IF($A1614="placement",T1614,SUMIF($C$10:$C$6209,$C1614,$T$10:$T$6209))</f>
        <v>428.10249999999996</v>
      </c>
      <c r="V1614" s="34">
        <f t="shared" si="77"/>
        <v>6.4393939393939448E-2</v>
      </c>
      <c r="W1614" s="24"/>
      <c r="X1614" s="2" t="str">
        <f>IFERROR(MIN(VLOOKUP($W1614,margin_ranges!$A$5:$D$10,4,FALSE),$Q1614*100)/100,"")</f>
        <v/>
      </c>
      <c r="Y1614" s="6">
        <f t="shared" si="75"/>
        <v>428.10249999999996</v>
      </c>
      <c r="Z1614" s="6">
        <f>IF($A1614="placement",Y1614,SUMIF($C$10:$C$6209,$C1614,$Y$10:$Y$6209))</f>
        <v>428.10249999999996</v>
      </c>
      <c r="AA1614" s="29">
        <f t="shared" si="76"/>
        <v>6.4393939393939448E-2</v>
      </c>
    </row>
    <row r="1615" spans="1:27" hidden="1" x14ac:dyDescent="0.3">
      <c r="A1615" s="8" t="s">
        <v>17</v>
      </c>
      <c r="B1615" s="8" t="s">
        <v>83</v>
      </c>
      <c r="C1615" s="8" t="s">
        <v>84</v>
      </c>
      <c r="D1615" s="8" t="s">
        <v>103</v>
      </c>
      <c r="E1615" s="8" t="s">
        <v>104</v>
      </c>
      <c r="F1615" s="29">
        <v>0.33999999999999903</v>
      </c>
      <c r="G1615" s="29">
        <v>1</v>
      </c>
      <c r="H1615" s="30">
        <v>326.37270000000001</v>
      </c>
      <c r="I1615" s="30">
        <v>123.7881</v>
      </c>
      <c r="J1615" s="14">
        <v>1900</v>
      </c>
      <c r="K1615" s="14">
        <v>582</v>
      </c>
      <c r="L1615" s="12">
        <v>0.37930000000000003</v>
      </c>
      <c r="M1615" s="7">
        <v>0.51172972000000005</v>
      </c>
      <c r="N1615" s="31">
        <v>0.1</v>
      </c>
      <c r="O1615" s="14">
        <f>IFERROR(VLOOKUP($C1615,'site totals'!$J$2:$K$607,2,FALSE),1)</f>
        <v>15820.567999999999</v>
      </c>
      <c r="P1615" s="32" t="s">
        <v>22</v>
      </c>
      <c r="Q1615" s="12">
        <v>0.80458434109999999</v>
      </c>
      <c r="R1615" s="29">
        <v>0.34</v>
      </c>
      <c r="S1615" s="2">
        <f>IF($A1615="site","",MIN(VLOOKUP($P1615,margin_ranges!$A$5:$D$10,4,FALSE)/100,$Q1615))</f>
        <v>0.29749999999999999</v>
      </c>
      <c r="T1615" s="6">
        <f>IF(A1615="placement",$J1615*MIN($Q1615,$S1615),"")</f>
        <v>565.25</v>
      </c>
      <c r="U1615" s="6">
        <f>IF($A1615="placement",T1615,SUMIF($C$10:$C$6209,$C1615,$T$10:$T$6209))</f>
        <v>565.25</v>
      </c>
      <c r="V1615" s="34">
        <f t="shared" si="77"/>
        <v>6.439393939393967E-2</v>
      </c>
      <c r="W1615" s="24"/>
      <c r="X1615" s="2" t="str">
        <f>IFERROR(MIN(VLOOKUP($W1615,margin_ranges!$A$5:$D$10,4,FALSE),$Q1615*100)/100,"")</f>
        <v/>
      </c>
      <c r="Y1615" s="6">
        <f t="shared" si="75"/>
        <v>565.25</v>
      </c>
      <c r="Z1615" s="6">
        <f>IF($A1615="placement",Y1615,SUMIF($C$10:$C$6209,$C1615,$Y$10:$Y$6209))</f>
        <v>565.25</v>
      </c>
      <c r="AA1615" s="29">
        <f t="shared" si="76"/>
        <v>6.439393939393967E-2</v>
      </c>
    </row>
    <row r="1616" spans="1:27" hidden="1" x14ac:dyDescent="0.3">
      <c r="A1616" s="8" t="s">
        <v>17</v>
      </c>
      <c r="B1616" s="8" t="s">
        <v>83</v>
      </c>
      <c r="C1616" s="8" t="s">
        <v>84</v>
      </c>
      <c r="D1616" s="8" t="s">
        <v>105</v>
      </c>
      <c r="E1616" s="8" t="s">
        <v>106</v>
      </c>
      <c r="F1616" s="29">
        <v>0.33999999999999903</v>
      </c>
      <c r="G1616" s="29">
        <v>1</v>
      </c>
      <c r="H1616" s="30">
        <v>583.48040000000003</v>
      </c>
      <c r="I1616" s="30">
        <v>276.64550000000003</v>
      </c>
      <c r="J1616" s="14">
        <v>2631</v>
      </c>
      <c r="K1616" s="14">
        <v>801</v>
      </c>
      <c r="L1616" s="12">
        <v>0.47410000000000002</v>
      </c>
      <c r="M1616" s="7">
        <v>0.31697853999999998</v>
      </c>
      <c r="N1616" s="31">
        <v>0.1</v>
      </c>
      <c r="O1616" s="14">
        <f>IFERROR(VLOOKUP($C1616,'site totals'!$J$2:$K$607,2,FALSE),1)</f>
        <v>15820.567999999999</v>
      </c>
      <c r="P1616" s="32" t="s">
        <v>22</v>
      </c>
      <c r="Q1616" s="12">
        <v>0.6845212262</v>
      </c>
      <c r="R1616" s="29">
        <v>0.34</v>
      </c>
      <c r="S1616" s="2">
        <f>IF($A1616="site","",MIN(VLOOKUP($P1616,margin_ranges!$A$5:$D$10,4,FALSE)/100,$Q1616))</f>
        <v>0.29749999999999999</v>
      </c>
      <c r="T1616" s="6">
        <f>IF(A1616="placement",$J1616*MIN($Q1616,$S1616),"")</f>
        <v>782.72249999999997</v>
      </c>
      <c r="U1616" s="6">
        <f>IF($A1616="placement",T1616,SUMIF($C$10:$C$6209,$C1616,$T$10:$T$6209))</f>
        <v>782.72249999999997</v>
      </c>
      <c r="V1616" s="34">
        <f t="shared" si="77"/>
        <v>6.439393939393967E-2</v>
      </c>
      <c r="W1616" s="24"/>
      <c r="X1616" s="2" t="str">
        <f>IFERROR(MIN(VLOOKUP($W1616,margin_ranges!$A$5:$D$10,4,FALSE),$Q1616*100)/100,"")</f>
        <v/>
      </c>
      <c r="Y1616" s="6">
        <f t="shared" si="75"/>
        <v>782.72249999999997</v>
      </c>
      <c r="Z1616" s="6">
        <f>IF($A1616="placement",Y1616,SUMIF($C$10:$C$6209,$C1616,$Y$10:$Y$6209))</f>
        <v>782.72249999999997</v>
      </c>
      <c r="AA1616" s="29">
        <f t="shared" si="76"/>
        <v>6.439393939393967E-2</v>
      </c>
    </row>
    <row r="1617" spans="1:27" hidden="1" x14ac:dyDescent="0.3">
      <c r="A1617" s="8" t="s">
        <v>17</v>
      </c>
      <c r="B1617" s="8" t="s">
        <v>83</v>
      </c>
      <c r="C1617" s="8" t="s">
        <v>84</v>
      </c>
      <c r="D1617" s="8" t="s">
        <v>97</v>
      </c>
      <c r="E1617" s="8" t="s">
        <v>98</v>
      </c>
      <c r="F1617" s="29">
        <v>0.33999999999999903</v>
      </c>
      <c r="G1617" s="29">
        <v>1</v>
      </c>
      <c r="H1617" s="30">
        <v>671.78530000000001</v>
      </c>
      <c r="I1617" s="30">
        <v>222.4384</v>
      </c>
      <c r="J1617" s="14">
        <v>3024</v>
      </c>
      <c r="K1617" s="14">
        <v>921</v>
      </c>
      <c r="L1617" s="12">
        <v>0.33110000000000001</v>
      </c>
      <c r="M1617" s="7">
        <v>0.45315853</v>
      </c>
      <c r="N1617" s="31">
        <v>0.1</v>
      </c>
      <c r="O1617" s="14">
        <f>IFERROR(VLOOKUP($C1617,'site totals'!$J$2:$K$607,2,FALSE),1)</f>
        <v>15820.567999999999</v>
      </c>
      <c r="P1617" s="32" t="s">
        <v>22</v>
      </c>
      <c r="Q1617" s="12">
        <v>0.77932667430000002</v>
      </c>
      <c r="R1617" s="29">
        <v>0.34</v>
      </c>
      <c r="S1617" s="2">
        <f>IF($A1617="site","",MIN(VLOOKUP($P1617,margin_ranges!$A$5:$D$10,4,FALSE)/100,$Q1617))</f>
        <v>0.29749999999999999</v>
      </c>
      <c r="T1617" s="6">
        <f>IF(A1617="placement",$J1617*MIN($Q1617,$S1617),"")</f>
        <v>899.64</v>
      </c>
      <c r="U1617" s="6">
        <f>IF($A1617="placement",T1617,SUMIF($C$10:$C$6209,$C1617,$T$10:$T$6209))</f>
        <v>899.64</v>
      </c>
      <c r="V1617" s="34">
        <f t="shared" si="77"/>
        <v>6.439393939393967E-2</v>
      </c>
      <c r="W1617" s="24"/>
      <c r="X1617" s="2" t="str">
        <f>IFERROR(MIN(VLOOKUP($W1617,margin_ranges!$A$5:$D$10,4,FALSE),$Q1617*100)/100,"")</f>
        <v/>
      </c>
      <c r="Y1617" s="6">
        <f t="shared" si="75"/>
        <v>899.64</v>
      </c>
      <c r="Z1617" s="6">
        <f>IF($A1617="placement",Y1617,SUMIF($C$10:$C$6209,$C1617,$Y$10:$Y$6209))</f>
        <v>899.64</v>
      </c>
      <c r="AA1617" s="29">
        <f t="shared" si="76"/>
        <v>6.439393939393967E-2</v>
      </c>
    </row>
    <row r="1618" spans="1:27" hidden="1" x14ac:dyDescent="0.3">
      <c r="A1618" s="8" t="s">
        <v>17</v>
      </c>
      <c r="B1618" s="8" t="s">
        <v>83</v>
      </c>
      <c r="C1618" s="8" t="s">
        <v>84</v>
      </c>
      <c r="D1618" s="8" t="s">
        <v>92</v>
      </c>
      <c r="E1618" s="8" t="s">
        <v>93</v>
      </c>
      <c r="F1618" s="29">
        <v>0.25</v>
      </c>
      <c r="G1618" s="29">
        <v>1</v>
      </c>
      <c r="H1618" s="30">
        <v>275.24380000000002</v>
      </c>
      <c r="I1618" s="30">
        <v>178.2047</v>
      </c>
      <c r="J1618" s="14">
        <v>1034</v>
      </c>
      <c r="K1618" s="14">
        <v>258</v>
      </c>
      <c r="L1618" s="12">
        <v>0.64739999999999998</v>
      </c>
      <c r="M1618" s="7">
        <v>0.19340919000000001</v>
      </c>
      <c r="N1618" s="31">
        <v>0.1</v>
      </c>
      <c r="O1618" s="14">
        <f>IFERROR(VLOOKUP($C1618,'site totals'!$J$2:$K$607,2,FALSE),1)</f>
        <v>15820.567999999999</v>
      </c>
      <c r="P1618" s="32" t="s">
        <v>94</v>
      </c>
      <c r="Q1618" s="12">
        <v>0.48296147389999999</v>
      </c>
      <c r="R1618" s="29">
        <v>0.25</v>
      </c>
      <c r="S1618" s="2">
        <f>IF($A1618="site","",MIN(VLOOKUP($P1618,margin_ranges!$A$5:$D$10,4,FALSE)/100,$Q1618))</f>
        <v>0.19750000000000001</v>
      </c>
      <c r="T1618" s="6">
        <f>IF(A1618="placement",$J1618*MIN($Q1618,$S1618),"")</f>
        <v>204.215</v>
      </c>
      <c r="U1618" s="6">
        <f>IF($A1618="placement",T1618,SUMIF($C$10:$C$6209,$C1618,$T$10:$T$6209))</f>
        <v>204.215</v>
      </c>
      <c r="V1618" s="34">
        <f t="shared" si="77"/>
        <v>7.0000000000000062E-2</v>
      </c>
      <c r="W1618" s="24"/>
      <c r="X1618" s="2" t="str">
        <f>IFERROR(MIN(VLOOKUP($W1618,margin_ranges!$A$5:$D$10,4,FALSE),$Q1618*100)/100,"")</f>
        <v/>
      </c>
      <c r="Y1618" s="6">
        <f t="shared" si="75"/>
        <v>204.215</v>
      </c>
      <c r="Z1618" s="6">
        <f>IF($A1618="placement",Y1618,SUMIF($C$10:$C$6209,$C1618,$Y$10:$Y$6209))</f>
        <v>204.215</v>
      </c>
      <c r="AA1618" s="29">
        <f t="shared" si="76"/>
        <v>7.0000000000000062E-2</v>
      </c>
    </row>
    <row r="1619" spans="1:27" hidden="1" x14ac:dyDescent="0.3">
      <c r="A1619" s="8" t="s">
        <v>17</v>
      </c>
      <c r="B1619" s="8" t="s">
        <v>83</v>
      </c>
      <c r="C1619" s="8" t="s">
        <v>84</v>
      </c>
      <c r="D1619" s="8" t="s">
        <v>99</v>
      </c>
      <c r="E1619" s="8" t="s">
        <v>100</v>
      </c>
      <c r="F1619" s="29">
        <v>0.249999999999999</v>
      </c>
      <c r="G1619" s="29">
        <v>1</v>
      </c>
      <c r="H1619" s="30">
        <v>141.1867</v>
      </c>
      <c r="I1619" s="30">
        <v>75.277799999999999</v>
      </c>
      <c r="J1619" s="14">
        <v>1676</v>
      </c>
      <c r="K1619" s="14">
        <v>418</v>
      </c>
      <c r="L1619" s="12">
        <v>0.53320000000000001</v>
      </c>
      <c r="M1619" s="7">
        <v>0.74205462</v>
      </c>
      <c r="N1619" s="31">
        <v>0.1</v>
      </c>
      <c r="O1619" s="14">
        <f>IFERROR(VLOOKUP($C1619,'site totals'!$J$2:$K$607,2,FALSE),1)</f>
        <v>15820.567999999999</v>
      </c>
      <c r="P1619" s="32" t="s">
        <v>94</v>
      </c>
      <c r="Q1619" s="12">
        <v>0.86523903030000004</v>
      </c>
      <c r="R1619" s="29">
        <v>0.25</v>
      </c>
      <c r="S1619" s="2">
        <f>IF($A1619="site","",MIN(VLOOKUP($P1619,margin_ranges!$A$5:$D$10,4,FALSE)/100,$Q1619))</f>
        <v>0.19750000000000001</v>
      </c>
      <c r="T1619" s="6">
        <f>IF(A1619="placement",$J1619*MIN($Q1619,$S1619),"")</f>
        <v>331.01</v>
      </c>
      <c r="U1619" s="6">
        <f>IF($A1619="placement",T1619,SUMIF($C$10:$C$6209,$C1619,$T$10:$T$6209))</f>
        <v>331.01</v>
      </c>
      <c r="V1619" s="34">
        <f t="shared" si="77"/>
        <v>7.0000000000000062E-2</v>
      </c>
      <c r="W1619" s="24"/>
      <c r="X1619" s="2" t="str">
        <f>IFERROR(MIN(VLOOKUP($W1619,margin_ranges!$A$5:$D$10,4,FALSE),$Q1619*100)/100,"")</f>
        <v/>
      </c>
      <c r="Y1619" s="6">
        <f t="shared" si="75"/>
        <v>331.01</v>
      </c>
      <c r="Z1619" s="6">
        <f>IF($A1619="placement",Y1619,SUMIF($C$10:$C$6209,$C1619,$Y$10:$Y$6209))</f>
        <v>331.01</v>
      </c>
      <c r="AA1619" s="29">
        <f t="shared" si="76"/>
        <v>7.0000000000000062E-2</v>
      </c>
    </row>
    <row r="1620" spans="1:27" hidden="1" x14ac:dyDescent="0.3">
      <c r="A1620" s="8" t="s">
        <v>17</v>
      </c>
      <c r="B1620" s="8" t="s">
        <v>83</v>
      </c>
      <c r="C1620" s="8" t="s">
        <v>84</v>
      </c>
      <c r="D1620" s="8" t="s">
        <v>87</v>
      </c>
      <c r="E1620" s="8" t="s">
        <v>88</v>
      </c>
      <c r="F1620" s="29">
        <v>0.39</v>
      </c>
      <c r="G1620" s="29">
        <v>1</v>
      </c>
      <c r="H1620" s="30">
        <v>156.60919999999999</v>
      </c>
      <c r="I1620" s="30">
        <v>100.6211</v>
      </c>
      <c r="J1620" s="14">
        <v>1243</v>
      </c>
      <c r="K1620" s="14">
        <v>440</v>
      </c>
      <c r="L1620" s="12">
        <v>0.64249999999999996</v>
      </c>
      <c r="M1620" s="7">
        <v>0.41187026999999998</v>
      </c>
      <c r="N1620" s="31">
        <v>0.1</v>
      </c>
      <c r="O1620" s="14">
        <f>IFERROR(VLOOKUP($C1620,'site totals'!$J$2:$K$607,2,FALSE),1)</f>
        <v>15820.567999999999</v>
      </c>
      <c r="P1620" s="32" t="s">
        <v>22</v>
      </c>
      <c r="Q1620" s="12">
        <v>0.75720510169999999</v>
      </c>
      <c r="R1620" s="29">
        <v>0.39</v>
      </c>
      <c r="S1620" s="2">
        <f>IF($A1620="site","",MIN(VLOOKUP($P1620,margin_ranges!$A$5:$D$10,4,FALSE)/100,$Q1620))</f>
        <v>0.29749999999999999</v>
      </c>
      <c r="T1620" s="6">
        <f>IF(A1620="placement",$J1620*MIN($Q1620,$S1620),"")</f>
        <v>369.79249999999996</v>
      </c>
      <c r="U1620" s="6">
        <f>IF($A1620="placement",T1620,SUMIF($C$10:$C$6209,$C1620,$T$10:$T$6209))</f>
        <v>369.79249999999996</v>
      </c>
      <c r="V1620" s="34">
        <f t="shared" si="77"/>
        <v>0.15163934426229497</v>
      </c>
      <c r="W1620" s="24"/>
      <c r="X1620" s="2" t="str">
        <f>IFERROR(MIN(VLOOKUP($W1620,margin_ranges!$A$5:$D$10,4,FALSE),$Q1620*100)/100,"")</f>
        <v/>
      </c>
      <c r="Y1620" s="6">
        <f t="shared" si="75"/>
        <v>369.79249999999996</v>
      </c>
      <c r="Z1620" s="6">
        <f>IF($A1620="placement",Y1620,SUMIF($C$10:$C$6209,$C1620,$Y$10:$Y$6209))</f>
        <v>369.79249999999996</v>
      </c>
      <c r="AA1620" s="29">
        <f t="shared" si="76"/>
        <v>0.15163934426229497</v>
      </c>
    </row>
    <row r="1621" spans="1:27" hidden="1" x14ac:dyDescent="0.3">
      <c r="A1621" s="8" t="s">
        <v>17</v>
      </c>
      <c r="B1621" s="8" t="s">
        <v>83</v>
      </c>
      <c r="C1621" s="8" t="s">
        <v>84</v>
      </c>
      <c r="D1621" s="8" t="s">
        <v>123</v>
      </c>
      <c r="E1621" s="8" t="s">
        <v>124</v>
      </c>
      <c r="F1621" s="29">
        <v>0.39</v>
      </c>
      <c r="G1621" s="29">
        <v>1</v>
      </c>
      <c r="H1621" s="30">
        <v>530.19560000000001</v>
      </c>
      <c r="I1621" s="30">
        <v>235.35480000000001</v>
      </c>
      <c r="J1621" s="14">
        <v>2986</v>
      </c>
      <c r="K1621" s="14">
        <v>1057</v>
      </c>
      <c r="L1621" s="12">
        <v>0.44390000000000002</v>
      </c>
      <c r="M1621" s="7">
        <v>0.42288210999999998</v>
      </c>
      <c r="N1621" s="31">
        <v>0.1</v>
      </c>
      <c r="O1621" s="14">
        <f>IFERROR(VLOOKUP($C1621,'site totals'!$J$2:$K$607,2,FALSE),1)</f>
        <v>15820.567999999999</v>
      </c>
      <c r="P1621" s="32" t="s">
        <v>22</v>
      </c>
      <c r="Q1621" s="12">
        <v>0.76352747620000005</v>
      </c>
      <c r="R1621" s="29">
        <v>0.39</v>
      </c>
      <c r="S1621" s="2">
        <f>IF($A1621="site","",MIN(VLOOKUP($P1621,margin_ranges!$A$5:$D$10,4,FALSE)/100,$Q1621))</f>
        <v>0.29749999999999999</v>
      </c>
      <c r="T1621" s="6">
        <f>IF(A1621="placement",$J1621*MIN($Q1621,$S1621),"")</f>
        <v>888.33499999999992</v>
      </c>
      <c r="U1621" s="6">
        <f>IF($A1621="placement",T1621,SUMIF($C$10:$C$6209,$C1621,$T$10:$T$6209))</f>
        <v>888.33499999999992</v>
      </c>
      <c r="V1621" s="34">
        <f t="shared" si="77"/>
        <v>0.15163934426229497</v>
      </c>
      <c r="W1621" s="24"/>
      <c r="X1621" s="2" t="str">
        <f>IFERROR(MIN(VLOOKUP($W1621,margin_ranges!$A$5:$D$10,4,FALSE),$Q1621*100)/100,"")</f>
        <v/>
      </c>
      <c r="Y1621" s="6">
        <f t="shared" si="75"/>
        <v>888.33499999999992</v>
      </c>
      <c r="Z1621" s="6">
        <f>IF($A1621="placement",Y1621,SUMIF($C$10:$C$6209,$C1621,$Y$10:$Y$6209))</f>
        <v>888.33499999999992</v>
      </c>
      <c r="AA1621" s="29">
        <f t="shared" si="76"/>
        <v>0.15163934426229497</v>
      </c>
    </row>
    <row r="1622" spans="1:27" hidden="1" x14ac:dyDescent="0.3">
      <c r="A1622" s="8" t="s">
        <v>17</v>
      </c>
      <c r="B1622" s="8" t="s">
        <v>83</v>
      </c>
      <c r="C1622" s="8" t="s">
        <v>84</v>
      </c>
      <c r="D1622" s="8" t="s">
        <v>85</v>
      </c>
      <c r="E1622" s="8" t="s">
        <v>86</v>
      </c>
      <c r="F1622" s="29">
        <v>0.39</v>
      </c>
      <c r="G1622" s="29">
        <v>1</v>
      </c>
      <c r="H1622" s="30">
        <v>977.94910000000004</v>
      </c>
      <c r="I1622" s="30">
        <v>524.33989999999994</v>
      </c>
      <c r="J1622" s="14">
        <v>3583</v>
      </c>
      <c r="K1622" s="14">
        <v>1265</v>
      </c>
      <c r="L1622" s="12">
        <v>0.53620000000000001</v>
      </c>
      <c r="M1622" s="7">
        <v>0.22775912000000001</v>
      </c>
      <c r="N1622" s="31">
        <v>0.1</v>
      </c>
      <c r="O1622" s="14">
        <f>IFERROR(VLOOKUP($C1622,'site totals'!$J$2:$K$607,2,FALSE),1)</f>
        <v>15820.567999999999</v>
      </c>
      <c r="P1622" s="32" t="s">
        <v>22</v>
      </c>
      <c r="Q1622" s="12">
        <v>0.56093965000000001</v>
      </c>
      <c r="R1622" s="29">
        <v>0.39</v>
      </c>
      <c r="S1622" s="2">
        <f>IF($A1622="site","",MIN(VLOOKUP($P1622,margin_ranges!$A$5:$D$10,4,FALSE)/100,$Q1622))</f>
        <v>0.29749999999999999</v>
      </c>
      <c r="T1622" s="6">
        <f>IF(A1622="placement",$J1622*MIN($Q1622,$S1622),"")</f>
        <v>1065.9424999999999</v>
      </c>
      <c r="U1622" s="6">
        <f>IF($A1622="placement",T1622,SUMIF($C$10:$C$6209,$C1622,$T$10:$T$6209))</f>
        <v>1065.9424999999999</v>
      </c>
      <c r="V1622" s="34">
        <f t="shared" si="77"/>
        <v>0.15163934426229497</v>
      </c>
      <c r="W1622" s="24"/>
      <c r="X1622" s="2" t="str">
        <f>IFERROR(MIN(VLOOKUP($W1622,margin_ranges!$A$5:$D$10,4,FALSE),$Q1622*100)/100,"")</f>
        <v/>
      </c>
      <c r="Y1622" s="6">
        <f t="shared" si="75"/>
        <v>1065.9424999999999</v>
      </c>
      <c r="Z1622" s="6">
        <f>IF($A1622="placement",Y1622,SUMIF($C$10:$C$6209,$C1622,$Y$10:$Y$6209))</f>
        <v>1065.9424999999999</v>
      </c>
      <c r="AA1622" s="17">
        <f t="shared" si="76"/>
        <v>0.15163934426229497</v>
      </c>
    </row>
    <row r="1623" spans="1:27" x14ac:dyDescent="0.3">
      <c r="A1623" s="16" t="s">
        <v>33</v>
      </c>
      <c r="B1623" s="16" t="s">
        <v>83</v>
      </c>
      <c r="C1623" s="16" t="s">
        <v>84</v>
      </c>
      <c r="D1623" s="8" t="s">
        <v>34</v>
      </c>
      <c r="E1623" s="16"/>
      <c r="F1623" s="17">
        <v>0.31499815834678002</v>
      </c>
      <c r="G1623" s="17">
        <v>1</v>
      </c>
      <c r="H1623" s="36">
        <v>9136.6499000000003</v>
      </c>
      <c r="I1623" s="36">
        <v>3372.0731000000001</v>
      </c>
      <c r="J1623" s="22">
        <v>33901</v>
      </c>
      <c r="K1623" s="22">
        <v>9750</v>
      </c>
      <c r="L1623" s="18">
        <v>0.36909999999999998</v>
      </c>
      <c r="M1623" s="19">
        <v>0.33511745999999998</v>
      </c>
      <c r="N1623" s="20">
        <v>0.1</v>
      </c>
      <c r="O1623" s="22">
        <f>IFERROR(VLOOKUP($C1623,'site totals'!$J$2:$K$607,2,FALSE),1)</f>
        <v>15820.567999999999</v>
      </c>
      <c r="P1623" s="21"/>
      <c r="Q1623" s="18">
        <v>0.70159716139999995</v>
      </c>
      <c r="R1623" s="17">
        <v>0.315</v>
      </c>
      <c r="S1623" s="18" t="str">
        <f>IF($A1623="site","",MIN(VLOOKUP($P1623,margin_ranges!$A$5:$D$10,4,FALSE)/100,$Q1623))</f>
        <v/>
      </c>
      <c r="T1623" s="22" t="str">
        <f>IF(A1623="placement",$J1623*MIN($Q1623,$S1623),"")</f>
        <v/>
      </c>
      <c r="U1623" s="22">
        <f>IF($A1623="placement",T1623,SUMIF($C$10:$C$6209,$C1623,$T$10:$T$6209))</f>
        <v>9814.2499999999982</v>
      </c>
      <c r="V1623" s="37">
        <f t="shared" si="77"/>
        <v>3.7230131445425974E-2</v>
      </c>
      <c r="W1623" s="38"/>
      <c r="X1623" s="18" t="str">
        <f>IFERROR(MIN(VLOOKUP($W1623,margin_ranges!$A$5:$D$10,4,FALSE),$Q1623*100)/100,"")</f>
        <v/>
      </c>
      <c r="Y1623" s="6" t="str">
        <f t="shared" si="75"/>
        <v/>
      </c>
      <c r="Z1623" s="6">
        <f>IF($A1623="placement",Y1623,SUMIF($C$10:$C$6209,$C1623,$Y$10:$Y$6209))</f>
        <v>9814.2499999999982</v>
      </c>
      <c r="AA1623" s="17">
        <f t="shared" si="76"/>
        <v>3.7230131445425974E-2</v>
      </c>
    </row>
    <row r="1624" spans="1:27" hidden="1" x14ac:dyDescent="0.3">
      <c r="A1624" s="8" t="s">
        <v>17</v>
      </c>
      <c r="B1624" s="8" t="s">
        <v>10262</v>
      </c>
      <c r="C1624" s="8" t="s">
        <v>10263</v>
      </c>
      <c r="D1624" s="8" t="s">
        <v>10266</v>
      </c>
      <c r="E1624" s="8" t="s">
        <v>10267</v>
      </c>
      <c r="F1624" s="29">
        <v>0.3</v>
      </c>
      <c r="G1624" s="29">
        <v>1</v>
      </c>
      <c r="H1624" s="30">
        <v>1241.7252000000001</v>
      </c>
      <c r="I1624" s="30">
        <v>42.091900000000003</v>
      </c>
      <c r="J1624" s="14">
        <v>2361</v>
      </c>
      <c r="K1624" s="14">
        <v>669</v>
      </c>
      <c r="L1624" s="12">
        <v>3.39E-2</v>
      </c>
      <c r="M1624" s="7">
        <v>1.8693805699999999</v>
      </c>
      <c r="N1624" s="31">
        <v>1</v>
      </c>
      <c r="O1624" s="14">
        <f>IFERROR(VLOOKUP($C1624,'site totals'!$J$2:$K$607,2,FALSE),1)</f>
        <v>15794.179</v>
      </c>
      <c r="P1624" s="32" t="s">
        <v>161</v>
      </c>
      <c r="Q1624" s="12">
        <v>0.4650634468</v>
      </c>
      <c r="R1624" s="29">
        <v>0.3</v>
      </c>
      <c r="S1624" s="2">
        <f>IF($A1624="site","",MIN(VLOOKUP($P1624,margin_ranges!$A$5:$D$10,4,FALSE)/100,$Q1624))</f>
        <v>0.43</v>
      </c>
      <c r="T1624" s="6">
        <f>IF(A1624="placement",$J1624*MIN($Q1624,$S1624),"")</f>
        <v>1015.23</v>
      </c>
      <c r="U1624" s="6">
        <f>IF($A1624="placement",T1624,SUMIF($C$10:$C$6209,$C1624,$T$10:$T$6209))</f>
        <v>1015.23</v>
      </c>
      <c r="V1624" s="34">
        <f t="shared" si="77"/>
        <v>-0.18571428571428561</v>
      </c>
      <c r="W1624" s="24"/>
      <c r="X1624" s="2" t="str">
        <f>IFERROR(MIN(VLOOKUP($W1624,margin_ranges!$A$5:$D$10,4,FALSE),$Q1624*100)/100,"")</f>
        <v/>
      </c>
      <c r="Y1624" s="6">
        <f t="shared" si="75"/>
        <v>1015.23</v>
      </c>
      <c r="Z1624" s="6">
        <f>IF($A1624="placement",Y1624,SUMIF($C$10:$C$6209,$C1624,$Y$10:$Y$6209))</f>
        <v>1015.23</v>
      </c>
      <c r="AA1624" s="29">
        <f t="shared" si="76"/>
        <v>-0.18571428571428561</v>
      </c>
    </row>
    <row r="1625" spans="1:27" hidden="1" x14ac:dyDescent="0.3">
      <c r="A1625" s="8" t="s">
        <v>17</v>
      </c>
      <c r="B1625" s="8" t="s">
        <v>10262</v>
      </c>
      <c r="C1625" s="8" t="s">
        <v>10263</v>
      </c>
      <c r="D1625" s="8" t="s">
        <v>10294</v>
      </c>
      <c r="E1625" s="8" t="s">
        <v>10295</v>
      </c>
      <c r="F1625" s="29">
        <v>0.35</v>
      </c>
      <c r="G1625" s="29">
        <v>1</v>
      </c>
      <c r="H1625" s="30">
        <v>3019.0210000000002</v>
      </c>
      <c r="I1625" s="30">
        <v>37.064</v>
      </c>
      <c r="J1625" s="14">
        <v>2908</v>
      </c>
      <c r="K1625" s="14">
        <v>919</v>
      </c>
      <c r="L1625" s="12">
        <v>1.23E-2</v>
      </c>
      <c r="M1625" s="7">
        <v>2.6149297699999998</v>
      </c>
      <c r="N1625" s="31">
        <v>1</v>
      </c>
      <c r="O1625" s="14">
        <f>IFERROR(VLOOKUP($C1625,'site totals'!$J$2:$K$607,2,FALSE),1)</f>
        <v>15794.179</v>
      </c>
      <c r="P1625" s="32" t="s">
        <v>478</v>
      </c>
      <c r="Q1625" s="12">
        <v>0.61758055229999997</v>
      </c>
      <c r="R1625" s="29">
        <v>0.35</v>
      </c>
      <c r="S1625" s="2">
        <f>IF($A1625="site","",MIN(VLOOKUP($P1625,margin_ranges!$A$5:$D$10,4,FALSE)/100,$Q1625))</f>
        <v>0.43</v>
      </c>
      <c r="T1625" s="6">
        <f>IF(A1625="placement",$J1625*MIN($Q1625,$S1625),"")</f>
        <v>1250.44</v>
      </c>
      <c r="U1625" s="6">
        <f>IF($A1625="placement",T1625,SUMIF($C$10:$C$6209,$C1625,$T$10:$T$6209))</f>
        <v>1250.44</v>
      </c>
      <c r="V1625" s="34">
        <f t="shared" si="77"/>
        <v>-0.12307692307692308</v>
      </c>
      <c r="W1625" s="24"/>
      <c r="X1625" s="2" t="str">
        <f>IFERROR(MIN(VLOOKUP($W1625,margin_ranges!$A$5:$D$10,4,FALSE),$Q1625*100)/100,"")</f>
        <v/>
      </c>
      <c r="Y1625" s="6">
        <f t="shared" si="75"/>
        <v>1250.44</v>
      </c>
      <c r="Z1625" s="6">
        <f>IF($A1625="placement",Y1625,SUMIF($C$10:$C$6209,$C1625,$Y$10:$Y$6209))</f>
        <v>1250.44</v>
      </c>
      <c r="AA1625" s="29">
        <f t="shared" si="76"/>
        <v>-0.12307692307692308</v>
      </c>
    </row>
    <row r="1626" spans="1:27" hidden="1" x14ac:dyDescent="0.3">
      <c r="A1626" s="8" t="s">
        <v>17</v>
      </c>
      <c r="B1626" s="8" t="s">
        <v>10262</v>
      </c>
      <c r="C1626" s="8" t="s">
        <v>10263</v>
      </c>
      <c r="D1626" s="8" t="s">
        <v>10303</v>
      </c>
      <c r="E1626" s="8" t="s">
        <v>10304</v>
      </c>
      <c r="F1626" s="29">
        <v>0.4</v>
      </c>
      <c r="G1626" s="29">
        <v>1</v>
      </c>
      <c r="H1626" s="30">
        <v>3008.3645000000001</v>
      </c>
      <c r="I1626" s="30">
        <v>26.008600000000001</v>
      </c>
      <c r="J1626" s="14">
        <v>2377</v>
      </c>
      <c r="K1626" s="14">
        <v>857</v>
      </c>
      <c r="L1626" s="12">
        <v>8.6E-3</v>
      </c>
      <c r="M1626" s="7">
        <v>3.0464313999999999</v>
      </c>
      <c r="N1626" s="31">
        <v>1</v>
      </c>
      <c r="O1626" s="14">
        <f>IFERROR(VLOOKUP($C1626,'site totals'!$J$2:$K$607,2,FALSE),1)</f>
        <v>15794.179</v>
      </c>
      <c r="P1626" s="32" t="s">
        <v>478</v>
      </c>
      <c r="Q1626" s="12">
        <v>0.67174708049999998</v>
      </c>
      <c r="R1626" s="29">
        <v>0.4</v>
      </c>
      <c r="S1626" s="2">
        <f>IF($A1626="site","",MIN(VLOOKUP($P1626,margin_ranges!$A$5:$D$10,4,FALSE)/100,$Q1626))</f>
        <v>0.43</v>
      </c>
      <c r="T1626" s="6">
        <f>IF(A1626="placement",$J1626*MIN($Q1626,$S1626),"")</f>
        <v>1022.11</v>
      </c>
      <c r="U1626" s="6">
        <f>IF($A1626="placement",T1626,SUMIF($C$10:$C$6209,$C1626,$T$10:$T$6209))</f>
        <v>1022.11</v>
      </c>
      <c r="V1626" s="34">
        <f t="shared" si="77"/>
        <v>-5.0000000000000155E-2</v>
      </c>
      <c r="W1626" s="24"/>
      <c r="X1626" s="2" t="str">
        <f>IFERROR(MIN(VLOOKUP($W1626,margin_ranges!$A$5:$D$10,4,FALSE),$Q1626*100)/100,"")</f>
        <v/>
      </c>
      <c r="Y1626" s="6">
        <f t="shared" si="75"/>
        <v>1022.11</v>
      </c>
      <c r="Z1626" s="6">
        <f>IF($A1626="placement",Y1626,SUMIF($C$10:$C$6209,$C1626,$Y$10:$Y$6209))</f>
        <v>1022.11</v>
      </c>
      <c r="AA1626" s="17">
        <f t="shared" si="76"/>
        <v>-5.0000000000000155E-2</v>
      </c>
    </row>
    <row r="1627" spans="1:27" hidden="1" x14ac:dyDescent="0.3">
      <c r="A1627" s="8" t="s">
        <v>17</v>
      </c>
      <c r="B1627" s="8" t="s">
        <v>10262</v>
      </c>
      <c r="C1627" s="8" t="s">
        <v>10263</v>
      </c>
      <c r="D1627" s="8" t="s">
        <v>10282</v>
      </c>
      <c r="E1627" s="8" t="s">
        <v>10283</v>
      </c>
      <c r="F1627" s="29">
        <v>0.39999999999999902</v>
      </c>
      <c r="G1627" s="29">
        <v>1</v>
      </c>
      <c r="H1627" s="30">
        <v>6260.0515999999998</v>
      </c>
      <c r="I1627" s="30">
        <v>52.333300000000001</v>
      </c>
      <c r="J1627" s="14">
        <v>3794</v>
      </c>
      <c r="K1627" s="14">
        <v>1273</v>
      </c>
      <c r="L1627" s="12">
        <v>8.3999999999999995E-3</v>
      </c>
      <c r="M1627" s="7">
        <v>2.4163212199999999</v>
      </c>
      <c r="N1627" s="31">
        <v>1</v>
      </c>
      <c r="O1627" s="14">
        <f>IFERROR(VLOOKUP($C1627,'site totals'!$J$2:$K$607,2,FALSE),1)</f>
        <v>15794.179</v>
      </c>
      <c r="P1627" s="32" t="s">
        <v>478</v>
      </c>
      <c r="Q1627" s="12">
        <v>0.58614773840000001</v>
      </c>
      <c r="R1627" s="29">
        <v>0.4</v>
      </c>
      <c r="S1627" s="2">
        <f>IF($A1627="site","",MIN(VLOOKUP($P1627,margin_ranges!$A$5:$D$10,4,FALSE)/100,$Q1627))</f>
        <v>0.43</v>
      </c>
      <c r="T1627" s="6">
        <f>IF(A1627="placement",$J1627*MIN($Q1627,$S1627),"")</f>
        <v>1631.42</v>
      </c>
      <c r="U1627" s="6">
        <f>IF($A1627="placement",T1627,SUMIF($C$10:$C$6209,$C1627,$T$10:$T$6209))</f>
        <v>1631.42</v>
      </c>
      <c r="V1627" s="34">
        <f t="shared" si="77"/>
        <v>-5.0000000000000044E-2</v>
      </c>
      <c r="W1627" s="24"/>
      <c r="X1627" s="2" t="str">
        <f>IFERROR(MIN(VLOOKUP($W1627,margin_ranges!$A$5:$D$10,4,FALSE),$Q1627*100)/100,"")</f>
        <v/>
      </c>
      <c r="Y1627" s="6">
        <f t="shared" si="75"/>
        <v>1631.42</v>
      </c>
      <c r="Z1627" s="6">
        <f>IF($A1627="placement",Y1627,SUMIF($C$10:$C$6209,$C1627,$Y$10:$Y$6209))</f>
        <v>1631.42</v>
      </c>
      <c r="AA1627" s="29">
        <f t="shared" si="76"/>
        <v>-5.0000000000000044E-2</v>
      </c>
    </row>
    <row r="1628" spans="1:27" hidden="1" x14ac:dyDescent="0.3">
      <c r="A1628" s="8" t="s">
        <v>17</v>
      </c>
      <c r="B1628" s="8" t="s">
        <v>10262</v>
      </c>
      <c r="C1628" s="8" t="s">
        <v>10263</v>
      </c>
      <c r="D1628" s="8" t="s">
        <v>10268</v>
      </c>
      <c r="E1628" s="8" t="s">
        <v>10269</v>
      </c>
      <c r="F1628" s="29">
        <v>0.4</v>
      </c>
      <c r="G1628" s="29">
        <v>1</v>
      </c>
      <c r="H1628" s="30">
        <v>1842.4746</v>
      </c>
      <c r="I1628" s="30">
        <v>51.535699999999999</v>
      </c>
      <c r="J1628" s="14">
        <v>4805</v>
      </c>
      <c r="K1628" s="14">
        <v>1752</v>
      </c>
      <c r="L1628" s="12">
        <v>2.8000000000000001E-2</v>
      </c>
      <c r="M1628" s="7">
        <v>3.1080859300000001</v>
      </c>
      <c r="N1628" s="31">
        <v>1</v>
      </c>
      <c r="O1628" s="14">
        <f>IFERROR(VLOOKUP($C1628,'site totals'!$J$2:$K$607,2,FALSE),1)</f>
        <v>15794.179</v>
      </c>
      <c r="P1628" s="32" t="s">
        <v>478</v>
      </c>
      <c r="Q1628" s="12">
        <v>0.678258574</v>
      </c>
      <c r="R1628" s="29">
        <v>0.4</v>
      </c>
      <c r="S1628" s="2">
        <f>IF($A1628="site","",MIN(VLOOKUP($P1628,margin_ranges!$A$5:$D$10,4,FALSE)/100,$Q1628))</f>
        <v>0.43</v>
      </c>
      <c r="T1628" s="6">
        <f>IF(A1628="placement",$J1628*MIN($Q1628,$S1628),"")</f>
        <v>2066.15</v>
      </c>
      <c r="U1628" s="6">
        <f>IF($A1628="placement",T1628,SUMIF($C$10:$C$6209,$C1628,$T$10:$T$6209))</f>
        <v>2066.15</v>
      </c>
      <c r="V1628" s="34">
        <f t="shared" si="77"/>
        <v>-5.0000000000000044E-2</v>
      </c>
      <c r="W1628" s="24"/>
      <c r="X1628" s="2" t="str">
        <f>IFERROR(MIN(VLOOKUP($W1628,margin_ranges!$A$5:$D$10,4,FALSE),$Q1628*100)/100,"")</f>
        <v/>
      </c>
      <c r="Y1628" s="6">
        <f t="shared" si="75"/>
        <v>2066.15</v>
      </c>
      <c r="Z1628" s="6">
        <f>IF($A1628="placement",Y1628,SUMIF($C$10:$C$6209,$C1628,$Y$10:$Y$6209))</f>
        <v>2066.15</v>
      </c>
      <c r="AA1628" s="29">
        <f t="shared" si="76"/>
        <v>-5.0000000000000044E-2</v>
      </c>
    </row>
    <row r="1629" spans="1:27" hidden="1" x14ac:dyDescent="0.3">
      <c r="A1629" s="8" t="s">
        <v>17</v>
      </c>
      <c r="B1629" s="8" t="s">
        <v>10262</v>
      </c>
      <c r="C1629" s="8" t="s">
        <v>10263</v>
      </c>
      <c r="D1629" s="8" t="s">
        <v>10278</v>
      </c>
      <c r="E1629" s="8" t="s">
        <v>10279</v>
      </c>
      <c r="F1629" s="29">
        <v>0.39999999999999902</v>
      </c>
      <c r="G1629" s="29">
        <v>1</v>
      </c>
      <c r="H1629" s="30">
        <v>777.36090000000002</v>
      </c>
      <c r="I1629" s="30">
        <v>2.7639</v>
      </c>
      <c r="J1629" s="14">
        <v>282</v>
      </c>
      <c r="K1629" s="14">
        <v>106</v>
      </c>
      <c r="L1629" s="12">
        <v>3.5999999999999999E-3</v>
      </c>
      <c r="M1629" s="7">
        <v>3.3950381200000002</v>
      </c>
      <c r="N1629" s="31">
        <v>1</v>
      </c>
      <c r="O1629" s="14">
        <f>IFERROR(VLOOKUP($C1629,'site totals'!$J$2:$K$607,2,FALSE),1)</f>
        <v>15794.179</v>
      </c>
      <c r="P1629" s="32" t="s">
        <v>478</v>
      </c>
      <c r="Q1629" s="12">
        <v>0.70545249710000002</v>
      </c>
      <c r="R1629" s="29">
        <v>0.4</v>
      </c>
      <c r="S1629" s="2">
        <f>IF($A1629="site","",MIN(VLOOKUP($P1629,margin_ranges!$A$5:$D$10,4,FALSE)/100,$Q1629))</f>
        <v>0.43</v>
      </c>
      <c r="T1629" s="6">
        <f>IF(A1629="placement",$J1629*MIN($Q1629,$S1629),"")</f>
        <v>121.26</v>
      </c>
      <c r="U1629" s="6">
        <f>IF($A1629="placement",T1629,SUMIF($C$10:$C$6209,$C1629,$T$10:$T$6209))</f>
        <v>121.26</v>
      </c>
      <c r="V1629" s="34">
        <f t="shared" si="77"/>
        <v>-4.9999999999999933E-2</v>
      </c>
      <c r="W1629" s="24"/>
      <c r="X1629" s="2" t="str">
        <f>IFERROR(MIN(VLOOKUP($W1629,margin_ranges!$A$5:$D$10,4,FALSE),$Q1629*100)/100,"")</f>
        <v/>
      </c>
      <c r="Y1629" s="6">
        <f t="shared" si="75"/>
        <v>121.26</v>
      </c>
      <c r="Z1629" s="6">
        <f>IF($A1629="placement",Y1629,SUMIF($C$10:$C$6209,$C1629,$Y$10:$Y$6209))</f>
        <v>121.26</v>
      </c>
      <c r="AA1629" s="29">
        <f t="shared" si="76"/>
        <v>-4.9999999999999933E-2</v>
      </c>
    </row>
    <row r="1630" spans="1:27" hidden="1" x14ac:dyDescent="0.3">
      <c r="A1630" s="8" t="s">
        <v>17</v>
      </c>
      <c r="B1630" s="8" t="s">
        <v>10262</v>
      </c>
      <c r="C1630" s="8" t="s">
        <v>10263</v>
      </c>
      <c r="D1630" s="8" t="s">
        <v>10296</v>
      </c>
      <c r="E1630" s="8" t="s">
        <v>10297</v>
      </c>
      <c r="F1630" s="29">
        <v>0.4</v>
      </c>
      <c r="G1630" s="29">
        <v>1</v>
      </c>
      <c r="H1630" s="30">
        <v>989.62729999999999</v>
      </c>
      <c r="I1630" s="30">
        <v>3.7863000000000002</v>
      </c>
      <c r="J1630" s="14">
        <v>346</v>
      </c>
      <c r="K1630" s="14">
        <v>128</v>
      </c>
      <c r="L1630" s="12">
        <v>3.8E-3</v>
      </c>
      <c r="M1630" s="7">
        <v>3.0442876499999998</v>
      </c>
      <c r="N1630" s="31">
        <v>1</v>
      </c>
      <c r="O1630" s="14">
        <f>IFERROR(VLOOKUP($C1630,'site totals'!$J$2:$K$607,2,FALSE),1)</f>
        <v>15794.179</v>
      </c>
      <c r="P1630" s="32" t="s">
        <v>478</v>
      </c>
      <c r="Q1630" s="12">
        <v>0.67151592969999996</v>
      </c>
      <c r="R1630" s="29">
        <v>0.4</v>
      </c>
      <c r="S1630" s="2">
        <f>IF($A1630="site","",MIN(VLOOKUP($P1630,margin_ranges!$A$5:$D$10,4,FALSE)/100,$Q1630))</f>
        <v>0.43</v>
      </c>
      <c r="T1630" s="6">
        <f>IF(A1630="placement",$J1630*MIN($Q1630,$S1630),"")</f>
        <v>148.78</v>
      </c>
      <c r="U1630" s="6">
        <f>IF($A1630="placement",T1630,SUMIF($C$10:$C$6209,$C1630,$T$10:$T$6209))</f>
        <v>148.78</v>
      </c>
      <c r="V1630" s="34">
        <f t="shared" si="77"/>
        <v>-4.9999999999999933E-2</v>
      </c>
      <c r="W1630" s="24"/>
      <c r="X1630" s="2" t="str">
        <f>IFERROR(MIN(VLOOKUP($W1630,margin_ranges!$A$5:$D$10,4,FALSE),$Q1630*100)/100,"")</f>
        <v/>
      </c>
      <c r="Y1630" s="6">
        <f t="shared" si="75"/>
        <v>148.78</v>
      </c>
      <c r="Z1630" s="6">
        <f>IF($A1630="placement",Y1630,SUMIF($C$10:$C$6209,$C1630,$Y$10:$Y$6209))</f>
        <v>148.78</v>
      </c>
      <c r="AA1630" s="29">
        <f t="shared" si="76"/>
        <v>-4.9999999999999933E-2</v>
      </c>
    </row>
    <row r="1631" spans="1:27" hidden="1" x14ac:dyDescent="0.3">
      <c r="A1631" s="8" t="s">
        <v>17</v>
      </c>
      <c r="B1631" s="8" t="s">
        <v>10262</v>
      </c>
      <c r="C1631" s="8" t="s">
        <v>10263</v>
      </c>
      <c r="D1631" s="8" t="s">
        <v>10286</v>
      </c>
      <c r="E1631" s="8" t="s">
        <v>10287</v>
      </c>
      <c r="F1631" s="29">
        <v>0.39999999999999902</v>
      </c>
      <c r="G1631" s="29">
        <v>1</v>
      </c>
      <c r="H1631" s="30">
        <v>1077.1536000000001</v>
      </c>
      <c r="I1631" s="30">
        <v>23.717199999999998</v>
      </c>
      <c r="J1631" s="14">
        <v>2614</v>
      </c>
      <c r="K1631" s="14">
        <v>963</v>
      </c>
      <c r="L1631" s="12">
        <v>2.1999999999999999E-2</v>
      </c>
      <c r="M1631" s="7">
        <v>3.6738053399999999</v>
      </c>
      <c r="N1631" s="31">
        <v>1</v>
      </c>
      <c r="O1631" s="14">
        <f>IFERROR(VLOOKUP($C1631,'site totals'!$J$2:$K$607,2,FALSE),1)</f>
        <v>15794.179</v>
      </c>
      <c r="P1631" s="32" t="s">
        <v>478</v>
      </c>
      <c r="Q1631" s="12">
        <v>0.7278026715</v>
      </c>
      <c r="R1631" s="29">
        <v>0.4</v>
      </c>
      <c r="S1631" s="2">
        <f>IF($A1631="site","",MIN(VLOOKUP($P1631,margin_ranges!$A$5:$D$10,4,FALSE)/100,$Q1631))</f>
        <v>0.43</v>
      </c>
      <c r="T1631" s="6">
        <f>IF(A1631="placement",$J1631*MIN($Q1631,$S1631),"")</f>
        <v>1124.02</v>
      </c>
      <c r="U1631" s="6">
        <f>IF($A1631="placement",T1631,SUMIF($C$10:$C$6209,$C1631,$T$10:$T$6209))</f>
        <v>1124.02</v>
      </c>
      <c r="V1631" s="34">
        <f t="shared" si="77"/>
        <v>-4.9999999999999933E-2</v>
      </c>
      <c r="W1631" s="24"/>
      <c r="X1631" s="2" t="str">
        <f>IFERROR(MIN(VLOOKUP($W1631,margin_ranges!$A$5:$D$10,4,FALSE),$Q1631*100)/100,"")</f>
        <v/>
      </c>
      <c r="Y1631" s="6">
        <f t="shared" si="75"/>
        <v>1124.02</v>
      </c>
      <c r="Z1631" s="6">
        <f>IF($A1631="placement",Y1631,SUMIF($C$10:$C$6209,$C1631,$Y$10:$Y$6209))</f>
        <v>1124.02</v>
      </c>
      <c r="AA1631" s="29">
        <f t="shared" si="76"/>
        <v>-4.9999999999999933E-2</v>
      </c>
    </row>
    <row r="1632" spans="1:27" hidden="1" x14ac:dyDescent="0.3">
      <c r="A1632" s="8" t="s">
        <v>17</v>
      </c>
      <c r="B1632" s="8" t="s">
        <v>10262</v>
      </c>
      <c r="C1632" s="8" t="s">
        <v>10263</v>
      </c>
      <c r="D1632" s="8" t="s">
        <v>10276</v>
      </c>
      <c r="E1632" s="8" t="s">
        <v>10277</v>
      </c>
      <c r="F1632" s="29">
        <v>0.39999999999999902</v>
      </c>
      <c r="G1632" s="29">
        <v>1</v>
      </c>
      <c r="H1632" s="30">
        <v>1555.8705</v>
      </c>
      <c r="I1632" s="30">
        <v>56.006900000000002</v>
      </c>
      <c r="J1632" s="14">
        <v>5621</v>
      </c>
      <c r="K1632" s="14">
        <v>2084</v>
      </c>
      <c r="L1632" s="12">
        <v>3.5999999999999997E-2</v>
      </c>
      <c r="M1632" s="7">
        <v>3.3452072199999998</v>
      </c>
      <c r="N1632" s="31">
        <v>1</v>
      </c>
      <c r="O1632" s="14">
        <f>IFERROR(VLOOKUP($C1632,'site totals'!$J$2:$K$607,2,FALSE),1)</f>
        <v>15794.179</v>
      </c>
      <c r="P1632" s="32" t="s">
        <v>478</v>
      </c>
      <c r="Q1632" s="12">
        <v>0.70106485659999995</v>
      </c>
      <c r="R1632" s="29">
        <v>0.4</v>
      </c>
      <c r="S1632" s="2">
        <f>IF($A1632="site","",MIN(VLOOKUP($P1632,margin_ranges!$A$5:$D$10,4,FALSE)/100,$Q1632))</f>
        <v>0.43</v>
      </c>
      <c r="T1632" s="6">
        <f>IF(A1632="placement",$J1632*MIN($Q1632,$S1632),"")</f>
        <v>2417.0299999999997</v>
      </c>
      <c r="U1632" s="6">
        <f>IF($A1632="placement",T1632,SUMIF($C$10:$C$6209,$C1632,$T$10:$T$6209))</f>
        <v>2417.0299999999997</v>
      </c>
      <c r="V1632" s="34">
        <f t="shared" si="77"/>
        <v>-4.9999999999999933E-2</v>
      </c>
      <c r="W1632" s="24"/>
      <c r="X1632" s="2" t="str">
        <f>IFERROR(MIN(VLOOKUP($W1632,margin_ranges!$A$5:$D$10,4,FALSE),$Q1632*100)/100,"")</f>
        <v/>
      </c>
      <c r="Y1632" s="6">
        <f t="shared" ref="Y1632:Y1695" si="78">IF(A1632="placement",IF($X1632="",$T1632,$J1632*MIN($Q1632,$X1632)),"")</f>
        <v>2417.0299999999997</v>
      </c>
      <c r="Z1632" s="6">
        <f>IF($A1632="placement",Y1632,SUMIF($C$10:$C$6209,$C1632,$Y$10:$Y$6209))</f>
        <v>2417.0299999999997</v>
      </c>
      <c r="AA1632" s="29">
        <f t="shared" ref="AA1632:AA1695" si="79">($J1632-$Z1632)/($J1632*(1-$R1632))-1</f>
        <v>-4.9999999999999933E-2</v>
      </c>
    </row>
    <row r="1633" spans="1:27" hidden="1" x14ac:dyDescent="0.3">
      <c r="A1633" s="8" t="s">
        <v>17</v>
      </c>
      <c r="B1633" s="8" t="s">
        <v>10262</v>
      </c>
      <c r="C1633" s="8" t="s">
        <v>10263</v>
      </c>
      <c r="D1633" s="8" t="s">
        <v>10274</v>
      </c>
      <c r="E1633" s="8" t="s">
        <v>10275</v>
      </c>
      <c r="F1633" s="29">
        <v>0.4</v>
      </c>
      <c r="G1633" s="29">
        <v>1</v>
      </c>
      <c r="H1633" s="30">
        <v>190.40100000000001</v>
      </c>
      <c r="I1633" s="30">
        <v>3.4527999999999999</v>
      </c>
      <c r="J1633" s="14">
        <v>199</v>
      </c>
      <c r="K1633" s="14">
        <v>65</v>
      </c>
      <c r="L1633" s="12">
        <v>1.8100000000000002E-2</v>
      </c>
      <c r="M1633" s="7">
        <v>1.9256997499999999</v>
      </c>
      <c r="N1633" s="31">
        <v>1</v>
      </c>
      <c r="O1633" s="14">
        <f>IFERROR(VLOOKUP($C1633,'site totals'!$J$2:$K$607,2,FALSE),1)</f>
        <v>15794.179</v>
      </c>
      <c r="P1633" s="32" t="s">
        <v>478</v>
      </c>
      <c r="Q1633" s="12">
        <v>0.4807082452</v>
      </c>
      <c r="R1633" s="29">
        <v>0.4</v>
      </c>
      <c r="S1633" s="2">
        <f>IF($A1633="site","",MIN(VLOOKUP($P1633,margin_ranges!$A$5:$D$10,4,FALSE)/100,$Q1633))</f>
        <v>0.43</v>
      </c>
      <c r="T1633" s="6">
        <f>IF(A1633="placement",$J1633*MIN($Q1633,$S1633),"")</f>
        <v>85.57</v>
      </c>
      <c r="U1633" s="6">
        <f>IF($A1633="placement",T1633,SUMIF($C$10:$C$6209,$C1633,$T$10:$T$6209))</f>
        <v>85.57</v>
      </c>
      <c r="V1633" s="34">
        <f t="shared" si="77"/>
        <v>-4.9999999999999822E-2</v>
      </c>
      <c r="W1633" s="24"/>
      <c r="X1633" s="2" t="str">
        <f>IFERROR(MIN(VLOOKUP($W1633,margin_ranges!$A$5:$D$10,4,FALSE),$Q1633*100)/100,"")</f>
        <v/>
      </c>
      <c r="Y1633" s="6">
        <f t="shared" si="78"/>
        <v>85.57</v>
      </c>
      <c r="Z1633" s="6">
        <f>IF($A1633="placement",Y1633,SUMIF($C$10:$C$6209,$C1633,$Y$10:$Y$6209))</f>
        <v>85.57</v>
      </c>
      <c r="AA1633" s="29">
        <f t="shared" si="79"/>
        <v>-4.9999999999999822E-2</v>
      </c>
    </row>
    <row r="1634" spans="1:27" hidden="1" x14ac:dyDescent="0.3">
      <c r="A1634" s="8" t="s">
        <v>17</v>
      </c>
      <c r="B1634" s="8" t="s">
        <v>10262</v>
      </c>
      <c r="C1634" s="8" t="s">
        <v>10263</v>
      </c>
      <c r="D1634" s="8" t="s">
        <v>10292</v>
      </c>
      <c r="E1634" s="8" t="s">
        <v>10293</v>
      </c>
      <c r="F1634" s="29">
        <v>0.39999999999999902</v>
      </c>
      <c r="G1634" s="29">
        <v>1</v>
      </c>
      <c r="H1634" s="30">
        <v>1945.3996999999999</v>
      </c>
      <c r="I1634" s="30">
        <v>44.220599999999997</v>
      </c>
      <c r="J1634" s="14">
        <v>2300</v>
      </c>
      <c r="K1634" s="14">
        <v>731</v>
      </c>
      <c r="L1634" s="12">
        <v>2.2700000000000001E-2</v>
      </c>
      <c r="M1634" s="7">
        <v>1.7333690799999999</v>
      </c>
      <c r="N1634" s="31">
        <v>1</v>
      </c>
      <c r="O1634" s="14">
        <f>IFERROR(VLOOKUP($C1634,'site totals'!$J$2:$K$607,2,FALSE),1)</f>
        <v>15794.179</v>
      </c>
      <c r="P1634" s="32" t="s">
        <v>478</v>
      </c>
      <c r="Q1634" s="12">
        <v>0.42308882240000001</v>
      </c>
      <c r="R1634" s="29">
        <v>0.4</v>
      </c>
      <c r="S1634" s="2">
        <f>IF($A1634="site","",MIN(VLOOKUP($P1634,margin_ranges!$A$5:$D$10,4,FALSE)/100,$Q1634))</f>
        <v>0.42308882240000001</v>
      </c>
      <c r="T1634" s="6">
        <f>IF(A1634="placement",$J1634*MIN($Q1634,$S1634),"")</f>
        <v>973.10429152000006</v>
      </c>
      <c r="U1634" s="6">
        <f>IF($A1634="placement",T1634,SUMIF($C$10:$C$6209,$C1634,$T$10:$T$6209))</f>
        <v>973.10429152000006</v>
      </c>
      <c r="V1634" s="34">
        <f t="shared" si="77"/>
        <v>-3.8481370666666681E-2</v>
      </c>
      <c r="W1634" s="24"/>
      <c r="X1634" s="2" t="str">
        <f>IFERROR(MIN(VLOOKUP($W1634,margin_ranges!$A$5:$D$10,4,FALSE),$Q1634*100)/100,"")</f>
        <v/>
      </c>
      <c r="Y1634" s="6">
        <f t="shared" si="78"/>
        <v>973.10429152000006</v>
      </c>
      <c r="Z1634" s="6">
        <f>IF($A1634="placement",Y1634,SUMIF($C$10:$C$6209,$C1634,$Y$10:$Y$6209))</f>
        <v>973.10429152000006</v>
      </c>
      <c r="AA1634" s="29">
        <f t="shared" si="79"/>
        <v>-3.8481370666666681E-2</v>
      </c>
    </row>
    <row r="1635" spans="1:27" hidden="1" x14ac:dyDescent="0.3">
      <c r="A1635" s="8" t="s">
        <v>17</v>
      </c>
      <c r="B1635" s="8" t="s">
        <v>10262</v>
      </c>
      <c r="C1635" s="8" t="s">
        <v>10263</v>
      </c>
      <c r="D1635" s="8" t="s">
        <v>10264</v>
      </c>
      <c r="E1635" s="8" t="s">
        <v>10265</v>
      </c>
      <c r="F1635" s="29">
        <v>0.28999999999999998</v>
      </c>
      <c r="G1635" s="29">
        <v>1</v>
      </c>
      <c r="H1635" s="30">
        <v>509.10890000000001</v>
      </c>
      <c r="I1635" s="30">
        <v>1.3658999999999999</v>
      </c>
      <c r="J1635" s="14">
        <v>146</v>
      </c>
      <c r="K1635" s="14">
        <v>33</v>
      </c>
      <c r="L1635" s="12">
        <v>2.7000000000000001E-3</v>
      </c>
      <c r="M1635" s="7">
        <v>3.5646708199999999</v>
      </c>
      <c r="N1635" s="31">
        <v>1</v>
      </c>
      <c r="O1635" s="14">
        <f>IFERROR(VLOOKUP($C1635,'site totals'!$J$2:$K$607,2,FALSE),1)</f>
        <v>15794.179</v>
      </c>
      <c r="P1635" s="32" t="s">
        <v>22</v>
      </c>
      <c r="Q1635" s="12">
        <v>0.7194691875</v>
      </c>
      <c r="R1635" s="29">
        <v>0.28999999999999998</v>
      </c>
      <c r="S1635" s="2">
        <f>IF($A1635="site","",MIN(VLOOKUP($P1635,margin_ranges!$A$5:$D$10,4,FALSE)/100,$Q1635))</f>
        <v>0.29749999999999999</v>
      </c>
      <c r="T1635" s="6">
        <f>IF(A1635="placement",$J1635*MIN($Q1635,$S1635),"")</f>
        <v>43.434999999999995</v>
      </c>
      <c r="U1635" s="6">
        <f>IF($A1635="placement",T1635,SUMIF($C$10:$C$6209,$C1635,$T$10:$T$6209))</f>
        <v>43.434999999999995</v>
      </c>
      <c r="V1635" s="34">
        <f t="shared" si="77"/>
        <v>-1.0563380281690127E-2</v>
      </c>
      <c r="W1635" s="24"/>
      <c r="X1635" s="2" t="str">
        <f>IFERROR(MIN(VLOOKUP($W1635,margin_ranges!$A$5:$D$10,4,FALSE),$Q1635*100)/100,"")</f>
        <v/>
      </c>
      <c r="Y1635" s="6">
        <f t="shared" si="78"/>
        <v>43.434999999999995</v>
      </c>
      <c r="Z1635" s="6">
        <f>IF($A1635="placement",Y1635,SUMIF($C$10:$C$6209,$C1635,$Y$10:$Y$6209))</f>
        <v>43.434999999999995</v>
      </c>
      <c r="AA1635" s="29">
        <f t="shared" si="79"/>
        <v>-1.0563380281690127E-2</v>
      </c>
    </row>
    <row r="1636" spans="1:27" hidden="1" x14ac:dyDescent="0.3">
      <c r="A1636" s="8" t="s">
        <v>17</v>
      </c>
      <c r="B1636" s="8" t="s">
        <v>10262</v>
      </c>
      <c r="C1636" s="8" t="s">
        <v>10263</v>
      </c>
      <c r="D1636" s="8" t="s">
        <v>10284</v>
      </c>
      <c r="E1636" s="8" t="s">
        <v>10285</v>
      </c>
      <c r="F1636" s="29">
        <v>0.28999999999999998</v>
      </c>
      <c r="G1636" s="29">
        <v>1</v>
      </c>
      <c r="H1636" s="30">
        <v>174.38640000000001</v>
      </c>
      <c r="I1636" s="30">
        <v>8.1622000000000003</v>
      </c>
      <c r="J1636" s="14">
        <v>551</v>
      </c>
      <c r="K1636" s="14">
        <v>137</v>
      </c>
      <c r="L1636" s="12">
        <v>4.6800000000000001E-2</v>
      </c>
      <c r="M1636" s="7">
        <v>2.2506375200000002</v>
      </c>
      <c r="N1636" s="31">
        <v>1</v>
      </c>
      <c r="O1636" s="14">
        <f>IFERROR(VLOOKUP($C1636,'site totals'!$J$2:$K$607,2,FALSE),1)</f>
        <v>15794.179</v>
      </c>
      <c r="P1636" s="32" t="s">
        <v>22</v>
      </c>
      <c r="Q1636" s="12">
        <v>0.5556814497</v>
      </c>
      <c r="R1636" s="29">
        <v>0.28999999999999998</v>
      </c>
      <c r="S1636" s="2">
        <f>IF($A1636="site","",MIN(VLOOKUP($P1636,margin_ranges!$A$5:$D$10,4,FALSE)/100,$Q1636))</f>
        <v>0.29749999999999999</v>
      </c>
      <c r="T1636" s="6">
        <f>IF(A1636="placement",$J1636*MIN($Q1636,$S1636),"")</f>
        <v>163.92249999999999</v>
      </c>
      <c r="U1636" s="6">
        <f>IF($A1636="placement",T1636,SUMIF($C$10:$C$6209,$C1636,$T$10:$T$6209))</f>
        <v>163.92249999999999</v>
      </c>
      <c r="V1636" s="34">
        <f t="shared" si="77"/>
        <v>-1.0563380281690127E-2</v>
      </c>
      <c r="W1636" s="24"/>
      <c r="X1636" s="2" t="str">
        <f>IFERROR(MIN(VLOOKUP($W1636,margin_ranges!$A$5:$D$10,4,FALSE),$Q1636*100)/100,"")</f>
        <v/>
      </c>
      <c r="Y1636" s="6">
        <f t="shared" si="78"/>
        <v>163.92249999999999</v>
      </c>
      <c r="Z1636" s="6">
        <f>IF($A1636="placement",Y1636,SUMIF($C$10:$C$6209,$C1636,$Y$10:$Y$6209))</f>
        <v>163.92249999999999</v>
      </c>
      <c r="AA1636" s="29">
        <f t="shared" si="79"/>
        <v>-1.0563380281690127E-2</v>
      </c>
    </row>
    <row r="1637" spans="1:27" hidden="1" x14ac:dyDescent="0.3">
      <c r="A1637" s="8" t="s">
        <v>17</v>
      </c>
      <c r="B1637" s="8" t="s">
        <v>10262</v>
      </c>
      <c r="C1637" s="8" t="s">
        <v>10263</v>
      </c>
      <c r="D1637" s="8" t="s">
        <v>10270</v>
      </c>
      <c r="E1637" s="8" t="s">
        <v>10271</v>
      </c>
      <c r="F1637" s="29">
        <v>0.28999999999999998</v>
      </c>
      <c r="G1637" s="29">
        <v>1</v>
      </c>
      <c r="H1637" s="30">
        <v>161.5574</v>
      </c>
      <c r="I1637" s="30">
        <v>9.5500000000000007</v>
      </c>
      <c r="J1637" s="14">
        <v>721</v>
      </c>
      <c r="K1637" s="14">
        <v>179</v>
      </c>
      <c r="L1637" s="12">
        <v>5.91E-2</v>
      </c>
      <c r="M1637" s="7">
        <v>2.5180718</v>
      </c>
      <c r="N1637" s="31">
        <v>1</v>
      </c>
      <c r="O1637" s="14">
        <f>IFERROR(VLOOKUP($C1637,'site totals'!$J$2:$K$607,2,FALSE),1)</f>
        <v>15794.179</v>
      </c>
      <c r="P1637" s="32" t="s">
        <v>22</v>
      </c>
      <c r="Q1637" s="12">
        <v>0.60287073670000002</v>
      </c>
      <c r="R1637" s="29">
        <v>0.28999999999999998</v>
      </c>
      <c r="S1637" s="2">
        <f>IF($A1637="site","",MIN(VLOOKUP($P1637,margin_ranges!$A$5:$D$10,4,FALSE)/100,$Q1637))</f>
        <v>0.29749999999999999</v>
      </c>
      <c r="T1637" s="6">
        <f>IF(A1637="placement",$J1637*MIN($Q1637,$S1637),"")</f>
        <v>214.4975</v>
      </c>
      <c r="U1637" s="6">
        <f>IF($A1637="placement",T1637,SUMIF($C$10:$C$6209,$C1637,$T$10:$T$6209))</f>
        <v>214.4975</v>
      </c>
      <c r="V1637" s="34">
        <f t="shared" si="77"/>
        <v>-1.0563380281690127E-2</v>
      </c>
      <c r="W1637" s="24"/>
      <c r="X1637" s="2" t="str">
        <f>IFERROR(MIN(VLOOKUP($W1637,margin_ranges!$A$5:$D$10,4,FALSE),$Q1637*100)/100,"")</f>
        <v/>
      </c>
      <c r="Y1637" s="6">
        <f t="shared" si="78"/>
        <v>214.4975</v>
      </c>
      <c r="Z1637" s="6">
        <f>IF($A1637="placement",Y1637,SUMIF($C$10:$C$6209,$C1637,$Y$10:$Y$6209))</f>
        <v>214.4975</v>
      </c>
      <c r="AA1637" s="29">
        <f t="shared" si="79"/>
        <v>-1.0563380281690127E-2</v>
      </c>
    </row>
    <row r="1638" spans="1:27" hidden="1" x14ac:dyDescent="0.3">
      <c r="A1638" s="8" t="s">
        <v>17</v>
      </c>
      <c r="B1638" s="8" t="s">
        <v>10262</v>
      </c>
      <c r="C1638" s="8" t="s">
        <v>10263</v>
      </c>
      <c r="D1638" s="8" t="s">
        <v>10290</v>
      </c>
      <c r="E1638" s="8" t="s">
        <v>10291</v>
      </c>
      <c r="F1638" s="29">
        <v>0.28999999999999998</v>
      </c>
      <c r="G1638" s="29">
        <v>1</v>
      </c>
      <c r="H1638" s="30">
        <v>329.84179999999998</v>
      </c>
      <c r="I1638" s="30">
        <v>43.486899999999999</v>
      </c>
      <c r="J1638" s="14">
        <v>3138</v>
      </c>
      <c r="K1638" s="14">
        <v>784</v>
      </c>
      <c r="L1638" s="12">
        <v>0.1318</v>
      </c>
      <c r="M1638" s="7">
        <v>2.4049666900000002</v>
      </c>
      <c r="N1638" s="31">
        <v>1</v>
      </c>
      <c r="O1638" s="14">
        <f>IFERROR(VLOOKUP($C1638,'site totals'!$J$2:$K$607,2,FALSE),1)</f>
        <v>15794.179</v>
      </c>
      <c r="P1638" s="32" t="s">
        <v>22</v>
      </c>
      <c r="Q1638" s="12">
        <v>0.58419382509999995</v>
      </c>
      <c r="R1638" s="29">
        <v>0.28999999999999998</v>
      </c>
      <c r="S1638" s="2">
        <f>IF($A1638="site","",MIN(VLOOKUP($P1638,margin_ranges!$A$5:$D$10,4,FALSE)/100,$Q1638))</f>
        <v>0.29749999999999999</v>
      </c>
      <c r="T1638" s="6">
        <f>IF(A1638="placement",$J1638*MIN($Q1638,$S1638),"")</f>
        <v>933.55499999999995</v>
      </c>
      <c r="U1638" s="6">
        <f>IF($A1638="placement",T1638,SUMIF($C$10:$C$6209,$C1638,$T$10:$T$6209))</f>
        <v>933.55499999999995</v>
      </c>
      <c r="V1638" s="34">
        <f t="shared" si="77"/>
        <v>-1.0563380281690127E-2</v>
      </c>
      <c r="W1638" s="24"/>
      <c r="X1638" s="2" t="str">
        <f>IFERROR(MIN(VLOOKUP($W1638,margin_ranges!$A$5:$D$10,4,FALSE),$Q1638*100)/100,"")</f>
        <v/>
      </c>
      <c r="Y1638" s="6">
        <f t="shared" si="78"/>
        <v>933.55499999999995</v>
      </c>
      <c r="Z1638" s="6">
        <f>IF($A1638="placement",Y1638,SUMIF($C$10:$C$6209,$C1638,$Y$10:$Y$6209))</f>
        <v>933.55499999999995</v>
      </c>
      <c r="AA1638" s="29">
        <f t="shared" si="79"/>
        <v>-1.0563380281690127E-2</v>
      </c>
    </row>
    <row r="1639" spans="1:27" hidden="1" x14ac:dyDescent="0.3">
      <c r="A1639" s="8" t="s">
        <v>17</v>
      </c>
      <c r="B1639" s="8" t="s">
        <v>10262</v>
      </c>
      <c r="C1639" s="8" t="s">
        <v>10263</v>
      </c>
      <c r="D1639" s="8" t="s">
        <v>10301</v>
      </c>
      <c r="E1639" s="8" t="s">
        <v>10302</v>
      </c>
      <c r="F1639" s="29">
        <v>0.28999999999999998</v>
      </c>
      <c r="G1639" s="29">
        <v>1</v>
      </c>
      <c r="H1639" s="30">
        <v>386.01940000000002</v>
      </c>
      <c r="I1639" s="30">
        <v>1.0903</v>
      </c>
      <c r="J1639" s="14">
        <v>116</v>
      </c>
      <c r="K1639" s="14">
        <v>27</v>
      </c>
      <c r="L1639" s="12">
        <v>2.8E-3</v>
      </c>
      <c r="M1639" s="7">
        <v>3.53262579</v>
      </c>
      <c r="N1639" s="31">
        <v>1</v>
      </c>
      <c r="O1639" s="14">
        <f>IFERROR(VLOOKUP($C1639,'site totals'!$J$2:$K$607,2,FALSE),1)</f>
        <v>15794.179</v>
      </c>
      <c r="P1639" s="32" t="s">
        <v>22</v>
      </c>
      <c r="Q1639" s="12">
        <v>0.71692444639999997</v>
      </c>
      <c r="R1639" s="29">
        <v>0.28999999999999998</v>
      </c>
      <c r="S1639" s="2">
        <f>IF($A1639="site","",MIN(VLOOKUP($P1639,margin_ranges!$A$5:$D$10,4,FALSE)/100,$Q1639))</f>
        <v>0.29749999999999999</v>
      </c>
      <c r="T1639" s="6">
        <f>IF(A1639="placement",$J1639*MIN($Q1639,$S1639),"")</f>
        <v>34.51</v>
      </c>
      <c r="U1639" s="6">
        <f>IF($A1639="placement",T1639,SUMIF($C$10:$C$6209,$C1639,$T$10:$T$6209))</f>
        <v>34.51</v>
      </c>
      <c r="V1639" s="34">
        <f t="shared" si="77"/>
        <v>-1.0563380281690016E-2</v>
      </c>
      <c r="W1639" s="24"/>
      <c r="X1639" s="2" t="str">
        <f>IFERROR(MIN(VLOOKUP($W1639,margin_ranges!$A$5:$D$10,4,FALSE),$Q1639*100)/100,"")</f>
        <v/>
      </c>
      <c r="Y1639" s="6">
        <f t="shared" si="78"/>
        <v>34.51</v>
      </c>
      <c r="Z1639" s="6">
        <f>IF($A1639="placement",Y1639,SUMIF($C$10:$C$6209,$C1639,$Y$10:$Y$6209))</f>
        <v>34.51</v>
      </c>
      <c r="AA1639" s="29">
        <f t="shared" si="79"/>
        <v>-1.0563380281690016E-2</v>
      </c>
    </row>
    <row r="1640" spans="1:27" hidden="1" x14ac:dyDescent="0.3">
      <c r="A1640" s="8" t="s">
        <v>17</v>
      </c>
      <c r="B1640" s="8" t="s">
        <v>10262</v>
      </c>
      <c r="C1640" s="8" t="s">
        <v>10263</v>
      </c>
      <c r="D1640" s="8" t="s">
        <v>12316</v>
      </c>
      <c r="E1640" s="8" t="s">
        <v>12317</v>
      </c>
      <c r="F1640" s="29">
        <v>0.25</v>
      </c>
      <c r="G1640" s="29">
        <v>1</v>
      </c>
      <c r="H1640" s="30">
        <v>26.232199999999999</v>
      </c>
      <c r="I1640" s="30">
        <v>0.70620000000000005</v>
      </c>
      <c r="J1640" s="14">
        <v>28</v>
      </c>
      <c r="K1640" s="14">
        <v>7</v>
      </c>
      <c r="L1640" s="12">
        <v>2.69E-2</v>
      </c>
      <c r="M1640" s="7">
        <v>1.33508648</v>
      </c>
      <c r="N1640" s="31">
        <v>1</v>
      </c>
      <c r="O1640" s="14">
        <f>IFERROR(VLOOKUP($C1640,'site totals'!$J$2:$K$607,2,FALSE),1)</f>
        <v>15794.179</v>
      </c>
      <c r="P1640" s="32" t="s">
        <v>22</v>
      </c>
      <c r="Q1640" s="12">
        <v>0.25098484850000002</v>
      </c>
      <c r="R1640" s="29">
        <v>0.25</v>
      </c>
      <c r="S1640" s="2">
        <f>IF($A1640="site","",MIN(VLOOKUP($P1640,margin_ranges!$A$5:$D$10,4,FALSE)/100,$Q1640))</f>
        <v>0.25098484850000002</v>
      </c>
      <c r="T1640" s="6">
        <f>IF(A1640="placement",$J1640*MIN($Q1640,$S1640),"")</f>
        <v>7.0275757580000011</v>
      </c>
      <c r="U1640" s="6">
        <f>IF($A1640="placement",T1640,SUMIF($C$10:$C$6209,$C1640,$T$10:$T$6209))</f>
        <v>7.0275757580000011</v>
      </c>
      <c r="V1640" s="34">
        <f t="shared" si="77"/>
        <v>-1.3131313333334393E-3</v>
      </c>
      <c r="W1640" s="24"/>
      <c r="X1640" s="2" t="str">
        <f>IFERROR(MIN(VLOOKUP($W1640,margin_ranges!$A$5:$D$10,4,FALSE),$Q1640*100)/100,"")</f>
        <v/>
      </c>
      <c r="Y1640" s="6">
        <f t="shared" si="78"/>
        <v>7.0275757580000011</v>
      </c>
      <c r="Z1640" s="6">
        <f>IF($A1640="placement",Y1640,SUMIF($C$10:$C$6209,$C1640,$Y$10:$Y$6209))</f>
        <v>7.0275757580000011</v>
      </c>
      <c r="AA1640" s="29">
        <f t="shared" si="79"/>
        <v>-1.3131313333334393E-3</v>
      </c>
    </row>
    <row r="1641" spans="1:27" hidden="1" x14ac:dyDescent="0.3">
      <c r="A1641" s="8" t="s">
        <v>17</v>
      </c>
      <c r="B1641" s="8" t="s">
        <v>10262</v>
      </c>
      <c r="C1641" s="8" t="s">
        <v>10263</v>
      </c>
      <c r="D1641" s="8" t="s">
        <v>12318</v>
      </c>
      <c r="E1641" s="8" t="s">
        <v>12319</v>
      </c>
      <c r="F1641" s="29">
        <v>0.25</v>
      </c>
      <c r="G1641" s="29">
        <v>1</v>
      </c>
      <c r="H1641" s="30">
        <v>28.469200000000001</v>
      </c>
      <c r="I1641" s="30">
        <v>0.72609999999999997</v>
      </c>
      <c r="J1641" s="14">
        <v>29</v>
      </c>
      <c r="K1641" s="14">
        <v>7</v>
      </c>
      <c r="L1641" s="12">
        <v>2.5499999999999998E-2</v>
      </c>
      <c r="M1641" s="7">
        <v>1.33385796</v>
      </c>
      <c r="N1641" s="31">
        <v>1</v>
      </c>
      <c r="O1641" s="14">
        <f>IFERROR(VLOOKUP($C1641,'site totals'!$J$2:$K$607,2,FALSE),1)</f>
        <v>15794.179</v>
      </c>
      <c r="P1641" s="32" t="s">
        <v>22</v>
      </c>
      <c r="Q1641" s="12">
        <v>0.25029498529999999</v>
      </c>
      <c r="R1641" s="29">
        <v>0.25</v>
      </c>
      <c r="S1641" s="2">
        <f>IF($A1641="site","",MIN(VLOOKUP($P1641,margin_ranges!$A$5:$D$10,4,FALSE)/100,$Q1641))</f>
        <v>0.25029498529999999</v>
      </c>
      <c r="T1641" s="6">
        <f>IF(A1641="placement",$J1641*MIN($Q1641,$S1641),"")</f>
        <v>7.2585545736999997</v>
      </c>
      <c r="U1641" s="6">
        <f>IF($A1641="placement",T1641,SUMIF($C$10:$C$6209,$C1641,$T$10:$T$6209))</f>
        <v>7.2585545736999997</v>
      </c>
      <c r="V1641" s="34">
        <f t="shared" si="77"/>
        <v>-3.9331373333328923E-4</v>
      </c>
      <c r="W1641" s="24"/>
      <c r="X1641" s="2" t="str">
        <f>IFERROR(MIN(VLOOKUP($W1641,margin_ranges!$A$5:$D$10,4,FALSE),$Q1641*100)/100,"")</f>
        <v/>
      </c>
      <c r="Y1641" s="6">
        <f t="shared" si="78"/>
        <v>7.2585545736999997</v>
      </c>
      <c r="Z1641" s="6">
        <f>IF($A1641="placement",Y1641,SUMIF($C$10:$C$6209,$C1641,$Y$10:$Y$6209))</f>
        <v>7.2585545736999997</v>
      </c>
      <c r="AA1641" s="29">
        <f t="shared" si="79"/>
        <v>-3.9331373333328923E-4</v>
      </c>
    </row>
    <row r="1642" spans="1:27" hidden="1" x14ac:dyDescent="0.3">
      <c r="A1642" s="8" t="s">
        <v>17</v>
      </c>
      <c r="B1642" s="8" t="s">
        <v>10262</v>
      </c>
      <c r="C1642" s="8" t="s">
        <v>10263</v>
      </c>
      <c r="D1642" s="8" t="s">
        <v>12322</v>
      </c>
      <c r="E1642" s="8" t="s">
        <v>12323</v>
      </c>
      <c r="F1642" s="29">
        <v>0.20796703296703201</v>
      </c>
      <c r="G1642" s="29">
        <v>0</v>
      </c>
      <c r="H1642" s="30">
        <v>12.0169</v>
      </c>
      <c r="I1642" s="30">
        <v>0.2059</v>
      </c>
      <c r="J1642" s="14">
        <v>8</v>
      </c>
      <c r="K1642" s="14">
        <v>2</v>
      </c>
      <c r="L1642" s="12">
        <v>1.7100000000000001E-2</v>
      </c>
      <c r="M1642" s="7">
        <v>1.2625737100000001</v>
      </c>
      <c r="N1642" s="31">
        <v>1</v>
      </c>
      <c r="O1642" s="14">
        <f>IFERROR(VLOOKUP($C1642,'site totals'!$J$2:$K$607,2,FALSE),1)</f>
        <v>15794.179</v>
      </c>
      <c r="P1642" s="32" t="s">
        <v>22</v>
      </c>
      <c r="Q1642" s="12">
        <v>0.207967033</v>
      </c>
      <c r="R1642" s="29">
        <v>0.25</v>
      </c>
      <c r="S1642" s="2">
        <f>IF($A1642="site","",MIN(VLOOKUP($P1642,margin_ranges!$A$5:$D$10,4,FALSE)/100,$Q1642))</f>
        <v>0.207967033</v>
      </c>
      <c r="T1642" s="6">
        <f>IF(A1642="placement",$J1642*MIN($Q1642,$S1642),"")</f>
        <v>1.663736264</v>
      </c>
      <c r="U1642" s="6">
        <f>IF($A1642="placement",T1642,SUMIF($C$10:$C$6209,$C1642,$T$10:$T$6209))</f>
        <v>1.663736264</v>
      </c>
      <c r="V1642" s="34">
        <f t="shared" si="77"/>
        <v>5.6043956000000117E-2</v>
      </c>
      <c r="W1642" s="24"/>
      <c r="X1642" s="2" t="str">
        <f>IFERROR(MIN(VLOOKUP($W1642,margin_ranges!$A$5:$D$10,4,FALSE),$Q1642*100)/100,"")</f>
        <v/>
      </c>
      <c r="Y1642" s="6">
        <f t="shared" si="78"/>
        <v>1.663736264</v>
      </c>
      <c r="Z1642" s="6">
        <f>IF($A1642="placement",Y1642,SUMIF($C$10:$C$6209,$C1642,$Y$10:$Y$6209))</f>
        <v>1.663736264</v>
      </c>
      <c r="AA1642" s="29">
        <f t="shared" si="79"/>
        <v>5.6043956000000117E-2</v>
      </c>
    </row>
    <row r="1643" spans="1:27" hidden="1" x14ac:dyDescent="0.3">
      <c r="A1643" s="8" t="s">
        <v>17</v>
      </c>
      <c r="B1643" s="8" t="s">
        <v>10262</v>
      </c>
      <c r="C1643" s="8" t="s">
        <v>10263</v>
      </c>
      <c r="D1643" s="8" t="s">
        <v>10298</v>
      </c>
      <c r="E1643" s="8" t="s">
        <v>10299</v>
      </c>
      <c r="F1643" s="29">
        <v>0.21796502384737601</v>
      </c>
      <c r="G1643" s="29">
        <v>0</v>
      </c>
      <c r="H1643" s="30">
        <v>14.6531</v>
      </c>
      <c r="I1643" s="30">
        <v>0.35139999999999999</v>
      </c>
      <c r="J1643" s="14">
        <v>13</v>
      </c>
      <c r="K1643" s="14">
        <v>3</v>
      </c>
      <c r="L1643" s="12">
        <v>2.4E-2</v>
      </c>
      <c r="M1643" s="7">
        <v>1.27871519</v>
      </c>
      <c r="N1643" s="31">
        <v>1</v>
      </c>
      <c r="O1643" s="14">
        <f>IFERROR(VLOOKUP($C1643,'site totals'!$J$2:$K$607,2,FALSE),1)</f>
        <v>15794.179</v>
      </c>
      <c r="P1643" s="32" t="s">
        <v>22</v>
      </c>
      <c r="Q1643" s="12">
        <v>0.21796502379999999</v>
      </c>
      <c r="R1643" s="29">
        <v>0.28999999999999998</v>
      </c>
      <c r="S1643" s="2">
        <f>IF($A1643="site","",MIN(VLOOKUP($P1643,margin_ranges!$A$5:$D$10,4,FALSE)/100,$Q1643))</f>
        <v>0.21796502379999999</v>
      </c>
      <c r="T1643" s="6">
        <f>IF(A1643="placement",$J1643*MIN($Q1643,$S1643),"")</f>
        <v>2.8335453093999998</v>
      </c>
      <c r="U1643" s="6">
        <f>IF($A1643="placement",T1643,SUMIF($C$10:$C$6209,$C1643,$T$10:$T$6209))</f>
        <v>2.8335453093999998</v>
      </c>
      <c r="V1643" s="34">
        <f t="shared" si="77"/>
        <v>0.10145771295774653</v>
      </c>
      <c r="W1643" s="24"/>
      <c r="X1643" s="2" t="str">
        <f>IFERROR(MIN(VLOOKUP($W1643,margin_ranges!$A$5:$D$10,4,FALSE),$Q1643*100)/100,"")</f>
        <v/>
      </c>
      <c r="Y1643" s="6">
        <f t="shared" si="78"/>
        <v>2.8335453093999998</v>
      </c>
      <c r="Z1643" s="6">
        <f>IF($A1643="placement",Y1643,SUMIF($C$10:$C$6209,$C1643,$Y$10:$Y$6209))</f>
        <v>2.8335453093999998</v>
      </c>
      <c r="AA1643" s="29">
        <f t="shared" si="79"/>
        <v>0.10145771295774653</v>
      </c>
    </row>
    <row r="1644" spans="1:27" hidden="1" x14ac:dyDescent="0.3">
      <c r="A1644" s="8" t="s">
        <v>17</v>
      </c>
      <c r="B1644" s="8" t="s">
        <v>10262</v>
      </c>
      <c r="C1644" s="8" t="s">
        <v>10263</v>
      </c>
      <c r="D1644" s="8" t="s">
        <v>10272</v>
      </c>
      <c r="E1644" s="8" t="s">
        <v>10273</v>
      </c>
      <c r="F1644" s="29">
        <v>0.169551282051282</v>
      </c>
      <c r="G1644" s="29">
        <v>0</v>
      </c>
      <c r="H1644" s="30">
        <v>17.097100000000001</v>
      </c>
      <c r="I1644" s="30">
        <v>0.55520000000000003</v>
      </c>
      <c r="J1644" s="14">
        <v>20</v>
      </c>
      <c r="K1644" s="14">
        <v>3</v>
      </c>
      <c r="L1644" s="12">
        <v>3.2500000000000001E-2</v>
      </c>
      <c r="M1644" s="7">
        <v>1.20416827</v>
      </c>
      <c r="N1644" s="31">
        <v>1</v>
      </c>
      <c r="O1644" s="14">
        <f>IFERROR(VLOOKUP($C1644,'site totals'!$J$2:$K$607,2,FALSE),1)</f>
        <v>15794.179</v>
      </c>
      <c r="P1644" s="32" t="s">
        <v>22</v>
      </c>
      <c r="Q1644" s="12">
        <v>0.16955128210000001</v>
      </c>
      <c r="R1644" s="29">
        <v>0.27</v>
      </c>
      <c r="S1644" s="2">
        <f>IF($A1644="site","",MIN(VLOOKUP($P1644,margin_ranges!$A$5:$D$10,4,FALSE)/100,$Q1644))</f>
        <v>0.16955128210000001</v>
      </c>
      <c r="T1644" s="6">
        <f>IF(A1644="placement",$J1644*MIN($Q1644,$S1644),"")</f>
        <v>3.3910256420000002</v>
      </c>
      <c r="U1644" s="6">
        <f>IF($A1644="placement",T1644,SUMIF($C$10:$C$6209,$C1644,$T$10:$T$6209))</f>
        <v>3.3910256420000002</v>
      </c>
      <c r="V1644" s="34">
        <f t="shared" si="77"/>
        <v>0.13760098342465765</v>
      </c>
      <c r="W1644" s="24"/>
      <c r="X1644" s="2" t="str">
        <f>IFERROR(MIN(VLOOKUP($W1644,margin_ranges!$A$5:$D$10,4,FALSE),$Q1644*100)/100,"")</f>
        <v/>
      </c>
      <c r="Y1644" s="6">
        <f t="shared" si="78"/>
        <v>3.3910256420000002</v>
      </c>
      <c r="Z1644" s="6">
        <f>IF($A1644="placement",Y1644,SUMIF($C$10:$C$6209,$C1644,$Y$10:$Y$6209))</f>
        <v>3.3910256420000002</v>
      </c>
      <c r="AA1644" s="29">
        <f t="shared" si="79"/>
        <v>0.13760098342465765</v>
      </c>
    </row>
    <row r="1645" spans="1:27" hidden="1" x14ac:dyDescent="0.3">
      <c r="A1645" s="8" t="s">
        <v>17</v>
      </c>
      <c r="B1645" s="8" t="s">
        <v>10262</v>
      </c>
      <c r="C1645" s="8" t="s">
        <v>10263</v>
      </c>
      <c r="D1645" s="8" t="s">
        <v>12320</v>
      </c>
      <c r="E1645" s="8" t="s">
        <v>12321</v>
      </c>
      <c r="F1645" s="29">
        <v>0.248175465838509</v>
      </c>
      <c r="G1645" s="29">
        <v>1</v>
      </c>
      <c r="H1645" s="30">
        <v>53.618899999999996</v>
      </c>
      <c r="I1645" s="30">
        <v>1.3834</v>
      </c>
      <c r="J1645" s="14">
        <v>55</v>
      </c>
      <c r="K1645" s="14">
        <v>14</v>
      </c>
      <c r="L1645" s="12">
        <v>2.58E-2</v>
      </c>
      <c r="M1645" s="7">
        <v>1.3300975900000001</v>
      </c>
      <c r="N1645" s="31">
        <v>1</v>
      </c>
      <c r="O1645" s="14">
        <f>IFERROR(VLOOKUP($C1645,'site totals'!$J$2:$K$607,2,FALSE),1)</f>
        <v>15794.179</v>
      </c>
      <c r="P1645" s="32" t="s">
        <v>22</v>
      </c>
      <c r="Q1645" s="12">
        <v>0.24817546579999999</v>
      </c>
      <c r="R1645" s="29">
        <v>0.25</v>
      </c>
      <c r="S1645" s="2">
        <f>IF($A1645="site","",MIN(VLOOKUP($P1645,margin_ranges!$A$5:$D$10,4,FALSE)/100,$Q1645))</f>
        <v>0.24817546579999999</v>
      </c>
      <c r="T1645" s="6">
        <f>IF(A1645="placement",$J1645*MIN($Q1645,$S1645),"")</f>
        <v>13.649650618999999</v>
      </c>
      <c r="U1645" s="6">
        <f>IF($A1645="placement",T1645,SUMIF($C$10:$C$6209,$C1645,$T$10:$T$6209))</f>
        <v>13.649650618999999</v>
      </c>
      <c r="V1645" s="34">
        <f t="shared" si="77"/>
        <v>2.4327122666667478E-3</v>
      </c>
      <c r="W1645" s="24"/>
      <c r="X1645" s="2" t="str">
        <f>IFERROR(MIN(VLOOKUP($W1645,margin_ranges!$A$5:$D$10,4,FALSE),$Q1645*100)/100,"")</f>
        <v/>
      </c>
      <c r="Y1645" s="6">
        <f t="shared" si="78"/>
        <v>13.649650618999999</v>
      </c>
      <c r="Z1645" s="6">
        <f>IF($A1645="placement",Y1645,SUMIF($C$10:$C$6209,$C1645,$Y$10:$Y$6209))</f>
        <v>13.649650618999999</v>
      </c>
      <c r="AA1645" s="17">
        <f t="shared" si="79"/>
        <v>2.4327122666667478E-3</v>
      </c>
    </row>
    <row r="1646" spans="1:27" hidden="1" x14ac:dyDescent="0.3">
      <c r="A1646" s="8" t="s">
        <v>17</v>
      </c>
      <c r="B1646" s="8" t="s">
        <v>10262</v>
      </c>
      <c r="C1646" s="8" t="s">
        <v>10263</v>
      </c>
      <c r="D1646" s="8" t="s">
        <v>10280</v>
      </c>
      <c r="E1646" s="8" t="s">
        <v>10281</v>
      </c>
      <c r="F1646" s="29">
        <v>0.38596721655984001</v>
      </c>
      <c r="G1646" s="29">
        <v>1</v>
      </c>
      <c r="H1646" s="30">
        <v>141.8443</v>
      </c>
      <c r="I1646" s="30">
        <v>8.3482000000000003</v>
      </c>
      <c r="J1646" s="14">
        <v>408</v>
      </c>
      <c r="K1646" s="14">
        <v>155</v>
      </c>
      <c r="L1646" s="12">
        <v>5.8900000000000001E-2</v>
      </c>
      <c r="M1646" s="7">
        <v>1.62857754</v>
      </c>
      <c r="N1646" s="31">
        <v>1</v>
      </c>
      <c r="O1646" s="14">
        <f>IFERROR(VLOOKUP($C1646,'site totals'!$J$2:$K$607,2,FALSE),1)</f>
        <v>15794.179</v>
      </c>
      <c r="P1646" s="32" t="s">
        <v>478</v>
      </c>
      <c r="Q1646" s="12">
        <v>0.3859672166</v>
      </c>
      <c r="R1646" s="29">
        <v>0.4</v>
      </c>
      <c r="S1646" s="2">
        <f>IF($A1646="site","",MIN(VLOOKUP($P1646,margin_ranges!$A$5:$D$10,4,FALSE)/100,$Q1646))</f>
        <v>0.3859672166</v>
      </c>
      <c r="T1646" s="6">
        <f>IF(A1646="placement",$J1646*MIN($Q1646,$S1646),"")</f>
        <v>157.47462437280001</v>
      </c>
      <c r="U1646" s="6">
        <f>IF($A1646="placement",T1646,SUMIF($C$10:$C$6209,$C1646,$T$10:$T$6209))</f>
        <v>157.47462437280001</v>
      </c>
      <c r="V1646" s="34">
        <f t="shared" si="77"/>
        <v>2.3387972333333451E-2</v>
      </c>
      <c r="W1646" s="24"/>
      <c r="X1646" s="2" t="str">
        <f>IFERROR(MIN(VLOOKUP($W1646,margin_ranges!$A$5:$D$10,4,FALSE),$Q1646*100)/100,"")</f>
        <v/>
      </c>
      <c r="Y1646" s="6">
        <f t="shared" si="78"/>
        <v>157.47462437280001</v>
      </c>
      <c r="Z1646" s="6">
        <f>IF($A1646="placement",Y1646,SUMIF($C$10:$C$6209,$C1646,$Y$10:$Y$6209))</f>
        <v>157.47462437280001</v>
      </c>
      <c r="AA1646" s="29">
        <f t="shared" si="79"/>
        <v>2.3387972333333451E-2</v>
      </c>
    </row>
    <row r="1647" spans="1:27" hidden="1" x14ac:dyDescent="0.3">
      <c r="A1647" s="8" t="s">
        <v>17</v>
      </c>
      <c r="B1647" s="8" t="s">
        <v>10262</v>
      </c>
      <c r="C1647" s="8" t="s">
        <v>10263</v>
      </c>
      <c r="D1647" s="8" t="s">
        <v>10305</v>
      </c>
      <c r="E1647" s="8" t="s">
        <v>10306</v>
      </c>
      <c r="F1647" s="29">
        <v>0.39643109042177999</v>
      </c>
      <c r="G1647" s="29">
        <v>1</v>
      </c>
      <c r="H1647" s="30">
        <v>128.19280000000001</v>
      </c>
      <c r="I1647" s="30">
        <v>9.1685999999999996</v>
      </c>
      <c r="J1647" s="14">
        <v>456</v>
      </c>
      <c r="K1647" s="14">
        <v>172</v>
      </c>
      <c r="L1647" s="12">
        <v>7.1499999999999994E-2</v>
      </c>
      <c r="M1647" s="7">
        <v>1.6568116500000001</v>
      </c>
      <c r="N1647" s="31">
        <v>1</v>
      </c>
      <c r="O1647" s="14">
        <f>IFERROR(VLOOKUP($C1647,'site totals'!$J$2:$K$607,2,FALSE),1)</f>
        <v>15794.179</v>
      </c>
      <c r="P1647" s="32" t="s">
        <v>478</v>
      </c>
      <c r="Q1647" s="12">
        <v>0.39643109040000002</v>
      </c>
      <c r="R1647" s="29">
        <v>0.4</v>
      </c>
      <c r="S1647" s="2">
        <f>IF($A1647="site","",MIN(VLOOKUP($P1647,margin_ranges!$A$5:$D$10,4,FALSE)/100,$Q1647))</f>
        <v>0.39643109040000002</v>
      </c>
      <c r="T1647" s="6">
        <f>IF(A1647="placement",$J1647*MIN($Q1647,$S1647),"")</f>
        <v>180.7725772224</v>
      </c>
      <c r="U1647" s="6">
        <f>IF($A1647="placement",T1647,SUMIF($C$10:$C$6209,$C1647,$T$10:$T$6209))</f>
        <v>180.7725772224</v>
      </c>
      <c r="V1647" s="34">
        <f t="shared" si="77"/>
        <v>5.9481826666667459E-3</v>
      </c>
      <c r="W1647" s="24"/>
      <c r="X1647" s="2" t="str">
        <f>IFERROR(MIN(VLOOKUP($W1647,margin_ranges!$A$5:$D$10,4,FALSE),$Q1647*100)/100,"")</f>
        <v/>
      </c>
      <c r="Y1647" s="6">
        <f t="shared" si="78"/>
        <v>180.7725772224</v>
      </c>
      <c r="Z1647" s="6">
        <f>IF($A1647="placement",Y1647,SUMIF($C$10:$C$6209,$C1647,$Y$10:$Y$6209))</f>
        <v>180.7725772224</v>
      </c>
      <c r="AA1647" s="29">
        <f t="shared" si="79"/>
        <v>5.9481826666667459E-3</v>
      </c>
    </row>
    <row r="1648" spans="1:27" hidden="1" x14ac:dyDescent="0.3">
      <c r="A1648" s="8" t="s">
        <v>17</v>
      </c>
      <c r="B1648" s="8" t="s">
        <v>10262</v>
      </c>
      <c r="C1648" s="8" t="s">
        <v>10263</v>
      </c>
      <c r="D1648" s="8" t="s">
        <v>10307</v>
      </c>
      <c r="E1648" s="8" t="s">
        <v>10308</v>
      </c>
      <c r="F1648" s="29">
        <v>0.339682045836531</v>
      </c>
      <c r="G1648" s="29">
        <v>0</v>
      </c>
      <c r="H1648" s="30">
        <v>24.9482</v>
      </c>
      <c r="I1648" s="30">
        <v>3.9849000000000001</v>
      </c>
      <c r="J1648" s="14">
        <v>127</v>
      </c>
      <c r="K1648" s="14">
        <v>41</v>
      </c>
      <c r="L1648" s="12">
        <v>0.15970000000000001</v>
      </c>
      <c r="M1648" s="7">
        <v>1.06009536</v>
      </c>
      <c r="N1648" s="31">
        <v>0.7</v>
      </c>
      <c r="O1648" s="14">
        <f>IFERROR(VLOOKUP($C1648,'site totals'!$J$2:$K$607,2,FALSE),1)</f>
        <v>15794.179</v>
      </c>
      <c r="P1648" s="32" t="s">
        <v>22</v>
      </c>
      <c r="Q1648" s="12">
        <v>0.3396820458</v>
      </c>
      <c r="R1648" s="29">
        <v>0.39</v>
      </c>
      <c r="S1648" s="2">
        <f>IF($A1648="site","",MIN(VLOOKUP($P1648,margin_ranges!$A$5:$D$10,4,FALSE)/100,$Q1648))</f>
        <v>0.29749999999999999</v>
      </c>
      <c r="T1648" s="6">
        <f>IF(A1648="placement",$J1648*MIN($Q1648,$S1648),"")</f>
        <v>37.782499999999999</v>
      </c>
      <c r="U1648" s="6">
        <f>IF($A1648="placement",T1648,SUMIF($C$10:$C$6209,$C1648,$T$10:$T$6209))</f>
        <v>37.782499999999999</v>
      </c>
      <c r="V1648" s="34">
        <f t="shared" si="77"/>
        <v>0.15163934426229519</v>
      </c>
      <c r="W1648" s="24"/>
      <c r="X1648" s="2" t="str">
        <f>IFERROR(MIN(VLOOKUP($W1648,margin_ranges!$A$5:$D$10,4,FALSE),$Q1648*100)/100,"")</f>
        <v/>
      </c>
      <c r="Y1648" s="6">
        <f t="shared" si="78"/>
        <v>37.782499999999999</v>
      </c>
      <c r="Z1648" s="6">
        <f>IF($A1648="placement",Y1648,SUMIF($C$10:$C$6209,$C1648,$Y$10:$Y$6209))</f>
        <v>37.782499999999999</v>
      </c>
      <c r="AA1648" s="29">
        <f t="shared" si="79"/>
        <v>0.15163934426229519</v>
      </c>
    </row>
    <row r="1649" spans="1:27" hidden="1" x14ac:dyDescent="0.3">
      <c r="A1649" s="8" t="s">
        <v>17</v>
      </c>
      <c r="B1649" s="8" t="s">
        <v>10262</v>
      </c>
      <c r="C1649" s="8" t="s">
        <v>10263</v>
      </c>
      <c r="D1649" s="8" t="s">
        <v>10309</v>
      </c>
      <c r="E1649" s="8" t="s">
        <v>10310</v>
      </c>
      <c r="F1649" s="29">
        <v>0.33999999999999903</v>
      </c>
      <c r="G1649" s="29">
        <v>1</v>
      </c>
      <c r="H1649" s="30">
        <v>170.38239999999999</v>
      </c>
      <c r="I1649" s="30">
        <v>1.2524</v>
      </c>
      <c r="J1649" s="14">
        <v>39</v>
      </c>
      <c r="K1649" s="14">
        <v>12</v>
      </c>
      <c r="L1649" s="12">
        <v>7.4000000000000003E-3</v>
      </c>
      <c r="M1649" s="7">
        <v>1.0262803700000001</v>
      </c>
      <c r="N1649" s="31">
        <v>0.6</v>
      </c>
      <c r="O1649" s="14">
        <f>IFERROR(VLOOKUP($C1649,'site totals'!$J$2:$K$607,2,FALSE),1)</f>
        <v>15794.179</v>
      </c>
      <c r="P1649" s="32" t="s">
        <v>22</v>
      </c>
      <c r="Q1649" s="12">
        <v>0.4153644386</v>
      </c>
      <c r="R1649" s="29">
        <v>0.34</v>
      </c>
      <c r="S1649" s="2">
        <f>IF($A1649="site","",MIN(VLOOKUP($P1649,margin_ranges!$A$5:$D$10,4,FALSE)/100,$Q1649))</f>
        <v>0.29749999999999999</v>
      </c>
      <c r="T1649" s="6">
        <f>IF(A1649="placement",$J1649*MIN($Q1649,$S1649),"")</f>
        <v>11.602499999999999</v>
      </c>
      <c r="U1649" s="6">
        <f>IF($A1649="placement",T1649,SUMIF($C$10:$C$6209,$C1649,$T$10:$T$6209))</f>
        <v>11.602499999999999</v>
      </c>
      <c r="V1649" s="34">
        <f t="shared" si="77"/>
        <v>6.4393939393939448E-2</v>
      </c>
      <c r="W1649" s="24"/>
      <c r="X1649" s="2" t="str">
        <f>IFERROR(MIN(VLOOKUP($W1649,margin_ranges!$A$5:$D$10,4,FALSE),$Q1649*100)/100,"")</f>
        <v/>
      </c>
      <c r="Y1649" s="6">
        <f t="shared" si="78"/>
        <v>11.602499999999999</v>
      </c>
      <c r="Z1649" s="6">
        <f>IF($A1649="placement",Y1649,SUMIF($C$10:$C$6209,$C1649,$Y$10:$Y$6209))</f>
        <v>11.602499999999999</v>
      </c>
      <c r="AA1649" s="29">
        <f t="shared" si="79"/>
        <v>6.4393939393939448E-2</v>
      </c>
    </row>
    <row r="1650" spans="1:27" hidden="1" x14ac:dyDescent="0.3">
      <c r="A1650" s="8" t="s">
        <v>17</v>
      </c>
      <c r="B1650" s="8" t="s">
        <v>10262</v>
      </c>
      <c r="C1650" s="8" t="s">
        <v>10263</v>
      </c>
      <c r="D1650" s="8" t="s">
        <v>10300</v>
      </c>
      <c r="E1650" s="8" t="s">
        <v>5763</v>
      </c>
      <c r="F1650" s="29">
        <v>0.34</v>
      </c>
      <c r="G1650" s="29">
        <v>1</v>
      </c>
      <c r="H1650" s="30">
        <v>270.67489999999998</v>
      </c>
      <c r="I1650" s="30">
        <v>2.8325</v>
      </c>
      <c r="J1650" s="14">
        <v>94</v>
      </c>
      <c r="K1650" s="14">
        <v>29</v>
      </c>
      <c r="L1650" s="12">
        <v>1.0500000000000001E-2</v>
      </c>
      <c r="M1650" s="7">
        <v>1.10229731</v>
      </c>
      <c r="N1650" s="31">
        <v>0.6</v>
      </c>
      <c r="O1650" s="14">
        <f>IFERROR(VLOOKUP($C1650,'site totals'!$J$2:$K$607,2,FALSE),1)</f>
        <v>15794.179</v>
      </c>
      <c r="P1650" s="32" t="s">
        <v>22</v>
      </c>
      <c r="Q1650" s="12">
        <v>0.4556822445</v>
      </c>
      <c r="R1650" s="29">
        <v>0.34</v>
      </c>
      <c r="S1650" s="2">
        <f>IF($A1650="site","",MIN(VLOOKUP($P1650,margin_ranges!$A$5:$D$10,4,FALSE)/100,$Q1650))</f>
        <v>0.29749999999999999</v>
      </c>
      <c r="T1650" s="6">
        <f>IF(A1650="placement",$J1650*MIN($Q1650,$S1650),"")</f>
        <v>27.965</v>
      </c>
      <c r="U1650" s="6">
        <f>IF($A1650="placement",T1650,SUMIF($C$10:$C$6209,$C1650,$T$10:$T$6209))</f>
        <v>27.965</v>
      </c>
      <c r="V1650" s="34">
        <f t="shared" si="77"/>
        <v>6.4393939393939448E-2</v>
      </c>
      <c r="W1650" s="24"/>
      <c r="X1650" s="2" t="str">
        <f>IFERROR(MIN(VLOOKUP($W1650,margin_ranges!$A$5:$D$10,4,FALSE),$Q1650*100)/100,"")</f>
        <v/>
      </c>
      <c r="Y1650" s="6">
        <f t="shared" si="78"/>
        <v>27.965</v>
      </c>
      <c r="Z1650" s="6">
        <f>IF($A1650="placement",Y1650,SUMIF($C$10:$C$6209,$C1650,$Y$10:$Y$6209))</f>
        <v>27.965</v>
      </c>
      <c r="AA1650" s="29">
        <f t="shared" si="79"/>
        <v>6.4393939393939448E-2</v>
      </c>
    </row>
    <row r="1651" spans="1:27" hidden="1" x14ac:dyDescent="0.3">
      <c r="A1651" s="8" t="s">
        <v>17</v>
      </c>
      <c r="B1651" s="8" t="s">
        <v>10262</v>
      </c>
      <c r="C1651" s="8" t="s">
        <v>10263</v>
      </c>
      <c r="D1651" s="8" t="s">
        <v>10288</v>
      </c>
      <c r="E1651" s="8" t="s">
        <v>10289</v>
      </c>
      <c r="F1651" s="29">
        <v>0.381317756181136</v>
      </c>
      <c r="G1651" s="29">
        <v>1</v>
      </c>
      <c r="H1651" s="30">
        <v>51.378300000000003</v>
      </c>
      <c r="I1651" s="30">
        <v>5.9840999999999998</v>
      </c>
      <c r="J1651" s="14">
        <v>290</v>
      </c>
      <c r="K1651" s="14">
        <v>101</v>
      </c>
      <c r="L1651" s="12">
        <v>0.11650000000000001</v>
      </c>
      <c r="M1651" s="7">
        <v>1.6163386099999999</v>
      </c>
      <c r="N1651" s="31">
        <v>1</v>
      </c>
      <c r="O1651" s="14">
        <f>IFERROR(VLOOKUP($C1651,'site totals'!$J$2:$K$607,2,FALSE),1)</f>
        <v>15794.179</v>
      </c>
      <c r="P1651" s="32" t="s">
        <v>22</v>
      </c>
      <c r="Q1651" s="12">
        <v>0.38131775620000002</v>
      </c>
      <c r="R1651" s="29">
        <v>0.39</v>
      </c>
      <c r="S1651" s="2">
        <f>IF($A1651="site","",MIN(VLOOKUP($P1651,margin_ranges!$A$5:$D$10,4,FALSE)/100,$Q1651))</f>
        <v>0.29749999999999999</v>
      </c>
      <c r="T1651" s="6">
        <f>IF(A1651="placement",$J1651*MIN($Q1651,$S1651),"")</f>
        <v>86.274999999999991</v>
      </c>
      <c r="U1651" s="6">
        <f>IF($A1651="placement",T1651,SUMIF($C$10:$C$6209,$C1651,$T$10:$T$6209))</f>
        <v>86.274999999999991</v>
      </c>
      <c r="V1651" s="34">
        <f t="shared" si="77"/>
        <v>0.15163934426229519</v>
      </c>
      <c r="W1651" s="24"/>
      <c r="X1651" s="2" t="str">
        <f>IFERROR(MIN(VLOOKUP($W1651,margin_ranges!$A$5:$D$10,4,FALSE),$Q1651*100)/100,"")</f>
        <v/>
      </c>
      <c r="Y1651" s="6">
        <f t="shared" si="78"/>
        <v>86.274999999999991</v>
      </c>
      <c r="Z1651" s="6">
        <f>IF($A1651="placement",Y1651,SUMIF($C$10:$C$6209,$C1651,$Y$10:$Y$6209))</f>
        <v>86.274999999999991</v>
      </c>
      <c r="AA1651" s="29">
        <f t="shared" si="79"/>
        <v>0.15163934426229519</v>
      </c>
    </row>
    <row r="1652" spans="1:27" x14ac:dyDescent="0.3">
      <c r="A1652" s="16" t="s">
        <v>33</v>
      </c>
      <c r="B1652" s="16" t="s">
        <v>10262</v>
      </c>
      <c r="C1652" s="16" t="s">
        <v>10263</v>
      </c>
      <c r="D1652" s="8" t="s">
        <v>34</v>
      </c>
      <c r="E1652" s="16"/>
      <c r="F1652" s="17">
        <v>0.37252848533627397</v>
      </c>
      <c r="G1652" s="17">
        <v>0.99499356999999999</v>
      </c>
      <c r="H1652" s="36">
        <v>63340.3511</v>
      </c>
      <c r="I1652" s="36">
        <v>442.16860000000003</v>
      </c>
      <c r="J1652" s="22">
        <v>33845</v>
      </c>
      <c r="K1652" s="22">
        <v>11255</v>
      </c>
      <c r="L1652" s="18">
        <v>7.0000000000000001E-3</v>
      </c>
      <c r="M1652" s="19">
        <v>2.5514152700000001</v>
      </c>
      <c r="N1652" s="20">
        <v>0.99360199999999999</v>
      </c>
      <c r="O1652" s="22">
        <f>IFERROR(VLOOKUP($C1652,'site totals'!$J$2:$K$607,2,FALSE),1)</f>
        <v>15794.179</v>
      </c>
      <c r="P1652" s="21"/>
      <c r="Q1652" s="18">
        <v>0.61056829379999999</v>
      </c>
      <c r="R1652" s="17">
        <v>0.3725</v>
      </c>
      <c r="S1652" s="18" t="str">
        <f>IF($A1652="site","",MIN(VLOOKUP($P1652,margin_ranges!$A$5:$D$10,4,FALSE)/100,$Q1652))</f>
        <v/>
      </c>
      <c r="T1652" s="22" t="str">
        <f>IF(A1652="placement",$J1652*MIN($Q1652,$S1652),"")</f>
        <v/>
      </c>
      <c r="U1652" s="22">
        <f>IF($A1652="placement",T1652,SUMIF($C$10:$C$6209,$C1652,$T$10:$T$6209))</f>
        <v>13782.730581281299</v>
      </c>
      <c r="V1652" s="37">
        <f t="shared" si="77"/>
        <v>-5.5348084101769279E-2</v>
      </c>
      <c r="W1652" s="38"/>
      <c r="X1652" s="18" t="str">
        <f>IFERROR(MIN(VLOOKUP($W1652,margin_ranges!$A$5:$D$10,4,FALSE),$Q1652*100)/100,"")</f>
        <v/>
      </c>
      <c r="Y1652" s="6" t="str">
        <f t="shared" si="78"/>
        <v/>
      </c>
      <c r="Z1652" s="6">
        <f>IF($A1652="placement",Y1652,SUMIF($C$10:$C$6209,$C1652,$Y$10:$Y$6209))</f>
        <v>13782.730581281299</v>
      </c>
      <c r="AA1652" s="17">
        <f t="shared" si="79"/>
        <v>-5.5348084101769279E-2</v>
      </c>
    </row>
    <row r="1653" spans="1:27" hidden="1" x14ac:dyDescent="0.3">
      <c r="A1653" s="8" t="s">
        <v>17</v>
      </c>
      <c r="B1653" s="8" t="s">
        <v>5003</v>
      </c>
      <c r="C1653" s="8" t="s">
        <v>5004</v>
      </c>
      <c r="D1653" s="8" t="s">
        <v>5027</v>
      </c>
      <c r="E1653" s="8" t="s">
        <v>5028</v>
      </c>
      <c r="F1653" s="29">
        <v>0.25</v>
      </c>
      <c r="G1653" s="29">
        <v>1</v>
      </c>
      <c r="H1653" s="30">
        <v>119.23269999999999</v>
      </c>
      <c r="I1653" s="30">
        <v>2.3692000000000002</v>
      </c>
      <c r="J1653" s="14">
        <v>94</v>
      </c>
      <c r="K1653" s="14">
        <v>24</v>
      </c>
      <c r="L1653" s="12">
        <v>1.9900000000000001E-2</v>
      </c>
      <c r="M1653" s="7">
        <v>1.32906027</v>
      </c>
      <c r="N1653" s="31">
        <v>0.9</v>
      </c>
      <c r="O1653" s="14">
        <f>IFERROR(VLOOKUP($C1653,'site totals'!$J$2:$K$607,2,FALSE),1)</f>
        <v>15638.2184</v>
      </c>
      <c r="P1653" s="32" t="s">
        <v>91</v>
      </c>
      <c r="Q1653" s="12">
        <v>0.32282980519999999</v>
      </c>
      <c r="R1653" s="29">
        <v>0.25</v>
      </c>
      <c r="S1653" s="2">
        <f>IF($A1653="site","",MIN(VLOOKUP($P1653,margin_ranges!$A$5:$D$10,4,FALSE)/100,$Q1653))</f>
        <v>0.29749999999999999</v>
      </c>
      <c r="T1653" s="6">
        <f>IF(A1653="placement",$J1653*MIN($Q1653,$S1653),"")</f>
        <v>27.965</v>
      </c>
      <c r="U1653" s="6">
        <f>IF($A1653="placement",T1653,SUMIF($C$10:$C$6209,$C1653,$T$10:$T$6209))</f>
        <v>27.965</v>
      </c>
      <c r="V1653" s="34">
        <f t="shared" si="77"/>
        <v>-6.3333333333333353E-2</v>
      </c>
      <c r="W1653" s="24"/>
      <c r="X1653" s="2" t="str">
        <f>IFERROR(MIN(VLOOKUP($W1653,margin_ranges!$A$5:$D$10,4,FALSE),$Q1653*100)/100,"")</f>
        <v/>
      </c>
      <c r="Y1653" s="6">
        <f t="shared" si="78"/>
        <v>27.965</v>
      </c>
      <c r="Z1653" s="6">
        <f>IF($A1653="placement",Y1653,SUMIF($C$10:$C$6209,$C1653,$Y$10:$Y$6209))</f>
        <v>27.965</v>
      </c>
      <c r="AA1653" s="29">
        <f t="shared" si="79"/>
        <v>-6.3333333333333353E-2</v>
      </c>
    </row>
    <row r="1654" spans="1:27" hidden="1" x14ac:dyDescent="0.3">
      <c r="A1654" s="8" t="s">
        <v>17</v>
      </c>
      <c r="B1654" s="8" t="s">
        <v>5003</v>
      </c>
      <c r="C1654" s="8" t="s">
        <v>5004</v>
      </c>
      <c r="D1654" s="8" t="s">
        <v>5017</v>
      </c>
      <c r="E1654" s="8" t="s">
        <v>5018</v>
      </c>
      <c r="F1654" s="29">
        <v>0.25</v>
      </c>
      <c r="G1654" s="29">
        <v>1</v>
      </c>
      <c r="H1654" s="30">
        <v>311.45699999999999</v>
      </c>
      <c r="I1654" s="30">
        <v>3.8923000000000001</v>
      </c>
      <c r="J1654" s="14">
        <v>179</v>
      </c>
      <c r="K1654" s="14">
        <v>45</v>
      </c>
      <c r="L1654" s="12">
        <v>1.2500000000000001E-2</v>
      </c>
      <c r="M1654" s="7">
        <v>1.5340233400000001</v>
      </c>
      <c r="N1654" s="31">
        <v>0.9</v>
      </c>
      <c r="O1654" s="14">
        <f>IFERROR(VLOOKUP($C1654,'site totals'!$J$2:$K$607,2,FALSE),1)</f>
        <v>15638.2184</v>
      </c>
      <c r="P1654" s="32" t="s">
        <v>91</v>
      </c>
      <c r="Q1654" s="12">
        <v>0.41330749350000001</v>
      </c>
      <c r="R1654" s="29">
        <v>0.25</v>
      </c>
      <c r="S1654" s="2">
        <f>IF($A1654="site","",MIN(VLOOKUP($P1654,margin_ranges!$A$5:$D$10,4,FALSE)/100,$Q1654))</f>
        <v>0.29749999999999999</v>
      </c>
      <c r="T1654" s="6">
        <f>IF(A1654="placement",$J1654*MIN($Q1654,$S1654),"")</f>
        <v>53.252499999999998</v>
      </c>
      <c r="U1654" s="6">
        <f>IF($A1654="placement",T1654,SUMIF($C$10:$C$6209,$C1654,$T$10:$T$6209))</f>
        <v>53.252499999999998</v>
      </c>
      <c r="V1654" s="34">
        <f t="shared" si="77"/>
        <v>-6.3333333333333353E-2</v>
      </c>
      <c r="W1654" s="24"/>
      <c r="X1654" s="2" t="str">
        <f>IFERROR(MIN(VLOOKUP($W1654,margin_ranges!$A$5:$D$10,4,FALSE),$Q1654*100)/100,"")</f>
        <v/>
      </c>
      <c r="Y1654" s="6">
        <f t="shared" si="78"/>
        <v>53.252499999999998</v>
      </c>
      <c r="Z1654" s="6">
        <f>IF($A1654="placement",Y1654,SUMIF($C$10:$C$6209,$C1654,$Y$10:$Y$6209))</f>
        <v>53.252499999999998</v>
      </c>
      <c r="AA1654" s="29">
        <f t="shared" si="79"/>
        <v>-6.3333333333333353E-2</v>
      </c>
    </row>
    <row r="1655" spans="1:27" hidden="1" x14ac:dyDescent="0.3">
      <c r="A1655" s="8" t="s">
        <v>17</v>
      </c>
      <c r="B1655" s="8" t="s">
        <v>5003</v>
      </c>
      <c r="C1655" s="8" t="s">
        <v>5004</v>
      </c>
      <c r="D1655" s="8" t="s">
        <v>5013</v>
      </c>
      <c r="E1655" s="8" t="s">
        <v>5014</v>
      </c>
      <c r="F1655" s="29">
        <v>0.25</v>
      </c>
      <c r="G1655" s="29">
        <v>1</v>
      </c>
      <c r="H1655" s="30">
        <v>473.94510000000002</v>
      </c>
      <c r="I1655" s="30">
        <v>5.7401</v>
      </c>
      <c r="J1655" s="14">
        <v>232</v>
      </c>
      <c r="K1655" s="14">
        <v>58</v>
      </c>
      <c r="L1655" s="12">
        <v>1.21E-2</v>
      </c>
      <c r="M1655" s="7">
        <v>1.3445384600000001</v>
      </c>
      <c r="N1655" s="31">
        <v>0.9</v>
      </c>
      <c r="O1655" s="14">
        <f>IFERROR(VLOOKUP($C1655,'site totals'!$J$2:$K$607,2,FALSE),1)</f>
        <v>15638.2184</v>
      </c>
      <c r="P1655" s="32" t="s">
        <v>91</v>
      </c>
      <c r="Q1655" s="12">
        <v>0.33062532280000001</v>
      </c>
      <c r="R1655" s="29">
        <v>0.25</v>
      </c>
      <c r="S1655" s="2">
        <f>IF($A1655="site","",MIN(VLOOKUP($P1655,margin_ranges!$A$5:$D$10,4,FALSE)/100,$Q1655))</f>
        <v>0.29749999999999999</v>
      </c>
      <c r="T1655" s="6">
        <f>IF(A1655="placement",$J1655*MIN($Q1655,$S1655),"")</f>
        <v>69.02</v>
      </c>
      <c r="U1655" s="6">
        <f>IF($A1655="placement",T1655,SUMIF($C$10:$C$6209,$C1655,$T$10:$T$6209))</f>
        <v>69.02</v>
      </c>
      <c r="V1655" s="34">
        <f t="shared" si="77"/>
        <v>-6.3333333333333242E-2</v>
      </c>
      <c r="W1655" s="24"/>
      <c r="X1655" s="2" t="str">
        <f>IFERROR(MIN(VLOOKUP($W1655,margin_ranges!$A$5:$D$10,4,FALSE),$Q1655*100)/100,"")</f>
        <v/>
      </c>
      <c r="Y1655" s="6">
        <f t="shared" si="78"/>
        <v>69.02</v>
      </c>
      <c r="Z1655" s="6">
        <f>IF($A1655="placement",Y1655,SUMIF($C$10:$C$6209,$C1655,$Y$10:$Y$6209))</f>
        <v>69.02</v>
      </c>
      <c r="AA1655" s="29">
        <f t="shared" si="79"/>
        <v>-6.3333333333333242E-2</v>
      </c>
    </row>
    <row r="1656" spans="1:27" hidden="1" x14ac:dyDescent="0.3">
      <c r="A1656" s="8" t="s">
        <v>17</v>
      </c>
      <c r="B1656" s="8" t="s">
        <v>5003</v>
      </c>
      <c r="C1656" s="8" t="s">
        <v>5004</v>
      </c>
      <c r="D1656" s="8" t="s">
        <v>5025</v>
      </c>
      <c r="E1656" s="8" t="s">
        <v>5026</v>
      </c>
      <c r="F1656" s="29">
        <v>0.28000000000000003</v>
      </c>
      <c r="G1656" s="29">
        <v>1</v>
      </c>
      <c r="H1656" s="30">
        <v>475.95979999999997</v>
      </c>
      <c r="I1656" s="30">
        <v>165.7893</v>
      </c>
      <c r="J1656" s="14">
        <v>6408</v>
      </c>
      <c r="K1656" s="14">
        <v>1774</v>
      </c>
      <c r="L1656" s="12">
        <v>0.3483</v>
      </c>
      <c r="M1656" s="7">
        <v>1.2883820699999999</v>
      </c>
      <c r="N1656" s="31">
        <v>0.9</v>
      </c>
      <c r="O1656" s="14">
        <f>IFERROR(VLOOKUP($C1656,'site totals'!$J$2:$K$607,2,FALSE),1)</f>
        <v>15638.2184</v>
      </c>
      <c r="P1656" s="32" t="s">
        <v>91</v>
      </c>
      <c r="Q1656" s="12">
        <v>0.30144945200000001</v>
      </c>
      <c r="R1656" s="29">
        <v>0.28000000000000003</v>
      </c>
      <c r="S1656" s="2">
        <f>IF($A1656="site","",MIN(VLOOKUP($P1656,margin_ranges!$A$5:$D$10,4,FALSE)/100,$Q1656))</f>
        <v>0.29749999999999999</v>
      </c>
      <c r="T1656" s="6">
        <f>IF(A1656="placement",$J1656*MIN($Q1656,$S1656),"")</f>
        <v>1906.3799999999999</v>
      </c>
      <c r="U1656" s="6">
        <f>IF($A1656="placement",T1656,SUMIF($C$10:$C$6209,$C1656,$T$10:$T$6209))</f>
        <v>1906.3799999999999</v>
      </c>
      <c r="V1656" s="34">
        <f t="shared" si="77"/>
        <v>-2.430555555555558E-2</v>
      </c>
      <c r="W1656" s="24"/>
      <c r="X1656" s="2" t="str">
        <f>IFERROR(MIN(VLOOKUP($W1656,margin_ranges!$A$5:$D$10,4,FALSE),$Q1656*100)/100,"")</f>
        <v/>
      </c>
      <c r="Y1656" s="6">
        <f t="shared" si="78"/>
        <v>1906.3799999999999</v>
      </c>
      <c r="Z1656" s="6">
        <f>IF($A1656="placement",Y1656,SUMIF($C$10:$C$6209,$C1656,$Y$10:$Y$6209))</f>
        <v>1906.3799999999999</v>
      </c>
      <c r="AA1656" s="29">
        <f t="shared" si="79"/>
        <v>-2.430555555555558E-2</v>
      </c>
    </row>
    <row r="1657" spans="1:27" hidden="1" x14ac:dyDescent="0.3">
      <c r="A1657" s="8" t="s">
        <v>17</v>
      </c>
      <c r="B1657" s="8" t="s">
        <v>5003</v>
      </c>
      <c r="C1657" s="8" t="s">
        <v>5004</v>
      </c>
      <c r="D1657" s="8" t="s">
        <v>5007</v>
      </c>
      <c r="E1657" s="8" t="s">
        <v>5008</v>
      </c>
      <c r="F1657" s="29">
        <v>0.28999999999999998</v>
      </c>
      <c r="G1657" s="29">
        <v>0</v>
      </c>
      <c r="H1657" s="30">
        <v>5.3573000000000004</v>
      </c>
      <c r="I1657" s="30">
        <v>0.2359</v>
      </c>
      <c r="J1657" s="14">
        <v>9</v>
      </c>
      <c r="K1657" s="14">
        <v>2</v>
      </c>
      <c r="L1657" s="12">
        <v>4.3999999999999997E-2</v>
      </c>
      <c r="M1657" s="7">
        <v>1.31492583</v>
      </c>
      <c r="N1657" s="31">
        <v>0.9</v>
      </c>
      <c r="O1657" s="14">
        <f>IFERROR(VLOOKUP($C1657,'site totals'!$J$2:$K$607,2,FALSE),1)</f>
        <v>15638.2184</v>
      </c>
      <c r="P1657" s="32" t="s">
        <v>91</v>
      </c>
      <c r="Q1657" s="12">
        <v>0.31555074599999999</v>
      </c>
      <c r="R1657" s="29">
        <v>0.28999999999999998</v>
      </c>
      <c r="S1657" s="2">
        <f>IF($A1657="site","",MIN(VLOOKUP($P1657,margin_ranges!$A$5:$D$10,4,FALSE)/100,$Q1657))</f>
        <v>0.29749999999999999</v>
      </c>
      <c r="T1657" s="6">
        <f>IF(A1657="placement",$J1657*MIN($Q1657,$S1657),"")</f>
        <v>2.6774999999999998</v>
      </c>
      <c r="U1657" s="6">
        <f>IF($A1657="placement",T1657,SUMIF($C$10:$C$6209,$C1657,$T$10:$T$6209))</f>
        <v>2.6774999999999998</v>
      </c>
      <c r="V1657" s="34">
        <f t="shared" si="77"/>
        <v>-1.0563380281690127E-2</v>
      </c>
      <c r="W1657" s="24"/>
      <c r="X1657" s="2" t="str">
        <f>IFERROR(MIN(VLOOKUP($W1657,margin_ranges!$A$5:$D$10,4,FALSE),$Q1657*100)/100,"")</f>
        <v/>
      </c>
      <c r="Y1657" s="6">
        <f t="shared" si="78"/>
        <v>2.6774999999999998</v>
      </c>
      <c r="Z1657" s="6">
        <f>IF($A1657="placement",Y1657,SUMIF($C$10:$C$6209,$C1657,$Y$10:$Y$6209))</f>
        <v>2.6774999999999998</v>
      </c>
      <c r="AA1657" s="29">
        <f t="shared" si="79"/>
        <v>-1.0563380281690127E-2</v>
      </c>
    </row>
    <row r="1658" spans="1:27" hidden="1" x14ac:dyDescent="0.3">
      <c r="A1658" s="8" t="s">
        <v>17</v>
      </c>
      <c r="B1658" s="8" t="s">
        <v>5003</v>
      </c>
      <c r="C1658" s="8" t="s">
        <v>5004</v>
      </c>
      <c r="D1658" s="8" t="s">
        <v>5029</v>
      </c>
      <c r="E1658" s="8" t="s">
        <v>5030</v>
      </c>
      <c r="F1658" s="29">
        <v>0.28999999999999998</v>
      </c>
      <c r="G1658" s="29">
        <v>1</v>
      </c>
      <c r="H1658" s="30">
        <v>162.47970000000001</v>
      </c>
      <c r="I1658" s="30">
        <v>2.2595999999999998</v>
      </c>
      <c r="J1658" s="14">
        <v>103</v>
      </c>
      <c r="K1658" s="14">
        <v>26</v>
      </c>
      <c r="L1658" s="12">
        <v>1.3899999999999999E-2</v>
      </c>
      <c r="M1658" s="7">
        <v>1.52089524</v>
      </c>
      <c r="N1658" s="31">
        <v>0.9</v>
      </c>
      <c r="O1658" s="14">
        <f>IFERROR(VLOOKUP($C1658,'site totals'!$J$2:$K$607,2,FALSE),1)</f>
        <v>15638.2184</v>
      </c>
      <c r="P1658" s="32" t="s">
        <v>91</v>
      </c>
      <c r="Q1658" s="12">
        <v>0.40824326570000002</v>
      </c>
      <c r="R1658" s="29">
        <v>0.28999999999999998</v>
      </c>
      <c r="S1658" s="2">
        <f>IF($A1658="site","",MIN(VLOOKUP($P1658,margin_ranges!$A$5:$D$10,4,FALSE)/100,$Q1658))</f>
        <v>0.29749999999999999</v>
      </c>
      <c r="T1658" s="6">
        <f>IF(A1658="placement",$J1658*MIN($Q1658,$S1658),"")</f>
        <v>30.642499999999998</v>
      </c>
      <c r="U1658" s="6">
        <f>IF($A1658="placement",T1658,SUMIF($C$10:$C$6209,$C1658,$T$10:$T$6209))</f>
        <v>30.642499999999998</v>
      </c>
      <c r="V1658" s="34">
        <f t="shared" si="77"/>
        <v>-1.0563380281690016E-2</v>
      </c>
      <c r="W1658" s="24"/>
      <c r="X1658" s="2" t="str">
        <f>IFERROR(MIN(VLOOKUP($W1658,margin_ranges!$A$5:$D$10,4,FALSE),$Q1658*100)/100,"")</f>
        <v/>
      </c>
      <c r="Y1658" s="6">
        <f t="shared" si="78"/>
        <v>30.642499999999998</v>
      </c>
      <c r="Z1658" s="6">
        <f>IF($A1658="placement",Y1658,SUMIF($C$10:$C$6209,$C1658,$Y$10:$Y$6209))</f>
        <v>30.642499999999998</v>
      </c>
      <c r="AA1658" s="29">
        <f t="shared" si="79"/>
        <v>-1.0563380281690016E-2</v>
      </c>
    </row>
    <row r="1659" spans="1:27" hidden="1" x14ac:dyDescent="0.3">
      <c r="A1659" s="8" t="s">
        <v>17</v>
      </c>
      <c r="B1659" s="8" t="s">
        <v>5003</v>
      </c>
      <c r="C1659" s="8" t="s">
        <v>5004</v>
      </c>
      <c r="D1659" s="8" t="s">
        <v>5023</v>
      </c>
      <c r="E1659" s="8" t="s">
        <v>5024</v>
      </c>
      <c r="F1659" s="29">
        <v>0.28999999999999998</v>
      </c>
      <c r="G1659" s="29">
        <v>1</v>
      </c>
      <c r="H1659" s="30">
        <v>126.2454</v>
      </c>
      <c r="I1659" s="30">
        <v>2.8353999999999999</v>
      </c>
      <c r="J1659" s="14">
        <v>139</v>
      </c>
      <c r="K1659" s="14">
        <v>35</v>
      </c>
      <c r="L1659" s="12">
        <v>2.2499999999999999E-2</v>
      </c>
      <c r="M1659" s="7">
        <v>1.63922912</v>
      </c>
      <c r="N1659" s="31">
        <v>0.9</v>
      </c>
      <c r="O1659" s="14">
        <f>IFERROR(VLOOKUP($C1659,'site totals'!$J$2:$K$607,2,FALSE),1)</f>
        <v>15638.2184</v>
      </c>
      <c r="P1659" s="32" t="s">
        <v>22</v>
      </c>
      <c r="Q1659" s="12">
        <v>0.45096143799999999</v>
      </c>
      <c r="R1659" s="29">
        <v>0.28999999999999998</v>
      </c>
      <c r="S1659" s="2">
        <f>IF($A1659="site","",MIN(VLOOKUP($P1659,margin_ranges!$A$5:$D$10,4,FALSE)/100,$Q1659))</f>
        <v>0.29749999999999999</v>
      </c>
      <c r="T1659" s="6">
        <f>IF(A1659="placement",$J1659*MIN($Q1659,$S1659),"")</f>
        <v>41.352499999999999</v>
      </c>
      <c r="U1659" s="6">
        <f>IF($A1659="placement",T1659,SUMIF($C$10:$C$6209,$C1659,$T$10:$T$6209))</f>
        <v>41.352499999999999</v>
      </c>
      <c r="V1659" s="34">
        <f t="shared" si="77"/>
        <v>-1.0563380281690016E-2</v>
      </c>
      <c r="W1659" s="24"/>
      <c r="X1659" s="2" t="str">
        <f>IFERROR(MIN(VLOOKUP($W1659,margin_ranges!$A$5:$D$10,4,FALSE),$Q1659*100)/100,"")</f>
        <v/>
      </c>
      <c r="Y1659" s="6">
        <f t="shared" si="78"/>
        <v>41.352499999999999</v>
      </c>
      <c r="Z1659" s="6">
        <f>IF($A1659="placement",Y1659,SUMIF($C$10:$C$6209,$C1659,$Y$10:$Y$6209))</f>
        <v>41.352499999999999</v>
      </c>
      <c r="AA1659" s="29">
        <f t="shared" si="79"/>
        <v>-1.0563380281690016E-2</v>
      </c>
    </row>
    <row r="1660" spans="1:27" hidden="1" x14ac:dyDescent="0.3">
      <c r="A1660" s="8" t="s">
        <v>17</v>
      </c>
      <c r="B1660" s="8" t="s">
        <v>5003</v>
      </c>
      <c r="C1660" s="8" t="s">
        <v>5004</v>
      </c>
      <c r="D1660" s="8" t="s">
        <v>5021</v>
      </c>
      <c r="E1660" s="8" t="s">
        <v>5022</v>
      </c>
      <c r="F1660" s="29">
        <v>0.28999999999999998</v>
      </c>
      <c r="G1660" s="29">
        <v>1</v>
      </c>
      <c r="H1660" s="30">
        <v>551.10239999999999</v>
      </c>
      <c r="I1660" s="30">
        <v>8.4496000000000002</v>
      </c>
      <c r="J1660" s="14">
        <v>349</v>
      </c>
      <c r="K1660" s="14">
        <v>89</v>
      </c>
      <c r="L1660" s="12">
        <v>1.5299999999999999E-2</v>
      </c>
      <c r="M1660" s="7">
        <v>1.37609684</v>
      </c>
      <c r="N1660" s="31">
        <v>0.9</v>
      </c>
      <c r="O1660" s="14">
        <f>IFERROR(VLOOKUP($C1660,'site totals'!$J$2:$K$607,2,FALSE),1)</f>
        <v>15638.2184</v>
      </c>
      <c r="P1660" s="32" t="s">
        <v>22</v>
      </c>
      <c r="Q1660" s="12">
        <v>0.34597626300000001</v>
      </c>
      <c r="R1660" s="29">
        <v>0.28999999999999998</v>
      </c>
      <c r="S1660" s="2">
        <f>IF($A1660="site","",MIN(VLOOKUP($P1660,margin_ranges!$A$5:$D$10,4,FALSE)/100,$Q1660))</f>
        <v>0.29749999999999999</v>
      </c>
      <c r="T1660" s="6">
        <f>IF(A1660="placement",$J1660*MIN($Q1660,$S1660),"")</f>
        <v>103.8275</v>
      </c>
      <c r="U1660" s="6">
        <f>IF($A1660="placement",T1660,SUMIF($C$10:$C$6209,$C1660,$T$10:$T$6209))</f>
        <v>103.8275</v>
      </c>
      <c r="V1660" s="34">
        <f t="shared" si="77"/>
        <v>-1.0563380281690016E-2</v>
      </c>
      <c r="W1660" s="24"/>
      <c r="X1660" s="2" t="str">
        <f>IFERROR(MIN(VLOOKUP($W1660,margin_ranges!$A$5:$D$10,4,FALSE),$Q1660*100)/100,"")</f>
        <v/>
      </c>
      <c r="Y1660" s="6">
        <f t="shared" si="78"/>
        <v>103.8275</v>
      </c>
      <c r="Z1660" s="6">
        <f>IF($A1660="placement",Y1660,SUMIF($C$10:$C$6209,$C1660,$Y$10:$Y$6209))</f>
        <v>103.8275</v>
      </c>
      <c r="AA1660" s="29">
        <f t="shared" si="79"/>
        <v>-1.0563380281690016E-2</v>
      </c>
    </row>
    <row r="1661" spans="1:27" hidden="1" x14ac:dyDescent="0.3">
      <c r="A1661" s="8" t="s">
        <v>17</v>
      </c>
      <c r="B1661" s="8" t="s">
        <v>5003</v>
      </c>
      <c r="C1661" s="8" t="s">
        <v>5004</v>
      </c>
      <c r="D1661" s="8" t="s">
        <v>5019</v>
      </c>
      <c r="E1661" s="8" t="s">
        <v>5020</v>
      </c>
      <c r="F1661" s="29">
        <v>0.24001450195858201</v>
      </c>
      <c r="G1661" s="29">
        <v>1</v>
      </c>
      <c r="H1661" s="30">
        <v>151.85830000000001</v>
      </c>
      <c r="I1661" s="30">
        <v>88.507400000000004</v>
      </c>
      <c r="J1661" s="14">
        <v>3144</v>
      </c>
      <c r="K1661" s="14">
        <v>743</v>
      </c>
      <c r="L1661" s="12">
        <v>0.58279999999999998</v>
      </c>
      <c r="M1661" s="7">
        <v>1.18423312</v>
      </c>
      <c r="N1661" s="31">
        <v>0.9</v>
      </c>
      <c r="O1661" s="14">
        <f>IFERROR(VLOOKUP($C1661,'site totals'!$J$2:$K$607,2,FALSE),1)</f>
        <v>15638.2184</v>
      </c>
      <c r="P1661" s="32" t="s">
        <v>91</v>
      </c>
      <c r="Q1661" s="12">
        <v>0.24001450199999999</v>
      </c>
      <c r="R1661" s="29">
        <v>0.3</v>
      </c>
      <c r="S1661" s="2">
        <f>IF($A1661="site","",MIN(VLOOKUP($P1661,margin_ranges!$A$5:$D$10,4,FALSE)/100,$Q1661))</f>
        <v>0.24001450199999999</v>
      </c>
      <c r="T1661" s="6">
        <f>IF(A1661="placement",$J1661*MIN($Q1661,$S1661),"")</f>
        <v>754.60559428800002</v>
      </c>
      <c r="U1661" s="6">
        <f>IF($A1661="placement",T1661,SUMIF($C$10:$C$6209,$C1661,$T$10:$T$6209))</f>
        <v>754.60559428800002</v>
      </c>
      <c r="V1661" s="34">
        <f t="shared" si="77"/>
        <v>8.5693568571428624E-2</v>
      </c>
      <c r="W1661" s="24"/>
      <c r="X1661" s="2" t="str">
        <f>IFERROR(MIN(VLOOKUP($W1661,margin_ranges!$A$5:$D$10,4,FALSE),$Q1661*100)/100,"")</f>
        <v/>
      </c>
      <c r="Y1661" s="6">
        <f t="shared" si="78"/>
        <v>754.60559428800002</v>
      </c>
      <c r="Z1661" s="6">
        <f>IF($A1661="placement",Y1661,SUMIF($C$10:$C$6209,$C1661,$Y$10:$Y$6209))</f>
        <v>754.60559428800002</v>
      </c>
      <c r="AA1661" s="29">
        <f t="shared" si="79"/>
        <v>8.5693568571428624E-2</v>
      </c>
    </row>
    <row r="1662" spans="1:27" hidden="1" x14ac:dyDescent="0.3">
      <c r="A1662" s="8" t="s">
        <v>17</v>
      </c>
      <c r="B1662" s="8" t="s">
        <v>5003</v>
      </c>
      <c r="C1662" s="8" t="s">
        <v>5004</v>
      </c>
      <c r="D1662" s="8" t="s">
        <v>5009</v>
      </c>
      <c r="E1662" s="8" t="s">
        <v>5010</v>
      </c>
      <c r="F1662" s="29">
        <v>0.32</v>
      </c>
      <c r="G1662" s="29">
        <v>1</v>
      </c>
      <c r="H1662" s="30">
        <v>222.39060000000001</v>
      </c>
      <c r="I1662" s="30">
        <v>69.5154</v>
      </c>
      <c r="J1662" s="14">
        <v>3372</v>
      </c>
      <c r="K1662" s="14">
        <v>965</v>
      </c>
      <c r="L1662" s="12">
        <v>0.31259999999999999</v>
      </c>
      <c r="M1662" s="7">
        <v>1.61710782</v>
      </c>
      <c r="N1662" s="31">
        <v>0.9</v>
      </c>
      <c r="O1662" s="14">
        <f>IFERROR(VLOOKUP($C1662,'site totals'!$J$2:$K$607,2,FALSE),1)</f>
        <v>15638.2184</v>
      </c>
      <c r="P1662" s="32" t="s">
        <v>22</v>
      </c>
      <c r="Q1662" s="12">
        <v>0.4434508378</v>
      </c>
      <c r="R1662" s="29">
        <v>0.32</v>
      </c>
      <c r="S1662" s="2">
        <f>IF($A1662="site","",MIN(VLOOKUP($P1662,margin_ranges!$A$5:$D$10,4,FALSE)/100,$Q1662))</f>
        <v>0.29749999999999999</v>
      </c>
      <c r="T1662" s="6">
        <f>IF(A1662="placement",$J1662*MIN($Q1662,$S1662),"")</f>
        <v>1003.17</v>
      </c>
      <c r="U1662" s="6">
        <f>IF($A1662="placement",T1662,SUMIF($C$10:$C$6209,$C1662,$T$10:$T$6209))</f>
        <v>1003.17</v>
      </c>
      <c r="V1662" s="34">
        <f t="shared" si="77"/>
        <v>3.3088235294117752E-2</v>
      </c>
      <c r="W1662" s="24"/>
      <c r="X1662" s="2" t="str">
        <f>IFERROR(MIN(VLOOKUP($W1662,margin_ranges!$A$5:$D$10,4,FALSE),$Q1662*100)/100,"")</f>
        <v/>
      </c>
      <c r="Y1662" s="6">
        <f t="shared" si="78"/>
        <v>1003.17</v>
      </c>
      <c r="Z1662" s="6">
        <f>IF($A1662="placement",Y1662,SUMIF($C$10:$C$6209,$C1662,$Y$10:$Y$6209))</f>
        <v>1003.17</v>
      </c>
      <c r="AA1662" s="29">
        <f t="shared" si="79"/>
        <v>3.3088235294117752E-2</v>
      </c>
    </row>
    <row r="1663" spans="1:27" hidden="1" x14ac:dyDescent="0.3">
      <c r="A1663" s="8" t="s">
        <v>17</v>
      </c>
      <c r="B1663" s="8" t="s">
        <v>5003</v>
      </c>
      <c r="C1663" s="8" t="s">
        <v>5004</v>
      </c>
      <c r="D1663" s="8" t="s">
        <v>5005</v>
      </c>
      <c r="E1663" s="8" t="s">
        <v>5006</v>
      </c>
      <c r="F1663" s="29">
        <v>0.34</v>
      </c>
      <c r="G1663" s="29">
        <v>1</v>
      </c>
      <c r="H1663" s="30">
        <v>477.25740000000002</v>
      </c>
      <c r="I1663" s="30">
        <v>132.1249</v>
      </c>
      <c r="J1663" s="14">
        <v>6651</v>
      </c>
      <c r="K1663" s="14">
        <v>2039</v>
      </c>
      <c r="L1663" s="12">
        <v>0.27679999999999999</v>
      </c>
      <c r="M1663" s="7">
        <v>1.6780684299999999</v>
      </c>
      <c r="N1663" s="31">
        <v>0.9</v>
      </c>
      <c r="O1663" s="14">
        <f>IFERROR(VLOOKUP($C1663,'site totals'!$J$2:$K$607,2,FALSE),1)</f>
        <v>15638.2184</v>
      </c>
      <c r="P1663" s="32" t="s">
        <v>22</v>
      </c>
      <c r="Q1663" s="12">
        <v>0.46366907089999998</v>
      </c>
      <c r="R1663" s="29">
        <v>0.34</v>
      </c>
      <c r="S1663" s="2">
        <f>IF($A1663="site","",MIN(VLOOKUP($P1663,margin_ranges!$A$5:$D$10,4,FALSE)/100,$Q1663))</f>
        <v>0.29749999999999999</v>
      </c>
      <c r="T1663" s="6">
        <f>IF(A1663="placement",$J1663*MIN($Q1663,$S1663),"")</f>
        <v>1978.6724999999999</v>
      </c>
      <c r="U1663" s="6">
        <f>IF($A1663="placement",T1663,SUMIF($C$10:$C$6209,$C1663,$T$10:$T$6209))</f>
        <v>1978.6724999999999</v>
      </c>
      <c r="V1663" s="34">
        <f t="shared" si="77"/>
        <v>6.4393939393939448E-2</v>
      </c>
      <c r="W1663" s="24"/>
      <c r="X1663" s="2" t="str">
        <f>IFERROR(MIN(VLOOKUP($W1663,margin_ranges!$A$5:$D$10,4,FALSE),$Q1663*100)/100,"")</f>
        <v/>
      </c>
      <c r="Y1663" s="6">
        <f t="shared" si="78"/>
        <v>1978.6724999999999</v>
      </c>
      <c r="Z1663" s="6">
        <f>IF($A1663="placement",Y1663,SUMIF($C$10:$C$6209,$C1663,$Y$10:$Y$6209))</f>
        <v>1978.6724999999999</v>
      </c>
      <c r="AA1663" s="29">
        <f t="shared" si="79"/>
        <v>6.4393939393939448E-2</v>
      </c>
    </row>
    <row r="1664" spans="1:27" hidden="1" x14ac:dyDescent="0.3">
      <c r="A1664" s="8" t="s">
        <v>17</v>
      </c>
      <c r="B1664" s="8" t="s">
        <v>5003</v>
      </c>
      <c r="C1664" s="8" t="s">
        <v>5004</v>
      </c>
      <c r="D1664" s="8" t="s">
        <v>5015</v>
      </c>
      <c r="E1664" s="8" t="s">
        <v>5016</v>
      </c>
      <c r="F1664" s="29">
        <v>0.33999999999999903</v>
      </c>
      <c r="G1664" s="29">
        <v>1</v>
      </c>
      <c r="H1664" s="30">
        <v>344.86559999999997</v>
      </c>
      <c r="I1664" s="30">
        <v>199.60669999999999</v>
      </c>
      <c r="J1664" s="14">
        <v>9476</v>
      </c>
      <c r="K1664" s="14">
        <v>2899</v>
      </c>
      <c r="L1664" s="12">
        <v>0.57879999999999998</v>
      </c>
      <c r="M1664" s="7">
        <v>1.5825209099999999</v>
      </c>
      <c r="N1664" s="31">
        <v>0.9</v>
      </c>
      <c r="O1664" s="14">
        <f>IFERROR(VLOOKUP($C1664,'site totals'!$J$2:$K$607,2,FALSE),1)</f>
        <v>15638.2184</v>
      </c>
      <c r="P1664" s="32" t="s">
        <v>22</v>
      </c>
      <c r="Q1664" s="12">
        <v>0.43128713699999999</v>
      </c>
      <c r="R1664" s="29">
        <v>0.34</v>
      </c>
      <c r="S1664" s="2">
        <f>IF($A1664="site","",MIN(VLOOKUP($P1664,margin_ranges!$A$5:$D$10,4,FALSE)/100,$Q1664))</f>
        <v>0.29749999999999999</v>
      </c>
      <c r="T1664" s="6">
        <f>IF(A1664="placement",$J1664*MIN($Q1664,$S1664),"")</f>
        <v>2819.1099999999997</v>
      </c>
      <c r="U1664" s="6">
        <f>IF($A1664="placement",T1664,SUMIF($C$10:$C$6209,$C1664,$T$10:$T$6209))</f>
        <v>2819.1099999999997</v>
      </c>
      <c r="V1664" s="34">
        <f t="shared" si="77"/>
        <v>6.439393939393967E-2</v>
      </c>
      <c r="W1664" s="24"/>
      <c r="X1664" s="2" t="str">
        <f>IFERROR(MIN(VLOOKUP($W1664,margin_ranges!$A$5:$D$10,4,FALSE),$Q1664*100)/100,"")</f>
        <v/>
      </c>
      <c r="Y1664" s="6">
        <f t="shared" si="78"/>
        <v>2819.1099999999997</v>
      </c>
      <c r="Z1664" s="6">
        <f>IF($A1664="placement",Y1664,SUMIF($C$10:$C$6209,$C1664,$Y$10:$Y$6209))</f>
        <v>2819.1099999999997</v>
      </c>
      <c r="AA1664" s="17">
        <f t="shared" si="79"/>
        <v>6.439393939393967E-2</v>
      </c>
    </row>
    <row r="1665" spans="1:27" hidden="1" x14ac:dyDescent="0.3">
      <c r="A1665" s="8" t="s">
        <v>17</v>
      </c>
      <c r="B1665" s="8" t="s">
        <v>5003</v>
      </c>
      <c r="C1665" s="8" t="s">
        <v>5004</v>
      </c>
      <c r="D1665" s="8" t="s">
        <v>5011</v>
      </c>
      <c r="E1665" s="8" t="s">
        <v>5012</v>
      </c>
      <c r="F1665" s="29">
        <v>0.28000000000000003</v>
      </c>
      <c r="G1665" s="29">
        <v>1</v>
      </c>
      <c r="H1665" s="30">
        <v>220.1105</v>
      </c>
      <c r="I1665" s="30">
        <v>84.4773</v>
      </c>
      <c r="J1665" s="14">
        <v>3344</v>
      </c>
      <c r="K1665" s="14">
        <v>935</v>
      </c>
      <c r="L1665" s="12">
        <v>0.38379999999999997</v>
      </c>
      <c r="M1665" s="7">
        <v>1.31958887</v>
      </c>
      <c r="N1665" s="31">
        <v>0.9</v>
      </c>
      <c r="O1665" s="14">
        <f>IFERROR(VLOOKUP($C1665,'site totals'!$J$2:$K$607,2,FALSE),1)</f>
        <v>15638.2184</v>
      </c>
      <c r="P1665" s="32" t="s">
        <v>94</v>
      </c>
      <c r="Q1665" s="12">
        <v>0.3179693898</v>
      </c>
      <c r="R1665" s="29">
        <v>0.28000000000000003</v>
      </c>
      <c r="S1665" s="2">
        <f>IF($A1665="site","",MIN(VLOOKUP($P1665,margin_ranges!$A$5:$D$10,4,FALSE)/100,$Q1665))</f>
        <v>0.19750000000000001</v>
      </c>
      <c r="T1665" s="6">
        <f>IF(A1665="placement",$J1665*MIN($Q1665,$S1665),"")</f>
        <v>660.44</v>
      </c>
      <c r="U1665" s="6">
        <f>IF($A1665="placement",T1665,SUMIF($C$10:$C$6209,$C1665,$T$10:$T$6209))</f>
        <v>660.44</v>
      </c>
      <c r="V1665" s="34">
        <f t="shared" si="77"/>
        <v>0.11458333333333348</v>
      </c>
      <c r="W1665" s="24"/>
      <c r="X1665" s="2" t="str">
        <f>IFERROR(MIN(VLOOKUP($W1665,margin_ranges!$A$5:$D$10,4,FALSE),$Q1665*100)/100,"")</f>
        <v/>
      </c>
      <c r="Y1665" s="6">
        <f t="shared" si="78"/>
        <v>660.44</v>
      </c>
      <c r="Z1665" s="6">
        <f>IF($A1665="placement",Y1665,SUMIF($C$10:$C$6209,$C1665,$Y$10:$Y$6209))</f>
        <v>660.44</v>
      </c>
      <c r="AA1665" s="17">
        <f t="shared" si="79"/>
        <v>0.11458333333333348</v>
      </c>
    </row>
    <row r="1666" spans="1:27" x14ac:dyDescent="0.3">
      <c r="A1666" s="16" t="s">
        <v>33</v>
      </c>
      <c r="B1666" s="16" t="s">
        <v>5003</v>
      </c>
      <c r="C1666" s="16" t="s">
        <v>5004</v>
      </c>
      <c r="D1666" s="8" t="s">
        <v>34</v>
      </c>
      <c r="E1666" s="16"/>
      <c r="F1666" s="17">
        <v>0.31450827250244801</v>
      </c>
      <c r="G1666" s="17">
        <v>0.99949222000000004</v>
      </c>
      <c r="H1666" s="36">
        <v>3653.4274999999998</v>
      </c>
      <c r="I1666" s="36">
        <v>765.97810000000004</v>
      </c>
      <c r="J1666" s="22">
        <v>33510</v>
      </c>
      <c r="K1666" s="22">
        <v>9636</v>
      </c>
      <c r="L1666" s="18">
        <v>0.2097</v>
      </c>
      <c r="M1666" s="19">
        <v>1.4582865199999999</v>
      </c>
      <c r="N1666" s="20">
        <v>0.9</v>
      </c>
      <c r="O1666" s="22">
        <f>IFERROR(VLOOKUP($C1666,'site totals'!$J$2:$K$607,2,FALSE),1)</f>
        <v>15638.2184</v>
      </c>
      <c r="P1666" s="21"/>
      <c r="Q1666" s="18">
        <v>0.38283733139999998</v>
      </c>
      <c r="R1666" s="17">
        <v>0.3145</v>
      </c>
      <c r="S1666" s="18" t="str">
        <f>IF($A1666="site","",MIN(VLOOKUP($P1666,margin_ranges!$A$5:$D$10,4,FALSE)/100,$Q1666))</f>
        <v/>
      </c>
      <c r="T1666" s="22" t="str">
        <f>IF(A1666="placement",$J1666*MIN($Q1666,$S1666),"")</f>
        <v/>
      </c>
      <c r="U1666" s="22">
        <f>IF($A1666="placement",T1666,SUMIF($C$10:$C$6209,$C1666,$T$10:$T$6209))</f>
        <v>9451.1155942879996</v>
      </c>
      <c r="V1666" s="37">
        <f t="shared" si="77"/>
        <v>4.7354248117885467E-2</v>
      </c>
      <c r="W1666" s="38"/>
      <c r="X1666" s="18" t="str">
        <f>IFERROR(MIN(VLOOKUP($W1666,margin_ranges!$A$5:$D$10,4,FALSE),$Q1666*100)/100,"")</f>
        <v/>
      </c>
      <c r="Y1666" s="6" t="str">
        <f t="shared" si="78"/>
        <v/>
      </c>
      <c r="Z1666" s="6">
        <f>IF($A1666="placement",Y1666,SUMIF($C$10:$C$6209,$C1666,$Y$10:$Y$6209))</f>
        <v>9451.1155942879996</v>
      </c>
      <c r="AA1666" s="17">
        <f t="shared" si="79"/>
        <v>4.7354248117885467E-2</v>
      </c>
    </row>
    <row r="1667" spans="1:27" hidden="1" x14ac:dyDescent="0.3">
      <c r="A1667" s="8" t="s">
        <v>17</v>
      </c>
      <c r="B1667" s="8" t="s">
        <v>127</v>
      </c>
      <c r="C1667" s="8" t="s">
        <v>128</v>
      </c>
      <c r="D1667" s="8" t="s">
        <v>137</v>
      </c>
      <c r="E1667" s="8" t="s">
        <v>138</v>
      </c>
      <c r="F1667" s="29">
        <v>0.19999999999999901</v>
      </c>
      <c r="G1667" s="29">
        <v>1</v>
      </c>
      <c r="H1667" s="30">
        <v>936.77080000000001</v>
      </c>
      <c r="I1667" s="30">
        <v>319.15809999999999</v>
      </c>
      <c r="J1667" s="14">
        <v>13272</v>
      </c>
      <c r="K1667" s="14">
        <v>2654</v>
      </c>
      <c r="L1667" s="12">
        <v>0.3407</v>
      </c>
      <c r="M1667" s="7">
        <v>1.38617407</v>
      </c>
      <c r="N1667" s="31">
        <v>1</v>
      </c>
      <c r="O1667" s="14">
        <f>IFERROR(VLOOKUP($C1667,'site totals'!$J$2:$K$607,2,FALSE),1)</f>
        <v>15274.2986</v>
      </c>
      <c r="P1667" s="32" t="s">
        <v>94</v>
      </c>
      <c r="Q1667" s="12">
        <v>0.27858988159999998</v>
      </c>
      <c r="R1667" s="29">
        <v>0.2</v>
      </c>
      <c r="S1667" s="2">
        <f>IF($A1667="site","",MIN(VLOOKUP($P1667,margin_ranges!$A$5:$D$10,4,FALSE)/100,$Q1667))</f>
        <v>0.19750000000000001</v>
      </c>
      <c r="T1667" s="6">
        <f>IF(A1667="placement",$J1667*MIN($Q1667,$S1667),"")</f>
        <v>2621.2200000000003</v>
      </c>
      <c r="U1667" s="6">
        <f>IF($A1667="placement",T1667,SUMIF($C$10:$C$6209,$C1667,$T$10:$T$6209))</f>
        <v>2621.2200000000003</v>
      </c>
      <c r="V1667" s="34">
        <f t="shared" si="77"/>
        <v>3.1249999999998224E-3</v>
      </c>
      <c r="W1667" s="24"/>
      <c r="X1667" s="2" t="str">
        <f>IFERROR(MIN(VLOOKUP($W1667,margin_ranges!$A$5:$D$10,4,FALSE),$Q1667*100)/100,"")</f>
        <v/>
      </c>
      <c r="Y1667" s="6">
        <f t="shared" si="78"/>
        <v>2621.2200000000003</v>
      </c>
      <c r="Z1667" s="6">
        <f>IF($A1667="placement",Y1667,SUMIF($C$10:$C$6209,$C1667,$Y$10:$Y$6209))</f>
        <v>2621.2200000000003</v>
      </c>
      <c r="AA1667" s="29">
        <f t="shared" si="79"/>
        <v>3.1249999999998224E-3</v>
      </c>
    </row>
    <row r="1668" spans="1:27" hidden="1" x14ac:dyDescent="0.3">
      <c r="A1668" s="8" t="s">
        <v>17</v>
      </c>
      <c r="B1668" s="8" t="s">
        <v>127</v>
      </c>
      <c r="C1668" s="8" t="s">
        <v>128</v>
      </c>
      <c r="D1668" s="8" t="s">
        <v>131</v>
      </c>
      <c r="E1668" s="8" t="s">
        <v>132</v>
      </c>
      <c r="F1668" s="29">
        <v>0.25</v>
      </c>
      <c r="G1668" s="29">
        <v>1</v>
      </c>
      <c r="H1668" s="30">
        <v>212.65209999999999</v>
      </c>
      <c r="I1668" s="30">
        <v>92.392499999999998</v>
      </c>
      <c r="J1668" s="14">
        <v>1911</v>
      </c>
      <c r="K1668" s="14">
        <v>374</v>
      </c>
      <c r="L1668" s="12">
        <v>0.4345</v>
      </c>
      <c r="M1668" s="7">
        <v>0.68937568000000005</v>
      </c>
      <c r="N1668" s="31">
        <v>0.5</v>
      </c>
      <c r="O1668" s="14">
        <f>IFERROR(VLOOKUP($C1668,'site totals'!$J$2:$K$607,2,FALSE),1)</f>
        <v>15274.2986</v>
      </c>
      <c r="P1668" s="32" t="s">
        <v>94</v>
      </c>
      <c r="Q1668" s="12">
        <v>0.2747060684</v>
      </c>
      <c r="R1668" s="29">
        <v>0.25</v>
      </c>
      <c r="S1668" s="2">
        <f>IF($A1668="site","",MIN(VLOOKUP($P1668,margin_ranges!$A$5:$D$10,4,FALSE)/100,$Q1668))</f>
        <v>0.19750000000000001</v>
      </c>
      <c r="T1668" s="6">
        <f>IF(A1668="placement",$J1668*MIN($Q1668,$S1668),"")</f>
        <v>377.42250000000001</v>
      </c>
      <c r="U1668" s="6">
        <f>IF($A1668="placement",T1668,SUMIF($C$10:$C$6209,$C1668,$T$10:$T$6209))</f>
        <v>377.42250000000001</v>
      </c>
      <c r="V1668" s="34">
        <f t="shared" si="77"/>
        <v>6.999999999999984E-2</v>
      </c>
      <c r="W1668" s="24"/>
      <c r="X1668" s="2" t="str">
        <f>IFERROR(MIN(VLOOKUP($W1668,margin_ranges!$A$5:$D$10,4,FALSE),$Q1668*100)/100,"")</f>
        <v/>
      </c>
      <c r="Y1668" s="6">
        <f t="shared" si="78"/>
        <v>377.42250000000001</v>
      </c>
      <c r="Z1668" s="6">
        <f>IF($A1668="placement",Y1668,SUMIF($C$10:$C$6209,$C1668,$Y$10:$Y$6209))</f>
        <v>377.42250000000001</v>
      </c>
      <c r="AA1668" s="29">
        <f t="shared" si="79"/>
        <v>6.999999999999984E-2</v>
      </c>
    </row>
    <row r="1669" spans="1:27" hidden="1" x14ac:dyDescent="0.3">
      <c r="A1669" s="8" t="s">
        <v>17</v>
      </c>
      <c r="B1669" s="8" t="s">
        <v>127</v>
      </c>
      <c r="C1669" s="8" t="s">
        <v>128</v>
      </c>
      <c r="D1669" s="8" t="s">
        <v>133</v>
      </c>
      <c r="E1669" s="8" t="s">
        <v>134</v>
      </c>
      <c r="F1669" s="29">
        <v>0.25</v>
      </c>
      <c r="G1669" s="29">
        <v>1</v>
      </c>
      <c r="H1669" s="30">
        <v>216.19569999999999</v>
      </c>
      <c r="I1669" s="30">
        <v>49.9664</v>
      </c>
      <c r="J1669" s="14">
        <v>2098</v>
      </c>
      <c r="K1669" s="14">
        <v>420</v>
      </c>
      <c r="L1669" s="12">
        <v>0.2311</v>
      </c>
      <c r="M1669" s="7">
        <v>1.3996966500000001</v>
      </c>
      <c r="N1669" s="31">
        <v>1</v>
      </c>
      <c r="O1669" s="14">
        <f>IFERROR(VLOOKUP($C1669,'site totals'!$J$2:$K$607,2,FALSE),1)</f>
        <v>15274.2986</v>
      </c>
      <c r="P1669" s="32" t="s">
        <v>94</v>
      </c>
      <c r="Q1669" s="12">
        <v>0.28555948330000003</v>
      </c>
      <c r="R1669" s="29">
        <v>0.25</v>
      </c>
      <c r="S1669" s="2">
        <f>IF($A1669="site","",MIN(VLOOKUP($P1669,margin_ranges!$A$5:$D$10,4,FALSE)/100,$Q1669))</f>
        <v>0.19750000000000001</v>
      </c>
      <c r="T1669" s="6">
        <f>IF(A1669="placement",$J1669*MIN($Q1669,$S1669),"")</f>
        <v>414.35500000000002</v>
      </c>
      <c r="U1669" s="6">
        <f>IF($A1669="placement",T1669,SUMIF($C$10:$C$6209,$C1669,$T$10:$T$6209))</f>
        <v>414.35500000000002</v>
      </c>
      <c r="V1669" s="34">
        <f t="shared" si="77"/>
        <v>7.0000000000000062E-2</v>
      </c>
      <c r="W1669" s="24"/>
      <c r="X1669" s="2" t="str">
        <f>IFERROR(MIN(VLOOKUP($W1669,margin_ranges!$A$5:$D$10,4,FALSE),$Q1669*100)/100,"")</f>
        <v/>
      </c>
      <c r="Y1669" s="6">
        <f t="shared" si="78"/>
        <v>414.35500000000002</v>
      </c>
      <c r="Z1669" s="6">
        <f>IF($A1669="placement",Y1669,SUMIF($C$10:$C$6209,$C1669,$Y$10:$Y$6209))</f>
        <v>414.35500000000002</v>
      </c>
      <c r="AA1669" s="29">
        <f t="shared" si="79"/>
        <v>7.0000000000000062E-2</v>
      </c>
    </row>
    <row r="1670" spans="1:27" hidden="1" x14ac:dyDescent="0.3">
      <c r="A1670" s="8" t="s">
        <v>17</v>
      </c>
      <c r="B1670" s="8" t="s">
        <v>127</v>
      </c>
      <c r="C1670" s="8" t="s">
        <v>128</v>
      </c>
      <c r="D1670" s="8" t="s">
        <v>129</v>
      </c>
      <c r="E1670" s="8" t="s">
        <v>130</v>
      </c>
      <c r="F1670" s="29">
        <v>0.25</v>
      </c>
      <c r="G1670" s="29">
        <v>1</v>
      </c>
      <c r="H1670" s="30">
        <v>404.89049999999997</v>
      </c>
      <c r="I1670" s="30">
        <v>208.75389999999999</v>
      </c>
      <c r="J1670" s="14">
        <v>5012</v>
      </c>
      <c r="K1670" s="14">
        <v>1253</v>
      </c>
      <c r="L1670" s="12">
        <v>0.51559999999999995</v>
      </c>
      <c r="M1670" s="7">
        <v>0.80036262999999996</v>
      </c>
      <c r="N1670" s="31">
        <v>0.5</v>
      </c>
      <c r="O1670" s="14">
        <f>IFERROR(VLOOKUP($C1670,'site totals'!$J$2:$K$607,2,FALSE),1)</f>
        <v>15274.2986</v>
      </c>
      <c r="P1670" s="32" t="s">
        <v>94</v>
      </c>
      <c r="Q1670" s="12">
        <v>0.37528317480000001</v>
      </c>
      <c r="R1670" s="29">
        <v>0.25</v>
      </c>
      <c r="S1670" s="2">
        <f>IF($A1670="site","",MIN(VLOOKUP($P1670,margin_ranges!$A$5:$D$10,4,FALSE)/100,$Q1670))</f>
        <v>0.19750000000000001</v>
      </c>
      <c r="T1670" s="6">
        <f>IF(A1670="placement",$J1670*MIN($Q1670,$S1670),"")</f>
        <v>989.87</v>
      </c>
      <c r="U1670" s="6">
        <f>IF($A1670="placement",T1670,SUMIF($C$10:$C$6209,$C1670,$T$10:$T$6209))</f>
        <v>989.87</v>
      </c>
      <c r="V1670" s="34">
        <f t="shared" si="77"/>
        <v>7.0000000000000062E-2</v>
      </c>
      <c r="W1670" s="24"/>
      <c r="X1670" s="2" t="str">
        <f>IFERROR(MIN(VLOOKUP($W1670,margin_ranges!$A$5:$D$10,4,FALSE),$Q1670*100)/100,"")</f>
        <v/>
      </c>
      <c r="Y1670" s="6">
        <f t="shared" si="78"/>
        <v>989.87</v>
      </c>
      <c r="Z1670" s="6">
        <f>IF($A1670="placement",Y1670,SUMIF($C$10:$C$6209,$C1670,$Y$10:$Y$6209))</f>
        <v>989.87</v>
      </c>
      <c r="AA1670" s="29">
        <f t="shared" si="79"/>
        <v>7.0000000000000062E-2</v>
      </c>
    </row>
    <row r="1671" spans="1:27" hidden="1" x14ac:dyDescent="0.3">
      <c r="A1671" s="8" t="s">
        <v>17</v>
      </c>
      <c r="B1671" s="8" t="s">
        <v>127</v>
      </c>
      <c r="C1671" s="8" t="s">
        <v>128</v>
      </c>
      <c r="D1671" s="8" t="s">
        <v>135</v>
      </c>
      <c r="E1671" s="8" t="s">
        <v>136</v>
      </c>
      <c r="F1671" s="29">
        <v>0.25</v>
      </c>
      <c r="G1671" s="29">
        <v>1</v>
      </c>
      <c r="H1671" s="30">
        <v>876.31060000000002</v>
      </c>
      <c r="I1671" s="30">
        <v>427.86829999999998</v>
      </c>
      <c r="J1671" s="14">
        <v>10437</v>
      </c>
      <c r="K1671" s="14">
        <v>2609</v>
      </c>
      <c r="L1671" s="12">
        <v>0.48830000000000001</v>
      </c>
      <c r="M1671" s="7">
        <v>0.81310773999999997</v>
      </c>
      <c r="N1671" s="31">
        <v>0.5</v>
      </c>
      <c r="O1671" s="14">
        <f>IFERROR(VLOOKUP($C1671,'site totals'!$J$2:$K$607,2,FALSE),1)</f>
        <v>15274.2986</v>
      </c>
      <c r="P1671" s="32" t="s">
        <v>94</v>
      </c>
      <c r="Q1671" s="12">
        <v>0.38507533980000003</v>
      </c>
      <c r="R1671" s="29">
        <v>0.25</v>
      </c>
      <c r="S1671" s="2">
        <f>IF($A1671="site","",MIN(VLOOKUP($P1671,margin_ranges!$A$5:$D$10,4,FALSE)/100,$Q1671))</f>
        <v>0.19750000000000001</v>
      </c>
      <c r="T1671" s="6">
        <f>IF(A1671="placement",$J1671*MIN($Q1671,$S1671),"")</f>
        <v>2061.3074999999999</v>
      </c>
      <c r="U1671" s="6">
        <f>IF($A1671="placement",T1671,SUMIF($C$10:$C$6209,$C1671,$T$10:$T$6209))</f>
        <v>2061.3074999999999</v>
      </c>
      <c r="V1671" s="34">
        <f t="shared" si="77"/>
        <v>7.0000000000000062E-2</v>
      </c>
      <c r="W1671" s="24"/>
      <c r="X1671" s="2" t="str">
        <f>IFERROR(MIN(VLOOKUP($W1671,margin_ranges!$A$5:$D$10,4,FALSE),$Q1671*100)/100,"")</f>
        <v/>
      </c>
      <c r="Y1671" s="6">
        <f t="shared" si="78"/>
        <v>2061.3074999999999</v>
      </c>
      <c r="Z1671" s="6">
        <f>IF($A1671="placement",Y1671,SUMIF($C$10:$C$6209,$C1671,$Y$10:$Y$6209))</f>
        <v>2061.3074999999999</v>
      </c>
      <c r="AA1671" s="29">
        <f t="shared" si="79"/>
        <v>7.0000000000000062E-2</v>
      </c>
    </row>
    <row r="1672" spans="1:27" x14ac:dyDescent="0.3">
      <c r="A1672" s="16" t="s">
        <v>33</v>
      </c>
      <c r="B1672" s="16" t="s">
        <v>127</v>
      </c>
      <c r="C1672" s="16" t="s">
        <v>128</v>
      </c>
      <c r="D1672" s="8" t="s">
        <v>34</v>
      </c>
      <c r="E1672" s="16"/>
      <c r="F1672" s="17">
        <v>0.22972502318371499</v>
      </c>
      <c r="G1672" s="17">
        <v>1</v>
      </c>
      <c r="H1672" s="36">
        <v>2646.8197</v>
      </c>
      <c r="I1672" s="36">
        <v>1098.1391000000001</v>
      </c>
      <c r="J1672" s="22">
        <v>32731</v>
      </c>
      <c r="K1672" s="22">
        <v>7311</v>
      </c>
      <c r="L1672" s="18">
        <v>0.41489999999999999</v>
      </c>
      <c r="M1672" s="19">
        <v>0.99351836000000004</v>
      </c>
      <c r="N1672" s="20">
        <v>0.668068</v>
      </c>
      <c r="O1672" s="22">
        <f>IFERROR(VLOOKUP($C1672,'site totals'!$J$2:$K$607,2,FALSE),1)</f>
        <v>15274.2986</v>
      </c>
      <c r="P1672" s="21"/>
      <c r="Q1672" s="18">
        <v>0.32757357349999999</v>
      </c>
      <c r="R1672" s="17">
        <v>0.22969999999999999</v>
      </c>
      <c r="S1672" s="18" t="str">
        <f>IF($A1672="site","",MIN(VLOOKUP($P1672,margin_ranges!$A$5:$D$10,4,FALSE)/100,$Q1672))</f>
        <v/>
      </c>
      <c r="T1672" s="22" t="str">
        <f>IF(A1672="placement",$J1672*MIN($Q1672,$S1672),"")</f>
        <v/>
      </c>
      <c r="U1672" s="22">
        <f>IF($A1672="placement",T1672,SUMIF($C$10:$C$6209,$C1672,$T$10:$T$6209))</f>
        <v>6464.1750000000002</v>
      </c>
      <c r="V1672" s="37">
        <f t="shared" si="77"/>
        <v>4.1809728722592254E-2</v>
      </c>
      <c r="W1672" s="38"/>
      <c r="X1672" s="18" t="str">
        <f>IFERROR(MIN(VLOOKUP($W1672,margin_ranges!$A$5:$D$10,4,FALSE),$Q1672*100)/100,"")</f>
        <v/>
      </c>
      <c r="Y1672" s="6" t="str">
        <f t="shared" si="78"/>
        <v/>
      </c>
      <c r="Z1672" s="6">
        <f>IF($A1672="placement",Y1672,SUMIF($C$10:$C$6209,$C1672,$Y$10:$Y$6209))</f>
        <v>6464.1750000000002</v>
      </c>
      <c r="AA1672" s="17">
        <f t="shared" si="79"/>
        <v>4.1809728722592254E-2</v>
      </c>
    </row>
    <row r="1673" spans="1:27" hidden="1" x14ac:dyDescent="0.3">
      <c r="A1673" s="8" t="s">
        <v>17</v>
      </c>
      <c r="B1673" s="8" t="s">
        <v>2804</v>
      </c>
      <c r="C1673" s="8" t="s">
        <v>2805</v>
      </c>
      <c r="D1673" s="8" t="s">
        <v>11873</v>
      </c>
      <c r="E1673" s="8" t="s">
        <v>11874</v>
      </c>
      <c r="F1673" s="29">
        <v>0.25</v>
      </c>
      <c r="G1673" s="29">
        <v>0</v>
      </c>
      <c r="H1673" s="30">
        <v>2.6482999999999999</v>
      </c>
      <c r="I1673" s="30">
        <v>0.74690000000000001</v>
      </c>
      <c r="J1673" s="14">
        <v>24</v>
      </c>
      <c r="K1673" s="14">
        <v>6</v>
      </c>
      <c r="L1673" s="12">
        <v>0.28199999999999997</v>
      </c>
      <c r="M1673" s="7">
        <v>1.0695868399999999</v>
      </c>
      <c r="N1673" s="31">
        <v>0.55000000000000004</v>
      </c>
      <c r="O1673" s="14">
        <f>IFERROR(VLOOKUP($C1673,'site totals'!$J$2:$K$607,2,FALSE),1)</f>
        <v>14462.1387</v>
      </c>
      <c r="P1673" s="32" t="s">
        <v>22</v>
      </c>
      <c r="Q1673" s="12">
        <v>0.48578275329999998</v>
      </c>
      <c r="R1673" s="29">
        <v>0.25</v>
      </c>
      <c r="S1673" s="2">
        <f>IF($A1673="site","",MIN(VLOOKUP($P1673,margin_ranges!$A$5:$D$10,4,FALSE)/100,$Q1673))</f>
        <v>0.29749999999999999</v>
      </c>
      <c r="T1673" s="6">
        <f>IF(A1673="placement",$J1673*MIN($Q1673,$S1673),"")</f>
        <v>7.14</v>
      </c>
      <c r="U1673" s="6">
        <f>IF($A1673="placement",T1673,SUMIF($C$10:$C$6209,$C1673,$T$10:$T$6209))</f>
        <v>7.14</v>
      </c>
      <c r="V1673" s="34">
        <f t="shared" si="77"/>
        <v>-6.3333333333333353E-2</v>
      </c>
      <c r="W1673" s="24"/>
      <c r="X1673" s="2" t="str">
        <f>IFERROR(MIN(VLOOKUP($W1673,margin_ranges!$A$5:$D$10,4,FALSE),$Q1673*100)/100,"")</f>
        <v/>
      </c>
      <c r="Y1673" s="6">
        <f t="shared" si="78"/>
        <v>7.14</v>
      </c>
      <c r="Z1673" s="6">
        <f>IF($A1673="placement",Y1673,SUMIF($C$10:$C$6209,$C1673,$Y$10:$Y$6209))</f>
        <v>7.14</v>
      </c>
      <c r="AA1673" s="29">
        <f t="shared" si="79"/>
        <v>-6.3333333333333353E-2</v>
      </c>
    </row>
    <row r="1674" spans="1:27" hidden="1" x14ac:dyDescent="0.3">
      <c r="A1674" s="8" t="s">
        <v>17</v>
      </c>
      <c r="B1674" s="8" t="s">
        <v>2804</v>
      </c>
      <c r="C1674" s="8" t="s">
        <v>2805</v>
      </c>
      <c r="D1674" s="8" t="s">
        <v>11877</v>
      </c>
      <c r="E1674" s="8" t="s">
        <v>11878</v>
      </c>
      <c r="F1674" s="29">
        <v>0.25</v>
      </c>
      <c r="G1674" s="29">
        <v>0</v>
      </c>
      <c r="H1674" s="30">
        <v>11.299899999999999</v>
      </c>
      <c r="I1674" s="30">
        <v>2.3014999999999999</v>
      </c>
      <c r="J1674" s="14">
        <v>126</v>
      </c>
      <c r="K1674" s="14">
        <v>32</v>
      </c>
      <c r="L1674" s="12">
        <v>0.20369999999999999</v>
      </c>
      <c r="M1674" s="7">
        <v>1.82942801</v>
      </c>
      <c r="N1674" s="31">
        <v>1.25</v>
      </c>
      <c r="O1674" s="14">
        <f>IFERROR(VLOOKUP($C1674,'site totals'!$J$2:$K$607,2,FALSE),1)</f>
        <v>14462.1387</v>
      </c>
      <c r="P1674" s="32" t="s">
        <v>22</v>
      </c>
      <c r="Q1674" s="12">
        <v>0.31672632579999999</v>
      </c>
      <c r="R1674" s="29">
        <v>0.25</v>
      </c>
      <c r="S1674" s="2">
        <f>IF($A1674="site","",MIN(VLOOKUP($P1674,margin_ranges!$A$5:$D$10,4,FALSE)/100,$Q1674))</f>
        <v>0.29749999999999999</v>
      </c>
      <c r="T1674" s="6">
        <f>IF(A1674="placement",$J1674*MIN($Q1674,$S1674),"")</f>
        <v>37.484999999999999</v>
      </c>
      <c r="U1674" s="6">
        <f>IF($A1674="placement",T1674,SUMIF($C$10:$C$6209,$C1674,$T$10:$T$6209))</f>
        <v>37.484999999999999</v>
      </c>
      <c r="V1674" s="34">
        <f t="shared" ref="V1674:V1737" si="80">($J1674-$U1674)/($J1674*(1-$R1674))-1</f>
        <v>-6.3333333333333353E-2</v>
      </c>
      <c r="W1674" s="24"/>
      <c r="X1674" s="2" t="str">
        <f>IFERROR(MIN(VLOOKUP($W1674,margin_ranges!$A$5:$D$10,4,FALSE),$Q1674*100)/100,"")</f>
        <v/>
      </c>
      <c r="Y1674" s="6">
        <f t="shared" si="78"/>
        <v>37.484999999999999</v>
      </c>
      <c r="Z1674" s="6">
        <f>IF($A1674="placement",Y1674,SUMIF($C$10:$C$6209,$C1674,$Y$10:$Y$6209))</f>
        <v>37.484999999999999</v>
      </c>
      <c r="AA1674" s="29">
        <f t="shared" si="79"/>
        <v>-6.3333333333333353E-2</v>
      </c>
    </row>
    <row r="1675" spans="1:27" hidden="1" x14ac:dyDescent="0.3">
      <c r="A1675" s="8" t="s">
        <v>17</v>
      </c>
      <c r="B1675" s="8" t="s">
        <v>2804</v>
      </c>
      <c r="C1675" s="8" t="s">
        <v>2805</v>
      </c>
      <c r="D1675" s="8" t="s">
        <v>11875</v>
      </c>
      <c r="E1675" s="8" t="s">
        <v>11876</v>
      </c>
      <c r="F1675" s="29">
        <v>0.25</v>
      </c>
      <c r="G1675" s="29">
        <v>0</v>
      </c>
      <c r="H1675" s="30">
        <v>0.81689999999999996</v>
      </c>
      <c r="I1675" s="30">
        <v>0.2261</v>
      </c>
      <c r="J1675" s="14">
        <v>7</v>
      </c>
      <c r="K1675" s="14">
        <v>2</v>
      </c>
      <c r="L1675" s="12">
        <v>0.2767</v>
      </c>
      <c r="M1675" s="7">
        <v>1.0393049000000001</v>
      </c>
      <c r="N1675" s="31">
        <v>0.5</v>
      </c>
      <c r="O1675" s="14">
        <f>IFERROR(VLOOKUP($C1675,'site totals'!$J$2:$K$607,2,FALSE),1)</f>
        <v>14462.1387</v>
      </c>
      <c r="P1675" s="32" t="s">
        <v>22</v>
      </c>
      <c r="Q1675" s="12">
        <v>0.51890922360000002</v>
      </c>
      <c r="R1675" s="29">
        <v>0.25</v>
      </c>
      <c r="S1675" s="2">
        <f>IF($A1675="site","",MIN(VLOOKUP($P1675,margin_ranges!$A$5:$D$10,4,FALSE)/100,$Q1675))</f>
        <v>0.29749999999999999</v>
      </c>
      <c r="T1675" s="6">
        <f>IF(A1675="placement",$J1675*MIN($Q1675,$S1675),"")</f>
        <v>2.0825</v>
      </c>
      <c r="U1675" s="6">
        <f>IF($A1675="placement",T1675,SUMIF($C$10:$C$6209,$C1675,$T$10:$T$6209))</f>
        <v>2.0825</v>
      </c>
      <c r="V1675" s="34">
        <f t="shared" si="80"/>
        <v>-6.3333333333333242E-2</v>
      </c>
      <c r="W1675" s="24"/>
      <c r="X1675" s="2" t="str">
        <f>IFERROR(MIN(VLOOKUP($W1675,margin_ranges!$A$5:$D$10,4,FALSE),$Q1675*100)/100,"")</f>
        <v/>
      </c>
      <c r="Y1675" s="6">
        <f t="shared" si="78"/>
        <v>2.0825</v>
      </c>
      <c r="Z1675" s="6">
        <f>IF($A1675="placement",Y1675,SUMIF($C$10:$C$6209,$C1675,$Y$10:$Y$6209))</f>
        <v>2.0825</v>
      </c>
      <c r="AA1675" s="29">
        <f t="shared" si="79"/>
        <v>-6.3333333333333242E-2</v>
      </c>
    </row>
    <row r="1676" spans="1:27" hidden="1" x14ac:dyDescent="0.3">
      <c r="A1676" s="8" t="s">
        <v>17</v>
      </c>
      <c r="B1676" s="8" t="s">
        <v>2804</v>
      </c>
      <c r="C1676" s="8" t="s">
        <v>2805</v>
      </c>
      <c r="D1676" s="8" t="s">
        <v>11871</v>
      </c>
      <c r="E1676" s="8" t="s">
        <v>11872</v>
      </c>
      <c r="F1676" s="29">
        <v>0.25</v>
      </c>
      <c r="G1676" s="29">
        <v>0</v>
      </c>
      <c r="H1676" s="30">
        <v>3.3229000000000002</v>
      </c>
      <c r="I1676" s="30">
        <v>1.0019</v>
      </c>
      <c r="J1676" s="14">
        <v>28</v>
      </c>
      <c r="K1676" s="14">
        <v>7</v>
      </c>
      <c r="L1676" s="12">
        <v>0.30149999999999999</v>
      </c>
      <c r="M1676" s="7">
        <v>0.93732088000000002</v>
      </c>
      <c r="N1676" s="31">
        <v>0.43</v>
      </c>
      <c r="O1676" s="14">
        <f>IFERROR(VLOOKUP($C1676,'site totals'!$J$2:$K$607,2,FALSE),1)</f>
        <v>14462.1387</v>
      </c>
      <c r="P1676" s="32" t="s">
        <v>22</v>
      </c>
      <c r="Q1676" s="12">
        <v>0.54124568370000004</v>
      </c>
      <c r="R1676" s="29">
        <v>0.25</v>
      </c>
      <c r="S1676" s="2">
        <f>IF($A1676="site","",MIN(VLOOKUP($P1676,margin_ranges!$A$5:$D$10,4,FALSE)/100,$Q1676))</f>
        <v>0.29749999999999999</v>
      </c>
      <c r="T1676" s="6">
        <f>IF(A1676="placement",$J1676*MIN($Q1676,$S1676),"")</f>
        <v>8.33</v>
      </c>
      <c r="U1676" s="6">
        <f>IF($A1676="placement",T1676,SUMIF($C$10:$C$6209,$C1676,$T$10:$T$6209))</f>
        <v>8.33</v>
      </c>
      <c r="V1676" s="34">
        <f t="shared" si="80"/>
        <v>-6.3333333333333242E-2</v>
      </c>
      <c r="W1676" s="24"/>
      <c r="X1676" s="2" t="str">
        <f>IFERROR(MIN(VLOOKUP($W1676,margin_ranges!$A$5:$D$10,4,FALSE),$Q1676*100)/100,"")</f>
        <v/>
      </c>
      <c r="Y1676" s="6">
        <f t="shared" si="78"/>
        <v>8.33</v>
      </c>
      <c r="Z1676" s="6">
        <f>IF($A1676="placement",Y1676,SUMIF($C$10:$C$6209,$C1676,$Y$10:$Y$6209))</f>
        <v>8.33</v>
      </c>
      <c r="AA1676" s="29">
        <f t="shared" si="79"/>
        <v>-6.3333333333333242E-2</v>
      </c>
    </row>
    <row r="1677" spans="1:27" hidden="1" x14ac:dyDescent="0.3">
      <c r="A1677" s="8" t="s">
        <v>17</v>
      </c>
      <c r="B1677" s="8" t="s">
        <v>2804</v>
      </c>
      <c r="C1677" s="8" t="s">
        <v>2805</v>
      </c>
      <c r="D1677" s="33" t="s">
        <v>2826</v>
      </c>
      <c r="E1677" s="8" t="s">
        <v>2827</v>
      </c>
      <c r="F1677" s="29">
        <v>0.25</v>
      </c>
      <c r="G1677" s="29">
        <v>1</v>
      </c>
      <c r="H1677" s="30">
        <v>58.259900000000002</v>
      </c>
      <c r="I1677" s="30">
        <v>21.282699999999998</v>
      </c>
      <c r="J1677" s="14">
        <v>473</v>
      </c>
      <c r="K1677" s="14">
        <v>118</v>
      </c>
      <c r="L1677" s="12">
        <v>0.36530000000000001</v>
      </c>
      <c r="M1677" s="7">
        <v>0.74032783000000002</v>
      </c>
      <c r="N1677" s="31">
        <v>0.44</v>
      </c>
      <c r="O1677" s="14">
        <f>IFERROR(VLOOKUP($C1677,'site totals'!$J$2:$K$607,2,FALSE),1)</f>
        <v>14462.1387</v>
      </c>
      <c r="P1677" s="32" t="s">
        <v>91</v>
      </c>
      <c r="Q1677" s="12">
        <v>0.4056687034</v>
      </c>
      <c r="R1677" s="29">
        <v>0.25</v>
      </c>
      <c r="S1677" s="2">
        <f>IF($A1677="site","",MIN(VLOOKUP($P1677,margin_ranges!$A$5:$D$10,4,FALSE)/100,$Q1677))</f>
        <v>0.29749999999999999</v>
      </c>
      <c r="T1677" s="6">
        <f>IF(A1677="placement",$J1677*MIN($Q1677,$S1677),"")</f>
        <v>140.7175</v>
      </c>
      <c r="U1677" s="6">
        <f>IF($A1677="placement",T1677,SUMIF($C$10:$C$6209,$C1677,$T$10:$T$6209))</f>
        <v>140.7175</v>
      </c>
      <c r="V1677" s="34">
        <f t="shared" si="80"/>
        <v>-6.3333333333333242E-2</v>
      </c>
      <c r="W1677" s="24"/>
      <c r="X1677" s="2" t="str">
        <f>IFERROR(MIN(VLOOKUP($W1677,margin_ranges!$A$5:$D$10,4,FALSE),$Q1677*100)/100,"")</f>
        <v/>
      </c>
      <c r="Y1677" s="6">
        <f t="shared" si="78"/>
        <v>140.7175</v>
      </c>
      <c r="Z1677" s="6">
        <f>IF($A1677="placement",Y1677,SUMIF($C$10:$C$6209,$C1677,$Y$10:$Y$6209))</f>
        <v>140.7175</v>
      </c>
      <c r="AA1677" s="29">
        <f t="shared" si="79"/>
        <v>-6.3333333333333242E-2</v>
      </c>
    </row>
    <row r="1678" spans="1:27" hidden="1" x14ac:dyDescent="0.3">
      <c r="A1678" s="8" t="s">
        <v>17</v>
      </c>
      <c r="B1678" s="8" t="s">
        <v>2804</v>
      </c>
      <c r="C1678" s="8" t="s">
        <v>2805</v>
      </c>
      <c r="D1678" s="8" t="s">
        <v>2814</v>
      </c>
      <c r="E1678" s="8" t="s">
        <v>2815</v>
      </c>
      <c r="F1678" s="29">
        <v>0.249999999999999</v>
      </c>
      <c r="G1678" s="29">
        <v>1</v>
      </c>
      <c r="H1678" s="30">
        <v>51.5246</v>
      </c>
      <c r="I1678" s="30">
        <v>16.9758</v>
      </c>
      <c r="J1678" s="14">
        <v>514</v>
      </c>
      <c r="K1678" s="14">
        <v>128</v>
      </c>
      <c r="L1678" s="12">
        <v>0.32950000000000002</v>
      </c>
      <c r="M1678" s="7">
        <v>1.0083926299999999</v>
      </c>
      <c r="N1678" s="31">
        <v>0.57999999999999996</v>
      </c>
      <c r="O1678" s="14">
        <f>IFERROR(VLOOKUP($C1678,'site totals'!$J$2:$K$607,2,FALSE),1)</f>
        <v>14462.1387</v>
      </c>
      <c r="P1678" s="32" t="s">
        <v>91</v>
      </c>
      <c r="Q1678" s="12">
        <v>0.42482721039999999</v>
      </c>
      <c r="R1678" s="29">
        <v>0.25</v>
      </c>
      <c r="S1678" s="2">
        <f>IF($A1678="site","",MIN(VLOOKUP($P1678,margin_ranges!$A$5:$D$10,4,FALSE)/100,$Q1678))</f>
        <v>0.29749999999999999</v>
      </c>
      <c r="T1678" s="6">
        <f>IF(A1678="placement",$J1678*MIN($Q1678,$S1678),"")</f>
        <v>152.91499999999999</v>
      </c>
      <c r="U1678" s="6">
        <f>IF($A1678="placement",T1678,SUMIF($C$10:$C$6209,$C1678,$T$10:$T$6209))</f>
        <v>152.91499999999999</v>
      </c>
      <c r="V1678" s="34">
        <f t="shared" si="80"/>
        <v>-6.3333333333333242E-2</v>
      </c>
      <c r="W1678" s="24"/>
      <c r="X1678" s="2" t="str">
        <f>IFERROR(MIN(VLOOKUP($W1678,margin_ranges!$A$5:$D$10,4,FALSE),$Q1678*100)/100,"")</f>
        <v/>
      </c>
      <c r="Y1678" s="6">
        <f t="shared" si="78"/>
        <v>152.91499999999999</v>
      </c>
      <c r="Z1678" s="6">
        <f>IF($A1678="placement",Y1678,SUMIF($C$10:$C$6209,$C1678,$Y$10:$Y$6209))</f>
        <v>152.91499999999999</v>
      </c>
      <c r="AA1678" s="29">
        <f t="shared" si="79"/>
        <v>-6.3333333333333242E-2</v>
      </c>
    </row>
    <row r="1679" spans="1:27" hidden="1" x14ac:dyDescent="0.3">
      <c r="A1679" s="8" t="s">
        <v>17</v>
      </c>
      <c r="B1679" s="8" t="s">
        <v>2804</v>
      </c>
      <c r="C1679" s="8" t="s">
        <v>2805</v>
      </c>
      <c r="D1679" s="8" t="s">
        <v>2806</v>
      </c>
      <c r="E1679" s="8" t="s">
        <v>2807</v>
      </c>
      <c r="F1679" s="29">
        <v>0.25</v>
      </c>
      <c r="G1679" s="29">
        <v>1</v>
      </c>
      <c r="H1679" s="30">
        <v>970.85260000000005</v>
      </c>
      <c r="I1679" s="30">
        <v>507.66329999999999</v>
      </c>
      <c r="J1679" s="14">
        <v>11363</v>
      </c>
      <c r="K1679" s="14">
        <v>2273</v>
      </c>
      <c r="L1679" s="12">
        <v>0.52290000000000003</v>
      </c>
      <c r="M1679" s="7">
        <v>0.74607851999999997</v>
      </c>
      <c r="N1679" s="31">
        <v>0.55000000000000004</v>
      </c>
      <c r="O1679" s="14">
        <f>IFERROR(VLOOKUP($C1679,'site totals'!$J$2:$K$607,2,FALSE),1)</f>
        <v>14462.1387</v>
      </c>
      <c r="P1679" s="32" t="s">
        <v>91</v>
      </c>
      <c r="Q1679" s="12">
        <v>0.26281217410000002</v>
      </c>
      <c r="R1679" s="29">
        <v>0.25</v>
      </c>
      <c r="S1679" s="2">
        <f>IF($A1679="site","",MIN(VLOOKUP($P1679,margin_ranges!$A$5:$D$10,4,FALSE)/100,$Q1679))</f>
        <v>0.26281217410000002</v>
      </c>
      <c r="T1679" s="6">
        <f>IF(A1679="placement",$J1679*MIN($Q1679,$S1679),"")</f>
        <v>2986.3347342983002</v>
      </c>
      <c r="U1679" s="6">
        <f>IF($A1679="placement",T1679,SUMIF($C$10:$C$6209,$C1679,$T$10:$T$6209))</f>
        <v>2986.3347342983002</v>
      </c>
      <c r="V1679" s="34">
        <f t="shared" si="80"/>
        <v>-1.7082898800000024E-2</v>
      </c>
      <c r="W1679" s="24"/>
      <c r="X1679" s="2" t="str">
        <f>IFERROR(MIN(VLOOKUP($W1679,margin_ranges!$A$5:$D$10,4,FALSE),$Q1679*100)/100,"")</f>
        <v/>
      </c>
      <c r="Y1679" s="6">
        <f t="shared" si="78"/>
        <v>2986.3347342983002</v>
      </c>
      <c r="Z1679" s="6">
        <f>IF($A1679="placement",Y1679,SUMIF($C$10:$C$6209,$C1679,$Y$10:$Y$6209))</f>
        <v>2986.3347342983002</v>
      </c>
      <c r="AA1679" s="29">
        <f t="shared" si="79"/>
        <v>-1.7082898800000024E-2</v>
      </c>
    </row>
    <row r="1680" spans="1:27" hidden="1" x14ac:dyDescent="0.3">
      <c r="A1680" s="8" t="s">
        <v>17</v>
      </c>
      <c r="B1680" s="8" t="s">
        <v>2804</v>
      </c>
      <c r="C1680" s="8" t="s">
        <v>2805</v>
      </c>
      <c r="D1680" s="8" t="s">
        <v>2812</v>
      </c>
      <c r="E1680" s="8" t="s">
        <v>2813</v>
      </c>
      <c r="F1680" s="29">
        <v>0.25</v>
      </c>
      <c r="G1680" s="29">
        <v>1</v>
      </c>
      <c r="H1680" s="30">
        <v>917.44659999999999</v>
      </c>
      <c r="I1680" s="30">
        <v>345.95240000000001</v>
      </c>
      <c r="J1680" s="14">
        <v>17564</v>
      </c>
      <c r="K1680" s="14">
        <v>3504</v>
      </c>
      <c r="L1680" s="12">
        <v>0.37709999999999999</v>
      </c>
      <c r="M1680" s="7">
        <v>1.6923717599999999</v>
      </c>
      <c r="N1680" s="31">
        <v>1.25</v>
      </c>
      <c r="O1680" s="14">
        <f>IFERROR(VLOOKUP($C1680,'site totals'!$J$2:$K$607,2,FALSE),1)</f>
        <v>14462.1387</v>
      </c>
      <c r="P1680" s="32" t="s">
        <v>91</v>
      </c>
      <c r="Q1680" s="12">
        <v>0.2613916</v>
      </c>
      <c r="R1680" s="29">
        <v>0.25</v>
      </c>
      <c r="S1680" s="2">
        <f>IF($A1680="site","",MIN(VLOOKUP($P1680,margin_ranges!$A$5:$D$10,4,FALSE)/100,$Q1680))</f>
        <v>0.2613916</v>
      </c>
      <c r="T1680" s="6">
        <f>IF(A1680="placement",$J1680*MIN($Q1680,$S1680),"")</f>
        <v>4591.0820623999998</v>
      </c>
      <c r="U1680" s="6">
        <f>IF($A1680="placement",T1680,SUMIF($C$10:$C$6209,$C1680,$T$10:$T$6209))</f>
        <v>4591.0820623999998</v>
      </c>
      <c r="V1680" s="34">
        <f t="shared" si="80"/>
        <v>-1.5188800000000002E-2</v>
      </c>
      <c r="W1680" s="24"/>
      <c r="X1680" s="2" t="str">
        <f>IFERROR(MIN(VLOOKUP($W1680,margin_ranges!$A$5:$D$10,4,FALSE),$Q1680*100)/100,"")</f>
        <v/>
      </c>
      <c r="Y1680" s="6">
        <f t="shared" si="78"/>
        <v>4591.0820623999998</v>
      </c>
      <c r="Z1680" s="6">
        <f>IF($A1680="placement",Y1680,SUMIF($C$10:$C$6209,$C1680,$Y$10:$Y$6209))</f>
        <v>4591.0820623999998</v>
      </c>
      <c r="AA1680" s="29">
        <f t="shared" si="79"/>
        <v>-1.5188800000000002E-2</v>
      </c>
    </row>
    <row r="1681" spans="1:27" hidden="1" x14ac:dyDescent="0.3">
      <c r="A1681" s="8" t="s">
        <v>17</v>
      </c>
      <c r="B1681" s="8" t="s">
        <v>2804</v>
      </c>
      <c r="C1681" s="8" t="s">
        <v>2805</v>
      </c>
      <c r="D1681" s="8" t="s">
        <v>2810</v>
      </c>
      <c r="E1681" s="8" t="s">
        <v>2811</v>
      </c>
      <c r="F1681" s="29">
        <v>0.28999999999999998</v>
      </c>
      <c r="G1681" s="29">
        <v>0</v>
      </c>
      <c r="H1681" s="30">
        <v>13.4406</v>
      </c>
      <c r="I1681" s="30">
        <v>6.4185999999999996</v>
      </c>
      <c r="J1681" s="14">
        <v>211</v>
      </c>
      <c r="K1681" s="14">
        <v>53</v>
      </c>
      <c r="L1681" s="12">
        <v>0.47760000000000002</v>
      </c>
      <c r="M1681" s="7">
        <v>1.09679616</v>
      </c>
      <c r="N1681" s="31">
        <v>0.4</v>
      </c>
      <c r="O1681" s="14">
        <f>IFERROR(VLOOKUP($C1681,'site totals'!$J$2:$K$607,2,FALSE),1)</f>
        <v>14462.1387</v>
      </c>
      <c r="P1681" s="32" t="s">
        <v>22</v>
      </c>
      <c r="Q1681" s="12">
        <v>0.63530142290000002</v>
      </c>
      <c r="R1681" s="29">
        <v>0.28999999999999998</v>
      </c>
      <c r="S1681" s="2">
        <f>IF($A1681="site","",MIN(VLOOKUP($P1681,margin_ranges!$A$5:$D$10,4,FALSE)/100,$Q1681))</f>
        <v>0.29749999999999999</v>
      </c>
      <c r="T1681" s="6">
        <f>IF(A1681="placement",$J1681*MIN($Q1681,$S1681),"")</f>
        <v>62.772499999999994</v>
      </c>
      <c r="U1681" s="6">
        <f>IF($A1681="placement",T1681,SUMIF($C$10:$C$6209,$C1681,$T$10:$T$6209))</f>
        <v>62.772499999999994</v>
      </c>
      <c r="V1681" s="34">
        <f t="shared" si="80"/>
        <v>-1.0563380281690016E-2</v>
      </c>
      <c r="W1681" s="24"/>
      <c r="X1681" s="2" t="str">
        <f>IFERROR(MIN(VLOOKUP($W1681,margin_ranges!$A$5:$D$10,4,FALSE),$Q1681*100)/100,"")</f>
        <v/>
      </c>
      <c r="Y1681" s="6">
        <f t="shared" si="78"/>
        <v>62.772499999999994</v>
      </c>
      <c r="Z1681" s="6">
        <f>IF($A1681="placement",Y1681,SUMIF($C$10:$C$6209,$C1681,$Y$10:$Y$6209))</f>
        <v>62.772499999999994</v>
      </c>
      <c r="AA1681" s="29">
        <f t="shared" si="79"/>
        <v>-1.0563380281690016E-2</v>
      </c>
    </row>
    <row r="1682" spans="1:27" hidden="1" x14ac:dyDescent="0.3">
      <c r="A1682" s="8" t="s">
        <v>17</v>
      </c>
      <c r="B1682" s="8" t="s">
        <v>2804</v>
      </c>
      <c r="C1682" s="8" t="s">
        <v>2805</v>
      </c>
      <c r="D1682" s="8" t="s">
        <v>2824</v>
      </c>
      <c r="E1682" s="8" t="s">
        <v>2825</v>
      </c>
      <c r="F1682" s="29">
        <v>0.28999999999999998</v>
      </c>
      <c r="G1682" s="29">
        <v>0</v>
      </c>
      <c r="H1682" s="30">
        <v>37.015000000000001</v>
      </c>
      <c r="I1682" s="30">
        <v>11.877000000000001</v>
      </c>
      <c r="J1682" s="14">
        <v>328</v>
      </c>
      <c r="K1682" s="14">
        <v>83</v>
      </c>
      <c r="L1682" s="12">
        <v>0.32090000000000002</v>
      </c>
      <c r="M1682" s="7">
        <v>0.92047774999999998</v>
      </c>
      <c r="N1682" s="31">
        <v>0.5</v>
      </c>
      <c r="O1682" s="14">
        <f>IFERROR(VLOOKUP($C1682,'site totals'!$J$2:$K$607,2,FALSE),1)</f>
        <v>14462.1387</v>
      </c>
      <c r="P1682" s="32" t="s">
        <v>91</v>
      </c>
      <c r="Q1682" s="12">
        <v>0.45680381980000001</v>
      </c>
      <c r="R1682" s="29">
        <v>0.28999999999999998</v>
      </c>
      <c r="S1682" s="2">
        <f>IF($A1682="site","",MIN(VLOOKUP($P1682,margin_ranges!$A$5:$D$10,4,FALSE)/100,$Q1682))</f>
        <v>0.29749999999999999</v>
      </c>
      <c r="T1682" s="6">
        <f>IF(A1682="placement",$J1682*MIN($Q1682,$S1682),"")</f>
        <v>97.58</v>
      </c>
      <c r="U1682" s="6">
        <f>IF($A1682="placement",T1682,SUMIF($C$10:$C$6209,$C1682,$T$10:$T$6209))</f>
        <v>97.58</v>
      </c>
      <c r="V1682" s="34">
        <f t="shared" si="80"/>
        <v>-1.0563380281690016E-2</v>
      </c>
      <c r="W1682" s="24"/>
      <c r="X1682" s="2" t="str">
        <f>IFERROR(MIN(VLOOKUP($W1682,margin_ranges!$A$5:$D$10,4,FALSE),$Q1682*100)/100,"")</f>
        <v/>
      </c>
      <c r="Y1682" s="6">
        <f t="shared" si="78"/>
        <v>97.58</v>
      </c>
      <c r="Z1682" s="6">
        <f>IF($A1682="placement",Y1682,SUMIF($C$10:$C$6209,$C1682,$Y$10:$Y$6209))</f>
        <v>97.58</v>
      </c>
      <c r="AA1682" s="29">
        <f t="shared" si="79"/>
        <v>-1.0563380281690016E-2</v>
      </c>
    </row>
    <row r="1683" spans="1:27" hidden="1" x14ac:dyDescent="0.3">
      <c r="A1683" s="8" t="s">
        <v>17</v>
      </c>
      <c r="B1683" s="8" t="s">
        <v>2804</v>
      </c>
      <c r="C1683" s="8" t="s">
        <v>2805</v>
      </c>
      <c r="D1683" s="8" t="s">
        <v>2818</v>
      </c>
      <c r="E1683" s="8" t="s">
        <v>2819</v>
      </c>
      <c r="F1683" s="29">
        <v>0.23217528989894201</v>
      </c>
      <c r="G1683" s="29">
        <v>1</v>
      </c>
      <c r="H1683" s="30">
        <v>48.179499999999997</v>
      </c>
      <c r="I1683" s="30">
        <v>1.1306</v>
      </c>
      <c r="J1683" s="14">
        <v>55</v>
      </c>
      <c r="K1683" s="14">
        <v>11</v>
      </c>
      <c r="L1683" s="12">
        <v>2.35E-2</v>
      </c>
      <c r="M1683" s="7">
        <v>1.6279757399999999</v>
      </c>
      <c r="N1683" s="31">
        <v>1.25</v>
      </c>
      <c r="O1683" s="14">
        <f>IFERROR(VLOOKUP($C1683,'site totals'!$J$2:$K$607,2,FALSE),1)</f>
        <v>14462.1387</v>
      </c>
      <c r="P1683" s="32" t="s">
        <v>91</v>
      </c>
      <c r="Q1683" s="12">
        <v>0.2321752899</v>
      </c>
      <c r="R1683" s="29">
        <v>0.25</v>
      </c>
      <c r="S1683" s="2">
        <f>IF($A1683="site","",MIN(VLOOKUP($P1683,margin_ranges!$A$5:$D$10,4,FALSE)/100,$Q1683))</f>
        <v>0.2321752899</v>
      </c>
      <c r="T1683" s="6">
        <f>IF(A1683="placement",$J1683*MIN($Q1683,$S1683),"")</f>
        <v>12.769640944500001</v>
      </c>
      <c r="U1683" s="6">
        <f>IF($A1683="placement",T1683,SUMIF($C$10:$C$6209,$C1683,$T$10:$T$6209))</f>
        <v>12.769640944500001</v>
      </c>
      <c r="V1683" s="34">
        <f t="shared" si="80"/>
        <v>2.3766280133333373E-2</v>
      </c>
      <c r="W1683" s="24"/>
      <c r="X1683" s="2" t="str">
        <f>IFERROR(MIN(VLOOKUP($W1683,margin_ranges!$A$5:$D$10,4,FALSE),$Q1683*100)/100,"")</f>
        <v/>
      </c>
      <c r="Y1683" s="6">
        <f t="shared" si="78"/>
        <v>12.769640944500001</v>
      </c>
      <c r="Z1683" s="6">
        <f>IF($A1683="placement",Y1683,SUMIF($C$10:$C$6209,$C1683,$Y$10:$Y$6209))</f>
        <v>12.769640944500001</v>
      </c>
      <c r="AA1683" s="29">
        <f t="shared" si="79"/>
        <v>2.3766280133333373E-2</v>
      </c>
    </row>
    <row r="1684" spans="1:27" hidden="1" x14ac:dyDescent="0.3">
      <c r="A1684" s="8" t="s">
        <v>17</v>
      </c>
      <c r="B1684" s="8" t="s">
        <v>2804</v>
      </c>
      <c r="C1684" s="8" t="s">
        <v>2805</v>
      </c>
      <c r="D1684" s="8" t="s">
        <v>2828</v>
      </c>
      <c r="E1684" s="8" t="s">
        <v>2829</v>
      </c>
      <c r="F1684" s="29">
        <v>0.3</v>
      </c>
      <c r="G1684" s="29">
        <v>0</v>
      </c>
      <c r="H1684" s="30">
        <v>35.428899999999999</v>
      </c>
      <c r="I1684" s="30">
        <v>5.9268999999999998</v>
      </c>
      <c r="J1684" s="14">
        <v>137</v>
      </c>
      <c r="K1684" s="14">
        <v>38</v>
      </c>
      <c r="L1684" s="12">
        <v>0.1673</v>
      </c>
      <c r="M1684" s="7">
        <v>0.77013147999999998</v>
      </c>
      <c r="N1684" s="31">
        <v>0.2</v>
      </c>
      <c r="O1684" s="14">
        <f>IFERROR(VLOOKUP($C1684,'site totals'!$J$2:$K$607,2,FALSE),1)</f>
        <v>14462.1387</v>
      </c>
      <c r="P1684" s="32" t="s">
        <v>91</v>
      </c>
      <c r="Q1684" s="12">
        <v>0.74030408489999999</v>
      </c>
      <c r="R1684" s="29">
        <v>0.3</v>
      </c>
      <c r="S1684" s="2">
        <f>IF($A1684="site","",MIN(VLOOKUP($P1684,margin_ranges!$A$5:$D$10,4,FALSE)/100,$Q1684))</f>
        <v>0.29749999999999999</v>
      </c>
      <c r="T1684" s="6">
        <f>IF(A1684="placement",$J1684*MIN($Q1684,$S1684),"")</f>
        <v>40.7575</v>
      </c>
      <c r="U1684" s="6">
        <f>IF($A1684="placement",T1684,SUMIF($C$10:$C$6209,$C1684,$T$10:$T$6209))</f>
        <v>40.7575</v>
      </c>
      <c r="V1684" s="34">
        <f t="shared" si="80"/>
        <v>3.5714285714287808E-3</v>
      </c>
      <c r="W1684" s="24"/>
      <c r="X1684" s="2" t="str">
        <f>IFERROR(MIN(VLOOKUP($W1684,margin_ranges!$A$5:$D$10,4,FALSE),$Q1684*100)/100,"")</f>
        <v/>
      </c>
      <c r="Y1684" s="6">
        <f t="shared" si="78"/>
        <v>40.7575</v>
      </c>
      <c r="Z1684" s="6">
        <f>IF($A1684="placement",Y1684,SUMIF($C$10:$C$6209,$C1684,$Y$10:$Y$6209))</f>
        <v>40.7575</v>
      </c>
      <c r="AA1684" s="29">
        <f t="shared" si="79"/>
        <v>3.5714285714287808E-3</v>
      </c>
    </row>
    <row r="1685" spans="1:27" hidden="1" x14ac:dyDescent="0.3">
      <c r="A1685" s="8" t="s">
        <v>17</v>
      </c>
      <c r="B1685" s="8" t="s">
        <v>2804</v>
      </c>
      <c r="C1685" s="8" t="s">
        <v>2805</v>
      </c>
      <c r="D1685" s="8" t="s">
        <v>2830</v>
      </c>
      <c r="E1685" s="8" t="s">
        <v>2831</v>
      </c>
      <c r="F1685" s="29">
        <v>0.36775967013548</v>
      </c>
      <c r="G1685" s="29">
        <v>0</v>
      </c>
      <c r="H1685" s="30">
        <v>5.2324999999999999</v>
      </c>
      <c r="I1685" s="30">
        <v>0.65710000000000002</v>
      </c>
      <c r="J1685" s="14">
        <v>22</v>
      </c>
      <c r="K1685" s="14">
        <v>7</v>
      </c>
      <c r="L1685" s="12">
        <v>0.12559999999999999</v>
      </c>
      <c r="M1685" s="7">
        <v>1.10717391</v>
      </c>
      <c r="N1685" s="31">
        <v>0.7</v>
      </c>
      <c r="O1685" s="14">
        <f>IFERROR(VLOOKUP($C1685,'site totals'!$J$2:$K$607,2,FALSE),1)</f>
        <v>14462.1387</v>
      </c>
      <c r="P1685" s="32" t="s">
        <v>22</v>
      </c>
      <c r="Q1685" s="12">
        <v>0.36775967009999999</v>
      </c>
      <c r="R1685" s="29">
        <v>0.37</v>
      </c>
      <c r="S1685" s="2">
        <f>IF($A1685="site","",MIN(VLOOKUP($P1685,margin_ranges!$A$5:$D$10,4,FALSE)/100,$Q1685))</f>
        <v>0.29749999999999999</v>
      </c>
      <c r="T1685" s="6">
        <f>IF(A1685="placement",$J1685*MIN($Q1685,$S1685),"")</f>
        <v>6.5449999999999999</v>
      </c>
      <c r="U1685" s="6">
        <f>IF($A1685="placement",T1685,SUMIF($C$10:$C$6209,$C1685,$T$10:$T$6209))</f>
        <v>6.5449999999999999</v>
      </c>
      <c r="V1685" s="34">
        <f t="shared" si="80"/>
        <v>0.11507936507936511</v>
      </c>
      <c r="W1685" s="24"/>
      <c r="X1685" s="2" t="str">
        <f>IFERROR(MIN(VLOOKUP($W1685,margin_ranges!$A$5:$D$10,4,FALSE),$Q1685*100)/100,"")</f>
        <v/>
      </c>
      <c r="Y1685" s="6">
        <f t="shared" si="78"/>
        <v>6.5449999999999999</v>
      </c>
      <c r="Z1685" s="6">
        <f>IF($A1685="placement",Y1685,SUMIF($C$10:$C$6209,$C1685,$Y$10:$Y$6209))</f>
        <v>6.5449999999999999</v>
      </c>
      <c r="AA1685" s="29">
        <f t="shared" si="79"/>
        <v>0.11507936507936511</v>
      </c>
    </row>
    <row r="1686" spans="1:27" hidden="1" x14ac:dyDescent="0.3">
      <c r="A1686" s="8" t="s">
        <v>17</v>
      </c>
      <c r="B1686" s="8" t="s">
        <v>2804</v>
      </c>
      <c r="C1686" s="8" t="s">
        <v>2805</v>
      </c>
      <c r="D1686" s="8" t="s">
        <v>2808</v>
      </c>
      <c r="E1686" s="8" t="s">
        <v>2809</v>
      </c>
      <c r="F1686" s="29">
        <v>0.37</v>
      </c>
      <c r="G1686" s="29">
        <v>0</v>
      </c>
      <c r="H1686" s="30">
        <v>6.5022000000000002</v>
      </c>
      <c r="I1686" s="30">
        <v>0.32740000000000002</v>
      </c>
      <c r="J1686" s="14">
        <v>9</v>
      </c>
      <c r="K1686" s="14">
        <v>3</v>
      </c>
      <c r="L1686" s="12">
        <v>5.0299999999999997E-2</v>
      </c>
      <c r="M1686" s="7">
        <v>0.89015928</v>
      </c>
      <c r="N1686" s="31">
        <v>0.5</v>
      </c>
      <c r="O1686" s="14">
        <f>IFERROR(VLOOKUP($C1686,'site totals'!$J$2:$K$607,2,FALSE),1)</f>
        <v>14462.1387</v>
      </c>
      <c r="P1686" s="32" t="s">
        <v>22</v>
      </c>
      <c r="Q1686" s="12">
        <v>0.43830277480000002</v>
      </c>
      <c r="R1686" s="29">
        <v>0.37</v>
      </c>
      <c r="S1686" s="2">
        <f>IF($A1686="site","",MIN(VLOOKUP($P1686,margin_ranges!$A$5:$D$10,4,FALSE)/100,$Q1686))</f>
        <v>0.29749999999999999</v>
      </c>
      <c r="T1686" s="6">
        <f>IF(A1686="placement",$J1686*MIN($Q1686,$S1686),"")</f>
        <v>2.6774999999999998</v>
      </c>
      <c r="U1686" s="6">
        <f>IF($A1686="placement",T1686,SUMIF($C$10:$C$6209,$C1686,$T$10:$T$6209))</f>
        <v>2.6774999999999998</v>
      </c>
      <c r="V1686" s="34">
        <f t="shared" si="80"/>
        <v>0.11507936507936511</v>
      </c>
      <c r="W1686" s="24"/>
      <c r="X1686" s="2" t="str">
        <f>IFERROR(MIN(VLOOKUP($W1686,margin_ranges!$A$5:$D$10,4,FALSE),$Q1686*100)/100,"")</f>
        <v/>
      </c>
      <c r="Y1686" s="6">
        <f t="shared" si="78"/>
        <v>2.6774999999999998</v>
      </c>
      <c r="Z1686" s="6">
        <f>IF($A1686="placement",Y1686,SUMIF($C$10:$C$6209,$C1686,$Y$10:$Y$6209))</f>
        <v>2.6774999999999998</v>
      </c>
      <c r="AA1686" s="29">
        <f t="shared" si="79"/>
        <v>0.11507936507936511</v>
      </c>
    </row>
    <row r="1687" spans="1:27" hidden="1" x14ac:dyDescent="0.3">
      <c r="A1687" s="8" t="s">
        <v>17</v>
      </c>
      <c r="B1687" s="8" t="s">
        <v>2804</v>
      </c>
      <c r="C1687" s="8" t="s">
        <v>2805</v>
      </c>
      <c r="D1687" s="8" t="s">
        <v>2822</v>
      </c>
      <c r="E1687" s="8" t="s">
        <v>2823</v>
      </c>
      <c r="F1687" s="29">
        <v>0.37</v>
      </c>
      <c r="G1687" s="29">
        <v>0</v>
      </c>
      <c r="H1687" s="30">
        <v>6.8061999999999996</v>
      </c>
      <c r="I1687" s="30">
        <v>0.78659999999999997</v>
      </c>
      <c r="J1687" s="14">
        <v>22</v>
      </c>
      <c r="K1687" s="14">
        <v>8</v>
      </c>
      <c r="L1687" s="12">
        <v>0.11559999999999999</v>
      </c>
      <c r="M1687" s="7">
        <v>0.94318924999999998</v>
      </c>
      <c r="N1687" s="31">
        <v>0.56000000000000005</v>
      </c>
      <c r="O1687" s="14">
        <f>IFERROR(VLOOKUP($C1687,'site totals'!$J$2:$K$607,2,FALSE),1)</f>
        <v>14462.1387</v>
      </c>
      <c r="P1687" s="32" t="s">
        <v>22</v>
      </c>
      <c r="Q1687" s="12">
        <v>0.40626973729999999</v>
      </c>
      <c r="R1687" s="29">
        <v>0.37</v>
      </c>
      <c r="S1687" s="2">
        <f>IF($A1687="site","",MIN(VLOOKUP($P1687,margin_ranges!$A$5:$D$10,4,FALSE)/100,$Q1687))</f>
        <v>0.29749999999999999</v>
      </c>
      <c r="T1687" s="6">
        <f>IF(A1687="placement",$J1687*MIN($Q1687,$S1687),"")</f>
        <v>6.5449999999999999</v>
      </c>
      <c r="U1687" s="6">
        <f>IF($A1687="placement",T1687,SUMIF($C$10:$C$6209,$C1687,$T$10:$T$6209))</f>
        <v>6.5449999999999999</v>
      </c>
      <c r="V1687" s="34">
        <f t="shared" si="80"/>
        <v>0.11507936507936511</v>
      </c>
      <c r="W1687" s="24"/>
      <c r="X1687" s="2" t="str">
        <f>IFERROR(MIN(VLOOKUP($W1687,margin_ranges!$A$5:$D$10,4,FALSE),$Q1687*100)/100,"")</f>
        <v/>
      </c>
      <c r="Y1687" s="6">
        <f t="shared" si="78"/>
        <v>6.5449999999999999</v>
      </c>
      <c r="Z1687" s="6">
        <f>IF($A1687="placement",Y1687,SUMIF($C$10:$C$6209,$C1687,$Y$10:$Y$6209))</f>
        <v>6.5449999999999999</v>
      </c>
      <c r="AA1687" s="29">
        <f t="shared" si="79"/>
        <v>0.11507936507936511</v>
      </c>
    </row>
    <row r="1688" spans="1:27" hidden="1" x14ac:dyDescent="0.3">
      <c r="A1688" s="8" t="s">
        <v>17</v>
      </c>
      <c r="B1688" s="8" t="s">
        <v>2804</v>
      </c>
      <c r="C1688" s="8" t="s">
        <v>2805</v>
      </c>
      <c r="D1688" s="8" t="s">
        <v>2820</v>
      </c>
      <c r="E1688" s="8" t="s">
        <v>2821</v>
      </c>
      <c r="F1688" s="29">
        <v>0.37</v>
      </c>
      <c r="G1688" s="29">
        <v>0</v>
      </c>
      <c r="H1688" s="30">
        <v>11.7324</v>
      </c>
      <c r="I1688" s="30">
        <v>1.3804000000000001</v>
      </c>
      <c r="J1688" s="14">
        <v>31</v>
      </c>
      <c r="K1688" s="14">
        <v>11</v>
      </c>
      <c r="L1688" s="12">
        <v>0.1177</v>
      </c>
      <c r="M1688" s="7">
        <v>0.75274759000000002</v>
      </c>
      <c r="N1688" s="31">
        <v>0.42</v>
      </c>
      <c r="O1688" s="14">
        <f>IFERROR(VLOOKUP($C1688,'site totals'!$J$2:$K$607,2,FALSE),1)</f>
        <v>14462.1387</v>
      </c>
      <c r="P1688" s="32" t="s">
        <v>22</v>
      </c>
      <c r="Q1688" s="12">
        <v>0.44204404850000001</v>
      </c>
      <c r="R1688" s="29">
        <v>0.37</v>
      </c>
      <c r="S1688" s="2">
        <f>IF($A1688="site","",MIN(VLOOKUP($P1688,margin_ranges!$A$5:$D$10,4,FALSE)/100,$Q1688))</f>
        <v>0.29749999999999999</v>
      </c>
      <c r="T1688" s="6">
        <f>IF(A1688="placement",$J1688*MIN($Q1688,$S1688),"")</f>
        <v>9.2225000000000001</v>
      </c>
      <c r="U1688" s="6">
        <f>IF($A1688="placement",T1688,SUMIF($C$10:$C$6209,$C1688,$T$10:$T$6209))</f>
        <v>9.2225000000000001</v>
      </c>
      <c r="V1688" s="34">
        <f t="shared" si="80"/>
        <v>0.11507936507936511</v>
      </c>
      <c r="W1688" s="24"/>
      <c r="X1688" s="2" t="str">
        <f>IFERROR(MIN(VLOOKUP($W1688,margin_ranges!$A$5:$D$10,4,FALSE),$Q1688*100)/100,"")</f>
        <v/>
      </c>
      <c r="Y1688" s="6">
        <f t="shared" si="78"/>
        <v>9.2225000000000001</v>
      </c>
      <c r="Z1688" s="6">
        <f>IF($A1688="placement",Y1688,SUMIF($C$10:$C$6209,$C1688,$Y$10:$Y$6209))</f>
        <v>9.2225000000000001</v>
      </c>
      <c r="AA1688" s="29">
        <f t="shared" si="79"/>
        <v>0.11507936507936511</v>
      </c>
    </row>
    <row r="1689" spans="1:27" hidden="1" x14ac:dyDescent="0.3">
      <c r="A1689" s="8" t="s">
        <v>17</v>
      </c>
      <c r="B1689" s="8" t="s">
        <v>2804</v>
      </c>
      <c r="C1689" s="8" t="s">
        <v>2805</v>
      </c>
      <c r="D1689" s="8" t="s">
        <v>2832</v>
      </c>
      <c r="E1689" s="8" t="s">
        <v>2833</v>
      </c>
      <c r="F1689" s="29">
        <v>0.37</v>
      </c>
      <c r="G1689" s="29">
        <v>0</v>
      </c>
      <c r="H1689" s="30">
        <v>13.0563</v>
      </c>
      <c r="I1689" s="30">
        <v>1.4494</v>
      </c>
      <c r="J1689" s="14">
        <v>38</v>
      </c>
      <c r="K1689" s="14">
        <v>13</v>
      </c>
      <c r="L1689" s="12">
        <v>0.111</v>
      </c>
      <c r="M1689" s="7">
        <v>0.88153367999999999</v>
      </c>
      <c r="N1689" s="31">
        <v>0.53</v>
      </c>
      <c r="O1689" s="14">
        <f>IFERROR(VLOOKUP($C1689,'site totals'!$J$2:$K$607,2,FALSE),1)</f>
        <v>14462.1387</v>
      </c>
      <c r="P1689" s="32" t="s">
        <v>22</v>
      </c>
      <c r="Q1689" s="12">
        <v>0.39877510170000002</v>
      </c>
      <c r="R1689" s="29">
        <v>0.37</v>
      </c>
      <c r="S1689" s="2">
        <f>IF($A1689="site","",MIN(VLOOKUP($P1689,margin_ranges!$A$5:$D$10,4,FALSE)/100,$Q1689))</f>
        <v>0.29749999999999999</v>
      </c>
      <c r="T1689" s="6">
        <f>IF(A1689="placement",$J1689*MIN($Q1689,$S1689),"")</f>
        <v>11.305</v>
      </c>
      <c r="U1689" s="6">
        <f>IF($A1689="placement",T1689,SUMIF($C$10:$C$6209,$C1689,$T$10:$T$6209))</f>
        <v>11.305</v>
      </c>
      <c r="V1689" s="34">
        <f t="shared" si="80"/>
        <v>0.11507936507936511</v>
      </c>
      <c r="W1689" s="24"/>
      <c r="X1689" s="2" t="str">
        <f>IFERROR(MIN(VLOOKUP($W1689,margin_ranges!$A$5:$D$10,4,FALSE),$Q1689*100)/100,"")</f>
        <v/>
      </c>
      <c r="Y1689" s="6">
        <f t="shared" si="78"/>
        <v>11.305</v>
      </c>
      <c r="Z1689" s="6">
        <f>IF($A1689="placement",Y1689,SUMIF($C$10:$C$6209,$C1689,$Y$10:$Y$6209))</f>
        <v>11.305</v>
      </c>
      <c r="AA1689" s="17">
        <f t="shared" si="79"/>
        <v>0.11507936507936511</v>
      </c>
    </row>
    <row r="1690" spans="1:27" hidden="1" x14ac:dyDescent="0.3">
      <c r="A1690" s="8" t="s">
        <v>17</v>
      </c>
      <c r="B1690" s="8" t="s">
        <v>2804</v>
      </c>
      <c r="C1690" s="8" t="s">
        <v>2805</v>
      </c>
      <c r="D1690" s="8" t="s">
        <v>2816</v>
      </c>
      <c r="E1690" s="8" t="s">
        <v>2817</v>
      </c>
      <c r="F1690" s="29">
        <v>0.38999999999999901</v>
      </c>
      <c r="G1690" s="29">
        <v>0</v>
      </c>
      <c r="H1690" s="30">
        <v>4.2695999999999996</v>
      </c>
      <c r="I1690" s="30">
        <v>2.4998999999999998</v>
      </c>
      <c r="J1690" s="14">
        <v>38</v>
      </c>
      <c r="K1690" s="14">
        <v>13</v>
      </c>
      <c r="L1690" s="12">
        <v>0.58550000000000002</v>
      </c>
      <c r="M1690" s="7">
        <v>0.50410308999999998</v>
      </c>
      <c r="N1690" s="31">
        <v>0.22</v>
      </c>
      <c r="O1690" s="14">
        <f>IFERROR(VLOOKUP($C1690,'site totals'!$J$2:$K$607,2,FALSE),1)</f>
        <v>14462.1387</v>
      </c>
      <c r="P1690" s="32" t="s">
        <v>22</v>
      </c>
      <c r="Q1690" s="12">
        <v>0.5635813315</v>
      </c>
      <c r="R1690" s="29">
        <v>0.39</v>
      </c>
      <c r="S1690" s="2">
        <f>IF($A1690="site","",MIN(VLOOKUP($P1690,margin_ranges!$A$5:$D$10,4,FALSE)/100,$Q1690))</f>
        <v>0.29749999999999999</v>
      </c>
      <c r="T1690" s="6">
        <f>IF(A1690="placement",$J1690*MIN($Q1690,$S1690),"")</f>
        <v>11.305</v>
      </c>
      <c r="U1690" s="6">
        <f>IF($A1690="placement",T1690,SUMIF($C$10:$C$6209,$C1690,$T$10:$T$6209))</f>
        <v>11.305</v>
      </c>
      <c r="V1690" s="34">
        <f t="shared" si="80"/>
        <v>0.15163934426229519</v>
      </c>
      <c r="W1690" s="24"/>
      <c r="X1690" s="2" t="str">
        <f>IFERROR(MIN(VLOOKUP($W1690,margin_ranges!$A$5:$D$10,4,FALSE),$Q1690*100)/100,"")</f>
        <v/>
      </c>
      <c r="Y1690" s="6">
        <f t="shared" si="78"/>
        <v>11.305</v>
      </c>
      <c r="Z1690" s="6">
        <f>IF($A1690="placement",Y1690,SUMIF($C$10:$C$6209,$C1690,$Y$10:$Y$6209))</f>
        <v>11.305</v>
      </c>
      <c r="AA1690" s="17">
        <f t="shared" si="79"/>
        <v>0.15163934426229519</v>
      </c>
    </row>
    <row r="1691" spans="1:27" x14ac:dyDescent="0.3">
      <c r="A1691" s="16" t="s">
        <v>33</v>
      </c>
      <c r="B1691" s="16" t="s">
        <v>2804</v>
      </c>
      <c r="C1691" s="16" t="s">
        <v>2805</v>
      </c>
      <c r="D1691" s="8" t="s">
        <v>34</v>
      </c>
      <c r="E1691" s="16"/>
      <c r="F1691" s="17">
        <v>0.251561326195827</v>
      </c>
      <c r="G1691" s="17">
        <v>0.96703019999999995</v>
      </c>
      <c r="H1691" s="36">
        <v>2214.4167000000002</v>
      </c>
      <c r="I1691" s="36">
        <v>928.61239999999998</v>
      </c>
      <c r="J1691" s="22">
        <v>30990</v>
      </c>
      <c r="K1691" s="22">
        <v>6310</v>
      </c>
      <c r="L1691" s="18">
        <v>0.41930000000000001</v>
      </c>
      <c r="M1691" s="19">
        <v>1.1124230900000001</v>
      </c>
      <c r="N1691" s="20">
        <v>0.80632800000000004</v>
      </c>
      <c r="O1691" s="22">
        <f>IFERROR(VLOOKUP($C1691,'site totals'!$J$2:$K$607,2,FALSE),1)</f>
        <v>14462.1387</v>
      </c>
      <c r="P1691" s="21"/>
      <c r="Q1691" s="18">
        <v>0.27516067649999998</v>
      </c>
      <c r="R1691" s="17">
        <v>0.25159999999999999</v>
      </c>
      <c r="S1691" s="18" t="str">
        <f>IF($A1691="site","",MIN(VLOOKUP($P1691,margin_ranges!$A$5:$D$10,4,FALSE)/100,$Q1691))</f>
        <v/>
      </c>
      <c r="T1691" s="22" t="str">
        <f>IF(A1691="placement",$J1691*MIN($Q1691,$S1691),"")</f>
        <v/>
      </c>
      <c r="U1691" s="22">
        <f>IF($A1691="placement",T1691,SUMIF($C$10:$C$6209,$C1691,$T$10:$T$6209))</f>
        <v>8187.5664376428003</v>
      </c>
      <c r="V1691" s="37">
        <f t="shared" si="80"/>
        <v>-1.6836280424712302E-2</v>
      </c>
      <c r="W1691" s="38"/>
      <c r="X1691" s="18" t="str">
        <f>IFERROR(MIN(VLOOKUP($W1691,margin_ranges!$A$5:$D$10,4,FALSE),$Q1691*100)/100,"")</f>
        <v/>
      </c>
      <c r="Y1691" s="6" t="str">
        <f t="shared" si="78"/>
        <v/>
      </c>
      <c r="Z1691" s="6">
        <f>IF($A1691="placement",Y1691,SUMIF($C$10:$C$6209,$C1691,$Y$10:$Y$6209))</f>
        <v>8187.5664376428003</v>
      </c>
      <c r="AA1691" s="17">
        <f t="shared" si="79"/>
        <v>-1.6836280424712302E-2</v>
      </c>
    </row>
    <row r="1692" spans="1:27" hidden="1" x14ac:dyDescent="0.3">
      <c r="A1692" s="8" t="s">
        <v>17</v>
      </c>
      <c r="B1692" s="8" t="s">
        <v>7279</v>
      </c>
      <c r="C1692" s="8" t="s">
        <v>7280</v>
      </c>
      <c r="D1692" s="8" t="s">
        <v>7281</v>
      </c>
      <c r="E1692" s="8" t="s">
        <v>7282</v>
      </c>
      <c r="F1692" s="29">
        <v>0.28999999999999998</v>
      </c>
      <c r="G1692" s="29">
        <v>0</v>
      </c>
      <c r="H1692" s="30">
        <v>1.5085999999999999</v>
      </c>
      <c r="I1692" s="30">
        <v>0.45019999999999999</v>
      </c>
      <c r="J1692" s="14">
        <v>10</v>
      </c>
      <c r="K1692" s="14">
        <v>3</v>
      </c>
      <c r="L1692" s="12">
        <v>0.2984</v>
      </c>
      <c r="M1692" s="7">
        <v>0.75492623000000003</v>
      </c>
      <c r="N1692" s="31">
        <v>0.5</v>
      </c>
      <c r="O1692" s="14">
        <f>IFERROR(VLOOKUP($C1692,'site totals'!$J$2:$K$607,2,FALSE),1)</f>
        <v>14185.568499999999</v>
      </c>
      <c r="P1692" s="32" t="s">
        <v>22</v>
      </c>
      <c r="Q1692" s="12">
        <v>0.3376836265</v>
      </c>
      <c r="R1692" s="29">
        <v>0.28999999999999998</v>
      </c>
      <c r="S1692" s="2">
        <f>IF($A1692="site","",MIN(VLOOKUP($P1692,margin_ranges!$A$5:$D$10,4,FALSE)/100,$Q1692))</f>
        <v>0.29749999999999999</v>
      </c>
      <c r="T1692" s="6">
        <f>IF(A1692="placement",$J1692*MIN($Q1692,$S1692),"")</f>
        <v>2.9749999999999996</v>
      </c>
      <c r="U1692" s="6">
        <f>IF($A1692="placement",T1692,SUMIF($C$10:$C$6209,$C1692,$T$10:$T$6209))</f>
        <v>2.9749999999999996</v>
      </c>
      <c r="V1692" s="34">
        <f t="shared" si="80"/>
        <v>-1.0563380281690016E-2</v>
      </c>
      <c r="W1692" s="24"/>
      <c r="X1692" s="2" t="str">
        <f>IFERROR(MIN(VLOOKUP($W1692,margin_ranges!$A$5:$D$10,4,FALSE),$Q1692*100)/100,"")</f>
        <v/>
      </c>
      <c r="Y1692" s="6">
        <f t="shared" si="78"/>
        <v>2.9749999999999996</v>
      </c>
      <c r="Z1692" s="6">
        <f>IF($A1692="placement",Y1692,SUMIF($C$10:$C$6209,$C1692,$Y$10:$Y$6209))</f>
        <v>2.9749999999999996</v>
      </c>
      <c r="AA1692" s="29">
        <f t="shared" si="79"/>
        <v>-1.0563380281690016E-2</v>
      </c>
    </row>
    <row r="1693" spans="1:27" hidden="1" x14ac:dyDescent="0.3">
      <c r="A1693" s="8" t="s">
        <v>17</v>
      </c>
      <c r="B1693" s="8" t="s">
        <v>7279</v>
      </c>
      <c r="C1693" s="8" t="s">
        <v>7280</v>
      </c>
      <c r="D1693" s="8" t="s">
        <v>7299</v>
      </c>
      <c r="E1693" s="8" t="s">
        <v>7300</v>
      </c>
      <c r="F1693" s="29">
        <v>0.28999999999999998</v>
      </c>
      <c r="G1693" s="29">
        <v>1</v>
      </c>
      <c r="H1693" s="30">
        <v>251.7055</v>
      </c>
      <c r="I1693" s="30">
        <v>28.5151</v>
      </c>
      <c r="J1693" s="14">
        <v>1403</v>
      </c>
      <c r="K1693" s="14">
        <v>361</v>
      </c>
      <c r="L1693" s="12">
        <v>0.1133</v>
      </c>
      <c r="M1693" s="7">
        <v>1.63961504</v>
      </c>
      <c r="N1693" s="31">
        <v>1</v>
      </c>
      <c r="O1693" s="14">
        <f>IFERROR(VLOOKUP($C1693,'site totals'!$J$2:$K$607,2,FALSE),1)</f>
        <v>14185.568499999999</v>
      </c>
      <c r="P1693" s="32" t="s">
        <v>22</v>
      </c>
      <c r="Q1693" s="12">
        <v>0.39010074039999998</v>
      </c>
      <c r="R1693" s="29">
        <v>0.28999999999999998</v>
      </c>
      <c r="S1693" s="2">
        <f>IF($A1693="site","",MIN(VLOOKUP($P1693,margin_ranges!$A$5:$D$10,4,FALSE)/100,$Q1693))</f>
        <v>0.29749999999999999</v>
      </c>
      <c r="T1693" s="6">
        <f>IF(A1693="placement",$J1693*MIN($Q1693,$S1693),"")</f>
        <v>417.39249999999998</v>
      </c>
      <c r="U1693" s="6">
        <f>IF($A1693="placement",T1693,SUMIF($C$10:$C$6209,$C1693,$T$10:$T$6209))</f>
        <v>417.39249999999998</v>
      </c>
      <c r="V1693" s="34">
        <f t="shared" si="80"/>
        <v>-1.0563380281690016E-2</v>
      </c>
      <c r="W1693" s="24"/>
      <c r="X1693" s="2" t="str">
        <f>IFERROR(MIN(VLOOKUP($W1693,margin_ranges!$A$5:$D$10,4,FALSE),$Q1693*100)/100,"")</f>
        <v/>
      </c>
      <c r="Y1693" s="6">
        <f t="shared" si="78"/>
        <v>417.39249999999998</v>
      </c>
      <c r="Z1693" s="6">
        <f>IF($A1693="placement",Y1693,SUMIF($C$10:$C$6209,$C1693,$Y$10:$Y$6209))</f>
        <v>417.39249999999998</v>
      </c>
      <c r="AA1693" s="29">
        <f t="shared" si="79"/>
        <v>-1.0563380281690016E-2</v>
      </c>
    </row>
    <row r="1694" spans="1:27" hidden="1" x14ac:dyDescent="0.3">
      <c r="A1694" s="8" t="s">
        <v>17</v>
      </c>
      <c r="B1694" s="8" t="s">
        <v>7279</v>
      </c>
      <c r="C1694" s="8" t="s">
        <v>7280</v>
      </c>
      <c r="D1694" s="8" t="s">
        <v>7283</v>
      </c>
      <c r="E1694" s="8" t="s">
        <v>7284</v>
      </c>
      <c r="F1694" s="29">
        <v>0.28999999999999998</v>
      </c>
      <c r="G1694" s="29">
        <v>1</v>
      </c>
      <c r="H1694" s="30">
        <v>215.90520000000001</v>
      </c>
      <c r="I1694" s="30">
        <v>21.748899999999999</v>
      </c>
      <c r="J1694" s="14">
        <v>919</v>
      </c>
      <c r="K1694" s="14">
        <v>234</v>
      </c>
      <c r="L1694" s="12">
        <v>0.1007</v>
      </c>
      <c r="M1694" s="7">
        <v>1.4085922099999999</v>
      </c>
      <c r="N1694" s="31">
        <v>1</v>
      </c>
      <c r="O1694" s="14">
        <f>IFERROR(VLOOKUP($C1694,'site totals'!$J$2:$K$607,2,FALSE),1)</f>
        <v>14185.568499999999</v>
      </c>
      <c r="P1694" s="32" t="s">
        <v>22</v>
      </c>
      <c r="Q1694" s="12">
        <v>0.29007132740000002</v>
      </c>
      <c r="R1694" s="29">
        <v>0.28999999999999998</v>
      </c>
      <c r="S1694" s="2">
        <f>IF($A1694="site","",MIN(VLOOKUP($P1694,margin_ranges!$A$5:$D$10,4,FALSE)/100,$Q1694))</f>
        <v>0.29007132740000002</v>
      </c>
      <c r="T1694" s="6">
        <f>IF(A1694="placement",$J1694*MIN($Q1694,$S1694),"")</f>
        <v>266.57554988060002</v>
      </c>
      <c r="U1694" s="6">
        <f>IF($A1694="placement",T1694,SUMIF($C$10:$C$6209,$C1694,$T$10:$T$6209))</f>
        <v>266.57554988060002</v>
      </c>
      <c r="V1694" s="34">
        <f t="shared" si="80"/>
        <v>-1.0046112676054264E-4</v>
      </c>
      <c r="W1694" s="24"/>
      <c r="X1694" s="2" t="str">
        <f>IFERROR(MIN(VLOOKUP($W1694,margin_ranges!$A$5:$D$10,4,FALSE),$Q1694*100)/100,"")</f>
        <v/>
      </c>
      <c r="Y1694" s="6">
        <f t="shared" si="78"/>
        <v>266.57554988060002</v>
      </c>
      <c r="Z1694" s="6">
        <f>IF($A1694="placement",Y1694,SUMIF($C$10:$C$6209,$C1694,$Y$10:$Y$6209))</f>
        <v>266.57554988060002</v>
      </c>
      <c r="AA1694" s="29">
        <f t="shared" si="79"/>
        <v>-1.0046112676054264E-4</v>
      </c>
    </row>
    <row r="1695" spans="1:27" hidden="1" x14ac:dyDescent="0.3">
      <c r="A1695" s="8" t="s">
        <v>17</v>
      </c>
      <c r="B1695" s="8" t="s">
        <v>7279</v>
      </c>
      <c r="C1695" s="8" t="s">
        <v>7280</v>
      </c>
      <c r="D1695" s="8" t="s">
        <v>7287</v>
      </c>
      <c r="E1695" s="8" t="s">
        <v>7288</v>
      </c>
      <c r="F1695" s="29">
        <v>0.22743942429095901</v>
      </c>
      <c r="G1695" s="29">
        <v>1</v>
      </c>
      <c r="H1695" s="30">
        <v>124.0223</v>
      </c>
      <c r="I1695" s="30">
        <v>9.8949999999999996</v>
      </c>
      <c r="J1695" s="14">
        <v>384</v>
      </c>
      <c r="K1695" s="14">
        <v>87</v>
      </c>
      <c r="L1695" s="12">
        <v>7.9799999999999996E-2</v>
      </c>
      <c r="M1695" s="7">
        <v>1.2943968800000001</v>
      </c>
      <c r="N1695" s="31">
        <v>1</v>
      </c>
      <c r="O1695" s="14">
        <f>IFERROR(VLOOKUP($C1695,'site totals'!$J$2:$K$607,2,FALSE),1)</f>
        <v>14185.568499999999</v>
      </c>
      <c r="P1695" s="32" t="s">
        <v>22</v>
      </c>
      <c r="Q1695" s="12">
        <v>0.2274394243</v>
      </c>
      <c r="R1695" s="29">
        <v>0.28000000000000003</v>
      </c>
      <c r="S1695" s="2">
        <f>IF($A1695="site","",MIN(VLOOKUP($P1695,margin_ranges!$A$5:$D$10,4,FALSE)/100,$Q1695))</f>
        <v>0.2274394243</v>
      </c>
      <c r="T1695" s="6">
        <f>IF(A1695="placement",$J1695*MIN($Q1695,$S1695),"")</f>
        <v>87.336738931200003</v>
      </c>
      <c r="U1695" s="6">
        <f>IF($A1695="placement",T1695,SUMIF($C$10:$C$6209,$C1695,$T$10:$T$6209))</f>
        <v>87.336738931200003</v>
      </c>
      <c r="V1695" s="34">
        <f t="shared" si="80"/>
        <v>7.3000799583333276E-2</v>
      </c>
      <c r="W1695" s="24"/>
      <c r="X1695" s="2" t="str">
        <f>IFERROR(MIN(VLOOKUP($W1695,margin_ranges!$A$5:$D$10,4,FALSE),$Q1695*100)/100,"")</f>
        <v/>
      </c>
      <c r="Y1695" s="6">
        <f t="shared" si="78"/>
        <v>87.336738931200003</v>
      </c>
      <c r="Z1695" s="6">
        <f>IF($A1695="placement",Y1695,SUMIF($C$10:$C$6209,$C1695,$Y$10:$Y$6209))</f>
        <v>87.336738931200003</v>
      </c>
      <c r="AA1695" s="29">
        <f t="shared" si="79"/>
        <v>7.3000799583333276E-2</v>
      </c>
    </row>
    <row r="1696" spans="1:27" hidden="1" x14ac:dyDescent="0.3">
      <c r="A1696" s="8" t="s">
        <v>17</v>
      </c>
      <c r="B1696" s="8" t="s">
        <v>7279</v>
      </c>
      <c r="C1696" s="8" t="s">
        <v>7280</v>
      </c>
      <c r="D1696" s="8" t="s">
        <v>7311</v>
      </c>
      <c r="E1696" s="8" t="s">
        <v>7312</v>
      </c>
      <c r="F1696" s="29">
        <v>0.20534873786504201</v>
      </c>
      <c r="G1696" s="29">
        <v>1</v>
      </c>
      <c r="H1696" s="30">
        <v>201.99420000000001</v>
      </c>
      <c r="I1696" s="30">
        <v>31.9693</v>
      </c>
      <c r="J1696" s="14">
        <v>603</v>
      </c>
      <c r="K1696" s="14">
        <v>121</v>
      </c>
      <c r="L1696" s="12">
        <v>0.1583</v>
      </c>
      <c r="M1696" s="7">
        <v>0.62920682999999999</v>
      </c>
      <c r="N1696" s="31">
        <v>0.5</v>
      </c>
      <c r="O1696" s="14">
        <f>IFERROR(VLOOKUP($C1696,'site totals'!$J$2:$K$607,2,FALSE),1)</f>
        <v>14185.568499999999</v>
      </c>
      <c r="P1696" s="32" t="s">
        <v>22</v>
      </c>
      <c r="Q1696" s="12">
        <v>0.20534873789999999</v>
      </c>
      <c r="R1696" s="29">
        <v>0.22</v>
      </c>
      <c r="S1696" s="2">
        <f>IF($A1696="site","",MIN(VLOOKUP($P1696,margin_ranges!$A$5:$D$10,4,FALSE)/100,$Q1696))</f>
        <v>0.20534873789999999</v>
      </c>
      <c r="T1696" s="6">
        <f>IF(A1696="placement",$J1696*MIN($Q1696,$S1696),"")</f>
        <v>123.8252889537</v>
      </c>
      <c r="U1696" s="6">
        <f>IF($A1696="placement",T1696,SUMIF($C$10:$C$6209,$C1696,$T$10:$T$6209))</f>
        <v>123.8252889537</v>
      </c>
      <c r="V1696" s="34">
        <f t="shared" si="80"/>
        <v>1.8783669358974242E-2</v>
      </c>
      <c r="W1696" s="24"/>
      <c r="X1696" s="2" t="str">
        <f>IFERROR(MIN(VLOOKUP($W1696,margin_ranges!$A$5:$D$10,4,FALSE),$Q1696*100)/100,"")</f>
        <v/>
      </c>
      <c r="Y1696" s="6">
        <f t="shared" ref="Y1696:Y1759" si="81">IF(A1696="placement",IF($X1696="",$T1696,$J1696*MIN($Q1696,$X1696)),"")</f>
        <v>123.8252889537</v>
      </c>
      <c r="Z1696" s="6">
        <f>IF($A1696="placement",Y1696,SUMIF($C$10:$C$6209,$C1696,$Y$10:$Y$6209))</f>
        <v>123.8252889537</v>
      </c>
      <c r="AA1696" s="29">
        <f t="shared" ref="AA1696:AA1759" si="82">($J1696-$Z1696)/($J1696*(1-$R1696))-1</f>
        <v>1.8783669358974242E-2</v>
      </c>
    </row>
    <row r="1697" spans="1:27" hidden="1" x14ac:dyDescent="0.3">
      <c r="A1697" s="8" t="s">
        <v>17</v>
      </c>
      <c r="B1697" s="8" t="s">
        <v>7279</v>
      </c>
      <c r="C1697" s="8" t="s">
        <v>7280</v>
      </c>
      <c r="D1697" s="8" t="s">
        <v>7301</v>
      </c>
      <c r="E1697" s="8" t="s">
        <v>7302</v>
      </c>
      <c r="F1697" s="29">
        <v>0.17125611895840401</v>
      </c>
      <c r="G1697" s="29">
        <v>1</v>
      </c>
      <c r="H1697" s="30">
        <v>221.80680000000001</v>
      </c>
      <c r="I1697" s="30">
        <v>23.7683</v>
      </c>
      <c r="J1697" s="14">
        <v>860</v>
      </c>
      <c r="K1697" s="14">
        <v>147</v>
      </c>
      <c r="L1697" s="12">
        <v>0.1072</v>
      </c>
      <c r="M1697" s="7">
        <v>1.2066454099999999</v>
      </c>
      <c r="N1697" s="31">
        <v>1</v>
      </c>
      <c r="O1697" s="14">
        <f>IFERROR(VLOOKUP($C1697,'site totals'!$J$2:$K$607,2,FALSE),1)</f>
        <v>14185.568499999999</v>
      </c>
      <c r="P1697" s="32" t="s">
        <v>22</v>
      </c>
      <c r="Q1697" s="12">
        <v>0.17125611900000001</v>
      </c>
      <c r="R1697" s="29">
        <v>0.21</v>
      </c>
      <c r="S1697" s="2">
        <f>IF($A1697="site","",MIN(VLOOKUP($P1697,margin_ranges!$A$5:$D$10,4,FALSE)/100,$Q1697))</f>
        <v>0.17125611900000001</v>
      </c>
      <c r="T1697" s="6">
        <f>IF(A1697="placement",$J1697*MIN($Q1697,$S1697),"")</f>
        <v>147.28026234000001</v>
      </c>
      <c r="U1697" s="6">
        <f>IF($A1697="placement",T1697,SUMIF($C$10:$C$6209,$C1697,$T$10:$T$6209))</f>
        <v>147.28026234000001</v>
      </c>
      <c r="V1697" s="34">
        <f t="shared" si="80"/>
        <v>4.904288734177209E-2</v>
      </c>
      <c r="W1697" s="24"/>
      <c r="X1697" s="2" t="str">
        <f>IFERROR(MIN(VLOOKUP($W1697,margin_ranges!$A$5:$D$10,4,FALSE),$Q1697*100)/100,"")</f>
        <v/>
      </c>
      <c r="Y1697" s="6">
        <f t="shared" si="81"/>
        <v>147.28026234000001</v>
      </c>
      <c r="Z1697" s="6">
        <f>IF($A1697="placement",Y1697,SUMIF($C$10:$C$6209,$C1697,$Y$10:$Y$6209))</f>
        <v>147.28026234000001</v>
      </c>
      <c r="AA1697" s="17">
        <f t="shared" si="82"/>
        <v>4.904288734177209E-2</v>
      </c>
    </row>
    <row r="1698" spans="1:27" hidden="1" x14ac:dyDescent="0.3">
      <c r="A1698" s="8" t="s">
        <v>17</v>
      </c>
      <c r="B1698" s="8" t="s">
        <v>7279</v>
      </c>
      <c r="C1698" s="8" t="s">
        <v>7280</v>
      </c>
      <c r="D1698" s="8" t="s">
        <v>7305</v>
      </c>
      <c r="E1698" s="8" t="s">
        <v>7306</v>
      </c>
      <c r="F1698" s="29">
        <v>0.243922123501259</v>
      </c>
      <c r="G1698" s="29">
        <v>1</v>
      </c>
      <c r="H1698" s="30">
        <v>469.98430000000002</v>
      </c>
      <c r="I1698" s="30">
        <v>52.5961</v>
      </c>
      <c r="J1698" s="14">
        <v>2087</v>
      </c>
      <c r="K1698" s="14">
        <v>477</v>
      </c>
      <c r="L1698" s="12">
        <v>0.1119</v>
      </c>
      <c r="M1698" s="7">
        <v>1.3226150800000001</v>
      </c>
      <c r="N1698" s="31">
        <v>1</v>
      </c>
      <c r="O1698" s="14">
        <f>IFERROR(VLOOKUP($C1698,'site totals'!$J$2:$K$607,2,FALSE),1)</f>
        <v>14185.568499999999</v>
      </c>
      <c r="P1698" s="32" t="s">
        <v>22</v>
      </c>
      <c r="Q1698" s="12">
        <v>0.2439221235</v>
      </c>
      <c r="R1698" s="29">
        <v>0.26</v>
      </c>
      <c r="S1698" s="2">
        <f>IF($A1698="site","",MIN(VLOOKUP($P1698,margin_ranges!$A$5:$D$10,4,FALSE)/100,$Q1698))</f>
        <v>0.2439221235</v>
      </c>
      <c r="T1698" s="6">
        <f>IF(A1698="placement",$J1698*MIN($Q1698,$S1698),"")</f>
        <v>509.06547174450003</v>
      </c>
      <c r="U1698" s="6">
        <f>IF($A1698="placement",T1698,SUMIF($C$10:$C$6209,$C1698,$T$10:$T$6209))</f>
        <v>509.06547174450003</v>
      </c>
      <c r="V1698" s="34">
        <f t="shared" si="80"/>
        <v>2.1726860135135251E-2</v>
      </c>
      <c r="W1698" s="24"/>
      <c r="X1698" s="2" t="str">
        <f>IFERROR(MIN(VLOOKUP($W1698,margin_ranges!$A$5:$D$10,4,FALSE),$Q1698*100)/100,"")</f>
        <v/>
      </c>
      <c r="Y1698" s="6">
        <f t="shared" si="81"/>
        <v>509.06547174450003</v>
      </c>
      <c r="Z1698" s="6">
        <f>IF($A1698="placement",Y1698,SUMIF($C$10:$C$6209,$C1698,$Y$10:$Y$6209))</f>
        <v>509.06547174450003</v>
      </c>
      <c r="AA1698" s="29">
        <f t="shared" si="82"/>
        <v>2.1726860135135251E-2</v>
      </c>
    </row>
    <row r="1699" spans="1:27" hidden="1" x14ac:dyDescent="0.3">
      <c r="A1699" s="8" t="s">
        <v>17</v>
      </c>
      <c r="B1699" s="8" t="s">
        <v>7279</v>
      </c>
      <c r="C1699" s="8" t="s">
        <v>7280</v>
      </c>
      <c r="D1699" s="8" t="s">
        <v>7309</v>
      </c>
      <c r="E1699" s="8" t="s">
        <v>7310</v>
      </c>
      <c r="F1699" s="29">
        <v>0.178021737276605</v>
      </c>
      <c r="G1699" s="29">
        <v>1</v>
      </c>
      <c r="H1699" s="30">
        <v>863.43539999999996</v>
      </c>
      <c r="I1699" s="30">
        <v>148.57859999999999</v>
      </c>
      <c r="J1699" s="14">
        <v>5423</v>
      </c>
      <c r="K1699" s="14">
        <v>963</v>
      </c>
      <c r="L1699" s="12">
        <v>0.1721</v>
      </c>
      <c r="M1699" s="7">
        <v>1.21657718</v>
      </c>
      <c r="N1699" s="31">
        <v>1</v>
      </c>
      <c r="O1699" s="14">
        <f>IFERROR(VLOOKUP($C1699,'site totals'!$J$2:$K$607,2,FALSE),1)</f>
        <v>14185.568499999999</v>
      </c>
      <c r="P1699" s="32" t="s">
        <v>22</v>
      </c>
      <c r="Q1699" s="12">
        <v>0.17802173730000001</v>
      </c>
      <c r="R1699" s="29">
        <v>0.21</v>
      </c>
      <c r="S1699" s="2">
        <f>IF($A1699="site","",MIN(VLOOKUP($P1699,margin_ranges!$A$5:$D$10,4,FALSE)/100,$Q1699))</f>
        <v>0.17802173730000001</v>
      </c>
      <c r="T1699" s="6">
        <f>IF(A1699="placement",$J1699*MIN($Q1699,$S1699),"")</f>
        <v>965.41188137790004</v>
      </c>
      <c r="U1699" s="6">
        <f>IF($A1699="placement",T1699,SUMIF($C$10:$C$6209,$C1699,$T$10:$T$6209))</f>
        <v>965.41188137790004</v>
      </c>
      <c r="V1699" s="34">
        <f t="shared" si="80"/>
        <v>4.0478813544303716E-2</v>
      </c>
      <c r="W1699" s="24"/>
      <c r="X1699" s="2" t="str">
        <f>IFERROR(MIN(VLOOKUP($W1699,margin_ranges!$A$5:$D$10,4,FALSE),$Q1699*100)/100,"")</f>
        <v/>
      </c>
      <c r="Y1699" s="6">
        <f t="shared" si="81"/>
        <v>965.41188137790004</v>
      </c>
      <c r="Z1699" s="6">
        <f>IF($A1699="placement",Y1699,SUMIF($C$10:$C$6209,$C1699,$Y$10:$Y$6209))</f>
        <v>965.41188137790004</v>
      </c>
      <c r="AA1699" s="29">
        <f t="shared" si="82"/>
        <v>4.0478813544303716E-2</v>
      </c>
    </row>
    <row r="1700" spans="1:27" hidden="1" x14ac:dyDescent="0.3">
      <c r="A1700" s="8" t="s">
        <v>17</v>
      </c>
      <c r="B1700" s="8" t="s">
        <v>7279</v>
      </c>
      <c r="C1700" s="8" t="s">
        <v>7280</v>
      </c>
      <c r="D1700" s="8" t="s">
        <v>7293</v>
      </c>
      <c r="E1700" s="8" t="s">
        <v>7294</v>
      </c>
      <c r="F1700" s="29">
        <v>0.31923919777874599</v>
      </c>
      <c r="G1700" s="29">
        <v>0</v>
      </c>
      <c r="H1700" s="30">
        <v>30.632100000000001</v>
      </c>
      <c r="I1700" s="30">
        <v>3.3904999999999998</v>
      </c>
      <c r="J1700" s="14">
        <v>75</v>
      </c>
      <c r="K1700" s="14">
        <v>22</v>
      </c>
      <c r="L1700" s="12">
        <v>0.11070000000000001</v>
      </c>
      <c r="M1700" s="7">
        <v>0.73447236999999999</v>
      </c>
      <c r="N1700" s="31">
        <v>0.5</v>
      </c>
      <c r="O1700" s="14">
        <f>IFERROR(VLOOKUP($C1700,'site totals'!$J$2:$K$607,2,FALSE),1)</f>
        <v>14185.568499999999</v>
      </c>
      <c r="P1700" s="32" t="s">
        <v>22</v>
      </c>
      <c r="Q1700" s="12">
        <v>0.31923919779999999</v>
      </c>
      <c r="R1700" s="29">
        <v>0.34</v>
      </c>
      <c r="S1700" s="2">
        <f>IF($A1700="site","",MIN(VLOOKUP($P1700,margin_ranges!$A$5:$D$10,4,FALSE)/100,$Q1700))</f>
        <v>0.29749999999999999</v>
      </c>
      <c r="T1700" s="6">
        <f>IF(A1700="placement",$J1700*MIN($Q1700,$S1700),"")</f>
        <v>22.3125</v>
      </c>
      <c r="U1700" s="6">
        <f>IF($A1700="placement",T1700,SUMIF($C$10:$C$6209,$C1700,$T$10:$T$6209))</f>
        <v>22.3125</v>
      </c>
      <c r="V1700" s="34">
        <f t="shared" si="80"/>
        <v>6.4393939393939448E-2</v>
      </c>
      <c r="W1700" s="24"/>
      <c r="X1700" s="2" t="str">
        <f>IFERROR(MIN(VLOOKUP($W1700,margin_ranges!$A$5:$D$10,4,FALSE),$Q1700*100)/100,"")</f>
        <v/>
      </c>
      <c r="Y1700" s="6">
        <f t="shared" si="81"/>
        <v>22.3125</v>
      </c>
      <c r="Z1700" s="6">
        <f>IF($A1700="placement",Y1700,SUMIF($C$10:$C$6209,$C1700,$Y$10:$Y$6209))</f>
        <v>22.3125</v>
      </c>
      <c r="AA1700" s="29">
        <f t="shared" si="82"/>
        <v>6.4393939393939448E-2</v>
      </c>
    </row>
    <row r="1701" spans="1:27" hidden="1" x14ac:dyDescent="0.3">
      <c r="A1701" s="8" t="s">
        <v>17</v>
      </c>
      <c r="B1701" s="8" t="s">
        <v>7279</v>
      </c>
      <c r="C1701" s="8" t="s">
        <v>7280</v>
      </c>
      <c r="D1701" s="8" t="s">
        <v>7289</v>
      </c>
      <c r="E1701" s="8" t="s">
        <v>7290</v>
      </c>
      <c r="F1701" s="29">
        <v>0.33663422688897399</v>
      </c>
      <c r="G1701" s="29">
        <v>1</v>
      </c>
      <c r="H1701" s="30">
        <v>1159.8371</v>
      </c>
      <c r="I1701" s="30">
        <v>227.6097</v>
      </c>
      <c r="J1701" s="14">
        <v>10293</v>
      </c>
      <c r="K1701" s="14">
        <v>3130</v>
      </c>
      <c r="L1701" s="12">
        <v>0.19620000000000001</v>
      </c>
      <c r="M1701" s="7">
        <v>1.5074639700000001</v>
      </c>
      <c r="N1701" s="31">
        <v>1</v>
      </c>
      <c r="O1701" s="14">
        <f>IFERROR(VLOOKUP($C1701,'site totals'!$J$2:$K$607,2,FALSE),1)</f>
        <v>14185.568499999999</v>
      </c>
      <c r="P1701" s="32" t="s">
        <v>22</v>
      </c>
      <c r="Q1701" s="12">
        <v>0.3366342269</v>
      </c>
      <c r="R1701" s="29">
        <v>0.34</v>
      </c>
      <c r="S1701" s="2">
        <f>IF($A1701="site","",MIN(VLOOKUP($P1701,margin_ranges!$A$5:$D$10,4,FALSE)/100,$Q1701))</f>
        <v>0.29749999999999999</v>
      </c>
      <c r="T1701" s="6">
        <f>IF(A1701="placement",$J1701*MIN($Q1701,$S1701),"")</f>
        <v>3062.1675</v>
      </c>
      <c r="U1701" s="6">
        <f>IF($A1701="placement",T1701,SUMIF($C$10:$C$6209,$C1701,$T$10:$T$6209))</f>
        <v>3062.1675</v>
      </c>
      <c r="V1701" s="34">
        <f t="shared" si="80"/>
        <v>6.439393939393967E-2</v>
      </c>
      <c r="W1701" s="24"/>
      <c r="X1701" s="2" t="str">
        <f>IFERROR(MIN(VLOOKUP($W1701,margin_ranges!$A$5:$D$10,4,FALSE),$Q1701*100)/100,"")</f>
        <v/>
      </c>
      <c r="Y1701" s="6">
        <f t="shared" si="81"/>
        <v>3062.1675</v>
      </c>
      <c r="Z1701" s="6">
        <f>IF($A1701="placement",Y1701,SUMIF($C$10:$C$6209,$C1701,$Y$10:$Y$6209))</f>
        <v>3062.1675</v>
      </c>
      <c r="AA1701" s="29">
        <f t="shared" si="82"/>
        <v>6.439393939393967E-2</v>
      </c>
    </row>
    <row r="1702" spans="1:27" hidden="1" x14ac:dyDescent="0.3">
      <c r="A1702" s="8" t="s">
        <v>17</v>
      </c>
      <c r="B1702" s="8" t="s">
        <v>7279</v>
      </c>
      <c r="C1702" s="8" t="s">
        <v>7280</v>
      </c>
      <c r="D1702" s="8" t="s">
        <v>7291</v>
      </c>
      <c r="E1702" s="8" t="s">
        <v>7292</v>
      </c>
      <c r="F1702" s="29">
        <v>0.33921907428061299</v>
      </c>
      <c r="G1702" s="29">
        <v>1</v>
      </c>
      <c r="H1702" s="30">
        <v>641.20190000000002</v>
      </c>
      <c r="I1702" s="30">
        <v>113.1096</v>
      </c>
      <c r="J1702" s="14">
        <v>5135</v>
      </c>
      <c r="K1702" s="14">
        <v>1561</v>
      </c>
      <c r="L1702" s="12">
        <v>0.1764</v>
      </c>
      <c r="M1702" s="7">
        <v>1.51336088</v>
      </c>
      <c r="N1702" s="31">
        <v>1</v>
      </c>
      <c r="O1702" s="14">
        <f>IFERROR(VLOOKUP($C1702,'site totals'!$J$2:$K$607,2,FALSE),1)</f>
        <v>14185.568499999999</v>
      </c>
      <c r="P1702" s="32" t="s">
        <v>22</v>
      </c>
      <c r="Q1702" s="12">
        <v>0.33921907429999998</v>
      </c>
      <c r="R1702" s="29">
        <v>0.34</v>
      </c>
      <c r="S1702" s="2">
        <f>IF($A1702="site","",MIN(VLOOKUP($P1702,margin_ranges!$A$5:$D$10,4,FALSE)/100,$Q1702))</f>
        <v>0.29749999999999999</v>
      </c>
      <c r="T1702" s="6">
        <f>IF(A1702="placement",$J1702*MIN($Q1702,$S1702),"")</f>
        <v>1527.6624999999999</v>
      </c>
      <c r="U1702" s="6">
        <f>IF($A1702="placement",T1702,SUMIF($C$10:$C$6209,$C1702,$T$10:$T$6209))</f>
        <v>1527.6624999999999</v>
      </c>
      <c r="V1702" s="34">
        <f t="shared" si="80"/>
        <v>6.439393939393967E-2</v>
      </c>
      <c r="W1702" s="24"/>
      <c r="X1702" s="2" t="str">
        <f>IFERROR(MIN(VLOOKUP($W1702,margin_ranges!$A$5:$D$10,4,FALSE),$Q1702*100)/100,"")</f>
        <v/>
      </c>
      <c r="Y1702" s="6">
        <f t="shared" si="81"/>
        <v>1527.6624999999999</v>
      </c>
      <c r="Z1702" s="6">
        <f>IF($A1702="placement",Y1702,SUMIF($C$10:$C$6209,$C1702,$Y$10:$Y$6209))</f>
        <v>1527.6624999999999</v>
      </c>
      <c r="AA1702" s="29">
        <f t="shared" si="82"/>
        <v>6.439393939393967E-2</v>
      </c>
    </row>
    <row r="1703" spans="1:27" hidden="1" x14ac:dyDescent="0.3">
      <c r="A1703" s="8" t="s">
        <v>17</v>
      </c>
      <c r="B1703" s="8" t="s">
        <v>7279</v>
      </c>
      <c r="C1703" s="8" t="s">
        <v>7280</v>
      </c>
      <c r="D1703" s="8" t="s">
        <v>7313</v>
      </c>
      <c r="E1703" s="8" t="s">
        <v>7314</v>
      </c>
      <c r="F1703" s="29">
        <v>0.33999999999999903</v>
      </c>
      <c r="G1703" s="29">
        <v>0</v>
      </c>
      <c r="H1703" s="30">
        <v>9.4688999999999997</v>
      </c>
      <c r="I1703" s="30">
        <v>0.61750000000000005</v>
      </c>
      <c r="J1703" s="14">
        <v>20</v>
      </c>
      <c r="K1703" s="14">
        <v>6</v>
      </c>
      <c r="L1703" s="12">
        <v>6.5199999999999994E-2</v>
      </c>
      <c r="M1703" s="7">
        <v>1.09612493</v>
      </c>
      <c r="N1703" s="31">
        <v>0.5</v>
      </c>
      <c r="O1703" s="14">
        <f>IFERROR(VLOOKUP($C1703,'site totals'!$J$2:$K$607,2,FALSE),1)</f>
        <v>14185.568499999999</v>
      </c>
      <c r="P1703" s="32" t="s">
        <v>22</v>
      </c>
      <c r="Q1703" s="12">
        <v>0.54384761500000001</v>
      </c>
      <c r="R1703" s="29">
        <v>0.34</v>
      </c>
      <c r="S1703" s="2">
        <f>IF($A1703="site","",MIN(VLOOKUP($P1703,margin_ranges!$A$5:$D$10,4,FALSE)/100,$Q1703))</f>
        <v>0.29749999999999999</v>
      </c>
      <c r="T1703" s="6">
        <f>IF(A1703="placement",$J1703*MIN($Q1703,$S1703),"")</f>
        <v>5.9499999999999993</v>
      </c>
      <c r="U1703" s="6">
        <f>IF($A1703="placement",T1703,SUMIF($C$10:$C$6209,$C1703,$T$10:$T$6209))</f>
        <v>5.9499999999999993</v>
      </c>
      <c r="V1703" s="34">
        <f t="shared" si="80"/>
        <v>6.4393939393939448E-2</v>
      </c>
      <c r="W1703" s="24"/>
      <c r="X1703" s="2" t="str">
        <f>IFERROR(MIN(VLOOKUP($W1703,margin_ranges!$A$5:$D$10,4,FALSE),$Q1703*100)/100,"")</f>
        <v/>
      </c>
      <c r="Y1703" s="6">
        <f t="shared" si="81"/>
        <v>5.9499999999999993</v>
      </c>
      <c r="Z1703" s="6">
        <f>IF($A1703="placement",Y1703,SUMIF($C$10:$C$6209,$C1703,$Y$10:$Y$6209))</f>
        <v>5.9499999999999993</v>
      </c>
      <c r="AA1703" s="29">
        <f t="shared" si="82"/>
        <v>6.4393939393939448E-2</v>
      </c>
    </row>
    <row r="1704" spans="1:27" hidden="1" x14ac:dyDescent="0.3">
      <c r="A1704" s="8" t="s">
        <v>17</v>
      </c>
      <c r="B1704" s="8" t="s">
        <v>7279</v>
      </c>
      <c r="C1704" s="8" t="s">
        <v>7280</v>
      </c>
      <c r="D1704" s="8" t="s">
        <v>7303</v>
      </c>
      <c r="E1704" s="8" t="s">
        <v>7304</v>
      </c>
      <c r="F1704" s="29">
        <v>0.33999999999999903</v>
      </c>
      <c r="G1704" s="29">
        <v>1</v>
      </c>
      <c r="H1704" s="30">
        <v>38.918500000000002</v>
      </c>
      <c r="I1704" s="30">
        <v>6.1649000000000003</v>
      </c>
      <c r="J1704" s="14">
        <v>153</v>
      </c>
      <c r="K1704" s="14">
        <v>47</v>
      </c>
      <c r="L1704" s="12">
        <v>0.15840000000000001</v>
      </c>
      <c r="M1704" s="7">
        <v>0.82890543999999999</v>
      </c>
      <c r="N1704" s="31">
        <v>0.5</v>
      </c>
      <c r="O1704" s="14">
        <f>IFERROR(VLOOKUP($C1704,'site totals'!$J$2:$K$607,2,FALSE),1)</f>
        <v>14185.568499999999</v>
      </c>
      <c r="P1704" s="32" t="s">
        <v>22</v>
      </c>
      <c r="Q1704" s="12">
        <v>0.39679488969999999</v>
      </c>
      <c r="R1704" s="29">
        <v>0.34</v>
      </c>
      <c r="S1704" s="2">
        <f>IF($A1704="site","",MIN(VLOOKUP($P1704,margin_ranges!$A$5:$D$10,4,FALSE)/100,$Q1704))</f>
        <v>0.29749999999999999</v>
      </c>
      <c r="T1704" s="6">
        <f>IF(A1704="placement",$J1704*MIN($Q1704,$S1704),"")</f>
        <v>45.517499999999998</v>
      </c>
      <c r="U1704" s="6">
        <f>IF($A1704="placement",T1704,SUMIF($C$10:$C$6209,$C1704,$T$10:$T$6209))</f>
        <v>45.517499999999998</v>
      </c>
      <c r="V1704" s="34">
        <f t="shared" si="80"/>
        <v>6.4393939393939448E-2</v>
      </c>
      <c r="W1704" s="24"/>
      <c r="X1704" s="2" t="str">
        <f>IFERROR(MIN(VLOOKUP($W1704,margin_ranges!$A$5:$D$10,4,FALSE),$Q1704*100)/100,"")</f>
        <v/>
      </c>
      <c r="Y1704" s="6">
        <f t="shared" si="81"/>
        <v>45.517499999999998</v>
      </c>
      <c r="Z1704" s="6">
        <f>IF($A1704="placement",Y1704,SUMIF($C$10:$C$6209,$C1704,$Y$10:$Y$6209))</f>
        <v>45.517499999999998</v>
      </c>
      <c r="AA1704" s="17">
        <f t="shared" si="82"/>
        <v>6.4393939393939448E-2</v>
      </c>
    </row>
    <row r="1705" spans="1:27" hidden="1" x14ac:dyDescent="0.3">
      <c r="A1705" s="8" t="s">
        <v>17</v>
      </c>
      <c r="B1705" s="8" t="s">
        <v>7279</v>
      </c>
      <c r="C1705" s="8" t="s">
        <v>7280</v>
      </c>
      <c r="D1705" s="8" t="s">
        <v>7295</v>
      </c>
      <c r="E1705" s="8" t="s">
        <v>7296</v>
      </c>
      <c r="F1705" s="29">
        <v>0.34</v>
      </c>
      <c r="G1705" s="29">
        <v>1</v>
      </c>
      <c r="H1705" s="30">
        <v>427.20979999999997</v>
      </c>
      <c r="I1705" s="30">
        <v>113.6104</v>
      </c>
      <c r="J1705" s="14">
        <v>2947</v>
      </c>
      <c r="K1705" s="14">
        <v>899</v>
      </c>
      <c r="L1705" s="12">
        <v>0.26590000000000003</v>
      </c>
      <c r="M1705" s="7">
        <v>0.86453826</v>
      </c>
      <c r="N1705" s="31">
        <v>0.5</v>
      </c>
      <c r="O1705" s="14">
        <f>IFERROR(VLOOKUP($C1705,'site totals'!$J$2:$K$607,2,FALSE),1)</f>
        <v>14185.568499999999</v>
      </c>
      <c r="P1705" s="32" t="s">
        <v>22</v>
      </c>
      <c r="Q1705" s="12">
        <v>0.4216565934</v>
      </c>
      <c r="R1705" s="29">
        <v>0.34</v>
      </c>
      <c r="S1705" s="2">
        <f>IF($A1705="site","",MIN(VLOOKUP($P1705,margin_ranges!$A$5:$D$10,4,FALSE)/100,$Q1705))</f>
        <v>0.29749999999999999</v>
      </c>
      <c r="T1705" s="6">
        <f>IF(A1705="placement",$J1705*MIN($Q1705,$S1705),"")</f>
        <v>876.73249999999996</v>
      </c>
      <c r="U1705" s="6">
        <f>IF($A1705="placement",T1705,SUMIF($C$10:$C$6209,$C1705,$T$10:$T$6209))</f>
        <v>876.73249999999996</v>
      </c>
      <c r="V1705" s="34">
        <f t="shared" si="80"/>
        <v>6.4393939393939448E-2</v>
      </c>
      <c r="W1705" s="24"/>
      <c r="X1705" s="2" t="str">
        <f>IFERROR(MIN(VLOOKUP($W1705,margin_ranges!$A$5:$D$10,4,FALSE),$Q1705*100)/100,"")</f>
        <v/>
      </c>
      <c r="Y1705" s="6">
        <f t="shared" si="81"/>
        <v>876.73249999999996</v>
      </c>
      <c r="Z1705" s="6">
        <f>IF($A1705="placement",Y1705,SUMIF($C$10:$C$6209,$C1705,$Y$10:$Y$6209))</f>
        <v>876.73249999999996</v>
      </c>
      <c r="AA1705" s="29">
        <f t="shared" si="82"/>
        <v>6.4393939393939448E-2</v>
      </c>
    </row>
    <row r="1706" spans="1:27" hidden="1" x14ac:dyDescent="0.3">
      <c r="A1706" s="8" t="s">
        <v>17</v>
      </c>
      <c r="B1706" s="8" t="s">
        <v>7279</v>
      </c>
      <c r="C1706" s="8" t="s">
        <v>7280</v>
      </c>
      <c r="D1706" s="8" t="s">
        <v>7297</v>
      </c>
      <c r="E1706" s="8" t="s">
        <v>7298</v>
      </c>
      <c r="F1706" s="29">
        <v>0.34</v>
      </c>
      <c r="G1706" s="29">
        <v>0</v>
      </c>
      <c r="H1706" s="30">
        <v>8.0405999999999995</v>
      </c>
      <c r="I1706" s="30">
        <v>1.5634999999999999</v>
      </c>
      <c r="J1706" s="14">
        <v>21</v>
      </c>
      <c r="K1706" s="14">
        <v>6</v>
      </c>
      <c r="L1706" s="12">
        <v>0.19450000000000001</v>
      </c>
      <c r="M1706" s="7">
        <v>0.44949517999999999</v>
      </c>
      <c r="N1706" s="31">
        <v>0.25</v>
      </c>
      <c r="O1706" s="14">
        <f>IFERROR(VLOOKUP($C1706,'site totals'!$J$2:$K$607,2,FALSE),1)</f>
        <v>14185.568499999999</v>
      </c>
      <c r="P1706" s="32" t="s">
        <v>22</v>
      </c>
      <c r="Q1706" s="12">
        <v>0.44382051020000002</v>
      </c>
      <c r="R1706" s="29">
        <v>0.34</v>
      </c>
      <c r="S1706" s="2">
        <f>IF($A1706="site","",MIN(VLOOKUP($P1706,margin_ranges!$A$5:$D$10,4,FALSE)/100,$Q1706))</f>
        <v>0.29749999999999999</v>
      </c>
      <c r="T1706" s="6">
        <f>IF(A1706="placement",$J1706*MIN($Q1706,$S1706),"")</f>
        <v>6.2474999999999996</v>
      </c>
      <c r="U1706" s="6">
        <f>IF($A1706="placement",T1706,SUMIF($C$10:$C$6209,$C1706,$T$10:$T$6209))</f>
        <v>6.2474999999999996</v>
      </c>
      <c r="V1706" s="34">
        <f t="shared" si="80"/>
        <v>6.439393939393967E-2</v>
      </c>
      <c r="W1706" s="24"/>
      <c r="X1706" s="2" t="str">
        <f>IFERROR(MIN(VLOOKUP($W1706,margin_ranges!$A$5:$D$10,4,FALSE),$Q1706*100)/100,"")</f>
        <v/>
      </c>
      <c r="Y1706" s="6">
        <f t="shared" si="81"/>
        <v>6.2474999999999996</v>
      </c>
      <c r="Z1706" s="6">
        <f>IF($A1706="placement",Y1706,SUMIF($C$10:$C$6209,$C1706,$Y$10:$Y$6209))</f>
        <v>6.2474999999999996</v>
      </c>
      <c r="AA1706" s="29">
        <f t="shared" si="82"/>
        <v>6.439393939393967E-2</v>
      </c>
    </row>
    <row r="1707" spans="1:27" hidden="1" x14ac:dyDescent="0.3">
      <c r="A1707" s="8" t="s">
        <v>17</v>
      </c>
      <c r="B1707" s="8" t="s">
        <v>7279</v>
      </c>
      <c r="C1707" s="8" t="s">
        <v>7280</v>
      </c>
      <c r="D1707" s="8" t="s">
        <v>7307</v>
      </c>
      <c r="E1707" s="8" t="s">
        <v>7308</v>
      </c>
      <c r="F1707" s="29">
        <v>0.34</v>
      </c>
      <c r="G1707" s="29">
        <v>0</v>
      </c>
      <c r="H1707" s="30">
        <v>5.6635999999999997</v>
      </c>
      <c r="I1707" s="30">
        <v>0.77039999999999997</v>
      </c>
      <c r="J1707" s="14">
        <v>25</v>
      </c>
      <c r="K1707" s="14">
        <v>8</v>
      </c>
      <c r="L1707" s="12">
        <v>0.13600000000000001</v>
      </c>
      <c r="M1707" s="7">
        <v>1.0961520600000001</v>
      </c>
      <c r="N1707" s="31">
        <v>0.5</v>
      </c>
      <c r="O1707" s="14">
        <f>IFERROR(VLOOKUP($C1707,'site totals'!$J$2:$K$607,2,FALSE),1)</f>
        <v>14185.568499999999</v>
      </c>
      <c r="P1707" s="32" t="s">
        <v>22</v>
      </c>
      <c r="Q1707" s="12">
        <v>0.54385890709999996</v>
      </c>
      <c r="R1707" s="29">
        <v>0.34</v>
      </c>
      <c r="S1707" s="2">
        <f>IF($A1707="site","",MIN(VLOOKUP($P1707,margin_ranges!$A$5:$D$10,4,FALSE)/100,$Q1707))</f>
        <v>0.29749999999999999</v>
      </c>
      <c r="T1707" s="6">
        <f>IF(A1707="placement",$J1707*MIN($Q1707,$S1707),"")</f>
        <v>7.4375</v>
      </c>
      <c r="U1707" s="6">
        <f>IF($A1707="placement",T1707,SUMIF($C$10:$C$6209,$C1707,$T$10:$T$6209))</f>
        <v>7.4375</v>
      </c>
      <c r="V1707" s="34">
        <f t="shared" si="80"/>
        <v>6.439393939393967E-2</v>
      </c>
      <c r="W1707" s="24"/>
      <c r="X1707" s="2" t="str">
        <f>IFERROR(MIN(VLOOKUP($W1707,margin_ranges!$A$5:$D$10,4,FALSE),$Q1707*100)/100,"")</f>
        <v/>
      </c>
      <c r="Y1707" s="6">
        <f t="shared" si="81"/>
        <v>7.4375</v>
      </c>
      <c r="Z1707" s="6">
        <f>IF($A1707="placement",Y1707,SUMIF($C$10:$C$6209,$C1707,$Y$10:$Y$6209))</f>
        <v>7.4375</v>
      </c>
      <c r="AA1707" s="29">
        <f t="shared" si="82"/>
        <v>6.439393939393967E-2</v>
      </c>
    </row>
    <row r="1708" spans="1:27" hidden="1" x14ac:dyDescent="0.3">
      <c r="A1708" s="8" t="s">
        <v>17</v>
      </c>
      <c r="B1708" s="8" t="s">
        <v>7279</v>
      </c>
      <c r="C1708" s="8" t="s">
        <v>7280</v>
      </c>
      <c r="D1708" s="8" t="s">
        <v>7285</v>
      </c>
      <c r="E1708" s="8" t="s">
        <v>7286</v>
      </c>
      <c r="F1708" s="29">
        <v>0.34</v>
      </c>
      <c r="G1708" s="29">
        <v>0</v>
      </c>
      <c r="H1708" s="30">
        <v>8.0778999999999996</v>
      </c>
      <c r="I1708" s="30">
        <v>1.9078999999999999</v>
      </c>
      <c r="J1708" s="14">
        <v>28</v>
      </c>
      <c r="K1708" s="14">
        <v>8</v>
      </c>
      <c r="L1708" s="12">
        <v>0.23619999999999999</v>
      </c>
      <c r="M1708" s="7">
        <v>0.48147204999999998</v>
      </c>
      <c r="N1708" s="31">
        <v>0.25</v>
      </c>
      <c r="O1708" s="14">
        <f>IFERROR(VLOOKUP($C1708,'site totals'!$J$2:$K$607,2,FALSE),1)</f>
        <v>14185.568499999999</v>
      </c>
      <c r="P1708" s="32" t="s">
        <v>22</v>
      </c>
      <c r="Q1708" s="12">
        <v>0.48075906260000001</v>
      </c>
      <c r="R1708" s="29">
        <v>0.34</v>
      </c>
      <c r="S1708" s="2">
        <f>IF($A1708="site","",MIN(VLOOKUP($P1708,margin_ranges!$A$5:$D$10,4,FALSE)/100,$Q1708))</f>
        <v>0.29749999999999999</v>
      </c>
      <c r="T1708" s="6">
        <f>IF(A1708="placement",$J1708*MIN($Q1708,$S1708),"")</f>
        <v>8.33</v>
      </c>
      <c r="U1708" s="6">
        <f>IF($A1708="placement",T1708,SUMIF($C$10:$C$6209,$C1708,$T$10:$T$6209))</f>
        <v>8.33</v>
      </c>
      <c r="V1708" s="34">
        <f t="shared" si="80"/>
        <v>6.439393939393967E-2</v>
      </c>
      <c r="W1708" s="24"/>
      <c r="X1708" s="2" t="str">
        <f>IFERROR(MIN(VLOOKUP($W1708,margin_ranges!$A$5:$D$10,4,FALSE),$Q1708*100)/100,"")</f>
        <v/>
      </c>
      <c r="Y1708" s="6">
        <f t="shared" si="81"/>
        <v>8.33</v>
      </c>
      <c r="Z1708" s="6">
        <f>IF($A1708="placement",Y1708,SUMIF($C$10:$C$6209,$C1708,$Y$10:$Y$6209))</f>
        <v>8.33</v>
      </c>
      <c r="AA1708" s="29">
        <f t="shared" si="82"/>
        <v>6.439393939393967E-2</v>
      </c>
    </row>
    <row r="1709" spans="1:27" x14ac:dyDescent="0.3">
      <c r="A1709" s="16" t="s">
        <v>33</v>
      </c>
      <c r="B1709" s="16" t="s">
        <v>7279</v>
      </c>
      <c r="C1709" s="16" t="s">
        <v>7280</v>
      </c>
      <c r="D1709" s="8" t="s">
        <v>34</v>
      </c>
      <c r="E1709" s="16"/>
      <c r="F1709" s="17">
        <v>0.30063625662940402</v>
      </c>
      <c r="G1709" s="17">
        <v>0.99376160999999996</v>
      </c>
      <c r="H1709" s="36">
        <v>4681.9657999999999</v>
      </c>
      <c r="I1709" s="36">
        <v>786.66989999999998</v>
      </c>
      <c r="J1709" s="22">
        <v>30398</v>
      </c>
      <c r="K1709" s="22">
        <v>8085</v>
      </c>
      <c r="L1709" s="18">
        <v>0.16800000000000001</v>
      </c>
      <c r="M1709" s="19">
        <v>1.2880305400000001</v>
      </c>
      <c r="N1709" s="20">
        <v>0.89656100000000005</v>
      </c>
      <c r="O1709" s="22">
        <f>IFERROR(VLOOKUP($C1709,'site totals'!$J$2:$K$607,2,FALSE),1)</f>
        <v>14185.568499999999</v>
      </c>
      <c r="P1709" s="21"/>
      <c r="Q1709" s="18">
        <v>0.30392877169999999</v>
      </c>
      <c r="R1709" s="17">
        <v>0.30059999999999998</v>
      </c>
      <c r="S1709" s="18" t="str">
        <f>IF($A1709="site","",MIN(VLOOKUP($P1709,margin_ranges!$A$5:$D$10,4,FALSE)/100,$Q1709))</f>
        <v/>
      </c>
      <c r="T1709" s="22" t="str">
        <f>IF(A1709="placement",$J1709*MIN($Q1709,$S1709),"")</f>
        <v/>
      </c>
      <c r="U1709" s="22">
        <f>IF($A1709="placement",T1709,SUMIF($C$10:$C$6209,$C1709,$T$10:$T$6209))</f>
        <v>8082.2201932279004</v>
      </c>
      <c r="V1709" s="37">
        <f t="shared" si="80"/>
        <v>4.9642552957759767E-2</v>
      </c>
      <c r="W1709" s="38"/>
      <c r="X1709" s="18" t="str">
        <f>IFERROR(MIN(VLOOKUP($W1709,margin_ranges!$A$5:$D$10,4,FALSE),$Q1709*100)/100,"")</f>
        <v/>
      </c>
      <c r="Y1709" s="6" t="str">
        <f t="shared" si="81"/>
        <v/>
      </c>
      <c r="Z1709" s="6">
        <f>IF($A1709="placement",Y1709,SUMIF($C$10:$C$6209,$C1709,$Y$10:$Y$6209))</f>
        <v>8082.2201932279004</v>
      </c>
      <c r="AA1709" s="17">
        <f t="shared" si="82"/>
        <v>4.9642552957759767E-2</v>
      </c>
    </row>
    <row r="1710" spans="1:27" hidden="1" x14ac:dyDescent="0.3">
      <c r="A1710" s="8" t="s">
        <v>17</v>
      </c>
      <c r="B1710" s="8" t="s">
        <v>645</v>
      </c>
      <c r="C1710" s="8" t="s">
        <v>646</v>
      </c>
      <c r="D1710" s="8" t="s">
        <v>651</v>
      </c>
      <c r="E1710" s="8" t="s">
        <v>652</v>
      </c>
      <c r="F1710" s="29">
        <v>0.2</v>
      </c>
      <c r="G1710" s="29">
        <v>1</v>
      </c>
      <c r="H1710" s="30">
        <v>726.72550000000001</v>
      </c>
      <c r="I1710" s="30">
        <v>112.126</v>
      </c>
      <c r="J1710" s="14">
        <v>3589</v>
      </c>
      <c r="K1710" s="14">
        <v>870</v>
      </c>
      <c r="L1710" s="12">
        <v>0.15429999999999999</v>
      </c>
      <c r="M1710" s="7">
        <v>1.0669872</v>
      </c>
      <c r="N1710" s="31">
        <v>0.8</v>
      </c>
      <c r="O1710" s="14">
        <f>IFERROR(VLOOKUP($C1710,'site totals'!$J$2:$K$607,2,FALSE),1)</f>
        <v>13987.8022</v>
      </c>
      <c r="P1710" s="32" t="s">
        <v>91</v>
      </c>
      <c r="Q1710" s="12">
        <v>0.25022530949999999</v>
      </c>
      <c r="R1710" s="29">
        <v>0.2</v>
      </c>
      <c r="S1710" s="2">
        <f>IF($A1710="site","",MIN(VLOOKUP($P1710,margin_ranges!$A$5:$D$10,4,FALSE)/100,$Q1710))</f>
        <v>0.25022530949999999</v>
      </c>
      <c r="T1710" s="6">
        <f>IF(A1710="placement",$J1710*MIN($Q1710,$S1710),"")</f>
        <v>898.05863579549998</v>
      </c>
      <c r="U1710" s="6">
        <f>IF($A1710="placement",T1710,SUMIF($C$10:$C$6209,$C1710,$T$10:$T$6209))</f>
        <v>898.05863579549998</v>
      </c>
      <c r="V1710" s="34">
        <f t="shared" si="80"/>
        <v>-6.2781636875000046E-2</v>
      </c>
      <c r="W1710" s="24"/>
      <c r="X1710" s="2" t="str">
        <f>IFERROR(MIN(VLOOKUP($W1710,margin_ranges!$A$5:$D$10,4,FALSE),$Q1710*100)/100,"")</f>
        <v/>
      </c>
      <c r="Y1710" s="6">
        <f t="shared" si="81"/>
        <v>898.05863579549998</v>
      </c>
      <c r="Z1710" s="6">
        <f>IF($A1710="placement",Y1710,SUMIF($C$10:$C$6209,$C1710,$Y$10:$Y$6209))</f>
        <v>898.05863579549998</v>
      </c>
      <c r="AA1710" s="29">
        <f t="shared" si="82"/>
        <v>-6.2781636875000046E-2</v>
      </c>
    </row>
    <row r="1711" spans="1:27" hidden="1" x14ac:dyDescent="0.3">
      <c r="A1711" s="8" t="s">
        <v>17</v>
      </c>
      <c r="B1711" s="8" t="s">
        <v>645</v>
      </c>
      <c r="C1711" s="8" t="s">
        <v>646</v>
      </c>
      <c r="D1711" s="8" t="s">
        <v>661</v>
      </c>
      <c r="E1711" s="8" t="s">
        <v>662</v>
      </c>
      <c r="F1711" s="29">
        <v>0.15</v>
      </c>
      <c r="G1711" s="29">
        <v>1</v>
      </c>
      <c r="H1711" s="30">
        <v>112.2371</v>
      </c>
      <c r="I1711" s="30">
        <v>15.5646</v>
      </c>
      <c r="J1711" s="14">
        <v>894</v>
      </c>
      <c r="K1711" s="14">
        <v>147</v>
      </c>
      <c r="L1711" s="12">
        <v>0.13869999999999999</v>
      </c>
      <c r="M1711" s="7">
        <v>1.91418738</v>
      </c>
      <c r="N1711" s="31">
        <v>1.6</v>
      </c>
      <c r="O1711" s="14">
        <f>IFERROR(VLOOKUP($C1711,'site totals'!$J$2:$K$607,2,FALSE),1)</f>
        <v>13987.8022</v>
      </c>
      <c r="P1711" s="32" t="s">
        <v>91</v>
      </c>
      <c r="Q1711" s="12">
        <v>0.16413616519999999</v>
      </c>
      <c r="R1711" s="29">
        <v>0.15</v>
      </c>
      <c r="S1711" s="2">
        <f>IF($A1711="site","",MIN(VLOOKUP($P1711,margin_ranges!$A$5:$D$10,4,FALSE)/100,$Q1711))</f>
        <v>0.16413616519999999</v>
      </c>
      <c r="T1711" s="6">
        <f>IF(A1711="placement",$J1711*MIN($Q1711,$S1711),"")</f>
        <v>146.73773168879998</v>
      </c>
      <c r="U1711" s="6">
        <f>IF($A1711="placement",T1711,SUMIF($C$10:$C$6209,$C1711,$T$10:$T$6209))</f>
        <v>146.73773168879998</v>
      </c>
      <c r="V1711" s="34">
        <f t="shared" si="80"/>
        <v>-1.6630782588235249E-2</v>
      </c>
      <c r="W1711" s="24"/>
      <c r="X1711" s="2" t="str">
        <f>IFERROR(MIN(VLOOKUP($W1711,margin_ranges!$A$5:$D$10,4,FALSE),$Q1711*100)/100,"")</f>
        <v/>
      </c>
      <c r="Y1711" s="6">
        <f t="shared" si="81"/>
        <v>146.73773168879998</v>
      </c>
      <c r="Z1711" s="6">
        <f>IF($A1711="placement",Y1711,SUMIF($C$10:$C$6209,$C1711,$Y$10:$Y$6209))</f>
        <v>146.73773168879998</v>
      </c>
      <c r="AA1711" s="29">
        <f t="shared" si="82"/>
        <v>-1.6630782588235249E-2</v>
      </c>
    </row>
    <row r="1712" spans="1:27" hidden="1" x14ac:dyDescent="0.3">
      <c r="A1712" s="8" t="s">
        <v>17</v>
      </c>
      <c r="B1712" s="8" t="s">
        <v>645</v>
      </c>
      <c r="C1712" s="8" t="s">
        <v>646</v>
      </c>
      <c r="D1712" s="8" t="s">
        <v>669</v>
      </c>
      <c r="E1712" s="8" t="s">
        <v>670</v>
      </c>
      <c r="F1712" s="29">
        <v>0.25</v>
      </c>
      <c r="G1712" s="29">
        <v>1</v>
      </c>
      <c r="H1712" s="30">
        <v>579.70240000000001</v>
      </c>
      <c r="I1712" s="30">
        <v>96.8536</v>
      </c>
      <c r="J1712" s="14">
        <v>1940</v>
      </c>
      <c r="K1712" s="14">
        <v>465</v>
      </c>
      <c r="L1712" s="12">
        <v>0.1671</v>
      </c>
      <c r="M1712" s="7">
        <v>0.66779794999999997</v>
      </c>
      <c r="N1712" s="31">
        <v>0.5</v>
      </c>
      <c r="O1712" s="14">
        <f>IFERROR(VLOOKUP($C1712,'site totals'!$J$2:$K$607,2,FALSE),1)</f>
        <v>13987.8022</v>
      </c>
      <c r="P1712" s="32" t="s">
        <v>91</v>
      </c>
      <c r="Q1712" s="12">
        <v>0.25127053929999998</v>
      </c>
      <c r="R1712" s="29">
        <v>0.25</v>
      </c>
      <c r="S1712" s="2">
        <f>IF($A1712="site","",MIN(VLOOKUP($P1712,margin_ranges!$A$5:$D$10,4,FALSE)/100,$Q1712))</f>
        <v>0.25127053929999998</v>
      </c>
      <c r="T1712" s="6">
        <f>IF(A1712="placement",$J1712*MIN($Q1712,$S1712),"")</f>
        <v>487.46484624199996</v>
      </c>
      <c r="U1712" s="6">
        <f>IF($A1712="placement",T1712,SUMIF($C$10:$C$6209,$C1712,$T$10:$T$6209))</f>
        <v>487.46484624199996</v>
      </c>
      <c r="V1712" s="34">
        <f t="shared" si="80"/>
        <v>-1.694052399999979E-3</v>
      </c>
      <c r="W1712" s="24"/>
      <c r="X1712" s="2" t="str">
        <f>IFERROR(MIN(VLOOKUP($W1712,margin_ranges!$A$5:$D$10,4,FALSE),$Q1712*100)/100,"")</f>
        <v/>
      </c>
      <c r="Y1712" s="6">
        <f t="shared" si="81"/>
        <v>487.46484624199996</v>
      </c>
      <c r="Z1712" s="6">
        <f>IF($A1712="placement",Y1712,SUMIF($C$10:$C$6209,$C1712,$Y$10:$Y$6209))</f>
        <v>487.46484624199996</v>
      </c>
      <c r="AA1712" s="29">
        <f t="shared" si="82"/>
        <v>-1.694052399999979E-3</v>
      </c>
    </row>
    <row r="1713" spans="1:27" hidden="1" x14ac:dyDescent="0.3">
      <c r="A1713" s="8" t="s">
        <v>17</v>
      </c>
      <c r="B1713" s="8" t="s">
        <v>645</v>
      </c>
      <c r="C1713" s="8" t="s">
        <v>646</v>
      </c>
      <c r="D1713" s="8" t="s">
        <v>671</v>
      </c>
      <c r="E1713" s="8" t="s">
        <v>672</v>
      </c>
      <c r="F1713" s="29">
        <v>0.111791556510244</v>
      </c>
      <c r="G1713" s="29">
        <v>1</v>
      </c>
      <c r="H1713" s="30">
        <v>74.188100000000006</v>
      </c>
      <c r="I1713" s="30">
        <v>6.1433999999999997</v>
      </c>
      <c r="J1713" s="14">
        <v>104</v>
      </c>
      <c r="K1713" s="14">
        <v>12</v>
      </c>
      <c r="L1713" s="12">
        <v>8.2799999999999999E-2</v>
      </c>
      <c r="M1713" s="7">
        <v>0.56293092</v>
      </c>
      <c r="N1713" s="31">
        <v>0.5</v>
      </c>
      <c r="O1713" s="14">
        <f>IFERROR(VLOOKUP($C1713,'site totals'!$J$2:$K$607,2,FALSE),1)</f>
        <v>13987.8022</v>
      </c>
      <c r="P1713" s="32" t="s">
        <v>91</v>
      </c>
      <c r="Q1713" s="12">
        <v>0.1117915565</v>
      </c>
      <c r="R1713" s="29">
        <v>0.25</v>
      </c>
      <c r="S1713" s="2">
        <f>IF($A1713="site","",MIN(VLOOKUP($P1713,margin_ranges!$A$5:$D$10,4,FALSE)/100,$Q1713))</f>
        <v>0.1117915565</v>
      </c>
      <c r="T1713" s="6">
        <f>IF(A1713="placement",$J1713*MIN($Q1713,$S1713),"")</f>
        <v>11.626321876</v>
      </c>
      <c r="U1713" s="6">
        <f>IF($A1713="placement",T1713,SUMIF($C$10:$C$6209,$C1713,$T$10:$T$6209))</f>
        <v>11.626321876</v>
      </c>
      <c r="V1713" s="34">
        <f t="shared" si="80"/>
        <v>0.18427792466666659</v>
      </c>
      <c r="W1713" s="24"/>
      <c r="X1713" s="2" t="str">
        <f>IFERROR(MIN(VLOOKUP($W1713,margin_ranges!$A$5:$D$10,4,FALSE),$Q1713*100)/100,"")</f>
        <v/>
      </c>
      <c r="Y1713" s="6">
        <f t="shared" si="81"/>
        <v>11.626321876</v>
      </c>
      <c r="Z1713" s="6">
        <f>IF($A1713="placement",Y1713,SUMIF($C$10:$C$6209,$C1713,$Y$10:$Y$6209))</f>
        <v>11.626321876</v>
      </c>
      <c r="AA1713" s="29">
        <f t="shared" si="82"/>
        <v>0.18427792466666659</v>
      </c>
    </row>
    <row r="1714" spans="1:27" hidden="1" x14ac:dyDescent="0.3">
      <c r="A1714" s="8" t="s">
        <v>17</v>
      </c>
      <c r="B1714" s="8" t="s">
        <v>645</v>
      </c>
      <c r="C1714" s="8" t="s">
        <v>646</v>
      </c>
      <c r="D1714" s="8" t="s">
        <v>663</v>
      </c>
      <c r="E1714" s="8" t="s">
        <v>664</v>
      </c>
      <c r="F1714" s="29">
        <v>0.12914689327888701</v>
      </c>
      <c r="G1714" s="29">
        <v>1</v>
      </c>
      <c r="H1714" s="30">
        <v>88.454599999999999</v>
      </c>
      <c r="I1714" s="30">
        <v>5.6363000000000003</v>
      </c>
      <c r="J1714" s="14">
        <v>116</v>
      </c>
      <c r="K1714" s="14">
        <v>15</v>
      </c>
      <c r="L1714" s="12">
        <v>6.3700000000000007E-2</v>
      </c>
      <c r="M1714" s="7">
        <v>0.68897956999999999</v>
      </c>
      <c r="N1714" s="31">
        <v>0.6</v>
      </c>
      <c r="O1714" s="14">
        <f>IFERROR(VLOOKUP($C1714,'site totals'!$J$2:$K$607,2,FALSE),1)</f>
        <v>13987.8022</v>
      </c>
      <c r="P1714" s="32" t="s">
        <v>91</v>
      </c>
      <c r="Q1714" s="12">
        <v>0.12914689330000001</v>
      </c>
      <c r="R1714" s="29">
        <v>0.25</v>
      </c>
      <c r="S1714" s="2">
        <f>IF($A1714="site","",MIN(VLOOKUP($P1714,margin_ranges!$A$5:$D$10,4,FALSE)/100,$Q1714))</f>
        <v>0.12914689330000001</v>
      </c>
      <c r="T1714" s="6">
        <f>IF(A1714="placement",$J1714*MIN($Q1714,$S1714),"")</f>
        <v>14.981039622800001</v>
      </c>
      <c r="U1714" s="6">
        <f>IF($A1714="placement",T1714,SUMIF($C$10:$C$6209,$C1714,$T$10:$T$6209))</f>
        <v>14.981039622800001</v>
      </c>
      <c r="V1714" s="34">
        <f t="shared" si="80"/>
        <v>0.16113747560000014</v>
      </c>
      <c r="W1714" s="24"/>
      <c r="X1714" s="2" t="str">
        <f>IFERROR(MIN(VLOOKUP($W1714,margin_ranges!$A$5:$D$10,4,FALSE),$Q1714*100)/100,"")</f>
        <v/>
      </c>
      <c r="Y1714" s="6">
        <f t="shared" si="81"/>
        <v>14.981039622800001</v>
      </c>
      <c r="Z1714" s="6">
        <f>IF($A1714="placement",Y1714,SUMIF($C$10:$C$6209,$C1714,$Y$10:$Y$6209))</f>
        <v>14.981039622800001</v>
      </c>
      <c r="AA1714" s="29">
        <f t="shared" si="82"/>
        <v>0.16113747560000014</v>
      </c>
    </row>
    <row r="1715" spans="1:27" hidden="1" x14ac:dyDescent="0.3">
      <c r="A1715" s="8" t="s">
        <v>17</v>
      </c>
      <c r="B1715" s="8" t="s">
        <v>645</v>
      </c>
      <c r="C1715" s="8" t="s">
        <v>646</v>
      </c>
      <c r="D1715" s="8" t="s">
        <v>655</v>
      </c>
      <c r="E1715" s="8" t="s">
        <v>656</v>
      </c>
      <c r="F1715" s="29">
        <v>7.01962905498697E-2</v>
      </c>
      <c r="G1715" s="29">
        <v>1</v>
      </c>
      <c r="H1715" s="30">
        <v>79.433199999999999</v>
      </c>
      <c r="I1715" s="30">
        <v>9.3315999999999999</v>
      </c>
      <c r="J1715" s="14">
        <v>151</v>
      </c>
      <c r="K1715" s="14">
        <v>11</v>
      </c>
      <c r="L1715" s="12">
        <v>0.11749999999999999</v>
      </c>
      <c r="M1715" s="7">
        <v>0.53774791</v>
      </c>
      <c r="N1715" s="31">
        <v>0.5</v>
      </c>
      <c r="O1715" s="14">
        <f>IFERROR(VLOOKUP($C1715,'site totals'!$J$2:$K$607,2,FALSE),1)</f>
        <v>13987.8022</v>
      </c>
      <c r="P1715" s="32" t="s">
        <v>91</v>
      </c>
      <c r="Q1715" s="12">
        <v>7.0196290499999994E-2</v>
      </c>
      <c r="R1715" s="29">
        <v>0.25</v>
      </c>
      <c r="S1715" s="2">
        <f>IF($A1715="site","",MIN(VLOOKUP($P1715,margin_ranges!$A$5:$D$10,4,FALSE)/100,$Q1715))</f>
        <v>7.0196290499999994E-2</v>
      </c>
      <c r="T1715" s="6">
        <f>IF(A1715="placement",$J1715*MIN($Q1715,$S1715),"")</f>
        <v>10.599639865499999</v>
      </c>
      <c r="U1715" s="6">
        <f>IF($A1715="placement",T1715,SUMIF($C$10:$C$6209,$C1715,$T$10:$T$6209))</f>
        <v>10.599639865499999</v>
      </c>
      <c r="V1715" s="34">
        <f t="shared" si="80"/>
        <v>0.23973827933333336</v>
      </c>
      <c r="W1715" s="24"/>
      <c r="X1715" s="2" t="str">
        <f>IFERROR(MIN(VLOOKUP($W1715,margin_ranges!$A$5:$D$10,4,FALSE),$Q1715*100)/100,"")</f>
        <v/>
      </c>
      <c r="Y1715" s="6">
        <f t="shared" si="81"/>
        <v>10.599639865499999</v>
      </c>
      <c r="Z1715" s="6">
        <f>IF($A1715="placement",Y1715,SUMIF($C$10:$C$6209,$C1715,$Y$10:$Y$6209))</f>
        <v>10.599639865499999</v>
      </c>
      <c r="AA1715" s="29">
        <f t="shared" si="82"/>
        <v>0.23973827933333336</v>
      </c>
    </row>
    <row r="1716" spans="1:27" hidden="1" x14ac:dyDescent="0.3">
      <c r="A1716" s="8" t="s">
        <v>17</v>
      </c>
      <c r="B1716" s="8" t="s">
        <v>645</v>
      </c>
      <c r="C1716" s="8" t="s">
        <v>646</v>
      </c>
      <c r="D1716" s="8" t="s">
        <v>653</v>
      </c>
      <c r="E1716" s="8" t="s">
        <v>654</v>
      </c>
      <c r="F1716" s="29">
        <v>0.127465848642562</v>
      </c>
      <c r="G1716" s="29">
        <v>1</v>
      </c>
      <c r="H1716" s="30">
        <v>67.256100000000004</v>
      </c>
      <c r="I1716" s="30">
        <v>10.8492</v>
      </c>
      <c r="J1716" s="14">
        <v>187</v>
      </c>
      <c r="K1716" s="14">
        <v>24</v>
      </c>
      <c r="L1716" s="12">
        <v>0.1613</v>
      </c>
      <c r="M1716" s="7">
        <v>0.57304347</v>
      </c>
      <c r="N1716" s="31">
        <v>0.5</v>
      </c>
      <c r="O1716" s="14">
        <f>IFERROR(VLOOKUP($C1716,'site totals'!$J$2:$K$607,2,FALSE),1)</f>
        <v>13987.8022</v>
      </c>
      <c r="P1716" s="32" t="s">
        <v>91</v>
      </c>
      <c r="Q1716" s="12">
        <v>0.12746584859999999</v>
      </c>
      <c r="R1716" s="29">
        <v>0.25</v>
      </c>
      <c r="S1716" s="2">
        <f>IF($A1716="site","",MIN(VLOOKUP($P1716,margin_ranges!$A$5:$D$10,4,FALSE)/100,$Q1716))</f>
        <v>0.12746584859999999</v>
      </c>
      <c r="T1716" s="6">
        <f>IF(A1716="placement",$J1716*MIN($Q1716,$S1716),"")</f>
        <v>23.836113688199998</v>
      </c>
      <c r="U1716" s="6">
        <f>IF($A1716="placement",T1716,SUMIF($C$10:$C$6209,$C1716,$T$10:$T$6209))</f>
        <v>23.836113688199998</v>
      </c>
      <c r="V1716" s="34">
        <f t="shared" si="80"/>
        <v>0.1633788685333335</v>
      </c>
      <c r="W1716" s="24"/>
      <c r="X1716" s="2" t="str">
        <f>IFERROR(MIN(VLOOKUP($W1716,margin_ranges!$A$5:$D$10,4,FALSE),$Q1716*100)/100,"")</f>
        <v/>
      </c>
      <c r="Y1716" s="6">
        <f t="shared" si="81"/>
        <v>23.836113688199998</v>
      </c>
      <c r="Z1716" s="6">
        <f>IF($A1716="placement",Y1716,SUMIF($C$10:$C$6209,$C1716,$Y$10:$Y$6209))</f>
        <v>23.836113688199998</v>
      </c>
      <c r="AA1716" s="29">
        <f t="shared" si="82"/>
        <v>0.1633788685333335</v>
      </c>
    </row>
    <row r="1717" spans="1:27" hidden="1" x14ac:dyDescent="0.3">
      <c r="A1717" s="8" t="s">
        <v>17</v>
      </c>
      <c r="B1717" s="8" t="s">
        <v>645</v>
      </c>
      <c r="C1717" s="8" t="s">
        <v>646</v>
      </c>
      <c r="D1717" s="8" t="s">
        <v>667</v>
      </c>
      <c r="E1717" s="8" t="s">
        <v>668</v>
      </c>
      <c r="F1717" s="29">
        <v>0.13339737571774701</v>
      </c>
      <c r="G1717" s="29">
        <v>1</v>
      </c>
      <c r="H1717" s="30">
        <v>87.09</v>
      </c>
      <c r="I1717" s="30">
        <v>9.4506999999999994</v>
      </c>
      <c r="J1717" s="14">
        <v>196</v>
      </c>
      <c r="K1717" s="14">
        <v>26</v>
      </c>
      <c r="L1717" s="12">
        <v>0.1085</v>
      </c>
      <c r="M1717" s="7">
        <v>0.69235884999999997</v>
      </c>
      <c r="N1717" s="31">
        <v>0.6</v>
      </c>
      <c r="O1717" s="14">
        <f>IFERROR(VLOOKUP($C1717,'site totals'!$J$2:$K$607,2,FALSE),1)</f>
        <v>13987.8022</v>
      </c>
      <c r="P1717" s="32" t="s">
        <v>91</v>
      </c>
      <c r="Q1717" s="12">
        <v>0.13339737569999999</v>
      </c>
      <c r="R1717" s="29">
        <v>0.25</v>
      </c>
      <c r="S1717" s="2">
        <f>IF($A1717="site","",MIN(VLOOKUP($P1717,margin_ranges!$A$5:$D$10,4,FALSE)/100,$Q1717))</f>
        <v>0.13339737569999999</v>
      </c>
      <c r="T1717" s="6">
        <f>IF(A1717="placement",$J1717*MIN($Q1717,$S1717),"")</f>
        <v>26.145885637199996</v>
      </c>
      <c r="U1717" s="6">
        <f>IF($A1717="placement",T1717,SUMIF($C$10:$C$6209,$C1717,$T$10:$T$6209))</f>
        <v>26.145885637199996</v>
      </c>
      <c r="V1717" s="34">
        <f t="shared" si="80"/>
        <v>0.15547016573333328</v>
      </c>
      <c r="W1717" s="24"/>
      <c r="X1717" s="2" t="str">
        <f>IFERROR(MIN(VLOOKUP($W1717,margin_ranges!$A$5:$D$10,4,FALSE),$Q1717*100)/100,"")</f>
        <v/>
      </c>
      <c r="Y1717" s="6">
        <f t="shared" si="81"/>
        <v>26.145885637199996</v>
      </c>
      <c r="Z1717" s="6">
        <f>IF($A1717="placement",Y1717,SUMIF($C$10:$C$6209,$C1717,$Y$10:$Y$6209))</f>
        <v>26.145885637199996</v>
      </c>
      <c r="AA1717" s="29">
        <f t="shared" si="82"/>
        <v>0.15547016573333328</v>
      </c>
    </row>
    <row r="1718" spans="1:27" hidden="1" x14ac:dyDescent="0.3">
      <c r="A1718" s="8" t="s">
        <v>17</v>
      </c>
      <c r="B1718" s="8" t="s">
        <v>645</v>
      </c>
      <c r="C1718" s="8" t="s">
        <v>646</v>
      </c>
      <c r="D1718" s="8" t="s">
        <v>675</v>
      </c>
      <c r="E1718" s="8" t="s">
        <v>676</v>
      </c>
      <c r="F1718" s="29">
        <v>0.147137262677836</v>
      </c>
      <c r="G1718" s="29">
        <v>1</v>
      </c>
      <c r="H1718" s="30">
        <v>82.981399999999994</v>
      </c>
      <c r="I1718" s="30">
        <v>12.289099999999999</v>
      </c>
      <c r="J1718" s="14">
        <v>346</v>
      </c>
      <c r="K1718" s="14">
        <v>51</v>
      </c>
      <c r="L1718" s="12">
        <v>0.14810000000000001</v>
      </c>
      <c r="M1718" s="7">
        <v>0.93801730000000005</v>
      </c>
      <c r="N1718" s="31">
        <v>0.8</v>
      </c>
      <c r="O1718" s="14">
        <f>IFERROR(VLOOKUP($C1718,'site totals'!$J$2:$K$607,2,FALSE),1)</f>
        <v>13987.8022</v>
      </c>
      <c r="P1718" s="32" t="s">
        <v>91</v>
      </c>
      <c r="Q1718" s="12">
        <v>0.14713726269999999</v>
      </c>
      <c r="R1718" s="29">
        <v>0.25</v>
      </c>
      <c r="S1718" s="2">
        <f>IF($A1718="site","",MIN(VLOOKUP($P1718,margin_ranges!$A$5:$D$10,4,FALSE)/100,$Q1718))</f>
        <v>0.14713726269999999</v>
      </c>
      <c r="T1718" s="6">
        <f>IF(A1718="placement",$J1718*MIN($Q1718,$S1718),"")</f>
        <v>50.9094928942</v>
      </c>
      <c r="U1718" s="6">
        <f>IF($A1718="placement",T1718,SUMIF($C$10:$C$6209,$C1718,$T$10:$T$6209))</f>
        <v>50.9094928942</v>
      </c>
      <c r="V1718" s="34">
        <f t="shared" si="80"/>
        <v>0.13715031639999986</v>
      </c>
      <c r="W1718" s="24"/>
      <c r="X1718" s="2" t="str">
        <f>IFERROR(MIN(VLOOKUP($W1718,margin_ranges!$A$5:$D$10,4,FALSE),$Q1718*100)/100,"")</f>
        <v/>
      </c>
      <c r="Y1718" s="6">
        <f t="shared" si="81"/>
        <v>50.9094928942</v>
      </c>
      <c r="Z1718" s="6">
        <f>IF($A1718="placement",Y1718,SUMIF($C$10:$C$6209,$C1718,$Y$10:$Y$6209))</f>
        <v>50.9094928942</v>
      </c>
      <c r="AA1718" s="29">
        <f t="shared" si="82"/>
        <v>0.13715031639999986</v>
      </c>
    </row>
    <row r="1719" spans="1:27" hidden="1" x14ac:dyDescent="0.3">
      <c r="A1719" s="8" t="s">
        <v>17</v>
      </c>
      <c r="B1719" s="8" t="s">
        <v>645</v>
      </c>
      <c r="C1719" s="8" t="s">
        <v>646</v>
      </c>
      <c r="D1719" s="8" t="s">
        <v>649</v>
      </c>
      <c r="E1719" s="8" t="s">
        <v>650</v>
      </c>
      <c r="F1719" s="29">
        <v>0.13496177636270101</v>
      </c>
      <c r="G1719" s="29">
        <v>1</v>
      </c>
      <c r="H1719" s="30">
        <v>111.2837</v>
      </c>
      <c r="I1719" s="30">
        <v>9.3150999999999993</v>
      </c>
      <c r="J1719" s="14">
        <v>388</v>
      </c>
      <c r="K1719" s="14">
        <v>52</v>
      </c>
      <c r="L1719" s="12">
        <v>8.3699999999999997E-2</v>
      </c>
      <c r="M1719" s="7">
        <v>1.3872219400000001</v>
      </c>
      <c r="N1719" s="31">
        <v>1.2</v>
      </c>
      <c r="O1719" s="14">
        <f>IFERROR(VLOOKUP($C1719,'site totals'!$J$2:$K$607,2,FALSE),1)</f>
        <v>13987.8022</v>
      </c>
      <c r="P1719" s="32" t="s">
        <v>91</v>
      </c>
      <c r="Q1719" s="12">
        <v>0.13496177640000001</v>
      </c>
      <c r="R1719" s="29">
        <v>0.15</v>
      </c>
      <c r="S1719" s="2">
        <f>IF($A1719="site","",MIN(VLOOKUP($P1719,margin_ranges!$A$5:$D$10,4,FALSE)/100,$Q1719))</f>
        <v>0.13496177640000001</v>
      </c>
      <c r="T1719" s="6">
        <f>IF(A1719="placement",$J1719*MIN($Q1719,$S1719),"")</f>
        <v>52.365169243200008</v>
      </c>
      <c r="U1719" s="6">
        <f>IF($A1719="placement",T1719,SUMIF($C$10:$C$6209,$C1719,$T$10:$T$6209))</f>
        <v>52.365169243200008</v>
      </c>
      <c r="V1719" s="34">
        <f t="shared" si="80"/>
        <v>1.7692027764705909E-2</v>
      </c>
      <c r="W1719" s="24"/>
      <c r="X1719" s="2" t="str">
        <f>IFERROR(MIN(VLOOKUP($W1719,margin_ranges!$A$5:$D$10,4,FALSE),$Q1719*100)/100,"")</f>
        <v/>
      </c>
      <c r="Y1719" s="6">
        <f t="shared" si="81"/>
        <v>52.365169243200008</v>
      </c>
      <c r="Z1719" s="6">
        <f>IF($A1719="placement",Y1719,SUMIF($C$10:$C$6209,$C1719,$Y$10:$Y$6209))</f>
        <v>52.365169243200008</v>
      </c>
      <c r="AA1719" s="29">
        <f t="shared" si="82"/>
        <v>1.7692027764705909E-2</v>
      </c>
    </row>
    <row r="1720" spans="1:27" hidden="1" x14ac:dyDescent="0.3">
      <c r="A1720" s="8" t="s">
        <v>17</v>
      </c>
      <c r="B1720" s="8" t="s">
        <v>645</v>
      </c>
      <c r="C1720" s="8" t="s">
        <v>646</v>
      </c>
      <c r="D1720" s="8" t="s">
        <v>657</v>
      </c>
      <c r="E1720" s="8" t="s">
        <v>658</v>
      </c>
      <c r="F1720" s="29">
        <v>0.15866903133181301</v>
      </c>
      <c r="G1720" s="29">
        <v>1</v>
      </c>
      <c r="H1720" s="30">
        <v>110.1421</v>
      </c>
      <c r="I1720" s="30">
        <v>10.6738</v>
      </c>
      <c r="J1720" s="14">
        <v>457</v>
      </c>
      <c r="K1720" s="14">
        <v>72</v>
      </c>
      <c r="L1720" s="12">
        <v>9.69E-2</v>
      </c>
      <c r="M1720" s="7">
        <v>1.42631146</v>
      </c>
      <c r="N1720" s="31">
        <v>1.2</v>
      </c>
      <c r="O1720" s="14">
        <f>IFERROR(VLOOKUP($C1720,'site totals'!$J$2:$K$607,2,FALSE),1)</f>
        <v>13987.8022</v>
      </c>
      <c r="P1720" s="32" t="s">
        <v>91</v>
      </c>
      <c r="Q1720" s="12">
        <v>0.15866903130000001</v>
      </c>
      <c r="R1720" s="29">
        <v>0.25</v>
      </c>
      <c r="S1720" s="2">
        <f>IF($A1720="site","",MIN(VLOOKUP($P1720,margin_ranges!$A$5:$D$10,4,FALSE)/100,$Q1720))</f>
        <v>0.15866903130000001</v>
      </c>
      <c r="T1720" s="6">
        <f>IF(A1720="placement",$J1720*MIN($Q1720,$S1720),"")</f>
        <v>72.511747304100012</v>
      </c>
      <c r="U1720" s="6">
        <f>IF($A1720="placement",T1720,SUMIF($C$10:$C$6209,$C1720,$T$10:$T$6209))</f>
        <v>72.511747304100012</v>
      </c>
      <c r="V1720" s="34">
        <f t="shared" si="80"/>
        <v>0.12177462493333335</v>
      </c>
      <c r="W1720" s="24"/>
      <c r="X1720" s="2" t="str">
        <f>IFERROR(MIN(VLOOKUP($W1720,margin_ranges!$A$5:$D$10,4,FALSE),$Q1720*100)/100,"")</f>
        <v/>
      </c>
      <c r="Y1720" s="6">
        <f t="shared" si="81"/>
        <v>72.511747304100012</v>
      </c>
      <c r="Z1720" s="6">
        <f>IF($A1720="placement",Y1720,SUMIF($C$10:$C$6209,$C1720,$Y$10:$Y$6209))</f>
        <v>72.511747304100012</v>
      </c>
      <c r="AA1720" s="29">
        <f t="shared" si="82"/>
        <v>0.12177462493333335</v>
      </c>
    </row>
    <row r="1721" spans="1:27" hidden="1" x14ac:dyDescent="0.3">
      <c r="A1721" s="8" t="s">
        <v>17</v>
      </c>
      <c r="B1721" s="8" t="s">
        <v>645</v>
      </c>
      <c r="C1721" s="8" t="s">
        <v>646</v>
      </c>
      <c r="D1721" s="33" t="s">
        <v>659</v>
      </c>
      <c r="E1721" s="8" t="s">
        <v>660</v>
      </c>
      <c r="F1721" s="29">
        <v>0.238171792983291</v>
      </c>
      <c r="G1721" s="29">
        <v>1</v>
      </c>
      <c r="H1721" s="30">
        <v>427.54770000000002</v>
      </c>
      <c r="I1721" s="30">
        <v>48.910800000000002</v>
      </c>
      <c r="J1721" s="14">
        <v>963</v>
      </c>
      <c r="K1721" s="14">
        <v>222</v>
      </c>
      <c r="L1721" s="12">
        <v>0.1144</v>
      </c>
      <c r="M1721" s="7">
        <v>0.65631594999999998</v>
      </c>
      <c r="N1721" s="31">
        <v>0.5</v>
      </c>
      <c r="O1721" s="14">
        <f>IFERROR(VLOOKUP($C1721,'site totals'!$J$2:$K$607,2,FALSE),1)</f>
        <v>13987.8022</v>
      </c>
      <c r="P1721" s="32" t="s">
        <v>91</v>
      </c>
      <c r="Q1721" s="12">
        <v>0.23817179299999999</v>
      </c>
      <c r="R1721" s="29">
        <v>0.25</v>
      </c>
      <c r="S1721" s="2">
        <f>IF($A1721="site","",MIN(VLOOKUP($P1721,margin_ranges!$A$5:$D$10,4,FALSE)/100,$Q1721))</f>
        <v>0.23817179299999999</v>
      </c>
      <c r="T1721" s="6">
        <f>IF(A1721="placement",$J1721*MIN($Q1721,$S1721),"")</f>
        <v>229.35943665899998</v>
      </c>
      <c r="U1721" s="6">
        <f>IF($A1721="placement",T1721,SUMIF($C$10:$C$6209,$C1721,$T$10:$T$6209))</f>
        <v>229.35943665899998</v>
      </c>
      <c r="V1721" s="34">
        <f t="shared" si="80"/>
        <v>1.5770942666666565E-2</v>
      </c>
      <c r="W1721" s="24"/>
      <c r="X1721" s="2" t="str">
        <f>IFERROR(MIN(VLOOKUP($W1721,margin_ranges!$A$5:$D$10,4,FALSE),$Q1721*100)/100,"")</f>
        <v/>
      </c>
      <c r="Y1721" s="6">
        <f t="shared" si="81"/>
        <v>229.35943665899998</v>
      </c>
      <c r="Z1721" s="6">
        <f>IF($A1721="placement",Y1721,SUMIF($C$10:$C$6209,$C1721,$Y$10:$Y$6209))</f>
        <v>229.35943665899998</v>
      </c>
      <c r="AA1721" s="29">
        <f t="shared" si="82"/>
        <v>1.5770942666666565E-2</v>
      </c>
    </row>
    <row r="1722" spans="1:27" hidden="1" x14ac:dyDescent="0.3">
      <c r="A1722" s="8" t="s">
        <v>17</v>
      </c>
      <c r="B1722" s="8" t="s">
        <v>645</v>
      </c>
      <c r="C1722" s="8" t="s">
        <v>646</v>
      </c>
      <c r="D1722" s="8" t="s">
        <v>673</v>
      </c>
      <c r="E1722" s="8" t="s">
        <v>674</v>
      </c>
      <c r="F1722" s="29">
        <v>0.23485503037411001</v>
      </c>
      <c r="G1722" s="29">
        <v>1</v>
      </c>
      <c r="H1722" s="30">
        <v>549.78989999999999</v>
      </c>
      <c r="I1722" s="30">
        <v>98.0458</v>
      </c>
      <c r="J1722" s="14">
        <v>2307</v>
      </c>
      <c r="K1722" s="14">
        <v>531</v>
      </c>
      <c r="L1722" s="12">
        <v>0.17829999999999999</v>
      </c>
      <c r="M1722" s="7">
        <v>0.78416512000000005</v>
      </c>
      <c r="N1722" s="31">
        <v>0.6</v>
      </c>
      <c r="O1722" s="14">
        <f>IFERROR(VLOOKUP($C1722,'site totals'!$J$2:$K$607,2,FALSE),1)</f>
        <v>13987.8022</v>
      </c>
      <c r="P1722" s="32" t="s">
        <v>91</v>
      </c>
      <c r="Q1722" s="12">
        <v>0.2348550304</v>
      </c>
      <c r="R1722" s="29">
        <v>0.25</v>
      </c>
      <c r="S1722" s="2">
        <f>IF($A1722="site","",MIN(VLOOKUP($P1722,margin_ranges!$A$5:$D$10,4,FALSE)/100,$Q1722))</f>
        <v>0.2348550304</v>
      </c>
      <c r="T1722" s="6">
        <f>IF(A1722="placement",$J1722*MIN($Q1722,$S1722),"")</f>
        <v>541.8105551328</v>
      </c>
      <c r="U1722" s="6">
        <f>IF($A1722="placement",T1722,SUMIF($C$10:$C$6209,$C1722,$T$10:$T$6209))</f>
        <v>541.8105551328</v>
      </c>
      <c r="V1722" s="34">
        <f t="shared" si="80"/>
        <v>2.0193292800000151E-2</v>
      </c>
      <c r="W1722" s="24"/>
      <c r="X1722" s="2" t="str">
        <f>IFERROR(MIN(VLOOKUP($W1722,margin_ranges!$A$5:$D$10,4,FALSE),$Q1722*100)/100,"")</f>
        <v/>
      </c>
      <c r="Y1722" s="6">
        <f t="shared" si="81"/>
        <v>541.8105551328</v>
      </c>
      <c r="Z1722" s="6">
        <f>IF($A1722="placement",Y1722,SUMIF($C$10:$C$6209,$C1722,$Y$10:$Y$6209))</f>
        <v>541.8105551328</v>
      </c>
      <c r="AA1722" s="29">
        <f t="shared" si="82"/>
        <v>2.0193292800000151E-2</v>
      </c>
    </row>
    <row r="1723" spans="1:27" hidden="1" x14ac:dyDescent="0.3">
      <c r="A1723" s="8" t="s">
        <v>17</v>
      </c>
      <c r="B1723" s="8" t="s">
        <v>645</v>
      </c>
      <c r="C1723" s="8" t="s">
        <v>646</v>
      </c>
      <c r="D1723" s="33" t="s">
        <v>665</v>
      </c>
      <c r="E1723" s="8" t="s">
        <v>666</v>
      </c>
      <c r="F1723" s="29">
        <v>0.26696133520854998</v>
      </c>
      <c r="G1723" s="29">
        <v>1</v>
      </c>
      <c r="H1723" s="30">
        <v>829.50739999999996</v>
      </c>
      <c r="I1723" s="30">
        <v>176.54179999999999</v>
      </c>
      <c r="J1723" s="14">
        <v>8670</v>
      </c>
      <c r="K1723" s="14">
        <v>2118</v>
      </c>
      <c r="L1723" s="12">
        <v>0.21279999999999999</v>
      </c>
      <c r="M1723" s="7">
        <v>1.6370214300000001</v>
      </c>
      <c r="N1723" s="31">
        <v>1.2</v>
      </c>
      <c r="O1723" s="14">
        <f>IFERROR(VLOOKUP($C1723,'site totals'!$J$2:$K$607,2,FALSE),1)</f>
        <v>13987.8022</v>
      </c>
      <c r="P1723" s="32" t="s">
        <v>91</v>
      </c>
      <c r="Q1723" s="12">
        <v>0.26696133519999998</v>
      </c>
      <c r="R1723" s="29">
        <v>0.28999999999999998</v>
      </c>
      <c r="S1723" s="2">
        <f>IF($A1723="site","",MIN(VLOOKUP($P1723,margin_ranges!$A$5:$D$10,4,FALSE)/100,$Q1723))</f>
        <v>0.26696133519999998</v>
      </c>
      <c r="T1723" s="6">
        <f>IF(A1723="placement",$J1723*MIN($Q1723,$S1723),"")</f>
        <v>2314.5547761839998</v>
      </c>
      <c r="U1723" s="6">
        <f>IF($A1723="placement",T1723,SUMIF($C$10:$C$6209,$C1723,$T$10:$T$6209))</f>
        <v>2314.5547761839998</v>
      </c>
      <c r="V1723" s="34">
        <f t="shared" si="80"/>
        <v>3.2448823661971993E-2</v>
      </c>
      <c r="W1723" s="24"/>
      <c r="X1723" s="2" t="str">
        <f>IFERROR(MIN(VLOOKUP($W1723,margin_ranges!$A$5:$D$10,4,FALSE),$Q1723*100)/100,"")</f>
        <v/>
      </c>
      <c r="Y1723" s="6">
        <f t="shared" si="81"/>
        <v>2314.5547761839998</v>
      </c>
      <c r="Z1723" s="6">
        <f>IF($A1723="placement",Y1723,SUMIF($C$10:$C$6209,$C1723,$Y$10:$Y$6209))</f>
        <v>2314.5547761839998</v>
      </c>
      <c r="AA1723" s="29">
        <f t="shared" si="82"/>
        <v>3.2448823661971993E-2</v>
      </c>
    </row>
    <row r="1724" spans="1:27" hidden="1" x14ac:dyDescent="0.3">
      <c r="A1724" s="8" t="s">
        <v>17</v>
      </c>
      <c r="B1724" s="8" t="s">
        <v>645</v>
      </c>
      <c r="C1724" s="8" t="s">
        <v>646</v>
      </c>
      <c r="D1724" s="8" t="s">
        <v>647</v>
      </c>
      <c r="E1724" s="8" t="s">
        <v>648</v>
      </c>
      <c r="F1724" s="29">
        <v>0.28066458405974398</v>
      </c>
      <c r="G1724" s="29">
        <v>1</v>
      </c>
      <c r="H1724" s="30">
        <v>1017.8361</v>
      </c>
      <c r="I1724" s="30">
        <v>144.8733</v>
      </c>
      <c r="J1724" s="14">
        <v>9667</v>
      </c>
      <c r="K1724" s="14">
        <v>2404</v>
      </c>
      <c r="L1724" s="12">
        <v>0.14230000000000001</v>
      </c>
      <c r="M1724" s="7">
        <v>2.2242753</v>
      </c>
      <c r="N1724" s="31">
        <v>1.6</v>
      </c>
      <c r="O1724" s="14">
        <f>IFERROR(VLOOKUP($C1724,'site totals'!$J$2:$K$607,2,FALSE),1)</f>
        <v>13987.8022</v>
      </c>
      <c r="P1724" s="32" t="s">
        <v>91</v>
      </c>
      <c r="Q1724" s="12">
        <v>0.2806645841</v>
      </c>
      <c r="R1724" s="29">
        <v>0.28999999999999998</v>
      </c>
      <c r="S1724" s="2">
        <f>IF($A1724="site","",MIN(VLOOKUP($P1724,margin_ranges!$A$5:$D$10,4,FALSE)/100,$Q1724))</f>
        <v>0.2806645841</v>
      </c>
      <c r="T1724" s="6">
        <f>IF(A1724="placement",$J1724*MIN($Q1724,$S1724),"")</f>
        <v>2713.1845344947001</v>
      </c>
      <c r="U1724" s="6">
        <f>IF($A1724="placement",T1724,SUMIF($C$10:$C$6209,$C1724,$T$10:$T$6209))</f>
        <v>2713.1845344947001</v>
      </c>
      <c r="V1724" s="34">
        <f t="shared" si="80"/>
        <v>1.3148473098591573E-2</v>
      </c>
      <c r="W1724" s="24"/>
      <c r="X1724" s="2" t="str">
        <f>IFERROR(MIN(VLOOKUP($W1724,margin_ranges!$A$5:$D$10,4,FALSE),$Q1724*100)/100,"")</f>
        <v/>
      </c>
      <c r="Y1724" s="6">
        <f t="shared" si="81"/>
        <v>2713.1845344947001</v>
      </c>
      <c r="Z1724" s="6">
        <f>IF($A1724="placement",Y1724,SUMIF($C$10:$C$6209,$C1724,$Y$10:$Y$6209))</f>
        <v>2713.1845344947001</v>
      </c>
      <c r="AA1724" s="29">
        <f t="shared" si="82"/>
        <v>1.3148473098591573E-2</v>
      </c>
    </row>
    <row r="1725" spans="1:27" x14ac:dyDescent="0.3">
      <c r="A1725" s="16" t="s">
        <v>33</v>
      </c>
      <c r="B1725" s="16" t="s">
        <v>645</v>
      </c>
      <c r="C1725" s="16" t="s">
        <v>646</v>
      </c>
      <c r="D1725" s="8" t="s">
        <v>34</v>
      </c>
      <c r="E1725" s="16"/>
      <c r="F1725" s="17">
        <v>0.253356040069254</v>
      </c>
      <c r="G1725" s="17">
        <v>1</v>
      </c>
      <c r="H1725" s="36">
        <v>4944.1752999999999</v>
      </c>
      <c r="I1725" s="36">
        <v>766.60509999999999</v>
      </c>
      <c r="J1725" s="22">
        <v>29974</v>
      </c>
      <c r="K1725" s="22">
        <v>7020</v>
      </c>
      <c r="L1725" s="18">
        <v>0.15509999999999999</v>
      </c>
      <c r="M1725" s="19">
        <v>1.3033159700000001</v>
      </c>
      <c r="N1725" s="20">
        <v>0.97311300000000001</v>
      </c>
      <c r="O1725" s="22">
        <f>IFERROR(VLOOKUP($C1725,'site totals'!$J$2:$K$607,2,FALSE),1)</f>
        <v>13987.8022</v>
      </c>
      <c r="P1725" s="21"/>
      <c r="Q1725" s="18">
        <v>0.25335604010000001</v>
      </c>
      <c r="R1725" s="17">
        <v>0.26419999999999999</v>
      </c>
      <c r="S1725" s="18" t="str">
        <f>IF($A1725="site","",MIN(VLOOKUP($P1725,margin_ranges!$A$5:$D$10,4,FALSE)/100,$Q1725))</f>
        <v/>
      </c>
      <c r="T1725" s="22" t="str">
        <f>IF(A1725="placement",$J1725*MIN($Q1725,$S1725),"")</f>
        <v/>
      </c>
      <c r="U1725" s="22">
        <f>IF($A1725="placement",T1725,SUMIF($C$10:$C$6209,$C1725,$T$10:$T$6209))</f>
        <v>7594.1459263279994</v>
      </c>
      <c r="V1725" s="37">
        <f t="shared" si="80"/>
        <v>1.4735289097611126E-2</v>
      </c>
      <c r="W1725" s="38"/>
      <c r="X1725" s="18" t="str">
        <f>IFERROR(MIN(VLOOKUP($W1725,margin_ranges!$A$5:$D$10,4,FALSE),$Q1725*100)/100,"")</f>
        <v/>
      </c>
      <c r="Y1725" s="6" t="str">
        <f t="shared" si="81"/>
        <v/>
      </c>
      <c r="Z1725" s="6">
        <f>IF($A1725="placement",Y1725,SUMIF($C$10:$C$6209,$C1725,$Y$10:$Y$6209))</f>
        <v>7594.1459263279994</v>
      </c>
      <c r="AA1725" s="17">
        <f t="shared" si="82"/>
        <v>1.4735289097611126E-2</v>
      </c>
    </row>
    <row r="1726" spans="1:27" hidden="1" x14ac:dyDescent="0.3">
      <c r="A1726" s="8" t="s">
        <v>17</v>
      </c>
      <c r="B1726" s="8" t="s">
        <v>6563</v>
      </c>
      <c r="C1726" s="8" t="s">
        <v>6564</v>
      </c>
      <c r="D1726" s="8" t="s">
        <v>6601</v>
      </c>
      <c r="E1726" s="8" t="s">
        <v>6602</v>
      </c>
      <c r="F1726" s="29">
        <v>0.15</v>
      </c>
      <c r="G1726" s="29">
        <v>0</v>
      </c>
      <c r="H1726" s="30">
        <v>616.0444</v>
      </c>
      <c r="I1726" s="30">
        <v>3.1957</v>
      </c>
      <c r="J1726" s="14">
        <v>19</v>
      </c>
      <c r="K1726" s="14">
        <v>2</v>
      </c>
      <c r="L1726" s="12">
        <v>5.1999999999999998E-3</v>
      </c>
      <c r="M1726" s="7">
        <v>0.19805543</v>
      </c>
      <c r="N1726" s="31">
        <v>0.03</v>
      </c>
      <c r="O1726" s="14">
        <f>IFERROR(VLOOKUP($C1726,'site totals'!$J$2:$K$607,2,FALSE),1)</f>
        <v>13969.2186</v>
      </c>
      <c r="P1726" s="32" t="s">
        <v>94</v>
      </c>
      <c r="Q1726" s="12">
        <v>0.84852725429999998</v>
      </c>
      <c r="R1726" s="29">
        <v>0.15</v>
      </c>
      <c r="S1726" s="2">
        <f>IF($A1726="site","",MIN(VLOOKUP($P1726,margin_ranges!$A$5:$D$10,4,FALSE)/100,$Q1726))</f>
        <v>0.19750000000000001</v>
      </c>
      <c r="T1726" s="6">
        <f>IF(A1726="placement",$J1726*MIN($Q1726,$S1726),"")</f>
        <v>3.7525000000000004</v>
      </c>
      <c r="U1726" s="6">
        <f>IF($A1726="placement",T1726,SUMIF($C$10:$C$6209,$C1726,$T$10:$T$6209))</f>
        <v>3.7525000000000004</v>
      </c>
      <c r="V1726" s="34">
        <f t="shared" si="80"/>
        <v>-5.5882352941176494E-2</v>
      </c>
      <c r="W1726" s="24"/>
      <c r="X1726" s="2" t="str">
        <f>IFERROR(MIN(VLOOKUP($W1726,margin_ranges!$A$5:$D$10,4,FALSE),$Q1726*100)/100,"")</f>
        <v/>
      </c>
      <c r="Y1726" s="6">
        <f t="shared" si="81"/>
        <v>3.7525000000000004</v>
      </c>
      <c r="Z1726" s="6">
        <f>IF($A1726="placement",Y1726,SUMIF($C$10:$C$6209,$C1726,$Y$10:$Y$6209))</f>
        <v>3.7525000000000004</v>
      </c>
      <c r="AA1726" s="29">
        <f t="shared" si="82"/>
        <v>-5.5882352941176494E-2</v>
      </c>
    </row>
    <row r="1727" spans="1:27" hidden="1" x14ac:dyDescent="0.3">
      <c r="A1727" s="8" t="s">
        <v>17</v>
      </c>
      <c r="B1727" s="8" t="s">
        <v>6563</v>
      </c>
      <c r="C1727" s="8" t="s">
        <v>6564</v>
      </c>
      <c r="D1727" s="8" t="s">
        <v>6597</v>
      </c>
      <c r="E1727" s="8" t="s">
        <v>6598</v>
      </c>
      <c r="F1727" s="29">
        <v>0.149999999999999</v>
      </c>
      <c r="G1727" s="29">
        <v>1</v>
      </c>
      <c r="H1727" s="30">
        <v>425.76440000000002</v>
      </c>
      <c r="I1727" s="30">
        <v>32.046599999999998</v>
      </c>
      <c r="J1727" s="14">
        <v>32</v>
      </c>
      <c r="K1727" s="14">
        <v>3</v>
      </c>
      <c r="L1727" s="12">
        <v>7.5300000000000006E-2</v>
      </c>
      <c r="M1727" s="7">
        <v>3.3074340000000001E-2</v>
      </c>
      <c r="N1727" s="31">
        <v>0.01</v>
      </c>
      <c r="O1727" s="14">
        <f>IFERROR(VLOOKUP($C1727,'site totals'!$J$2:$K$607,2,FALSE),1)</f>
        <v>13969.2186</v>
      </c>
      <c r="P1727" s="32" t="s">
        <v>94</v>
      </c>
      <c r="Q1727" s="12">
        <v>0.69765076930000003</v>
      </c>
      <c r="R1727" s="29">
        <v>0.15</v>
      </c>
      <c r="S1727" s="2">
        <f>IF($A1727="site","",MIN(VLOOKUP($P1727,margin_ranges!$A$5:$D$10,4,FALSE)/100,$Q1727))</f>
        <v>0.19750000000000001</v>
      </c>
      <c r="T1727" s="6">
        <f>IF(A1727="placement",$J1727*MIN($Q1727,$S1727),"")</f>
        <v>6.32</v>
      </c>
      <c r="U1727" s="6">
        <f>IF($A1727="placement",T1727,SUMIF($C$10:$C$6209,$C1727,$T$10:$T$6209))</f>
        <v>6.32</v>
      </c>
      <c r="V1727" s="34">
        <f t="shared" si="80"/>
        <v>-5.5882352941176494E-2</v>
      </c>
      <c r="W1727" s="24"/>
      <c r="X1727" s="2" t="str">
        <f>IFERROR(MIN(VLOOKUP($W1727,margin_ranges!$A$5:$D$10,4,FALSE),$Q1727*100)/100,"")</f>
        <v/>
      </c>
      <c r="Y1727" s="6">
        <f t="shared" si="81"/>
        <v>6.32</v>
      </c>
      <c r="Z1727" s="6">
        <f>IF($A1727="placement",Y1727,SUMIF($C$10:$C$6209,$C1727,$Y$10:$Y$6209))</f>
        <v>6.32</v>
      </c>
      <c r="AA1727" s="29">
        <f t="shared" si="82"/>
        <v>-5.5882352941176494E-2</v>
      </c>
    </row>
    <row r="1728" spans="1:27" hidden="1" x14ac:dyDescent="0.3">
      <c r="A1728" s="8" t="s">
        <v>17</v>
      </c>
      <c r="B1728" s="8" t="s">
        <v>6563</v>
      </c>
      <c r="C1728" s="8" t="s">
        <v>6564</v>
      </c>
      <c r="D1728" s="8" t="s">
        <v>6565</v>
      </c>
      <c r="E1728" s="8" t="s">
        <v>6566</v>
      </c>
      <c r="F1728" s="29">
        <v>0.149999999999999</v>
      </c>
      <c r="G1728" s="29">
        <v>0</v>
      </c>
      <c r="H1728" s="30">
        <v>614.35059999999999</v>
      </c>
      <c r="I1728" s="30">
        <v>1.972</v>
      </c>
      <c r="J1728" s="14">
        <v>10</v>
      </c>
      <c r="K1728" s="14">
        <v>1</v>
      </c>
      <c r="L1728" s="12">
        <v>3.2000000000000002E-3</v>
      </c>
      <c r="M1728" s="7">
        <v>0.17591277999999999</v>
      </c>
      <c r="N1728" s="31">
        <v>0.03</v>
      </c>
      <c r="O1728" s="14">
        <f>IFERROR(VLOOKUP($C1728,'site totals'!$J$2:$K$607,2,FALSE),1)</f>
        <v>13969.2186</v>
      </c>
      <c r="P1728" s="32" t="s">
        <v>94</v>
      </c>
      <c r="Q1728" s="12">
        <v>0.82946093980000002</v>
      </c>
      <c r="R1728" s="29">
        <v>0.15</v>
      </c>
      <c r="S1728" s="2">
        <f>IF($A1728="site","",MIN(VLOOKUP($P1728,margin_ranges!$A$5:$D$10,4,FALSE)/100,$Q1728))</f>
        <v>0.19750000000000001</v>
      </c>
      <c r="T1728" s="6">
        <f>IF(A1728="placement",$J1728*MIN($Q1728,$S1728),"")</f>
        <v>1.9750000000000001</v>
      </c>
      <c r="U1728" s="6">
        <f>IF($A1728="placement",T1728,SUMIF($C$10:$C$6209,$C1728,$T$10:$T$6209))</f>
        <v>1.9750000000000001</v>
      </c>
      <c r="V1728" s="34">
        <f t="shared" si="80"/>
        <v>-5.5882352941176383E-2</v>
      </c>
      <c r="W1728" s="24"/>
      <c r="X1728" s="2" t="str">
        <f>IFERROR(MIN(VLOOKUP($W1728,margin_ranges!$A$5:$D$10,4,FALSE),$Q1728*100)/100,"")</f>
        <v/>
      </c>
      <c r="Y1728" s="6">
        <f t="shared" si="81"/>
        <v>1.9750000000000001</v>
      </c>
      <c r="Z1728" s="6">
        <f>IF($A1728="placement",Y1728,SUMIF($C$10:$C$6209,$C1728,$Y$10:$Y$6209))</f>
        <v>1.9750000000000001</v>
      </c>
      <c r="AA1728" s="29">
        <f t="shared" si="82"/>
        <v>-5.5882352941176383E-2</v>
      </c>
    </row>
    <row r="1729" spans="1:27" hidden="1" x14ac:dyDescent="0.3">
      <c r="A1729" s="8" t="s">
        <v>17</v>
      </c>
      <c r="B1729" s="8" t="s">
        <v>6563</v>
      </c>
      <c r="C1729" s="8" t="s">
        <v>6564</v>
      </c>
      <c r="D1729" s="8" t="s">
        <v>6567</v>
      </c>
      <c r="E1729" s="8" t="s">
        <v>6568</v>
      </c>
      <c r="F1729" s="29">
        <v>0.15</v>
      </c>
      <c r="G1729" s="29">
        <v>0</v>
      </c>
      <c r="H1729" s="30">
        <v>615.68899999999996</v>
      </c>
      <c r="I1729" s="30">
        <v>2.0055999999999998</v>
      </c>
      <c r="J1729" s="14">
        <v>11</v>
      </c>
      <c r="K1729" s="14">
        <v>1</v>
      </c>
      <c r="L1729" s="12">
        <v>3.3E-3</v>
      </c>
      <c r="M1729" s="7">
        <v>0.18257772999999999</v>
      </c>
      <c r="N1729" s="31">
        <v>0.03</v>
      </c>
      <c r="O1729" s="14">
        <f>IFERROR(VLOOKUP($C1729,'site totals'!$J$2:$K$607,2,FALSE),1)</f>
        <v>13969.2186</v>
      </c>
      <c r="P1729" s="32" t="s">
        <v>94</v>
      </c>
      <c r="Q1729" s="12">
        <v>0.83568641980000002</v>
      </c>
      <c r="R1729" s="29">
        <v>0.15</v>
      </c>
      <c r="S1729" s="2">
        <f>IF($A1729="site","",MIN(VLOOKUP($P1729,margin_ranges!$A$5:$D$10,4,FALSE)/100,$Q1729))</f>
        <v>0.19750000000000001</v>
      </c>
      <c r="T1729" s="6">
        <f>IF(A1729="placement",$J1729*MIN($Q1729,$S1729),"")</f>
        <v>2.1725000000000003</v>
      </c>
      <c r="U1729" s="6">
        <f>IF($A1729="placement",T1729,SUMIF($C$10:$C$6209,$C1729,$T$10:$T$6209))</f>
        <v>2.1725000000000003</v>
      </c>
      <c r="V1729" s="34">
        <f t="shared" si="80"/>
        <v>-5.5882352941176383E-2</v>
      </c>
      <c r="W1729" s="24"/>
      <c r="X1729" s="2" t="str">
        <f>IFERROR(MIN(VLOOKUP($W1729,margin_ranges!$A$5:$D$10,4,FALSE),$Q1729*100)/100,"")</f>
        <v/>
      </c>
      <c r="Y1729" s="6">
        <f t="shared" si="81"/>
        <v>2.1725000000000003</v>
      </c>
      <c r="Z1729" s="6">
        <f>IF($A1729="placement",Y1729,SUMIF($C$10:$C$6209,$C1729,$Y$10:$Y$6209))</f>
        <v>2.1725000000000003</v>
      </c>
      <c r="AA1729" s="29">
        <f t="shared" si="82"/>
        <v>-5.5882352941176383E-2</v>
      </c>
    </row>
    <row r="1730" spans="1:27" hidden="1" x14ac:dyDescent="0.3">
      <c r="A1730" s="8" t="s">
        <v>17</v>
      </c>
      <c r="B1730" s="8" t="s">
        <v>6563</v>
      </c>
      <c r="C1730" s="8" t="s">
        <v>6564</v>
      </c>
      <c r="D1730" s="8" t="s">
        <v>6589</v>
      </c>
      <c r="E1730" s="8" t="s">
        <v>6590</v>
      </c>
      <c r="F1730" s="29">
        <v>0.28999999999999998</v>
      </c>
      <c r="G1730" s="29">
        <v>1</v>
      </c>
      <c r="H1730" s="30">
        <v>30.304600000000001</v>
      </c>
      <c r="I1730" s="30">
        <v>5.8373999999999997</v>
      </c>
      <c r="J1730" s="14">
        <v>56</v>
      </c>
      <c r="K1730" s="14">
        <v>14</v>
      </c>
      <c r="L1730" s="12">
        <v>0.19259999999999999</v>
      </c>
      <c r="M1730" s="7">
        <v>0.32164017</v>
      </c>
      <c r="N1730" s="31">
        <v>0.01</v>
      </c>
      <c r="O1730" s="14">
        <f>IFERROR(VLOOKUP($C1730,'site totals'!$J$2:$K$607,2,FALSE),1)</f>
        <v>13969.2186</v>
      </c>
      <c r="P1730" s="32" t="s">
        <v>91</v>
      </c>
      <c r="Q1730" s="12">
        <v>0.96890935649999999</v>
      </c>
      <c r="R1730" s="29">
        <v>0.28999999999999998</v>
      </c>
      <c r="S1730" s="2">
        <f>IF($A1730="site","",MIN(VLOOKUP($P1730,margin_ranges!$A$5:$D$10,4,FALSE)/100,$Q1730))</f>
        <v>0.29749999999999999</v>
      </c>
      <c r="T1730" s="6">
        <f>IF(A1730="placement",$J1730*MIN($Q1730,$S1730),"")</f>
        <v>16.66</v>
      </c>
      <c r="U1730" s="6">
        <f>IF($A1730="placement",T1730,SUMIF($C$10:$C$6209,$C1730,$T$10:$T$6209))</f>
        <v>16.66</v>
      </c>
      <c r="V1730" s="34">
        <f t="shared" si="80"/>
        <v>-1.0563380281690016E-2</v>
      </c>
      <c r="W1730" s="24"/>
      <c r="X1730" s="2" t="str">
        <f>IFERROR(MIN(VLOOKUP($W1730,margin_ranges!$A$5:$D$10,4,FALSE),$Q1730*100)/100,"")</f>
        <v/>
      </c>
      <c r="Y1730" s="6">
        <f t="shared" si="81"/>
        <v>16.66</v>
      </c>
      <c r="Z1730" s="6">
        <f>IF($A1730="placement",Y1730,SUMIF($C$10:$C$6209,$C1730,$Y$10:$Y$6209))</f>
        <v>16.66</v>
      </c>
      <c r="AA1730" s="29">
        <f t="shared" si="82"/>
        <v>-1.0563380281690016E-2</v>
      </c>
    </row>
    <row r="1731" spans="1:27" hidden="1" x14ac:dyDescent="0.3">
      <c r="A1731" s="8" t="s">
        <v>17</v>
      </c>
      <c r="B1731" s="8" t="s">
        <v>6563</v>
      </c>
      <c r="C1731" s="8" t="s">
        <v>6564</v>
      </c>
      <c r="D1731" s="8" t="s">
        <v>6583</v>
      </c>
      <c r="E1731" s="8" t="s">
        <v>6584</v>
      </c>
      <c r="F1731" s="29">
        <v>0.3</v>
      </c>
      <c r="G1731" s="29">
        <v>1</v>
      </c>
      <c r="H1731" s="30">
        <v>4861.5789999999997</v>
      </c>
      <c r="I1731" s="30">
        <v>1247.9223999999999</v>
      </c>
      <c r="J1731" s="14">
        <v>1031</v>
      </c>
      <c r="K1731" s="14">
        <v>309</v>
      </c>
      <c r="L1731" s="12">
        <v>0.25669999999999998</v>
      </c>
      <c r="M1731" s="7">
        <v>2.7542759999999999E-2</v>
      </c>
      <c r="N1731" s="31">
        <v>0.01</v>
      </c>
      <c r="O1731" s="14">
        <f>IFERROR(VLOOKUP($C1731,'site totals'!$J$2:$K$607,2,FALSE),1)</f>
        <v>13969.2186</v>
      </c>
      <c r="P1731" s="32" t="s">
        <v>91</v>
      </c>
      <c r="Q1731" s="12">
        <v>0.63692818659999995</v>
      </c>
      <c r="R1731" s="29">
        <v>0.3</v>
      </c>
      <c r="S1731" s="2">
        <f>IF($A1731="site","",MIN(VLOOKUP($P1731,margin_ranges!$A$5:$D$10,4,FALSE)/100,$Q1731))</f>
        <v>0.29749999999999999</v>
      </c>
      <c r="T1731" s="6">
        <f>IF(A1731="placement",$J1731*MIN($Q1731,$S1731),"")</f>
        <v>306.72249999999997</v>
      </c>
      <c r="U1731" s="6">
        <f>IF($A1731="placement",T1731,SUMIF($C$10:$C$6209,$C1731,$T$10:$T$6209))</f>
        <v>306.72249999999997</v>
      </c>
      <c r="V1731" s="34">
        <f t="shared" si="80"/>
        <v>3.5714285714287808E-3</v>
      </c>
      <c r="W1731" s="24"/>
      <c r="X1731" s="2" t="str">
        <f>IFERROR(MIN(VLOOKUP($W1731,margin_ranges!$A$5:$D$10,4,FALSE),$Q1731*100)/100,"")</f>
        <v/>
      </c>
      <c r="Y1731" s="6">
        <f t="shared" si="81"/>
        <v>306.72249999999997</v>
      </c>
      <c r="Z1731" s="6">
        <f>IF($A1731="placement",Y1731,SUMIF($C$10:$C$6209,$C1731,$Y$10:$Y$6209))</f>
        <v>306.72249999999997</v>
      </c>
      <c r="AA1731" s="29">
        <f t="shared" si="82"/>
        <v>3.5714285714287808E-3</v>
      </c>
    </row>
    <row r="1732" spans="1:27" hidden="1" x14ac:dyDescent="0.3">
      <c r="A1732" s="8" t="s">
        <v>17</v>
      </c>
      <c r="B1732" s="8" t="s">
        <v>6563</v>
      </c>
      <c r="C1732" s="8" t="s">
        <v>6564</v>
      </c>
      <c r="D1732" s="8" t="s">
        <v>6591</v>
      </c>
      <c r="E1732" s="8" t="s">
        <v>6592</v>
      </c>
      <c r="F1732" s="29">
        <v>0.22</v>
      </c>
      <c r="G1732" s="29">
        <v>1</v>
      </c>
      <c r="H1732" s="30">
        <v>34931.908499999998</v>
      </c>
      <c r="I1732" s="30">
        <v>3363.3422999999998</v>
      </c>
      <c r="J1732" s="14">
        <v>2685</v>
      </c>
      <c r="K1732" s="14">
        <v>591</v>
      </c>
      <c r="L1732" s="12">
        <v>9.6299999999999997E-2</v>
      </c>
      <c r="M1732" s="7">
        <v>2.661059E-2</v>
      </c>
      <c r="N1732" s="31">
        <v>0.01</v>
      </c>
      <c r="O1732" s="14">
        <f>IFERROR(VLOOKUP($C1732,'site totals'!$J$2:$K$607,2,FALSE),1)</f>
        <v>13969.2186</v>
      </c>
      <c r="P1732" s="32" t="s">
        <v>94</v>
      </c>
      <c r="Q1732" s="12">
        <v>0.62420981519999996</v>
      </c>
      <c r="R1732" s="29">
        <v>0.22</v>
      </c>
      <c r="S1732" s="2">
        <f>IF($A1732="site","",MIN(VLOOKUP($P1732,margin_ranges!$A$5:$D$10,4,FALSE)/100,$Q1732))</f>
        <v>0.19750000000000001</v>
      </c>
      <c r="T1732" s="6">
        <f>IF(A1732="placement",$J1732*MIN($Q1732,$S1732),"")</f>
        <v>530.28750000000002</v>
      </c>
      <c r="U1732" s="6">
        <f>IF($A1732="placement",T1732,SUMIF($C$10:$C$6209,$C1732,$T$10:$T$6209))</f>
        <v>530.28750000000002</v>
      </c>
      <c r="V1732" s="34">
        <f t="shared" si="80"/>
        <v>2.8846153846153744E-2</v>
      </c>
      <c r="W1732" s="24"/>
      <c r="X1732" s="2" t="str">
        <f>IFERROR(MIN(VLOOKUP($W1732,margin_ranges!$A$5:$D$10,4,FALSE),$Q1732*100)/100,"")</f>
        <v/>
      </c>
      <c r="Y1732" s="6">
        <f t="shared" si="81"/>
        <v>530.28750000000002</v>
      </c>
      <c r="Z1732" s="6">
        <f>IF($A1732="placement",Y1732,SUMIF($C$10:$C$6209,$C1732,$Y$10:$Y$6209))</f>
        <v>530.28750000000002</v>
      </c>
      <c r="AA1732" s="29">
        <f t="shared" si="82"/>
        <v>2.8846153846153744E-2</v>
      </c>
    </row>
    <row r="1733" spans="1:27" hidden="1" x14ac:dyDescent="0.3">
      <c r="A1733" s="8" t="s">
        <v>17</v>
      </c>
      <c r="B1733" s="8" t="s">
        <v>6563</v>
      </c>
      <c r="C1733" s="8" t="s">
        <v>6564</v>
      </c>
      <c r="D1733" s="8" t="s">
        <v>6587</v>
      </c>
      <c r="E1733" s="8" t="s">
        <v>6588</v>
      </c>
      <c r="F1733" s="29">
        <v>0.25</v>
      </c>
      <c r="G1733" s="29">
        <v>1</v>
      </c>
      <c r="H1733" s="30">
        <v>10628.4308</v>
      </c>
      <c r="I1733" s="30">
        <v>354.41120000000001</v>
      </c>
      <c r="J1733" s="14">
        <v>653</v>
      </c>
      <c r="K1733" s="14">
        <v>163</v>
      </c>
      <c r="L1733" s="12">
        <v>3.3300000000000003E-2</v>
      </c>
      <c r="M1733" s="7">
        <v>6.1394320000000002E-2</v>
      </c>
      <c r="N1733" s="31">
        <v>0.01</v>
      </c>
      <c r="O1733" s="14">
        <f>IFERROR(VLOOKUP($C1733,'site totals'!$J$2:$K$607,2,FALSE),1)</f>
        <v>13969.2186</v>
      </c>
      <c r="P1733" s="32" t="s">
        <v>94</v>
      </c>
      <c r="Q1733" s="12">
        <v>0.83711848420000001</v>
      </c>
      <c r="R1733" s="29">
        <v>0.25</v>
      </c>
      <c r="S1733" s="2">
        <f>IF($A1733="site","",MIN(VLOOKUP($P1733,margin_ranges!$A$5:$D$10,4,FALSE)/100,$Q1733))</f>
        <v>0.19750000000000001</v>
      </c>
      <c r="T1733" s="6">
        <f>IF(A1733="placement",$J1733*MIN($Q1733,$S1733),"")</f>
        <v>128.9675</v>
      </c>
      <c r="U1733" s="6">
        <f>IF($A1733="placement",T1733,SUMIF($C$10:$C$6209,$C1733,$T$10:$T$6209))</f>
        <v>128.9675</v>
      </c>
      <c r="V1733" s="34">
        <f t="shared" si="80"/>
        <v>7.0000000000000062E-2</v>
      </c>
      <c r="W1733" s="24"/>
      <c r="X1733" s="2" t="str">
        <f>IFERROR(MIN(VLOOKUP($W1733,margin_ranges!$A$5:$D$10,4,FALSE),$Q1733*100)/100,"")</f>
        <v/>
      </c>
      <c r="Y1733" s="6">
        <f t="shared" si="81"/>
        <v>128.9675</v>
      </c>
      <c r="Z1733" s="6">
        <f>IF($A1733="placement",Y1733,SUMIF($C$10:$C$6209,$C1733,$Y$10:$Y$6209))</f>
        <v>128.9675</v>
      </c>
      <c r="AA1733" s="29">
        <f t="shared" si="82"/>
        <v>7.0000000000000062E-2</v>
      </c>
    </row>
    <row r="1734" spans="1:27" hidden="1" x14ac:dyDescent="0.3">
      <c r="A1734" s="8" t="s">
        <v>17</v>
      </c>
      <c r="B1734" s="8" t="s">
        <v>6563</v>
      </c>
      <c r="C1734" s="8" t="s">
        <v>6564</v>
      </c>
      <c r="D1734" s="8" t="s">
        <v>6599</v>
      </c>
      <c r="E1734" s="8" t="s">
        <v>6600</v>
      </c>
      <c r="F1734" s="29">
        <v>0.25</v>
      </c>
      <c r="G1734" s="29">
        <v>1</v>
      </c>
      <c r="H1734" s="30">
        <v>23569.633300000001</v>
      </c>
      <c r="I1734" s="30">
        <v>1057.3476000000001</v>
      </c>
      <c r="J1734" s="14">
        <v>1106</v>
      </c>
      <c r="K1734" s="14">
        <v>276</v>
      </c>
      <c r="L1734" s="12">
        <v>4.4900000000000002E-2</v>
      </c>
      <c r="M1734" s="7">
        <v>3.4860479999999999E-2</v>
      </c>
      <c r="N1734" s="31">
        <v>0.01</v>
      </c>
      <c r="O1734" s="14">
        <f>IFERROR(VLOOKUP($C1734,'site totals'!$J$2:$K$607,2,FALSE),1)</f>
        <v>13969.2186</v>
      </c>
      <c r="P1734" s="32" t="s">
        <v>94</v>
      </c>
      <c r="Q1734" s="12">
        <v>0.71314224559999995</v>
      </c>
      <c r="R1734" s="29">
        <v>0.25</v>
      </c>
      <c r="S1734" s="2">
        <f>IF($A1734="site","",MIN(VLOOKUP($P1734,margin_ranges!$A$5:$D$10,4,FALSE)/100,$Q1734))</f>
        <v>0.19750000000000001</v>
      </c>
      <c r="T1734" s="6">
        <f>IF(A1734="placement",$J1734*MIN($Q1734,$S1734),"")</f>
        <v>218.435</v>
      </c>
      <c r="U1734" s="6">
        <f>IF($A1734="placement",T1734,SUMIF($C$10:$C$6209,$C1734,$T$10:$T$6209))</f>
        <v>218.435</v>
      </c>
      <c r="V1734" s="34">
        <f t="shared" si="80"/>
        <v>7.0000000000000062E-2</v>
      </c>
      <c r="W1734" s="24"/>
      <c r="X1734" s="2" t="str">
        <f>IFERROR(MIN(VLOOKUP($W1734,margin_ranges!$A$5:$D$10,4,FALSE),$Q1734*100)/100,"")</f>
        <v/>
      </c>
      <c r="Y1734" s="6">
        <f t="shared" si="81"/>
        <v>218.435</v>
      </c>
      <c r="Z1734" s="6">
        <f>IF($A1734="placement",Y1734,SUMIF($C$10:$C$6209,$C1734,$Y$10:$Y$6209))</f>
        <v>218.435</v>
      </c>
      <c r="AA1734" s="29">
        <f t="shared" si="82"/>
        <v>7.0000000000000062E-2</v>
      </c>
    </row>
    <row r="1735" spans="1:27" hidden="1" x14ac:dyDescent="0.3">
      <c r="A1735" s="8" t="s">
        <v>17</v>
      </c>
      <c r="B1735" s="8" t="s">
        <v>6563</v>
      </c>
      <c r="C1735" s="8" t="s">
        <v>6564</v>
      </c>
      <c r="D1735" s="8" t="s">
        <v>6573</v>
      </c>
      <c r="E1735" s="8" t="s">
        <v>6574</v>
      </c>
      <c r="F1735" s="29">
        <v>0.35</v>
      </c>
      <c r="G1735" s="29">
        <v>0</v>
      </c>
      <c r="H1735" s="30">
        <v>167.10589999999999</v>
      </c>
      <c r="I1735" s="30">
        <v>8.7631999999999994</v>
      </c>
      <c r="J1735" s="14">
        <v>52</v>
      </c>
      <c r="K1735" s="14">
        <v>18</v>
      </c>
      <c r="L1735" s="12">
        <v>5.2400000000000002E-2</v>
      </c>
      <c r="M1735" s="7">
        <v>0.19783837000000001</v>
      </c>
      <c r="N1735" s="31">
        <v>0.01</v>
      </c>
      <c r="O1735" s="14">
        <f>IFERROR(VLOOKUP($C1735,'site totals'!$J$2:$K$607,2,FALSE),1)</f>
        <v>13969.2186</v>
      </c>
      <c r="P1735" s="32" t="s">
        <v>91</v>
      </c>
      <c r="Q1735" s="12">
        <v>0.94945368699999999</v>
      </c>
      <c r="R1735" s="29">
        <v>0.35</v>
      </c>
      <c r="S1735" s="2">
        <f>IF($A1735="site","",MIN(VLOOKUP($P1735,margin_ranges!$A$5:$D$10,4,FALSE)/100,$Q1735))</f>
        <v>0.29749999999999999</v>
      </c>
      <c r="T1735" s="6">
        <f>IF(A1735="placement",$J1735*MIN($Q1735,$S1735),"")</f>
        <v>15.469999999999999</v>
      </c>
      <c r="U1735" s="6">
        <f>IF($A1735="placement",T1735,SUMIF($C$10:$C$6209,$C1735,$T$10:$T$6209))</f>
        <v>15.469999999999999</v>
      </c>
      <c r="V1735" s="34">
        <f t="shared" si="80"/>
        <v>8.0769230769230704E-2</v>
      </c>
      <c r="W1735" s="24"/>
      <c r="X1735" s="2" t="str">
        <f>IFERROR(MIN(VLOOKUP($W1735,margin_ranges!$A$5:$D$10,4,FALSE),$Q1735*100)/100,"")</f>
        <v/>
      </c>
      <c r="Y1735" s="6">
        <f t="shared" si="81"/>
        <v>15.469999999999999</v>
      </c>
      <c r="Z1735" s="6">
        <f>IF($A1735="placement",Y1735,SUMIF($C$10:$C$6209,$C1735,$Y$10:$Y$6209))</f>
        <v>15.469999999999999</v>
      </c>
      <c r="AA1735" s="29">
        <f t="shared" si="82"/>
        <v>8.0769230769230704E-2</v>
      </c>
    </row>
    <row r="1736" spans="1:27" hidden="1" x14ac:dyDescent="0.3">
      <c r="A1736" s="8" t="s">
        <v>17</v>
      </c>
      <c r="B1736" s="8" t="s">
        <v>6563</v>
      </c>
      <c r="C1736" s="8" t="s">
        <v>6564</v>
      </c>
      <c r="D1736" s="8" t="s">
        <v>6571</v>
      </c>
      <c r="E1736" s="8" t="s">
        <v>6572</v>
      </c>
      <c r="F1736" s="29">
        <v>0.35</v>
      </c>
      <c r="G1736" s="29">
        <v>0</v>
      </c>
      <c r="H1736" s="30">
        <v>9549.6344000000008</v>
      </c>
      <c r="I1736" s="30">
        <v>367.17239999999998</v>
      </c>
      <c r="J1736" s="14">
        <v>1003</v>
      </c>
      <c r="K1736" s="14">
        <v>351</v>
      </c>
      <c r="L1736" s="12">
        <v>3.8399999999999997E-2</v>
      </c>
      <c r="M1736" s="7">
        <v>9.1092060000000002E-2</v>
      </c>
      <c r="N1736" s="31">
        <v>0.01</v>
      </c>
      <c r="O1736" s="14">
        <f>IFERROR(VLOOKUP($C1736,'site totals'!$J$2:$K$607,2,FALSE),1)</f>
        <v>13969.2186</v>
      </c>
      <c r="P1736" s="32" t="s">
        <v>91</v>
      </c>
      <c r="Q1736" s="12">
        <v>0.89022094780000005</v>
      </c>
      <c r="R1736" s="29">
        <v>0.35</v>
      </c>
      <c r="S1736" s="2">
        <f>IF($A1736="site","",MIN(VLOOKUP($P1736,margin_ranges!$A$5:$D$10,4,FALSE)/100,$Q1736))</f>
        <v>0.29749999999999999</v>
      </c>
      <c r="T1736" s="6">
        <f>IF(A1736="placement",$J1736*MIN($Q1736,$S1736),"")</f>
        <v>298.39249999999998</v>
      </c>
      <c r="U1736" s="6">
        <f>IF($A1736="placement",T1736,SUMIF($C$10:$C$6209,$C1736,$T$10:$T$6209))</f>
        <v>298.39249999999998</v>
      </c>
      <c r="V1736" s="34">
        <f t="shared" si="80"/>
        <v>8.0769230769230704E-2</v>
      </c>
      <c r="W1736" s="24"/>
      <c r="X1736" s="2" t="str">
        <f>IFERROR(MIN(VLOOKUP($W1736,margin_ranges!$A$5:$D$10,4,FALSE),$Q1736*100)/100,"")</f>
        <v/>
      </c>
      <c r="Y1736" s="6">
        <f t="shared" si="81"/>
        <v>298.39249999999998</v>
      </c>
      <c r="Z1736" s="6">
        <f>IF($A1736="placement",Y1736,SUMIF($C$10:$C$6209,$C1736,$Y$10:$Y$6209))</f>
        <v>298.39249999999998</v>
      </c>
      <c r="AA1736" s="17">
        <f t="shared" si="82"/>
        <v>8.0769230769230704E-2</v>
      </c>
    </row>
    <row r="1737" spans="1:27" hidden="1" x14ac:dyDescent="0.3">
      <c r="A1737" s="8" t="s">
        <v>17</v>
      </c>
      <c r="B1737" s="8" t="s">
        <v>6563</v>
      </c>
      <c r="C1737" s="8" t="s">
        <v>6564</v>
      </c>
      <c r="D1737" s="8" t="s">
        <v>6579</v>
      </c>
      <c r="E1737" s="8" t="s">
        <v>6580</v>
      </c>
      <c r="F1737" s="29">
        <v>0.35</v>
      </c>
      <c r="G1737" s="29">
        <v>1</v>
      </c>
      <c r="H1737" s="30">
        <v>5122.9134999999997</v>
      </c>
      <c r="I1737" s="30">
        <v>1359.7448999999999</v>
      </c>
      <c r="J1737" s="14">
        <v>1052</v>
      </c>
      <c r="K1737" s="14">
        <v>368</v>
      </c>
      <c r="L1737" s="12">
        <v>0.26540000000000002</v>
      </c>
      <c r="M1737" s="7">
        <v>2.5793719999999999E-2</v>
      </c>
      <c r="N1737" s="31">
        <v>0.01</v>
      </c>
      <c r="O1737" s="14">
        <f>IFERROR(VLOOKUP($C1737,'site totals'!$J$2:$K$607,2,FALSE),1)</f>
        <v>13969.2186</v>
      </c>
      <c r="P1737" s="32" t="s">
        <v>91</v>
      </c>
      <c r="Q1737" s="12">
        <v>0.61230873750000003</v>
      </c>
      <c r="R1737" s="29">
        <v>0.35</v>
      </c>
      <c r="S1737" s="2">
        <f>IF($A1737="site","",MIN(VLOOKUP($P1737,margin_ranges!$A$5:$D$10,4,FALSE)/100,$Q1737))</f>
        <v>0.29749999999999999</v>
      </c>
      <c r="T1737" s="6">
        <f>IF(A1737="placement",$J1737*MIN($Q1737,$S1737),"")</f>
        <v>312.96999999999997</v>
      </c>
      <c r="U1737" s="6">
        <f>IF($A1737="placement",T1737,SUMIF($C$10:$C$6209,$C1737,$T$10:$T$6209))</f>
        <v>312.96999999999997</v>
      </c>
      <c r="V1737" s="34">
        <f t="shared" si="80"/>
        <v>8.0769230769230704E-2</v>
      </c>
      <c r="W1737" s="24"/>
      <c r="X1737" s="2" t="str">
        <f>IFERROR(MIN(VLOOKUP($W1737,margin_ranges!$A$5:$D$10,4,FALSE),$Q1737*100)/100,"")</f>
        <v/>
      </c>
      <c r="Y1737" s="6">
        <f t="shared" si="81"/>
        <v>312.96999999999997</v>
      </c>
      <c r="Z1737" s="6">
        <f>IF($A1737="placement",Y1737,SUMIF($C$10:$C$6209,$C1737,$Y$10:$Y$6209))</f>
        <v>312.96999999999997</v>
      </c>
      <c r="AA1737" s="29">
        <f t="shared" si="82"/>
        <v>8.0769230769230704E-2</v>
      </c>
    </row>
    <row r="1738" spans="1:27" hidden="1" x14ac:dyDescent="0.3">
      <c r="A1738" s="8" t="s">
        <v>17</v>
      </c>
      <c r="B1738" s="8" t="s">
        <v>6563</v>
      </c>
      <c r="C1738" s="8" t="s">
        <v>6564</v>
      </c>
      <c r="D1738" s="8" t="s">
        <v>6577</v>
      </c>
      <c r="E1738" s="8" t="s">
        <v>6578</v>
      </c>
      <c r="F1738" s="29">
        <v>0.35</v>
      </c>
      <c r="G1738" s="29">
        <v>1</v>
      </c>
      <c r="H1738" s="30">
        <v>14753.902099999999</v>
      </c>
      <c r="I1738" s="30">
        <v>5232.1559999999999</v>
      </c>
      <c r="J1738" s="14">
        <v>3700</v>
      </c>
      <c r="K1738" s="14">
        <v>1295</v>
      </c>
      <c r="L1738" s="12">
        <v>0.35460000000000003</v>
      </c>
      <c r="M1738" s="7">
        <v>2.35753E-2</v>
      </c>
      <c r="N1738" s="31">
        <v>0.01</v>
      </c>
      <c r="O1738" s="14">
        <f>IFERROR(VLOOKUP($C1738,'site totals'!$J$2:$K$607,2,FALSE),1)</f>
        <v>13969.2186</v>
      </c>
      <c r="P1738" s="32" t="s">
        <v>91</v>
      </c>
      <c r="Q1738" s="12">
        <v>0.57582717839999997</v>
      </c>
      <c r="R1738" s="29">
        <v>0.35</v>
      </c>
      <c r="S1738" s="2">
        <f>IF($A1738="site","",MIN(VLOOKUP($P1738,margin_ranges!$A$5:$D$10,4,FALSE)/100,$Q1738))</f>
        <v>0.29749999999999999</v>
      </c>
      <c r="T1738" s="6">
        <f>IF(A1738="placement",$J1738*MIN($Q1738,$S1738),"")</f>
        <v>1100.75</v>
      </c>
      <c r="U1738" s="6">
        <f>IF($A1738="placement",T1738,SUMIF($C$10:$C$6209,$C1738,$T$10:$T$6209))</f>
        <v>1100.75</v>
      </c>
      <c r="V1738" s="34">
        <f t="shared" ref="V1738:V1801" si="83">($J1738-$U1738)/($J1738*(1-$R1738))-1</f>
        <v>8.0769230769230704E-2</v>
      </c>
      <c r="W1738" s="24"/>
      <c r="X1738" s="2" t="str">
        <f>IFERROR(MIN(VLOOKUP($W1738,margin_ranges!$A$5:$D$10,4,FALSE),$Q1738*100)/100,"")</f>
        <v/>
      </c>
      <c r="Y1738" s="6">
        <f t="shared" si="81"/>
        <v>1100.75</v>
      </c>
      <c r="Z1738" s="6">
        <f>IF($A1738="placement",Y1738,SUMIF($C$10:$C$6209,$C1738,$Y$10:$Y$6209))</f>
        <v>1100.75</v>
      </c>
      <c r="AA1738" s="29">
        <f t="shared" si="82"/>
        <v>8.0769230769230704E-2</v>
      </c>
    </row>
    <row r="1739" spans="1:27" hidden="1" x14ac:dyDescent="0.3">
      <c r="A1739" s="8" t="s">
        <v>17</v>
      </c>
      <c r="B1739" s="8" t="s">
        <v>6563</v>
      </c>
      <c r="C1739" s="8" t="s">
        <v>6564</v>
      </c>
      <c r="D1739" s="8" t="s">
        <v>6575</v>
      </c>
      <c r="E1739" s="8" t="s">
        <v>6576</v>
      </c>
      <c r="F1739" s="29">
        <v>0.3</v>
      </c>
      <c r="G1739" s="29">
        <v>1</v>
      </c>
      <c r="H1739" s="30">
        <v>33932.2909</v>
      </c>
      <c r="I1739" s="30">
        <v>3398.8166999999999</v>
      </c>
      <c r="J1739" s="14">
        <v>4137</v>
      </c>
      <c r="K1739" s="14">
        <v>1241</v>
      </c>
      <c r="L1739" s="12">
        <v>0.1002</v>
      </c>
      <c r="M1739" s="7">
        <v>4.0577729999999999E-2</v>
      </c>
      <c r="N1739" s="31">
        <v>0.01</v>
      </c>
      <c r="O1739" s="14">
        <f>IFERROR(VLOOKUP($C1739,'site totals'!$J$2:$K$607,2,FALSE),1)</f>
        <v>13969.2186</v>
      </c>
      <c r="P1739" s="32" t="s">
        <v>94</v>
      </c>
      <c r="Q1739" s="12">
        <v>0.75355942389999997</v>
      </c>
      <c r="R1739" s="29">
        <v>0.3</v>
      </c>
      <c r="S1739" s="2">
        <f>IF($A1739="site","",MIN(VLOOKUP($P1739,margin_ranges!$A$5:$D$10,4,FALSE)/100,$Q1739))</f>
        <v>0.19750000000000001</v>
      </c>
      <c r="T1739" s="6">
        <f>IF(A1739="placement",$J1739*MIN($Q1739,$S1739),"")</f>
        <v>817.0575</v>
      </c>
      <c r="U1739" s="6">
        <f>IF($A1739="placement",T1739,SUMIF($C$10:$C$6209,$C1739,$T$10:$T$6209))</f>
        <v>817.0575</v>
      </c>
      <c r="V1739" s="34">
        <f t="shared" si="83"/>
        <v>0.14642857142857157</v>
      </c>
      <c r="W1739" s="24"/>
      <c r="X1739" s="2" t="str">
        <f>IFERROR(MIN(VLOOKUP($W1739,margin_ranges!$A$5:$D$10,4,FALSE),$Q1739*100)/100,"")</f>
        <v/>
      </c>
      <c r="Y1739" s="6">
        <f t="shared" si="81"/>
        <v>817.0575</v>
      </c>
      <c r="Z1739" s="6">
        <f>IF($A1739="placement",Y1739,SUMIF($C$10:$C$6209,$C1739,$Y$10:$Y$6209))</f>
        <v>817.0575</v>
      </c>
      <c r="AA1739" s="17">
        <f t="shared" si="82"/>
        <v>0.14642857142857157</v>
      </c>
    </row>
    <row r="1740" spans="1:27" hidden="1" x14ac:dyDescent="0.3">
      <c r="A1740" s="8" t="s">
        <v>17</v>
      </c>
      <c r="B1740" s="8" t="s">
        <v>6563</v>
      </c>
      <c r="C1740" s="8" t="s">
        <v>6564</v>
      </c>
      <c r="D1740" s="8" t="s">
        <v>6593</v>
      </c>
      <c r="E1740" s="8" t="s">
        <v>6594</v>
      </c>
      <c r="F1740" s="29">
        <v>0.3</v>
      </c>
      <c r="G1740" s="29">
        <v>1</v>
      </c>
      <c r="H1740" s="30">
        <v>18503.173900000002</v>
      </c>
      <c r="I1740" s="30">
        <v>2721.2665000000002</v>
      </c>
      <c r="J1740" s="14">
        <v>4329</v>
      </c>
      <c r="K1740" s="14">
        <v>1299</v>
      </c>
      <c r="L1740" s="12">
        <v>0.14710000000000001</v>
      </c>
      <c r="M1740" s="7">
        <v>5.3027129999999999E-2</v>
      </c>
      <c r="N1740" s="31">
        <v>0.03</v>
      </c>
      <c r="O1740" s="14">
        <f>IFERROR(VLOOKUP($C1740,'site totals'!$J$2:$K$607,2,FALSE),1)</f>
        <v>13969.2186</v>
      </c>
      <c r="P1740" s="32" t="s">
        <v>94</v>
      </c>
      <c r="Q1740" s="12">
        <v>0.43425188149999999</v>
      </c>
      <c r="R1740" s="29">
        <v>0.3</v>
      </c>
      <c r="S1740" s="2">
        <f>IF($A1740="site","",MIN(VLOOKUP($P1740,margin_ranges!$A$5:$D$10,4,FALSE)/100,$Q1740))</f>
        <v>0.19750000000000001</v>
      </c>
      <c r="T1740" s="6">
        <f>IF(A1740="placement",$J1740*MIN($Q1740,$S1740),"")</f>
        <v>854.97750000000008</v>
      </c>
      <c r="U1740" s="6">
        <f>IF($A1740="placement",T1740,SUMIF($C$10:$C$6209,$C1740,$T$10:$T$6209))</f>
        <v>854.97750000000008</v>
      </c>
      <c r="V1740" s="34">
        <f t="shared" si="83"/>
        <v>0.14642857142857157</v>
      </c>
      <c r="W1740" s="24"/>
      <c r="X1740" s="2" t="str">
        <f>IFERROR(MIN(VLOOKUP($W1740,margin_ranges!$A$5:$D$10,4,FALSE),$Q1740*100)/100,"")</f>
        <v/>
      </c>
      <c r="Y1740" s="6">
        <f t="shared" si="81"/>
        <v>854.97750000000008</v>
      </c>
      <c r="Z1740" s="6">
        <f>IF($A1740="placement",Y1740,SUMIF($C$10:$C$6209,$C1740,$Y$10:$Y$6209))</f>
        <v>854.97750000000008</v>
      </c>
      <c r="AA1740" s="29">
        <f t="shared" si="82"/>
        <v>0.14642857142857157</v>
      </c>
    </row>
    <row r="1741" spans="1:27" hidden="1" x14ac:dyDescent="0.3">
      <c r="A1741" s="8" t="s">
        <v>17</v>
      </c>
      <c r="B1741" s="8" t="s">
        <v>6563</v>
      </c>
      <c r="C1741" s="8" t="s">
        <v>6564</v>
      </c>
      <c r="D1741" s="8" t="s">
        <v>6585</v>
      </c>
      <c r="E1741" s="8" t="s">
        <v>6586</v>
      </c>
      <c r="F1741" s="29">
        <v>0.4</v>
      </c>
      <c r="G1741" s="29">
        <v>0</v>
      </c>
      <c r="H1741" s="30">
        <v>24284.9539</v>
      </c>
      <c r="I1741" s="30">
        <v>2529.3580999999999</v>
      </c>
      <c r="J1741" s="14">
        <v>2697</v>
      </c>
      <c r="K1741" s="14">
        <v>1079</v>
      </c>
      <c r="L1741" s="12">
        <v>0.1042</v>
      </c>
      <c r="M1741" s="7">
        <v>3.5544689999999997E-2</v>
      </c>
      <c r="N1741" s="31">
        <v>0.01</v>
      </c>
      <c r="O1741" s="14">
        <f>IFERROR(VLOOKUP($C1741,'site totals'!$J$2:$K$607,2,FALSE),1)</f>
        <v>13969.2186</v>
      </c>
      <c r="P1741" s="32" t="s">
        <v>91</v>
      </c>
      <c r="Q1741" s="12">
        <v>0.71866404439999998</v>
      </c>
      <c r="R1741" s="29">
        <v>0.4</v>
      </c>
      <c r="S1741" s="2">
        <f>IF($A1741="site","",MIN(VLOOKUP($P1741,margin_ranges!$A$5:$D$10,4,FALSE)/100,$Q1741))</f>
        <v>0.29749999999999999</v>
      </c>
      <c r="T1741" s="6">
        <f>IF(A1741="placement",$J1741*MIN($Q1741,$S1741),"")</f>
        <v>802.35749999999996</v>
      </c>
      <c r="U1741" s="6">
        <f>IF($A1741="placement",T1741,SUMIF($C$10:$C$6209,$C1741,$T$10:$T$6209))</f>
        <v>802.35749999999996</v>
      </c>
      <c r="V1741" s="34">
        <f t="shared" si="83"/>
        <v>0.17083333333333317</v>
      </c>
      <c r="W1741" s="24"/>
      <c r="X1741" s="2" t="str">
        <f>IFERROR(MIN(VLOOKUP($W1741,margin_ranges!$A$5:$D$10,4,FALSE),$Q1741*100)/100,"")</f>
        <v/>
      </c>
      <c r="Y1741" s="6">
        <f t="shared" si="81"/>
        <v>802.35749999999996</v>
      </c>
      <c r="Z1741" s="6">
        <f>IF($A1741="placement",Y1741,SUMIF($C$10:$C$6209,$C1741,$Y$10:$Y$6209))</f>
        <v>802.35749999999996</v>
      </c>
      <c r="AA1741" s="29">
        <f t="shared" si="82"/>
        <v>0.17083333333333317</v>
      </c>
    </row>
    <row r="1742" spans="1:27" hidden="1" x14ac:dyDescent="0.3">
      <c r="A1742" s="8" t="s">
        <v>17</v>
      </c>
      <c r="B1742" s="8" t="s">
        <v>6563</v>
      </c>
      <c r="C1742" s="8" t="s">
        <v>6564</v>
      </c>
      <c r="D1742" s="8" t="s">
        <v>6581</v>
      </c>
      <c r="E1742" s="8" t="s">
        <v>6582</v>
      </c>
      <c r="F1742" s="29">
        <v>0.4</v>
      </c>
      <c r="G1742" s="29">
        <v>0</v>
      </c>
      <c r="H1742" s="30">
        <v>9559.8335999999999</v>
      </c>
      <c r="I1742" s="30">
        <v>747.96749999999997</v>
      </c>
      <c r="J1742" s="14">
        <v>897</v>
      </c>
      <c r="K1742" s="14">
        <v>359</v>
      </c>
      <c r="L1742" s="12">
        <v>7.8200000000000006E-2</v>
      </c>
      <c r="M1742" s="7">
        <v>3.9968900000000002E-2</v>
      </c>
      <c r="N1742" s="31">
        <v>0.01</v>
      </c>
      <c r="O1742" s="14">
        <f>IFERROR(VLOOKUP($C1742,'site totals'!$J$2:$K$607,2,FALSE),1)</f>
        <v>13969.2186</v>
      </c>
      <c r="P1742" s="32" t="s">
        <v>91</v>
      </c>
      <c r="Q1742" s="12">
        <v>0.7498054529</v>
      </c>
      <c r="R1742" s="29">
        <v>0.4</v>
      </c>
      <c r="S1742" s="2">
        <f>IF($A1742="site","",MIN(VLOOKUP($P1742,margin_ranges!$A$5:$D$10,4,FALSE)/100,$Q1742))</f>
        <v>0.29749999999999999</v>
      </c>
      <c r="T1742" s="6">
        <f>IF(A1742="placement",$J1742*MIN($Q1742,$S1742),"")</f>
        <v>266.85750000000002</v>
      </c>
      <c r="U1742" s="6">
        <f>IF($A1742="placement",T1742,SUMIF($C$10:$C$6209,$C1742,$T$10:$T$6209))</f>
        <v>266.85750000000002</v>
      </c>
      <c r="V1742" s="34">
        <f t="shared" si="83"/>
        <v>0.17083333333333339</v>
      </c>
      <c r="W1742" s="24"/>
      <c r="X1742" s="2" t="str">
        <f>IFERROR(MIN(VLOOKUP($W1742,margin_ranges!$A$5:$D$10,4,FALSE),$Q1742*100)/100,"")</f>
        <v/>
      </c>
      <c r="Y1742" s="6">
        <f t="shared" si="81"/>
        <v>266.85750000000002</v>
      </c>
      <c r="Z1742" s="6">
        <f>IF($A1742="placement",Y1742,SUMIF($C$10:$C$6209,$C1742,$Y$10:$Y$6209))</f>
        <v>266.85750000000002</v>
      </c>
      <c r="AA1742" s="29">
        <f t="shared" si="82"/>
        <v>0.17083333333333339</v>
      </c>
    </row>
    <row r="1743" spans="1:27" hidden="1" x14ac:dyDescent="0.3">
      <c r="A1743" s="8" t="s">
        <v>17</v>
      </c>
      <c r="B1743" s="8" t="s">
        <v>6563</v>
      </c>
      <c r="C1743" s="8" t="s">
        <v>6564</v>
      </c>
      <c r="D1743" s="8" t="s">
        <v>6595</v>
      </c>
      <c r="E1743" s="8" t="s">
        <v>6596</v>
      </c>
      <c r="F1743" s="29">
        <v>0.4</v>
      </c>
      <c r="G1743" s="29">
        <v>0</v>
      </c>
      <c r="H1743" s="30">
        <v>23639.651099999999</v>
      </c>
      <c r="I1743" s="30">
        <v>2487.5844999999999</v>
      </c>
      <c r="J1743" s="14">
        <v>2298</v>
      </c>
      <c r="K1743" s="14">
        <v>919</v>
      </c>
      <c r="L1743" s="12">
        <v>0.1052</v>
      </c>
      <c r="M1743" s="7">
        <v>3.079061E-2</v>
      </c>
      <c r="N1743" s="31">
        <v>0.01</v>
      </c>
      <c r="O1743" s="14">
        <f>IFERROR(VLOOKUP($C1743,'site totals'!$J$2:$K$607,2,FALSE),1)</f>
        <v>13969.2186</v>
      </c>
      <c r="P1743" s="32" t="s">
        <v>91</v>
      </c>
      <c r="Q1743" s="12">
        <v>0.67522562539999997</v>
      </c>
      <c r="R1743" s="29">
        <v>0.4</v>
      </c>
      <c r="S1743" s="2">
        <f>IF($A1743="site","",MIN(VLOOKUP($P1743,margin_ranges!$A$5:$D$10,4,FALSE)/100,$Q1743))</f>
        <v>0.29749999999999999</v>
      </c>
      <c r="T1743" s="6">
        <f>IF(A1743="placement",$J1743*MIN($Q1743,$S1743),"")</f>
        <v>683.65499999999997</v>
      </c>
      <c r="U1743" s="6">
        <f>IF($A1743="placement",T1743,SUMIF($C$10:$C$6209,$C1743,$T$10:$T$6209))</f>
        <v>683.65499999999997</v>
      </c>
      <c r="V1743" s="34">
        <f t="shared" si="83"/>
        <v>0.17083333333333339</v>
      </c>
      <c r="W1743" s="24"/>
      <c r="X1743" s="2" t="str">
        <f>IFERROR(MIN(VLOOKUP($W1743,margin_ranges!$A$5:$D$10,4,FALSE),$Q1743*100)/100,"")</f>
        <v/>
      </c>
      <c r="Y1743" s="6">
        <f t="shared" si="81"/>
        <v>683.65499999999997</v>
      </c>
      <c r="Z1743" s="6">
        <f>IF($A1743="placement",Y1743,SUMIF($C$10:$C$6209,$C1743,$Y$10:$Y$6209))</f>
        <v>683.65499999999997</v>
      </c>
      <c r="AA1743" s="29">
        <f t="shared" si="82"/>
        <v>0.17083333333333339</v>
      </c>
    </row>
    <row r="1744" spans="1:27" hidden="1" x14ac:dyDescent="0.3">
      <c r="A1744" s="8" t="s">
        <v>17</v>
      </c>
      <c r="B1744" s="8" t="s">
        <v>6563</v>
      </c>
      <c r="C1744" s="8" t="s">
        <v>6564</v>
      </c>
      <c r="D1744" s="33" t="s">
        <v>6569</v>
      </c>
      <c r="E1744" s="8" t="s">
        <v>6570</v>
      </c>
      <c r="F1744" s="29">
        <v>0.4</v>
      </c>
      <c r="G1744" s="29">
        <v>1</v>
      </c>
      <c r="H1744" s="30">
        <v>14246.866099999999</v>
      </c>
      <c r="I1744" s="30">
        <v>5040.3069999999998</v>
      </c>
      <c r="J1744" s="14">
        <v>4162</v>
      </c>
      <c r="K1744" s="14">
        <v>1665</v>
      </c>
      <c r="L1744" s="12">
        <v>0.3538</v>
      </c>
      <c r="M1744" s="7">
        <v>2.752305E-2</v>
      </c>
      <c r="N1744" s="31">
        <v>0.01</v>
      </c>
      <c r="O1744" s="14">
        <f>IFERROR(VLOOKUP($C1744,'site totals'!$J$2:$K$607,2,FALSE),1)</f>
        <v>13969.2186</v>
      </c>
      <c r="P1744" s="32" t="s">
        <v>91</v>
      </c>
      <c r="Q1744" s="12">
        <v>0.63666821149999997</v>
      </c>
      <c r="R1744" s="29">
        <v>0.4</v>
      </c>
      <c r="S1744" s="2">
        <f>IF($A1744="site","",MIN(VLOOKUP($P1744,margin_ranges!$A$5:$D$10,4,FALSE)/100,$Q1744))</f>
        <v>0.29749999999999999</v>
      </c>
      <c r="T1744" s="6">
        <f>IF(A1744="placement",$J1744*MIN($Q1744,$S1744),"")</f>
        <v>1238.1949999999999</v>
      </c>
      <c r="U1744" s="6">
        <f>IF($A1744="placement",T1744,SUMIF($C$10:$C$6209,$C1744,$T$10:$T$6209))</f>
        <v>1238.1949999999999</v>
      </c>
      <c r="V1744" s="34">
        <f t="shared" si="83"/>
        <v>0.17083333333333361</v>
      </c>
      <c r="W1744" s="24"/>
      <c r="X1744" s="2" t="str">
        <f>IFERROR(MIN(VLOOKUP($W1744,margin_ranges!$A$5:$D$10,4,FALSE),$Q1744*100)/100,"")</f>
        <v/>
      </c>
      <c r="Y1744" s="6">
        <f t="shared" si="81"/>
        <v>1238.1949999999999</v>
      </c>
      <c r="Z1744" s="6">
        <f>IF($A1744="placement",Y1744,SUMIF($C$10:$C$6209,$C1744,$Y$10:$Y$6209))</f>
        <v>1238.1949999999999</v>
      </c>
      <c r="AA1744" s="29">
        <f t="shared" si="82"/>
        <v>0.17083333333333361</v>
      </c>
    </row>
    <row r="1745" spans="1:27" x14ac:dyDescent="0.3">
      <c r="A1745" s="16" t="s">
        <v>33</v>
      </c>
      <c r="B1745" s="16" t="s">
        <v>6563</v>
      </c>
      <c r="C1745" s="16" t="s">
        <v>6564</v>
      </c>
      <c r="D1745" s="8" t="s">
        <v>34</v>
      </c>
      <c r="E1745" s="16"/>
      <c r="F1745" s="17">
        <v>0.33279310204222801</v>
      </c>
      <c r="G1745" s="17">
        <v>0.76647730999999997</v>
      </c>
      <c r="H1745" s="36">
        <v>230095.0459</v>
      </c>
      <c r="I1745" s="36">
        <v>29961.534899999999</v>
      </c>
      <c r="J1745" s="22">
        <v>29934</v>
      </c>
      <c r="K1745" s="22">
        <v>9957</v>
      </c>
      <c r="L1745" s="18">
        <v>0.13020000000000001</v>
      </c>
      <c r="M1745" s="19">
        <v>3.3302739999999997E-2</v>
      </c>
      <c r="N1745" s="20">
        <v>1.1821999999999999E-2</v>
      </c>
      <c r="O1745" s="22">
        <f>IFERROR(VLOOKUP($C1745,'site totals'!$J$2:$K$607,2,FALSE),1)</f>
        <v>13969.2186</v>
      </c>
      <c r="P1745" s="21"/>
      <c r="Q1745" s="18">
        <v>0.64501423790000001</v>
      </c>
      <c r="R1745" s="17">
        <v>0.33279999999999998</v>
      </c>
      <c r="S1745" s="18" t="str">
        <f>IF($A1745="site","",MIN(VLOOKUP($P1745,margin_ranges!$A$5:$D$10,4,FALSE)/100,$Q1745))</f>
        <v/>
      </c>
      <c r="T1745" s="22" t="str">
        <f>IF(A1745="placement",$J1745*MIN($Q1745,$S1745),"")</f>
        <v/>
      </c>
      <c r="U1745" s="22">
        <f>IF($A1745="placement",T1745,SUMIF($C$10:$C$6209,$C1745,$T$10:$T$6209))</f>
        <v>7605.9749999999995</v>
      </c>
      <c r="V1745" s="37">
        <f t="shared" si="83"/>
        <v>0.11796837334702293</v>
      </c>
      <c r="W1745" s="38"/>
      <c r="X1745" s="18" t="str">
        <f>IFERROR(MIN(VLOOKUP($W1745,margin_ranges!$A$5:$D$10,4,FALSE),$Q1745*100)/100,"")</f>
        <v/>
      </c>
      <c r="Y1745" s="6" t="str">
        <f t="shared" si="81"/>
        <v/>
      </c>
      <c r="Z1745" s="6">
        <f>IF($A1745="placement",Y1745,SUMIF($C$10:$C$6209,$C1745,$Y$10:$Y$6209))</f>
        <v>7605.9749999999995</v>
      </c>
      <c r="AA1745" s="17">
        <f t="shared" si="82"/>
        <v>0.11796837334702293</v>
      </c>
    </row>
    <row r="1746" spans="1:27" hidden="1" x14ac:dyDescent="0.3">
      <c r="A1746" s="8" t="s">
        <v>17</v>
      </c>
      <c r="B1746" s="8" t="s">
        <v>1525</v>
      </c>
      <c r="C1746" s="8" t="s">
        <v>1526</v>
      </c>
      <c r="D1746" s="8" t="s">
        <v>1531</v>
      </c>
      <c r="E1746" s="8" t="s">
        <v>1532</v>
      </c>
      <c r="F1746" s="29">
        <v>0.28999999999999998</v>
      </c>
      <c r="G1746" s="29">
        <v>1</v>
      </c>
      <c r="H1746" s="30">
        <v>11593.009599999999</v>
      </c>
      <c r="I1746" s="30">
        <v>1314.4354000000001</v>
      </c>
      <c r="J1746" s="14">
        <v>14757</v>
      </c>
      <c r="K1746" s="14">
        <v>3748</v>
      </c>
      <c r="L1746" s="12">
        <v>0.1134</v>
      </c>
      <c r="M1746" s="7">
        <v>0.37422158</v>
      </c>
      <c r="N1746" s="31">
        <v>0.1</v>
      </c>
      <c r="O1746" s="14">
        <f>IFERROR(VLOOKUP($C1746,'site totals'!$J$2:$K$607,2,FALSE),1)</f>
        <v>13887.9094</v>
      </c>
      <c r="P1746" s="32" t="s">
        <v>91</v>
      </c>
      <c r="Q1746" s="12">
        <v>0.73277863620000006</v>
      </c>
      <c r="R1746" s="29">
        <v>0.28999999999999998</v>
      </c>
      <c r="S1746" s="2">
        <f>IF($A1746="site","",MIN(VLOOKUP($P1746,margin_ranges!$A$5:$D$10,4,FALSE)/100,$Q1746))</f>
        <v>0.29749999999999999</v>
      </c>
      <c r="T1746" s="6">
        <f>IF(A1746="placement",$J1746*MIN($Q1746,$S1746),"")</f>
        <v>4390.2074999999995</v>
      </c>
      <c r="U1746" s="6">
        <f>IF($A1746="placement",T1746,SUMIF($C$10:$C$6209,$C1746,$T$10:$T$6209))</f>
        <v>4390.2074999999995</v>
      </c>
      <c r="V1746" s="34">
        <f t="shared" si="83"/>
        <v>-1.0563380281690127E-2</v>
      </c>
      <c r="W1746" s="24"/>
      <c r="X1746" s="2" t="str">
        <f>IFERROR(MIN(VLOOKUP($W1746,margin_ranges!$A$5:$D$10,4,FALSE),$Q1746*100)/100,"")</f>
        <v/>
      </c>
      <c r="Y1746" s="6">
        <f t="shared" si="81"/>
        <v>4390.2074999999995</v>
      </c>
      <c r="Z1746" s="6">
        <f>IF($A1746="placement",Y1746,SUMIF($C$10:$C$6209,$C1746,$Y$10:$Y$6209))</f>
        <v>4390.2074999999995</v>
      </c>
      <c r="AA1746" s="29">
        <f t="shared" si="82"/>
        <v>-1.0563380281690127E-2</v>
      </c>
    </row>
    <row r="1747" spans="1:27" hidden="1" x14ac:dyDescent="0.3">
      <c r="A1747" s="8" t="s">
        <v>17</v>
      </c>
      <c r="B1747" s="8" t="s">
        <v>1525</v>
      </c>
      <c r="C1747" s="8" t="s">
        <v>1526</v>
      </c>
      <c r="D1747" s="8" t="s">
        <v>1527</v>
      </c>
      <c r="E1747" s="8" t="s">
        <v>1528</v>
      </c>
      <c r="F1747" s="29">
        <v>0.28999999999999998</v>
      </c>
      <c r="G1747" s="29">
        <v>1</v>
      </c>
      <c r="H1747" s="30">
        <v>5847.2800999999999</v>
      </c>
      <c r="I1747" s="30">
        <v>709.26220000000001</v>
      </c>
      <c r="J1747" s="14">
        <v>7693</v>
      </c>
      <c r="K1747" s="14">
        <v>1959</v>
      </c>
      <c r="L1747" s="12">
        <v>0.12130000000000001</v>
      </c>
      <c r="M1747" s="7">
        <v>0.36153016999999998</v>
      </c>
      <c r="N1747" s="31">
        <v>0.1</v>
      </c>
      <c r="O1747" s="14">
        <f>IFERROR(VLOOKUP($C1747,'site totals'!$J$2:$K$607,2,FALSE),1)</f>
        <v>13887.9094</v>
      </c>
      <c r="P1747" s="32" t="s">
        <v>22</v>
      </c>
      <c r="Q1747" s="12">
        <v>0.72339790829999995</v>
      </c>
      <c r="R1747" s="29">
        <v>0.28999999999999998</v>
      </c>
      <c r="S1747" s="2">
        <f>IF($A1747="site","",MIN(VLOOKUP($P1747,margin_ranges!$A$5:$D$10,4,FALSE)/100,$Q1747))</f>
        <v>0.29749999999999999</v>
      </c>
      <c r="T1747" s="6">
        <f>IF(A1747="placement",$J1747*MIN($Q1747,$S1747),"")</f>
        <v>2288.6675</v>
      </c>
      <c r="U1747" s="6">
        <f>IF($A1747="placement",T1747,SUMIF($C$10:$C$6209,$C1747,$T$10:$T$6209))</f>
        <v>2288.6675</v>
      </c>
      <c r="V1747" s="34">
        <f t="shared" si="83"/>
        <v>-1.0563380281690016E-2</v>
      </c>
      <c r="W1747" s="24"/>
      <c r="X1747" s="2" t="str">
        <f>IFERROR(MIN(VLOOKUP($W1747,margin_ranges!$A$5:$D$10,4,FALSE),$Q1747*100)/100,"")</f>
        <v/>
      </c>
      <c r="Y1747" s="6">
        <f t="shared" si="81"/>
        <v>2288.6675</v>
      </c>
      <c r="Z1747" s="6">
        <f>IF($A1747="placement",Y1747,SUMIF($C$10:$C$6209,$C1747,$Y$10:$Y$6209))</f>
        <v>2288.6675</v>
      </c>
      <c r="AA1747" s="29">
        <f t="shared" si="82"/>
        <v>-1.0563380281690016E-2</v>
      </c>
    </row>
    <row r="1748" spans="1:27" hidden="1" x14ac:dyDescent="0.3">
      <c r="A1748" s="8" t="s">
        <v>17</v>
      </c>
      <c r="B1748" s="8" t="s">
        <v>1525</v>
      </c>
      <c r="C1748" s="8" t="s">
        <v>1526</v>
      </c>
      <c r="D1748" s="8" t="s">
        <v>1529</v>
      </c>
      <c r="E1748" s="8" t="s">
        <v>1530</v>
      </c>
      <c r="F1748" s="29">
        <v>0.39</v>
      </c>
      <c r="G1748" s="29">
        <v>1</v>
      </c>
      <c r="H1748" s="30">
        <v>5886.4261999999999</v>
      </c>
      <c r="I1748" s="30">
        <v>652.18370000000004</v>
      </c>
      <c r="J1748" s="14">
        <v>7311</v>
      </c>
      <c r="K1748" s="14">
        <v>2588</v>
      </c>
      <c r="L1748" s="12">
        <v>0.1108</v>
      </c>
      <c r="M1748" s="7">
        <v>0.37364269999999999</v>
      </c>
      <c r="N1748" s="31">
        <v>0.1</v>
      </c>
      <c r="O1748" s="14">
        <f>IFERROR(VLOOKUP($C1748,'site totals'!$J$2:$K$607,2,FALSE),1)</f>
        <v>13887.9094</v>
      </c>
      <c r="P1748" s="32" t="s">
        <v>22</v>
      </c>
      <c r="Q1748" s="12">
        <v>0.73236463799999996</v>
      </c>
      <c r="R1748" s="29">
        <v>0.39</v>
      </c>
      <c r="S1748" s="2">
        <f>IF($A1748="site","",MIN(VLOOKUP($P1748,margin_ranges!$A$5:$D$10,4,FALSE)/100,$Q1748))</f>
        <v>0.29749999999999999</v>
      </c>
      <c r="T1748" s="6">
        <f>IF(A1748="placement",$J1748*MIN($Q1748,$S1748),"")</f>
        <v>2175.0225</v>
      </c>
      <c r="U1748" s="6">
        <f>IF($A1748="placement",T1748,SUMIF($C$10:$C$6209,$C1748,$T$10:$T$6209))</f>
        <v>2175.0225</v>
      </c>
      <c r="V1748" s="34">
        <f t="shared" si="83"/>
        <v>0.15163934426229497</v>
      </c>
      <c r="W1748" s="24"/>
      <c r="X1748" s="2" t="str">
        <f>IFERROR(MIN(VLOOKUP($W1748,margin_ranges!$A$5:$D$10,4,FALSE),$Q1748*100)/100,"")</f>
        <v/>
      </c>
      <c r="Y1748" s="6">
        <f t="shared" si="81"/>
        <v>2175.0225</v>
      </c>
      <c r="Z1748" s="6">
        <f>IF($A1748="placement",Y1748,SUMIF($C$10:$C$6209,$C1748,$Y$10:$Y$6209))</f>
        <v>2175.0225</v>
      </c>
      <c r="AA1748" s="29">
        <f t="shared" si="82"/>
        <v>0.15163934426229497</v>
      </c>
    </row>
    <row r="1749" spans="1:27" x14ac:dyDescent="0.3">
      <c r="A1749" s="16" t="s">
        <v>33</v>
      </c>
      <c r="B1749" s="16" t="s">
        <v>1525</v>
      </c>
      <c r="C1749" s="16" t="s">
        <v>1526</v>
      </c>
      <c r="D1749" s="8" t="s">
        <v>34</v>
      </c>
      <c r="E1749" s="16"/>
      <c r="F1749" s="17">
        <v>0.31456505311015298</v>
      </c>
      <c r="G1749" s="17">
        <v>0.99999990999999999</v>
      </c>
      <c r="H1749" s="36">
        <v>23326.736400000002</v>
      </c>
      <c r="I1749" s="36">
        <v>2675.8820999999998</v>
      </c>
      <c r="J1749" s="22">
        <v>29760</v>
      </c>
      <c r="K1749" s="22">
        <v>8296</v>
      </c>
      <c r="L1749" s="18">
        <v>0.1147</v>
      </c>
      <c r="M1749" s="19">
        <v>0.37071646000000003</v>
      </c>
      <c r="N1749" s="20">
        <v>0.1</v>
      </c>
      <c r="O1749" s="22">
        <f>IFERROR(VLOOKUP($C1749,'site totals'!$J$2:$K$607,2,FALSE),1)</f>
        <v>13887.9094</v>
      </c>
      <c r="P1749" s="21"/>
      <c r="Q1749" s="18">
        <v>0.73025206369999995</v>
      </c>
      <c r="R1749" s="17">
        <v>0.31459999999999999</v>
      </c>
      <c r="S1749" s="18" t="str">
        <f>IF($A1749="site","",MIN(VLOOKUP($P1749,margin_ranges!$A$5:$D$10,4,FALSE)/100,$Q1749))</f>
        <v/>
      </c>
      <c r="T1749" s="22" t="str">
        <f>IF(A1749="placement",$J1749*MIN($Q1749,$S1749),"")</f>
        <v/>
      </c>
      <c r="U1749" s="22">
        <f>IF($A1749="placement",T1749,SUMIF($C$10:$C$6209,$C1749,$T$10:$T$6209))</f>
        <v>8853.8974999999991</v>
      </c>
      <c r="V1749" s="37">
        <f t="shared" si="83"/>
        <v>2.4934349810643575E-2</v>
      </c>
      <c r="W1749" s="38"/>
      <c r="X1749" s="18" t="str">
        <f>IFERROR(MIN(VLOOKUP($W1749,margin_ranges!$A$5:$D$10,4,FALSE),$Q1749*100)/100,"")</f>
        <v/>
      </c>
      <c r="Y1749" s="6" t="str">
        <f t="shared" si="81"/>
        <v/>
      </c>
      <c r="Z1749" s="6">
        <f>IF($A1749="placement",Y1749,SUMIF($C$10:$C$6209,$C1749,$Y$10:$Y$6209))</f>
        <v>8853.8974999999991</v>
      </c>
      <c r="AA1749" s="17">
        <f t="shared" si="82"/>
        <v>2.4934349810643575E-2</v>
      </c>
    </row>
    <row r="1750" spans="1:27" hidden="1" x14ac:dyDescent="0.3">
      <c r="A1750" s="8" t="s">
        <v>17</v>
      </c>
      <c r="B1750" s="8" t="s">
        <v>5397</v>
      </c>
      <c r="C1750" s="8" t="s">
        <v>5398</v>
      </c>
      <c r="D1750" s="8" t="s">
        <v>5405</v>
      </c>
      <c r="E1750" s="8" t="s">
        <v>11999</v>
      </c>
      <c r="F1750" s="29">
        <v>9.9999999999999895E-2</v>
      </c>
      <c r="G1750" s="29">
        <v>0</v>
      </c>
      <c r="H1750" s="30">
        <v>6.7050999999999998</v>
      </c>
      <c r="I1750" s="30">
        <v>0.10440000000000001</v>
      </c>
      <c r="J1750" s="14">
        <v>18</v>
      </c>
      <c r="K1750" s="14">
        <v>2</v>
      </c>
      <c r="L1750" s="12">
        <v>1.5599999999999999E-2</v>
      </c>
      <c r="M1750" s="7">
        <v>5.7406570800000001</v>
      </c>
      <c r="N1750" s="31">
        <v>0.5</v>
      </c>
      <c r="O1750" s="14">
        <f>IFERROR(VLOOKUP($C1750,'site totals'!$J$2:$K$607,2,FALSE),1)</f>
        <v>13550.137000000001</v>
      </c>
      <c r="P1750" s="32" t="s">
        <v>22</v>
      </c>
      <c r="Q1750" s="12">
        <v>0.91290195659999995</v>
      </c>
      <c r="R1750" s="29">
        <v>0.1</v>
      </c>
      <c r="S1750" s="2">
        <f>IF($A1750="site","",MIN(VLOOKUP($P1750,margin_ranges!$A$5:$D$10,4,FALSE)/100,$Q1750))</f>
        <v>0.29749999999999999</v>
      </c>
      <c r="T1750" s="6">
        <f>IF(A1750="placement",$J1750*MIN($Q1750,$S1750),"")</f>
        <v>5.3549999999999995</v>
      </c>
      <c r="U1750" s="6">
        <f>IF($A1750="placement",T1750,SUMIF($C$10:$C$6209,$C1750,$T$10:$T$6209))</f>
        <v>5.3549999999999995</v>
      </c>
      <c r="V1750" s="34">
        <f t="shared" si="83"/>
        <v>-0.21944444444444444</v>
      </c>
      <c r="W1750" s="24"/>
      <c r="X1750" s="2" t="str">
        <f>IFERROR(MIN(VLOOKUP($W1750,margin_ranges!$A$5:$D$10,4,FALSE),$Q1750*100)/100,"")</f>
        <v/>
      </c>
      <c r="Y1750" s="6">
        <f t="shared" si="81"/>
        <v>5.3549999999999995</v>
      </c>
      <c r="Z1750" s="6">
        <f>IF($A1750="placement",Y1750,SUMIF($C$10:$C$6209,$C1750,$Y$10:$Y$6209))</f>
        <v>5.3549999999999995</v>
      </c>
      <c r="AA1750" s="29">
        <f t="shared" si="82"/>
        <v>-0.21944444444444444</v>
      </c>
    </row>
    <row r="1751" spans="1:27" hidden="1" x14ac:dyDescent="0.3">
      <c r="A1751" s="8" t="s">
        <v>17</v>
      </c>
      <c r="B1751" s="8" t="s">
        <v>5397</v>
      </c>
      <c r="C1751" s="8" t="s">
        <v>5398</v>
      </c>
      <c r="D1751" s="8" t="s">
        <v>5478</v>
      </c>
      <c r="E1751" s="8" t="s">
        <v>12016</v>
      </c>
      <c r="F1751" s="29">
        <v>0.1</v>
      </c>
      <c r="G1751" s="29">
        <v>0</v>
      </c>
      <c r="H1751" s="30">
        <v>13.6907</v>
      </c>
      <c r="I1751" s="30">
        <v>0.16239999999999999</v>
      </c>
      <c r="J1751" s="14">
        <v>27</v>
      </c>
      <c r="K1751" s="14">
        <v>2</v>
      </c>
      <c r="L1751" s="12">
        <v>1.1900000000000001E-2</v>
      </c>
      <c r="M1751" s="7">
        <v>5.5589089300000003</v>
      </c>
      <c r="N1751" s="31">
        <v>0.5</v>
      </c>
      <c r="O1751" s="14">
        <f>IFERROR(VLOOKUP($C1751,'site totals'!$J$2:$K$607,2,FALSE),1)</f>
        <v>13550.137000000001</v>
      </c>
      <c r="P1751" s="32" t="s">
        <v>22</v>
      </c>
      <c r="Q1751" s="12">
        <v>0.91005429189999998</v>
      </c>
      <c r="R1751" s="29">
        <v>0.1</v>
      </c>
      <c r="S1751" s="2">
        <f>IF($A1751="site","",MIN(VLOOKUP($P1751,margin_ranges!$A$5:$D$10,4,FALSE)/100,$Q1751))</f>
        <v>0.29749999999999999</v>
      </c>
      <c r="T1751" s="6">
        <f>IF(A1751="placement",$J1751*MIN($Q1751,$S1751),"")</f>
        <v>8.0324999999999989</v>
      </c>
      <c r="U1751" s="6">
        <f>IF($A1751="placement",T1751,SUMIF($C$10:$C$6209,$C1751,$T$10:$T$6209))</f>
        <v>8.0324999999999989</v>
      </c>
      <c r="V1751" s="34">
        <f t="shared" si="83"/>
        <v>-0.21944444444444444</v>
      </c>
      <c r="W1751" s="24"/>
      <c r="X1751" s="2" t="str">
        <f>IFERROR(MIN(VLOOKUP($W1751,margin_ranges!$A$5:$D$10,4,FALSE),$Q1751*100)/100,"")</f>
        <v/>
      </c>
      <c r="Y1751" s="6">
        <f t="shared" si="81"/>
        <v>8.0324999999999989</v>
      </c>
      <c r="Z1751" s="6">
        <f>IF($A1751="placement",Y1751,SUMIF($C$10:$C$6209,$C1751,$Y$10:$Y$6209))</f>
        <v>8.0324999999999989</v>
      </c>
      <c r="AA1751" s="29">
        <f t="shared" si="82"/>
        <v>-0.21944444444444444</v>
      </c>
    </row>
    <row r="1752" spans="1:27" hidden="1" x14ac:dyDescent="0.3">
      <c r="A1752" s="8" t="s">
        <v>17</v>
      </c>
      <c r="B1752" s="8" t="s">
        <v>5397</v>
      </c>
      <c r="C1752" s="8" t="s">
        <v>5398</v>
      </c>
      <c r="D1752" s="8" t="s">
        <v>5498</v>
      </c>
      <c r="E1752" s="8" t="s">
        <v>5499</v>
      </c>
      <c r="F1752" s="29">
        <v>0.25</v>
      </c>
      <c r="G1752" s="29">
        <v>0</v>
      </c>
      <c r="H1752" s="30">
        <v>25.1</v>
      </c>
      <c r="I1752" s="30">
        <v>4.1505999999999998</v>
      </c>
      <c r="J1752" s="14">
        <v>58</v>
      </c>
      <c r="K1752" s="14">
        <v>14</v>
      </c>
      <c r="L1752" s="12">
        <v>0.16539999999999999</v>
      </c>
      <c r="M1752" s="7">
        <v>0.4649624</v>
      </c>
      <c r="N1752" s="31">
        <v>0.3</v>
      </c>
      <c r="O1752" s="14">
        <f>IFERROR(VLOOKUP($C1752,'site totals'!$J$2:$K$607,2,FALSE),1)</f>
        <v>13550.137000000001</v>
      </c>
      <c r="P1752" s="32" t="s">
        <v>161</v>
      </c>
      <c r="Q1752" s="12">
        <v>0.35478653519999998</v>
      </c>
      <c r="R1752" s="29">
        <v>0.25</v>
      </c>
      <c r="S1752" s="2">
        <f>IF($A1752="site","",MIN(VLOOKUP($P1752,margin_ranges!$A$5:$D$10,4,FALSE)/100,$Q1752))</f>
        <v>0.35478653519999998</v>
      </c>
      <c r="T1752" s="6">
        <f>IF(A1752="placement",$J1752*MIN($Q1752,$S1752),"")</f>
        <v>20.577619041599998</v>
      </c>
      <c r="U1752" s="6">
        <f>IF($A1752="placement",T1752,SUMIF($C$10:$C$6209,$C1752,$T$10:$T$6209))</f>
        <v>20.577619041599998</v>
      </c>
      <c r="V1752" s="34">
        <f t="shared" si="83"/>
        <v>-0.13971538026666674</v>
      </c>
      <c r="W1752" s="24"/>
      <c r="X1752" s="2" t="str">
        <f>IFERROR(MIN(VLOOKUP($W1752,margin_ranges!$A$5:$D$10,4,FALSE),$Q1752*100)/100,"")</f>
        <v/>
      </c>
      <c r="Y1752" s="6">
        <f t="shared" si="81"/>
        <v>20.577619041599998</v>
      </c>
      <c r="Z1752" s="6">
        <f>IF($A1752="placement",Y1752,SUMIF($C$10:$C$6209,$C1752,$Y$10:$Y$6209))</f>
        <v>20.577619041599998</v>
      </c>
      <c r="AA1752" s="29">
        <f t="shared" si="82"/>
        <v>-0.13971538026666674</v>
      </c>
    </row>
    <row r="1753" spans="1:27" hidden="1" x14ac:dyDescent="0.3">
      <c r="A1753" s="8" t="s">
        <v>17</v>
      </c>
      <c r="B1753" s="8" t="s">
        <v>5397</v>
      </c>
      <c r="C1753" s="8" t="s">
        <v>5398</v>
      </c>
      <c r="D1753" s="8" t="s">
        <v>5617</v>
      </c>
      <c r="E1753" s="8" t="s">
        <v>5618</v>
      </c>
      <c r="F1753" s="29">
        <v>0.13</v>
      </c>
      <c r="G1753" s="29">
        <v>0</v>
      </c>
      <c r="H1753" s="30">
        <v>11.378399999999999</v>
      </c>
      <c r="I1753" s="30">
        <v>0.91010000000000002</v>
      </c>
      <c r="J1753" s="14">
        <v>53</v>
      </c>
      <c r="K1753" s="14">
        <v>11</v>
      </c>
      <c r="L1753" s="12">
        <v>0.08</v>
      </c>
      <c r="M1753" s="7">
        <v>1.9513774399999999</v>
      </c>
      <c r="N1753" s="31">
        <v>1.49</v>
      </c>
      <c r="O1753" s="14">
        <f>IFERROR(VLOOKUP($C1753,'site totals'!$J$2:$K$607,2,FALSE),1)</f>
        <v>13550.137000000001</v>
      </c>
      <c r="P1753" s="32" t="s">
        <v>22</v>
      </c>
      <c r="Q1753" s="12">
        <v>0.23643680240000001</v>
      </c>
      <c r="R1753" s="29">
        <v>0.13</v>
      </c>
      <c r="S1753" s="2">
        <f>IF($A1753="site","",MIN(VLOOKUP($P1753,margin_ranges!$A$5:$D$10,4,FALSE)/100,$Q1753))</f>
        <v>0.23643680240000001</v>
      </c>
      <c r="T1753" s="6">
        <f>IF(A1753="placement",$J1753*MIN($Q1753,$S1753),"")</f>
        <v>12.531150527200001</v>
      </c>
      <c r="U1753" s="6">
        <f>IF($A1753="placement",T1753,SUMIF($C$10:$C$6209,$C1753,$T$10:$T$6209))</f>
        <v>12.531150527200001</v>
      </c>
      <c r="V1753" s="34">
        <f t="shared" si="83"/>
        <v>-0.12234115218390795</v>
      </c>
      <c r="W1753" s="24"/>
      <c r="X1753" s="2" t="str">
        <f>IFERROR(MIN(VLOOKUP($W1753,margin_ranges!$A$5:$D$10,4,FALSE),$Q1753*100)/100,"")</f>
        <v/>
      </c>
      <c r="Y1753" s="6">
        <f t="shared" si="81"/>
        <v>12.531150527200001</v>
      </c>
      <c r="Z1753" s="6">
        <f>IF($A1753="placement",Y1753,SUMIF($C$10:$C$6209,$C1753,$Y$10:$Y$6209))</f>
        <v>12.531150527200001</v>
      </c>
      <c r="AA1753" s="29">
        <f t="shared" si="82"/>
        <v>-0.12234115218390795</v>
      </c>
    </row>
    <row r="1754" spans="1:27" hidden="1" x14ac:dyDescent="0.3">
      <c r="A1754" s="8" t="s">
        <v>17</v>
      </c>
      <c r="B1754" s="8" t="s">
        <v>5397</v>
      </c>
      <c r="C1754" s="8" t="s">
        <v>5398</v>
      </c>
      <c r="D1754" s="8" t="s">
        <v>5470</v>
      </c>
      <c r="E1754" s="8" t="s">
        <v>5471</v>
      </c>
      <c r="F1754" s="29">
        <v>0.19</v>
      </c>
      <c r="G1754" s="29">
        <v>0</v>
      </c>
      <c r="H1754" s="30">
        <v>16.354900000000001</v>
      </c>
      <c r="I1754" s="30">
        <v>0.91839999999999999</v>
      </c>
      <c r="J1754" s="14">
        <v>167</v>
      </c>
      <c r="K1754" s="14">
        <v>23</v>
      </c>
      <c r="L1754" s="12">
        <v>5.62E-2</v>
      </c>
      <c r="M1754" s="7">
        <v>6.0721496300000002</v>
      </c>
      <c r="N1754" s="31">
        <v>4.5</v>
      </c>
      <c r="O1754" s="14">
        <f>IFERROR(VLOOKUP($C1754,'site totals'!$J$2:$K$607,2,FALSE),1)</f>
        <v>13550.137000000001</v>
      </c>
      <c r="P1754" s="32" t="s">
        <v>22</v>
      </c>
      <c r="Q1754" s="12">
        <v>0.25891154350000001</v>
      </c>
      <c r="R1754" s="29">
        <v>0.19</v>
      </c>
      <c r="S1754" s="2">
        <f>IF($A1754="site","",MIN(VLOOKUP($P1754,margin_ranges!$A$5:$D$10,4,FALSE)/100,$Q1754))</f>
        <v>0.25891154350000001</v>
      </c>
      <c r="T1754" s="6">
        <f>IF(A1754="placement",$J1754*MIN($Q1754,$S1754),"")</f>
        <v>43.238227764500003</v>
      </c>
      <c r="U1754" s="6">
        <f>IF($A1754="placement",T1754,SUMIF($C$10:$C$6209,$C1754,$T$10:$T$6209))</f>
        <v>43.238227764500003</v>
      </c>
      <c r="V1754" s="34">
        <f t="shared" si="83"/>
        <v>-8.5075979629629761E-2</v>
      </c>
      <c r="W1754" s="24"/>
      <c r="X1754" s="2" t="str">
        <f>IFERROR(MIN(VLOOKUP($W1754,margin_ranges!$A$5:$D$10,4,FALSE),$Q1754*100)/100,"")</f>
        <v/>
      </c>
      <c r="Y1754" s="6">
        <f t="shared" si="81"/>
        <v>43.238227764500003</v>
      </c>
      <c r="Z1754" s="6">
        <f>IF($A1754="placement",Y1754,SUMIF($C$10:$C$6209,$C1754,$Y$10:$Y$6209))</f>
        <v>43.238227764500003</v>
      </c>
      <c r="AA1754" s="29">
        <f t="shared" si="82"/>
        <v>-8.5075979629629761E-2</v>
      </c>
    </row>
    <row r="1755" spans="1:27" hidden="1" x14ac:dyDescent="0.3">
      <c r="A1755" s="8" t="s">
        <v>17</v>
      </c>
      <c r="B1755" s="8" t="s">
        <v>5397</v>
      </c>
      <c r="C1755" s="8" t="s">
        <v>5398</v>
      </c>
      <c r="D1755" s="8" t="s">
        <v>5479</v>
      </c>
      <c r="E1755" s="8" t="s">
        <v>5480</v>
      </c>
      <c r="F1755" s="29">
        <v>0.16</v>
      </c>
      <c r="G1755" s="29">
        <v>0</v>
      </c>
      <c r="H1755" s="30">
        <v>8.0853999999999999</v>
      </c>
      <c r="I1755" s="30">
        <v>0.58540000000000003</v>
      </c>
      <c r="J1755" s="14">
        <v>103</v>
      </c>
      <c r="K1755" s="14">
        <v>11</v>
      </c>
      <c r="L1755" s="12">
        <v>7.2400000000000006E-2</v>
      </c>
      <c r="M1755" s="7">
        <v>5.8404465600000002</v>
      </c>
      <c r="N1755" s="31">
        <v>4.5</v>
      </c>
      <c r="O1755" s="14">
        <f>IFERROR(VLOOKUP($C1755,'site totals'!$J$2:$K$607,2,FALSE),1)</f>
        <v>13550.137000000001</v>
      </c>
      <c r="P1755" s="32" t="s">
        <v>22</v>
      </c>
      <c r="Q1755" s="12">
        <v>0.22951097070000001</v>
      </c>
      <c r="R1755" s="29">
        <v>0.16</v>
      </c>
      <c r="S1755" s="2">
        <f>IF($A1755="site","",MIN(VLOOKUP($P1755,margin_ranges!$A$5:$D$10,4,FALSE)/100,$Q1755))</f>
        <v>0.22951097070000001</v>
      </c>
      <c r="T1755" s="6">
        <f>IF(A1755="placement",$J1755*MIN($Q1755,$S1755),"")</f>
        <v>23.639629982100001</v>
      </c>
      <c r="U1755" s="6">
        <f>IF($A1755="placement",T1755,SUMIF($C$10:$C$6209,$C1755,$T$10:$T$6209))</f>
        <v>23.639629982100001</v>
      </c>
      <c r="V1755" s="34">
        <f t="shared" si="83"/>
        <v>-8.2751155595238157E-2</v>
      </c>
      <c r="W1755" s="24"/>
      <c r="X1755" s="2" t="str">
        <f>IFERROR(MIN(VLOOKUP($W1755,margin_ranges!$A$5:$D$10,4,FALSE),$Q1755*100)/100,"")</f>
        <v/>
      </c>
      <c r="Y1755" s="6">
        <f t="shared" si="81"/>
        <v>23.639629982100001</v>
      </c>
      <c r="Z1755" s="6">
        <f>IF($A1755="placement",Y1755,SUMIF($C$10:$C$6209,$C1755,$Y$10:$Y$6209))</f>
        <v>23.639629982100001</v>
      </c>
      <c r="AA1755" s="29">
        <f t="shared" si="82"/>
        <v>-8.2751155595238157E-2</v>
      </c>
    </row>
    <row r="1756" spans="1:27" hidden="1" x14ac:dyDescent="0.3">
      <c r="A1756" s="8" t="s">
        <v>17</v>
      </c>
      <c r="B1756" s="8" t="s">
        <v>5397</v>
      </c>
      <c r="C1756" s="8" t="s">
        <v>5398</v>
      </c>
      <c r="D1756" s="8" t="s">
        <v>5444</v>
      </c>
      <c r="E1756" s="8" t="s">
        <v>5445</v>
      </c>
      <c r="F1756" s="29">
        <v>0.24</v>
      </c>
      <c r="G1756" s="29">
        <v>0</v>
      </c>
      <c r="H1756" s="30">
        <v>16.4481</v>
      </c>
      <c r="I1756" s="30">
        <v>0.7369</v>
      </c>
      <c r="J1756" s="14">
        <v>145</v>
      </c>
      <c r="K1756" s="14">
        <v>29</v>
      </c>
      <c r="L1756" s="12">
        <v>4.48E-2</v>
      </c>
      <c r="M1756" s="7">
        <v>6.5620432299999996</v>
      </c>
      <c r="N1756" s="31">
        <v>4.5</v>
      </c>
      <c r="O1756" s="14">
        <f>IFERROR(VLOOKUP($C1756,'site totals'!$J$2:$K$607,2,FALSE),1)</f>
        <v>13550.137000000001</v>
      </c>
      <c r="P1756" s="32" t="s">
        <v>22</v>
      </c>
      <c r="Q1756" s="12">
        <v>0.31423798310000001</v>
      </c>
      <c r="R1756" s="29">
        <v>0.24</v>
      </c>
      <c r="S1756" s="2">
        <f>IF($A1756="site","",MIN(VLOOKUP($P1756,margin_ranges!$A$5:$D$10,4,FALSE)/100,$Q1756))</f>
        <v>0.29749999999999999</v>
      </c>
      <c r="T1756" s="6">
        <f>IF(A1756="placement",$J1756*MIN($Q1756,$S1756),"")</f>
        <v>43.137499999999996</v>
      </c>
      <c r="U1756" s="6">
        <f>IF($A1756="placement",T1756,SUMIF($C$10:$C$6209,$C1756,$T$10:$T$6209))</f>
        <v>43.137499999999996</v>
      </c>
      <c r="V1756" s="34">
        <f t="shared" si="83"/>
        <v>-7.5657894736842035E-2</v>
      </c>
      <c r="W1756" s="24"/>
      <c r="X1756" s="2" t="str">
        <f>IFERROR(MIN(VLOOKUP($W1756,margin_ranges!$A$5:$D$10,4,FALSE),$Q1756*100)/100,"")</f>
        <v/>
      </c>
      <c r="Y1756" s="6">
        <f t="shared" si="81"/>
        <v>43.137499999999996</v>
      </c>
      <c r="Z1756" s="6">
        <f>IF($A1756="placement",Y1756,SUMIF($C$10:$C$6209,$C1756,$Y$10:$Y$6209))</f>
        <v>43.137499999999996</v>
      </c>
      <c r="AA1756" s="29">
        <f t="shared" si="82"/>
        <v>-7.5657894736842035E-2</v>
      </c>
    </row>
    <row r="1757" spans="1:27" hidden="1" x14ac:dyDescent="0.3">
      <c r="A1757" s="8" t="s">
        <v>17</v>
      </c>
      <c r="B1757" s="8" t="s">
        <v>5397</v>
      </c>
      <c r="C1757" s="8" t="s">
        <v>5398</v>
      </c>
      <c r="D1757" s="8" t="s">
        <v>5412</v>
      </c>
      <c r="E1757" s="8" t="s">
        <v>5413</v>
      </c>
      <c r="F1757" s="29">
        <v>0.15</v>
      </c>
      <c r="G1757" s="29">
        <v>0</v>
      </c>
      <c r="H1757" s="30">
        <v>16.4529</v>
      </c>
      <c r="I1757" s="30">
        <v>1.1735</v>
      </c>
      <c r="J1757" s="14">
        <v>201</v>
      </c>
      <c r="K1757" s="14">
        <v>16</v>
      </c>
      <c r="L1757" s="12">
        <v>7.1300000000000002E-2</v>
      </c>
      <c r="M1757" s="7">
        <v>5.7142857100000004</v>
      </c>
      <c r="N1757" s="31">
        <v>4.5</v>
      </c>
      <c r="O1757" s="14">
        <f>IFERROR(VLOOKUP($C1757,'site totals'!$J$2:$K$607,2,FALSE),1)</f>
        <v>13550.137000000001</v>
      </c>
      <c r="P1757" s="32" t="s">
        <v>22</v>
      </c>
      <c r="Q1757" s="12">
        <v>0.21249999999999999</v>
      </c>
      <c r="R1757" s="29">
        <v>0.15</v>
      </c>
      <c r="S1757" s="2">
        <f>IF($A1757="site","",MIN(VLOOKUP($P1757,margin_ranges!$A$5:$D$10,4,FALSE)/100,$Q1757))</f>
        <v>0.21249999999999999</v>
      </c>
      <c r="T1757" s="6">
        <f>IF(A1757="placement",$J1757*MIN($Q1757,$S1757),"")</f>
        <v>42.712499999999999</v>
      </c>
      <c r="U1757" s="6">
        <f>IF($A1757="placement",T1757,SUMIF($C$10:$C$6209,$C1757,$T$10:$T$6209))</f>
        <v>42.712499999999999</v>
      </c>
      <c r="V1757" s="34">
        <f t="shared" si="83"/>
        <v>-7.3529411764705843E-2</v>
      </c>
      <c r="W1757" s="24"/>
      <c r="X1757" s="2" t="str">
        <f>IFERROR(MIN(VLOOKUP($W1757,margin_ranges!$A$5:$D$10,4,FALSE),$Q1757*100)/100,"")</f>
        <v/>
      </c>
      <c r="Y1757" s="6">
        <f t="shared" si="81"/>
        <v>42.712499999999999</v>
      </c>
      <c r="Z1757" s="6">
        <f>IF($A1757="placement",Y1757,SUMIF($C$10:$C$6209,$C1757,$Y$10:$Y$6209))</f>
        <v>42.712499999999999</v>
      </c>
      <c r="AA1757" s="29">
        <f t="shared" si="82"/>
        <v>-7.3529411764705843E-2</v>
      </c>
    </row>
    <row r="1758" spans="1:27" hidden="1" x14ac:dyDescent="0.3">
      <c r="A1758" s="8" t="s">
        <v>17</v>
      </c>
      <c r="B1758" s="8" t="s">
        <v>5397</v>
      </c>
      <c r="C1758" s="8" t="s">
        <v>5398</v>
      </c>
      <c r="D1758" s="8" t="s">
        <v>5616</v>
      </c>
      <c r="E1758" s="8" t="s">
        <v>12040</v>
      </c>
      <c r="F1758" s="29">
        <v>0.24</v>
      </c>
      <c r="G1758" s="29">
        <v>0</v>
      </c>
      <c r="H1758" s="30">
        <v>15.673999999999999</v>
      </c>
      <c r="I1758" s="30">
        <v>2.2372999999999998</v>
      </c>
      <c r="J1758" s="14">
        <v>143</v>
      </c>
      <c r="K1758" s="14">
        <v>9</v>
      </c>
      <c r="L1758" s="12">
        <v>0.14269999999999999</v>
      </c>
      <c r="M1758" s="7">
        <v>2.1259817399999998</v>
      </c>
      <c r="N1758" s="31">
        <v>1.5</v>
      </c>
      <c r="O1758" s="14">
        <f>IFERROR(VLOOKUP($C1758,'site totals'!$J$2:$K$607,2,FALSE),1)</f>
        <v>13550.137000000001</v>
      </c>
      <c r="P1758" s="32" t="s">
        <v>22</v>
      </c>
      <c r="Q1758" s="12">
        <v>0.29444361019999998</v>
      </c>
      <c r="R1758" s="29">
        <v>0.24</v>
      </c>
      <c r="S1758" s="2">
        <f>IF($A1758="site","",MIN(VLOOKUP($P1758,margin_ranges!$A$5:$D$10,4,FALSE)/100,$Q1758))</f>
        <v>0.29444361019999998</v>
      </c>
      <c r="T1758" s="6">
        <f>IF(A1758="placement",$J1758*MIN($Q1758,$S1758),"")</f>
        <v>42.105436258600001</v>
      </c>
      <c r="U1758" s="6">
        <f>IF($A1758="placement",T1758,SUMIF($C$10:$C$6209,$C1758,$T$10:$T$6209))</f>
        <v>42.105436258600001</v>
      </c>
      <c r="V1758" s="34">
        <f t="shared" si="83"/>
        <v>-7.1636329210526428E-2</v>
      </c>
      <c r="W1758" s="24"/>
      <c r="X1758" s="2" t="str">
        <f>IFERROR(MIN(VLOOKUP($W1758,margin_ranges!$A$5:$D$10,4,FALSE),$Q1758*100)/100,"")</f>
        <v/>
      </c>
      <c r="Y1758" s="6">
        <f t="shared" si="81"/>
        <v>42.105436258600001</v>
      </c>
      <c r="Z1758" s="6">
        <f>IF($A1758="placement",Y1758,SUMIF($C$10:$C$6209,$C1758,$Y$10:$Y$6209))</f>
        <v>42.105436258600001</v>
      </c>
      <c r="AA1758" s="29">
        <f t="shared" si="82"/>
        <v>-7.1636329210526428E-2</v>
      </c>
    </row>
    <row r="1759" spans="1:27" hidden="1" x14ac:dyDescent="0.3">
      <c r="A1759" s="8" t="s">
        <v>17</v>
      </c>
      <c r="B1759" s="8" t="s">
        <v>5397</v>
      </c>
      <c r="C1759" s="8" t="s">
        <v>5398</v>
      </c>
      <c r="D1759" s="8" t="s">
        <v>5552</v>
      </c>
      <c r="E1759" s="8" t="s">
        <v>12032</v>
      </c>
      <c r="F1759" s="29">
        <v>0.249999999999999</v>
      </c>
      <c r="G1759" s="29">
        <v>0</v>
      </c>
      <c r="H1759" s="30">
        <v>13.9567</v>
      </c>
      <c r="I1759" s="30">
        <v>0.161</v>
      </c>
      <c r="J1759" s="14">
        <v>26</v>
      </c>
      <c r="K1759" s="14">
        <v>0</v>
      </c>
      <c r="L1759" s="12">
        <v>1.15E-2</v>
      </c>
      <c r="M1759" s="7">
        <v>5.4255101999999997</v>
      </c>
      <c r="N1759" s="31">
        <v>0.5</v>
      </c>
      <c r="O1759" s="14">
        <f>IFERROR(VLOOKUP($C1759,'site totals'!$J$2:$K$607,2,FALSE),1)</f>
        <v>13550.137000000001</v>
      </c>
      <c r="P1759" s="32" t="s">
        <v>22</v>
      </c>
      <c r="Q1759" s="12">
        <v>0.90784276850000001</v>
      </c>
      <c r="R1759" s="29">
        <v>0.25</v>
      </c>
      <c r="S1759" s="2">
        <f>IF($A1759="site","",MIN(VLOOKUP($P1759,margin_ranges!$A$5:$D$10,4,FALSE)/100,$Q1759))</f>
        <v>0.29749999999999999</v>
      </c>
      <c r="T1759" s="6">
        <f>IF(A1759="placement",$J1759*MIN($Q1759,$S1759),"")</f>
        <v>7.7349999999999994</v>
      </c>
      <c r="U1759" s="6">
        <f>IF($A1759="placement",T1759,SUMIF($C$10:$C$6209,$C1759,$T$10:$T$6209))</f>
        <v>7.7349999999999994</v>
      </c>
      <c r="V1759" s="34">
        <f t="shared" si="83"/>
        <v>-6.3333333333333353E-2</v>
      </c>
      <c r="W1759" s="24"/>
      <c r="X1759" s="2" t="str">
        <f>IFERROR(MIN(VLOOKUP($W1759,margin_ranges!$A$5:$D$10,4,FALSE),$Q1759*100)/100,"")</f>
        <v/>
      </c>
      <c r="Y1759" s="6">
        <f t="shared" si="81"/>
        <v>7.7349999999999994</v>
      </c>
      <c r="Z1759" s="6">
        <f>IF($A1759="placement",Y1759,SUMIF($C$10:$C$6209,$C1759,$Y$10:$Y$6209))</f>
        <v>7.7349999999999994</v>
      </c>
      <c r="AA1759" s="29">
        <f t="shared" si="82"/>
        <v>-6.3333333333333353E-2</v>
      </c>
    </row>
    <row r="1760" spans="1:27" hidden="1" x14ac:dyDescent="0.3">
      <c r="A1760" s="8" t="s">
        <v>17</v>
      </c>
      <c r="B1760" s="8" t="s">
        <v>5397</v>
      </c>
      <c r="C1760" s="8" t="s">
        <v>5398</v>
      </c>
      <c r="D1760" s="8" t="s">
        <v>12000</v>
      </c>
      <c r="E1760" s="8" t="s">
        <v>12001</v>
      </c>
      <c r="F1760" s="29">
        <v>0.25</v>
      </c>
      <c r="G1760" s="29">
        <v>1</v>
      </c>
      <c r="H1760" s="30">
        <v>52.682000000000002</v>
      </c>
      <c r="I1760" s="30">
        <v>6.5768000000000004</v>
      </c>
      <c r="J1760" s="14">
        <v>102</v>
      </c>
      <c r="K1760" s="14">
        <v>22</v>
      </c>
      <c r="L1760" s="12">
        <v>0.12479999999999999</v>
      </c>
      <c r="M1760" s="7">
        <v>0.51488568999999995</v>
      </c>
      <c r="N1760" s="31">
        <v>0.2</v>
      </c>
      <c r="O1760" s="14">
        <f>IFERROR(VLOOKUP($C1760,'site totals'!$J$2:$K$607,2,FALSE),1)</f>
        <v>13550.137000000001</v>
      </c>
      <c r="P1760" s="32" t="s">
        <v>22</v>
      </c>
      <c r="Q1760" s="12">
        <v>0.61156426860000002</v>
      </c>
      <c r="R1760" s="29">
        <v>0.25</v>
      </c>
      <c r="S1760" s="2">
        <f>IF($A1760="site","",MIN(VLOOKUP($P1760,margin_ranges!$A$5:$D$10,4,FALSE)/100,$Q1760))</f>
        <v>0.29749999999999999</v>
      </c>
      <c r="T1760" s="6">
        <f>IF(A1760="placement",$J1760*MIN($Q1760,$S1760),"")</f>
        <v>30.344999999999999</v>
      </c>
      <c r="U1760" s="6">
        <f>IF($A1760="placement",T1760,SUMIF($C$10:$C$6209,$C1760,$T$10:$T$6209))</f>
        <v>30.344999999999999</v>
      </c>
      <c r="V1760" s="34">
        <f t="shared" si="83"/>
        <v>-6.3333333333333353E-2</v>
      </c>
      <c r="W1760" s="24"/>
      <c r="X1760" s="2" t="str">
        <f>IFERROR(MIN(VLOOKUP($W1760,margin_ranges!$A$5:$D$10,4,FALSE),$Q1760*100)/100,"")</f>
        <v/>
      </c>
      <c r="Y1760" s="6">
        <f t="shared" ref="Y1760:Y1823" si="84">IF(A1760="placement",IF($X1760="",$T1760,$J1760*MIN($Q1760,$X1760)),"")</f>
        <v>30.344999999999999</v>
      </c>
      <c r="Z1760" s="6">
        <f>IF($A1760="placement",Y1760,SUMIF($C$10:$C$6209,$C1760,$Y$10:$Y$6209))</f>
        <v>30.344999999999999</v>
      </c>
      <c r="AA1760" s="29">
        <f t="shared" ref="AA1760:AA1823" si="85">($J1760-$Z1760)/($J1760*(1-$R1760))-1</f>
        <v>-6.3333333333333353E-2</v>
      </c>
    </row>
    <row r="1761" spans="1:27" hidden="1" x14ac:dyDescent="0.3">
      <c r="A1761" s="8" t="s">
        <v>17</v>
      </c>
      <c r="B1761" s="8" t="s">
        <v>5397</v>
      </c>
      <c r="C1761" s="8" t="s">
        <v>5398</v>
      </c>
      <c r="D1761" s="8" t="s">
        <v>5577</v>
      </c>
      <c r="E1761" s="8" t="s">
        <v>5578</v>
      </c>
      <c r="F1761" s="29">
        <v>0.249999999999999</v>
      </c>
      <c r="G1761" s="29">
        <v>0</v>
      </c>
      <c r="H1761" s="30">
        <v>0.95850000000000002</v>
      </c>
      <c r="I1761" s="30">
        <v>0.1221</v>
      </c>
      <c r="J1761" s="14">
        <v>7</v>
      </c>
      <c r="K1761" s="14">
        <v>0</v>
      </c>
      <c r="L1761" s="12">
        <v>0.12740000000000001</v>
      </c>
      <c r="M1761" s="7">
        <v>1.78502048</v>
      </c>
      <c r="N1761" s="31">
        <v>1.25</v>
      </c>
      <c r="O1761" s="14">
        <f>IFERROR(VLOOKUP($C1761,'site totals'!$J$2:$K$607,2,FALSE),1)</f>
        <v>13550.137000000001</v>
      </c>
      <c r="P1761" s="32" t="s">
        <v>22</v>
      </c>
      <c r="Q1761" s="12">
        <v>0.29972792240000001</v>
      </c>
      <c r="R1761" s="29">
        <v>0.25</v>
      </c>
      <c r="S1761" s="2">
        <f>IF($A1761="site","",MIN(VLOOKUP($P1761,margin_ranges!$A$5:$D$10,4,FALSE)/100,$Q1761))</f>
        <v>0.29749999999999999</v>
      </c>
      <c r="T1761" s="6">
        <f>IF(A1761="placement",$J1761*MIN($Q1761,$S1761),"")</f>
        <v>2.0825</v>
      </c>
      <c r="U1761" s="6">
        <f>IF($A1761="placement",T1761,SUMIF($C$10:$C$6209,$C1761,$T$10:$T$6209))</f>
        <v>2.0825</v>
      </c>
      <c r="V1761" s="34">
        <f t="shared" si="83"/>
        <v>-6.3333333333333242E-2</v>
      </c>
      <c r="W1761" s="24"/>
      <c r="X1761" s="2" t="str">
        <f>IFERROR(MIN(VLOOKUP($W1761,margin_ranges!$A$5:$D$10,4,FALSE),$Q1761*100)/100,"")</f>
        <v/>
      </c>
      <c r="Y1761" s="6">
        <f t="shared" si="84"/>
        <v>2.0825</v>
      </c>
      <c r="Z1761" s="6">
        <f>IF($A1761="placement",Y1761,SUMIF($C$10:$C$6209,$C1761,$Y$10:$Y$6209))</f>
        <v>2.0825</v>
      </c>
      <c r="AA1761" s="29">
        <f t="shared" si="85"/>
        <v>-6.3333333333333242E-2</v>
      </c>
    </row>
    <row r="1762" spans="1:27" hidden="1" x14ac:dyDescent="0.3">
      <c r="A1762" s="8" t="s">
        <v>17</v>
      </c>
      <c r="B1762" s="8" t="s">
        <v>5397</v>
      </c>
      <c r="C1762" s="8" t="s">
        <v>5398</v>
      </c>
      <c r="D1762" s="8" t="s">
        <v>5510</v>
      </c>
      <c r="E1762" s="8" t="s">
        <v>12022</v>
      </c>
      <c r="F1762" s="29">
        <v>0.25</v>
      </c>
      <c r="G1762" s="29">
        <v>0</v>
      </c>
      <c r="H1762" s="30">
        <v>14.030900000000001</v>
      </c>
      <c r="I1762" s="30">
        <v>0.25359999999999999</v>
      </c>
      <c r="J1762" s="14">
        <v>40</v>
      </c>
      <c r="K1762" s="14">
        <v>1</v>
      </c>
      <c r="L1762" s="12">
        <v>1.8100000000000002E-2</v>
      </c>
      <c r="M1762" s="7">
        <v>5.3152351500000004</v>
      </c>
      <c r="N1762" s="31">
        <v>0.5</v>
      </c>
      <c r="O1762" s="14">
        <f>IFERROR(VLOOKUP($C1762,'site totals'!$J$2:$K$607,2,FALSE),1)</f>
        <v>13550.137000000001</v>
      </c>
      <c r="P1762" s="32" t="s">
        <v>22</v>
      </c>
      <c r="Q1762" s="12">
        <v>0.90593078459999998</v>
      </c>
      <c r="R1762" s="29">
        <v>0.25</v>
      </c>
      <c r="S1762" s="2">
        <f>IF($A1762="site","",MIN(VLOOKUP($P1762,margin_ranges!$A$5:$D$10,4,FALSE)/100,$Q1762))</f>
        <v>0.29749999999999999</v>
      </c>
      <c r="T1762" s="6">
        <f>IF(A1762="placement",$J1762*MIN($Q1762,$S1762),"")</f>
        <v>11.899999999999999</v>
      </c>
      <c r="U1762" s="6">
        <f>IF($A1762="placement",T1762,SUMIF($C$10:$C$6209,$C1762,$T$10:$T$6209))</f>
        <v>11.899999999999999</v>
      </c>
      <c r="V1762" s="34">
        <f t="shared" si="83"/>
        <v>-6.3333333333333242E-2</v>
      </c>
      <c r="W1762" s="24"/>
      <c r="X1762" s="2" t="str">
        <f>IFERROR(MIN(VLOOKUP($W1762,margin_ranges!$A$5:$D$10,4,FALSE),$Q1762*100)/100,"")</f>
        <v/>
      </c>
      <c r="Y1762" s="6">
        <f t="shared" si="84"/>
        <v>11.899999999999999</v>
      </c>
      <c r="Z1762" s="6">
        <f>IF($A1762="placement",Y1762,SUMIF($C$10:$C$6209,$C1762,$Y$10:$Y$6209))</f>
        <v>11.899999999999999</v>
      </c>
      <c r="AA1762" s="29">
        <f t="shared" si="85"/>
        <v>-6.3333333333333242E-2</v>
      </c>
    </row>
    <row r="1763" spans="1:27" hidden="1" x14ac:dyDescent="0.3">
      <c r="A1763" s="8" t="s">
        <v>17</v>
      </c>
      <c r="B1763" s="8" t="s">
        <v>5397</v>
      </c>
      <c r="C1763" s="8" t="s">
        <v>5398</v>
      </c>
      <c r="D1763" s="8" t="s">
        <v>5567</v>
      </c>
      <c r="E1763" s="8" t="s">
        <v>5568</v>
      </c>
      <c r="F1763" s="29">
        <v>0.1</v>
      </c>
      <c r="G1763" s="29">
        <v>0</v>
      </c>
      <c r="H1763" s="30">
        <v>2.0226000000000002</v>
      </c>
      <c r="I1763" s="30">
        <v>0.46060000000000001</v>
      </c>
      <c r="J1763" s="14">
        <v>26</v>
      </c>
      <c r="K1763" s="14">
        <v>3</v>
      </c>
      <c r="L1763" s="12">
        <v>0.2278</v>
      </c>
      <c r="M1763" s="7">
        <v>1.8651108700000001</v>
      </c>
      <c r="N1763" s="31">
        <v>1.6</v>
      </c>
      <c r="O1763" s="14">
        <f>IFERROR(VLOOKUP($C1763,'site totals'!$J$2:$K$607,2,FALSE),1)</f>
        <v>13550.137000000001</v>
      </c>
      <c r="P1763" s="32" t="s">
        <v>22</v>
      </c>
      <c r="Q1763" s="12">
        <v>0.14214215050000001</v>
      </c>
      <c r="R1763" s="29">
        <v>0.1</v>
      </c>
      <c r="S1763" s="2">
        <f>IF($A1763="site","",MIN(VLOOKUP($P1763,margin_ranges!$A$5:$D$10,4,FALSE)/100,$Q1763))</f>
        <v>0.14214215050000001</v>
      </c>
      <c r="T1763" s="6">
        <f>IF(A1763="placement",$J1763*MIN($Q1763,$S1763),"")</f>
        <v>3.6956959130000002</v>
      </c>
      <c r="U1763" s="6">
        <f>IF($A1763="placement",T1763,SUMIF($C$10:$C$6209,$C1763,$T$10:$T$6209))</f>
        <v>3.6956959130000002</v>
      </c>
      <c r="V1763" s="34">
        <f t="shared" si="83"/>
        <v>-4.6824611666666849E-2</v>
      </c>
      <c r="W1763" s="24"/>
      <c r="X1763" s="2" t="str">
        <f>IFERROR(MIN(VLOOKUP($W1763,margin_ranges!$A$5:$D$10,4,FALSE),$Q1763*100)/100,"")</f>
        <v/>
      </c>
      <c r="Y1763" s="6">
        <f t="shared" si="84"/>
        <v>3.6956959130000002</v>
      </c>
      <c r="Z1763" s="6">
        <f>IF($A1763="placement",Y1763,SUMIF($C$10:$C$6209,$C1763,$Y$10:$Y$6209))</f>
        <v>3.6956959130000002</v>
      </c>
      <c r="AA1763" s="29">
        <f t="shared" si="85"/>
        <v>-4.6824611666666849E-2</v>
      </c>
    </row>
    <row r="1764" spans="1:27" hidden="1" x14ac:dyDescent="0.3">
      <c r="A1764" s="8" t="s">
        <v>17</v>
      </c>
      <c r="B1764" s="8" t="s">
        <v>5397</v>
      </c>
      <c r="C1764" s="8" t="s">
        <v>5398</v>
      </c>
      <c r="D1764" s="8" t="s">
        <v>5511</v>
      </c>
      <c r="E1764" s="8" t="s">
        <v>5512</v>
      </c>
      <c r="F1764" s="29">
        <v>0.109999999999999</v>
      </c>
      <c r="G1764" s="29">
        <v>0</v>
      </c>
      <c r="H1764" s="30">
        <v>2.6648999999999998</v>
      </c>
      <c r="I1764" s="30">
        <v>0.87860000000000005</v>
      </c>
      <c r="J1764" s="14">
        <v>50</v>
      </c>
      <c r="K1764" s="14">
        <v>7</v>
      </c>
      <c r="L1764" s="12">
        <v>0.32969999999999999</v>
      </c>
      <c r="M1764" s="7">
        <v>1.88405008</v>
      </c>
      <c r="N1764" s="31">
        <v>1.6</v>
      </c>
      <c r="O1764" s="14">
        <f>IFERROR(VLOOKUP($C1764,'site totals'!$J$2:$K$607,2,FALSE),1)</f>
        <v>13550.137000000001</v>
      </c>
      <c r="P1764" s="32" t="s">
        <v>22</v>
      </c>
      <c r="Q1764" s="12">
        <v>0.15076567269999999</v>
      </c>
      <c r="R1764" s="29">
        <v>0.11</v>
      </c>
      <c r="S1764" s="2">
        <f>IF($A1764="site","",MIN(VLOOKUP($P1764,margin_ranges!$A$5:$D$10,4,FALSE)/100,$Q1764))</f>
        <v>0.15076567269999999</v>
      </c>
      <c r="T1764" s="6">
        <f>IF(A1764="placement",$J1764*MIN($Q1764,$S1764),"")</f>
        <v>7.538283635</v>
      </c>
      <c r="U1764" s="6">
        <f>IF($A1764="placement",T1764,SUMIF($C$10:$C$6209,$C1764,$T$10:$T$6209))</f>
        <v>7.538283635</v>
      </c>
      <c r="V1764" s="34">
        <f t="shared" si="83"/>
        <v>-4.5804126629213515E-2</v>
      </c>
      <c r="W1764" s="24"/>
      <c r="X1764" s="2" t="str">
        <f>IFERROR(MIN(VLOOKUP($W1764,margin_ranges!$A$5:$D$10,4,FALSE),$Q1764*100)/100,"")</f>
        <v/>
      </c>
      <c r="Y1764" s="6">
        <f t="shared" si="84"/>
        <v>7.538283635</v>
      </c>
      <c r="Z1764" s="6">
        <f>IF($A1764="placement",Y1764,SUMIF($C$10:$C$6209,$C1764,$Y$10:$Y$6209))</f>
        <v>7.538283635</v>
      </c>
      <c r="AA1764" s="29">
        <f t="shared" si="85"/>
        <v>-4.5804126629213515E-2</v>
      </c>
    </row>
    <row r="1765" spans="1:27" hidden="1" x14ac:dyDescent="0.3">
      <c r="A1765" s="8" t="s">
        <v>17</v>
      </c>
      <c r="B1765" s="8" t="s">
        <v>5397</v>
      </c>
      <c r="C1765" s="8" t="s">
        <v>5398</v>
      </c>
      <c r="D1765" s="8" t="s">
        <v>5619</v>
      </c>
      <c r="E1765" s="8" t="s">
        <v>5620</v>
      </c>
      <c r="F1765" s="29">
        <v>0.13</v>
      </c>
      <c r="G1765" s="29">
        <v>0</v>
      </c>
      <c r="H1765" s="30">
        <v>0.76819999999999999</v>
      </c>
      <c r="I1765" s="30">
        <v>0.16120000000000001</v>
      </c>
      <c r="J1765" s="14">
        <v>29</v>
      </c>
      <c r="K1765" s="14">
        <v>6</v>
      </c>
      <c r="L1765" s="12">
        <v>0.2099</v>
      </c>
      <c r="M1765" s="7">
        <v>5.9973859100000002</v>
      </c>
      <c r="N1765" s="31">
        <v>4.99</v>
      </c>
      <c r="O1765" s="14">
        <f>IFERROR(VLOOKUP($C1765,'site totals'!$J$2:$K$607,2,FALSE),1)</f>
        <v>13550.137000000001</v>
      </c>
      <c r="P1765" s="32" t="s">
        <v>22</v>
      </c>
      <c r="Q1765" s="12">
        <v>0.1679708335</v>
      </c>
      <c r="R1765" s="29">
        <v>0.13</v>
      </c>
      <c r="S1765" s="2">
        <f>IF($A1765="site","",MIN(VLOOKUP($P1765,margin_ranges!$A$5:$D$10,4,FALSE)/100,$Q1765))</f>
        <v>0.1679708335</v>
      </c>
      <c r="T1765" s="6">
        <f>IF(A1765="placement",$J1765*MIN($Q1765,$S1765),"")</f>
        <v>4.8711541714999997</v>
      </c>
      <c r="U1765" s="6">
        <f>IF($A1765="placement",T1765,SUMIF($C$10:$C$6209,$C1765,$T$10:$T$6209))</f>
        <v>4.8711541714999997</v>
      </c>
      <c r="V1765" s="34">
        <f t="shared" si="83"/>
        <v>-4.3644636206896514E-2</v>
      </c>
      <c r="W1765" s="24"/>
      <c r="X1765" s="2" t="str">
        <f>IFERROR(MIN(VLOOKUP($W1765,margin_ranges!$A$5:$D$10,4,FALSE),$Q1765*100)/100,"")</f>
        <v/>
      </c>
      <c r="Y1765" s="6">
        <f t="shared" si="84"/>
        <v>4.8711541714999997</v>
      </c>
      <c r="Z1765" s="6">
        <f>IF($A1765="placement",Y1765,SUMIF($C$10:$C$6209,$C1765,$Y$10:$Y$6209))</f>
        <v>4.8711541714999997</v>
      </c>
      <c r="AA1765" s="29">
        <f t="shared" si="85"/>
        <v>-4.3644636206896514E-2</v>
      </c>
    </row>
    <row r="1766" spans="1:27" hidden="1" x14ac:dyDescent="0.3">
      <c r="A1766" s="8" t="s">
        <v>17</v>
      </c>
      <c r="B1766" s="8" t="s">
        <v>5397</v>
      </c>
      <c r="C1766" s="8" t="s">
        <v>5398</v>
      </c>
      <c r="D1766" s="8" t="s">
        <v>5460</v>
      </c>
      <c r="E1766" s="8" t="s">
        <v>5461</v>
      </c>
      <c r="F1766" s="29">
        <v>0.27</v>
      </c>
      <c r="G1766" s="29">
        <v>1</v>
      </c>
      <c r="H1766" s="30">
        <v>35.263800000000003</v>
      </c>
      <c r="I1766" s="30">
        <v>2.3871000000000002</v>
      </c>
      <c r="J1766" s="14">
        <v>84</v>
      </c>
      <c r="K1766" s="14">
        <v>18</v>
      </c>
      <c r="L1766" s="12">
        <v>6.7699999999999996E-2</v>
      </c>
      <c r="M1766" s="7">
        <v>1.16954128</v>
      </c>
      <c r="N1766" s="31">
        <v>0.8</v>
      </c>
      <c r="O1766" s="14">
        <f>IFERROR(VLOOKUP($C1766,'site totals'!$J$2:$K$607,2,FALSE),1)</f>
        <v>13550.137000000001</v>
      </c>
      <c r="P1766" s="32" t="s">
        <v>22</v>
      </c>
      <c r="Q1766" s="12">
        <v>0.3159711295</v>
      </c>
      <c r="R1766" s="29">
        <v>0.27</v>
      </c>
      <c r="S1766" s="2">
        <f>IF($A1766="site","",MIN(VLOOKUP($P1766,margin_ranges!$A$5:$D$10,4,FALSE)/100,$Q1766))</f>
        <v>0.29749999999999999</v>
      </c>
      <c r="T1766" s="6">
        <f>IF(A1766="placement",$J1766*MIN($Q1766,$S1766),"")</f>
        <v>24.99</v>
      </c>
      <c r="U1766" s="6">
        <f>IF($A1766="placement",T1766,SUMIF($C$10:$C$6209,$C1766,$T$10:$T$6209))</f>
        <v>24.99</v>
      </c>
      <c r="V1766" s="34">
        <f t="shared" si="83"/>
        <v>-3.7671232876712257E-2</v>
      </c>
      <c r="W1766" s="24"/>
      <c r="X1766" s="2" t="str">
        <f>IFERROR(MIN(VLOOKUP($W1766,margin_ranges!$A$5:$D$10,4,FALSE),$Q1766*100)/100,"")</f>
        <v/>
      </c>
      <c r="Y1766" s="6">
        <f t="shared" si="84"/>
        <v>24.99</v>
      </c>
      <c r="Z1766" s="6">
        <f>IF($A1766="placement",Y1766,SUMIF($C$10:$C$6209,$C1766,$Y$10:$Y$6209))</f>
        <v>24.99</v>
      </c>
      <c r="AA1766" s="29">
        <f t="shared" si="85"/>
        <v>-3.7671232876712257E-2</v>
      </c>
    </row>
    <row r="1767" spans="1:27" hidden="1" x14ac:dyDescent="0.3">
      <c r="A1767" s="8" t="s">
        <v>17</v>
      </c>
      <c r="B1767" s="8" t="s">
        <v>5397</v>
      </c>
      <c r="C1767" s="8" t="s">
        <v>5398</v>
      </c>
      <c r="D1767" s="8" t="s">
        <v>5474</v>
      </c>
      <c r="E1767" s="8" t="s">
        <v>5475</v>
      </c>
      <c r="F1767" s="29">
        <v>0.11</v>
      </c>
      <c r="G1767" s="29">
        <v>0</v>
      </c>
      <c r="H1767" s="30">
        <v>2.9441000000000002</v>
      </c>
      <c r="I1767" s="30">
        <v>0.58940000000000003</v>
      </c>
      <c r="J1767" s="14">
        <v>51</v>
      </c>
      <c r="K1767" s="14">
        <v>6</v>
      </c>
      <c r="L1767" s="12">
        <v>0.20019999999999999</v>
      </c>
      <c r="M1767" s="7">
        <v>2.8847897200000001</v>
      </c>
      <c r="N1767" s="31">
        <v>2.5</v>
      </c>
      <c r="O1767" s="14">
        <f>IFERROR(VLOOKUP($C1767,'site totals'!$J$2:$K$607,2,FALSE),1)</f>
        <v>13550.137000000001</v>
      </c>
      <c r="P1767" s="32" t="s">
        <v>22</v>
      </c>
      <c r="Q1767" s="12">
        <v>0.13338570899999999</v>
      </c>
      <c r="R1767" s="29">
        <v>0.11</v>
      </c>
      <c r="S1767" s="2">
        <f>IF($A1767="site","",MIN(VLOOKUP($P1767,margin_ranges!$A$5:$D$10,4,FALSE)/100,$Q1767))</f>
        <v>0.13338570899999999</v>
      </c>
      <c r="T1767" s="6">
        <f>IF(A1767="placement",$J1767*MIN($Q1767,$S1767),"")</f>
        <v>6.802671159</v>
      </c>
      <c r="U1767" s="6">
        <f>IF($A1767="placement",T1767,SUMIF($C$10:$C$6209,$C1767,$T$10:$T$6209))</f>
        <v>6.802671159</v>
      </c>
      <c r="V1767" s="34">
        <f t="shared" si="83"/>
        <v>-2.6276077528089914E-2</v>
      </c>
      <c r="W1767" s="24"/>
      <c r="X1767" s="2" t="str">
        <f>IFERROR(MIN(VLOOKUP($W1767,margin_ranges!$A$5:$D$10,4,FALSE),$Q1767*100)/100,"")</f>
        <v/>
      </c>
      <c r="Y1767" s="6">
        <f t="shared" si="84"/>
        <v>6.802671159</v>
      </c>
      <c r="Z1767" s="6">
        <f>IF($A1767="placement",Y1767,SUMIF($C$10:$C$6209,$C1767,$Y$10:$Y$6209))</f>
        <v>6.802671159</v>
      </c>
      <c r="AA1767" s="29">
        <f t="shared" si="85"/>
        <v>-2.6276077528089914E-2</v>
      </c>
    </row>
    <row r="1768" spans="1:27" hidden="1" x14ac:dyDescent="0.3">
      <c r="A1768" s="8" t="s">
        <v>17</v>
      </c>
      <c r="B1768" s="8" t="s">
        <v>5397</v>
      </c>
      <c r="C1768" s="8" t="s">
        <v>5398</v>
      </c>
      <c r="D1768" s="8" t="s">
        <v>5637</v>
      </c>
      <c r="E1768" s="8" t="s">
        <v>5638</v>
      </c>
      <c r="F1768" s="29">
        <v>0.27999999999999903</v>
      </c>
      <c r="G1768" s="29">
        <v>1</v>
      </c>
      <c r="H1768" s="30">
        <v>89.514399999999995</v>
      </c>
      <c r="I1768" s="30">
        <v>2.4653</v>
      </c>
      <c r="J1768" s="14">
        <v>66</v>
      </c>
      <c r="K1768" s="14">
        <v>14</v>
      </c>
      <c r="L1768" s="12">
        <v>2.75E-2</v>
      </c>
      <c r="M1768" s="7">
        <v>0.89178303999999997</v>
      </c>
      <c r="N1768" s="31">
        <v>0.5</v>
      </c>
      <c r="O1768" s="14">
        <f>IFERROR(VLOOKUP($C1768,'site totals'!$J$2:$K$607,2,FALSE),1)</f>
        <v>13550.137000000001</v>
      </c>
      <c r="P1768" s="32" t="s">
        <v>22</v>
      </c>
      <c r="Q1768" s="12">
        <v>0.43932551409999998</v>
      </c>
      <c r="R1768" s="29">
        <v>0.28000000000000003</v>
      </c>
      <c r="S1768" s="2">
        <f>IF($A1768="site","",MIN(VLOOKUP($P1768,margin_ranges!$A$5:$D$10,4,FALSE)/100,$Q1768))</f>
        <v>0.29749999999999999</v>
      </c>
      <c r="T1768" s="6">
        <f>IF(A1768="placement",$J1768*MIN($Q1768,$S1768),"")</f>
        <v>19.634999999999998</v>
      </c>
      <c r="U1768" s="6">
        <f>IF($A1768="placement",T1768,SUMIF($C$10:$C$6209,$C1768,$T$10:$T$6209))</f>
        <v>19.634999999999998</v>
      </c>
      <c r="V1768" s="34">
        <f t="shared" si="83"/>
        <v>-2.4305555555555469E-2</v>
      </c>
      <c r="W1768" s="24"/>
      <c r="X1768" s="2" t="str">
        <f>IFERROR(MIN(VLOOKUP($W1768,margin_ranges!$A$5:$D$10,4,FALSE),$Q1768*100)/100,"")</f>
        <v/>
      </c>
      <c r="Y1768" s="6">
        <f t="shared" si="84"/>
        <v>19.634999999999998</v>
      </c>
      <c r="Z1768" s="6">
        <f>IF($A1768="placement",Y1768,SUMIF($C$10:$C$6209,$C1768,$Y$10:$Y$6209))</f>
        <v>19.634999999999998</v>
      </c>
      <c r="AA1768" s="29">
        <f t="shared" si="85"/>
        <v>-2.4305555555555469E-2</v>
      </c>
    </row>
    <row r="1769" spans="1:27" hidden="1" x14ac:dyDescent="0.3">
      <c r="A1769" s="8" t="s">
        <v>17</v>
      </c>
      <c r="B1769" s="8" t="s">
        <v>5397</v>
      </c>
      <c r="C1769" s="8" t="s">
        <v>5398</v>
      </c>
      <c r="D1769" s="33" t="s">
        <v>5523</v>
      </c>
      <c r="E1769" s="8" t="s">
        <v>5524</v>
      </c>
      <c r="F1769" s="29">
        <v>0.15</v>
      </c>
      <c r="G1769" s="29">
        <v>0</v>
      </c>
      <c r="H1769" s="30">
        <v>4.2744</v>
      </c>
      <c r="I1769" s="30">
        <v>0.99239999999999995</v>
      </c>
      <c r="J1769" s="14">
        <v>126</v>
      </c>
      <c r="K1769" s="14">
        <v>20</v>
      </c>
      <c r="L1769" s="12">
        <v>0.23219999999999999</v>
      </c>
      <c r="M1769" s="7">
        <v>4.2192974899999998</v>
      </c>
      <c r="N1769" s="31">
        <v>3.5</v>
      </c>
      <c r="O1769" s="14">
        <f>IFERROR(VLOOKUP($C1769,'site totals'!$J$2:$K$607,2,FALSE),1)</f>
        <v>13550.137000000001</v>
      </c>
      <c r="P1769" s="32" t="s">
        <v>22</v>
      </c>
      <c r="Q1769" s="12">
        <v>0.17047802149999999</v>
      </c>
      <c r="R1769" s="29">
        <v>0.15</v>
      </c>
      <c r="S1769" s="2">
        <f>IF($A1769="site","",MIN(VLOOKUP($P1769,margin_ranges!$A$5:$D$10,4,FALSE)/100,$Q1769))</f>
        <v>0.17047802149999999</v>
      </c>
      <c r="T1769" s="6">
        <f>IF(A1769="placement",$J1769*MIN($Q1769,$S1769),"")</f>
        <v>21.480230709000001</v>
      </c>
      <c r="U1769" s="6">
        <f>IF($A1769="placement",T1769,SUMIF($C$10:$C$6209,$C1769,$T$10:$T$6209))</f>
        <v>21.480230709000001</v>
      </c>
      <c r="V1769" s="34">
        <f t="shared" si="83"/>
        <v>-2.4091789999999946E-2</v>
      </c>
      <c r="W1769" s="24"/>
      <c r="X1769" s="2" t="str">
        <f>IFERROR(MIN(VLOOKUP($W1769,margin_ranges!$A$5:$D$10,4,FALSE),$Q1769*100)/100,"")</f>
        <v/>
      </c>
      <c r="Y1769" s="6">
        <f t="shared" si="84"/>
        <v>21.480230709000001</v>
      </c>
      <c r="Z1769" s="6">
        <f>IF($A1769="placement",Y1769,SUMIF($C$10:$C$6209,$C1769,$Y$10:$Y$6209))</f>
        <v>21.480230709000001</v>
      </c>
      <c r="AA1769" s="29">
        <f t="shared" si="85"/>
        <v>-2.4091789999999946E-2</v>
      </c>
    </row>
    <row r="1770" spans="1:27" hidden="1" x14ac:dyDescent="0.3">
      <c r="A1770" s="8" t="s">
        <v>17</v>
      </c>
      <c r="B1770" s="8" t="s">
        <v>5397</v>
      </c>
      <c r="C1770" s="8" t="s">
        <v>5398</v>
      </c>
      <c r="D1770" s="8" t="s">
        <v>5458</v>
      </c>
      <c r="E1770" s="8" t="s">
        <v>5459</v>
      </c>
      <c r="F1770" s="29">
        <v>0.1</v>
      </c>
      <c r="G1770" s="29">
        <v>0</v>
      </c>
      <c r="H1770" s="30">
        <v>2.8932000000000002</v>
      </c>
      <c r="I1770" s="30">
        <v>0.49559999999999998</v>
      </c>
      <c r="J1770" s="14">
        <v>59</v>
      </c>
      <c r="K1770" s="14">
        <v>6</v>
      </c>
      <c r="L1770" s="12">
        <v>0.17130000000000001</v>
      </c>
      <c r="M1770" s="7">
        <v>3.9805735699999998</v>
      </c>
      <c r="N1770" s="31">
        <v>3.5</v>
      </c>
      <c r="O1770" s="14">
        <f>IFERROR(VLOOKUP($C1770,'site totals'!$J$2:$K$607,2,FALSE),1)</f>
        <v>13550.137000000001</v>
      </c>
      <c r="P1770" s="32" t="s">
        <v>22</v>
      </c>
      <c r="Q1770" s="12">
        <v>0.1207297293</v>
      </c>
      <c r="R1770" s="29">
        <v>0.1</v>
      </c>
      <c r="S1770" s="2">
        <f>IF($A1770="site","",MIN(VLOOKUP($P1770,margin_ranges!$A$5:$D$10,4,FALSE)/100,$Q1770))</f>
        <v>0.1207297293</v>
      </c>
      <c r="T1770" s="6">
        <f>IF(A1770="placement",$J1770*MIN($Q1770,$S1770),"")</f>
        <v>7.1230540287000004</v>
      </c>
      <c r="U1770" s="6">
        <f>IF($A1770="placement",T1770,SUMIF($C$10:$C$6209,$C1770,$T$10:$T$6209))</f>
        <v>7.1230540287000004</v>
      </c>
      <c r="V1770" s="34">
        <f t="shared" si="83"/>
        <v>-2.3033032555555555E-2</v>
      </c>
      <c r="W1770" s="24"/>
      <c r="X1770" s="2" t="str">
        <f>IFERROR(MIN(VLOOKUP($W1770,margin_ranges!$A$5:$D$10,4,FALSE),$Q1770*100)/100,"")</f>
        <v/>
      </c>
      <c r="Y1770" s="6">
        <f t="shared" si="84"/>
        <v>7.1230540287000004</v>
      </c>
      <c r="Z1770" s="6">
        <f>IF($A1770="placement",Y1770,SUMIF($C$10:$C$6209,$C1770,$Y$10:$Y$6209))</f>
        <v>7.1230540287000004</v>
      </c>
      <c r="AA1770" s="29">
        <f t="shared" si="85"/>
        <v>-2.3033032555555555E-2</v>
      </c>
    </row>
    <row r="1771" spans="1:27" hidden="1" x14ac:dyDescent="0.3">
      <c r="A1771" s="8" t="s">
        <v>17</v>
      </c>
      <c r="B1771" s="8" t="s">
        <v>5397</v>
      </c>
      <c r="C1771" s="8" t="s">
        <v>5398</v>
      </c>
      <c r="D1771" s="33" t="s">
        <v>5481</v>
      </c>
      <c r="E1771" s="8" t="s">
        <v>5482</v>
      </c>
      <c r="F1771" s="29">
        <v>0.1</v>
      </c>
      <c r="G1771" s="29">
        <v>0</v>
      </c>
      <c r="H1771" s="30">
        <v>10.5763</v>
      </c>
      <c r="I1771" s="30">
        <v>1.8219000000000001</v>
      </c>
      <c r="J1771" s="14">
        <v>309</v>
      </c>
      <c r="K1771" s="14">
        <v>58</v>
      </c>
      <c r="L1771" s="12">
        <v>0.17230000000000001</v>
      </c>
      <c r="M1771" s="7">
        <v>5.6550066699999997</v>
      </c>
      <c r="N1771" s="31">
        <v>4.99</v>
      </c>
      <c r="O1771" s="14">
        <f>IFERROR(VLOOKUP($C1771,'site totals'!$J$2:$K$607,2,FALSE),1)</f>
        <v>13550.137000000001</v>
      </c>
      <c r="P1771" s="32" t="s">
        <v>22</v>
      </c>
      <c r="Q1771" s="12">
        <v>0.1175960886</v>
      </c>
      <c r="R1771" s="29">
        <v>0.1</v>
      </c>
      <c r="S1771" s="2">
        <f>IF($A1771="site","",MIN(VLOOKUP($P1771,margin_ranges!$A$5:$D$10,4,FALSE)/100,$Q1771))</f>
        <v>0.1175960886</v>
      </c>
      <c r="T1771" s="6">
        <f>IF(A1771="placement",$J1771*MIN($Q1771,$S1771),"")</f>
        <v>36.337191377399996</v>
      </c>
      <c r="U1771" s="6">
        <f>IF($A1771="placement",T1771,SUMIF($C$10:$C$6209,$C1771,$T$10:$T$6209))</f>
        <v>36.337191377399996</v>
      </c>
      <c r="V1771" s="34">
        <f t="shared" si="83"/>
        <v>-1.9551209555555671E-2</v>
      </c>
      <c r="W1771" s="24"/>
      <c r="X1771" s="2" t="str">
        <f>IFERROR(MIN(VLOOKUP($W1771,margin_ranges!$A$5:$D$10,4,FALSE),$Q1771*100)/100,"")</f>
        <v/>
      </c>
      <c r="Y1771" s="6">
        <f t="shared" si="84"/>
        <v>36.337191377399996</v>
      </c>
      <c r="Z1771" s="6">
        <f>IF($A1771="placement",Y1771,SUMIF($C$10:$C$6209,$C1771,$Y$10:$Y$6209))</f>
        <v>36.337191377399996</v>
      </c>
      <c r="AA1771" s="29">
        <f t="shared" si="85"/>
        <v>-1.9551209555555671E-2</v>
      </c>
    </row>
    <row r="1772" spans="1:27" hidden="1" x14ac:dyDescent="0.3">
      <c r="A1772" s="8" t="s">
        <v>17</v>
      </c>
      <c r="B1772" s="8" t="s">
        <v>5397</v>
      </c>
      <c r="C1772" s="8" t="s">
        <v>5398</v>
      </c>
      <c r="D1772" s="8" t="s">
        <v>5506</v>
      </c>
      <c r="E1772" s="8" t="s">
        <v>5507</v>
      </c>
      <c r="F1772" s="29">
        <v>0.1</v>
      </c>
      <c r="G1772" s="29">
        <v>1</v>
      </c>
      <c r="H1772" s="30">
        <v>107.9529</v>
      </c>
      <c r="I1772" s="30">
        <v>15.0518</v>
      </c>
      <c r="J1772" s="14">
        <v>250</v>
      </c>
      <c r="K1772" s="14">
        <v>21</v>
      </c>
      <c r="L1772" s="12">
        <v>0.1394</v>
      </c>
      <c r="M1772" s="7">
        <v>0.55353945000000004</v>
      </c>
      <c r="N1772" s="31">
        <v>0.49</v>
      </c>
      <c r="O1772" s="14">
        <f>IFERROR(VLOOKUP($C1772,'site totals'!$J$2:$K$607,2,FALSE),1)</f>
        <v>13550.137000000001</v>
      </c>
      <c r="P1772" s="32" t="s">
        <v>22</v>
      </c>
      <c r="Q1772" s="12">
        <v>0.1147875684</v>
      </c>
      <c r="R1772" s="29">
        <v>0.1</v>
      </c>
      <c r="S1772" s="2">
        <f>IF($A1772="site","",MIN(VLOOKUP($P1772,margin_ranges!$A$5:$D$10,4,FALSE)/100,$Q1772))</f>
        <v>0.1147875684</v>
      </c>
      <c r="T1772" s="6">
        <f>IF(A1772="placement",$J1772*MIN($Q1772,$S1772),"")</f>
        <v>28.696892099999999</v>
      </c>
      <c r="U1772" s="6">
        <f>IF($A1772="placement",T1772,SUMIF($C$10:$C$6209,$C1772,$T$10:$T$6209))</f>
        <v>28.696892099999999</v>
      </c>
      <c r="V1772" s="34">
        <f t="shared" si="83"/>
        <v>-1.6430631555555575E-2</v>
      </c>
      <c r="W1772" s="24"/>
      <c r="X1772" s="2" t="str">
        <f>IFERROR(MIN(VLOOKUP($W1772,margin_ranges!$A$5:$D$10,4,FALSE),$Q1772*100)/100,"")</f>
        <v/>
      </c>
      <c r="Y1772" s="6">
        <f t="shared" si="84"/>
        <v>28.696892099999999</v>
      </c>
      <c r="Z1772" s="6">
        <f>IF($A1772="placement",Y1772,SUMIF($C$10:$C$6209,$C1772,$Y$10:$Y$6209))</f>
        <v>28.696892099999999</v>
      </c>
      <c r="AA1772" s="29">
        <f t="shared" si="85"/>
        <v>-1.6430631555555575E-2</v>
      </c>
    </row>
    <row r="1773" spans="1:27" hidden="1" x14ac:dyDescent="0.3">
      <c r="A1773" s="8" t="s">
        <v>17</v>
      </c>
      <c r="B1773" s="8" t="s">
        <v>5397</v>
      </c>
      <c r="C1773" s="8" t="s">
        <v>5398</v>
      </c>
      <c r="D1773" s="8" t="s">
        <v>5410</v>
      </c>
      <c r="E1773" s="8" t="s">
        <v>5411</v>
      </c>
      <c r="F1773" s="29">
        <v>0.13</v>
      </c>
      <c r="G1773" s="29">
        <v>0</v>
      </c>
      <c r="H1773" s="30">
        <v>7.6814999999999998</v>
      </c>
      <c r="I1773" s="30">
        <v>2.3395999999999999</v>
      </c>
      <c r="J1773" s="14">
        <v>204</v>
      </c>
      <c r="K1773" s="14">
        <v>27</v>
      </c>
      <c r="L1773" s="12">
        <v>0.30459999999999998</v>
      </c>
      <c r="M1773" s="7">
        <v>2.9047015699999998</v>
      </c>
      <c r="N1773" s="31">
        <v>2.5</v>
      </c>
      <c r="O1773" s="14">
        <f>IFERROR(VLOOKUP($C1773,'site totals'!$J$2:$K$607,2,FALSE),1)</f>
        <v>13550.137000000001</v>
      </c>
      <c r="P1773" s="32" t="s">
        <v>22</v>
      </c>
      <c r="Q1773" s="12">
        <v>0.13932638589999999</v>
      </c>
      <c r="R1773" s="29">
        <v>0.13</v>
      </c>
      <c r="S1773" s="2">
        <f>IF($A1773="site","",MIN(VLOOKUP($P1773,margin_ranges!$A$5:$D$10,4,FALSE)/100,$Q1773))</f>
        <v>0.13932638589999999</v>
      </c>
      <c r="T1773" s="6">
        <f>IF(A1773="placement",$J1773*MIN($Q1773,$S1773),"")</f>
        <v>28.422582723599998</v>
      </c>
      <c r="U1773" s="6">
        <f>IF($A1773="placement",T1773,SUMIF($C$10:$C$6209,$C1773,$T$10:$T$6209))</f>
        <v>28.422582723599998</v>
      </c>
      <c r="V1773" s="34">
        <f t="shared" si="83"/>
        <v>-1.0719983793103349E-2</v>
      </c>
      <c r="W1773" s="24"/>
      <c r="X1773" s="2" t="str">
        <f>IFERROR(MIN(VLOOKUP($W1773,margin_ranges!$A$5:$D$10,4,FALSE),$Q1773*100)/100,"")</f>
        <v/>
      </c>
      <c r="Y1773" s="6">
        <f t="shared" si="84"/>
        <v>28.422582723599998</v>
      </c>
      <c r="Z1773" s="6">
        <f>IF($A1773="placement",Y1773,SUMIF($C$10:$C$6209,$C1773,$Y$10:$Y$6209))</f>
        <v>28.422582723599998</v>
      </c>
      <c r="AA1773" s="29">
        <f t="shared" si="85"/>
        <v>-1.0719983793103349E-2</v>
      </c>
    </row>
    <row r="1774" spans="1:27" hidden="1" x14ac:dyDescent="0.3">
      <c r="A1774" s="8" t="s">
        <v>17</v>
      </c>
      <c r="B1774" s="8" t="s">
        <v>5397</v>
      </c>
      <c r="C1774" s="8" t="s">
        <v>5398</v>
      </c>
      <c r="D1774" s="8" t="s">
        <v>5466</v>
      </c>
      <c r="E1774" s="8" t="s">
        <v>5467</v>
      </c>
      <c r="F1774" s="29">
        <v>0.28999999999999998</v>
      </c>
      <c r="G1774" s="29">
        <v>0</v>
      </c>
      <c r="H1774" s="30">
        <v>12.859400000000001</v>
      </c>
      <c r="I1774" s="30">
        <v>0.88170000000000004</v>
      </c>
      <c r="J1774" s="14">
        <v>17</v>
      </c>
      <c r="K1774" s="14">
        <v>4</v>
      </c>
      <c r="L1774" s="12">
        <v>6.8599999999999994E-2</v>
      </c>
      <c r="M1774" s="7">
        <v>0.65891931000000004</v>
      </c>
      <c r="N1774" s="31">
        <v>0.3</v>
      </c>
      <c r="O1774" s="14">
        <f>IFERROR(VLOOKUP($C1774,'site totals'!$J$2:$K$607,2,FALSE),1)</f>
        <v>13550.137000000001</v>
      </c>
      <c r="P1774" s="32" t="s">
        <v>22</v>
      </c>
      <c r="Q1774" s="12">
        <v>0.54470905000000003</v>
      </c>
      <c r="R1774" s="29">
        <v>0.28999999999999998</v>
      </c>
      <c r="S1774" s="2">
        <f>IF($A1774="site","",MIN(VLOOKUP($P1774,margin_ranges!$A$5:$D$10,4,FALSE)/100,$Q1774))</f>
        <v>0.29749999999999999</v>
      </c>
      <c r="T1774" s="6">
        <f>IF(A1774="placement",$J1774*MIN($Q1774,$S1774),"")</f>
        <v>5.0575000000000001</v>
      </c>
      <c r="U1774" s="6">
        <f>IF($A1774="placement",T1774,SUMIF($C$10:$C$6209,$C1774,$T$10:$T$6209))</f>
        <v>5.0575000000000001</v>
      </c>
      <c r="V1774" s="34">
        <f t="shared" si="83"/>
        <v>-1.0563380281690238E-2</v>
      </c>
      <c r="W1774" s="24"/>
      <c r="X1774" s="2" t="str">
        <f>IFERROR(MIN(VLOOKUP($W1774,margin_ranges!$A$5:$D$10,4,FALSE),$Q1774*100)/100,"")</f>
        <v/>
      </c>
      <c r="Y1774" s="6">
        <f t="shared" si="84"/>
        <v>5.0575000000000001</v>
      </c>
      <c r="Z1774" s="6">
        <f>IF($A1774="placement",Y1774,SUMIF($C$10:$C$6209,$C1774,$Y$10:$Y$6209))</f>
        <v>5.0575000000000001</v>
      </c>
      <c r="AA1774" s="29">
        <f t="shared" si="85"/>
        <v>-1.0563380281690238E-2</v>
      </c>
    </row>
    <row r="1775" spans="1:27" hidden="1" x14ac:dyDescent="0.3">
      <c r="A1775" s="8" t="s">
        <v>17</v>
      </c>
      <c r="B1775" s="8" t="s">
        <v>5397</v>
      </c>
      <c r="C1775" s="8" t="s">
        <v>5398</v>
      </c>
      <c r="D1775" s="8" t="s">
        <v>5424</v>
      </c>
      <c r="E1775" s="8" t="s">
        <v>5425</v>
      </c>
      <c r="F1775" s="29">
        <v>0.28999999999999998</v>
      </c>
      <c r="G1775" s="29">
        <v>1</v>
      </c>
      <c r="H1775" s="30">
        <v>67.896100000000004</v>
      </c>
      <c r="I1775" s="30">
        <v>4.4069000000000003</v>
      </c>
      <c r="J1775" s="14">
        <v>186</v>
      </c>
      <c r="K1775" s="14">
        <v>47</v>
      </c>
      <c r="L1775" s="12">
        <v>6.4899999999999999E-2</v>
      </c>
      <c r="M1775" s="7">
        <v>1.4095920399999999</v>
      </c>
      <c r="N1775" s="31">
        <v>0.99</v>
      </c>
      <c r="O1775" s="14">
        <f>IFERROR(VLOOKUP($C1775,'site totals'!$J$2:$K$607,2,FALSE),1)</f>
        <v>13550.137000000001</v>
      </c>
      <c r="P1775" s="32" t="s">
        <v>22</v>
      </c>
      <c r="Q1775" s="12">
        <v>0.297669132</v>
      </c>
      <c r="R1775" s="29">
        <v>0.28999999999999998</v>
      </c>
      <c r="S1775" s="2">
        <f>IF($A1775="site","",MIN(VLOOKUP($P1775,margin_ranges!$A$5:$D$10,4,FALSE)/100,$Q1775))</f>
        <v>0.29749999999999999</v>
      </c>
      <c r="T1775" s="6">
        <f>IF(A1775="placement",$J1775*MIN($Q1775,$S1775),"")</f>
        <v>55.335000000000001</v>
      </c>
      <c r="U1775" s="6">
        <f>IF($A1775="placement",T1775,SUMIF($C$10:$C$6209,$C1775,$T$10:$T$6209))</f>
        <v>55.335000000000001</v>
      </c>
      <c r="V1775" s="34">
        <f t="shared" si="83"/>
        <v>-1.0563380281690238E-2</v>
      </c>
      <c r="W1775" s="24"/>
      <c r="X1775" s="2" t="str">
        <f>IFERROR(MIN(VLOOKUP($W1775,margin_ranges!$A$5:$D$10,4,FALSE),$Q1775*100)/100,"")</f>
        <v/>
      </c>
      <c r="Y1775" s="6">
        <f t="shared" si="84"/>
        <v>55.335000000000001</v>
      </c>
      <c r="Z1775" s="6">
        <f>IF($A1775="placement",Y1775,SUMIF($C$10:$C$6209,$C1775,$Y$10:$Y$6209))</f>
        <v>55.335000000000001</v>
      </c>
      <c r="AA1775" s="29">
        <f t="shared" si="85"/>
        <v>-1.0563380281690238E-2</v>
      </c>
    </row>
    <row r="1776" spans="1:27" hidden="1" x14ac:dyDescent="0.3">
      <c r="A1776" s="8" t="s">
        <v>17</v>
      </c>
      <c r="B1776" s="8" t="s">
        <v>5397</v>
      </c>
      <c r="C1776" s="8" t="s">
        <v>5398</v>
      </c>
      <c r="D1776" s="8" t="s">
        <v>5643</v>
      </c>
      <c r="E1776" s="8" t="s">
        <v>5644</v>
      </c>
      <c r="F1776" s="29">
        <v>0.28999999999999998</v>
      </c>
      <c r="G1776" s="29">
        <v>0</v>
      </c>
      <c r="H1776" s="30">
        <v>8.9115000000000002</v>
      </c>
      <c r="I1776" s="30">
        <v>0.4854</v>
      </c>
      <c r="J1776" s="14">
        <v>11</v>
      </c>
      <c r="K1776" s="14">
        <v>3</v>
      </c>
      <c r="L1776" s="12">
        <v>5.45E-2</v>
      </c>
      <c r="M1776" s="7">
        <v>0.73218068999999997</v>
      </c>
      <c r="N1776" s="31">
        <v>0.49</v>
      </c>
      <c r="O1776" s="14">
        <f>IFERROR(VLOOKUP($C1776,'site totals'!$J$2:$K$607,2,FALSE),1)</f>
        <v>13550.137000000001</v>
      </c>
      <c r="P1776" s="32" t="s">
        <v>22</v>
      </c>
      <c r="Q1776" s="12">
        <v>0.33076629349999997</v>
      </c>
      <c r="R1776" s="29">
        <v>0.28999999999999998</v>
      </c>
      <c r="S1776" s="2">
        <f>IF($A1776="site","",MIN(VLOOKUP($P1776,margin_ranges!$A$5:$D$10,4,FALSE)/100,$Q1776))</f>
        <v>0.29749999999999999</v>
      </c>
      <c r="T1776" s="6">
        <f>IF(A1776="placement",$J1776*MIN($Q1776,$S1776),"")</f>
        <v>3.2725</v>
      </c>
      <c r="U1776" s="6">
        <f>IF($A1776="placement",T1776,SUMIF($C$10:$C$6209,$C1776,$T$10:$T$6209))</f>
        <v>3.2725</v>
      </c>
      <c r="V1776" s="34">
        <f t="shared" si="83"/>
        <v>-1.0563380281690127E-2</v>
      </c>
      <c r="W1776" s="24"/>
      <c r="X1776" s="2" t="str">
        <f>IFERROR(MIN(VLOOKUP($W1776,margin_ranges!$A$5:$D$10,4,FALSE),$Q1776*100)/100,"")</f>
        <v/>
      </c>
      <c r="Y1776" s="6">
        <f t="shared" si="84"/>
        <v>3.2725</v>
      </c>
      <c r="Z1776" s="6">
        <f>IF($A1776="placement",Y1776,SUMIF($C$10:$C$6209,$C1776,$Y$10:$Y$6209))</f>
        <v>3.2725</v>
      </c>
      <c r="AA1776" s="29">
        <f t="shared" si="85"/>
        <v>-1.0563380281690127E-2</v>
      </c>
    </row>
    <row r="1777" spans="1:27" hidden="1" x14ac:dyDescent="0.3">
      <c r="A1777" s="8" t="s">
        <v>17</v>
      </c>
      <c r="B1777" s="8" t="s">
        <v>5397</v>
      </c>
      <c r="C1777" s="8" t="s">
        <v>5398</v>
      </c>
      <c r="D1777" s="8" t="s">
        <v>5504</v>
      </c>
      <c r="E1777" s="8" t="s">
        <v>5505</v>
      </c>
      <c r="F1777" s="29">
        <v>0.28999999999999998</v>
      </c>
      <c r="G1777" s="29">
        <v>0</v>
      </c>
      <c r="H1777" s="30">
        <v>4.8102</v>
      </c>
      <c r="I1777" s="30">
        <v>0.41010000000000002</v>
      </c>
      <c r="J1777" s="14">
        <v>12</v>
      </c>
      <c r="K1777" s="14">
        <v>3</v>
      </c>
      <c r="L1777" s="12">
        <v>8.5300000000000001E-2</v>
      </c>
      <c r="M1777" s="7">
        <v>1.01520641</v>
      </c>
      <c r="N1777" s="31">
        <v>0.7</v>
      </c>
      <c r="O1777" s="14">
        <f>IFERROR(VLOOKUP($C1777,'site totals'!$J$2:$K$607,2,FALSE),1)</f>
        <v>13550.137000000001</v>
      </c>
      <c r="P1777" s="32" t="s">
        <v>22</v>
      </c>
      <c r="Q1777" s="12">
        <v>0.31048504710000002</v>
      </c>
      <c r="R1777" s="29">
        <v>0.28999999999999998</v>
      </c>
      <c r="S1777" s="2">
        <f>IF($A1777="site","",MIN(VLOOKUP($P1777,margin_ranges!$A$5:$D$10,4,FALSE)/100,$Q1777))</f>
        <v>0.29749999999999999</v>
      </c>
      <c r="T1777" s="6">
        <f>IF(A1777="placement",$J1777*MIN($Q1777,$S1777),"")</f>
        <v>3.57</v>
      </c>
      <c r="U1777" s="6">
        <f>IF($A1777="placement",T1777,SUMIF($C$10:$C$6209,$C1777,$T$10:$T$6209))</f>
        <v>3.57</v>
      </c>
      <c r="V1777" s="34">
        <f t="shared" si="83"/>
        <v>-1.0563380281690127E-2</v>
      </c>
      <c r="W1777" s="24"/>
      <c r="X1777" s="2" t="str">
        <f>IFERROR(MIN(VLOOKUP($W1777,margin_ranges!$A$5:$D$10,4,FALSE),$Q1777*100)/100,"")</f>
        <v/>
      </c>
      <c r="Y1777" s="6">
        <f t="shared" si="84"/>
        <v>3.57</v>
      </c>
      <c r="Z1777" s="6">
        <f>IF($A1777="placement",Y1777,SUMIF($C$10:$C$6209,$C1777,$Y$10:$Y$6209))</f>
        <v>3.57</v>
      </c>
      <c r="AA1777" s="29">
        <f t="shared" si="85"/>
        <v>-1.0563380281690127E-2</v>
      </c>
    </row>
    <row r="1778" spans="1:27" hidden="1" x14ac:dyDescent="0.3">
      <c r="A1778" s="8" t="s">
        <v>17</v>
      </c>
      <c r="B1778" s="8" t="s">
        <v>5397</v>
      </c>
      <c r="C1778" s="8" t="s">
        <v>5398</v>
      </c>
      <c r="D1778" s="8" t="s">
        <v>5456</v>
      </c>
      <c r="E1778" s="8" t="s">
        <v>5457</v>
      </c>
      <c r="F1778" s="29">
        <v>0.28999999999999998</v>
      </c>
      <c r="G1778" s="29">
        <v>0</v>
      </c>
      <c r="H1778" s="30">
        <v>10.1858</v>
      </c>
      <c r="I1778" s="30">
        <v>0.5091</v>
      </c>
      <c r="J1778" s="14">
        <v>18</v>
      </c>
      <c r="K1778" s="14">
        <v>4</v>
      </c>
      <c r="L1778" s="12">
        <v>0.05</v>
      </c>
      <c r="M1778" s="7">
        <v>1.1988215499999999</v>
      </c>
      <c r="N1778" s="31">
        <v>0.3</v>
      </c>
      <c r="O1778" s="14">
        <f>IFERROR(VLOOKUP($C1778,'site totals'!$J$2:$K$607,2,FALSE),1)</f>
        <v>13550.137000000001</v>
      </c>
      <c r="P1778" s="32" t="s">
        <v>22</v>
      </c>
      <c r="Q1778" s="12">
        <v>0.74975424800000001</v>
      </c>
      <c r="R1778" s="29">
        <v>0.28999999999999998</v>
      </c>
      <c r="S1778" s="2">
        <f>IF($A1778="site","",MIN(VLOOKUP($P1778,margin_ranges!$A$5:$D$10,4,FALSE)/100,$Q1778))</f>
        <v>0.29749999999999999</v>
      </c>
      <c r="T1778" s="6">
        <f>IF(A1778="placement",$J1778*MIN($Q1778,$S1778),"")</f>
        <v>5.3549999999999995</v>
      </c>
      <c r="U1778" s="6">
        <f>IF($A1778="placement",T1778,SUMIF($C$10:$C$6209,$C1778,$T$10:$T$6209))</f>
        <v>5.3549999999999995</v>
      </c>
      <c r="V1778" s="34">
        <f t="shared" si="83"/>
        <v>-1.0563380281690127E-2</v>
      </c>
      <c r="W1778" s="24"/>
      <c r="X1778" s="2" t="str">
        <f>IFERROR(MIN(VLOOKUP($W1778,margin_ranges!$A$5:$D$10,4,FALSE),$Q1778*100)/100,"")</f>
        <v/>
      </c>
      <c r="Y1778" s="6">
        <f t="shared" si="84"/>
        <v>5.3549999999999995</v>
      </c>
      <c r="Z1778" s="6">
        <f>IF($A1778="placement",Y1778,SUMIF($C$10:$C$6209,$C1778,$Y$10:$Y$6209))</f>
        <v>5.3549999999999995</v>
      </c>
      <c r="AA1778" s="29">
        <f t="shared" si="85"/>
        <v>-1.0563380281690127E-2</v>
      </c>
    </row>
    <row r="1779" spans="1:27" hidden="1" x14ac:dyDescent="0.3">
      <c r="A1779" s="8" t="s">
        <v>17</v>
      </c>
      <c r="B1779" s="8" t="s">
        <v>5397</v>
      </c>
      <c r="C1779" s="8" t="s">
        <v>5398</v>
      </c>
      <c r="D1779" s="8" t="s">
        <v>5448</v>
      </c>
      <c r="E1779" s="8" t="s">
        <v>5449</v>
      </c>
      <c r="F1779" s="29">
        <v>0.28999999999999998</v>
      </c>
      <c r="G1779" s="29">
        <v>0</v>
      </c>
      <c r="H1779" s="30">
        <v>12.643599999999999</v>
      </c>
      <c r="I1779" s="30">
        <v>0.55400000000000005</v>
      </c>
      <c r="J1779" s="14">
        <v>24</v>
      </c>
      <c r="K1779" s="14">
        <v>6</v>
      </c>
      <c r="L1779" s="12">
        <v>4.3799999999999999E-2</v>
      </c>
      <c r="M1779" s="7">
        <v>1.4328777699999999</v>
      </c>
      <c r="N1779" s="31">
        <v>0.99</v>
      </c>
      <c r="O1779" s="14">
        <f>IFERROR(VLOOKUP($C1779,'site totals'!$J$2:$K$607,2,FALSE),1)</f>
        <v>13550.137000000001</v>
      </c>
      <c r="P1779" s="32" t="s">
        <v>22</v>
      </c>
      <c r="Q1779" s="12">
        <v>0.309082729</v>
      </c>
      <c r="R1779" s="29">
        <v>0.28999999999999998</v>
      </c>
      <c r="S1779" s="2">
        <f>IF($A1779="site","",MIN(VLOOKUP($P1779,margin_ranges!$A$5:$D$10,4,FALSE)/100,$Q1779))</f>
        <v>0.29749999999999999</v>
      </c>
      <c r="T1779" s="6">
        <f>IF(A1779="placement",$J1779*MIN($Q1779,$S1779),"")</f>
        <v>7.14</v>
      </c>
      <c r="U1779" s="6">
        <f>IF($A1779="placement",T1779,SUMIF($C$10:$C$6209,$C1779,$T$10:$T$6209))</f>
        <v>7.14</v>
      </c>
      <c r="V1779" s="34">
        <f t="shared" si="83"/>
        <v>-1.0563380281690127E-2</v>
      </c>
      <c r="W1779" s="24"/>
      <c r="X1779" s="2" t="str">
        <f>IFERROR(MIN(VLOOKUP($W1779,margin_ranges!$A$5:$D$10,4,FALSE),$Q1779*100)/100,"")</f>
        <v/>
      </c>
      <c r="Y1779" s="6">
        <f t="shared" si="84"/>
        <v>7.14</v>
      </c>
      <c r="Z1779" s="6">
        <f>IF($A1779="placement",Y1779,SUMIF($C$10:$C$6209,$C1779,$Y$10:$Y$6209))</f>
        <v>7.14</v>
      </c>
      <c r="AA1779" s="29">
        <f t="shared" si="85"/>
        <v>-1.0563380281690127E-2</v>
      </c>
    </row>
    <row r="1780" spans="1:27" hidden="1" x14ac:dyDescent="0.3">
      <c r="A1780" s="8" t="s">
        <v>17</v>
      </c>
      <c r="B1780" s="8" t="s">
        <v>5397</v>
      </c>
      <c r="C1780" s="8" t="s">
        <v>5398</v>
      </c>
      <c r="D1780" s="8" t="s">
        <v>5598</v>
      </c>
      <c r="E1780" s="8" t="s">
        <v>5599</v>
      </c>
      <c r="F1780" s="29">
        <v>0.28999999999999998</v>
      </c>
      <c r="G1780" s="29">
        <v>0</v>
      </c>
      <c r="H1780" s="30">
        <v>11.7651</v>
      </c>
      <c r="I1780" s="30">
        <v>0.43759999999999999</v>
      </c>
      <c r="J1780" s="14">
        <v>25</v>
      </c>
      <c r="K1780" s="14">
        <v>6</v>
      </c>
      <c r="L1780" s="12">
        <v>3.7199999999999997E-2</v>
      </c>
      <c r="M1780" s="7">
        <v>1.8954619699999999</v>
      </c>
      <c r="N1780" s="31">
        <v>0.75</v>
      </c>
      <c r="O1780" s="14">
        <f>IFERROR(VLOOKUP($C1780,'site totals'!$J$2:$K$607,2,FALSE),1)</f>
        <v>13550.137000000001</v>
      </c>
      <c r="P1780" s="32" t="s">
        <v>22</v>
      </c>
      <c r="Q1780" s="12">
        <v>0.60431809569999995</v>
      </c>
      <c r="R1780" s="29">
        <v>0.28999999999999998</v>
      </c>
      <c r="S1780" s="2">
        <f>IF($A1780="site","",MIN(VLOOKUP($P1780,margin_ranges!$A$5:$D$10,4,FALSE)/100,$Q1780))</f>
        <v>0.29749999999999999</v>
      </c>
      <c r="T1780" s="6">
        <f>IF(A1780="placement",$J1780*MIN($Q1780,$S1780),"")</f>
        <v>7.4375</v>
      </c>
      <c r="U1780" s="6">
        <f>IF($A1780="placement",T1780,SUMIF($C$10:$C$6209,$C1780,$T$10:$T$6209))</f>
        <v>7.4375</v>
      </c>
      <c r="V1780" s="34">
        <f t="shared" si="83"/>
        <v>-1.0563380281690127E-2</v>
      </c>
      <c r="W1780" s="24"/>
      <c r="X1780" s="2" t="str">
        <f>IFERROR(MIN(VLOOKUP($W1780,margin_ranges!$A$5:$D$10,4,FALSE),$Q1780*100)/100,"")</f>
        <v/>
      </c>
      <c r="Y1780" s="6">
        <f t="shared" si="84"/>
        <v>7.4375</v>
      </c>
      <c r="Z1780" s="6">
        <f>IF($A1780="placement",Y1780,SUMIF($C$10:$C$6209,$C1780,$Y$10:$Y$6209))</f>
        <v>7.4375</v>
      </c>
      <c r="AA1780" s="29">
        <f t="shared" si="85"/>
        <v>-1.0563380281690127E-2</v>
      </c>
    </row>
    <row r="1781" spans="1:27" hidden="1" x14ac:dyDescent="0.3">
      <c r="A1781" s="8" t="s">
        <v>17</v>
      </c>
      <c r="B1781" s="8" t="s">
        <v>5397</v>
      </c>
      <c r="C1781" s="8" t="s">
        <v>5398</v>
      </c>
      <c r="D1781" s="8" t="s">
        <v>5529</v>
      </c>
      <c r="E1781" s="8" t="s">
        <v>12023</v>
      </c>
      <c r="F1781" s="29">
        <v>0.28999999999999998</v>
      </c>
      <c r="G1781" s="29">
        <v>0</v>
      </c>
      <c r="H1781" s="30">
        <v>4.5566000000000004</v>
      </c>
      <c r="I1781" s="30">
        <v>0.85840000000000005</v>
      </c>
      <c r="J1781" s="14">
        <v>44</v>
      </c>
      <c r="K1781" s="14">
        <v>11</v>
      </c>
      <c r="L1781" s="12">
        <v>0.18840000000000001</v>
      </c>
      <c r="M1781" s="7">
        <v>1.69419988</v>
      </c>
      <c r="N1781" s="31">
        <v>1.17</v>
      </c>
      <c r="O1781" s="14">
        <f>IFERROR(VLOOKUP($C1781,'site totals'!$J$2:$K$607,2,FALSE),1)</f>
        <v>13550.137000000001</v>
      </c>
      <c r="P1781" s="32" t="s">
        <v>22</v>
      </c>
      <c r="Q1781" s="12">
        <v>0.30940852289999998</v>
      </c>
      <c r="R1781" s="29">
        <v>0.28999999999999998</v>
      </c>
      <c r="S1781" s="2">
        <f>IF($A1781="site","",MIN(VLOOKUP($P1781,margin_ranges!$A$5:$D$10,4,FALSE)/100,$Q1781))</f>
        <v>0.29749999999999999</v>
      </c>
      <c r="T1781" s="6">
        <f>IF(A1781="placement",$J1781*MIN($Q1781,$S1781),"")</f>
        <v>13.09</v>
      </c>
      <c r="U1781" s="6">
        <f>IF($A1781="placement",T1781,SUMIF($C$10:$C$6209,$C1781,$T$10:$T$6209))</f>
        <v>13.09</v>
      </c>
      <c r="V1781" s="34">
        <f t="shared" si="83"/>
        <v>-1.0563380281690127E-2</v>
      </c>
      <c r="W1781" s="24"/>
      <c r="X1781" s="2" t="str">
        <f>IFERROR(MIN(VLOOKUP($W1781,margin_ranges!$A$5:$D$10,4,FALSE),$Q1781*100)/100,"")</f>
        <v/>
      </c>
      <c r="Y1781" s="6">
        <f t="shared" si="84"/>
        <v>13.09</v>
      </c>
      <c r="Z1781" s="6">
        <f>IF($A1781="placement",Y1781,SUMIF($C$10:$C$6209,$C1781,$Y$10:$Y$6209))</f>
        <v>13.09</v>
      </c>
      <c r="AA1781" s="29">
        <f t="shared" si="85"/>
        <v>-1.0563380281690127E-2</v>
      </c>
    </row>
    <row r="1782" spans="1:27" hidden="1" x14ac:dyDescent="0.3">
      <c r="A1782" s="8" t="s">
        <v>17</v>
      </c>
      <c r="B1782" s="8" t="s">
        <v>5397</v>
      </c>
      <c r="C1782" s="8" t="s">
        <v>5398</v>
      </c>
      <c r="D1782" s="8" t="s">
        <v>5536</v>
      </c>
      <c r="E1782" s="8" t="s">
        <v>12026</v>
      </c>
      <c r="F1782" s="29">
        <v>0.28999999999999998</v>
      </c>
      <c r="G1782" s="29">
        <v>1</v>
      </c>
      <c r="H1782" s="30">
        <v>65.108699999999999</v>
      </c>
      <c r="I1782" s="30">
        <v>1.1961999999999999</v>
      </c>
      <c r="J1782" s="14">
        <v>46</v>
      </c>
      <c r="K1782" s="14">
        <v>11</v>
      </c>
      <c r="L1782" s="12">
        <v>1.84E-2</v>
      </c>
      <c r="M1782" s="7">
        <v>1.27973965</v>
      </c>
      <c r="N1782" s="31">
        <v>0.4</v>
      </c>
      <c r="O1782" s="14">
        <f>IFERROR(VLOOKUP($C1782,'site totals'!$J$2:$K$607,2,FALSE),1)</f>
        <v>13550.137000000001</v>
      </c>
      <c r="P1782" s="32" t="s">
        <v>22</v>
      </c>
      <c r="Q1782" s="12">
        <v>0.68743642620000001</v>
      </c>
      <c r="R1782" s="29">
        <v>0.28999999999999998</v>
      </c>
      <c r="S1782" s="2">
        <f>IF($A1782="site","",MIN(VLOOKUP($P1782,margin_ranges!$A$5:$D$10,4,FALSE)/100,$Q1782))</f>
        <v>0.29749999999999999</v>
      </c>
      <c r="T1782" s="6">
        <f>IF(A1782="placement",$J1782*MIN($Q1782,$S1782),"")</f>
        <v>13.684999999999999</v>
      </c>
      <c r="U1782" s="6">
        <f>IF($A1782="placement",T1782,SUMIF($C$10:$C$6209,$C1782,$T$10:$T$6209))</f>
        <v>13.684999999999999</v>
      </c>
      <c r="V1782" s="34">
        <f t="shared" si="83"/>
        <v>-1.0563380281690127E-2</v>
      </c>
      <c r="W1782" s="24"/>
      <c r="X1782" s="2" t="str">
        <f>IFERROR(MIN(VLOOKUP($W1782,margin_ranges!$A$5:$D$10,4,FALSE),$Q1782*100)/100,"")</f>
        <v/>
      </c>
      <c r="Y1782" s="6">
        <f t="shared" si="84"/>
        <v>13.684999999999999</v>
      </c>
      <c r="Z1782" s="6">
        <f>IF($A1782="placement",Y1782,SUMIF($C$10:$C$6209,$C1782,$Y$10:$Y$6209))</f>
        <v>13.684999999999999</v>
      </c>
      <c r="AA1782" s="29">
        <f t="shared" si="85"/>
        <v>-1.0563380281690127E-2</v>
      </c>
    </row>
    <row r="1783" spans="1:27" hidden="1" x14ac:dyDescent="0.3">
      <c r="A1783" s="8" t="s">
        <v>17</v>
      </c>
      <c r="B1783" s="8" t="s">
        <v>5397</v>
      </c>
      <c r="C1783" s="8" t="s">
        <v>5398</v>
      </c>
      <c r="D1783" s="8" t="s">
        <v>5442</v>
      </c>
      <c r="E1783" s="8" t="s">
        <v>5443</v>
      </c>
      <c r="F1783" s="29">
        <v>0.28999999999999998</v>
      </c>
      <c r="G1783" s="29">
        <v>0</v>
      </c>
      <c r="H1783" s="30">
        <v>43.026699999999998</v>
      </c>
      <c r="I1783" s="30">
        <v>4.4549000000000003</v>
      </c>
      <c r="J1783" s="14">
        <v>49</v>
      </c>
      <c r="K1783" s="14">
        <v>12</v>
      </c>
      <c r="L1783" s="12">
        <v>0.10349999999999999</v>
      </c>
      <c r="M1783" s="7">
        <v>0.36553039999999998</v>
      </c>
      <c r="N1783" s="31">
        <v>0.25</v>
      </c>
      <c r="O1783" s="14">
        <f>IFERROR(VLOOKUP($C1783,'site totals'!$J$2:$K$607,2,FALSE),1)</f>
        <v>13550.137000000001</v>
      </c>
      <c r="P1783" s="32" t="s">
        <v>22</v>
      </c>
      <c r="Q1783" s="12">
        <v>0.31606235799999999</v>
      </c>
      <c r="R1783" s="29">
        <v>0.28999999999999998</v>
      </c>
      <c r="S1783" s="2">
        <f>IF($A1783="site","",MIN(VLOOKUP($P1783,margin_ranges!$A$5:$D$10,4,FALSE)/100,$Q1783))</f>
        <v>0.29749999999999999</v>
      </c>
      <c r="T1783" s="6">
        <f>IF(A1783="placement",$J1783*MIN($Q1783,$S1783),"")</f>
        <v>14.577499999999999</v>
      </c>
      <c r="U1783" s="6">
        <f>IF($A1783="placement",T1783,SUMIF($C$10:$C$6209,$C1783,$T$10:$T$6209))</f>
        <v>14.577499999999999</v>
      </c>
      <c r="V1783" s="34">
        <f t="shared" si="83"/>
        <v>-1.0563380281690127E-2</v>
      </c>
      <c r="W1783" s="24"/>
      <c r="X1783" s="2" t="str">
        <f>IFERROR(MIN(VLOOKUP($W1783,margin_ranges!$A$5:$D$10,4,FALSE),$Q1783*100)/100,"")</f>
        <v/>
      </c>
      <c r="Y1783" s="6">
        <f t="shared" si="84"/>
        <v>14.577499999999999</v>
      </c>
      <c r="Z1783" s="6">
        <f>IF($A1783="placement",Y1783,SUMIF($C$10:$C$6209,$C1783,$Y$10:$Y$6209))</f>
        <v>14.577499999999999</v>
      </c>
      <c r="AA1783" s="29">
        <f t="shared" si="85"/>
        <v>-1.0563380281690127E-2</v>
      </c>
    </row>
    <row r="1784" spans="1:27" hidden="1" x14ac:dyDescent="0.3">
      <c r="A1784" s="8" t="s">
        <v>17</v>
      </c>
      <c r="B1784" s="8" t="s">
        <v>5397</v>
      </c>
      <c r="C1784" s="8" t="s">
        <v>5398</v>
      </c>
      <c r="D1784" s="8" t="s">
        <v>5595</v>
      </c>
      <c r="E1784" s="8" t="s">
        <v>5596</v>
      </c>
      <c r="F1784" s="29">
        <v>0.28999999999999998</v>
      </c>
      <c r="G1784" s="29">
        <v>1</v>
      </c>
      <c r="H1784" s="30">
        <v>89.230599999999995</v>
      </c>
      <c r="I1784" s="30">
        <v>1.6656</v>
      </c>
      <c r="J1784" s="14">
        <v>49</v>
      </c>
      <c r="K1784" s="14">
        <v>12</v>
      </c>
      <c r="L1784" s="12">
        <v>1.8700000000000001E-2</v>
      </c>
      <c r="M1784" s="7">
        <v>0.98228912000000002</v>
      </c>
      <c r="N1784" s="31">
        <v>0.5</v>
      </c>
      <c r="O1784" s="14">
        <f>IFERROR(VLOOKUP($C1784,'site totals'!$J$2:$K$607,2,FALSE),1)</f>
        <v>13550.137000000001</v>
      </c>
      <c r="P1784" s="32" t="s">
        <v>22</v>
      </c>
      <c r="Q1784" s="12">
        <v>0.49098489480000002</v>
      </c>
      <c r="R1784" s="29">
        <v>0.28999999999999998</v>
      </c>
      <c r="S1784" s="2">
        <f>IF($A1784="site","",MIN(VLOOKUP($P1784,margin_ranges!$A$5:$D$10,4,FALSE)/100,$Q1784))</f>
        <v>0.29749999999999999</v>
      </c>
      <c r="T1784" s="6">
        <f>IF(A1784="placement",$J1784*MIN($Q1784,$S1784),"")</f>
        <v>14.577499999999999</v>
      </c>
      <c r="U1784" s="6">
        <f>IF($A1784="placement",T1784,SUMIF($C$10:$C$6209,$C1784,$T$10:$T$6209))</f>
        <v>14.577499999999999</v>
      </c>
      <c r="V1784" s="34">
        <f t="shared" si="83"/>
        <v>-1.0563380281690127E-2</v>
      </c>
      <c r="W1784" s="24"/>
      <c r="X1784" s="2" t="str">
        <f>IFERROR(MIN(VLOOKUP($W1784,margin_ranges!$A$5:$D$10,4,FALSE),$Q1784*100)/100,"")</f>
        <v/>
      </c>
      <c r="Y1784" s="6">
        <f t="shared" si="84"/>
        <v>14.577499999999999</v>
      </c>
      <c r="Z1784" s="6">
        <f>IF($A1784="placement",Y1784,SUMIF($C$10:$C$6209,$C1784,$Y$10:$Y$6209))</f>
        <v>14.577499999999999</v>
      </c>
      <c r="AA1784" s="29">
        <f t="shared" si="85"/>
        <v>-1.0563380281690127E-2</v>
      </c>
    </row>
    <row r="1785" spans="1:27" hidden="1" x14ac:dyDescent="0.3">
      <c r="A1785" s="8" t="s">
        <v>17</v>
      </c>
      <c r="B1785" s="8" t="s">
        <v>5397</v>
      </c>
      <c r="C1785" s="8" t="s">
        <v>5398</v>
      </c>
      <c r="D1785" s="8" t="s">
        <v>5557</v>
      </c>
      <c r="E1785" s="8" t="s">
        <v>5558</v>
      </c>
      <c r="F1785" s="29">
        <v>0.28999999999999998</v>
      </c>
      <c r="G1785" s="29">
        <v>0</v>
      </c>
      <c r="H1785" s="30">
        <v>18.401800000000001</v>
      </c>
      <c r="I1785" s="30">
        <v>1.2626999999999999</v>
      </c>
      <c r="J1785" s="14">
        <v>52</v>
      </c>
      <c r="K1785" s="14">
        <v>13</v>
      </c>
      <c r="L1785" s="12">
        <v>6.8599999999999994E-2</v>
      </c>
      <c r="M1785" s="7">
        <v>1.3622016100000001</v>
      </c>
      <c r="N1785" s="31">
        <v>0.3</v>
      </c>
      <c r="O1785" s="14">
        <f>IFERROR(VLOOKUP($C1785,'site totals'!$J$2:$K$607,2,FALSE),1)</f>
        <v>13550.137000000001</v>
      </c>
      <c r="P1785" s="32" t="s">
        <v>22</v>
      </c>
      <c r="Q1785" s="12">
        <v>0.77976828200000003</v>
      </c>
      <c r="R1785" s="29">
        <v>0.28999999999999998</v>
      </c>
      <c r="S1785" s="2">
        <f>IF($A1785="site","",MIN(VLOOKUP($P1785,margin_ranges!$A$5:$D$10,4,FALSE)/100,$Q1785))</f>
        <v>0.29749999999999999</v>
      </c>
      <c r="T1785" s="6">
        <f>IF(A1785="placement",$J1785*MIN($Q1785,$S1785),"")</f>
        <v>15.469999999999999</v>
      </c>
      <c r="U1785" s="6">
        <f>IF($A1785="placement",T1785,SUMIF($C$10:$C$6209,$C1785,$T$10:$T$6209))</f>
        <v>15.469999999999999</v>
      </c>
      <c r="V1785" s="34">
        <f t="shared" si="83"/>
        <v>-1.0563380281690127E-2</v>
      </c>
      <c r="W1785" s="24"/>
      <c r="X1785" s="2" t="str">
        <f>IFERROR(MIN(VLOOKUP($W1785,margin_ranges!$A$5:$D$10,4,FALSE),$Q1785*100)/100,"")</f>
        <v/>
      </c>
      <c r="Y1785" s="6">
        <f t="shared" si="84"/>
        <v>15.469999999999999</v>
      </c>
      <c r="Z1785" s="6">
        <f>IF($A1785="placement",Y1785,SUMIF($C$10:$C$6209,$C1785,$Y$10:$Y$6209))</f>
        <v>15.469999999999999</v>
      </c>
      <c r="AA1785" s="29">
        <f t="shared" si="85"/>
        <v>-1.0563380281690127E-2</v>
      </c>
    </row>
    <row r="1786" spans="1:27" hidden="1" x14ac:dyDescent="0.3">
      <c r="A1786" s="8" t="s">
        <v>17</v>
      </c>
      <c r="B1786" s="8" t="s">
        <v>5397</v>
      </c>
      <c r="C1786" s="8" t="s">
        <v>5398</v>
      </c>
      <c r="D1786" s="8" t="s">
        <v>5496</v>
      </c>
      <c r="E1786" s="8" t="s">
        <v>5497</v>
      </c>
      <c r="F1786" s="29">
        <v>0.28999999999999998</v>
      </c>
      <c r="G1786" s="29">
        <v>0</v>
      </c>
      <c r="H1786" s="30">
        <v>32.9251</v>
      </c>
      <c r="I1786" s="30">
        <v>3.6013999999999999</v>
      </c>
      <c r="J1786" s="14">
        <v>130</v>
      </c>
      <c r="K1786" s="14">
        <v>34</v>
      </c>
      <c r="L1786" s="12">
        <v>0.1094</v>
      </c>
      <c r="M1786" s="7">
        <v>1.2062038900000001</v>
      </c>
      <c r="N1786" s="31">
        <v>0.59</v>
      </c>
      <c r="O1786" s="14">
        <f>IFERROR(VLOOKUP($C1786,'site totals'!$J$2:$K$607,2,FALSE),1)</f>
        <v>13550.137000000001</v>
      </c>
      <c r="P1786" s="32" t="s">
        <v>22</v>
      </c>
      <c r="Q1786" s="12">
        <v>0.51086213020000004</v>
      </c>
      <c r="R1786" s="29">
        <v>0.28999999999999998</v>
      </c>
      <c r="S1786" s="2">
        <f>IF($A1786="site","",MIN(VLOOKUP($P1786,margin_ranges!$A$5:$D$10,4,FALSE)/100,$Q1786))</f>
        <v>0.29749999999999999</v>
      </c>
      <c r="T1786" s="6">
        <f>IF(A1786="placement",$J1786*MIN($Q1786,$S1786),"")</f>
        <v>38.674999999999997</v>
      </c>
      <c r="U1786" s="6">
        <f>IF($A1786="placement",T1786,SUMIF($C$10:$C$6209,$C1786,$T$10:$T$6209))</f>
        <v>38.674999999999997</v>
      </c>
      <c r="V1786" s="34">
        <f t="shared" si="83"/>
        <v>-1.0563380281690127E-2</v>
      </c>
      <c r="W1786" s="24"/>
      <c r="X1786" s="2" t="str">
        <f>IFERROR(MIN(VLOOKUP($W1786,margin_ranges!$A$5:$D$10,4,FALSE),$Q1786*100)/100,"")</f>
        <v/>
      </c>
      <c r="Y1786" s="6">
        <f t="shared" si="84"/>
        <v>38.674999999999997</v>
      </c>
      <c r="Z1786" s="6">
        <f>IF($A1786="placement",Y1786,SUMIF($C$10:$C$6209,$C1786,$Y$10:$Y$6209))</f>
        <v>38.674999999999997</v>
      </c>
      <c r="AA1786" s="29">
        <f t="shared" si="85"/>
        <v>-1.0563380281690127E-2</v>
      </c>
    </row>
    <row r="1787" spans="1:27" hidden="1" x14ac:dyDescent="0.3">
      <c r="A1787" s="8" t="s">
        <v>17</v>
      </c>
      <c r="B1787" s="8" t="s">
        <v>5397</v>
      </c>
      <c r="C1787" s="8" t="s">
        <v>5398</v>
      </c>
      <c r="D1787" s="8" t="s">
        <v>5573</v>
      </c>
      <c r="E1787" s="8" t="s">
        <v>5574</v>
      </c>
      <c r="F1787" s="29">
        <v>0.28999999999999898</v>
      </c>
      <c r="G1787" s="29">
        <v>0</v>
      </c>
      <c r="H1787" s="30">
        <v>9.8470999999999993</v>
      </c>
      <c r="I1787" s="30">
        <v>1.3190999999999999</v>
      </c>
      <c r="J1787" s="14">
        <v>132</v>
      </c>
      <c r="K1787" s="14">
        <v>34</v>
      </c>
      <c r="L1787" s="12">
        <v>0.13400000000000001</v>
      </c>
      <c r="M1787" s="7">
        <v>3.3268897599999998</v>
      </c>
      <c r="N1787" s="31">
        <v>1.99</v>
      </c>
      <c r="O1787" s="14">
        <f>IFERROR(VLOOKUP($C1787,'site totals'!$J$2:$K$607,2,FALSE),1)</f>
        <v>13550.137000000001</v>
      </c>
      <c r="P1787" s="32" t="s">
        <v>22</v>
      </c>
      <c r="Q1787" s="12">
        <v>0.40184372000000002</v>
      </c>
      <c r="R1787" s="29">
        <v>0.28999999999999998</v>
      </c>
      <c r="S1787" s="2">
        <f>IF($A1787="site","",MIN(VLOOKUP($P1787,margin_ranges!$A$5:$D$10,4,FALSE)/100,$Q1787))</f>
        <v>0.29749999999999999</v>
      </c>
      <c r="T1787" s="6">
        <f>IF(A1787="placement",$J1787*MIN($Q1787,$S1787),"")</f>
        <v>39.269999999999996</v>
      </c>
      <c r="U1787" s="6">
        <f>IF($A1787="placement",T1787,SUMIF($C$10:$C$6209,$C1787,$T$10:$T$6209))</f>
        <v>39.269999999999996</v>
      </c>
      <c r="V1787" s="34">
        <f t="shared" si="83"/>
        <v>-1.0563380281690127E-2</v>
      </c>
      <c r="W1787" s="24"/>
      <c r="X1787" s="2" t="str">
        <f>IFERROR(MIN(VLOOKUP($W1787,margin_ranges!$A$5:$D$10,4,FALSE),$Q1787*100)/100,"")</f>
        <v/>
      </c>
      <c r="Y1787" s="6">
        <f t="shared" si="84"/>
        <v>39.269999999999996</v>
      </c>
      <c r="Z1787" s="6">
        <f>IF($A1787="placement",Y1787,SUMIF($C$10:$C$6209,$C1787,$Y$10:$Y$6209))</f>
        <v>39.269999999999996</v>
      </c>
      <c r="AA1787" s="29">
        <f t="shared" si="85"/>
        <v>-1.0563380281690127E-2</v>
      </c>
    </row>
    <row r="1788" spans="1:27" hidden="1" x14ac:dyDescent="0.3">
      <c r="A1788" s="8" t="s">
        <v>17</v>
      </c>
      <c r="B1788" s="8" t="s">
        <v>5397</v>
      </c>
      <c r="C1788" s="8" t="s">
        <v>5398</v>
      </c>
      <c r="D1788" s="8" t="s">
        <v>5593</v>
      </c>
      <c r="E1788" s="8" t="s">
        <v>5594</v>
      </c>
      <c r="F1788" s="29">
        <v>0.28999999999999898</v>
      </c>
      <c r="G1788" s="29">
        <v>0</v>
      </c>
      <c r="H1788" s="30">
        <v>46.214199999999998</v>
      </c>
      <c r="I1788" s="30">
        <v>0.81169999999999998</v>
      </c>
      <c r="J1788" s="14">
        <v>188</v>
      </c>
      <c r="K1788" s="14">
        <v>39</v>
      </c>
      <c r="L1788" s="12">
        <v>1.7600000000000001E-2</v>
      </c>
      <c r="M1788" s="7">
        <v>7.7324885600000002</v>
      </c>
      <c r="N1788" s="31">
        <v>5</v>
      </c>
      <c r="O1788" s="14">
        <f>IFERROR(VLOOKUP($C1788,'site totals'!$J$2:$K$607,2,FALSE),1)</f>
        <v>13550.137000000001</v>
      </c>
      <c r="P1788" s="32" t="s">
        <v>22</v>
      </c>
      <c r="Q1788" s="12">
        <v>0.35337764020000001</v>
      </c>
      <c r="R1788" s="29">
        <v>0.28999999999999998</v>
      </c>
      <c r="S1788" s="2">
        <f>IF($A1788="site","",MIN(VLOOKUP($P1788,margin_ranges!$A$5:$D$10,4,FALSE)/100,$Q1788))</f>
        <v>0.29749999999999999</v>
      </c>
      <c r="T1788" s="6">
        <f>IF(A1788="placement",$J1788*MIN($Q1788,$S1788),"")</f>
        <v>55.93</v>
      </c>
      <c r="U1788" s="6">
        <f>IF($A1788="placement",T1788,SUMIF($C$10:$C$6209,$C1788,$T$10:$T$6209))</f>
        <v>55.93</v>
      </c>
      <c r="V1788" s="34">
        <f t="shared" si="83"/>
        <v>-1.0563380281690127E-2</v>
      </c>
      <c r="W1788" s="24"/>
      <c r="X1788" s="2" t="str">
        <f>IFERROR(MIN(VLOOKUP($W1788,margin_ranges!$A$5:$D$10,4,FALSE),$Q1788*100)/100,"")</f>
        <v/>
      </c>
      <c r="Y1788" s="6">
        <f t="shared" si="84"/>
        <v>55.93</v>
      </c>
      <c r="Z1788" s="6">
        <f>IF($A1788="placement",Y1788,SUMIF($C$10:$C$6209,$C1788,$Y$10:$Y$6209))</f>
        <v>55.93</v>
      </c>
      <c r="AA1788" s="29">
        <f t="shared" si="85"/>
        <v>-1.0563380281690127E-2</v>
      </c>
    </row>
    <row r="1789" spans="1:27" hidden="1" x14ac:dyDescent="0.3">
      <c r="A1789" s="8" t="s">
        <v>17</v>
      </c>
      <c r="B1789" s="8" t="s">
        <v>5397</v>
      </c>
      <c r="C1789" s="8" t="s">
        <v>5398</v>
      </c>
      <c r="D1789" s="8" t="s">
        <v>5591</v>
      </c>
      <c r="E1789" s="8" t="s">
        <v>5592</v>
      </c>
      <c r="F1789" s="29">
        <v>0.28999999999999898</v>
      </c>
      <c r="G1789" s="29">
        <v>0</v>
      </c>
      <c r="H1789" s="30">
        <v>32.2074</v>
      </c>
      <c r="I1789" s="30">
        <v>3.96</v>
      </c>
      <c r="J1789" s="14">
        <v>196</v>
      </c>
      <c r="K1789" s="14">
        <v>52</v>
      </c>
      <c r="L1789" s="12">
        <v>0.123</v>
      </c>
      <c r="M1789" s="7">
        <v>1.6473737399999999</v>
      </c>
      <c r="N1789" s="31">
        <v>0.99</v>
      </c>
      <c r="O1789" s="14">
        <f>IFERROR(VLOOKUP($C1789,'site totals'!$J$2:$K$607,2,FALSE),1)</f>
        <v>13550.137000000001</v>
      </c>
      <c r="P1789" s="32" t="s">
        <v>22</v>
      </c>
      <c r="Q1789" s="12">
        <v>0.39904347289999997</v>
      </c>
      <c r="R1789" s="29">
        <v>0.28999999999999998</v>
      </c>
      <c r="S1789" s="2">
        <f>IF($A1789="site","",MIN(VLOOKUP($P1789,margin_ranges!$A$5:$D$10,4,FALSE)/100,$Q1789))</f>
        <v>0.29749999999999999</v>
      </c>
      <c r="T1789" s="6">
        <f>IF(A1789="placement",$J1789*MIN($Q1789,$S1789),"")</f>
        <v>58.309999999999995</v>
      </c>
      <c r="U1789" s="6">
        <f>IF($A1789="placement",T1789,SUMIF($C$10:$C$6209,$C1789,$T$10:$T$6209))</f>
        <v>58.309999999999995</v>
      </c>
      <c r="V1789" s="34">
        <f t="shared" si="83"/>
        <v>-1.0563380281690127E-2</v>
      </c>
      <c r="W1789" s="24"/>
      <c r="X1789" s="2" t="str">
        <f>IFERROR(MIN(VLOOKUP($W1789,margin_ranges!$A$5:$D$10,4,FALSE),$Q1789*100)/100,"")</f>
        <v/>
      </c>
      <c r="Y1789" s="6">
        <f t="shared" si="84"/>
        <v>58.309999999999995</v>
      </c>
      <c r="Z1789" s="6">
        <f>IF($A1789="placement",Y1789,SUMIF($C$10:$C$6209,$C1789,$Y$10:$Y$6209))</f>
        <v>58.309999999999995</v>
      </c>
      <c r="AA1789" s="29">
        <f t="shared" si="85"/>
        <v>-1.0563380281690127E-2</v>
      </c>
    </row>
    <row r="1790" spans="1:27" hidden="1" x14ac:dyDescent="0.3">
      <c r="A1790" s="8" t="s">
        <v>17</v>
      </c>
      <c r="B1790" s="8" t="s">
        <v>5397</v>
      </c>
      <c r="C1790" s="8" t="s">
        <v>5398</v>
      </c>
      <c r="D1790" s="8" t="s">
        <v>5575</v>
      </c>
      <c r="E1790" s="8" t="s">
        <v>5576</v>
      </c>
      <c r="F1790" s="29">
        <v>0.28999999999999998</v>
      </c>
      <c r="G1790" s="29">
        <v>0</v>
      </c>
      <c r="H1790" s="30">
        <v>41.0899</v>
      </c>
      <c r="I1790" s="30">
        <v>0.89800000000000002</v>
      </c>
      <c r="J1790" s="14">
        <v>204</v>
      </c>
      <c r="K1790" s="14">
        <v>36</v>
      </c>
      <c r="L1790" s="12">
        <v>2.1899999999999999E-2</v>
      </c>
      <c r="M1790" s="7">
        <v>7.5839643700000003</v>
      </c>
      <c r="N1790" s="31">
        <v>5</v>
      </c>
      <c r="O1790" s="14">
        <f>IFERROR(VLOOKUP($C1790,'site totals'!$J$2:$K$607,2,FALSE),1)</f>
        <v>13550.137000000001</v>
      </c>
      <c r="P1790" s="32" t="s">
        <v>22</v>
      </c>
      <c r="Q1790" s="12">
        <v>0.3407142018</v>
      </c>
      <c r="R1790" s="29">
        <v>0.28999999999999998</v>
      </c>
      <c r="S1790" s="2">
        <f>IF($A1790="site","",MIN(VLOOKUP($P1790,margin_ranges!$A$5:$D$10,4,FALSE)/100,$Q1790))</f>
        <v>0.29749999999999999</v>
      </c>
      <c r="T1790" s="6">
        <f>IF(A1790="placement",$J1790*MIN($Q1790,$S1790),"")</f>
        <v>60.69</v>
      </c>
      <c r="U1790" s="6">
        <f>IF($A1790="placement",T1790,SUMIF($C$10:$C$6209,$C1790,$T$10:$T$6209))</f>
        <v>60.69</v>
      </c>
      <c r="V1790" s="34">
        <f t="shared" si="83"/>
        <v>-1.0563380281690127E-2</v>
      </c>
      <c r="W1790" s="24"/>
      <c r="X1790" s="2" t="str">
        <f>IFERROR(MIN(VLOOKUP($W1790,margin_ranges!$A$5:$D$10,4,FALSE),$Q1790*100)/100,"")</f>
        <v/>
      </c>
      <c r="Y1790" s="6">
        <f t="shared" si="84"/>
        <v>60.69</v>
      </c>
      <c r="Z1790" s="6">
        <f>IF($A1790="placement",Y1790,SUMIF($C$10:$C$6209,$C1790,$Y$10:$Y$6209))</f>
        <v>60.69</v>
      </c>
      <c r="AA1790" s="29">
        <f t="shared" si="85"/>
        <v>-1.0563380281690127E-2</v>
      </c>
    </row>
    <row r="1791" spans="1:27" hidden="1" x14ac:dyDescent="0.3">
      <c r="A1791" s="8" t="s">
        <v>17</v>
      </c>
      <c r="B1791" s="8" t="s">
        <v>5397</v>
      </c>
      <c r="C1791" s="8" t="s">
        <v>5398</v>
      </c>
      <c r="D1791" s="8" t="s">
        <v>5488</v>
      </c>
      <c r="E1791" s="8" t="s">
        <v>5489</v>
      </c>
      <c r="F1791" s="29">
        <v>0.28999999999999998</v>
      </c>
      <c r="G1791" s="29">
        <v>1</v>
      </c>
      <c r="H1791" s="30">
        <v>66.733400000000003</v>
      </c>
      <c r="I1791" s="30">
        <v>8.3225999999999996</v>
      </c>
      <c r="J1791" s="14">
        <v>217</v>
      </c>
      <c r="K1791" s="14">
        <v>55</v>
      </c>
      <c r="L1791" s="12">
        <v>0.12470000000000001</v>
      </c>
      <c r="M1791" s="7">
        <v>0.86924371</v>
      </c>
      <c r="N1791" s="31">
        <v>0.59</v>
      </c>
      <c r="O1791" s="14">
        <f>IFERROR(VLOOKUP($C1791,'site totals'!$J$2:$K$607,2,FALSE),1)</f>
        <v>13550.137000000001</v>
      </c>
      <c r="P1791" s="32" t="s">
        <v>22</v>
      </c>
      <c r="Q1791" s="12">
        <v>0.32124904230000001</v>
      </c>
      <c r="R1791" s="29">
        <v>0.28999999999999998</v>
      </c>
      <c r="S1791" s="2">
        <f>IF($A1791="site","",MIN(VLOOKUP($P1791,margin_ranges!$A$5:$D$10,4,FALSE)/100,$Q1791))</f>
        <v>0.29749999999999999</v>
      </c>
      <c r="T1791" s="6">
        <f>IF(A1791="placement",$J1791*MIN($Q1791,$S1791),"")</f>
        <v>64.55749999999999</v>
      </c>
      <c r="U1791" s="6">
        <f>IF($A1791="placement",T1791,SUMIF($C$10:$C$6209,$C1791,$T$10:$T$6209))</f>
        <v>64.55749999999999</v>
      </c>
      <c r="V1791" s="34">
        <f t="shared" si="83"/>
        <v>-1.0563380281690127E-2</v>
      </c>
      <c r="W1791" s="24"/>
      <c r="X1791" s="2" t="str">
        <f>IFERROR(MIN(VLOOKUP($W1791,margin_ranges!$A$5:$D$10,4,FALSE),$Q1791*100)/100,"")</f>
        <v/>
      </c>
      <c r="Y1791" s="6">
        <f t="shared" si="84"/>
        <v>64.55749999999999</v>
      </c>
      <c r="Z1791" s="6">
        <f>IF($A1791="placement",Y1791,SUMIF($C$10:$C$6209,$C1791,$Y$10:$Y$6209))</f>
        <v>64.55749999999999</v>
      </c>
      <c r="AA1791" s="29">
        <f t="shared" si="85"/>
        <v>-1.0563380281690127E-2</v>
      </c>
    </row>
    <row r="1792" spans="1:27" hidden="1" x14ac:dyDescent="0.3">
      <c r="A1792" s="8" t="s">
        <v>17</v>
      </c>
      <c r="B1792" s="8" t="s">
        <v>5397</v>
      </c>
      <c r="C1792" s="8" t="s">
        <v>5398</v>
      </c>
      <c r="D1792" s="8" t="s">
        <v>5438</v>
      </c>
      <c r="E1792" s="8" t="s">
        <v>5439</v>
      </c>
      <c r="F1792" s="29">
        <v>0.28999999999999998</v>
      </c>
      <c r="G1792" s="29">
        <v>1</v>
      </c>
      <c r="H1792" s="30">
        <v>290.4366</v>
      </c>
      <c r="I1792" s="30">
        <v>7.4813999999999998</v>
      </c>
      <c r="J1792" s="14">
        <v>251</v>
      </c>
      <c r="K1792" s="14">
        <v>64</v>
      </c>
      <c r="L1792" s="12">
        <v>2.58E-2</v>
      </c>
      <c r="M1792" s="7">
        <v>1.1184888200000001</v>
      </c>
      <c r="N1792" s="31">
        <v>0.5</v>
      </c>
      <c r="O1792" s="14">
        <f>IFERROR(VLOOKUP($C1792,'site totals'!$J$2:$K$607,2,FALSE),1)</f>
        <v>13550.137000000001</v>
      </c>
      <c r="P1792" s="32" t="s">
        <v>22</v>
      </c>
      <c r="Q1792" s="12">
        <v>0.55296826099999996</v>
      </c>
      <c r="R1792" s="29">
        <v>0.28999999999999998</v>
      </c>
      <c r="S1792" s="2">
        <f>IF($A1792="site","",MIN(VLOOKUP($P1792,margin_ranges!$A$5:$D$10,4,FALSE)/100,$Q1792))</f>
        <v>0.29749999999999999</v>
      </c>
      <c r="T1792" s="6">
        <f>IF(A1792="placement",$J1792*MIN($Q1792,$S1792),"")</f>
        <v>74.672499999999999</v>
      </c>
      <c r="U1792" s="6">
        <f>IF($A1792="placement",T1792,SUMIF($C$10:$C$6209,$C1792,$T$10:$T$6209))</f>
        <v>74.672499999999999</v>
      </c>
      <c r="V1792" s="34">
        <f t="shared" si="83"/>
        <v>-1.0563380281690127E-2</v>
      </c>
      <c r="W1792" s="24"/>
      <c r="X1792" s="2" t="str">
        <f>IFERROR(MIN(VLOOKUP($W1792,margin_ranges!$A$5:$D$10,4,FALSE),$Q1792*100)/100,"")</f>
        <v/>
      </c>
      <c r="Y1792" s="6">
        <f t="shared" si="84"/>
        <v>74.672499999999999</v>
      </c>
      <c r="Z1792" s="6">
        <f>IF($A1792="placement",Y1792,SUMIF($C$10:$C$6209,$C1792,$Y$10:$Y$6209))</f>
        <v>74.672499999999999</v>
      </c>
      <c r="AA1792" s="29">
        <f t="shared" si="85"/>
        <v>-1.0563380281690127E-2</v>
      </c>
    </row>
    <row r="1793" spans="1:27" hidden="1" x14ac:dyDescent="0.3">
      <c r="A1793" s="8" t="s">
        <v>17</v>
      </c>
      <c r="B1793" s="8" t="s">
        <v>5397</v>
      </c>
      <c r="C1793" s="8" t="s">
        <v>5398</v>
      </c>
      <c r="D1793" s="8" t="s">
        <v>5602</v>
      </c>
      <c r="E1793" s="8" t="s">
        <v>5603</v>
      </c>
      <c r="F1793" s="29">
        <v>0.28999999999999998</v>
      </c>
      <c r="G1793" s="29">
        <v>1</v>
      </c>
      <c r="H1793" s="30">
        <v>44.464399999999998</v>
      </c>
      <c r="I1793" s="30">
        <v>6.3738000000000001</v>
      </c>
      <c r="J1793" s="14">
        <v>251</v>
      </c>
      <c r="K1793" s="14">
        <v>64</v>
      </c>
      <c r="L1793" s="12">
        <v>0.14330000000000001</v>
      </c>
      <c r="M1793" s="7">
        <v>1.31170195</v>
      </c>
      <c r="N1793" s="31">
        <v>0.9</v>
      </c>
      <c r="O1793" s="14">
        <f>IFERROR(VLOOKUP($C1793,'site totals'!$J$2:$K$607,2,FALSE),1)</f>
        <v>13550.137000000001</v>
      </c>
      <c r="P1793" s="32" t="s">
        <v>22</v>
      </c>
      <c r="Q1793" s="12">
        <v>0.31386851960000001</v>
      </c>
      <c r="R1793" s="29">
        <v>0.28999999999999998</v>
      </c>
      <c r="S1793" s="2">
        <f>IF($A1793="site","",MIN(VLOOKUP($P1793,margin_ranges!$A$5:$D$10,4,FALSE)/100,$Q1793))</f>
        <v>0.29749999999999999</v>
      </c>
      <c r="T1793" s="6">
        <f>IF(A1793="placement",$J1793*MIN($Q1793,$S1793),"")</f>
        <v>74.672499999999999</v>
      </c>
      <c r="U1793" s="6">
        <f>IF($A1793="placement",T1793,SUMIF($C$10:$C$6209,$C1793,$T$10:$T$6209))</f>
        <v>74.672499999999999</v>
      </c>
      <c r="V1793" s="34">
        <f t="shared" si="83"/>
        <v>-1.0563380281690127E-2</v>
      </c>
      <c r="W1793" s="24"/>
      <c r="X1793" s="2" t="str">
        <f>IFERROR(MIN(VLOOKUP($W1793,margin_ranges!$A$5:$D$10,4,FALSE),$Q1793*100)/100,"")</f>
        <v/>
      </c>
      <c r="Y1793" s="6">
        <f t="shared" si="84"/>
        <v>74.672499999999999</v>
      </c>
      <c r="Z1793" s="6">
        <f>IF($A1793="placement",Y1793,SUMIF($C$10:$C$6209,$C1793,$Y$10:$Y$6209))</f>
        <v>74.672499999999999</v>
      </c>
      <c r="AA1793" s="29">
        <f t="shared" si="85"/>
        <v>-1.0563380281690127E-2</v>
      </c>
    </row>
    <row r="1794" spans="1:27" hidden="1" x14ac:dyDescent="0.3">
      <c r="A1794" s="8" t="s">
        <v>17</v>
      </c>
      <c r="B1794" s="8" t="s">
        <v>5397</v>
      </c>
      <c r="C1794" s="8" t="s">
        <v>5398</v>
      </c>
      <c r="D1794" s="8" t="s">
        <v>5508</v>
      </c>
      <c r="E1794" s="8" t="s">
        <v>5509</v>
      </c>
      <c r="F1794" s="29">
        <v>0.28999999999999998</v>
      </c>
      <c r="G1794" s="29">
        <v>1</v>
      </c>
      <c r="H1794" s="30">
        <v>53.613799999999998</v>
      </c>
      <c r="I1794" s="30">
        <v>6.0357000000000003</v>
      </c>
      <c r="J1794" s="14">
        <v>289</v>
      </c>
      <c r="K1794" s="14">
        <v>74</v>
      </c>
      <c r="L1794" s="12">
        <v>0.11260000000000001</v>
      </c>
      <c r="M1794" s="7">
        <v>1.59431006</v>
      </c>
      <c r="N1794" s="31">
        <v>0.99</v>
      </c>
      <c r="O1794" s="14">
        <f>IFERROR(VLOOKUP($C1794,'site totals'!$J$2:$K$607,2,FALSE),1)</f>
        <v>13550.137000000001</v>
      </c>
      <c r="P1794" s="32" t="s">
        <v>22</v>
      </c>
      <c r="Q1794" s="12">
        <v>0.37904174019999998</v>
      </c>
      <c r="R1794" s="29">
        <v>0.28999999999999998</v>
      </c>
      <c r="S1794" s="2">
        <f>IF($A1794="site","",MIN(VLOOKUP($P1794,margin_ranges!$A$5:$D$10,4,FALSE)/100,$Q1794))</f>
        <v>0.29749999999999999</v>
      </c>
      <c r="T1794" s="6">
        <f>IF(A1794="placement",$J1794*MIN($Q1794,$S1794),"")</f>
        <v>85.977499999999992</v>
      </c>
      <c r="U1794" s="6">
        <f>IF($A1794="placement",T1794,SUMIF($C$10:$C$6209,$C1794,$T$10:$T$6209))</f>
        <v>85.977499999999992</v>
      </c>
      <c r="V1794" s="34">
        <f t="shared" si="83"/>
        <v>-1.0563380281690127E-2</v>
      </c>
      <c r="W1794" s="24"/>
      <c r="X1794" s="2" t="str">
        <f>IFERROR(MIN(VLOOKUP($W1794,margin_ranges!$A$5:$D$10,4,FALSE),$Q1794*100)/100,"")</f>
        <v/>
      </c>
      <c r="Y1794" s="6">
        <f t="shared" si="84"/>
        <v>85.977499999999992</v>
      </c>
      <c r="Z1794" s="6">
        <f>IF($A1794="placement",Y1794,SUMIF($C$10:$C$6209,$C1794,$Y$10:$Y$6209))</f>
        <v>85.977499999999992</v>
      </c>
      <c r="AA1794" s="29">
        <f t="shared" si="85"/>
        <v>-1.0563380281690127E-2</v>
      </c>
    </row>
    <row r="1795" spans="1:27" hidden="1" x14ac:dyDescent="0.3">
      <c r="A1795" s="8" t="s">
        <v>17</v>
      </c>
      <c r="B1795" s="8" t="s">
        <v>5397</v>
      </c>
      <c r="C1795" s="8" t="s">
        <v>5398</v>
      </c>
      <c r="D1795" s="8" t="s">
        <v>5579</v>
      </c>
      <c r="E1795" s="8" t="s">
        <v>5580</v>
      </c>
      <c r="F1795" s="29">
        <v>0.28999999999999998</v>
      </c>
      <c r="G1795" s="29">
        <v>0</v>
      </c>
      <c r="H1795" s="30">
        <v>11.5861</v>
      </c>
      <c r="I1795" s="30">
        <v>3.7113999999999998</v>
      </c>
      <c r="J1795" s="14">
        <v>383</v>
      </c>
      <c r="K1795" s="14">
        <v>96</v>
      </c>
      <c r="L1795" s="12">
        <v>0.32029999999999997</v>
      </c>
      <c r="M1795" s="7">
        <v>3.4374891700000001</v>
      </c>
      <c r="N1795" s="31">
        <v>1.99</v>
      </c>
      <c r="O1795" s="14">
        <f>IFERROR(VLOOKUP($C1795,'site totals'!$J$2:$K$607,2,FALSE),1)</f>
        <v>13550.137000000001</v>
      </c>
      <c r="P1795" s="32" t="s">
        <v>22</v>
      </c>
      <c r="Q1795" s="12">
        <v>0.42108908589999999</v>
      </c>
      <c r="R1795" s="29">
        <v>0.28999999999999998</v>
      </c>
      <c r="S1795" s="2">
        <f>IF($A1795="site","",MIN(VLOOKUP($P1795,margin_ranges!$A$5:$D$10,4,FALSE)/100,$Q1795))</f>
        <v>0.29749999999999999</v>
      </c>
      <c r="T1795" s="6">
        <f>IF(A1795="placement",$J1795*MIN($Q1795,$S1795),"")</f>
        <v>113.9425</v>
      </c>
      <c r="U1795" s="6">
        <f>IF($A1795="placement",T1795,SUMIF($C$10:$C$6209,$C1795,$T$10:$T$6209))</f>
        <v>113.9425</v>
      </c>
      <c r="V1795" s="34">
        <f t="shared" si="83"/>
        <v>-1.0563380281690127E-2</v>
      </c>
      <c r="W1795" s="24"/>
      <c r="X1795" s="2" t="str">
        <f>IFERROR(MIN(VLOOKUP($W1795,margin_ranges!$A$5:$D$10,4,FALSE),$Q1795*100)/100,"")</f>
        <v/>
      </c>
      <c r="Y1795" s="6">
        <f t="shared" si="84"/>
        <v>113.9425</v>
      </c>
      <c r="Z1795" s="6">
        <f>IF($A1795="placement",Y1795,SUMIF($C$10:$C$6209,$C1795,$Y$10:$Y$6209))</f>
        <v>113.9425</v>
      </c>
      <c r="AA1795" s="29">
        <f t="shared" si="85"/>
        <v>-1.0563380281690127E-2</v>
      </c>
    </row>
    <row r="1796" spans="1:27" hidden="1" x14ac:dyDescent="0.3">
      <c r="A1796" s="8" t="s">
        <v>17</v>
      </c>
      <c r="B1796" s="8" t="s">
        <v>5397</v>
      </c>
      <c r="C1796" s="8" t="s">
        <v>5398</v>
      </c>
      <c r="D1796" s="8" t="s">
        <v>5627</v>
      </c>
      <c r="E1796" s="8" t="s">
        <v>5628</v>
      </c>
      <c r="F1796" s="29">
        <v>0.28999999999999998</v>
      </c>
      <c r="G1796" s="29">
        <v>1</v>
      </c>
      <c r="H1796" s="30">
        <v>111.2444</v>
      </c>
      <c r="I1796" s="30">
        <v>12.648099999999999</v>
      </c>
      <c r="J1796" s="14">
        <v>433</v>
      </c>
      <c r="K1796" s="14">
        <v>108</v>
      </c>
      <c r="L1796" s="12">
        <v>0.1137</v>
      </c>
      <c r="M1796" s="7">
        <v>1.14157979</v>
      </c>
      <c r="N1796" s="31">
        <v>0.75</v>
      </c>
      <c r="O1796" s="14">
        <f>IFERROR(VLOOKUP($C1796,'site totals'!$J$2:$K$607,2,FALSE),1)</f>
        <v>13550.137000000001</v>
      </c>
      <c r="P1796" s="32" t="s">
        <v>22</v>
      </c>
      <c r="Q1796" s="12">
        <v>0.3430157002</v>
      </c>
      <c r="R1796" s="29">
        <v>0.28999999999999998</v>
      </c>
      <c r="S1796" s="2">
        <f>IF($A1796="site","",MIN(VLOOKUP($P1796,margin_ranges!$A$5:$D$10,4,FALSE)/100,$Q1796))</f>
        <v>0.29749999999999999</v>
      </c>
      <c r="T1796" s="6">
        <f>IF(A1796="placement",$J1796*MIN($Q1796,$S1796),"")</f>
        <v>128.8175</v>
      </c>
      <c r="U1796" s="6">
        <f>IF($A1796="placement",T1796,SUMIF($C$10:$C$6209,$C1796,$T$10:$T$6209))</f>
        <v>128.8175</v>
      </c>
      <c r="V1796" s="34">
        <f t="shared" si="83"/>
        <v>-1.0563380281690127E-2</v>
      </c>
      <c r="W1796" s="24"/>
      <c r="X1796" s="2" t="str">
        <f>IFERROR(MIN(VLOOKUP($W1796,margin_ranges!$A$5:$D$10,4,FALSE),$Q1796*100)/100,"")</f>
        <v/>
      </c>
      <c r="Y1796" s="6">
        <f t="shared" si="84"/>
        <v>128.8175</v>
      </c>
      <c r="Z1796" s="6">
        <f>IF($A1796="placement",Y1796,SUMIF($C$10:$C$6209,$C1796,$Y$10:$Y$6209))</f>
        <v>128.8175</v>
      </c>
      <c r="AA1796" s="29">
        <f t="shared" si="85"/>
        <v>-1.0563380281690127E-2</v>
      </c>
    </row>
    <row r="1797" spans="1:27" hidden="1" x14ac:dyDescent="0.3">
      <c r="A1797" s="8" t="s">
        <v>17</v>
      </c>
      <c r="B1797" s="8" t="s">
        <v>5397</v>
      </c>
      <c r="C1797" s="8" t="s">
        <v>5398</v>
      </c>
      <c r="D1797" s="8" t="s">
        <v>5399</v>
      </c>
      <c r="E1797" s="8" t="s">
        <v>5400</v>
      </c>
      <c r="F1797" s="29">
        <v>0.28999999999999998</v>
      </c>
      <c r="G1797" s="29">
        <v>1</v>
      </c>
      <c r="H1797" s="30">
        <v>97.525099999999995</v>
      </c>
      <c r="I1797" s="30">
        <v>9.1851000000000003</v>
      </c>
      <c r="J1797" s="14">
        <v>478</v>
      </c>
      <c r="K1797" s="14">
        <v>123</v>
      </c>
      <c r="L1797" s="12">
        <v>9.4200000000000006E-2</v>
      </c>
      <c r="M1797" s="7">
        <v>1.7334525700000001</v>
      </c>
      <c r="N1797" s="31">
        <v>0.99</v>
      </c>
      <c r="O1797" s="14">
        <f>IFERROR(VLOOKUP($C1797,'site totals'!$J$2:$K$607,2,FALSE),1)</f>
        <v>13550.137000000001</v>
      </c>
      <c r="P1797" s="32" t="s">
        <v>22</v>
      </c>
      <c r="Q1797" s="12">
        <v>0.42888544249999999</v>
      </c>
      <c r="R1797" s="29">
        <v>0.28999999999999998</v>
      </c>
      <c r="S1797" s="2">
        <f>IF($A1797="site","",MIN(VLOOKUP($P1797,margin_ranges!$A$5:$D$10,4,FALSE)/100,$Q1797))</f>
        <v>0.29749999999999999</v>
      </c>
      <c r="T1797" s="6">
        <f>IF(A1797="placement",$J1797*MIN($Q1797,$S1797),"")</f>
        <v>142.20499999999998</v>
      </c>
      <c r="U1797" s="6">
        <f>IF($A1797="placement",T1797,SUMIF($C$10:$C$6209,$C1797,$T$10:$T$6209))</f>
        <v>142.20499999999998</v>
      </c>
      <c r="V1797" s="34">
        <f t="shared" si="83"/>
        <v>-1.0563380281690127E-2</v>
      </c>
      <c r="W1797" s="24"/>
      <c r="X1797" s="2" t="str">
        <f>IFERROR(MIN(VLOOKUP($W1797,margin_ranges!$A$5:$D$10,4,FALSE),$Q1797*100)/100,"")</f>
        <v/>
      </c>
      <c r="Y1797" s="6">
        <f t="shared" si="84"/>
        <v>142.20499999999998</v>
      </c>
      <c r="Z1797" s="6">
        <f>IF($A1797="placement",Y1797,SUMIF($C$10:$C$6209,$C1797,$Y$10:$Y$6209))</f>
        <v>142.20499999999998</v>
      </c>
      <c r="AA1797" s="29">
        <f t="shared" si="85"/>
        <v>-1.0563380281690127E-2</v>
      </c>
    </row>
    <row r="1798" spans="1:27" hidden="1" x14ac:dyDescent="0.3">
      <c r="A1798" s="8" t="s">
        <v>17</v>
      </c>
      <c r="B1798" s="8" t="s">
        <v>5397</v>
      </c>
      <c r="C1798" s="8" t="s">
        <v>5398</v>
      </c>
      <c r="D1798" s="8" t="s">
        <v>5519</v>
      </c>
      <c r="E1798" s="8" t="s">
        <v>5520</v>
      </c>
      <c r="F1798" s="29">
        <v>0.28999999999999998</v>
      </c>
      <c r="G1798" s="29">
        <v>0</v>
      </c>
      <c r="H1798" s="30">
        <v>32.233600000000003</v>
      </c>
      <c r="I1798" s="30">
        <v>0.61129999999999995</v>
      </c>
      <c r="J1798" s="14">
        <v>10</v>
      </c>
      <c r="K1798" s="14">
        <v>2</v>
      </c>
      <c r="L1798" s="12">
        <v>1.9E-2</v>
      </c>
      <c r="M1798" s="7">
        <v>0.52254031000000001</v>
      </c>
      <c r="N1798" s="31">
        <v>0.2</v>
      </c>
      <c r="O1798" s="14">
        <f>IFERROR(VLOOKUP($C1798,'site totals'!$J$2:$K$607,2,FALSE),1)</f>
        <v>13550.137000000001</v>
      </c>
      <c r="P1798" s="32" t="s">
        <v>22</v>
      </c>
      <c r="Q1798" s="12">
        <v>0.61725441089999999</v>
      </c>
      <c r="R1798" s="29">
        <v>0.28999999999999998</v>
      </c>
      <c r="S1798" s="2">
        <f>IF($A1798="site","",MIN(VLOOKUP($P1798,margin_ranges!$A$5:$D$10,4,FALSE)/100,$Q1798))</f>
        <v>0.29749999999999999</v>
      </c>
      <c r="T1798" s="6">
        <f>IF(A1798="placement",$J1798*MIN($Q1798,$S1798),"")</f>
        <v>2.9749999999999996</v>
      </c>
      <c r="U1798" s="6">
        <f>IF($A1798="placement",T1798,SUMIF($C$10:$C$6209,$C1798,$T$10:$T$6209))</f>
        <v>2.9749999999999996</v>
      </c>
      <c r="V1798" s="34">
        <f t="shared" si="83"/>
        <v>-1.0563380281690016E-2</v>
      </c>
      <c r="W1798" s="24"/>
      <c r="X1798" s="2" t="str">
        <f>IFERROR(MIN(VLOOKUP($W1798,margin_ranges!$A$5:$D$10,4,FALSE),$Q1798*100)/100,"")</f>
        <v/>
      </c>
      <c r="Y1798" s="6">
        <f t="shared" si="84"/>
        <v>2.9749999999999996</v>
      </c>
      <c r="Z1798" s="6">
        <f>IF($A1798="placement",Y1798,SUMIF($C$10:$C$6209,$C1798,$Y$10:$Y$6209))</f>
        <v>2.9749999999999996</v>
      </c>
      <c r="AA1798" s="29">
        <f t="shared" si="85"/>
        <v>-1.0563380281690016E-2</v>
      </c>
    </row>
    <row r="1799" spans="1:27" hidden="1" x14ac:dyDescent="0.3">
      <c r="A1799" s="8" t="s">
        <v>17</v>
      </c>
      <c r="B1799" s="8" t="s">
        <v>5397</v>
      </c>
      <c r="C1799" s="8" t="s">
        <v>5398</v>
      </c>
      <c r="D1799" s="8" t="s">
        <v>5550</v>
      </c>
      <c r="E1799" s="8" t="s">
        <v>5551</v>
      </c>
      <c r="F1799" s="29">
        <v>0.28999999999999998</v>
      </c>
      <c r="G1799" s="29">
        <v>1</v>
      </c>
      <c r="H1799" s="30">
        <v>43.764499999999998</v>
      </c>
      <c r="I1799" s="30">
        <v>1.6254</v>
      </c>
      <c r="J1799" s="14">
        <v>40</v>
      </c>
      <c r="K1799" s="14">
        <v>9</v>
      </c>
      <c r="L1799" s="12">
        <v>3.7100000000000001E-2</v>
      </c>
      <c r="M1799" s="7">
        <v>0.81010766999999995</v>
      </c>
      <c r="N1799" s="31">
        <v>0.4</v>
      </c>
      <c r="O1799" s="14">
        <f>IFERROR(VLOOKUP($C1799,'site totals'!$J$2:$K$607,2,FALSE),1)</f>
        <v>13550.137000000001</v>
      </c>
      <c r="P1799" s="32" t="s">
        <v>22</v>
      </c>
      <c r="Q1799" s="12">
        <v>0.50623847239999997</v>
      </c>
      <c r="R1799" s="29">
        <v>0.28999999999999998</v>
      </c>
      <c r="S1799" s="2">
        <f>IF($A1799="site","",MIN(VLOOKUP($P1799,margin_ranges!$A$5:$D$10,4,FALSE)/100,$Q1799))</f>
        <v>0.29749999999999999</v>
      </c>
      <c r="T1799" s="6">
        <f>IF(A1799="placement",$J1799*MIN($Q1799,$S1799),"")</f>
        <v>11.899999999999999</v>
      </c>
      <c r="U1799" s="6">
        <f>IF($A1799="placement",T1799,SUMIF($C$10:$C$6209,$C1799,$T$10:$T$6209))</f>
        <v>11.899999999999999</v>
      </c>
      <c r="V1799" s="34">
        <f t="shared" si="83"/>
        <v>-1.0563380281690016E-2</v>
      </c>
      <c r="W1799" s="24"/>
      <c r="X1799" s="2" t="str">
        <f>IFERROR(MIN(VLOOKUP($W1799,margin_ranges!$A$5:$D$10,4,FALSE),$Q1799*100)/100,"")</f>
        <v/>
      </c>
      <c r="Y1799" s="6">
        <f t="shared" si="84"/>
        <v>11.899999999999999</v>
      </c>
      <c r="Z1799" s="6">
        <f>IF($A1799="placement",Y1799,SUMIF($C$10:$C$6209,$C1799,$Y$10:$Y$6209))</f>
        <v>11.899999999999999</v>
      </c>
      <c r="AA1799" s="29">
        <f t="shared" si="85"/>
        <v>-1.0563380281690016E-2</v>
      </c>
    </row>
    <row r="1800" spans="1:27" hidden="1" x14ac:dyDescent="0.3">
      <c r="A1800" s="8" t="s">
        <v>17</v>
      </c>
      <c r="B1800" s="8" t="s">
        <v>5397</v>
      </c>
      <c r="C1800" s="8" t="s">
        <v>5398</v>
      </c>
      <c r="D1800" s="8" t="s">
        <v>5436</v>
      </c>
      <c r="E1800" s="8" t="s">
        <v>5437</v>
      </c>
      <c r="F1800" s="29">
        <v>0.28999999999999998</v>
      </c>
      <c r="G1800" s="29">
        <v>0</v>
      </c>
      <c r="H1800" s="30">
        <v>4.3997999999999999</v>
      </c>
      <c r="I1800" s="30">
        <v>0.29799999999999999</v>
      </c>
      <c r="J1800" s="14">
        <v>41</v>
      </c>
      <c r="K1800" s="14">
        <v>11</v>
      </c>
      <c r="L1800" s="12">
        <v>6.7699999999999996E-2</v>
      </c>
      <c r="M1800" s="7">
        <v>4.6271332699999999</v>
      </c>
      <c r="N1800" s="31">
        <v>3</v>
      </c>
      <c r="O1800" s="14">
        <f>IFERROR(VLOOKUP($C1800,'site totals'!$J$2:$K$607,2,FALSE),1)</f>
        <v>13550.137000000001</v>
      </c>
      <c r="P1800" s="32" t="s">
        <v>22</v>
      </c>
      <c r="Q1800" s="12">
        <v>0.35165040089999999</v>
      </c>
      <c r="R1800" s="29">
        <v>0.28999999999999998</v>
      </c>
      <c r="S1800" s="2">
        <f>IF($A1800="site","",MIN(VLOOKUP($P1800,margin_ranges!$A$5:$D$10,4,FALSE)/100,$Q1800))</f>
        <v>0.29749999999999999</v>
      </c>
      <c r="T1800" s="6">
        <f>IF(A1800="placement",$J1800*MIN($Q1800,$S1800),"")</f>
        <v>12.1975</v>
      </c>
      <c r="U1800" s="6">
        <f>IF($A1800="placement",T1800,SUMIF($C$10:$C$6209,$C1800,$T$10:$T$6209))</f>
        <v>12.1975</v>
      </c>
      <c r="V1800" s="34">
        <f t="shared" si="83"/>
        <v>-1.0563380281690016E-2</v>
      </c>
      <c r="W1800" s="24"/>
      <c r="X1800" s="2" t="str">
        <f>IFERROR(MIN(VLOOKUP($W1800,margin_ranges!$A$5:$D$10,4,FALSE),$Q1800*100)/100,"")</f>
        <v/>
      </c>
      <c r="Y1800" s="6">
        <f t="shared" si="84"/>
        <v>12.1975</v>
      </c>
      <c r="Z1800" s="6">
        <f>IF($A1800="placement",Y1800,SUMIF($C$10:$C$6209,$C1800,$Y$10:$Y$6209))</f>
        <v>12.1975</v>
      </c>
      <c r="AA1800" s="29">
        <f t="shared" si="85"/>
        <v>-1.0563380281690016E-2</v>
      </c>
    </row>
    <row r="1801" spans="1:27" hidden="1" x14ac:dyDescent="0.3">
      <c r="A1801" s="8" t="s">
        <v>17</v>
      </c>
      <c r="B1801" s="8" t="s">
        <v>5397</v>
      </c>
      <c r="C1801" s="8" t="s">
        <v>5398</v>
      </c>
      <c r="D1801" s="8" t="s">
        <v>5597</v>
      </c>
      <c r="E1801" s="8" t="s">
        <v>12035</v>
      </c>
      <c r="F1801" s="29">
        <v>0.28999999999999998</v>
      </c>
      <c r="G1801" s="29">
        <v>1</v>
      </c>
      <c r="H1801" s="30">
        <v>64.856499999999997</v>
      </c>
      <c r="I1801" s="30">
        <v>1.8364</v>
      </c>
      <c r="J1801" s="14">
        <v>57</v>
      </c>
      <c r="K1801" s="14">
        <v>14</v>
      </c>
      <c r="L1801" s="12">
        <v>2.8299999999999999E-2</v>
      </c>
      <c r="M1801" s="7">
        <v>1.03028783</v>
      </c>
      <c r="N1801" s="31">
        <v>0.4</v>
      </c>
      <c r="O1801" s="14">
        <f>IFERROR(VLOOKUP($C1801,'site totals'!$J$2:$K$607,2,FALSE),1)</f>
        <v>13550.137000000001</v>
      </c>
      <c r="P1801" s="32" t="s">
        <v>22</v>
      </c>
      <c r="Q1801" s="12">
        <v>0.6117589765</v>
      </c>
      <c r="R1801" s="29">
        <v>0.28999999999999998</v>
      </c>
      <c r="S1801" s="2">
        <f>IF($A1801="site","",MIN(VLOOKUP($P1801,margin_ranges!$A$5:$D$10,4,FALSE)/100,$Q1801))</f>
        <v>0.29749999999999999</v>
      </c>
      <c r="T1801" s="6">
        <f>IF(A1801="placement",$J1801*MIN($Q1801,$S1801),"")</f>
        <v>16.9575</v>
      </c>
      <c r="U1801" s="6">
        <f>IF($A1801="placement",T1801,SUMIF($C$10:$C$6209,$C1801,$T$10:$T$6209))</f>
        <v>16.9575</v>
      </c>
      <c r="V1801" s="34">
        <f t="shared" si="83"/>
        <v>-1.0563380281690016E-2</v>
      </c>
      <c r="W1801" s="24"/>
      <c r="X1801" s="2" t="str">
        <f>IFERROR(MIN(VLOOKUP($W1801,margin_ranges!$A$5:$D$10,4,FALSE),$Q1801*100)/100,"")</f>
        <v/>
      </c>
      <c r="Y1801" s="6">
        <f t="shared" si="84"/>
        <v>16.9575</v>
      </c>
      <c r="Z1801" s="6">
        <f>IF($A1801="placement",Y1801,SUMIF($C$10:$C$6209,$C1801,$Y$10:$Y$6209))</f>
        <v>16.9575</v>
      </c>
      <c r="AA1801" s="29">
        <f t="shared" si="85"/>
        <v>-1.0563380281690016E-2</v>
      </c>
    </row>
    <row r="1802" spans="1:27" hidden="1" x14ac:dyDescent="0.3">
      <c r="A1802" s="8" t="s">
        <v>17</v>
      </c>
      <c r="B1802" s="8" t="s">
        <v>5397</v>
      </c>
      <c r="C1802" s="8" t="s">
        <v>5398</v>
      </c>
      <c r="D1802" s="8" t="s">
        <v>5621</v>
      </c>
      <c r="E1802" s="8" t="s">
        <v>5622</v>
      </c>
      <c r="F1802" s="29">
        <v>0.28999999999999998</v>
      </c>
      <c r="G1802" s="29">
        <v>0</v>
      </c>
      <c r="H1802" s="30">
        <v>4.6231</v>
      </c>
      <c r="I1802" s="30">
        <v>1.0541</v>
      </c>
      <c r="J1802" s="14">
        <v>108</v>
      </c>
      <c r="K1802" s="14">
        <v>28</v>
      </c>
      <c r="L1802" s="12">
        <v>0.22800000000000001</v>
      </c>
      <c r="M1802" s="7">
        <v>3.4189198300000001</v>
      </c>
      <c r="N1802" s="31">
        <v>1.99</v>
      </c>
      <c r="O1802" s="14">
        <f>IFERROR(VLOOKUP($C1802,'site totals'!$J$2:$K$607,2,FALSE),1)</f>
        <v>13550.137000000001</v>
      </c>
      <c r="P1802" s="32" t="s">
        <v>22</v>
      </c>
      <c r="Q1802" s="12">
        <v>0.41794481989999999</v>
      </c>
      <c r="R1802" s="29">
        <v>0.28999999999999998</v>
      </c>
      <c r="S1802" s="2">
        <f>IF($A1802="site","",MIN(VLOOKUP($P1802,margin_ranges!$A$5:$D$10,4,FALSE)/100,$Q1802))</f>
        <v>0.29749999999999999</v>
      </c>
      <c r="T1802" s="6">
        <f>IF(A1802="placement",$J1802*MIN($Q1802,$S1802),"")</f>
        <v>32.129999999999995</v>
      </c>
      <c r="U1802" s="6">
        <f>IF($A1802="placement",T1802,SUMIF($C$10:$C$6209,$C1802,$T$10:$T$6209))</f>
        <v>32.129999999999995</v>
      </c>
      <c r="V1802" s="34">
        <f t="shared" ref="V1802:V1865" si="86">($J1802-$U1802)/($J1802*(1-$R1802))-1</f>
        <v>-1.0563380281690016E-2</v>
      </c>
      <c r="W1802" s="24"/>
      <c r="X1802" s="2" t="str">
        <f>IFERROR(MIN(VLOOKUP($W1802,margin_ranges!$A$5:$D$10,4,FALSE),$Q1802*100)/100,"")</f>
        <v/>
      </c>
      <c r="Y1802" s="6">
        <f t="shared" si="84"/>
        <v>32.129999999999995</v>
      </c>
      <c r="Z1802" s="6">
        <f>IF($A1802="placement",Y1802,SUMIF($C$10:$C$6209,$C1802,$Y$10:$Y$6209))</f>
        <v>32.129999999999995</v>
      </c>
      <c r="AA1802" s="29">
        <f t="shared" si="85"/>
        <v>-1.0563380281690016E-2</v>
      </c>
    </row>
    <row r="1803" spans="1:27" hidden="1" x14ac:dyDescent="0.3">
      <c r="A1803" s="8" t="s">
        <v>17</v>
      </c>
      <c r="B1803" s="8" t="s">
        <v>5397</v>
      </c>
      <c r="C1803" s="8" t="s">
        <v>5398</v>
      </c>
      <c r="D1803" s="8" t="s">
        <v>5500</v>
      </c>
      <c r="E1803" s="8" t="s">
        <v>5501</v>
      </c>
      <c r="F1803" s="29">
        <v>0.28999999999999998</v>
      </c>
      <c r="G1803" s="29">
        <v>1</v>
      </c>
      <c r="H1803" s="30">
        <v>32.945099999999996</v>
      </c>
      <c r="I1803" s="30">
        <v>3.3891</v>
      </c>
      <c r="J1803" s="14">
        <v>116</v>
      </c>
      <c r="K1803" s="14">
        <v>30</v>
      </c>
      <c r="L1803" s="12">
        <v>0.10290000000000001</v>
      </c>
      <c r="M1803" s="7">
        <v>1.14288484</v>
      </c>
      <c r="N1803" s="31">
        <v>0.59</v>
      </c>
      <c r="O1803" s="14">
        <f>IFERROR(VLOOKUP($C1803,'site totals'!$J$2:$K$607,2,FALSE),1)</f>
        <v>13550.137000000001</v>
      </c>
      <c r="P1803" s="32" t="s">
        <v>22</v>
      </c>
      <c r="Q1803" s="12">
        <v>0.48376251209999999</v>
      </c>
      <c r="R1803" s="29">
        <v>0.28999999999999998</v>
      </c>
      <c r="S1803" s="2">
        <f>IF($A1803="site","",MIN(VLOOKUP($P1803,margin_ranges!$A$5:$D$10,4,FALSE)/100,$Q1803))</f>
        <v>0.29749999999999999</v>
      </c>
      <c r="T1803" s="6">
        <f>IF(A1803="placement",$J1803*MIN($Q1803,$S1803),"")</f>
        <v>34.51</v>
      </c>
      <c r="U1803" s="6">
        <f>IF($A1803="placement",T1803,SUMIF($C$10:$C$6209,$C1803,$T$10:$T$6209))</f>
        <v>34.51</v>
      </c>
      <c r="V1803" s="34">
        <f t="shared" si="86"/>
        <v>-1.0563380281690016E-2</v>
      </c>
      <c r="W1803" s="24"/>
      <c r="X1803" s="2" t="str">
        <f>IFERROR(MIN(VLOOKUP($W1803,margin_ranges!$A$5:$D$10,4,FALSE),$Q1803*100)/100,"")</f>
        <v/>
      </c>
      <c r="Y1803" s="6">
        <f t="shared" si="84"/>
        <v>34.51</v>
      </c>
      <c r="Z1803" s="6">
        <f>IF($A1803="placement",Y1803,SUMIF($C$10:$C$6209,$C1803,$Y$10:$Y$6209))</f>
        <v>34.51</v>
      </c>
      <c r="AA1803" s="29">
        <f t="shared" si="85"/>
        <v>-1.0563380281690016E-2</v>
      </c>
    </row>
    <row r="1804" spans="1:27" hidden="1" x14ac:dyDescent="0.3">
      <c r="A1804" s="8" t="s">
        <v>17</v>
      </c>
      <c r="B1804" s="8" t="s">
        <v>5397</v>
      </c>
      <c r="C1804" s="8" t="s">
        <v>5398</v>
      </c>
      <c r="D1804" s="8" t="s">
        <v>5472</v>
      </c>
      <c r="E1804" s="8" t="s">
        <v>5473</v>
      </c>
      <c r="F1804" s="29">
        <v>0.28999999999999898</v>
      </c>
      <c r="G1804" s="29">
        <v>1</v>
      </c>
      <c r="H1804" s="30">
        <v>57.468299999999999</v>
      </c>
      <c r="I1804" s="30">
        <v>5.7336999999999998</v>
      </c>
      <c r="J1804" s="14">
        <v>191</v>
      </c>
      <c r="K1804" s="14">
        <v>49</v>
      </c>
      <c r="L1804" s="12">
        <v>9.98E-2</v>
      </c>
      <c r="M1804" s="7">
        <v>1.11086307</v>
      </c>
      <c r="N1804" s="31">
        <v>0.59</v>
      </c>
      <c r="O1804" s="14">
        <f>IFERROR(VLOOKUP($C1804,'site totals'!$J$2:$K$607,2,FALSE),1)</f>
        <v>13550.137000000001</v>
      </c>
      <c r="P1804" s="32" t="s">
        <v>22</v>
      </c>
      <c r="Q1804" s="12">
        <v>0.46888143259999998</v>
      </c>
      <c r="R1804" s="29">
        <v>0.28999999999999998</v>
      </c>
      <c r="S1804" s="2">
        <f>IF($A1804="site","",MIN(VLOOKUP($P1804,margin_ranges!$A$5:$D$10,4,FALSE)/100,$Q1804))</f>
        <v>0.29749999999999999</v>
      </c>
      <c r="T1804" s="6">
        <f>IF(A1804="placement",$J1804*MIN($Q1804,$S1804),"")</f>
        <v>56.822499999999998</v>
      </c>
      <c r="U1804" s="6">
        <f>IF($A1804="placement",T1804,SUMIF($C$10:$C$6209,$C1804,$T$10:$T$6209))</f>
        <v>56.822499999999998</v>
      </c>
      <c r="V1804" s="34">
        <f t="shared" si="86"/>
        <v>-1.0563380281690016E-2</v>
      </c>
      <c r="W1804" s="24"/>
      <c r="X1804" s="2" t="str">
        <f>IFERROR(MIN(VLOOKUP($W1804,margin_ranges!$A$5:$D$10,4,FALSE),$Q1804*100)/100,"")</f>
        <v/>
      </c>
      <c r="Y1804" s="6">
        <f t="shared" si="84"/>
        <v>56.822499999999998</v>
      </c>
      <c r="Z1804" s="6">
        <f>IF($A1804="placement",Y1804,SUMIF($C$10:$C$6209,$C1804,$Y$10:$Y$6209))</f>
        <v>56.822499999999998</v>
      </c>
      <c r="AA1804" s="29">
        <f t="shared" si="85"/>
        <v>-1.0563380281690016E-2</v>
      </c>
    </row>
    <row r="1805" spans="1:27" hidden="1" x14ac:dyDescent="0.3">
      <c r="A1805" s="8" t="s">
        <v>17</v>
      </c>
      <c r="B1805" s="8" t="s">
        <v>5397</v>
      </c>
      <c r="C1805" s="8" t="s">
        <v>5398</v>
      </c>
      <c r="D1805" s="8" t="s">
        <v>5606</v>
      </c>
      <c r="E1805" s="8" t="s">
        <v>5607</v>
      </c>
      <c r="F1805" s="29">
        <v>0.28999999999999998</v>
      </c>
      <c r="G1805" s="29">
        <v>1</v>
      </c>
      <c r="H1805" s="30">
        <v>72.197699999999998</v>
      </c>
      <c r="I1805" s="30">
        <v>5.6894999999999998</v>
      </c>
      <c r="J1805" s="14">
        <v>203</v>
      </c>
      <c r="K1805" s="14">
        <v>49</v>
      </c>
      <c r="L1805" s="12">
        <v>7.8799999999999995E-2</v>
      </c>
      <c r="M1805" s="7">
        <v>1.1901937199999999</v>
      </c>
      <c r="N1805" s="31">
        <v>0.5</v>
      </c>
      <c r="O1805" s="14">
        <f>IFERROR(VLOOKUP($C1805,'site totals'!$J$2:$K$607,2,FALSE),1)</f>
        <v>13550.137000000001</v>
      </c>
      <c r="P1805" s="32" t="s">
        <v>22</v>
      </c>
      <c r="Q1805" s="12">
        <v>0.57990031909999995</v>
      </c>
      <c r="R1805" s="29">
        <v>0.28999999999999998</v>
      </c>
      <c r="S1805" s="2">
        <f>IF($A1805="site","",MIN(VLOOKUP($P1805,margin_ranges!$A$5:$D$10,4,FALSE)/100,$Q1805))</f>
        <v>0.29749999999999999</v>
      </c>
      <c r="T1805" s="6">
        <f>IF(A1805="placement",$J1805*MIN($Q1805,$S1805),"")</f>
        <v>60.392499999999998</v>
      </c>
      <c r="U1805" s="6">
        <f>IF($A1805="placement",T1805,SUMIF($C$10:$C$6209,$C1805,$T$10:$T$6209))</f>
        <v>60.392499999999998</v>
      </c>
      <c r="V1805" s="34">
        <f t="shared" si="86"/>
        <v>-1.0563380281690016E-2</v>
      </c>
      <c r="W1805" s="24"/>
      <c r="X1805" s="2" t="str">
        <f>IFERROR(MIN(VLOOKUP($W1805,margin_ranges!$A$5:$D$10,4,FALSE),$Q1805*100)/100,"")</f>
        <v/>
      </c>
      <c r="Y1805" s="6">
        <f t="shared" si="84"/>
        <v>60.392499999999998</v>
      </c>
      <c r="Z1805" s="6">
        <f>IF($A1805="placement",Y1805,SUMIF($C$10:$C$6209,$C1805,$Y$10:$Y$6209))</f>
        <v>60.392499999999998</v>
      </c>
      <c r="AA1805" s="29">
        <f t="shared" si="85"/>
        <v>-1.0563380281690016E-2</v>
      </c>
    </row>
    <row r="1806" spans="1:27" hidden="1" x14ac:dyDescent="0.3">
      <c r="A1806" s="8" t="s">
        <v>17</v>
      </c>
      <c r="B1806" s="8" t="s">
        <v>5397</v>
      </c>
      <c r="C1806" s="8" t="s">
        <v>5398</v>
      </c>
      <c r="D1806" s="8" t="s">
        <v>5571</v>
      </c>
      <c r="E1806" s="8" t="s">
        <v>5572</v>
      </c>
      <c r="F1806" s="29">
        <v>0.28999999999999998</v>
      </c>
      <c r="G1806" s="29">
        <v>1</v>
      </c>
      <c r="H1806" s="30">
        <v>88.490200000000002</v>
      </c>
      <c r="I1806" s="30">
        <v>11.9703</v>
      </c>
      <c r="J1806" s="14">
        <v>211</v>
      </c>
      <c r="K1806" s="14">
        <v>49</v>
      </c>
      <c r="L1806" s="12">
        <v>0.1353</v>
      </c>
      <c r="M1806" s="7">
        <v>0.58891422000000004</v>
      </c>
      <c r="N1806" s="31">
        <v>0.4</v>
      </c>
      <c r="O1806" s="14">
        <f>IFERROR(VLOOKUP($C1806,'site totals'!$J$2:$K$607,2,FALSE),1)</f>
        <v>13550.137000000001</v>
      </c>
      <c r="P1806" s="32" t="s">
        <v>22</v>
      </c>
      <c r="Q1806" s="12">
        <v>0.32078392909999998</v>
      </c>
      <c r="R1806" s="29">
        <v>0.28999999999999998</v>
      </c>
      <c r="S1806" s="2">
        <f>IF($A1806="site","",MIN(VLOOKUP($P1806,margin_ranges!$A$5:$D$10,4,FALSE)/100,$Q1806))</f>
        <v>0.29749999999999999</v>
      </c>
      <c r="T1806" s="6">
        <f>IF(A1806="placement",$J1806*MIN($Q1806,$S1806),"")</f>
        <v>62.772499999999994</v>
      </c>
      <c r="U1806" s="6">
        <f>IF($A1806="placement",T1806,SUMIF($C$10:$C$6209,$C1806,$T$10:$T$6209))</f>
        <v>62.772499999999994</v>
      </c>
      <c r="V1806" s="34">
        <f t="shared" si="86"/>
        <v>-1.0563380281690016E-2</v>
      </c>
      <c r="W1806" s="24"/>
      <c r="X1806" s="2" t="str">
        <f>IFERROR(MIN(VLOOKUP($W1806,margin_ranges!$A$5:$D$10,4,FALSE),$Q1806*100)/100,"")</f>
        <v/>
      </c>
      <c r="Y1806" s="6">
        <f t="shared" si="84"/>
        <v>62.772499999999994</v>
      </c>
      <c r="Z1806" s="6">
        <f>IF($A1806="placement",Y1806,SUMIF($C$10:$C$6209,$C1806,$Y$10:$Y$6209))</f>
        <v>62.772499999999994</v>
      </c>
      <c r="AA1806" s="29">
        <f t="shared" si="85"/>
        <v>-1.0563380281690016E-2</v>
      </c>
    </row>
    <row r="1807" spans="1:27" hidden="1" x14ac:dyDescent="0.3">
      <c r="A1807" s="8" t="s">
        <v>17</v>
      </c>
      <c r="B1807" s="8" t="s">
        <v>5397</v>
      </c>
      <c r="C1807" s="8" t="s">
        <v>5398</v>
      </c>
      <c r="D1807" s="8" t="s">
        <v>5561</v>
      </c>
      <c r="E1807" s="8" t="s">
        <v>5562</v>
      </c>
      <c r="F1807" s="29">
        <v>0.28999999999999998</v>
      </c>
      <c r="G1807" s="29">
        <v>1</v>
      </c>
      <c r="H1807" s="30">
        <v>36.1676</v>
      </c>
      <c r="I1807" s="30">
        <v>4.9824000000000002</v>
      </c>
      <c r="J1807" s="14">
        <v>244</v>
      </c>
      <c r="K1807" s="14">
        <v>63</v>
      </c>
      <c r="L1807" s="12">
        <v>0.13780000000000001</v>
      </c>
      <c r="M1807" s="7">
        <v>1.63504889</v>
      </c>
      <c r="N1807" s="31">
        <v>0.99</v>
      </c>
      <c r="O1807" s="14">
        <f>IFERROR(VLOOKUP($C1807,'site totals'!$J$2:$K$607,2,FALSE),1)</f>
        <v>13550.137000000001</v>
      </c>
      <c r="P1807" s="32" t="s">
        <v>22</v>
      </c>
      <c r="Q1807" s="12">
        <v>0.39451351670000001</v>
      </c>
      <c r="R1807" s="29">
        <v>0.28999999999999998</v>
      </c>
      <c r="S1807" s="2">
        <f>IF($A1807="site","",MIN(VLOOKUP($P1807,margin_ranges!$A$5:$D$10,4,FALSE)/100,$Q1807))</f>
        <v>0.29749999999999999</v>
      </c>
      <c r="T1807" s="6">
        <f>IF(A1807="placement",$J1807*MIN($Q1807,$S1807),"")</f>
        <v>72.59</v>
      </c>
      <c r="U1807" s="6">
        <f>IF($A1807="placement",T1807,SUMIF($C$10:$C$6209,$C1807,$T$10:$T$6209))</f>
        <v>72.59</v>
      </c>
      <c r="V1807" s="34">
        <f t="shared" si="86"/>
        <v>-1.0563380281690016E-2</v>
      </c>
      <c r="W1807" s="24"/>
      <c r="X1807" s="2" t="str">
        <f>IFERROR(MIN(VLOOKUP($W1807,margin_ranges!$A$5:$D$10,4,FALSE),$Q1807*100)/100,"")</f>
        <v/>
      </c>
      <c r="Y1807" s="6">
        <f t="shared" si="84"/>
        <v>72.59</v>
      </c>
      <c r="Z1807" s="6">
        <f>IF($A1807="placement",Y1807,SUMIF($C$10:$C$6209,$C1807,$Y$10:$Y$6209))</f>
        <v>72.59</v>
      </c>
      <c r="AA1807" s="29">
        <f t="shared" si="85"/>
        <v>-1.0563380281690016E-2</v>
      </c>
    </row>
    <row r="1808" spans="1:27" hidden="1" x14ac:dyDescent="0.3">
      <c r="A1808" s="8" t="s">
        <v>17</v>
      </c>
      <c r="B1808" s="8" t="s">
        <v>5397</v>
      </c>
      <c r="C1808" s="8" t="s">
        <v>5398</v>
      </c>
      <c r="D1808" s="8" t="s">
        <v>5494</v>
      </c>
      <c r="E1808" s="8" t="s">
        <v>5495</v>
      </c>
      <c r="F1808" s="29">
        <v>0.28999999999999998</v>
      </c>
      <c r="G1808" s="29">
        <v>0</v>
      </c>
      <c r="H1808" s="30">
        <v>21.305499999999999</v>
      </c>
      <c r="I1808" s="30">
        <v>1.5599000000000001</v>
      </c>
      <c r="J1808" s="14">
        <v>85</v>
      </c>
      <c r="K1808" s="14">
        <v>20</v>
      </c>
      <c r="L1808" s="12">
        <v>7.3200000000000001E-2</v>
      </c>
      <c r="M1808" s="7">
        <v>1.82450662</v>
      </c>
      <c r="N1808" s="31">
        <v>0.75</v>
      </c>
      <c r="O1808" s="14">
        <f>IFERROR(VLOOKUP($C1808,'site totals'!$J$2:$K$607,2,FALSE),1)</f>
        <v>13550.137000000001</v>
      </c>
      <c r="P1808" s="32" t="s">
        <v>22</v>
      </c>
      <c r="Q1808" s="12">
        <v>0.5889299643</v>
      </c>
      <c r="R1808" s="29">
        <v>0.28999999999999998</v>
      </c>
      <c r="S1808" s="2">
        <f>IF($A1808="site","",MIN(VLOOKUP($P1808,margin_ranges!$A$5:$D$10,4,FALSE)/100,$Q1808))</f>
        <v>0.29749999999999999</v>
      </c>
      <c r="T1808" s="6">
        <f>IF(A1808="placement",$J1808*MIN($Q1808,$S1808),"")</f>
        <v>25.287499999999998</v>
      </c>
      <c r="U1808" s="6">
        <f>IF($A1808="placement",T1808,SUMIF($C$10:$C$6209,$C1808,$T$10:$T$6209))</f>
        <v>25.287499999999998</v>
      </c>
      <c r="V1808" s="34">
        <f t="shared" si="86"/>
        <v>-1.0563380281689905E-2</v>
      </c>
      <c r="W1808" s="24"/>
      <c r="X1808" s="2" t="str">
        <f>IFERROR(MIN(VLOOKUP($W1808,margin_ranges!$A$5:$D$10,4,FALSE),$Q1808*100)/100,"")</f>
        <v/>
      </c>
      <c r="Y1808" s="6">
        <f t="shared" si="84"/>
        <v>25.287499999999998</v>
      </c>
      <c r="Z1808" s="6">
        <f>IF($A1808="placement",Y1808,SUMIF($C$10:$C$6209,$C1808,$Y$10:$Y$6209))</f>
        <v>25.287499999999998</v>
      </c>
      <c r="AA1808" s="29">
        <f t="shared" si="85"/>
        <v>-1.0563380281689905E-2</v>
      </c>
    </row>
    <row r="1809" spans="1:27" hidden="1" x14ac:dyDescent="0.3">
      <c r="A1809" s="8" t="s">
        <v>17</v>
      </c>
      <c r="B1809" s="8" t="s">
        <v>5397</v>
      </c>
      <c r="C1809" s="8" t="s">
        <v>5398</v>
      </c>
      <c r="D1809" s="8" t="s">
        <v>5589</v>
      </c>
      <c r="E1809" s="8" t="s">
        <v>5590</v>
      </c>
      <c r="F1809" s="29">
        <v>0.28999999999999998</v>
      </c>
      <c r="G1809" s="29">
        <v>0</v>
      </c>
      <c r="H1809" s="30">
        <v>44.548999999999999</v>
      </c>
      <c r="I1809" s="30">
        <v>1.2842</v>
      </c>
      <c r="J1809" s="14">
        <v>290</v>
      </c>
      <c r="K1809" s="14">
        <v>54</v>
      </c>
      <c r="L1809" s="12">
        <v>2.8799999999999999E-2</v>
      </c>
      <c r="M1809" s="7">
        <v>7.5293397899999999</v>
      </c>
      <c r="N1809" s="31">
        <v>5</v>
      </c>
      <c r="O1809" s="14">
        <f>IFERROR(VLOOKUP($C1809,'site totals'!$J$2:$K$607,2,FALSE),1)</f>
        <v>13550.137000000001</v>
      </c>
      <c r="P1809" s="32" t="s">
        <v>22</v>
      </c>
      <c r="Q1809" s="12">
        <v>0.33593115169999999</v>
      </c>
      <c r="R1809" s="29">
        <v>0.28999999999999998</v>
      </c>
      <c r="S1809" s="2">
        <f>IF($A1809="site","",MIN(VLOOKUP($P1809,margin_ranges!$A$5:$D$10,4,FALSE)/100,$Q1809))</f>
        <v>0.29749999999999999</v>
      </c>
      <c r="T1809" s="6">
        <f>IF(A1809="placement",$J1809*MIN($Q1809,$S1809),"")</f>
        <v>86.274999999999991</v>
      </c>
      <c r="U1809" s="6">
        <f>IF($A1809="placement",T1809,SUMIF($C$10:$C$6209,$C1809,$T$10:$T$6209))</f>
        <v>86.274999999999991</v>
      </c>
      <c r="V1809" s="34">
        <f t="shared" si="86"/>
        <v>-1.0563380281689905E-2</v>
      </c>
      <c r="W1809" s="24"/>
      <c r="X1809" s="2" t="str">
        <f>IFERROR(MIN(VLOOKUP($W1809,margin_ranges!$A$5:$D$10,4,FALSE),$Q1809*100)/100,"")</f>
        <v/>
      </c>
      <c r="Y1809" s="6">
        <f t="shared" si="84"/>
        <v>86.274999999999991</v>
      </c>
      <c r="Z1809" s="6">
        <f>IF($A1809="placement",Y1809,SUMIF($C$10:$C$6209,$C1809,$Y$10:$Y$6209))</f>
        <v>86.274999999999991</v>
      </c>
      <c r="AA1809" s="29">
        <f t="shared" si="85"/>
        <v>-1.0563380281689905E-2</v>
      </c>
    </row>
    <row r="1810" spans="1:27" hidden="1" x14ac:dyDescent="0.3">
      <c r="A1810" s="8" t="s">
        <v>17</v>
      </c>
      <c r="B1810" s="8" t="s">
        <v>5397</v>
      </c>
      <c r="C1810" s="8" t="s">
        <v>5398</v>
      </c>
      <c r="D1810" s="8" t="s">
        <v>5537</v>
      </c>
      <c r="E1810" s="8" t="s">
        <v>5538</v>
      </c>
      <c r="F1810" s="29">
        <v>0.25</v>
      </c>
      <c r="G1810" s="29">
        <v>1</v>
      </c>
      <c r="H1810" s="30">
        <v>159.3647</v>
      </c>
      <c r="I1810" s="30">
        <v>14.105499999999999</v>
      </c>
      <c r="J1810" s="14">
        <v>427</v>
      </c>
      <c r="K1810" s="14">
        <v>88</v>
      </c>
      <c r="L1810" s="12">
        <v>8.8499999999999995E-2</v>
      </c>
      <c r="M1810" s="7">
        <v>1.00941477</v>
      </c>
      <c r="N1810" s="31">
        <v>0.75</v>
      </c>
      <c r="O1810" s="14">
        <f>IFERROR(VLOOKUP($C1810,'site totals'!$J$2:$K$607,2,FALSE),1)</f>
        <v>13550.137000000001</v>
      </c>
      <c r="P1810" s="32" t="s">
        <v>161</v>
      </c>
      <c r="Q1810" s="12">
        <v>0.25699521710000001</v>
      </c>
      <c r="R1810" s="29">
        <v>0.25</v>
      </c>
      <c r="S1810" s="2">
        <f>IF($A1810="site","",MIN(VLOOKUP($P1810,margin_ranges!$A$5:$D$10,4,FALSE)/100,$Q1810))</f>
        <v>0.25699521710000001</v>
      </c>
      <c r="T1810" s="6">
        <f>IF(A1810="placement",$J1810*MIN($Q1810,$S1810),"")</f>
        <v>109.73695770170001</v>
      </c>
      <c r="U1810" s="6">
        <f>IF($A1810="placement",T1810,SUMIF($C$10:$C$6209,$C1810,$T$10:$T$6209))</f>
        <v>109.73695770170001</v>
      </c>
      <c r="V1810" s="34">
        <f t="shared" si="86"/>
        <v>-9.3269561333334527E-3</v>
      </c>
      <c r="W1810" s="24"/>
      <c r="X1810" s="2" t="str">
        <f>IFERROR(MIN(VLOOKUP($W1810,margin_ranges!$A$5:$D$10,4,FALSE),$Q1810*100)/100,"")</f>
        <v/>
      </c>
      <c r="Y1810" s="6">
        <f t="shared" si="84"/>
        <v>109.73695770170001</v>
      </c>
      <c r="Z1810" s="6">
        <f>IF($A1810="placement",Y1810,SUMIF($C$10:$C$6209,$C1810,$Y$10:$Y$6209))</f>
        <v>109.73695770170001</v>
      </c>
      <c r="AA1810" s="29">
        <f t="shared" si="85"/>
        <v>-9.3269561333334527E-3</v>
      </c>
    </row>
    <row r="1811" spans="1:27" hidden="1" x14ac:dyDescent="0.3">
      <c r="A1811" s="8" t="s">
        <v>17</v>
      </c>
      <c r="B1811" s="8" t="s">
        <v>5397</v>
      </c>
      <c r="C1811" s="8" t="s">
        <v>5398</v>
      </c>
      <c r="D1811" s="8" t="s">
        <v>5545</v>
      </c>
      <c r="E1811" s="8" t="s">
        <v>12029</v>
      </c>
      <c r="F1811" s="29">
        <v>0.28999999999999998</v>
      </c>
      <c r="G1811" s="29">
        <v>0</v>
      </c>
      <c r="H1811" s="30">
        <v>7.5114000000000001</v>
      </c>
      <c r="I1811" s="30">
        <v>0.1671</v>
      </c>
      <c r="J1811" s="14">
        <v>11</v>
      </c>
      <c r="K1811" s="14">
        <v>2</v>
      </c>
      <c r="L1811" s="12">
        <v>2.23E-2</v>
      </c>
      <c r="M1811" s="7">
        <v>2.1321367499999999</v>
      </c>
      <c r="N1811" s="31">
        <v>1.5</v>
      </c>
      <c r="O1811" s="14">
        <f>IFERROR(VLOOKUP($C1811,'site totals'!$J$2:$K$607,2,FALSE),1)</f>
        <v>13550.137000000001</v>
      </c>
      <c r="P1811" s="32" t="s">
        <v>22</v>
      </c>
      <c r="Q1811" s="12">
        <v>0.29648039770000001</v>
      </c>
      <c r="R1811" s="29">
        <v>0.28999999999999998</v>
      </c>
      <c r="S1811" s="2">
        <f>IF($A1811="site","",MIN(VLOOKUP($P1811,margin_ranges!$A$5:$D$10,4,FALSE)/100,$Q1811))</f>
        <v>0.29648039770000001</v>
      </c>
      <c r="T1811" s="6">
        <f>IF(A1811="placement",$J1811*MIN($Q1811,$S1811),"")</f>
        <v>3.2612843747000002</v>
      </c>
      <c r="U1811" s="6">
        <f>IF($A1811="placement",T1811,SUMIF($C$10:$C$6209,$C1811,$T$10:$T$6209))</f>
        <v>3.2612843747000002</v>
      </c>
      <c r="V1811" s="34">
        <f t="shared" si="86"/>
        <v>-9.1273207042253945E-3</v>
      </c>
      <c r="W1811" s="24"/>
      <c r="X1811" s="2" t="str">
        <f>IFERROR(MIN(VLOOKUP($W1811,margin_ranges!$A$5:$D$10,4,FALSE),$Q1811*100)/100,"")</f>
        <v/>
      </c>
      <c r="Y1811" s="6">
        <f t="shared" si="84"/>
        <v>3.2612843747000002</v>
      </c>
      <c r="Z1811" s="6">
        <f>IF($A1811="placement",Y1811,SUMIF($C$10:$C$6209,$C1811,$Y$10:$Y$6209))</f>
        <v>3.2612843747000002</v>
      </c>
      <c r="AA1811" s="29">
        <f t="shared" si="85"/>
        <v>-9.1273207042253945E-3</v>
      </c>
    </row>
    <row r="1812" spans="1:27" hidden="1" x14ac:dyDescent="0.3">
      <c r="A1812" s="8" t="s">
        <v>17</v>
      </c>
      <c r="B1812" s="8" t="s">
        <v>5397</v>
      </c>
      <c r="C1812" s="8" t="s">
        <v>5398</v>
      </c>
      <c r="D1812" s="8" t="s">
        <v>5414</v>
      </c>
      <c r="E1812" s="8" t="s">
        <v>5415</v>
      </c>
      <c r="F1812" s="29">
        <v>0.28999999999999998</v>
      </c>
      <c r="G1812" s="29">
        <v>0</v>
      </c>
      <c r="H1812" s="30">
        <v>4.9367000000000001</v>
      </c>
      <c r="I1812" s="30">
        <v>1.0302</v>
      </c>
      <c r="J1812" s="14">
        <v>43</v>
      </c>
      <c r="K1812" s="14">
        <v>11</v>
      </c>
      <c r="L1812" s="12">
        <v>0.2087</v>
      </c>
      <c r="M1812" s="7">
        <v>1.40468696</v>
      </c>
      <c r="N1812" s="31">
        <v>0.99</v>
      </c>
      <c r="O1812" s="14">
        <f>IFERROR(VLOOKUP($C1812,'site totals'!$J$2:$K$607,2,FALSE),1)</f>
        <v>13550.137000000001</v>
      </c>
      <c r="P1812" s="32" t="s">
        <v>22</v>
      </c>
      <c r="Q1812" s="12">
        <v>0.29521663590000002</v>
      </c>
      <c r="R1812" s="29">
        <v>0.28999999999999998</v>
      </c>
      <c r="S1812" s="2">
        <f>IF($A1812="site","",MIN(VLOOKUP($P1812,margin_ranges!$A$5:$D$10,4,FALSE)/100,$Q1812))</f>
        <v>0.29521663590000002</v>
      </c>
      <c r="T1812" s="6">
        <f>IF(A1812="placement",$J1812*MIN($Q1812,$S1812),"")</f>
        <v>12.694315343700001</v>
      </c>
      <c r="U1812" s="6">
        <f>IF($A1812="placement",T1812,SUMIF($C$10:$C$6209,$C1812,$T$10:$T$6209))</f>
        <v>12.694315343700001</v>
      </c>
      <c r="V1812" s="34">
        <f t="shared" si="86"/>
        <v>-7.3473745070422591E-3</v>
      </c>
      <c r="W1812" s="24"/>
      <c r="X1812" s="2" t="str">
        <f>IFERROR(MIN(VLOOKUP($W1812,margin_ranges!$A$5:$D$10,4,FALSE),$Q1812*100)/100,"")</f>
        <v/>
      </c>
      <c r="Y1812" s="6">
        <f t="shared" si="84"/>
        <v>12.694315343700001</v>
      </c>
      <c r="Z1812" s="6">
        <f>IF($A1812="placement",Y1812,SUMIF($C$10:$C$6209,$C1812,$Y$10:$Y$6209))</f>
        <v>12.694315343700001</v>
      </c>
      <c r="AA1812" s="17">
        <f t="shared" si="85"/>
        <v>-7.3473745070422591E-3</v>
      </c>
    </row>
    <row r="1813" spans="1:27" hidden="1" x14ac:dyDescent="0.3">
      <c r="A1813" s="8" t="s">
        <v>17</v>
      </c>
      <c r="B1813" s="8" t="s">
        <v>5397</v>
      </c>
      <c r="C1813" s="8" t="s">
        <v>5398</v>
      </c>
      <c r="D1813" s="8" t="s">
        <v>5492</v>
      </c>
      <c r="E1813" s="8" t="s">
        <v>5493</v>
      </c>
      <c r="F1813" s="29">
        <v>0.28999999999999998</v>
      </c>
      <c r="G1813" s="29">
        <v>0</v>
      </c>
      <c r="H1813" s="30">
        <v>5.8865999999999996</v>
      </c>
      <c r="I1813" s="30">
        <v>0.5101</v>
      </c>
      <c r="J1813" s="14">
        <v>65</v>
      </c>
      <c r="K1813" s="14">
        <v>16</v>
      </c>
      <c r="L1813" s="12">
        <v>8.6699999999999999E-2</v>
      </c>
      <c r="M1813" s="7">
        <v>4.2556224599999997</v>
      </c>
      <c r="N1813" s="31">
        <v>3</v>
      </c>
      <c r="O1813" s="14">
        <f>IFERROR(VLOOKUP($C1813,'site totals'!$J$2:$K$607,2,FALSE),1)</f>
        <v>13550.137000000001</v>
      </c>
      <c r="P1813" s="32" t="s">
        <v>22</v>
      </c>
      <c r="Q1813" s="12">
        <v>0.2950502478</v>
      </c>
      <c r="R1813" s="29">
        <v>0.28999999999999998</v>
      </c>
      <c r="S1813" s="2">
        <f>IF($A1813="site","",MIN(VLOOKUP($P1813,margin_ranges!$A$5:$D$10,4,FALSE)/100,$Q1813))</f>
        <v>0.2950502478</v>
      </c>
      <c r="T1813" s="6">
        <f>IF(A1813="placement",$J1813*MIN($Q1813,$S1813),"")</f>
        <v>19.178266106999999</v>
      </c>
      <c r="U1813" s="6">
        <f>IF($A1813="placement",T1813,SUMIF($C$10:$C$6209,$C1813,$T$10:$T$6209))</f>
        <v>19.178266106999999</v>
      </c>
      <c r="V1813" s="34">
        <f t="shared" si="86"/>
        <v>-7.1130250704224407E-3</v>
      </c>
      <c r="W1813" s="24"/>
      <c r="X1813" s="2" t="str">
        <f>IFERROR(MIN(VLOOKUP($W1813,margin_ranges!$A$5:$D$10,4,FALSE),$Q1813*100)/100,"")</f>
        <v/>
      </c>
      <c r="Y1813" s="6">
        <f t="shared" si="84"/>
        <v>19.178266106999999</v>
      </c>
      <c r="Z1813" s="6">
        <f>IF($A1813="placement",Y1813,SUMIF($C$10:$C$6209,$C1813,$Y$10:$Y$6209))</f>
        <v>19.178266106999999</v>
      </c>
      <c r="AA1813" s="29">
        <f t="shared" si="85"/>
        <v>-7.1130250704224407E-3</v>
      </c>
    </row>
    <row r="1814" spans="1:27" hidden="1" x14ac:dyDescent="0.3">
      <c r="A1814" s="8" t="s">
        <v>17</v>
      </c>
      <c r="B1814" s="8" t="s">
        <v>5397</v>
      </c>
      <c r="C1814" s="8" t="s">
        <v>5398</v>
      </c>
      <c r="D1814" s="8" t="s">
        <v>5613</v>
      </c>
      <c r="E1814" s="8" t="s">
        <v>12039</v>
      </c>
      <c r="F1814" s="29">
        <v>0.28999999999999998</v>
      </c>
      <c r="G1814" s="29">
        <v>0</v>
      </c>
      <c r="H1814" s="30">
        <v>3.7703000000000002</v>
      </c>
      <c r="I1814" s="30">
        <v>0.65210000000000001</v>
      </c>
      <c r="J1814" s="14">
        <v>32</v>
      </c>
      <c r="K1814" s="14">
        <v>8</v>
      </c>
      <c r="L1814" s="12">
        <v>0.17299999999999999</v>
      </c>
      <c r="M1814" s="7">
        <v>1.6549019599999999</v>
      </c>
      <c r="N1814" s="31">
        <v>1.17</v>
      </c>
      <c r="O1814" s="14">
        <f>IFERROR(VLOOKUP($C1814,'site totals'!$J$2:$K$607,2,FALSE),1)</f>
        <v>13550.137000000001</v>
      </c>
      <c r="P1814" s="32" t="s">
        <v>22</v>
      </c>
      <c r="Q1814" s="12">
        <v>0.29300947869999999</v>
      </c>
      <c r="R1814" s="29">
        <v>0.28999999999999998</v>
      </c>
      <c r="S1814" s="2">
        <f>IF($A1814="site","",MIN(VLOOKUP($P1814,margin_ranges!$A$5:$D$10,4,FALSE)/100,$Q1814))</f>
        <v>0.29300947869999999</v>
      </c>
      <c r="T1814" s="6">
        <f>IF(A1814="placement",$J1814*MIN($Q1814,$S1814),"")</f>
        <v>9.3763033183999998</v>
      </c>
      <c r="U1814" s="6">
        <f>IF($A1814="placement",T1814,SUMIF($C$10:$C$6209,$C1814,$T$10:$T$6209))</f>
        <v>9.3763033183999998</v>
      </c>
      <c r="V1814" s="34">
        <f t="shared" si="86"/>
        <v>-4.2387023943660784E-3</v>
      </c>
      <c r="W1814" s="24"/>
      <c r="X1814" s="2" t="str">
        <f>IFERROR(MIN(VLOOKUP($W1814,margin_ranges!$A$5:$D$10,4,FALSE),$Q1814*100)/100,"")</f>
        <v/>
      </c>
      <c r="Y1814" s="6">
        <f t="shared" si="84"/>
        <v>9.3763033183999998</v>
      </c>
      <c r="Z1814" s="6">
        <f>IF($A1814="placement",Y1814,SUMIF($C$10:$C$6209,$C1814,$Y$10:$Y$6209))</f>
        <v>9.3763033183999998</v>
      </c>
      <c r="AA1814" s="29">
        <f t="shared" si="85"/>
        <v>-4.2387023943660784E-3</v>
      </c>
    </row>
    <row r="1815" spans="1:27" hidden="1" x14ac:dyDescent="0.3">
      <c r="A1815" s="8" t="s">
        <v>17</v>
      </c>
      <c r="B1815" s="8" t="s">
        <v>5397</v>
      </c>
      <c r="C1815" s="8" t="s">
        <v>5398</v>
      </c>
      <c r="D1815" s="8" t="s">
        <v>5541</v>
      </c>
      <c r="E1815" s="8" t="s">
        <v>5542</v>
      </c>
      <c r="F1815" s="29">
        <v>0.18</v>
      </c>
      <c r="G1815" s="29">
        <v>0</v>
      </c>
      <c r="H1815" s="30">
        <v>4.5506000000000002</v>
      </c>
      <c r="I1815" s="30">
        <v>0.4037</v>
      </c>
      <c r="J1815" s="14">
        <v>43</v>
      </c>
      <c r="K1815" s="14">
        <v>8</v>
      </c>
      <c r="L1815" s="12">
        <v>8.8700000000000001E-2</v>
      </c>
      <c r="M1815" s="7">
        <v>3.5416843600000001</v>
      </c>
      <c r="N1815" s="31">
        <v>2.9</v>
      </c>
      <c r="O1815" s="14">
        <f>IFERROR(VLOOKUP($C1815,'site totals'!$J$2:$K$607,2,FALSE),1)</f>
        <v>13550.137000000001</v>
      </c>
      <c r="P1815" s="32" t="s">
        <v>22</v>
      </c>
      <c r="Q1815" s="12">
        <v>0.1811805611</v>
      </c>
      <c r="R1815" s="29">
        <v>0.18</v>
      </c>
      <c r="S1815" s="2">
        <f>IF($A1815="site","",MIN(VLOOKUP($P1815,margin_ranges!$A$5:$D$10,4,FALSE)/100,$Q1815))</f>
        <v>0.1811805611</v>
      </c>
      <c r="T1815" s="6">
        <f>IF(A1815="placement",$J1815*MIN($Q1815,$S1815),"")</f>
        <v>7.7907641273000001</v>
      </c>
      <c r="U1815" s="6">
        <f>IF($A1815="placement",T1815,SUMIF($C$10:$C$6209,$C1815,$T$10:$T$6209))</f>
        <v>7.7907641273000001</v>
      </c>
      <c r="V1815" s="34">
        <f t="shared" si="86"/>
        <v>-1.4397086585367092E-3</v>
      </c>
      <c r="W1815" s="24"/>
      <c r="X1815" s="2" t="str">
        <f>IFERROR(MIN(VLOOKUP($W1815,margin_ranges!$A$5:$D$10,4,FALSE),$Q1815*100)/100,"")</f>
        <v/>
      </c>
      <c r="Y1815" s="6">
        <f t="shared" si="84"/>
        <v>7.7907641273000001</v>
      </c>
      <c r="Z1815" s="6">
        <f>IF($A1815="placement",Y1815,SUMIF($C$10:$C$6209,$C1815,$Y$10:$Y$6209))</f>
        <v>7.7907641273000001</v>
      </c>
      <c r="AA1815" s="29">
        <f t="shared" si="85"/>
        <v>-1.4397086585367092E-3</v>
      </c>
    </row>
    <row r="1816" spans="1:27" hidden="1" x14ac:dyDescent="0.3">
      <c r="A1816" s="8" t="s">
        <v>17</v>
      </c>
      <c r="B1816" s="8" t="s">
        <v>5397</v>
      </c>
      <c r="C1816" s="8" t="s">
        <v>5398</v>
      </c>
      <c r="D1816" s="8" t="s">
        <v>5406</v>
      </c>
      <c r="E1816" s="8" t="s">
        <v>5407</v>
      </c>
      <c r="F1816" s="29">
        <v>8.99999999999999E-2</v>
      </c>
      <c r="G1816" s="29">
        <v>0</v>
      </c>
      <c r="H1816" s="30">
        <v>1.8150999999999999</v>
      </c>
      <c r="I1816" s="30">
        <v>0.2591</v>
      </c>
      <c r="J1816" s="14">
        <v>17</v>
      </c>
      <c r="K1816" s="14">
        <v>2</v>
      </c>
      <c r="L1816" s="12">
        <v>0.14280000000000001</v>
      </c>
      <c r="M1816" s="7">
        <v>2.1984564500000001</v>
      </c>
      <c r="N1816" s="31">
        <v>2</v>
      </c>
      <c r="O1816" s="14">
        <f>IFERROR(VLOOKUP($C1816,'site totals'!$J$2:$K$607,2,FALSE),1)</f>
        <v>13550.137000000001</v>
      </c>
      <c r="P1816" s="32" t="s">
        <v>22</v>
      </c>
      <c r="Q1816" s="12">
        <v>9.0270812399999997E-2</v>
      </c>
      <c r="R1816" s="29">
        <v>0.09</v>
      </c>
      <c r="S1816" s="2">
        <f>IF($A1816="site","",MIN(VLOOKUP($P1816,margin_ranges!$A$5:$D$10,4,FALSE)/100,$Q1816))</f>
        <v>9.0270812399999997E-2</v>
      </c>
      <c r="T1816" s="6">
        <f>IF(A1816="placement",$J1816*MIN($Q1816,$S1816),"")</f>
        <v>1.5346038108</v>
      </c>
      <c r="U1816" s="6">
        <f>IF($A1816="placement",T1816,SUMIF($C$10:$C$6209,$C1816,$T$10:$T$6209))</f>
        <v>1.5346038108</v>
      </c>
      <c r="V1816" s="34">
        <f t="shared" si="86"/>
        <v>-2.9759604395607209E-4</v>
      </c>
      <c r="W1816" s="24"/>
      <c r="X1816" s="2" t="str">
        <f>IFERROR(MIN(VLOOKUP($W1816,margin_ranges!$A$5:$D$10,4,FALSE),$Q1816*100)/100,"")</f>
        <v/>
      </c>
      <c r="Y1816" s="6">
        <f t="shared" si="84"/>
        <v>1.5346038108</v>
      </c>
      <c r="Z1816" s="6">
        <f>IF($A1816="placement",Y1816,SUMIF($C$10:$C$6209,$C1816,$Y$10:$Y$6209))</f>
        <v>1.5346038108</v>
      </c>
      <c r="AA1816" s="29">
        <f t="shared" si="85"/>
        <v>-2.9759604395607209E-4</v>
      </c>
    </row>
    <row r="1817" spans="1:27" hidden="1" x14ac:dyDescent="0.3">
      <c r="A1817" s="8" t="s">
        <v>17</v>
      </c>
      <c r="B1817" s="8" t="s">
        <v>5397</v>
      </c>
      <c r="C1817" s="8" t="s">
        <v>5398</v>
      </c>
      <c r="D1817" s="8" t="s">
        <v>12033</v>
      </c>
      <c r="E1817" s="8" t="s">
        <v>12034</v>
      </c>
      <c r="F1817" s="29">
        <v>0.14037903574294699</v>
      </c>
      <c r="G1817" s="29">
        <v>0</v>
      </c>
      <c r="H1817" s="30">
        <v>0.52929999999999999</v>
      </c>
      <c r="I1817" s="30">
        <v>0.19889999999999999</v>
      </c>
      <c r="J1817" s="14">
        <v>7</v>
      </c>
      <c r="K1817" s="14">
        <v>1</v>
      </c>
      <c r="L1817" s="12">
        <v>0.37580000000000002</v>
      </c>
      <c r="M1817" s="7">
        <v>1.1633034099999999</v>
      </c>
      <c r="N1817" s="31">
        <v>1</v>
      </c>
      <c r="O1817" s="14">
        <f>IFERROR(VLOOKUP($C1817,'site totals'!$J$2:$K$607,2,FALSE),1)</f>
        <v>13550.137000000001</v>
      </c>
      <c r="P1817" s="32" t="s">
        <v>22</v>
      </c>
      <c r="Q1817" s="12">
        <v>0.14037903569999999</v>
      </c>
      <c r="R1817" s="29">
        <v>0.25</v>
      </c>
      <c r="S1817" s="2">
        <f>IF($A1817="site","",MIN(VLOOKUP($P1817,margin_ranges!$A$5:$D$10,4,FALSE)/100,$Q1817))</f>
        <v>0.14037903569999999</v>
      </c>
      <c r="T1817" s="6">
        <f>IF(A1817="placement",$J1817*MIN($Q1817,$S1817),"")</f>
        <v>0.98265324989999991</v>
      </c>
      <c r="U1817" s="6">
        <f>IF($A1817="placement",T1817,SUMIF($C$10:$C$6209,$C1817,$T$10:$T$6209))</f>
        <v>0.98265324989999991</v>
      </c>
      <c r="V1817" s="34">
        <f t="shared" si="86"/>
        <v>0.1461612857333332</v>
      </c>
      <c r="W1817" s="24"/>
      <c r="X1817" s="2" t="str">
        <f>IFERROR(MIN(VLOOKUP($W1817,margin_ranges!$A$5:$D$10,4,FALSE),$Q1817*100)/100,"")</f>
        <v/>
      </c>
      <c r="Y1817" s="6">
        <f t="shared" si="84"/>
        <v>0.98265324989999991</v>
      </c>
      <c r="Z1817" s="6">
        <f>IF($A1817="placement",Y1817,SUMIF($C$10:$C$6209,$C1817,$Y$10:$Y$6209))</f>
        <v>0.98265324989999991</v>
      </c>
      <c r="AA1817" s="29">
        <f t="shared" si="85"/>
        <v>0.1461612857333332</v>
      </c>
    </row>
    <row r="1818" spans="1:27" hidden="1" x14ac:dyDescent="0.3">
      <c r="A1818" s="8" t="s">
        <v>17</v>
      </c>
      <c r="B1818" s="8" t="s">
        <v>5397</v>
      </c>
      <c r="C1818" s="8" t="s">
        <v>5398</v>
      </c>
      <c r="D1818" s="8" t="s">
        <v>5452</v>
      </c>
      <c r="E1818" s="8" t="s">
        <v>5453</v>
      </c>
      <c r="F1818" s="29">
        <v>1.2931528845051001E-2</v>
      </c>
      <c r="G1818" s="29">
        <v>0</v>
      </c>
      <c r="H1818" s="30">
        <v>1.8656999999999999</v>
      </c>
      <c r="I1818" s="30">
        <v>9.8400000000000001E-2</v>
      </c>
      <c r="J1818" s="14">
        <v>7</v>
      </c>
      <c r="K1818" s="14">
        <v>2</v>
      </c>
      <c r="L1818" s="12">
        <v>5.2699999999999997E-2</v>
      </c>
      <c r="M1818" s="7">
        <v>2.5327523599999999</v>
      </c>
      <c r="N1818" s="31">
        <v>2.5</v>
      </c>
      <c r="O1818" s="14">
        <f>IFERROR(VLOOKUP($C1818,'site totals'!$J$2:$K$607,2,FALSE),1)</f>
        <v>13550.137000000001</v>
      </c>
      <c r="P1818" s="32" t="s">
        <v>22</v>
      </c>
      <c r="Q1818" s="12">
        <v>1.29315288E-2</v>
      </c>
      <c r="R1818" s="29">
        <v>0.25</v>
      </c>
      <c r="S1818" s="2">
        <f>IF($A1818="site","",MIN(VLOOKUP($P1818,margin_ranges!$A$5:$D$10,4,FALSE)/100,$Q1818))</f>
        <v>1.29315288E-2</v>
      </c>
      <c r="T1818" s="6">
        <f>IF(A1818="placement",$J1818*MIN($Q1818,$S1818),"")</f>
        <v>9.0520701600000003E-2</v>
      </c>
      <c r="U1818" s="6">
        <f>IF($A1818="placement",T1818,SUMIF($C$10:$C$6209,$C1818,$T$10:$T$6209))</f>
        <v>9.0520701600000003E-2</v>
      </c>
      <c r="V1818" s="34">
        <f t="shared" si="86"/>
        <v>0.31609129493333343</v>
      </c>
      <c r="W1818" s="24"/>
      <c r="X1818" s="2" t="str">
        <f>IFERROR(MIN(VLOOKUP($W1818,margin_ranges!$A$5:$D$10,4,FALSE),$Q1818*100)/100,"")</f>
        <v/>
      </c>
      <c r="Y1818" s="6">
        <f t="shared" si="84"/>
        <v>9.0520701600000003E-2</v>
      </c>
      <c r="Z1818" s="6">
        <f>IF($A1818="placement",Y1818,SUMIF($C$10:$C$6209,$C1818,$Y$10:$Y$6209))</f>
        <v>9.0520701600000003E-2</v>
      </c>
      <c r="AA1818" s="29">
        <f t="shared" si="85"/>
        <v>0.31609129493333343</v>
      </c>
    </row>
    <row r="1819" spans="1:27" hidden="1" x14ac:dyDescent="0.3">
      <c r="A1819" s="8" t="s">
        <v>17</v>
      </c>
      <c r="B1819" s="8" t="s">
        <v>5397</v>
      </c>
      <c r="C1819" s="8" t="s">
        <v>5398</v>
      </c>
      <c r="D1819" s="8" t="s">
        <v>5462</v>
      </c>
      <c r="E1819" s="8" t="s">
        <v>5463</v>
      </c>
      <c r="F1819" s="29">
        <v>0.16483843793248601</v>
      </c>
      <c r="G1819" s="29">
        <v>0</v>
      </c>
      <c r="H1819" s="30">
        <v>1.7103999999999999</v>
      </c>
      <c r="I1819" s="30">
        <v>0.2228</v>
      </c>
      <c r="J1819" s="14">
        <v>7</v>
      </c>
      <c r="K1819" s="14">
        <v>1</v>
      </c>
      <c r="L1819" s="12">
        <v>0.1303</v>
      </c>
      <c r="M1819" s="7">
        <v>1.0656620699999999</v>
      </c>
      <c r="N1819" s="31">
        <v>0.89</v>
      </c>
      <c r="O1819" s="14">
        <f>IFERROR(VLOOKUP($C1819,'site totals'!$J$2:$K$607,2,FALSE),1)</f>
        <v>13550.137000000001</v>
      </c>
      <c r="P1819" s="32" t="s">
        <v>22</v>
      </c>
      <c r="Q1819" s="12">
        <v>0.1648384379</v>
      </c>
      <c r="R1819" s="29">
        <v>0.17</v>
      </c>
      <c r="S1819" s="2">
        <f>IF($A1819="site","",MIN(VLOOKUP($P1819,margin_ranges!$A$5:$D$10,4,FALSE)/100,$Q1819))</f>
        <v>0.1648384379</v>
      </c>
      <c r="T1819" s="6">
        <f>IF(A1819="placement",$J1819*MIN($Q1819,$S1819),"")</f>
        <v>1.1538690652999999</v>
      </c>
      <c r="U1819" s="6">
        <f>IF($A1819="placement",T1819,SUMIF($C$10:$C$6209,$C1819,$T$10:$T$6209))</f>
        <v>1.1538690652999999</v>
      </c>
      <c r="V1819" s="34">
        <f t="shared" si="86"/>
        <v>6.2187495180723307E-3</v>
      </c>
      <c r="W1819" s="24"/>
      <c r="X1819" s="2" t="str">
        <f>IFERROR(MIN(VLOOKUP($W1819,margin_ranges!$A$5:$D$10,4,FALSE),$Q1819*100)/100,"")</f>
        <v/>
      </c>
      <c r="Y1819" s="6">
        <f t="shared" si="84"/>
        <v>1.1538690652999999</v>
      </c>
      <c r="Z1819" s="6">
        <f>IF($A1819="placement",Y1819,SUMIF($C$10:$C$6209,$C1819,$Y$10:$Y$6209))</f>
        <v>1.1538690652999999</v>
      </c>
      <c r="AA1819" s="29">
        <f t="shared" si="85"/>
        <v>6.2187495180723307E-3</v>
      </c>
    </row>
    <row r="1820" spans="1:27" hidden="1" x14ac:dyDescent="0.3">
      <c r="A1820" s="8" t="s">
        <v>17</v>
      </c>
      <c r="B1820" s="8" t="s">
        <v>5397</v>
      </c>
      <c r="C1820" s="8" t="s">
        <v>5398</v>
      </c>
      <c r="D1820" s="8" t="s">
        <v>12002</v>
      </c>
      <c r="E1820" s="8" t="s">
        <v>12003</v>
      </c>
      <c r="F1820" s="29">
        <v>0.15082193011348299</v>
      </c>
      <c r="G1820" s="29">
        <v>0</v>
      </c>
      <c r="H1820" s="30">
        <v>13.9673</v>
      </c>
      <c r="I1820" s="30">
        <v>0.2026</v>
      </c>
      <c r="J1820" s="14">
        <v>7</v>
      </c>
      <c r="K1820" s="14">
        <v>1</v>
      </c>
      <c r="L1820" s="12">
        <v>1.4500000000000001E-2</v>
      </c>
      <c r="M1820" s="7">
        <v>1.17760931</v>
      </c>
      <c r="N1820" s="31">
        <v>1</v>
      </c>
      <c r="O1820" s="14">
        <f>IFERROR(VLOOKUP($C1820,'site totals'!$J$2:$K$607,2,FALSE),1)</f>
        <v>13550.137000000001</v>
      </c>
      <c r="P1820" s="32" t="s">
        <v>22</v>
      </c>
      <c r="Q1820" s="12">
        <v>0.1508219301</v>
      </c>
      <c r="R1820" s="29">
        <v>0.25</v>
      </c>
      <c r="S1820" s="2">
        <f>IF($A1820="site","",MIN(VLOOKUP($P1820,margin_ranges!$A$5:$D$10,4,FALSE)/100,$Q1820))</f>
        <v>0.1508219301</v>
      </c>
      <c r="T1820" s="6">
        <f>IF(A1820="placement",$J1820*MIN($Q1820,$S1820),"")</f>
        <v>1.0557535107</v>
      </c>
      <c r="U1820" s="6">
        <f>IF($A1820="placement",T1820,SUMIF($C$10:$C$6209,$C1820,$T$10:$T$6209))</f>
        <v>1.0557535107</v>
      </c>
      <c r="V1820" s="34">
        <f t="shared" si="86"/>
        <v>0.13223742653333348</v>
      </c>
      <c r="W1820" s="24"/>
      <c r="X1820" s="2" t="str">
        <f>IFERROR(MIN(VLOOKUP($W1820,margin_ranges!$A$5:$D$10,4,FALSE),$Q1820*100)/100,"")</f>
        <v/>
      </c>
      <c r="Y1820" s="6">
        <f t="shared" si="84"/>
        <v>1.0557535107</v>
      </c>
      <c r="Z1820" s="6">
        <f>IF($A1820="placement",Y1820,SUMIF($C$10:$C$6209,$C1820,$Y$10:$Y$6209))</f>
        <v>1.0557535107</v>
      </c>
      <c r="AA1820" s="17">
        <f t="shared" si="85"/>
        <v>0.13223742653333348</v>
      </c>
    </row>
    <row r="1821" spans="1:27" hidden="1" x14ac:dyDescent="0.3">
      <c r="A1821" s="8" t="s">
        <v>17</v>
      </c>
      <c r="B1821" s="8" t="s">
        <v>5397</v>
      </c>
      <c r="C1821" s="8" t="s">
        <v>5398</v>
      </c>
      <c r="D1821" s="8" t="s">
        <v>12037</v>
      </c>
      <c r="E1821" s="8" t="s">
        <v>12038</v>
      </c>
      <c r="F1821" s="29">
        <v>9.7815245020753498E-3</v>
      </c>
      <c r="G1821" s="29">
        <v>0</v>
      </c>
      <c r="H1821" s="30">
        <v>0.31940000000000002</v>
      </c>
      <c r="I1821" s="30">
        <v>8.7900000000000006E-2</v>
      </c>
      <c r="J1821" s="14">
        <v>7</v>
      </c>
      <c r="K1821" s="14">
        <v>1</v>
      </c>
      <c r="L1821" s="12">
        <v>0.27529999999999999</v>
      </c>
      <c r="M1821" s="7">
        <v>2.5246953699999999</v>
      </c>
      <c r="N1821" s="31">
        <v>2.5</v>
      </c>
      <c r="O1821" s="14">
        <f>IFERROR(VLOOKUP($C1821,'site totals'!$J$2:$K$607,2,FALSE),1)</f>
        <v>13550.137000000001</v>
      </c>
      <c r="P1821" s="32" t="s">
        <v>22</v>
      </c>
      <c r="Q1821" s="12">
        <v>9.7815244999999995E-3</v>
      </c>
      <c r="R1821" s="29">
        <v>0.25</v>
      </c>
      <c r="S1821" s="2">
        <f>IF($A1821="site","",MIN(VLOOKUP($P1821,margin_ranges!$A$5:$D$10,4,FALSE)/100,$Q1821))</f>
        <v>9.7815244999999995E-3</v>
      </c>
      <c r="T1821" s="6">
        <f>IF(A1821="placement",$J1821*MIN($Q1821,$S1821),"")</f>
        <v>6.8470671499999997E-2</v>
      </c>
      <c r="U1821" s="6">
        <f>IF($A1821="placement",T1821,SUMIF($C$10:$C$6209,$C1821,$T$10:$T$6209))</f>
        <v>6.8470671499999997E-2</v>
      </c>
      <c r="V1821" s="34">
        <f t="shared" si="86"/>
        <v>0.32029130066666656</v>
      </c>
      <c r="W1821" s="24"/>
      <c r="X1821" s="2" t="str">
        <f>IFERROR(MIN(VLOOKUP($W1821,margin_ranges!$A$5:$D$10,4,FALSE),$Q1821*100)/100,"")</f>
        <v/>
      </c>
      <c r="Y1821" s="6">
        <f t="shared" si="84"/>
        <v>6.8470671499999997E-2</v>
      </c>
      <c r="Z1821" s="6">
        <f>IF($A1821="placement",Y1821,SUMIF($C$10:$C$6209,$C1821,$Y$10:$Y$6209))</f>
        <v>6.8470671499999997E-2</v>
      </c>
      <c r="AA1821" s="29">
        <f t="shared" si="85"/>
        <v>0.32029130066666656</v>
      </c>
    </row>
    <row r="1822" spans="1:27" hidden="1" x14ac:dyDescent="0.3">
      <c r="A1822" s="8" t="s">
        <v>17</v>
      </c>
      <c r="B1822" s="8" t="s">
        <v>5397</v>
      </c>
      <c r="C1822" s="8" t="s">
        <v>5398</v>
      </c>
      <c r="D1822" s="8" t="s">
        <v>5422</v>
      </c>
      <c r="E1822" s="8" t="s">
        <v>5423</v>
      </c>
      <c r="F1822" s="29">
        <v>3.41382405745062E-2</v>
      </c>
      <c r="G1822" s="29">
        <v>0</v>
      </c>
      <c r="H1822" s="30">
        <v>1.1346000000000001</v>
      </c>
      <c r="I1822" s="30">
        <v>5.7799999999999997E-2</v>
      </c>
      <c r="J1822" s="14">
        <v>7</v>
      </c>
      <c r="K1822" s="14">
        <v>2</v>
      </c>
      <c r="L1822" s="12">
        <v>5.0900000000000001E-2</v>
      </c>
      <c r="M1822" s="7">
        <v>4.1310259599999997</v>
      </c>
      <c r="N1822" s="31">
        <v>3.99</v>
      </c>
      <c r="O1822" s="14">
        <f>IFERROR(VLOOKUP($C1822,'site totals'!$J$2:$K$607,2,FALSE),1)</f>
        <v>13550.137000000001</v>
      </c>
      <c r="P1822" s="32" t="s">
        <v>22</v>
      </c>
      <c r="Q1822" s="12">
        <v>3.4138240600000001E-2</v>
      </c>
      <c r="R1822" s="29">
        <v>0.12</v>
      </c>
      <c r="S1822" s="2">
        <f>IF($A1822="site","",MIN(VLOOKUP($P1822,margin_ranges!$A$5:$D$10,4,FALSE)/100,$Q1822))</f>
        <v>3.4138240600000001E-2</v>
      </c>
      <c r="T1822" s="6">
        <f>IF(A1822="placement",$J1822*MIN($Q1822,$S1822),"")</f>
        <v>0.2389676842</v>
      </c>
      <c r="U1822" s="6">
        <f>IF($A1822="placement",T1822,SUMIF($C$10:$C$6209,$C1822,$T$10:$T$6209))</f>
        <v>0.2389676842</v>
      </c>
      <c r="V1822" s="34">
        <f t="shared" si="86"/>
        <v>9.7570181136363621E-2</v>
      </c>
      <c r="W1822" s="24"/>
      <c r="X1822" s="2" t="str">
        <f>IFERROR(MIN(VLOOKUP($W1822,margin_ranges!$A$5:$D$10,4,FALSE),$Q1822*100)/100,"")</f>
        <v/>
      </c>
      <c r="Y1822" s="6">
        <f t="shared" si="84"/>
        <v>0.2389676842</v>
      </c>
      <c r="Z1822" s="6">
        <f>IF($A1822="placement",Y1822,SUMIF($C$10:$C$6209,$C1822,$Y$10:$Y$6209))</f>
        <v>0.2389676842</v>
      </c>
      <c r="AA1822" s="29">
        <f t="shared" si="85"/>
        <v>9.7570181136363621E-2</v>
      </c>
    </row>
    <row r="1823" spans="1:27" hidden="1" x14ac:dyDescent="0.3">
      <c r="A1823" s="8" t="s">
        <v>17</v>
      </c>
      <c r="B1823" s="8" t="s">
        <v>5397</v>
      </c>
      <c r="C1823" s="8" t="s">
        <v>5398</v>
      </c>
      <c r="D1823" s="8" t="s">
        <v>5420</v>
      </c>
      <c r="E1823" s="8" t="s">
        <v>5421</v>
      </c>
      <c r="F1823" s="29">
        <v>0.289227428270597</v>
      </c>
      <c r="G1823" s="29">
        <v>0</v>
      </c>
      <c r="H1823" s="30">
        <v>3.0373000000000001</v>
      </c>
      <c r="I1823" s="30">
        <v>0.15590000000000001</v>
      </c>
      <c r="J1823" s="14">
        <v>7</v>
      </c>
      <c r="K1823" s="14">
        <v>2</v>
      </c>
      <c r="L1823" s="12">
        <v>5.1299999999999998E-2</v>
      </c>
      <c r="M1823" s="7">
        <v>1.3928506</v>
      </c>
      <c r="N1823" s="31">
        <v>0.99</v>
      </c>
      <c r="O1823" s="14">
        <f>IFERROR(VLOOKUP($C1823,'site totals'!$J$2:$K$607,2,FALSE),1)</f>
        <v>13550.137000000001</v>
      </c>
      <c r="P1823" s="32" t="s">
        <v>22</v>
      </c>
      <c r="Q1823" s="12">
        <v>0.28922742829999998</v>
      </c>
      <c r="R1823" s="29">
        <v>0.28999999999999998</v>
      </c>
      <c r="S1823" s="2">
        <f>IF($A1823="site","",MIN(VLOOKUP($P1823,margin_ranges!$A$5:$D$10,4,FALSE)/100,$Q1823))</f>
        <v>0.28922742829999998</v>
      </c>
      <c r="T1823" s="6">
        <f>IF(A1823="placement",$J1823*MIN($Q1823,$S1823),"")</f>
        <v>2.0245919981</v>
      </c>
      <c r="U1823" s="6">
        <f>IF($A1823="placement",T1823,SUMIF($C$10:$C$6209,$C1823,$T$10:$T$6209))</f>
        <v>2.0245919981</v>
      </c>
      <c r="V1823" s="34">
        <f t="shared" si="86"/>
        <v>1.0881291549296179E-3</v>
      </c>
      <c r="W1823" s="24"/>
      <c r="X1823" s="2" t="str">
        <f>IFERROR(MIN(VLOOKUP($W1823,margin_ranges!$A$5:$D$10,4,FALSE),$Q1823*100)/100,"")</f>
        <v/>
      </c>
      <c r="Y1823" s="6">
        <f t="shared" si="84"/>
        <v>2.0245919981</v>
      </c>
      <c r="Z1823" s="6">
        <f>IF($A1823="placement",Y1823,SUMIF($C$10:$C$6209,$C1823,$Y$10:$Y$6209))</f>
        <v>2.0245919981</v>
      </c>
      <c r="AA1823" s="29">
        <f t="shared" si="85"/>
        <v>1.0881291549296179E-3</v>
      </c>
    </row>
    <row r="1824" spans="1:27" hidden="1" x14ac:dyDescent="0.3">
      <c r="A1824" s="8" t="s">
        <v>17</v>
      </c>
      <c r="B1824" s="8" t="s">
        <v>5397</v>
      </c>
      <c r="C1824" s="8" t="s">
        <v>5398</v>
      </c>
      <c r="D1824" s="8" t="s">
        <v>12024</v>
      </c>
      <c r="E1824" s="8" t="s">
        <v>12025</v>
      </c>
      <c r="F1824" s="29">
        <v>6.3135228251507303E-2</v>
      </c>
      <c r="G1824" s="29">
        <v>0</v>
      </c>
      <c r="H1824" s="30">
        <v>0.79910000000000003</v>
      </c>
      <c r="I1824" s="30">
        <v>0.14080000000000001</v>
      </c>
      <c r="J1824" s="14">
        <v>7</v>
      </c>
      <c r="K1824" s="14">
        <v>1</v>
      </c>
      <c r="L1824" s="12">
        <v>0.1762</v>
      </c>
      <c r="M1824" s="7">
        <v>1.59041096</v>
      </c>
      <c r="N1824" s="31">
        <v>1.49</v>
      </c>
      <c r="O1824" s="14">
        <f>IFERROR(VLOOKUP($C1824,'site totals'!$J$2:$K$607,2,FALSE),1)</f>
        <v>13550.137000000001</v>
      </c>
      <c r="P1824" s="32" t="s">
        <v>22</v>
      </c>
      <c r="Q1824" s="12">
        <v>6.3135228299999999E-2</v>
      </c>
      <c r="R1824" s="29">
        <v>0.25</v>
      </c>
      <c r="S1824" s="2">
        <f>IF($A1824="site","",MIN(VLOOKUP($P1824,margin_ranges!$A$5:$D$10,4,FALSE)/100,$Q1824))</f>
        <v>6.3135228299999999E-2</v>
      </c>
      <c r="T1824" s="6">
        <f>IF(A1824="placement",$J1824*MIN($Q1824,$S1824),"")</f>
        <v>0.44194659809999998</v>
      </c>
      <c r="U1824" s="6">
        <f>IF($A1824="placement",T1824,SUMIF($C$10:$C$6209,$C1824,$T$10:$T$6209))</f>
        <v>0.44194659809999998</v>
      </c>
      <c r="V1824" s="34">
        <f t="shared" si="86"/>
        <v>0.24915302893333324</v>
      </c>
      <c r="W1824" s="24"/>
      <c r="X1824" s="2" t="str">
        <f>IFERROR(MIN(VLOOKUP($W1824,margin_ranges!$A$5:$D$10,4,FALSE),$Q1824*100)/100,"")</f>
        <v/>
      </c>
      <c r="Y1824" s="6">
        <f t="shared" ref="Y1824:Y1887" si="87">IF(A1824="placement",IF($X1824="",$T1824,$J1824*MIN($Q1824,$X1824)),"")</f>
        <v>0.44194659809999998</v>
      </c>
      <c r="Z1824" s="6">
        <f>IF($A1824="placement",Y1824,SUMIF($C$10:$C$6209,$C1824,$Y$10:$Y$6209))</f>
        <v>0.44194659809999998</v>
      </c>
      <c r="AA1824" s="29">
        <f t="shared" ref="AA1824:AA1887" si="88">($J1824-$Z1824)/($J1824*(1-$R1824))-1</f>
        <v>0.24915302893333324</v>
      </c>
    </row>
    <row r="1825" spans="1:27" hidden="1" x14ac:dyDescent="0.3">
      <c r="A1825" s="8" t="s">
        <v>17</v>
      </c>
      <c r="B1825" s="8" t="s">
        <v>5397</v>
      </c>
      <c r="C1825" s="8" t="s">
        <v>5398</v>
      </c>
      <c r="D1825" s="8" t="s">
        <v>12020</v>
      </c>
      <c r="E1825" s="8" t="s">
        <v>12021</v>
      </c>
      <c r="F1825" s="29">
        <v>0.2221643475457</v>
      </c>
      <c r="G1825" s="29">
        <v>0</v>
      </c>
      <c r="H1825" s="30">
        <v>0.55930000000000002</v>
      </c>
      <c r="I1825" s="30">
        <v>0.224</v>
      </c>
      <c r="J1825" s="14">
        <v>9</v>
      </c>
      <c r="K1825" s="14">
        <v>2</v>
      </c>
      <c r="L1825" s="12">
        <v>0.40050000000000002</v>
      </c>
      <c r="M1825" s="7">
        <v>1.2856186199999999</v>
      </c>
      <c r="N1825" s="31">
        <v>1</v>
      </c>
      <c r="O1825" s="14">
        <f>IFERROR(VLOOKUP($C1825,'site totals'!$J$2:$K$607,2,FALSE),1)</f>
        <v>13550.137000000001</v>
      </c>
      <c r="P1825" s="32" t="s">
        <v>22</v>
      </c>
      <c r="Q1825" s="12">
        <v>0.2221643475</v>
      </c>
      <c r="R1825" s="29">
        <v>0.25</v>
      </c>
      <c r="S1825" s="2">
        <f>IF($A1825="site","",MIN(VLOOKUP($P1825,margin_ranges!$A$5:$D$10,4,FALSE)/100,$Q1825))</f>
        <v>0.2221643475</v>
      </c>
      <c r="T1825" s="6">
        <f>IF(A1825="placement",$J1825*MIN($Q1825,$S1825),"")</f>
        <v>1.9994791274999999</v>
      </c>
      <c r="U1825" s="6">
        <f>IF($A1825="placement",T1825,SUMIF($C$10:$C$6209,$C1825,$T$10:$T$6209))</f>
        <v>1.9994791274999999</v>
      </c>
      <c r="V1825" s="34">
        <f t="shared" si="86"/>
        <v>3.7114203333333373E-2</v>
      </c>
      <c r="W1825" s="24"/>
      <c r="X1825" s="2" t="str">
        <f>IFERROR(MIN(VLOOKUP($W1825,margin_ranges!$A$5:$D$10,4,FALSE),$Q1825*100)/100,"")</f>
        <v/>
      </c>
      <c r="Y1825" s="6">
        <f t="shared" si="87"/>
        <v>1.9994791274999999</v>
      </c>
      <c r="Z1825" s="6">
        <f>IF($A1825="placement",Y1825,SUMIF($C$10:$C$6209,$C1825,$Y$10:$Y$6209))</f>
        <v>1.9994791274999999</v>
      </c>
      <c r="AA1825" s="29">
        <f t="shared" si="88"/>
        <v>3.7114203333333373E-2</v>
      </c>
    </row>
    <row r="1826" spans="1:27" hidden="1" x14ac:dyDescent="0.3">
      <c r="A1826" s="8" t="s">
        <v>17</v>
      </c>
      <c r="B1826" s="8" t="s">
        <v>5397</v>
      </c>
      <c r="C1826" s="8" t="s">
        <v>5398</v>
      </c>
      <c r="D1826" s="8" t="s">
        <v>5559</v>
      </c>
      <c r="E1826" s="8" t="s">
        <v>5560</v>
      </c>
      <c r="F1826" s="29">
        <v>0.163558073132541</v>
      </c>
      <c r="G1826" s="29">
        <v>0</v>
      </c>
      <c r="H1826" s="30">
        <v>9.6033000000000008</v>
      </c>
      <c r="I1826" s="30">
        <v>0.1038</v>
      </c>
      <c r="J1826" s="14">
        <v>9</v>
      </c>
      <c r="K1826" s="14">
        <v>2</v>
      </c>
      <c r="L1826" s="12">
        <v>1.0800000000000001E-2</v>
      </c>
      <c r="M1826" s="7">
        <v>2.9888506499999998</v>
      </c>
      <c r="N1826" s="31">
        <v>2.5</v>
      </c>
      <c r="O1826" s="14">
        <f>IFERROR(VLOOKUP($C1826,'site totals'!$J$2:$K$607,2,FALSE),1)</f>
        <v>13550.137000000001</v>
      </c>
      <c r="P1826" s="32" t="s">
        <v>22</v>
      </c>
      <c r="Q1826" s="12">
        <v>0.16355807310000001</v>
      </c>
      <c r="R1826" s="29">
        <v>0.21</v>
      </c>
      <c r="S1826" s="2">
        <f>IF($A1826="site","",MIN(VLOOKUP($P1826,margin_ranges!$A$5:$D$10,4,FALSE)/100,$Q1826))</f>
        <v>0.16355807310000001</v>
      </c>
      <c r="T1826" s="6">
        <f>IF(A1826="placement",$J1826*MIN($Q1826,$S1826),"")</f>
        <v>1.4720226579</v>
      </c>
      <c r="U1826" s="6">
        <f>IF($A1826="placement",T1826,SUMIF($C$10:$C$6209,$C1826,$T$10:$T$6209))</f>
        <v>1.4720226579</v>
      </c>
      <c r="V1826" s="34">
        <f t="shared" si="86"/>
        <v>5.8787249240506156E-2</v>
      </c>
      <c r="W1826" s="24"/>
      <c r="X1826" s="2" t="str">
        <f>IFERROR(MIN(VLOOKUP($W1826,margin_ranges!$A$5:$D$10,4,FALSE),$Q1826*100)/100,"")</f>
        <v/>
      </c>
      <c r="Y1826" s="6">
        <f t="shared" si="87"/>
        <v>1.4720226579</v>
      </c>
      <c r="Z1826" s="6">
        <f>IF($A1826="placement",Y1826,SUMIF($C$10:$C$6209,$C1826,$Y$10:$Y$6209))</f>
        <v>1.4720226579</v>
      </c>
      <c r="AA1826" s="29">
        <f t="shared" si="88"/>
        <v>5.8787249240506156E-2</v>
      </c>
    </row>
    <row r="1827" spans="1:27" hidden="1" x14ac:dyDescent="0.3">
      <c r="A1827" s="8" t="s">
        <v>17</v>
      </c>
      <c r="B1827" s="8" t="s">
        <v>5397</v>
      </c>
      <c r="C1827" s="8" t="s">
        <v>5398</v>
      </c>
      <c r="D1827" s="8" t="s">
        <v>5543</v>
      </c>
      <c r="E1827" s="8" t="s">
        <v>5544</v>
      </c>
      <c r="F1827" s="29">
        <v>0.21562386322298999</v>
      </c>
      <c r="G1827" s="29">
        <v>0</v>
      </c>
      <c r="H1827" s="30">
        <v>5.0570000000000004</v>
      </c>
      <c r="I1827" s="30">
        <v>9.8599999999999993E-2</v>
      </c>
      <c r="J1827" s="14">
        <v>9</v>
      </c>
      <c r="K1827" s="14">
        <v>2</v>
      </c>
      <c r="L1827" s="12">
        <v>1.95E-2</v>
      </c>
      <c r="M1827" s="7">
        <v>3.1872463799999999</v>
      </c>
      <c r="N1827" s="31">
        <v>2.5</v>
      </c>
      <c r="O1827" s="14">
        <f>IFERROR(VLOOKUP($C1827,'site totals'!$J$2:$K$607,2,FALSE),1)</f>
        <v>13550.137000000001</v>
      </c>
      <c r="P1827" s="32" t="s">
        <v>22</v>
      </c>
      <c r="Q1827" s="12">
        <v>0.21562386319999999</v>
      </c>
      <c r="R1827" s="29">
        <v>0.24</v>
      </c>
      <c r="S1827" s="2">
        <f>IF($A1827="site","",MIN(VLOOKUP($P1827,margin_ranges!$A$5:$D$10,4,FALSE)/100,$Q1827))</f>
        <v>0.21562386319999999</v>
      </c>
      <c r="T1827" s="6">
        <f>IF(A1827="placement",$J1827*MIN($Q1827,$S1827),"")</f>
        <v>1.9406147687999999</v>
      </c>
      <c r="U1827" s="6">
        <f>IF($A1827="placement",T1827,SUMIF($C$10:$C$6209,$C1827,$T$10:$T$6209))</f>
        <v>1.9406147687999999</v>
      </c>
      <c r="V1827" s="34">
        <f t="shared" si="86"/>
        <v>3.2073864210526271E-2</v>
      </c>
      <c r="W1827" s="24"/>
      <c r="X1827" s="2" t="str">
        <f>IFERROR(MIN(VLOOKUP($W1827,margin_ranges!$A$5:$D$10,4,FALSE),$Q1827*100)/100,"")</f>
        <v/>
      </c>
      <c r="Y1827" s="6">
        <f t="shared" si="87"/>
        <v>1.9406147687999999</v>
      </c>
      <c r="Z1827" s="6">
        <f>IF($A1827="placement",Y1827,SUMIF($C$10:$C$6209,$C1827,$Y$10:$Y$6209))</f>
        <v>1.9406147687999999</v>
      </c>
      <c r="AA1827" s="29">
        <f t="shared" si="88"/>
        <v>3.2073864210526271E-2</v>
      </c>
    </row>
    <row r="1828" spans="1:27" hidden="1" x14ac:dyDescent="0.3">
      <c r="A1828" s="8" t="s">
        <v>17</v>
      </c>
      <c r="B1828" s="8" t="s">
        <v>5397</v>
      </c>
      <c r="C1828" s="8" t="s">
        <v>5398</v>
      </c>
      <c r="D1828" s="8" t="s">
        <v>5569</v>
      </c>
      <c r="E1828" s="8" t="s">
        <v>5570</v>
      </c>
      <c r="F1828" s="29">
        <v>-2.0825049701789201E-2</v>
      </c>
      <c r="G1828" s="29">
        <v>0</v>
      </c>
      <c r="H1828" s="30">
        <v>3.1600999999999999</v>
      </c>
      <c r="I1828" s="30">
        <v>7.7200000000000005E-2</v>
      </c>
      <c r="J1828" s="14">
        <v>9</v>
      </c>
      <c r="K1828" s="14">
        <v>2</v>
      </c>
      <c r="L1828" s="12">
        <v>2.4400000000000002E-2</v>
      </c>
      <c r="M1828" s="7">
        <v>3.9086031499999998</v>
      </c>
      <c r="N1828" s="31">
        <v>3.99</v>
      </c>
      <c r="O1828" s="14">
        <f>IFERROR(VLOOKUP($C1828,'site totals'!$J$2:$K$607,2,FALSE),1)</f>
        <v>13550.137000000001</v>
      </c>
      <c r="P1828" s="32" t="s">
        <v>22</v>
      </c>
      <c r="Q1828" s="12">
        <v>-2.0825049700000001E-2</v>
      </c>
      <c r="R1828" s="29">
        <v>0.1</v>
      </c>
      <c r="S1828" s="2">
        <f>IF($A1828="site","",MIN(VLOOKUP($P1828,margin_ranges!$A$5:$D$10,4,FALSE)/100,$Q1828))</f>
        <v>-2.0825049700000001E-2</v>
      </c>
      <c r="T1828" s="6">
        <f>IF(A1828="placement",$J1828*MIN($Q1828,$S1828),"")</f>
        <v>-0.18742544729999999</v>
      </c>
      <c r="U1828" s="6">
        <f>IF($A1828="placement",T1828,SUMIF($C$10:$C$6209,$C1828,$T$10:$T$6209))</f>
        <v>-0.18742544729999999</v>
      </c>
      <c r="V1828" s="34">
        <f t="shared" si="86"/>
        <v>0.13425005522222233</v>
      </c>
      <c r="W1828" s="24"/>
      <c r="X1828" s="2" t="str">
        <f>IFERROR(MIN(VLOOKUP($W1828,margin_ranges!$A$5:$D$10,4,FALSE),$Q1828*100)/100,"")</f>
        <v/>
      </c>
      <c r="Y1828" s="6">
        <f t="shared" si="87"/>
        <v>-0.18742544729999999</v>
      </c>
      <c r="Z1828" s="6">
        <f>IF($A1828="placement",Y1828,SUMIF($C$10:$C$6209,$C1828,$Y$10:$Y$6209))</f>
        <v>-0.18742544729999999</v>
      </c>
      <c r="AA1828" s="29">
        <f t="shared" si="88"/>
        <v>0.13425005522222233</v>
      </c>
    </row>
    <row r="1829" spans="1:27" hidden="1" x14ac:dyDescent="0.3">
      <c r="A1829" s="8" t="s">
        <v>17</v>
      </c>
      <c r="B1829" s="8" t="s">
        <v>5397</v>
      </c>
      <c r="C1829" s="8" t="s">
        <v>5398</v>
      </c>
      <c r="D1829" s="8" t="s">
        <v>5548</v>
      </c>
      <c r="E1829" s="8" t="s">
        <v>5549</v>
      </c>
      <c r="F1829" s="29">
        <v>0.28808168345356899</v>
      </c>
      <c r="G1829" s="29">
        <v>0</v>
      </c>
      <c r="H1829" s="30">
        <v>3.9100999999999999</v>
      </c>
      <c r="I1829" s="30">
        <v>0.22289999999999999</v>
      </c>
      <c r="J1829" s="14">
        <v>9</v>
      </c>
      <c r="K1829" s="14">
        <v>2</v>
      </c>
      <c r="L1829" s="12">
        <v>5.7000000000000002E-2</v>
      </c>
      <c r="M1829" s="7">
        <v>1.3906089699999999</v>
      </c>
      <c r="N1829" s="31">
        <v>0.99</v>
      </c>
      <c r="O1829" s="14">
        <f>IFERROR(VLOOKUP($C1829,'site totals'!$J$2:$K$607,2,FALSE),1)</f>
        <v>13550.137000000001</v>
      </c>
      <c r="P1829" s="32" t="s">
        <v>22</v>
      </c>
      <c r="Q1829" s="12">
        <v>0.28808168350000002</v>
      </c>
      <c r="R1829" s="29">
        <v>0.28999999999999998</v>
      </c>
      <c r="S1829" s="2">
        <f>IF($A1829="site","",MIN(VLOOKUP($P1829,margin_ranges!$A$5:$D$10,4,FALSE)/100,$Q1829))</f>
        <v>0.28808168350000002</v>
      </c>
      <c r="T1829" s="6">
        <f>IF(A1829="placement",$J1829*MIN($Q1829,$S1829),"")</f>
        <v>2.5927351515000003</v>
      </c>
      <c r="U1829" s="6">
        <f>IF($A1829="placement",T1829,SUMIF($C$10:$C$6209,$C1829,$T$10:$T$6209))</f>
        <v>2.5927351515000003</v>
      </c>
      <c r="V1829" s="34">
        <f t="shared" si="86"/>
        <v>2.7018542253520739E-3</v>
      </c>
      <c r="W1829" s="24"/>
      <c r="X1829" s="2" t="str">
        <f>IFERROR(MIN(VLOOKUP($W1829,margin_ranges!$A$5:$D$10,4,FALSE),$Q1829*100)/100,"")</f>
        <v/>
      </c>
      <c r="Y1829" s="6">
        <f t="shared" si="87"/>
        <v>2.5927351515000003</v>
      </c>
      <c r="Z1829" s="6">
        <f>IF($A1829="placement",Y1829,SUMIF($C$10:$C$6209,$C1829,$Y$10:$Y$6209))</f>
        <v>2.5927351515000003</v>
      </c>
      <c r="AA1829" s="29">
        <f t="shared" si="88"/>
        <v>2.7018542253520739E-3</v>
      </c>
    </row>
    <row r="1830" spans="1:27" hidden="1" x14ac:dyDescent="0.3">
      <c r="A1830" s="8" t="s">
        <v>17</v>
      </c>
      <c r="B1830" s="8" t="s">
        <v>5397</v>
      </c>
      <c r="C1830" s="8" t="s">
        <v>5398</v>
      </c>
      <c r="D1830" s="8" t="s">
        <v>12008</v>
      </c>
      <c r="E1830" s="8" t="s">
        <v>12009</v>
      </c>
      <c r="F1830" s="29">
        <v>0.20511087904662401</v>
      </c>
      <c r="G1830" s="29">
        <v>0</v>
      </c>
      <c r="H1830" s="30">
        <v>0.71850000000000003</v>
      </c>
      <c r="I1830" s="30">
        <v>0.1386</v>
      </c>
      <c r="J1830" s="14">
        <v>10</v>
      </c>
      <c r="K1830" s="14">
        <v>2</v>
      </c>
      <c r="L1830" s="12">
        <v>0.193</v>
      </c>
      <c r="M1830" s="7">
        <v>2.5160741899999999</v>
      </c>
      <c r="N1830" s="31">
        <v>2</v>
      </c>
      <c r="O1830" s="14">
        <f>IFERROR(VLOOKUP($C1830,'site totals'!$J$2:$K$607,2,FALSE),1)</f>
        <v>13550.137000000001</v>
      </c>
      <c r="P1830" s="32" t="s">
        <v>22</v>
      </c>
      <c r="Q1830" s="12">
        <v>0.205110879</v>
      </c>
      <c r="R1830" s="29">
        <v>0.25</v>
      </c>
      <c r="S1830" s="2">
        <f>IF($A1830="site","",MIN(VLOOKUP($P1830,margin_ranges!$A$5:$D$10,4,FALSE)/100,$Q1830))</f>
        <v>0.205110879</v>
      </c>
      <c r="T1830" s="6">
        <f>IF(A1830="placement",$J1830*MIN($Q1830,$S1830),"")</f>
        <v>2.0511087899999998</v>
      </c>
      <c r="U1830" s="6">
        <f>IF($A1830="placement",T1830,SUMIF($C$10:$C$6209,$C1830,$T$10:$T$6209))</f>
        <v>2.0511087899999998</v>
      </c>
      <c r="V1830" s="34">
        <f t="shared" si="86"/>
        <v>5.9852161333333376E-2</v>
      </c>
      <c r="W1830" s="24"/>
      <c r="X1830" s="2" t="str">
        <f>IFERROR(MIN(VLOOKUP($W1830,margin_ranges!$A$5:$D$10,4,FALSE),$Q1830*100)/100,"")</f>
        <v/>
      </c>
      <c r="Y1830" s="6">
        <f t="shared" si="87"/>
        <v>2.0511087899999998</v>
      </c>
      <c r="Z1830" s="6">
        <f>IF($A1830="placement",Y1830,SUMIF($C$10:$C$6209,$C1830,$Y$10:$Y$6209))</f>
        <v>2.0511087899999998</v>
      </c>
      <c r="AA1830" s="17">
        <f t="shared" si="88"/>
        <v>5.9852161333333376E-2</v>
      </c>
    </row>
    <row r="1831" spans="1:27" hidden="1" x14ac:dyDescent="0.3">
      <c r="A1831" s="8" t="s">
        <v>17</v>
      </c>
      <c r="B1831" s="8" t="s">
        <v>5397</v>
      </c>
      <c r="C1831" s="8" t="s">
        <v>5398</v>
      </c>
      <c r="D1831" s="8" t="s">
        <v>5485</v>
      </c>
      <c r="E1831" s="8" t="s">
        <v>5486</v>
      </c>
      <c r="F1831" s="29">
        <v>-2.5995790786499301E-2</v>
      </c>
      <c r="G1831" s="29">
        <v>0</v>
      </c>
      <c r="H1831" s="30">
        <v>2.2122999999999999</v>
      </c>
      <c r="I1831" s="30">
        <v>0.15040000000000001</v>
      </c>
      <c r="J1831" s="14">
        <v>11</v>
      </c>
      <c r="K1831" s="14">
        <v>1</v>
      </c>
      <c r="L1831" s="12">
        <v>6.8000000000000005E-2</v>
      </c>
      <c r="M1831" s="7">
        <v>2.4366571700000001</v>
      </c>
      <c r="N1831" s="31">
        <v>2.5</v>
      </c>
      <c r="O1831" s="14">
        <f>IFERROR(VLOOKUP($C1831,'site totals'!$J$2:$K$607,2,FALSE),1)</f>
        <v>13550.137000000001</v>
      </c>
      <c r="P1831" s="32" t="s">
        <v>22</v>
      </c>
      <c r="Q1831" s="12">
        <v>-2.5995790800000002E-2</v>
      </c>
      <c r="R1831" s="29">
        <v>0.25</v>
      </c>
      <c r="S1831" s="2">
        <f>IF($A1831="site","",MIN(VLOOKUP($P1831,margin_ranges!$A$5:$D$10,4,FALSE)/100,$Q1831))</f>
        <v>-2.5995790800000002E-2</v>
      </c>
      <c r="T1831" s="6">
        <f>IF(A1831="placement",$J1831*MIN($Q1831,$S1831),"")</f>
        <v>-0.28595369879999999</v>
      </c>
      <c r="U1831" s="6">
        <f>IF($A1831="placement",T1831,SUMIF($C$10:$C$6209,$C1831,$T$10:$T$6209))</f>
        <v>-0.28595369879999999</v>
      </c>
      <c r="V1831" s="34">
        <f t="shared" si="86"/>
        <v>0.36799438773333337</v>
      </c>
      <c r="W1831" s="24"/>
      <c r="X1831" s="2" t="str">
        <f>IFERROR(MIN(VLOOKUP($W1831,margin_ranges!$A$5:$D$10,4,FALSE),$Q1831*100)/100,"")</f>
        <v/>
      </c>
      <c r="Y1831" s="6">
        <f t="shared" si="87"/>
        <v>-0.28595369879999999</v>
      </c>
      <c r="Z1831" s="6">
        <f>IF($A1831="placement",Y1831,SUMIF($C$10:$C$6209,$C1831,$Y$10:$Y$6209))</f>
        <v>-0.28595369879999999</v>
      </c>
      <c r="AA1831" s="29">
        <f t="shared" si="88"/>
        <v>0.36799438773333337</v>
      </c>
    </row>
    <row r="1832" spans="1:27" hidden="1" x14ac:dyDescent="0.3">
      <c r="A1832" s="8" t="s">
        <v>17</v>
      </c>
      <c r="B1832" s="8" t="s">
        <v>5397</v>
      </c>
      <c r="C1832" s="8" t="s">
        <v>5398</v>
      </c>
      <c r="D1832" s="8" t="s">
        <v>5532</v>
      </c>
      <c r="E1832" s="8" t="s">
        <v>5533</v>
      </c>
      <c r="F1832" s="29">
        <v>0.149709076803723</v>
      </c>
      <c r="G1832" s="29">
        <v>0</v>
      </c>
      <c r="H1832" s="30">
        <v>5.7656999999999998</v>
      </c>
      <c r="I1832" s="30">
        <v>0.44740000000000002</v>
      </c>
      <c r="J1832" s="14">
        <v>11</v>
      </c>
      <c r="K1832" s="14">
        <v>2</v>
      </c>
      <c r="L1832" s="12">
        <v>7.7600000000000002E-2</v>
      </c>
      <c r="M1832" s="7">
        <v>0.82324763999999995</v>
      </c>
      <c r="N1832" s="31">
        <v>0.7</v>
      </c>
      <c r="O1832" s="14">
        <f>IFERROR(VLOOKUP($C1832,'site totals'!$J$2:$K$607,2,FALSE),1)</f>
        <v>13550.137000000001</v>
      </c>
      <c r="P1832" s="32" t="s">
        <v>22</v>
      </c>
      <c r="Q1832" s="12">
        <v>0.14970907680000001</v>
      </c>
      <c r="R1832" s="29">
        <v>0.2</v>
      </c>
      <c r="S1832" s="2">
        <f>IF($A1832="site","",MIN(VLOOKUP($P1832,margin_ranges!$A$5:$D$10,4,FALSE)/100,$Q1832))</f>
        <v>0.14970907680000001</v>
      </c>
      <c r="T1832" s="6">
        <f>IF(A1832="placement",$J1832*MIN($Q1832,$S1832),"")</f>
        <v>1.6467998448000001</v>
      </c>
      <c r="U1832" s="6">
        <f>IF($A1832="placement",T1832,SUMIF($C$10:$C$6209,$C1832,$T$10:$T$6209))</f>
        <v>1.6467998448000001</v>
      </c>
      <c r="V1832" s="34">
        <f t="shared" si="86"/>
        <v>6.2863653999999825E-2</v>
      </c>
      <c r="W1832" s="24"/>
      <c r="X1832" s="2" t="str">
        <f>IFERROR(MIN(VLOOKUP($W1832,margin_ranges!$A$5:$D$10,4,FALSE),$Q1832*100)/100,"")</f>
        <v/>
      </c>
      <c r="Y1832" s="6">
        <f t="shared" si="87"/>
        <v>1.6467998448000001</v>
      </c>
      <c r="Z1832" s="6">
        <f>IF($A1832="placement",Y1832,SUMIF($C$10:$C$6209,$C1832,$Y$10:$Y$6209))</f>
        <v>1.6467998448000001</v>
      </c>
      <c r="AA1832" s="29">
        <f t="shared" si="88"/>
        <v>6.2863653999999825E-2</v>
      </c>
    </row>
    <row r="1833" spans="1:27" hidden="1" x14ac:dyDescent="0.3">
      <c r="A1833" s="8" t="s">
        <v>17</v>
      </c>
      <c r="B1833" s="8" t="s">
        <v>5397</v>
      </c>
      <c r="C1833" s="8" t="s">
        <v>5398</v>
      </c>
      <c r="D1833" s="8" t="s">
        <v>12006</v>
      </c>
      <c r="E1833" s="8" t="s">
        <v>12007</v>
      </c>
      <c r="F1833" s="29">
        <v>-6.6345141395908497E-2</v>
      </c>
      <c r="G1833" s="29">
        <v>0</v>
      </c>
      <c r="H1833" s="30">
        <v>0.63819999999999999</v>
      </c>
      <c r="I1833" s="30">
        <v>0.11609999999999999</v>
      </c>
      <c r="J1833" s="14">
        <v>11</v>
      </c>
      <c r="K1833" s="14">
        <v>1</v>
      </c>
      <c r="L1833" s="12">
        <v>0.18190000000000001</v>
      </c>
      <c r="M1833" s="7">
        <v>3.2728615400000001</v>
      </c>
      <c r="N1833" s="31">
        <v>3.49</v>
      </c>
      <c r="O1833" s="14">
        <f>IFERROR(VLOOKUP($C1833,'site totals'!$J$2:$K$607,2,FALSE),1)</f>
        <v>13550.137000000001</v>
      </c>
      <c r="P1833" s="32" t="s">
        <v>22</v>
      </c>
      <c r="Q1833" s="12">
        <v>-6.6345141400000002E-2</v>
      </c>
      <c r="R1833" s="29">
        <v>0.25</v>
      </c>
      <c r="S1833" s="2">
        <f>IF($A1833="site","",MIN(VLOOKUP($P1833,margin_ranges!$A$5:$D$10,4,FALSE)/100,$Q1833))</f>
        <v>-6.6345141400000002E-2</v>
      </c>
      <c r="T1833" s="6">
        <f>IF(A1833="placement",$J1833*MIN($Q1833,$S1833),"")</f>
        <v>-0.72979655539999999</v>
      </c>
      <c r="U1833" s="6">
        <f>IF($A1833="placement",T1833,SUMIF($C$10:$C$6209,$C1833,$T$10:$T$6209))</f>
        <v>-0.72979655539999999</v>
      </c>
      <c r="V1833" s="34">
        <f t="shared" si="86"/>
        <v>0.42179352186666663</v>
      </c>
      <c r="W1833" s="24"/>
      <c r="X1833" s="2" t="str">
        <f>IFERROR(MIN(VLOOKUP($W1833,margin_ranges!$A$5:$D$10,4,FALSE),$Q1833*100)/100,"")</f>
        <v/>
      </c>
      <c r="Y1833" s="6">
        <f t="shared" si="87"/>
        <v>-0.72979655539999999</v>
      </c>
      <c r="Z1833" s="6">
        <f>IF($A1833="placement",Y1833,SUMIF($C$10:$C$6209,$C1833,$Y$10:$Y$6209))</f>
        <v>-0.72979655539999999</v>
      </c>
      <c r="AA1833" s="29">
        <f t="shared" si="88"/>
        <v>0.42179352186666663</v>
      </c>
    </row>
    <row r="1834" spans="1:27" hidden="1" x14ac:dyDescent="0.3">
      <c r="A1834" s="8" t="s">
        <v>17</v>
      </c>
      <c r="B1834" s="8" t="s">
        <v>5397</v>
      </c>
      <c r="C1834" s="8" t="s">
        <v>5398</v>
      </c>
      <c r="D1834" s="8" t="s">
        <v>5633</v>
      </c>
      <c r="E1834" s="8" t="s">
        <v>5634</v>
      </c>
      <c r="F1834" s="29">
        <v>0.162080087842706</v>
      </c>
      <c r="G1834" s="29">
        <v>0</v>
      </c>
      <c r="H1834" s="30">
        <v>28.829899999999999</v>
      </c>
      <c r="I1834" s="30">
        <v>0.49840000000000001</v>
      </c>
      <c r="J1834" s="14">
        <v>12</v>
      </c>
      <c r="K1834" s="14">
        <v>2</v>
      </c>
      <c r="L1834" s="12">
        <v>1.7299999999999999E-2</v>
      </c>
      <c r="M1834" s="7">
        <v>0.83540203999999996</v>
      </c>
      <c r="N1834" s="31">
        <v>0.7</v>
      </c>
      <c r="O1834" s="14">
        <f>IFERROR(VLOOKUP($C1834,'site totals'!$J$2:$K$607,2,FALSE),1)</f>
        <v>13550.137000000001</v>
      </c>
      <c r="P1834" s="32" t="s">
        <v>22</v>
      </c>
      <c r="Q1834" s="12">
        <v>0.16208008779999999</v>
      </c>
      <c r="R1834" s="29">
        <v>0.21</v>
      </c>
      <c r="S1834" s="2">
        <f>IF($A1834="site","",MIN(VLOOKUP($P1834,margin_ranges!$A$5:$D$10,4,FALSE)/100,$Q1834))</f>
        <v>0.16208008779999999</v>
      </c>
      <c r="T1834" s="6">
        <f>IF(A1834="placement",$J1834*MIN($Q1834,$S1834),"")</f>
        <v>1.9449610535999999</v>
      </c>
      <c r="U1834" s="6">
        <f>IF($A1834="placement",T1834,SUMIF($C$10:$C$6209,$C1834,$T$10:$T$6209))</f>
        <v>1.9449610535999999</v>
      </c>
      <c r="V1834" s="34">
        <f t="shared" si="86"/>
        <v>6.0658116708860677E-2</v>
      </c>
      <c r="W1834" s="24"/>
      <c r="X1834" s="2" t="str">
        <f>IFERROR(MIN(VLOOKUP($W1834,margin_ranges!$A$5:$D$10,4,FALSE),$Q1834*100)/100,"")</f>
        <v/>
      </c>
      <c r="Y1834" s="6">
        <f t="shared" si="87"/>
        <v>1.9449610535999999</v>
      </c>
      <c r="Z1834" s="6">
        <f>IF($A1834="placement",Y1834,SUMIF($C$10:$C$6209,$C1834,$Y$10:$Y$6209))</f>
        <v>1.9449610535999999</v>
      </c>
      <c r="AA1834" s="29">
        <f t="shared" si="88"/>
        <v>6.0658116708860677E-2</v>
      </c>
    </row>
    <row r="1835" spans="1:27" hidden="1" x14ac:dyDescent="0.3">
      <c r="A1835" s="8" t="s">
        <v>17</v>
      </c>
      <c r="B1835" s="8" t="s">
        <v>5397</v>
      </c>
      <c r="C1835" s="8" t="s">
        <v>5398</v>
      </c>
      <c r="D1835" s="33" t="s">
        <v>5430</v>
      </c>
      <c r="E1835" s="8" t="s">
        <v>5431</v>
      </c>
      <c r="F1835" s="29">
        <v>0.17569885409824099</v>
      </c>
      <c r="G1835" s="29">
        <v>0</v>
      </c>
      <c r="H1835" s="30">
        <v>7.8380000000000001</v>
      </c>
      <c r="I1835" s="30">
        <v>0.12909999999999999</v>
      </c>
      <c r="J1835" s="14">
        <v>12</v>
      </c>
      <c r="K1835" s="14">
        <v>2</v>
      </c>
      <c r="L1835" s="12">
        <v>1.6500000000000001E-2</v>
      </c>
      <c r="M1835" s="7">
        <v>3.0328721600000002</v>
      </c>
      <c r="N1835" s="31">
        <v>2.5</v>
      </c>
      <c r="O1835" s="14">
        <f>IFERROR(VLOOKUP($C1835,'site totals'!$J$2:$K$607,2,FALSE),1)</f>
        <v>13550.137000000001</v>
      </c>
      <c r="P1835" s="32" t="s">
        <v>22</v>
      </c>
      <c r="Q1835" s="12">
        <v>0.1756988541</v>
      </c>
      <c r="R1835" s="29">
        <v>0.2</v>
      </c>
      <c r="S1835" s="2">
        <f>IF($A1835="site","",MIN(VLOOKUP($P1835,margin_ranges!$A$5:$D$10,4,FALSE)/100,$Q1835))</f>
        <v>0.1756988541</v>
      </c>
      <c r="T1835" s="6">
        <f>IF(A1835="placement",$J1835*MIN($Q1835,$S1835),"")</f>
        <v>2.1083862492000001</v>
      </c>
      <c r="U1835" s="6">
        <f>IF($A1835="placement",T1835,SUMIF($C$10:$C$6209,$C1835,$T$10:$T$6209))</f>
        <v>2.1083862492000001</v>
      </c>
      <c r="V1835" s="34">
        <f t="shared" si="86"/>
        <v>3.0376432374999762E-2</v>
      </c>
      <c r="W1835" s="24"/>
      <c r="X1835" s="2" t="str">
        <f>IFERROR(MIN(VLOOKUP($W1835,margin_ranges!$A$5:$D$10,4,FALSE),$Q1835*100)/100,"")</f>
        <v/>
      </c>
      <c r="Y1835" s="6">
        <f t="shared" si="87"/>
        <v>2.1083862492000001</v>
      </c>
      <c r="Z1835" s="6">
        <f>IF($A1835="placement",Y1835,SUMIF($C$10:$C$6209,$C1835,$Y$10:$Y$6209))</f>
        <v>2.1083862492000001</v>
      </c>
      <c r="AA1835" s="29">
        <f t="shared" si="88"/>
        <v>3.0376432374999762E-2</v>
      </c>
    </row>
    <row r="1836" spans="1:27" hidden="1" x14ac:dyDescent="0.3">
      <c r="A1836" s="8" t="s">
        <v>17</v>
      </c>
      <c r="B1836" s="8" t="s">
        <v>5397</v>
      </c>
      <c r="C1836" s="8" t="s">
        <v>5398</v>
      </c>
      <c r="D1836" s="8" t="s">
        <v>11997</v>
      </c>
      <c r="E1836" s="8" t="s">
        <v>11998</v>
      </c>
      <c r="F1836" s="29">
        <v>-8.48719991686008E-3</v>
      </c>
      <c r="G1836" s="29">
        <v>1</v>
      </c>
      <c r="H1836" s="30">
        <v>56.221899999999998</v>
      </c>
      <c r="I1836" s="30">
        <v>0.34660000000000002</v>
      </c>
      <c r="J1836" s="14">
        <v>12</v>
      </c>
      <c r="K1836" s="14">
        <v>0</v>
      </c>
      <c r="L1836" s="12">
        <v>6.1999999999999998E-3</v>
      </c>
      <c r="M1836" s="7">
        <v>1.1899010699999999</v>
      </c>
      <c r="N1836" s="31">
        <v>1.2</v>
      </c>
      <c r="O1836" s="14">
        <f>IFERROR(VLOOKUP($C1836,'site totals'!$J$2:$K$607,2,FALSE),1)</f>
        <v>13550.137000000001</v>
      </c>
      <c r="P1836" s="32" t="s">
        <v>22</v>
      </c>
      <c r="Q1836" s="12">
        <v>-8.4871999000000007E-3</v>
      </c>
      <c r="R1836" s="29">
        <v>0.25</v>
      </c>
      <c r="S1836" s="2">
        <f>IF($A1836="site","",MIN(VLOOKUP($P1836,margin_ranges!$A$5:$D$10,4,FALSE)/100,$Q1836))</f>
        <v>-8.4871999000000007E-3</v>
      </c>
      <c r="T1836" s="6">
        <f>IF(A1836="placement",$J1836*MIN($Q1836,$S1836),"")</f>
        <v>-0.10184639880000002</v>
      </c>
      <c r="U1836" s="6">
        <f>IF($A1836="placement",T1836,SUMIF($C$10:$C$6209,$C1836,$T$10:$T$6209))</f>
        <v>-0.10184639880000002</v>
      </c>
      <c r="V1836" s="34">
        <f t="shared" si="86"/>
        <v>0.34464959986666655</v>
      </c>
      <c r="W1836" s="24"/>
      <c r="X1836" s="2" t="str">
        <f>IFERROR(MIN(VLOOKUP($W1836,margin_ranges!$A$5:$D$10,4,FALSE),$Q1836*100)/100,"")</f>
        <v/>
      </c>
      <c r="Y1836" s="6">
        <f t="shared" si="87"/>
        <v>-0.10184639880000002</v>
      </c>
      <c r="Z1836" s="6">
        <f>IF($A1836="placement",Y1836,SUMIF($C$10:$C$6209,$C1836,$Y$10:$Y$6209))</f>
        <v>-0.10184639880000002</v>
      </c>
      <c r="AA1836" s="29">
        <f t="shared" si="88"/>
        <v>0.34464959986666655</v>
      </c>
    </row>
    <row r="1837" spans="1:27" hidden="1" x14ac:dyDescent="0.3">
      <c r="A1837" s="8" t="s">
        <v>17</v>
      </c>
      <c r="B1837" s="8" t="s">
        <v>5397</v>
      </c>
      <c r="C1837" s="8" t="s">
        <v>5398</v>
      </c>
      <c r="D1837" s="8" t="s">
        <v>5631</v>
      </c>
      <c r="E1837" s="8" t="s">
        <v>5632</v>
      </c>
      <c r="F1837" s="29">
        <v>2.9930040867216099E-2</v>
      </c>
      <c r="G1837" s="29">
        <v>0</v>
      </c>
      <c r="H1837" s="30">
        <v>2.3319000000000001</v>
      </c>
      <c r="I1837" s="30">
        <v>0.1003</v>
      </c>
      <c r="J1837" s="14">
        <v>12</v>
      </c>
      <c r="K1837" s="14">
        <v>3</v>
      </c>
      <c r="L1837" s="12">
        <v>4.2999999999999997E-2</v>
      </c>
      <c r="M1837" s="7">
        <v>4.1131054100000002</v>
      </c>
      <c r="N1837" s="31">
        <v>3.99</v>
      </c>
      <c r="O1837" s="14">
        <f>IFERROR(VLOOKUP($C1837,'site totals'!$J$2:$K$607,2,FALSE),1)</f>
        <v>13550.137000000001</v>
      </c>
      <c r="P1837" s="32" t="s">
        <v>22</v>
      </c>
      <c r="Q1837" s="12">
        <v>2.99300409E-2</v>
      </c>
      <c r="R1837" s="29">
        <v>0.1</v>
      </c>
      <c r="S1837" s="2">
        <f>IF($A1837="site","",MIN(VLOOKUP($P1837,margin_ranges!$A$5:$D$10,4,FALSE)/100,$Q1837))</f>
        <v>2.99300409E-2</v>
      </c>
      <c r="T1837" s="6">
        <f>IF(A1837="placement",$J1837*MIN($Q1837,$S1837),"")</f>
        <v>0.35916049080000001</v>
      </c>
      <c r="U1837" s="6">
        <f>IF($A1837="placement",T1837,SUMIF($C$10:$C$6209,$C1837,$T$10:$T$6209))</f>
        <v>0.35916049080000001</v>
      </c>
      <c r="V1837" s="34">
        <f t="shared" si="86"/>
        <v>7.7855510111110915E-2</v>
      </c>
      <c r="W1837" s="24"/>
      <c r="X1837" s="2" t="str">
        <f>IFERROR(MIN(VLOOKUP($W1837,margin_ranges!$A$5:$D$10,4,FALSE),$Q1837*100)/100,"")</f>
        <v/>
      </c>
      <c r="Y1837" s="6">
        <f t="shared" si="87"/>
        <v>0.35916049080000001</v>
      </c>
      <c r="Z1837" s="6">
        <f>IF($A1837="placement",Y1837,SUMIF($C$10:$C$6209,$C1837,$Y$10:$Y$6209))</f>
        <v>0.35916049080000001</v>
      </c>
      <c r="AA1837" s="29">
        <f t="shared" si="88"/>
        <v>7.7855510111110915E-2</v>
      </c>
    </row>
    <row r="1838" spans="1:27" hidden="1" x14ac:dyDescent="0.3">
      <c r="A1838" s="8" t="s">
        <v>17</v>
      </c>
      <c r="B1838" s="8" t="s">
        <v>5397</v>
      </c>
      <c r="C1838" s="8" t="s">
        <v>5398</v>
      </c>
      <c r="D1838" s="8" t="s">
        <v>5647</v>
      </c>
      <c r="E1838" s="8" t="s">
        <v>5648</v>
      </c>
      <c r="F1838" s="29">
        <v>0.16038701750793399</v>
      </c>
      <c r="G1838" s="29">
        <v>0</v>
      </c>
      <c r="H1838" s="30">
        <v>10.930899999999999</v>
      </c>
      <c r="I1838" s="30">
        <v>0.35499999999999998</v>
      </c>
      <c r="J1838" s="14">
        <v>13</v>
      </c>
      <c r="K1838" s="14">
        <v>2</v>
      </c>
      <c r="L1838" s="12">
        <v>3.2500000000000001E-2</v>
      </c>
      <c r="M1838" s="7">
        <v>1.17911469</v>
      </c>
      <c r="N1838" s="31">
        <v>0.99</v>
      </c>
      <c r="O1838" s="14">
        <f>IFERROR(VLOOKUP($C1838,'site totals'!$J$2:$K$607,2,FALSE),1)</f>
        <v>13550.137000000001</v>
      </c>
      <c r="P1838" s="32" t="s">
        <v>22</v>
      </c>
      <c r="Q1838" s="12">
        <v>0.16038701750000001</v>
      </c>
      <c r="R1838" s="29">
        <v>0.2</v>
      </c>
      <c r="S1838" s="2">
        <f>IF($A1838="site","",MIN(VLOOKUP($P1838,margin_ranges!$A$5:$D$10,4,FALSE)/100,$Q1838))</f>
        <v>0.16038701750000001</v>
      </c>
      <c r="T1838" s="6">
        <f>IF(A1838="placement",$J1838*MIN($Q1838,$S1838),"")</f>
        <v>2.0850312275</v>
      </c>
      <c r="U1838" s="6">
        <f>IF($A1838="placement",T1838,SUMIF($C$10:$C$6209,$C1838,$T$10:$T$6209))</f>
        <v>2.0850312275</v>
      </c>
      <c r="V1838" s="34">
        <f t="shared" si="86"/>
        <v>4.9516228124999895E-2</v>
      </c>
      <c r="W1838" s="24"/>
      <c r="X1838" s="2" t="str">
        <f>IFERROR(MIN(VLOOKUP($W1838,margin_ranges!$A$5:$D$10,4,FALSE),$Q1838*100)/100,"")</f>
        <v/>
      </c>
      <c r="Y1838" s="6">
        <f t="shared" si="87"/>
        <v>2.0850312275</v>
      </c>
      <c r="Z1838" s="6">
        <f>IF($A1838="placement",Y1838,SUMIF($C$10:$C$6209,$C1838,$Y$10:$Y$6209))</f>
        <v>2.0850312275</v>
      </c>
      <c r="AA1838" s="29">
        <f t="shared" si="88"/>
        <v>4.9516228124999895E-2</v>
      </c>
    </row>
    <row r="1839" spans="1:27" hidden="1" x14ac:dyDescent="0.3">
      <c r="A1839" s="8" t="s">
        <v>17</v>
      </c>
      <c r="B1839" s="8" t="s">
        <v>5397</v>
      </c>
      <c r="C1839" s="8" t="s">
        <v>5398</v>
      </c>
      <c r="D1839" s="8" t="s">
        <v>5600</v>
      </c>
      <c r="E1839" s="8" t="s">
        <v>5601</v>
      </c>
      <c r="F1839" s="29">
        <v>2.0514233241505898E-2</v>
      </c>
      <c r="G1839" s="29">
        <v>0</v>
      </c>
      <c r="H1839" s="30">
        <v>2.3254000000000001</v>
      </c>
      <c r="I1839" s="30">
        <v>0.11459999999999999</v>
      </c>
      <c r="J1839" s="14">
        <v>14</v>
      </c>
      <c r="K1839" s="14">
        <v>3</v>
      </c>
      <c r="L1839" s="12">
        <v>4.9299999999999997E-2</v>
      </c>
      <c r="M1839" s="7">
        <v>4.07356608</v>
      </c>
      <c r="N1839" s="31">
        <v>3.99</v>
      </c>
      <c r="O1839" s="14">
        <f>IFERROR(VLOOKUP($C1839,'site totals'!$J$2:$K$607,2,FALSE),1)</f>
        <v>13550.137000000001</v>
      </c>
      <c r="P1839" s="32" t="s">
        <v>22</v>
      </c>
      <c r="Q1839" s="12">
        <v>2.0514233199999999E-2</v>
      </c>
      <c r="R1839" s="29">
        <v>0.1</v>
      </c>
      <c r="S1839" s="2">
        <f>IF($A1839="site","",MIN(VLOOKUP($P1839,margin_ranges!$A$5:$D$10,4,FALSE)/100,$Q1839))</f>
        <v>2.0514233199999999E-2</v>
      </c>
      <c r="T1839" s="6">
        <f>IF(A1839="placement",$J1839*MIN($Q1839,$S1839),"")</f>
        <v>0.28719926479999996</v>
      </c>
      <c r="U1839" s="6">
        <f>IF($A1839="placement",T1839,SUMIF($C$10:$C$6209,$C1839,$T$10:$T$6209))</f>
        <v>0.28719926479999996</v>
      </c>
      <c r="V1839" s="34">
        <f t="shared" si="86"/>
        <v>8.8317518666666706E-2</v>
      </c>
      <c r="W1839" s="24"/>
      <c r="X1839" s="2" t="str">
        <f>IFERROR(MIN(VLOOKUP($W1839,margin_ranges!$A$5:$D$10,4,FALSE),$Q1839*100)/100,"")</f>
        <v/>
      </c>
      <c r="Y1839" s="6">
        <f t="shared" si="87"/>
        <v>0.28719926479999996</v>
      </c>
      <c r="Z1839" s="6">
        <f>IF($A1839="placement",Y1839,SUMIF($C$10:$C$6209,$C1839,$Y$10:$Y$6209))</f>
        <v>0.28719926479999996</v>
      </c>
      <c r="AA1839" s="29">
        <f t="shared" si="88"/>
        <v>8.8317518666666706E-2</v>
      </c>
    </row>
    <row r="1840" spans="1:27" hidden="1" x14ac:dyDescent="0.3">
      <c r="A1840" s="8" t="s">
        <v>17</v>
      </c>
      <c r="B1840" s="8" t="s">
        <v>5397</v>
      </c>
      <c r="C1840" s="8" t="s">
        <v>5398</v>
      </c>
      <c r="D1840" s="8" t="s">
        <v>5450</v>
      </c>
      <c r="E1840" s="8" t="s">
        <v>5451</v>
      </c>
      <c r="F1840" s="29">
        <v>5.9154759933151599E-2</v>
      </c>
      <c r="G1840" s="29">
        <v>0</v>
      </c>
      <c r="H1840" s="30">
        <v>2.6718999999999999</v>
      </c>
      <c r="I1840" s="30">
        <v>0.29759999999999998</v>
      </c>
      <c r="J1840" s="14">
        <v>14</v>
      </c>
      <c r="K1840" s="14">
        <v>3</v>
      </c>
      <c r="L1840" s="12">
        <v>0.1114</v>
      </c>
      <c r="M1840" s="7">
        <v>1.5943110899999999</v>
      </c>
      <c r="N1840" s="31">
        <v>1.5</v>
      </c>
      <c r="O1840" s="14">
        <f>IFERROR(VLOOKUP($C1840,'site totals'!$J$2:$K$607,2,FALSE),1)</f>
        <v>13550.137000000001</v>
      </c>
      <c r="P1840" s="32" t="s">
        <v>22</v>
      </c>
      <c r="Q1840" s="12">
        <v>5.9154759899999999E-2</v>
      </c>
      <c r="R1840" s="29">
        <v>0.25</v>
      </c>
      <c r="S1840" s="2">
        <f>IF($A1840="site","",MIN(VLOOKUP($P1840,margin_ranges!$A$5:$D$10,4,FALSE)/100,$Q1840))</f>
        <v>5.9154759899999999E-2</v>
      </c>
      <c r="T1840" s="6">
        <f>IF(A1840="placement",$J1840*MIN($Q1840,$S1840),"")</f>
        <v>0.82816663859999995</v>
      </c>
      <c r="U1840" s="6">
        <f>IF($A1840="placement",T1840,SUMIF($C$10:$C$6209,$C1840,$T$10:$T$6209))</f>
        <v>0.82816663859999995</v>
      </c>
      <c r="V1840" s="34">
        <f t="shared" si="86"/>
        <v>0.25446032013333353</v>
      </c>
      <c r="W1840" s="24"/>
      <c r="X1840" s="2" t="str">
        <f>IFERROR(MIN(VLOOKUP($W1840,margin_ranges!$A$5:$D$10,4,FALSE),$Q1840*100)/100,"")</f>
        <v/>
      </c>
      <c r="Y1840" s="6">
        <f t="shared" si="87"/>
        <v>0.82816663859999995</v>
      </c>
      <c r="Z1840" s="6">
        <f>IF($A1840="placement",Y1840,SUMIF($C$10:$C$6209,$C1840,$Y$10:$Y$6209))</f>
        <v>0.82816663859999995</v>
      </c>
      <c r="AA1840" s="29">
        <f t="shared" si="88"/>
        <v>0.25446032013333353</v>
      </c>
    </row>
    <row r="1841" spans="1:27" hidden="1" x14ac:dyDescent="0.3">
      <c r="A1841" s="8" t="s">
        <v>17</v>
      </c>
      <c r="B1841" s="8" t="s">
        <v>5397</v>
      </c>
      <c r="C1841" s="8" t="s">
        <v>5398</v>
      </c>
      <c r="D1841" s="8" t="s">
        <v>5610</v>
      </c>
      <c r="E1841" s="8" t="s">
        <v>12036</v>
      </c>
      <c r="F1841" s="29">
        <v>0.27237745059194501</v>
      </c>
      <c r="G1841" s="29">
        <v>0</v>
      </c>
      <c r="H1841" s="30">
        <v>2.3525999999999998</v>
      </c>
      <c r="I1841" s="30">
        <v>0.28029999999999999</v>
      </c>
      <c r="J1841" s="14">
        <v>14</v>
      </c>
      <c r="K1841" s="14">
        <v>3</v>
      </c>
      <c r="L1841" s="12">
        <v>0.1191</v>
      </c>
      <c r="M1841" s="7">
        <v>1.6079765500000001</v>
      </c>
      <c r="N1841" s="31">
        <v>1.17</v>
      </c>
      <c r="O1841" s="14">
        <f>IFERROR(VLOOKUP($C1841,'site totals'!$J$2:$K$607,2,FALSE),1)</f>
        <v>13550.137000000001</v>
      </c>
      <c r="P1841" s="32" t="s">
        <v>22</v>
      </c>
      <c r="Q1841" s="12">
        <v>0.27237745060000002</v>
      </c>
      <c r="R1841" s="29">
        <v>0.28999999999999998</v>
      </c>
      <c r="S1841" s="2">
        <f>IF($A1841="site","",MIN(VLOOKUP($P1841,margin_ranges!$A$5:$D$10,4,FALSE)/100,$Q1841))</f>
        <v>0.27237745060000002</v>
      </c>
      <c r="T1841" s="6">
        <f>IF(A1841="placement",$J1841*MIN($Q1841,$S1841),"")</f>
        <v>3.8132843084000001</v>
      </c>
      <c r="U1841" s="6">
        <f>IF($A1841="placement",T1841,SUMIF($C$10:$C$6209,$C1841,$T$10:$T$6209))</f>
        <v>3.8132843084000001</v>
      </c>
      <c r="V1841" s="34">
        <f t="shared" si="86"/>
        <v>2.4820492112676007E-2</v>
      </c>
      <c r="W1841" s="24"/>
      <c r="X1841" s="2" t="str">
        <f>IFERROR(MIN(VLOOKUP($W1841,margin_ranges!$A$5:$D$10,4,FALSE),$Q1841*100)/100,"")</f>
        <v/>
      </c>
      <c r="Y1841" s="6">
        <f t="shared" si="87"/>
        <v>3.8132843084000001</v>
      </c>
      <c r="Z1841" s="6">
        <f>IF($A1841="placement",Y1841,SUMIF($C$10:$C$6209,$C1841,$Y$10:$Y$6209))</f>
        <v>3.8132843084000001</v>
      </c>
      <c r="AA1841" s="29">
        <f t="shared" si="88"/>
        <v>2.4820492112676007E-2</v>
      </c>
    </row>
    <row r="1842" spans="1:27" hidden="1" x14ac:dyDescent="0.3">
      <c r="A1842" s="8" t="s">
        <v>17</v>
      </c>
      <c r="B1842" s="8" t="s">
        <v>5397</v>
      </c>
      <c r="C1842" s="8" t="s">
        <v>5398</v>
      </c>
      <c r="D1842" s="8" t="s">
        <v>5403</v>
      </c>
      <c r="E1842" s="8" t="s">
        <v>5404</v>
      </c>
      <c r="F1842" s="29">
        <v>-4.6997648873574001E-2</v>
      </c>
      <c r="G1842" s="29">
        <v>0</v>
      </c>
      <c r="H1842" s="30">
        <v>2.4285999999999999</v>
      </c>
      <c r="I1842" s="30">
        <v>0.40079999999999999</v>
      </c>
      <c r="J1842" s="14">
        <v>17</v>
      </c>
      <c r="K1842" s="14">
        <v>4</v>
      </c>
      <c r="L1842" s="12">
        <v>0.16500000000000001</v>
      </c>
      <c r="M1842" s="7">
        <v>1.43266797</v>
      </c>
      <c r="N1842" s="31">
        <v>1.5</v>
      </c>
      <c r="O1842" s="14">
        <f>IFERROR(VLOOKUP($C1842,'site totals'!$J$2:$K$607,2,FALSE),1)</f>
        <v>13550.137000000001</v>
      </c>
      <c r="P1842" s="32" t="s">
        <v>22</v>
      </c>
      <c r="Q1842" s="12">
        <v>-4.6997648900000001E-2</v>
      </c>
      <c r="R1842" s="29">
        <v>0.25</v>
      </c>
      <c r="S1842" s="2">
        <f>IF($A1842="site","",MIN(VLOOKUP($P1842,margin_ranges!$A$5:$D$10,4,FALSE)/100,$Q1842))</f>
        <v>-4.6997648900000001E-2</v>
      </c>
      <c r="T1842" s="6">
        <f>IF(A1842="placement",$J1842*MIN($Q1842,$S1842),"")</f>
        <v>-0.79896003130000004</v>
      </c>
      <c r="U1842" s="6">
        <f>IF($A1842="placement",T1842,SUMIF($C$10:$C$6209,$C1842,$T$10:$T$6209))</f>
        <v>-0.79896003130000004</v>
      </c>
      <c r="V1842" s="34">
        <f t="shared" si="86"/>
        <v>0.39599686519999988</v>
      </c>
      <c r="W1842" s="24"/>
      <c r="X1842" s="2" t="str">
        <f>IFERROR(MIN(VLOOKUP($W1842,margin_ranges!$A$5:$D$10,4,FALSE),$Q1842*100)/100,"")</f>
        <v/>
      </c>
      <c r="Y1842" s="6">
        <f t="shared" si="87"/>
        <v>-0.79896003130000004</v>
      </c>
      <c r="Z1842" s="6">
        <f>IF($A1842="placement",Y1842,SUMIF($C$10:$C$6209,$C1842,$Y$10:$Y$6209))</f>
        <v>-0.79896003130000004</v>
      </c>
      <c r="AA1842" s="29">
        <f t="shared" si="88"/>
        <v>0.39599686519999988</v>
      </c>
    </row>
    <row r="1843" spans="1:27" hidden="1" x14ac:dyDescent="0.3">
      <c r="A1843" s="8" t="s">
        <v>17</v>
      </c>
      <c r="B1843" s="8" t="s">
        <v>5397</v>
      </c>
      <c r="C1843" s="8" t="s">
        <v>5398</v>
      </c>
      <c r="D1843" s="8" t="s">
        <v>12043</v>
      </c>
      <c r="E1843" s="8" t="s">
        <v>12044</v>
      </c>
      <c r="F1843" s="29">
        <v>-8.8175903073816397E-2</v>
      </c>
      <c r="G1843" s="29">
        <v>0</v>
      </c>
      <c r="H1843" s="30">
        <v>1.0780000000000001</v>
      </c>
      <c r="I1843" s="30">
        <v>0.41570000000000001</v>
      </c>
      <c r="J1843" s="14">
        <v>17</v>
      </c>
      <c r="K1843" s="14">
        <v>4</v>
      </c>
      <c r="L1843" s="12">
        <v>0.3856</v>
      </c>
      <c r="M1843" s="7">
        <v>1.37845361</v>
      </c>
      <c r="N1843" s="31">
        <v>1.5</v>
      </c>
      <c r="O1843" s="14">
        <f>IFERROR(VLOOKUP($C1843,'site totals'!$J$2:$K$607,2,FALSE),1)</f>
        <v>13550.137000000001</v>
      </c>
      <c r="P1843" s="32" t="s">
        <v>22</v>
      </c>
      <c r="Q1843" s="12">
        <v>-8.8175903099999994E-2</v>
      </c>
      <c r="R1843" s="29">
        <v>0.25</v>
      </c>
      <c r="S1843" s="2">
        <f>IF($A1843="site","",MIN(VLOOKUP($P1843,margin_ranges!$A$5:$D$10,4,FALSE)/100,$Q1843))</f>
        <v>-8.8175903099999994E-2</v>
      </c>
      <c r="T1843" s="6">
        <f>IF(A1843="placement",$J1843*MIN($Q1843,$S1843),"")</f>
        <v>-1.4989903526999999</v>
      </c>
      <c r="U1843" s="6">
        <f>IF($A1843="placement",T1843,SUMIF($C$10:$C$6209,$C1843,$T$10:$T$6209))</f>
        <v>-1.4989903526999999</v>
      </c>
      <c r="V1843" s="34">
        <f t="shared" si="86"/>
        <v>0.45090120413333312</v>
      </c>
      <c r="W1843" s="24"/>
      <c r="X1843" s="2" t="str">
        <f>IFERROR(MIN(VLOOKUP($W1843,margin_ranges!$A$5:$D$10,4,FALSE),$Q1843*100)/100,"")</f>
        <v/>
      </c>
      <c r="Y1843" s="6">
        <f t="shared" si="87"/>
        <v>-1.4989903526999999</v>
      </c>
      <c r="Z1843" s="6">
        <f>IF($A1843="placement",Y1843,SUMIF($C$10:$C$6209,$C1843,$Y$10:$Y$6209))</f>
        <v>-1.4989903526999999</v>
      </c>
      <c r="AA1843" s="17">
        <f t="shared" si="88"/>
        <v>0.45090120413333312</v>
      </c>
    </row>
    <row r="1844" spans="1:27" hidden="1" x14ac:dyDescent="0.3">
      <c r="A1844" s="8" t="s">
        <v>17</v>
      </c>
      <c r="B1844" s="8" t="s">
        <v>5397</v>
      </c>
      <c r="C1844" s="8" t="s">
        <v>5398</v>
      </c>
      <c r="D1844" s="8" t="s">
        <v>5416</v>
      </c>
      <c r="E1844" s="8" t="s">
        <v>5417</v>
      </c>
      <c r="F1844" s="29">
        <v>0.18299997490400699</v>
      </c>
      <c r="G1844" s="29">
        <v>0</v>
      </c>
      <c r="H1844" s="30">
        <v>17.856400000000001</v>
      </c>
      <c r="I1844" s="30">
        <v>0.93010000000000004</v>
      </c>
      <c r="J1844" s="14">
        <v>17</v>
      </c>
      <c r="K1844" s="14">
        <v>3</v>
      </c>
      <c r="L1844" s="12">
        <v>5.21E-2</v>
      </c>
      <c r="M1844" s="7">
        <v>0.61199508999999996</v>
      </c>
      <c r="N1844" s="31">
        <v>0.5</v>
      </c>
      <c r="O1844" s="14">
        <f>IFERROR(VLOOKUP($C1844,'site totals'!$J$2:$K$607,2,FALSE),1)</f>
        <v>13550.137000000001</v>
      </c>
      <c r="P1844" s="32" t="s">
        <v>22</v>
      </c>
      <c r="Q1844" s="12">
        <v>0.1829999749</v>
      </c>
      <c r="R1844" s="29">
        <v>0.23</v>
      </c>
      <c r="S1844" s="2">
        <f>IF($A1844="site","",MIN(VLOOKUP($P1844,margin_ranges!$A$5:$D$10,4,FALSE)/100,$Q1844))</f>
        <v>0.1829999749</v>
      </c>
      <c r="T1844" s="6">
        <f>IF(A1844="placement",$J1844*MIN($Q1844,$S1844),"")</f>
        <v>3.1109995733</v>
      </c>
      <c r="U1844" s="6">
        <f>IF($A1844="placement",T1844,SUMIF($C$10:$C$6209,$C1844,$T$10:$T$6209))</f>
        <v>3.1109995733</v>
      </c>
      <c r="V1844" s="34">
        <f t="shared" si="86"/>
        <v>6.1038993636363781E-2</v>
      </c>
      <c r="W1844" s="24"/>
      <c r="X1844" s="2" t="str">
        <f>IFERROR(MIN(VLOOKUP($W1844,margin_ranges!$A$5:$D$10,4,FALSE),$Q1844*100)/100,"")</f>
        <v/>
      </c>
      <c r="Y1844" s="6">
        <f t="shared" si="87"/>
        <v>3.1109995733</v>
      </c>
      <c r="Z1844" s="6">
        <f>IF($A1844="placement",Y1844,SUMIF($C$10:$C$6209,$C1844,$Y$10:$Y$6209))</f>
        <v>3.1109995733</v>
      </c>
      <c r="AA1844" s="29">
        <f t="shared" si="88"/>
        <v>6.1038993636363781E-2</v>
      </c>
    </row>
    <row r="1845" spans="1:27" hidden="1" x14ac:dyDescent="0.3">
      <c r="A1845" s="8" t="s">
        <v>17</v>
      </c>
      <c r="B1845" s="8" t="s">
        <v>5397</v>
      </c>
      <c r="C1845" s="8" t="s">
        <v>5398</v>
      </c>
      <c r="D1845" s="8" t="s">
        <v>5408</v>
      </c>
      <c r="E1845" s="8" t="s">
        <v>5409</v>
      </c>
      <c r="F1845" s="29">
        <v>0.19503865336658299</v>
      </c>
      <c r="G1845" s="29">
        <v>0</v>
      </c>
      <c r="H1845" s="30">
        <v>15.9336</v>
      </c>
      <c r="I1845" s="30">
        <v>0.46579999999999999</v>
      </c>
      <c r="J1845" s="14">
        <v>17</v>
      </c>
      <c r="K1845" s="14">
        <v>3</v>
      </c>
      <c r="L1845" s="12">
        <v>2.92E-2</v>
      </c>
      <c r="M1845" s="7">
        <v>1.2298727199999999</v>
      </c>
      <c r="N1845" s="31">
        <v>0.99</v>
      </c>
      <c r="O1845" s="14">
        <f>IFERROR(VLOOKUP($C1845,'site totals'!$J$2:$K$607,2,FALSE),1)</f>
        <v>13550.137000000001</v>
      </c>
      <c r="P1845" s="32" t="s">
        <v>22</v>
      </c>
      <c r="Q1845" s="12">
        <v>0.19503865340000001</v>
      </c>
      <c r="R1845" s="29">
        <v>0.24</v>
      </c>
      <c r="S1845" s="2">
        <f>IF($A1845="site","",MIN(VLOOKUP($P1845,margin_ranges!$A$5:$D$10,4,FALSE)/100,$Q1845))</f>
        <v>0.19503865340000001</v>
      </c>
      <c r="T1845" s="6">
        <f>IF(A1845="placement",$J1845*MIN($Q1845,$S1845),"")</f>
        <v>3.3156571078000003</v>
      </c>
      <c r="U1845" s="6">
        <f>IF($A1845="placement",T1845,SUMIF($C$10:$C$6209,$C1845,$T$10:$T$6209))</f>
        <v>3.3156571078000003</v>
      </c>
      <c r="V1845" s="34">
        <f t="shared" si="86"/>
        <v>5.9159666578947334E-2</v>
      </c>
      <c r="W1845" s="24"/>
      <c r="X1845" s="2" t="str">
        <f>IFERROR(MIN(VLOOKUP($W1845,margin_ranges!$A$5:$D$10,4,FALSE),$Q1845*100)/100,"")</f>
        <v/>
      </c>
      <c r="Y1845" s="6">
        <f t="shared" si="87"/>
        <v>3.3156571078000003</v>
      </c>
      <c r="Z1845" s="6">
        <f>IF($A1845="placement",Y1845,SUMIF($C$10:$C$6209,$C1845,$Y$10:$Y$6209))</f>
        <v>3.3156571078000003</v>
      </c>
      <c r="AA1845" s="29">
        <f t="shared" si="88"/>
        <v>5.9159666578947334E-2</v>
      </c>
    </row>
    <row r="1846" spans="1:27" hidden="1" x14ac:dyDescent="0.3">
      <c r="A1846" s="8" t="s">
        <v>17</v>
      </c>
      <c r="B1846" s="8" t="s">
        <v>5397</v>
      </c>
      <c r="C1846" s="8" t="s">
        <v>5398</v>
      </c>
      <c r="D1846" s="8" t="s">
        <v>5502</v>
      </c>
      <c r="E1846" s="8" t="s">
        <v>5503</v>
      </c>
      <c r="F1846" s="29">
        <v>0.22703957945236899</v>
      </c>
      <c r="G1846" s="29">
        <v>0</v>
      </c>
      <c r="H1846" s="30">
        <v>1.8142</v>
      </c>
      <c r="I1846" s="30">
        <v>0.43269999999999997</v>
      </c>
      <c r="J1846" s="14">
        <v>17</v>
      </c>
      <c r="K1846" s="14">
        <v>4</v>
      </c>
      <c r="L1846" s="12">
        <v>0.23849999999999999</v>
      </c>
      <c r="M1846" s="7">
        <v>1.2937273</v>
      </c>
      <c r="N1846" s="31">
        <v>1</v>
      </c>
      <c r="O1846" s="14">
        <f>IFERROR(VLOOKUP($C1846,'site totals'!$J$2:$K$607,2,FALSE),1)</f>
        <v>13550.137000000001</v>
      </c>
      <c r="P1846" s="32" t="s">
        <v>22</v>
      </c>
      <c r="Q1846" s="12">
        <v>0.2270395795</v>
      </c>
      <c r="R1846" s="29">
        <v>0.25</v>
      </c>
      <c r="S1846" s="2">
        <f>IF($A1846="site","",MIN(VLOOKUP($P1846,margin_ranges!$A$5:$D$10,4,FALSE)/100,$Q1846))</f>
        <v>0.2270395795</v>
      </c>
      <c r="T1846" s="6">
        <f>IF(A1846="placement",$J1846*MIN($Q1846,$S1846),"")</f>
        <v>3.8596728515000001</v>
      </c>
      <c r="U1846" s="6">
        <f>IF($A1846="placement",T1846,SUMIF($C$10:$C$6209,$C1846,$T$10:$T$6209))</f>
        <v>3.8596728515000001</v>
      </c>
      <c r="V1846" s="34">
        <f t="shared" si="86"/>
        <v>3.061389400000003E-2</v>
      </c>
      <c r="W1846" s="24"/>
      <c r="X1846" s="2" t="str">
        <f>IFERROR(MIN(VLOOKUP($W1846,margin_ranges!$A$5:$D$10,4,FALSE),$Q1846*100)/100,"")</f>
        <v/>
      </c>
      <c r="Y1846" s="6">
        <f t="shared" si="87"/>
        <v>3.8596728515000001</v>
      </c>
      <c r="Z1846" s="6">
        <f>IF($A1846="placement",Y1846,SUMIF($C$10:$C$6209,$C1846,$Y$10:$Y$6209))</f>
        <v>3.8596728515000001</v>
      </c>
      <c r="AA1846" s="29">
        <f t="shared" si="88"/>
        <v>3.061389400000003E-2</v>
      </c>
    </row>
    <row r="1847" spans="1:27" hidden="1" x14ac:dyDescent="0.3">
      <c r="A1847" s="8" t="s">
        <v>17</v>
      </c>
      <c r="B1847" s="8" t="s">
        <v>5397</v>
      </c>
      <c r="C1847" s="8" t="s">
        <v>5398</v>
      </c>
      <c r="D1847" s="33" t="s">
        <v>12017</v>
      </c>
      <c r="E1847" s="8" t="s">
        <v>12018</v>
      </c>
      <c r="F1847" s="29">
        <v>0.14353083434099101</v>
      </c>
      <c r="G1847" s="29">
        <v>0</v>
      </c>
      <c r="H1847" s="30">
        <v>4.8434999999999997</v>
      </c>
      <c r="I1847" s="30">
        <v>0.50590000000000002</v>
      </c>
      <c r="J1847" s="14">
        <v>18</v>
      </c>
      <c r="K1847" s="14">
        <v>3</v>
      </c>
      <c r="L1847" s="12">
        <v>0.1045</v>
      </c>
      <c r="M1847" s="7">
        <v>1.16758436</v>
      </c>
      <c r="N1847" s="31">
        <v>1</v>
      </c>
      <c r="O1847" s="14">
        <f>IFERROR(VLOOKUP($C1847,'site totals'!$J$2:$K$607,2,FALSE),1)</f>
        <v>13550.137000000001</v>
      </c>
      <c r="P1847" s="32" t="s">
        <v>22</v>
      </c>
      <c r="Q1847" s="12">
        <v>0.14353083429999999</v>
      </c>
      <c r="R1847" s="29">
        <v>0.25</v>
      </c>
      <c r="S1847" s="2">
        <f>IF($A1847="site","",MIN(VLOOKUP($P1847,margin_ranges!$A$5:$D$10,4,FALSE)/100,$Q1847))</f>
        <v>0.14353083429999999</v>
      </c>
      <c r="T1847" s="6">
        <f>IF(A1847="placement",$J1847*MIN($Q1847,$S1847),"")</f>
        <v>2.5835550173999997</v>
      </c>
      <c r="U1847" s="6">
        <f>IF($A1847="placement",T1847,SUMIF($C$10:$C$6209,$C1847,$T$10:$T$6209))</f>
        <v>2.5835550173999997</v>
      </c>
      <c r="V1847" s="34">
        <f t="shared" si="86"/>
        <v>0.14195888759999997</v>
      </c>
      <c r="W1847" s="24"/>
      <c r="X1847" s="2" t="str">
        <f>IFERROR(MIN(VLOOKUP($W1847,margin_ranges!$A$5:$D$10,4,FALSE),$Q1847*100)/100,"")</f>
        <v/>
      </c>
      <c r="Y1847" s="6">
        <f t="shared" si="87"/>
        <v>2.5835550173999997</v>
      </c>
      <c r="Z1847" s="6">
        <f>IF($A1847="placement",Y1847,SUMIF($C$10:$C$6209,$C1847,$Y$10:$Y$6209))</f>
        <v>2.5835550173999997</v>
      </c>
      <c r="AA1847" s="29">
        <f t="shared" si="88"/>
        <v>0.14195888759999997</v>
      </c>
    </row>
    <row r="1848" spans="1:27" hidden="1" x14ac:dyDescent="0.3">
      <c r="A1848" s="8" t="s">
        <v>17</v>
      </c>
      <c r="B1848" s="8" t="s">
        <v>5397</v>
      </c>
      <c r="C1848" s="8" t="s">
        <v>5398</v>
      </c>
      <c r="D1848" s="8" t="s">
        <v>12010</v>
      </c>
      <c r="E1848" s="8" t="s">
        <v>12011</v>
      </c>
      <c r="F1848" s="29">
        <v>3.2499969907435301E-4</v>
      </c>
      <c r="G1848" s="29">
        <v>0</v>
      </c>
      <c r="H1848" s="30">
        <v>0.67290000000000005</v>
      </c>
      <c r="I1848" s="30">
        <v>0.23730000000000001</v>
      </c>
      <c r="J1848" s="14">
        <v>18</v>
      </c>
      <c r="K1848" s="14">
        <v>2</v>
      </c>
      <c r="L1848" s="12">
        <v>0.35260000000000002</v>
      </c>
      <c r="M1848" s="7">
        <v>2.5008127600000001</v>
      </c>
      <c r="N1848" s="31">
        <v>2.5</v>
      </c>
      <c r="O1848" s="14">
        <f>IFERROR(VLOOKUP($C1848,'site totals'!$J$2:$K$607,2,FALSE),1)</f>
        <v>13550.137000000001</v>
      </c>
      <c r="P1848" s="32" t="s">
        <v>22</v>
      </c>
      <c r="Q1848" s="12">
        <v>3.2499969999999999E-4</v>
      </c>
      <c r="R1848" s="29">
        <v>0.25</v>
      </c>
      <c r="S1848" s="2">
        <f>IF($A1848="site","",MIN(VLOOKUP($P1848,margin_ranges!$A$5:$D$10,4,FALSE)/100,$Q1848))</f>
        <v>3.2499969999999999E-4</v>
      </c>
      <c r="T1848" s="6">
        <f>IF(A1848="placement",$J1848*MIN($Q1848,$S1848),"")</f>
        <v>5.8499946000000001E-3</v>
      </c>
      <c r="U1848" s="6">
        <f>IF($A1848="placement",T1848,SUMIF($C$10:$C$6209,$C1848,$T$10:$T$6209))</f>
        <v>5.8499946000000001E-3</v>
      </c>
      <c r="V1848" s="34">
        <f t="shared" si="86"/>
        <v>0.33290000040000023</v>
      </c>
      <c r="W1848" s="24"/>
      <c r="X1848" s="2" t="str">
        <f>IFERROR(MIN(VLOOKUP($W1848,margin_ranges!$A$5:$D$10,4,FALSE),$Q1848*100)/100,"")</f>
        <v/>
      </c>
      <c r="Y1848" s="6">
        <f t="shared" si="87"/>
        <v>5.8499946000000001E-3</v>
      </c>
      <c r="Z1848" s="6">
        <f>IF($A1848="placement",Y1848,SUMIF($C$10:$C$6209,$C1848,$Y$10:$Y$6209))</f>
        <v>5.8499946000000001E-3</v>
      </c>
      <c r="AA1848" s="29">
        <f t="shared" si="88"/>
        <v>0.33290000040000023</v>
      </c>
    </row>
    <row r="1849" spans="1:27" hidden="1" x14ac:dyDescent="0.3">
      <c r="A1849" s="8" t="s">
        <v>17</v>
      </c>
      <c r="B1849" s="8" t="s">
        <v>5397</v>
      </c>
      <c r="C1849" s="8" t="s">
        <v>5398</v>
      </c>
      <c r="D1849" s="8" t="s">
        <v>5641</v>
      </c>
      <c r="E1849" s="8" t="s">
        <v>5642</v>
      </c>
      <c r="F1849" s="29">
        <v>9.0559485380662094E-2</v>
      </c>
      <c r="G1849" s="29">
        <v>0</v>
      </c>
      <c r="H1849" s="30">
        <v>1.3216000000000001</v>
      </c>
      <c r="I1849" s="30">
        <v>0.2787</v>
      </c>
      <c r="J1849" s="14">
        <v>18</v>
      </c>
      <c r="K1849" s="14">
        <v>4</v>
      </c>
      <c r="L1849" s="12">
        <v>0.2109</v>
      </c>
      <c r="M1849" s="7">
        <v>2.1991542800000001</v>
      </c>
      <c r="N1849" s="31">
        <v>2</v>
      </c>
      <c r="O1849" s="14">
        <f>IFERROR(VLOOKUP($C1849,'site totals'!$J$2:$K$607,2,FALSE),1)</f>
        <v>13550.137000000001</v>
      </c>
      <c r="P1849" s="32" t="s">
        <v>22</v>
      </c>
      <c r="Q1849" s="12">
        <v>9.05594854E-2</v>
      </c>
      <c r="R1849" s="29">
        <v>0.1</v>
      </c>
      <c r="S1849" s="2">
        <f>IF($A1849="site","",MIN(VLOOKUP($P1849,margin_ranges!$A$5:$D$10,4,FALSE)/100,$Q1849))</f>
        <v>9.05594854E-2</v>
      </c>
      <c r="T1849" s="6">
        <f>IF(A1849="placement",$J1849*MIN($Q1849,$S1849),"")</f>
        <v>1.6300707372000001</v>
      </c>
      <c r="U1849" s="6">
        <f>IF($A1849="placement",T1849,SUMIF($C$10:$C$6209,$C1849,$T$10:$T$6209))</f>
        <v>1.6300707372000001</v>
      </c>
      <c r="V1849" s="34">
        <f t="shared" si="86"/>
        <v>1.0489460666666783E-2</v>
      </c>
      <c r="W1849" s="24"/>
      <c r="X1849" s="2" t="str">
        <f>IFERROR(MIN(VLOOKUP($W1849,margin_ranges!$A$5:$D$10,4,FALSE),$Q1849*100)/100,"")</f>
        <v/>
      </c>
      <c r="Y1849" s="6">
        <f t="shared" si="87"/>
        <v>1.6300707372000001</v>
      </c>
      <c r="Z1849" s="6">
        <f>IF($A1849="placement",Y1849,SUMIF($C$10:$C$6209,$C1849,$Y$10:$Y$6209))</f>
        <v>1.6300707372000001</v>
      </c>
      <c r="AA1849" s="29">
        <f t="shared" si="88"/>
        <v>1.0489460666666783E-2</v>
      </c>
    </row>
    <row r="1850" spans="1:27" hidden="1" x14ac:dyDescent="0.3">
      <c r="A1850" s="8" t="s">
        <v>17</v>
      </c>
      <c r="B1850" s="8" t="s">
        <v>5397</v>
      </c>
      <c r="C1850" s="8" t="s">
        <v>5398</v>
      </c>
      <c r="D1850" s="8" t="s">
        <v>5426</v>
      </c>
      <c r="E1850" s="8" t="s">
        <v>5427</v>
      </c>
      <c r="F1850" s="29">
        <v>0.223486333045922</v>
      </c>
      <c r="G1850" s="29">
        <v>0</v>
      </c>
      <c r="H1850" s="30">
        <v>14.5406</v>
      </c>
      <c r="I1850" s="30">
        <v>0.5504</v>
      </c>
      <c r="J1850" s="14">
        <v>19</v>
      </c>
      <c r="K1850" s="14">
        <v>4</v>
      </c>
      <c r="L1850" s="12">
        <v>3.78E-2</v>
      </c>
      <c r="M1850" s="7">
        <v>1.15902661</v>
      </c>
      <c r="N1850" s="31">
        <v>0.9</v>
      </c>
      <c r="O1850" s="14">
        <f>IFERROR(VLOOKUP($C1850,'site totals'!$J$2:$K$607,2,FALSE),1)</f>
        <v>13550.137000000001</v>
      </c>
      <c r="P1850" s="32" t="s">
        <v>22</v>
      </c>
      <c r="Q1850" s="12">
        <v>0.22348633300000001</v>
      </c>
      <c r="R1850" s="29">
        <v>0.27</v>
      </c>
      <c r="S1850" s="2">
        <f>IF($A1850="site","",MIN(VLOOKUP($P1850,margin_ranges!$A$5:$D$10,4,FALSE)/100,$Q1850))</f>
        <v>0.22348633300000001</v>
      </c>
      <c r="T1850" s="6">
        <f>IF(A1850="placement",$J1850*MIN($Q1850,$S1850),"")</f>
        <v>4.2462403269999998</v>
      </c>
      <c r="U1850" s="6">
        <f>IF($A1850="placement",T1850,SUMIF($C$10:$C$6209,$C1850,$T$10:$T$6209))</f>
        <v>4.2462403269999998</v>
      </c>
      <c r="V1850" s="34">
        <f t="shared" si="86"/>
        <v>6.3717352054794674E-2</v>
      </c>
      <c r="W1850" s="24"/>
      <c r="X1850" s="2" t="str">
        <f>IFERROR(MIN(VLOOKUP($W1850,margin_ranges!$A$5:$D$10,4,FALSE),$Q1850*100)/100,"")</f>
        <v/>
      </c>
      <c r="Y1850" s="6">
        <f t="shared" si="87"/>
        <v>4.2462403269999998</v>
      </c>
      <c r="Z1850" s="6">
        <f>IF($A1850="placement",Y1850,SUMIF($C$10:$C$6209,$C1850,$Y$10:$Y$6209))</f>
        <v>4.2462403269999998</v>
      </c>
      <c r="AA1850" s="29">
        <f t="shared" si="88"/>
        <v>6.3717352054794674E-2</v>
      </c>
    </row>
    <row r="1851" spans="1:27" hidden="1" x14ac:dyDescent="0.3">
      <c r="A1851" s="8" t="s">
        <v>17</v>
      </c>
      <c r="B1851" s="8" t="s">
        <v>5397</v>
      </c>
      <c r="C1851" s="8" t="s">
        <v>5398</v>
      </c>
      <c r="D1851" s="8" t="s">
        <v>5446</v>
      </c>
      <c r="E1851" s="8" t="s">
        <v>5447</v>
      </c>
      <c r="F1851" s="29">
        <v>0.21522608459159701</v>
      </c>
      <c r="G1851" s="29">
        <v>0</v>
      </c>
      <c r="H1851" s="30">
        <v>1.3321000000000001</v>
      </c>
      <c r="I1851" s="30">
        <v>0.55649999999999999</v>
      </c>
      <c r="J1851" s="14">
        <v>21</v>
      </c>
      <c r="K1851" s="14">
        <v>5</v>
      </c>
      <c r="L1851" s="12">
        <v>0.41770000000000002</v>
      </c>
      <c r="M1851" s="7">
        <v>1.2742523400000001</v>
      </c>
      <c r="N1851" s="31">
        <v>1</v>
      </c>
      <c r="O1851" s="14">
        <f>IFERROR(VLOOKUP($C1851,'site totals'!$J$2:$K$607,2,FALSE),1)</f>
        <v>13550.137000000001</v>
      </c>
      <c r="P1851" s="32" t="s">
        <v>22</v>
      </c>
      <c r="Q1851" s="12">
        <v>0.21522608460000001</v>
      </c>
      <c r="R1851" s="29">
        <v>0.28999999999999998</v>
      </c>
      <c r="S1851" s="2">
        <f>IF($A1851="site","",MIN(VLOOKUP($P1851,margin_ranges!$A$5:$D$10,4,FALSE)/100,$Q1851))</f>
        <v>0.21522608460000001</v>
      </c>
      <c r="T1851" s="6">
        <f>IF(A1851="placement",$J1851*MIN($Q1851,$S1851),"")</f>
        <v>4.5197477766</v>
      </c>
      <c r="U1851" s="6">
        <f>IF($A1851="placement",T1851,SUMIF($C$10:$C$6209,$C1851,$T$10:$T$6209))</f>
        <v>4.5197477766</v>
      </c>
      <c r="V1851" s="34">
        <f t="shared" si="86"/>
        <v>0.10531537380281697</v>
      </c>
      <c r="W1851" s="24"/>
      <c r="X1851" s="2" t="str">
        <f>IFERROR(MIN(VLOOKUP($W1851,margin_ranges!$A$5:$D$10,4,FALSE),$Q1851*100)/100,"")</f>
        <v/>
      </c>
      <c r="Y1851" s="6">
        <f t="shared" si="87"/>
        <v>4.5197477766</v>
      </c>
      <c r="Z1851" s="6">
        <f>IF($A1851="placement",Y1851,SUMIF($C$10:$C$6209,$C1851,$Y$10:$Y$6209))</f>
        <v>4.5197477766</v>
      </c>
      <c r="AA1851" s="29">
        <f t="shared" si="88"/>
        <v>0.10531537380281697</v>
      </c>
    </row>
    <row r="1852" spans="1:27" hidden="1" x14ac:dyDescent="0.3">
      <c r="A1852" s="8" t="s">
        <v>17</v>
      </c>
      <c r="B1852" s="8" t="s">
        <v>5397</v>
      </c>
      <c r="C1852" s="8" t="s">
        <v>5398</v>
      </c>
      <c r="D1852" s="8" t="s">
        <v>5555</v>
      </c>
      <c r="E1852" s="8" t="s">
        <v>5556</v>
      </c>
      <c r="F1852" s="29">
        <v>0.19317448875061599</v>
      </c>
      <c r="G1852" s="29">
        <v>0</v>
      </c>
      <c r="H1852" s="30">
        <v>36.135300000000001</v>
      </c>
      <c r="I1852" s="30">
        <v>1.0125999999999999</v>
      </c>
      <c r="J1852" s="14">
        <v>23</v>
      </c>
      <c r="K1852" s="14">
        <v>4</v>
      </c>
      <c r="L1852" s="12">
        <v>2.8000000000000001E-2</v>
      </c>
      <c r="M1852" s="7">
        <v>0.74365521999999995</v>
      </c>
      <c r="N1852" s="31">
        <v>0.6</v>
      </c>
      <c r="O1852" s="14">
        <f>IFERROR(VLOOKUP($C1852,'site totals'!$J$2:$K$607,2,FALSE),1)</f>
        <v>13550.137000000001</v>
      </c>
      <c r="P1852" s="32" t="s">
        <v>22</v>
      </c>
      <c r="Q1852" s="12">
        <v>0.19317448879999999</v>
      </c>
      <c r="R1852" s="29">
        <v>0.22</v>
      </c>
      <c r="S1852" s="2">
        <f>IF($A1852="site","",MIN(VLOOKUP($P1852,margin_ranges!$A$5:$D$10,4,FALSE)/100,$Q1852))</f>
        <v>0.19317448879999999</v>
      </c>
      <c r="T1852" s="6">
        <f>IF(A1852="placement",$J1852*MIN($Q1852,$S1852),"")</f>
        <v>4.4430132423999993</v>
      </c>
      <c r="U1852" s="6">
        <f>IF($A1852="placement",T1852,SUMIF($C$10:$C$6209,$C1852,$T$10:$T$6209))</f>
        <v>4.4430132423999993</v>
      </c>
      <c r="V1852" s="34">
        <f t="shared" si="86"/>
        <v>3.4391681025641052E-2</v>
      </c>
      <c r="W1852" s="24"/>
      <c r="X1852" s="2" t="str">
        <f>IFERROR(MIN(VLOOKUP($W1852,margin_ranges!$A$5:$D$10,4,FALSE),$Q1852*100)/100,"")</f>
        <v/>
      </c>
      <c r="Y1852" s="6">
        <f t="shared" si="87"/>
        <v>4.4430132423999993</v>
      </c>
      <c r="Z1852" s="6">
        <f>IF($A1852="placement",Y1852,SUMIF($C$10:$C$6209,$C1852,$Y$10:$Y$6209))</f>
        <v>4.4430132423999993</v>
      </c>
      <c r="AA1852" s="29">
        <f t="shared" si="88"/>
        <v>3.4391681025641052E-2</v>
      </c>
    </row>
    <row r="1853" spans="1:27" hidden="1" x14ac:dyDescent="0.3">
      <c r="A1853" s="8" t="s">
        <v>17</v>
      </c>
      <c r="B1853" s="8" t="s">
        <v>5397</v>
      </c>
      <c r="C1853" s="8" t="s">
        <v>5398</v>
      </c>
      <c r="D1853" s="8" t="s">
        <v>12004</v>
      </c>
      <c r="E1853" s="8" t="s">
        <v>12005</v>
      </c>
      <c r="F1853" s="29">
        <v>-0.110304801010739</v>
      </c>
      <c r="G1853" s="29">
        <v>0</v>
      </c>
      <c r="H1853" s="30">
        <v>4.4405999999999999</v>
      </c>
      <c r="I1853" s="30">
        <v>0.56850000000000001</v>
      </c>
      <c r="J1853" s="14">
        <v>24</v>
      </c>
      <c r="K1853" s="14">
        <v>5</v>
      </c>
      <c r="L1853" s="12">
        <v>0.128</v>
      </c>
      <c r="M1853" s="7">
        <v>1.4320392</v>
      </c>
      <c r="N1853" s="31">
        <v>1.59</v>
      </c>
      <c r="O1853" s="14">
        <f>IFERROR(VLOOKUP($C1853,'site totals'!$J$2:$K$607,2,FALSE),1)</f>
        <v>13550.137000000001</v>
      </c>
      <c r="P1853" s="32" t="s">
        <v>22</v>
      </c>
      <c r="Q1853" s="12">
        <v>-0.11030480099999999</v>
      </c>
      <c r="R1853" s="29">
        <v>0.25</v>
      </c>
      <c r="S1853" s="2">
        <f>IF($A1853="site","",MIN(VLOOKUP($P1853,margin_ranges!$A$5:$D$10,4,FALSE)/100,$Q1853))</f>
        <v>-0.11030480099999999</v>
      </c>
      <c r="T1853" s="6">
        <f>IF(A1853="placement",$J1853*MIN($Q1853,$S1853),"")</f>
        <v>-2.6473152239999997</v>
      </c>
      <c r="U1853" s="6">
        <f>IF($A1853="placement",T1853,SUMIF($C$10:$C$6209,$C1853,$T$10:$T$6209))</f>
        <v>-2.6473152239999997</v>
      </c>
      <c r="V1853" s="34">
        <f t="shared" si="86"/>
        <v>0.48040640133333334</v>
      </c>
      <c r="W1853" s="24"/>
      <c r="X1853" s="2" t="str">
        <f>IFERROR(MIN(VLOOKUP($W1853,margin_ranges!$A$5:$D$10,4,FALSE),$Q1853*100)/100,"")</f>
        <v/>
      </c>
      <c r="Y1853" s="6">
        <f t="shared" si="87"/>
        <v>-2.6473152239999997</v>
      </c>
      <c r="Z1853" s="6">
        <f>IF($A1853="placement",Y1853,SUMIF($C$10:$C$6209,$C1853,$Y$10:$Y$6209))</f>
        <v>-2.6473152239999997</v>
      </c>
      <c r="AA1853" s="29">
        <f t="shared" si="88"/>
        <v>0.48040640133333334</v>
      </c>
    </row>
    <row r="1854" spans="1:27" hidden="1" x14ac:dyDescent="0.3">
      <c r="A1854" s="8" t="s">
        <v>17</v>
      </c>
      <c r="B1854" s="8" t="s">
        <v>5397</v>
      </c>
      <c r="C1854" s="8" t="s">
        <v>5398</v>
      </c>
      <c r="D1854" s="8" t="s">
        <v>12027</v>
      </c>
      <c r="E1854" s="8" t="s">
        <v>12028</v>
      </c>
      <c r="F1854" s="29">
        <v>1.7066180302240701E-2</v>
      </c>
      <c r="G1854" s="29">
        <v>0</v>
      </c>
      <c r="H1854" s="30">
        <v>6.484</v>
      </c>
      <c r="I1854" s="30">
        <v>0.57489999999999997</v>
      </c>
      <c r="J1854" s="14">
        <v>26</v>
      </c>
      <c r="K1854" s="14">
        <v>6</v>
      </c>
      <c r="L1854" s="12">
        <v>8.8700000000000001E-2</v>
      </c>
      <c r="M1854" s="7">
        <v>1.52604374</v>
      </c>
      <c r="N1854" s="31">
        <v>1.5</v>
      </c>
      <c r="O1854" s="14">
        <f>IFERROR(VLOOKUP($C1854,'site totals'!$J$2:$K$607,2,FALSE),1)</f>
        <v>13550.137000000001</v>
      </c>
      <c r="P1854" s="32" t="s">
        <v>22</v>
      </c>
      <c r="Q1854" s="12">
        <v>1.7066180300000001E-2</v>
      </c>
      <c r="R1854" s="29">
        <v>0.25</v>
      </c>
      <c r="S1854" s="2">
        <f>IF($A1854="site","",MIN(VLOOKUP($P1854,margin_ranges!$A$5:$D$10,4,FALSE)/100,$Q1854))</f>
        <v>1.7066180300000001E-2</v>
      </c>
      <c r="T1854" s="6">
        <f>IF(A1854="placement",$J1854*MIN($Q1854,$S1854),"")</f>
        <v>0.44372068780000001</v>
      </c>
      <c r="U1854" s="6">
        <f>IF($A1854="placement",T1854,SUMIF($C$10:$C$6209,$C1854,$T$10:$T$6209))</f>
        <v>0.44372068780000001</v>
      </c>
      <c r="V1854" s="34">
        <f t="shared" si="86"/>
        <v>0.31057842626666665</v>
      </c>
      <c r="W1854" s="24"/>
      <c r="X1854" s="2" t="str">
        <f>IFERROR(MIN(VLOOKUP($W1854,margin_ranges!$A$5:$D$10,4,FALSE),$Q1854*100)/100,"")</f>
        <v/>
      </c>
      <c r="Y1854" s="6">
        <f t="shared" si="87"/>
        <v>0.44372068780000001</v>
      </c>
      <c r="Z1854" s="6">
        <f>IF($A1854="placement",Y1854,SUMIF($C$10:$C$6209,$C1854,$Y$10:$Y$6209))</f>
        <v>0.44372068780000001</v>
      </c>
      <c r="AA1854" s="29">
        <f t="shared" si="88"/>
        <v>0.31057842626666665</v>
      </c>
    </row>
    <row r="1855" spans="1:27" hidden="1" x14ac:dyDescent="0.3">
      <c r="A1855" s="8" t="s">
        <v>17</v>
      </c>
      <c r="B1855" s="8" t="s">
        <v>5397</v>
      </c>
      <c r="C1855" s="8" t="s">
        <v>5398</v>
      </c>
      <c r="D1855" s="8" t="s">
        <v>5635</v>
      </c>
      <c r="E1855" s="8" t="s">
        <v>5636</v>
      </c>
      <c r="F1855" s="29">
        <v>0.21120124804992199</v>
      </c>
      <c r="G1855" s="29">
        <v>0</v>
      </c>
      <c r="H1855" s="30">
        <v>8.8719999999999999</v>
      </c>
      <c r="I1855" s="30">
        <v>0.80259999999999998</v>
      </c>
      <c r="J1855" s="14">
        <v>27</v>
      </c>
      <c r="K1855" s="14">
        <v>6</v>
      </c>
      <c r="L1855" s="12">
        <v>9.0499999999999997E-2</v>
      </c>
      <c r="M1855" s="7">
        <v>1.1409754400000001</v>
      </c>
      <c r="N1855" s="31">
        <v>0.9</v>
      </c>
      <c r="O1855" s="14">
        <f>IFERROR(VLOOKUP($C1855,'site totals'!$J$2:$K$607,2,FALSE),1)</f>
        <v>13550.137000000001</v>
      </c>
      <c r="P1855" s="32" t="s">
        <v>22</v>
      </c>
      <c r="Q1855" s="12">
        <v>0.21120124800000001</v>
      </c>
      <c r="R1855" s="29">
        <v>0.24</v>
      </c>
      <c r="S1855" s="2">
        <f>IF($A1855="site","",MIN(VLOOKUP($P1855,margin_ranges!$A$5:$D$10,4,FALSE)/100,$Q1855))</f>
        <v>0.21120124800000001</v>
      </c>
      <c r="T1855" s="6">
        <f>IF(A1855="placement",$J1855*MIN($Q1855,$S1855),"")</f>
        <v>5.7024336959999999</v>
      </c>
      <c r="U1855" s="6">
        <f>IF($A1855="placement",T1855,SUMIF($C$10:$C$6209,$C1855,$T$10:$T$6209))</f>
        <v>5.7024336959999999</v>
      </c>
      <c r="V1855" s="34">
        <f t="shared" si="86"/>
        <v>3.7893094736842103E-2</v>
      </c>
      <c r="W1855" s="24"/>
      <c r="X1855" s="2" t="str">
        <f>IFERROR(MIN(VLOOKUP($W1855,margin_ranges!$A$5:$D$10,4,FALSE),$Q1855*100)/100,"")</f>
        <v/>
      </c>
      <c r="Y1855" s="6">
        <f t="shared" si="87"/>
        <v>5.7024336959999999</v>
      </c>
      <c r="Z1855" s="6">
        <f>IF($A1855="placement",Y1855,SUMIF($C$10:$C$6209,$C1855,$Y$10:$Y$6209))</f>
        <v>5.7024336959999999</v>
      </c>
      <c r="AA1855" s="29">
        <f t="shared" si="88"/>
        <v>3.7893094736842103E-2</v>
      </c>
    </row>
    <row r="1856" spans="1:27" hidden="1" x14ac:dyDescent="0.3">
      <c r="A1856" s="8" t="s">
        <v>17</v>
      </c>
      <c r="B1856" s="8" t="s">
        <v>5397</v>
      </c>
      <c r="C1856" s="8" t="s">
        <v>5398</v>
      </c>
      <c r="D1856" s="8" t="s">
        <v>5650</v>
      </c>
      <c r="E1856" s="8" t="s">
        <v>5651</v>
      </c>
      <c r="F1856" s="29">
        <v>0.16855636017612</v>
      </c>
      <c r="G1856" s="29">
        <v>0</v>
      </c>
      <c r="H1856" s="30">
        <v>46.741399999999999</v>
      </c>
      <c r="I1856" s="30">
        <v>0.81830000000000003</v>
      </c>
      <c r="J1856" s="14">
        <v>27</v>
      </c>
      <c r="K1856" s="14">
        <v>4</v>
      </c>
      <c r="L1856" s="12">
        <v>1.7500000000000002E-2</v>
      </c>
      <c r="M1856" s="7">
        <v>1.0824546100000001</v>
      </c>
      <c r="N1856" s="31">
        <v>0.9</v>
      </c>
      <c r="O1856" s="14">
        <f>IFERROR(VLOOKUP($C1856,'site totals'!$J$2:$K$607,2,FALSE),1)</f>
        <v>13550.137000000001</v>
      </c>
      <c r="P1856" s="32" t="s">
        <v>22</v>
      </c>
      <c r="Q1856" s="12">
        <v>0.1685563602</v>
      </c>
      <c r="R1856" s="29">
        <v>0.22</v>
      </c>
      <c r="S1856" s="2">
        <f>IF($A1856="site","",MIN(VLOOKUP($P1856,margin_ranges!$A$5:$D$10,4,FALSE)/100,$Q1856))</f>
        <v>0.1685563602</v>
      </c>
      <c r="T1856" s="6">
        <f>IF(A1856="placement",$J1856*MIN($Q1856,$S1856),"")</f>
        <v>4.5510217254000001</v>
      </c>
      <c r="U1856" s="6">
        <f>IF($A1856="placement",T1856,SUMIF($C$10:$C$6209,$C1856,$T$10:$T$6209))</f>
        <v>4.5510217254000001</v>
      </c>
      <c r="V1856" s="34">
        <f t="shared" si="86"/>
        <v>6.5953384358974354E-2</v>
      </c>
      <c r="W1856" s="24"/>
      <c r="X1856" s="2" t="str">
        <f>IFERROR(MIN(VLOOKUP($W1856,margin_ranges!$A$5:$D$10,4,FALSE),$Q1856*100)/100,"")</f>
        <v/>
      </c>
      <c r="Y1856" s="6">
        <f t="shared" si="87"/>
        <v>4.5510217254000001</v>
      </c>
      <c r="Z1856" s="6">
        <f>IF($A1856="placement",Y1856,SUMIF($C$10:$C$6209,$C1856,$Y$10:$Y$6209))</f>
        <v>4.5510217254000001</v>
      </c>
      <c r="AA1856" s="17">
        <f t="shared" si="88"/>
        <v>6.5953384358974354E-2</v>
      </c>
    </row>
    <row r="1857" spans="1:27" hidden="1" x14ac:dyDescent="0.3">
      <c r="A1857" s="8" t="s">
        <v>17</v>
      </c>
      <c r="B1857" s="8" t="s">
        <v>5397</v>
      </c>
      <c r="C1857" s="8" t="s">
        <v>5398</v>
      </c>
      <c r="D1857" s="8" t="s">
        <v>5623</v>
      </c>
      <c r="E1857" s="8" t="s">
        <v>5624</v>
      </c>
      <c r="F1857" s="29">
        <v>0.27273129382418798</v>
      </c>
      <c r="G1857" s="29">
        <v>0</v>
      </c>
      <c r="H1857" s="30">
        <v>13.229799999999999</v>
      </c>
      <c r="I1857" s="30">
        <v>0.72360000000000002</v>
      </c>
      <c r="J1857" s="14">
        <v>30</v>
      </c>
      <c r="K1857" s="14">
        <v>7</v>
      </c>
      <c r="L1857" s="12">
        <v>5.4699999999999999E-2</v>
      </c>
      <c r="M1857" s="7">
        <v>1.36125753</v>
      </c>
      <c r="N1857" s="31">
        <v>0.99</v>
      </c>
      <c r="O1857" s="14">
        <f>IFERROR(VLOOKUP($C1857,'site totals'!$J$2:$K$607,2,FALSE),1)</f>
        <v>13550.137000000001</v>
      </c>
      <c r="P1857" s="32" t="s">
        <v>22</v>
      </c>
      <c r="Q1857" s="12">
        <v>0.2727312938</v>
      </c>
      <c r="R1857" s="29">
        <v>0.28999999999999998</v>
      </c>
      <c r="S1857" s="2">
        <f>IF($A1857="site","",MIN(VLOOKUP($P1857,margin_ranges!$A$5:$D$10,4,FALSE)/100,$Q1857))</f>
        <v>0.2727312938</v>
      </c>
      <c r="T1857" s="6">
        <f>IF(A1857="placement",$J1857*MIN($Q1857,$S1857),"")</f>
        <v>8.1819388140000004</v>
      </c>
      <c r="U1857" s="6">
        <f>IF($A1857="placement",T1857,SUMIF($C$10:$C$6209,$C1857,$T$10:$T$6209))</f>
        <v>8.1819388140000004</v>
      </c>
      <c r="V1857" s="34">
        <f t="shared" si="86"/>
        <v>2.4322121408450803E-2</v>
      </c>
      <c r="W1857" s="24"/>
      <c r="X1857" s="2" t="str">
        <f>IFERROR(MIN(VLOOKUP($W1857,margin_ranges!$A$5:$D$10,4,FALSE),$Q1857*100)/100,"")</f>
        <v/>
      </c>
      <c r="Y1857" s="6">
        <f t="shared" si="87"/>
        <v>8.1819388140000004</v>
      </c>
      <c r="Z1857" s="6">
        <f>IF($A1857="placement",Y1857,SUMIF($C$10:$C$6209,$C1857,$Y$10:$Y$6209))</f>
        <v>8.1819388140000004</v>
      </c>
      <c r="AA1857" s="29">
        <f t="shared" si="88"/>
        <v>2.4322121408450803E-2</v>
      </c>
    </row>
    <row r="1858" spans="1:27" hidden="1" x14ac:dyDescent="0.3">
      <c r="A1858" s="8" t="s">
        <v>17</v>
      </c>
      <c r="B1858" s="8" t="s">
        <v>5397</v>
      </c>
      <c r="C1858" s="8" t="s">
        <v>5398</v>
      </c>
      <c r="D1858" s="8" t="s">
        <v>5587</v>
      </c>
      <c r="E1858" s="8" t="s">
        <v>5588</v>
      </c>
      <c r="F1858" s="29">
        <v>0.27414483689249602</v>
      </c>
      <c r="G1858" s="29">
        <v>0</v>
      </c>
      <c r="H1858" s="30">
        <v>1.6167</v>
      </c>
      <c r="I1858" s="30">
        <v>0.60509999999999997</v>
      </c>
      <c r="J1858" s="14">
        <v>30</v>
      </c>
      <c r="K1858" s="14">
        <v>7</v>
      </c>
      <c r="L1858" s="12">
        <v>0.37430000000000002</v>
      </c>
      <c r="M1858" s="7">
        <v>1.6532223800000001</v>
      </c>
      <c r="N1858" s="31">
        <v>1.2</v>
      </c>
      <c r="O1858" s="14">
        <f>IFERROR(VLOOKUP($C1858,'site totals'!$J$2:$K$607,2,FALSE),1)</f>
        <v>13550.137000000001</v>
      </c>
      <c r="P1858" s="32" t="s">
        <v>22</v>
      </c>
      <c r="Q1858" s="12">
        <v>0.27414483690000002</v>
      </c>
      <c r="R1858" s="29">
        <v>0.28999999999999998</v>
      </c>
      <c r="S1858" s="2">
        <f>IF($A1858="site","",MIN(VLOOKUP($P1858,margin_ranges!$A$5:$D$10,4,FALSE)/100,$Q1858))</f>
        <v>0.27414483690000002</v>
      </c>
      <c r="T1858" s="6">
        <f>IF(A1858="placement",$J1858*MIN($Q1858,$S1858),"")</f>
        <v>8.2243451070000013</v>
      </c>
      <c r="U1858" s="6">
        <f>IF($A1858="placement",T1858,SUMIF($C$10:$C$6209,$C1858,$T$10:$T$6209))</f>
        <v>8.2243451070000013</v>
      </c>
      <c r="V1858" s="34">
        <f t="shared" si="86"/>
        <v>2.2331215633802914E-2</v>
      </c>
      <c r="W1858" s="24"/>
      <c r="X1858" s="2" t="str">
        <f>IFERROR(MIN(VLOOKUP($W1858,margin_ranges!$A$5:$D$10,4,FALSE),$Q1858*100)/100,"")</f>
        <v/>
      </c>
      <c r="Y1858" s="6">
        <f t="shared" si="87"/>
        <v>8.2243451070000013</v>
      </c>
      <c r="Z1858" s="6">
        <f>IF($A1858="placement",Y1858,SUMIF($C$10:$C$6209,$C1858,$Y$10:$Y$6209))</f>
        <v>8.2243451070000013</v>
      </c>
      <c r="AA1858" s="29">
        <f t="shared" si="88"/>
        <v>2.2331215633802914E-2</v>
      </c>
    </row>
    <row r="1859" spans="1:27" hidden="1" x14ac:dyDescent="0.3">
      <c r="A1859" s="8" t="s">
        <v>17</v>
      </c>
      <c r="B1859" s="8" t="s">
        <v>5397</v>
      </c>
      <c r="C1859" s="8" t="s">
        <v>5398</v>
      </c>
      <c r="D1859" s="8" t="s">
        <v>12012</v>
      </c>
      <c r="E1859" s="8" t="s">
        <v>12013</v>
      </c>
      <c r="F1859" s="29">
        <v>0.248197294875624</v>
      </c>
      <c r="G1859" s="29">
        <v>0</v>
      </c>
      <c r="H1859" s="30">
        <v>8.1524999999999999</v>
      </c>
      <c r="I1859" s="30">
        <v>0.50339999999999996</v>
      </c>
      <c r="J1859" s="14">
        <v>30</v>
      </c>
      <c r="K1859" s="14">
        <v>7</v>
      </c>
      <c r="L1859" s="12">
        <v>6.1800000000000001E-2</v>
      </c>
      <c r="M1859" s="7">
        <v>1.9952043100000001</v>
      </c>
      <c r="N1859" s="31">
        <v>1.5</v>
      </c>
      <c r="O1859" s="14">
        <f>IFERROR(VLOOKUP($C1859,'site totals'!$J$2:$K$607,2,FALSE),1)</f>
        <v>13550.137000000001</v>
      </c>
      <c r="P1859" s="32" t="s">
        <v>22</v>
      </c>
      <c r="Q1859" s="12">
        <v>0.2481972949</v>
      </c>
      <c r="R1859" s="29">
        <v>0.25</v>
      </c>
      <c r="S1859" s="2">
        <f>IF($A1859="site","",MIN(VLOOKUP($P1859,margin_ranges!$A$5:$D$10,4,FALSE)/100,$Q1859))</f>
        <v>0.2481972949</v>
      </c>
      <c r="T1859" s="6">
        <f>IF(A1859="placement",$J1859*MIN($Q1859,$S1859),"")</f>
        <v>7.4459188469999997</v>
      </c>
      <c r="U1859" s="6">
        <f>IF($A1859="placement",T1859,SUMIF($C$10:$C$6209,$C1859,$T$10:$T$6209))</f>
        <v>7.4459188469999997</v>
      </c>
      <c r="V1859" s="34">
        <f t="shared" si="86"/>
        <v>2.4036067999999577E-3</v>
      </c>
      <c r="W1859" s="24"/>
      <c r="X1859" s="2" t="str">
        <f>IFERROR(MIN(VLOOKUP($W1859,margin_ranges!$A$5:$D$10,4,FALSE),$Q1859*100)/100,"")</f>
        <v/>
      </c>
      <c r="Y1859" s="6">
        <f t="shared" si="87"/>
        <v>7.4459188469999997</v>
      </c>
      <c r="Z1859" s="6">
        <f>IF($A1859="placement",Y1859,SUMIF($C$10:$C$6209,$C1859,$Y$10:$Y$6209))</f>
        <v>7.4459188469999997</v>
      </c>
      <c r="AA1859" s="29">
        <f t="shared" si="88"/>
        <v>2.4036067999999577E-3</v>
      </c>
    </row>
    <row r="1860" spans="1:27" hidden="1" x14ac:dyDescent="0.3">
      <c r="A1860" s="8" t="s">
        <v>17</v>
      </c>
      <c r="B1860" s="8" t="s">
        <v>5397</v>
      </c>
      <c r="C1860" s="8" t="s">
        <v>5398</v>
      </c>
      <c r="D1860" s="8" t="s">
        <v>5649</v>
      </c>
      <c r="E1860" s="8" t="s">
        <v>12045</v>
      </c>
      <c r="F1860" s="29">
        <v>-1.6819186544650699E-2</v>
      </c>
      <c r="G1860" s="29">
        <v>0</v>
      </c>
      <c r="H1860" s="30">
        <v>6.1649000000000003</v>
      </c>
      <c r="I1860" s="30">
        <v>0.67249999999999999</v>
      </c>
      <c r="J1860" s="14">
        <v>30</v>
      </c>
      <c r="K1860" s="14">
        <v>5</v>
      </c>
      <c r="L1860" s="12">
        <v>0.1091</v>
      </c>
      <c r="M1860" s="7">
        <v>1.4751885300000001</v>
      </c>
      <c r="N1860" s="31">
        <v>1.5</v>
      </c>
      <c r="O1860" s="14">
        <f>IFERROR(VLOOKUP($C1860,'site totals'!$J$2:$K$607,2,FALSE),1)</f>
        <v>13550.137000000001</v>
      </c>
      <c r="P1860" s="32" t="s">
        <v>22</v>
      </c>
      <c r="Q1860" s="12">
        <v>-1.68191865E-2</v>
      </c>
      <c r="R1860" s="29">
        <v>0.1</v>
      </c>
      <c r="S1860" s="2">
        <f>IF($A1860="site","",MIN(VLOOKUP($P1860,margin_ranges!$A$5:$D$10,4,FALSE)/100,$Q1860))</f>
        <v>-1.68191865E-2</v>
      </c>
      <c r="T1860" s="6">
        <f>IF(A1860="placement",$J1860*MIN($Q1860,$S1860),"")</f>
        <v>-0.50457559499999993</v>
      </c>
      <c r="U1860" s="6">
        <f>IF($A1860="placement",T1860,SUMIF($C$10:$C$6209,$C1860,$T$10:$T$6209))</f>
        <v>-0.50457559499999993</v>
      </c>
      <c r="V1860" s="34">
        <f t="shared" si="86"/>
        <v>0.12979909611111107</v>
      </c>
      <c r="W1860" s="24"/>
      <c r="X1860" s="2" t="str">
        <f>IFERROR(MIN(VLOOKUP($W1860,margin_ranges!$A$5:$D$10,4,FALSE),$Q1860*100)/100,"")</f>
        <v/>
      </c>
      <c r="Y1860" s="6">
        <f t="shared" si="87"/>
        <v>-0.50457559499999993</v>
      </c>
      <c r="Z1860" s="6">
        <f>IF($A1860="placement",Y1860,SUMIF($C$10:$C$6209,$C1860,$Y$10:$Y$6209))</f>
        <v>-0.50457559499999993</v>
      </c>
      <c r="AA1860" s="29">
        <f t="shared" si="88"/>
        <v>0.12979909611111107</v>
      </c>
    </row>
    <row r="1861" spans="1:27" hidden="1" x14ac:dyDescent="0.3">
      <c r="A1861" s="8" t="s">
        <v>17</v>
      </c>
      <c r="B1861" s="8" t="s">
        <v>5397</v>
      </c>
      <c r="C1861" s="8" t="s">
        <v>5398</v>
      </c>
      <c r="D1861" s="8" t="s">
        <v>5483</v>
      </c>
      <c r="E1861" s="8" t="s">
        <v>5484</v>
      </c>
      <c r="F1861" s="29">
        <v>0.29018537302662401</v>
      </c>
      <c r="G1861" s="29">
        <v>0</v>
      </c>
      <c r="H1861" s="30">
        <v>9.2531999999999996</v>
      </c>
      <c r="I1861" s="30">
        <v>0.75229999999999997</v>
      </c>
      <c r="J1861" s="14">
        <v>31</v>
      </c>
      <c r="K1861" s="14">
        <v>9</v>
      </c>
      <c r="L1861" s="12">
        <v>8.1299999999999997E-2</v>
      </c>
      <c r="M1861" s="7">
        <v>1.3947303499999999</v>
      </c>
      <c r="N1861" s="31">
        <v>0.99</v>
      </c>
      <c r="O1861" s="14">
        <f>IFERROR(VLOOKUP($C1861,'site totals'!$J$2:$K$607,2,FALSE),1)</f>
        <v>13550.137000000001</v>
      </c>
      <c r="P1861" s="32" t="s">
        <v>22</v>
      </c>
      <c r="Q1861" s="12">
        <v>0.29018537300000002</v>
      </c>
      <c r="R1861" s="29">
        <v>0.32</v>
      </c>
      <c r="S1861" s="2">
        <f>IF($A1861="site","",MIN(VLOOKUP($P1861,margin_ranges!$A$5:$D$10,4,FALSE)/100,$Q1861))</f>
        <v>0.29018537300000002</v>
      </c>
      <c r="T1861" s="6">
        <f>IF(A1861="placement",$J1861*MIN($Q1861,$S1861),"")</f>
        <v>8.9957465630000009</v>
      </c>
      <c r="U1861" s="6">
        <f>IF($A1861="placement",T1861,SUMIF($C$10:$C$6209,$C1861,$T$10:$T$6209))</f>
        <v>8.9957465630000009</v>
      </c>
      <c r="V1861" s="34">
        <f t="shared" si="86"/>
        <v>4.3845039705882494E-2</v>
      </c>
      <c r="W1861" s="24"/>
      <c r="X1861" s="2" t="str">
        <f>IFERROR(MIN(VLOOKUP($W1861,margin_ranges!$A$5:$D$10,4,FALSE),$Q1861*100)/100,"")</f>
        <v/>
      </c>
      <c r="Y1861" s="6">
        <f t="shared" si="87"/>
        <v>8.9957465630000009</v>
      </c>
      <c r="Z1861" s="6">
        <f>IF($A1861="placement",Y1861,SUMIF($C$10:$C$6209,$C1861,$Y$10:$Y$6209))</f>
        <v>8.9957465630000009</v>
      </c>
      <c r="AA1861" s="29">
        <f t="shared" si="88"/>
        <v>4.3845039705882494E-2</v>
      </c>
    </row>
    <row r="1862" spans="1:27" hidden="1" x14ac:dyDescent="0.3">
      <c r="A1862" s="8" t="s">
        <v>17</v>
      </c>
      <c r="B1862" s="8" t="s">
        <v>5397</v>
      </c>
      <c r="C1862" s="8" t="s">
        <v>5398</v>
      </c>
      <c r="D1862" s="8" t="s">
        <v>5625</v>
      </c>
      <c r="E1862" s="8" t="s">
        <v>5626</v>
      </c>
      <c r="F1862" s="29">
        <v>0.22857059278568301</v>
      </c>
      <c r="G1862" s="29">
        <v>0</v>
      </c>
      <c r="H1862" s="30">
        <v>10.827999999999999</v>
      </c>
      <c r="I1862" s="30">
        <v>0.85619999999999996</v>
      </c>
      <c r="J1862" s="14">
        <v>33</v>
      </c>
      <c r="K1862" s="14">
        <v>7</v>
      </c>
      <c r="L1862" s="12">
        <v>7.9100000000000004E-2</v>
      </c>
      <c r="M1862" s="7">
        <v>1.2833319400000001</v>
      </c>
      <c r="N1862" s="31">
        <v>0.99</v>
      </c>
      <c r="O1862" s="14">
        <f>IFERROR(VLOOKUP($C1862,'site totals'!$J$2:$K$607,2,FALSE),1)</f>
        <v>13550.137000000001</v>
      </c>
      <c r="P1862" s="32" t="s">
        <v>22</v>
      </c>
      <c r="Q1862" s="12">
        <v>0.2285705928</v>
      </c>
      <c r="R1862" s="29">
        <v>0.28999999999999998</v>
      </c>
      <c r="S1862" s="2">
        <f>IF($A1862="site","",MIN(VLOOKUP($P1862,margin_ranges!$A$5:$D$10,4,FALSE)/100,$Q1862))</f>
        <v>0.2285705928</v>
      </c>
      <c r="T1862" s="6">
        <f>IF(A1862="placement",$J1862*MIN($Q1862,$S1862),"")</f>
        <v>7.5428295623999997</v>
      </c>
      <c r="U1862" s="6">
        <f>IF($A1862="placement",T1862,SUMIF($C$10:$C$6209,$C1862,$T$10:$T$6209))</f>
        <v>7.5428295623999997</v>
      </c>
      <c r="V1862" s="34">
        <f t="shared" si="86"/>
        <v>8.6520291830985974E-2</v>
      </c>
      <c r="W1862" s="24"/>
      <c r="X1862" s="2" t="str">
        <f>IFERROR(MIN(VLOOKUP($W1862,margin_ranges!$A$5:$D$10,4,FALSE),$Q1862*100)/100,"")</f>
        <v/>
      </c>
      <c r="Y1862" s="6">
        <f t="shared" si="87"/>
        <v>7.5428295623999997</v>
      </c>
      <c r="Z1862" s="6">
        <f>IF($A1862="placement",Y1862,SUMIF($C$10:$C$6209,$C1862,$Y$10:$Y$6209))</f>
        <v>7.5428295623999997</v>
      </c>
      <c r="AA1862" s="29">
        <f t="shared" si="88"/>
        <v>8.6520291830985974E-2</v>
      </c>
    </row>
    <row r="1863" spans="1:27" hidden="1" x14ac:dyDescent="0.3">
      <c r="A1863" s="8" t="s">
        <v>17</v>
      </c>
      <c r="B1863" s="8" t="s">
        <v>5397</v>
      </c>
      <c r="C1863" s="8" t="s">
        <v>5398</v>
      </c>
      <c r="D1863" s="8" t="s">
        <v>5534</v>
      </c>
      <c r="E1863" s="8" t="s">
        <v>5535</v>
      </c>
      <c r="F1863" s="29">
        <v>0.24320011874281</v>
      </c>
      <c r="G1863" s="29">
        <v>0</v>
      </c>
      <c r="H1863" s="30">
        <v>0.97760000000000002</v>
      </c>
      <c r="I1863" s="30">
        <v>0.29139999999999999</v>
      </c>
      <c r="J1863" s="14">
        <v>35</v>
      </c>
      <c r="K1863" s="14">
        <v>8</v>
      </c>
      <c r="L1863" s="12">
        <v>0.29799999999999999</v>
      </c>
      <c r="M1863" s="7">
        <v>3.9640598200000001</v>
      </c>
      <c r="N1863" s="31">
        <v>3</v>
      </c>
      <c r="O1863" s="14">
        <f>IFERROR(VLOOKUP($C1863,'site totals'!$J$2:$K$607,2,FALSE),1)</f>
        <v>13550.137000000001</v>
      </c>
      <c r="P1863" s="32" t="s">
        <v>22</v>
      </c>
      <c r="Q1863" s="12">
        <v>0.2432001187</v>
      </c>
      <c r="R1863" s="29">
        <v>0.26</v>
      </c>
      <c r="S1863" s="2">
        <f>IF($A1863="site","",MIN(VLOOKUP($P1863,margin_ranges!$A$5:$D$10,4,FALSE)/100,$Q1863))</f>
        <v>0.2432001187</v>
      </c>
      <c r="T1863" s="6">
        <f>IF(A1863="placement",$J1863*MIN($Q1863,$S1863),"")</f>
        <v>8.5120041544999996</v>
      </c>
      <c r="U1863" s="6">
        <f>IF($A1863="placement",T1863,SUMIF($C$10:$C$6209,$C1863,$T$10:$T$6209))</f>
        <v>8.5120041544999996</v>
      </c>
      <c r="V1863" s="34">
        <f t="shared" si="86"/>
        <v>2.2702542297297512E-2</v>
      </c>
      <c r="W1863" s="24"/>
      <c r="X1863" s="2" t="str">
        <f>IFERROR(MIN(VLOOKUP($W1863,margin_ranges!$A$5:$D$10,4,FALSE),$Q1863*100)/100,"")</f>
        <v/>
      </c>
      <c r="Y1863" s="6">
        <f t="shared" si="87"/>
        <v>8.5120041544999996</v>
      </c>
      <c r="Z1863" s="6">
        <f>IF($A1863="placement",Y1863,SUMIF($C$10:$C$6209,$C1863,$Y$10:$Y$6209))</f>
        <v>8.5120041544999996</v>
      </c>
      <c r="AA1863" s="29">
        <f t="shared" si="88"/>
        <v>2.2702542297297512E-2</v>
      </c>
    </row>
    <row r="1864" spans="1:27" hidden="1" x14ac:dyDescent="0.3">
      <c r="A1864" s="8" t="s">
        <v>17</v>
      </c>
      <c r="B1864" s="8" t="s">
        <v>5397</v>
      </c>
      <c r="C1864" s="8" t="s">
        <v>5398</v>
      </c>
      <c r="D1864" s="8" t="s">
        <v>5487</v>
      </c>
      <c r="E1864" s="8" t="s">
        <v>12019</v>
      </c>
      <c r="F1864" s="29">
        <v>0.28936692884992399</v>
      </c>
      <c r="G1864" s="29">
        <v>0</v>
      </c>
      <c r="H1864" s="30">
        <v>4.7493999999999996</v>
      </c>
      <c r="I1864" s="30">
        <v>0.77</v>
      </c>
      <c r="J1864" s="14">
        <v>38</v>
      </c>
      <c r="K1864" s="14">
        <v>9</v>
      </c>
      <c r="L1864" s="12">
        <v>0.16209999999999999</v>
      </c>
      <c r="M1864" s="7">
        <v>1.6464192900000001</v>
      </c>
      <c r="N1864" s="31">
        <v>1.17</v>
      </c>
      <c r="O1864" s="14">
        <f>IFERROR(VLOOKUP($C1864,'site totals'!$J$2:$K$607,2,FALSE),1)</f>
        <v>13550.137000000001</v>
      </c>
      <c r="P1864" s="32" t="s">
        <v>22</v>
      </c>
      <c r="Q1864" s="12">
        <v>0.28936692879999998</v>
      </c>
      <c r="R1864" s="29">
        <v>0.28999999999999998</v>
      </c>
      <c r="S1864" s="2">
        <f>IF($A1864="site","",MIN(VLOOKUP($P1864,margin_ranges!$A$5:$D$10,4,FALSE)/100,$Q1864))</f>
        <v>0.28936692879999998</v>
      </c>
      <c r="T1864" s="6">
        <f>IF(A1864="placement",$J1864*MIN($Q1864,$S1864),"")</f>
        <v>10.9959432944</v>
      </c>
      <c r="U1864" s="6">
        <f>IF($A1864="placement",T1864,SUMIF($C$10:$C$6209,$C1864,$T$10:$T$6209))</f>
        <v>10.9959432944</v>
      </c>
      <c r="V1864" s="34">
        <f t="shared" si="86"/>
        <v>8.9164957746490359E-4</v>
      </c>
      <c r="W1864" s="24"/>
      <c r="X1864" s="2" t="str">
        <f>IFERROR(MIN(VLOOKUP($W1864,margin_ranges!$A$5:$D$10,4,FALSE),$Q1864*100)/100,"")</f>
        <v/>
      </c>
      <c r="Y1864" s="6">
        <f t="shared" si="87"/>
        <v>10.9959432944</v>
      </c>
      <c r="Z1864" s="6">
        <f>IF($A1864="placement",Y1864,SUMIF($C$10:$C$6209,$C1864,$Y$10:$Y$6209))</f>
        <v>10.9959432944</v>
      </c>
      <c r="AA1864" s="17">
        <f t="shared" si="88"/>
        <v>8.9164957746490359E-4</v>
      </c>
    </row>
    <row r="1865" spans="1:27" hidden="1" x14ac:dyDescent="0.3">
      <c r="A1865" s="8" t="s">
        <v>17</v>
      </c>
      <c r="B1865" s="8" t="s">
        <v>5397</v>
      </c>
      <c r="C1865" s="8" t="s">
        <v>5398</v>
      </c>
      <c r="D1865" s="33" t="s">
        <v>5464</v>
      </c>
      <c r="E1865" s="8" t="s">
        <v>5465</v>
      </c>
      <c r="F1865" s="29">
        <v>0.121248025276461</v>
      </c>
      <c r="G1865" s="29">
        <v>0</v>
      </c>
      <c r="H1865" s="30">
        <v>1.7479</v>
      </c>
      <c r="I1865" s="30">
        <v>0.48309999999999997</v>
      </c>
      <c r="J1865" s="14">
        <v>41</v>
      </c>
      <c r="K1865" s="14">
        <v>7</v>
      </c>
      <c r="L1865" s="12">
        <v>0.27639999999999998</v>
      </c>
      <c r="M1865" s="7">
        <v>2.8449438200000001</v>
      </c>
      <c r="N1865" s="31">
        <v>2.5</v>
      </c>
      <c r="O1865" s="14">
        <f>IFERROR(VLOOKUP($C1865,'site totals'!$J$2:$K$607,2,FALSE),1)</f>
        <v>13550.137000000001</v>
      </c>
      <c r="P1865" s="32" t="s">
        <v>22</v>
      </c>
      <c r="Q1865" s="12">
        <v>0.12124802530000001</v>
      </c>
      <c r="R1865" s="29">
        <v>0.14000000000000001</v>
      </c>
      <c r="S1865" s="2">
        <f>IF($A1865="site","",MIN(VLOOKUP($P1865,margin_ranges!$A$5:$D$10,4,FALSE)/100,$Q1865))</f>
        <v>0.12124802530000001</v>
      </c>
      <c r="T1865" s="6">
        <f>IF(A1865="placement",$J1865*MIN($Q1865,$S1865),"")</f>
        <v>4.9711690373000001</v>
      </c>
      <c r="U1865" s="6">
        <f>IF($A1865="placement",T1865,SUMIF($C$10:$C$6209,$C1865,$T$10:$T$6209))</f>
        <v>4.9711690373000001</v>
      </c>
      <c r="V1865" s="34">
        <f t="shared" si="86"/>
        <v>2.180462174418607E-2</v>
      </c>
      <c r="W1865" s="24"/>
      <c r="X1865" s="2" t="str">
        <f>IFERROR(MIN(VLOOKUP($W1865,margin_ranges!$A$5:$D$10,4,FALSE),$Q1865*100)/100,"")</f>
        <v/>
      </c>
      <c r="Y1865" s="6">
        <f t="shared" si="87"/>
        <v>4.9711690373000001</v>
      </c>
      <c r="Z1865" s="6">
        <f>IF($A1865="placement",Y1865,SUMIF($C$10:$C$6209,$C1865,$Y$10:$Y$6209))</f>
        <v>4.9711690373000001</v>
      </c>
      <c r="AA1865" s="29">
        <f t="shared" si="88"/>
        <v>2.180462174418607E-2</v>
      </c>
    </row>
    <row r="1866" spans="1:27" hidden="1" x14ac:dyDescent="0.3">
      <c r="A1866" s="8" t="s">
        <v>17</v>
      </c>
      <c r="B1866" s="8" t="s">
        <v>5397</v>
      </c>
      <c r="C1866" s="8" t="s">
        <v>5398</v>
      </c>
      <c r="D1866" s="8" t="s">
        <v>5611</v>
      </c>
      <c r="E1866" s="8" t="s">
        <v>5612</v>
      </c>
      <c r="F1866" s="29">
        <v>0.25679896337748898</v>
      </c>
      <c r="G1866" s="29">
        <v>0</v>
      </c>
      <c r="H1866" s="30">
        <v>6.6502999999999997</v>
      </c>
      <c r="I1866" s="30">
        <v>0.8226</v>
      </c>
      <c r="J1866" s="14">
        <v>42</v>
      </c>
      <c r="K1866" s="14">
        <v>10</v>
      </c>
      <c r="L1866" s="12">
        <v>0.1237</v>
      </c>
      <c r="M1866" s="7">
        <v>1.68191369</v>
      </c>
      <c r="N1866" s="31">
        <v>1.25</v>
      </c>
      <c r="O1866" s="14">
        <f>IFERROR(VLOOKUP($C1866,'site totals'!$J$2:$K$607,2,FALSE),1)</f>
        <v>13550.137000000001</v>
      </c>
      <c r="P1866" s="32" t="s">
        <v>22</v>
      </c>
      <c r="Q1866" s="12">
        <v>0.25679896340000002</v>
      </c>
      <c r="R1866" s="29">
        <v>0.28999999999999998</v>
      </c>
      <c r="S1866" s="2">
        <f>IF($A1866="site","",MIN(VLOOKUP($P1866,margin_ranges!$A$5:$D$10,4,FALSE)/100,$Q1866))</f>
        <v>0.25679896340000002</v>
      </c>
      <c r="T1866" s="6">
        <f>IF(A1866="placement",$J1866*MIN($Q1866,$S1866),"")</f>
        <v>10.785556462800001</v>
      </c>
      <c r="U1866" s="6">
        <f>IF($A1866="placement",T1866,SUMIF($C$10:$C$6209,$C1866,$T$10:$T$6209))</f>
        <v>10.785556462800001</v>
      </c>
      <c r="V1866" s="34">
        <f t="shared" ref="V1866:V1929" si="89">($J1866-$U1866)/($J1866*(1-$R1866))-1</f>
        <v>4.6762023380281681E-2</v>
      </c>
      <c r="W1866" s="24"/>
      <c r="X1866" s="2" t="str">
        <f>IFERROR(MIN(VLOOKUP($W1866,margin_ranges!$A$5:$D$10,4,FALSE),$Q1866*100)/100,"")</f>
        <v/>
      </c>
      <c r="Y1866" s="6">
        <f t="shared" si="87"/>
        <v>10.785556462800001</v>
      </c>
      <c r="Z1866" s="6">
        <f>IF($A1866="placement",Y1866,SUMIF($C$10:$C$6209,$C1866,$Y$10:$Y$6209))</f>
        <v>10.785556462800001</v>
      </c>
      <c r="AA1866" s="29">
        <f t="shared" si="88"/>
        <v>4.6762023380281681E-2</v>
      </c>
    </row>
    <row r="1867" spans="1:27" hidden="1" x14ac:dyDescent="0.3">
      <c r="A1867" s="8" t="s">
        <v>17</v>
      </c>
      <c r="B1867" s="8" t="s">
        <v>5397</v>
      </c>
      <c r="C1867" s="8" t="s">
        <v>5398</v>
      </c>
      <c r="D1867" s="8" t="s">
        <v>5629</v>
      </c>
      <c r="E1867" s="8" t="s">
        <v>5630</v>
      </c>
      <c r="F1867" s="29">
        <v>0.205391928697503</v>
      </c>
      <c r="G1867" s="29">
        <v>0</v>
      </c>
      <c r="H1867" s="30">
        <v>43.584499999999998</v>
      </c>
      <c r="I1867" s="30">
        <v>0.8266</v>
      </c>
      <c r="J1867" s="14">
        <v>46</v>
      </c>
      <c r="K1867" s="14">
        <v>10</v>
      </c>
      <c r="L1867" s="12">
        <v>1.9E-2</v>
      </c>
      <c r="M1867" s="7">
        <v>1.8751382599999999</v>
      </c>
      <c r="N1867" s="31">
        <v>1.49</v>
      </c>
      <c r="O1867" s="14">
        <f>IFERROR(VLOOKUP($C1867,'site totals'!$J$2:$K$607,2,FALSE),1)</f>
        <v>13550.137000000001</v>
      </c>
      <c r="P1867" s="32" t="s">
        <v>22</v>
      </c>
      <c r="Q1867" s="12">
        <v>0.2053919287</v>
      </c>
      <c r="R1867" s="29">
        <v>0.23</v>
      </c>
      <c r="S1867" s="2">
        <f>IF($A1867="site","",MIN(VLOOKUP($P1867,margin_ranges!$A$5:$D$10,4,FALSE)/100,$Q1867))</f>
        <v>0.2053919287</v>
      </c>
      <c r="T1867" s="6">
        <f>IF(A1867="placement",$J1867*MIN($Q1867,$S1867),"")</f>
        <v>9.4480287202</v>
      </c>
      <c r="U1867" s="6">
        <f>IF($A1867="placement",T1867,SUMIF($C$10:$C$6209,$C1867,$T$10:$T$6209))</f>
        <v>9.4480287202</v>
      </c>
      <c r="V1867" s="34">
        <f t="shared" si="89"/>
        <v>3.1958534155844154E-2</v>
      </c>
      <c r="W1867" s="24"/>
      <c r="X1867" s="2" t="str">
        <f>IFERROR(MIN(VLOOKUP($W1867,margin_ranges!$A$5:$D$10,4,FALSE),$Q1867*100)/100,"")</f>
        <v/>
      </c>
      <c r="Y1867" s="6">
        <f t="shared" si="87"/>
        <v>9.4480287202</v>
      </c>
      <c r="Z1867" s="6">
        <f>IF($A1867="placement",Y1867,SUMIF($C$10:$C$6209,$C1867,$Y$10:$Y$6209))</f>
        <v>9.4480287202</v>
      </c>
      <c r="AA1867" s="29">
        <f t="shared" si="88"/>
        <v>3.1958534155844154E-2</v>
      </c>
    </row>
    <row r="1868" spans="1:27" hidden="1" x14ac:dyDescent="0.3">
      <c r="A1868" s="8" t="s">
        <v>17</v>
      </c>
      <c r="B1868" s="8" t="s">
        <v>5397</v>
      </c>
      <c r="C1868" s="8" t="s">
        <v>5398</v>
      </c>
      <c r="D1868" s="8" t="s">
        <v>5468</v>
      </c>
      <c r="E1868" s="8" t="s">
        <v>5469</v>
      </c>
      <c r="F1868" s="29">
        <v>0.23586044767245001</v>
      </c>
      <c r="G1868" s="29">
        <v>1</v>
      </c>
      <c r="H1868" s="30">
        <v>121.2069</v>
      </c>
      <c r="I1868" s="30">
        <v>3.9779</v>
      </c>
      <c r="J1868" s="14">
        <v>47</v>
      </c>
      <c r="K1868" s="14">
        <v>12</v>
      </c>
      <c r="L1868" s="12">
        <v>3.2800000000000003E-2</v>
      </c>
      <c r="M1868" s="7">
        <v>0.39259843999999999</v>
      </c>
      <c r="N1868" s="31">
        <v>0.3</v>
      </c>
      <c r="O1868" s="14">
        <f>IFERROR(VLOOKUP($C1868,'site totals'!$J$2:$K$607,2,FALSE),1)</f>
        <v>13550.137000000001</v>
      </c>
      <c r="P1868" s="32" t="s">
        <v>22</v>
      </c>
      <c r="Q1868" s="12">
        <v>0.2358604477</v>
      </c>
      <c r="R1868" s="29">
        <v>0.28999999999999998</v>
      </c>
      <c r="S1868" s="2">
        <f>IF($A1868="site","",MIN(VLOOKUP($P1868,margin_ranges!$A$5:$D$10,4,FALSE)/100,$Q1868))</f>
        <v>0.2358604477</v>
      </c>
      <c r="T1868" s="6">
        <f>IF(A1868="placement",$J1868*MIN($Q1868,$S1868),"")</f>
        <v>11.085441041899999</v>
      </c>
      <c r="U1868" s="6">
        <f>IF($A1868="placement",T1868,SUMIF($C$10:$C$6209,$C1868,$T$10:$T$6209))</f>
        <v>11.085441041899999</v>
      </c>
      <c r="V1868" s="34">
        <f t="shared" si="89"/>
        <v>7.625289056338036E-2</v>
      </c>
      <c r="W1868" s="24"/>
      <c r="X1868" s="2" t="str">
        <f>IFERROR(MIN(VLOOKUP($W1868,margin_ranges!$A$5:$D$10,4,FALSE),$Q1868*100)/100,"")</f>
        <v/>
      </c>
      <c r="Y1868" s="6">
        <f t="shared" si="87"/>
        <v>11.085441041899999</v>
      </c>
      <c r="Z1868" s="6">
        <f>IF($A1868="placement",Y1868,SUMIF($C$10:$C$6209,$C1868,$Y$10:$Y$6209))</f>
        <v>11.085441041899999</v>
      </c>
      <c r="AA1868" s="29">
        <f t="shared" si="88"/>
        <v>7.625289056338036E-2</v>
      </c>
    </row>
    <row r="1869" spans="1:27" hidden="1" x14ac:dyDescent="0.3">
      <c r="A1869" s="8" t="s">
        <v>17</v>
      </c>
      <c r="B1869" s="8" t="s">
        <v>5397</v>
      </c>
      <c r="C1869" s="8" t="s">
        <v>5398</v>
      </c>
      <c r="D1869" s="8" t="s">
        <v>5454</v>
      </c>
      <c r="E1869" s="8" t="s">
        <v>5455</v>
      </c>
      <c r="F1869" s="29">
        <v>0.28489798046055398</v>
      </c>
      <c r="G1869" s="29">
        <v>0</v>
      </c>
      <c r="H1869" s="30">
        <v>16.288499999999999</v>
      </c>
      <c r="I1869" s="30">
        <v>1.1877</v>
      </c>
      <c r="J1869" s="14">
        <v>49</v>
      </c>
      <c r="K1869" s="14">
        <v>13</v>
      </c>
      <c r="L1869" s="12">
        <v>7.2900000000000006E-2</v>
      </c>
      <c r="M1869" s="7">
        <v>1.3844178499999999</v>
      </c>
      <c r="N1869" s="31">
        <v>0.99</v>
      </c>
      <c r="O1869" s="14">
        <f>IFERROR(VLOOKUP($C1869,'site totals'!$J$2:$K$607,2,FALSE),1)</f>
        <v>13550.137000000001</v>
      </c>
      <c r="P1869" s="32" t="s">
        <v>22</v>
      </c>
      <c r="Q1869" s="12">
        <v>0.28489798049999998</v>
      </c>
      <c r="R1869" s="29">
        <v>0.28999999999999998</v>
      </c>
      <c r="S1869" s="2">
        <f>IF($A1869="site","",MIN(VLOOKUP($P1869,margin_ranges!$A$5:$D$10,4,FALSE)/100,$Q1869))</f>
        <v>0.28489798049999998</v>
      </c>
      <c r="T1869" s="6">
        <f>IF(A1869="placement",$J1869*MIN($Q1869,$S1869),"")</f>
        <v>13.960001044499998</v>
      </c>
      <c r="U1869" s="6">
        <f>IF($A1869="placement",T1869,SUMIF($C$10:$C$6209,$C1869,$T$10:$T$6209))</f>
        <v>13.960001044499998</v>
      </c>
      <c r="V1869" s="34">
        <f t="shared" si="89"/>
        <v>7.1859429577465495E-3</v>
      </c>
      <c r="W1869" s="24"/>
      <c r="X1869" s="2" t="str">
        <f>IFERROR(MIN(VLOOKUP($W1869,margin_ranges!$A$5:$D$10,4,FALSE),$Q1869*100)/100,"")</f>
        <v/>
      </c>
      <c r="Y1869" s="6">
        <f t="shared" si="87"/>
        <v>13.960001044499998</v>
      </c>
      <c r="Z1869" s="6">
        <f>IF($A1869="placement",Y1869,SUMIF($C$10:$C$6209,$C1869,$Y$10:$Y$6209))</f>
        <v>13.960001044499998</v>
      </c>
      <c r="AA1869" s="29">
        <f t="shared" si="88"/>
        <v>7.1859429577465495E-3</v>
      </c>
    </row>
    <row r="1870" spans="1:27" hidden="1" x14ac:dyDescent="0.3">
      <c r="A1870" s="8" t="s">
        <v>17</v>
      </c>
      <c r="B1870" s="8" t="s">
        <v>5397</v>
      </c>
      <c r="C1870" s="8" t="s">
        <v>5398</v>
      </c>
      <c r="D1870" s="8" t="s">
        <v>5585</v>
      </c>
      <c r="E1870" s="8" t="s">
        <v>5586</v>
      </c>
      <c r="F1870" s="29">
        <v>0.235180599436427</v>
      </c>
      <c r="G1870" s="29">
        <v>0</v>
      </c>
      <c r="H1870" s="30">
        <v>29.2301</v>
      </c>
      <c r="I1870" s="30">
        <v>1.5993999999999999</v>
      </c>
      <c r="J1870" s="14">
        <v>50</v>
      </c>
      <c r="K1870" s="14">
        <v>11</v>
      </c>
      <c r="L1870" s="12">
        <v>5.4699999999999999E-2</v>
      </c>
      <c r="M1870" s="7">
        <v>1.0459985700000001</v>
      </c>
      <c r="N1870" s="31">
        <v>0.8</v>
      </c>
      <c r="O1870" s="14">
        <f>IFERROR(VLOOKUP($C1870,'site totals'!$J$2:$K$607,2,FALSE),1)</f>
        <v>13550.137000000001</v>
      </c>
      <c r="P1870" s="32" t="s">
        <v>22</v>
      </c>
      <c r="Q1870" s="12">
        <v>0.2351805994</v>
      </c>
      <c r="R1870" s="29">
        <v>0.27</v>
      </c>
      <c r="S1870" s="2">
        <f>IF($A1870="site","",MIN(VLOOKUP($P1870,margin_ranges!$A$5:$D$10,4,FALSE)/100,$Q1870))</f>
        <v>0.2351805994</v>
      </c>
      <c r="T1870" s="6">
        <f>IF(A1870="placement",$J1870*MIN($Q1870,$S1870),"")</f>
        <v>11.75902997</v>
      </c>
      <c r="U1870" s="6">
        <f>IF($A1870="placement",T1870,SUMIF($C$10:$C$6209,$C1870,$T$10:$T$6209))</f>
        <v>11.75902997</v>
      </c>
      <c r="V1870" s="34">
        <f t="shared" si="89"/>
        <v>4.7697809041095773E-2</v>
      </c>
      <c r="W1870" s="24"/>
      <c r="X1870" s="2" t="str">
        <f>IFERROR(MIN(VLOOKUP($W1870,margin_ranges!$A$5:$D$10,4,FALSE),$Q1870*100)/100,"")</f>
        <v/>
      </c>
      <c r="Y1870" s="6">
        <f t="shared" si="87"/>
        <v>11.75902997</v>
      </c>
      <c r="Z1870" s="6">
        <f>IF($A1870="placement",Y1870,SUMIF($C$10:$C$6209,$C1870,$Y$10:$Y$6209))</f>
        <v>11.75902997</v>
      </c>
      <c r="AA1870" s="29">
        <f t="shared" si="88"/>
        <v>4.7697809041095773E-2</v>
      </c>
    </row>
    <row r="1871" spans="1:27" hidden="1" x14ac:dyDescent="0.3">
      <c r="A1871" s="8" t="s">
        <v>17</v>
      </c>
      <c r="B1871" s="8" t="s">
        <v>5397</v>
      </c>
      <c r="C1871" s="8" t="s">
        <v>5398</v>
      </c>
      <c r="D1871" s="8" t="s">
        <v>5525</v>
      </c>
      <c r="E1871" s="8" t="s">
        <v>5526</v>
      </c>
      <c r="F1871" s="29">
        <v>0.23685361947605599</v>
      </c>
      <c r="G1871" s="29">
        <v>0</v>
      </c>
      <c r="H1871" s="30">
        <v>3.9548000000000001</v>
      </c>
      <c r="I1871" s="30">
        <v>1.2831999999999999</v>
      </c>
      <c r="J1871" s="14">
        <v>50</v>
      </c>
      <c r="K1871" s="14">
        <v>12</v>
      </c>
      <c r="L1871" s="12">
        <v>0.32450000000000001</v>
      </c>
      <c r="M1871" s="7">
        <v>1.3103646</v>
      </c>
      <c r="N1871" s="31">
        <v>1</v>
      </c>
      <c r="O1871" s="14">
        <f>IFERROR(VLOOKUP($C1871,'site totals'!$J$2:$K$607,2,FALSE),1)</f>
        <v>13550.137000000001</v>
      </c>
      <c r="P1871" s="32" t="s">
        <v>22</v>
      </c>
      <c r="Q1871" s="12">
        <v>0.2368536195</v>
      </c>
      <c r="R1871" s="29">
        <v>0.28999999999999998</v>
      </c>
      <c r="S1871" s="2">
        <f>IF($A1871="site","",MIN(VLOOKUP($P1871,margin_ranges!$A$5:$D$10,4,FALSE)/100,$Q1871))</f>
        <v>0.2368536195</v>
      </c>
      <c r="T1871" s="6">
        <f>IF(A1871="placement",$J1871*MIN($Q1871,$S1871),"")</f>
        <v>11.842680975</v>
      </c>
      <c r="U1871" s="6">
        <f>IF($A1871="placement",T1871,SUMIF($C$10:$C$6209,$C1871,$T$10:$T$6209))</f>
        <v>11.842680975</v>
      </c>
      <c r="V1871" s="34">
        <f t="shared" si="89"/>
        <v>7.4854057042253563E-2</v>
      </c>
      <c r="W1871" s="24"/>
      <c r="X1871" s="2" t="str">
        <f>IFERROR(MIN(VLOOKUP($W1871,margin_ranges!$A$5:$D$10,4,FALSE),$Q1871*100)/100,"")</f>
        <v/>
      </c>
      <c r="Y1871" s="6">
        <f t="shared" si="87"/>
        <v>11.842680975</v>
      </c>
      <c r="Z1871" s="6">
        <f>IF($A1871="placement",Y1871,SUMIF($C$10:$C$6209,$C1871,$Y$10:$Y$6209))</f>
        <v>11.842680975</v>
      </c>
      <c r="AA1871" s="29">
        <f t="shared" si="88"/>
        <v>7.4854057042253563E-2</v>
      </c>
    </row>
    <row r="1872" spans="1:27" hidden="1" x14ac:dyDescent="0.3">
      <c r="A1872" s="8" t="s">
        <v>17</v>
      </c>
      <c r="B1872" s="8" t="s">
        <v>5397</v>
      </c>
      <c r="C1872" s="8" t="s">
        <v>5398</v>
      </c>
      <c r="D1872" s="8" t="s">
        <v>5604</v>
      </c>
      <c r="E1872" s="8" t="s">
        <v>5605</v>
      </c>
      <c r="F1872" s="29">
        <v>0.266184179017108</v>
      </c>
      <c r="G1872" s="29">
        <v>0</v>
      </c>
      <c r="H1872" s="30">
        <v>42.642200000000003</v>
      </c>
      <c r="I1872" s="30">
        <v>1.9699</v>
      </c>
      <c r="J1872" s="14">
        <v>56</v>
      </c>
      <c r="K1872" s="14">
        <v>14</v>
      </c>
      <c r="L1872" s="12">
        <v>4.6199999999999998E-2</v>
      </c>
      <c r="M1872" s="7">
        <v>0.95391784000000002</v>
      </c>
      <c r="N1872" s="31">
        <v>0.7</v>
      </c>
      <c r="O1872" s="14">
        <f>IFERROR(VLOOKUP($C1872,'site totals'!$J$2:$K$607,2,FALSE),1)</f>
        <v>13550.137000000001</v>
      </c>
      <c r="P1872" s="32" t="s">
        <v>22</v>
      </c>
      <c r="Q1872" s="12">
        <v>0.26618417900000002</v>
      </c>
      <c r="R1872" s="29">
        <v>0.28999999999999998</v>
      </c>
      <c r="S1872" s="2">
        <f>IF($A1872="site","",MIN(VLOOKUP($P1872,margin_ranges!$A$5:$D$10,4,FALSE)/100,$Q1872))</f>
        <v>0.26618417900000002</v>
      </c>
      <c r="T1872" s="6">
        <f>IF(A1872="placement",$J1872*MIN($Q1872,$S1872),"")</f>
        <v>14.906314024</v>
      </c>
      <c r="U1872" s="6">
        <f>IF($A1872="placement",T1872,SUMIF($C$10:$C$6209,$C1872,$T$10:$T$6209))</f>
        <v>14.906314024</v>
      </c>
      <c r="V1872" s="34">
        <f t="shared" si="89"/>
        <v>3.354340985915516E-2</v>
      </c>
      <c r="W1872" s="24"/>
      <c r="X1872" s="2" t="str">
        <f>IFERROR(MIN(VLOOKUP($W1872,margin_ranges!$A$5:$D$10,4,FALSE),$Q1872*100)/100,"")</f>
        <v/>
      </c>
      <c r="Y1872" s="6">
        <f t="shared" si="87"/>
        <v>14.906314024</v>
      </c>
      <c r="Z1872" s="6">
        <f>IF($A1872="placement",Y1872,SUMIF($C$10:$C$6209,$C1872,$Y$10:$Y$6209))</f>
        <v>14.906314024</v>
      </c>
      <c r="AA1872" s="29">
        <f t="shared" si="88"/>
        <v>3.354340985915516E-2</v>
      </c>
    </row>
    <row r="1873" spans="1:27" hidden="1" x14ac:dyDescent="0.3">
      <c r="A1873" s="8" t="s">
        <v>17</v>
      </c>
      <c r="B1873" s="8" t="s">
        <v>5397</v>
      </c>
      <c r="C1873" s="8" t="s">
        <v>5398</v>
      </c>
      <c r="D1873" s="8" t="s">
        <v>5539</v>
      </c>
      <c r="E1873" s="8" t="s">
        <v>5540</v>
      </c>
      <c r="F1873" s="29">
        <v>0.20142796846126201</v>
      </c>
      <c r="G1873" s="29">
        <v>0</v>
      </c>
      <c r="H1873" s="30">
        <v>10.529400000000001</v>
      </c>
      <c r="I1873" s="30">
        <v>0.80810000000000004</v>
      </c>
      <c r="J1873" s="14">
        <v>60</v>
      </c>
      <c r="K1873" s="14">
        <v>13</v>
      </c>
      <c r="L1873" s="12">
        <v>7.6799999999999993E-2</v>
      </c>
      <c r="M1873" s="7">
        <v>2.4919480300000001</v>
      </c>
      <c r="N1873" s="31">
        <v>1.99</v>
      </c>
      <c r="O1873" s="14">
        <f>IFERROR(VLOOKUP($C1873,'site totals'!$J$2:$K$607,2,FALSE),1)</f>
        <v>13550.137000000001</v>
      </c>
      <c r="P1873" s="32" t="s">
        <v>22</v>
      </c>
      <c r="Q1873" s="12">
        <v>0.2014279685</v>
      </c>
      <c r="R1873" s="29">
        <v>0.24</v>
      </c>
      <c r="S1873" s="2">
        <f>IF($A1873="site","",MIN(VLOOKUP($P1873,margin_ranges!$A$5:$D$10,4,FALSE)/100,$Q1873))</f>
        <v>0.2014279685</v>
      </c>
      <c r="T1873" s="6">
        <f>IF(A1873="placement",$J1873*MIN($Q1873,$S1873),"")</f>
        <v>12.08567811</v>
      </c>
      <c r="U1873" s="6">
        <f>IF($A1873="placement",T1873,SUMIF($C$10:$C$6209,$C1873,$T$10:$T$6209))</f>
        <v>12.08567811</v>
      </c>
      <c r="V1873" s="34">
        <f t="shared" si="89"/>
        <v>5.0752673026315698E-2</v>
      </c>
      <c r="W1873" s="24"/>
      <c r="X1873" s="2" t="str">
        <f>IFERROR(MIN(VLOOKUP($W1873,margin_ranges!$A$5:$D$10,4,FALSE),$Q1873*100)/100,"")</f>
        <v/>
      </c>
      <c r="Y1873" s="6">
        <f t="shared" si="87"/>
        <v>12.08567811</v>
      </c>
      <c r="Z1873" s="6">
        <f>IF($A1873="placement",Y1873,SUMIF($C$10:$C$6209,$C1873,$Y$10:$Y$6209))</f>
        <v>12.08567811</v>
      </c>
      <c r="AA1873" s="29">
        <f t="shared" si="88"/>
        <v>5.0752673026315698E-2</v>
      </c>
    </row>
    <row r="1874" spans="1:27" hidden="1" x14ac:dyDescent="0.3">
      <c r="A1874" s="8" t="s">
        <v>17</v>
      </c>
      <c r="B1874" s="8" t="s">
        <v>5397</v>
      </c>
      <c r="C1874" s="8" t="s">
        <v>5398</v>
      </c>
      <c r="D1874" s="8" t="s">
        <v>5639</v>
      </c>
      <c r="E1874" s="8" t="s">
        <v>5640</v>
      </c>
      <c r="F1874" s="29">
        <v>0.222432416820702</v>
      </c>
      <c r="G1874" s="29">
        <v>1</v>
      </c>
      <c r="H1874" s="30">
        <v>199.29390000000001</v>
      </c>
      <c r="I1874" s="30">
        <v>1.7482</v>
      </c>
      <c r="J1874" s="14">
        <v>67</v>
      </c>
      <c r="K1874" s="14">
        <v>15</v>
      </c>
      <c r="L1874" s="12">
        <v>8.8000000000000005E-3</v>
      </c>
      <c r="M1874" s="7">
        <v>1.27320123</v>
      </c>
      <c r="N1874" s="31">
        <v>0.99</v>
      </c>
      <c r="O1874" s="14">
        <f>IFERROR(VLOOKUP($C1874,'site totals'!$J$2:$K$607,2,FALSE),1)</f>
        <v>13550.137000000001</v>
      </c>
      <c r="P1874" s="32" t="s">
        <v>22</v>
      </c>
      <c r="Q1874" s="12">
        <v>0.2224324168</v>
      </c>
      <c r="R1874" s="29">
        <v>0.27</v>
      </c>
      <c r="S1874" s="2">
        <f>IF($A1874="site","",MIN(VLOOKUP($P1874,margin_ranges!$A$5:$D$10,4,FALSE)/100,$Q1874))</f>
        <v>0.2224324168</v>
      </c>
      <c r="T1874" s="6">
        <f>IF(A1874="placement",$J1874*MIN($Q1874,$S1874),"")</f>
        <v>14.902971925600001</v>
      </c>
      <c r="U1874" s="6">
        <f>IF($A1874="placement",T1874,SUMIF($C$10:$C$6209,$C1874,$T$10:$T$6209))</f>
        <v>14.902971925600001</v>
      </c>
      <c r="V1874" s="34">
        <f t="shared" si="89"/>
        <v>6.5161072876712467E-2</v>
      </c>
      <c r="W1874" s="24"/>
      <c r="X1874" s="2" t="str">
        <f>IFERROR(MIN(VLOOKUP($W1874,margin_ranges!$A$5:$D$10,4,FALSE),$Q1874*100)/100,"")</f>
        <v/>
      </c>
      <c r="Y1874" s="6">
        <f t="shared" si="87"/>
        <v>14.902971925600001</v>
      </c>
      <c r="Z1874" s="6">
        <f>IF($A1874="placement",Y1874,SUMIF($C$10:$C$6209,$C1874,$Y$10:$Y$6209))</f>
        <v>14.902971925600001</v>
      </c>
      <c r="AA1874" s="29">
        <f t="shared" si="88"/>
        <v>6.5161072876712467E-2</v>
      </c>
    </row>
    <row r="1875" spans="1:27" hidden="1" x14ac:dyDescent="0.3">
      <c r="A1875" s="8" t="s">
        <v>17</v>
      </c>
      <c r="B1875" s="8" t="s">
        <v>5397</v>
      </c>
      <c r="C1875" s="8" t="s">
        <v>5398</v>
      </c>
      <c r="D1875" s="8" t="s">
        <v>12014</v>
      </c>
      <c r="E1875" s="8" t="s">
        <v>12015</v>
      </c>
      <c r="F1875" s="29">
        <v>0.23235445646573899</v>
      </c>
      <c r="G1875" s="29">
        <v>0</v>
      </c>
      <c r="H1875" s="30">
        <v>25.364699999999999</v>
      </c>
      <c r="I1875" s="30">
        <v>1.3623000000000001</v>
      </c>
      <c r="J1875" s="14">
        <v>80</v>
      </c>
      <c r="K1875" s="14">
        <v>18</v>
      </c>
      <c r="L1875" s="12">
        <v>5.3699999999999998E-2</v>
      </c>
      <c r="M1875" s="7">
        <v>1.95402685</v>
      </c>
      <c r="N1875" s="31">
        <v>1.5</v>
      </c>
      <c r="O1875" s="14">
        <f>IFERROR(VLOOKUP($C1875,'site totals'!$J$2:$K$607,2,FALSE),1)</f>
        <v>13550.137000000001</v>
      </c>
      <c r="P1875" s="32" t="s">
        <v>22</v>
      </c>
      <c r="Q1875" s="12">
        <v>0.2323544565</v>
      </c>
      <c r="R1875" s="29">
        <v>0.25</v>
      </c>
      <c r="S1875" s="2">
        <f>IF($A1875="site","",MIN(VLOOKUP($P1875,margin_ranges!$A$5:$D$10,4,FALSE)/100,$Q1875))</f>
        <v>0.2323544565</v>
      </c>
      <c r="T1875" s="6">
        <f>IF(A1875="placement",$J1875*MIN($Q1875,$S1875),"")</f>
        <v>18.588356520000001</v>
      </c>
      <c r="U1875" s="6">
        <f>IF($A1875="placement",T1875,SUMIF($C$10:$C$6209,$C1875,$T$10:$T$6209))</f>
        <v>18.588356520000001</v>
      </c>
      <c r="V1875" s="34">
        <f t="shared" si="89"/>
        <v>2.3527391333333147E-2</v>
      </c>
      <c r="W1875" s="24"/>
      <c r="X1875" s="2" t="str">
        <f>IFERROR(MIN(VLOOKUP($W1875,margin_ranges!$A$5:$D$10,4,FALSE),$Q1875*100)/100,"")</f>
        <v/>
      </c>
      <c r="Y1875" s="6">
        <f t="shared" si="87"/>
        <v>18.588356520000001</v>
      </c>
      <c r="Z1875" s="6">
        <f>IF($A1875="placement",Y1875,SUMIF($C$10:$C$6209,$C1875,$Y$10:$Y$6209))</f>
        <v>18.588356520000001</v>
      </c>
      <c r="AA1875" s="29">
        <f t="shared" si="88"/>
        <v>2.3527391333333147E-2</v>
      </c>
    </row>
    <row r="1876" spans="1:27" hidden="1" x14ac:dyDescent="0.3">
      <c r="A1876" s="8" t="s">
        <v>17</v>
      </c>
      <c r="B1876" s="8" t="s">
        <v>5397</v>
      </c>
      <c r="C1876" s="8" t="s">
        <v>5398</v>
      </c>
      <c r="D1876" s="8" t="s">
        <v>5553</v>
      </c>
      <c r="E1876" s="8" t="s">
        <v>5554</v>
      </c>
      <c r="F1876" s="29">
        <v>0.27683254573246802</v>
      </c>
      <c r="G1876" s="29">
        <v>0</v>
      </c>
      <c r="H1876" s="30">
        <v>34.354399999999998</v>
      </c>
      <c r="I1876" s="30">
        <v>2.5851000000000002</v>
      </c>
      <c r="J1876" s="14">
        <v>86</v>
      </c>
      <c r="K1876" s="14">
        <v>21</v>
      </c>
      <c r="L1876" s="12">
        <v>7.5200000000000003E-2</v>
      </c>
      <c r="M1876" s="7">
        <v>1.10624447</v>
      </c>
      <c r="N1876" s="31">
        <v>0.8</v>
      </c>
      <c r="O1876" s="14">
        <f>IFERROR(VLOOKUP($C1876,'site totals'!$J$2:$K$607,2,FALSE),1)</f>
        <v>13550.137000000001</v>
      </c>
      <c r="P1876" s="32" t="s">
        <v>22</v>
      </c>
      <c r="Q1876" s="12">
        <v>0.27683254569999999</v>
      </c>
      <c r="R1876" s="29">
        <v>0.28999999999999998</v>
      </c>
      <c r="S1876" s="2">
        <f>IF($A1876="site","",MIN(VLOOKUP($P1876,margin_ranges!$A$5:$D$10,4,FALSE)/100,$Q1876))</f>
        <v>0.27683254569999999</v>
      </c>
      <c r="T1876" s="6">
        <f>IF(A1876="placement",$J1876*MIN($Q1876,$S1876),"")</f>
        <v>23.807598930199998</v>
      </c>
      <c r="U1876" s="6">
        <f>IF($A1876="placement",T1876,SUMIF($C$10:$C$6209,$C1876,$T$10:$T$6209))</f>
        <v>23.807598930199998</v>
      </c>
      <c r="V1876" s="34">
        <f t="shared" si="89"/>
        <v>1.8545710281690164E-2</v>
      </c>
      <c r="W1876" s="24"/>
      <c r="X1876" s="2" t="str">
        <f>IFERROR(MIN(VLOOKUP($W1876,margin_ranges!$A$5:$D$10,4,FALSE),$Q1876*100)/100,"")</f>
        <v/>
      </c>
      <c r="Y1876" s="6">
        <f t="shared" si="87"/>
        <v>23.807598930199998</v>
      </c>
      <c r="Z1876" s="6">
        <f>IF($A1876="placement",Y1876,SUMIF($C$10:$C$6209,$C1876,$Y$10:$Y$6209))</f>
        <v>23.807598930199998</v>
      </c>
      <c r="AA1876" s="29">
        <f t="shared" si="88"/>
        <v>1.8545710281690164E-2</v>
      </c>
    </row>
    <row r="1877" spans="1:27" hidden="1" x14ac:dyDescent="0.3">
      <c r="A1877" s="8" t="s">
        <v>17</v>
      </c>
      <c r="B1877" s="8" t="s">
        <v>5397</v>
      </c>
      <c r="C1877" s="8" t="s">
        <v>5398</v>
      </c>
      <c r="D1877" s="8" t="s">
        <v>5517</v>
      </c>
      <c r="E1877" s="8" t="s">
        <v>5518</v>
      </c>
      <c r="F1877" s="29">
        <v>0.183987865349236</v>
      </c>
      <c r="G1877" s="29">
        <v>0</v>
      </c>
      <c r="H1877" s="30">
        <v>22.606400000000001</v>
      </c>
      <c r="I1877" s="30">
        <v>2.4161999999999999</v>
      </c>
      <c r="J1877" s="14">
        <v>88</v>
      </c>
      <c r="K1877" s="14">
        <v>16</v>
      </c>
      <c r="L1877" s="12">
        <v>0.1069</v>
      </c>
      <c r="M1877" s="7">
        <v>1.21321725</v>
      </c>
      <c r="N1877" s="31">
        <v>0.99</v>
      </c>
      <c r="O1877" s="14">
        <f>IFERROR(VLOOKUP($C1877,'site totals'!$J$2:$K$607,2,FALSE),1)</f>
        <v>13550.137000000001</v>
      </c>
      <c r="P1877" s="32" t="s">
        <v>22</v>
      </c>
      <c r="Q1877" s="12">
        <v>0.1839878653</v>
      </c>
      <c r="R1877" s="29">
        <v>0.22</v>
      </c>
      <c r="S1877" s="2">
        <f>IF($A1877="site","",MIN(VLOOKUP($P1877,margin_ranges!$A$5:$D$10,4,FALSE)/100,$Q1877))</f>
        <v>0.1839878653</v>
      </c>
      <c r="T1877" s="6">
        <f>IF(A1877="placement",$J1877*MIN($Q1877,$S1877),"")</f>
        <v>16.190932146400002</v>
      </c>
      <c r="U1877" s="6">
        <f>IF($A1877="placement",T1877,SUMIF($C$10:$C$6209,$C1877,$T$10:$T$6209))</f>
        <v>16.190932146400002</v>
      </c>
      <c r="V1877" s="34">
        <f t="shared" si="89"/>
        <v>4.6169403461538527E-2</v>
      </c>
      <c r="W1877" s="24"/>
      <c r="X1877" s="2" t="str">
        <f>IFERROR(MIN(VLOOKUP($W1877,margin_ranges!$A$5:$D$10,4,FALSE),$Q1877*100)/100,"")</f>
        <v/>
      </c>
      <c r="Y1877" s="6">
        <f t="shared" si="87"/>
        <v>16.190932146400002</v>
      </c>
      <c r="Z1877" s="6">
        <f>IF($A1877="placement",Y1877,SUMIF($C$10:$C$6209,$C1877,$Y$10:$Y$6209))</f>
        <v>16.190932146400002</v>
      </c>
      <c r="AA1877" s="29">
        <f t="shared" si="88"/>
        <v>4.6169403461538527E-2</v>
      </c>
    </row>
    <row r="1878" spans="1:27" hidden="1" x14ac:dyDescent="0.3">
      <c r="A1878" s="8" t="s">
        <v>17</v>
      </c>
      <c r="B1878" s="8" t="s">
        <v>5397</v>
      </c>
      <c r="C1878" s="8" t="s">
        <v>5398</v>
      </c>
      <c r="D1878" s="8" t="s">
        <v>5581</v>
      </c>
      <c r="E1878" s="8" t="s">
        <v>5582</v>
      </c>
      <c r="F1878" s="29">
        <v>0.23333574886567299</v>
      </c>
      <c r="G1878" s="29">
        <v>1</v>
      </c>
      <c r="H1878" s="30">
        <v>57.565800000000003</v>
      </c>
      <c r="I1878" s="30">
        <v>2.6029</v>
      </c>
      <c r="J1878" s="14">
        <v>92</v>
      </c>
      <c r="K1878" s="14">
        <v>21</v>
      </c>
      <c r="L1878" s="12">
        <v>4.5199999999999997E-2</v>
      </c>
      <c r="M1878" s="7">
        <v>1.1739167399999999</v>
      </c>
      <c r="N1878" s="31">
        <v>0.9</v>
      </c>
      <c r="O1878" s="14">
        <f>IFERROR(VLOOKUP($C1878,'site totals'!$J$2:$K$607,2,FALSE),1)</f>
        <v>13550.137000000001</v>
      </c>
      <c r="P1878" s="32" t="s">
        <v>22</v>
      </c>
      <c r="Q1878" s="12">
        <v>0.2333357489</v>
      </c>
      <c r="R1878" s="29">
        <v>0.28999999999999998</v>
      </c>
      <c r="S1878" s="2">
        <f>IF($A1878="site","",MIN(VLOOKUP($P1878,margin_ranges!$A$5:$D$10,4,FALSE)/100,$Q1878))</f>
        <v>0.2333357489</v>
      </c>
      <c r="T1878" s="6">
        <f>IF(A1878="placement",$J1878*MIN($Q1878,$S1878),"")</f>
        <v>21.466888898800001</v>
      </c>
      <c r="U1878" s="6">
        <f>IF($A1878="placement",T1878,SUMIF($C$10:$C$6209,$C1878,$T$10:$T$6209))</f>
        <v>21.466888898800001</v>
      </c>
      <c r="V1878" s="34">
        <f t="shared" si="89"/>
        <v>7.9808804366197306E-2</v>
      </c>
      <c r="W1878" s="24"/>
      <c r="X1878" s="2" t="str">
        <f>IFERROR(MIN(VLOOKUP($W1878,margin_ranges!$A$5:$D$10,4,FALSE),$Q1878*100)/100,"")</f>
        <v/>
      </c>
      <c r="Y1878" s="6">
        <f t="shared" si="87"/>
        <v>21.466888898800001</v>
      </c>
      <c r="Z1878" s="6">
        <f>IF($A1878="placement",Y1878,SUMIF($C$10:$C$6209,$C1878,$Y$10:$Y$6209))</f>
        <v>21.466888898800001</v>
      </c>
      <c r="AA1878" s="29">
        <f t="shared" si="88"/>
        <v>7.9808804366197306E-2</v>
      </c>
    </row>
    <row r="1879" spans="1:27" hidden="1" x14ac:dyDescent="0.3">
      <c r="A1879" s="8" t="s">
        <v>17</v>
      </c>
      <c r="B1879" s="8" t="s">
        <v>5397</v>
      </c>
      <c r="C1879" s="8" t="s">
        <v>5398</v>
      </c>
      <c r="D1879" s="33" t="s">
        <v>5440</v>
      </c>
      <c r="E1879" s="8" t="s">
        <v>5441</v>
      </c>
      <c r="F1879" s="29">
        <v>0.256464851128129</v>
      </c>
      <c r="G1879" s="29">
        <v>0</v>
      </c>
      <c r="H1879" s="30">
        <v>13.116899999999999</v>
      </c>
      <c r="I1879" s="30">
        <v>1.5465</v>
      </c>
      <c r="J1879" s="14">
        <v>94</v>
      </c>
      <c r="K1879" s="14">
        <v>22</v>
      </c>
      <c r="L1879" s="12">
        <v>0.1179</v>
      </c>
      <c r="M1879" s="7">
        <v>2.0173895000000002</v>
      </c>
      <c r="N1879" s="31">
        <v>1.5</v>
      </c>
      <c r="O1879" s="14">
        <f>IFERROR(VLOOKUP($C1879,'site totals'!$J$2:$K$607,2,FALSE),1)</f>
        <v>13550.137000000001</v>
      </c>
      <c r="P1879" s="32" t="s">
        <v>22</v>
      </c>
      <c r="Q1879" s="12">
        <v>0.2564648511</v>
      </c>
      <c r="R1879" s="29">
        <v>0.28999999999999998</v>
      </c>
      <c r="S1879" s="2">
        <f>IF($A1879="site","",MIN(VLOOKUP($P1879,margin_ranges!$A$5:$D$10,4,FALSE)/100,$Q1879))</f>
        <v>0.2564648511</v>
      </c>
      <c r="T1879" s="6">
        <f>IF(A1879="placement",$J1879*MIN($Q1879,$S1879),"")</f>
        <v>24.107696003400001</v>
      </c>
      <c r="U1879" s="6">
        <f>IF($A1879="placement",T1879,SUMIF($C$10:$C$6209,$C1879,$T$10:$T$6209))</f>
        <v>24.107696003400001</v>
      </c>
      <c r="V1879" s="34">
        <f t="shared" si="89"/>
        <v>4.7232604084507024E-2</v>
      </c>
      <c r="W1879" s="24"/>
      <c r="X1879" s="2" t="str">
        <f>IFERROR(MIN(VLOOKUP($W1879,margin_ranges!$A$5:$D$10,4,FALSE),$Q1879*100)/100,"")</f>
        <v/>
      </c>
      <c r="Y1879" s="6">
        <f t="shared" si="87"/>
        <v>24.107696003400001</v>
      </c>
      <c r="Z1879" s="6">
        <f>IF($A1879="placement",Y1879,SUMIF($C$10:$C$6209,$C1879,$Y$10:$Y$6209))</f>
        <v>24.107696003400001</v>
      </c>
      <c r="AA1879" s="29">
        <f t="shared" si="88"/>
        <v>4.7232604084507024E-2</v>
      </c>
    </row>
    <row r="1880" spans="1:27" hidden="1" x14ac:dyDescent="0.3">
      <c r="A1880" s="8" t="s">
        <v>17</v>
      </c>
      <c r="B1880" s="8" t="s">
        <v>5397</v>
      </c>
      <c r="C1880" s="8" t="s">
        <v>5398</v>
      </c>
      <c r="D1880" s="8" t="s">
        <v>12030</v>
      </c>
      <c r="E1880" s="8" t="s">
        <v>12031</v>
      </c>
      <c r="F1880" s="29">
        <v>5.6429835728236601E-2</v>
      </c>
      <c r="G1880" s="29">
        <v>0</v>
      </c>
      <c r="H1880" s="30">
        <v>5.9298999999999999</v>
      </c>
      <c r="I1880" s="30">
        <v>0.88590000000000002</v>
      </c>
      <c r="J1880" s="14">
        <v>98</v>
      </c>
      <c r="K1880" s="14">
        <v>11</v>
      </c>
      <c r="L1880" s="12">
        <v>0.14940000000000001</v>
      </c>
      <c r="M1880" s="7">
        <v>3.6987180500000001</v>
      </c>
      <c r="N1880" s="31">
        <v>3.49</v>
      </c>
      <c r="O1880" s="14">
        <f>IFERROR(VLOOKUP($C1880,'site totals'!$J$2:$K$607,2,FALSE),1)</f>
        <v>13550.137000000001</v>
      </c>
      <c r="P1880" s="32" t="s">
        <v>22</v>
      </c>
      <c r="Q1880" s="12">
        <v>5.64298357E-2</v>
      </c>
      <c r="R1880" s="29">
        <v>0.25</v>
      </c>
      <c r="S1880" s="2">
        <f>IF($A1880="site","",MIN(VLOOKUP($P1880,margin_ranges!$A$5:$D$10,4,FALSE)/100,$Q1880))</f>
        <v>5.64298357E-2</v>
      </c>
      <c r="T1880" s="6">
        <f>IF(A1880="placement",$J1880*MIN($Q1880,$S1880),"")</f>
        <v>5.5301238986000003</v>
      </c>
      <c r="U1880" s="6">
        <f>IF($A1880="placement",T1880,SUMIF($C$10:$C$6209,$C1880,$T$10:$T$6209))</f>
        <v>5.5301238986000003</v>
      </c>
      <c r="V1880" s="34">
        <f t="shared" si="89"/>
        <v>0.25809355240000009</v>
      </c>
      <c r="W1880" s="24"/>
      <c r="X1880" s="2" t="str">
        <f>IFERROR(MIN(VLOOKUP($W1880,margin_ranges!$A$5:$D$10,4,FALSE),$Q1880*100)/100,"")</f>
        <v/>
      </c>
      <c r="Y1880" s="6">
        <f t="shared" si="87"/>
        <v>5.5301238986000003</v>
      </c>
      <c r="Z1880" s="6">
        <f>IF($A1880="placement",Y1880,SUMIF($C$10:$C$6209,$C1880,$Y$10:$Y$6209))</f>
        <v>5.5301238986000003</v>
      </c>
      <c r="AA1880" s="17">
        <f t="shared" si="88"/>
        <v>0.25809355240000009</v>
      </c>
    </row>
    <row r="1881" spans="1:27" hidden="1" x14ac:dyDescent="0.3">
      <c r="A1881" s="8" t="s">
        <v>17</v>
      </c>
      <c r="B1881" s="8" t="s">
        <v>5397</v>
      </c>
      <c r="C1881" s="8" t="s">
        <v>5398</v>
      </c>
      <c r="D1881" s="8" t="s">
        <v>5583</v>
      </c>
      <c r="E1881" s="8" t="s">
        <v>5584</v>
      </c>
      <c r="F1881" s="29">
        <v>0.20720406555989601</v>
      </c>
      <c r="G1881" s="29">
        <v>0</v>
      </c>
      <c r="H1881" s="30">
        <v>2.7292000000000001</v>
      </c>
      <c r="I1881" s="30">
        <v>0.96350000000000002</v>
      </c>
      <c r="J1881" s="14">
        <v>109</v>
      </c>
      <c r="K1881" s="14">
        <v>22</v>
      </c>
      <c r="L1881" s="12">
        <v>0.35299999999999998</v>
      </c>
      <c r="M1881" s="7">
        <v>3.7840759099999999</v>
      </c>
      <c r="N1881" s="31">
        <v>3</v>
      </c>
      <c r="O1881" s="14">
        <f>IFERROR(VLOOKUP($C1881,'site totals'!$J$2:$K$607,2,FALSE),1)</f>
        <v>13550.137000000001</v>
      </c>
      <c r="P1881" s="32" t="s">
        <v>22</v>
      </c>
      <c r="Q1881" s="12">
        <v>0.20720406559999999</v>
      </c>
      <c r="R1881" s="29">
        <v>0.25</v>
      </c>
      <c r="S1881" s="2">
        <f>IF($A1881="site","",MIN(VLOOKUP($P1881,margin_ranges!$A$5:$D$10,4,FALSE)/100,$Q1881))</f>
        <v>0.20720406559999999</v>
      </c>
      <c r="T1881" s="6">
        <f>IF(A1881="placement",$J1881*MIN($Q1881,$S1881),"")</f>
        <v>22.5852431504</v>
      </c>
      <c r="U1881" s="6">
        <f>IF($A1881="placement",T1881,SUMIF($C$10:$C$6209,$C1881,$T$10:$T$6209))</f>
        <v>22.5852431504</v>
      </c>
      <c r="V1881" s="34">
        <f t="shared" si="89"/>
        <v>5.706124586666661E-2</v>
      </c>
      <c r="W1881" s="24"/>
      <c r="X1881" s="2" t="str">
        <f>IFERROR(MIN(VLOOKUP($W1881,margin_ranges!$A$5:$D$10,4,FALSE),$Q1881*100)/100,"")</f>
        <v/>
      </c>
      <c r="Y1881" s="6">
        <f t="shared" si="87"/>
        <v>22.5852431504</v>
      </c>
      <c r="Z1881" s="6">
        <f>IF($A1881="placement",Y1881,SUMIF($C$10:$C$6209,$C1881,$Y$10:$Y$6209))</f>
        <v>22.5852431504</v>
      </c>
      <c r="AA1881" s="29">
        <f t="shared" si="88"/>
        <v>5.706124586666661E-2</v>
      </c>
    </row>
    <row r="1882" spans="1:27" hidden="1" x14ac:dyDescent="0.3">
      <c r="A1882" s="8" t="s">
        <v>17</v>
      </c>
      <c r="B1882" s="8" t="s">
        <v>5397</v>
      </c>
      <c r="C1882" s="8" t="s">
        <v>5398</v>
      </c>
      <c r="D1882" s="8" t="s">
        <v>5608</v>
      </c>
      <c r="E1882" s="8" t="s">
        <v>5609</v>
      </c>
      <c r="F1882" s="29">
        <v>0.158706279905548</v>
      </c>
      <c r="G1882" s="29">
        <v>0</v>
      </c>
      <c r="H1882" s="30">
        <v>8.0071999999999992</v>
      </c>
      <c r="I1882" s="30">
        <v>1.3885000000000001</v>
      </c>
      <c r="J1882" s="14">
        <v>124</v>
      </c>
      <c r="K1882" s="14">
        <v>20</v>
      </c>
      <c r="L1882" s="12">
        <v>0.1734</v>
      </c>
      <c r="M1882" s="7">
        <v>2.9716137699999998</v>
      </c>
      <c r="N1882" s="31">
        <v>2.5</v>
      </c>
      <c r="O1882" s="14">
        <f>IFERROR(VLOOKUP($C1882,'site totals'!$J$2:$K$607,2,FALSE),1)</f>
        <v>13550.137000000001</v>
      </c>
      <c r="P1882" s="32" t="s">
        <v>22</v>
      </c>
      <c r="Q1882" s="12">
        <v>0.1587062799</v>
      </c>
      <c r="R1882" s="29">
        <v>0.22</v>
      </c>
      <c r="S1882" s="2">
        <f>IF($A1882="site","",MIN(VLOOKUP($P1882,margin_ranges!$A$5:$D$10,4,FALSE)/100,$Q1882))</f>
        <v>0.1587062799</v>
      </c>
      <c r="T1882" s="6">
        <f>IF(A1882="placement",$J1882*MIN($Q1882,$S1882),"")</f>
        <v>19.679578707600001</v>
      </c>
      <c r="U1882" s="6">
        <f>IF($A1882="placement",T1882,SUMIF($C$10:$C$6209,$C1882,$T$10:$T$6209))</f>
        <v>19.679578707600001</v>
      </c>
      <c r="V1882" s="34">
        <f t="shared" si="89"/>
        <v>7.8581692435897521E-2</v>
      </c>
      <c r="W1882" s="24"/>
      <c r="X1882" s="2" t="str">
        <f>IFERROR(MIN(VLOOKUP($W1882,margin_ranges!$A$5:$D$10,4,FALSE),$Q1882*100)/100,"")</f>
        <v/>
      </c>
      <c r="Y1882" s="6">
        <f t="shared" si="87"/>
        <v>19.679578707600001</v>
      </c>
      <c r="Z1882" s="6">
        <f>IF($A1882="placement",Y1882,SUMIF($C$10:$C$6209,$C1882,$Y$10:$Y$6209))</f>
        <v>19.679578707600001</v>
      </c>
      <c r="AA1882" s="29">
        <f t="shared" si="88"/>
        <v>7.8581692435897521E-2</v>
      </c>
    </row>
    <row r="1883" spans="1:27" hidden="1" x14ac:dyDescent="0.3">
      <c r="A1883" s="8" t="s">
        <v>17</v>
      </c>
      <c r="B1883" s="8" t="s">
        <v>5397</v>
      </c>
      <c r="C1883" s="8" t="s">
        <v>5398</v>
      </c>
      <c r="D1883" s="8" t="s">
        <v>5513</v>
      </c>
      <c r="E1883" s="8" t="s">
        <v>5514</v>
      </c>
      <c r="F1883" s="29">
        <v>0.28349153431803797</v>
      </c>
      <c r="G1883" s="29">
        <v>1</v>
      </c>
      <c r="H1883" s="30">
        <v>64.896000000000001</v>
      </c>
      <c r="I1883" s="30">
        <v>4.7370999999999999</v>
      </c>
      <c r="J1883" s="14">
        <v>139</v>
      </c>
      <c r="K1883" s="14">
        <v>39</v>
      </c>
      <c r="L1883" s="12">
        <v>7.2999999999999995E-2</v>
      </c>
      <c r="M1883" s="7">
        <v>0.97695984999999996</v>
      </c>
      <c r="N1883" s="31">
        <v>0.7</v>
      </c>
      <c r="O1883" s="14">
        <f>IFERROR(VLOOKUP($C1883,'site totals'!$J$2:$K$607,2,FALSE),1)</f>
        <v>13550.137000000001</v>
      </c>
      <c r="P1883" s="32" t="s">
        <v>22</v>
      </c>
      <c r="Q1883" s="12">
        <v>0.28349153430000001</v>
      </c>
      <c r="R1883" s="29">
        <v>0.33</v>
      </c>
      <c r="S1883" s="2">
        <f>IF($A1883="site","",MIN(VLOOKUP($P1883,margin_ranges!$A$5:$D$10,4,FALSE)/100,$Q1883))</f>
        <v>0.28349153430000001</v>
      </c>
      <c r="T1883" s="6">
        <f>IF(A1883="placement",$J1883*MIN($Q1883,$S1883),"")</f>
        <v>39.405323267700005</v>
      </c>
      <c r="U1883" s="6">
        <f>IF($A1883="placement",T1883,SUMIF($C$10:$C$6209,$C1883,$T$10:$T$6209))</f>
        <v>39.405323267700005</v>
      </c>
      <c r="V1883" s="34">
        <f t="shared" si="89"/>
        <v>6.9415620447761173E-2</v>
      </c>
      <c r="W1883" s="24"/>
      <c r="X1883" s="2" t="str">
        <f>IFERROR(MIN(VLOOKUP($W1883,margin_ranges!$A$5:$D$10,4,FALSE),$Q1883*100)/100,"")</f>
        <v/>
      </c>
      <c r="Y1883" s="6">
        <f t="shared" si="87"/>
        <v>39.405323267700005</v>
      </c>
      <c r="Z1883" s="6">
        <f>IF($A1883="placement",Y1883,SUMIF($C$10:$C$6209,$C1883,$Y$10:$Y$6209))</f>
        <v>39.405323267700005</v>
      </c>
      <c r="AA1883" s="29">
        <f t="shared" si="88"/>
        <v>6.9415620447761173E-2</v>
      </c>
    </row>
    <row r="1884" spans="1:27" hidden="1" x14ac:dyDescent="0.3">
      <c r="A1884" s="8" t="s">
        <v>17</v>
      </c>
      <c r="B1884" s="8" t="s">
        <v>5397</v>
      </c>
      <c r="C1884" s="8" t="s">
        <v>5398</v>
      </c>
      <c r="D1884" s="8" t="s">
        <v>12041</v>
      </c>
      <c r="E1884" s="8" t="s">
        <v>12042</v>
      </c>
      <c r="F1884" s="29">
        <v>-9.6376886112045201E-2</v>
      </c>
      <c r="G1884" s="29">
        <v>0</v>
      </c>
      <c r="H1884" s="30">
        <v>9.2116000000000007</v>
      </c>
      <c r="I1884" s="30">
        <v>3.7568999999999999</v>
      </c>
      <c r="J1884" s="14">
        <v>154</v>
      </c>
      <c r="K1884" s="14">
        <v>39</v>
      </c>
      <c r="L1884" s="12">
        <v>0.4078</v>
      </c>
      <c r="M1884" s="7">
        <v>1.3681426699999999</v>
      </c>
      <c r="N1884" s="31">
        <v>1.5</v>
      </c>
      <c r="O1884" s="14">
        <f>IFERROR(VLOOKUP($C1884,'site totals'!$J$2:$K$607,2,FALSE),1)</f>
        <v>13550.137000000001</v>
      </c>
      <c r="P1884" s="32" t="s">
        <v>22</v>
      </c>
      <c r="Q1884" s="12">
        <v>-9.6376886100000003E-2</v>
      </c>
      <c r="R1884" s="29">
        <v>0.25</v>
      </c>
      <c r="S1884" s="2">
        <f>IF($A1884="site","",MIN(VLOOKUP($P1884,margin_ranges!$A$5:$D$10,4,FALSE)/100,$Q1884))</f>
        <v>-9.6376886100000003E-2</v>
      </c>
      <c r="T1884" s="6">
        <f>IF(A1884="placement",$J1884*MIN($Q1884,$S1884),"")</f>
        <v>-14.8420404594</v>
      </c>
      <c r="U1884" s="6">
        <f>IF($A1884="placement",T1884,SUMIF($C$10:$C$6209,$C1884,$T$10:$T$6209))</f>
        <v>-14.8420404594</v>
      </c>
      <c r="V1884" s="34">
        <f t="shared" si="89"/>
        <v>0.46183584813333334</v>
      </c>
      <c r="W1884" s="24"/>
      <c r="X1884" s="2" t="str">
        <f>IFERROR(MIN(VLOOKUP($W1884,margin_ranges!$A$5:$D$10,4,FALSE),$Q1884*100)/100,"")</f>
        <v/>
      </c>
      <c r="Y1884" s="6">
        <f t="shared" si="87"/>
        <v>-14.8420404594</v>
      </c>
      <c r="Z1884" s="6">
        <f>IF($A1884="placement",Y1884,SUMIF($C$10:$C$6209,$C1884,$Y$10:$Y$6209))</f>
        <v>-14.8420404594</v>
      </c>
      <c r="AA1884" s="29">
        <f t="shared" si="88"/>
        <v>0.46183584813333334</v>
      </c>
    </row>
    <row r="1885" spans="1:27" hidden="1" x14ac:dyDescent="0.3">
      <c r="A1885" s="8" t="s">
        <v>17</v>
      </c>
      <c r="B1885" s="8" t="s">
        <v>5397</v>
      </c>
      <c r="C1885" s="8" t="s">
        <v>5398</v>
      </c>
      <c r="D1885" s="8" t="s">
        <v>5521</v>
      </c>
      <c r="E1885" s="8" t="s">
        <v>5522</v>
      </c>
      <c r="F1885" s="29">
        <v>0.27373500801414902</v>
      </c>
      <c r="G1885" s="29">
        <v>1</v>
      </c>
      <c r="H1885" s="30">
        <v>152.43639999999999</v>
      </c>
      <c r="I1885" s="30">
        <v>24.027999999999999</v>
      </c>
      <c r="J1885" s="14">
        <v>248</v>
      </c>
      <c r="K1885" s="14">
        <v>60</v>
      </c>
      <c r="L1885" s="12">
        <v>0.15759999999999999</v>
      </c>
      <c r="M1885" s="7">
        <v>0.34422697000000002</v>
      </c>
      <c r="N1885" s="31">
        <v>0.25</v>
      </c>
      <c r="O1885" s="14">
        <f>IFERROR(VLOOKUP($C1885,'site totals'!$J$2:$K$607,2,FALSE),1)</f>
        <v>13550.137000000001</v>
      </c>
      <c r="P1885" s="32" t="s">
        <v>22</v>
      </c>
      <c r="Q1885" s="12">
        <v>0.273735008</v>
      </c>
      <c r="R1885" s="29">
        <v>0.28999999999999998</v>
      </c>
      <c r="S1885" s="2">
        <f>IF($A1885="site","",MIN(VLOOKUP($P1885,margin_ranges!$A$5:$D$10,4,FALSE)/100,$Q1885))</f>
        <v>0.273735008</v>
      </c>
      <c r="T1885" s="6">
        <f>IF(A1885="placement",$J1885*MIN($Q1885,$S1885),"")</f>
        <v>67.886281984000007</v>
      </c>
      <c r="U1885" s="6">
        <f>IF($A1885="placement",T1885,SUMIF($C$10:$C$6209,$C1885,$T$10:$T$6209))</f>
        <v>67.886281984000007</v>
      </c>
      <c r="V1885" s="34">
        <f t="shared" si="89"/>
        <v>2.290843943661991E-2</v>
      </c>
      <c r="W1885" s="24"/>
      <c r="X1885" s="2" t="str">
        <f>IFERROR(MIN(VLOOKUP($W1885,margin_ranges!$A$5:$D$10,4,FALSE),$Q1885*100)/100,"")</f>
        <v/>
      </c>
      <c r="Y1885" s="6">
        <f t="shared" si="87"/>
        <v>67.886281984000007</v>
      </c>
      <c r="Z1885" s="6">
        <f>IF($A1885="placement",Y1885,SUMIF($C$10:$C$6209,$C1885,$Y$10:$Y$6209))</f>
        <v>67.886281984000007</v>
      </c>
      <c r="AA1885" s="29">
        <f t="shared" si="88"/>
        <v>2.290843943661991E-2</v>
      </c>
    </row>
    <row r="1886" spans="1:27" hidden="1" x14ac:dyDescent="0.3">
      <c r="A1886" s="8" t="s">
        <v>17</v>
      </c>
      <c r="B1886" s="8" t="s">
        <v>5397</v>
      </c>
      <c r="C1886" s="8" t="s">
        <v>5398</v>
      </c>
      <c r="D1886" s="8" t="s">
        <v>5530</v>
      </c>
      <c r="E1886" s="8" t="s">
        <v>5531</v>
      </c>
      <c r="F1886" s="29">
        <v>0.23497700298203</v>
      </c>
      <c r="G1886" s="29">
        <v>0</v>
      </c>
      <c r="H1886" s="30">
        <v>30.7394</v>
      </c>
      <c r="I1886" s="30">
        <v>3.7486999999999999</v>
      </c>
      <c r="J1886" s="14">
        <v>293</v>
      </c>
      <c r="K1886" s="14">
        <v>68</v>
      </c>
      <c r="L1886" s="12">
        <v>0.122</v>
      </c>
      <c r="M1886" s="7">
        <v>2.6012289900000001</v>
      </c>
      <c r="N1886" s="31">
        <v>1.99</v>
      </c>
      <c r="O1886" s="14">
        <f>IFERROR(VLOOKUP($C1886,'site totals'!$J$2:$K$607,2,FALSE),1)</f>
        <v>13550.137000000001</v>
      </c>
      <c r="P1886" s="32" t="s">
        <v>22</v>
      </c>
      <c r="Q1886" s="12">
        <v>0.23497700299999999</v>
      </c>
      <c r="R1886" s="29">
        <v>0.28999999999999998</v>
      </c>
      <c r="S1886" s="2">
        <f>IF($A1886="site","",MIN(VLOOKUP($P1886,margin_ranges!$A$5:$D$10,4,FALSE)/100,$Q1886))</f>
        <v>0.23497700299999999</v>
      </c>
      <c r="T1886" s="6">
        <f>IF(A1886="placement",$J1886*MIN($Q1886,$S1886),"")</f>
        <v>68.848261878999992</v>
      </c>
      <c r="U1886" s="6">
        <f>IF($A1886="placement",T1886,SUMIF($C$10:$C$6209,$C1886,$T$10:$T$6209))</f>
        <v>68.848261878999992</v>
      </c>
      <c r="V1886" s="34">
        <f t="shared" si="89"/>
        <v>7.7497178873239481E-2</v>
      </c>
      <c r="W1886" s="24"/>
      <c r="X1886" s="2" t="str">
        <f>IFERROR(MIN(VLOOKUP($W1886,margin_ranges!$A$5:$D$10,4,FALSE),$Q1886*100)/100,"")</f>
        <v/>
      </c>
      <c r="Y1886" s="6">
        <f t="shared" si="87"/>
        <v>68.848261878999992</v>
      </c>
      <c r="Z1886" s="6">
        <f>IF($A1886="placement",Y1886,SUMIF($C$10:$C$6209,$C1886,$Y$10:$Y$6209))</f>
        <v>68.848261878999992</v>
      </c>
      <c r="AA1886" s="29">
        <f t="shared" si="88"/>
        <v>7.7497178873239481E-2</v>
      </c>
    </row>
    <row r="1887" spans="1:27" hidden="1" x14ac:dyDescent="0.3">
      <c r="A1887" s="8" t="s">
        <v>17</v>
      </c>
      <c r="B1887" s="8" t="s">
        <v>5397</v>
      </c>
      <c r="C1887" s="8" t="s">
        <v>5398</v>
      </c>
      <c r="D1887" s="8" t="s">
        <v>5401</v>
      </c>
      <c r="E1887" s="8" t="s">
        <v>5402</v>
      </c>
      <c r="F1887" s="29">
        <v>0.19534344604449999</v>
      </c>
      <c r="G1887" s="29">
        <v>0</v>
      </c>
      <c r="H1887" s="30">
        <v>31.446899999999999</v>
      </c>
      <c r="I1887" s="30">
        <v>5.5510000000000002</v>
      </c>
      <c r="J1887" s="14">
        <v>308</v>
      </c>
      <c r="K1887" s="14">
        <v>60</v>
      </c>
      <c r="L1887" s="12">
        <v>0.17649999999999999</v>
      </c>
      <c r="M1887" s="7">
        <v>1.8517216999999999</v>
      </c>
      <c r="N1887" s="31">
        <v>1.49</v>
      </c>
      <c r="O1887" s="14">
        <f>IFERROR(VLOOKUP($C1887,'site totals'!$J$2:$K$607,2,FALSE),1)</f>
        <v>13550.137000000001</v>
      </c>
      <c r="P1887" s="32" t="s">
        <v>22</v>
      </c>
      <c r="Q1887" s="12">
        <v>0.195343446</v>
      </c>
      <c r="R1887" s="29">
        <v>0.26</v>
      </c>
      <c r="S1887" s="2">
        <f>IF($A1887="site","",MIN(VLOOKUP($P1887,margin_ranges!$A$5:$D$10,4,FALSE)/100,$Q1887))</f>
        <v>0.195343446</v>
      </c>
      <c r="T1887" s="6">
        <f>IF(A1887="placement",$J1887*MIN($Q1887,$S1887),"")</f>
        <v>60.165781368000005</v>
      </c>
      <c r="U1887" s="6">
        <f>IF($A1887="placement",T1887,SUMIF($C$10:$C$6209,$C1887,$T$10:$T$6209))</f>
        <v>60.165781368000005</v>
      </c>
      <c r="V1887" s="34">
        <f t="shared" si="89"/>
        <v>8.7373721621621714E-2</v>
      </c>
      <c r="W1887" s="24"/>
      <c r="X1887" s="2" t="str">
        <f>IFERROR(MIN(VLOOKUP($W1887,margin_ranges!$A$5:$D$10,4,FALSE),$Q1887*100)/100,"")</f>
        <v/>
      </c>
      <c r="Y1887" s="6">
        <f t="shared" si="87"/>
        <v>60.165781368000005</v>
      </c>
      <c r="Z1887" s="6">
        <f>IF($A1887="placement",Y1887,SUMIF($C$10:$C$6209,$C1887,$Y$10:$Y$6209))</f>
        <v>60.165781368000005</v>
      </c>
      <c r="AA1887" s="29">
        <f t="shared" si="88"/>
        <v>8.7373721621621714E-2</v>
      </c>
    </row>
    <row r="1888" spans="1:27" hidden="1" x14ac:dyDescent="0.3">
      <c r="A1888" s="8" t="s">
        <v>17</v>
      </c>
      <c r="B1888" s="8" t="s">
        <v>5397</v>
      </c>
      <c r="C1888" s="8" t="s">
        <v>5398</v>
      </c>
      <c r="D1888" s="8" t="s">
        <v>5645</v>
      </c>
      <c r="E1888" s="8" t="s">
        <v>5646</v>
      </c>
      <c r="F1888" s="29">
        <v>0.18269180784814101</v>
      </c>
      <c r="G1888" s="29">
        <v>0</v>
      </c>
      <c r="H1888" s="30">
        <v>37.189300000000003</v>
      </c>
      <c r="I1888" s="30">
        <v>6.6627999999999998</v>
      </c>
      <c r="J1888" s="14">
        <v>364</v>
      </c>
      <c r="K1888" s="14">
        <v>67</v>
      </c>
      <c r="L1888" s="12">
        <v>0.1792</v>
      </c>
      <c r="M1888" s="7">
        <v>1.8230577100000001</v>
      </c>
      <c r="N1888" s="31">
        <v>1.49</v>
      </c>
      <c r="O1888" s="14">
        <f>IFERROR(VLOOKUP($C1888,'site totals'!$J$2:$K$607,2,FALSE),1)</f>
        <v>13550.137000000001</v>
      </c>
      <c r="P1888" s="32" t="s">
        <v>22</v>
      </c>
      <c r="Q1888" s="12">
        <v>0.18269180779999999</v>
      </c>
      <c r="R1888" s="29">
        <v>0.22</v>
      </c>
      <c r="S1888" s="2">
        <f>IF($A1888="site","",MIN(VLOOKUP($P1888,margin_ranges!$A$5:$D$10,4,FALSE)/100,$Q1888))</f>
        <v>0.18269180779999999</v>
      </c>
      <c r="T1888" s="6">
        <f>IF(A1888="placement",$J1888*MIN($Q1888,$S1888),"")</f>
        <v>66.499818039199994</v>
      </c>
      <c r="U1888" s="6">
        <f>IF($A1888="placement",T1888,SUMIF($C$10:$C$6209,$C1888,$T$10:$T$6209))</f>
        <v>66.499818039199994</v>
      </c>
      <c r="V1888" s="34">
        <f t="shared" si="89"/>
        <v>4.7831015641025543E-2</v>
      </c>
      <c r="W1888" s="24"/>
      <c r="X1888" s="2" t="str">
        <f>IFERROR(MIN(VLOOKUP($W1888,margin_ranges!$A$5:$D$10,4,FALSE),$Q1888*100)/100,"")</f>
        <v/>
      </c>
      <c r="Y1888" s="6">
        <f t="shared" ref="Y1888:Y1951" si="90">IF(A1888="placement",IF($X1888="",$T1888,$J1888*MIN($Q1888,$X1888)),"")</f>
        <v>66.499818039199994</v>
      </c>
      <c r="Z1888" s="6">
        <f>IF($A1888="placement",Y1888,SUMIF($C$10:$C$6209,$C1888,$Y$10:$Y$6209))</f>
        <v>66.499818039199994</v>
      </c>
      <c r="AA1888" s="29">
        <f t="shared" ref="AA1888:AA1951" si="91">($J1888-$Z1888)/($J1888*(1-$R1888))-1</f>
        <v>4.7831015641025543E-2</v>
      </c>
    </row>
    <row r="1889" spans="1:27" hidden="1" x14ac:dyDescent="0.3">
      <c r="A1889" s="8" t="s">
        <v>17</v>
      </c>
      <c r="B1889" s="8" t="s">
        <v>5397</v>
      </c>
      <c r="C1889" s="8" t="s">
        <v>5398</v>
      </c>
      <c r="D1889" s="8" t="s">
        <v>5515</v>
      </c>
      <c r="E1889" s="8" t="s">
        <v>5516</v>
      </c>
      <c r="F1889" s="29">
        <v>0.28881725021596999</v>
      </c>
      <c r="G1889" s="29">
        <v>1</v>
      </c>
      <c r="H1889" s="30">
        <v>173.042</v>
      </c>
      <c r="I1889" s="30">
        <v>17.688400000000001</v>
      </c>
      <c r="J1889" s="14">
        <v>739</v>
      </c>
      <c r="K1889" s="14">
        <v>171</v>
      </c>
      <c r="L1889" s="12">
        <v>0.1022</v>
      </c>
      <c r="M1889" s="7">
        <v>1.39204726</v>
      </c>
      <c r="N1889" s="31">
        <v>0.99</v>
      </c>
      <c r="O1889" s="14">
        <f>IFERROR(VLOOKUP($C1889,'site totals'!$J$2:$K$607,2,FALSE),1)</f>
        <v>13550.137000000001</v>
      </c>
      <c r="P1889" s="32" t="s">
        <v>161</v>
      </c>
      <c r="Q1889" s="12">
        <v>0.28881725019999999</v>
      </c>
      <c r="R1889" s="29">
        <v>0.3</v>
      </c>
      <c r="S1889" s="2">
        <f>IF($A1889="site","",MIN(VLOOKUP($P1889,margin_ranges!$A$5:$D$10,4,FALSE)/100,$Q1889))</f>
        <v>0.28881725019999999</v>
      </c>
      <c r="T1889" s="6">
        <f>IF(A1889="placement",$J1889*MIN($Q1889,$S1889),"")</f>
        <v>213.43594789779999</v>
      </c>
      <c r="U1889" s="6">
        <f>IF($A1889="placement",T1889,SUMIF($C$10:$C$6209,$C1889,$T$10:$T$6209))</f>
        <v>213.43594789779999</v>
      </c>
      <c r="V1889" s="34">
        <f t="shared" si="89"/>
        <v>1.5975356857143019E-2</v>
      </c>
      <c r="W1889" s="24"/>
      <c r="X1889" s="2" t="str">
        <f>IFERROR(MIN(VLOOKUP($W1889,margin_ranges!$A$5:$D$10,4,FALSE),$Q1889*100)/100,"")</f>
        <v/>
      </c>
      <c r="Y1889" s="6">
        <f t="shared" si="90"/>
        <v>213.43594789779999</v>
      </c>
      <c r="Z1889" s="6">
        <f>IF($A1889="placement",Y1889,SUMIF($C$10:$C$6209,$C1889,$Y$10:$Y$6209))</f>
        <v>213.43594789779999</v>
      </c>
      <c r="AA1889" s="29">
        <f t="shared" si="91"/>
        <v>1.5975356857143019E-2</v>
      </c>
    </row>
    <row r="1890" spans="1:27" hidden="1" x14ac:dyDescent="0.3">
      <c r="A1890" s="8" t="s">
        <v>17</v>
      </c>
      <c r="B1890" s="8" t="s">
        <v>5397</v>
      </c>
      <c r="C1890" s="8" t="s">
        <v>5398</v>
      </c>
      <c r="D1890" s="8" t="s">
        <v>5434</v>
      </c>
      <c r="E1890" s="8" t="s">
        <v>5435</v>
      </c>
      <c r="F1890" s="29">
        <v>0.21027544230270101</v>
      </c>
      <c r="G1890" s="29">
        <v>1</v>
      </c>
      <c r="H1890" s="30">
        <v>288.1816</v>
      </c>
      <c r="I1890" s="30">
        <v>27.784600000000001</v>
      </c>
      <c r="J1890" s="14">
        <v>1161</v>
      </c>
      <c r="K1890" s="14">
        <v>312</v>
      </c>
      <c r="L1890" s="12">
        <v>9.64E-2</v>
      </c>
      <c r="M1890" s="7">
        <v>1.3928907100000001</v>
      </c>
      <c r="N1890" s="31">
        <v>1.1000000000000001</v>
      </c>
      <c r="O1890" s="14">
        <f>IFERROR(VLOOKUP($C1890,'site totals'!$J$2:$K$607,2,FALSE),1)</f>
        <v>13550.137000000001</v>
      </c>
      <c r="P1890" s="32" t="s">
        <v>22</v>
      </c>
      <c r="Q1890" s="12">
        <v>0.2102754423</v>
      </c>
      <c r="R1890" s="29">
        <v>0.31</v>
      </c>
      <c r="S1890" s="2">
        <f>IF($A1890="site","",MIN(VLOOKUP($P1890,margin_ranges!$A$5:$D$10,4,FALSE)/100,$Q1890))</f>
        <v>0.2102754423</v>
      </c>
      <c r="T1890" s="6">
        <f>IF(A1890="placement",$J1890*MIN($Q1890,$S1890),"")</f>
        <v>244.12978851030002</v>
      </c>
      <c r="U1890" s="6">
        <f>IF($A1890="placement",T1890,SUMIF($C$10:$C$6209,$C1890,$T$10:$T$6209))</f>
        <v>244.12978851030002</v>
      </c>
      <c r="V1890" s="34">
        <f t="shared" si="89"/>
        <v>0.14452834449275365</v>
      </c>
      <c r="W1890" s="24"/>
      <c r="X1890" s="2" t="str">
        <f>IFERROR(MIN(VLOOKUP($W1890,margin_ranges!$A$5:$D$10,4,FALSE),$Q1890*100)/100,"")</f>
        <v/>
      </c>
      <c r="Y1890" s="6">
        <f t="shared" si="90"/>
        <v>244.12978851030002</v>
      </c>
      <c r="Z1890" s="6">
        <f>IF($A1890="placement",Y1890,SUMIF($C$10:$C$6209,$C1890,$Y$10:$Y$6209))</f>
        <v>244.12978851030002</v>
      </c>
      <c r="AA1890" s="29">
        <f t="shared" si="91"/>
        <v>0.14452834449275365</v>
      </c>
    </row>
    <row r="1891" spans="1:27" hidden="1" x14ac:dyDescent="0.3">
      <c r="A1891" s="8" t="s">
        <v>17</v>
      </c>
      <c r="B1891" s="8" t="s">
        <v>5397</v>
      </c>
      <c r="C1891" s="8" t="s">
        <v>5398</v>
      </c>
      <c r="D1891" s="8" t="s">
        <v>5428</v>
      </c>
      <c r="E1891" s="8" t="s">
        <v>5429</v>
      </c>
      <c r="F1891" s="29">
        <v>0.22367218196720301</v>
      </c>
      <c r="G1891" s="29">
        <v>0</v>
      </c>
      <c r="H1891" s="30">
        <v>35.447099999999999</v>
      </c>
      <c r="I1891" s="30">
        <v>5.2195999999999998</v>
      </c>
      <c r="J1891" s="14">
        <v>1614</v>
      </c>
      <c r="K1891" s="14">
        <v>361</v>
      </c>
      <c r="L1891" s="12">
        <v>0.14729999999999999</v>
      </c>
      <c r="M1891" s="7">
        <v>10.30492508</v>
      </c>
      <c r="N1891" s="31">
        <v>8</v>
      </c>
      <c r="O1891" s="14">
        <f>IFERROR(VLOOKUP($C1891,'site totals'!$J$2:$K$607,2,FALSE),1)</f>
        <v>13550.137000000001</v>
      </c>
      <c r="P1891" s="32" t="s">
        <v>22</v>
      </c>
      <c r="Q1891" s="12">
        <v>0.223672182</v>
      </c>
      <c r="R1891" s="29">
        <v>0.26</v>
      </c>
      <c r="S1891" s="2">
        <f>IF($A1891="site","",MIN(VLOOKUP($P1891,margin_ranges!$A$5:$D$10,4,FALSE)/100,$Q1891))</f>
        <v>0.223672182</v>
      </c>
      <c r="T1891" s="6">
        <f>IF(A1891="placement",$J1891*MIN($Q1891,$S1891),"")</f>
        <v>361.00690174800002</v>
      </c>
      <c r="U1891" s="6">
        <f>IF($A1891="placement",T1891,SUMIF($C$10:$C$6209,$C1891,$T$10:$T$6209))</f>
        <v>361.00690174800002</v>
      </c>
      <c r="V1891" s="34">
        <f t="shared" si="89"/>
        <v>4.9091645945946061E-2</v>
      </c>
      <c r="W1891" s="24"/>
      <c r="X1891" s="2" t="str">
        <f>IFERROR(MIN(VLOOKUP($W1891,margin_ranges!$A$5:$D$10,4,FALSE),$Q1891*100)/100,"")</f>
        <v/>
      </c>
      <c r="Y1891" s="6">
        <f t="shared" si="90"/>
        <v>361.00690174800002</v>
      </c>
      <c r="Z1891" s="6">
        <f>IF($A1891="placement",Y1891,SUMIF($C$10:$C$6209,$C1891,$Y$10:$Y$6209))</f>
        <v>361.00690174800002</v>
      </c>
      <c r="AA1891" s="29">
        <f t="shared" si="91"/>
        <v>4.9091645945946061E-2</v>
      </c>
    </row>
    <row r="1892" spans="1:27" hidden="1" x14ac:dyDescent="0.3">
      <c r="A1892" s="8" t="s">
        <v>17</v>
      </c>
      <c r="B1892" s="8" t="s">
        <v>5397</v>
      </c>
      <c r="C1892" s="8" t="s">
        <v>5398</v>
      </c>
      <c r="D1892" s="8" t="s">
        <v>5432</v>
      </c>
      <c r="E1892" s="8" t="s">
        <v>5433</v>
      </c>
      <c r="F1892" s="29">
        <v>0.117578171274343</v>
      </c>
      <c r="G1892" s="29">
        <v>1</v>
      </c>
      <c r="H1892" s="30">
        <v>197.96209999999999</v>
      </c>
      <c r="I1892" s="30">
        <v>48.897100000000002</v>
      </c>
      <c r="J1892" s="14">
        <v>1662</v>
      </c>
      <c r="K1892" s="14">
        <v>169</v>
      </c>
      <c r="L1892" s="12">
        <v>0.247</v>
      </c>
      <c r="M1892" s="7">
        <v>1.13324486</v>
      </c>
      <c r="N1892" s="31">
        <v>1</v>
      </c>
      <c r="O1892" s="14">
        <f>IFERROR(VLOOKUP($C1892,'site totals'!$J$2:$K$607,2,FALSE),1)</f>
        <v>13550.137000000001</v>
      </c>
      <c r="P1892" s="32" t="s">
        <v>22</v>
      </c>
      <c r="Q1892" s="12">
        <v>0.11757817130000001</v>
      </c>
      <c r="R1892" s="29">
        <v>0.2</v>
      </c>
      <c r="S1892" s="2">
        <f>IF($A1892="site","",MIN(VLOOKUP($P1892,margin_ranges!$A$5:$D$10,4,FALSE)/100,$Q1892))</f>
        <v>0.11757817130000001</v>
      </c>
      <c r="T1892" s="6">
        <f>IF(A1892="placement",$J1892*MIN($Q1892,$S1892),"")</f>
        <v>195.41492070060002</v>
      </c>
      <c r="U1892" s="6">
        <f>IF($A1892="placement",T1892,SUMIF($C$10:$C$6209,$C1892,$T$10:$T$6209))</f>
        <v>195.41492070060002</v>
      </c>
      <c r="V1892" s="34">
        <f t="shared" si="89"/>
        <v>0.10302728587499987</v>
      </c>
      <c r="W1892" s="24"/>
      <c r="X1892" s="2" t="str">
        <f>IFERROR(MIN(VLOOKUP($W1892,margin_ranges!$A$5:$D$10,4,FALSE),$Q1892*100)/100,"")</f>
        <v/>
      </c>
      <c r="Y1892" s="6">
        <f t="shared" si="90"/>
        <v>195.41492070060002</v>
      </c>
      <c r="Z1892" s="6">
        <f>IF($A1892="placement",Y1892,SUMIF($C$10:$C$6209,$C1892,$Y$10:$Y$6209))</f>
        <v>195.41492070060002</v>
      </c>
      <c r="AA1892" s="29">
        <f t="shared" si="91"/>
        <v>0.10302728587499987</v>
      </c>
    </row>
    <row r="1893" spans="1:27" hidden="1" x14ac:dyDescent="0.3">
      <c r="A1893" s="8" t="s">
        <v>17</v>
      </c>
      <c r="B1893" s="8" t="s">
        <v>5397</v>
      </c>
      <c r="C1893" s="8" t="s">
        <v>5398</v>
      </c>
      <c r="D1893" s="8" t="s">
        <v>5490</v>
      </c>
      <c r="E1893" s="8" t="s">
        <v>5491</v>
      </c>
      <c r="F1893" s="29">
        <v>7.3698061715890301E-2</v>
      </c>
      <c r="G1893" s="29">
        <v>1</v>
      </c>
      <c r="H1893" s="30">
        <v>353.96190000000001</v>
      </c>
      <c r="I1893" s="30">
        <v>30.104600000000001</v>
      </c>
      <c r="J1893" s="14">
        <v>1706</v>
      </c>
      <c r="K1893" s="14">
        <v>126</v>
      </c>
      <c r="L1893" s="12">
        <v>8.5099999999999995E-2</v>
      </c>
      <c r="M1893" s="7">
        <v>1.8892328</v>
      </c>
      <c r="N1893" s="31">
        <v>1.75</v>
      </c>
      <c r="O1893" s="14">
        <f>IFERROR(VLOOKUP($C1893,'site totals'!$J$2:$K$607,2,FALSE),1)</f>
        <v>13550.137000000001</v>
      </c>
      <c r="P1893" s="32" t="s">
        <v>22</v>
      </c>
      <c r="Q1893" s="12">
        <v>7.3698061699999998E-2</v>
      </c>
      <c r="R1893" s="29">
        <v>0.13</v>
      </c>
      <c r="S1893" s="2">
        <f>IF($A1893="site","",MIN(VLOOKUP($P1893,margin_ranges!$A$5:$D$10,4,FALSE)/100,$Q1893))</f>
        <v>7.3698061699999998E-2</v>
      </c>
      <c r="T1893" s="6">
        <f>IF(A1893="placement",$J1893*MIN($Q1893,$S1893),"")</f>
        <v>125.7288932602</v>
      </c>
      <c r="U1893" s="6">
        <f>IF($A1893="placement",T1893,SUMIF($C$10:$C$6209,$C1893,$T$10:$T$6209))</f>
        <v>125.7288932602</v>
      </c>
      <c r="V1893" s="34">
        <f t="shared" si="89"/>
        <v>6.4714871609195423E-2</v>
      </c>
      <c r="W1893" s="24"/>
      <c r="X1893" s="2" t="str">
        <f>IFERROR(MIN(VLOOKUP($W1893,margin_ranges!$A$5:$D$10,4,FALSE),$Q1893*100)/100,"")</f>
        <v/>
      </c>
      <c r="Y1893" s="6">
        <f t="shared" si="90"/>
        <v>125.7288932602</v>
      </c>
      <c r="Z1893" s="6">
        <f>IF($A1893="placement",Y1893,SUMIF($C$10:$C$6209,$C1893,$Y$10:$Y$6209))</f>
        <v>125.7288932602</v>
      </c>
      <c r="AA1893" s="29">
        <f t="shared" si="91"/>
        <v>6.4714871609195423E-2</v>
      </c>
    </row>
    <row r="1894" spans="1:27" hidden="1" x14ac:dyDescent="0.3">
      <c r="A1894" s="8" t="s">
        <v>17</v>
      </c>
      <c r="B1894" s="8" t="s">
        <v>5397</v>
      </c>
      <c r="C1894" s="8" t="s">
        <v>5398</v>
      </c>
      <c r="D1894" s="8" t="s">
        <v>5614</v>
      </c>
      <c r="E1894" s="8" t="s">
        <v>5615</v>
      </c>
      <c r="F1894" s="29">
        <v>0.25554756848264598</v>
      </c>
      <c r="G1894" s="29">
        <v>0</v>
      </c>
      <c r="H1894" s="30">
        <v>67.8934</v>
      </c>
      <c r="I1894" s="30">
        <v>5.6775000000000002</v>
      </c>
      <c r="J1894" s="14">
        <v>1830</v>
      </c>
      <c r="K1894" s="14">
        <v>468</v>
      </c>
      <c r="L1894" s="12">
        <v>8.3599999999999994E-2</v>
      </c>
      <c r="M1894" s="7">
        <v>10.746153359999999</v>
      </c>
      <c r="N1894" s="31">
        <v>8</v>
      </c>
      <c r="O1894" s="14">
        <f>IFERROR(VLOOKUP($C1894,'site totals'!$J$2:$K$607,2,FALSE),1)</f>
        <v>13550.137000000001</v>
      </c>
      <c r="P1894" s="32" t="s">
        <v>22</v>
      </c>
      <c r="Q1894" s="12">
        <v>0.25554756849999999</v>
      </c>
      <c r="R1894" s="29">
        <v>0.27</v>
      </c>
      <c r="S1894" s="2">
        <f>IF($A1894="site","",MIN(VLOOKUP($P1894,margin_ranges!$A$5:$D$10,4,FALSE)/100,$Q1894))</f>
        <v>0.25554756849999999</v>
      </c>
      <c r="T1894" s="6">
        <f>IF(A1894="placement",$J1894*MIN($Q1894,$S1894),"")</f>
        <v>467.65205035499997</v>
      </c>
      <c r="U1894" s="6">
        <f>IF($A1894="placement",T1894,SUMIF($C$10:$C$6209,$C1894,$T$10:$T$6209))</f>
        <v>467.65205035499997</v>
      </c>
      <c r="V1894" s="34">
        <f t="shared" si="89"/>
        <v>1.9797851369863118E-2</v>
      </c>
      <c r="W1894" s="24"/>
      <c r="X1894" s="2" t="str">
        <f>IFERROR(MIN(VLOOKUP($W1894,margin_ranges!$A$5:$D$10,4,FALSE),$Q1894*100)/100,"")</f>
        <v/>
      </c>
      <c r="Y1894" s="6">
        <f t="shared" si="90"/>
        <v>467.65205035499997</v>
      </c>
      <c r="Z1894" s="6">
        <f>IF($A1894="placement",Y1894,SUMIF($C$10:$C$6209,$C1894,$Y$10:$Y$6209))</f>
        <v>467.65205035499997</v>
      </c>
      <c r="AA1894" s="29">
        <f t="shared" si="91"/>
        <v>1.9797851369863118E-2</v>
      </c>
    </row>
    <row r="1895" spans="1:27" hidden="1" x14ac:dyDescent="0.3">
      <c r="A1895" s="8" t="s">
        <v>17</v>
      </c>
      <c r="B1895" s="8" t="s">
        <v>5397</v>
      </c>
      <c r="C1895" s="8" t="s">
        <v>5398</v>
      </c>
      <c r="D1895" s="8" t="s">
        <v>5546</v>
      </c>
      <c r="E1895" s="8" t="s">
        <v>5547</v>
      </c>
      <c r="F1895" s="29">
        <v>0.18904128993288899</v>
      </c>
      <c r="G1895" s="29">
        <v>0</v>
      </c>
      <c r="H1895" s="30">
        <v>66.533900000000003</v>
      </c>
      <c r="I1895" s="30">
        <v>8.6693999999999996</v>
      </c>
      <c r="J1895" s="14">
        <v>2566</v>
      </c>
      <c r="K1895" s="14">
        <v>485</v>
      </c>
      <c r="L1895" s="12">
        <v>0.1303</v>
      </c>
      <c r="M1895" s="7">
        <v>9.8648672299999998</v>
      </c>
      <c r="N1895" s="31">
        <v>8</v>
      </c>
      <c r="O1895" s="14">
        <f>IFERROR(VLOOKUP($C1895,'site totals'!$J$2:$K$607,2,FALSE),1)</f>
        <v>13550.137000000001</v>
      </c>
      <c r="P1895" s="32" t="s">
        <v>22</v>
      </c>
      <c r="Q1895" s="12">
        <v>0.18904128989999999</v>
      </c>
      <c r="R1895" s="29">
        <v>0.24</v>
      </c>
      <c r="S1895" s="2">
        <f>IF($A1895="site","",MIN(VLOOKUP($P1895,margin_ranges!$A$5:$D$10,4,FALSE)/100,$Q1895))</f>
        <v>0.18904128989999999</v>
      </c>
      <c r="T1895" s="6">
        <f>IF(A1895="placement",$J1895*MIN($Q1895,$S1895),"")</f>
        <v>485.07994988339999</v>
      </c>
      <c r="U1895" s="6">
        <f>IF($A1895="placement",T1895,SUMIF($C$10:$C$6209,$C1895,$T$10:$T$6209))</f>
        <v>485.07994988339999</v>
      </c>
      <c r="V1895" s="34">
        <f t="shared" si="89"/>
        <v>6.7050934342105295E-2</v>
      </c>
      <c r="W1895" s="24"/>
      <c r="X1895" s="2" t="str">
        <f>IFERROR(MIN(VLOOKUP($W1895,margin_ranges!$A$5:$D$10,4,FALSE),$Q1895*100)/100,"")</f>
        <v/>
      </c>
      <c r="Y1895" s="6">
        <f t="shared" si="90"/>
        <v>485.07994988339999</v>
      </c>
      <c r="Z1895" s="6">
        <f>IF($A1895="placement",Y1895,SUMIF($C$10:$C$6209,$C1895,$Y$10:$Y$6209))</f>
        <v>485.07994988339999</v>
      </c>
      <c r="AA1895" s="29">
        <f t="shared" si="91"/>
        <v>6.7050934342105295E-2</v>
      </c>
    </row>
    <row r="1896" spans="1:27" hidden="1" x14ac:dyDescent="0.3">
      <c r="A1896" s="8" t="s">
        <v>17</v>
      </c>
      <c r="B1896" s="8" t="s">
        <v>5397</v>
      </c>
      <c r="C1896" s="8" t="s">
        <v>5398</v>
      </c>
      <c r="D1896" s="8" t="s">
        <v>5476</v>
      </c>
      <c r="E1896" s="8" t="s">
        <v>5477</v>
      </c>
      <c r="F1896" s="29">
        <v>0.21781605286220199</v>
      </c>
      <c r="G1896" s="29">
        <v>0</v>
      </c>
      <c r="H1896" s="30">
        <v>78.460099999999997</v>
      </c>
      <c r="I1896" s="30">
        <v>14.168900000000001</v>
      </c>
      <c r="J1896" s="14">
        <v>4347</v>
      </c>
      <c r="K1896" s="14">
        <v>947</v>
      </c>
      <c r="L1896" s="12">
        <v>0.18060000000000001</v>
      </c>
      <c r="M1896" s="7">
        <v>10.22777318</v>
      </c>
      <c r="N1896" s="31">
        <v>8</v>
      </c>
      <c r="O1896" s="14">
        <f>IFERROR(VLOOKUP($C1896,'site totals'!$J$2:$K$607,2,FALSE),1)</f>
        <v>13550.137000000001</v>
      </c>
      <c r="P1896" s="32" t="s">
        <v>22</v>
      </c>
      <c r="Q1896" s="12">
        <v>0.2178160529</v>
      </c>
      <c r="R1896" s="29">
        <v>0.26</v>
      </c>
      <c r="S1896" s="2">
        <f>IF($A1896="site","",MIN(VLOOKUP($P1896,margin_ranges!$A$5:$D$10,4,FALSE)/100,$Q1896))</f>
        <v>0.2178160529</v>
      </c>
      <c r="T1896" s="6">
        <f>IF(A1896="placement",$J1896*MIN($Q1896,$S1896),"")</f>
        <v>946.84638195629998</v>
      </c>
      <c r="U1896" s="6">
        <f>IF($A1896="placement",T1896,SUMIF($C$10:$C$6209,$C1896,$T$10:$T$6209))</f>
        <v>946.84638195629998</v>
      </c>
      <c r="V1896" s="34">
        <f t="shared" si="89"/>
        <v>5.7005333918919154E-2</v>
      </c>
      <c r="W1896" s="24"/>
      <c r="X1896" s="2" t="str">
        <f>IFERROR(MIN(VLOOKUP($W1896,margin_ranges!$A$5:$D$10,4,FALSE),$Q1896*100)/100,"")</f>
        <v/>
      </c>
      <c r="Y1896" s="6">
        <f t="shared" si="90"/>
        <v>946.84638195629998</v>
      </c>
      <c r="Z1896" s="6">
        <f>IF($A1896="placement",Y1896,SUMIF($C$10:$C$6209,$C1896,$Y$10:$Y$6209))</f>
        <v>946.84638195629998</v>
      </c>
      <c r="AA1896" s="29">
        <f t="shared" si="91"/>
        <v>5.7005333918919154E-2</v>
      </c>
    </row>
    <row r="1897" spans="1:27" hidden="1" x14ac:dyDescent="0.3">
      <c r="A1897" s="8" t="s">
        <v>17</v>
      </c>
      <c r="B1897" s="8" t="s">
        <v>5397</v>
      </c>
      <c r="C1897" s="8" t="s">
        <v>5398</v>
      </c>
      <c r="D1897" s="8" t="s">
        <v>5527</v>
      </c>
      <c r="E1897" s="8" t="s">
        <v>5528</v>
      </c>
      <c r="F1897" s="29">
        <v>0.31999999999999901</v>
      </c>
      <c r="G1897" s="29">
        <v>1</v>
      </c>
      <c r="H1897" s="30">
        <v>66.150099999999995</v>
      </c>
      <c r="I1897" s="30">
        <v>7.0773999999999999</v>
      </c>
      <c r="J1897" s="14">
        <v>327</v>
      </c>
      <c r="K1897" s="14">
        <v>95</v>
      </c>
      <c r="L1897" s="12">
        <v>0.107</v>
      </c>
      <c r="M1897" s="7">
        <v>1.54048585</v>
      </c>
      <c r="N1897" s="31">
        <v>0.99</v>
      </c>
      <c r="O1897" s="14">
        <f>IFERROR(VLOOKUP($C1897,'site totals'!$J$2:$K$607,2,FALSE),1)</f>
        <v>13550.137000000001</v>
      </c>
      <c r="P1897" s="32" t="s">
        <v>22</v>
      </c>
      <c r="Q1897" s="12">
        <v>0.35734560640000002</v>
      </c>
      <c r="R1897" s="29">
        <v>0.32</v>
      </c>
      <c r="S1897" s="2">
        <f>IF($A1897="site","",MIN(VLOOKUP($P1897,margin_ranges!$A$5:$D$10,4,FALSE)/100,$Q1897))</f>
        <v>0.29749999999999999</v>
      </c>
      <c r="T1897" s="6">
        <f>IF(A1897="placement",$J1897*MIN($Q1897,$S1897),"")</f>
        <v>97.282499999999999</v>
      </c>
      <c r="U1897" s="6">
        <f>IF($A1897="placement",T1897,SUMIF($C$10:$C$6209,$C1897,$T$10:$T$6209))</f>
        <v>97.282499999999999</v>
      </c>
      <c r="V1897" s="34">
        <f t="shared" si="89"/>
        <v>3.3088235294117752E-2</v>
      </c>
      <c r="W1897" s="24"/>
      <c r="X1897" s="2" t="str">
        <f>IFERROR(MIN(VLOOKUP($W1897,margin_ranges!$A$5:$D$10,4,FALSE),$Q1897*100)/100,"")</f>
        <v/>
      </c>
      <c r="Y1897" s="6">
        <f t="shared" si="90"/>
        <v>97.282499999999999</v>
      </c>
      <c r="Z1897" s="6">
        <f>IF($A1897="placement",Y1897,SUMIF($C$10:$C$6209,$C1897,$Y$10:$Y$6209))</f>
        <v>97.282499999999999</v>
      </c>
      <c r="AA1897" s="29">
        <f t="shared" si="91"/>
        <v>3.3088235294117752E-2</v>
      </c>
    </row>
    <row r="1898" spans="1:27" hidden="1" x14ac:dyDescent="0.3">
      <c r="A1898" s="8" t="s">
        <v>17</v>
      </c>
      <c r="B1898" s="8" t="s">
        <v>5397</v>
      </c>
      <c r="C1898" s="8" t="s">
        <v>5398</v>
      </c>
      <c r="D1898" s="8" t="s">
        <v>5563</v>
      </c>
      <c r="E1898" s="8" t="s">
        <v>5564</v>
      </c>
      <c r="F1898" s="29">
        <v>0.32</v>
      </c>
      <c r="G1898" s="29">
        <v>1</v>
      </c>
      <c r="H1898" s="30">
        <v>303.57830000000001</v>
      </c>
      <c r="I1898" s="30">
        <v>10.771100000000001</v>
      </c>
      <c r="J1898" s="14">
        <v>380</v>
      </c>
      <c r="K1898" s="14">
        <v>108</v>
      </c>
      <c r="L1898" s="12">
        <v>3.5499999999999997E-2</v>
      </c>
      <c r="M1898" s="7">
        <v>1.17527786</v>
      </c>
      <c r="N1898" s="31">
        <v>0.7</v>
      </c>
      <c r="O1898" s="14">
        <f>IFERROR(VLOOKUP($C1898,'site totals'!$J$2:$K$607,2,FALSE),1)</f>
        <v>13550.137000000001</v>
      </c>
      <c r="P1898" s="32" t="s">
        <v>22</v>
      </c>
      <c r="Q1898" s="12">
        <v>0.40439616490000002</v>
      </c>
      <c r="R1898" s="29">
        <v>0.32</v>
      </c>
      <c r="S1898" s="2">
        <f>IF($A1898="site","",MIN(VLOOKUP($P1898,margin_ranges!$A$5:$D$10,4,FALSE)/100,$Q1898))</f>
        <v>0.29749999999999999</v>
      </c>
      <c r="T1898" s="6">
        <f>IF(A1898="placement",$J1898*MIN($Q1898,$S1898),"")</f>
        <v>113.05</v>
      </c>
      <c r="U1898" s="6">
        <f>IF($A1898="placement",T1898,SUMIF($C$10:$C$6209,$C1898,$T$10:$T$6209))</f>
        <v>113.05</v>
      </c>
      <c r="V1898" s="34">
        <f t="shared" si="89"/>
        <v>3.3088235294117752E-2</v>
      </c>
      <c r="W1898" s="24"/>
      <c r="X1898" s="2" t="str">
        <f>IFERROR(MIN(VLOOKUP($W1898,margin_ranges!$A$5:$D$10,4,FALSE),$Q1898*100)/100,"")</f>
        <v/>
      </c>
      <c r="Y1898" s="6">
        <f t="shared" si="90"/>
        <v>113.05</v>
      </c>
      <c r="Z1898" s="6">
        <f>IF($A1898="placement",Y1898,SUMIF($C$10:$C$6209,$C1898,$Y$10:$Y$6209))</f>
        <v>113.05</v>
      </c>
      <c r="AA1898" s="29">
        <f t="shared" si="91"/>
        <v>3.3088235294117752E-2</v>
      </c>
    </row>
    <row r="1899" spans="1:27" hidden="1" x14ac:dyDescent="0.3">
      <c r="A1899" s="8" t="s">
        <v>17</v>
      </c>
      <c r="B1899" s="8" t="s">
        <v>5397</v>
      </c>
      <c r="C1899" s="8" t="s">
        <v>5398</v>
      </c>
      <c r="D1899" s="8" t="s">
        <v>5565</v>
      </c>
      <c r="E1899" s="8" t="s">
        <v>5566</v>
      </c>
      <c r="F1899" s="29">
        <v>0.33999999999999903</v>
      </c>
      <c r="G1899" s="29">
        <v>0</v>
      </c>
      <c r="H1899" s="30">
        <v>18.546500000000002</v>
      </c>
      <c r="I1899" s="30">
        <v>0.32690000000000002</v>
      </c>
      <c r="J1899" s="14">
        <v>7</v>
      </c>
      <c r="K1899" s="14">
        <v>2</v>
      </c>
      <c r="L1899" s="12">
        <v>1.7600000000000001E-2</v>
      </c>
      <c r="M1899" s="7">
        <v>0.67397289999999999</v>
      </c>
      <c r="N1899" s="31">
        <v>0.35</v>
      </c>
      <c r="O1899" s="14">
        <f>IFERROR(VLOOKUP($C1899,'site totals'!$J$2:$K$607,2,FALSE),1)</f>
        <v>13550.137000000001</v>
      </c>
      <c r="P1899" s="32" t="s">
        <v>22</v>
      </c>
      <c r="Q1899" s="12">
        <v>0.48069128760000002</v>
      </c>
      <c r="R1899" s="29">
        <v>0.34</v>
      </c>
      <c r="S1899" s="2">
        <f>IF($A1899="site","",MIN(VLOOKUP($P1899,margin_ranges!$A$5:$D$10,4,FALSE)/100,$Q1899))</f>
        <v>0.29749999999999999</v>
      </c>
      <c r="T1899" s="6">
        <f>IF(A1899="placement",$J1899*MIN($Q1899,$S1899),"")</f>
        <v>2.0825</v>
      </c>
      <c r="U1899" s="6">
        <f>IF($A1899="placement",T1899,SUMIF($C$10:$C$6209,$C1899,$T$10:$T$6209))</f>
        <v>2.0825</v>
      </c>
      <c r="V1899" s="34">
        <f t="shared" si="89"/>
        <v>6.439393939393967E-2</v>
      </c>
      <c r="W1899" s="24"/>
      <c r="X1899" s="2" t="str">
        <f>IFERROR(MIN(VLOOKUP($W1899,margin_ranges!$A$5:$D$10,4,FALSE),$Q1899*100)/100,"")</f>
        <v/>
      </c>
      <c r="Y1899" s="6">
        <f t="shared" si="90"/>
        <v>2.0825</v>
      </c>
      <c r="Z1899" s="6">
        <f>IF($A1899="placement",Y1899,SUMIF($C$10:$C$6209,$C1899,$Y$10:$Y$6209))</f>
        <v>2.0825</v>
      </c>
      <c r="AA1899" s="29">
        <f t="shared" si="91"/>
        <v>6.439393939393967E-2</v>
      </c>
    </row>
    <row r="1900" spans="1:27" hidden="1" x14ac:dyDescent="0.3">
      <c r="A1900" s="8" t="s">
        <v>17</v>
      </c>
      <c r="B1900" s="8" t="s">
        <v>5397</v>
      </c>
      <c r="C1900" s="8" t="s">
        <v>5398</v>
      </c>
      <c r="D1900" s="8" t="s">
        <v>5418</v>
      </c>
      <c r="E1900" s="8" t="s">
        <v>5419</v>
      </c>
      <c r="F1900" s="29">
        <v>0.34</v>
      </c>
      <c r="G1900" s="29">
        <v>0</v>
      </c>
      <c r="H1900" s="30">
        <v>45.739600000000003</v>
      </c>
      <c r="I1900" s="30">
        <v>1.3811</v>
      </c>
      <c r="J1900" s="14">
        <v>30</v>
      </c>
      <c r="K1900" s="14">
        <v>9</v>
      </c>
      <c r="L1900" s="12">
        <v>3.0200000000000001E-2</v>
      </c>
      <c r="M1900" s="7">
        <v>0.72077988999999998</v>
      </c>
      <c r="N1900" s="31">
        <v>0.35</v>
      </c>
      <c r="O1900" s="14">
        <f>IFERROR(VLOOKUP($C1900,'site totals'!$J$2:$K$607,2,FALSE),1)</f>
        <v>13550.137000000001</v>
      </c>
      <c r="P1900" s="32" t="s">
        <v>22</v>
      </c>
      <c r="Q1900" s="12">
        <v>0.51441486690000005</v>
      </c>
      <c r="R1900" s="29">
        <v>0.34</v>
      </c>
      <c r="S1900" s="2">
        <f>IF($A1900="site","",MIN(VLOOKUP($P1900,margin_ranges!$A$5:$D$10,4,FALSE)/100,$Q1900))</f>
        <v>0.29749999999999999</v>
      </c>
      <c r="T1900" s="6">
        <f>IF(A1900="placement",$J1900*MIN($Q1900,$S1900),"")</f>
        <v>8.9249999999999989</v>
      </c>
      <c r="U1900" s="6">
        <f>IF($A1900="placement",T1900,SUMIF($C$10:$C$6209,$C1900,$T$10:$T$6209))</f>
        <v>8.9249999999999989</v>
      </c>
      <c r="V1900" s="34">
        <f t="shared" si="89"/>
        <v>6.439393939393967E-2</v>
      </c>
      <c r="W1900" s="24"/>
      <c r="X1900" s="2" t="str">
        <f>IFERROR(MIN(VLOOKUP($W1900,margin_ranges!$A$5:$D$10,4,FALSE),$Q1900*100)/100,"")</f>
        <v/>
      </c>
      <c r="Y1900" s="6">
        <f t="shared" si="90"/>
        <v>8.9249999999999989</v>
      </c>
      <c r="Z1900" s="6">
        <f>IF($A1900="placement",Y1900,SUMIF($C$10:$C$6209,$C1900,$Y$10:$Y$6209))</f>
        <v>8.9249999999999989</v>
      </c>
      <c r="AA1900" s="29">
        <f t="shared" si="91"/>
        <v>6.439393939393967E-2</v>
      </c>
    </row>
    <row r="1901" spans="1:27" x14ac:dyDescent="0.3">
      <c r="A1901" s="16" t="s">
        <v>33</v>
      </c>
      <c r="B1901" s="16" t="s">
        <v>5397</v>
      </c>
      <c r="C1901" s="16" t="s">
        <v>5398</v>
      </c>
      <c r="D1901" s="8" t="s">
        <v>34</v>
      </c>
      <c r="E1901" s="16"/>
      <c r="F1901" s="17">
        <v>0.17232408182352599</v>
      </c>
      <c r="G1901" s="17">
        <v>0.38829451999999998</v>
      </c>
      <c r="H1901" s="36">
        <v>5977.1971000000003</v>
      </c>
      <c r="I1901" s="36">
        <v>493.36309999999997</v>
      </c>
      <c r="J1901" s="22">
        <v>29036</v>
      </c>
      <c r="K1901" s="22">
        <v>5959</v>
      </c>
      <c r="L1901" s="18">
        <v>8.2500000000000004E-2</v>
      </c>
      <c r="M1901" s="19">
        <v>1.96177388</v>
      </c>
      <c r="N1901" s="20">
        <v>1.623713</v>
      </c>
      <c r="O1901" s="22">
        <f>IFERROR(VLOOKUP($C1901,'site totals'!$J$2:$K$607,2,FALSE),1)</f>
        <v>13550.137000000001</v>
      </c>
      <c r="P1901" s="21"/>
      <c r="Q1901" s="18">
        <v>0.1723240818</v>
      </c>
      <c r="R1901" s="17">
        <v>0.2492</v>
      </c>
      <c r="S1901" s="18" t="str">
        <f>IF($A1901="site","",MIN(VLOOKUP($P1901,margin_ranges!$A$5:$D$10,4,FALSE)/100,$Q1901))</f>
        <v/>
      </c>
      <c r="T1901" s="22" t="str">
        <f>IF(A1901="placement",$J1901*MIN($Q1901,$S1901),"")</f>
        <v/>
      </c>
      <c r="U1901" s="22">
        <f>IF($A1901="placement",T1901,SUMIF($C$10:$C$6209,$C1901,$T$10:$T$6209))</f>
        <v>6154.6979329604028</v>
      </c>
      <c r="V1901" s="37">
        <f t="shared" si="89"/>
        <v>4.9589996369193923E-2</v>
      </c>
      <c r="W1901" s="38"/>
      <c r="X1901" s="18" t="str">
        <f>IFERROR(MIN(VLOOKUP($W1901,margin_ranges!$A$5:$D$10,4,FALSE),$Q1901*100)/100,"")</f>
        <v/>
      </c>
      <c r="Y1901" s="6" t="str">
        <f t="shared" si="90"/>
        <v/>
      </c>
      <c r="Z1901" s="6">
        <f>IF($A1901="placement",Y1901,SUMIF($C$10:$C$6209,$C1901,$Y$10:$Y$6209))</f>
        <v>6154.6979329604028</v>
      </c>
      <c r="AA1901" s="17">
        <f t="shared" si="91"/>
        <v>4.9589996369193923E-2</v>
      </c>
    </row>
    <row r="1902" spans="1:27" hidden="1" x14ac:dyDescent="0.3">
      <c r="A1902" s="8" t="s">
        <v>17</v>
      </c>
      <c r="B1902" s="8" t="s">
        <v>3878</v>
      </c>
      <c r="C1902" s="8" t="s">
        <v>3879</v>
      </c>
      <c r="D1902" s="8" t="s">
        <v>3928</v>
      </c>
      <c r="E1902" s="8" t="s">
        <v>3929</v>
      </c>
      <c r="F1902" s="29">
        <v>0.15</v>
      </c>
      <c r="G1902" s="29">
        <v>0</v>
      </c>
      <c r="H1902" s="30">
        <v>1.7059</v>
      </c>
      <c r="I1902" s="30">
        <v>0.7258</v>
      </c>
      <c r="J1902" s="14">
        <v>8</v>
      </c>
      <c r="K1902" s="14">
        <v>1</v>
      </c>
      <c r="L1902" s="12">
        <v>0.42549999999999999</v>
      </c>
      <c r="M1902" s="7">
        <v>0.37679362</v>
      </c>
      <c r="N1902" s="31">
        <v>0.2</v>
      </c>
      <c r="O1902" s="14">
        <f>IFERROR(VLOOKUP($C1902,'site totals'!$J$2:$K$607,2,FALSE),1)</f>
        <v>12065.5272</v>
      </c>
      <c r="P1902" s="32" t="s">
        <v>161</v>
      </c>
      <c r="Q1902" s="12">
        <v>0.4692054537</v>
      </c>
      <c r="R1902" s="29">
        <v>0.15</v>
      </c>
      <c r="S1902" s="2">
        <f>IF($A1902="site","",MIN(VLOOKUP($P1902,margin_ranges!$A$5:$D$10,4,FALSE)/100,$Q1902))</f>
        <v>0.43</v>
      </c>
      <c r="T1902" s="6">
        <f>IF(A1902="placement",$J1902*MIN($Q1902,$S1902),"")</f>
        <v>3.44</v>
      </c>
      <c r="U1902" s="6">
        <f>IF($A1902="placement",T1902,SUMIF($C$10:$C$6209,$C1902,$T$10:$T$6209))</f>
        <v>3.44</v>
      </c>
      <c r="V1902" s="34">
        <f t="shared" si="89"/>
        <v>-0.32941176470588229</v>
      </c>
      <c r="W1902" s="24"/>
      <c r="X1902" s="2" t="str">
        <f>IFERROR(MIN(VLOOKUP($W1902,margin_ranges!$A$5:$D$10,4,FALSE),$Q1902*100)/100,"")</f>
        <v/>
      </c>
      <c r="Y1902" s="6">
        <f t="shared" si="90"/>
        <v>3.44</v>
      </c>
      <c r="Z1902" s="6">
        <f>IF($A1902="placement",Y1902,SUMIF($C$10:$C$6209,$C1902,$Y$10:$Y$6209))</f>
        <v>3.44</v>
      </c>
      <c r="AA1902" s="29">
        <f t="shared" si="91"/>
        <v>-0.32941176470588229</v>
      </c>
    </row>
    <row r="1903" spans="1:27" hidden="1" x14ac:dyDescent="0.3">
      <c r="A1903" s="8" t="s">
        <v>17</v>
      </c>
      <c r="B1903" s="8" t="s">
        <v>3878</v>
      </c>
      <c r="C1903" s="8" t="s">
        <v>3879</v>
      </c>
      <c r="D1903" s="8" t="s">
        <v>3898</v>
      </c>
      <c r="E1903" s="8" t="s">
        <v>3899</v>
      </c>
      <c r="F1903" s="29">
        <v>0.15</v>
      </c>
      <c r="G1903" s="29">
        <v>1</v>
      </c>
      <c r="H1903" s="30">
        <v>296.1859</v>
      </c>
      <c r="I1903" s="30">
        <v>5.6528999999999998</v>
      </c>
      <c r="J1903" s="14">
        <v>269</v>
      </c>
      <c r="K1903" s="14">
        <v>40</v>
      </c>
      <c r="L1903" s="12">
        <v>1.9099999999999999E-2</v>
      </c>
      <c r="M1903" s="7">
        <v>1.5834925399999999</v>
      </c>
      <c r="N1903" s="31">
        <v>1</v>
      </c>
      <c r="O1903" s="14">
        <f>IFERROR(VLOOKUP($C1903,'site totals'!$J$2:$K$607,2,FALSE),1)</f>
        <v>12065.5272</v>
      </c>
      <c r="P1903" s="32" t="s">
        <v>91</v>
      </c>
      <c r="Q1903" s="12">
        <v>0.3684845544</v>
      </c>
      <c r="R1903" s="29">
        <v>0.15</v>
      </c>
      <c r="S1903" s="2">
        <f>IF($A1903="site","",MIN(VLOOKUP($P1903,margin_ranges!$A$5:$D$10,4,FALSE)/100,$Q1903))</f>
        <v>0.29749999999999999</v>
      </c>
      <c r="T1903" s="6">
        <f>IF(A1903="placement",$J1903*MIN($Q1903,$S1903),"")</f>
        <v>80.027500000000003</v>
      </c>
      <c r="U1903" s="6">
        <f>IF($A1903="placement",T1903,SUMIF($C$10:$C$6209,$C1903,$T$10:$T$6209))</f>
        <v>80.027500000000003</v>
      </c>
      <c r="V1903" s="34">
        <f t="shared" si="89"/>
        <v>-0.17352941176470593</v>
      </c>
      <c r="W1903" s="24"/>
      <c r="X1903" s="2" t="str">
        <f>IFERROR(MIN(VLOOKUP($W1903,margin_ranges!$A$5:$D$10,4,FALSE),$Q1903*100)/100,"")</f>
        <v/>
      </c>
      <c r="Y1903" s="6">
        <f t="shared" si="90"/>
        <v>80.027500000000003</v>
      </c>
      <c r="Z1903" s="6">
        <f>IF($A1903="placement",Y1903,SUMIF($C$10:$C$6209,$C1903,$Y$10:$Y$6209))</f>
        <v>80.027500000000003</v>
      </c>
      <c r="AA1903" s="29">
        <f t="shared" si="91"/>
        <v>-0.17352941176470593</v>
      </c>
    </row>
    <row r="1904" spans="1:27" hidden="1" x14ac:dyDescent="0.3">
      <c r="A1904" s="8" t="s">
        <v>17</v>
      </c>
      <c r="B1904" s="8" t="s">
        <v>3878</v>
      </c>
      <c r="C1904" s="8" t="s">
        <v>3879</v>
      </c>
      <c r="D1904" s="8" t="s">
        <v>3910</v>
      </c>
      <c r="E1904" s="8" t="s">
        <v>3911</v>
      </c>
      <c r="F1904" s="29">
        <v>0.14000000000000001</v>
      </c>
      <c r="G1904" s="29">
        <v>0</v>
      </c>
      <c r="H1904" s="30">
        <v>2.0030000000000001</v>
      </c>
      <c r="I1904" s="30">
        <v>0.2414</v>
      </c>
      <c r="J1904" s="14">
        <v>10</v>
      </c>
      <c r="K1904" s="14">
        <v>1</v>
      </c>
      <c r="L1904" s="12">
        <v>0.1205</v>
      </c>
      <c r="M1904" s="7">
        <v>1.3645266300000001</v>
      </c>
      <c r="N1904" s="31">
        <v>1</v>
      </c>
      <c r="O1904" s="14">
        <f>IFERROR(VLOOKUP($C1904,'site totals'!$J$2:$K$607,2,FALSE),1)</f>
        <v>12065.5272</v>
      </c>
      <c r="P1904" s="32" t="s">
        <v>91</v>
      </c>
      <c r="Q1904" s="12">
        <v>0.26714511829999998</v>
      </c>
      <c r="R1904" s="29">
        <v>0.14000000000000001</v>
      </c>
      <c r="S1904" s="2">
        <f>IF($A1904="site","",MIN(VLOOKUP($P1904,margin_ranges!$A$5:$D$10,4,FALSE)/100,$Q1904))</f>
        <v>0.26714511829999998</v>
      </c>
      <c r="T1904" s="6">
        <f>IF(A1904="placement",$J1904*MIN($Q1904,$S1904),"")</f>
        <v>2.6714511829999998</v>
      </c>
      <c r="U1904" s="6">
        <f>IF($A1904="placement",T1904,SUMIF($C$10:$C$6209,$C1904,$T$10:$T$6209))</f>
        <v>2.6714511829999998</v>
      </c>
      <c r="V1904" s="34">
        <f t="shared" si="89"/>
        <v>-0.14784316081395343</v>
      </c>
      <c r="W1904" s="24"/>
      <c r="X1904" s="2" t="str">
        <f>IFERROR(MIN(VLOOKUP($W1904,margin_ranges!$A$5:$D$10,4,FALSE),$Q1904*100)/100,"")</f>
        <v/>
      </c>
      <c r="Y1904" s="6">
        <f t="shared" si="90"/>
        <v>2.6714511829999998</v>
      </c>
      <c r="Z1904" s="6">
        <f>IF($A1904="placement",Y1904,SUMIF($C$10:$C$6209,$C1904,$Y$10:$Y$6209))</f>
        <v>2.6714511829999998</v>
      </c>
      <c r="AA1904" s="29">
        <f t="shared" si="91"/>
        <v>-0.14784316081395343</v>
      </c>
    </row>
    <row r="1905" spans="1:27" hidden="1" x14ac:dyDescent="0.3">
      <c r="A1905" s="8" t="s">
        <v>17</v>
      </c>
      <c r="B1905" s="8" t="s">
        <v>3878</v>
      </c>
      <c r="C1905" s="8" t="s">
        <v>3879</v>
      </c>
      <c r="D1905" s="8" t="s">
        <v>3932</v>
      </c>
      <c r="E1905" s="8" t="s">
        <v>3933</v>
      </c>
      <c r="F1905" s="29">
        <v>0.14000000000000001</v>
      </c>
      <c r="G1905" s="29">
        <v>0</v>
      </c>
      <c r="H1905" s="30">
        <v>1.9424999999999999</v>
      </c>
      <c r="I1905" s="30">
        <v>0.17610000000000001</v>
      </c>
      <c r="J1905" s="14">
        <v>8</v>
      </c>
      <c r="K1905" s="14">
        <v>1</v>
      </c>
      <c r="L1905" s="12">
        <v>9.06E-2</v>
      </c>
      <c r="M1905" s="7">
        <v>1.53212982</v>
      </c>
      <c r="N1905" s="31">
        <v>1.1499999999999999</v>
      </c>
      <c r="O1905" s="14">
        <f>IFERROR(VLOOKUP($C1905,'site totals'!$J$2:$K$607,2,FALSE),1)</f>
        <v>12065.5272</v>
      </c>
      <c r="P1905" s="32" t="s">
        <v>91</v>
      </c>
      <c r="Q1905" s="12">
        <v>0.24941086130000001</v>
      </c>
      <c r="R1905" s="29">
        <v>0.14000000000000001</v>
      </c>
      <c r="S1905" s="2">
        <f>IF($A1905="site","",MIN(VLOOKUP($P1905,margin_ranges!$A$5:$D$10,4,FALSE)/100,$Q1905))</f>
        <v>0.24941086130000001</v>
      </c>
      <c r="T1905" s="6">
        <f>IF(A1905="placement",$J1905*MIN($Q1905,$S1905),"")</f>
        <v>1.9952868904000001</v>
      </c>
      <c r="U1905" s="6">
        <f>IF($A1905="placement",T1905,SUMIF($C$10:$C$6209,$C1905,$T$10:$T$6209))</f>
        <v>1.9952868904000001</v>
      </c>
      <c r="V1905" s="34">
        <f t="shared" si="89"/>
        <v>-0.12722193174418606</v>
      </c>
      <c r="W1905" s="24"/>
      <c r="X1905" s="2" t="str">
        <f>IFERROR(MIN(VLOOKUP($W1905,margin_ranges!$A$5:$D$10,4,FALSE),$Q1905*100)/100,"")</f>
        <v/>
      </c>
      <c r="Y1905" s="6">
        <f t="shared" si="90"/>
        <v>1.9952868904000001</v>
      </c>
      <c r="Z1905" s="6">
        <f>IF($A1905="placement",Y1905,SUMIF($C$10:$C$6209,$C1905,$Y$10:$Y$6209))</f>
        <v>1.9952868904000001</v>
      </c>
      <c r="AA1905" s="29">
        <f t="shared" si="91"/>
        <v>-0.12722193174418606</v>
      </c>
    </row>
    <row r="1906" spans="1:27" hidden="1" x14ac:dyDescent="0.3">
      <c r="A1906" s="8" t="s">
        <v>17</v>
      </c>
      <c r="B1906" s="8" t="s">
        <v>3878</v>
      </c>
      <c r="C1906" s="8" t="s">
        <v>3879</v>
      </c>
      <c r="D1906" s="8" t="s">
        <v>11913</v>
      </c>
      <c r="E1906" s="8" t="s">
        <v>11914</v>
      </c>
      <c r="F1906" s="29">
        <v>0.2</v>
      </c>
      <c r="G1906" s="29">
        <v>0</v>
      </c>
      <c r="H1906" s="30">
        <v>13.4711</v>
      </c>
      <c r="I1906" s="30">
        <v>4.7834000000000003</v>
      </c>
      <c r="J1906" s="14">
        <v>46</v>
      </c>
      <c r="K1906" s="14">
        <v>9</v>
      </c>
      <c r="L1906" s="12">
        <v>0.35510000000000003</v>
      </c>
      <c r="M1906" s="7">
        <v>0.31914197999999999</v>
      </c>
      <c r="N1906" s="31">
        <v>0.15</v>
      </c>
      <c r="O1906" s="14">
        <f>IFERROR(VLOOKUP($C1906,'site totals'!$J$2:$K$607,2,FALSE),1)</f>
        <v>12065.5272</v>
      </c>
      <c r="P1906" s="32" t="s">
        <v>91</v>
      </c>
      <c r="Q1906" s="12">
        <v>0.52998975309999996</v>
      </c>
      <c r="R1906" s="29">
        <v>0.2</v>
      </c>
      <c r="S1906" s="2">
        <f>IF($A1906="site","",MIN(VLOOKUP($P1906,margin_ranges!$A$5:$D$10,4,FALSE)/100,$Q1906))</f>
        <v>0.29749999999999999</v>
      </c>
      <c r="T1906" s="6">
        <f>IF(A1906="placement",$J1906*MIN($Q1906,$S1906),"")</f>
        <v>13.684999999999999</v>
      </c>
      <c r="U1906" s="6">
        <f>IF($A1906="placement",T1906,SUMIF($C$10:$C$6209,$C1906,$T$10:$T$6209))</f>
        <v>13.684999999999999</v>
      </c>
      <c r="V1906" s="34">
        <f t="shared" si="89"/>
        <v>-0.12187500000000018</v>
      </c>
      <c r="W1906" s="24"/>
      <c r="X1906" s="2" t="str">
        <f>IFERROR(MIN(VLOOKUP($W1906,margin_ranges!$A$5:$D$10,4,FALSE),$Q1906*100)/100,"")</f>
        <v/>
      </c>
      <c r="Y1906" s="6">
        <f t="shared" si="90"/>
        <v>13.684999999999999</v>
      </c>
      <c r="Z1906" s="6">
        <f>IF($A1906="placement",Y1906,SUMIF($C$10:$C$6209,$C1906,$Y$10:$Y$6209))</f>
        <v>13.684999999999999</v>
      </c>
      <c r="AA1906" s="29">
        <f t="shared" si="91"/>
        <v>-0.12187500000000018</v>
      </c>
    </row>
    <row r="1907" spans="1:27" hidden="1" x14ac:dyDescent="0.3">
      <c r="A1907" s="8" t="s">
        <v>17</v>
      </c>
      <c r="B1907" s="8" t="s">
        <v>3878</v>
      </c>
      <c r="C1907" s="8" t="s">
        <v>3879</v>
      </c>
      <c r="D1907" s="8" t="s">
        <v>3880</v>
      </c>
      <c r="E1907" s="8" t="s">
        <v>3881</v>
      </c>
      <c r="F1907" s="29">
        <v>0.2</v>
      </c>
      <c r="G1907" s="29">
        <v>1</v>
      </c>
      <c r="H1907" s="30">
        <v>73.380399999999995</v>
      </c>
      <c r="I1907" s="30">
        <v>32.759099999999997</v>
      </c>
      <c r="J1907" s="14">
        <v>342</v>
      </c>
      <c r="K1907" s="14">
        <v>68</v>
      </c>
      <c r="L1907" s="12">
        <v>0.44640000000000002</v>
      </c>
      <c r="M1907" s="7">
        <v>0.34837515000000002</v>
      </c>
      <c r="N1907" s="31">
        <v>0.15</v>
      </c>
      <c r="O1907" s="14">
        <f>IFERROR(VLOOKUP($C1907,'site totals'!$J$2:$K$607,2,FALSE),1)</f>
        <v>12065.5272</v>
      </c>
      <c r="P1907" s="32" t="s">
        <v>91</v>
      </c>
      <c r="Q1907" s="12">
        <v>0.56942968410000006</v>
      </c>
      <c r="R1907" s="29">
        <v>0.2</v>
      </c>
      <c r="S1907" s="2">
        <f>IF($A1907="site","",MIN(VLOOKUP($P1907,margin_ranges!$A$5:$D$10,4,FALSE)/100,$Q1907))</f>
        <v>0.29749999999999999</v>
      </c>
      <c r="T1907" s="6">
        <f>IF(A1907="placement",$J1907*MIN($Q1907,$S1907),"")</f>
        <v>101.74499999999999</v>
      </c>
      <c r="U1907" s="6">
        <f>IF($A1907="placement",T1907,SUMIF($C$10:$C$6209,$C1907,$T$10:$T$6209))</f>
        <v>101.74499999999999</v>
      </c>
      <c r="V1907" s="34">
        <f t="shared" si="89"/>
        <v>-0.12187500000000007</v>
      </c>
      <c r="W1907" s="24"/>
      <c r="X1907" s="2" t="str">
        <f>IFERROR(MIN(VLOOKUP($W1907,margin_ranges!$A$5:$D$10,4,FALSE),$Q1907*100)/100,"")</f>
        <v/>
      </c>
      <c r="Y1907" s="6">
        <f t="shared" si="90"/>
        <v>101.74499999999999</v>
      </c>
      <c r="Z1907" s="6">
        <f>IF($A1907="placement",Y1907,SUMIF($C$10:$C$6209,$C1907,$Y$10:$Y$6209))</f>
        <v>101.74499999999999</v>
      </c>
      <c r="AA1907" s="29">
        <f t="shared" si="91"/>
        <v>-0.12187500000000007</v>
      </c>
    </row>
    <row r="1908" spans="1:27" hidden="1" x14ac:dyDescent="0.3">
      <c r="A1908" s="8" t="s">
        <v>17</v>
      </c>
      <c r="B1908" s="8" t="s">
        <v>3878</v>
      </c>
      <c r="C1908" s="8" t="s">
        <v>3879</v>
      </c>
      <c r="D1908" s="8" t="s">
        <v>3888</v>
      </c>
      <c r="E1908" s="8" t="s">
        <v>3889</v>
      </c>
      <c r="F1908" s="29">
        <v>0.15</v>
      </c>
      <c r="G1908" s="29">
        <v>0</v>
      </c>
      <c r="H1908" s="30">
        <v>4.0980999999999996</v>
      </c>
      <c r="I1908" s="30">
        <v>0.59160000000000001</v>
      </c>
      <c r="J1908" s="14">
        <v>19</v>
      </c>
      <c r="K1908" s="14">
        <v>3</v>
      </c>
      <c r="L1908" s="12">
        <v>0.1444</v>
      </c>
      <c r="M1908" s="7">
        <v>1.0588143000000001</v>
      </c>
      <c r="N1908" s="31">
        <v>0.8</v>
      </c>
      <c r="O1908" s="14">
        <f>IFERROR(VLOOKUP($C1908,'site totals'!$J$2:$K$607,2,FALSE),1)</f>
        <v>12065.5272</v>
      </c>
      <c r="P1908" s="32" t="s">
        <v>161</v>
      </c>
      <c r="Q1908" s="12">
        <v>0.24443785570000001</v>
      </c>
      <c r="R1908" s="29">
        <v>0.15</v>
      </c>
      <c r="S1908" s="2">
        <f>IF($A1908="site","",MIN(VLOOKUP($P1908,margin_ranges!$A$5:$D$10,4,FALSE)/100,$Q1908))</f>
        <v>0.24443785570000001</v>
      </c>
      <c r="T1908" s="6">
        <f>IF(A1908="placement",$J1908*MIN($Q1908,$S1908),"")</f>
        <v>4.6443192583000004</v>
      </c>
      <c r="U1908" s="6">
        <f>IF($A1908="placement",T1908,SUMIF($C$10:$C$6209,$C1908,$T$10:$T$6209))</f>
        <v>4.6443192583000004</v>
      </c>
      <c r="V1908" s="34">
        <f t="shared" si="89"/>
        <v>-0.11110335964705886</v>
      </c>
      <c r="W1908" s="24"/>
      <c r="X1908" s="2" t="str">
        <f>IFERROR(MIN(VLOOKUP($W1908,margin_ranges!$A$5:$D$10,4,FALSE),$Q1908*100)/100,"")</f>
        <v/>
      </c>
      <c r="Y1908" s="6">
        <f t="shared" si="90"/>
        <v>4.6443192583000004</v>
      </c>
      <c r="Z1908" s="6">
        <f>IF($A1908="placement",Y1908,SUMIF($C$10:$C$6209,$C1908,$Y$10:$Y$6209))</f>
        <v>4.6443192583000004</v>
      </c>
      <c r="AA1908" s="29">
        <f t="shared" si="91"/>
        <v>-0.11110335964705886</v>
      </c>
    </row>
    <row r="1909" spans="1:27" hidden="1" x14ac:dyDescent="0.3">
      <c r="A1909" s="8" t="s">
        <v>17</v>
      </c>
      <c r="B1909" s="8" t="s">
        <v>3878</v>
      </c>
      <c r="C1909" s="8" t="s">
        <v>3879</v>
      </c>
      <c r="D1909" s="8" t="s">
        <v>3922</v>
      </c>
      <c r="E1909" s="8" t="s">
        <v>3923</v>
      </c>
      <c r="F1909" s="29">
        <v>0.13999999999999899</v>
      </c>
      <c r="G1909" s="29">
        <v>0</v>
      </c>
      <c r="H1909" s="30">
        <v>1.9420999999999999</v>
      </c>
      <c r="I1909" s="30">
        <v>0.18709999999999999</v>
      </c>
      <c r="J1909" s="14">
        <v>11</v>
      </c>
      <c r="K1909" s="14">
        <v>1</v>
      </c>
      <c r="L1909" s="12">
        <v>9.64E-2</v>
      </c>
      <c r="M1909" s="7">
        <v>1.87664122</v>
      </c>
      <c r="N1909" s="31">
        <v>1.5</v>
      </c>
      <c r="O1909" s="14">
        <f>IFERROR(VLOOKUP($C1909,'site totals'!$J$2:$K$607,2,FALSE),1)</f>
        <v>12065.5272</v>
      </c>
      <c r="P1909" s="32" t="s">
        <v>22</v>
      </c>
      <c r="Q1909" s="12">
        <v>0.20069964200000001</v>
      </c>
      <c r="R1909" s="29">
        <v>0.14000000000000001</v>
      </c>
      <c r="S1909" s="2">
        <f>IF($A1909="site","",MIN(VLOOKUP($P1909,margin_ranges!$A$5:$D$10,4,FALSE)/100,$Q1909))</f>
        <v>0.20069964200000001</v>
      </c>
      <c r="T1909" s="6">
        <f>IF(A1909="placement",$J1909*MIN($Q1909,$S1909),"")</f>
        <v>2.2076960620000001</v>
      </c>
      <c r="U1909" s="6">
        <f>IF($A1909="placement",T1909,SUMIF($C$10:$C$6209,$C1909,$T$10:$T$6209))</f>
        <v>2.2076960620000001</v>
      </c>
      <c r="V1909" s="34">
        <f t="shared" si="89"/>
        <v>-7.0580979069767347E-2</v>
      </c>
      <c r="W1909" s="24"/>
      <c r="X1909" s="2" t="str">
        <f>IFERROR(MIN(VLOOKUP($W1909,margin_ranges!$A$5:$D$10,4,FALSE),$Q1909*100)/100,"")</f>
        <v/>
      </c>
      <c r="Y1909" s="6">
        <f t="shared" si="90"/>
        <v>2.2076960620000001</v>
      </c>
      <c r="Z1909" s="6">
        <f>IF($A1909="placement",Y1909,SUMIF($C$10:$C$6209,$C1909,$Y$10:$Y$6209))</f>
        <v>2.2076960620000001</v>
      </c>
      <c r="AA1909" s="29">
        <f t="shared" si="91"/>
        <v>-7.0580979069767347E-2</v>
      </c>
    </row>
    <row r="1910" spans="1:27" hidden="1" x14ac:dyDescent="0.3">
      <c r="A1910" s="8" t="s">
        <v>17</v>
      </c>
      <c r="B1910" s="8" t="s">
        <v>3878</v>
      </c>
      <c r="C1910" s="8" t="s">
        <v>3879</v>
      </c>
      <c r="D1910" s="8" t="s">
        <v>3930</v>
      </c>
      <c r="E1910" s="8" t="s">
        <v>3931</v>
      </c>
      <c r="F1910" s="29">
        <v>0.15</v>
      </c>
      <c r="G1910" s="29">
        <v>0</v>
      </c>
      <c r="H1910" s="30">
        <v>3.9788000000000001</v>
      </c>
      <c r="I1910" s="30">
        <v>0.29559999999999997</v>
      </c>
      <c r="J1910" s="14">
        <v>11</v>
      </c>
      <c r="K1910" s="14">
        <v>2</v>
      </c>
      <c r="L1910" s="12">
        <v>7.4300000000000005E-2</v>
      </c>
      <c r="M1910" s="7">
        <v>1.2569115500000001</v>
      </c>
      <c r="N1910" s="31">
        <v>1</v>
      </c>
      <c r="O1910" s="14">
        <f>IFERROR(VLOOKUP($C1910,'site totals'!$J$2:$K$607,2,FALSE),1)</f>
        <v>12065.5272</v>
      </c>
      <c r="P1910" s="32" t="s">
        <v>161</v>
      </c>
      <c r="Q1910" s="12">
        <v>0.20439906939999999</v>
      </c>
      <c r="R1910" s="29">
        <v>0.15</v>
      </c>
      <c r="S1910" s="2">
        <f>IF($A1910="site","",MIN(VLOOKUP($P1910,margin_ranges!$A$5:$D$10,4,FALSE)/100,$Q1910))</f>
        <v>0.20439906939999999</v>
      </c>
      <c r="T1910" s="6">
        <f>IF(A1910="placement",$J1910*MIN($Q1910,$S1910),"")</f>
        <v>2.2483897634000001</v>
      </c>
      <c r="U1910" s="6">
        <f>IF($A1910="placement",T1910,SUMIF($C$10:$C$6209,$C1910,$T$10:$T$6209))</f>
        <v>2.2483897634000001</v>
      </c>
      <c r="V1910" s="34">
        <f t="shared" si="89"/>
        <v>-6.3998905176470555E-2</v>
      </c>
      <c r="W1910" s="24"/>
      <c r="X1910" s="2" t="str">
        <f>IFERROR(MIN(VLOOKUP($W1910,margin_ranges!$A$5:$D$10,4,FALSE),$Q1910*100)/100,"")</f>
        <v/>
      </c>
      <c r="Y1910" s="6">
        <f t="shared" si="90"/>
        <v>2.2483897634000001</v>
      </c>
      <c r="Z1910" s="6">
        <f>IF($A1910="placement",Y1910,SUMIF($C$10:$C$6209,$C1910,$Y$10:$Y$6209))</f>
        <v>2.2483897634000001</v>
      </c>
      <c r="AA1910" s="29">
        <f t="shared" si="91"/>
        <v>-6.3998905176470555E-2</v>
      </c>
    </row>
    <row r="1911" spans="1:27" hidden="1" x14ac:dyDescent="0.3">
      <c r="A1911" s="8" t="s">
        <v>17</v>
      </c>
      <c r="B1911" s="8" t="s">
        <v>3878</v>
      </c>
      <c r="C1911" s="8" t="s">
        <v>3879</v>
      </c>
      <c r="D1911" s="8" t="s">
        <v>3918</v>
      </c>
      <c r="E1911" s="8" t="s">
        <v>3919</v>
      </c>
      <c r="F1911" s="29">
        <v>0.25</v>
      </c>
      <c r="G1911" s="29">
        <v>1</v>
      </c>
      <c r="H1911" s="30">
        <v>251.98009999999999</v>
      </c>
      <c r="I1911" s="30">
        <v>49.4452</v>
      </c>
      <c r="J1911" s="14">
        <v>1986</v>
      </c>
      <c r="K1911" s="14">
        <v>496</v>
      </c>
      <c r="L1911" s="12">
        <v>0.19620000000000001</v>
      </c>
      <c r="M1911" s="7">
        <v>1.3385393400000001</v>
      </c>
      <c r="N1911" s="31">
        <v>0.75</v>
      </c>
      <c r="O1911" s="14">
        <f>IFERROR(VLOOKUP($C1911,'site totals'!$J$2:$K$607,2,FALSE),1)</f>
        <v>12065.5272</v>
      </c>
      <c r="P1911" s="32" t="s">
        <v>91</v>
      </c>
      <c r="Q1911" s="12">
        <v>0.43968774020000001</v>
      </c>
      <c r="R1911" s="29">
        <v>0.25</v>
      </c>
      <c r="S1911" s="2">
        <f>IF($A1911="site","",MIN(VLOOKUP($P1911,margin_ranges!$A$5:$D$10,4,FALSE)/100,$Q1911))</f>
        <v>0.29749999999999999</v>
      </c>
      <c r="T1911" s="6">
        <f>IF(A1911="placement",$J1911*MIN($Q1911,$S1911),"")</f>
        <v>590.83499999999992</v>
      </c>
      <c r="U1911" s="6">
        <f>IF($A1911="placement",T1911,SUMIF($C$10:$C$6209,$C1911,$T$10:$T$6209))</f>
        <v>590.83499999999992</v>
      </c>
      <c r="V1911" s="34">
        <f t="shared" si="89"/>
        <v>-6.3333333333333353E-2</v>
      </c>
      <c r="W1911" s="24"/>
      <c r="X1911" s="2" t="str">
        <f>IFERROR(MIN(VLOOKUP($W1911,margin_ranges!$A$5:$D$10,4,FALSE),$Q1911*100)/100,"")</f>
        <v/>
      </c>
      <c r="Y1911" s="6">
        <f t="shared" si="90"/>
        <v>590.83499999999992</v>
      </c>
      <c r="Z1911" s="6">
        <f>IF($A1911="placement",Y1911,SUMIF($C$10:$C$6209,$C1911,$Y$10:$Y$6209))</f>
        <v>590.83499999999992</v>
      </c>
      <c r="AA1911" s="29">
        <f t="shared" si="91"/>
        <v>-6.3333333333333353E-2</v>
      </c>
    </row>
    <row r="1912" spans="1:27" hidden="1" x14ac:dyDescent="0.3">
      <c r="A1912" s="8" t="s">
        <v>17</v>
      </c>
      <c r="B1912" s="8" t="s">
        <v>3878</v>
      </c>
      <c r="C1912" s="8" t="s">
        <v>3879</v>
      </c>
      <c r="D1912" s="8" t="s">
        <v>3916</v>
      </c>
      <c r="E1912" s="8" t="s">
        <v>3917</v>
      </c>
      <c r="F1912" s="29">
        <v>9.9999999999999895E-2</v>
      </c>
      <c r="G1912" s="29">
        <v>1</v>
      </c>
      <c r="H1912" s="30">
        <v>230.48159999999999</v>
      </c>
      <c r="I1912" s="30">
        <v>38.813699999999997</v>
      </c>
      <c r="J1912" s="14">
        <v>1377</v>
      </c>
      <c r="K1912" s="14">
        <v>78</v>
      </c>
      <c r="L1912" s="12">
        <v>0.16839999999999999</v>
      </c>
      <c r="M1912" s="7">
        <v>1.1827561</v>
      </c>
      <c r="N1912" s="31">
        <v>1</v>
      </c>
      <c r="O1912" s="14">
        <f>IFERROR(VLOOKUP($C1912,'site totals'!$J$2:$K$607,2,FALSE),1)</f>
        <v>12065.5272</v>
      </c>
      <c r="P1912" s="32" t="s">
        <v>94</v>
      </c>
      <c r="Q1912" s="12">
        <v>0.15451714499999999</v>
      </c>
      <c r="R1912" s="29">
        <v>0.1</v>
      </c>
      <c r="S1912" s="2">
        <f>IF($A1912="site","",MIN(VLOOKUP($P1912,margin_ranges!$A$5:$D$10,4,FALSE)/100,$Q1912))</f>
        <v>0.15451714499999999</v>
      </c>
      <c r="T1912" s="6">
        <f>IF(A1912="placement",$J1912*MIN($Q1912,$S1912),"")</f>
        <v>212.77010866499998</v>
      </c>
      <c r="U1912" s="6">
        <f>IF($A1912="placement",T1912,SUMIF($C$10:$C$6209,$C1912,$T$10:$T$6209))</f>
        <v>212.77010866499998</v>
      </c>
      <c r="V1912" s="34">
        <f t="shared" si="89"/>
        <v>-6.0574605555555494E-2</v>
      </c>
      <c r="W1912" s="24"/>
      <c r="X1912" s="2" t="str">
        <f>IFERROR(MIN(VLOOKUP($W1912,margin_ranges!$A$5:$D$10,4,FALSE),$Q1912*100)/100,"")</f>
        <v/>
      </c>
      <c r="Y1912" s="6">
        <f t="shared" si="90"/>
        <v>212.77010866499998</v>
      </c>
      <c r="Z1912" s="6">
        <f>IF($A1912="placement",Y1912,SUMIF($C$10:$C$6209,$C1912,$Y$10:$Y$6209))</f>
        <v>212.77010866499998</v>
      </c>
      <c r="AA1912" s="29">
        <f t="shared" si="91"/>
        <v>-6.0574605555555494E-2</v>
      </c>
    </row>
    <row r="1913" spans="1:27" hidden="1" x14ac:dyDescent="0.3">
      <c r="A1913" s="8" t="s">
        <v>17</v>
      </c>
      <c r="B1913" s="8" t="s">
        <v>3878</v>
      </c>
      <c r="C1913" s="8" t="s">
        <v>3879</v>
      </c>
      <c r="D1913" s="8" t="s">
        <v>3926</v>
      </c>
      <c r="E1913" s="8" t="s">
        <v>3927</v>
      </c>
      <c r="F1913" s="29">
        <v>0.15</v>
      </c>
      <c r="G1913" s="29">
        <v>1</v>
      </c>
      <c r="H1913" s="30">
        <v>94.606499999999997</v>
      </c>
      <c r="I1913" s="30">
        <v>58.909199999999998</v>
      </c>
      <c r="J1913" s="14">
        <v>355</v>
      </c>
      <c r="K1913" s="14">
        <v>24</v>
      </c>
      <c r="L1913" s="12">
        <v>0.62270000000000003</v>
      </c>
      <c r="M1913" s="7">
        <v>0.20089557</v>
      </c>
      <c r="N1913" s="31">
        <v>0.15</v>
      </c>
      <c r="O1913" s="14">
        <f>IFERROR(VLOOKUP($C1913,'site totals'!$J$2:$K$607,2,FALSE),1)</f>
        <v>12065.5272</v>
      </c>
      <c r="P1913" s="32" t="s">
        <v>94</v>
      </c>
      <c r="Q1913" s="12">
        <v>0.2533434047</v>
      </c>
      <c r="R1913" s="29">
        <v>0.15</v>
      </c>
      <c r="S1913" s="2">
        <f>IF($A1913="site","",MIN(VLOOKUP($P1913,margin_ranges!$A$5:$D$10,4,FALSE)/100,$Q1913))</f>
        <v>0.19750000000000001</v>
      </c>
      <c r="T1913" s="6">
        <f>IF(A1913="placement",$J1913*MIN($Q1913,$S1913),"")</f>
        <v>70.112499999999997</v>
      </c>
      <c r="U1913" s="6">
        <f>IF($A1913="placement",T1913,SUMIF($C$10:$C$6209,$C1913,$T$10:$T$6209))</f>
        <v>70.112499999999997</v>
      </c>
      <c r="V1913" s="34">
        <f t="shared" si="89"/>
        <v>-5.5882352941176494E-2</v>
      </c>
      <c r="W1913" s="24"/>
      <c r="X1913" s="2" t="str">
        <f>IFERROR(MIN(VLOOKUP($W1913,margin_ranges!$A$5:$D$10,4,FALSE),$Q1913*100)/100,"")</f>
        <v/>
      </c>
      <c r="Y1913" s="6">
        <f t="shared" si="90"/>
        <v>70.112499999999997</v>
      </c>
      <c r="Z1913" s="6">
        <f>IF($A1913="placement",Y1913,SUMIF($C$10:$C$6209,$C1913,$Y$10:$Y$6209))</f>
        <v>70.112499999999997</v>
      </c>
      <c r="AA1913" s="29">
        <f t="shared" si="91"/>
        <v>-5.5882352941176494E-2</v>
      </c>
    </row>
    <row r="1914" spans="1:27" hidden="1" x14ac:dyDescent="0.3">
      <c r="A1914" s="8" t="s">
        <v>17</v>
      </c>
      <c r="B1914" s="8" t="s">
        <v>3878</v>
      </c>
      <c r="C1914" s="8" t="s">
        <v>3879</v>
      </c>
      <c r="D1914" s="8" t="s">
        <v>3884</v>
      </c>
      <c r="E1914" s="8" t="s">
        <v>3885</v>
      </c>
      <c r="F1914" s="29">
        <v>0.28999999999999998</v>
      </c>
      <c r="G1914" s="29">
        <v>0</v>
      </c>
      <c r="H1914" s="30">
        <v>1.5730999999999999</v>
      </c>
      <c r="I1914" s="30">
        <v>0.67669999999999997</v>
      </c>
      <c r="J1914" s="14">
        <v>8</v>
      </c>
      <c r="K1914" s="14">
        <v>2</v>
      </c>
      <c r="L1914" s="12">
        <v>0.43020000000000003</v>
      </c>
      <c r="M1914" s="7">
        <v>0.38402997999999999</v>
      </c>
      <c r="N1914" s="31">
        <v>0.2</v>
      </c>
      <c r="O1914" s="14">
        <f>IFERROR(VLOOKUP($C1914,'site totals'!$J$2:$K$607,2,FALSE),1)</f>
        <v>12065.5272</v>
      </c>
      <c r="P1914" s="32" t="s">
        <v>91</v>
      </c>
      <c r="Q1914" s="12">
        <v>0.4792073221</v>
      </c>
      <c r="R1914" s="29">
        <v>0.28999999999999998</v>
      </c>
      <c r="S1914" s="2">
        <f>IF($A1914="site","",MIN(VLOOKUP($P1914,margin_ranges!$A$5:$D$10,4,FALSE)/100,$Q1914))</f>
        <v>0.29749999999999999</v>
      </c>
      <c r="T1914" s="6">
        <f>IF(A1914="placement",$J1914*MIN($Q1914,$S1914),"")</f>
        <v>2.38</v>
      </c>
      <c r="U1914" s="6">
        <f>IF($A1914="placement",T1914,SUMIF($C$10:$C$6209,$C1914,$T$10:$T$6209))</f>
        <v>2.38</v>
      </c>
      <c r="V1914" s="34">
        <f t="shared" si="89"/>
        <v>-1.0563380281690127E-2</v>
      </c>
      <c r="W1914" s="24"/>
      <c r="X1914" s="2" t="str">
        <f>IFERROR(MIN(VLOOKUP($W1914,margin_ranges!$A$5:$D$10,4,FALSE),$Q1914*100)/100,"")</f>
        <v/>
      </c>
      <c r="Y1914" s="6">
        <f t="shared" si="90"/>
        <v>2.38</v>
      </c>
      <c r="Z1914" s="6">
        <f>IF($A1914="placement",Y1914,SUMIF($C$10:$C$6209,$C1914,$Y$10:$Y$6209))</f>
        <v>2.38</v>
      </c>
      <c r="AA1914" s="29">
        <f t="shared" si="91"/>
        <v>-1.0563380281690127E-2</v>
      </c>
    </row>
    <row r="1915" spans="1:27" hidden="1" x14ac:dyDescent="0.3">
      <c r="A1915" s="8" t="s">
        <v>17</v>
      </c>
      <c r="B1915" s="8" t="s">
        <v>3878</v>
      </c>
      <c r="C1915" s="8" t="s">
        <v>3879</v>
      </c>
      <c r="D1915" s="8" t="s">
        <v>3940</v>
      </c>
      <c r="E1915" s="8" t="s">
        <v>3941</v>
      </c>
      <c r="F1915" s="29">
        <v>0.28999999999999998</v>
      </c>
      <c r="G1915" s="29">
        <v>0</v>
      </c>
      <c r="H1915" s="30">
        <v>5.1264000000000003</v>
      </c>
      <c r="I1915" s="30">
        <v>1.2907999999999999</v>
      </c>
      <c r="J1915" s="14">
        <v>11</v>
      </c>
      <c r="K1915" s="14">
        <v>3</v>
      </c>
      <c r="L1915" s="12">
        <v>0.25180000000000002</v>
      </c>
      <c r="M1915" s="7">
        <v>0.28068728999999998</v>
      </c>
      <c r="N1915" s="31">
        <v>0.1</v>
      </c>
      <c r="O1915" s="14">
        <f>IFERROR(VLOOKUP($C1915,'site totals'!$J$2:$K$607,2,FALSE),1)</f>
        <v>12065.5272</v>
      </c>
      <c r="P1915" s="32" t="s">
        <v>22</v>
      </c>
      <c r="Q1915" s="12">
        <v>0.64373164049999998</v>
      </c>
      <c r="R1915" s="29">
        <v>0.28999999999999998</v>
      </c>
      <c r="S1915" s="2">
        <f>IF($A1915="site","",MIN(VLOOKUP($P1915,margin_ranges!$A$5:$D$10,4,FALSE)/100,$Q1915))</f>
        <v>0.29749999999999999</v>
      </c>
      <c r="T1915" s="6">
        <f>IF(A1915="placement",$J1915*MIN($Q1915,$S1915),"")</f>
        <v>3.2725</v>
      </c>
      <c r="U1915" s="6">
        <f>IF($A1915="placement",T1915,SUMIF($C$10:$C$6209,$C1915,$T$10:$T$6209))</f>
        <v>3.2725</v>
      </c>
      <c r="V1915" s="34">
        <f t="shared" si="89"/>
        <v>-1.0563380281690127E-2</v>
      </c>
      <c r="W1915" s="24"/>
      <c r="X1915" s="2" t="str">
        <f>IFERROR(MIN(VLOOKUP($W1915,margin_ranges!$A$5:$D$10,4,FALSE),$Q1915*100)/100,"")</f>
        <v/>
      </c>
      <c r="Y1915" s="6">
        <f t="shared" si="90"/>
        <v>3.2725</v>
      </c>
      <c r="Z1915" s="6">
        <f>IF($A1915="placement",Y1915,SUMIF($C$10:$C$6209,$C1915,$Y$10:$Y$6209))</f>
        <v>3.2725</v>
      </c>
      <c r="AA1915" s="29">
        <f t="shared" si="91"/>
        <v>-1.0563380281690127E-2</v>
      </c>
    </row>
    <row r="1916" spans="1:27" hidden="1" x14ac:dyDescent="0.3">
      <c r="A1916" s="8" t="s">
        <v>17</v>
      </c>
      <c r="B1916" s="8" t="s">
        <v>3878</v>
      </c>
      <c r="C1916" s="8" t="s">
        <v>3879</v>
      </c>
      <c r="D1916" s="8" t="s">
        <v>3890</v>
      </c>
      <c r="E1916" s="8" t="s">
        <v>3891</v>
      </c>
      <c r="F1916" s="29">
        <v>0.28999999999999998</v>
      </c>
      <c r="G1916" s="29">
        <v>0</v>
      </c>
      <c r="H1916" s="30">
        <v>4.9920999999999998</v>
      </c>
      <c r="I1916" s="30">
        <v>1.2283999999999999</v>
      </c>
      <c r="J1916" s="14">
        <v>10</v>
      </c>
      <c r="K1916" s="14">
        <v>3</v>
      </c>
      <c r="L1916" s="12">
        <v>0.24610000000000001</v>
      </c>
      <c r="M1916" s="7">
        <v>0.28305518000000002</v>
      </c>
      <c r="N1916" s="31">
        <v>0.1</v>
      </c>
      <c r="O1916" s="14">
        <f>IFERROR(VLOOKUP($C1916,'site totals'!$J$2:$K$607,2,FALSE),1)</f>
        <v>12065.5272</v>
      </c>
      <c r="P1916" s="32" t="s">
        <v>22</v>
      </c>
      <c r="Q1916" s="12">
        <v>0.64671199950000002</v>
      </c>
      <c r="R1916" s="29">
        <v>0.28999999999999998</v>
      </c>
      <c r="S1916" s="2">
        <f>IF($A1916="site","",MIN(VLOOKUP($P1916,margin_ranges!$A$5:$D$10,4,FALSE)/100,$Q1916))</f>
        <v>0.29749999999999999</v>
      </c>
      <c r="T1916" s="6">
        <f>IF(A1916="placement",$J1916*MIN($Q1916,$S1916),"")</f>
        <v>2.9749999999999996</v>
      </c>
      <c r="U1916" s="6">
        <f>IF($A1916="placement",T1916,SUMIF($C$10:$C$6209,$C1916,$T$10:$T$6209))</f>
        <v>2.9749999999999996</v>
      </c>
      <c r="V1916" s="34">
        <f t="shared" si="89"/>
        <v>-1.0563380281690016E-2</v>
      </c>
      <c r="W1916" s="24"/>
      <c r="X1916" s="2" t="str">
        <f>IFERROR(MIN(VLOOKUP($W1916,margin_ranges!$A$5:$D$10,4,FALSE),$Q1916*100)/100,"")</f>
        <v/>
      </c>
      <c r="Y1916" s="6">
        <f t="shared" si="90"/>
        <v>2.9749999999999996</v>
      </c>
      <c r="Z1916" s="6">
        <f>IF($A1916="placement",Y1916,SUMIF($C$10:$C$6209,$C1916,$Y$10:$Y$6209))</f>
        <v>2.9749999999999996</v>
      </c>
      <c r="AA1916" s="29">
        <f t="shared" si="91"/>
        <v>-1.0563380281690016E-2</v>
      </c>
    </row>
    <row r="1917" spans="1:27" hidden="1" x14ac:dyDescent="0.3">
      <c r="A1917" s="8" t="s">
        <v>17</v>
      </c>
      <c r="B1917" s="8" t="s">
        <v>3878</v>
      </c>
      <c r="C1917" s="8" t="s">
        <v>3879</v>
      </c>
      <c r="D1917" s="8" t="s">
        <v>3934</v>
      </c>
      <c r="E1917" s="8" t="s">
        <v>3935</v>
      </c>
      <c r="F1917" s="29">
        <v>0.28999999999999998</v>
      </c>
      <c r="G1917" s="29">
        <v>1</v>
      </c>
      <c r="H1917" s="30">
        <v>332.81630000000001</v>
      </c>
      <c r="I1917" s="30">
        <v>14.0571</v>
      </c>
      <c r="J1917" s="14">
        <v>591</v>
      </c>
      <c r="K1917" s="14">
        <v>153</v>
      </c>
      <c r="L1917" s="12">
        <v>4.2200000000000001E-2</v>
      </c>
      <c r="M1917" s="7">
        <v>1.4024578299999999</v>
      </c>
      <c r="N1917" s="31">
        <v>0.8</v>
      </c>
      <c r="O1917" s="14">
        <f>IFERROR(VLOOKUP($C1917,'site totals'!$J$2:$K$607,2,FALSE),1)</f>
        <v>12065.5272</v>
      </c>
      <c r="P1917" s="32" t="s">
        <v>22</v>
      </c>
      <c r="Q1917" s="12">
        <v>0.42957286439999998</v>
      </c>
      <c r="R1917" s="29">
        <v>0.28999999999999998</v>
      </c>
      <c r="S1917" s="2">
        <f>IF($A1917="site","",MIN(VLOOKUP($P1917,margin_ranges!$A$5:$D$10,4,FALSE)/100,$Q1917))</f>
        <v>0.29749999999999999</v>
      </c>
      <c r="T1917" s="6">
        <f>IF(A1917="placement",$J1917*MIN($Q1917,$S1917),"")</f>
        <v>175.82249999999999</v>
      </c>
      <c r="U1917" s="6">
        <f>IF($A1917="placement",T1917,SUMIF($C$10:$C$6209,$C1917,$T$10:$T$6209))</f>
        <v>175.82249999999999</v>
      </c>
      <c r="V1917" s="34">
        <f t="shared" si="89"/>
        <v>-1.0563380281690016E-2</v>
      </c>
      <c r="W1917" s="24"/>
      <c r="X1917" s="2" t="str">
        <f>IFERROR(MIN(VLOOKUP($W1917,margin_ranges!$A$5:$D$10,4,FALSE),$Q1917*100)/100,"")</f>
        <v/>
      </c>
      <c r="Y1917" s="6">
        <f t="shared" si="90"/>
        <v>175.82249999999999</v>
      </c>
      <c r="Z1917" s="6">
        <f>IF($A1917="placement",Y1917,SUMIF($C$10:$C$6209,$C1917,$Y$10:$Y$6209))</f>
        <v>175.82249999999999</v>
      </c>
      <c r="AA1917" s="29">
        <f t="shared" si="91"/>
        <v>-1.0563380281690016E-2</v>
      </c>
    </row>
    <row r="1918" spans="1:27" hidden="1" x14ac:dyDescent="0.3">
      <c r="A1918" s="8" t="s">
        <v>17</v>
      </c>
      <c r="B1918" s="8" t="s">
        <v>3878</v>
      </c>
      <c r="C1918" s="8" t="s">
        <v>3879</v>
      </c>
      <c r="D1918" s="8" t="s">
        <v>3886</v>
      </c>
      <c r="E1918" s="8" t="s">
        <v>3887</v>
      </c>
      <c r="F1918" s="29">
        <v>0.28999999999999998</v>
      </c>
      <c r="G1918" s="29">
        <v>1</v>
      </c>
      <c r="H1918" s="30">
        <v>152.22739999999999</v>
      </c>
      <c r="I1918" s="30">
        <v>124.1914</v>
      </c>
      <c r="J1918" s="14">
        <v>878</v>
      </c>
      <c r="K1918" s="14">
        <v>221</v>
      </c>
      <c r="L1918" s="12">
        <v>0.81579999999999997</v>
      </c>
      <c r="M1918" s="7">
        <v>0.23557729999999999</v>
      </c>
      <c r="N1918" s="31">
        <v>0.15</v>
      </c>
      <c r="O1918" s="14">
        <f>IFERROR(VLOOKUP($C1918,'site totals'!$J$2:$K$607,2,FALSE),1)</f>
        <v>12065.5272</v>
      </c>
      <c r="P1918" s="32" t="s">
        <v>22</v>
      </c>
      <c r="Q1918" s="12">
        <v>0.36326631809999999</v>
      </c>
      <c r="R1918" s="29">
        <v>0.28999999999999998</v>
      </c>
      <c r="S1918" s="2">
        <f>IF($A1918="site","",MIN(VLOOKUP($P1918,margin_ranges!$A$5:$D$10,4,FALSE)/100,$Q1918))</f>
        <v>0.29749999999999999</v>
      </c>
      <c r="T1918" s="6">
        <f>IF(A1918="placement",$J1918*MIN($Q1918,$S1918),"")</f>
        <v>261.20499999999998</v>
      </c>
      <c r="U1918" s="6">
        <f>IF($A1918="placement",T1918,SUMIF($C$10:$C$6209,$C1918,$T$10:$T$6209))</f>
        <v>261.20499999999998</v>
      </c>
      <c r="V1918" s="34">
        <f t="shared" si="89"/>
        <v>-1.0563380281690016E-2</v>
      </c>
      <c r="W1918" s="24"/>
      <c r="X1918" s="2" t="str">
        <f>IFERROR(MIN(VLOOKUP($W1918,margin_ranges!$A$5:$D$10,4,FALSE),$Q1918*100)/100,"")</f>
        <v/>
      </c>
      <c r="Y1918" s="6">
        <f t="shared" si="90"/>
        <v>261.20499999999998</v>
      </c>
      <c r="Z1918" s="6">
        <f>IF($A1918="placement",Y1918,SUMIF($C$10:$C$6209,$C1918,$Y$10:$Y$6209))</f>
        <v>261.20499999999998</v>
      </c>
      <c r="AA1918" s="29">
        <f t="shared" si="91"/>
        <v>-1.0563380281690016E-2</v>
      </c>
    </row>
    <row r="1919" spans="1:27" hidden="1" x14ac:dyDescent="0.3">
      <c r="A1919" s="8" t="s">
        <v>17</v>
      </c>
      <c r="B1919" s="8" t="s">
        <v>3878</v>
      </c>
      <c r="C1919" s="8" t="s">
        <v>3879</v>
      </c>
      <c r="D1919" s="8" t="s">
        <v>3882</v>
      </c>
      <c r="E1919" s="8" t="s">
        <v>3883</v>
      </c>
      <c r="F1919" s="29">
        <v>0.28999999999999998</v>
      </c>
      <c r="G1919" s="29">
        <v>1</v>
      </c>
      <c r="H1919" s="30">
        <v>201.31790000000001</v>
      </c>
      <c r="I1919" s="30">
        <v>61.747199999999999</v>
      </c>
      <c r="J1919" s="14">
        <v>1924</v>
      </c>
      <c r="K1919" s="14">
        <v>490</v>
      </c>
      <c r="L1919" s="12">
        <v>0.30669999999999997</v>
      </c>
      <c r="M1919" s="7">
        <v>1.0386684900000001</v>
      </c>
      <c r="N1919" s="31">
        <v>0.7</v>
      </c>
      <c r="O1919" s="14">
        <f>IFERROR(VLOOKUP($C1919,'site totals'!$J$2:$K$607,2,FALSE),1)</f>
        <v>12065.5272</v>
      </c>
      <c r="P1919" s="32" t="s">
        <v>22</v>
      </c>
      <c r="Q1919" s="12">
        <v>0.32606023200000001</v>
      </c>
      <c r="R1919" s="29">
        <v>0.28999999999999998</v>
      </c>
      <c r="S1919" s="2">
        <f>IF($A1919="site","",MIN(VLOOKUP($P1919,margin_ranges!$A$5:$D$10,4,FALSE)/100,$Q1919))</f>
        <v>0.29749999999999999</v>
      </c>
      <c r="T1919" s="6">
        <f>IF(A1919="placement",$J1919*MIN($Q1919,$S1919),"")</f>
        <v>572.39</v>
      </c>
      <c r="U1919" s="6">
        <f>IF($A1919="placement",T1919,SUMIF($C$10:$C$6209,$C1919,$T$10:$T$6209))</f>
        <v>572.39</v>
      </c>
      <c r="V1919" s="34">
        <f t="shared" si="89"/>
        <v>-1.0563380281690016E-2</v>
      </c>
      <c r="W1919" s="24"/>
      <c r="X1919" s="2" t="str">
        <f>IFERROR(MIN(VLOOKUP($W1919,margin_ranges!$A$5:$D$10,4,FALSE),$Q1919*100)/100,"")</f>
        <v/>
      </c>
      <c r="Y1919" s="6">
        <f t="shared" si="90"/>
        <v>572.39</v>
      </c>
      <c r="Z1919" s="6">
        <f>IF($A1919="placement",Y1919,SUMIF($C$10:$C$6209,$C1919,$Y$10:$Y$6209))</f>
        <v>572.39</v>
      </c>
      <c r="AA1919" s="29">
        <f t="shared" si="91"/>
        <v>-1.0563380281690016E-2</v>
      </c>
    </row>
    <row r="1920" spans="1:27" hidden="1" x14ac:dyDescent="0.3">
      <c r="A1920" s="8" t="s">
        <v>17</v>
      </c>
      <c r="B1920" s="8" t="s">
        <v>3878</v>
      </c>
      <c r="C1920" s="8" t="s">
        <v>3879</v>
      </c>
      <c r="D1920" s="8" t="s">
        <v>3936</v>
      </c>
      <c r="E1920" s="8" t="s">
        <v>3937</v>
      </c>
      <c r="F1920" s="29">
        <v>0.169029543583645</v>
      </c>
      <c r="G1920" s="29">
        <v>0</v>
      </c>
      <c r="H1920" s="30">
        <v>3.0587</v>
      </c>
      <c r="I1920" s="30">
        <v>0.22570000000000001</v>
      </c>
      <c r="J1920" s="14">
        <v>9</v>
      </c>
      <c r="K1920" s="14">
        <v>1</v>
      </c>
      <c r="L1920" s="12">
        <v>7.3800000000000004E-2</v>
      </c>
      <c r="M1920" s="7">
        <v>1.3839240500000001</v>
      </c>
      <c r="N1920" s="31">
        <v>1.1499999999999999</v>
      </c>
      <c r="O1920" s="14">
        <f>IFERROR(VLOOKUP($C1920,'site totals'!$J$2:$K$607,2,FALSE),1)</f>
        <v>12065.5272</v>
      </c>
      <c r="P1920" s="32" t="s">
        <v>91</v>
      </c>
      <c r="Q1920" s="12">
        <v>0.1690295436</v>
      </c>
      <c r="R1920" s="29">
        <v>0.19</v>
      </c>
      <c r="S1920" s="2">
        <f>IF($A1920="site","",MIN(VLOOKUP($P1920,margin_ranges!$A$5:$D$10,4,FALSE)/100,$Q1920))</f>
        <v>0.1690295436</v>
      </c>
      <c r="T1920" s="6">
        <f>IF(A1920="placement",$J1920*MIN($Q1920,$S1920),"")</f>
        <v>1.5212658924</v>
      </c>
      <c r="U1920" s="6">
        <f>IF($A1920="placement",T1920,SUMIF($C$10:$C$6209,$C1920,$T$10:$T$6209))</f>
        <v>1.5212658924</v>
      </c>
      <c r="V1920" s="34">
        <f t="shared" si="89"/>
        <v>2.5889452345678965E-2</v>
      </c>
      <c r="W1920" s="24"/>
      <c r="X1920" s="2" t="str">
        <f>IFERROR(MIN(VLOOKUP($W1920,margin_ranges!$A$5:$D$10,4,FALSE),$Q1920*100)/100,"")</f>
        <v/>
      </c>
      <c r="Y1920" s="6">
        <f t="shared" si="90"/>
        <v>1.5212658924</v>
      </c>
      <c r="Z1920" s="6">
        <f>IF($A1920="placement",Y1920,SUMIF($C$10:$C$6209,$C1920,$Y$10:$Y$6209))</f>
        <v>1.5212658924</v>
      </c>
      <c r="AA1920" s="29">
        <f t="shared" si="91"/>
        <v>2.5889452345678965E-2</v>
      </c>
    </row>
    <row r="1921" spans="1:27" hidden="1" x14ac:dyDescent="0.3">
      <c r="A1921" s="8" t="s">
        <v>17</v>
      </c>
      <c r="B1921" s="8" t="s">
        <v>3878</v>
      </c>
      <c r="C1921" s="8" t="s">
        <v>3879</v>
      </c>
      <c r="D1921" s="8" t="s">
        <v>3900</v>
      </c>
      <c r="E1921" s="8" t="s">
        <v>3901</v>
      </c>
      <c r="F1921" s="29">
        <v>0.24444198854322</v>
      </c>
      <c r="G1921" s="29">
        <v>0</v>
      </c>
      <c r="H1921" s="30">
        <v>1.9286000000000001</v>
      </c>
      <c r="I1921" s="30">
        <v>0.29299999999999998</v>
      </c>
      <c r="J1921" s="14">
        <v>12</v>
      </c>
      <c r="K1921" s="14">
        <v>3</v>
      </c>
      <c r="L1921" s="12">
        <v>0.15190000000000001</v>
      </c>
      <c r="M1921" s="7">
        <v>1.3235251100000001</v>
      </c>
      <c r="N1921" s="31">
        <v>1</v>
      </c>
      <c r="O1921" s="14">
        <f>IFERROR(VLOOKUP($C1921,'site totals'!$J$2:$K$607,2,FALSE),1)</f>
        <v>12065.5272</v>
      </c>
      <c r="P1921" s="32" t="s">
        <v>22</v>
      </c>
      <c r="Q1921" s="12">
        <v>0.24444198850000001</v>
      </c>
      <c r="R1921" s="29">
        <v>0.28000000000000003</v>
      </c>
      <c r="S1921" s="2">
        <f>IF($A1921="site","",MIN(VLOOKUP($P1921,margin_ranges!$A$5:$D$10,4,FALSE)/100,$Q1921))</f>
        <v>0.24444198850000001</v>
      </c>
      <c r="T1921" s="6">
        <f>IF(A1921="placement",$J1921*MIN($Q1921,$S1921),"")</f>
        <v>2.9333038620000003</v>
      </c>
      <c r="U1921" s="6">
        <f>IF($A1921="placement",T1921,SUMIF($C$10:$C$6209,$C1921,$T$10:$T$6209))</f>
        <v>2.9333038620000003</v>
      </c>
      <c r="V1921" s="34">
        <f t="shared" si="89"/>
        <v>4.938612708333312E-2</v>
      </c>
      <c r="W1921" s="24"/>
      <c r="X1921" s="2" t="str">
        <f>IFERROR(MIN(VLOOKUP($W1921,margin_ranges!$A$5:$D$10,4,FALSE),$Q1921*100)/100,"")</f>
        <v/>
      </c>
      <c r="Y1921" s="6">
        <f t="shared" si="90"/>
        <v>2.9333038620000003</v>
      </c>
      <c r="Z1921" s="6">
        <f>IF($A1921="placement",Y1921,SUMIF($C$10:$C$6209,$C1921,$Y$10:$Y$6209))</f>
        <v>2.9333038620000003</v>
      </c>
      <c r="AA1921" s="17">
        <f t="shared" si="91"/>
        <v>4.938612708333312E-2</v>
      </c>
    </row>
    <row r="1922" spans="1:27" hidden="1" x14ac:dyDescent="0.3">
      <c r="A1922" s="8" t="s">
        <v>17</v>
      </c>
      <c r="B1922" s="8" t="s">
        <v>3878</v>
      </c>
      <c r="C1922" s="8" t="s">
        <v>3879</v>
      </c>
      <c r="D1922" s="8" t="s">
        <v>3924</v>
      </c>
      <c r="E1922" s="8" t="s">
        <v>3925</v>
      </c>
      <c r="F1922" s="29">
        <v>0.206573562507679</v>
      </c>
      <c r="G1922" s="29">
        <v>1</v>
      </c>
      <c r="H1922" s="30">
        <v>109.056</v>
      </c>
      <c r="I1922" s="30">
        <v>5.6736000000000004</v>
      </c>
      <c r="J1922" s="14">
        <v>215</v>
      </c>
      <c r="K1922" s="14">
        <v>44</v>
      </c>
      <c r="L1922" s="12">
        <v>5.1999999999999998E-2</v>
      </c>
      <c r="M1922" s="7">
        <v>1.26035629</v>
      </c>
      <c r="N1922" s="31">
        <v>1</v>
      </c>
      <c r="O1922" s="14">
        <f>IFERROR(VLOOKUP($C1922,'site totals'!$J$2:$K$607,2,FALSE),1)</f>
        <v>12065.5272</v>
      </c>
      <c r="P1922" s="32" t="s">
        <v>22</v>
      </c>
      <c r="Q1922" s="12">
        <v>0.2065735625</v>
      </c>
      <c r="R1922" s="29">
        <v>0.25</v>
      </c>
      <c r="S1922" s="2">
        <f>IF($A1922="site","",MIN(VLOOKUP($P1922,margin_ranges!$A$5:$D$10,4,FALSE)/100,$Q1922))</f>
        <v>0.2065735625</v>
      </c>
      <c r="T1922" s="6">
        <f>IF(A1922="placement",$J1922*MIN($Q1922,$S1922),"")</f>
        <v>44.413315937500002</v>
      </c>
      <c r="U1922" s="6">
        <f>IF($A1922="placement",T1922,SUMIF($C$10:$C$6209,$C1922,$T$10:$T$6209))</f>
        <v>44.413315937500002</v>
      </c>
      <c r="V1922" s="34">
        <f t="shared" si="89"/>
        <v>5.7901916666666775E-2</v>
      </c>
      <c r="W1922" s="24"/>
      <c r="X1922" s="2" t="str">
        <f>IFERROR(MIN(VLOOKUP($W1922,margin_ranges!$A$5:$D$10,4,FALSE),$Q1922*100)/100,"")</f>
        <v/>
      </c>
      <c r="Y1922" s="6">
        <f t="shared" si="90"/>
        <v>44.413315937500002</v>
      </c>
      <c r="Z1922" s="6">
        <f>IF($A1922="placement",Y1922,SUMIF($C$10:$C$6209,$C1922,$Y$10:$Y$6209))</f>
        <v>44.413315937500002</v>
      </c>
      <c r="AA1922" s="29">
        <f t="shared" si="91"/>
        <v>5.7901916666666775E-2</v>
      </c>
    </row>
    <row r="1923" spans="1:27" hidden="1" x14ac:dyDescent="0.3">
      <c r="A1923" s="8" t="s">
        <v>17</v>
      </c>
      <c r="B1923" s="8" t="s">
        <v>3878</v>
      </c>
      <c r="C1923" s="8" t="s">
        <v>3879</v>
      </c>
      <c r="D1923" s="8" t="s">
        <v>3948</v>
      </c>
      <c r="E1923" s="8" t="s">
        <v>3949</v>
      </c>
      <c r="F1923" s="29">
        <v>9.8674028758459001E-2</v>
      </c>
      <c r="G1923" s="29">
        <v>1</v>
      </c>
      <c r="H1923" s="30">
        <v>292.47809999999998</v>
      </c>
      <c r="I1923" s="30">
        <v>46.5809</v>
      </c>
      <c r="J1923" s="14">
        <v>1240</v>
      </c>
      <c r="K1923" s="14">
        <v>70</v>
      </c>
      <c r="L1923" s="12">
        <v>0.1593</v>
      </c>
      <c r="M1923" s="7">
        <v>0.88758121000000001</v>
      </c>
      <c r="N1923" s="31">
        <v>0.8</v>
      </c>
      <c r="O1923" s="14">
        <f>IFERROR(VLOOKUP($C1923,'site totals'!$J$2:$K$607,2,FALSE),1)</f>
        <v>12065.5272</v>
      </c>
      <c r="P1923" s="32" t="s">
        <v>94</v>
      </c>
      <c r="Q1923" s="12">
        <v>9.8674028799999994E-2</v>
      </c>
      <c r="R1923" s="29">
        <v>0.1</v>
      </c>
      <c r="S1923" s="2">
        <f>IF($A1923="site","",MIN(VLOOKUP($P1923,margin_ranges!$A$5:$D$10,4,FALSE)/100,$Q1923))</f>
        <v>9.8674028799999994E-2</v>
      </c>
      <c r="T1923" s="6">
        <f>IF(A1923="placement",$J1923*MIN($Q1923,$S1923),"")</f>
        <v>122.35579571199999</v>
      </c>
      <c r="U1923" s="6">
        <f>IF($A1923="placement",T1923,SUMIF($C$10:$C$6209,$C1923,$T$10:$T$6209))</f>
        <v>122.35579571199999</v>
      </c>
      <c r="V1923" s="34">
        <f t="shared" si="89"/>
        <v>1.4733013333334544E-3</v>
      </c>
      <c r="W1923" s="24"/>
      <c r="X1923" s="2" t="str">
        <f>IFERROR(MIN(VLOOKUP($W1923,margin_ranges!$A$5:$D$10,4,FALSE),$Q1923*100)/100,"")</f>
        <v/>
      </c>
      <c r="Y1923" s="6">
        <f t="shared" si="90"/>
        <v>122.35579571199999</v>
      </c>
      <c r="Z1923" s="6">
        <f>IF($A1923="placement",Y1923,SUMIF($C$10:$C$6209,$C1923,$Y$10:$Y$6209))</f>
        <v>122.35579571199999</v>
      </c>
      <c r="AA1923" s="29">
        <f t="shared" si="91"/>
        <v>1.4733013333334544E-3</v>
      </c>
    </row>
    <row r="1924" spans="1:27" hidden="1" x14ac:dyDescent="0.3">
      <c r="A1924" s="8" t="s">
        <v>17</v>
      </c>
      <c r="B1924" s="8" t="s">
        <v>3878</v>
      </c>
      <c r="C1924" s="8" t="s">
        <v>3879</v>
      </c>
      <c r="D1924" s="8" t="s">
        <v>3920</v>
      </c>
      <c r="E1924" s="8" t="s">
        <v>3921</v>
      </c>
      <c r="F1924" s="29">
        <v>0.12823246310949901</v>
      </c>
      <c r="G1924" s="29">
        <v>1</v>
      </c>
      <c r="H1924" s="30">
        <v>280.92689999999999</v>
      </c>
      <c r="I1924" s="30">
        <v>62.518599999999999</v>
      </c>
      <c r="J1924" s="14">
        <v>1291</v>
      </c>
      <c r="K1924" s="14">
        <v>153</v>
      </c>
      <c r="L1924" s="12">
        <v>0.2225</v>
      </c>
      <c r="M1924" s="7">
        <v>0.68825687000000002</v>
      </c>
      <c r="N1924" s="31">
        <v>0.6</v>
      </c>
      <c r="O1924" s="14">
        <f>IFERROR(VLOOKUP($C1924,'site totals'!$J$2:$K$607,2,FALSE),1)</f>
        <v>12065.5272</v>
      </c>
      <c r="P1924" s="32" t="s">
        <v>91</v>
      </c>
      <c r="Q1924" s="12">
        <v>0.1282324631</v>
      </c>
      <c r="R1924" s="29">
        <v>0.2</v>
      </c>
      <c r="S1924" s="2">
        <f>IF($A1924="site","",MIN(VLOOKUP($P1924,margin_ranges!$A$5:$D$10,4,FALSE)/100,$Q1924))</f>
        <v>0.1282324631</v>
      </c>
      <c r="T1924" s="6">
        <f>IF(A1924="placement",$J1924*MIN($Q1924,$S1924),"")</f>
        <v>165.54810986210001</v>
      </c>
      <c r="U1924" s="6">
        <f>IF($A1924="placement",T1924,SUMIF($C$10:$C$6209,$C1924,$T$10:$T$6209))</f>
        <v>165.54810986210001</v>
      </c>
      <c r="V1924" s="34">
        <f t="shared" si="89"/>
        <v>8.9709421125000022E-2</v>
      </c>
      <c r="W1924" s="24"/>
      <c r="X1924" s="2" t="str">
        <f>IFERROR(MIN(VLOOKUP($W1924,margin_ranges!$A$5:$D$10,4,FALSE),$Q1924*100)/100,"")</f>
        <v/>
      </c>
      <c r="Y1924" s="6">
        <f t="shared" si="90"/>
        <v>165.54810986210001</v>
      </c>
      <c r="Z1924" s="6">
        <f>IF($A1924="placement",Y1924,SUMIF($C$10:$C$6209,$C1924,$Y$10:$Y$6209))</f>
        <v>165.54810986210001</v>
      </c>
      <c r="AA1924" s="29">
        <f t="shared" si="91"/>
        <v>8.9709421125000022E-2</v>
      </c>
    </row>
    <row r="1925" spans="1:27" hidden="1" x14ac:dyDescent="0.3">
      <c r="A1925" s="8" t="s">
        <v>17</v>
      </c>
      <c r="B1925" s="8" t="s">
        <v>3878</v>
      </c>
      <c r="C1925" s="8" t="s">
        <v>3879</v>
      </c>
      <c r="D1925" s="8" t="s">
        <v>3904</v>
      </c>
      <c r="E1925" s="8" t="s">
        <v>3905</v>
      </c>
      <c r="F1925" s="29">
        <v>0.28299218477029098</v>
      </c>
      <c r="G1925" s="29">
        <v>1</v>
      </c>
      <c r="H1925" s="30">
        <v>265.11779999999999</v>
      </c>
      <c r="I1925" s="30">
        <v>58.191600000000001</v>
      </c>
      <c r="J1925" s="14">
        <v>1704</v>
      </c>
      <c r="K1925" s="14">
        <v>477</v>
      </c>
      <c r="L1925" s="12">
        <v>0.2195</v>
      </c>
      <c r="M1925" s="7">
        <v>0.97627945999999999</v>
      </c>
      <c r="N1925" s="31">
        <v>0.7</v>
      </c>
      <c r="O1925" s="14">
        <f>IFERROR(VLOOKUP($C1925,'site totals'!$J$2:$K$607,2,FALSE),1)</f>
        <v>12065.5272</v>
      </c>
      <c r="P1925" s="32" t="s">
        <v>22</v>
      </c>
      <c r="Q1925" s="12">
        <v>0.28299218479999999</v>
      </c>
      <c r="R1925" s="29">
        <v>0.31</v>
      </c>
      <c r="S1925" s="2">
        <f>IF($A1925="site","",MIN(VLOOKUP($P1925,margin_ranges!$A$5:$D$10,4,FALSE)/100,$Q1925))</f>
        <v>0.28299218479999999</v>
      </c>
      <c r="T1925" s="6">
        <f>IF(A1925="placement",$J1925*MIN($Q1925,$S1925),"")</f>
        <v>482.21868289919996</v>
      </c>
      <c r="U1925" s="6">
        <f>IF($A1925="placement",T1925,SUMIF($C$10:$C$6209,$C1925,$T$10:$T$6209))</f>
        <v>482.21868289919996</v>
      </c>
      <c r="V1925" s="34">
        <f t="shared" si="89"/>
        <v>3.9141761159420474E-2</v>
      </c>
      <c r="W1925" s="24"/>
      <c r="X1925" s="2" t="str">
        <f>IFERROR(MIN(VLOOKUP($W1925,margin_ranges!$A$5:$D$10,4,FALSE),$Q1925*100)/100,"")</f>
        <v/>
      </c>
      <c r="Y1925" s="6">
        <f t="shared" si="90"/>
        <v>482.21868289919996</v>
      </c>
      <c r="Z1925" s="6">
        <f>IF($A1925="placement",Y1925,SUMIF($C$10:$C$6209,$C1925,$Y$10:$Y$6209))</f>
        <v>482.21868289919996</v>
      </c>
      <c r="AA1925" s="29">
        <f t="shared" si="91"/>
        <v>3.9141761159420474E-2</v>
      </c>
    </row>
    <row r="1926" spans="1:27" hidden="1" x14ac:dyDescent="0.3">
      <c r="A1926" s="8" t="s">
        <v>17</v>
      </c>
      <c r="B1926" s="8" t="s">
        <v>3878</v>
      </c>
      <c r="C1926" s="8" t="s">
        <v>3879</v>
      </c>
      <c r="D1926" s="8" t="s">
        <v>3944</v>
      </c>
      <c r="E1926" s="8" t="s">
        <v>3945</v>
      </c>
      <c r="F1926" s="29">
        <v>0.23187429935579901</v>
      </c>
      <c r="G1926" s="29">
        <v>1</v>
      </c>
      <c r="H1926" s="30">
        <v>420.34710000000001</v>
      </c>
      <c r="I1926" s="30">
        <v>148.1198</v>
      </c>
      <c r="J1926" s="14">
        <v>2892</v>
      </c>
      <c r="K1926" s="14">
        <v>604</v>
      </c>
      <c r="L1926" s="12">
        <v>0.35239999999999999</v>
      </c>
      <c r="M1926" s="7">
        <v>0.65093513000000003</v>
      </c>
      <c r="N1926" s="31">
        <v>0.5</v>
      </c>
      <c r="O1926" s="14">
        <f>IFERROR(VLOOKUP($C1926,'site totals'!$J$2:$K$607,2,FALSE),1)</f>
        <v>12065.5272</v>
      </c>
      <c r="P1926" s="32" t="s">
        <v>91</v>
      </c>
      <c r="Q1926" s="12">
        <v>0.23187429940000001</v>
      </c>
      <c r="R1926" s="29">
        <v>0.25</v>
      </c>
      <c r="S1926" s="2">
        <f>IF($A1926="site","",MIN(VLOOKUP($P1926,margin_ranges!$A$5:$D$10,4,FALSE)/100,$Q1926))</f>
        <v>0.23187429940000001</v>
      </c>
      <c r="T1926" s="6">
        <f>IF(A1926="placement",$J1926*MIN($Q1926,$S1926),"")</f>
        <v>670.58047386480007</v>
      </c>
      <c r="U1926" s="6">
        <f>IF($A1926="placement",T1926,SUMIF($C$10:$C$6209,$C1926,$T$10:$T$6209))</f>
        <v>670.58047386480007</v>
      </c>
      <c r="V1926" s="34">
        <f t="shared" si="89"/>
        <v>2.41676007999998E-2</v>
      </c>
      <c r="W1926" s="24"/>
      <c r="X1926" s="2" t="str">
        <f>IFERROR(MIN(VLOOKUP($W1926,margin_ranges!$A$5:$D$10,4,FALSE),$Q1926*100)/100,"")</f>
        <v/>
      </c>
      <c r="Y1926" s="6">
        <f t="shared" si="90"/>
        <v>670.58047386480007</v>
      </c>
      <c r="Z1926" s="6">
        <f>IF($A1926="placement",Y1926,SUMIF($C$10:$C$6209,$C1926,$Y$10:$Y$6209))</f>
        <v>670.58047386480007</v>
      </c>
      <c r="AA1926" s="17">
        <f t="shared" si="91"/>
        <v>2.41676007999998E-2</v>
      </c>
    </row>
    <row r="1927" spans="1:27" hidden="1" x14ac:dyDescent="0.3">
      <c r="A1927" s="8" t="s">
        <v>17</v>
      </c>
      <c r="B1927" s="8" t="s">
        <v>3878</v>
      </c>
      <c r="C1927" s="8" t="s">
        <v>3879</v>
      </c>
      <c r="D1927" s="8" t="s">
        <v>3914</v>
      </c>
      <c r="E1927" s="8" t="s">
        <v>3915</v>
      </c>
      <c r="F1927" s="29">
        <v>0.24040386560979801</v>
      </c>
      <c r="G1927" s="29">
        <v>1</v>
      </c>
      <c r="H1927" s="30">
        <v>460.33499999999998</v>
      </c>
      <c r="I1927" s="30">
        <v>115.3826</v>
      </c>
      <c r="J1927" s="14">
        <v>4557</v>
      </c>
      <c r="K1927" s="14">
        <v>1047</v>
      </c>
      <c r="L1927" s="12">
        <v>0.25059999999999999</v>
      </c>
      <c r="M1927" s="7">
        <v>1.3164890600000001</v>
      </c>
      <c r="N1927" s="31">
        <v>1</v>
      </c>
      <c r="O1927" s="14">
        <f>IFERROR(VLOOKUP($C1927,'site totals'!$J$2:$K$607,2,FALSE),1)</f>
        <v>12065.5272</v>
      </c>
      <c r="P1927" s="32" t="s">
        <v>22</v>
      </c>
      <c r="Q1927" s="12">
        <v>0.24040386559999999</v>
      </c>
      <c r="R1927" s="29">
        <v>0.3</v>
      </c>
      <c r="S1927" s="2">
        <f>IF($A1927="site","",MIN(VLOOKUP($P1927,margin_ranges!$A$5:$D$10,4,FALSE)/100,$Q1927))</f>
        <v>0.24040386559999999</v>
      </c>
      <c r="T1927" s="6">
        <f>IF(A1927="placement",$J1927*MIN($Q1927,$S1927),"")</f>
        <v>1095.5204155392</v>
      </c>
      <c r="U1927" s="6">
        <f>IF($A1927="placement",T1927,SUMIF($C$10:$C$6209,$C1927,$T$10:$T$6209))</f>
        <v>1095.5204155392</v>
      </c>
      <c r="V1927" s="34">
        <f t="shared" si="89"/>
        <v>8.5137334857142921E-2</v>
      </c>
      <c r="W1927" s="24"/>
      <c r="X1927" s="2" t="str">
        <f>IFERROR(MIN(VLOOKUP($W1927,margin_ranges!$A$5:$D$10,4,FALSE),$Q1927*100)/100,"")</f>
        <v/>
      </c>
      <c r="Y1927" s="6">
        <f t="shared" si="90"/>
        <v>1095.5204155392</v>
      </c>
      <c r="Z1927" s="6">
        <f>IF($A1927="placement",Y1927,SUMIF($C$10:$C$6209,$C1927,$Y$10:$Y$6209))</f>
        <v>1095.5204155392</v>
      </c>
      <c r="AA1927" s="29">
        <f t="shared" si="91"/>
        <v>8.5137334857142921E-2</v>
      </c>
    </row>
    <row r="1928" spans="1:27" hidden="1" x14ac:dyDescent="0.3">
      <c r="A1928" s="8" t="s">
        <v>17</v>
      </c>
      <c r="B1928" s="8" t="s">
        <v>3878</v>
      </c>
      <c r="C1928" s="8" t="s">
        <v>3879</v>
      </c>
      <c r="D1928" s="8" t="s">
        <v>3906</v>
      </c>
      <c r="E1928" s="8" t="s">
        <v>3907</v>
      </c>
      <c r="F1928" s="29">
        <v>0.33999999999999903</v>
      </c>
      <c r="G1928" s="29">
        <v>0</v>
      </c>
      <c r="H1928" s="30">
        <v>9.8300999999999998</v>
      </c>
      <c r="I1928" s="30">
        <v>1.2597</v>
      </c>
      <c r="J1928" s="14">
        <v>31</v>
      </c>
      <c r="K1928" s="14">
        <v>9</v>
      </c>
      <c r="L1928" s="12">
        <v>0.12809999999999999</v>
      </c>
      <c r="M1928" s="7">
        <v>0.81182240999999999</v>
      </c>
      <c r="N1928" s="31">
        <v>0.5</v>
      </c>
      <c r="O1928" s="14">
        <f>IFERROR(VLOOKUP($C1928,'site totals'!$J$2:$K$607,2,FALSE),1)</f>
        <v>12065.5272</v>
      </c>
      <c r="P1928" s="32" t="s">
        <v>22</v>
      </c>
      <c r="Q1928" s="12">
        <v>0.38410175099999999</v>
      </c>
      <c r="R1928" s="29">
        <v>0.34</v>
      </c>
      <c r="S1928" s="2">
        <f>IF($A1928="site","",MIN(VLOOKUP($P1928,margin_ranges!$A$5:$D$10,4,FALSE)/100,$Q1928))</f>
        <v>0.29749999999999999</v>
      </c>
      <c r="T1928" s="6">
        <f>IF(A1928="placement",$J1928*MIN($Q1928,$S1928),"")</f>
        <v>9.2225000000000001</v>
      </c>
      <c r="U1928" s="6">
        <f>IF($A1928="placement",T1928,SUMIF($C$10:$C$6209,$C1928,$T$10:$T$6209))</f>
        <v>9.2225000000000001</v>
      </c>
      <c r="V1928" s="34">
        <f t="shared" si="89"/>
        <v>6.4393939393939448E-2</v>
      </c>
      <c r="W1928" s="24"/>
      <c r="X1928" s="2" t="str">
        <f>IFERROR(MIN(VLOOKUP($W1928,margin_ranges!$A$5:$D$10,4,FALSE),$Q1928*100)/100,"")</f>
        <v/>
      </c>
      <c r="Y1928" s="6">
        <f t="shared" si="90"/>
        <v>9.2225000000000001</v>
      </c>
      <c r="Z1928" s="6">
        <f>IF($A1928="placement",Y1928,SUMIF($C$10:$C$6209,$C1928,$Y$10:$Y$6209))</f>
        <v>9.2225000000000001</v>
      </c>
      <c r="AA1928" s="29">
        <f t="shared" si="91"/>
        <v>6.4393939393939448E-2</v>
      </c>
    </row>
    <row r="1929" spans="1:27" hidden="1" x14ac:dyDescent="0.3">
      <c r="A1929" s="8" t="s">
        <v>17</v>
      </c>
      <c r="B1929" s="8" t="s">
        <v>3878</v>
      </c>
      <c r="C1929" s="8" t="s">
        <v>3879</v>
      </c>
      <c r="D1929" s="8" t="s">
        <v>3950</v>
      </c>
      <c r="E1929" s="8" t="s">
        <v>3951</v>
      </c>
      <c r="F1929" s="29">
        <v>0.34</v>
      </c>
      <c r="G1929" s="29">
        <v>0</v>
      </c>
      <c r="H1929" s="30">
        <v>8.0747</v>
      </c>
      <c r="I1929" s="30">
        <v>5.5923999999999996</v>
      </c>
      <c r="J1929" s="14">
        <v>48</v>
      </c>
      <c r="K1929" s="14">
        <v>15</v>
      </c>
      <c r="L1929" s="12">
        <v>0.69259999999999999</v>
      </c>
      <c r="M1929" s="7">
        <v>0.28596443999999999</v>
      </c>
      <c r="N1929" s="31">
        <v>0.01</v>
      </c>
      <c r="O1929" s="14">
        <f>IFERROR(VLOOKUP($C1929,'site totals'!$J$2:$K$607,2,FALSE),1)</f>
        <v>12065.5272</v>
      </c>
      <c r="P1929" s="32" t="s">
        <v>22</v>
      </c>
      <c r="Q1929" s="12">
        <v>0.96503061729999995</v>
      </c>
      <c r="R1929" s="29">
        <v>0.34</v>
      </c>
      <c r="S1929" s="2">
        <f>IF($A1929="site","",MIN(VLOOKUP($P1929,margin_ranges!$A$5:$D$10,4,FALSE)/100,$Q1929))</f>
        <v>0.29749999999999999</v>
      </c>
      <c r="T1929" s="6">
        <f>IF(A1929="placement",$J1929*MIN($Q1929,$S1929),"")</f>
        <v>14.28</v>
      </c>
      <c r="U1929" s="6">
        <f>IF($A1929="placement",T1929,SUMIF($C$10:$C$6209,$C1929,$T$10:$T$6209))</f>
        <v>14.28</v>
      </c>
      <c r="V1929" s="34">
        <f t="shared" si="89"/>
        <v>6.4393939393939448E-2</v>
      </c>
      <c r="W1929" s="24"/>
      <c r="X1929" s="2" t="str">
        <f>IFERROR(MIN(VLOOKUP($W1929,margin_ranges!$A$5:$D$10,4,FALSE),$Q1929*100)/100,"")</f>
        <v/>
      </c>
      <c r="Y1929" s="6">
        <f t="shared" si="90"/>
        <v>14.28</v>
      </c>
      <c r="Z1929" s="6">
        <f>IF($A1929="placement",Y1929,SUMIF($C$10:$C$6209,$C1929,$Y$10:$Y$6209))</f>
        <v>14.28</v>
      </c>
      <c r="AA1929" s="17">
        <f t="shared" si="91"/>
        <v>6.4393939393939448E-2</v>
      </c>
    </row>
    <row r="1930" spans="1:27" hidden="1" x14ac:dyDescent="0.3">
      <c r="A1930" s="8" t="s">
        <v>17</v>
      </c>
      <c r="B1930" s="8" t="s">
        <v>3878</v>
      </c>
      <c r="C1930" s="8" t="s">
        <v>3879</v>
      </c>
      <c r="D1930" s="8" t="s">
        <v>3946</v>
      </c>
      <c r="E1930" s="8" t="s">
        <v>3947</v>
      </c>
      <c r="F1930" s="29">
        <v>0.33999999999999903</v>
      </c>
      <c r="G1930" s="29">
        <v>0</v>
      </c>
      <c r="H1930" s="30">
        <v>11.944900000000001</v>
      </c>
      <c r="I1930" s="30">
        <v>2.0329999999999999</v>
      </c>
      <c r="J1930" s="14">
        <v>51</v>
      </c>
      <c r="K1930" s="14">
        <v>15</v>
      </c>
      <c r="L1930" s="12">
        <v>0.17019999999999999</v>
      </c>
      <c r="M1930" s="7">
        <v>0.83000492000000003</v>
      </c>
      <c r="N1930" s="31">
        <v>0.5</v>
      </c>
      <c r="O1930" s="14">
        <f>IFERROR(VLOOKUP($C1930,'site totals'!$J$2:$K$607,2,FALSE),1)</f>
        <v>12065.5272</v>
      </c>
      <c r="P1930" s="32" t="s">
        <v>22</v>
      </c>
      <c r="Q1930" s="12">
        <v>0.3975939315</v>
      </c>
      <c r="R1930" s="29">
        <v>0.34</v>
      </c>
      <c r="S1930" s="2">
        <f>IF($A1930="site","",MIN(VLOOKUP($P1930,margin_ranges!$A$5:$D$10,4,FALSE)/100,$Q1930))</f>
        <v>0.29749999999999999</v>
      </c>
      <c r="T1930" s="6">
        <f>IF(A1930="placement",$J1930*MIN($Q1930,$S1930),"")</f>
        <v>15.172499999999999</v>
      </c>
      <c r="U1930" s="6">
        <f>IF($A1930="placement",T1930,SUMIF($C$10:$C$6209,$C1930,$T$10:$T$6209))</f>
        <v>15.172499999999999</v>
      </c>
      <c r="V1930" s="34">
        <f t="shared" ref="V1930:V1993" si="92">($J1930-$U1930)/($J1930*(1-$R1930))-1</f>
        <v>6.4393939393939448E-2</v>
      </c>
      <c r="W1930" s="24"/>
      <c r="X1930" s="2" t="str">
        <f>IFERROR(MIN(VLOOKUP($W1930,margin_ranges!$A$5:$D$10,4,FALSE),$Q1930*100)/100,"")</f>
        <v/>
      </c>
      <c r="Y1930" s="6">
        <f t="shared" si="90"/>
        <v>15.172499999999999</v>
      </c>
      <c r="Z1930" s="6">
        <f>IF($A1930="placement",Y1930,SUMIF($C$10:$C$6209,$C1930,$Y$10:$Y$6209))</f>
        <v>15.172499999999999</v>
      </c>
      <c r="AA1930" s="29">
        <f t="shared" si="91"/>
        <v>6.4393939393939448E-2</v>
      </c>
    </row>
    <row r="1931" spans="1:27" hidden="1" x14ac:dyDescent="0.3">
      <c r="A1931" s="8" t="s">
        <v>17</v>
      </c>
      <c r="B1931" s="8" t="s">
        <v>3878</v>
      </c>
      <c r="C1931" s="8" t="s">
        <v>3879</v>
      </c>
      <c r="D1931" s="8" t="s">
        <v>3938</v>
      </c>
      <c r="E1931" s="8" t="s">
        <v>3939</v>
      </c>
      <c r="F1931" s="29">
        <v>0.33999999999999903</v>
      </c>
      <c r="G1931" s="29">
        <v>0</v>
      </c>
      <c r="H1931" s="30">
        <v>29.917100000000001</v>
      </c>
      <c r="I1931" s="30">
        <v>5.3932000000000002</v>
      </c>
      <c r="J1931" s="14">
        <v>75</v>
      </c>
      <c r="K1931" s="14">
        <v>23</v>
      </c>
      <c r="L1931" s="12">
        <v>0.18029999999999999</v>
      </c>
      <c r="M1931" s="7">
        <v>0.46176147000000001</v>
      </c>
      <c r="N1931" s="31">
        <v>0.25</v>
      </c>
      <c r="O1931" s="14">
        <f>IFERROR(VLOOKUP($C1931,'site totals'!$J$2:$K$607,2,FALSE),1)</f>
        <v>12065.5272</v>
      </c>
      <c r="P1931" s="32" t="s">
        <v>22</v>
      </c>
      <c r="Q1931" s="12">
        <v>0.45859493540000001</v>
      </c>
      <c r="R1931" s="29">
        <v>0.34</v>
      </c>
      <c r="S1931" s="2">
        <f>IF($A1931="site","",MIN(VLOOKUP($P1931,margin_ranges!$A$5:$D$10,4,FALSE)/100,$Q1931))</f>
        <v>0.29749999999999999</v>
      </c>
      <c r="T1931" s="6">
        <f>IF(A1931="placement",$J1931*MIN($Q1931,$S1931),"")</f>
        <v>22.3125</v>
      </c>
      <c r="U1931" s="6">
        <f>IF($A1931="placement",T1931,SUMIF($C$10:$C$6209,$C1931,$T$10:$T$6209))</f>
        <v>22.3125</v>
      </c>
      <c r="V1931" s="34">
        <f t="shared" si="92"/>
        <v>6.4393939393939448E-2</v>
      </c>
      <c r="W1931" s="24"/>
      <c r="X1931" s="2" t="str">
        <f>IFERROR(MIN(VLOOKUP($W1931,margin_ranges!$A$5:$D$10,4,FALSE),$Q1931*100)/100,"")</f>
        <v/>
      </c>
      <c r="Y1931" s="6">
        <f t="shared" si="90"/>
        <v>22.3125</v>
      </c>
      <c r="Z1931" s="6">
        <f>IF($A1931="placement",Y1931,SUMIF($C$10:$C$6209,$C1931,$Y$10:$Y$6209))</f>
        <v>22.3125</v>
      </c>
      <c r="AA1931" s="29">
        <f t="shared" si="91"/>
        <v>6.4393939393939448E-2</v>
      </c>
    </row>
    <row r="1932" spans="1:27" hidden="1" x14ac:dyDescent="0.3">
      <c r="A1932" s="8" t="s">
        <v>17</v>
      </c>
      <c r="B1932" s="8" t="s">
        <v>3878</v>
      </c>
      <c r="C1932" s="8" t="s">
        <v>3879</v>
      </c>
      <c r="D1932" s="8" t="s">
        <v>3902</v>
      </c>
      <c r="E1932" s="8" t="s">
        <v>3903</v>
      </c>
      <c r="F1932" s="29">
        <v>0.34</v>
      </c>
      <c r="G1932" s="29">
        <v>0</v>
      </c>
      <c r="H1932" s="30">
        <v>11.279199999999999</v>
      </c>
      <c r="I1932" s="30">
        <v>3.4384000000000001</v>
      </c>
      <c r="J1932" s="14">
        <v>87</v>
      </c>
      <c r="K1932" s="14">
        <v>27</v>
      </c>
      <c r="L1932" s="12">
        <v>0.30480000000000002</v>
      </c>
      <c r="M1932" s="7">
        <v>0.84426533000000004</v>
      </c>
      <c r="N1932" s="31">
        <v>0.5</v>
      </c>
      <c r="O1932" s="14">
        <f>IFERROR(VLOOKUP($C1932,'site totals'!$J$2:$K$607,2,FALSE),1)</f>
        <v>12065.5272</v>
      </c>
      <c r="P1932" s="32" t="s">
        <v>22</v>
      </c>
      <c r="Q1932" s="12">
        <v>0.40776911640000002</v>
      </c>
      <c r="R1932" s="29">
        <v>0.34</v>
      </c>
      <c r="S1932" s="2">
        <f>IF($A1932="site","",MIN(VLOOKUP($P1932,margin_ranges!$A$5:$D$10,4,FALSE)/100,$Q1932))</f>
        <v>0.29749999999999999</v>
      </c>
      <c r="T1932" s="6">
        <f>IF(A1932="placement",$J1932*MIN($Q1932,$S1932),"")</f>
        <v>25.8825</v>
      </c>
      <c r="U1932" s="6">
        <f>IF($A1932="placement",T1932,SUMIF($C$10:$C$6209,$C1932,$T$10:$T$6209))</f>
        <v>25.8825</v>
      </c>
      <c r="V1932" s="34">
        <f t="shared" si="92"/>
        <v>6.4393939393939448E-2</v>
      </c>
      <c r="W1932" s="24"/>
      <c r="X1932" s="2" t="str">
        <f>IFERROR(MIN(VLOOKUP($W1932,margin_ranges!$A$5:$D$10,4,FALSE),$Q1932*100)/100,"")</f>
        <v/>
      </c>
      <c r="Y1932" s="6">
        <f t="shared" si="90"/>
        <v>25.8825</v>
      </c>
      <c r="Z1932" s="6">
        <f>IF($A1932="placement",Y1932,SUMIF($C$10:$C$6209,$C1932,$Y$10:$Y$6209))</f>
        <v>25.8825</v>
      </c>
      <c r="AA1932" s="17">
        <f t="shared" si="91"/>
        <v>6.4393939393939448E-2</v>
      </c>
    </row>
    <row r="1933" spans="1:27" hidden="1" x14ac:dyDescent="0.3">
      <c r="A1933" s="8" t="s">
        <v>17</v>
      </c>
      <c r="B1933" s="8" t="s">
        <v>3878</v>
      </c>
      <c r="C1933" s="8" t="s">
        <v>3879</v>
      </c>
      <c r="D1933" s="8" t="s">
        <v>3954</v>
      </c>
      <c r="E1933" s="8" t="s">
        <v>3955</v>
      </c>
      <c r="F1933" s="29">
        <v>0.33999999999999903</v>
      </c>
      <c r="G1933" s="29">
        <v>1</v>
      </c>
      <c r="H1933" s="30">
        <v>144.14570000000001</v>
      </c>
      <c r="I1933" s="30">
        <v>122.7589</v>
      </c>
      <c r="J1933" s="14">
        <v>860</v>
      </c>
      <c r="K1933" s="14">
        <v>262</v>
      </c>
      <c r="L1933" s="12">
        <v>0.85160000000000002</v>
      </c>
      <c r="M1933" s="7">
        <v>0.23342203</v>
      </c>
      <c r="N1933" s="31">
        <v>0.1</v>
      </c>
      <c r="O1933" s="14">
        <f>IFERROR(VLOOKUP($C1933,'site totals'!$J$2:$K$607,2,FALSE),1)</f>
        <v>12065.5272</v>
      </c>
      <c r="P1933" s="32" t="s">
        <v>22</v>
      </c>
      <c r="Q1933" s="12">
        <v>0.57159141869999996</v>
      </c>
      <c r="R1933" s="29">
        <v>0.34</v>
      </c>
      <c r="S1933" s="2">
        <f>IF($A1933="site","",MIN(VLOOKUP($P1933,margin_ranges!$A$5:$D$10,4,FALSE)/100,$Q1933))</f>
        <v>0.29749999999999999</v>
      </c>
      <c r="T1933" s="6">
        <f>IF(A1933="placement",$J1933*MIN($Q1933,$S1933),"")</f>
        <v>255.85</v>
      </c>
      <c r="U1933" s="6">
        <f>IF($A1933="placement",T1933,SUMIF($C$10:$C$6209,$C1933,$T$10:$T$6209))</f>
        <v>255.85</v>
      </c>
      <c r="V1933" s="34">
        <f t="shared" si="92"/>
        <v>6.4393939393939448E-2</v>
      </c>
      <c r="W1933" s="24"/>
      <c r="X1933" s="2" t="str">
        <f>IFERROR(MIN(VLOOKUP($W1933,margin_ranges!$A$5:$D$10,4,FALSE),$Q1933*100)/100,"")</f>
        <v/>
      </c>
      <c r="Y1933" s="6">
        <f t="shared" si="90"/>
        <v>255.85</v>
      </c>
      <c r="Z1933" s="6">
        <f>IF($A1933="placement",Y1933,SUMIF($C$10:$C$6209,$C1933,$Y$10:$Y$6209))</f>
        <v>255.85</v>
      </c>
      <c r="AA1933" s="29">
        <f t="shared" si="91"/>
        <v>6.4393939393939448E-2</v>
      </c>
    </row>
    <row r="1934" spans="1:27" hidden="1" x14ac:dyDescent="0.3">
      <c r="A1934" s="8" t="s">
        <v>17</v>
      </c>
      <c r="B1934" s="8" t="s">
        <v>3878</v>
      </c>
      <c r="C1934" s="8" t="s">
        <v>3879</v>
      </c>
      <c r="D1934" s="8" t="s">
        <v>3912</v>
      </c>
      <c r="E1934" s="8" t="s">
        <v>3913</v>
      </c>
      <c r="F1934" s="29">
        <v>0.33999999999999903</v>
      </c>
      <c r="G1934" s="29">
        <v>0</v>
      </c>
      <c r="H1934" s="30">
        <v>15.0085</v>
      </c>
      <c r="I1934" s="30">
        <v>3.3540999999999999</v>
      </c>
      <c r="J1934" s="14">
        <v>84</v>
      </c>
      <c r="K1934" s="14">
        <v>26</v>
      </c>
      <c r="L1934" s="12">
        <v>0.2235</v>
      </c>
      <c r="M1934" s="7">
        <v>0.83931597999999996</v>
      </c>
      <c r="N1934" s="31">
        <v>0.5</v>
      </c>
      <c r="O1934" s="14">
        <f>IFERROR(VLOOKUP($C1934,'site totals'!$J$2:$K$607,2,FALSE),1)</f>
        <v>12065.5272</v>
      </c>
      <c r="P1934" s="32" t="s">
        <v>22</v>
      </c>
      <c r="Q1934" s="12">
        <v>0.40427680490000001</v>
      </c>
      <c r="R1934" s="29">
        <v>0.34</v>
      </c>
      <c r="S1934" s="2">
        <f>IF($A1934="site","",MIN(VLOOKUP($P1934,margin_ranges!$A$5:$D$10,4,FALSE)/100,$Q1934))</f>
        <v>0.29749999999999999</v>
      </c>
      <c r="T1934" s="6">
        <f>IF(A1934="placement",$J1934*MIN($Q1934,$S1934),"")</f>
        <v>24.99</v>
      </c>
      <c r="U1934" s="6">
        <f>IF($A1934="placement",T1934,SUMIF($C$10:$C$6209,$C1934,$T$10:$T$6209))</f>
        <v>24.99</v>
      </c>
      <c r="V1934" s="34">
        <f t="shared" si="92"/>
        <v>6.439393939393967E-2</v>
      </c>
      <c r="W1934" s="24"/>
      <c r="X1934" s="2" t="str">
        <f>IFERROR(MIN(VLOOKUP($W1934,margin_ranges!$A$5:$D$10,4,FALSE),$Q1934*100)/100,"")</f>
        <v/>
      </c>
      <c r="Y1934" s="6">
        <f t="shared" si="90"/>
        <v>24.99</v>
      </c>
      <c r="Z1934" s="6">
        <f>IF($A1934="placement",Y1934,SUMIF($C$10:$C$6209,$C1934,$Y$10:$Y$6209))</f>
        <v>24.99</v>
      </c>
      <c r="AA1934" s="29">
        <f t="shared" si="91"/>
        <v>6.439393939393967E-2</v>
      </c>
    </row>
    <row r="1935" spans="1:27" hidden="1" x14ac:dyDescent="0.3">
      <c r="A1935" s="8" t="s">
        <v>17</v>
      </c>
      <c r="B1935" s="8" t="s">
        <v>3878</v>
      </c>
      <c r="C1935" s="8" t="s">
        <v>3879</v>
      </c>
      <c r="D1935" s="8" t="s">
        <v>3892</v>
      </c>
      <c r="E1935" s="8" t="s">
        <v>3893</v>
      </c>
      <c r="F1935" s="29">
        <v>0.33999999999999903</v>
      </c>
      <c r="G1935" s="29">
        <v>1</v>
      </c>
      <c r="H1935" s="30">
        <v>44.755200000000002</v>
      </c>
      <c r="I1935" s="30">
        <v>9.6265000000000001</v>
      </c>
      <c r="J1935" s="14">
        <v>121</v>
      </c>
      <c r="K1935" s="14">
        <v>37</v>
      </c>
      <c r="L1935" s="12">
        <v>0.21510000000000001</v>
      </c>
      <c r="M1935" s="7">
        <v>0.41858041000000001</v>
      </c>
      <c r="N1935" s="31">
        <v>0.25</v>
      </c>
      <c r="O1935" s="14">
        <f>IFERROR(VLOOKUP($C1935,'site totals'!$J$2:$K$607,2,FALSE),1)</f>
        <v>12065.5272</v>
      </c>
      <c r="P1935" s="32" t="s">
        <v>22</v>
      </c>
      <c r="Q1935" s="12">
        <v>0.40274318640000001</v>
      </c>
      <c r="R1935" s="29">
        <v>0.34</v>
      </c>
      <c r="S1935" s="2">
        <f>IF($A1935="site","",MIN(VLOOKUP($P1935,margin_ranges!$A$5:$D$10,4,FALSE)/100,$Q1935))</f>
        <v>0.29749999999999999</v>
      </c>
      <c r="T1935" s="6">
        <f>IF(A1935="placement",$J1935*MIN($Q1935,$S1935),"")</f>
        <v>35.997499999999995</v>
      </c>
      <c r="U1935" s="6">
        <f>IF($A1935="placement",T1935,SUMIF($C$10:$C$6209,$C1935,$T$10:$T$6209))</f>
        <v>35.997499999999995</v>
      </c>
      <c r="V1935" s="34">
        <f t="shared" si="92"/>
        <v>6.439393939393967E-2</v>
      </c>
      <c r="W1935" s="24"/>
      <c r="X1935" s="2" t="str">
        <f>IFERROR(MIN(VLOOKUP($W1935,margin_ranges!$A$5:$D$10,4,FALSE),$Q1935*100)/100,"")</f>
        <v/>
      </c>
      <c r="Y1935" s="6">
        <f t="shared" si="90"/>
        <v>35.997499999999995</v>
      </c>
      <c r="Z1935" s="6">
        <f>IF($A1935="placement",Y1935,SUMIF($C$10:$C$6209,$C1935,$Y$10:$Y$6209))</f>
        <v>35.997499999999995</v>
      </c>
      <c r="AA1935" s="29">
        <f t="shared" si="91"/>
        <v>6.439393939393967E-2</v>
      </c>
    </row>
    <row r="1936" spans="1:27" hidden="1" x14ac:dyDescent="0.3">
      <c r="A1936" s="8" t="s">
        <v>17</v>
      </c>
      <c r="B1936" s="8" t="s">
        <v>3878</v>
      </c>
      <c r="C1936" s="8" t="s">
        <v>3879</v>
      </c>
      <c r="D1936" s="8" t="s">
        <v>3942</v>
      </c>
      <c r="E1936" s="8" t="s">
        <v>3943</v>
      </c>
      <c r="F1936" s="29">
        <v>0.34</v>
      </c>
      <c r="G1936" s="29">
        <v>1</v>
      </c>
      <c r="H1936" s="30">
        <v>65.426900000000003</v>
      </c>
      <c r="I1936" s="30">
        <v>5.3090999999999999</v>
      </c>
      <c r="J1936" s="14">
        <v>181</v>
      </c>
      <c r="K1936" s="14">
        <v>53</v>
      </c>
      <c r="L1936" s="12">
        <v>8.1100000000000005E-2</v>
      </c>
      <c r="M1936" s="7">
        <v>1.13815841</v>
      </c>
      <c r="N1936" s="31">
        <v>0.7</v>
      </c>
      <c r="O1936" s="14">
        <f>IFERROR(VLOOKUP($C1936,'site totals'!$J$2:$K$607,2,FALSE),1)</f>
        <v>12065.5272</v>
      </c>
      <c r="P1936" s="32" t="s">
        <v>22</v>
      </c>
      <c r="Q1936" s="12">
        <v>0.38497137570000001</v>
      </c>
      <c r="R1936" s="29">
        <v>0.34</v>
      </c>
      <c r="S1936" s="2">
        <f>IF($A1936="site","",MIN(VLOOKUP($P1936,margin_ranges!$A$5:$D$10,4,FALSE)/100,$Q1936))</f>
        <v>0.29749999999999999</v>
      </c>
      <c r="T1936" s="6">
        <f>IF(A1936="placement",$J1936*MIN($Q1936,$S1936),"")</f>
        <v>53.847499999999997</v>
      </c>
      <c r="U1936" s="6">
        <f>IF($A1936="placement",T1936,SUMIF($C$10:$C$6209,$C1936,$T$10:$T$6209))</f>
        <v>53.847499999999997</v>
      </c>
      <c r="V1936" s="34">
        <f t="shared" si="92"/>
        <v>6.439393939393967E-2</v>
      </c>
      <c r="W1936" s="24"/>
      <c r="X1936" s="2" t="str">
        <f>IFERROR(MIN(VLOOKUP($W1936,margin_ranges!$A$5:$D$10,4,FALSE),$Q1936*100)/100,"")</f>
        <v/>
      </c>
      <c r="Y1936" s="6">
        <f t="shared" si="90"/>
        <v>53.847499999999997</v>
      </c>
      <c r="Z1936" s="6">
        <f>IF($A1936="placement",Y1936,SUMIF($C$10:$C$6209,$C1936,$Y$10:$Y$6209))</f>
        <v>53.847499999999997</v>
      </c>
      <c r="AA1936" s="29">
        <f t="shared" si="91"/>
        <v>6.439393939393967E-2</v>
      </c>
    </row>
    <row r="1937" spans="1:27" hidden="1" x14ac:dyDescent="0.3">
      <c r="A1937" s="8" t="s">
        <v>17</v>
      </c>
      <c r="B1937" s="8" t="s">
        <v>3878</v>
      </c>
      <c r="C1937" s="8" t="s">
        <v>3879</v>
      </c>
      <c r="D1937" s="8" t="s">
        <v>3896</v>
      </c>
      <c r="E1937" s="8" t="s">
        <v>3897</v>
      </c>
      <c r="F1937" s="29">
        <v>0.34</v>
      </c>
      <c r="G1937" s="29">
        <v>1</v>
      </c>
      <c r="H1937" s="30">
        <v>229.86590000000001</v>
      </c>
      <c r="I1937" s="30">
        <v>138.65780000000001</v>
      </c>
      <c r="J1937" s="14">
        <v>1258</v>
      </c>
      <c r="K1937" s="14">
        <v>382</v>
      </c>
      <c r="L1937" s="12">
        <v>0.60319999999999996</v>
      </c>
      <c r="M1937" s="7">
        <v>0.30240051000000001</v>
      </c>
      <c r="N1937" s="31">
        <v>0.1</v>
      </c>
      <c r="O1937" s="14">
        <f>IFERROR(VLOOKUP($C1937,'site totals'!$J$2:$K$607,2,FALSE),1)</f>
        <v>12065.5272</v>
      </c>
      <c r="P1937" s="32" t="s">
        <v>22</v>
      </c>
      <c r="Q1937" s="12">
        <v>0.66931273170000005</v>
      </c>
      <c r="R1937" s="29">
        <v>0.34</v>
      </c>
      <c r="S1937" s="2">
        <f>IF($A1937="site","",MIN(VLOOKUP($P1937,margin_ranges!$A$5:$D$10,4,FALSE)/100,$Q1937))</f>
        <v>0.29749999999999999</v>
      </c>
      <c r="T1937" s="6">
        <f>IF(A1937="placement",$J1937*MIN($Q1937,$S1937),"")</f>
        <v>374.255</v>
      </c>
      <c r="U1937" s="6">
        <f>IF($A1937="placement",T1937,SUMIF($C$10:$C$6209,$C1937,$T$10:$T$6209))</f>
        <v>374.255</v>
      </c>
      <c r="V1937" s="34">
        <f t="shared" si="92"/>
        <v>6.439393939393967E-2</v>
      </c>
      <c r="W1937" s="24"/>
      <c r="X1937" s="2" t="str">
        <f>IFERROR(MIN(VLOOKUP($W1937,margin_ranges!$A$5:$D$10,4,FALSE),$Q1937*100)/100,"")</f>
        <v/>
      </c>
      <c r="Y1937" s="6">
        <f t="shared" si="90"/>
        <v>374.255</v>
      </c>
      <c r="Z1937" s="6">
        <f>IF($A1937="placement",Y1937,SUMIF($C$10:$C$6209,$C1937,$Y$10:$Y$6209))</f>
        <v>374.255</v>
      </c>
      <c r="AA1937" s="29">
        <f t="shared" si="91"/>
        <v>6.439393939393967E-2</v>
      </c>
    </row>
    <row r="1938" spans="1:27" hidden="1" x14ac:dyDescent="0.3">
      <c r="A1938" s="8" t="s">
        <v>17</v>
      </c>
      <c r="B1938" s="8" t="s">
        <v>3878</v>
      </c>
      <c r="C1938" s="8" t="s">
        <v>3879</v>
      </c>
      <c r="D1938" s="8" t="s">
        <v>3908</v>
      </c>
      <c r="E1938" s="8" t="s">
        <v>3909</v>
      </c>
      <c r="F1938" s="29">
        <v>0.33999999999999903</v>
      </c>
      <c r="G1938" s="29">
        <v>1</v>
      </c>
      <c r="H1938" s="30">
        <v>186.2139</v>
      </c>
      <c r="I1938" s="30">
        <v>118.41679999999999</v>
      </c>
      <c r="J1938" s="14">
        <v>1372</v>
      </c>
      <c r="K1938" s="14">
        <v>412</v>
      </c>
      <c r="L1938" s="12">
        <v>0.63590000000000002</v>
      </c>
      <c r="M1938" s="7">
        <v>0.38624519000000002</v>
      </c>
      <c r="N1938" s="31">
        <v>0.1</v>
      </c>
      <c r="O1938" s="14">
        <f>IFERROR(VLOOKUP($C1938,'site totals'!$J$2:$K$607,2,FALSE),1)</f>
        <v>12065.5272</v>
      </c>
      <c r="P1938" s="32" t="s">
        <v>22</v>
      </c>
      <c r="Q1938" s="12">
        <v>0.74109710169999998</v>
      </c>
      <c r="R1938" s="29">
        <v>0.34</v>
      </c>
      <c r="S1938" s="2">
        <f>IF($A1938="site","",MIN(VLOOKUP($P1938,margin_ranges!$A$5:$D$10,4,FALSE)/100,$Q1938))</f>
        <v>0.29749999999999999</v>
      </c>
      <c r="T1938" s="6">
        <f>IF(A1938="placement",$J1938*MIN($Q1938,$S1938),"")</f>
        <v>408.16999999999996</v>
      </c>
      <c r="U1938" s="6">
        <f>IF($A1938="placement",T1938,SUMIF($C$10:$C$6209,$C1938,$T$10:$T$6209))</f>
        <v>408.16999999999996</v>
      </c>
      <c r="V1938" s="34">
        <f t="shared" si="92"/>
        <v>6.439393939393967E-2</v>
      </c>
      <c r="W1938" s="24"/>
      <c r="X1938" s="2" t="str">
        <f>IFERROR(MIN(VLOOKUP($W1938,margin_ranges!$A$5:$D$10,4,FALSE),$Q1938*100)/100,"")</f>
        <v/>
      </c>
      <c r="Y1938" s="6">
        <f t="shared" si="90"/>
        <v>408.16999999999996</v>
      </c>
      <c r="Z1938" s="6">
        <f>IF($A1938="placement",Y1938,SUMIF($C$10:$C$6209,$C1938,$Y$10:$Y$6209))</f>
        <v>408.16999999999996</v>
      </c>
      <c r="AA1938" s="29">
        <f t="shared" si="91"/>
        <v>6.439393939393967E-2</v>
      </c>
    </row>
    <row r="1939" spans="1:27" hidden="1" x14ac:dyDescent="0.3">
      <c r="A1939" s="8" t="s">
        <v>17</v>
      </c>
      <c r="B1939" s="8" t="s">
        <v>3878</v>
      </c>
      <c r="C1939" s="8" t="s">
        <v>3879</v>
      </c>
      <c r="D1939" s="8" t="s">
        <v>3894</v>
      </c>
      <c r="E1939" s="8" t="s">
        <v>3895</v>
      </c>
      <c r="F1939" s="29">
        <v>0.35</v>
      </c>
      <c r="G1939" s="29">
        <v>1</v>
      </c>
      <c r="H1939" s="30">
        <v>105.962</v>
      </c>
      <c r="I1939" s="30">
        <v>81.174800000000005</v>
      </c>
      <c r="J1939" s="14">
        <v>499</v>
      </c>
      <c r="K1939" s="14">
        <v>175</v>
      </c>
      <c r="L1939" s="12">
        <v>0.7661</v>
      </c>
      <c r="M1939" s="7">
        <v>0.20484044000000001</v>
      </c>
      <c r="N1939" s="31">
        <v>0.1</v>
      </c>
      <c r="O1939" s="14">
        <f>IFERROR(VLOOKUP($C1939,'site totals'!$J$2:$K$607,2,FALSE),1)</f>
        <v>12065.5272</v>
      </c>
      <c r="P1939" s="32" t="s">
        <v>91</v>
      </c>
      <c r="Q1939" s="12">
        <v>0.51181514009999995</v>
      </c>
      <c r="R1939" s="29">
        <v>0.35</v>
      </c>
      <c r="S1939" s="2">
        <f>IF($A1939="site","",MIN(VLOOKUP($P1939,margin_ranges!$A$5:$D$10,4,FALSE)/100,$Q1939))</f>
        <v>0.29749999999999999</v>
      </c>
      <c r="T1939" s="6">
        <f>IF(A1939="placement",$J1939*MIN($Q1939,$S1939),"")</f>
        <v>148.45249999999999</v>
      </c>
      <c r="U1939" s="6">
        <f>IF($A1939="placement",T1939,SUMIF($C$10:$C$6209,$C1939,$T$10:$T$6209))</f>
        <v>148.45249999999999</v>
      </c>
      <c r="V1939" s="34">
        <f t="shared" si="92"/>
        <v>8.0769230769230704E-2</v>
      </c>
      <c r="W1939" s="24"/>
      <c r="X1939" s="2" t="str">
        <f>IFERROR(MIN(VLOOKUP($W1939,margin_ranges!$A$5:$D$10,4,FALSE),$Q1939*100)/100,"")</f>
        <v/>
      </c>
      <c r="Y1939" s="6">
        <f t="shared" si="90"/>
        <v>148.45249999999999</v>
      </c>
      <c r="Z1939" s="6">
        <f>IF($A1939="placement",Y1939,SUMIF($C$10:$C$6209,$C1939,$Y$10:$Y$6209))</f>
        <v>148.45249999999999</v>
      </c>
      <c r="AA1939" s="17">
        <f t="shared" si="91"/>
        <v>8.0769230769230704E-2</v>
      </c>
    </row>
    <row r="1940" spans="1:27" hidden="1" x14ac:dyDescent="0.3">
      <c r="A1940" s="8" t="s">
        <v>17</v>
      </c>
      <c r="B1940" s="8" t="s">
        <v>3878</v>
      </c>
      <c r="C1940" s="8" t="s">
        <v>3879</v>
      </c>
      <c r="D1940" s="8" t="s">
        <v>3952</v>
      </c>
      <c r="E1940" s="8" t="s">
        <v>3953</v>
      </c>
      <c r="F1940" s="29">
        <v>0.39</v>
      </c>
      <c r="G1940" s="29">
        <v>1</v>
      </c>
      <c r="H1940" s="30">
        <v>85.2834</v>
      </c>
      <c r="I1940" s="30">
        <v>36.375599999999999</v>
      </c>
      <c r="J1940" s="14">
        <v>385</v>
      </c>
      <c r="K1940" s="14">
        <v>137</v>
      </c>
      <c r="L1940" s="12">
        <v>0.42649999999999999</v>
      </c>
      <c r="M1940" s="7">
        <v>0.35321595</v>
      </c>
      <c r="N1940" s="31">
        <v>0.1</v>
      </c>
      <c r="O1940" s="14">
        <f>IFERROR(VLOOKUP($C1940,'site totals'!$J$2:$K$607,2,FALSE),1)</f>
        <v>12065.5272</v>
      </c>
      <c r="P1940" s="32" t="s">
        <v>22</v>
      </c>
      <c r="Q1940" s="12">
        <v>0.71688707480000002</v>
      </c>
      <c r="R1940" s="29">
        <v>0.39</v>
      </c>
      <c r="S1940" s="2">
        <f>IF($A1940="site","",MIN(VLOOKUP($P1940,margin_ranges!$A$5:$D$10,4,FALSE)/100,$Q1940))</f>
        <v>0.29749999999999999</v>
      </c>
      <c r="T1940" s="6">
        <f>IF(A1940="placement",$J1940*MIN($Q1940,$S1940),"")</f>
        <v>114.53749999999999</v>
      </c>
      <c r="U1940" s="6">
        <f>IF($A1940="placement",T1940,SUMIF($C$10:$C$6209,$C1940,$T$10:$T$6209))</f>
        <v>114.53749999999999</v>
      </c>
      <c r="V1940" s="34">
        <f t="shared" si="92"/>
        <v>0.15163934426229497</v>
      </c>
      <c r="W1940" s="24"/>
      <c r="X1940" s="2" t="str">
        <f>IFERROR(MIN(VLOOKUP($W1940,margin_ranges!$A$5:$D$10,4,FALSE),$Q1940*100)/100,"")</f>
        <v/>
      </c>
      <c r="Y1940" s="6">
        <f t="shared" si="90"/>
        <v>114.53749999999999</v>
      </c>
      <c r="Z1940" s="6">
        <f>IF($A1940="placement",Y1940,SUMIF($C$10:$C$6209,$C1940,$Y$10:$Y$6209))</f>
        <v>114.53749999999999</v>
      </c>
      <c r="AA1940" s="29">
        <f t="shared" si="91"/>
        <v>0.15163934426229497</v>
      </c>
    </row>
    <row r="1941" spans="1:27" hidden="1" x14ac:dyDescent="0.3">
      <c r="A1941" s="8" t="s">
        <v>17</v>
      </c>
      <c r="B1941" s="8" t="s">
        <v>3878</v>
      </c>
      <c r="C1941" s="8" t="s">
        <v>3879</v>
      </c>
      <c r="D1941" s="8" t="s">
        <v>3956</v>
      </c>
      <c r="E1941" s="8" t="s">
        <v>3957</v>
      </c>
      <c r="F1941" s="29">
        <v>0.39</v>
      </c>
      <c r="G1941" s="29">
        <v>1</v>
      </c>
      <c r="H1941" s="30">
        <v>254.80189999999999</v>
      </c>
      <c r="I1941" s="30">
        <v>26.040900000000001</v>
      </c>
      <c r="J1941" s="14">
        <v>998</v>
      </c>
      <c r="K1941" s="14">
        <v>355</v>
      </c>
      <c r="L1941" s="12">
        <v>0.1022</v>
      </c>
      <c r="M1941" s="7">
        <v>1.27794976</v>
      </c>
      <c r="N1941" s="31">
        <v>0.75</v>
      </c>
      <c r="O1941" s="14">
        <f>IFERROR(VLOOKUP($C1941,'site totals'!$J$2:$K$607,2,FALSE),1)</f>
        <v>12065.5272</v>
      </c>
      <c r="P1941" s="32" t="s">
        <v>22</v>
      </c>
      <c r="Q1941" s="12">
        <v>0.41312246899999999</v>
      </c>
      <c r="R1941" s="29">
        <v>0.39</v>
      </c>
      <c r="S1941" s="2">
        <f>IF($A1941="site","",MIN(VLOOKUP($P1941,margin_ranges!$A$5:$D$10,4,FALSE)/100,$Q1941))</f>
        <v>0.29749999999999999</v>
      </c>
      <c r="T1941" s="6">
        <f>IF(A1941="placement",$J1941*MIN($Q1941,$S1941),"")</f>
        <v>296.90499999999997</v>
      </c>
      <c r="U1941" s="6">
        <f>IF($A1941="placement",T1941,SUMIF($C$10:$C$6209,$C1941,$T$10:$T$6209))</f>
        <v>296.90499999999997</v>
      </c>
      <c r="V1941" s="34">
        <f t="shared" si="92"/>
        <v>0.15163934426229519</v>
      </c>
      <c r="W1941" s="24"/>
      <c r="X1941" s="2" t="str">
        <f>IFERROR(MIN(VLOOKUP($W1941,margin_ranges!$A$5:$D$10,4,FALSE),$Q1941*100)/100,"")</f>
        <v/>
      </c>
      <c r="Y1941" s="6">
        <f t="shared" si="90"/>
        <v>296.90499999999997</v>
      </c>
      <c r="Z1941" s="6">
        <f>IF($A1941="placement",Y1941,SUMIF($C$10:$C$6209,$C1941,$Y$10:$Y$6209))</f>
        <v>296.90499999999997</v>
      </c>
      <c r="AA1941" s="17">
        <f t="shared" si="91"/>
        <v>0.15163934426229519</v>
      </c>
    </row>
    <row r="1942" spans="1:27" x14ac:dyDescent="0.3">
      <c r="A1942" s="16" t="s">
        <v>33</v>
      </c>
      <c r="B1942" s="16" t="s">
        <v>3878</v>
      </c>
      <c r="C1942" s="16" t="s">
        <v>3879</v>
      </c>
      <c r="D1942" s="33" t="s">
        <v>34</v>
      </c>
      <c r="E1942" s="16"/>
      <c r="F1942" s="17">
        <v>0.27088652504135902</v>
      </c>
      <c r="G1942" s="17">
        <v>0.97838771999999996</v>
      </c>
      <c r="H1942" s="36">
        <v>4719.6934000000001</v>
      </c>
      <c r="I1942" s="36">
        <v>1393.5089</v>
      </c>
      <c r="J1942" s="22">
        <v>25855</v>
      </c>
      <c r="K1942" s="22">
        <v>5928</v>
      </c>
      <c r="L1942" s="18">
        <v>0.29530000000000001</v>
      </c>
      <c r="M1942" s="19">
        <v>0.61845561000000004</v>
      </c>
      <c r="N1942" s="20">
        <v>0.40516200000000002</v>
      </c>
      <c r="O1942" s="22">
        <f>IFERROR(VLOOKUP($C1942,'site totals'!$J$2:$K$607,2,FALSE),1)</f>
        <v>12065.5272</v>
      </c>
      <c r="P1942" s="21"/>
      <c r="Q1942" s="18">
        <v>0.34488103440000001</v>
      </c>
      <c r="R1942" s="17">
        <v>0.27089999999999997</v>
      </c>
      <c r="S1942" s="18" t="str">
        <f>IF($A1942="site","",MIN(VLOOKUP($P1942,margin_ranges!$A$5:$D$10,4,FALSE)/100,$Q1942))</f>
        <v/>
      </c>
      <c r="T1942" s="22" t="str">
        <f>IF(A1942="placement",$J1942*MIN($Q1942,$S1942),"")</f>
        <v/>
      </c>
      <c r="U1942" s="22">
        <f>IF($A1942="placement",T1942,SUMIF($C$10:$C$6209,$C1942,$T$10:$T$6209))</f>
        <v>6489.3936153913</v>
      </c>
      <c r="V1942" s="37">
        <f t="shared" si="92"/>
        <v>2.730513752971353E-2</v>
      </c>
      <c r="W1942" s="38"/>
      <c r="X1942" s="18" t="str">
        <f>IFERROR(MIN(VLOOKUP($W1942,margin_ranges!$A$5:$D$10,4,FALSE),$Q1942*100)/100,"")</f>
        <v/>
      </c>
      <c r="Y1942" s="6" t="str">
        <f t="shared" si="90"/>
        <v/>
      </c>
      <c r="Z1942" s="6">
        <f>IF($A1942="placement",Y1942,SUMIF($C$10:$C$6209,$C1942,$Y$10:$Y$6209))</f>
        <v>6489.3936153913</v>
      </c>
      <c r="AA1942" s="17">
        <f t="shared" si="91"/>
        <v>2.730513752971353E-2</v>
      </c>
    </row>
    <row r="1943" spans="1:27" hidden="1" x14ac:dyDescent="0.3">
      <c r="A1943" s="8" t="s">
        <v>17</v>
      </c>
      <c r="B1943" s="8" t="s">
        <v>8163</v>
      </c>
      <c r="C1943" s="8" t="s">
        <v>8164</v>
      </c>
      <c r="D1943" s="8" t="s">
        <v>8181</v>
      </c>
      <c r="E1943" s="8" t="s">
        <v>8182</v>
      </c>
      <c r="F1943" s="29">
        <v>0.28999999999999998</v>
      </c>
      <c r="G1943" s="29">
        <v>0</v>
      </c>
      <c r="H1943" s="30">
        <v>379.32470000000001</v>
      </c>
      <c r="I1943" s="30">
        <v>54.049900000000001</v>
      </c>
      <c r="J1943" s="14">
        <v>2509</v>
      </c>
      <c r="K1943" s="14">
        <v>627</v>
      </c>
      <c r="L1943" s="12">
        <v>0.14249999999999999</v>
      </c>
      <c r="M1943" s="7">
        <v>1.5474971500000001</v>
      </c>
      <c r="N1943" s="31">
        <v>1</v>
      </c>
      <c r="O1943" s="14">
        <f>IFERROR(VLOOKUP($C1943,'site totals'!$J$2:$K$607,2,FALSE),1)</f>
        <v>11131.606299999999</v>
      </c>
      <c r="P1943" s="32" t="s">
        <v>22</v>
      </c>
      <c r="Q1943" s="12">
        <v>0.3537952567</v>
      </c>
      <c r="R1943" s="29">
        <v>0.28999999999999998</v>
      </c>
      <c r="S1943" s="2">
        <f>IF($A1943="site","",MIN(VLOOKUP($P1943,margin_ranges!$A$5:$D$10,4,FALSE)/100,$Q1943))</f>
        <v>0.29749999999999999</v>
      </c>
      <c r="T1943" s="6">
        <f>IF(A1943="placement",$J1943*MIN($Q1943,$S1943),"")</f>
        <v>746.42750000000001</v>
      </c>
      <c r="U1943" s="6">
        <f>IF($A1943="placement",T1943,SUMIF($C$10:$C$6209,$C1943,$T$10:$T$6209))</f>
        <v>746.42750000000001</v>
      </c>
      <c r="V1943" s="34">
        <f t="shared" si="92"/>
        <v>-1.0563380281690127E-2</v>
      </c>
      <c r="W1943" s="24"/>
      <c r="X1943" s="2" t="str">
        <f>IFERROR(MIN(VLOOKUP($W1943,margin_ranges!$A$5:$D$10,4,FALSE),$Q1943*100)/100,"")</f>
        <v/>
      </c>
      <c r="Y1943" s="6">
        <f t="shared" si="90"/>
        <v>746.42750000000001</v>
      </c>
      <c r="Z1943" s="6">
        <f>IF($A1943="placement",Y1943,SUMIF($C$10:$C$6209,$C1943,$Y$10:$Y$6209))</f>
        <v>746.42750000000001</v>
      </c>
      <c r="AA1943" s="29">
        <f t="shared" si="91"/>
        <v>-1.0563380281690127E-2</v>
      </c>
    </row>
    <row r="1944" spans="1:27" hidden="1" x14ac:dyDescent="0.3">
      <c r="A1944" s="8" t="s">
        <v>17</v>
      </c>
      <c r="B1944" s="8" t="s">
        <v>8163</v>
      </c>
      <c r="C1944" s="8" t="s">
        <v>8164</v>
      </c>
      <c r="D1944" s="8" t="s">
        <v>8185</v>
      </c>
      <c r="E1944" s="8" t="s">
        <v>8186</v>
      </c>
      <c r="F1944" s="29">
        <v>0.232965306906843</v>
      </c>
      <c r="G1944" s="29">
        <v>0</v>
      </c>
      <c r="H1944" s="30">
        <v>179.88589999999999</v>
      </c>
      <c r="I1944" s="30">
        <v>47.382399999999997</v>
      </c>
      <c r="J1944" s="14">
        <v>1853</v>
      </c>
      <c r="K1944" s="14">
        <v>432</v>
      </c>
      <c r="L1944" s="12">
        <v>0.26340000000000002</v>
      </c>
      <c r="M1944" s="7">
        <v>1.3037219900000001</v>
      </c>
      <c r="N1944" s="31">
        <v>1</v>
      </c>
      <c r="O1944" s="14">
        <f>IFERROR(VLOOKUP($C1944,'site totals'!$J$2:$K$607,2,FALSE),1)</f>
        <v>11131.606299999999</v>
      </c>
      <c r="P1944" s="32" t="s">
        <v>94</v>
      </c>
      <c r="Q1944" s="12">
        <v>0.2329653069</v>
      </c>
      <c r="R1944" s="29">
        <v>0.25</v>
      </c>
      <c r="S1944" s="2">
        <f>IF($A1944="site","",MIN(VLOOKUP($P1944,margin_ranges!$A$5:$D$10,4,FALSE)/100,$Q1944))</f>
        <v>0.19750000000000001</v>
      </c>
      <c r="T1944" s="6">
        <f>IF(A1944="placement",$J1944*MIN($Q1944,$S1944),"")</f>
        <v>365.96750000000003</v>
      </c>
      <c r="U1944" s="6">
        <f>IF($A1944="placement",T1944,SUMIF($C$10:$C$6209,$C1944,$T$10:$T$6209))</f>
        <v>365.96750000000003</v>
      </c>
      <c r="V1944" s="34">
        <f t="shared" si="92"/>
        <v>7.0000000000000062E-2</v>
      </c>
      <c r="W1944" s="24"/>
      <c r="X1944" s="2" t="str">
        <f>IFERROR(MIN(VLOOKUP($W1944,margin_ranges!$A$5:$D$10,4,FALSE),$Q1944*100)/100,"")</f>
        <v/>
      </c>
      <c r="Y1944" s="6">
        <f t="shared" si="90"/>
        <v>365.96750000000003</v>
      </c>
      <c r="Z1944" s="6">
        <f>IF($A1944="placement",Y1944,SUMIF($C$10:$C$6209,$C1944,$Y$10:$Y$6209))</f>
        <v>365.96750000000003</v>
      </c>
      <c r="AA1944" s="29">
        <f t="shared" si="91"/>
        <v>7.0000000000000062E-2</v>
      </c>
    </row>
    <row r="1945" spans="1:27" hidden="1" x14ac:dyDescent="0.3">
      <c r="A1945" s="8" t="s">
        <v>17</v>
      </c>
      <c r="B1945" s="8" t="s">
        <v>8163</v>
      </c>
      <c r="C1945" s="8" t="s">
        <v>8164</v>
      </c>
      <c r="D1945" s="8" t="s">
        <v>8219</v>
      </c>
      <c r="E1945" s="8" t="s">
        <v>8220</v>
      </c>
      <c r="F1945" s="29">
        <v>0.240380476180373</v>
      </c>
      <c r="G1945" s="29">
        <v>0</v>
      </c>
      <c r="H1945" s="30">
        <v>287.11009999999999</v>
      </c>
      <c r="I1945" s="30">
        <v>10.5708</v>
      </c>
      <c r="J1945" s="14">
        <v>313</v>
      </c>
      <c r="K1945" s="14">
        <v>76</v>
      </c>
      <c r="L1945" s="12">
        <v>3.6799999999999999E-2</v>
      </c>
      <c r="M1945" s="7">
        <v>0.98733638999999995</v>
      </c>
      <c r="N1945" s="31">
        <v>0.75</v>
      </c>
      <c r="O1945" s="14">
        <f>IFERROR(VLOOKUP($C1945,'site totals'!$J$2:$K$607,2,FALSE),1)</f>
        <v>11131.606299999999</v>
      </c>
      <c r="P1945" s="32" t="s">
        <v>94</v>
      </c>
      <c r="Q1945" s="12">
        <v>0.2403804762</v>
      </c>
      <c r="R1945" s="29">
        <v>0.25</v>
      </c>
      <c r="S1945" s="2">
        <f>IF($A1945="site","",MIN(VLOOKUP($P1945,margin_ranges!$A$5:$D$10,4,FALSE)/100,$Q1945))</f>
        <v>0.19750000000000001</v>
      </c>
      <c r="T1945" s="6">
        <f>IF(A1945="placement",$J1945*MIN($Q1945,$S1945),"")</f>
        <v>61.817500000000003</v>
      </c>
      <c r="U1945" s="6">
        <f>IF($A1945="placement",T1945,SUMIF($C$10:$C$6209,$C1945,$T$10:$T$6209))</f>
        <v>61.817500000000003</v>
      </c>
      <c r="V1945" s="34">
        <f t="shared" si="92"/>
        <v>7.0000000000000062E-2</v>
      </c>
      <c r="W1945" s="24"/>
      <c r="X1945" s="2" t="str">
        <f>IFERROR(MIN(VLOOKUP($W1945,margin_ranges!$A$5:$D$10,4,FALSE),$Q1945*100)/100,"")</f>
        <v/>
      </c>
      <c r="Y1945" s="6">
        <f t="shared" si="90"/>
        <v>61.817500000000003</v>
      </c>
      <c r="Z1945" s="6">
        <f>IF($A1945="placement",Y1945,SUMIF($C$10:$C$6209,$C1945,$Y$10:$Y$6209))</f>
        <v>61.817500000000003</v>
      </c>
      <c r="AA1945" s="17">
        <f t="shared" si="91"/>
        <v>7.0000000000000062E-2</v>
      </c>
    </row>
    <row r="1946" spans="1:27" hidden="1" x14ac:dyDescent="0.3">
      <c r="A1946" s="8" t="s">
        <v>17</v>
      </c>
      <c r="B1946" s="8" t="s">
        <v>8163</v>
      </c>
      <c r="C1946" s="8" t="s">
        <v>8164</v>
      </c>
      <c r="D1946" s="8" t="s">
        <v>8203</v>
      </c>
      <c r="E1946" s="8" t="s">
        <v>8204</v>
      </c>
      <c r="F1946" s="29">
        <v>0.25</v>
      </c>
      <c r="G1946" s="29">
        <v>0</v>
      </c>
      <c r="H1946" s="30">
        <v>125.3874</v>
      </c>
      <c r="I1946" s="30">
        <v>8.2318999999999996</v>
      </c>
      <c r="J1946" s="14">
        <v>255</v>
      </c>
      <c r="K1946" s="14">
        <v>63</v>
      </c>
      <c r="L1946" s="12">
        <v>6.5699999999999995E-2</v>
      </c>
      <c r="M1946" s="7">
        <v>1.03209368</v>
      </c>
      <c r="N1946" s="31">
        <v>0.75</v>
      </c>
      <c r="O1946" s="14">
        <f>IFERROR(VLOOKUP($C1946,'site totals'!$J$2:$K$607,2,FALSE),1)</f>
        <v>11131.606299999999</v>
      </c>
      <c r="P1946" s="32" t="s">
        <v>94</v>
      </c>
      <c r="Q1946" s="12">
        <v>0.27332177619999998</v>
      </c>
      <c r="R1946" s="29">
        <v>0.25</v>
      </c>
      <c r="S1946" s="2">
        <f>IF($A1946="site","",MIN(VLOOKUP($P1946,margin_ranges!$A$5:$D$10,4,FALSE)/100,$Q1946))</f>
        <v>0.19750000000000001</v>
      </c>
      <c r="T1946" s="6">
        <f>IF(A1946="placement",$J1946*MIN($Q1946,$S1946),"")</f>
        <v>50.362500000000004</v>
      </c>
      <c r="U1946" s="6">
        <f>IF($A1946="placement",T1946,SUMIF($C$10:$C$6209,$C1946,$T$10:$T$6209))</f>
        <v>50.362500000000004</v>
      </c>
      <c r="V1946" s="34">
        <f t="shared" si="92"/>
        <v>6.999999999999984E-2</v>
      </c>
      <c r="W1946" s="24"/>
      <c r="X1946" s="2" t="str">
        <f>IFERROR(MIN(VLOOKUP($W1946,margin_ranges!$A$5:$D$10,4,FALSE),$Q1946*100)/100,"")</f>
        <v/>
      </c>
      <c r="Y1946" s="6">
        <f t="shared" si="90"/>
        <v>50.362500000000004</v>
      </c>
      <c r="Z1946" s="6">
        <f>IF($A1946="placement",Y1946,SUMIF($C$10:$C$6209,$C1946,$Y$10:$Y$6209))</f>
        <v>50.362500000000004</v>
      </c>
      <c r="AA1946" s="29">
        <f t="shared" si="91"/>
        <v>6.999999999999984E-2</v>
      </c>
    </row>
    <row r="1947" spans="1:27" hidden="1" x14ac:dyDescent="0.3">
      <c r="A1947" s="8" t="s">
        <v>17</v>
      </c>
      <c r="B1947" s="8" t="s">
        <v>8163</v>
      </c>
      <c r="C1947" s="8" t="s">
        <v>8164</v>
      </c>
      <c r="D1947" s="8" t="s">
        <v>8201</v>
      </c>
      <c r="E1947" s="8" t="s">
        <v>8202</v>
      </c>
      <c r="F1947" s="29">
        <v>0.25</v>
      </c>
      <c r="G1947" s="29">
        <v>0</v>
      </c>
      <c r="H1947" s="30">
        <v>94.296099999999996</v>
      </c>
      <c r="I1947" s="30">
        <v>13.627000000000001</v>
      </c>
      <c r="J1947" s="14">
        <v>322</v>
      </c>
      <c r="K1947" s="14">
        <v>81</v>
      </c>
      <c r="L1947" s="12">
        <v>0.14449999999999999</v>
      </c>
      <c r="M1947" s="7">
        <v>0.78790426999999996</v>
      </c>
      <c r="N1947" s="31">
        <v>0.5</v>
      </c>
      <c r="O1947" s="14">
        <f>IFERROR(VLOOKUP($C1947,'site totals'!$J$2:$K$607,2,FALSE),1)</f>
        <v>11131.606299999999</v>
      </c>
      <c r="P1947" s="32" t="s">
        <v>94</v>
      </c>
      <c r="Q1947" s="12">
        <v>0.3654051364</v>
      </c>
      <c r="R1947" s="29">
        <v>0.25</v>
      </c>
      <c r="S1947" s="2">
        <f>IF($A1947="site","",MIN(VLOOKUP($P1947,margin_ranges!$A$5:$D$10,4,FALSE)/100,$Q1947))</f>
        <v>0.19750000000000001</v>
      </c>
      <c r="T1947" s="6">
        <f>IF(A1947="placement",$J1947*MIN($Q1947,$S1947),"")</f>
        <v>63.595000000000006</v>
      </c>
      <c r="U1947" s="6">
        <f>IF($A1947="placement",T1947,SUMIF($C$10:$C$6209,$C1947,$T$10:$T$6209))</f>
        <v>63.595000000000006</v>
      </c>
      <c r="V1947" s="34">
        <f t="shared" si="92"/>
        <v>6.999999999999984E-2</v>
      </c>
      <c r="W1947" s="24"/>
      <c r="X1947" s="2" t="str">
        <f>IFERROR(MIN(VLOOKUP($W1947,margin_ranges!$A$5:$D$10,4,FALSE),$Q1947*100)/100,"")</f>
        <v/>
      </c>
      <c r="Y1947" s="6">
        <f t="shared" si="90"/>
        <v>63.595000000000006</v>
      </c>
      <c r="Z1947" s="6">
        <f>IF($A1947="placement",Y1947,SUMIF($C$10:$C$6209,$C1947,$Y$10:$Y$6209))</f>
        <v>63.595000000000006</v>
      </c>
      <c r="AA1947" s="17">
        <f t="shared" si="91"/>
        <v>6.999999999999984E-2</v>
      </c>
    </row>
    <row r="1948" spans="1:27" hidden="1" x14ac:dyDescent="0.3">
      <c r="A1948" s="8" t="s">
        <v>17</v>
      </c>
      <c r="B1948" s="8" t="s">
        <v>8163</v>
      </c>
      <c r="C1948" s="8" t="s">
        <v>8164</v>
      </c>
      <c r="D1948" s="8" t="s">
        <v>8195</v>
      </c>
      <c r="E1948" s="8" t="s">
        <v>8196</v>
      </c>
      <c r="F1948" s="29">
        <v>0.25</v>
      </c>
      <c r="G1948" s="29">
        <v>0</v>
      </c>
      <c r="H1948" s="30">
        <v>132.40110000000001</v>
      </c>
      <c r="I1948" s="30">
        <v>15.0952</v>
      </c>
      <c r="J1948" s="14">
        <v>329</v>
      </c>
      <c r="K1948" s="14">
        <v>82</v>
      </c>
      <c r="L1948" s="12">
        <v>0.114</v>
      </c>
      <c r="M1948" s="7">
        <v>0.72573805000000002</v>
      </c>
      <c r="N1948" s="31">
        <v>0.5</v>
      </c>
      <c r="O1948" s="14">
        <f>IFERROR(VLOOKUP($C1948,'site totals'!$J$2:$K$607,2,FALSE),1)</f>
        <v>11131.606299999999</v>
      </c>
      <c r="P1948" s="32" t="s">
        <v>94</v>
      </c>
      <c r="Q1948" s="12">
        <v>0.31104618560000002</v>
      </c>
      <c r="R1948" s="29">
        <v>0.25</v>
      </c>
      <c r="S1948" s="2">
        <f>IF($A1948="site","",MIN(VLOOKUP($P1948,margin_ranges!$A$5:$D$10,4,FALSE)/100,$Q1948))</f>
        <v>0.19750000000000001</v>
      </c>
      <c r="T1948" s="6">
        <f>IF(A1948="placement",$J1948*MIN($Q1948,$S1948),"")</f>
        <v>64.977500000000006</v>
      </c>
      <c r="U1948" s="6">
        <f>IF($A1948="placement",T1948,SUMIF($C$10:$C$6209,$C1948,$T$10:$T$6209))</f>
        <v>64.977500000000006</v>
      </c>
      <c r="V1948" s="34">
        <f t="shared" si="92"/>
        <v>6.999999999999984E-2</v>
      </c>
      <c r="W1948" s="24"/>
      <c r="X1948" s="2" t="str">
        <f>IFERROR(MIN(VLOOKUP($W1948,margin_ranges!$A$5:$D$10,4,FALSE),$Q1948*100)/100,"")</f>
        <v/>
      </c>
      <c r="Y1948" s="6">
        <f t="shared" si="90"/>
        <v>64.977500000000006</v>
      </c>
      <c r="Z1948" s="6">
        <f>IF($A1948="placement",Y1948,SUMIF($C$10:$C$6209,$C1948,$Y$10:$Y$6209))</f>
        <v>64.977500000000006</v>
      </c>
      <c r="AA1948" s="29">
        <f t="shared" si="91"/>
        <v>6.999999999999984E-2</v>
      </c>
    </row>
    <row r="1949" spans="1:27" hidden="1" x14ac:dyDescent="0.3">
      <c r="A1949" s="8" t="s">
        <v>17</v>
      </c>
      <c r="B1949" s="8" t="s">
        <v>8163</v>
      </c>
      <c r="C1949" s="8" t="s">
        <v>8164</v>
      </c>
      <c r="D1949" s="8" t="s">
        <v>8177</v>
      </c>
      <c r="E1949" s="8" t="s">
        <v>8178</v>
      </c>
      <c r="F1949" s="29">
        <v>0.25</v>
      </c>
      <c r="G1949" s="29">
        <v>0</v>
      </c>
      <c r="H1949" s="30">
        <v>249.65819999999999</v>
      </c>
      <c r="I1949" s="30">
        <v>10.9224</v>
      </c>
      <c r="J1949" s="14">
        <v>392</v>
      </c>
      <c r="K1949" s="14">
        <v>98</v>
      </c>
      <c r="L1949" s="12">
        <v>4.3700000000000003E-2</v>
      </c>
      <c r="M1949" s="7">
        <v>1.19623838</v>
      </c>
      <c r="N1949" s="31">
        <v>0.75</v>
      </c>
      <c r="O1949" s="14">
        <f>IFERROR(VLOOKUP($C1949,'site totals'!$J$2:$K$607,2,FALSE),1)</f>
        <v>11131.606299999999</v>
      </c>
      <c r="P1949" s="32" t="s">
        <v>94</v>
      </c>
      <c r="Q1949" s="12">
        <v>0.37303466429999999</v>
      </c>
      <c r="R1949" s="29">
        <v>0.25</v>
      </c>
      <c r="S1949" s="2">
        <f>IF($A1949="site","",MIN(VLOOKUP($P1949,margin_ranges!$A$5:$D$10,4,FALSE)/100,$Q1949))</f>
        <v>0.19750000000000001</v>
      </c>
      <c r="T1949" s="6">
        <f>IF(A1949="placement",$J1949*MIN($Q1949,$S1949),"")</f>
        <v>77.42</v>
      </c>
      <c r="U1949" s="6">
        <f>IF($A1949="placement",T1949,SUMIF($C$10:$C$6209,$C1949,$T$10:$T$6209))</f>
        <v>77.42</v>
      </c>
      <c r="V1949" s="34">
        <f t="shared" si="92"/>
        <v>6.999999999999984E-2</v>
      </c>
      <c r="W1949" s="24"/>
      <c r="X1949" s="2" t="str">
        <f>IFERROR(MIN(VLOOKUP($W1949,margin_ranges!$A$5:$D$10,4,FALSE),$Q1949*100)/100,"")</f>
        <v/>
      </c>
      <c r="Y1949" s="6">
        <f t="shared" si="90"/>
        <v>77.42</v>
      </c>
      <c r="Z1949" s="6">
        <f>IF($A1949="placement",Y1949,SUMIF($C$10:$C$6209,$C1949,$Y$10:$Y$6209))</f>
        <v>77.42</v>
      </c>
      <c r="AA1949" s="29">
        <f t="shared" si="91"/>
        <v>6.999999999999984E-2</v>
      </c>
    </row>
    <row r="1950" spans="1:27" hidden="1" x14ac:dyDescent="0.3">
      <c r="A1950" s="8" t="s">
        <v>17</v>
      </c>
      <c r="B1950" s="8" t="s">
        <v>8163</v>
      </c>
      <c r="C1950" s="8" t="s">
        <v>8164</v>
      </c>
      <c r="D1950" s="8" t="s">
        <v>8179</v>
      </c>
      <c r="E1950" s="8" t="s">
        <v>8180</v>
      </c>
      <c r="F1950" s="29">
        <v>0.25</v>
      </c>
      <c r="G1950" s="29">
        <v>0</v>
      </c>
      <c r="H1950" s="30">
        <v>262.88600000000002</v>
      </c>
      <c r="I1950" s="30">
        <v>28.829000000000001</v>
      </c>
      <c r="J1950" s="14">
        <v>643</v>
      </c>
      <c r="K1950" s="14">
        <v>161</v>
      </c>
      <c r="L1950" s="12">
        <v>0.10970000000000001</v>
      </c>
      <c r="M1950" s="7">
        <v>0.74342304000000003</v>
      </c>
      <c r="N1950" s="31">
        <v>0.5</v>
      </c>
      <c r="O1950" s="14">
        <f>IFERROR(VLOOKUP($C1950,'site totals'!$J$2:$K$607,2,FALSE),1)</f>
        <v>11131.606299999999</v>
      </c>
      <c r="P1950" s="32" t="s">
        <v>94</v>
      </c>
      <c r="Q1950" s="12">
        <v>0.32743542739999998</v>
      </c>
      <c r="R1950" s="29">
        <v>0.25</v>
      </c>
      <c r="S1950" s="2">
        <f>IF($A1950="site","",MIN(VLOOKUP($P1950,margin_ranges!$A$5:$D$10,4,FALSE)/100,$Q1950))</f>
        <v>0.19750000000000001</v>
      </c>
      <c r="T1950" s="6">
        <f>IF(A1950="placement",$J1950*MIN($Q1950,$S1950),"")</f>
        <v>126.99250000000001</v>
      </c>
      <c r="U1950" s="6">
        <f>IF($A1950="placement",T1950,SUMIF($C$10:$C$6209,$C1950,$T$10:$T$6209))</f>
        <v>126.99250000000001</v>
      </c>
      <c r="V1950" s="34">
        <f t="shared" si="92"/>
        <v>6.999999999999984E-2</v>
      </c>
      <c r="W1950" s="24"/>
      <c r="X1950" s="2" t="str">
        <f>IFERROR(MIN(VLOOKUP($W1950,margin_ranges!$A$5:$D$10,4,FALSE),$Q1950*100)/100,"")</f>
        <v/>
      </c>
      <c r="Y1950" s="6">
        <f t="shared" si="90"/>
        <v>126.99250000000001</v>
      </c>
      <c r="Z1950" s="6">
        <f>IF($A1950="placement",Y1950,SUMIF($C$10:$C$6209,$C1950,$Y$10:$Y$6209))</f>
        <v>126.99250000000001</v>
      </c>
      <c r="AA1950" s="29">
        <f t="shared" si="91"/>
        <v>6.999999999999984E-2</v>
      </c>
    </row>
    <row r="1951" spans="1:27" hidden="1" x14ac:dyDescent="0.3">
      <c r="A1951" s="8" t="s">
        <v>17</v>
      </c>
      <c r="B1951" s="8" t="s">
        <v>8163</v>
      </c>
      <c r="C1951" s="8" t="s">
        <v>8164</v>
      </c>
      <c r="D1951" s="8" t="s">
        <v>8193</v>
      </c>
      <c r="E1951" s="8" t="s">
        <v>8194</v>
      </c>
      <c r="F1951" s="29">
        <v>0.25</v>
      </c>
      <c r="G1951" s="29">
        <v>0</v>
      </c>
      <c r="H1951" s="30">
        <v>248.31890000000001</v>
      </c>
      <c r="I1951" s="30">
        <v>20.947099999999999</v>
      </c>
      <c r="J1951" s="14">
        <v>694</v>
      </c>
      <c r="K1951" s="14">
        <v>174</v>
      </c>
      <c r="L1951" s="12">
        <v>8.4400000000000003E-2</v>
      </c>
      <c r="M1951" s="7">
        <v>1.10503412</v>
      </c>
      <c r="N1951" s="31">
        <v>0.75</v>
      </c>
      <c r="O1951" s="14">
        <f>IFERROR(VLOOKUP($C1951,'site totals'!$J$2:$K$607,2,FALSE),1)</f>
        <v>11131.606299999999</v>
      </c>
      <c r="P1951" s="32" t="s">
        <v>94</v>
      </c>
      <c r="Q1951" s="12">
        <v>0.32128792340000001</v>
      </c>
      <c r="R1951" s="29">
        <v>0.25</v>
      </c>
      <c r="S1951" s="2">
        <f>IF($A1951="site","",MIN(VLOOKUP($P1951,margin_ranges!$A$5:$D$10,4,FALSE)/100,$Q1951))</f>
        <v>0.19750000000000001</v>
      </c>
      <c r="T1951" s="6">
        <f>IF(A1951="placement",$J1951*MIN($Q1951,$S1951),"")</f>
        <v>137.065</v>
      </c>
      <c r="U1951" s="6">
        <f>IF($A1951="placement",T1951,SUMIF($C$10:$C$6209,$C1951,$T$10:$T$6209))</f>
        <v>137.065</v>
      </c>
      <c r="V1951" s="34">
        <f t="shared" si="92"/>
        <v>6.999999999999984E-2</v>
      </c>
      <c r="W1951" s="24"/>
      <c r="X1951" s="2" t="str">
        <f>IFERROR(MIN(VLOOKUP($W1951,margin_ranges!$A$5:$D$10,4,FALSE),$Q1951*100)/100,"")</f>
        <v/>
      </c>
      <c r="Y1951" s="6">
        <f t="shared" si="90"/>
        <v>137.065</v>
      </c>
      <c r="Z1951" s="6">
        <f>IF($A1951="placement",Y1951,SUMIF($C$10:$C$6209,$C1951,$Y$10:$Y$6209))</f>
        <v>137.065</v>
      </c>
      <c r="AA1951" s="17">
        <f t="shared" si="91"/>
        <v>6.999999999999984E-2</v>
      </c>
    </row>
    <row r="1952" spans="1:27" hidden="1" x14ac:dyDescent="0.3">
      <c r="A1952" s="8" t="s">
        <v>17</v>
      </c>
      <c r="B1952" s="8" t="s">
        <v>8163</v>
      </c>
      <c r="C1952" s="8" t="s">
        <v>8164</v>
      </c>
      <c r="D1952" s="8" t="s">
        <v>8209</v>
      </c>
      <c r="E1952" s="8" t="s">
        <v>8210</v>
      </c>
      <c r="F1952" s="29">
        <v>0.25</v>
      </c>
      <c r="G1952" s="29">
        <v>0</v>
      </c>
      <c r="H1952" s="30">
        <v>228.93799999999999</v>
      </c>
      <c r="I1952" s="30">
        <v>27.722200000000001</v>
      </c>
      <c r="J1952" s="14">
        <v>719</v>
      </c>
      <c r="K1952" s="14">
        <v>180</v>
      </c>
      <c r="L1952" s="12">
        <v>0.1211</v>
      </c>
      <c r="M1952" s="7">
        <v>0.86512982000000005</v>
      </c>
      <c r="N1952" s="31">
        <v>0.5</v>
      </c>
      <c r="O1952" s="14">
        <f>IFERROR(VLOOKUP($C1952,'site totals'!$J$2:$K$607,2,FALSE),1)</f>
        <v>11131.606299999999</v>
      </c>
      <c r="P1952" s="32" t="s">
        <v>94</v>
      </c>
      <c r="Q1952" s="12">
        <v>0.42205205759999997</v>
      </c>
      <c r="R1952" s="29">
        <v>0.25</v>
      </c>
      <c r="S1952" s="2">
        <f>IF($A1952="site","",MIN(VLOOKUP($P1952,margin_ranges!$A$5:$D$10,4,FALSE)/100,$Q1952))</f>
        <v>0.19750000000000001</v>
      </c>
      <c r="T1952" s="6">
        <f>IF(A1952="placement",$J1952*MIN($Q1952,$S1952),"")</f>
        <v>142.0025</v>
      </c>
      <c r="U1952" s="6">
        <f>IF($A1952="placement",T1952,SUMIF($C$10:$C$6209,$C1952,$T$10:$T$6209))</f>
        <v>142.0025</v>
      </c>
      <c r="V1952" s="34">
        <f t="shared" si="92"/>
        <v>6.999999999999984E-2</v>
      </c>
      <c r="W1952" s="24"/>
      <c r="X1952" s="2" t="str">
        <f>IFERROR(MIN(VLOOKUP($W1952,margin_ranges!$A$5:$D$10,4,FALSE),$Q1952*100)/100,"")</f>
        <v/>
      </c>
      <c r="Y1952" s="6">
        <f t="shared" ref="Y1952:Y2015" si="93">IF(A1952="placement",IF($X1952="",$T1952,$J1952*MIN($Q1952,$X1952)),"")</f>
        <v>142.0025</v>
      </c>
      <c r="Z1952" s="6">
        <f>IF($A1952="placement",Y1952,SUMIF($C$10:$C$6209,$C1952,$Y$10:$Y$6209))</f>
        <v>142.0025</v>
      </c>
      <c r="AA1952" s="29">
        <f t="shared" ref="AA1952:AA2015" si="94">($J1952-$Z1952)/($J1952*(1-$R1952))-1</f>
        <v>6.999999999999984E-2</v>
      </c>
    </row>
    <row r="1953" spans="1:27" hidden="1" x14ac:dyDescent="0.3">
      <c r="A1953" s="8" t="s">
        <v>17</v>
      </c>
      <c r="B1953" s="8" t="s">
        <v>8163</v>
      </c>
      <c r="C1953" s="8" t="s">
        <v>8164</v>
      </c>
      <c r="D1953" s="8" t="s">
        <v>8189</v>
      </c>
      <c r="E1953" s="8" t="s">
        <v>8190</v>
      </c>
      <c r="F1953" s="29">
        <v>0.25</v>
      </c>
      <c r="G1953" s="29">
        <v>0</v>
      </c>
      <c r="H1953" s="30">
        <v>111.0231</v>
      </c>
      <c r="I1953" s="30">
        <v>8.1134000000000004</v>
      </c>
      <c r="J1953" s="14">
        <v>275</v>
      </c>
      <c r="K1953" s="14">
        <v>69</v>
      </c>
      <c r="L1953" s="12">
        <v>7.3099999999999998E-2</v>
      </c>
      <c r="M1953" s="7">
        <v>1.1280586699999999</v>
      </c>
      <c r="N1953" s="31">
        <v>0.75</v>
      </c>
      <c r="O1953" s="14">
        <f>IFERROR(VLOOKUP($C1953,'site totals'!$J$2:$K$607,2,FALSE),1)</f>
        <v>11131.606299999999</v>
      </c>
      <c r="P1953" s="32" t="s">
        <v>94</v>
      </c>
      <c r="Q1953" s="12">
        <v>0.33514096310000002</v>
      </c>
      <c r="R1953" s="29">
        <v>0.25</v>
      </c>
      <c r="S1953" s="2">
        <f>IF($A1953="site","",MIN(VLOOKUP($P1953,margin_ranges!$A$5:$D$10,4,FALSE)/100,$Q1953))</f>
        <v>0.19750000000000001</v>
      </c>
      <c r="T1953" s="6">
        <f>IF(A1953="placement",$J1953*MIN($Q1953,$S1953),"")</f>
        <v>54.3125</v>
      </c>
      <c r="U1953" s="6">
        <f>IF($A1953="placement",T1953,SUMIF($C$10:$C$6209,$C1953,$T$10:$T$6209))</f>
        <v>54.3125</v>
      </c>
      <c r="V1953" s="34">
        <f t="shared" si="92"/>
        <v>7.0000000000000062E-2</v>
      </c>
      <c r="W1953" s="24"/>
      <c r="X1953" s="2" t="str">
        <f>IFERROR(MIN(VLOOKUP($W1953,margin_ranges!$A$5:$D$10,4,FALSE),$Q1953*100)/100,"")</f>
        <v/>
      </c>
      <c r="Y1953" s="6">
        <f t="shared" si="93"/>
        <v>54.3125</v>
      </c>
      <c r="Z1953" s="6">
        <f>IF($A1953="placement",Y1953,SUMIF($C$10:$C$6209,$C1953,$Y$10:$Y$6209))</f>
        <v>54.3125</v>
      </c>
      <c r="AA1953" s="17">
        <f t="shared" si="94"/>
        <v>7.0000000000000062E-2</v>
      </c>
    </row>
    <row r="1954" spans="1:27" hidden="1" x14ac:dyDescent="0.3">
      <c r="A1954" s="8" t="s">
        <v>17</v>
      </c>
      <c r="B1954" s="8" t="s">
        <v>8163</v>
      </c>
      <c r="C1954" s="8" t="s">
        <v>8164</v>
      </c>
      <c r="D1954" s="8" t="s">
        <v>8165</v>
      </c>
      <c r="E1954" s="8" t="s">
        <v>8166</v>
      </c>
      <c r="F1954" s="29">
        <v>0.25</v>
      </c>
      <c r="G1954" s="29">
        <v>0</v>
      </c>
      <c r="H1954" s="30">
        <v>110.3159</v>
      </c>
      <c r="I1954" s="30">
        <v>14.0121</v>
      </c>
      <c r="J1954" s="14">
        <v>294</v>
      </c>
      <c r="K1954" s="14">
        <v>73</v>
      </c>
      <c r="L1954" s="12">
        <v>0.127</v>
      </c>
      <c r="M1954" s="7">
        <v>0.69896670999999999</v>
      </c>
      <c r="N1954" s="31">
        <v>0.5</v>
      </c>
      <c r="O1954" s="14">
        <f>IFERROR(VLOOKUP($C1954,'site totals'!$J$2:$K$607,2,FALSE),1)</f>
        <v>11131.606299999999</v>
      </c>
      <c r="P1954" s="32" t="s">
        <v>94</v>
      </c>
      <c r="Q1954" s="12">
        <v>0.28465834670000001</v>
      </c>
      <c r="R1954" s="29">
        <v>0.25</v>
      </c>
      <c r="S1954" s="2">
        <f>IF($A1954="site","",MIN(VLOOKUP($P1954,margin_ranges!$A$5:$D$10,4,FALSE)/100,$Q1954))</f>
        <v>0.19750000000000001</v>
      </c>
      <c r="T1954" s="6">
        <f>IF(A1954="placement",$J1954*MIN($Q1954,$S1954),"")</f>
        <v>58.065000000000005</v>
      </c>
      <c r="U1954" s="6">
        <f>IF($A1954="placement",T1954,SUMIF($C$10:$C$6209,$C1954,$T$10:$T$6209))</f>
        <v>58.065000000000005</v>
      </c>
      <c r="V1954" s="34">
        <f t="shared" si="92"/>
        <v>7.0000000000000062E-2</v>
      </c>
      <c r="W1954" s="24"/>
      <c r="X1954" s="2" t="str">
        <f>IFERROR(MIN(VLOOKUP($W1954,margin_ranges!$A$5:$D$10,4,FALSE),$Q1954*100)/100,"")</f>
        <v/>
      </c>
      <c r="Y1954" s="6">
        <f t="shared" si="93"/>
        <v>58.065000000000005</v>
      </c>
      <c r="Z1954" s="6">
        <f>IF($A1954="placement",Y1954,SUMIF($C$10:$C$6209,$C1954,$Y$10:$Y$6209))</f>
        <v>58.065000000000005</v>
      </c>
      <c r="AA1954" s="29">
        <f t="shared" si="94"/>
        <v>7.0000000000000062E-2</v>
      </c>
    </row>
    <row r="1955" spans="1:27" hidden="1" x14ac:dyDescent="0.3">
      <c r="A1955" s="8" t="s">
        <v>17</v>
      </c>
      <c r="B1955" s="8" t="s">
        <v>8163</v>
      </c>
      <c r="C1955" s="8" t="s">
        <v>8164</v>
      </c>
      <c r="D1955" s="8" t="s">
        <v>8167</v>
      </c>
      <c r="E1955" s="8" t="s">
        <v>8168</v>
      </c>
      <c r="F1955" s="29">
        <v>0.25</v>
      </c>
      <c r="G1955" s="29">
        <v>0</v>
      </c>
      <c r="H1955" s="30">
        <v>264.10610000000003</v>
      </c>
      <c r="I1955" s="30">
        <v>15.3409</v>
      </c>
      <c r="J1955" s="14">
        <v>319</v>
      </c>
      <c r="K1955" s="14">
        <v>79</v>
      </c>
      <c r="L1955" s="12">
        <v>5.8099999999999999E-2</v>
      </c>
      <c r="M1955" s="7">
        <v>0.69366397999999996</v>
      </c>
      <c r="N1955" s="31">
        <v>0.5</v>
      </c>
      <c r="O1955" s="14">
        <f>IFERROR(VLOOKUP($C1955,'site totals'!$J$2:$K$607,2,FALSE),1)</f>
        <v>11131.606299999999</v>
      </c>
      <c r="P1955" s="32" t="s">
        <v>94</v>
      </c>
      <c r="Q1955" s="12">
        <v>0.27918990249999998</v>
      </c>
      <c r="R1955" s="29">
        <v>0.25</v>
      </c>
      <c r="S1955" s="2">
        <f>IF($A1955="site","",MIN(VLOOKUP($P1955,margin_ranges!$A$5:$D$10,4,FALSE)/100,$Q1955))</f>
        <v>0.19750000000000001</v>
      </c>
      <c r="T1955" s="6">
        <f>IF(A1955="placement",$J1955*MIN($Q1955,$S1955),"")</f>
        <v>63.002500000000005</v>
      </c>
      <c r="U1955" s="6">
        <f>IF($A1955="placement",T1955,SUMIF($C$10:$C$6209,$C1955,$T$10:$T$6209))</f>
        <v>63.002500000000005</v>
      </c>
      <c r="V1955" s="34">
        <f t="shared" si="92"/>
        <v>7.0000000000000062E-2</v>
      </c>
      <c r="W1955" s="24"/>
      <c r="X1955" s="2" t="str">
        <f>IFERROR(MIN(VLOOKUP($W1955,margin_ranges!$A$5:$D$10,4,FALSE),$Q1955*100)/100,"")</f>
        <v/>
      </c>
      <c r="Y1955" s="6">
        <f t="shared" si="93"/>
        <v>63.002500000000005</v>
      </c>
      <c r="Z1955" s="6">
        <f>IF($A1955="placement",Y1955,SUMIF($C$10:$C$6209,$C1955,$Y$10:$Y$6209))</f>
        <v>63.002500000000005</v>
      </c>
      <c r="AA1955" s="29">
        <f t="shared" si="94"/>
        <v>7.0000000000000062E-2</v>
      </c>
    </row>
    <row r="1956" spans="1:27" hidden="1" x14ac:dyDescent="0.3">
      <c r="A1956" s="8" t="s">
        <v>17</v>
      </c>
      <c r="B1956" s="8" t="s">
        <v>8163</v>
      </c>
      <c r="C1956" s="8" t="s">
        <v>8164</v>
      </c>
      <c r="D1956" s="8" t="s">
        <v>8197</v>
      </c>
      <c r="E1956" s="8" t="s">
        <v>8198</v>
      </c>
      <c r="F1956" s="29">
        <v>0.25</v>
      </c>
      <c r="G1956" s="29">
        <v>0</v>
      </c>
      <c r="H1956" s="30">
        <v>151.8501</v>
      </c>
      <c r="I1956" s="30">
        <v>11.3344</v>
      </c>
      <c r="J1956" s="14">
        <v>399</v>
      </c>
      <c r="K1956" s="14">
        <v>100</v>
      </c>
      <c r="L1956" s="12">
        <v>7.46E-2</v>
      </c>
      <c r="M1956" s="7">
        <v>1.1719613600000001</v>
      </c>
      <c r="N1956" s="31">
        <v>0.75</v>
      </c>
      <c r="O1956" s="14">
        <f>IFERROR(VLOOKUP($C1956,'site totals'!$J$2:$K$607,2,FALSE),1)</f>
        <v>11131.606299999999</v>
      </c>
      <c r="P1956" s="32" t="s">
        <v>94</v>
      </c>
      <c r="Q1956" s="12">
        <v>0.36004715869999998</v>
      </c>
      <c r="R1956" s="29">
        <v>0.25</v>
      </c>
      <c r="S1956" s="2">
        <f>IF($A1956="site","",MIN(VLOOKUP($P1956,margin_ranges!$A$5:$D$10,4,FALSE)/100,$Q1956))</f>
        <v>0.19750000000000001</v>
      </c>
      <c r="T1956" s="6">
        <f>IF(A1956="placement",$J1956*MIN($Q1956,$S1956),"")</f>
        <v>78.802500000000009</v>
      </c>
      <c r="U1956" s="6">
        <f>IF($A1956="placement",T1956,SUMIF($C$10:$C$6209,$C1956,$T$10:$T$6209))</f>
        <v>78.802500000000009</v>
      </c>
      <c r="V1956" s="34">
        <f t="shared" si="92"/>
        <v>7.0000000000000062E-2</v>
      </c>
      <c r="W1956" s="24"/>
      <c r="X1956" s="2" t="str">
        <f>IFERROR(MIN(VLOOKUP($W1956,margin_ranges!$A$5:$D$10,4,FALSE),$Q1956*100)/100,"")</f>
        <v/>
      </c>
      <c r="Y1956" s="6">
        <f t="shared" si="93"/>
        <v>78.802500000000009</v>
      </c>
      <c r="Z1956" s="6">
        <f>IF($A1956="placement",Y1956,SUMIF($C$10:$C$6209,$C1956,$Y$10:$Y$6209))</f>
        <v>78.802500000000009</v>
      </c>
      <c r="AA1956" s="29">
        <f t="shared" si="94"/>
        <v>7.0000000000000062E-2</v>
      </c>
    </row>
    <row r="1957" spans="1:27" hidden="1" x14ac:dyDescent="0.3">
      <c r="A1957" s="8" t="s">
        <v>17</v>
      </c>
      <c r="B1957" s="8" t="s">
        <v>8163</v>
      </c>
      <c r="C1957" s="8" t="s">
        <v>8164</v>
      </c>
      <c r="D1957" s="8" t="s">
        <v>8173</v>
      </c>
      <c r="E1957" s="8" t="s">
        <v>8174</v>
      </c>
      <c r="F1957" s="29">
        <v>0.25</v>
      </c>
      <c r="G1957" s="29">
        <v>0</v>
      </c>
      <c r="H1957" s="30">
        <v>418.60489999999999</v>
      </c>
      <c r="I1957" s="30">
        <v>16.432300000000001</v>
      </c>
      <c r="J1957" s="14">
        <v>494</v>
      </c>
      <c r="K1957" s="14">
        <v>123</v>
      </c>
      <c r="L1957" s="12">
        <v>3.9300000000000002E-2</v>
      </c>
      <c r="M1957" s="7">
        <v>1.00294064</v>
      </c>
      <c r="N1957" s="31">
        <v>0.75</v>
      </c>
      <c r="O1957" s="14">
        <f>IFERROR(VLOOKUP($C1957,'site totals'!$J$2:$K$607,2,FALSE),1)</f>
        <v>11131.606299999999</v>
      </c>
      <c r="P1957" s="32" t="s">
        <v>94</v>
      </c>
      <c r="Q1957" s="12">
        <v>0.25219901309999998</v>
      </c>
      <c r="R1957" s="29">
        <v>0.25</v>
      </c>
      <c r="S1957" s="2">
        <f>IF($A1957="site","",MIN(VLOOKUP($P1957,margin_ranges!$A$5:$D$10,4,FALSE)/100,$Q1957))</f>
        <v>0.19750000000000001</v>
      </c>
      <c r="T1957" s="6">
        <f>IF(A1957="placement",$J1957*MIN($Q1957,$S1957),"")</f>
        <v>97.564999999999998</v>
      </c>
      <c r="U1957" s="6">
        <f>IF($A1957="placement",T1957,SUMIF($C$10:$C$6209,$C1957,$T$10:$T$6209))</f>
        <v>97.564999999999998</v>
      </c>
      <c r="V1957" s="34">
        <f t="shared" si="92"/>
        <v>7.0000000000000062E-2</v>
      </c>
      <c r="W1957" s="24"/>
      <c r="X1957" s="2" t="str">
        <f>IFERROR(MIN(VLOOKUP($W1957,margin_ranges!$A$5:$D$10,4,FALSE),$Q1957*100)/100,"")</f>
        <v/>
      </c>
      <c r="Y1957" s="6">
        <f t="shared" si="93"/>
        <v>97.564999999999998</v>
      </c>
      <c r="Z1957" s="6">
        <f>IF($A1957="placement",Y1957,SUMIF($C$10:$C$6209,$C1957,$Y$10:$Y$6209))</f>
        <v>97.564999999999998</v>
      </c>
      <c r="AA1957" s="17">
        <f t="shared" si="94"/>
        <v>7.0000000000000062E-2</v>
      </c>
    </row>
    <row r="1958" spans="1:27" hidden="1" x14ac:dyDescent="0.3">
      <c r="A1958" s="8" t="s">
        <v>17</v>
      </c>
      <c r="B1958" s="8" t="s">
        <v>8163</v>
      </c>
      <c r="C1958" s="8" t="s">
        <v>8164</v>
      </c>
      <c r="D1958" s="8" t="s">
        <v>8207</v>
      </c>
      <c r="E1958" s="8" t="s">
        <v>8208</v>
      </c>
      <c r="F1958" s="29">
        <v>0.249999999999999</v>
      </c>
      <c r="G1958" s="29">
        <v>0</v>
      </c>
      <c r="H1958" s="30">
        <v>293.2921</v>
      </c>
      <c r="I1958" s="30">
        <v>14.645899999999999</v>
      </c>
      <c r="J1958" s="14">
        <v>674</v>
      </c>
      <c r="K1958" s="14">
        <v>168</v>
      </c>
      <c r="L1958" s="12">
        <v>4.99E-2</v>
      </c>
      <c r="M1958" s="7">
        <v>1.53315158</v>
      </c>
      <c r="N1958" s="31">
        <v>1</v>
      </c>
      <c r="O1958" s="14">
        <f>IFERROR(VLOOKUP($C1958,'site totals'!$J$2:$K$607,2,FALSE),1)</f>
        <v>11131.606299999999</v>
      </c>
      <c r="P1958" s="32" t="s">
        <v>94</v>
      </c>
      <c r="Q1958" s="12">
        <v>0.34774877370000001</v>
      </c>
      <c r="R1958" s="29">
        <v>0.25</v>
      </c>
      <c r="S1958" s="2">
        <f>IF($A1958="site","",MIN(VLOOKUP($P1958,margin_ranges!$A$5:$D$10,4,FALSE)/100,$Q1958))</f>
        <v>0.19750000000000001</v>
      </c>
      <c r="T1958" s="6">
        <f>IF(A1958="placement",$J1958*MIN($Q1958,$S1958),"")</f>
        <v>133.11500000000001</v>
      </c>
      <c r="U1958" s="6">
        <f>IF($A1958="placement",T1958,SUMIF($C$10:$C$6209,$C1958,$T$10:$T$6209))</f>
        <v>133.11500000000001</v>
      </c>
      <c r="V1958" s="34">
        <f t="shared" si="92"/>
        <v>7.0000000000000062E-2</v>
      </c>
      <c r="W1958" s="24"/>
      <c r="X1958" s="2" t="str">
        <f>IFERROR(MIN(VLOOKUP($W1958,margin_ranges!$A$5:$D$10,4,FALSE),$Q1958*100)/100,"")</f>
        <v/>
      </c>
      <c r="Y1958" s="6">
        <f t="shared" si="93"/>
        <v>133.11500000000001</v>
      </c>
      <c r="Z1958" s="6">
        <f>IF($A1958="placement",Y1958,SUMIF($C$10:$C$6209,$C1958,$Y$10:$Y$6209))</f>
        <v>133.11500000000001</v>
      </c>
      <c r="AA1958" s="29">
        <f t="shared" si="94"/>
        <v>7.0000000000000062E-2</v>
      </c>
    </row>
    <row r="1959" spans="1:27" hidden="1" x14ac:dyDescent="0.3">
      <c r="A1959" s="8" t="s">
        <v>17</v>
      </c>
      <c r="B1959" s="8" t="s">
        <v>8163</v>
      </c>
      <c r="C1959" s="8" t="s">
        <v>8164</v>
      </c>
      <c r="D1959" s="8" t="s">
        <v>8205</v>
      </c>
      <c r="E1959" s="8" t="s">
        <v>8206</v>
      </c>
      <c r="F1959" s="29">
        <v>0.249999999999999</v>
      </c>
      <c r="G1959" s="29">
        <v>0</v>
      </c>
      <c r="H1959" s="30">
        <v>159.39359999999999</v>
      </c>
      <c r="I1959" s="30">
        <v>14.946899999999999</v>
      </c>
      <c r="J1959" s="14">
        <v>686</v>
      </c>
      <c r="K1959" s="14">
        <v>172</v>
      </c>
      <c r="L1959" s="12">
        <v>9.3799999999999994E-2</v>
      </c>
      <c r="M1959" s="7">
        <v>1.5300340299999999</v>
      </c>
      <c r="N1959" s="31">
        <v>1</v>
      </c>
      <c r="O1959" s="14">
        <f>IFERROR(VLOOKUP($C1959,'site totals'!$J$2:$K$607,2,FALSE),1)</f>
        <v>11131.606299999999</v>
      </c>
      <c r="P1959" s="32" t="s">
        <v>94</v>
      </c>
      <c r="Q1959" s="12">
        <v>0.34641976359999999</v>
      </c>
      <c r="R1959" s="29">
        <v>0.25</v>
      </c>
      <c r="S1959" s="2">
        <f>IF($A1959="site","",MIN(VLOOKUP($P1959,margin_ranges!$A$5:$D$10,4,FALSE)/100,$Q1959))</f>
        <v>0.19750000000000001</v>
      </c>
      <c r="T1959" s="6">
        <f>IF(A1959="placement",$J1959*MIN($Q1959,$S1959),"")</f>
        <v>135.48500000000001</v>
      </c>
      <c r="U1959" s="6">
        <f>IF($A1959="placement",T1959,SUMIF($C$10:$C$6209,$C1959,$T$10:$T$6209))</f>
        <v>135.48500000000001</v>
      </c>
      <c r="V1959" s="34">
        <f t="shared" si="92"/>
        <v>7.0000000000000062E-2</v>
      </c>
      <c r="W1959" s="24"/>
      <c r="X1959" s="2" t="str">
        <f>IFERROR(MIN(VLOOKUP($W1959,margin_ranges!$A$5:$D$10,4,FALSE),$Q1959*100)/100,"")</f>
        <v/>
      </c>
      <c r="Y1959" s="6">
        <f t="shared" si="93"/>
        <v>135.48500000000001</v>
      </c>
      <c r="Z1959" s="6">
        <f>IF($A1959="placement",Y1959,SUMIF($C$10:$C$6209,$C1959,$Y$10:$Y$6209))</f>
        <v>135.48500000000001</v>
      </c>
      <c r="AA1959" s="29">
        <f t="shared" si="94"/>
        <v>7.0000000000000062E-2</v>
      </c>
    </row>
    <row r="1960" spans="1:27" hidden="1" x14ac:dyDescent="0.3">
      <c r="A1960" s="8" t="s">
        <v>17</v>
      </c>
      <c r="B1960" s="8" t="s">
        <v>8163</v>
      </c>
      <c r="C1960" s="8" t="s">
        <v>8164</v>
      </c>
      <c r="D1960" s="8" t="s">
        <v>8169</v>
      </c>
      <c r="E1960" s="8" t="s">
        <v>8170</v>
      </c>
      <c r="F1960" s="29">
        <v>0.25</v>
      </c>
      <c r="G1960" s="29">
        <v>0</v>
      </c>
      <c r="H1960" s="30">
        <v>269.16500000000002</v>
      </c>
      <c r="I1960" s="30">
        <v>23.3751</v>
      </c>
      <c r="J1960" s="14">
        <v>713</v>
      </c>
      <c r="K1960" s="14">
        <v>176</v>
      </c>
      <c r="L1960" s="12">
        <v>8.6800000000000002E-2</v>
      </c>
      <c r="M1960" s="7">
        <v>1.01697963</v>
      </c>
      <c r="N1960" s="31">
        <v>0.75</v>
      </c>
      <c r="O1960" s="14">
        <f>IFERROR(VLOOKUP($C1960,'site totals'!$J$2:$K$607,2,FALSE),1)</f>
        <v>11131.606299999999</v>
      </c>
      <c r="P1960" s="32" t="s">
        <v>94</v>
      </c>
      <c r="Q1960" s="12">
        <v>0.26252209990000003</v>
      </c>
      <c r="R1960" s="29">
        <v>0.25</v>
      </c>
      <c r="S1960" s="2">
        <f>IF($A1960="site","",MIN(VLOOKUP($P1960,margin_ranges!$A$5:$D$10,4,FALSE)/100,$Q1960))</f>
        <v>0.19750000000000001</v>
      </c>
      <c r="T1960" s="6">
        <f>IF(A1960="placement",$J1960*MIN($Q1960,$S1960),"")</f>
        <v>140.8175</v>
      </c>
      <c r="U1960" s="6">
        <f>IF($A1960="placement",T1960,SUMIF($C$10:$C$6209,$C1960,$T$10:$T$6209))</f>
        <v>140.8175</v>
      </c>
      <c r="V1960" s="34">
        <f t="shared" si="92"/>
        <v>7.0000000000000062E-2</v>
      </c>
      <c r="W1960" s="24"/>
      <c r="X1960" s="2" t="str">
        <f>IFERROR(MIN(VLOOKUP($W1960,margin_ranges!$A$5:$D$10,4,FALSE),$Q1960*100)/100,"")</f>
        <v/>
      </c>
      <c r="Y1960" s="6">
        <f t="shared" si="93"/>
        <v>140.8175</v>
      </c>
      <c r="Z1960" s="6">
        <f>IF($A1960="placement",Y1960,SUMIF($C$10:$C$6209,$C1960,$Y$10:$Y$6209))</f>
        <v>140.8175</v>
      </c>
      <c r="AA1960" s="29">
        <f t="shared" si="94"/>
        <v>7.0000000000000062E-2</v>
      </c>
    </row>
    <row r="1961" spans="1:27" hidden="1" x14ac:dyDescent="0.3">
      <c r="A1961" s="8" t="s">
        <v>17</v>
      </c>
      <c r="B1961" s="8" t="s">
        <v>8163</v>
      </c>
      <c r="C1961" s="8" t="s">
        <v>8164</v>
      </c>
      <c r="D1961" s="8" t="s">
        <v>8171</v>
      </c>
      <c r="E1961" s="8" t="s">
        <v>8172</v>
      </c>
      <c r="F1961" s="29">
        <v>0.25</v>
      </c>
      <c r="G1961" s="29">
        <v>0</v>
      </c>
      <c r="H1961" s="30">
        <v>411.0204</v>
      </c>
      <c r="I1961" s="30">
        <v>22.357600000000001</v>
      </c>
      <c r="J1961" s="14">
        <v>716</v>
      </c>
      <c r="K1961" s="14">
        <v>179</v>
      </c>
      <c r="L1961" s="12">
        <v>5.4399999999999997E-2</v>
      </c>
      <c r="M1961" s="7">
        <v>1.0681916600000001</v>
      </c>
      <c r="N1961" s="31">
        <v>0.75</v>
      </c>
      <c r="O1961" s="14">
        <f>IFERROR(VLOOKUP($C1961,'site totals'!$J$2:$K$607,2,FALSE),1)</f>
        <v>11131.606299999999</v>
      </c>
      <c r="P1961" s="32" t="s">
        <v>94</v>
      </c>
      <c r="Q1961" s="12">
        <v>0.29787881220000001</v>
      </c>
      <c r="R1961" s="29">
        <v>0.25</v>
      </c>
      <c r="S1961" s="2">
        <f>IF($A1961="site","",MIN(VLOOKUP($P1961,margin_ranges!$A$5:$D$10,4,FALSE)/100,$Q1961))</f>
        <v>0.19750000000000001</v>
      </c>
      <c r="T1961" s="6">
        <f>IF(A1961="placement",$J1961*MIN($Q1961,$S1961),"")</f>
        <v>141.41</v>
      </c>
      <c r="U1961" s="6">
        <f>IF($A1961="placement",T1961,SUMIF($C$10:$C$6209,$C1961,$T$10:$T$6209))</f>
        <v>141.41</v>
      </c>
      <c r="V1961" s="34">
        <f t="shared" si="92"/>
        <v>7.0000000000000062E-2</v>
      </c>
      <c r="W1961" s="24"/>
      <c r="X1961" s="2" t="str">
        <f>IFERROR(MIN(VLOOKUP($W1961,margin_ranges!$A$5:$D$10,4,FALSE),$Q1961*100)/100,"")</f>
        <v/>
      </c>
      <c r="Y1961" s="6">
        <f t="shared" si="93"/>
        <v>141.41</v>
      </c>
      <c r="Z1961" s="6">
        <f>IF($A1961="placement",Y1961,SUMIF($C$10:$C$6209,$C1961,$Y$10:$Y$6209))</f>
        <v>141.41</v>
      </c>
      <c r="AA1961" s="17">
        <f t="shared" si="94"/>
        <v>7.0000000000000062E-2</v>
      </c>
    </row>
    <row r="1962" spans="1:27" hidden="1" x14ac:dyDescent="0.3">
      <c r="A1962" s="8" t="s">
        <v>17</v>
      </c>
      <c r="B1962" s="8" t="s">
        <v>8163</v>
      </c>
      <c r="C1962" s="8" t="s">
        <v>8164</v>
      </c>
      <c r="D1962" s="8" t="s">
        <v>8187</v>
      </c>
      <c r="E1962" s="8" t="s">
        <v>8188</v>
      </c>
      <c r="F1962" s="29">
        <v>0.25</v>
      </c>
      <c r="G1962" s="29">
        <v>0</v>
      </c>
      <c r="H1962" s="30">
        <v>341.37169999999998</v>
      </c>
      <c r="I1962" s="30">
        <v>17.183399999999999</v>
      </c>
      <c r="J1962" s="14">
        <v>747</v>
      </c>
      <c r="K1962" s="14">
        <v>186</v>
      </c>
      <c r="L1962" s="12">
        <v>5.0299999999999997E-2</v>
      </c>
      <c r="M1962" s="7">
        <v>1.4498247900000001</v>
      </c>
      <c r="N1962" s="31">
        <v>1</v>
      </c>
      <c r="O1962" s="14">
        <f>IFERROR(VLOOKUP($C1962,'site totals'!$J$2:$K$607,2,FALSE),1)</f>
        <v>11131.606299999999</v>
      </c>
      <c r="P1962" s="32" t="s">
        <v>94</v>
      </c>
      <c r="Q1962" s="12">
        <v>0.3102614829</v>
      </c>
      <c r="R1962" s="29">
        <v>0.25</v>
      </c>
      <c r="S1962" s="2">
        <f>IF($A1962="site","",MIN(VLOOKUP($P1962,margin_ranges!$A$5:$D$10,4,FALSE)/100,$Q1962))</f>
        <v>0.19750000000000001</v>
      </c>
      <c r="T1962" s="6">
        <f>IF(A1962="placement",$J1962*MIN($Q1962,$S1962),"")</f>
        <v>147.5325</v>
      </c>
      <c r="U1962" s="6">
        <f>IF($A1962="placement",T1962,SUMIF($C$10:$C$6209,$C1962,$T$10:$T$6209))</f>
        <v>147.5325</v>
      </c>
      <c r="V1962" s="34">
        <f t="shared" si="92"/>
        <v>7.0000000000000062E-2</v>
      </c>
      <c r="W1962" s="24"/>
      <c r="X1962" s="2" t="str">
        <f>IFERROR(MIN(VLOOKUP($W1962,margin_ranges!$A$5:$D$10,4,FALSE),$Q1962*100)/100,"")</f>
        <v/>
      </c>
      <c r="Y1962" s="6">
        <f t="shared" si="93"/>
        <v>147.5325</v>
      </c>
      <c r="Z1962" s="6">
        <f>IF($A1962="placement",Y1962,SUMIF($C$10:$C$6209,$C1962,$Y$10:$Y$6209))</f>
        <v>147.5325</v>
      </c>
      <c r="AA1962" s="29">
        <f t="shared" si="94"/>
        <v>7.0000000000000062E-2</v>
      </c>
    </row>
    <row r="1963" spans="1:27" hidden="1" x14ac:dyDescent="0.3">
      <c r="A1963" s="8" t="s">
        <v>17</v>
      </c>
      <c r="B1963" s="8" t="s">
        <v>8163</v>
      </c>
      <c r="C1963" s="8" t="s">
        <v>8164</v>
      </c>
      <c r="D1963" s="8" t="s">
        <v>8217</v>
      </c>
      <c r="E1963" s="8" t="s">
        <v>8218</v>
      </c>
      <c r="F1963" s="29">
        <v>0.25</v>
      </c>
      <c r="G1963" s="29">
        <v>0</v>
      </c>
      <c r="H1963" s="30">
        <v>304.3587</v>
      </c>
      <c r="I1963" s="30">
        <v>23.1098</v>
      </c>
      <c r="J1963" s="14">
        <v>825</v>
      </c>
      <c r="K1963" s="14">
        <v>206</v>
      </c>
      <c r="L1963" s="12">
        <v>7.5899999999999995E-2</v>
      </c>
      <c r="M1963" s="7">
        <v>1.18935021</v>
      </c>
      <c r="N1963" s="31">
        <v>0.75</v>
      </c>
      <c r="O1963" s="14">
        <f>IFERROR(VLOOKUP($C1963,'site totals'!$J$2:$K$607,2,FALSE),1)</f>
        <v>11131.606299999999</v>
      </c>
      <c r="P1963" s="32" t="s">
        <v>94</v>
      </c>
      <c r="Q1963" s="12">
        <v>0.36940356880000003</v>
      </c>
      <c r="R1963" s="29">
        <v>0.25</v>
      </c>
      <c r="S1963" s="2">
        <f>IF($A1963="site","",MIN(VLOOKUP($P1963,margin_ranges!$A$5:$D$10,4,FALSE)/100,$Q1963))</f>
        <v>0.19750000000000001</v>
      </c>
      <c r="T1963" s="6">
        <f>IF(A1963="placement",$J1963*MIN($Q1963,$S1963),"")</f>
        <v>162.9375</v>
      </c>
      <c r="U1963" s="6">
        <f>IF($A1963="placement",T1963,SUMIF($C$10:$C$6209,$C1963,$T$10:$T$6209))</f>
        <v>162.9375</v>
      </c>
      <c r="V1963" s="34">
        <f t="shared" si="92"/>
        <v>7.0000000000000062E-2</v>
      </c>
      <c r="W1963" s="24"/>
      <c r="X1963" s="2" t="str">
        <f>IFERROR(MIN(VLOOKUP($W1963,margin_ranges!$A$5:$D$10,4,FALSE),$Q1963*100)/100,"")</f>
        <v/>
      </c>
      <c r="Y1963" s="6">
        <f t="shared" si="93"/>
        <v>162.9375</v>
      </c>
      <c r="Z1963" s="6">
        <f>IF($A1963="placement",Y1963,SUMIF($C$10:$C$6209,$C1963,$Y$10:$Y$6209))</f>
        <v>162.9375</v>
      </c>
      <c r="AA1963" s="29">
        <f t="shared" si="94"/>
        <v>7.0000000000000062E-2</v>
      </c>
    </row>
    <row r="1964" spans="1:27" hidden="1" x14ac:dyDescent="0.3">
      <c r="A1964" s="8" t="s">
        <v>17</v>
      </c>
      <c r="B1964" s="8" t="s">
        <v>8163</v>
      </c>
      <c r="C1964" s="8" t="s">
        <v>8164</v>
      </c>
      <c r="D1964" s="8" t="s">
        <v>8215</v>
      </c>
      <c r="E1964" s="8" t="s">
        <v>8216</v>
      </c>
      <c r="F1964" s="29">
        <v>0.25</v>
      </c>
      <c r="G1964" s="29">
        <v>0</v>
      </c>
      <c r="H1964" s="30">
        <v>510.09120000000001</v>
      </c>
      <c r="I1964" s="30">
        <v>28.9575</v>
      </c>
      <c r="J1964" s="14">
        <v>1209</v>
      </c>
      <c r="K1964" s="14">
        <v>302</v>
      </c>
      <c r="L1964" s="12">
        <v>5.6800000000000003E-2</v>
      </c>
      <c r="M1964" s="7">
        <v>1.39155166</v>
      </c>
      <c r="N1964" s="31">
        <v>1</v>
      </c>
      <c r="O1964" s="14">
        <f>IFERROR(VLOOKUP($C1964,'site totals'!$J$2:$K$607,2,FALSE),1)</f>
        <v>11131.606299999999</v>
      </c>
      <c r="P1964" s="32" t="s">
        <v>94</v>
      </c>
      <c r="Q1964" s="12">
        <v>0.2813777382</v>
      </c>
      <c r="R1964" s="29">
        <v>0.25</v>
      </c>
      <c r="S1964" s="2">
        <f>IF($A1964="site","",MIN(VLOOKUP($P1964,margin_ranges!$A$5:$D$10,4,FALSE)/100,$Q1964))</f>
        <v>0.19750000000000001</v>
      </c>
      <c r="T1964" s="6">
        <f>IF(A1964="placement",$J1964*MIN($Q1964,$S1964),"")</f>
        <v>238.7775</v>
      </c>
      <c r="U1964" s="6">
        <f>IF($A1964="placement",T1964,SUMIF($C$10:$C$6209,$C1964,$T$10:$T$6209))</f>
        <v>238.7775</v>
      </c>
      <c r="V1964" s="34">
        <f t="shared" si="92"/>
        <v>7.0000000000000062E-2</v>
      </c>
      <c r="W1964" s="24"/>
      <c r="X1964" s="2" t="str">
        <f>IFERROR(MIN(VLOOKUP($W1964,margin_ranges!$A$5:$D$10,4,FALSE),$Q1964*100)/100,"")</f>
        <v/>
      </c>
      <c r="Y1964" s="6">
        <f t="shared" si="93"/>
        <v>238.7775</v>
      </c>
      <c r="Z1964" s="6">
        <f>IF($A1964="placement",Y1964,SUMIF($C$10:$C$6209,$C1964,$Y$10:$Y$6209))</f>
        <v>238.7775</v>
      </c>
      <c r="AA1964" s="29">
        <f t="shared" si="94"/>
        <v>7.0000000000000062E-2</v>
      </c>
    </row>
    <row r="1965" spans="1:27" hidden="1" x14ac:dyDescent="0.3">
      <c r="A1965" s="8" t="s">
        <v>17</v>
      </c>
      <c r="B1965" s="8" t="s">
        <v>8163</v>
      </c>
      <c r="C1965" s="8" t="s">
        <v>8164</v>
      </c>
      <c r="D1965" s="8" t="s">
        <v>8191</v>
      </c>
      <c r="E1965" s="8" t="s">
        <v>8192</v>
      </c>
      <c r="F1965" s="29">
        <v>0.25</v>
      </c>
      <c r="G1965" s="29">
        <v>0</v>
      </c>
      <c r="H1965" s="30">
        <v>517.41129999999998</v>
      </c>
      <c r="I1965" s="30">
        <v>37.653599999999997</v>
      </c>
      <c r="J1965" s="14">
        <v>1607</v>
      </c>
      <c r="K1965" s="14">
        <v>402</v>
      </c>
      <c r="L1965" s="12">
        <v>7.2800000000000004E-2</v>
      </c>
      <c r="M1965" s="7">
        <v>1.4229073299999999</v>
      </c>
      <c r="N1965" s="31">
        <v>1</v>
      </c>
      <c r="O1965" s="14">
        <f>IFERROR(VLOOKUP($C1965,'site totals'!$J$2:$K$607,2,FALSE),1)</f>
        <v>11131.606299999999</v>
      </c>
      <c r="P1965" s="32" t="s">
        <v>94</v>
      </c>
      <c r="Q1965" s="12">
        <v>0.2972135447</v>
      </c>
      <c r="R1965" s="29">
        <v>0.25</v>
      </c>
      <c r="S1965" s="2">
        <f>IF($A1965="site","",MIN(VLOOKUP($P1965,margin_ranges!$A$5:$D$10,4,FALSE)/100,$Q1965))</f>
        <v>0.19750000000000001</v>
      </c>
      <c r="T1965" s="6">
        <f>IF(A1965="placement",$J1965*MIN($Q1965,$S1965),"")</f>
        <v>317.38249999999999</v>
      </c>
      <c r="U1965" s="6">
        <f>IF($A1965="placement",T1965,SUMIF($C$10:$C$6209,$C1965,$T$10:$T$6209))</f>
        <v>317.38249999999999</v>
      </c>
      <c r="V1965" s="34">
        <f t="shared" si="92"/>
        <v>7.0000000000000062E-2</v>
      </c>
      <c r="W1965" s="24"/>
      <c r="X1965" s="2" t="str">
        <f>IFERROR(MIN(VLOOKUP($W1965,margin_ranges!$A$5:$D$10,4,FALSE),$Q1965*100)/100,"")</f>
        <v/>
      </c>
      <c r="Y1965" s="6">
        <f t="shared" si="93"/>
        <v>317.38249999999999</v>
      </c>
      <c r="Z1965" s="6">
        <f>IF($A1965="placement",Y1965,SUMIF($C$10:$C$6209,$C1965,$Y$10:$Y$6209))</f>
        <v>317.38249999999999</v>
      </c>
      <c r="AA1965" s="29">
        <f t="shared" si="94"/>
        <v>7.0000000000000062E-2</v>
      </c>
    </row>
    <row r="1966" spans="1:27" hidden="1" x14ac:dyDescent="0.3">
      <c r="A1966" s="8" t="s">
        <v>17</v>
      </c>
      <c r="B1966" s="8" t="s">
        <v>8163</v>
      </c>
      <c r="C1966" s="8" t="s">
        <v>8164</v>
      </c>
      <c r="D1966" s="8" t="s">
        <v>8175</v>
      </c>
      <c r="E1966" s="8" t="s">
        <v>8176</v>
      </c>
      <c r="F1966" s="29">
        <v>0.27024557042980202</v>
      </c>
      <c r="G1966" s="29">
        <v>0</v>
      </c>
      <c r="H1966" s="30">
        <v>367.2149</v>
      </c>
      <c r="I1966" s="30">
        <v>28.689399999999999</v>
      </c>
      <c r="J1966" s="14">
        <v>590</v>
      </c>
      <c r="K1966" s="14">
        <v>159</v>
      </c>
      <c r="L1966" s="12">
        <v>7.8100000000000003E-2</v>
      </c>
      <c r="M1966" s="7">
        <v>0.68516199</v>
      </c>
      <c r="N1966" s="31">
        <v>0.5</v>
      </c>
      <c r="O1966" s="14">
        <f>IFERROR(VLOOKUP($C1966,'site totals'!$J$2:$K$607,2,FALSE),1)</f>
        <v>11131.606299999999</v>
      </c>
      <c r="P1966" s="32" t="s">
        <v>94</v>
      </c>
      <c r="Q1966" s="12">
        <v>0.27024557040000002</v>
      </c>
      <c r="R1966" s="29">
        <v>0.3</v>
      </c>
      <c r="S1966" s="2">
        <f>IF($A1966="site","",MIN(VLOOKUP($P1966,margin_ranges!$A$5:$D$10,4,FALSE)/100,$Q1966))</f>
        <v>0.19750000000000001</v>
      </c>
      <c r="T1966" s="6">
        <f>IF(A1966="placement",$J1966*MIN($Q1966,$S1966),"")</f>
        <v>116.52500000000001</v>
      </c>
      <c r="U1966" s="6">
        <f>IF($A1966="placement",T1966,SUMIF($C$10:$C$6209,$C1966,$T$10:$T$6209))</f>
        <v>116.52500000000001</v>
      </c>
      <c r="V1966" s="34">
        <f t="shared" si="92"/>
        <v>0.14642857142857157</v>
      </c>
      <c r="W1966" s="24"/>
      <c r="X1966" s="2" t="str">
        <f>IFERROR(MIN(VLOOKUP($W1966,margin_ranges!$A$5:$D$10,4,FALSE),$Q1966*100)/100,"")</f>
        <v/>
      </c>
      <c r="Y1966" s="6">
        <f t="shared" si="93"/>
        <v>116.52500000000001</v>
      </c>
      <c r="Z1966" s="6">
        <f>IF($A1966="placement",Y1966,SUMIF($C$10:$C$6209,$C1966,$Y$10:$Y$6209))</f>
        <v>116.52500000000001</v>
      </c>
      <c r="AA1966" s="17">
        <f t="shared" si="94"/>
        <v>0.14642857142857157</v>
      </c>
    </row>
    <row r="1967" spans="1:27" hidden="1" x14ac:dyDescent="0.3">
      <c r="A1967" s="8" t="s">
        <v>17</v>
      </c>
      <c r="B1967" s="8" t="s">
        <v>8163</v>
      </c>
      <c r="C1967" s="8" t="s">
        <v>8164</v>
      </c>
      <c r="D1967" s="8" t="s">
        <v>8221</v>
      </c>
      <c r="E1967" s="8" t="s">
        <v>8222</v>
      </c>
      <c r="F1967" s="29">
        <v>0.292122182872465</v>
      </c>
      <c r="G1967" s="29">
        <v>0</v>
      </c>
      <c r="H1967" s="30">
        <v>381.70240000000001</v>
      </c>
      <c r="I1967" s="30">
        <v>32.312399999999997</v>
      </c>
      <c r="J1967" s="14">
        <v>685</v>
      </c>
      <c r="K1967" s="14">
        <v>200</v>
      </c>
      <c r="L1967" s="12">
        <v>8.4699999999999998E-2</v>
      </c>
      <c r="M1967" s="7">
        <v>0.70633659000000004</v>
      </c>
      <c r="N1967" s="31">
        <v>0.5</v>
      </c>
      <c r="O1967" s="14">
        <f>IFERROR(VLOOKUP($C1967,'site totals'!$J$2:$K$607,2,FALSE),1)</f>
        <v>11131.606299999999</v>
      </c>
      <c r="P1967" s="32" t="s">
        <v>94</v>
      </c>
      <c r="Q1967" s="12">
        <v>0.29212218290000003</v>
      </c>
      <c r="R1967" s="29">
        <v>0.35</v>
      </c>
      <c r="S1967" s="2">
        <f>IF($A1967="site","",MIN(VLOOKUP($P1967,margin_ranges!$A$5:$D$10,4,FALSE)/100,$Q1967))</f>
        <v>0.19750000000000001</v>
      </c>
      <c r="T1967" s="6">
        <f>IF(A1967="placement",$J1967*MIN($Q1967,$S1967),"")</f>
        <v>135.28749999999999</v>
      </c>
      <c r="U1967" s="6">
        <f>IF($A1967="placement",T1967,SUMIF($C$10:$C$6209,$C1967,$T$10:$T$6209))</f>
        <v>135.28749999999999</v>
      </c>
      <c r="V1967" s="34">
        <f t="shared" si="92"/>
        <v>0.23461538461538467</v>
      </c>
      <c r="W1967" s="24"/>
      <c r="X1967" s="2" t="str">
        <f>IFERROR(MIN(VLOOKUP($W1967,margin_ranges!$A$5:$D$10,4,FALSE),$Q1967*100)/100,"")</f>
        <v/>
      </c>
      <c r="Y1967" s="6">
        <f t="shared" si="93"/>
        <v>135.28749999999999</v>
      </c>
      <c r="Z1967" s="6">
        <f>IF($A1967="placement",Y1967,SUMIF($C$10:$C$6209,$C1967,$Y$10:$Y$6209))</f>
        <v>135.28749999999999</v>
      </c>
      <c r="AA1967" s="17">
        <f t="shared" si="94"/>
        <v>0.23461538461538467</v>
      </c>
    </row>
    <row r="1968" spans="1:27" hidden="1" x14ac:dyDescent="0.3">
      <c r="A1968" s="8" t="s">
        <v>17</v>
      </c>
      <c r="B1968" s="8" t="s">
        <v>8163</v>
      </c>
      <c r="C1968" s="8" t="s">
        <v>8164</v>
      </c>
      <c r="D1968" s="8" t="s">
        <v>8183</v>
      </c>
      <c r="E1968" s="8" t="s">
        <v>8184</v>
      </c>
      <c r="F1968" s="29">
        <v>0.3</v>
      </c>
      <c r="G1968" s="29">
        <v>0</v>
      </c>
      <c r="H1968" s="30">
        <v>194.50489999999999</v>
      </c>
      <c r="I1968" s="30">
        <v>19.679400000000001</v>
      </c>
      <c r="J1968" s="14">
        <v>867</v>
      </c>
      <c r="K1968" s="14">
        <v>257</v>
      </c>
      <c r="L1968" s="12">
        <v>0.1012</v>
      </c>
      <c r="M1968" s="7">
        <v>1.4679442899999999</v>
      </c>
      <c r="N1968" s="31">
        <v>1</v>
      </c>
      <c r="O1968" s="14">
        <f>IFERROR(VLOOKUP($C1968,'site totals'!$J$2:$K$607,2,FALSE),1)</f>
        <v>11131.606299999999</v>
      </c>
      <c r="P1968" s="32" t="s">
        <v>94</v>
      </c>
      <c r="Q1968" s="12">
        <v>0.31877523889999998</v>
      </c>
      <c r="R1968" s="29">
        <v>0.3</v>
      </c>
      <c r="S1968" s="2">
        <f>IF($A1968="site","",MIN(VLOOKUP($P1968,margin_ranges!$A$5:$D$10,4,FALSE)/100,$Q1968))</f>
        <v>0.19750000000000001</v>
      </c>
      <c r="T1968" s="6">
        <f>IF(A1968="placement",$J1968*MIN($Q1968,$S1968),"")</f>
        <v>171.23250000000002</v>
      </c>
      <c r="U1968" s="6">
        <f>IF($A1968="placement",T1968,SUMIF($C$10:$C$6209,$C1968,$T$10:$T$6209))</f>
        <v>171.23250000000002</v>
      </c>
      <c r="V1968" s="34">
        <f t="shared" si="92"/>
        <v>0.14642857142857135</v>
      </c>
      <c r="W1968" s="24"/>
      <c r="X1968" s="2" t="str">
        <f>IFERROR(MIN(VLOOKUP($W1968,margin_ranges!$A$5:$D$10,4,FALSE),$Q1968*100)/100,"")</f>
        <v/>
      </c>
      <c r="Y1968" s="6">
        <f t="shared" si="93"/>
        <v>171.23250000000002</v>
      </c>
      <c r="Z1968" s="6">
        <f>IF($A1968="placement",Y1968,SUMIF($C$10:$C$6209,$C1968,$Y$10:$Y$6209))</f>
        <v>171.23250000000002</v>
      </c>
      <c r="AA1968" s="29">
        <f t="shared" si="94"/>
        <v>0.14642857142857135</v>
      </c>
    </row>
    <row r="1969" spans="1:27" hidden="1" x14ac:dyDescent="0.3">
      <c r="A1969" s="8" t="s">
        <v>17</v>
      </c>
      <c r="B1969" s="8" t="s">
        <v>8163</v>
      </c>
      <c r="C1969" s="8" t="s">
        <v>8164</v>
      </c>
      <c r="D1969" s="8" t="s">
        <v>8213</v>
      </c>
      <c r="E1969" s="8" t="s">
        <v>8214</v>
      </c>
      <c r="F1969" s="29">
        <v>0.3</v>
      </c>
      <c r="G1969" s="29">
        <v>0</v>
      </c>
      <c r="H1969" s="30">
        <v>227.8595</v>
      </c>
      <c r="I1969" s="30">
        <v>17.237100000000002</v>
      </c>
      <c r="J1969" s="14">
        <v>392</v>
      </c>
      <c r="K1969" s="14">
        <v>117</v>
      </c>
      <c r="L1969" s="12">
        <v>7.5600000000000001E-2</v>
      </c>
      <c r="M1969" s="7">
        <v>0.75735620999999997</v>
      </c>
      <c r="N1969" s="31">
        <v>0.5</v>
      </c>
      <c r="O1969" s="14">
        <f>IFERROR(VLOOKUP($C1969,'site totals'!$J$2:$K$607,2,FALSE),1)</f>
        <v>11131.606299999999</v>
      </c>
      <c r="P1969" s="32" t="s">
        <v>94</v>
      </c>
      <c r="Q1969" s="12">
        <v>0.33980867250000002</v>
      </c>
      <c r="R1969" s="29">
        <v>0.3</v>
      </c>
      <c r="S1969" s="2">
        <f>IF($A1969="site","",MIN(VLOOKUP($P1969,margin_ranges!$A$5:$D$10,4,FALSE)/100,$Q1969))</f>
        <v>0.19750000000000001</v>
      </c>
      <c r="T1969" s="6">
        <f>IF(A1969="placement",$J1969*MIN($Q1969,$S1969),"")</f>
        <v>77.42</v>
      </c>
      <c r="U1969" s="6">
        <f>IF($A1969="placement",T1969,SUMIF($C$10:$C$6209,$C1969,$T$10:$T$6209))</f>
        <v>77.42</v>
      </c>
      <c r="V1969" s="34">
        <f t="shared" si="92"/>
        <v>0.14642857142857157</v>
      </c>
      <c r="W1969" s="24"/>
      <c r="X1969" s="2" t="str">
        <f>IFERROR(MIN(VLOOKUP($W1969,margin_ranges!$A$5:$D$10,4,FALSE),$Q1969*100)/100,"")</f>
        <v/>
      </c>
      <c r="Y1969" s="6">
        <f t="shared" si="93"/>
        <v>77.42</v>
      </c>
      <c r="Z1969" s="6">
        <f>IF($A1969="placement",Y1969,SUMIF($C$10:$C$6209,$C1969,$Y$10:$Y$6209))</f>
        <v>77.42</v>
      </c>
      <c r="AA1969" s="29">
        <f t="shared" si="94"/>
        <v>0.14642857142857157</v>
      </c>
    </row>
    <row r="1970" spans="1:27" hidden="1" x14ac:dyDescent="0.3">
      <c r="A1970" s="8" t="s">
        <v>17</v>
      </c>
      <c r="B1970" s="8" t="s">
        <v>8163</v>
      </c>
      <c r="C1970" s="8" t="s">
        <v>8164</v>
      </c>
      <c r="D1970" s="8" t="s">
        <v>8211</v>
      </c>
      <c r="E1970" s="8" t="s">
        <v>8212</v>
      </c>
      <c r="F1970" s="29">
        <v>0.3</v>
      </c>
      <c r="G1970" s="29">
        <v>0</v>
      </c>
      <c r="H1970" s="30">
        <v>214.02619999999999</v>
      </c>
      <c r="I1970" s="30">
        <v>26.103200000000001</v>
      </c>
      <c r="J1970" s="14">
        <v>574</v>
      </c>
      <c r="K1970" s="14">
        <v>171</v>
      </c>
      <c r="L1970" s="12">
        <v>0.122</v>
      </c>
      <c r="M1970" s="7">
        <v>0.73245605000000003</v>
      </c>
      <c r="N1970" s="31">
        <v>0.5</v>
      </c>
      <c r="O1970" s="14">
        <f>IFERROR(VLOOKUP($C1970,'site totals'!$J$2:$K$607,2,FALSE),1)</f>
        <v>11131.606299999999</v>
      </c>
      <c r="P1970" s="32" t="s">
        <v>94</v>
      </c>
      <c r="Q1970" s="12">
        <v>0.31736518219999998</v>
      </c>
      <c r="R1970" s="29">
        <v>0.3</v>
      </c>
      <c r="S1970" s="2">
        <f>IF($A1970="site","",MIN(VLOOKUP($P1970,margin_ranges!$A$5:$D$10,4,FALSE)/100,$Q1970))</f>
        <v>0.19750000000000001</v>
      </c>
      <c r="T1970" s="6">
        <f>IF(A1970="placement",$J1970*MIN($Q1970,$S1970),"")</f>
        <v>113.36500000000001</v>
      </c>
      <c r="U1970" s="6">
        <f>IF($A1970="placement",T1970,SUMIF($C$10:$C$6209,$C1970,$T$10:$T$6209))</f>
        <v>113.36500000000001</v>
      </c>
      <c r="V1970" s="34">
        <f t="shared" si="92"/>
        <v>0.14642857142857157</v>
      </c>
      <c r="W1970" s="24"/>
      <c r="X1970" s="2" t="str">
        <f>IFERROR(MIN(VLOOKUP($W1970,margin_ranges!$A$5:$D$10,4,FALSE),$Q1970*100)/100,"")</f>
        <v/>
      </c>
      <c r="Y1970" s="6">
        <f t="shared" si="93"/>
        <v>113.36500000000001</v>
      </c>
      <c r="Z1970" s="6">
        <f>IF($A1970="placement",Y1970,SUMIF($C$10:$C$6209,$C1970,$Y$10:$Y$6209))</f>
        <v>113.36500000000001</v>
      </c>
      <c r="AA1970" s="29">
        <f t="shared" si="94"/>
        <v>0.14642857142857157</v>
      </c>
    </row>
    <row r="1971" spans="1:27" hidden="1" x14ac:dyDescent="0.3">
      <c r="A1971" s="8" t="s">
        <v>17</v>
      </c>
      <c r="B1971" s="8" t="s">
        <v>8163</v>
      </c>
      <c r="C1971" s="8" t="s">
        <v>8164</v>
      </c>
      <c r="D1971" s="8" t="s">
        <v>8199</v>
      </c>
      <c r="E1971" s="8" t="s">
        <v>8200</v>
      </c>
      <c r="F1971" s="29">
        <v>0.3</v>
      </c>
      <c r="G1971" s="29">
        <v>0</v>
      </c>
      <c r="H1971" s="30">
        <v>331.64359999999999</v>
      </c>
      <c r="I1971" s="30">
        <v>35.9529</v>
      </c>
      <c r="J1971" s="14">
        <v>1661</v>
      </c>
      <c r="K1971" s="14">
        <v>496</v>
      </c>
      <c r="L1971" s="12">
        <v>0.1084</v>
      </c>
      <c r="M1971" s="7">
        <v>1.5403116400000001</v>
      </c>
      <c r="N1971" s="31">
        <v>1</v>
      </c>
      <c r="O1971" s="14">
        <f>IFERROR(VLOOKUP($C1971,'site totals'!$J$2:$K$607,2,FALSE),1)</f>
        <v>11131.606299999999</v>
      </c>
      <c r="P1971" s="32" t="s">
        <v>94</v>
      </c>
      <c r="Q1971" s="12">
        <v>0.35078072799999999</v>
      </c>
      <c r="R1971" s="29">
        <v>0.3</v>
      </c>
      <c r="S1971" s="2">
        <f>IF($A1971="site","",MIN(VLOOKUP($P1971,margin_ranges!$A$5:$D$10,4,FALSE)/100,$Q1971))</f>
        <v>0.19750000000000001</v>
      </c>
      <c r="T1971" s="6">
        <f>IF(A1971="placement",$J1971*MIN($Q1971,$S1971),"")</f>
        <v>328.04750000000001</v>
      </c>
      <c r="U1971" s="6">
        <f>IF($A1971="placement",T1971,SUMIF($C$10:$C$6209,$C1971,$T$10:$T$6209))</f>
        <v>328.04750000000001</v>
      </c>
      <c r="V1971" s="34">
        <f t="shared" si="92"/>
        <v>0.14642857142857157</v>
      </c>
      <c r="W1971" s="24"/>
      <c r="X1971" s="2" t="str">
        <f>IFERROR(MIN(VLOOKUP($W1971,margin_ranges!$A$5:$D$10,4,FALSE),$Q1971*100)/100,"")</f>
        <v/>
      </c>
      <c r="Y1971" s="6">
        <f t="shared" si="93"/>
        <v>328.04750000000001</v>
      </c>
      <c r="Z1971" s="6">
        <f>IF($A1971="placement",Y1971,SUMIF($C$10:$C$6209,$C1971,$Y$10:$Y$6209))</f>
        <v>328.04750000000001</v>
      </c>
      <c r="AA1971" s="17">
        <f t="shared" si="94"/>
        <v>0.14642857142857157</v>
      </c>
    </row>
    <row r="1972" spans="1:27" hidden="1" x14ac:dyDescent="0.3">
      <c r="A1972" s="8" t="s">
        <v>17</v>
      </c>
      <c r="B1972" s="8" t="s">
        <v>8163</v>
      </c>
      <c r="C1972" s="8" t="s">
        <v>8164</v>
      </c>
      <c r="D1972" s="8" t="s">
        <v>8223</v>
      </c>
      <c r="E1972" s="8" t="s">
        <v>8224</v>
      </c>
      <c r="F1972" s="29">
        <v>0.3</v>
      </c>
      <c r="G1972" s="29">
        <v>0</v>
      </c>
      <c r="H1972" s="30">
        <v>406.3193</v>
      </c>
      <c r="I1972" s="30">
        <v>43.930100000000003</v>
      </c>
      <c r="J1972" s="14">
        <v>2098</v>
      </c>
      <c r="K1972" s="14">
        <v>625</v>
      </c>
      <c r="L1972" s="12">
        <v>0.1081</v>
      </c>
      <c r="M1972" s="7">
        <v>1.5916887500000001</v>
      </c>
      <c r="N1972" s="31">
        <v>1</v>
      </c>
      <c r="O1972" s="14">
        <f>IFERROR(VLOOKUP($C1972,'site totals'!$J$2:$K$607,2,FALSE),1)</f>
        <v>11131.606299999999</v>
      </c>
      <c r="P1972" s="32" t="s">
        <v>94</v>
      </c>
      <c r="Q1972" s="12">
        <v>0.37173646649999997</v>
      </c>
      <c r="R1972" s="29">
        <v>0.3</v>
      </c>
      <c r="S1972" s="2">
        <f>IF($A1972="site","",MIN(VLOOKUP($P1972,margin_ranges!$A$5:$D$10,4,FALSE)/100,$Q1972))</f>
        <v>0.19750000000000001</v>
      </c>
      <c r="T1972" s="6">
        <f>IF(A1972="placement",$J1972*MIN($Q1972,$S1972),"")</f>
        <v>414.35500000000002</v>
      </c>
      <c r="U1972" s="6">
        <f>IF($A1972="placement",T1972,SUMIF($C$10:$C$6209,$C1972,$T$10:$T$6209))</f>
        <v>414.35500000000002</v>
      </c>
      <c r="V1972" s="34">
        <f t="shared" si="92"/>
        <v>0.14642857142857157</v>
      </c>
      <c r="W1972" s="24"/>
      <c r="X1972" s="2" t="str">
        <f>IFERROR(MIN(VLOOKUP($W1972,margin_ranges!$A$5:$D$10,4,FALSE),$Q1972*100)/100,"")</f>
        <v/>
      </c>
      <c r="Y1972" s="6">
        <f t="shared" si="93"/>
        <v>414.35500000000002</v>
      </c>
      <c r="Z1972" s="6">
        <f>IF($A1972="placement",Y1972,SUMIF($C$10:$C$6209,$C1972,$Y$10:$Y$6209))</f>
        <v>414.35500000000002</v>
      </c>
      <c r="AA1972" s="29">
        <f t="shared" si="94"/>
        <v>0.14642857142857157</v>
      </c>
    </row>
    <row r="1973" spans="1:27" x14ac:dyDescent="0.3">
      <c r="A1973" s="16" t="s">
        <v>33</v>
      </c>
      <c r="B1973" s="16" t="s">
        <v>8163</v>
      </c>
      <c r="C1973" s="16" t="s">
        <v>8164</v>
      </c>
      <c r="D1973" s="8" t="s">
        <v>34</v>
      </c>
      <c r="E1973" s="16"/>
      <c r="F1973" s="17">
        <v>0.27003367474467699</v>
      </c>
      <c r="G1973" s="17">
        <v>0</v>
      </c>
      <c r="H1973" s="36">
        <v>8173.4812000000002</v>
      </c>
      <c r="I1973" s="36">
        <v>688.74490000000003</v>
      </c>
      <c r="J1973" s="22">
        <v>23853</v>
      </c>
      <c r="K1973" s="22">
        <v>6232</v>
      </c>
      <c r="L1973" s="18">
        <v>8.43E-2</v>
      </c>
      <c r="M1973" s="19">
        <v>1.15444006</v>
      </c>
      <c r="N1973" s="20">
        <v>0.78463300000000002</v>
      </c>
      <c r="O1973" s="22">
        <f>IFERROR(VLOOKUP($C1973,'site totals'!$J$2:$K$607,2,FALSE),1)</f>
        <v>11131.606299999999</v>
      </c>
      <c r="P1973" s="21"/>
      <c r="Q1973" s="18">
        <v>0.32033456900000001</v>
      </c>
      <c r="R1973" s="17">
        <v>0.27</v>
      </c>
      <c r="S1973" s="18" t="str">
        <f>IF($A1973="site","",MIN(VLOOKUP($P1973,margin_ranges!$A$5:$D$10,4,FALSE)/100,$Q1973))</f>
        <v/>
      </c>
      <c r="T1973" s="22" t="str">
        <f>IF(A1973="placement",$J1973*MIN($Q1973,$S1973),"")</f>
        <v/>
      </c>
      <c r="U1973" s="22">
        <f>IF($A1973="placement",T1973,SUMIF($C$10:$C$6209,$C1973,$T$10:$T$6209))</f>
        <v>4962.0650000000005</v>
      </c>
      <c r="V1973" s="37">
        <f t="shared" si="92"/>
        <v>8.4894694616397537E-2</v>
      </c>
      <c r="W1973" s="38"/>
      <c r="X1973" s="18" t="str">
        <f>IFERROR(MIN(VLOOKUP($W1973,margin_ranges!$A$5:$D$10,4,FALSE),$Q1973*100)/100,"")</f>
        <v/>
      </c>
      <c r="Y1973" s="6" t="str">
        <f t="shared" si="93"/>
        <v/>
      </c>
      <c r="Z1973" s="6">
        <f>IF($A1973="placement",Y1973,SUMIF($C$10:$C$6209,$C1973,$Y$10:$Y$6209))</f>
        <v>4962.0650000000005</v>
      </c>
      <c r="AA1973" s="17">
        <f t="shared" si="94"/>
        <v>8.4894694616397537E-2</v>
      </c>
    </row>
    <row r="1974" spans="1:27" hidden="1" x14ac:dyDescent="0.3">
      <c r="A1974" s="8" t="s">
        <v>17</v>
      </c>
      <c r="B1974" s="8" t="s">
        <v>3287</v>
      </c>
      <c r="C1974" s="8" t="s">
        <v>3288</v>
      </c>
      <c r="D1974" s="8" t="s">
        <v>3423</v>
      </c>
      <c r="E1974" s="8" t="s">
        <v>3424</v>
      </c>
      <c r="F1974" s="29">
        <v>0.15</v>
      </c>
      <c r="G1974" s="29">
        <v>1</v>
      </c>
      <c r="H1974" s="30">
        <v>133.95339999999999</v>
      </c>
      <c r="I1974" s="30">
        <v>4.2733999999999996</v>
      </c>
      <c r="J1974" s="14">
        <v>36</v>
      </c>
      <c r="K1974" s="14">
        <v>5</v>
      </c>
      <c r="L1974" s="12">
        <v>3.1899999999999998E-2</v>
      </c>
      <c r="M1974" s="7">
        <v>0.27746873999999999</v>
      </c>
      <c r="N1974" s="31">
        <v>0.2</v>
      </c>
      <c r="O1974" s="14">
        <f>IFERROR(VLOOKUP($C1974,'site totals'!$J$2:$K$607,2,FALSE),1)</f>
        <v>10714.5054</v>
      </c>
      <c r="P1974" s="32" t="s">
        <v>91</v>
      </c>
      <c r="Q1974" s="12">
        <v>0.27919809159999998</v>
      </c>
      <c r="R1974" s="29">
        <v>0.15</v>
      </c>
      <c r="S1974" s="2">
        <f>IF($A1974="site","",MIN(VLOOKUP($P1974,margin_ranges!$A$5:$D$10,4,FALSE)/100,$Q1974))</f>
        <v>0.27919809159999998</v>
      </c>
      <c r="T1974" s="6">
        <f>IF(A1974="placement",$J1974*MIN($Q1974,$S1974),"")</f>
        <v>10.0511312976</v>
      </c>
      <c r="U1974" s="6">
        <f>IF($A1974="placement",T1974,SUMIF($C$10:$C$6209,$C1974,$T$10:$T$6209))</f>
        <v>10.0511312976</v>
      </c>
      <c r="V1974" s="34">
        <f t="shared" si="92"/>
        <v>-0.1519977548235294</v>
      </c>
      <c r="W1974" s="24"/>
      <c r="X1974" s="2" t="str">
        <f>IFERROR(MIN(VLOOKUP($W1974,margin_ranges!$A$5:$D$10,4,FALSE),$Q1974*100)/100,"")</f>
        <v/>
      </c>
      <c r="Y1974" s="6">
        <f t="shared" si="93"/>
        <v>10.0511312976</v>
      </c>
      <c r="Z1974" s="6">
        <f>IF($A1974="placement",Y1974,SUMIF($C$10:$C$6209,$C1974,$Y$10:$Y$6209))</f>
        <v>10.0511312976</v>
      </c>
      <c r="AA1974" s="29">
        <f t="shared" si="94"/>
        <v>-0.1519977548235294</v>
      </c>
    </row>
    <row r="1975" spans="1:27" hidden="1" x14ac:dyDescent="0.3">
      <c r="A1975" s="8" t="s">
        <v>17</v>
      </c>
      <c r="B1975" s="8" t="s">
        <v>3287</v>
      </c>
      <c r="C1975" s="8" t="s">
        <v>3288</v>
      </c>
      <c r="D1975" s="8" t="s">
        <v>3493</v>
      </c>
      <c r="E1975" s="8" t="s">
        <v>3494</v>
      </c>
      <c r="F1975" s="29">
        <v>0.33</v>
      </c>
      <c r="G1975" s="29">
        <v>1</v>
      </c>
      <c r="H1975" s="30">
        <v>42.784100000000002</v>
      </c>
      <c r="I1975" s="30">
        <v>4.55</v>
      </c>
      <c r="J1975" s="14">
        <v>58</v>
      </c>
      <c r="K1975" s="14">
        <v>19</v>
      </c>
      <c r="L1975" s="12">
        <v>0.10630000000000001</v>
      </c>
      <c r="M1975" s="7">
        <v>0.42168917</v>
      </c>
      <c r="N1975" s="31">
        <v>0.1</v>
      </c>
      <c r="O1975" s="14">
        <f>IFERROR(VLOOKUP($C1975,'site totals'!$J$2:$K$607,2,FALSE),1)</f>
        <v>10714.5054</v>
      </c>
      <c r="P1975" s="32" t="s">
        <v>478</v>
      </c>
      <c r="Q1975" s="12">
        <v>0.76285850430000002</v>
      </c>
      <c r="R1975" s="29">
        <v>0.33</v>
      </c>
      <c r="S1975" s="2">
        <f>IF($A1975="site","",MIN(VLOOKUP($P1975,margin_ranges!$A$5:$D$10,4,FALSE)/100,$Q1975))</f>
        <v>0.43</v>
      </c>
      <c r="T1975" s="6">
        <f>IF(A1975="placement",$J1975*MIN($Q1975,$S1975),"")</f>
        <v>24.94</v>
      </c>
      <c r="U1975" s="6">
        <f>IF($A1975="placement",T1975,SUMIF($C$10:$C$6209,$C1975,$T$10:$T$6209))</f>
        <v>24.94</v>
      </c>
      <c r="V1975" s="34">
        <f t="shared" si="92"/>
        <v>-0.14925373134328346</v>
      </c>
      <c r="W1975" s="24"/>
      <c r="X1975" s="2" t="str">
        <f>IFERROR(MIN(VLOOKUP($W1975,margin_ranges!$A$5:$D$10,4,FALSE),$Q1975*100)/100,"")</f>
        <v/>
      </c>
      <c r="Y1975" s="6">
        <f t="shared" si="93"/>
        <v>24.94</v>
      </c>
      <c r="Z1975" s="6">
        <f>IF($A1975="placement",Y1975,SUMIF($C$10:$C$6209,$C1975,$Y$10:$Y$6209))</f>
        <v>24.94</v>
      </c>
      <c r="AA1975" s="29">
        <f t="shared" si="94"/>
        <v>-0.14925373134328346</v>
      </c>
    </row>
    <row r="1976" spans="1:27" hidden="1" x14ac:dyDescent="0.3">
      <c r="A1976" s="8" t="s">
        <v>17</v>
      </c>
      <c r="B1976" s="8" t="s">
        <v>3287</v>
      </c>
      <c r="C1976" s="8" t="s">
        <v>3288</v>
      </c>
      <c r="D1976" s="8" t="s">
        <v>3413</v>
      </c>
      <c r="E1976" s="8" t="s">
        <v>3414</v>
      </c>
      <c r="F1976" s="29">
        <v>0.19</v>
      </c>
      <c r="G1976" s="29">
        <v>0</v>
      </c>
      <c r="H1976" s="30">
        <v>26.212700000000002</v>
      </c>
      <c r="I1976" s="30">
        <v>2.3386999999999998</v>
      </c>
      <c r="J1976" s="14">
        <v>23</v>
      </c>
      <c r="K1976" s="14">
        <v>4</v>
      </c>
      <c r="L1976" s="12">
        <v>8.9200000000000002E-2</v>
      </c>
      <c r="M1976" s="7">
        <v>0.32530999999999999</v>
      </c>
      <c r="N1976" s="31">
        <v>0.2</v>
      </c>
      <c r="O1976" s="14">
        <f>IFERROR(VLOOKUP($C1976,'site totals'!$J$2:$K$607,2,FALSE),1)</f>
        <v>10714.5054</v>
      </c>
      <c r="P1976" s="32" t="s">
        <v>91</v>
      </c>
      <c r="Q1976" s="12">
        <v>0.38520180640000001</v>
      </c>
      <c r="R1976" s="29">
        <v>0.19</v>
      </c>
      <c r="S1976" s="2">
        <f>IF($A1976="site","",MIN(VLOOKUP($P1976,margin_ranges!$A$5:$D$10,4,FALSE)/100,$Q1976))</f>
        <v>0.29749999999999999</v>
      </c>
      <c r="T1976" s="6">
        <f>IF(A1976="placement",$J1976*MIN($Q1976,$S1976),"")</f>
        <v>6.8424999999999994</v>
      </c>
      <c r="U1976" s="6">
        <f>IF($A1976="placement",T1976,SUMIF($C$10:$C$6209,$C1976,$T$10:$T$6209))</f>
        <v>6.8424999999999994</v>
      </c>
      <c r="V1976" s="34">
        <f t="shared" si="92"/>
        <v>-0.13271604938271619</v>
      </c>
      <c r="W1976" s="24"/>
      <c r="X1976" s="2" t="str">
        <f>IFERROR(MIN(VLOOKUP($W1976,margin_ranges!$A$5:$D$10,4,FALSE),$Q1976*100)/100,"")</f>
        <v/>
      </c>
      <c r="Y1976" s="6">
        <f t="shared" si="93"/>
        <v>6.8424999999999994</v>
      </c>
      <c r="Z1976" s="6">
        <f>IF($A1976="placement",Y1976,SUMIF($C$10:$C$6209,$C1976,$Y$10:$Y$6209))</f>
        <v>6.8424999999999994</v>
      </c>
      <c r="AA1976" s="29">
        <f t="shared" si="94"/>
        <v>-0.13271604938271619</v>
      </c>
    </row>
    <row r="1977" spans="1:27" hidden="1" x14ac:dyDescent="0.3">
      <c r="A1977" s="8" t="s">
        <v>17</v>
      </c>
      <c r="B1977" s="8" t="s">
        <v>3287</v>
      </c>
      <c r="C1977" s="8" t="s">
        <v>3288</v>
      </c>
      <c r="D1977" s="8" t="s">
        <v>3351</v>
      </c>
      <c r="E1977" s="8" t="s">
        <v>3352</v>
      </c>
      <c r="F1977" s="29">
        <v>0.19999999999999901</v>
      </c>
      <c r="G1977" s="29">
        <v>1</v>
      </c>
      <c r="H1977" s="30">
        <v>57.068600000000004</v>
      </c>
      <c r="I1977" s="30">
        <v>8.1996000000000002</v>
      </c>
      <c r="J1977" s="14">
        <v>117</v>
      </c>
      <c r="K1977" s="14">
        <v>23</v>
      </c>
      <c r="L1977" s="12">
        <v>0.14369999999999999</v>
      </c>
      <c r="M1977" s="7">
        <v>0.47741084</v>
      </c>
      <c r="N1977" s="31">
        <v>0.3</v>
      </c>
      <c r="O1977" s="14">
        <f>IFERROR(VLOOKUP($C1977,'site totals'!$J$2:$K$607,2,FALSE),1)</f>
        <v>10714.5054</v>
      </c>
      <c r="P1977" s="32" t="s">
        <v>91</v>
      </c>
      <c r="Q1977" s="12">
        <v>0.37161041459999999</v>
      </c>
      <c r="R1977" s="29">
        <v>0.2</v>
      </c>
      <c r="S1977" s="2">
        <f>IF($A1977="site","",MIN(VLOOKUP($P1977,margin_ranges!$A$5:$D$10,4,FALSE)/100,$Q1977))</f>
        <v>0.29749999999999999</v>
      </c>
      <c r="T1977" s="6">
        <f>IF(A1977="placement",$J1977*MIN($Q1977,$S1977),"")</f>
        <v>34.807499999999997</v>
      </c>
      <c r="U1977" s="6">
        <f>IF($A1977="placement",T1977,SUMIF($C$10:$C$6209,$C1977,$T$10:$T$6209))</f>
        <v>34.807499999999997</v>
      </c>
      <c r="V1977" s="34">
        <f t="shared" si="92"/>
        <v>-0.12187500000000018</v>
      </c>
      <c r="W1977" s="24"/>
      <c r="X1977" s="2" t="str">
        <f>IFERROR(MIN(VLOOKUP($W1977,margin_ranges!$A$5:$D$10,4,FALSE),$Q1977*100)/100,"")</f>
        <v/>
      </c>
      <c r="Y1977" s="6">
        <f t="shared" si="93"/>
        <v>34.807499999999997</v>
      </c>
      <c r="Z1977" s="6">
        <f>IF($A1977="placement",Y1977,SUMIF($C$10:$C$6209,$C1977,$Y$10:$Y$6209))</f>
        <v>34.807499999999997</v>
      </c>
      <c r="AA1977" s="29">
        <f t="shared" si="94"/>
        <v>-0.12187500000000018</v>
      </c>
    </row>
    <row r="1978" spans="1:27" hidden="1" x14ac:dyDescent="0.3">
      <c r="A1978" s="8" t="s">
        <v>17</v>
      </c>
      <c r="B1978" s="8" t="s">
        <v>3287</v>
      </c>
      <c r="C1978" s="8" t="s">
        <v>3288</v>
      </c>
      <c r="D1978" s="8" t="s">
        <v>3439</v>
      </c>
      <c r="E1978" s="8" t="s">
        <v>3440</v>
      </c>
      <c r="F1978" s="29">
        <v>0.19999999999999901</v>
      </c>
      <c r="G1978" s="29">
        <v>1</v>
      </c>
      <c r="H1978" s="30">
        <v>120.0561</v>
      </c>
      <c r="I1978" s="30">
        <v>7.6882000000000001</v>
      </c>
      <c r="J1978" s="14">
        <v>121</v>
      </c>
      <c r="K1978" s="14">
        <v>24</v>
      </c>
      <c r="L1978" s="12">
        <v>6.4000000000000001E-2</v>
      </c>
      <c r="M1978" s="7">
        <v>0.52523993000000002</v>
      </c>
      <c r="N1978" s="31">
        <v>0.3</v>
      </c>
      <c r="O1978" s="14">
        <f>IFERROR(VLOOKUP($C1978,'site totals'!$J$2:$K$607,2,FALSE),1)</f>
        <v>10714.5054</v>
      </c>
      <c r="P1978" s="32" t="s">
        <v>91</v>
      </c>
      <c r="Q1978" s="12">
        <v>0.42883245889999999</v>
      </c>
      <c r="R1978" s="29">
        <v>0.2</v>
      </c>
      <c r="S1978" s="2">
        <f>IF($A1978="site","",MIN(VLOOKUP($P1978,margin_ranges!$A$5:$D$10,4,FALSE)/100,$Q1978))</f>
        <v>0.29749999999999999</v>
      </c>
      <c r="T1978" s="6">
        <f>IF(A1978="placement",$J1978*MIN($Q1978,$S1978),"")</f>
        <v>35.997499999999995</v>
      </c>
      <c r="U1978" s="6">
        <f>IF($A1978="placement",T1978,SUMIF($C$10:$C$6209,$C1978,$T$10:$T$6209))</f>
        <v>35.997499999999995</v>
      </c>
      <c r="V1978" s="34">
        <f t="shared" si="92"/>
        <v>-0.12187500000000018</v>
      </c>
      <c r="W1978" s="24"/>
      <c r="X1978" s="2" t="str">
        <f>IFERROR(MIN(VLOOKUP($W1978,margin_ranges!$A$5:$D$10,4,FALSE),$Q1978*100)/100,"")</f>
        <v/>
      </c>
      <c r="Y1978" s="6">
        <f t="shared" si="93"/>
        <v>35.997499999999995</v>
      </c>
      <c r="Z1978" s="6">
        <f>IF($A1978="placement",Y1978,SUMIF($C$10:$C$6209,$C1978,$Y$10:$Y$6209))</f>
        <v>35.997499999999995</v>
      </c>
      <c r="AA1978" s="29">
        <f t="shared" si="94"/>
        <v>-0.12187500000000018</v>
      </c>
    </row>
    <row r="1979" spans="1:27" hidden="1" x14ac:dyDescent="0.3">
      <c r="A1979" s="8" t="s">
        <v>17</v>
      </c>
      <c r="B1979" s="8" t="s">
        <v>3287</v>
      </c>
      <c r="C1979" s="8" t="s">
        <v>3288</v>
      </c>
      <c r="D1979" s="8" t="s">
        <v>3321</v>
      </c>
      <c r="E1979" s="8" t="s">
        <v>3322</v>
      </c>
      <c r="F1979" s="29">
        <v>0.19999999999999901</v>
      </c>
      <c r="G1979" s="29">
        <v>1</v>
      </c>
      <c r="H1979" s="30">
        <v>39.183599999999998</v>
      </c>
      <c r="I1979" s="30">
        <v>1.6923999999999999</v>
      </c>
      <c r="J1979" s="14">
        <v>29</v>
      </c>
      <c r="K1979" s="14">
        <v>6</v>
      </c>
      <c r="L1979" s="12">
        <v>4.3200000000000002E-2</v>
      </c>
      <c r="M1979" s="7">
        <v>0.57649094999999995</v>
      </c>
      <c r="N1979" s="31">
        <v>0.3</v>
      </c>
      <c r="O1979" s="14">
        <f>IFERROR(VLOOKUP($C1979,'site totals'!$J$2:$K$607,2,FALSE),1)</f>
        <v>10714.5054</v>
      </c>
      <c r="P1979" s="32" t="s">
        <v>91</v>
      </c>
      <c r="Q1979" s="12">
        <v>0.47961021469999998</v>
      </c>
      <c r="R1979" s="29">
        <v>0.2</v>
      </c>
      <c r="S1979" s="2">
        <f>IF($A1979="site","",MIN(VLOOKUP($P1979,margin_ranges!$A$5:$D$10,4,FALSE)/100,$Q1979))</f>
        <v>0.29749999999999999</v>
      </c>
      <c r="T1979" s="6">
        <f>IF(A1979="placement",$J1979*MIN($Q1979,$S1979),"")</f>
        <v>8.6274999999999995</v>
      </c>
      <c r="U1979" s="6">
        <f>IF($A1979="placement",T1979,SUMIF($C$10:$C$6209,$C1979,$T$10:$T$6209))</f>
        <v>8.6274999999999995</v>
      </c>
      <c r="V1979" s="34">
        <f t="shared" si="92"/>
        <v>-0.12187499999999996</v>
      </c>
      <c r="W1979" s="24"/>
      <c r="X1979" s="2" t="str">
        <f>IFERROR(MIN(VLOOKUP($W1979,margin_ranges!$A$5:$D$10,4,FALSE),$Q1979*100)/100,"")</f>
        <v/>
      </c>
      <c r="Y1979" s="6">
        <f t="shared" si="93"/>
        <v>8.6274999999999995</v>
      </c>
      <c r="Z1979" s="6">
        <f>IF($A1979="placement",Y1979,SUMIF($C$10:$C$6209,$C1979,$Y$10:$Y$6209))</f>
        <v>8.6274999999999995</v>
      </c>
      <c r="AA1979" s="29">
        <f t="shared" si="94"/>
        <v>-0.12187499999999996</v>
      </c>
    </row>
    <row r="1980" spans="1:27" hidden="1" x14ac:dyDescent="0.3">
      <c r="A1980" s="8" t="s">
        <v>17</v>
      </c>
      <c r="B1980" s="8" t="s">
        <v>3287</v>
      </c>
      <c r="C1980" s="8" t="s">
        <v>3288</v>
      </c>
      <c r="D1980" s="8" t="s">
        <v>3355</v>
      </c>
      <c r="E1980" s="8" t="s">
        <v>3356</v>
      </c>
      <c r="F1980" s="29">
        <v>0.2</v>
      </c>
      <c r="G1980" s="29">
        <v>1</v>
      </c>
      <c r="H1980" s="30">
        <v>248.67760000000001</v>
      </c>
      <c r="I1980" s="30">
        <v>56.152200000000001</v>
      </c>
      <c r="J1980" s="14">
        <v>1072</v>
      </c>
      <c r="K1980" s="14">
        <v>214</v>
      </c>
      <c r="L1980" s="12">
        <v>0.2258</v>
      </c>
      <c r="M1980" s="7">
        <v>0.63659352000000002</v>
      </c>
      <c r="N1980" s="31">
        <v>0.3</v>
      </c>
      <c r="O1980" s="14">
        <f>IFERROR(VLOOKUP($C1980,'site totals'!$J$2:$K$607,2,FALSE),1)</f>
        <v>10714.5054</v>
      </c>
      <c r="P1980" s="32" t="s">
        <v>91</v>
      </c>
      <c r="Q1980" s="12">
        <v>0.52874166820000001</v>
      </c>
      <c r="R1980" s="29">
        <v>0.2</v>
      </c>
      <c r="S1980" s="2">
        <f>IF($A1980="site","",MIN(VLOOKUP($P1980,margin_ranges!$A$5:$D$10,4,FALSE)/100,$Q1980))</f>
        <v>0.29749999999999999</v>
      </c>
      <c r="T1980" s="6">
        <f>IF(A1980="placement",$J1980*MIN($Q1980,$S1980),"")</f>
        <v>318.91999999999996</v>
      </c>
      <c r="U1980" s="6">
        <f>IF($A1980="placement",T1980,SUMIF($C$10:$C$6209,$C1980,$T$10:$T$6209))</f>
        <v>318.91999999999996</v>
      </c>
      <c r="V1980" s="34">
        <f t="shared" si="92"/>
        <v>-0.12187499999999996</v>
      </c>
      <c r="W1980" s="24"/>
      <c r="X1980" s="2" t="str">
        <f>IFERROR(MIN(VLOOKUP($W1980,margin_ranges!$A$5:$D$10,4,FALSE),$Q1980*100)/100,"")</f>
        <v/>
      </c>
      <c r="Y1980" s="6">
        <f t="shared" si="93"/>
        <v>318.91999999999996</v>
      </c>
      <c r="Z1980" s="6">
        <f>IF($A1980="placement",Y1980,SUMIF($C$10:$C$6209,$C1980,$Y$10:$Y$6209))</f>
        <v>318.91999999999996</v>
      </c>
      <c r="AA1980" s="29">
        <f t="shared" si="94"/>
        <v>-0.12187499999999996</v>
      </c>
    </row>
    <row r="1981" spans="1:27" hidden="1" x14ac:dyDescent="0.3">
      <c r="A1981" s="8" t="s">
        <v>17</v>
      </c>
      <c r="B1981" s="8" t="s">
        <v>3287</v>
      </c>
      <c r="C1981" s="8" t="s">
        <v>3288</v>
      </c>
      <c r="D1981" s="8" t="s">
        <v>3305</v>
      </c>
      <c r="E1981" s="8" t="s">
        <v>3306</v>
      </c>
      <c r="F1981" s="29">
        <v>0.15</v>
      </c>
      <c r="G1981" s="29">
        <v>1</v>
      </c>
      <c r="H1981" s="30">
        <v>264.18009999999998</v>
      </c>
      <c r="I1981" s="30">
        <v>32.878100000000003</v>
      </c>
      <c r="J1981" s="14">
        <v>257</v>
      </c>
      <c r="K1981" s="14">
        <v>36</v>
      </c>
      <c r="L1981" s="12">
        <v>0.1245</v>
      </c>
      <c r="M1981" s="7">
        <v>0.26010549999999999</v>
      </c>
      <c r="N1981" s="31">
        <v>0.2</v>
      </c>
      <c r="O1981" s="14">
        <f>IFERROR(VLOOKUP($C1981,'site totals'!$J$2:$K$607,2,FALSE),1)</f>
        <v>10714.5054</v>
      </c>
      <c r="P1981" s="32" t="s">
        <v>91</v>
      </c>
      <c r="Q1981" s="12">
        <v>0.23108122780000001</v>
      </c>
      <c r="R1981" s="29">
        <v>0.15</v>
      </c>
      <c r="S1981" s="2">
        <f>IF($A1981="site","",MIN(VLOOKUP($P1981,margin_ranges!$A$5:$D$10,4,FALSE)/100,$Q1981))</f>
        <v>0.23108122780000001</v>
      </c>
      <c r="T1981" s="6">
        <f>IF(A1981="placement",$J1981*MIN($Q1981,$S1981),"")</f>
        <v>59.3878755446</v>
      </c>
      <c r="U1981" s="6">
        <f>IF($A1981="placement",T1981,SUMIF($C$10:$C$6209,$C1981,$T$10:$T$6209))</f>
        <v>59.3878755446</v>
      </c>
      <c r="V1981" s="34">
        <f t="shared" si="92"/>
        <v>-9.5389679764705915E-2</v>
      </c>
      <c r="W1981" s="24"/>
      <c r="X1981" s="2" t="str">
        <f>IFERROR(MIN(VLOOKUP($W1981,margin_ranges!$A$5:$D$10,4,FALSE),$Q1981*100)/100,"")</f>
        <v/>
      </c>
      <c r="Y1981" s="6">
        <f t="shared" si="93"/>
        <v>59.3878755446</v>
      </c>
      <c r="Z1981" s="6">
        <f>IF($A1981="placement",Y1981,SUMIF($C$10:$C$6209,$C1981,$Y$10:$Y$6209))</f>
        <v>59.3878755446</v>
      </c>
      <c r="AA1981" s="29">
        <f t="shared" si="94"/>
        <v>-9.5389679764705915E-2</v>
      </c>
    </row>
    <row r="1982" spans="1:27" hidden="1" x14ac:dyDescent="0.3">
      <c r="A1982" s="8" t="s">
        <v>17</v>
      </c>
      <c r="B1982" s="8" t="s">
        <v>3287</v>
      </c>
      <c r="C1982" s="8" t="s">
        <v>3288</v>
      </c>
      <c r="D1982" s="8" t="s">
        <v>3431</v>
      </c>
      <c r="E1982" s="8" t="s">
        <v>3432</v>
      </c>
      <c r="F1982" s="29">
        <v>0.24</v>
      </c>
      <c r="G1982" s="29">
        <v>0</v>
      </c>
      <c r="H1982" s="30">
        <v>35.059899999999999</v>
      </c>
      <c r="I1982" s="30">
        <v>6.3028000000000004</v>
      </c>
      <c r="J1982" s="14">
        <v>109</v>
      </c>
      <c r="K1982" s="14">
        <v>22</v>
      </c>
      <c r="L1982" s="12">
        <v>0.17979999999999999</v>
      </c>
      <c r="M1982" s="7">
        <v>0.57600607000000004</v>
      </c>
      <c r="N1982" s="31">
        <v>0.3</v>
      </c>
      <c r="O1982" s="14">
        <f>IFERROR(VLOOKUP($C1982,'site totals'!$J$2:$K$607,2,FALSE),1)</f>
        <v>10714.5054</v>
      </c>
      <c r="P1982" s="32" t="s">
        <v>91</v>
      </c>
      <c r="Q1982" s="12">
        <v>0.4791721592</v>
      </c>
      <c r="R1982" s="29">
        <v>0.24</v>
      </c>
      <c r="S1982" s="2">
        <f>IF($A1982="site","",MIN(VLOOKUP($P1982,margin_ranges!$A$5:$D$10,4,FALSE)/100,$Q1982))</f>
        <v>0.29749999999999999</v>
      </c>
      <c r="T1982" s="6">
        <f>IF(A1982="placement",$J1982*MIN($Q1982,$S1982),"")</f>
        <v>32.427500000000002</v>
      </c>
      <c r="U1982" s="6">
        <f>IF($A1982="placement",T1982,SUMIF($C$10:$C$6209,$C1982,$T$10:$T$6209))</f>
        <v>32.427500000000002</v>
      </c>
      <c r="V1982" s="34">
        <f t="shared" si="92"/>
        <v>-7.5657894736842257E-2</v>
      </c>
      <c r="W1982" s="24"/>
      <c r="X1982" s="2" t="str">
        <f>IFERROR(MIN(VLOOKUP($W1982,margin_ranges!$A$5:$D$10,4,FALSE),$Q1982*100)/100,"")</f>
        <v/>
      </c>
      <c r="Y1982" s="6">
        <f t="shared" si="93"/>
        <v>32.427500000000002</v>
      </c>
      <c r="Z1982" s="6">
        <f>IF($A1982="placement",Y1982,SUMIF($C$10:$C$6209,$C1982,$Y$10:$Y$6209))</f>
        <v>32.427500000000002</v>
      </c>
      <c r="AA1982" s="29">
        <f t="shared" si="94"/>
        <v>-7.5657894736842257E-2</v>
      </c>
    </row>
    <row r="1983" spans="1:27" hidden="1" x14ac:dyDescent="0.3">
      <c r="A1983" s="8" t="s">
        <v>17</v>
      </c>
      <c r="B1983" s="8" t="s">
        <v>3287</v>
      </c>
      <c r="C1983" s="8" t="s">
        <v>3288</v>
      </c>
      <c r="D1983" s="8" t="s">
        <v>3339</v>
      </c>
      <c r="E1983" s="8" t="s">
        <v>3340</v>
      </c>
      <c r="F1983" s="29">
        <v>0.23999999999999899</v>
      </c>
      <c r="G1983" s="29">
        <v>0</v>
      </c>
      <c r="H1983" s="30">
        <v>29.3659</v>
      </c>
      <c r="I1983" s="30">
        <v>2.4839000000000002</v>
      </c>
      <c r="J1983" s="14">
        <v>23</v>
      </c>
      <c r="K1983" s="14">
        <v>5</v>
      </c>
      <c r="L1983" s="12">
        <v>8.4599999999999995E-2</v>
      </c>
      <c r="M1983" s="7">
        <v>0.30639826999999997</v>
      </c>
      <c r="N1983" s="31">
        <v>0.2</v>
      </c>
      <c r="O1983" s="14">
        <f>IFERROR(VLOOKUP($C1983,'site totals'!$J$2:$K$607,2,FALSE),1)</f>
        <v>10714.5054</v>
      </c>
      <c r="P1983" s="32" t="s">
        <v>91</v>
      </c>
      <c r="Q1983" s="12">
        <v>0.34725480990000002</v>
      </c>
      <c r="R1983" s="29">
        <v>0.24</v>
      </c>
      <c r="S1983" s="2">
        <f>IF($A1983="site","",MIN(VLOOKUP($P1983,margin_ranges!$A$5:$D$10,4,FALSE)/100,$Q1983))</f>
        <v>0.29749999999999999</v>
      </c>
      <c r="T1983" s="6">
        <f>IF(A1983="placement",$J1983*MIN($Q1983,$S1983),"")</f>
        <v>6.8424999999999994</v>
      </c>
      <c r="U1983" s="6">
        <f>IF($A1983="placement",T1983,SUMIF($C$10:$C$6209,$C1983,$T$10:$T$6209))</f>
        <v>6.8424999999999994</v>
      </c>
      <c r="V1983" s="34">
        <f t="shared" si="92"/>
        <v>-7.5657894736842146E-2</v>
      </c>
      <c r="W1983" s="24"/>
      <c r="X1983" s="2" t="str">
        <f>IFERROR(MIN(VLOOKUP($W1983,margin_ranges!$A$5:$D$10,4,FALSE),$Q1983*100)/100,"")</f>
        <v/>
      </c>
      <c r="Y1983" s="6">
        <f t="shared" si="93"/>
        <v>6.8424999999999994</v>
      </c>
      <c r="Z1983" s="6">
        <f>IF($A1983="placement",Y1983,SUMIF($C$10:$C$6209,$C1983,$Y$10:$Y$6209))</f>
        <v>6.8424999999999994</v>
      </c>
      <c r="AA1983" s="29">
        <f t="shared" si="94"/>
        <v>-7.5657894736842146E-2</v>
      </c>
    </row>
    <row r="1984" spans="1:27" hidden="1" x14ac:dyDescent="0.3">
      <c r="A1984" s="8" t="s">
        <v>17</v>
      </c>
      <c r="B1984" s="8" t="s">
        <v>3287</v>
      </c>
      <c r="C1984" s="8" t="s">
        <v>3288</v>
      </c>
      <c r="D1984" s="33" t="s">
        <v>3381</v>
      </c>
      <c r="E1984" s="8" t="s">
        <v>3382</v>
      </c>
      <c r="F1984" s="29">
        <v>0.24</v>
      </c>
      <c r="G1984" s="29">
        <v>0</v>
      </c>
      <c r="H1984" s="30">
        <v>14.1759</v>
      </c>
      <c r="I1984" s="30">
        <v>1.5676000000000001</v>
      </c>
      <c r="J1984" s="14">
        <v>32</v>
      </c>
      <c r="K1984" s="14">
        <v>6</v>
      </c>
      <c r="L1984" s="12">
        <v>0.1106</v>
      </c>
      <c r="M1984" s="7">
        <v>0.67563675999999995</v>
      </c>
      <c r="N1984" s="31">
        <v>0.3</v>
      </c>
      <c r="O1984" s="14">
        <f>IFERROR(VLOOKUP($C1984,'site totals'!$J$2:$K$607,2,FALSE),1)</f>
        <v>10714.5054</v>
      </c>
      <c r="P1984" s="32" t="s">
        <v>91</v>
      </c>
      <c r="Q1984" s="12">
        <v>0.5559744271</v>
      </c>
      <c r="R1984" s="29">
        <v>0.24</v>
      </c>
      <c r="S1984" s="2">
        <f>IF($A1984="site","",MIN(VLOOKUP($P1984,margin_ranges!$A$5:$D$10,4,FALSE)/100,$Q1984))</f>
        <v>0.29749999999999999</v>
      </c>
      <c r="T1984" s="6">
        <f>IF(A1984="placement",$J1984*MIN($Q1984,$S1984),"")</f>
        <v>9.52</v>
      </c>
      <c r="U1984" s="6">
        <f>IF($A1984="placement",T1984,SUMIF($C$10:$C$6209,$C1984,$T$10:$T$6209))</f>
        <v>9.52</v>
      </c>
      <c r="V1984" s="34">
        <f t="shared" si="92"/>
        <v>-7.5657894736842146E-2</v>
      </c>
      <c r="W1984" s="24"/>
      <c r="X1984" s="2" t="str">
        <f>IFERROR(MIN(VLOOKUP($W1984,margin_ranges!$A$5:$D$10,4,FALSE),$Q1984*100)/100,"")</f>
        <v/>
      </c>
      <c r="Y1984" s="6">
        <f t="shared" si="93"/>
        <v>9.52</v>
      </c>
      <c r="Z1984" s="6">
        <f>IF($A1984="placement",Y1984,SUMIF($C$10:$C$6209,$C1984,$Y$10:$Y$6209))</f>
        <v>9.52</v>
      </c>
      <c r="AA1984" s="29">
        <f t="shared" si="94"/>
        <v>-7.5657894736842146E-2</v>
      </c>
    </row>
    <row r="1985" spans="1:27" hidden="1" x14ac:dyDescent="0.3">
      <c r="A1985" s="8" t="s">
        <v>17</v>
      </c>
      <c r="B1985" s="8" t="s">
        <v>3287</v>
      </c>
      <c r="C1985" s="8" t="s">
        <v>3288</v>
      </c>
      <c r="D1985" s="8" t="s">
        <v>3293</v>
      </c>
      <c r="E1985" s="8" t="s">
        <v>3294</v>
      </c>
      <c r="F1985" s="29">
        <v>0.24</v>
      </c>
      <c r="G1985" s="29">
        <v>0</v>
      </c>
      <c r="H1985" s="30">
        <v>32.6449</v>
      </c>
      <c r="I1985" s="30">
        <v>3.4121999999999999</v>
      </c>
      <c r="J1985" s="14">
        <v>50</v>
      </c>
      <c r="K1985" s="14">
        <v>10</v>
      </c>
      <c r="L1985" s="12">
        <v>0.1045</v>
      </c>
      <c r="M1985" s="7">
        <v>0.49307319999999999</v>
      </c>
      <c r="N1985" s="31">
        <v>0.3</v>
      </c>
      <c r="O1985" s="14">
        <f>IFERROR(VLOOKUP($C1985,'site totals'!$J$2:$K$607,2,FALSE),1)</f>
        <v>10714.5054</v>
      </c>
      <c r="P1985" s="32" t="s">
        <v>91</v>
      </c>
      <c r="Q1985" s="12">
        <v>0.39157107320000001</v>
      </c>
      <c r="R1985" s="29">
        <v>0.24</v>
      </c>
      <c r="S1985" s="2">
        <f>IF($A1985="site","",MIN(VLOOKUP($P1985,margin_ranges!$A$5:$D$10,4,FALSE)/100,$Q1985))</f>
        <v>0.29749999999999999</v>
      </c>
      <c r="T1985" s="6">
        <f>IF(A1985="placement",$J1985*MIN($Q1985,$S1985),"")</f>
        <v>14.875</v>
      </c>
      <c r="U1985" s="6">
        <f>IF($A1985="placement",T1985,SUMIF($C$10:$C$6209,$C1985,$T$10:$T$6209))</f>
        <v>14.875</v>
      </c>
      <c r="V1985" s="34">
        <f t="shared" si="92"/>
        <v>-7.5657894736842146E-2</v>
      </c>
      <c r="W1985" s="24"/>
      <c r="X1985" s="2" t="str">
        <f>IFERROR(MIN(VLOOKUP($W1985,margin_ranges!$A$5:$D$10,4,FALSE),$Q1985*100)/100,"")</f>
        <v/>
      </c>
      <c r="Y1985" s="6">
        <f t="shared" si="93"/>
        <v>14.875</v>
      </c>
      <c r="Z1985" s="6">
        <f>IF($A1985="placement",Y1985,SUMIF($C$10:$C$6209,$C1985,$Y$10:$Y$6209))</f>
        <v>14.875</v>
      </c>
      <c r="AA1985" s="29">
        <f t="shared" si="94"/>
        <v>-7.5657894736842146E-2</v>
      </c>
    </row>
    <row r="1986" spans="1:27" hidden="1" x14ac:dyDescent="0.3">
      <c r="A1986" s="8" t="s">
        <v>17</v>
      </c>
      <c r="B1986" s="8" t="s">
        <v>3287</v>
      </c>
      <c r="C1986" s="8" t="s">
        <v>3288</v>
      </c>
      <c r="D1986" s="8" t="s">
        <v>3303</v>
      </c>
      <c r="E1986" s="8" t="s">
        <v>3304</v>
      </c>
      <c r="F1986" s="29">
        <v>0.24</v>
      </c>
      <c r="G1986" s="29">
        <v>0</v>
      </c>
      <c r="H1986" s="30">
        <v>32.883200000000002</v>
      </c>
      <c r="I1986" s="30">
        <v>4.3765999999999998</v>
      </c>
      <c r="J1986" s="14">
        <v>61</v>
      </c>
      <c r="K1986" s="14">
        <v>13</v>
      </c>
      <c r="L1986" s="12">
        <v>0.1331</v>
      </c>
      <c r="M1986" s="7">
        <v>0.46494541</v>
      </c>
      <c r="N1986" s="31">
        <v>0.3</v>
      </c>
      <c r="O1986" s="14">
        <f>IFERROR(VLOOKUP($C1986,'site totals'!$J$2:$K$607,2,FALSE),1)</f>
        <v>10714.5054</v>
      </c>
      <c r="P1986" s="32" t="s">
        <v>91</v>
      </c>
      <c r="Q1986" s="12">
        <v>0.3547629578</v>
      </c>
      <c r="R1986" s="29">
        <v>0.24</v>
      </c>
      <c r="S1986" s="2">
        <f>IF($A1986="site","",MIN(VLOOKUP($P1986,margin_ranges!$A$5:$D$10,4,FALSE)/100,$Q1986))</f>
        <v>0.29749999999999999</v>
      </c>
      <c r="T1986" s="6">
        <f>IF(A1986="placement",$J1986*MIN($Q1986,$S1986),"")</f>
        <v>18.147500000000001</v>
      </c>
      <c r="U1986" s="6">
        <f>IF($A1986="placement",T1986,SUMIF($C$10:$C$6209,$C1986,$T$10:$T$6209))</f>
        <v>18.147500000000001</v>
      </c>
      <c r="V1986" s="34">
        <f t="shared" si="92"/>
        <v>-7.5657894736842146E-2</v>
      </c>
      <c r="W1986" s="24"/>
      <c r="X1986" s="2" t="str">
        <f>IFERROR(MIN(VLOOKUP($W1986,margin_ranges!$A$5:$D$10,4,FALSE),$Q1986*100)/100,"")</f>
        <v/>
      </c>
      <c r="Y1986" s="6">
        <f t="shared" si="93"/>
        <v>18.147500000000001</v>
      </c>
      <c r="Z1986" s="6">
        <f>IF($A1986="placement",Y1986,SUMIF($C$10:$C$6209,$C1986,$Y$10:$Y$6209))</f>
        <v>18.147500000000001</v>
      </c>
      <c r="AA1986" s="29">
        <f t="shared" si="94"/>
        <v>-7.5657894736842146E-2</v>
      </c>
    </row>
    <row r="1987" spans="1:27" hidden="1" x14ac:dyDescent="0.3">
      <c r="A1987" s="8" t="s">
        <v>17</v>
      </c>
      <c r="B1987" s="8" t="s">
        <v>3287</v>
      </c>
      <c r="C1987" s="8" t="s">
        <v>3288</v>
      </c>
      <c r="D1987" s="8" t="s">
        <v>3345</v>
      </c>
      <c r="E1987" s="8" t="s">
        <v>3346</v>
      </c>
      <c r="F1987" s="29">
        <v>0.24</v>
      </c>
      <c r="G1987" s="29">
        <v>0</v>
      </c>
      <c r="H1987" s="30">
        <v>10.3681</v>
      </c>
      <c r="I1987" s="30">
        <v>0.74170000000000003</v>
      </c>
      <c r="J1987" s="14">
        <v>7</v>
      </c>
      <c r="K1987" s="14">
        <v>1</v>
      </c>
      <c r="L1987" s="12">
        <v>7.1499999999999994E-2</v>
      </c>
      <c r="M1987" s="7">
        <v>0.29626348000000002</v>
      </c>
      <c r="N1987" s="31">
        <v>0.2</v>
      </c>
      <c r="O1987" s="14">
        <f>IFERROR(VLOOKUP($C1987,'site totals'!$J$2:$K$607,2,FALSE),1)</f>
        <v>10714.5054</v>
      </c>
      <c r="P1987" s="32" t="s">
        <v>91</v>
      </c>
      <c r="Q1987" s="12">
        <v>0.3249252373</v>
      </c>
      <c r="R1987" s="29">
        <v>0.24</v>
      </c>
      <c r="S1987" s="2">
        <f>IF($A1987="site","",MIN(VLOOKUP($P1987,margin_ranges!$A$5:$D$10,4,FALSE)/100,$Q1987))</f>
        <v>0.29749999999999999</v>
      </c>
      <c r="T1987" s="6">
        <f>IF(A1987="placement",$J1987*MIN($Q1987,$S1987),"")</f>
        <v>2.0825</v>
      </c>
      <c r="U1987" s="6">
        <f>IF($A1987="placement",T1987,SUMIF($C$10:$C$6209,$C1987,$T$10:$T$6209))</f>
        <v>2.0825</v>
      </c>
      <c r="V1987" s="34">
        <f t="shared" si="92"/>
        <v>-7.5657894736842035E-2</v>
      </c>
      <c r="W1987" s="24"/>
      <c r="X1987" s="2" t="str">
        <f>IFERROR(MIN(VLOOKUP($W1987,margin_ranges!$A$5:$D$10,4,FALSE),$Q1987*100)/100,"")</f>
        <v/>
      </c>
      <c r="Y1987" s="6">
        <f t="shared" si="93"/>
        <v>2.0825</v>
      </c>
      <c r="Z1987" s="6">
        <f>IF($A1987="placement",Y1987,SUMIF($C$10:$C$6209,$C1987,$Y$10:$Y$6209))</f>
        <v>2.0825</v>
      </c>
      <c r="AA1987" s="29">
        <f t="shared" si="94"/>
        <v>-7.5657894736842035E-2</v>
      </c>
    </row>
    <row r="1988" spans="1:27" hidden="1" x14ac:dyDescent="0.3">
      <c r="A1988" s="8" t="s">
        <v>17</v>
      </c>
      <c r="B1988" s="8" t="s">
        <v>3287</v>
      </c>
      <c r="C1988" s="8" t="s">
        <v>3288</v>
      </c>
      <c r="D1988" s="8" t="s">
        <v>3491</v>
      </c>
      <c r="E1988" s="8" t="s">
        <v>3492</v>
      </c>
      <c r="F1988" s="29">
        <v>0.24</v>
      </c>
      <c r="G1988" s="29">
        <v>0</v>
      </c>
      <c r="H1988" s="30">
        <v>26.457999999999998</v>
      </c>
      <c r="I1988" s="30">
        <v>2.0815000000000001</v>
      </c>
      <c r="J1988" s="14">
        <v>19</v>
      </c>
      <c r="K1988" s="14">
        <v>4</v>
      </c>
      <c r="L1988" s="12">
        <v>7.8700000000000006E-2</v>
      </c>
      <c r="M1988" s="7">
        <v>0.30217562999999997</v>
      </c>
      <c r="N1988" s="31">
        <v>0.2</v>
      </c>
      <c r="O1988" s="14">
        <f>IFERROR(VLOOKUP($C1988,'site totals'!$J$2:$K$607,2,FALSE),1)</f>
        <v>10714.5054</v>
      </c>
      <c r="P1988" s="32" t="s">
        <v>91</v>
      </c>
      <c r="Q1988" s="12">
        <v>0.33813325459999999</v>
      </c>
      <c r="R1988" s="29">
        <v>0.24</v>
      </c>
      <c r="S1988" s="2">
        <f>IF($A1988="site","",MIN(VLOOKUP($P1988,margin_ranges!$A$5:$D$10,4,FALSE)/100,$Q1988))</f>
        <v>0.29749999999999999</v>
      </c>
      <c r="T1988" s="6">
        <f>IF(A1988="placement",$J1988*MIN($Q1988,$S1988),"")</f>
        <v>5.6524999999999999</v>
      </c>
      <c r="U1988" s="6">
        <f>IF($A1988="placement",T1988,SUMIF($C$10:$C$6209,$C1988,$T$10:$T$6209))</f>
        <v>5.6524999999999999</v>
      </c>
      <c r="V1988" s="34">
        <f t="shared" si="92"/>
        <v>-7.5657894736842035E-2</v>
      </c>
      <c r="W1988" s="24"/>
      <c r="X1988" s="2" t="str">
        <f>IFERROR(MIN(VLOOKUP($W1988,margin_ranges!$A$5:$D$10,4,FALSE),$Q1988*100)/100,"")</f>
        <v/>
      </c>
      <c r="Y1988" s="6">
        <f t="shared" si="93"/>
        <v>5.6524999999999999</v>
      </c>
      <c r="Z1988" s="6">
        <f>IF($A1988="placement",Y1988,SUMIF($C$10:$C$6209,$C1988,$Y$10:$Y$6209))</f>
        <v>5.6524999999999999</v>
      </c>
      <c r="AA1988" s="29">
        <f t="shared" si="94"/>
        <v>-7.5657894736842035E-2</v>
      </c>
    </row>
    <row r="1989" spans="1:27" hidden="1" x14ac:dyDescent="0.3">
      <c r="A1989" s="8" t="s">
        <v>17</v>
      </c>
      <c r="B1989" s="8" t="s">
        <v>3287</v>
      </c>
      <c r="C1989" s="8" t="s">
        <v>3288</v>
      </c>
      <c r="D1989" s="8" t="s">
        <v>3467</v>
      </c>
      <c r="E1989" s="8" t="s">
        <v>3468</v>
      </c>
      <c r="F1989" s="29">
        <v>0.25</v>
      </c>
      <c r="G1989" s="29">
        <v>1</v>
      </c>
      <c r="H1989" s="30">
        <v>115.80540000000001</v>
      </c>
      <c r="I1989" s="30">
        <v>15.8828</v>
      </c>
      <c r="J1989" s="14">
        <v>247</v>
      </c>
      <c r="K1989" s="14">
        <v>62</v>
      </c>
      <c r="L1989" s="12">
        <v>0.13719999999999999</v>
      </c>
      <c r="M1989" s="7">
        <v>0.51821828999999997</v>
      </c>
      <c r="N1989" s="31">
        <v>0.3</v>
      </c>
      <c r="O1989" s="14">
        <f>IFERROR(VLOOKUP($C1989,'site totals'!$J$2:$K$607,2,FALSE),1)</f>
        <v>10714.5054</v>
      </c>
      <c r="P1989" s="32" t="s">
        <v>91</v>
      </c>
      <c r="Q1989" s="12">
        <v>0.4210933737</v>
      </c>
      <c r="R1989" s="29">
        <v>0.25</v>
      </c>
      <c r="S1989" s="2">
        <f>IF($A1989="site","",MIN(VLOOKUP($P1989,margin_ranges!$A$5:$D$10,4,FALSE)/100,$Q1989))</f>
        <v>0.29749999999999999</v>
      </c>
      <c r="T1989" s="6">
        <f>IF(A1989="placement",$J1989*MIN($Q1989,$S1989),"")</f>
        <v>73.482500000000002</v>
      </c>
      <c r="U1989" s="6">
        <f>IF($A1989="placement",T1989,SUMIF($C$10:$C$6209,$C1989,$T$10:$T$6209))</f>
        <v>73.482500000000002</v>
      </c>
      <c r="V1989" s="34">
        <f t="shared" si="92"/>
        <v>-6.3333333333333464E-2</v>
      </c>
      <c r="W1989" s="24"/>
      <c r="X1989" s="2" t="str">
        <f>IFERROR(MIN(VLOOKUP($W1989,margin_ranges!$A$5:$D$10,4,FALSE),$Q1989*100)/100,"")</f>
        <v/>
      </c>
      <c r="Y1989" s="6">
        <f t="shared" si="93"/>
        <v>73.482500000000002</v>
      </c>
      <c r="Z1989" s="6">
        <f>IF($A1989="placement",Y1989,SUMIF($C$10:$C$6209,$C1989,$Y$10:$Y$6209))</f>
        <v>73.482500000000002</v>
      </c>
      <c r="AA1989" s="29">
        <f t="shared" si="94"/>
        <v>-6.3333333333333464E-2</v>
      </c>
    </row>
    <row r="1990" spans="1:27" hidden="1" x14ac:dyDescent="0.3">
      <c r="A1990" s="8" t="s">
        <v>17</v>
      </c>
      <c r="B1990" s="8" t="s">
        <v>3287</v>
      </c>
      <c r="C1990" s="8" t="s">
        <v>3288</v>
      </c>
      <c r="D1990" s="8" t="s">
        <v>11905</v>
      </c>
      <c r="E1990" s="8" t="s">
        <v>11906</v>
      </c>
      <c r="F1990" s="29">
        <v>0.25</v>
      </c>
      <c r="G1990" s="29">
        <v>0</v>
      </c>
      <c r="H1990" s="30">
        <v>12.000999999999999</v>
      </c>
      <c r="I1990" s="30">
        <v>2.3763999999999998</v>
      </c>
      <c r="J1990" s="14">
        <v>38</v>
      </c>
      <c r="K1990" s="14">
        <v>10</v>
      </c>
      <c r="L1990" s="12">
        <v>0.19800000000000001</v>
      </c>
      <c r="M1990" s="7">
        <v>0.53564171999999999</v>
      </c>
      <c r="N1990" s="31">
        <v>0.3</v>
      </c>
      <c r="O1990" s="14">
        <f>IFERROR(VLOOKUP($C1990,'site totals'!$J$2:$K$607,2,FALSE),1)</f>
        <v>10714.5054</v>
      </c>
      <c r="P1990" s="32" t="s">
        <v>22</v>
      </c>
      <c r="Q1990" s="12">
        <v>0.43992413359999999</v>
      </c>
      <c r="R1990" s="29">
        <v>0.25</v>
      </c>
      <c r="S1990" s="2">
        <f>IF($A1990="site","",MIN(VLOOKUP($P1990,margin_ranges!$A$5:$D$10,4,FALSE)/100,$Q1990))</f>
        <v>0.29749999999999999</v>
      </c>
      <c r="T1990" s="6">
        <f>IF(A1990="placement",$J1990*MIN($Q1990,$S1990),"")</f>
        <v>11.305</v>
      </c>
      <c r="U1990" s="6">
        <f>IF($A1990="placement",T1990,SUMIF($C$10:$C$6209,$C1990,$T$10:$T$6209))</f>
        <v>11.305</v>
      </c>
      <c r="V1990" s="34">
        <f t="shared" si="92"/>
        <v>-6.3333333333333353E-2</v>
      </c>
      <c r="W1990" s="24"/>
      <c r="X1990" s="2" t="str">
        <f>IFERROR(MIN(VLOOKUP($W1990,margin_ranges!$A$5:$D$10,4,FALSE),$Q1990*100)/100,"")</f>
        <v/>
      </c>
      <c r="Y1990" s="6">
        <f t="shared" si="93"/>
        <v>11.305</v>
      </c>
      <c r="Z1990" s="6">
        <f>IF($A1990="placement",Y1990,SUMIF($C$10:$C$6209,$C1990,$Y$10:$Y$6209))</f>
        <v>11.305</v>
      </c>
      <c r="AA1990" s="29">
        <f t="shared" si="94"/>
        <v>-6.3333333333333353E-2</v>
      </c>
    </row>
    <row r="1991" spans="1:27" hidden="1" x14ac:dyDescent="0.3">
      <c r="A1991" s="8" t="s">
        <v>17</v>
      </c>
      <c r="B1991" s="8" t="s">
        <v>3287</v>
      </c>
      <c r="C1991" s="8" t="s">
        <v>3288</v>
      </c>
      <c r="D1991" s="8" t="s">
        <v>11901</v>
      </c>
      <c r="E1991" s="8" t="s">
        <v>11902</v>
      </c>
      <c r="F1991" s="29">
        <v>0.25</v>
      </c>
      <c r="G1991" s="29">
        <v>1</v>
      </c>
      <c r="H1991" s="30">
        <v>78.369699999999995</v>
      </c>
      <c r="I1991" s="30">
        <v>6.2081</v>
      </c>
      <c r="J1991" s="14">
        <v>65</v>
      </c>
      <c r="K1991" s="14">
        <v>16</v>
      </c>
      <c r="L1991" s="12">
        <v>7.9200000000000007E-2</v>
      </c>
      <c r="M1991" s="7">
        <v>0.34859055999999999</v>
      </c>
      <c r="N1991" s="31">
        <v>0.2</v>
      </c>
      <c r="O1991" s="14">
        <f>IFERROR(VLOOKUP($C1991,'site totals'!$J$2:$K$607,2,FALSE),1)</f>
        <v>10714.5054</v>
      </c>
      <c r="P1991" s="32" t="s">
        <v>22</v>
      </c>
      <c r="Q1991" s="12">
        <v>0.4262609993</v>
      </c>
      <c r="R1991" s="29">
        <v>0.25</v>
      </c>
      <c r="S1991" s="2">
        <f>IF($A1991="site","",MIN(VLOOKUP($P1991,margin_ranges!$A$5:$D$10,4,FALSE)/100,$Q1991))</f>
        <v>0.29749999999999999</v>
      </c>
      <c r="T1991" s="6">
        <f>IF(A1991="placement",$J1991*MIN($Q1991,$S1991),"")</f>
        <v>19.337499999999999</v>
      </c>
      <c r="U1991" s="6">
        <f>IF($A1991="placement",T1991,SUMIF($C$10:$C$6209,$C1991,$T$10:$T$6209))</f>
        <v>19.337499999999999</v>
      </c>
      <c r="V1991" s="34">
        <f t="shared" si="92"/>
        <v>-6.3333333333333353E-2</v>
      </c>
      <c r="W1991" s="24"/>
      <c r="X1991" s="2" t="str">
        <f>IFERROR(MIN(VLOOKUP($W1991,margin_ranges!$A$5:$D$10,4,FALSE),$Q1991*100)/100,"")</f>
        <v/>
      </c>
      <c r="Y1991" s="6">
        <f t="shared" si="93"/>
        <v>19.337499999999999</v>
      </c>
      <c r="Z1991" s="6">
        <f>IF($A1991="placement",Y1991,SUMIF($C$10:$C$6209,$C1991,$Y$10:$Y$6209))</f>
        <v>19.337499999999999</v>
      </c>
      <c r="AA1991" s="29">
        <f t="shared" si="94"/>
        <v>-6.3333333333333353E-2</v>
      </c>
    </row>
    <row r="1992" spans="1:27" hidden="1" x14ac:dyDescent="0.3">
      <c r="A1992" s="8" t="s">
        <v>17</v>
      </c>
      <c r="B1992" s="8" t="s">
        <v>3287</v>
      </c>
      <c r="C1992" s="8" t="s">
        <v>3288</v>
      </c>
      <c r="D1992" s="8" t="s">
        <v>11907</v>
      </c>
      <c r="E1992" s="8" t="s">
        <v>11908</v>
      </c>
      <c r="F1992" s="29">
        <v>0.25</v>
      </c>
      <c r="G1992" s="29">
        <v>1</v>
      </c>
      <c r="H1992" s="30">
        <v>99.94</v>
      </c>
      <c r="I1992" s="30">
        <v>16.377300000000002</v>
      </c>
      <c r="J1992" s="14">
        <v>259</v>
      </c>
      <c r="K1992" s="14">
        <v>65</v>
      </c>
      <c r="L1992" s="12">
        <v>0.16389999999999999</v>
      </c>
      <c r="M1992" s="7">
        <v>0.52777366000000003</v>
      </c>
      <c r="N1992" s="31">
        <v>0.3</v>
      </c>
      <c r="O1992" s="14">
        <f>IFERROR(VLOOKUP($C1992,'site totals'!$J$2:$K$607,2,FALSE),1)</f>
        <v>10714.5054</v>
      </c>
      <c r="P1992" s="32" t="s">
        <v>22</v>
      </c>
      <c r="Q1992" s="12">
        <v>0.43157451099999999</v>
      </c>
      <c r="R1992" s="29">
        <v>0.25</v>
      </c>
      <c r="S1992" s="2">
        <f>IF($A1992="site","",MIN(VLOOKUP($P1992,margin_ranges!$A$5:$D$10,4,FALSE)/100,$Q1992))</f>
        <v>0.29749999999999999</v>
      </c>
      <c r="T1992" s="6">
        <f>IF(A1992="placement",$J1992*MIN($Q1992,$S1992),"")</f>
        <v>77.052499999999995</v>
      </c>
      <c r="U1992" s="6">
        <f>IF($A1992="placement",T1992,SUMIF($C$10:$C$6209,$C1992,$T$10:$T$6209))</f>
        <v>77.052499999999995</v>
      </c>
      <c r="V1992" s="34">
        <f t="shared" si="92"/>
        <v>-6.3333333333333353E-2</v>
      </c>
      <c r="W1992" s="24"/>
      <c r="X1992" s="2" t="str">
        <f>IFERROR(MIN(VLOOKUP($W1992,margin_ranges!$A$5:$D$10,4,FALSE),$Q1992*100)/100,"")</f>
        <v/>
      </c>
      <c r="Y1992" s="6">
        <f t="shared" si="93"/>
        <v>77.052499999999995</v>
      </c>
      <c r="Z1992" s="6">
        <f>IF($A1992="placement",Y1992,SUMIF($C$10:$C$6209,$C1992,$Y$10:$Y$6209))</f>
        <v>77.052499999999995</v>
      </c>
      <c r="AA1992" s="29">
        <f t="shared" si="94"/>
        <v>-6.3333333333333353E-2</v>
      </c>
    </row>
    <row r="1993" spans="1:27" hidden="1" x14ac:dyDescent="0.3">
      <c r="A1993" s="8" t="s">
        <v>17</v>
      </c>
      <c r="B1993" s="8" t="s">
        <v>3287</v>
      </c>
      <c r="C1993" s="8" t="s">
        <v>3288</v>
      </c>
      <c r="D1993" s="8" t="s">
        <v>3441</v>
      </c>
      <c r="E1993" s="8" t="s">
        <v>3442</v>
      </c>
      <c r="F1993" s="29">
        <v>0.25</v>
      </c>
      <c r="G1993" s="29">
        <v>1</v>
      </c>
      <c r="H1993" s="30">
        <v>388.76909999999998</v>
      </c>
      <c r="I1993" s="30">
        <v>53.878100000000003</v>
      </c>
      <c r="J1993" s="14">
        <v>702</v>
      </c>
      <c r="K1993" s="14">
        <v>176</v>
      </c>
      <c r="L1993" s="12">
        <v>0.1386</v>
      </c>
      <c r="M1993" s="7">
        <v>0.43461851000000001</v>
      </c>
      <c r="N1993" s="31">
        <v>0.3</v>
      </c>
      <c r="O1993" s="14">
        <f>IFERROR(VLOOKUP($C1993,'site totals'!$J$2:$K$607,2,FALSE),1)</f>
        <v>10714.5054</v>
      </c>
      <c r="P1993" s="32" t="s">
        <v>91</v>
      </c>
      <c r="Q1993" s="12">
        <v>0.30973947750000003</v>
      </c>
      <c r="R1993" s="29">
        <v>0.25</v>
      </c>
      <c r="S1993" s="2">
        <f>IF($A1993="site","",MIN(VLOOKUP($P1993,margin_ranges!$A$5:$D$10,4,FALSE)/100,$Q1993))</f>
        <v>0.29749999999999999</v>
      </c>
      <c r="T1993" s="6">
        <f>IF(A1993="placement",$J1993*MIN($Q1993,$S1993),"")</f>
        <v>208.845</v>
      </c>
      <c r="U1993" s="6">
        <f>IF($A1993="placement",T1993,SUMIF($C$10:$C$6209,$C1993,$T$10:$T$6209))</f>
        <v>208.845</v>
      </c>
      <c r="V1993" s="34">
        <f t="shared" si="92"/>
        <v>-6.3333333333333353E-2</v>
      </c>
      <c r="W1993" s="24"/>
      <c r="X1993" s="2" t="str">
        <f>IFERROR(MIN(VLOOKUP($W1993,margin_ranges!$A$5:$D$10,4,FALSE),$Q1993*100)/100,"")</f>
        <v/>
      </c>
      <c r="Y1993" s="6">
        <f t="shared" si="93"/>
        <v>208.845</v>
      </c>
      <c r="Z1993" s="6">
        <f>IF($A1993="placement",Y1993,SUMIF($C$10:$C$6209,$C1993,$Y$10:$Y$6209))</f>
        <v>208.845</v>
      </c>
      <c r="AA1993" s="29">
        <f t="shared" si="94"/>
        <v>-6.3333333333333353E-2</v>
      </c>
    </row>
    <row r="1994" spans="1:27" hidden="1" x14ac:dyDescent="0.3">
      <c r="A1994" s="8" t="s">
        <v>17</v>
      </c>
      <c r="B1994" s="8" t="s">
        <v>3287</v>
      </c>
      <c r="C1994" s="8" t="s">
        <v>3288</v>
      </c>
      <c r="D1994" s="33" t="s">
        <v>3543</v>
      </c>
      <c r="E1994" s="8" t="s">
        <v>3544</v>
      </c>
      <c r="F1994" s="29">
        <v>0.249999999999999</v>
      </c>
      <c r="G1994" s="29">
        <v>1</v>
      </c>
      <c r="H1994" s="30">
        <v>376.35210000000001</v>
      </c>
      <c r="I1994" s="30">
        <v>72.028899999999993</v>
      </c>
      <c r="J1994" s="14">
        <v>995</v>
      </c>
      <c r="K1994" s="14">
        <v>249</v>
      </c>
      <c r="L1994" s="12">
        <v>0.19139999999999999</v>
      </c>
      <c r="M1994" s="7">
        <v>0.46058673</v>
      </c>
      <c r="N1994" s="31">
        <v>0.3</v>
      </c>
      <c r="O1994" s="14">
        <f>IFERROR(VLOOKUP($C1994,'site totals'!$J$2:$K$607,2,FALSE),1)</f>
        <v>10714.5054</v>
      </c>
      <c r="P1994" s="32" t="s">
        <v>91</v>
      </c>
      <c r="Q1994" s="12">
        <v>0.3486568739</v>
      </c>
      <c r="R1994" s="29">
        <v>0.25</v>
      </c>
      <c r="S1994" s="2">
        <f>IF($A1994="site","",MIN(VLOOKUP($P1994,margin_ranges!$A$5:$D$10,4,FALSE)/100,$Q1994))</f>
        <v>0.29749999999999999</v>
      </c>
      <c r="T1994" s="6">
        <f>IF(A1994="placement",$J1994*MIN($Q1994,$S1994),"")</f>
        <v>296.01249999999999</v>
      </c>
      <c r="U1994" s="6">
        <f>IF($A1994="placement",T1994,SUMIF($C$10:$C$6209,$C1994,$T$10:$T$6209))</f>
        <v>296.01249999999999</v>
      </c>
      <c r="V1994" s="34">
        <f t="shared" ref="V1994:V2057" si="95">($J1994-$U1994)/($J1994*(1-$R1994))-1</f>
        <v>-6.3333333333333353E-2</v>
      </c>
      <c r="W1994" s="24"/>
      <c r="X1994" s="2" t="str">
        <f>IFERROR(MIN(VLOOKUP($W1994,margin_ranges!$A$5:$D$10,4,FALSE),$Q1994*100)/100,"")</f>
        <v/>
      </c>
      <c r="Y1994" s="6">
        <f t="shared" si="93"/>
        <v>296.01249999999999</v>
      </c>
      <c r="Z1994" s="6">
        <f>IF($A1994="placement",Y1994,SUMIF($C$10:$C$6209,$C1994,$Y$10:$Y$6209))</f>
        <v>296.01249999999999</v>
      </c>
      <c r="AA1994" s="29">
        <f t="shared" si="94"/>
        <v>-6.3333333333333353E-2</v>
      </c>
    </row>
    <row r="1995" spans="1:27" hidden="1" x14ac:dyDescent="0.3">
      <c r="A1995" s="8" t="s">
        <v>17</v>
      </c>
      <c r="B1995" s="8" t="s">
        <v>3287</v>
      </c>
      <c r="C1995" s="8" t="s">
        <v>3288</v>
      </c>
      <c r="D1995" s="8" t="s">
        <v>3421</v>
      </c>
      <c r="E1995" s="8" t="s">
        <v>3422</v>
      </c>
      <c r="F1995" s="29">
        <v>0.25</v>
      </c>
      <c r="G1995" s="29">
        <v>1</v>
      </c>
      <c r="H1995" s="30">
        <v>97.454499999999996</v>
      </c>
      <c r="I1995" s="30">
        <v>20.607800000000001</v>
      </c>
      <c r="J1995" s="14">
        <v>265</v>
      </c>
      <c r="K1995" s="14">
        <v>66</v>
      </c>
      <c r="L1995" s="12">
        <v>0.21149999999999999</v>
      </c>
      <c r="M1995" s="7">
        <v>0.42834158</v>
      </c>
      <c r="N1995" s="31">
        <v>0.3</v>
      </c>
      <c r="O1995" s="14">
        <f>IFERROR(VLOOKUP($C1995,'site totals'!$J$2:$K$607,2,FALSE),1)</f>
        <v>10714.5054</v>
      </c>
      <c r="P1995" s="32" t="s">
        <v>91</v>
      </c>
      <c r="Q1995" s="12">
        <v>0.29962437409999998</v>
      </c>
      <c r="R1995" s="29">
        <v>0.25</v>
      </c>
      <c r="S1995" s="2">
        <f>IF($A1995="site","",MIN(VLOOKUP($P1995,margin_ranges!$A$5:$D$10,4,FALSE)/100,$Q1995))</f>
        <v>0.29749999999999999</v>
      </c>
      <c r="T1995" s="6">
        <f>IF(A1995="placement",$J1995*MIN($Q1995,$S1995),"")</f>
        <v>78.837499999999991</v>
      </c>
      <c r="U1995" s="6">
        <f>IF($A1995="placement",T1995,SUMIF($C$10:$C$6209,$C1995,$T$10:$T$6209))</f>
        <v>78.837499999999991</v>
      </c>
      <c r="V1995" s="34">
        <f t="shared" si="95"/>
        <v>-6.3333333333333242E-2</v>
      </c>
      <c r="W1995" s="24"/>
      <c r="X1995" s="2" t="str">
        <f>IFERROR(MIN(VLOOKUP($W1995,margin_ranges!$A$5:$D$10,4,FALSE),$Q1995*100)/100,"")</f>
        <v/>
      </c>
      <c r="Y1995" s="6">
        <f t="shared" si="93"/>
        <v>78.837499999999991</v>
      </c>
      <c r="Z1995" s="6">
        <f>IF($A1995="placement",Y1995,SUMIF($C$10:$C$6209,$C1995,$Y$10:$Y$6209))</f>
        <v>78.837499999999991</v>
      </c>
      <c r="AA1995" s="29">
        <f t="shared" si="94"/>
        <v>-6.3333333333333242E-2</v>
      </c>
    </row>
    <row r="1996" spans="1:27" hidden="1" x14ac:dyDescent="0.3">
      <c r="A1996" s="8" t="s">
        <v>17</v>
      </c>
      <c r="B1996" s="8" t="s">
        <v>3287</v>
      </c>
      <c r="C1996" s="8" t="s">
        <v>3288</v>
      </c>
      <c r="D1996" s="8" t="s">
        <v>3479</v>
      </c>
      <c r="E1996" s="8" t="s">
        <v>3480</v>
      </c>
      <c r="F1996" s="29">
        <v>0.15</v>
      </c>
      <c r="G1996" s="29">
        <v>1</v>
      </c>
      <c r="H1996" s="30">
        <v>62.541400000000003</v>
      </c>
      <c r="I1996" s="30">
        <v>4.5290999999999997</v>
      </c>
      <c r="J1996" s="14">
        <v>39</v>
      </c>
      <c r="K1996" s="14">
        <v>4</v>
      </c>
      <c r="L1996" s="12">
        <v>7.2400000000000006E-2</v>
      </c>
      <c r="M1996" s="7">
        <v>0.28834847000000002</v>
      </c>
      <c r="N1996" s="31">
        <v>0.2</v>
      </c>
      <c r="O1996" s="14">
        <f>IFERROR(VLOOKUP($C1996,'site totals'!$J$2:$K$607,2,FALSE),1)</f>
        <v>10714.5054</v>
      </c>
      <c r="P1996" s="32" t="s">
        <v>94</v>
      </c>
      <c r="Q1996" s="12">
        <v>0.30639480190000001</v>
      </c>
      <c r="R1996" s="29">
        <v>0.15</v>
      </c>
      <c r="S1996" s="2">
        <f>IF($A1996="site","",MIN(VLOOKUP($P1996,margin_ranges!$A$5:$D$10,4,FALSE)/100,$Q1996))</f>
        <v>0.19750000000000001</v>
      </c>
      <c r="T1996" s="6">
        <f>IF(A1996="placement",$J1996*MIN($Q1996,$S1996),"")</f>
        <v>7.7025000000000006</v>
      </c>
      <c r="U1996" s="6">
        <f>IF($A1996="placement",T1996,SUMIF($C$10:$C$6209,$C1996,$T$10:$T$6209))</f>
        <v>7.7025000000000006</v>
      </c>
      <c r="V1996" s="34">
        <f t="shared" si="95"/>
        <v>-5.5882352941176494E-2</v>
      </c>
      <c r="W1996" s="24"/>
      <c r="X1996" s="2" t="str">
        <f>IFERROR(MIN(VLOOKUP($W1996,margin_ranges!$A$5:$D$10,4,FALSE),$Q1996*100)/100,"")</f>
        <v/>
      </c>
      <c r="Y1996" s="6">
        <f t="shared" si="93"/>
        <v>7.7025000000000006</v>
      </c>
      <c r="Z1996" s="6">
        <f>IF($A1996="placement",Y1996,SUMIF($C$10:$C$6209,$C1996,$Y$10:$Y$6209))</f>
        <v>7.7025000000000006</v>
      </c>
      <c r="AA1996" s="29">
        <f t="shared" si="94"/>
        <v>-5.5882352941176494E-2</v>
      </c>
    </row>
    <row r="1997" spans="1:27" hidden="1" x14ac:dyDescent="0.3">
      <c r="A1997" s="8" t="s">
        <v>17</v>
      </c>
      <c r="B1997" s="8" t="s">
        <v>3287</v>
      </c>
      <c r="C1997" s="8" t="s">
        <v>3288</v>
      </c>
      <c r="D1997" s="8" t="s">
        <v>3549</v>
      </c>
      <c r="E1997" s="8" t="s">
        <v>3550</v>
      </c>
      <c r="F1997" s="29">
        <v>0.149999999999999</v>
      </c>
      <c r="G1997" s="29">
        <v>0</v>
      </c>
      <c r="H1997" s="30">
        <v>26.792100000000001</v>
      </c>
      <c r="I1997" s="30">
        <v>2.8481999999999998</v>
      </c>
      <c r="J1997" s="14">
        <v>50</v>
      </c>
      <c r="K1997" s="14">
        <v>5</v>
      </c>
      <c r="L1997" s="12">
        <v>0.10630000000000001</v>
      </c>
      <c r="M1997" s="7">
        <v>0.58277115999999995</v>
      </c>
      <c r="N1997" s="31">
        <v>0.3</v>
      </c>
      <c r="O1997" s="14">
        <f>IFERROR(VLOOKUP($C1997,'site totals'!$J$2:$K$607,2,FALSE),1)</f>
        <v>10714.5054</v>
      </c>
      <c r="P1997" s="32" t="s">
        <v>94</v>
      </c>
      <c r="Q1997" s="12">
        <v>0.48521817709999998</v>
      </c>
      <c r="R1997" s="29">
        <v>0.15</v>
      </c>
      <c r="S1997" s="2">
        <f>IF($A1997="site","",MIN(VLOOKUP($P1997,margin_ranges!$A$5:$D$10,4,FALSE)/100,$Q1997))</f>
        <v>0.19750000000000001</v>
      </c>
      <c r="T1997" s="6">
        <f>IF(A1997="placement",$J1997*MIN($Q1997,$S1997),"")</f>
        <v>9.875</v>
      </c>
      <c r="U1997" s="6">
        <f>IF($A1997="placement",T1997,SUMIF($C$10:$C$6209,$C1997,$T$10:$T$6209))</f>
        <v>9.875</v>
      </c>
      <c r="V1997" s="34">
        <f t="shared" si="95"/>
        <v>-5.5882352941176494E-2</v>
      </c>
      <c r="W1997" s="24"/>
      <c r="X1997" s="2" t="str">
        <f>IFERROR(MIN(VLOOKUP($W1997,margin_ranges!$A$5:$D$10,4,FALSE),$Q1997*100)/100,"")</f>
        <v/>
      </c>
      <c r="Y1997" s="6">
        <f t="shared" si="93"/>
        <v>9.875</v>
      </c>
      <c r="Z1997" s="6">
        <f>IF($A1997="placement",Y1997,SUMIF($C$10:$C$6209,$C1997,$Y$10:$Y$6209))</f>
        <v>9.875</v>
      </c>
      <c r="AA1997" s="29">
        <f t="shared" si="94"/>
        <v>-5.5882352941176494E-2</v>
      </c>
    </row>
    <row r="1998" spans="1:27" hidden="1" x14ac:dyDescent="0.3">
      <c r="A1998" s="8" t="s">
        <v>17</v>
      </c>
      <c r="B1998" s="8" t="s">
        <v>3287</v>
      </c>
      <c r="C1998" s="8" t="s">
        <v>3288</v>
      </c>
      <c r="D1998" s="8" t="s">
        <v>3523</v>
      </c>
      <c r="E1998" s="8" t="s">
        <v>3524</v>
      </c>
      <c r="F1998" s="29">
        <v>0.15</v>
      </c>
      <c r="G1998" s="29">
        <v>1</v>
      </c>
      <c r="H1998" s="30">
        <v>188.38409999999999</v>
      </c>
      <c r="I1998" s="30">
        <v>5.1901999999999999</v>
      </c>
      <c r="J1998" s="14">
        <v>65</v>
      </c>
      <c r="K1998" s="14">
        <v>7</v>
      </c>
      <c r="L1998" s="12">
        <v>2.76E-2</v>
      </c>
      <c r="M1998" s="7">
        <v>0.41666047</v>
      </c>
      <c r="N1998" s="31">
        <v>0.3</v>
      </c>
      <c r="O1998" s="14">
        <f>IFERROR(VLOOKUP($C1998,'site totals'!$J$2:$K$607,2,FALSE),1)</f>
        <v>10714.5054</v>
      </c>
      <c r="P1998" s="32" t="s">
        <v>94</v>
      </c>
      <c r="Q1998" s="12">
        <v>0.27998929839999998</v>
      </c>
      <c r="R1998" s="29">
        <v>0.15</v>
      </c>
      <c r="S1998" s="2">
        <f>IF($A1998="site","",MIN(VLOOKUP($P1998,margin_ranges!$A$5:$D$10,4,FALSE)/100,$Q1998))</f>
        <v>0.19750000000000001</v>
      </c>
      <c r="T1998" s="6">
        <f>IF(A1998="placement",$J1998*MIN($Q1998,$S1998),"")</f>
        <v>12.8375</v>
      </c>
      <c r="U1998" s="6">
        <f>IF($A1998="placement",T1998,SUMIF($C$10:$C$6209,$C1998,$T$10:$T$6209))</f>
        <v>12.8375</v>
      </c>
      <c r="V1998" s="34">
        <f t="shared" si="95"/>
        <v>-5.5882352941176494E-2</v>
      </c>
      <c r="W1998" s="24"/>
      <c r="X1998" s="2" t="str">
        <f>IFERROR(MIN(VLOOKUP($W1998,margin_ranges!$A$5:$D$10,4,FALSE),$Q1998*100)/100,"")</f>
        <v/>
      </c>
      <c r="Y1998" s="6">
        <f t="shared" si="93"/>
        <v>12.8375</v>
      </c>
      <c r="Z1998" s="6">
        <f>IF($A1998="placement",Y1998,SUMIF($C$10:$C$6209,$C1998,$Y$10:$Y$6209))</f>
        <v>12.8375</v>
      </c>
      <c r="AA1998" s="29">
        <f t="shared" si="94"/>
        <v>-5.5882352941176494E-2</v>
      </c>
    </row>
    <row r="1999" spans="1:27" hidden="1" x14ac:dyDescent="0.3">
      <c r="A1999" s="8" t="s">
        <v>17</v>
      </c>
      <c r="B1999" s="8" t="s">
        <v>3287</v>
      </c>
      <c r="C1999" s="8" t="s">
        <v>3288</v>
      </c>
      <c r="D1999" s="33" t="s">
        <v>3419</v>
      </c>
      <c r="E1999" s="8" t="s">
        <v>3420</v>
      </c>
      <c r="F1999" s="29">
        <v>0.15</v>
      </c>
      <c r="G1999" s="29">
        <v>1</v>
      </c>
      <c r="H1999" s="30">
        <v>79.106800000000007</v>
      </c>
      <c r="I1999" s="30">
        <v>3.2818999999999998</v>
      </c>
      <c r="J1999" s="14">
        <v>41</v>
      </c>
      <c r="K1999" s="14">
        <v>4</v>
      </c>
      <c r="L1999" s="12">
        <v>4.1500000000000002E-2</v>
      </c>
      <c r="M1999" s="7">
        <v>0.41691514000000002</v>
      </c>
      <c r="N1999" s="31">
        <v>0.3</v>
      </c>
      <c r="O1999" s="14">
        <f>IFERROR(VLOOKUP($C1999,'site totals'!$J$2:$K$607,2,FALSE),1)</f>
        <v>10714.5054</v>
      </c>
      <c r="P1999" s="32" t="s">
        <v>94</v>
      </c>
      <c r="Q1999" s="12">
        <v>0.28042910840000002</v>
      </c>
      <c r="R1999" s="29">
        <v>0.15</v>
      </c>
      <c r="S1999" s="2">
        <f>IF($A1999="site","",MIN(VLOOKUP($P1999,margin_ranges!$A$5:$D$10,4,FALSE)/100,$Q1999))</f>
        <v>0.19750000000000001</v>
      </c>
      <c r="T1999" s="6">
        <f>IF(A1999="placement",$J1999*MIN($Q1999,$S1999),"")</f>
        <v>8.0975000000000001</v>
      </c>
      <c r="U1999" s="6">
        <f>IF($A1999="placement",T1999,SUMIF($C$10:$C$6209,$C1999,$T$10:$T$6209))</f>
        <v>8.0975000000000001</v>
      </c>
      <c r="V1999" s="34">
        <f t="shared" si="95"/>
        <v>-5.5882352941176383E-2</v>
      </c>
      <c r="W1999" s="24"/>
      <c r="X1999" s="2" t="str">
        <f>IFERROR(MIN(VLOOKUP($W1999,margin_ranges!$A$5:$D$10,4,FALSE),$Q1999*100)/100,"")</f>
        <v/>
      </c>
      <c r="Y1999" s="6">
        <f t="shared" si="93"/>
        <v>8.0975000000000001</v>
      </c>
      <c r="Z1999" s="6">
        <f>IF($A1999="placement",Y1999,SUMIF($C$10:$C$6209,$C1999,$Y$10:$Y$6209))</f>
        <v>8.0975000000000001</v>
      </c>
      <c r="AA1999" s="29">
        <f t="shared" si="94"/>
        <v>-5.5882352941176383E-2</v>
      </c>
    </row>
    <row r="2000" spans="1:27" hidden="1" x14ac:dyDescent="0.3">
      <c r="A2000" s="8" t="s">
        <v>17</v>
      </c>
      <c r="B2000" s="8" t="s">
        <v>3287</v>
      </c>
      <c r="C2000" s="8" t="s">
        <v>3288</v>
      </c>
      <c r="D2000" s="8" t="s">
        <v>3579</v>
      </c>
      <c r="E2000" s="8" t="s">
        <v>3580</v>
      </c>
      <c r="F2000" s="29">
        <v>0.15</v>
      </c>
      <c r="G2000" s="29">
        <v>1</v>
      </c>
      <c r="H2000" s="30">
        <v>52.5839</v>
      </c>
      <c r="I2000" s="30">
        <v>7.4116999999999997</v>
      </c>
      <c r="J2000" s="14">
        <v>94</v>
      </c>
      <c r="K2000" s="14">
        <v>10</v>
      </c>
      <c r="L2000" s="12">
        <v>0.14099999999999999</v>
      </c>
      <c r="M2000" s="7">
        <v>0.42311591999999998</v>
      </c>
      <c r="N2000" s="31">
        <v>0.3</v>
      </c>
      <c r="O2000" s="14">
        <f>IFERROR(VLOOKUP($C2000,'site totals'!$J$2:$K$607,2,FALSE),1)</f>
        <v>10714.5054</v>
      </c>
      <c r="P2000" s="32" t="s">
        <v>94</v>
      </c>
      <c r="Q2000" s="12">
        <v>0.29097443979999998</v>
      </c>
      <c r="R2000" s="29">
        <v>0.15</v>
      </c>
      <c r="S2000" s="2">
        <f>IF($A2000="site","",MIN(VLOOKUP($P2000,margin_ranges!$A$5:$D$10,4,FALSE)/100,$Q2000))</f>
        <v>0.19750000000000001</v>
      </c>
      <c r="T2000" s="6">
        <f>IF(A2000="placement",$J2000*MIN($Q2000,$S2000),"")</f>
        <v>18.565000000000001</v>
      </c>
      <c r="U2000" s="6">
        <f>IF($A2000="placement",T2000,SUMIF($C$10:$C$6209,$C2000,$T$10:$T$6209))</f>
        <v>18.565000000000001</v>
      </c>
      <c r="V2000" s="34">
        <f t="shared" si="95"/>
        <v>-5.5882352941176383E-2</v>
      </c>
      <c r="W2000" s="24"/>
      <c r="X2000" s="2" t="str">
        <f>IFERROR(MIN(VLOOKUP($W2000,margin_ranges!$A$5:$D$10,4,FALSE),$Q2000*100)/100,"")</f>
        <v/>
      </c>
      <c r="Y2000" s="6">
        <f t="shared" si="93"/>
        <v>18.565000000000001</v>
      </c>
      <c r="Z2000" s="6">
        <f>IF($A2000="placement",Y2000,SUMIF($C$10:$C$6209,$C2000,$Y$10:$Y$6209))</f>
        <v>18.565000000000001</v>
      </c>
      <c r="AA2000" s="29">
        <f t="shared" si="94"/>
        <v>-5.5882352941176383E-2</v>
      </c>
    </row>
    <row r="2001" spans="1:27" hidden="1" x14ac:dyDescent="0.3">
      <c r="A2001" s="8" t="s">
        <v>17</v>
      </c>
      <c r="B2001" s="8" t="s">
        <v>3287</v>
      </c>
      <c r="C2001" s="8" t="s">
        <v>3288</v>
      </c>
      <c r="D2001" s="8" t="s">
        <v>3483</v>
      </c>
      <c r="E2001" s="8" t="s">
        <v>3484</v>
      </c>
      <c r="F2001" s="29">
        <v>0.15</v>
      </c>
      <c r="G2001" s="29">
        <v>1</v>
      </c>
      <c r="H2001" s="30">
        <v>76.002600000000001</v>
      </c>
      <c r="I2001" s="30">
        <v>4.1250999999999998</v>
      </c>
      <c r="J2001" s="14">
        <v>23</v>
      </c>
      <c r="K2001" s="14">
        <v>2</v>
      </c>
      <c r="L2001" s="12">
        <v>5.4300000000000001E-2</v>
      </c>
      <c r="M2001" s="7">
        <v>0.18689547000000001</v>
      </c>
      <c r="N2001" s="31">
        <v>0.15</v>
      </c>
      <c r="O2001" s="14">
        <f>IFERROR(VLOOKUP($C2001,'site totals'!$J$2:$K$607,2,FALSE),1)</f>
        <v>10714.5054</v>
      </c>
      <c r="P2001" s="32" t="s">
        <v>94</v>
      </c>
      <c r="Q2001" s="12">
        <v>0.19741230749999999</v>
      </c>
      <c r="R2001" s="29">
        <v>0.15</v>
      </c>
      <c r="S2001" s="2">
        <f>IF($A2001="site","",MIN(VLOOKUP($P2001,margin_ranges!$A$5:$D$10,4,FALSE)/100,$Q2001))</f>
        <v>0.19741230749999999</v>
      </c>
      <c r="T2001" s="6">
        <f>IF(A2001="placement",$J2001*MIN($Q2001,$S2001),"")</f>
        <v>4.5404830724999998</v>
      </c>
      <c r="U2001" s="6">
        <f>IF($A2001="placement",T2001,SUMIF($C$10:$C$6209,$C2001,$T$10:$T$6209))</f>
        <v>4.5404830724999998</v>
      </c>
      <c r="V2001" s="34">
        <f t="shared" si="95"/>
        <v>-5.5779185294117628E-2</v>
      </c>
      <c r="W2001" s="24"/>
      <c r="X2001" s="2" t="str">
        <f>IFERROR(MIN(VLOOKUP($W2001,margin_ranges!$A$5:$D$10,4,FALSE),$Q2001*100)/100,"")</f>
        <v/>
      </c>
      <c r="Y2001" s="6">
        <f t="shared" si="93"/>
        <v>4.5404830724999998</v>
      </c>
      <c r="Z2001" s="6">
        <f>IF($A2001="placement",Y2001,SUMIF($C$10:$C$6209,$C2001,$Y$10:$Y$6209))</f>
        <v>4.5404830724999998</v>
      </c>
      <c r="AA2001" s="29">
        <f t="shared" si="94"/>
        <v>-5.5779185294117628E-2</v>
      </c>
    </row>
    <row r="2002" spans="1:27" hidden="1" x14ac:dyDescent="0.3">
      <c r="A2002" s="8" t="s">
        <v>17</v>
      </c>
      <c r="B2002" s="8" t="s">
        <v>3287</v>
      </c>
      <c r="C2002" s="8" t="s">
        <v>3288</v>
      </c>
      <c r="D2002" s="8" t="s">
        <v>3415</v>
      </c>
      <c r="E2002" s="8" t="s">
        <v>3416</v>
      </c>
      <c r="F2002" s="29">
        <v>0.15</v>
      </c>
      <c r="G2002" s="29">
        <v>1</v>
      </c>
      <c r="H2002" s="30">
        <v>68.451300000000003</v>
      </c>
      <c r="I2002" s="30">
        <v>6.8533999999999997</v>
      </c>
      <c r="J2002" s="14">
        <v>74</v>
      </c>
      <c r="K2002" s="14">
        <v>10</v>
      </c>
      <c r="L2002" s="12">
        <v>0.10009999999999999</v>
      </c>
      <c r="M2002" s="7">
        <v>0.36154688000000001</v>
      </c>
      <c r="N2002" s="31">
        <v>0.3</v>
      </c>
      <c r="O2002" s="14">
        <f>IFERROR(VLOOKUP($C2002,'site totals'!$J$2:$K$607,2,FALSE),1)</f>
        <v>10714.5054</v>
      </c>
      <c r="P2002" s="32" t="s">
        <v>91</v>
      </c>
      <c r="Q2002" s="12">
        <v>0.17023208619999999</v>
      </c>
      <c r="R2002" s="29">
        <v>0.15</v>
      </c>
      <c r="S2002" s="2">
        <f>IF($A2002="site","",MIN(VLOOKUP($P2002,margin_ranges!$A$5:$D$10,4,FALSE)/100,$Q2002))</f>
        <v>0.17023208619999999</v>
      </c>
      <c r="T2002" s="6">
        <f>IF(A2002="placement",$J2002*MIN($Q2002,$S2002),"")</f>
        <v>12.5971743788</v>
      </c>
      <c r="U2002" s="6">
        <f>IF($A2002="placement",T2002,SUMIF($C$10:$C$6209,$C2002,$T$10:$T$6209))</f>
        <v>12.5971743788</v>
      </c>
      <c r="V2002" s="34">
        <f t="shared" si="95"/>
        <v>-2.3802454352941149E-2</v>
      </c>
      <c r="W2002" s="24"/>
      <c r="X2002" s="2" t="str">
        <f>IFERROR(MIN(VLOOKUP($W2002,margin_ranges!$A$5:$D$10,4,FALSE),$Q2002*100)/100,"")</f>
        <v/>
      </c>
      <c r="Y2002" s="6">
        <f t="shared" si="93"/>
        <v>12.5971743788</v>
      </c>
      <c r="Z2002" s="6">
        <f>IF($A2002="placement",Y2002,SUMIF($C$10:$C$6209,$C2002,$Y$10:$Y$6209))</f>
        <v>12.5971743788</v>
      </c>
      <c r="AA2002" s="29">
        <f t="shared" si="94"/>
        <v>-2.3802454352941149E-2</v>
      </c>
    </row>
    <row r="2003" spans="1:27" hidden="1" x14ac:dyDescent="0.3">
      <c r="A2003" s="8" t="s">
        <v>17</v>
      </c>
      <c r="B2003" s="8" t="s">
        <v>3287</v>
      </c>
      <c r="C2003" s="8" t="s">
        <v>3288</v>
      </c>
      <c r="D2003" s="8" t="s">
        <v>3577</v>
      </c>
      <c r="E2003" s="8" t="s">
        <v>3578</v>
      </c>
      <c r="F2003" s="29">
        <v>0.19999999999999901</v>
      </c>
      <c r="G2003" s="29">
        <v>1</v>
      </c>
      <c r="H2003" s="30">
        <v>60.851599999999998</v>
      </c>
      <c r="I2003" s="30">
        <v>6.5292000000000003</v>
      </c>
      <c r="J2003" s="14">
        <v>50</v>
      </c>
      <c r="K2003" s="14">
        <v>8</v>
      </c>
      <c r="L2003" s="12">
        <v>0.10730000000000001</v>
      </c>
      <c r="M2003" s="7">
        <v>0.25606121999999998</v>
      </c>
      <c r="N2003" s="31">
        <v>0.2</v>
      </c>
      <c r="O2003" s="14">
        <f>IFERROR(VLOOKUP($C2003,'site totals'!$J$2:$K$607,2,FALSE),1)</f>
        <v>10714.5054</v>
      </c>
      <c r="P2003" s="32" t="s">
        <v>91</v>
      </c>
      <c r="Q2003" s="12">
        <v>0.218936782</v>
      </c>
      <c r="R2003" s="29">
        <v>0.2</v>
      </c>
      <c r="S2003" s="2">
        <f>IF($A2003="site","",MIN(VLOOKUP($P2003,margin_ranges!$A$5:$D$10,4,FALSE)/100,$Q2003))</f>
        <v>0.218936782</v>
      </c>
      <c r="T2003" s="6">
        <f>IF(A2003="placement",$J2003*MIN($Q2003,$S2003),"")</f>
        <v>10.9468391</v>
      </c>
      <c r="U2003" s="6">
        <f>IF($A2003="placement",T2003,SUMIF($C$10:$C$6209,$C2003,$T$10:$T$6209))</f>
        <v>10.9468391</v>
      </c>
      <c r="V2003" s="34">
        <f t="shared" si="95"/>
        <v>-2.3670977499999912E-2</v>
      </c>
      <c r="W2003" s="24"/>
      <c r="X2003" s="2" t="str">
        <f>IFERROR(MIN(VLOOKUP($W2003,margin_ranges!$A$5:$D$10,4,FALSE),$Q2003*100)/100,"")</f>
        <v/>
      </c>
      <c r="Y2003" s="6">
        <f t="shared" si="93"/>
        <v>10.9468391</v>
      </c>
      <c r="Z2003" s="6">
        <f>IF($A2003="placement",Y2003,SUMIF($C$10:$C$6209,$C2003,$Y$10:$Y$6209))</f>
        <v>10.9468391</v>
      </c>
      <c r="AA2003" s="29">
        <f t="shared" si="94"/>
        <v>-2.3670977499999912E-2</v>
      </c>
    </row>
    <row r="2004" spans="1:27" hidden="1" x14ac:dyDescent="0.3">
      <c r="A2004" s="8" t="s">
        <v>17</v>
      </c>
      <c r="B2004" s="8" t="s">
        <v>3287</v>
      </c>
      <c r="C2004" s="8" t="s">
        <v>3288</v>
      </c>
      <c r="D2004" s="8" t="s">
        <v>3499</v>
      </c>
      <c r="E2004" s="8" t="s">
        <v>3500</v>
      </c>
      <c r="F2004" s="29">
        <v>0.2</v>
      </c>
      <c r="G2004" s="29">
        <v>1</v>
      </c>
      <c r="H2004" s="30">
        <v>68.6494</v>
      </c>
      <c r="I2004" s="30">
        <v>14.343400000000001</v>
      </c>
      <c r="J2004" s="14">
        <v>165</v>
      </c>
      <c r="K2004" s="14">
        <v>31</v>
      </c>
      <c r="L2004" s="12">
        <v>0.2089</v>
      </c>
      <c r="M2004" s="7">
        <v>0.38247968999999998</v>
      </c>
      <c r="N2004" s="31">
        <v>0.3</v>
      </c>
      <c r="O2004" s="14">
        <f>IFERROR(VLOOKUP($C2004,'site totals'!$J$2:$K$607,2,FALSE),1)</f>
        <v>10714.5054</v>
      </c>
      <c r="P2004" s="32" t="s">
        <v>91</v>
      </c>
      <c r="Q2004" s="12">
        <v>0.21564463589999999</v>
      </c>
      <c r="R2004" s="29">
        <v>0.2</v>
      </c>
      <c r="S2004" s="2">
        <f>IF($A2004="site","",MIN(VLOOKUP($P2004,margin_ranges!$A$5:$D$10,4,FALSE)/100,$Q2004))</f>
        <v>0.21564463589999999</v>
      </c>
      <c r="T2004" s="6">
        <f>IF(A2004="placement",$J2004*MIN($Q2004,$S2004),"")</f>
        <v>35.581364923499997</v>
      </c>
      <c r="U2004" s="6">
        <f>IF($A2004="placement",T2004,SUMIF($C$10:$C$6209,$C2004,$T$10:$T$6209))</f>
        <v>35.581364923499997</v>
      </c>
      <c r="V2004" s="34">
        <f t="shared" si="95"/>
        <v>-1.9555794874999921E-2</v>
      </c>
      <c r="W2004" s="24"/>
      <c r="X2004" s="2" t="str">
        <f>IFERROR(MIN(VLOOKUP($W2004,margin_ranges!$A$5:$D$10,4,FALSE),$Q2004*100)/100,"")</f>
        <v/>
      </c>
      <c r="Y2004" s="6">
        <f t="shared" si="93"/>
        <v>35.581364923499997</v>
      </c>
      <c r="Z2004" s="6">
        <f>IF($A2004="placement",Y2004,SUMIF($C$10:$C$6209,$C2004,$Y$10:$Y$6209))</f>
        <v>35.581364923499997</v>
      </c>
      <c r="AA2004" s="29">
        <f t="shared" si="94"/>
        <v>-1.9555794874999921E-2</v>
      </c>
    </row>
    <row r="2005" spans="1:27" hidden="1" x14ac:dyDescent="0.3">
      <c r="A2005" s="8" t="s">
        <v>17</v>
      </c>
      <c r="B2005" s="8" t="s">
        <v>3287</v>
      </c>
      <c r="C2005" s="8" t="s">
        <v>3288</v>
      </c>
      <c r="D2005" s="8" t="s">
        <v>3573</v>
      </c>
      <c r="E2005" s="8" t="s">
        <v>3574</v>
      </c>
      <c r="F2005" s="29">
        <v>0.28999999999999998</v>
      </c>
      <c r="G2005" s="29">
        <v>1</v>
      </c>
      <c r="H2005" s="30">
        <v>94.248099999999994</v>
      </c>
      <c r="I2005" s="30">
        <v>6.3015999999999996</v>
      </c>
      <c r="J2005" s="14">
        <v>68</v>
      </c>
      <c r="K2005" s="14">
        <v>18</v>
      </c>
      <c r="L2005" s="12">
        <v>6.6900000000000001E-2</v>
      </c>
      <c r="M2005" s="7">
        <v>0.36004511</v>
      </c>
      <c r="N2005" s="31">
        <v>0.2</v>
      </c>
      <c r="O2005" s="14">
        <f>IFERROR(VLOOKUP($C2005,'site totals'!$J$2:$K$607,2,FALSE),1)</f>
        <v>10714.5054</v>
      </c>
      <c r="P2005" s="32" t="s">
        <v>22</v>
      </c>
      <c r="Q2005" s="12">
        <v>0.44451405529999999</v>
      </c>
      <c r="R2005" s="29">
        <v>0.28999999999999998</v>
      </c>
      <c r="S2005" s="2">
        <f>IF($A2005="site","",MIN(VLOOKUP($P2005,margin_ranges!$A$5:$D$10,4,FALSE)/100,$Q2005))</f>
        <v>0.29749999999999999</v>
      </c>
      <c r="T2005" s="6">
        <f>IF(A2005="placement",$J2005*MIN($Q2005,$S2005),"")</f>
        <v>20.23</v>
      </c>
      <c r="U2005" s="6">
        <f>IF($A2005="placement",T2005,SUMIF($C$10:$C$6209,$C2005,$T$10:$T$6209))</f>
        <v>20.23</v>
      </c>
      <c r="V2005" s="34">
        <f t="shared" si="95"/>
        <v>-1.0563380281690238E-2</v>
      </c>
      <c r="W2005" s="24"/>
      <c r="X2005" s="2" t="str">
        <f>IFERROR(MIN(VLOOKUP($W2005,margin_ranges!$A$5:$D$10,4,FALSE),$Q2005*100)/100,"")</f>
        <v/>
      </c>
      <c r="Y2005" s="6">
        <f t="shared" si="93"/>
        <v>20.23</v>
      </c>
      <c r="Z2005" s="6">
        <f>IF($A2005="placement",Y2005,SUMIF($C$10:$C$6209,$C2005,$Y$10:$Y$6209))</f>
        <v>20.23</v>
      </c>
      <c r="AA2005" s="29">
        <f t="shared" si="94"/>
        <v>-1.0563380281690238E-2</v>
      </c>
    </row>
    <row r="2006" spans="1:27" hidden="1" x14ac:dyDescent="0.3">
      <c r="A2006" s="8" t="s">
        <v>17</v>
      </c>
      <c r="B2006" s="8" t="s">
        <v>3287</v>
      </c>
      <c r="C2006" s="8" t="s">
        <v>3288</v>
      </c>
      <c r="D2006" s="8" t="s">
        <v>3325</v>
      </c>
      <c r="E2006" s="8" t="s">
        <v>3326</v>
      </c>
      <c r="F2006" s="29">
        <v>0.28999999999999998</v>
      </c>
      <c r="G2006" s="29">
        <v>1</v>
      </c>
      <c r="H2006" s="30">
        <v>115.1285</v>
      </c>
      <c r="I2006" s="30">
        <v>10.333399999999999</v>
      </c>
      <c r="J2006" s="14">
        <v>109</v>
      </c>
      <c r="K2006" s="14">
        <v>28</v>
      </c>
      <c r="L2006" s="12">
        <v>8.9800000000000005E-2</v>
      </c>
      <c r="M2006" s="7">
        <v>0.35257623999999999</v>
      </c>
      <c r="N2006" s="31">
        <v>0.2</v>
      </c>
      <c r="O2006" s="14">
        <f>IFERROR(VLOOKUP($C2006,'site totals'!$J$2:$K$607,2,FALSE),1)</f>
        <v>10714.5054</v>
      </c>
      <c r="P2006" s="32" t="s">
        <v>22</v>
      </c>
      <c r="Q2006" s="12">
        <v>0.43274680679999999</v>
      </c>
      <c r="R2006" s="29">
        <v>0.28999999999999998</v>
      </c>
      <c r="S2006" s="2">
        <f>IF($A2006="site","",MIN(VLOOKUP($P2006,margin_ranges!$A$5:$D$10,4,FALSE)/100,$Q2006))</f>
        <v>0.29749999999999999</v>
      </c>
      <c r="T2006" s="6">
        <f>IF(A2006="placement",$J2006*MIN($Q2006,$S2006),"")</f>
        <v>32.427500000000002</v>
      </c>
      <c r="U2006" s="6">
        <f>IF($A2006="placement",T2006,SUMIF($C$10:$C$6209,$C2006,$T$10:$T$6209))</f>
        <v>32.427500000000002</v>
      </c>
      <c r="V2006" s="34">
        <f t="shared" si="95"/>
        <v>-1.0563380281690238E-2</v>
      </c>
      <c r="W2006" s="24"/>
      <c r="X2006" s="2" t="str">
        <f>IFERROR(MIN(VLOOKUP($W2006,margin_ranges!$A$5:$D$10,4,FALSE),$Q2006*100)/100,"")</f>
        <v/>
      </c>
      <c r="Y2006" s="6">
        <f t="shared" si="93"/>
        <v>32.427500000000002</v>
      </c>
      <c r="Z2006" s="6">
        <f>IF($A2006="placement",Y2006,SUMIF($C$10:$C$6209,$C2006,$Y$10:$Y$6209))</f>
        <v>32.427500000000002</v>
      </c>
      <c r="AA2006" s="29">
        <f t="shared" si="94"/>
        <v>-1.0563380281690238E-2</v>
      </c>
    </row>
    <row r="2007" spans="1:27" hidden="1" x14ac:dyDescent="0.3">
      <c r="A2007" s="8" t="s">
        <v>17</v>
      </c>
      <c r="B2007" s="8" t="s">
        <v>3287</v>
      </c>
      <c r="C2007" s="8" t="s">
        <v>3288</v>
      </c>
      <c r="D2007" s="8" t="s">
        <v>3565</v>
      </c>
      <c r="E2007" s="8" t="s">
        <v>3566</v>
      </c>
      <c r="F2007" s="29">
        <v>0.28999999999999998</v>
      </c>
      <c r="G2007" s="29">
        <v>0</v>
      </c>
      <c r="H2007" s="30">
        <v>21.3627</v>
      </c>
      <c r="I2007" s="30">
        <v>0.47249999999999998</v>
      </c>
      <c r="J2007" s="14">
        <v>8</v>
      </c>
      <c r="K2007" s="14">
        <v>2</v>
      </c>
      <c r="L2007" s="12">
        <v>2.2100000000000002E-2</v>
      </c>
      <c r="M2007" s="7">
        <v>0.56976568000000005</v>
      </c>
      <c r="N2007" s="31">
        <v>0.2</v>
      </c>
      <c r="O2007" s="14">
        <f>IFERROR(VLOOKUP($C2007,'site totals'!$J$2:$K$607,2,FALSE),1)</f>
        <v>10714.5054</v>
      </c>
      <c r="P2007" s="32" t="s">
        <v>22</v>
      </c>
      <c r="Q2007" s="12">
        <v>0.64897850889999997</v>
      </c>
      <c r="R2007" s="29">
        <v>0.28999999999999998</v>
      </c>
      <c r="S2007" s="2">
        <f>IF($A2007="site","",MIN(VLOOKUP($P2007,margin_ranges!$A$5:$D$10,4,FALSE)/100,$Q2007))</f>
        <v>0.29749999999999999</v>
      </c>
      <c r="T2007" s="6">
        <f>IF(A2007="placement",$J2007*MIN($Q2007,$S2007),"")</f>
        <v>2.38</v>
      </c>
      <c r="U2007" s="6">
        <f>IF($A2007="placement",T2007,SUMIF($C$10:$C$6209,$C2007,$T$10:$T$6209))</f>
        <v>2.38</v>
      </c>
      <c r="V2007" s="34">
        <f t="shared" si="95"/>
        <v>-1.0563380281690127E-2</v>
      </c>
      <c r="W2007" s="24"/>
      <c r="X2007" s="2" t="str">
        <f>IFERROR(MIN(VLOOKUP($W2007,margin_ranges!$A$5:$D$10,4,FALSE),$Q2007*100)/100,"")</f>
        <v/>
      </c>
      <c r="Y2007" s="6">
        <f t="shared" si="93"/>
        <v>2.38</v>
      </c>
      <c r="Z2007" s="6">
        <f>IF($A2007="placement",Y2007,SUMIF($C$10:$C$6209,$C2007,$Y$10:$Y$6209))</f>
        <v>2.38</v>
      </c>
      <c r="AA2007" s="29">
        <f t="shared" si="94"/>
        <v>-1.0563380281690127E-2</v>
      </c>
    </row>
    <row r="2008" spans="1:27" hidden="1" x14ac:dyDescent="0.3">
      <c r="A2008" s="8" t="s">
        <v>17</v>
      </c>
      <c r="B2008" s="8" t="s">
        <v>3287</v>
      </c>
      <c r="C2008" s="8" t="s">
        <v>3288</v>
      </c>
      <c r="D2008" s="8" t="s">
        <v>3525</v>
      </c>
      <c r="E2008" s="8" t="s">
        <v>3526</v>
      </c>
      <c r="F2008" s="29">
        <v>0.28999999999999898</v>
      </c>
      <c r="G2008" s="29">
        <v>0</v>
      </c>
      <c r="H2008" s="30">
        <v>8.2355</v>
      </c>
      <c r="I2008" s="30">
        <v>0.4556</v>
      </c>
      <c r="J2008" s="14">
        <v>8</v>
      </c>
      <c r="K2008" s="14">
        <v>2</v>
      </c>
      <c r="L2008" s="12">
        <v>5.5300000000000002E-2</v>
      </c>
      <c r="M2008" s="7">
        <v>0.57910002999999999</v>
      </c>
      <c r="N2008" s="31">
        <v>0.3</v>
      </c>
      <c r="O2008" s="14">
        <f>IFERROR(VLOOKUP($C2008,'site totals'!$J$2:$K$607,2,FALSE),1)</f>
        <v>10714.5054</v>
      </c>
      <c r="P2008" s="32" t="s">
        <v>22</v>
      </c>
      <c r="Q2008" s="12">
        <v>0.48195478539999997</v>
      </c>
      <c r="R2008" s="29">
        <v>0.28999999999999998</v>
      </c>
      <c r="S2008" s="2">
        <f>IF($A2008="site","",MIN(VLOOKUP($P2008,margin_ranges!$A$5:$D$10,4,FALSE)/100,$Q2008))</f>
        <v>0.29749999999999999</v>
      </c>
      <c r="T2008" s="6">
        <f>IF(A2008="placement",$J2008*MIN($Q2008,$S2008),"")</f>
        <v>2.38</v>
      </c>
      <c r="U2008" s="6">
        <f>IF($A2008="placement",T2008,SUMIF($C$10:$C$6209,$C2008,$T$10:$T$6209))</f>
        <v>2.38</v>
      </c>
      <c r="V2008" s="34">
        <f t="shared" si="95"/>
        <v>-1.0563380281690127E-2</v>
      </c>
      <c r="W2008" s="24"/>
      <c r="X2008" s="2" t="str">
        <f>IFERROR(MIN(VLOOKUP($W2008,margin_ranges!$A$5:$D$10,4,FALSE),$Q2008*100)/100,"")</f>
        <v/>
      </c>
      <c r="Y2008" s="6">
        <f t="shared" si="93"/>
        <v>2.38</v>
      </c>
      <c r="Z2008" s="6">
        <f>IF($A2008="placement",Y2008,SUMIF($C$10:$C$6209,$C2008,$Y$10:$Y$6209))</f>
        <v>2.38</v>
      </c>
      <c r="AA2008" s="29">
        <f t="shared" si="94"/>
        <v>-1.0563380281690127E-2</v>
      </c>
    </row>
    <row r="2009" spans="1:27" hidden="1" x14ac:dyDescent="0.3">
      <c r="A2009" s="8" t="s">
        <v>17</v>
      </c>
      <c r="B2009" s="8" t="s">
        <v>3287</v>
      </c>
      <c r="C2009" s="8" t="s">
        <v>3288</v>
      </c>
      <c r="D2009" s="8" t="s">
        <v>3327</v>
      </c>
      <c r="E2009" s="8" t="s">
        <v>3328</v>
      </c>
      <c r="F2009" s="29">
        <v>0.28999999999999998</v>
      </c>
      <c r="G2009" s="29">
        <v>0</v>
      </c>
      <c r="H2009" s="30">
        <v>14.668699999999999</v>
      </c>
      <c r="I2009" s="30">
        <v>0.50900000000000001</v>
      </c>
      <c r="J2009" s="14">
        <v>9</v>
      </c>
      <c r="K2009" s="14">
        <v>2</v>
      </c>
      <c r="L2009" s="12">
        <v>3.4700000000000002E-2</v>
      </c>
      <c r="M2009" s="7">
        <v>0.61198428000000005</v>
      </c>
      <c r="N2009" s="31">
        <v>0.3</v>
      </c>
      <c r="O2009" s="14">
        <f>IFERROR(VLOOKUP($C2009,'site totals'!$J$2:$K$607,2,FALSE),1)</f>
        <v>10714.5054</v>
      </c>
      <c r="P2009" s="32" t="s">
        <v>22</v>
      </c>
      <c r="Q2009" s="12">
        <v>0.50979133229999996</v>
      </c>
      <c r="R2009" s="29">
        <v>0.28999999999999998</v>
      </c>
      <c r="S2009" s="2">
        <f>IF($A2009="site","",MIN(VLOOKUP($P2009,margin_ranges!$A$5:$D$10,4,FALSE)/100,$Q2009))</f>
        <v>0.29749999999999999</v>
      </c>
      <c r="T2009" s="6">
        <f>IF(A2009="placement",$J2009*MIN($Q2009,$S2009),"")</f>
        <v>2.6774999999999998</v>
      </c>
      <c r="U2009" s="6">
        <f>IF($A2009="placement",T2009,SUMIF($C$10:$C$6209,$C2009,$T$10:$T$6209))</f>
        <v>2.6774999999999998</v>
      </c>
      <c r="V2009" s="34">
        <f t="shared" si="95"/>
        <v>-1.0563380281690127E-2</v>
      </c>
      <c r="W2009" s="24"/>
      <c r="X2009" s="2" t="str">
        <f>IFERROR(MIN(VLOOKUP($W2009,margin_ranges!$A$5:$D$10,4,FALSE),$Q2009*100)/100,"")</f>
        <v/>
      </c>
      <c r="Y2009" s="6">
        <f t="shared" si="93"/>
        <v>2.6774999999999998</v>
      </c>
      <c r="Z2009" s="6">
        <f>IF($A2009="placement",Y2009,SUMIF($C$10:$C$6209,$C2009,$Y$10:$Y$6209))</f>
        <v>2.6774999999999998</v>
      </c>
      <c r="AA2009" s="29">
        <f t="shared" si="94"/>
        <v>-1.0563380281690127E-2</v>
      </c>
    </row>
    <row r="2010" spans="1:27" hidden="1" x14ac:dyDescent="0.3">
      <c r="A2010" s="8" t="s">
        <v>17</v>
      </c>
      <c r="B2010" s="8" t="s">
        <v>3287</v>
      </c>
      <c r="C2010" s="8" t="s">
        <v>3288</v>
      </c>
      <c r="D2010" s="8" t="s">
        <v>3489</v>
      </c>
      <c r="E2010" s="8" t="s">
        <v>3490</v>
      </c>
      <c r="F2010" s="29">
        <v>0.28999999999999998</v>
      </c>
      <c r="G2010" s="29">
        <v>0</v>
      </c>
      <c r="H2010" s="30">
        <v>21.329699999999999</v>
      </c>
      <c r="I2010" s="30">
        <v>0.73219999999999996</v>
      </c>
      <c r="J2010" s="14">
        <v>11</v>
      </c>
      <c r="K2010" s="14">
        <v>3</v>
      </c>
      <c r="L2010" s="12">
        <v>3.4299999999999997E-2</v>
      </c>
      <c r="M2010" s="7">
        <v>0.51378402000000001</v>
      </c>
      <c r="N2010" s="31">
        <v>0.2</v>
      </c>
      <c r="O2010" s="14">
        <f>IFERROR(VLOOKUP($C2010,'site totals'!$J$2:$K$607,2,FALSE),1)</f>
        <v>10714.5054</v>
      </c>
      <c r="P2010" s="32" t="s">
        <v>22</v>
      </c>
      <c r="Q2010" s="12">
        <v>0.61073137389999999</v>
      </c>
      <c r="R2010" s="29">
        <v>0.28999999999999998</v>
      </c>
      <c r="S2010" s="2">
        <f>IF($A2010="site","",MIN(VLOOKUP($P2010,margin_ranges!$A$5:$D$10,4,FALSE)/100,$Q2010))</f>
        <v>0.29749999999999999</v>
      </c>
      <c r="T2010" s="6">
        <f>IF(A2010="placement",$J2010*MIN($Q2010,$S2010),"")</f>
        <v>3.2725</v>
      </c>
      <c r="U2010" s="6">
        <f>IF($A2010="placement",T2010,SUMIF($C$10:$C$6209,$C2010,$T$10:$T$6209))</f>
        <v>3.2725</v>
      </c>
      <c r="V2010" s="34">
        <f t="shared" si="95"/>
        <v>-1.0563380281690127E-2</v>
      </c>
      <c r="W2010" s="24"/>
      <c r="X2010" s="2" t="str">
        <f>IFERROR(MIN(VLOOKUP($W2010,margin_ranges!$A$5:$D$10,4,FALSE),$Q2010*100)/100,"")</f>
        <v/>
      </c>
      <c r="Y2010" s="6">
        <f t="shared" si="93"/>
        <v>3.2725</v>
      </c>
      <c r="Z2010" s="6">
        <f>IF($A2010="placement",Y2010,SUMIF($C$10:$C$6209,$C2010,$Y$10:$Y$6209))</f>
        <v>3.2725</v>
      </c>
      <c r="AA2010" s="29">
        <f t="shared" si="94"/>
        <v>-1.0563380281690127E-2</v>
      </c>
    </row>
    <row r="2011" spans="1:27" hidden="1" x14ac:dyDescent="0.3">
      <c r="A2011" s="8" t="s">
        <v>17</v>
      </c>
      <c r="B2011" s="8" t="s">
        <v>3287</v>
      </c>
      <c r="C2011" s="8" t="s">
        <v>3288</v>
      </c>
      <c r="D2011" s="8" t="s">
        <v>3497</v>
      </c>
      <c r="E2011" s="8" t="s">
        <v>3498</v>
      </c>
      <c r="F2011" s="29">
        <v>0.28999999999999998</v>
      </c>
      <c r="G2011" s="29">
        <v>0</v>
      </c>
      <c r="H2011" s="30">
        <v>12.912100000000001</v>
      </c>
      <c r="I2011" s="30">
        <v>1.0350999999999999</v>
      </c>
      <c r="J2011" s="14">
        <v>18</v>
      </c>
      <c r="K2011" s="14">
        <v>5</v>
      </c>
      <c r="L2011" s="12">
        <v>8.0199999999999994E-2</v>
      </c>
      <c r="M2011" s="7">
        <v>0.59412089000000001</v>
      </c>
      <c r="N2011" s="31">
        <v>0.2</v>
      </c>
      <c r="O2011" s="14">
        <f>IFERROR(VLOOKUP($C2011,'site totals'!$J$2:$K$607,2,FALSE),1)</f>
        <v>10714.5054</v>
      </c>
      <c r="P2011" s="32" t="s">
        <v>22</v>
      </c>
      <c r="Q2011" s="12">
        <v>0.66336817650000002</v>
      </c>
      <c r="R2011" s="29">
        <v>0.28999999999999998</v>
      </c>
      <c r="S2011" s="2">
        <f>IF($A2011="site","",MIN(VLOOKUP($P2011,margin_ranges!$A$5:$D$10,4,FALSE)/100,$Q2011))</f>
        <v>0.29749999999999999</v>
      </c>
      <c r="T2011" s="6">
        <f>IF(A2011="placement",$J2011*MIN($Q2011,$S2011),"")</f>
        <v>5.3549999999999995</v>
      </c>
      <c r="U2011" s="6">
        <f>IF($A2011="placement",T2011,SUMIF($C$10:$C$6209,$C2011,$T$10:$T$6209))</f>
        <v>5.3549999999999995</v>
      </c>
      <c r="V2011" s="34">
        <f t="shared" si="95"/>
        <v>-1.0563380281690127E-2</v>
      </c>
      <c r="W2011" s="24"/>
      <c r="X2011" s="2" t="str">
        <f>IFERROR(MIN(VLOOKUP($W2011,margin_ranges!$A$5:$D$10,4,FALSE),$Q2011*100)/100,"")</f>
        <v/>
      </c>
      <c r="Y2011" s="6">
        <f t="shared" si="93"/>
        <v>5.3549999999999995</v>
      </c>
      <c r="Z2011" s="6">
        <f>IF($A2011="placement",Y2011,SUMIF($C$10:$C$6209,$C2011,$Y$10:$Y$6209))</f>
        <v>5.3549999999999995</v>
      </c>
      <c r="AA2011" s="29">
        <f t="shared" si="94"/>
        <v>-1.0563380281690127E-2</v>
      </c>
    </row>
    <row r="2012" spans="1:27" hidden="1" x14ac:dyDescent="0.3">
      <c r="A2012" s="8" t="s">
        <v>17</v>
      </c>
      <c r="B2012" s="8" t="s">
        <v>3287</v>
      </c>
      <c r="C2012" s="8" t="s">
        <v>3288</v>
      </c>
      <c r="D2012" s="8" t="s">
        <v>3301</v>
      </c>
      <c r="E2012" s="8" t="s">
        <v>3302</v>
      </c>
      <c r="F2012" s="29">
        <v>0.28999999999999998</v>
      </c>
      <c r="G2012" s="29">
        <v>0</v>
      </c>
      <c r="H2012" s="30">
        <v>9.1579999999999995</v>
      </c>
      <c r="I2012" s="30">
        <v>1.3613</v>
      </c>
      <c r="J2012" s="14">
        <v>22</v>
      </c>
      <c r="K2012" s="14">
        <v>6</v>
      </c>
      <c r="L2012" s="12">
        <v>0.14860000000000001</v>
      </c>
      <c r="M2012" s="7">
        <v>0.53916465999999996</v>
      </c>
      <c r="N2012" s="31">
        <v>0.2</v>
      </c>
      <c r="O2012" s="14">
        <f>IFERROR(VLOOKUP($C2012,'site totals'!$J$2:$K$607,2,FALSE),1)</f>
        <v>10714.5054</v>
      </c>
      <c r="P2012" s="32" t="s">
        <v>22</v>
      </c>
      <c r="Q2012" s="12">
        <v>0.62905580319999999</v>
      </c>
      <c r="R2012" s="29">
        <v>0.28999999999999998</v>
      </c>
      <c r="S2012" s="2">
        <f>IF($A2012="site","",MIN(VLOOKUP($P2012,margin_ranges!$A$5:$D$10,4,FALSE)/100,$Q2012))</f>
        <v>0.29749999999999999</v>
      </c>
      <c r="T2012" s="6">
        <f>IF(A2012="placement",$J2012*MIN($Q2012,$S2012),"")</f>
        <v>6.5449999999999999</v>
      </c>
      <c r="U2012" s="6">
        <f>IF($A2012="placement",T2012,SUMIF($C$10:$C$6209,$C2012,$T$10:$T$6209))</f>
        <v>6.5449999999999999</v>
      </c>
      <c r="V2012" s="34">
        <f t="shared" si="95"/>
        <v>-1.0563380281690127E-2</v>
      </c>
      <c r="W2012" s="24"/>
      <c r="X2012" s="2" t="str">
        <f>IFERROR(MIN(VLOOKUP($W2012,margin_ranges!$A$5:$D$10,4,FALSE),$Q2012*100)/100,"")</f>
        <v/>
      </c>
      <c r="Y2012" s="6">
        <f t="shared" si="93"/>
        <v>6.5449999999999999</v>
      </c>
      <c r="Z2012" s="6">
        <f>IF($A2012="placement",Y2012,SUMIF($C$10:$C$6209,$C2012,$Y$10:$Y$6209))</f>
        <v>6.5449999999999999</v>
      </c>
      <c r="AA2012" s="29">
        <f t="shared" si="94"/>
        <v>-1.0563380281690127E-2</v>
      </c>
    </row>
    <row r="2013" spans="1:27" hidden="1" x14ac:dyDescent="0.3">
      <c r="A2013" s="8" t="s">
        <v>17</v>
      </c>
      <c r="B2013" s="8" t="s">
        <v>3287</v>
      </c>
      <c r="C2013" s="8" t="s">
        <v>3288</v>
      </c>
      <c r="D2013" s="8" t="s">
        <v>3445</v>
      </c>
      <c r="E2013" s="8" t="s">
        <v>3446</v>
      </c>
      <c r="F2013" s="29">
        <v>0.28999999999999998</v>
      </c>
      <c r="G2013" s="29">
        <v>0</v>
      </c>
      <c r="H2013" s="30">
        <v>16.192</v>
      </c>
      <c r="I2013" s="30">
        <v>1.403</v>
      </c>
      <c r="J2013" s="14">
        <v>24</v>
      </c>
      <c r="K2013" s="14">
        <v>6</v>
      </c>
      <c r="L2013" s="12">
        <v>8.6599999999999996E-2</v>
      </c>
      <c r="M2013" s="7">
        <v>0.57747683999999999</v>
      </c>
      <c r="N2013" s="31">
        <v>0.3</v>
      </c>
      <c r="O2013" s="14">
        <f>IFERROR(VLOOKUP($C2013,'site totals'!$J$2:$K$607,2,FALSE),1)</f>
        <v>10714.5054</v>
      </c>
      <c r="P2013" s="32" t="s">
        <v>22</v>
      </c>
      <c r="Q2013" s="12">
        <v>0.4804986423</v>
      </c>
      <c r="R2013" s="29">
        <v>0.28999999999999998</v>
      </c>
      <c r="S2013" s="2">
        <f>IF($A2013="site","",MIN(VLOOKUP($P2013,margin_ranges!$A$5:$D$10,4,FALSE)/100,$Q2013))</f>
        <v>0.29749999999999999</v>
      </c>
      <c r="T2013" s="6">
        <f>IF(A2013="placement",$J2013*MIN($Q2013,$S2013),"")</f>
        <v>7.14</v>
      </c>
      <c r="U2013" s="6">
        <f>IF($A2013="placement",T2013,SUMIF($C$10:$C$6209,$C2013,$T$10:$T$6209))</f>
        <v>7.14</v>
      </c>
      <c r="V2013" s="34">
        <f t="shared" si="95"/>
        <v>-1.0563380281690127E-2</v>
      </c>
      <c r="W2013" s="24"/>
      <c r="X2013" s="2" t="str">
        <f>IFERROR(MIN(VLOOKUP($W2013,margin_ranges!$A$5:$D$10,4,FALSE),$Q2013*100)/100,"")</f>
        <v/>
      </c>
      <c r="Y2013" s="6">
        <f t="shared" si="93"/>
        <v>7.14</v>
      </c>
      <c r="Z2013" s="6">
        <f>IF($A2013="placement",Y2013,SUMIF($C$10:$C$6209,$C2013,$Y$10:$Y$6209))</f>
        <v>7.14</v>
      </c>
      <c r="AA2013" s="29">
        <f t="shared" si="94"/>
        <v>-1.0563380281690127E-2</v>
      </c>
    </row>
    <row r="2014" spans="1:27" hidden="1" x14ac:dyDescent="0.3">
      <c r="A2014" s="8" t="s">
        <v>17</v>
      </c>
      <c r="B2014" s="8" t="s">
        <v>3287</v>
      </c>
      <c r="C2014" s="8" t="s">
        <v>3288</v>
      </c>
      <c r="D2014" s="8" t="s">
        <v>3375</v>
      </c>
      <c r="E2014" s="8" t="s">
        <v>3376</v>
      </c>
      <c r="F2014" s="29">
        <v>0.28999999999999998</v>
      </c>
      <c r="G2014" s="29">
        <v>1</v>
      </c>
      <c r="H2014" s="30">
        <v>49.179600000000001</v>
      </c>
      <c r="I2014" s="30">
        <v>1.3355999999999999</v>
      </c>
      <c r="J2014" s="14">
        <v>25</v>
      </c>
      <c r="K2014" s="14">
        <v>6</v>
      </c>
      <c r="L2014" s="12">
        <v>2.7199999999999998E-2</v>
      </c>
      <c r="M2014" s="7">
        <v>0.62348789000000004</v>
      </c>
      <c r="N2014" s="31">
        <v>0.2</v>
      </c>
      <c r="O2014" s="14">
        <f>IFERROR(VLOOKUP($C2014,'site totals'!$J$2:$K$607,2,FALSE),1)</f>
        <v>10714.5054</v>
      </c>
      <c r="P2014" s="32" t="s">
        <v>22</v>
      </c>
      <c r="Q2014" s="12">
        <v>0.67922392050000002</v>
      </c>
      <c r="R2014" s="29">
        <v>0.28999999999999998</v>
      </c>
      <c r="S2014" s="2">
        <f>IF($A2014="site","",MIN(VLOOKUP($P2014,margin_ranges!$A$5:$D$10,4,FALSE)/100,$Q2014))</f>
        <v>0.29749999999999999</v>
      </c>
      <c r="T2014" s="6">
        <f>IF(A2014="placement",$J2014*MIN($Q2014,$S2014),"")</f>
        <v>7.4375</v>
      </c>
      <c r="U2014" s="6">
        <f>IF($A2014="placement",T2014,SUMIF($C$10:$C$6209,$C2014,$T$10:$T$6209))</f>
        <v>7.4375</v>
      </c>
      <c r="V2014" s="34">
        <f t="shared" si="95"/>
        <v>-1.0563380281690127E-2</v>
      </c>
      <c r="W2014" s="24"/>
      <c r="X2014" s="2" t="str">
        <f>IFERROR(MIN(VLOOKUP($W2014,margin_ranges!$A$5:$D$10,4,FALSE),$Q2014*100)/100,"")</f>
        <v/>
      </c>
      <c r="Y2014" s="6">
        <f t="shared" si="93"/>
        <v>7.4375</v>
      </c>
      <c r="Z2014" s="6">
        <f>IF($A2014="placement",Y2014,SUMIF($C$10:$C$6209,$C2014,$Y$10:$Y$6209))</f>
        <v>7.4375</v>
      </c>
      <c r="AA2014" s="29">
        <f t="shared" si="94"/>
        <v>-1.0563380281690127E-2</v>
      </c>
    </row>
    <row r="2015" spans="1:27" hidden="1" x14ac:dyDescent="0.3">
      <c r="A2015" s="8" t="s">
        <v>17</v>
      </c>
      <c r="B2015" s="8" t="s">
        <v>3287</v>
      </c>
      <c r="C2015" s="8" t="s">
        <v>3288</v>
      </c>
      <c r="D2015" s="8" t="s">
        <v>3393</v>
      </c>
      <c r="E2015" s="8" t="s">
        <v>3394</v>
      </c>
      <c r="F2015" s="29">
        <v>0.28999999999999998</v>
      </c>
      <c r="G2015" s="29">
        <v>0</v>
      </c>
      <c r="H2015" s="30">
        <v>22.274100000000001</v>
      </c>
      <c r="I2015" s="30">
        <v>1.4521999999999999</v>
      </c>
      <c r="J2015" s="14">
        <v>32</v>
      </c>
      <c r="K2015" s="14">
        <v>8</v>
      </c>
      <c r="L2015" s="12">
        <v>6.5199999999999994E-2</v>
      </c>
      <c r="M2015" s="7">
        <v>0.74554129000000002</v>
      </c>
      <c r="N2015" s="31">
        <v>0.3</v>
      </c>
      <c r="O2015" s="14">
        <f>IFERROR(VLOOKUP($C2015,'site totals'!$J$2:$K$607,2,FALSE),1)</f>
        <v>10714.5054</v>
      </c>
      <c r="P2015" s="32" t="s">
        <v>22</v>
      </c>
      <c r="Q2015" s="12">
        <v>0.59760780069999997</v>
      </c>
      <c r="R2015" s="29">
        <v>0.28999999999999998</v>
      </c>
      <c r="S2015" s="2">
        <f>IF($A2015="site","",MIN(VLOOKUP($P2015,margin_ranges!$A$5:$D$10,4,FALSE)/100,$Q2015))</f>
        <v>0.29749999999999999</v>
      </c>
      <c r="T2015" s="6">
        <f>IF(A2015="placement",$J2015*MIN($Q2015,$S2015),"")</f>
        <v>9.52</v>
      </c>
      <c r="U2015" s="6">
        <f>IF($A2015="placement",T2015,SUMIF($C$10:$C$6209,$C2015,$T$10:$T$6209))</f>
        <v>9.52</v>
      </c>
      <c r="V2015" s="34">
        <f t="shared" si="95"/>
        <v>-1.0563380281690127E-2</v>
      </c>
      <c r="W2015" s="24"/>
      <c r="X2015" s="2" t="str">
        <f>IFERROR(MIN(VLOOKUP($W2015,margin_ranges!$A$5:$D$10,4,FALSE),$Q2015*100)/100,"")</f>
        <v/>
      </c>
      <c r="Y2015" s="6">
        <f t="shared" si="93"/>
        <v>9.52</v>
      </c>
      <c r="Z2015" s="6">
        <f>IF($A2015="placement",Y2015,SUMIF($C$10:$C$6209,$C2015,$Y$10:$Y$6209))</f>
        <v>9.52</v>
      </c>
      <c r="AA2015" s="29">
        <f t="shared" si="94"/>
        <v>-1.0563380281690127E-2</v>
      </c>
    </row>
    <row r="2016" spans="1:27" hidden="1" x14ac:dyDescent="0.3">
      <c r="A2016" s="8" t="s">
        <v>17</v>
      </c>
      <c r="B2016" s="8" t="s">
        <v>3287</v>
      </c>
      <c r="C2016" s="8" t="s">
        <v>3288</v>
      </c>
      <c r="D2016" s="8" t="s">
        <v>3359</v>
      </c>
      <c r="E2016" s="8" t="s">
        <v>3360</v>
      </c>
      <c r="F2016" s="29">
        <v>0.28999999999999998</v>
      </c>
      <c r="G2016" s="29">
        <v>0</v>
      </c>
      <c r="H2016" s="30">
        <v>9.1458999999999993</v>
      </c>
      <c r="I2016" s="30">
        <v>2.0522</v>
      </c>
      <c r="J2016" s="14">
        <v>37</v>
      </c>
      <c r="K2016" s="14">
        <v>9</v>
      </c>
      <c r="L2016" s="12">
        <v>0.22439999999999999</v>
      </c>
      <c r="M2016" s="7">
        <v>0.60454560999999996</v>
      </c>
      <c r="N2016" s="31">
        <v>0.3</v>
      </c>
      <c r="O2016" s="14">
        <f>IFERROR(VLOOKUP($C2016,'site totals'!$J$2:$K$607,2,FALSE),1)</f>
        <v>10714.5054</v>
      </c>
      <c r="P2016" s="32" t="s">
        <v>22</v>
      </c>
      <c r="Q2016" s="12">
        <v>0.50375952840000005</v>
      </c>
      <c r="R2016" s="29">
        <v>0.28999999999999998</v>
      </c>
      <c r="S2016" s="2">
        <f>IF($A2016="site","",MIN(VLOOKUP($P2016,margin_ranges!$A$5:$D$10,4,FALSE)/100,$Q2016))</f>
        <v>0.29749999999999999</v>
      </c>
      <c r="T2016" s="6">
        <f>IF(A2016="placement",$J2016*MIN($Q2016,$S2016),"")</f>
        <v>11.0075</v>
      </c>
      <c r="U2016" s="6">
        <f>IF($A2016="placement",T2016,SUMIF($C$10:$C$6209,$C2016,$T$10:$T$6209))</f>
        <v>11.0075</v>
      </c>
      <c r="V2016" s="34">
        <f t="shared" si="95"/>
        <v>-1.0563380281690127E-2</v>
      </c>
      <c r="W2016" s="24"/>
      <c r="X2016" s="2" t="str">
        <f>IFERROR(MIN(VLOOKUP($W2016,margin_ranges!$A$5:$D$10,4,FALSE),$Q2016*100)/100,"")</f>
        <v/>
      </c>
      <c r="Y2016" s="6">
        <f t="shared" ref="Y2016:Y2079" si="96">IF(A2016="placement",IF($X2016="",$T2016,$J2016*MIN($Q2016,$X2016)),"")</f>
        <v>11.0075</v>
      </c>
      <c r="Z2016" s="6">
        <f>IF($A2016="placement",Y2016,SUMIF($C$10:$C$6209,$C2016,$Y$10:$Y$6209))</f>
        <v>11.0075</v>
      </c>
      <c r="AA2016" s="29">
        <f t="shared" ref="AA2016:AA2079" si="97">($J2016-$Z2016)/($J2016*(1-$R2016))-1</f>
        <v>-1.0563380281690127E-2</v>
      </c>
    </row>
    <row r="2017" spans="1:27" hidden="1" x14ac:dyDescent="0.3">
      <c r="A2017" s="8" t="s">
        <v>17</v>
      </c>
      <c r="B2017" s="8" t="s">
        <v>3287</v>
      </c>
      <c r="C2017" s="8" t="s">
        <v>3288</v>
      </c>
      <c r="D2017" s="8" t="s">
        <v>3391</v>
      </c>
      <c r="E2017" s="8" t="s">
        <v>3392</v>
      </c>
      <c r="F2017" s="29">
        <v>0.28999999999999998</v>
      </c>
      <c r="G2017" s="29">
        <v>1</v>
      </c>
      <c r="H2017" s="30">
        <v>74.581299999999999</v>
      </c>
      <c r="I2017" s="30">
        <v>1.9911000000000001</v>
      </c>
      <c r="J2017" s="14">
        <v>37</v>
      </c>
      <c r="K2017" s="14">
        <v>10</v>
      </c>
      <c r="L2017" s="12">
        <v>2.6700000000000002E-2</v>
      </c>
      <c r="M2017" s="7">
        <v>0.62519013000000001</v>
      </c>
      <c r="N2017" s="31">
        <v>0.2</v>
      </c>
      <c r="O2017" s="14">
        <f>IFERROR(VLOOKUP($C2017,'site totals'!$J$2:$K$607,2,FALSE),1)</f>
        <v>10714.5054</v>
      </c>
      <c r="P2017" s="32" t="s">
        <v>22</v>
      </c>
      <c r="Q2017" s="12">
        <v>0.68009731579999999</v>
      </c>
      <c r="R2017" s="29">
        <v>0.28999999999999998</v>
      </c>
      <c r="S2017" s="2">
        <f>IF($A2017="site","",MIN(VLOOKUP($P2017,margin_ranges!$A$5:$D$10,4,FALSE)/100,$Q2017))</f>
        <v>0.29749999999999999</v>
      </c>
      <c r="T2017" s="6">
        <f>IF(A2017="placement",$J2017*MIN($Q2017,$S2017),"")</f>
        <v>11.0075</v>
      </c>
      <c r="U2017" s="6">
        <f>IF($A2017="placement",T2017,SUMIF($C$10:$C$6209,$C2017,$T$10:$T$6209))</f>
        <v>11.0075</v>
      </c>
      <c r="V2017" s="34">
        <f t="shared" si="95"/>
        <v>-1.0563380281690127E-2</v>
      </c>
      <c r="W2017" s="24"/>
      <c r="X2017" s="2" t="str">
        <f>IFERROR(MIN(VLOOKUP($W2017,margin_ranges!$A$5:$D$10,4,FALSE),$Q2017*100)/100,"")</f>
        <v/>
      </c>
      <c r="Y2017" s="6">
        <f t="shared" si="96"/>
        <v>11.0075</v>
      </c>
      <c r="Z2017" s="6">
        <f>IF($A2017="placement",Y2017,SUMIF($C$10:$C$6209,$C2017,$Y$10:$Y$6209))</f>
        <v>11.0075</v>
      </c>
      <c r="AA2017" s="29">
        <f t="shared" si="97"/>
        <v>-1.0563380281690127E-2</v>
      </c>
    </row>
    <row r="2018" spans="1:27" hidden="1" x14ac:dyDescent="0.3">
      <c r="A2018" s="8" t="s">
        <v>17</v>
      </c>
      <c r="B2018" s="8" t="s">
        <v>3287</v>
      </c>
      <c r="C2018" s="8" t="s">
        <v>3288</v>
      </c>
      <c r="D2018" s="8" t="s">
        <v>3503</v>
      </c>
      <c r="E2018" s="8" t="s">
        <v>3504</v>
      </c>
      <c r="F2018" s="29">
        <v>0.28999999999999998</v>
      </c>
      <c r="G2018" s="29">
        <v>0</v>
      </c>
      <c r="H2018" s="30">
        <v>38.729100000000003</v>
      </c>
      <c r="I2018" s="30">
        <v>2.4817999999999998</v>
      </c>
      <c r="J2018" s="14">
        <v>46</v>
      </c>
      <c r="K2018" s="14">
        <v>12</v>
      </c>
      <c r="L2018" s="12">
        <v>6.4100000000000004E-2</v>
      </c>
      <c r="M2018" s="7">
        <v>0.61950209000000001</v>
      </c>
      <c r="N2018" s="31">
        <v>0.3</v>
      </c>
      <c r="O2018" s="14">
        <f>IFERROR(VLOOKUP($C2018,'site totals'!$J$2:$K$607,2,FALSE),1)</f>
        <v>10714.5054</v>
      </c>
      <c r="P2018" s="32" t="s">
        <v>22</v>
      </c>
      <c r="Q2018" s="12">
        <v>0.51574012989999996</v>
      </c>
      <c r="R2018" s="29">
        <v>0.28999999999999998</v>
      </c>
      <c r="S2018" s="2">
        <f>IF($A2018="site","",MIN(VLOOKUP($P2018,margin_ranges!$A$5:$D$10,4,FALSE)/100,$Q2018))</f>
        <v>0.29749999999999999</v>
      </c>
      <c r="T2018" s="6">
        <f>IF(A2018="placement",$J2018*MIN($Q2018,$S2018),"")</f>
        <v>13.684999999999999</v>
      </c>
      <c r="U2018" s="6">
        <f>IF($A2018="placement",T2018,SUMIF($C$10:$C$6209,$C2018,$T$10:$T$6209))</f>
        <v>13.684999999999999</v>
      </c>
      <c r="V2018" s="34">
        <f t="shared" si="95"/>
        <v>-1.0563380281690127E-2</v>
      </c>
      <c r="W2018" s="24"/>
      <c r="X2018" s="2" t="str">
        <f>IFERROR(MIN(VLOOKUP($W2018,margin_ranges!$A$5:$D$10,4,FALSE),$Q2018*100)/100,"")</f>
        <v/>
      </c>
      <c r="Y2018" s="6">
        <f t="shared" si="96"/>
        <v>13.684999999999999</v>
      </c>
      <c r="Z2018" s="6">
        <f>IF($A2018="placement",Y2018,SUMIF($C$10:$C$6209,$C2018,$Y$10:$Y$6209))</f>
        <v>13.684999999999999</v>
      </c>
      <c r="AA2018" s="29">
        <f t="shared" si="97"/>
        <v>-1.0563380281690127E-2</v>
      </c>
    </row>
    <row r="2019" spans="1:27" hidden="1" x14ac:dyDescent="0.3">
      <c r="A2019" s="8" t="s">
        <v>17</v>
      </c>
      <c r="B2019" s="8" t="s">
        <v>3287</v>
      </c>
      <c r="C2019" s="8" t="s">
        <v>3288</v>
      </c>
      <c r="D2019" s="8" t="s">
        <v>3513</v>
      </c>
      <c r="E2019" s="8" t="s">
        <v>3514</v>
      </c>
      <c r="F2019" s="29">
        <v>0.28999999999999998</v>
      </c>
      <c r="G2019" s="29">
        <v>1</v>
      </c>
      <c r="H2019" s="30">
        <v>79.220399999999998</v>
      </c>
      <c r="I2019" s="30">
        <v>2.9575</v>
      </c>
      <c r="J2019" s="14">
        <v>91</v>
      </c>
      <c r="K2019" s="14">
        <v>23</v>
      </c>
      <c r="L2019" s="12">
        <v>3.73E-2</v>
      </c>
      <c r="M2019" s="7">
        <v>1.02011834</v>
      </c>
      <c r="N2019" s="31">
        <v>0.3</v>
      </c>
      <c r="O2019" s="14">
        <f>IFERROR(VLOOKUP($C2019,'site totals'!$J$2:$K$607,2,FALSE),1)</f>
        <v>10714.5054</v>
      </c>
      <c r="P2019" s="32" t="s">
        <v>22</v>
      </c>
      <c r="Q2019" s="12">
        <v>0.70591647329999996</v>
      </c>
      <c r="R2019" s="29">
        <v>0.28999999999999998</v>
      </c>
      <c r="S2019" s="2">
        <f>IF($A2019="site","",MIN(VLOOKUP($P2019,margin_ranges!$A$5:$D$10,4,FALSE)/100,$Q2019))</f>
        <v>0.29749999999999999</v>
      </c>
      <c r="T2019" s="6">
        <f>IF(A2019="placement",$J2019*MIN($Q2019,$S2019),"")</f>
        <v>27.072499999999998</v>
      </c>
      <c r="U2019" s="6">
        <f>IF($A2019="placement",T2019,SUMIF($C$10:$C$6209,$C2019,$T$10:$T$6209))</f>
        <v>27.072499999999998</v>
      </c>
      <c r="V2019" s="34">
        <f t="shared" si="95"/>
        <v>-1.0563380281690127E-2</v>
      </c>
      <c r="W2019" s="24"/>
      <c r="X2019" s="2" t="str">
        <f>IFERROR(MIN(VLOOKUP($W2019,margin_ranges!$A$5:$D$10,4,FALSE),$Q2019*100)/100,"")</f>
        <v/>
      </c>
      <c r="Y2019" s="6">
        <f t="shared" si="96"/>
        <v>27.072499999999998</v>
      </c>
      <c r="Z2019" s="6">
        <f>IF($A2019="placement",Y2019,SUMIF($C$10:$C$6209,$C2019,$Y$10:$Y$6209))</f>
        <v>27.072499999999998</v>
      </c>
      <c r="AA2019" s="29">
        <f t="shared" si="97"/>
        <v>-1.0563380281690127E-2</v>
      </c>
    </row>
    <row r="2020" spans="1:27" hidden="1" x14ac:dyDescent="0.3">
      <c r="A2020" s="8" t="s">
        <v>17</v>
      </c>
      <c r="B2020" s="8" t="s">
        <v>3287</v>
      </c>
      <c r="C2020" s="8" t="s">
        <v>3288</v>
      </c>
      <c r="D2020" s="8" t="s">
        <v>3507</v>
      </c>
      <c r="E2020" s="8" t="s">
        <v>3508</v>
      </c>
      <c r="F2020" s="29">
        <v>0.28999999999999998</v>
      </c>
      <c r="G2020" s="29">
        <v>1</v>
      </c>
      <c r="H2020" s="30">
        <v>53.457000000000001</v>
      </c>
      <c r="I2020" s="30">
        <v>7.7149000000000001</v>
      </c>
      <c r="J2020" s="14">
        <v>117</v>
      </c>
      <c r="K2020" s="14">
        <v>30</v>
      </c>
      <c r="L2020" s="12">
        <v>0.14430000000000001</v>
      </c>
      <c r="M2020" s="7">
        <v>0.50655507</v>
      </c>
      <c r="N2020" s="31">
        <v>0.3</v>
      </c>
      <c r="O2020" s="14">
        <f>IFERROR(VLOOKUP($C2020,'site totals'!$J$2:$K$607,2,FALSE),1)</f>
        <v>10714.5054</v>
      </c>
      <c r="P2020" s="32" t="s">
        <v>22</v>
      </c>
      <c r="Q2020" s="12">
        <v>0.407764293</v>
      </c>
      <c r="R2020" s="29">
        <v>0.28999999999999998</v>
      </c>
      <c r="S2020" s="2">
        <f>IF($A2020="site","",MIN(VLOOKUP($P2020,margin_ranges!$A$5:$D$10,4,FALSE)/100,$Q2020))</f>
        <v>0.29749999999999999</v>
      </c>
      <c r="T2020" s="6">
        <f>IF(A2020="placement",$J2020*MIN($Q2020,$S2020),"")</f>
        <v>34.807499999999997</v>
      </c>
      <c r="U2020" s="6">
        <f>IF($A2020="placement",T2020,SUMIF($C$10:$C$6209,$C2020,$T$10:$T$6209))</f>
        <v>34.807499999999997</v>
      </c>
      <c r="V2020" s="34">
        <f t="shared" si="95"/>
        <v>-1.0563380281690127E-2</v>
      </c>
      <c r="W2020" s="24"/>
      <c r="X2020" s="2" t="str">
        <f>IFERROR(MIN(VLOOKUP($W2020,margin_ranges!$A$5:$D$10,4,FALSE),$Q2020*100)/100,"")</f>
        <v/>
      </c>
      <c r="Y2020" s="6">
        <f t="shared" si="96"/>
        <v>34.807499999999997</v>
      </c>
      <c r="Z2020" s="6">
        <f>IF($A2020="placement",Y2020,SUMIF($C$10:$C$6209,$C2020,$Y$10:$Y$6209))</f>
        <v>34.807499999999997</v>
      </c>
      <c r="AA2020" s="29">
        <f t="shared" si="97"/>
        <v>-1.0563380281690127E-2</v>
      </c>
    </row>
    <row r="2021" spans="1:27" hidden="1" x14ac:dyDescent="0.3">
      <c r="A2021" s="8" t="s">
        <v>17</v>
      </c>
      <c r="B2021" s="8" t="s">
        <v>3287</v>
      </c>
      <c r="C2021" s="8" t="s">
        <v>3288</v>
      </c>
      <c r="D2021" s="8" t="s">
        <v>3581</v>
      </c>
      <c r="E2021" s="8" t="s">
        <v>3582</v>
      </c>
      <c r="F2021" s="29">
        <v>0.28999999999999998</v>
      </c>
      <c r="G2021" s="29">
        <v>1</v>
      </c>
      <c r="H2021" s="30">
        <v>63.147599999999997</v>
      </c>
      <c r="I2021" s="30">
        <v>10.136699999999999</v>
      </c>
      <c r="J2021" s="14">
        <v>121</v>
      </c>
      <c r="K2021" s="14">
        <v>31</v>
      </c>
      <c r="L2021" s="12">
        <v>0.1605</v>
      </c>
      <c r="M2021" s="7">
        <v>0.39649506000000001</v>
      </c>
      <c r="N2021" s="31">
        <v>0.2</v>
      </c>
      <c r="O2021" s="14">
        <f>IFERROR(VLOOKUP($C2021,'site totals'!$J$2:$K$607,2,FALSE),1)</f>
        <v>10714.5054</v>
      </c>
      <c r="P2021" s="32" t="s">
        <v>22</v>
      </c>
      <c r="Q2021" s="12">
        <v>0.49558009679999998</v>
      </c>
      <c r="R2021" s="29">
        <v>0.28999999999999998</v>
      </c>
      <c r="S2021" s="2">
        <f>IF($A2021="site","",MIN(VLOOKUP($P2021,margin_ranges!$A$5:$D$10,4,FALSE)/100,$Q2021))</f>
        <v>0.29749999999999999</v>
      </c>
      <c r="T2021" s="6">
        <f>IF(A2021="placement",$J2021*MIN($Q2021,$S2021),"")</f>
        <v>35.997499999999995</v>
      </c>
      <c r="U2021" s="6">
        <f>IF($A2021="placement",T2021,SUMIF($C$10:$C$6209,$C2021,$T$10:$T$6209))</f>
        <v>35.997499999999995</v>
      </c>
      <c r="V2021" s="34">
        <f t="shared" si="95"/>
        <v>-1.0563380281690127E-2</v>
      </c>
      <c r="W2021" s="24"/>
      <c r="X2021" s="2" t="str">
        <f>IFERROR(MIN(VLOOKUP($W2021,margin_ranges!$A$5:$D$10,4,FALSE),$Q2021*100)/100,"")</f>
        <v/>
      </c>
      <c r="Y2021" s="6">
        <f t="shared" si="96"/>
        <v>35.997499999999995</v>
      </c>
      <c r="Z2021" s="6">
        <f>IF($A2021="placement",Y2021,SUMIF($C$10:$C$6209,$C2021,$Y$10:$Y$6209))</f>
        <v>35.997499999999995</v>
      </c>
      <c r="AA2021" s="29">
        <f t="shared" si="97"/>
        <v>-1.0563380281690127E-2</v>
      </c>
    </row>
    <row r="2022" spans="1:27" hidden="1" x14ac:dyDescent="0.3">
      <c r="A2022" s="8" t="s">
        <v>17</v>
      </c>
      <c r="B2022" s="8" t="s">
        <v>3287</v>
      </c>
      <c r="C2022" s="8" t="s">
        <v>3288</v>
      </c>
      <c r="D2022" s="8" t="s">
        <v>3409</v>
      </c>
      <c r="E2022" s="8" t="s">
        <v>3410</v>
      </c>
      <c r="F2022" s="29">
        <v>0.28999999999999998</v>
      </c>
      <c r="G2022" s="29">
        <v>1</v>
      </c>
      <c r="H2022" s="30">
        <v>84.055800000000005</v>
      </c>
      <c r="I2022" s="30">
        <v>9.7240000000000002</v>
      </c>
      <c r="J2022" s="14">
        <v>142</v>
      </c>
      <c r="K2022" s="14">
        <v>37</v>
      </c>
      <c r="L2022" s="12">
        <v>0.1157</v>
      </c>
      <c r="M2022" s="7">
        <v>0.48805533000000001</v>
      </c>
      <c r="N2022" s="31">
        <v>0.3</v>
      </c>
      <c r="O2022" s="14">
        <f>IFERROR(VLOOKUP($C2022,'site totals'!$J$2:$K$607,2,FALSE),1)</f>
        <v>10714.5054</v>
      </c>
      <c r="P2022" s="32" t="s">
        <v>22</v>
      </c>
      <c r="Q2022" s="12">
        <v>0.3853155915</v>
      </c>
      <c r="R2022" s="29">
        <v>0.28999999999999998</v>
      </c>
      <c r="S2022" s="2">
        <f>IF($A2022="site","",MIN(VLOOKUP($P2022,margin_ranges!$A$5:$D$10,4,FALSE)/100,$Q2022))</f>
        <v>0.29749999999999999</v>
      </c>
      <c r="T2022" s="6">
        <f>IF(A2022="placement",$J2022*MIN($Q2022,$S2022),"")</f>
        <v>42.244999999999997</v>
      </c>
      <c r="U2022" s="6">
        <f>IF($A2022="placement",T2022,SUMIF($C$10:$C$6209,$C2022,$T$10:$T$6209))</f>
        <v>42.244999999999997</v>
      </c>
      <c r="V2022" s="34">
        <f t="shared" si="95"/>
        <v>-1.0563380281690127E-2</v>
      </c>
      <c r="W2022" s="24"/>
      <c r="X2022" s="2" t="str">
        <f>IFERROR(MIN(VLOOKUP($W2022,margin_ranges!$A$5:$D$10,4,FALSE),$Q2022*100)/100,"")</f>
        <v/>
      </c>
      <c r="Y2022" s="6">
        <f t="shared" si="96"/>
        <v>42.244999999999997</v>
      </c>
      <c r="Z2022" s="6">
        <f>IF($A2022="placement",Y2022,SUMIF($C$10:$C$6209,$C2022,$Y$10:$Y$6209))</f>
        <v>42.244999999999997</v>
      </c>
      <c r="AA2022" s="29">
        <f t="shared" si="97"/>
        <v>-1.0563380281690127E-2</v>
      </c>
    </row>
    <row r="2023" spans="1:27" hidden="1" x14ac:dyDescent="0.3">
      <c r="A2023" s="8" t="s">
        <v>17</v>
      </c>
      <c r="B2023" s="8" t="s">
        <v>3287</v>
      </c>
      <c r="C2023" s="8" t="s">
        <v>3288</v>
      </c>
      <c r="D2023" s="8" t="s">
        <v>3299</v>
      </c>
      <c r="E2023" s="8" t="s">
        <v>3300</v>
      </c>
      <c r="F2023" s="29">
        <v>0.28999999999999998</v>
      </c>
      <c r="G2023" s="29">
        <v>1</v>
      </c>
      <c r="H2023" s="30">
        <v>95.282200000000003</v>
      </c>
      <c r="I2023" s="30">
        <v>13.2506</v>
      </c>
      <c r="J2023" s="14">
        <v>153</v>
      </c>
      <c r="K2023" s="14">
        <v>39</v>
      </c>
      <c r="L2023" s="12">
        <v>0.1391</v>
      </c>
      <c r="M2023" s="7">
        <v>0.38502821999999998</v>
      </c>
      <c r="N2023" s="31">
        <v>0.2</v>
      </c>
      <c r="O2023" s="14">
        <f>IFERROR(VLOOKUP($C2023,'site totals'!$J$2:$K$607,2,FALSE),1)</f>
        <v>10714.5054</v>
      </c>
      <c r="P2023" s="32" t="s">
        <v>22</v>
      </c>
      <c r="Q2023" s="12">
        <v>0.48055755449999998</v>
      </c>
      <c r="R2023" s="29">
        <v>0.28999999999999998</v>
      </c>
      <c r="S2023" s="2">
        <f>IF($A2023="site","",MIN(VLOOKUP($P2023,margin_ranges!$A$5:$D$10,4,FALSE)/100,$Q2023))</f>
        <v>0.29749999999999999</v>
      </c>
      <c r="T2023" s="6">
        <f>IF(A2023="placement",$J2023*MIN($Q2023,$S2023),"")</f>
        <v>45.517499999999998</v>
      </c>
      <c r="U2023" s="6">
        <f>IF($A2023="placement",T2023,SUMIF($C$10:$C$6209,$C2023,$T$10:$T$6209))</f>
        <v>45.517499999999998</v>
      </c>
      <c r="V2023" s="34">
        <f t="shared" si="95"/>
        <v>-1.0563380281690127E-2</v>
      </c>
      <c r="W2023" s="24"/>
      <c r="X2023" s="2" t="str">
        <f>IFERROR(MIN(VLOOKUP($W2023,margin_ranges!$A$5:$D$10,4,FALSE),$Q2023*100)/100,"")</f>
        <v/>
      </c>
      <c r="Y2023" s="6">
        <f t="shared" si="96"/>
        <v>45.517499999999998</v>
      </c>
      <c r="Z2023" s="6">
        <f>IF($A2023="placement",Y2023,SUMIF($C$10:$C$6209,$C2023,$Y$10:$Y$6209))</f>
        <v>45.517499999999998</v>
      </c>
      <c r="AA2023" s="29">
        <f t="shared" si="97"/>
        <v>-1.0563380281690127E-2</v>
      </c>
    </row>
    <row r="2024" spans="1:27" hidden="1" x14ac:dyDescent="0.3">
      <c r="A2024" s="8" t="s">
        <v>17</v>
      </c>
      <c r="B2024" s="8" t="s">
        <v>3287</v>
      </c>
      <c r="C2024" s="8" t="s">
        <v>3288</v>
      </c>
      <c r="D2024" s="8" t="s">
        <v>3349</v>
      </c>
      <c r="E2024" s="8" t="s">
        <v>3350</v>
      </c>
      <c r="F2024" s="29">
        <v>0.28999999999999998</v>
      </c>
      <c r="G2024" s="29">
        <v>1</v>
      </c>
      <c r="H2024" s="30">
        <v>111.36069999999999</v>
      </c>
      <c r="I2024" s="30">
        <v>10.3667</v>
      </c>
      <c r="J2024" s="14">
        <v>165</v>
      </c>
      <c r="K2024" s="14">
        <v>42</v>
      </c>
      <c r="L2024" s="12">
        <v>9.3100000000000002E-2</v>
      </c>
      <c r="M2024" s="7">
        <v>0.52980280000000002</v>
      </c>
      <c r="N2024" s="31">
        <v>0.3</v>
      </c>
      <c r="O2024" s="14">
        <f>IFERROR(VLOOKUP($C2024,'site totals'!$J$2:$K$607,2,FALSE),1)</f>
        <v>10714.5054</v>
      </c>
      <c r="P2024" s="32" t="s">
        <v>22</v>
      </c>
      <c r="Q2024" s="12">
        <v>0.43375158009999998</v>
      </c>
      <c r="R2024" s="29">
        <v>0.28999999999999998</v>
      </c>
      <c r="S2024" s="2">
        <f>IF($A2024="site","",MIN(VLOOKUP($P2024,margin_ranges!$A$5:$D$10,4,FALSE)/100,$Q2024))</f>
        <v>0.29749999999999999</v>
      </c>
      <c r="T2024" s="6">
        <f>IF(A2024="placement",$J2024*MIN($Q2024,$S2024),"")</f>
        <v>49.087499999999999</v>
      </c>
      <c r="U2024" s="6">
        <f>IF($A2024="placement",T2024,SUMIF($C$10:$C$6209,$C2024,$T$10:$T$6209))</f>
        <v>49.087499999999999</v>
      </c>
      <c r="V2024" s="34">
        <f t="shared" si="95"/>
        <v>-1.0563380281690127E-2</v>
      </c>
      <c r="W2024" s="24"/>
      <c r="X2024" s="2" t="str">
        <f>IFERROR(MIN(VLOOKUP($W2024,margin_ranges!$A$5:$D$10,4,FALSE),$Q2024*100)/100,"")</f>
        <v/>
      </c>
      <c r="Y2024" s="6">
        <f t="shared" si="96"/>
        <v>49.087499999999999</v>
      </c>
      <c r="Z2024" s="6">
        <f>IF($A2024="placement",Y2024,SUMIF($C$10:$C$6209,$C2024,$Y$10:$Y$6209))</f>
        <v>49.087499999999999</v>
      </c>
      <c r="AA2024" s="29">
        <f t="shared" si="97"/>
        <v>-1.0563380281690127E-2</v>
      </c>
    </row>
    <row r="2025" spans="1:27" hidden="1" x14ac:dyDescent="0.3">
      <c r="A2025" s="8" t="s">
        <v>17</v>
      </c>
      <c r="B2025" s="8" t="s">
        <v>3287</v>
      </c>
      <c r="C2025" s="8" t="s">
        <v>3288</v>
      </c>
      <c r="D2025" s="8" t="s">
        <v>3545</v>
      </c>
      <c r="E2025" s="8" t="s">
        <v>3546</v>
      </c>
      <c r="F2025" s="29">
        <v>0.28999999999999998</v>
      </c>
      <c r="G2025" s="29">
        <v>1</v>
      </c>
      <c r="H2025" s="30">
        <v>101.17059999999999</v>
      </c>
      <c r="I2025" s="30">
        <v>14.6029</v>
      </c>
      <c r="J2025" s="14">
        <v>182</v>
      </c>
      <c r="K2025" s="14">
        <v>46</v>
      </c>
      <c r="L2025" s="12">
        <v>0.14430000000000001</v>
      </c>
      <c r="M2025" s="7">
        <v>0.41436265</v>
      </c>
      <c r="N2025" s="31">
        <v>0.2</v>
      </c>
      <c r="O2025" s="14">
        <f>IFERROR(VLOOKUP($C2025,'site totals'!$J$2:$K$607,2,FALSE),1)</f>
        <v>10714.5054</v>
      </c>
      <c r="P2025" s="32" t="s">
        <v>22</v>
      </c>
      <c r="Q2025" s="12">
        <v>0.51733101329999998</v>
      </c>
      <c r="R2025" s="29">
        <v>0.28999999999999998</v>
      </c>
      <c r="S2025" s="2">
        <f>IF($A2025="site","",MIN(VLOOKUP($P2025,margin_ranges!$A$5:$D$10,4,FALSE)/100,$Q2025))</f>
        <v>0.29749999999999999</v>
      </c>
      <c r="T2025" s="6">
        <f>IF(A2025="placement",$J2025*MIN($Q2025,$S2025),"")</f>
        <v>54.144999999999996</v>
      </c>
      <c r="U2025" s="6">
        <f>IF($A2025="placement",T2025,SUMIF($C$10:$C$6209,$C2025,$T$10:$T$6209))</f>
        <v>54.144999999999996</v>
      </c>
      <c r="V2025" s="34">
        <f t="shared" si="95"/>
        <v>-1.0563380281690127E-2</v>
      </c>
      <c r="W2025" s="24"/>
      <c r="X2025" s="2" t="str">
        <f>IFERROR(MIN(VLOOKUP($W2025,margin_ranges!$A$5:$D$10,4,FALSE),$Q2025*100)/100,"")</f>
        <v/>
      </c>
      <c r="Y2025" s="6">
        <f t="shared" si="96"/>
        <v>54.144999999999996</v>
      </c>
      <c r="Z2025" s="6">
        <f>IF($A2025="placement",Y2025,SUMIF($C$10:$C$6209,$C2025,$Y$10:$Y$6209))</f>
        <v>54.144999999999996</v>
      </c>
      <c r="AA2025" s="29">
        <f t="shared" si="97"/>
        <v>-1.0563380281690127E-2</v>
      </c>
    </row>
    <row r="2026" spans="1:27" hidden="1" x14ac:dyDescent="0.3">
      <c r="A2026" s="8" t="s">
        <v>17</v>
      </c>
      <c r="B2026" s="8" t="s">
        <v>3287</v>
      </c>
      <c r="C2026" s="8" t="s">
        <v>3288</v>
      </c>
      <c r="D2026" s="8" t="s">
        <v>3475</v>
      </c>
      <c r="E2026" s="8" t="s">
        <v>3476</v>
      </c>
      <c r="F2026" s="29">
        <v>0.28999999999999998</v>
      </c>
      <c r="G2026" s="29">
        <v>1</v>
      </c>
      <c r="H2026" s="30">
        <v>158.10239999999999</v>
      </c>
      <c r="I2026" s="30">
        <v>20.388200000000001</v>
      </c>
      <c r="J2026" s="14">
        <v>235</v>
      </c>
      <c r="K2026" s="14">
        <v>61</v>
      </c>
      <c r="L2026" s="12">
        <v>0.129</v>
      </c>
      <c r="M2026" s="7">
        <v>0.38374585999999999</v>
      </c>
      <c r="N2026" s="31">
        <v>0.2</v>
      </c>
      <c r="O2026" s="14">
        <f>IFERROR(VLOOKUP($C2026,'site totals'!$J$2:$K$607,2,FALSE),1)</f>
        <v>10714.5054</v>
      </c>
      <c r="P2026" s="32" t="s">
        <v>22</v>
      </c>
      <c r="Q2026" s="12">
        <v>0.47882174109999998</v>
      </c>
      <c r="R2026" s="29">
        <v>0.28999999999999998</v>
      </c>
      <c r="S2026" s="2">
        <f>IF($A2026="site","",MIN(VLOOKUP($P2026,margin_ranges!$A$5:$D$10,4,FALSE)/100,$Q2026))</f>
        <v>0.29749999999999999</v>
      </c>
      <c r="T2026" s="6">
        <f>IF(A2026="placement",$J2026*MIN($Q2026,$S2026),"")</f>
        <v>69.912499999999994</v>
      </c>
      <c r="U2026" s="6">
        <f>IF($A2026="placement",T2026,SUMIF($C$10:$C$6209,$C2026,$T$10:$T$6209))</f>
        <v>69.912499999999994</v>
      </c>
      <c r="V2026" s="34">
        <f t="shared" si="95"/>
        <v>-1.0563380281690127E-2</v>
      </c>
      <c r="W2026" s="24"/>
      <c r="X2026" s="2" t="str">
        <f>IFERROR(MIN(VLOOKUP($W2026,margin_ranges!$A$5:$D$10,4,FALSE),$Q2026*100)/100,"")</f>
        <v/>
      </c>
      <c r="Y2026" s="6">
        <f t="shared" si="96"/>
        <v>69.912499999999994</v>
      </c>
      <c r="Z2026" s="6">
        <f>IF($A2026="placement",Y2026,SUMIF($C$10:$C$6209,$C2026,$Y$10:$Y$6209))</f>
        <v>69.912499999999994</v>
      </c>
      <c r="AA2026" s="29">
        <f t="shared" si="97"/>
        <v>-1.0563380281690127E-2</v>
      </c>
    </row>
    <row r="2027" spans="1:27" hidden="1" x14ac:dyDescent="0.3">
      <c r="A2027" s="8" t="s">
        <v>17</v>
      </c>
      <c r="B2027" s="8" t="s">
        <v>3287</v>
      </c>
      <c r="C2027" s="8" t="s">
        <v>3288</v>
      </c>
      <c r="D2027" s="8" t="s">
        <v>3341</v>
      </c>
      <c r="E2027" s="8" t="s">
        <v>3342</v>
      </c>
      <c r="F2027" s="29">
        <v>0.28999999999999998</v>
      </c>
      <c r="G2027" s="29">
        <v>1</v>
      </c>
      <c r="H2027" s="30">
        <v>66.198899999999995</v>
      </c>
      <c r="I2027" s="30">
        <v>14.965199999999999</v>
      </c>
      <c r="J2027" s="14">
        <v>292</v>
      </c>
      <c r="K2027" s="14">
        <v>74</v>
      </c>
      <c r="L2027" s="12">
        <v>0.2261</v>
      </c>
      <c r="M2027" s="7">
        <v>0.64977543000000004</v>
      </c>
      <c r="N2027" s="31">
        <v>0.3</v>
      </c>
      <c r="O2027" s="14">
        <f>IFERROR(VLOOKUP($C2027,'site totals'!$J$2:$K$607,2,FALSE),1)</f>
        <v>10714.5054</v>
      </c>
      <c r="P2027" s="32" t="s">
        <v>22</v>
      </c>
      <c r="Q2027" s="12">
        <v>0.53830202650000003</v>
      </c>
      <c r="R2027" s="29">
        <v>0.28999999999999998</v>
      </c>
      <c r="S2027" s="2">
        <f>IF($A2027="site","",MIN(VLOOKUP($P2027,margin_ranges!$A$5:$D$10,4,FALSE)/100,$Q2027))</f>
        <v>0.29749999999999999</v>
      </c>
      <c r="T2027" s="6">
        <f>IF(A2027="placement",$J2027*MIN($Q2027,$S2027),"")</f>
        <v>86.86999999999999</v>
      </c>
      <c r="U2027" s="6">
        <f>IF($A2027="placement",T2027,SUMIF($C$10:$C$6209,$C2027,$T$10:$T$6209))</f>
        <v>86.86999999999999</v>
      </c>
      <c r="V2027" s="34">
        <f t="shared" si="95"/>
        <v>-1.0563380281690127E-2</v>
      </c>
      <c r="W2027" s="24"/>
      <c r="X2027" s="2" t="str">
        <f>IFERROR(MIN(VLOOKUP($W2027,margin_ranges!$A$5:$D$10,4,FALSE),$Q2027*100)/100,"")</f>
        <v/>
      </c>
      <c r="Y2027" s="6">
        <f t="shared" si="96"/>
        <v>86.86999999999999</v>
      </c>
      <c r="Z2027" s="6">
        <f>IF($A2027="placement",Y2027,SUMIF($C$10:$C$6209,$C2027,$Y$10:$Y$6209))</f>
        <v>86.86999999999999</v>
      </c>
      <c r="AA2027" s="29">
        <f t="shared" si="97"/>
        <v>-1.0563380281690127E-2</v>
      </c>
    </row>
    <row r="2028" spans="1:27" hidden="1" x14ac:dyDescent="0.3">
      <c r="A2028" s="8" t="s">
        <v>17</v>
      </c>
      <c r="B2028" s="8" t="s">
        <v>3287</v>
      </c>
      <c r="C2028" s="8" t="s">
        <v>3288</v>
      </c>
      <c r="D2028" s="8" t="s">
        <v>3583</v>
      </c>
      <c r="E2028" s="8" t="s">
        <v>3584</v>
      </c>
      <c r="F2028" s="29">
        <v>0.28999999999999898</v>
      </c>
      <c r="G2028" s="29">
        <v>1</v>
      </c>
      <c r="H2028" s="30">
        <v>65.930300000000003</v>
      </c>
      <c r="I2028" s="30">
        <v>18.8705</v>
      </c>
      <c r="J2028" s="14">
        <v>351</v>
      </c>
      <c r="K2028" s="14">
        <v>89</v>
      </c>
      <c r="L2028" s="12">
        <v>0.28620000000000001</v>
      </c>
      <c r="M2028" s="7">
        <v>0.62038404999999996</v>
      </c>
      <c r="N2028" s="31">
        <v>0.3</v>
      </c>
      <c r="O2028" s="14">
        <f>IFERROR(VLOOKUP($C2028,'site totals'!$J$2:$K$607,2,FALSE),1)</f>
        <v>10714.5054</v>
      </c>
      <c r="P2028" s="32" t="s">
        <v>22</v>
      </c>
      <c r="Q2028" s="12">
        <v>0.51642857060000003</v>
      </c>
      <c r="R2028" s="29">
        <v>0.28999999999999998</v>
      </c>
      <c r="S2028" s="2">
        <f>IF($A2028="site","",MIN(VLOOKUP($P2028,margin_ranges!$A$5:$D$10,4,FALSE)/100,$Q2028))</f>
        <v>0.29749999999999999</v>
      </c>
      <c r="T2028" s="6">
        <f>IF(A2028="placement",$J2028*MIN($Q2028,$S2028),"")</f>
        <v>104.4225</v>
      </c>
      <c r="U2028" s="6">
        <f>IF($A2028="placement",T2028,SUMIF($C$10:$C$6209,$C2028,$T$10:$T$6209))</f>
        <v>104.4225</v>
      </c>
      <c r="V2028" s="34">
        <f t="shared" si="95"/>
        <v>-1.0563380281690127E-2</v>
      </c>
      <c r="W2028" s="24"/>
      <c r="X2028" s="2" t="str">
        <f>IFERROR(MIN(VLOOKUP($W2028,margin_ranges!$A$5:$D$10,4,FALSE),$Q2028*100)/100,"")</f>
        <v/>
      </c>
      <c r="Y2028" s="6">
        <f t="shared" si="96"/>
        <v>104.4225</v>
      </c>
      <c r="Z2028" s="6">
        <f>IF($A2028="placement",Y2028,SUMIF($C$10:$C$6209,$C2028,$Y$10:$Y$6209))</f>
        <v>104.4225</v>
      </c>
      <c r="AA2028" s="29">
        <f t="shared" si="97"/>
        <v>-1.0563380281690127E-2</v>
      </c>
    </row>
    <row r="2029" spans="1:27" hidden="1" x14ac:dyDescent="0.3">
      <c r="A2029" s="8" t="s">
        <v>17</v>
      </c>
      <c r="B2029" s="8" t="s">
        <v>3287</v>
      </c>
      <c r="C2029" s="8" t="s">
        <v>3288</v>
      </c>
      <c r="D2029" s="8" t="s">
        <v>3331</v>
      </c>
      <c r="E2029" s="8" t="s">
        <v>3332</v>
      </c>
      <c r="F2029" s="29">
        <v>0.28999999999999998</v>
      </c>
      <c r="G2029" s="29">
        <v>0</v>
      </c>
      <c r="H2029" s="30">
        <v>3.2953999999999999</v>
      </c>
      <c r="I2029" s="30">
        <v>0.48060000000000003</v>
      </c>
      <c r="J2029" s="14">
        <v>7</v>
      </c>
      <c r="K2029" s="14">
        <v>2</v>
      </c>
      <c r="L2029" s="12">
        <v>0.1459</v>
      </c>
      <c r="M2029" s="7">
        <v>0.51753603999999997</v>
      </c>
      <c r="N2029" s="31">
        <v>0.3</v>
      </c>
      <c r="O2029" s="14">
        <f>IFERROR(VLOOKUP($C2029,'site totals'!$J$2:$K$607,2,FALSE),1)</f>
        <v>10714.5054</v>
      </c>
      <c r="P2029" s="32" t="s">
        <v>22</v>
      </c>
      <c r="Q2029" s="12">
        <v>0.42033022250000002</v>
      </c>
      <c r="R2029" s="29">
        <v>0.28999999999999998</v>
      </c>
      <c r="S2029" s="2">
        <f>IF($A2029="site","",MIN(VLOOKUP($P2029,margin_ranges!$A$5:$D$10,4,FALSE)/100,$Q2029))</f>
        <v>0.29749999999999999</v>
      </c>
      <c r="T2029" s="6">
        <f>IF(A2029="placement",$J2029*MIN($Q2029,$S2029),"")</f>
        <v>2.0825</v>
      </c>
      <c r="U2029" s="6">
        <f>IF($A2029="placement",T2029,SUMIF($C$10:$C$6209,$C2029,$T$10:$T$6209))</f>
        <v>2.0825</v>
      </c>
      <c r="V2029" s="34">
        <f t="shared" si="95"/>
        <v>-1.0563380281690016E-2</v>
      </c>
      <c r="W2029" s="24"/>
      <c r="X2029" s="2" t="str">
        <f>IFERROR(MIN(VLOOKUP($W2029,margin_ranges!$A$5:$D$10,4,FALSE),$Q2029*100)/100,"")</f>
        <v/>
      </c>
      <c r="Y2029" s="6">
        <f t="shared" si="96"/>
        <v>2.0825</v>
      </c>
      <c r="Z2029" s="6">
        <f>IF($A2029="placement",Y2029,SUMIF($C$10:$C$6209,$C2029,$Y$10:$Y$6209))</f>
        <v>2.0825</v>
      </c>
      <c r="AA2029" s="17">
        <f t="shared" si="97"/>
        <v>-1.0563380281690016E-2</v>
      </c>
    </row>
    <row r="2030" spans="1:27" hidden="1" x14ac:dyDescent="0.3">
      <c r="A2030" s="8" t="s">
        <v>17</v>
      </c>
      <c r="B2030" s="8" t="s">
        <v>3287</v>
      </c>
      <c r="C2030" s="8" t="s">
        <v>3288</v>
      </c>
      <c r="D2030" s="8" t="s">
        <v>3343</v>
      </c>
      <c r="E2030" s="8" t="s">
        <v>3344</v>
      </c>
      <c r="F2030" s="29">
        <v>0.28999999999999998</v>
      </c>
      <c r="G2030" s="29">
        <v>0</v>
      </c>
      <c r="H2030" s="30">
        <v>2.7982</v>
      </c>
      <c r="I2030" s="30">
        <v>0.43819999999999998</v>
      </c>
      <c r="J2030" s="14">
        <v>7</v>
      </c>
      <c r="K2030" s="14">
        <v>2</v>
      </c>
      <c r="L2030" s="12">
        <v>0.15659999999999999</v>
      </c>
      <c r="M2030" s="7">
        <v>0.52557456999999996</v>
      </c>
      <c r="N2030" s="31">
        <v>0.3</v>
      </c>
      <c r="O2030" s="14">
        <f>IFERROR(VLOOKUP($C2030,'site totals'!$J$2:$K$607,2,FALSE),1)</f>
        <v>10714.5054</v>
      </c>
      <c r="P2030" s="32" t="s">
        <v>22</v>
      </c>
      <c r="Q2030" s="12">
        <v>0.42919612950000002</v>
      </c>
      <c r="R2030" s="29">
        <v>0.28999999999999998</v>
      </c>
      <c r="S2030" s="2">
        <f>IF($A2030="site","",MIN(VLOOKUP($P2030,margin_ranges!$A$5:$D$10,4,FALSE)/100,$Q2030))</f>
        <v>0.29749999999999999</v>
      </c>
      <c r="T2030" s="6">
        <f>IF(A2030="placement",$J2030*MIN($Q2030,$S2030),"")</f>
        <v>2.0825</v>
      </c>
      <c r="U2030" s="6">
        <f>IF($A2030="placement",T2030,SUMIF($C$10:$C$6209,$C2030,$T$10:$T$6209))</f>
        <v>2.0825</v>
      </c>
      <c r="V2030" s="34">
        <f t="shared" si="95"/>
        <v>-1.0563380281690016E-2</v>
      </c>
      <c r="W2030" s="24"/>
      <c r="X2030" s="2" t="str">
        <f>IFERROR(MIN(VLOOKUP($W2030,margin_ranges!$A$5:$D$10,4,FALSE),$Q2030*100)/100,"")</f>
        <v/>
      </c>
      <c r="Y2030" s="6">
        <f t="shared" si="96"/>
        <v>2.0825</v>
      </c>
      <c r="Z2030" s="6">
        <f>IF($A2030="placement",Y2030,SUMIF($C$10:$C$6209,$C2030,$Y$10:$Y$6209))</f>
        <v>2.0825</v>
      </c>
      <c r="AA2030" s="29">
        <f t="shared" si="97"/>
        <v>-1.0563380281690016E-2</v>
      </c>
    </row>
    <row r="2031" spans="1:27" hidden="1" x14ac:dyDescent="0.3">
      <c r="A2031" s="8" t="s">
        <v>17</v>
      </c>
      <c r="B2031" s="8" t="s">
        <v>3287</v>
      </c>
      <c r="C2031" s="8" t="s">
        <v>3288</v>
      </c>
      <c r="D2031" s="8" t="s">
        <v>3455</v>
      </c>
      <c r="E2031" s="8" t="s">
        <v>3456</v>
      </c>
      <c r="F2031" s="29">
        <v>0.28999999999999998</v>
      </c>
      <c r="G2031" s="29">
        <v>0</v>
      </c>
      <c r="H2031" s="30">
        <v>3.9129999999999998</v>
      </c>
      <c r="I2031" s="30">
        <v>0.4259</v>
      </c>
      <c r="J2031" s="14">
        <v>7</v>
      </c>
      <c r="K2031" s="14">
        <v>2</v>
      </c>
      <c r="L2031" s="12">
        <v>0.10879999999999999</v>
      </c>
      <c r="M2031" s="7">
        <v>0.53496562000000003</v>
      </c>
      <c r="N2031" s="31">
        <v>0.3</v>
      </c>
      <c r="O2031" s="14">
        <f>IFERROR(VLOOKUP($C2031,'site totals'!$J$2:$K$607,2,FALSE),1)</f>
        <v>10714.5054</v>
      </c>
      <c r="P2031" s="32" t="s">
        <v>22</v>
      </c>
      <c r="Q2031" s="12">
        <v>0.43921630090000002</v>
      </c>
      <c r="R2031" s="29">
        <v>0.28999999999999998</v>
      </c>
      <c r="S2031" s="2">
        <f>IF($A2031="site","",MIN(VLOOKUP($P2031,margin_ranges!$A$5:$D$10,4,FALSE)/100,$Q2031))</f>
        <v>0.29749999999999999</v>
      </c>
      <c r="T2031" s="6">
        <f>IF(A2031="placement",$J2031*MIN($Q2031,$S2031),"")</f>
        <v>2.0825</v>
      </c>
      <c r="U2031" s="6">
        <f>IF($A2031="placement",T2031,SUMIF($C$10:$C$6209,$C2031,$T$10:$T$6209))</f>
        <v>2.0825</v>
      </c>
      <c r="V2031" s="34">
        <f t="shared" si="95"/>
        <v>-1.0563380281690016E-2</v>
      </c>
      <c r="W2031" s="24"/>
      <c r="X2031" s="2" t="str">
        <f>IFERROR(MIN(VLOOKUP($W2031,margin_ranges!$A$5:$D$10,4,FALSE),$Q2031*100)/100,"")</f>
        <v/>
      </c>
      <c r="Y2031" s="6">
        <f t="shared" si="96"/>
        <v>2.0825</v>
      </c>
      <c r="Z2031" s="6">
        <f>IF($A2031="placement",Y2031,SUMIF($C$10:$C$6209,$C2031,$Y$10:$Y$6209))</f>
        <v>2.0825</v>
      </c>
      <c r="AA2031" s="29">
        <f t="shared" si="97"/>
        <v>-1.0563380281690016E-2</v>
      </c>
    </row>
    <row r="2032" spans="1:27" hidden="1" x14ac:dyDescent="0.3">
      <c r="A2032" s="8" t="s">
        <v>17</v>
      </c>
      <c r="B2032" s="8" t="s">
        <v>3287</v>
      </c>
      <c r="C2032" s="8" t="s">
        <v>3288</v>
      </c>
      <c r="D2032" s="8" t="s">
        <v>3401</v>
      </c>
      <c r="E2032" s="8" t="s">
        <v>3402</v>
      </c>
      <c r="F2032" s="29">
        <v>0.28999999999999998</v>
      </c>
      <c r="G2032" s="29">
        <v>0</v>
      </c>
      <c r="H2032" s="30">
        <v>11.932499999999999</v>
      </c>
      <c r="I2032" s="30">
        <v>1.1026</v>
      </c>
      <c r="J2032" s="14">
        <v>19</v>
      </c>
      <c r="K2032" s="14">
        <v>5</v>
      </c>
      <c r="L2032" s="12">
        <v>9.2399999999999996E-2</v>
      </c>
      <c r="M2032" s="7">
        <v>0.58863695000000005</v>
      </c>
      <c r="N2032" s="31">
        <v>0.3</v>
      </c>
      <c r="O2032" s="14">
        <f>IFERROR(VLOOKUP($C2032,'site totals'!$J$2:$K$607,2,FALSE),1)</f>
        <v>10714.5054</v>
      </c>
      <c r="P2032" s="32" t="s">
        <v>22</v>
      </c>
      <c r="Q2032" s="12">
        <v>0.49034800029999998</v>
      </c>
      <c r="R2032" s="29">
        <v>0.28999999999999998</v>
      </c>
      <c r="S2032" s="2">
        <f>IF($A2032="site","",MIN(VLOOKUP($P2032,margin_ranges!$A$5:$D$10,4,FALSE)/100,$Q2032))</f>
        <v>0.29749999999999999</v>
      </c>
      <c r="T2032" s="6">
        <f>IF(A2032="placement",$J2032*MIN($Q2032,$S2032),"")</f>
        <v>5.6524999999999999</v>
      </c>
      <c r="U2032" s="6">
        <f>IF($A2032="placement",T2032,SUMIF($C$10:$C$6209,$C2032,$T$10:$T$6209))</f>
        <v>5.6524999999999999</v>
      </c>
      <c r="V2032" s="34">
        <f t="shared" si="95"/>
        <v>-1.0563380281690016E-2</v>
      </c>
      <c r="W2032" s="24"/>
      <c r="X2032" s="2" t="str">
        <f>IFERROR(MIN(VLOOKUP($W2032,margin_ranges!$A$5:$D$10,4,FALSE),$Q2032*100)/100,"")</f>
        <v/>
      </c>
      <c r="Y2032" s="6">
        <f t="shared" si="96"/>
        <v>5.6524999999999999</v>
      </c>
      <c r="Z2032" s="6">
        <f>IF($A2032="placement",Y2032,SUMIF($C$10:$C$6209,$C2032,$Y$10:$Y$6209))</f>
        <v>5.6524999999999999</v>
      </c>
      <c r="AA2032" s="29">
        <f t="shared" si="97"/>
        <v>-1.0563380281690016E-2</v>
      </c>
    </row>
    <row r="2033" spans="1:27" hidden="1" x14ac:dyDescent="0.3">
      <c r="A2033" s="8" t="s">
        <v>17</v>
      </c>
      <c r="B2033" s="8" t="s">
        <v>3287</v>
      </c>
      <c r="C2033" s="8" t="s">
        <v>3288</v>
      </c>
      <c r="D2033" s="8" t="s">
        <v>3433</v>
      </c>
      <c r="E2033" s="8" t="s">
        <v>3434</v>
      </c>
      <c r="F2033" s="29">
        <v>0.28999999999999998</v>
      </c>
      <c r="G2033" s="29">
        <v>1</v>
      </c>
      <c r="H2033" s="30">
        <v>71.704700000000003</v>
      </c>
      <c r="I2033" s="30">
        <v>1.921</v>
      </c>
      <c r="J2033" s="14">
        <v>21</v>
      </c>
      <c r="K2033" s="14">
        <v>5</v>
      </c>
      <c r="L2033" s="12">
        <v>2.6800000000000001E-2</v>
      </c>
      <c r="M2033" s="7">
        <v>0.36161968999999999</v>
      </c>
      <c r="N2033" s="31">
        <v>0.2</v>
      </c>
      <c r="O2033" s="14">
        <f>IFERROR(VLOOKUP($C2033,'site totals'!$J$2:$K$607,2,FALSE),1)</f>
        <v>10714.5054</v>
      </c>
      <c r="P2033" s="32" t="s">
        <v>22</v>
      </c>
      <c r="Q2033" s="12">
        <v>0.44693277399999998</v>
      </c>
      <c r="R2033" s="29">
        <v>0.28999999999999998</v>
      </c>
      <c r="S2033" s="2">
        <f>IF($A2033="site","",MIN(VLOOKUP($P2033,margin_ranges!$A$5:$D$10,4,FALSE)/100,$Q2033))</f>
        <v>0.29749999999999999</v>
      </c>
      <c r="T2033" s="6">
        <f>IF(A2033="placement",$J2033*MIN($Q2033,$S2033),"")</f>
        <v>6.2474999999999996</v>
      </c>
      <c r="U2033" s="6">
        <f>IF($A2033="placement",T2033,SUMIF($C$10:$C$6209,$C2033,$T$10:$T$6209))</f>
        <v>6.2474999999999996</v>
      </c>
      <c r="V2033" s="34">
        <f t="shared" si="95"/>
        <v>-1.0563380281690016E-2</v>
      </c>
      <c r="W2033" s="24"/>
      <c r="X2033" s="2" t="str">
        <f>IFERROR(MIN(VLOOKUP($W2033,margin_ranges!$A$5:$D$10,4,FALSE),$Q2033*100)/100,"")</f>
        <v/>
      </c>
      <c r="Y2033" s="6">
        <f t="shared" si="96"/>
        <v>6.2474999999999996</v>
      </c>
      <c r="Z2033" s="6">
        <f>IF($A2033="placement",Y2033,SUMIF($C$10:$C$6209,$C2033,$Y$10:$Y$6209))</f>
        <v>6.2474999999999996</v>
      </c>
      <c r="AA2033" s="29">
        <f t="shared" si="97"/>
        <v>-1.0563380281690016E-2</v>
      </c>
    </row>
    <row r="2034" spans="1:27" hidden="1" x14ac:dyDescent="0.3">
      <c r="A2034" s="8" t="s">
        <v>17</v>
      </c>
      <c r="B2034" s="8" t="s">
        <v>3287</v>
      </c>
      <c r="C2034" s="8" t="s">
        <v>3288</v>
      </c>
      <c r="D2034" s="8" t="s">
        <v>3463</v>
      </c>
      <c r="E2034" s="8" t="s">
        <v>3464</v>
      </c>
      <c r="F2034" s="29">
        <v>0.28999999999999998</v>
      </c>
      <c r="G2034" s="29">
        <v>1</v>
      </c>
      <c r="H2034" s="30">
        <v>33.2926</v>
      </c>
      <c r="I2034" s="30">
        <v>3.0935999999999999</v>
      </c>
      <c r="J2034" s="14">
        <v>28</v>
      </c>
      <c r="K2034" s="14">
        <v>7</v>
      </c>
      <c r="L2034" s="12">
        <v>9.2899999999999996E-2</v>
      </c>
      <c r="M2034" s="7">
        <v>0.30166242999999998</v>
      </c>
      <c r="N2034" s="31">
        <v>0.2</v>
      </c>
      <c r="O2034" s="14">
        <f>IFERROR(VLOOKUP($C2034,'site totals'!$J$2:$K$607,2,FALSE),1)</f>
        <v>10714.5054</v>
      </c>
      <c r="P2034" s="32" t="s">
        <v>22</v>
      </c>
      <c r="Q2034" s="12">
        <v>0.33700727130000002</v>
      </c>
      <c r="R2034" s="29">
        <v>0.28999999999999998</v>
      </c>
      <c r="S2034" s="2">
        <f>IF($A2034="site","",MIN(VLOOKUP($P2034,margin_ranges!$A$5:$D$10,4,FALSE)/100,$Q2034))</f>
        <v>0.29749999999999999</v>
      </c>
      <c r="T2034" s="6">
        <f>IF(A2034="placement",$J2034*MIN($Q2034,$S2034),"")</f>
        <v>8.33</v>
      </c>
      <c r="U2034" s="6">
        <f>IF($A2034="placement",T2034,SUMIF($C$10:$C$6209,$C2034,$T$10:$T$6209))</f>
        <v>8.33</v>
      </c>
      <c r="V2034" s="34">
        <f t="shared" si="95"/>
        <v>-1.0563380281690016E-2</v>
      </c>
      <c r="W2034" s="24"/>
      <c r="X2034" s="2" t="str">
        <f>IFERROR(MIN(VLOOKUP($W2034,margin_ranges!$A$5:$D$10,4,FALSE),$Q2034*100)/100,"")</f>
        <v/>
      </c>
      <c r="Y2034" s="6">
        <f t="shared" si="96"/>
        <v>8.33</v>
      </c>
      <c r="Z2034" s="6">
        <f>IF($A2034="placement",Y2034,SUMIF($C$10:$C$6209,$C2034,$Y$10:$Y$6209))</f>
        <v>8.33</v>
      </c>
      <c r="AA2034" s="29">
        <f t="shared" si="97"/>
        <v>-1.0563380281690016E-2</v>
      </c>
    </row>
    <row r="2035" spans="1:27" hidden="1" x14ac:dyDescent="0.3">
      <c r="A2035" s="8" t="s">
        <v>17</v>
      </c>
      <c r="B2035" s="8" t="s">
        <v>3287</v>
      </c>
      <c r="C2035" s="8" t="s">
        <v>3288</v>
      </c>
      <c r="D2035" s="8" t="s">
        <v>3367</v>
      </c>
      <c r="E2035" s="8" t="s">
        <v>3368</v>
      </c>
      <c r="F2035" s="29">
        <v>0.28999999999999998</v>
      </c>
      <c r="G2035" s="29">
        <v>0</v>
      </c>
      <c r="H2035" s="30">
        <v>11.174799999999999</v>
      </c>
      <c r="I2035" s="30">
        <v>1.3969</v>
      </c>
      <c r="J2035" s="14">
        <v>29</v>
      </c>
      <c r="K2035" s="14">
        <v>7</v>
      </c>
      <c r="L2035" s="12">
        <v>0.125</v>
      </c>
      <c r="M2035" s="7">
        <v>0.69831253999999998</v>
      </c>
      <c r="N2035" s="31">
        <v>0.3</v>
      </c>
      <c r="O2035" s="14">
        <f>IFERROR(VLOOKUP($C2035,'site totals'!$J$2:$K$607,2,FALSE),1)</f>
        <v>10714.5054</v>
      </c>
      <c r="P2035" s="32" t="s">
        <v>22</v>
      </c>
      <c r="Q2035" s="12">
        <v>0.5703929351</v>
      </c>
      <c r="R2035" s="29">
        <v>0.28999999999999998</v>
      </c>
      <c r="S2035" s="2">
        <f>IF($A2035="site","",MIN(VLOOKUP($P2035,margin_ranges!$A$5:$D$10,4,FALSE)/100,$Q2035))</f>
        <v>0.29749999999999999</v>
      </c>
      <c r="T2035" s="6">
        <f>IF(A2035="placement",$J2035*MIN($Q2035,$S2035),"")</f>
        <v>8.6274999999999995</v>
      </c>
      <c r="U2035" s="6">
        <f>IF($A2035="placement",T2035,SUMIF($C$10:$C$6209,$C2035,$T$10:$T$6209))</f>
        <v>8.6274999999999995</v>
      </c>
      <c r="V2035" s="34">
        <f t="shared" si="95"/>
        <v>-1.0563380281690016E-2</v>
      </c>
      <c r="W2035" s="24"/>
      <c r="X2035" s="2" t="str">
        <f>IFERROR(MIN(VLOOKUP($W2035,margin_ranges!$A$5:$D$10,4,FALSE),$Q2035*100)/100,"")</f>
        <v/>
      </c>
      <c r="Y2035" s="6">
        <f t="shared" si="96"/>
        <v>8.6274999999999995</v>
      </c>
      <c r="Z2035" s="6">
        <f>IF($A2035="placement",Y2035,SUMIF($C$10:$C$6209,$C2035,$Y$10:$Y$6209))</f>
        <v>8.6274999999999995</v>
      </c>
      <c r="AA2035" s="29">
        <f t="shared" si="97"/>
        <v>-1.0563380281690016E-2</v>
      </c>
    </row>
    <row r="2036" spans="1:27" hidden="1" x14ac:dyDescent="0.3">
      <c r="A2036" s="8" t="s">
        <v>17</v>
      </c>
      <c r="B2036" s="8" t="s">
        <v>3287</v>
      </c>
      <c r="C2036" s="8" t="s">
        <v>3288</v>
      </c>
      <c r="D2036" s="8" t="s">
        <v>3559</v>
      </c>
      <c r="E2036" s="8" t="s">
        <v>3560</v>
      </c>
      <c r="F2036" s="29">
        <v>0.28999999999999998</v>
      </c>
      <c r="G2036" s="29">
        <v>0</v>
      </c>
      <c r="H2036" s="30">
        <v>22.234400000000001</v>
      </c>
      <c r="I2036" s="30">
        <v>1.8072999999999999</v>
      </c>
      <c r="J2036" s="14">
        <v>39</v>
      </c>
      <c r="K2036" s="14">
        <v>10</v>
      </c>
      <c r="L2036" s="12">
        <v>8.1299999999999997E-2</v>
      </c>
      <c r="M2036" s="7">
        <v>0.71173819999999999</v>
      </c>
      <c r="N2036" s="31">
        <v>0.3</v>
      </c>
      <c r="O2036" s="14">
        <f>IFERROR(VLOOKUP($C2036,'site totals'!$J$2:$K$607,2,FALSE),1)</f>
        <v>10714.5054</v>
      </c>
      <c r="P2036" s="32" t="s">
        <v>22</v>
      </c>
      <c r="Q2036" s="12">
        <v>0.57849670149999999</v>
      </c>
      <c r="R2036" s="29">
        <v>0.28999999999999998</v>
      </c>
      <c r="S2036" s="2">
        <f>IF($A2036="site","",MIN(VLOOKUP($P2036,margin_ranges!$A$5:$D$10,4,FALSE)/100,$Q2036))</f>
        <v>0.29749999999999999</v>
      </c>
      <c r="T2036" s="6">
        <f>IF(A2036="placement",$J2036*MIN($Q2036,$S2036),"")</f>
        <v>11.602499999999999</v>
      </c>
      <c r="U2036" s="6">
        <f>IF($A2036="placement",T2036,SUMIF($C$10:$C$6209,$C2036,$T$10:$T$6209))</f>
        <v>11.602499999999999</v>
      </c>
      <c r="V2036" s="34">
        <f t="shared" si="95"/>
        <v>-1.0563380281690016E-2</v>
      </c>
      <c r="W2036" s="24"/>
      <c r="X2036" s="2" t="str">
        <f>IFERROR(MIN(VLOOKUP($W2036,margin_ranges!$A$5:$D$10,4,FALSE),$Q2036*100)/100,"")</f>
        <v/>
      </c>
      <c r="Y2036" s="6">
        <f t="shared" si="96"/>
        <v>11.602499999999999</v>
      </c>
      <c r="Z2036" s="6">
        <f>IF($A2036="placement",Y2036,SUMIF($C$10:$C$6209,$C2036,$Y$10:$Y$6209))</f>
        <v>11.602499999999999</v>
      </c>
      <c r="AA2036" s="29">
        <f t="shared" si="97"/>
        <v>-1.0563380281690016E-2</v>
      </c>
    </row>
    <row r="2037" spans="1:27" hidden="1" x14ac:dyDescent="0.3">
      <c r="A2037" s="8" t="s">
        <v>17</v>
      </c>
      <c r="B2037" s="8" t="s">
        <v>3287</v>
      </c>
      <c r="C2037" s="8" t="s">
        <v>3288</v>
      </c>
      <c r="D2037" s="8" t="s">
        <v>3537</v>
      </c>
      <c r="E2037" s="8" t="s">
        <v>3538</v>
      </c>
      <c r="F2037" s="29">
        <v>0.28999999999999998</v>
      </c>
      <c r="G2037" s="29">
        <v>1</v>
      </c>
      <c r="H2037" s="30">
        <v>55.943899999999999</v>
      </c>
      <c r="I2037" s="30">
        <v>2.0531999999999999</v>
      </c>
      <c r="J2037" s="14">
        <v>40</v>
      </c>
      <c r="K2037" s="14">
        <v>10</v>
      </c>
      <c r="L2037" s="12">
        <v>3.6700000000000003E-2</v>
      </c>
      <c r="M2037" s="7">
        <v>0.65000173999999999</v>
      </c>
      <c r="N2037" s="31">
        <v>0.2</v>
      </c>
      <c r="O2037" s="14">
        <f>IFERROR(VLOOKUP($C2037,'site totals'!$J$2:$K$607,2,FALSE),1)</f>
        <v>10714.5054</v>
      </c>
      <c r="P2037" s="32" t="s">
        <v>22</v>
      </c>
      <c r="Q2037" s="12">
        <v>0.69230851569999996</v>
      </c>
      <c r="R2037" s="29">
        <v>0.28999999999999998</v>
      </c>
      <c r="S2037" s="2">
        <f>IF($A2037="site","",MIN(VLOOKUP($P2037,margin_ranges!$A$5:$D$10,4,FALSE)/100,$Q2037))</f>
        <v>0.29749999999999999</v>
      </c>
      <c r="T2037" s="6">
        <f>IF(A2037="placement",$J2037*MIN($Q2037,$S2037),"")</f>
        <v>11.899999999999999</v>
      </c>
      <c r="U2037" s="6">
        <f>IF($A2037="placement",T2037,SUMIF($C$10:$C$6209,$C2037,$T$10:$T$6209))</f>
        <v>11.899999999999999</v>
      </c>
      <c r="V2037" s="34">
        <f t="shared" si="95"/>
        <v>-1.0563380281690016E-2</v>
      </c>
      <c r="W2037" s="24"/>
      <c r="X2037" s="2" t="str">
        <f>IFERROR(MIN(VLOOKUP($W2037,margin_ranges!$A$5:$D$10,4,FALSE),$Q2037*100)/100,"")</f>
        <v/>
      </c>
      <c r="Y2037" s="6">
        <f t="shared" si="96"/>
        <v>11.899999999999999</v>
      </c>
      <c r="Z2037" s="6">
        <f>IF($A2037="placement",Y2037,SUMIF($C$10:$C$6209,$C2037,$Y$10:$Y$6209))</f>
        <v>11.899999999999999</v>
      </c>
      <c r="AA2037" s="29">
        <f t="shared" si="97"/>
        <v>-1.0563380281690016E-2</v>
      </c>
    </row>
    <row r="2038" spans="1:27" hidden="1" x14ac:dyDescent="0.3">
      <c r="A2038" s="8" t="s">
        <v>17</v>
      </c>
      <c r="B2038" s="8" t="s">
        <v>3287</v>
      </c>
      <c r="C2038" s="8" t="s">
        <v>3288</v>
      </c>
      <c r="D2038" s="8" t="s">
        <v>3575</v>
      </c>
      <c r="E2038" s="8" t="s">
        <v>3576</v>
      </c>
      <c r="F2038" s="29">
        <v>0.28999999999999998</v>
      </c>
      <c r="G2038" s="29">
        <v>1</v>
      </c>
      <c r="H2038" s="30">
        <v>76.154600000000002</v>
      </c>
      <c r="I2038" s="30">
        <v>2.2080000000000002</v>
      </c>
      <c r="J2038" s="14">
        <v>40</v>
      </c>
      <c r="K2038" s="14">
        <v>10</v>
      </c>
      <c r="L2038" s="12">
        <v>2.9000000000000001E-2</v>
      </c>
      <c r="M2038" s="7">
        <v>0.59699793000000001</v>
      </c>
      <c r="N2038" s="31">
        <v>0.2</v>
      </c>
      <c r="O2038" s="14">
        <f>IFERROR(VLOOKUP($C2038,'site totals'!$J$2:$K$607,2,FALSE),1)</f>
        <v>10714.5054</v>
      </c>
      <c r="P2038" s="32" t="s">
        <v>22</v>
      </c>
      <c r="Q2038" s="12">
        <v>0.66499046299999998</v>
      </c>
      <c r="R2038" s="29">
        <v>0.28999999999999998</v>
      </c>
      <c r="S2038" s="2">
        <f>IF($A2038="site","",MIN(VLOOKUP($P2038,margin_ranges!$A$5:$D$10,4,FALSE)/100,$Q2038))</f>
        <v>0.29749999999999999</v>
      </c>
      <c r="T2038" s="6">
        <f>IF(A2038="placement",$J2038*MIN($Q2038,$S2038),"")</f>
        <v>11.899999999999999</v>
      </c>
      <c r="U2038" s="6">
        <f>IF($A2038="placement",T2038,SUMIF($C$10:$C$6209,$C2038,$T$10:$T$6209))</f>
        <v>11.899999999999999</v>
      </c>
      <c r="V2038" s="34">
        <f t="shared" si="95"/>
        <v>-1.0563380281690016E-2</v>
      </c>
      <c r="W2038" s="24"/>
      <c r="X2038" s="2" t="str">
        <f>IFERROR(MIN(VLOOKUP($W2038,margin_ranges!$A$5:$D$10,4,FALSE),$Q2038*100)/100,"")</f>
        <v/>
      </c>
      <c r="Y2038" s="6">
        <f t="shared" si="96"/>
        <v>11.899999999999999</v>
      </c>
      <c r="Z2038" s="6">
        <f>IF($A2038="placement",Y2038,SUMIF($C$10:$C$6209,$C2038,$Y$10:$Y$6209))</f>
        <v>11.899999999999999</v>
      </c>
      <c r="AA2038" s="29">
        <f t="shared" si="97"/>
        <v>-1.0563380281690016E-2</v>
      </c>
    </row>
    <row r="2039" spans="1:27" hidden="1" x14ac:dyDescent="0.3">
      <c r="A2039" s="8" t="s">
        <v>17</v>
      </c>
      <c r="B2039" s="8" t="s">
        <v>3287</v>
      </c>
      <c r="C2039" s="8" t="s">
        <v>3288</v>
      </c>
      <c r="D2039" s="8" t="s">
        <v>3517</v>
      </c>
      <c r="E2039" s="8" t="s">
        <v>3518</v>
      </c>
      <c r="F2039" s="29">
        <v>0.28999999999999998</v>
      </c>
      <c r="G2039" s="29">
        <v>1</v>
      </c>
      <c r="H2039" s="30">
        <v>115.3759</v>
      </c>
      <c r="I2039" s="30">
        <v>4.3002000000000002</v>
      </c>
      <c r="J2039" s="14">
        <v>56</v>
      </c>
      <c r="K2039" s="14">
        <v>14</v>
      </c>
      <c r="L2039" s="12">
        <v>3.73E-2</v>
      </c>
      <c r="M2039" s="7">
        <v>0.43405146</v>
      </c>
      <c r="N2039" s="31">
        <v>0.2</v>
      </c>
      <c r="O2039" s="14">
        <f>IFERROR(VLOOKUP($C2039,'site totals'!$J$2:$K$607,2,FALSE),1)</f>
        <v>10714.5054</v>
      </c>
      <c r="P2039" s="32" t="s">
        <v>22</v>
      </c>
      <c r="Q2039" s="12">
        <v>0.53922514079999995</v>
      </c>
      <c r="R2039" s="29">
        <v>0.28999999999999998</v>
      </c>
      <c r="S2039" s="2">
        <f>IF($A2039="site","",MIN(VLOOKUP($P2039,margin_ranges!$A$5:$D$10,4,FALSE)/100,$Q2039))</f>
        <v>0.29749999999999999</v>
      </c>
      <c r="T2039" s="6">
        <f>IF(A2039="placement",$J2039*MIN($Q2039,$S2039),"")</f>
        <v>16.66</v>
      </c>
      <c r="U2039" s="6">
        <f>IF($A2039="placement",T2039,SUMIF($C$10:$C$6209,$C2039,$T$10:$T$6209))</f>
        <v>16.66</v>
      </c>
      <c r="V2039" s="34">
        <f t="shared" si="95"/>
        <v>-1.0563380281690016E-2</v>
      </c>
      <c r="W2039" s="24"/>
      <c r="X2039" s="2" t="str">
        <f>IFERROR(MIN(VLOOKUP($W2039,margin_ranges!$A$5:$D$10,4,FALSE),$Q2039*100)/100,"")</f>
        <v/>
      </c>
      <c r="Y2039" s="6">
        <f t="shared" si="96"/>
        <v>16.66</v>
      </c>
      <c r="Z2039" s="6">
        <f>IF($A2039="placement",Y2039,SUMIF($C$10:$C$6209,$C2039,$Y$10:$Y$6209))</f>
        <v>16.66</v>
      </c>
      <c r="AA2039" s="29">
        <f t="shared" si="97"/>
        <v>-1.0563380281690016E-2</v>
      </c>
    </row>
    <row r="2040" spans="1:27" hidden="1" x14ac:dyDescent="0.3">
      <c r="A2040" s="8" t="s">
        <v>17</v>
      </c>
      <c r="B2040" s="8" t="s">
        <v>3287</v>
      </c>
      <c r="C2040" s="8" t="s">
        <v>3288</v>
      </c>
      <c r="D2040" s="33" t="s">
        <v>3555</v>
      </c>
      <c r="E2040" s="8" t="s">
        <v>3556</v>
      </c>
      <c r="F2040" s="29">
        <v>0.28999999999999998</v>
      </c>
      <c r="G2040" s="29">
        <v>1</v>
      </c>
      <c r="H2040" s="30">
        <v>91.567999999999998</v>
      </c>
      <c r="I2040" s="30">
        <v>2.6810999999999998</v>
      </c>
      <c r="J2040" s="14">
        <v>59</v>
      </c>
      <c r="K2040" s="14">
        <v>15</v>
      </c>
      <c r="L2040" s="12">
        <v>2.93E-2</v>
      </c>
      <c r="M2040" s="7">
        <v>0.72910617</v>
      </c>
      <c r="N2040" s="31">
        <v>0.2</v>
      </c>
      <c r="O2040" s="14">
        <f>IFERROR(VLOOKUP($C2040,'site totals'!$J$2:$K$607,2,FALSE),1)</f>
        <v>10714.5054</v>
      </c>
      <c r="P2040" s="32" t="s">
        <v>22</v>
      </c>
      <c r="Q2040" s="12">
        <v>0.7256915263</v>
      </c>
      <c r="R2040" s="29">
        <v>0.28999999999999998</v>
      </c>
      <c r="S2040" s="2">
        <f>IF($A2040="site","",MIN(VLOOKUP($P2040,margin_ranges!$A$5:$D$10,4,FALSE)/100,$Q2040))</f>
        <v>0.29749999999999999</v>
      </c>
      <c r="T2040" s="6">
        <f>IF(A2040="placement",$J2040*MIN($Q2040,$S2040),"")</f>
        <v>17.552499999999998</v>
      </c>
      <c r="U2040" s="6">
        <f>IF($A2040="placement",T2040,SUMIF($C$10:$C$6209,$C2040,$T$10:$T$6209))</f>
        <v>17.552499999999998</v>
      </c>
      <c r="V2040" s="34">
        <f t="shared" si="95"/>
        <v>-1.0563380281690016E-2</v>
      </c>
      <c r="W2040" s="24"/>
      <c r="X2040" s="2" t="str">
        <f>IFERROR(MIN(VLOOKUP($W2040,margin_ranges!$A$5:$D$10,4,FALSE),$Q2040*100)/100,"")</f>
        <v/>
      </c>
      <c r="Y2040" s="6">
        <f t="shared" si="96"/>
        <v>17.552499999999998</v>
      </c>
      <c r="Z2040" s="6">
        <f>IF($A2040="placement",Y2040,SUMIF($C$10:$C$6209,$C2040,$Y$10:$Y$6209))</f>
        <v>17.552499999999998</v>
      </c>
      <c r="AA2040" s="29">
        <f t="shared" si="97"/>
        <v>-1.0563380281690016E-2</v>
      </c>
    </row>
    <row r="2041" spans="1:27" hidden="1" x14ac:dyDescent="0.3">
      <c r="A2041" s="8" t="s">
        <v>17</v>
      </c>
      <c r="B2041" s="8" t="s">
        <v>3287</v>
      </c>
      <c r="C2041" s="8" t="s">
        <v>3288</v>
      </c>
      <c r="D2041" s="8" t="s">
        <v>3425</v>
      </c>
      <c r="E2041" s="8" t="s">
        <v>3426</v>
      </c>
      <c r="F2041" s="29">
        <v>0.28999999999999998</v>
      </c>
      <c r="G2041" s="29">
        <v>1</v>
      </c>
      <c r="H2041" s="30">
        <v>92.678899999999999</v>
      </c>
      <c r="I2041" s="30">
        <v>3.4483000000000001</v>
      </c>
      <c r="J2041" s="14">
        <v>61</v>
      </c>
      <c r="K2041" s="14">
        <v>15</v>
      </c>
      <c r="L2041" s="12">
        <v>3.7199999999999997E-2</v>
      </c>
      <c r="M2041" s="7">
        <v>0.58487447000000004</v>
      </c>
      <c r="N2041" s="31">
        <v>0.2</v>
      </c>
      <c r="O2041" s="14">
        <f>IFERROR(VLOOKUP($C2041,'site totals'!$J$2:$K$607,2,FALSE),1)</f>
        <v>10714.5054</v>
      </c>
      <c r="P2041" s="32" t="s">
        <v>22</v>
      </c>
      <c r="Q2041" s="12">
        <v>0.65804628229999995</v>
      </c>
      <c r="R2041" s="29">
        <v>0.28999999999999998</v>
      </c>
      <c r="S2041" s="2">
        <f>IF($A2041="site","",MIN(VLOOKUP($P2041,margin_ranges!$A$5:$D$10,4,FALSE)/100,$Q2041))</f>
        <v>0.29749999999999999</v>
      </c>
      <c r="T2041" s="6">
        <f>IF(A2041="placement",$J2041*MIN($Q2041,$S2041),"")</f>
        <v>18.147500000000001</v>
      </c>
      <c r="U2041" s="6">
        <f>IF($A2041="placement",T2041,SUMIF($C$10:$C$6209,$C2041,$T$10:$T$6209))</f>
        <v>18.147500000000001</v>
      </c>
      <c r="V2041" s="34">
        <f t="shared" si="95"/>
        <v>-1.0563380281690016E-2</v>
      </c>
      <c r="W2041" s="24"/>
      <c r="X2041" s="2" t="str">
        <f>IFERROR(MIN(VLOOKUP($W2041,margin_ranges!$A$5:$D$10,4,FALSE),$Q2041*100)/100,"")</f>
        <v/>
      </c>
      <c r="Y2041" s="6">
        <f t="shared" si="96"/>
        <v>18.147500000000001</v>
      </c>
      <c r="Z2041" s="6">
        <f>IF($A2041="placement",Y2041,SUMIF($C$10:$C$6209,$C2041,$Y$10:$Y$6209))</f>
        <v>18.147500000000001</v>
      </c>
      <c r="AA2041" s="29">
        <f t="shared" si="97"/>
        <v>-1.0563380281690016E-2</v>
      </c>
    </row>
    <row r="2042" spans="1:27" hidden="1" x14ac:dyDescent="0.3">
      <c r="A2042" s="8" t="s">
        <v>17</v>
      </c>
      <c r="B2042" s="8" t="s">
        <v>3287</v>
      </c>
      <c r="C2042" s="8" t="s">
        <v>3288</v>
      </c>
      <c r="D2042" s="8" t="s">
        <v>3561</v>
      </c>
      <c r="E2042" s="8" t="s">
        <v>3562</v>
      </c>
      <c r="F2042" s="29">
        <v>0.28999999999999998</v>
      </c>
      <c r="G2042" s="29">
        <v>1</v>
      </c>
      <c r="H2042" s="30">
        <v>86.142399999999995</v>
      </c>
      <c r="I2042" s="30">
        <v>8.5208999999999993</v>
      </c>
      <c r="J2042" s="14">
        <v>78</v>
      </c>
      <c r="K2042" s="14">
        <v>19</v>
      </c>
      <c r="L2042" s="12">
        <v>9.8900000000000002E-2</v>
      </c>
      <c r="M2042" s="7">
        <v>0.30374708</v>
      </c>
      <c r="N2042" s="31">
        <v>0.2</v>
      </c>
      <c r="O2042" s="14">
        <f>IFERROR(VLOOKUP($C2042,'site totals'!$J$2:$K$607,2,FALSE),1)</f>
        <v>10714.5054</v>
      </c>
      <c r="P2042" s="32" t="s">
        <v>22</v>
      </c>
      <c r="Q2042" s="12">
        <v>0.3415574488</v>
      </c>
      <c r="R2042" s="29">
        <v>0.28999999999999998</v>
      </c>
      <c r="S2042" s="2">
        <f>IF($A2042="site","",MIN(VLOOKUP($P2042,margin_ranges!$A$5:$D$10,4,FALSE)/100,$Q2042))</f>
        <v>0.29749999999999999</v>
      </c>
      <c r="T2042" s="6">
        <f>IF(A2042="placement",$J2042*MIN($Q2042,$S2042),"")</f>
        <v>23.204999999999998</v>
      </c>
      <c r="U2042" s="6">
        <f>IF($A2042="placement",T2042,SUMIF($C$10:$C$6209,$C2042,$T$10:$T$6209))</f>
        <v>23.204999999999998</v>
      </c>
      <c r="V2042" s="34">
        <f t="shared" si="95"/>
        <v>-1.0563380281690016E-2</v>
      </c>
      <c r="W2042" s="24"/>
      <c r="X2042" s="2" t="str">
        <f>IFERROR(MIN(VLOOKUP($W2042,margin_ranges!$A$5:$D$10,4,FALSE),$Q2042*100)/100,"")</f>
        <v/>
      </c>
      <c r="Y2042" s="6">
        <f t="shared" si="96"/>
        <v>23.204999999999998</v>
      </c>
      <c r="Z2042" s="6">
        <f>IF($A2042="placement",Y2042,SUMIF($C$10:$C$6209,$C2042,$Y$10:$Y$6209))</f>
        <v>23.204999999999998</v>
      </c>
      <c r="AA2042" s="29">
        <f t="shared" si="97"/>
        <v>-1.0563380281690016E-2</v>
      </c>
    </row>
    <row r="2043" spans="1:27" hidden="1" x14ac:dyDescent="0.3">
      <c r="A2043" s="8" t="s">
        <v>17</v>
      </c>
      <c r="B2043" s="8" t="s">
        <v>3287</v>
      </c>
      <c r="C2043" s="8" t="s">
        <v>3288</v>
      </c>
      <c r="D2043" s="8" t="s">
        <v>3389</v>
      </c>
      <c r="E2043" s="8" t="s">
        <v>3390</v>
      </c>
      <c r="F2043" s="29">
        <v>0.28999999999999998</v>
      </c>
      <c r="G2043" s="29">
        <v>1</v>
      </c>
      <c r="H2043" s="30">
        <v>79.370400000000004</v>
      </c>
      <c r="I2043" s="30">
        <v>5.5636000000000001</v>
      </c>
      <c r="J2043" s="14">
        <v>101</v>
      </c>
      <c r="K2043" s="14">
        <v>26</v>
      </c>
      <c r="L2043" s="12">
        <v>7.0099999999999996E-2</v>
      </c>
      <c r="M2043" s="7">
        <v>0.60662978000000001</v>
      </c>
      <c r="N2043" s="31">
        <v>0.3</v>
      </c>
      <c r="O2043" s="14">
        <f>IFERROR(VLOOKUP($C2043,'site totals'!$J$2:$K$607,2,FALSE),1)</f>
        <v>10714.5054</v>
      </c>
      <c r="P2043" s="32" t="s">
        <v>22</v>
      </c>
      <c r="Q2043" s="12">
        <v>0.50546443460000001</v>
      </c>
      <c r="R2043" s="29">
        <v>0.28999999999999998</v>
      </c>
      <c r="S2043" s="2">
        <f>IF($A2043="site","",MIN(VLOOKUP($P2043,margin_ranges!$A$5:$D$10,4,FALSE)/100,$Q2043))</f>
        <v>0.29749999999999999</v>
      </c>
      <c r="T2043" s="6">
        <f>IF(A2043="placement",$J2043*MIN($Q2043,$S2043),"")</f>
        <v>30.047499999999999</v>
      </c>
      <c r="U2043" s="6">
        <f>IF($A2043="placement",T2043,SUMIF($C$10:$C$6209,$C2043,$T$10:$T$6209))</f>
        <v>30.047499999999999</v>
      </c>
      <c r="V2043" s="34">
        <f t="shared" si="95"/>
        <v>-1.0563380281690016E-2</v>
      </c>
      <c r="W2043" s="24"/>
      <c r="X2043" s="2" t="str">
        <f>IFERROR(MIN(VLOOKUP($W2043,margin_ranges!$A$5:$D$10,4,FALSE),$Q2043*100)/100,"")</f>
        <v/>
      </c>
      <c r="Y2043" s="6">
        <f t="shared" si="96"/>
        <v>30.047499999999999</v>
      </c>
      <c r="Z2043" s="6">
        <f>IF($A2043="placement",Y2043,SUMIF($C$10:$C$6209,$C2043,$Y$10:$Y$6209))</f>
        <v>30.047499999999999</v>
      </c>
      <c r="AA2043" s="29">
        <f t="shared" si="97"/>
        <v>-1.0563380281690016E-2</v>
      </c>
    </row>
    <row r="2044" spans="1:27" hidden="1" x14ac:dyDescent="0.3">
      <c r="A2044" s="8" t="s">
        <v>17</v>
      </c>
      <c r="B2044" s="8" t="s">
        <v>3287</v>
      </c>
      <c r="C2044" s="8" t="s">
        <v>3288</v>
      </c>
      <c r="D2044" s="8" t="s">
        <v>3319</v>
      </c>
      <c r="E2044" s="8" t="s">
        <v>3320</v>
      </c>
      <c r="F2044" s="29">
        <v>0.28999999999999998</v>
      </c>
      <c r="G2044" s="29">
        <v>1</v>
      </c>
      <c r="H2044" s="30">
        <v>90.084100000000007</v>
      </c>
      <c r="I2044" s="30">
        <v>7.7850000000000001</v>
      </c>
      <c r="J2044" s="14">
        <v>124</v>
      </c>
      <c r="K2044" s="14">
        <v>32</v>
      </c>
      <c r="L2044" s="12">
        <v>8.6400000000000005E-2</v>
      </c>
      <c r="M2044" s="7">
        <v>0.52963207999999995</v>
      </c>
      <c r="N2044" s="31">
        <v>0.3</v>
      </c>
      <c r="O2044" s="14">
        <f>IFERROR(VLOOKUP($C2044,'site totals'!$J$2:$K$607,2,FALSE),1)</f>
        <v>10714.5054</v>
      </c>
      <c r="P2044" s="32" t="s">
        <v>22</v>
      </c>
      <c r="Q2044" s="12">
        <v>0.43356905029999998</v>
      </c>
      <c r="R2044" s="29">
        <v>0.28999999999999998</v>
      </c>
      <c r="S2044" s="2">
        <f>IF($A2044="site","",MIN(VLOOKUP($P2044,margin_ranges!$A$5:$D$10,4,FALSE)/100,$Q2044))</f>
        <v>0.29749999999999999</v>
      </c>
      <c r="T2044" s="6">
        <f>IF(A2044="placement",$J2044*MIN($Q2044,$S2044),"")</f>
        <v>36.89</v>
      </c>
      <c r="U2044" s="6">
        <f>IF($A2044="placement",T2044,SUMIF($C$10:$C$6209,$C2044,$T$10:$T$6209))</f>
        <v>36.89</v>
      </c>
      <c r="V2044" s="34">
        <f t="shared" si="95"/>
        <v>-1.0563380281690016E-2</v>
      </c>
      <c r="W2044" s="24"/>
      <c r="X2044" s="2" t="str">
        <f>IFERROR(MIN(VLOOKUP($W2044,margin_ranges!$A$5:$D$10,4,FALSE),$Q2044*100)/100,"")</f>
        <v/>
      </c>
      <c r="Y2044" s="6">
        <f t="shared" si="96"/>
        <v>36.89</v>
      </c>
      <c r="Z2044" s="6">
        <f>IF($A2044="placement",Y2044,SUMIF($C$10:$C$6209,$C2044,$Y$10:$Y$6209))</f>
        <v>36.89</v>
      </c>
      <c r="AA2044" s="29">
        <f t="shared" si="97"/>
        <v>-1.0563380281690016E-2</v>
      </c>
    </row>
    <row r="2045" spans="1:27" hidden="1" x14ac:dyDescent="0.3">
      <c r="A2045" s="8" t="s">
        <v>17</v>
      </c>
      <c r="B2045" s="8" t="s">
        <v>3287</v>
      </c>
      <c r="C2045" s="8" t="s">
        <v>3288</v>
      </c>
      <c r="D2045" s="8" t="s">
        <v>3369</v>
      </c>
      <c r="E2045" s="8" t="s">
        <v>3370</v>
      </c>
      <c r="F2045" s="29">
        <v>0.28999999999999998</v>
      </c>
      <c r="G2045" s="29">
        <v>1</v>
      </c>
      <c r="H2045" s="30">
        <v>84.063199999999995</v>
      </c>
      <c r="I2045" s="30">
        <v>4.4828999999999999</v>
      </c>
      <c r="J2045" s="14">
        <v>124</v>
      </c>
      <c r="K2045" s="14">
        <v>32</v>
      </c>
      <c r="L2045" s="12">
        <v>5.33E-2</v>
      </c>
      <c r="M2045" s="7">
        <v>0.92549831999999999</v>
      </c>
      <c r="N2045" s="31">
        <v>0.3</v>
      </c>
      <c r="O2045" s="14">
        <f>IFERROR(VLOOKUP($C2045,'site totals'!$J$2:$K$607,2,FALSE),1)</f>
        <v>10714.5054</v>
      </c>
      <c r="P2045" s="32" t="s">
        <v>22</v>
      </c>
      <c r="Q2045" s="12">
        <v>0.67585030270000002</v>
      </c>
      <c r="R2045" s="29">
        <v>0.28999999999999998</v>
      </c>
      <c r="S2045" s="2">
        <f>IF($A2045="site","",MIN(VLOOKUP($P2045,margin_ranges!$A$5:$D$10,4,FALSE)/100,$Q2045))</f>
        <v>0.29749999999999999</v>
      </c>
      <c r="T2045" s="6">
        <f>IF(A2045="placement",$J2045*MIN($Q2045,$S2045),"")</f>
        <v>36.89</v>
      </c>
      <c r="U2045" s="6">
        <f>IF($A2045="placement",T2045,SUMIF($C$10:$C$6209,$C2045,$T$10:$T$6209))</f>
        <v>36.89</v>
      </c>
      <c r="V2045" s="34">
        <f t="shared" si="95"/>
        <v>-1.0563380281690016E-2</v>
      </c>
      <c r="W2045" s="24"/>
      <c r="X2045" s="2" t="str">
        <f>IFERROR(MIN(VLOOKUP($W2045,margin_ranges!$A$5:$D$10,4,FALSE),$Q2045*100)/100,"")</f>
        <v/>
      </c>
      <c r="Y2045" s="6">
        <f t="shared" si="96"/>
        <v>36.89</v>
      </c>
      <c r="Z2045" s="6">
        <f>IF($A2045="placement",Y2045,SUMIF($C$10:$C$6209,$C2045,$Y$10:$Y$6209))</f>
        <v>36.89</v>
      </c>
      <c r="AA2045" s="29">
        <f t="shared" si="97"/>
        <v>-1.0563380281690016E-2</v>
      </c>
    </row>
    <row r="2046" spans="1:27" hidden="1" x14ac:dyDescent="0.3">
      <c r="A2046" s="8" t="s">
        <v>17</v>
      </c>
      <c r="B2046" s="8" t="s">
        <v>3287</v>
      </c>
      <c r="C2046" s="8" t="s">
        <v>3288</v>
      </c>
      <c r="D2046" s="8" t="s">
        <v>3407</v>
      </c>
      <c r="E2046" s="8" t="s">
        <v>3408</v>
      </c>
      <c r="F2046" s="29">
        <v>0.28999999999999998</v>
      </c>
      <c r="G2046" s="29">
        <v>1</v>
      </c>
      <c r="H2046" s="30">
        <v>65.754499999999993</v>
      </c>
      <c r="I2046" s="30">
        <v>9.3711000000000002</v>
      </c>
      <c r="J2046" s="14">
        <v>181</v>
      </c>
      <c r="K2046" s="14">
        <v>46</v>
      </c>
      <c r="L2046" s="12">
        <v>0.14249999999999999</v>
      </c>
      <c r="M2046" s="7">
        <v>0.64329857999999995</v>
      </c>
      <c r="N2046" s="31">
        <v>0.3</v>
      </c>
      <c r="O2046" s="14">
        <f>IFERROR(VLOOKUP($C2046,'site totals'!$J$2:$K$607,2,FALSE),1)</f>
        <v>10714.5054</v>
      </c>
      <c r="P2046" s="32" t="s">
        <v>22</v>
      </c>
      <c r="Q2046" s="12">
        <v>0.53365356129999997</v>
      </c>
      <c r="R2046" s="29">
        <v>0.28999999999999998</v>
      </c>
      <c r="S2046" s="2">
        <f>IF($A2046="site","",MIN(VLOOKUP($P2046,margin_ranges!$A$5:$D$10,4,FALSE)/100,$Q2046))</f>
        <v>0.29749999999999999</v>
      </c>
      <c r="T2046" s="6">
        <f>IF(A2046="placement",$J2046*MIN($Q2046,$S2046),"")</f>
        <v>53.847499999999997</v>
      </c>
      <c r="U2046" s="6">
        <f>IF($A2046="placement",T2046,SUMIF($C$10:$C$6209,$C2046,$T$10:$T$6209))</f>
        <v>53.847499999999997</v>
      </c>
      <c r="V2046" s="34">
        <f t="shared" si="95"/>
        <v>-1.0563380281690016E-2</v>
      </c>
      <c r="W2046" s="24"/>
      <c r="X2046" s="2" t="str">
        <f>IFERROR(MIN(VLOOKUP($W2046,margin_ranges!$A$5:$D$10,4,FALSE),$Q2046*100)/100,"")</f>
        <v/>
      </c>
      <c r="Y2046" s="6">
        <f t="shared" si="96"/>
        <v>53.847499999999997</v>
      </c>
      <c r="Z2046" s="6">
        <f>IF($A2046="placement",Y2046,SUMIF($C$10:$C$6209,$C2046,$Y$10:$Y$6209))</f>
        <v>53.847499999999997</v>
      </c>
      <c r="AA2046" s="29">
        <f t="shared" si="97"/>
        <v>-1.0563380281690016E-2</v>
      </c>
    </row>
    <row r="2047" spans="1:27" hidden="1" x14ac:dyDescent="0.3">
      <c r="A2047" s="8" t="s">
        <v>17</v>
      </c>
      <c r="B2047" s="8" t="s">
        <v>3287</v>
      </c>
      <c r="C2047" s="8" t="s">
        <v>3288</v>
      </c>
      <c r="D2047" s="8" t="s">
        <v>3383</v>
      </c>
      <c r="E2047" s="8" t="s">
        <v>3384</v>
      </c>
      <c r="F2047" s="29">
        <v>0.28999999999999998</v>
      </c>
      <c r="G2047" s="29">
        <v>1</v>
      </c>
      <c r="H2047" s="30">
        <v>119.3989</v>
      </c>
      <c r="I2047" s="30">
        <v>15.327299999999999</v>
      </c>
      <c r="J2047" s="14">
        <v>252</v>
      </c>
      <c r="K2047" s="14">
        <v>65</v>
      </c>
      <c r="L2047" s="12">
        <v>0.12839999999999999</v>
      </c>
      <c r="M2047" s="7">
        <v>0.54827804999999996</v>
      </c>
      <c r="N2047" s="31">
        <v>0.3</v>
      </c>
      <c r="O2047" s="14">
        <f>IFERROR(VLOOKUP($C2047,'site totals'!$J$2:$K$607,2,FALSE),1)</f>
        <v>10714.5054</v>
      </c>
      <c r="P2047" s="32" t="s">
        <v>22</v>
      </c>
      <c r="Q2047" s="12">
        <v>0.45283236970000001</v>
      </c>
      <c r="R2047" s="29">
        <v>0.28999999999999998</v>
      </c>
      <c r="S2047" s="2">
        <f>IF($A2047="site","",MIN(VLOOKUP($P2047,margin_ranges!$A$5:$D$10,4,FALSE)/100,$Q2047))</f>
        <v>0.29749999999999999</v>
      </c>
      <c r="T2047" s="6">
        <f>IF(A2047="placement",$J2047*MIN($Q2047,$S2047),"")</f>
        <v>74.97</v>
      </c>
      <c r="U2047" s="6">
        <f>IF($A2047="placement",T2047,SUMIF($C$10:$C$6209,$C2047,$T$10:$T$6209))</f>
        <v>74.97</v>
      </c>
      <c r="V2047" s="34">
        <f t="shared" si="95"/>
        <v>-1.0563380281690016E-2</v>
      </c>
      <c r="W2047" s="24"/>
      <c r="X2047" s="2" t="str">
        <f>IFERROR(MIN(VLOOKUP($W2047,margin_ranges!$A$5:$D$10,4,FALSE),$Q2047*100)/100,"")</f>
        <v/>
      </c>
      <c r="Y2047" s="6">
        <f t="shared" si="96"/>
        <v>74.97</v>
      </c>
      <c r="Z2047" s="6">
        <f>IF($A2047="placement",Y2047,SUMIF($C$10:$C$6209,$C2047,$Y$10:$Y$6209))</f>
        <v>74.97</v>
      </c>
      <c r="AA2047" s="29">
        <f t="shared" si="97"/>
        <v>-1.0563380281690016E-2</v>
      </c>
    </row>
    <row r="2048" spans="1:27" hidden="1" x14ac:dyDescent="0.3">
      <c r="A2048" s="8" t="s">
        <v>17</v>
      </c>
      <c r="B2048" s="8" t="s">
        <v>3287</v>
      </c>
      <c r="C2048" s="8" t="s">
        <v>3288</v>
      </c>
      <c r="D2048" s="8" t="s">
        <v>3457</v>
      </c>
      <c r="E2048" s="8" t="s">
        <v>3458</v>
      </c>
      <c r="F2048" s="29">
        <v>0.28999999999999998</v>
      </c>
      <c r="G2048" s="29">
        <v>1</v>
      </c>
      <c r="H2048" s="30">
        <v>144.99959999999999</v>
      </c>
      <c r="I2048" s="30">
        <v>48.178899999999999</v>
      </c>
      <c r="J2048" s="14">
        <v>826</v>
      </c>
      <c r="K2048" s="14">
        <v>212</v>
      </c>
      <c r="L2048" s="12">
        <v>0.33229999999999998</v>
      </c>
      <c r="M2048" s="7">
        <v>0.57122404000000004</v>
      </c>
      <c r="N2048" s="31">
        <v>0.3</v>
      </c>
      <c r="O2048" s="14">
        <f>IFERROR(VLOOKUP($C2048,'site totals'!$J$2:$K$607,2,FALSE),1)</f>
        <v>10714.5054</v>
      </c>
      <c r="P2048" s="32" t="s">
        <v>22</v>
      </c>
      <c r="Q2048" s="12">
        <v>0.47481201960000002</v>
      </c>
      <c r="R2048" s="29">
        <v>0.28999999999999998</v>
      </c>
      <c r="S2048" s="2">
        <f>IF($A2048="site","",MIN(VLOOKUP($P2048,margin_ranges!$A$5:$D$10,4,FALSE)/100,$Q2048))</f>
        <v>0.29749999999999999</v>
      </c>
      <c r="T2048" s="6">
        <f>IF(A2048="placement",$J2048*MIN($Q2048,$S2048),"")</f>
        <v>245.73499999999999</v>
      </c>
      <c r="U2048" s="6">
        <f>IF($A2048="placement",T2048,SUMIF($C$10:$C$6209,$C2048,$T$10:$T$6209))</f>
        <v>245.73499999999999</v>
      </c>
      <c r="V2048" s="34">
        <f t="shared" si="95"/>
        <v>-1.0563380281690016E-2</v>
      </c>
      <c r="W2048" s="24"/>
      <c r="X2048" s="2" t="str">
        <f>IFERROR(MIN(VLOOKUP($W2048,margin_ranges!$A$5:$D$10,4,FALSE),$Q2048*100)/100,"")</f>
        <v/>
      </c>
      <c r="Y2048" s="6">
        <f t="shared" si="96"/>
        <v>245.73499999999999</v>
      </c>
      <c r="Z2048" s="6">
        <f>IF($A2048="placement",Y2048,SUMIF($C$10:$C$6209,$C2048,$Y$10:$Y$6209))</f>
        <v>245.73499999999999</v>
      </c>
      <c r="AA2048" s="29">
        <f t="shared" si="97"/>
        <v>-1.0563380281690016E-2</v>
      </c>
    </row>
    <row r="2049" spans="1:27" hidden="1" x14ac:dyDescent="0.3">
      <c r="A2049" s="8" t="s">
        <v>17</v>
      </c>
      <c r="B2049" s="8" t="s">
        <v>3287</v>
      </c>
      <c r="C2049" s="8" t="s">
        <v>3288</v>
      </c>
      <c r="D2049" s="8" t="s">
        <v>3435</v>
      </c>
      <c r="E2049" s="8" t="s">
        <v>3436</v>
      </c>
      <c r="F2049" s="29">
        <v>0.28999999999999998</v>
      </c>
      <c r="G2049" s="29">
        <v>1</v>
      </c>
      <c r="H2049" s="30">
        <v>53.633400000000002</v>
      </c>
      <c r="I2049" s="30">
        <v>4.4309000000000003</v>
      </c>
      <c r="J2049" s="14">
        <v>85</v>
      </c>
      <c r="K2049" s="14">
        <v>22</v>
      </c>
      <c r="L2049" s="12">
        <v>8.2600000000000007E-2</v>
      </c>
      <c r="M2049" s="7">
        <v>0.63786693999999999</v>
      </c>
      <c r="N2049" s="31">
        <v>0.3</v>
      </c>
      <c r="O2049" s="14">
        <f>IFERROR(VLOOKUP($C2049,'site totals'!$J$2:$K$607,2,FALSE),1)</f>
        <v>10714.5054</v>
      </c>
      <c r="P2049" s="32" t="s">
        <v>22</v>
      </c>
      <c r="Q2049" s="12">
        <v>0.52968247710000005</v>
      </c>
      <c r="R2049" s="29">
        <v>0.28999999999999998</v>
      </c>
      <c r="S2049" s="2">
        <f>IF($A2049="site","",MIN(VLOOKUP($P2049,margin_ranges!$A$5:$D$10,4,FALSE)/100,$Q2049))</f>
        <v>0.29749999999999999</v>
      </c>
      <c r="T2049" s="6">
        <f>IF(A2049="placement",$J2049*MIN($Q2049,$S2049),"")</f>
        <v>25.287499999999998</v>
      </c>
      <c r="U2049" s="6">
        <f>IF($A2049="placement",T2049,SUMIF($C$10:$C$6209,$C2049,$T$10:$T$6209))</f>
        <v>25.287499999999998</v>
      </c>
      <c r="V2049" s="34">
        <f t="shared" si="95"/>
        <v>-1.0563380281689905E-2</v>
      </c>
      <c r="W2049" s="24"/>
      <c r="X2049" s="2" t="str">
        <f>IFERROR(MIN(VLOOKUP($W2049,margin_ranges!$A$5:$D$10,4,FALSE),$Q2049*100)/100,"")</f>
        <v/>
      </c>
      <c r="Y2049" s="6">
        <f t="shared" si="96"/>
        <v>25.287499999999998</v>
      </c>
      <c r="Z2049" s="6">
        <f>IF($A2049="placement",Y2049,SUMIF($C$10:$C$6209,$C2049,$Y$10:$Y$6209))</f>
        <v>25.287499999999998</v>
      </c>
      <c r="AA2049" s="29">
        <f t="shared" si="97"/>
        <v>-1.0563380281689905E-2</v>
      </c>
    </row>
    <row r="2050" spans="1:27" hidden="1" x14ac:dyDescent="0.3">
      <c r="A2050" s="8" t="s">
        <v>17</v>
      </c>
      <c r="B2050" s="8" t="s">
        <v>3287</v>
      </c>
      <c r="C2050" s="8" t="s">
        <v>3288</v>
      </c>
      <c r="D2050" s="8" t="s">
        <v>3337</v>
      </c>
      <c r="E2050" s="8" t="s">
        <v>3338</v>
      </c>
      <c r="F2050" s="29">
        <v>0.28999999999999998</v>
      </c>
      <c r="G2050" s="29">
        <v>1</v>
      </c>
      <c r="H2050" s="30">
        <v>83.988399999999999</v>
      </c>
      <c r="I2050" s="30">
        <v>3.0432000000000001</v>
      </c>
      <c r="J2050" s="14">
        <v>86</v>
      </c>
      <c r="K2050" s="14">
        <v>22</v>
      </c>
      <c r="L2050" s="12">
        <v>3.6200000000000003E-2</v>
      </c>
      <c r="M2050" s="7">
        <v>0.9430771</v>
      </c>
      <c r="N2050" s="31">
        <v>0.3</v>
      </c>
      <c r="O2050" s="14">
        <f>IFERROR(VLOOKUP($C2050,'site totals'!$J$2:$K$607,2,FALSE),1)</f>
        <v>10714.5054</v>
      </c>
      <c r="P2050" s="32" t="s">
        <v>22</v>
      </c>
      <c r="Q2050" s="12">
        <v>0.68189239369999999</v>
      </c>
      <c r="R2050" s="29">
        <v>0.28999999999999998</v>
      </c>
      <c r="S2050" s="2">
        <f>IF($A2050="site","",MIN(VLOOKUP($P2050,margin_ranges!$A$5:$D$10,4,FALSE)/100,$Q2050))</f>
        <v>0.29749999999999999</v>
      </c>
      <c r="T2050" s="6">
        <f>IF(A2050="placement",$J2050*MIN($Q2050,$S2050),"")</f>
        <v>25.584999999999997</v>
      </c>
      <c r="U2050" s="6">
        <f>IF($A2050="placement",T2050,SUMIF($C$10:$C$6209,$C2050,$T$10:$T$6209))</f>
        <v>25.584999999999997</v>
      </c>
      <c r="V2050" s="34">
        <f t="shared" si="95"/>
        <v>-1.0563380281689905E-2</v>
      </c>
      <c r="W2050" s="24"/>
      <c r="X2050" s="2" t="str">
        <f>IFERROR(MIN(VLOOKUP($W2050,margin_ranges!$A$5:$D$10,4,FALSE),$Q2050*100)/100,"")</f>
        <v/>
      </c>
      <c r="Y2050" s="6">
        <f t="shared" si="96"/>
        <v>25.584999999999997</v>
      </c>
      <c r="Z2050" s="6">
        <f>IF($A2050="placement",Y2050,SUMIF($C$10:$C$6209,$C2050,$Y$10:$Y$6209))</f>
        <v>25.584999999999997</v>
      </c>
      <c r="AA2050" s="29">
        <f t="shared" si="97"/>
        <v>-1.0563380281689905E-2</v>
      </c>
    </row>
    <row r="2051" spans="1:27" hidden="1" x14ac:dyDescent="0.3">
      <c r="A2051" s="8" t="s">
        <v>17</v>
      </c>
      <c r="B2051" s="8" t="s">
        <v>3287</v>
      </c>
      <c r="C2051" s="8" t="s">
        <v>3288</v>
      </c>
      <c r="D2051" s="8" t="s">
        <v>3563</v>
      </c>
      <c r="E2051" s="8" t="s">
        <v>3564</v>
      </c>
      <c r="F2051" s="29">
        <v>0.28999999999999998</v>
      </c>
      <c r="G2051" s="29">
        <v>1</v>
      </c>
      <c r="H2051" s="30">
        <v>122.64660000000001</v>
      </c>
      <c r="I2051" s="30">
        <v>10.3606</v>
      </c>
      <c r="J2051" s="14">
        <v>120</v>
      </c>
      <c r="K2051" s="14">
        <v>31</v>
      </c>
      <c r="L2051" s="12">
        <v>8.4500000000000006E-2</v>
      </c>
      <c r="M2051" s="7">
        <v>0.3854725</v>
      </c>
      <c r="N2051" s="31">
        <v>0.2</v>
      </c>
      <c r="O2051" s="14">
        <f>IFERROR(VLOOKUP($C2051,'site totals'!$J$2:$K$607,2,FALSE),1)</f>
        <v>10714.5054</v>
      </c>
      <c r="P2051" s="32" t="s">
        <v>22</v>
      </c>
      <c r="Q2051" s="12">
        <v>0.48115623730000001</v>
      </c>
      <c r="R2051" s="29">
        <v>0.28999999999999998</v>
      </c>
      <c r="S2051" s="2">
        <f>IF($A2051="site","",MIN(VLOOKUP($P2051,margin_ranges!$A$5:$D$10,4,FALSE)/100,$Q2051))</f>
        <v>0.29749999999999999</v>
      </c>
      <c r="T2051" s="6">
        <f>IF(A2051="placement",$J2051*MIN($Q2051,$S2051),"")</f>
        <v>35.699999999999996</v>
      </c>
      <c r="U2051" s="6">
        <f>IF($A2051="placement",T2051,SUMIF($C$10:$C$6209,$C2051,$T$10:$T$6209))</f>
        <v>35.699999999999996</v>
      </c>
      <c r="V2051" s="34">
        <f t="shared" si="95"/>
        <v>-1.0563380281689905E-2</v>
      </c>
      <c r="W2051" s="24"/>
      <c r="X2051" s="2" t="str">
        <f>IFERROR(MIN(VLOOKUP($W2051,margin_ranges!$A$5:$D$10,4,FALSE),$Q2051*100)/100,"")</f>
        <v/>
      </c>
      <c r="Y2051" s="6">
        <f t="shared" si="96"/>
        <v>35.699999999999996</v>
      </c>
      <c r="Z2051" s="6">
        <f>IF($A2051="placement",Y2051,SUMIF($C$10:$C$6209,$C2051,$Y$10:$Y$6209))</f>
        <v>35.699999999999996</v>
      </c>
      <c r="AA2051" s="29">
        <f t="shared" si="97"/>
        <v>-1.0563380281689905E-2</v>
      </c>
    </row>
    <row r="2052" spans="1:27" hidden="1" x14ac:dyDescent="0.3">
      <c r="A2052" s="8" t="s">
        <v>17</v>
      </c>
      <c r="B2052" s="8" t="s">
        <v>3287</v>
      </c>
      <c r="C2052" s="8" t="s">
        <v>3288</v>
      </c>
      <c r="D2052" s="8" t="s">
        <v>3551</v>
      </c>
      <c r="E2052" s="8" t="s">
        <v>3552</v>
      </c>
      <c r="F2052" s="29">
        <v>0.15</v>
      </c>
      <c r="G2052" s="29">
        <v>1</v>
      </c>
      <c r="H2052" s="30">
        <v>97.504900000000006</v>
      </c>
      <c r="I2052" s="30">
        <v>9.3785000000000007</v>
      </c>
      <c r="J2052" s="14">
        <v>67</v>
      </c>
      <c r="K2052" s="14">
        <v>6</v>
      </c>
      <c r="L2052" s="12">
        <v>9.6199999999999994E-2</v>
      </c>
      <c r="M2052" s="7">
        <v>0.2371328</v>
      </c>
      <c r="N2052" s="31">
        <v>0.2</v>
      </c>
      <c r="O2052" s="14">
        <f>IFERROR(VLOOKUP($C2052,'site totals'!$J$2:$K$607,2,FALSE),1)</f>
        <v>10714.5054</v>
      </c>
      <c r="P2052" s="32" t="s">
        <v>94</v>
      </c>
      <c r="Q2052" s="12">
        <v>0.1565907507</v>
      </c>
      <c r="R2052" s="29">
        <v>0.15</v>
      </c>
      <c r="S2052" s="2">
        <f>IF($A2052="site","",MIN(VLOOKUP($P2052,margin_ranges!$A$5:$D$10,4,FALSE)/100,$Q2052))</f>
        <v>0.1565907507</v>
      </c>
      <c r="T2052" s="6">
        <f>IF(A2052="placement",$J2052*MIN($Q2052,$S2052),"")</f>
        <v>10.4915802969</v>
      </c>
      <c r="U2052" s="6">
        <f>IF($A2052="placement",T2052,SUMIF($C$10:$C$6209,$C2052,$T$10:$T$6209))</f>
        <v>10.4915802969</v>
      </c>
      <c r="V2052" s="34">
        <f t="shared" si="95"/>
        <v>-7.75382435294103E-3</v>
      </c>
      <c r="W2052" s="24"/>
      <c r="X2052" s="2" t="str">
        <f>IFERROR(MIN(VLOOKUP($W2052,margin_ranges!$A$5:$D$10,4,FALSE),$Q2052*100)/100,"")</f>
        <v/>
      </c>
      <c r="Y2052" s="6">
        <f t="shared" si="96"/>
        <v>10.4915802969</v>
      </c>
      <c r="Z2052" s="6">
        <f>IF($A2052="placement",Y2052,SUMIF($C$10:$C$6209,$C2052,$Y$10:$Y$6209))</f>
        <v>10.4915802969</v>
      </c>
      <c r="AA2052" s="29">
        <f t="shared" si="97"/>
        <v>-7.75382435294103E-3</v>
      </c>
    </row>
    <row r="2053" spans="1:27" hidden="1" x14ac:dyDescent="0.3">
      <c r="A2053" s="8" t="s">
        <v>17</v>
      </c>
      <c r="B2053" s="8" t="s">
        <v>3287</v>
      </c>
      <c r="C2053" s="8" t="s">
        <v>3288</v>
      </c>
      <c r="D2053" s="8" t="s">
        <v>3535</v>
      </c>
      <c r="E2053" s="8" t="s">
        <v>3536</v>
      </c>
      <c r="F2053" s="29">
        <v>0.22672052751952901</v>
      </c>
      <c r="G2053" s="29">
        <v>0</v>
      </c>
      <c r="H2053" s="30">
        <v>12.875500000000001</v>
      </c>
      <c r="I2053" s="30">
        <v>0.92979999999999996</v>
      </c>
      <c r="J2053" s="14">
        <v>7</v>
      </c>
      <c r="K2053" s="14">
        <v>2</v>
      </c>
      <c r="L2053" s="12">
        <v>7.22E-2</v>
      </c>
      <c r="M2053" s="7">
        <v>0.2586387</v>
      </c>
      <c r="N2053" s="31">
        <v>0.2</v>
      </c>
      <c r="O2053" s="14">
        <f>IFERROR(VLOOKUP($C2053,'site totals'!$J$2:$K$607,2,FALSE),1)</f>
        <v>10714.5054</v>
      </c>
      <c r="P2053" s="32" t="s">
        <v>22</v>
      </c>
      <c r="Q2053" s="12">
        <v>0.22672052749999999</v>
      </c>
      <c r="R2053" s="29">
        <v>0.26</v>
      </c>
      <c r="S2053" s="2">
        <f>IF($A2053="site","",MIN(VLOOKUP($P2053,margin_ranges!$A$5:$D$10,4,FALSE)/100,$Q2053))</f>
        <v>0.22672052749999999</v>
      </c>
      <c r="T2053" s="6">
        <f>IF(A2053="placement",$J2053*MIN($Q2053,$S2053),"")</f>
        <v>1.5870436925</v>
      </c>
      <c r="U2053" s="6">
        <f>IF($A2053="placement",T2053,SUMIF($C$10:$C$6209,$C2053,$T$10:$T$6209))</f>
        <v>1.5870436925</v>
      </c>
      <c r="V2053" s="34">
        <f t="shared" si="95"/>
        <v>4.4972260135135222E-2</v>
      </c>
      <c r="W2053" s="24"/>
      <c r="X2053" s="2" t="str">
        <f>IFERROR(MIN(VLOOKUP($W2053,margin_ranges!$A$5:$D$10,4,FALSE),$Q2053*100)/100,"")</f>
        <v/>
      </c>
      <c r="Y2053" s="6">
        <f t="shared" si="96"/>
        <v>1.5870436925</v>
      </c>
      <c r="Z2053" s="6">
        <f>IF($A2053="placement",Y2053,SUMIF($C$10:$C$6209,$C2053,$Y$10:$Y$6209))</f>
        <v>1.5870436925</v>
      </c>
      <c r="AA2053" s="29">
        <f t="shared" si="97"/>
        <v>4.4972260135135222E-2</v>
      </c>
    </row>
    <row r="2054" spans="1:27" hidden="1" x14ac:dyDescent="0.3">
      <c r="A2054" s="8" t="s">
        <v>17</v>
      </c>
      <c r="B2054" s="8" t="s">
        <v>3287</v>
      </c>
      <c r="C2054" s="8" t="s">
        <v>3288</v>
      </c>
      <c r="D2054" s="8" t="s">
        <v>3363</v>
      </c>
      <c r="E2054" s="8" t="s">
        <v>3364</v>
      </c>
      <c r="F2054" s="29">
        <v>0.32771621396433898</v>
      </c>
      <c r="G2054" s="29">
        <v>1</v>
      </c>
      <c r="H2054" s="30">
        <v>39.255699999999997</v>
      </c>
      <c r="I2054" s="30">
        <v>1.3832</v>
      </c>
      <c r="J2054" s="14">
        <v>31</v>
      </c>
      <c r="K2054" s="14">
        <v>10</v>
      </c>
      <c r="L2054" s="12">
        <v>3.5200000000000002E-2</v>
      </c>
      <c r="M2054" s="7">
        <v>0.74373354000000003</v>
      </c>
      <c r="N2054" s="31">
        <v>0.5</v>
      </c>
      <c r="O2054" s="14">
        <f>IFERROR(VLOOKUP($C2054,'site totals'!$J$2:$K$607,2,FALSE),1)</f>
        <v>10714.5054</v>
      </c>
      <c r="P2054" s="32" t="s">
        <v>478</v>
      </c>
      <c r="Q2054" s="12">
        <v>0.32771621400000001</v>
      </c>
      <c r="R2054" s="29">
        <v>0.33</v>
      </c>
      <c r="S2054" s="2">
        <f>IF($A2054="site","",MIN(VLOOKUP($P2054,margin_ranges!$A$5:$D$10,4,FALSE)/100,$Q2054))</f>
        <v>0.32771621400000001</v>
      </c>
      <c r="T2054" s="6">
        <f>IF(A2054="placement",$J2054*MIN($Q2054,$S2054),"")</f>
        <v>10.159202634</v>
      </c>
      <c r="U2054" s="6">
        <f>IF($A2054="placement",T2054,SUMIF($C$10:$C$6209,$C2054,$T$10:$T$6209))</f>
        <v>10.159202634</v>
      </c>
      <c r="V2054" s="34">
        <f t="shared" si="95"/>
        <v>3.408635820895789E-3</v>
      </c>
      <c r="W2054" s="24"/>
      <c r="X2054" s="2" t="str">
        <f>IFERROR(MIN(VLOOKUP($W2054,margin_ranges!$A$5:$D$10,4,FALSE),$Q2054*100)/100,"")</f>
        <v/>
      </c>
      <c r="Y2054" s="6">
        <f t="shared" si="96"/>
        <v>10.159202634</v>
      </c>
      <c r="Z2054" s="6">
        <f>IF($A2054="placement",Y2054,SUMIF($C$10:$C$6209,$C2054,$Y$10:$Y$6209))</f>
        <v>10.159202634</v>
      </c>
      <c r="AA2054" s="29">
        <f t="shared" si="97"/>
        <v>3.408635820895789E-3</v>
      </c>
    </row>
    <row r="2055" spans="1:27" hidden="1" x14ac:dyDescent="0.3">
      <c r="A2055" s="8" t="s">
        <v>17</v>
      </c>
      <c r="B2055" s="8" t="s">
        <v>3287</v>
      </c>
      <c r="C2055" s="8" t="s">
        <v>3288</v>
      </c>
      <c r="D2055" s="8" t="s">
        <v>3531</v>
      </c>
      <c r="E2055" s="8" t="s">
        <v>3532</v>
      </c>
      <c r="F2055" s="29">
        <v>0.28483052675659498</v>
      </c>
      <c r="G2055" s="29">
        <v>0</v>
      </c>
      <c r="H2055" s="30">
        <v>32.1265</v>
      </c>
      <c r="I2055" s="30">
        <v>1.6102000000000001</v>
      </c>
      <c r="J2055" s="14">
        <v>34</v>
      </c>
      <c r="K2055" s="14">
        <v>9</v>
      </c>
      <c r="L2055" s="12">
        <v>5.0099999999999999E-2</v>
      </c>
      <c r="M2055" s="7">
        <v>0.69913499000000001</v>
      </c>
      <c r="N2055" s="31">
        <v>0.5</v>
      </c>
      <c r="O2055" s="14">
        <f>IFERROR(VLOOKUP($C2055,'site totals'!$J$2:$K$607,2,FALSE),1)</f>
        <v>10714.5054</v>
      </c>
      <c r="P2055" s="32" t="s">
        <v>22</v>
      </c>
      <c r="Q2055" s="12">
        <v>0.28483052679999998</v>
      </c>
      <c r="R2055" s="29">
        <v>0.34</v>
      </c>
      <c r="S2055" s="2">
        <f>IF($A2055="site","",MIN(VLOOKUP($P2055,margin_ranges!$A$5:$D$10,4,FALSE)/100,$Q2055))</f>
        <v>0.28483052679999998</v>
      </c>
      <c r="T2055" s="6">
        <f>IF(A2055="placement",$J2055*MIN($Q2055,$S2055),"")</f>
        <v>9.6842379112000003</v>
      </c>
      <c r="U2055" s="6">
        <f>IF($A2055="placement",T2055,SUMIF($C$10:$C$6209,$C2055,$T$10:$T$6209))</f>
        <v>9.6842379112000003</v>
      </c>
      <c r="V2055" s="34">
        <f t="shared" si="95"/>
        <v>8.3590110909091075E-2</v>
      </c>
      <c r="W2055" s="24"/>
      <c r="X2055" s="2" t="str">
        <f>IFERROR(MIN(VLOOKUP($W2055,margin_ranges!$A$5:$D$10,4,FALSE),$Q2055*100)/100,"")</f>
        <v/>
      </c>
      <c r="Y2055" s="6">
        <f t="shared" si="96"/>
        <v>9.6842379112000003</v>
      </c>
      <c r="Z2055" s="6">
        <f>IF($A2055="placement",Y2055,SUMIF($C$10:$C$6209,$C2055,$Y$10:$Y$6209))</f>
        <v>9.6842379112000003</v>
      </c>
      <c r="AA2055" s="29">
        <f t="shared" si="97"/>
        <v>8.3590110909091075E-2</v>
      </c>
    </row>
    <row r="2056" spans="1:27" hidden="1" x14ac:dyDescent="0.3">
      <c r="A2056" s="8" t="s">
        <v>17</v>
      </c>
      <c r="B2056" s="8" t="s">
        <v>3287</v>
      </c>
      <c r="C2056" s="8" t="s">
        <v>3288</v>
      </c>
      <c r="D2056" s="8" t="s">
        <v>3569</v>
      </c>
      <c r="E2056" s="8" t="s">
        <v>3570</v>
      </c>
      <c r="F2056" s="29">
        <v>0.28057307047649399</v>
      </c>
      <c r="G2056" s="29">
        <v>1</v>
      </c>
      <c r="H2056" s="30">
        <v>55.285499999999999</v>
      </c>
      <c r="I2056" s="30">
        <v>6.4383999999999997</v>
      </c>
      <c r="J2056" s="14">
        <v>54</v>
      </c>
      <c r="K2056" s="14">
        <v>14</v>
      </c>
      <c r="L2056" s="12">
        <v>0.11650000000000001</v>
      </c>
      <c r="M2056" s="7">
        <v>0.27799905000000003</v>
      </c>
      <c r="N2056" s="31">
        <v>0.2</v>
      </c>
      <c r="O2056" s="14">
        <f>IFERROR(VLOOKUP($C2056,'site totals'!$J$2:$K$607,2,FALSE),1)</f>
        <v>10714.5054</v>
      </c>
      <c r="P2056" s="32" t="s">
        <v>22</v>
      </c>
      <c r="Q2056" s="12">
        <v>0.28057307050000002</v>
      </c>
      <c r="R2056" s="29">
        <v>0.34</v>
      </c>
      <c r="S2056" s="2">
        <f>IF($A2056="site","",MIN(VLOOKUP($P2056,margin_ranges!$A$5:$D$10,4,FALSE)/100,$Q2056))</f>
        <v>0.28057307050000002</v>
      </c>
      <c r="T2056" s="6">
        <f>IF(A2056="placement",$J2056*MIN($Q2056,$S2056),"")</f>
        <v>15.150945807000001</v>
      </c>
      <c r="U2056" s="6">
        <f>IF($A2056="placement",T2056,SUMIF($C$10:$C$6209,$C2056,$T$10:$T$6209))</f>
        <v>15.150945807000001</v>
      </c>
      <c r="V2056" s="34">
        <f t="shared" si="95"/>
        <v>9.0040802272727483E-2</v>
      </c>
      <c r="W2056" s="24"/>
      <c r="X2056" s="2" t="str">
        <f>IFERROR(MIN(VLOOKUP($W2056,margin_ranges!$A$5:$D$10,4,FALSE),$Q2056*100)/100,"")</f>
        <v/>
      </c>
      <c r="Y2056" s="6">
        <f t="shared" si="96"/>
        <v>15.150945807000001</v>
      </c>
      <c r="Z2056" s="6">
        <f>IF($A2056="placement",Y2056,SUMIF($C$10:$C$6209,$C2056,$Y$10:$Y$6209))</f>
        <v>15.150945807000001</v>
      </c>
      <c r="AA2056" s="17">
        <f t="shared" si="97"/>
        <v>9.0040802272727483E-2</v>
      </c>
    </row>
    <row r="2057" spans="1:27" hidden="1" x14ac:dyDescent="0.3">
      <c r="A2057" s="8" t="s">
        <v>17</v>
      </c>
      <c r="B2057" s="8" t="s">
        <v>3287</v>
      </c>
      <c r="C2057" s="8" t="s">
        <v>3288</v>
      </c>
      <c r="D2057" s="8" t="s">
        <v>3473</v>
      </c>
      <c r="E2057" s="8" t="s">
        <v>3474</v>
      </c>
      <c r="F2057" s="29">
        <v>0.194724167256137</v>
      </c>
      <c r="G2057" s="29">
        <v>1</v>
      </c>
      <c r="H2057" s="30">
        <v>157.48840000000001</v>
      </c>
      <c r="I2057" s="30">
        <v>7.2370999999999999</v>
      </c>
      <c r="J2057" s="14">
        <v>54</v>
      </c>
      <c r="K2057" s="14">
        <v>9</v>
      </c>
      <c r="L2057" s="12">
        <v>4.5999999999999999E-2</v>
      </c>
      <c r="M2057" s="7">
        <v>0.2483621</v>
      </c>
      <c r="N2057" s="31">
        <v>0.2</v>
      </c>
      <c r="O2057" s="14">
        <f>IFERROR(VLOOKUP($C2057,'site totals'!$J$2:$K$607,2,FALSE),1)</f>
        <v>10714.5054</v>
      </c>
      <c r="P2057" s="32" t="s">
        <v>91</v>
      </c>
      <c r="Q2057" s="12">
        <v>0.1947241673</v>
      </c>
      <c r="R2057" s="29">
        <v>0.25</v>
      </c>
      <c r="S2057" s="2">
        <f>IF($A2057="site","",MIN(VLOOKUP($P2057,margin_ranges!$A$5:$D$10,4,FALSE)/100,$Q2057))</f>
        <v>0.1947241673</v>
      </c>
      <c r="T2057" s="6">
        <f>IF(A2057="placement",$J2057*MIN($Q2057,$S2057),"")</f>
        <v>10.515105034199999</v>
      </c>
      <c r="U2057" s="6">
        <f>IF($A2057="placement",T2057,SUMIF($C$10:$C$6209,$C2057,$T$10:$T$6209))</f>
        <v>10.515105034199999</v>
      </c>
      <c r="V2057" s="34">
        <f t="shared" si="95"/>
        <v>7.3701110266666703E-2</v>
      </c>
      <c r="W2057" s="24"/>
      <c r="X2057" s="2" t="str">
        <f>IFERROR(MIN(VLOOKUP($W2057,margin_ranges!$A$5:$D$10,4,FALSE),$Q2057*100)/100,"")</f>
        <v/>
      </c>
      <c r="Y2057" s="6">
        <f t="shared" si="96"/>
        <v>10.515105034199999</v>
      </c>
      <c r="Z2057" s="6">
        <f>IF($A2057="placement",Y2057,SUMIF($C$10:$C$6209,$C2057,$Y$10:$Y$6209))</f>
        <v>10.515105034199999</v>
      </c>
      <c r="AA2057" s="29">
        <f t="shared" si="97"/>
        <v>7.3701110266666703E-2</v>
      </c>
    </row>
    <row r="2058" spans="1:27" hidden="1" x14ac:dyDescent="0.3">
      <c r="A2058" s="8" t="s">
        <v>17</v>
      </c>
      <c r="B2058" s="8" t="s">
        <v>3287</v>
      </c>
      <c r="C2058" s="8" t="s">
        <v>3288</v>
      </c>
      <c r="D2058" s="33" t="s">
        <v>3427</v>
      </c>
      <c r="E2058" s="8" t="s">
        <v>3428</v>
      </c>
      <c r="F2058" s="29">
        <v>0.14677147907574001</v>
      </c>
      <c r="G2058" s="29">
        <v>1</v>
      </c>
      <c r="H2058" s="30">
        <v>57.012099999999997</v>
      </c>
      <c r="I2058" s="30">
        <v>8.6366999999999994</v>
      </c>
      <c r="J2058" s="14">
        <v>61</v>
      </c>
      <c r="K2058" s="14">
        <v>7</v>
      </c>
      <c r="L2058" s="12">
        <v>0.1515</v>
      </c>
      <c r="M2058" s="7">
        <v>0.23440379</v>
      </c>
      <c r="N2058" s="31">
        <v>0.2</v>
      </c>
      <c r="O2058" s="14">
        <f>IFERROR(VLOOKUP($C2058,'site totals'!$J$2:$K$607,2,FALSE),1)</f>
        <v>10714.5054</v>
      </c>
      <c r="P2058" s="32" t="s">
        <v>94</v>
      </c>
      <c r="Q2058" s="12">
        <v>0.14677147909999999</v>
      </c>
      <c r="R2058" s="29">
        <v>0.15</v>
      </c>
      <c r="S2058" s="2">
        <f>IF($A2058="site","",MIN(VLOOKUP($P2058,margin_ranges!$A$5:$D$10,4,FALSE)/100,$Q2058))</f>
        <v>0.14677147909999999</v>
      </c>
      <c r="T2058" s="6">
        <f>IF(A2058="placement",$J2058*MIN($Q2058,$S2058),"")</f>
        <v>8.9530602250999998</v>
      </c>
      <c r="U2058" s="6">
        <f>IF($A2058="placement",T2058,SUMIF($C$10:$C$6209,$C2058,$T$10:$T$6209))</f>
        <v>8.9530602250999998</v>
      </c>
      <c r="V2058" s="34">
        <f t="shared" ref="V2058:V2121" si="98">($J2058-$U2058)/($J2058*(1-$R2058))-1</f>
        <v>3.798259882352939E-3</v>
      </c>
      <c r="W2058" s="24"/>
      <c r="X2058" s="2" t="str">
        <f>IFERROR(MIN(VLOOKUP($W2058,margin_ranges!$A$5:$D$10,4,FALSE),$Q2058*100)/100,"")</f>
        <v/>
      </c>
      <c r="Y2058" s="6">
        <f t="shared" si="96"/>
        <v>8.9530602250999998</v>
      </c>
      <c r="Z2058" s="6">
        <f>IF($A2058="placement",Y2058,SUMIF($C$10:$C$6209,$C2058,$Y$10:$Y$6209))</f>
        <v>8.9530602250999998</v>
      </c>
      <c r="AA2058" s="29">
        <f t="shared" si="97"/>
        <v>3.798259882352939E-3</v>
      </c>
    </row>
    <row r="2059" spans="1:27" hidden="1" x14ac:dyDescent="0.3">
      <c r="A2059" s="8" t="s">
        <v>17</v>
      </c>
      <c r="B2059" s="8" t="s">
        <v>3287</v>
      </c>
      <c r="C2059" s="8" t="s">
        <v>3288</v>
      </c>
      <c r="D2059" s="8" t="s">
        <v>3297</v>
      </c>
      <c r="E2059" s="8" t="s">
        <v>3298</v>
      </c>
      <c r="F2059" s="29">
        <v>6.1522282926586402E-2</v>
      </c>
      <c r="G2059" s="29">
        <v>1</v>
      </c>
      <c r="H2059" s="30">
        <v>42.7117</v>
      </c>
      <c r="I2059" s="30">
        <v>7.1818999999999997</v>
      </c>
      <c r="J2059" s="14">
        <v>69</v>
      </c>
      <c r="K2059" s="14">
        <v>4</v>
      </c>
      <c r="L2059" s="12">
        <v>0.1681</v>
      </c>
      <c r="M2059" s="7">
        <v>0.31966662000000001</v>
      </c>
      <c r="N2059" s="31">
        <v>0.3</v>
      </c>
      <c r="O2059" s="14">
        <f>IFERROR(VLOOKUP($C2059,'site totals'!$J$2:$K$607,2,FALSE),1)</f>
        <v>10714.5054</v>
      </c>
      <c r="P2059" s="32" t="s">
        <v>91</v>
      </c>
      <c r="Q2059" s="12">
        <v>6.1522282900000003E-2</v>
      </c>
      <c r="R2059" s="29">
        <v>0.25</v>
      </c>
      <c r="S2059" s="2">
        <f>IF($A2059="site","",MIN(VLOOKUP($P2059,margin_ranges!$A$5:$D$10,4,FALSE)/100,$Q2059))</f>
        <v>6.1522282900000003E-2</v>
      </c>
      <c r="T2059" s="6">
        <f>IF(A2059="placement",$J2059*MIN($Q2059,$S2059),"")</f>
        <v>4.2450375201000003</v>
      </c>
      <c r="U2059" s="6">
        <f>IF($A2059="placement",T2059,SUMIF($C$10:$C$6209,$C2059,$T$10:$T$6209))</f>
        <v>4.2450375201000003</v>
      </c>
      <c r="V2059" s="34">
        <f t="shared" si="98"/>
        <v>0.25130362280000007</v>
      </c>
      <c r="W2059" s="24"/>
      <c r="X2059" s="2" t="str">
        <f>IFERROR(MIN(VLOOKUP($W2059,margin_ranges!$A$5:$D$10,4,FALSE),$Q2059*100)/100,"")</f>
        <v/>
      </c>
      <c r="Y2059" s="6">
        <f t="shared" si="96"/>
        <v>4.2450375201000003</v>
      </c>
      <c r="Z2059" s="6">
        <f>IF($A2059="placement",Y2059,SUMIF($C$10:$C$6209,$C2059,$Y$10:$Y$6209))</f>
        <v>4.2450375201000003</v>
      </c>
      <c r="AA2059" s="29">
        <f t="shared" si="97"/>
        <v>0.25130362280000007</v>
      </c>
    </row>
    <row r="2060" spans="1:27" hidden="1" x14ac:dyDescent="0.3">
      <c r="A2060" s="8" t="s">
        <v>17</v>
      </c>
      <c r="B2060" s="8" t="s">
        <v>3287</v>
      </c>
      <c r="C2060" s="8" t="s">
        <v>3288</v>
      </c>
      <c r="D2060" s="8" t="s">
        <v>3411</v>
      </c>
      <c r="E2060" s="8" t="s">
        <v>3412</v>
      </c>
      <c r="F2060" s="29">
        <v>5.0280149452175002E-2</v>
      </c>
      <c r="G2060" s="29">
        <v>1</v>
      </c>
      <c r="H2060" s="30">
        <v>63.189399999999999</v>
      </c>
      <c r="I2060" s="30">
        <v>7.7042999999999999</v>
      </c>
      <c r="J2060" s="14">
        <v>73</v>
      </c>
      <c r="K2060" s="14">
        <v>4</v>
      </c>
      <c r="L2060" s="12">
        <v>0.12189999999999999</v>
      </c>
      <c r="M2060" s="7">
        <v>0.31588263</v>
      </c>
      <c r="N2060" s="31">
        <v>0.3</v>
      </c>
      <c r="O2060" s="14">
        <f>IFERROR(VLOOKUP($C2060,'site totals'!$J$2:$K$607,2,FALSE),1)</f>
        <v>10714.5054</v>
      </c>
      <c r="P2060" s="32" t="s">
        <v>91</v>
      </c>
      <c r="Q2060" s="12">
        <v>5.0280149500000003E-2</v>
      </c>
      <c r="R2060" s="29">
        <v>0.2</v>
      </c>
      <c r="S2060" s="2">
        <f>IF($A2060="site","",MIN(VLOOKUP($P2060,margin_ranges!$A$5:$D$10,4,FALSE)/100,$Q2060))</f>
        <v>5.0280149500000003E-2</v>
      </c>
      <c r="T2060" s="6">
        <f>IF(A2060="placement",$J2060*MIN($Q2060,$S2060),"")</f>
        <v>3.6704509135000003</v>
      </c>
      <c r="U2060" s="6">
        <f>IF($A2060="placement",T2060,SUMIF($C$10:$C$6209,$C2060,$T$10:$T$6209))</f>
        <v>3.6704509135000003</v>
      </c>
      <c r="V2060" s="34">
        <f t="shared" si="98"/>
        <v>0.18714981312499979</v>
      </c>
      <c r="W2060" s="24"/>
      <c r="X2060" s="2" t="str">
        <f>IFERROR(MIN(VLOOKUP($W2060,margin_ranges!$A$5:$D$10,4,FALSE),$Q2060*100)/100,"")</f>
        <v/>
      </c>
      <c r="Y2060" s="6">
        <f t="shared" si="96"/>
        <v>3.6704509135000003</v>
      </c>
      <c r="Z2060" s="6">
        <f>IF($A2060="placement",Y2060,SUMIF($C$10:$C$6209,$C2060,$Y$10:$Y$6209))</f>
        <v>3.6704509135000003</v>
      </c>
      <c r="AA2060" s="29">
        <f t="shared" si="97"/>
        <v>0.18714981312499979</v>
      </c>
    </row>
    <row r="2061" spans="1:27" hidden="1" x14ac:dyDescent="0.3">
      <c r="A2061" s="8" t="s">
        <v>17</v>
      </c>
      <c r="B2061" s="8" t="s">
        <v>3287</v>
      </c>
      <c r="C2061" s="8" t="s">
        <v>3288</v>
      </c>
      <c r="D2061" s="8" t="s">
        <v>3515</v>
      </c>
      <c r="E2061" s="8" t="s">
        <v>3516</v>
      </c>
      <c r="F2061" s="29">
        <v>6.9814513557922606E-2</v>
      </c>
      <c r="G2061" s="29">
        <v>1</v>
      </c>
      <c r="H2061" s="30">
        <v>110.6421</v>
      </c>
      <c r="I2061" s="30">
        <v>20.319099999999999</v>
      </c>
      <c r="J2061" s="14">
        <v>131</v>
      </c>
      <c r="K2061" s="14">
        <v>9</v>
      </c>
      <c r="L2061" s="12">
        <v>0.18360000000000001</v>
      </c>
      <c r="M2061" s="7">
        <v>0.21501087999999999</v>
      </c>
      <c r="N2061" s="31">
        <v>0.2</v>
      </c>
      <c r="O2061" s="14">
        <f>IFERROR(VLOOKUP($C2061,'site totals'!$J$2:$K$607,2,FALSE),1)</f>
        <v>10714.5054</v>
      </c>
      <c r="P2061" s="32" t="s">
        <v>22</v>
      </c>
      <c r="Q2061" s="12">
        <v>6.9814513600000003E-2</v>
      </c>
      <c r="R2061" s="29">
        <v>0.3</v>
      </c>
      <c r="S2061" s="2">
        <f>IF($A2061="site","",MIN(VLOOKUP($P2061,margin_ranges!$A$5:$D$10,4,FALSE)/100,$Q2061))</f>
        <v>6.9814513600000003E-2</v>
      </c>
      <c r="T2061" s="6">
        <f>IF(A2061="placement",$J2061*MIN($Q2061,$S2061),"")</f>
        <v>9.145701281600001</v>
      </c>
      <c r="U2061" s="6">
        <f>IF($A2061="placement",T2061,SUMIF($C$10:$C$6209,$C2061,$T$10:$T$6209))</f>
        <v>9.145701281600001</v>
      </c>
      <c r="V2061" s="34">
        <f t="shared" si="98"/>
        <v>0.32883640914285728</v>
      </c>
      <c r="W2061" s="24"/>
      <c r="X2061" s="2" t="str">
        <f>IFERROR(MIN(VLOOKUP($W2061,margin_ranges!$A$5:$D$10,4,FALSE),$Q2061*100)/100,"")</f>
        <v/>
      </c>
      <c r="Y2061" s="6">
        <f t="shared" si="96"/>
        <v>9.145701281600001</v>
      </c>
      <c r="Z2061" s="6">
        <f>IF($A2061="placement",Y2061,SUMIF($C$10:$C$6209,$C2061,$Y$10:$Y$6209))</f>
        <v>9.145701281600001</v>
      </c>
      <c r="AA2061" s="29">
        <f t="shared" si="97"/>
        <v>0.32883640914285728</v>
      </c>
    </row>
    <row r="2062" spans="1:27" hidden="1" x14ac:dyDescent="0.3">
      <c r="A2062" s="8" t="s">
        <v>17</v>
      </c>
      <c r="B2062" s="8" t="s">
        <v>3287</v>
      </c>
      <c r="C2062" s="8" t="s">
        <v>3288</v>
      </c>
      <c r="D2062" s="8" t="s">
        <v>3385</v>
      </c>
      <c r="E2062" s="8" t="s">
        <v>3386</v>
      </c>
      <c r="F2062" s="29">
        <v>0.122671563394115</v>
      </c>
      <c r="G2062" s="29">
        <v>1</v>
      </c>
      <c r="H2062" s="30">
        <v>376.36340000000001</v>
      </c>
      <c r="I2062" s="30">
        <v>22.011900000000001</v>
      </c>
      <c r="J2062" s="14">
        <v>151</v>
      </c>
      <c r="K2062" s="14">
        <v>12</v>
      </c>
      <c r="L2062" s="12">
        <v>5.8500000000000003E-2</v>
      </c>
      <c r="M2062" s="7">
        <v>0.2279648</v>
      </c>
      <c r="N2062" s="31">
        <v>0.2</v>
      </c>
      <c r="O2062" s="14">
        <f>IFERROR(VLOOKUP($C2062,'site totals'!$J$2:$K$607,2,FALSE),1)</f>
        <v>10714.5054</v>
      </c>
      <c r="P2062" s="32" t="s">
        <v>94</v>
      </c>
      <c r="Q2062" s="12">
        <v>0.1226715634</v>
      </c>
      <c r="R2062" s="29">
        <v>0.15</v>
      </c>
      <c r="S2062" s="2">
        <f>IF($A2062="site","",MIN(VLOOKUP($P2062,margin_ranges!$A$5:$D$10,4,FALSE)/100,$Q2062))</f>
        <v>0.1226715634</v>
      </c>
      <c r="T2062" s="6">
        <f>IF(A2062="placement",$J2062*MIN($Q2062,$S2062),"")</f>
        <v>18.5234060734</v>
      </c>
      <c r="U2062" s="6">
        <f>IF($A2062="placement",T2062,SUMIF($C$10:$C$6209,$C2062,$T$10:$T$6209))</f>
        <v>18.5234060734</v>
      </c>
      <c r="V2062" s="34">
        <f t="shared" si="98"/>
        <v>3.2151101882353039E-2</v>
      </c>
      <c r="W2062" s="24"/>
      <c r="X2062" s="2" t="str">
        <f>IFERROR(MIN(VLOOKUP($W2062,margin_ranges!$A$5:$D$10,4,FALSE),$Q2062*100)/100,"")</f>
        <v/>
      </c>
      <c r="Y2062" s="6">
        <f t="shared" si="96"/>
        <v>18.5234060734</v>
      </c>
      <c r="Z2062" s="6">
        <f>IF($A2062="placement",Y2062,SUMIF($C$10:$C$6209,$C2062,$Y$10:$Y$6209))</f>
        <v>18.5234060734</v>
      </c>
      <c r="AA2062" s="17">
        <f t="shared" si="97"/>
        <v>3.2151101882353039E-2</v>
      </c>
    </row>
    <row r="2063" spans="1:27" hidden="1" x14ac:dyDescent="0.3">
      <c r="A2063" s="8" t="s">
        <v>17</v>
      </c>
      <c r="B2063" s="8" t="s">
        <v>3287</v>
      </c>
      <c r="C2063" s="8" t="s">
        <v>3288</v>
      </c>
      <c r="D2063" s="8" t="s">
        <v>3347</v>
      </c>
      <c r="E2063" s="8" t="s">
        <v>3348</v>
      </c>
      <c r="F2063" s="29">
        <v>0.214230805461774</v>
      </c>
      <c r="G2063" s="29">
        <v>1</v>
      </c>
      <c r="H2063" s="30">
        <v>62.980800000000002</v>
      </c>
      <c r="I2063" s="30">
        <v>16.0871</v>
      </c>
      <c r="J2063" s="14">
        <v>184</v>
      </c>
      <c r="K2063" s="14">
        <v>39</v>
      </c>
      <c r="L2063" s="12">
        <v>0.25540000000000002</v>
      </c>
      <c r="M2063" s="7">
        <v>0.38179150000000001</v>
      </c>
      <c r="N2063" s="31">
        <v>0.3</v>
      </c>
      <c r="O2063" s="14">
        <f>IFERROR(VLOOKUP($C2063,'site totals'!$J$2:$K$607,2,FALSE),1)</f>
        <v>10714.5054</v>
      </c>
      <c r="P2063" s="32" t="s">
        <v>22</v>
      </c>
      <c r="Q2063" s="12">
        <v>0.21423080550000001</v>
      </c>
      <c r="R2063" s="29">
        <v>0.33</v>
      </c>
      <c r="S2063" s="2">
        <f>IF($A2063="site","",MIN(VLOOKUP($P2063,margin_ranges!$A$5:$D$10,4,FALSE)/100,$Q2063))</f>
        <v>0.21423080550000001</v>
      </c>
      <c r="T2063" s="6">
        <f>IF(A2063="placement",$J2063*MIN($Q2063,$S2063),"")</f>
        <v>39.418468212000001</v>
      </c>
      <c r="U2063" s="6">
        <f>IF($A2063="placement",T2063,SUMIF($C$10:$C$6209,$C2063,$T$10:$T$6209))</f>
        <v>39.418468212000001</v>
      </c>
      <c r="V2063" s="34">
        <f t="shared" si="98"/>
        <v>0.17278984253731355</v>
      </c>
      <c r="W2063" s="24"/>
      <c r="X2063" s="2" t="str">
        <f>IFERROR(MIN(VLOOKUP($W2063,margin_ranges!$A$5:$D$10,4,FALSE),$Q2063*100)/100,"")</f>
        <v/>
      </c>
      <c r="Y2063" s="6">
        <f t="shared" si="96"/>
        <v>39.418468212000001</v>
      </c>
      <c r="Z2063" s="6">
        <f>IF($A2063="placement",Y2063,SUMIF($C$10:$C$6209,$C2063,$Y$10:$Y$6209))</f>
        <v>39.418468212000001</v>
      </c>
      <c r="AA2063" s="29">
        <f t="shared" si="97"/>
        <v>0.17278984253731355</v>
      </c>
    </row>
    <row r="2064" spans="1:27" hidden="1" x14ac:dyDescent="0.3">
      <c r="A2064" s="8" t="s">
        <v>17</v>
      </c>
      <c r="B2064" s="8" t="s">
        <v>3287</v>
      </c>
      <c r="C2064" s="8" t="s">
        <v>3288</v>
      </c>
      <c r="D2064" s="8" t="s">
        <v>3333</v>
      </c>
      <c r="E2064" s="8" t="s">
        <v>3334</v>
      </c>
      <c r="F2064" s="29">
        <v>0.27140060305528901</v>
      </c>
      <c r="G2064" s="29">
        <v>1</v>
      </c>
      <c r="H2064" s="30">
        <v>88.189400000000006</v>
      </c>
      <c r="I2064" s="30">
        <v>18.209</v>
      </c>
      <c r="J2064" s="14">
        <v>225</v>
      </c>
      <c r="K2064" s="14">
        <v>47</v>
      </c>
      <c r="L2064" s="12">
        <v>0.20649999999999999</v>
      </c>
      <c r="M2064" s="7">
        <v>0.41174889999999997</v>
      </c>
      <c r="N2064" s="31">
        <v>0.3</v>
      </c>
      <c r="O2064" s="14">
        <f>IFERROR(VLOOKUP($C2064,'site totals'!$J$2:$K$607,2,FALSE),1)</f>
        <v>10714.5054</v>
      </c>
      <c r="P2064" s="32" t="s">
        <v>22</v>
      </c>
      <c r="Q2064" s="12">
        <v>0.27140060310000003</v>
      </c>
      <c r="R2064" s="29">
        <v>0.3</v>
      </c>
      <c r="S2064" s="2">
        <f>IF($A2064="site","",MIN(VLOOKUP($P2064,margin_ranges!$A$5:$D$10,4,FALSE)/100,$Q2064))</f>
        <v>0.27140060310000003</v>
      </c>
      <c r="T2064" s="6">
        <f>IF(A2064="placement",$J2064*MIN($Q2064,$S2064),"")</f>
        <v>61.065135697500004</v>
      </c>
      <c r="U2064" s="6">
        <f>IF($A2064="placement",T2064,SUMIF($C$10:$C$6209,$C2064,$T$10:$T$6209))</f>
        <v>61.065135697500004</v>
      </c>
      <c r="V2064" s="34">
        <f t="shared" si="98"/>
        <v>4.085628128571428E-2</v>
      </c>
      <c r="W2064" s="24"/>
      <c r="X2064" s="2" t="str">
        <f>IFERROR(MIN(VLOOKUP($W2064,margin_ranges!$A$5:$D$10,4,FALSE),$Q2064*100)/100,"")</f>
        <v/>
      </c>
      <c r="Y2064" s="6">
        <f t="shared" si="96"/>
        <v>61.065135697500004</v>
      </c>
      <c r="Z2064" s="6">
        <f>IF($A2064="placement",Y2064,SUMIF($C$10:$C$6209,$C2064,$Y$10:$Y$6209))</f>
        <v>61.065135697500004</v>
      </c>
      <c r="AA2064" s="29">
        <f t="shared" si="97"/>
        <v>4.085628128571428E-2</v>
      </c>
    </row>
    <row r="2065" spans="1:27" hidden="1" x14ac:dyDescent="0.3">
      <c r="A2065" s="8" t="s">
        <v>17</v>
      </c>
      <c r="B2065" s="8" t="s">
        <v>3287</v>
      </c>
      <c r="C2065" s="8" t="s">
        <v>3288</v>
      </c>
      <c r="D2065" s="8" t="s">
        <v>3329</v>
      </c>
      <c r="E2065" s="8" t="s">
        <v>3330</v>
      </c>
      <c r="F2065" s="29">
        <v>0.110532671312806</v>
      </c>
      <c r="G2065" s="29">
        <v>1</v>
      </c>
      <c r="H2065" s="30">
        <v>102.5454</v>
      </c>
      <c r="I2065" s="30">
        <v>24.0093</v>
      </c>
      <c r="J2065" s="14">
        <v>243</v>
      </c>
      <c r="K2065" s="14">
        <v>25</v>
      </c>
      <c r="L2065" s="12">
        <v>0.2341</v>
      </c>
      <c r="M2065" s="7">
        <v>0.33728051999999997</v>
      </c>
      <c r="N2065" s="31">
        <v>0.3</v>
      </c>
      <c r="O2065" s="14">
        <f>IFERROR(VLOOKUP($C2065,'site totals'!$J$2:$K$607,2,FALSE),1)</f>
        <v>10714.5054</v>
      </c>
      <c r="P2065" s="32" t="s">
        <v>91</v>
      </c>
      <c r="Q2065" s="12">
        <v>0.1105326713</v>
      </c>
      <c r="R2065" s="29">
        <v>0.2</v>
      </c>
      <c r="S2065" s="2">
        <f>IF($A2065="site","",MIN(VLOOKUP($P2065,margin_ranges!$A$5:$D$10,4,FALSE)/100,$Q2065))</f>
        <v>0.1105326713</v>
      </c>
      <c r="T2065" s="6">
        <f>IF(A2065="placement",$J2065*MIN($Q2065,$S2065),"")</f>
        <v>26.8594391259</v>
      </c>
      <c r="U2065" s="6">
        <f>IF($A2065="placement",T2065,SUMIF($C$10:$C$6209,$C2065,$T$10:$T$6209))</f>
        <v>26.8594391259</v>
      </c>
      <c r="V2065" s="34">
        <f t="shared" si="98"/>
        <v>0.11183416087499998</v>
      </c>
      <c r="W2065" s="24"/>
      <c r="X2065" s="2" t="str">
        <f>IFERROR(MIN(VLOOKUP($W2065,margin_ranges!$A$5:$D$10,4,FALSE),$Q2065*100)/100,"")</f>
        <v/>
      </c>
      <c r="Y2065" s="6">
        <f t="shared" si="96"/>
        <v>26.8594391259</v>
      </c>
      <c r="Z2065" s="6">
        <f>IF($A2065="placement",Y2065,SUMIF($C$10:$C$6209,$C2065,$Y$10:$Y$6209))</f>
        <v>26.8594391259</v>
      </c>
      <c r="AA2065" s="29">
        <f t="shared" si="97"/>
        <v>0.11183416087499998</v>
      </c>
    </row>
    <row r="2066" spans="1:27" hidden="1" x14ac:dyDescent="0.3">
      <c r="A2066" s="8" t="s">
        <v>17</v>
      </c>
      <c r="B2066" s="8" t="s">
        <v>3287</v>
      </c>
      <c r="C2066" s="8" t="s">
        <v>3288</v>
      </c>
      <c r="D2066" s="8" t="s">
        <v>3405</v>
      </c>
      <c r="E2066" s="8" t="s">
        <v>3406</v>
      </c>
      <c r="F2066" s="29">
        <v>0.24122673230804101</v>
      </c>
      <c r="G2066" s="29">
        <v>1</v>
      </c>
      <c r="H2066" s="30">
        <v>440.6601</v>
      </c>
      <c r="I2066" s="30">
        <v>40.747700000000002</v>
      </c>
      <c r="J2066" s="14">
        <v>483</v>
      </c>
      <c r="K2066" s="14">
        <v>112</v>
      </c>
      <c r="L2066" s="12">
        <v>9.2499999999999999E-2</v>
      </c>
      <c r="M2066" s="7">
        <v>0.39537503000000002</v>
      </c>
      <c r="N2066" s="31">
        <v>0.3</v>
      </c>
      <c r="O2066" s="14">
        <f>IFERROR(VLOOKUP($C2066,'site totals'!$J$2:$K$607,2,FALSE),1)</f>
        <v>10714.5054</v>
      </c>
      <c r="P2066" s="32" t="s">
        <v>91</v>
      </c>
      <c r="Q2066" s="12">
        <v>0.2412267323</v>
      </c>
      <c r="R2066" s="29">
        <v>0.25</v>
      </c>
      <c r="S2066" s="2">
        <f>IF($A2066="site","",MIN(VLOOKUP($P2066,margin_ranges!$A$5:$D$10,4,FALSE)/100,$Q2066))</f>
        <v>0.2412267323</v>
      </c>
      <c r="T2066" s="6">
        <f>IF(A2066="placement",$J2066*MIN($Q2066,$S2066),"")</f>
        <v>116.51251170089999</v>
      </c>
      <c r="U2066" s="6">
        <f>IF($A2066="placement",T2066,SUMIF($C$10:$C$6209,$C2066,$T$10:$T$6209))</f>
        <v>116.51251170089999</v>
      </c>
      <c r="V2066" s="34">
        <f t="shared" si="98"/>
        <v>1.1697690266666561E-2</v>
      </c>
      <c r="W2066" s="24"/>
      <c r="X2066" s="2" t="str">
        <f>IFERROR(MIN(VLOOKUP($W2066,margin_ranges!$A$5:$D$10,4,FALSE),$Q2066*100)/100,"")</f>
        <v/>
      </c>
      <c r="Y2066" s="6">
        <f t="shared" si="96"/>
        <v>116.51251170089999</v>
      </c>
      <c r="Z2066" s="6">
        <f>IF($A2066="placement",Y2066,SUMIF($C$10:$C$6209,$C2066,$Y$10:$Y$6209))</f>
        <v>116.51251170089999</v>
      </c>
      <c r="AA2066" s="29">
        <f t="shared" si="97"/>
        <v>1.1697690266666561E-2</v>
      </c>
    </row>
    <row r="2067" spans="1:27" hidden="1" x14ac:dyDescent="0.3">
      <c r="A2067" s="8" t="s">
        <v>17</v>
      </c>
      <c r="B2067" s="8" t="s">
        <v>3287</v>
      </c>
      <c r="C2067" s="8" t="s">
        <v>3288</v>
      </c>
      <c r="D2067" s="8" t="s">
        <v>3443</v>
      </c>
      <c r="E2067" s="8" t="s">
        <v>3444</v>
      </c>
      <c r="F2067" s="29">
        <v>0.19999999999999901</v>
      </c>
      <c r="G2067" s="29">
        <v>1</v>
      </c>
      <c r="H2067" s="30">
        <v>143.7843</v>
      </c>
      <c r="I2067" s="30">
        <v>7.38</v>
      </c>
      <c r="J2067" s="14">
        <v>51</v>
      </c>
      <c r="K2067" s="14">
        <v>10</v>
      </c>
      <c r="L2067" s="12">
        <v>5.1299999999999998E-2</v>
      </c>
      <c r="M2067" s="7">
        <v>0.23049554999999999</v>
      </c>
      <c r="N2067" s="31">
        <v>0.1</v>
      </c>
      <c r="O2067" s="14">
        <f>IFERROR(VLOOKUP($C2067,'site totals'!$J$2:$K$607,2,FALSE),1)</f>
        <v>10714.5054</v>
      </c>
      <c r="P2067" s="32" t="s">
        <v>94</v>
      </c>
      <c r="Q2067" s="12">
        <v>0.56615214069999997</v>
      </c>
      <c r="R2067" s="29">
        <v>0.2</v>
      </c>
      <c r="S2067" s="2">
        <f>IF($A2067="site","",MIN(VLOOKUP($P2067,margin_ranges!$A$5:$D$10,4,FALSE)/100,$Q2067))</f>
        <v>0.19750000000000001</v>
      </c>
      <c r="T2067" s="6">
        <f>IF(A2067="placement",$J2067*MIN($Q2067,$S2067),"")</f>
        <v>10.0725</v>
      </c>
      <c r="U2067" s="6">
        <f>IF($A2067="placement",T2067,SUMIF($C$10:$C$6209,$C2067,$T$10:$T$6209))</f>
        <v>10.0725</v>
      </c>
      <c r="V2067" s="34">
        <f t="shared" si="98"/>
        <v>3.1250000000000444E-3</v>
      </c>
      <c r="W2067" s="24"/>
      <c r="X2067" s="2" t="str">
        <f>IFERROR(MIN(VLOOKUP($W2067,margin_ranges!$A$5:$D$10,4,FALSE),$Q2067*100)/100,"")</f>
        <v/>
      </c>
      <c r="Y2067" s="6">
        <f t="shared" si="96"/>
        <v>10.0725</v>
      </c>
      <c r="Z2067" s="6">
        <f>IF($A2067="placement",Y2067,SUMIF($C$10:$C$6209,$C2067,$Y$10:$Y$6209))</f>
        <v>10.0725</v>
      </c>
      <c r="AA2067" s="17">
        <f t="shared" si="97"/>
        <v>3.1250000000000444E-3</v>
      </c>
    </row>
    <row r="2068" spans="1:27" hidden="1" x14ac:dyDescent="0.3">
      <c r="A2068" s="8" t="s">
        <v>17</v>
      </c>
      <c r="B2068" s="8" t="s">
        <v>3287</v>
      </c>
      <c r="C2068" s="8" t="s">
        <v>3288</v>
      </c>
      <c r="D2068" s="8" t="s">
        <v>11903</v>
      </c>
      <c r="E2068" s="8" t="s">
        <v>11904</v>
      </c>
      <c r="F2068" s="29">
        <v>0.3</v>
      </c>
      <c r="G2068" s="29">
        <v>1</v>
      </c>
      <c r="H2068" s="30">
        <v>39.493400000000001</v>
      </c>
      <c r="I2068" s="30">
        <v>4.7915999999999999</v>
      </c>
      <c r="J2068" s="14">
        <v>33</v>
      </c>
      <c r="K2068" s="14">
        <v>10</v>
      </c>
      <c r="L2068" s="12">
        <v>0.12130000000000001</v>
      </c>
      <c r="M2068" s="7">
        <v>0.22908083000000001</v>
      </c>
      <c r="N2068" s="31">
        <v>0.1</v>
      </c>
      <c r="O2068" s="14">
        <f>IFERROR(VLOOKUP($C2068,'site totals'!$J$2:$K$607,2,FALSE),1)</f>
        <v>10714.5054</v>
      </c>
      <c r="P2068" s="32" t="s">
        <v>22</v>
      </c>
      <c r="Q2068" s="12">
        <v>0.56347285130000002</v>
      </c>
      <c r="R2068" s="29">
        <v>0.3</v>
      </c>
      <c r="S2068" s="2">
        <f>IF($A2068="site","",MIN(VLOOKUP($P2068,margin_ranges!$A$5:$D$10,4,FALSE)/100,$Q2068))</f>
        <v>0.29749999999999999</v>
      </c>
      <c r="T2068" s="6">
        <f>IF(A2068="placement",$J2068*MIN($Q2068,$S2068),"")</f>
        <v>9.817499999999999</v>
      </c>
      <c r="U2068" s="6">
        <f>IF($A2068="placement",T2068,SUMIF($C$10:$C$6209,$C2068,$T$10:$T$6209))</f>
        <v>9.817499999999999</v>
      </c>
      <c r="V2068" s="34">
        <f t="shared" si="98"/>
        <v>3.5714285714287808E-3</v>
      </c>
      <c r="W2068" s="24"/>
      <c r="X2068" s="2" t="str">
        <f>IFERROR(MIN(VLOOKUP($W2068,margin_ranges!$A$5:$D$10,4,FALSE),$Q2068*100)/100,"")</f>
        <v/>
      </c>
      <c r="Y2068" s="6">
        <f t="shared" si="96"/>
        <v>9.817499999999999</v>
      </c>
      <c r="Z2068" s="6">
        <f>IF($A2068="placement",Y2068,SUMIF($C$10:$C$6209,$C2068,$Y$10:$Y$6209))</f>
        <v>9.817499999999999</v>
      </c>
      <c r="AA2068" s="29">
        <f t="shared" si="97"/>
        <v>3.5714285714287808E-3</v>
      </c>
    </row>
    <row r="2069" spans="1:27" hidden="1" x14ac:dyDescent="0.3">
      <c r="A2069" s="8" t="s">
        <v>17</v>
      </c>
      <c r="B2069" s="8" t="s">
        <v>3287</v>
      </c>
      <c r="C2069" s="8" t="s">
        <v>3288</v>
      </c>
      <c r="D2069" s="8" t="s">
        <v>3313</v>
      </c>
      <c r="E2069" s="8" t="s">
        <v>3314</v>
      </c>
      <c r="F2069" s="29">
        <v>0.29999999999999899</v>
      </c>
      <c r="G2069" s="29">
        <v>1</v>
      </c>
      <c r="H2069" s="30">
        <v>136.5812</v>
      </c>
      <c r="I2069" s="30">
        <v>7.7980999999999998</v>
      </c>
      <c r="J2069" s="14">
        <v>85</v>
      </c>
      <c r="K2069" s="14">
        <v>26</v>
      </c>
      <c r="L2069" s="12">
        <v>5.7099999999999998E-2</v>
      </c>
      <c r="M2069" s="7">
        <v>0.36373678999999998</v>
      </c>
      <c r="N2069" s="31">
        <v>0.2</v>
      </c>
      <c r="O2069" s="14">
        <f>IFERROR(VLOOKUP($C2069,'site totals'!$J$2:$K$607,2,FALSE),1)</f>
        <v>10714.5054</v>
      </c>
      <c r="P2069" s="32" t="s">
        <v>91</v>
      </c>
      <c r="Q2069" s="12">
        <v>0.45015184860000002</v>
      </c>
      <c r="R2069" s="29">
        <v>0.3</v>
      </c>
      <c r="S2069" s="2">
        <f>IF($A2069="site","",MIN(VLOOKUP($P2069,margin_ranges!$A$5:$D$10,4,FALSE)/100,$Q2069))</f>
        <v>0.29749999999999999</v>
      </c>
      <c r="T2069" s="6">
        <f>IF(A2069="placement",$J2069*MIN($Q2069,$S2069),"")</f>
        <v>25.287499999999998</v>
      </c>
      <c r="U2069" s="6">
        <f>IF($A2069="placement",T2069,SUMIF($C$10:$C$6209,$C2069,$T$10:$T$6209))</f>
        <v>25.287499999999998</v>
      </c>
      <c r="V2069" s="34">
        <f t="shared" si="98"/>
        <v>3.5714285714287808E-3</v>
      </c>
      <c r="W2069" s="24"/>
      <c r="X2069" s="2" t="str">
        <f>IFERROR(MIN(VLOOKUP($W2069,margin_ranges!$A$5:$D$10,4,FALSE),$Q2069*100)/100,"")</f>
        <v/>
      </c>
      <c r="Y2069" s="6">
        <f t="shared" si="96"/>
        <v>25.287499999999998</v>
      </c>
      <c r="Z2069" s="6">
        <f>IF($A2069="placement",Y2069,SUMIF($C$10:$C$6209,$C2069,$Y$10:$Y$6209))</f>
        <v>25.287499999999998</v>
      </c>
      <c r="AA2069" s="29">
        <f t="shared" si="97"/>
        <v>3.5714285714287808E-3</v>
      </c>
    </row>
    <row r="2070" spans="1:27" hidden="1" x14ac:dyDescent="0.3">
      <c r="A2070" s="8" t="s">
        <v>17</v>
      </c>
      <c r="B2070" s="8" t="s">
        <v>3287</v>
      </c>
      <c r="C2070" s="8" t="s">
        <v>3288</v>
      </c>
      <c r="D2070" s="8" t="s">
        <v>3417</v>
      </c>
      <c r="E2070" s="8" t="s">
        <v>3418</v>
      </c>
      <c r="F2070" s="29">
        <v>0.30970671163813901</v>
      </c>
      <c r="G2070" s="29">
        <v>1</v>
      </c>
      <c r="H2070" s="30">
        <v>210.83189999999999</v>
      </c>
      <c r="I2070" s="30">
        <v>44.557600000000001</v>
      </c>
      <c r="J2070" s="14">
        <v>581</v>
      </c>
      <c r="K2070" s="14">
        <v>172</v>
      </c>
      <c r="L2070" s="12">
        <v>0.21129999999999999</v>
      </c>
      <c r="M2070" s="7">
        <v>0.43459787999999999</v>
      </c>
      <c r="N2070" s="31">
        <v>0.3</v>
      </c>
      <c r="O2070" s="14">
        <f>IFERROR(VLOOKUP($C2070,'site totals'!$J$2:$K$607,2,FALSE),1)</f>
        <v>10714.5054</v>
      </c>
      <c r="P2070" s="32" t="s">
        <v>22</v>
      </c>
      <c r="Q2070" s="12">
        <v>0.30970671160000002</v>
      </c>
      <c r="R2070" s="29">
        <v>0.36</v>
      </c>
      <c r="S2070" s="2">
        <f>IF($A2070="site","",MIN(VLOOKUP($P2070,margin_ranges!$A$5:$D$10,4,FALSE)/100,$Q2070))</f>
        <v>0.29749999999999999</v>
      </c>
      <c r="T2070" s="6">
        <f>IF(A2070="placement",$J2070*MIN($Q2070,$S2070),"")</f>
        <v>172.8475</v>
      </c>
      <c r="U2070" s="6">
        <f>IF($A2070="placement",T2070,SUMIF($C$10:$C$6209,$C2070,$T$10:$T$6209))</f>
        <v>172.8475</v>
      </c>
      <c r="V2070" s="34">
        <f t="shared" si="98"/>
        <v>9.765625E-2</v>
      </c>
      <c r="W2070" s="24"/>
      <c r="X2070" s="2" t="str">
        <f>IFERROR(MIN(VLOOKUP($W2070,margin_ranges!$A$5:$D$10,4,FALSE),$Q2070*100)/100,"")</f>
        <v/>
      </c>
      <c r="Y2070" s="6">
        <f t="shared" si="96"/>
        <v>172.8475</v>
      </c>
      <c r="Z2070" s="6">
        <f>IF($A2070="placement",Y2070,SUMIF($C$10:$C$6209,$C2070,$Y$10:$Y$6209))</f>
        <v>172.8475</v>
      </c>
      <c r="AA2070" s="17">
        <f t="shared" si="97"/>
        <v>9.765625E-2</v>
      </c>
    </row>
    <row r="2071" spans="1:27" hidden="1" x14ac:dyDescent="0.3">
      <c r="A2071" s="8" t="s">
        <v>17</v>
      </c>
      <c r="B2071" s="8" t="s">
        <v>3287</v>
      </c>
      <c r="C2071" s="8" t="s">
        <v>3288</v>
      </c>
      <c r="D2071" s="8" t="s">
        <v>3357</v>
      </c>
      <c r="E2071" s="8" t="s">
        <v>3358</v>
      </c>
      <c r="F2071" s="29">
        <v>0.32273559683879599</v>
      </c>
      <c r="G2071" s="29">
        <v>1</v>
      </c>
      <c r="H2071" s="30">
        <v>49.112099999999998</v>
      </c>
      <c r="I2071" s="30">
        <v>3.2932000000000001</v>
      </c>
      <c r="J2071" s="14">
        <v>44</v>
      </c>
      <c r="K2071" s="14">
        <v>13</v>
      </c>
      <c r="L2071" s="12">
        <v>6.7100000000000007E-2</v>
      </c>
      <c r="M2071" s="7">
        <v>0.44295846</v>
      </c>
      <c r="N2071" s="31">
        <v>0.3</v>
      </c>
      <c r="O2071" s="14">
        <f>IFERROR(VLOOKUP($C2071,'site totals'!$J$2:$K$607,2,FALSE),1)</f>
        <v>10714.5054</v>
      </c>
      <c r="P2071" s="32" t="s">
        <v>22</v>
      </c>
      <c r="Q2071" s="12">
        <v>0.32273559680000002</v>
      </c>
      <c r="R2071" s="29">
        <v>0.33</v>
      </c>
      <c r="S2071" s="2">
        <f>IF($A2071="site","",MIN(VLOOKUP($P2071,margin_ranges!$A$5:$D$10,4,FALSE)/100,$Q2071))</f>
        <v>0.29749999999999999</v>
      </c>
      <c r="T2071" s="6">
        <f>IF(A2071="placement",$J2071*MIN($Q2071,$S2071),"")</f>
        <v>13.09</v>
      </c>
      <c r="U2071" s="6">
        <f>IF($A2071="placement",T2071,SUMIF($C$10:$C$6209,$C2071,$T$10:$T$6209))</f>
        <v>13.09</v>
      </c>
      <c r="V2071" s="34">
        <f t="shared" si="98"/>
        <v>4.850746268656736E-2</v>
      </c>
      <c r="W2071" s="24"/>
      <c r="X2071" s="2" t="str">
        <f>IFERROR(MIN(VLOOKUP($W2071,margin_ranges!$A$5:$D$10,4,FALSE),$Q2071*100)/100,"")</f>
        <v/>
      </c>
      <c r="Y2071" s="6">
        <f t="shared" si="96"/>
        <v>13.09</v>
      </c>
      <c r="Z2071" s="6">
        <f>IF($A2071="placement",Y2071,SUMIF($C$10:$C$6209,$C2071,$Y$10:$Y$6209))</f>
        <v>13.09</v>
      </c>
      <c r="AA2071" s="17">
        <f t="shared" si="97"/>
        <v>4.850746268656736E-2</v>
      </c>
    </row>
    <row r="2072" spans="1:27" hidden="1" x14ac:dyDescent="0.3">
      <c r="A2072" s="8" t="s">
        <v>17</v>
      </c>
      <c r="B2072" s="8" t="s">
        <v>3287</v>
      </c>
      <c r="C2072" s="8" t="s">
        <v>3288</v>
      </c>
      <c r="D2072" s="8" t="s">
        <v>3505</v>
      </c>
      <c r="E2072" s="8" t="s">
        <v>3506</v>
      </c>
      <c r="F2072" s="29">
        <v>0.32311643835616399</v>
      </c>
      <c r="G2072" s="29">
        <v>0</v>
      </c>
      <c r="H2072" s="30">
        <v>48.396599999999999</v>
      </c>
      <c r="I2072" s="30">
        <v>4.8000999999999996</v>
      </c>
      <c r="J2072" s="14">
        <v>43</v>
      </c>
      <c r="K2072" s="14">
        <v>13</v>
      </c>
      <c r="L2072" s="12">
        <v>9.9199999999999997E-2</v>
      </c>
      <c r="M2072" s="7">
        <v>0.29547179000000001</v>
      </c>
      <c r="N2072" s="31">
        <v>0.2</v>
      </c>
      <c r="O2072" s="14">
        <f>IFERROR(VLOOKUP($C2072,'site totals'!$J$2:$K$607,2,FALSE),1)</f>
        <v>10714.5054</v>
      </c>
      <c r="P2072" s="32" t="s">
        <v>91</v>
      </c>
      <c r="Q2072" s="12">
        <v>0.32311643839999998</v>
      </c>
      <c r="R2072" s="29">
        <v>0.35</v>
      </c>
      <c r="S2072" s="2">
        <f>IF($A2072="site","",MIN(VLOOKUP($P2072,margin_ranges!$A$5:$D$10,4,FALSE)/100,$Q2072))</f>
        <v>0.29749999999999999</v>
      </c>
      <c r="T2072" s="6">
        <f>IF(A2072="placement",$J2072*MIN($Q2072,$S2072),"")</f>
        <v>12.792499999999999</v>
      </c>
      <c r="U2072" s="6">
        <f>IF($A2072="placement",T2072,SUMIF($C$10:$C$6209,$C2072,$T$10:$T$6209))</f>
        <v>12.792499999999999</v>
      </c>
      <c r="V2072" s="34">
        <f t="shared" si="98"/>
        <v>8.0769230769230926E-2</v>
      </c>
      <c r="W2072" s="24"/>
      <c r="X2072" s="2" t="str">
        <f>IFERROR(MIN(VLOOKUP($W2072,margin_ranges!$A$5:$D$10,4,FALSE),$Q2072*100)/100,"")</f>
        <v/>
      </c>
      <c r="Y2072" s="6">
        <f t="shared" si="96"/>
        <v>12.792499999999999</v>
      </c>
      <c r="Z2072" s="6">
        <f>IF($A2072="placement",Y2072,SUMIF($C$10:$C$6209,$C2072,$Y$10:$Y$6209))</f>
        <v>12.792499999999999</v>
      </c>
      <c r="AA2072" s="29">
        <f t="shared" si="97"/>
        <v>8.0769230769230926E-2</v>
      </c>
    </row>
    <row r="2073" spans="1:27" hidden="1" x14ac:dyDescent="0.3">
      <c r="A2073" s="8" t="s">
        <v>17</v>
      </c>
      <c r="B2073" s="8" t="s">
        <v>3287</v>
      </c>
      <c r="C2073" s="8" t="s">
        <v>3288</v>
      </c>
      <c r="D2073" s="33" t="s">
        <v>3481</v>
      </c>
      <c r="E2073" s="8" t="s">
        <v>3482</v>
      </c>
      <c r="F2073" s="29">
        <v>0.33613113459069799</v>
      </c>
      <c r="G2073" s="29">
        <v>0</v>
      </c>
      <c r="H2073" s="30">
        <v>14.7851</v>
      </c>
      <c r="I2073" s="30">
        <v>0.96040000000000003</v>
      </c>
      <c r="J2073" s="14">
        <v>9</v>
      </c>
      <c r="K2073" s="14">
        <v>3</v>
      </c>
      <c r="L2073" s="12">
        <v>6.5000000000000002E-2</v>
      </c>
      <c r="M2073" s="7">
        <v>0.30126431999999997</v>
      </c>
      <c r="N2073" s="31">
        <v>0.2</v>
      </c>
      <c r="O2073" s="14">
        <f>IFERROR(VLOOKUP($C2073,'site totals'!$J$2:$K$607,2,FALSE),1)</f>
        <v>10714.5054</v>
      </c>
      <c r="P2073" s="32" t="s">
        <v>22</v>
      </c>
      <c r="Q2073" s="12">
        <v>0.33613113459999999</v>
      </c>
      <c r="R2073" s="29">
        <v>0.34</v>
      </c>
      <c r="S2073" s="2">
        <f>IF($A2073="site","",MIN(VLOOKUP($P2073,margin_ranges!$A$5:$D$10,4,FALSE)/100,$Q2073))</f>
        <v>0.29749999999999999</v>
      </c>
      <c r="T2073" s="6">
        <f>IF(A2073="placement",$J2073*MIN($Q2073,$S2073),"")</f>
        <v>2.6774999999999998</v>
      </c>
      <c r="U2073" s="6">
        <f>IF($A2073="placement",T2073,SUMIF($C$10:$C$6209,$C2073,$T$10:$T$6209))</f>
        <v>2.6774999999999998</v>
      </c>
      <c r="V2073" s="34">
        <f t="shared" si="98"/>
        <v>6.4393939393939448E-2</v>
      </c>
      <c r="W2073" s="24"/>
      <c r="X2073" s="2" t="str">
        <f>IFERROR(MIN(VLOOKUP($W2073,margin_ranges!$A$5:$D$10,4,FALSE),$Q2073*100)/100,"")</f>
        <v/>
      </c>
      <c r="Y2073" s="6">
        <f t="shared" si="96"/>
        <v>2.6774999999999998</v>
      </c>
      <c r="Z2073" s="6">
        <f>IF($A2073="placement",Y2073,SUMIF($C$10:$C$6209,$C2073,$Y$10:$Y$6209))</f>
        <v>2.6774999999999998</v>
      </c>
      <c r="AA2073" s="29">
        <f t="shared" si="97"/>
        <v>6.4393939393939448E-2</v>
      </c>
    </row>
    <row r="2074" spans="1:27" hidden="1" x14ac:dyDescent="0.3">
      <c r="A2074" s="8" t="s">
        <v>17</v>
      </c>
      <c r="B2074" s="8" t="s">
        <v>3287</v>
      </c>
      <c r="C2074" s="8" t="s">
        <v>3288</v>
      </c>
      <c r="D2074" s="8" t="s">
        <v>3429</v>
      </c>
      <c r="E2074" s="8" t="s">
        <v>3430</v>
      </c>
      <c r="F2074" s="29">
        <v>0.34</v>
      </c>
      <c r="G2074" s="29">
        <v>0</v>
      </c>
      <c r="H2074" s="30">
        <v>12.6866</v>
      </c>
      <c r="I2074" s="30">
        <v>0.57899999999999996</v>
      </c>
      <c r="J2074" s="14">
        <v>9</v>
      </c>
      <c r="K2074" s="14">
        <v>3</v>
      </c>
      <c r="L2074" s="12">
        <v>4.5600000000000002E-2</v>
      </c>
      <c r="M2074" s="7">
        <v>0.53676288999999999</v>
      </c>
      <c r="N2074" s="31">
        <v>0.3</v>
      </c>
      <c r="O2074" s="14">
        <f>IFERROR(VLOOKUP($C2074,'site totals'!$J$2:$K$607,2,FALSE),1)</f>
        <v>10714.5054</v>
      </c>
      <c r="P2074" s="32" t="s">
        <v>22</v>
      </c>
      <c r="Q2074" s="12">
        <v>0.44109400139999999</v>
      </c>
      <c r="R2074" s="29">
        <v>0.34</v>
      </c>
      <c r="S2074" s="2">
        <f>IF($A2074="site","",MIN(VLOOKUP($P2074,margin_ranges!$A$5:$D$10,4,FALSE)/100,$Q2074))</f>
        <v>0.29749999999999999</v>
      </c>
      <c r="T2074" s="6">
        <f>IF(A2074="placement",$J2074*MIN($Q2074,$S2074),"")</f>
        <v>2.6774999999999998</v>
      </c>
      <c r="U2074" s="6">
        <f>IF($A2074="placement",T2074,SUMIF($C$10:$C$6209,$C2074,$T$10:$T$6209))</f>
        <v>2.6774999999999998</v>
      </c>
      <c r="V2074" s="34">
        <f t="shared" si="98"/>
        <v>6.4393939393939448E-2</v>
      </c>
      <c r="W2074" s="24"/>
      <c r="X2074" s="2" t="str">
        <f>IFERROR(MIN(VLOOKUP($W2074,margin_ranges!$A$5:$D$10,4,FALSE),$Q2074*100)/100,"")</f>
        <v/>
      </c>
      <c r="Y2074" s="6">
        <f t="shared" si="96"/>
        <v>2.6774999999999998</v>
      </c>
      <c r="Z2074" s="6">
        <f>IF($A2074="placement",Y2074,SUMIF($C$10:$C$6209,$C2074,$Y$10:$Y$6209))</f>
        <v>2.6774999999999998</v>
      </c>
      <c r="AA2074" s="29">
        <f t="shared" si="97"/>
        <v>6.4393939393939448E-2</v>
      </c>
    </row>
    <row r="2075" spans="1:27" hidden="1" x14ac:dyDescent="0.3">
      <c r="A2075" s="8" t="s">
        <v>17</v>
      </c>
      <c r="B2075" s="8" t="s">
        <v>3287</v>
      </c>
      <c r="C2075" s="8" t="s">
        <v>3288</v>
      </c>
      <c r="D2075" s="8" t="s">
        <v>3323</v>
      </c>
      <c r="E2075" s="8" t="s">
        <v>3324</v>
      </c>
      <c r="F2075" s="29">
        <v>0.33999999999999903</v>
      </c>
      <c r="G2075" s="29">
        <v>0</v>
      </c>
      <c r="H2075" s="30">
        <v>2.4178000000000002</v>
      </c>
      <c r="I2075" s="30">
        <v>0.6079</v>
      </c>
      <c r="J2075" s="14">
        <v>10</v>
      </c>
      <c r="K2075" s="14">
        <v>3</v>
      </c>
      <c r="L2075" s="12">
        <v>0.25140000000000001</v>
      </c>
      <c r="M2075" s="7">
        <v>0.53914218999999997</v>
      </c>
      <c r="N2075" s="31">
        <v>0.15</v>
      </c>
      <c r="O2075" s="14">
        <f>IFERROR(VLOOKUP($C2075,'site totals'!$J$2:$K$607,2,FALSE),1)</f>
        <v>10714.5054</v>
      </c>
      <c r="P2075" s="32" t="s">
        <v>22</v>
      </c>
      <c r="Q2075" s="12">
        <v>0.72178025759999997</v>
      </c>
      <c r="R2075" s="29">
        <v>0.34</v>
      </c>
      <c r="S2075" s="2">
        <f>IF($A2075="site","",MIN(VLOOKUP($P2075,margin_ranges!$A$5:$D$10,4,FALSE)/100,$Q2075))</f>
        <v>0.29749999999999999</v>
      </c>
      <c r="T2075" s="6">
        <f>IF(A2075="placement",$J2075*MIN($Q2075,$S2075),"")</f>
        <v>2.9749999999999996</v>
      </c>
      <c r="U2075" s="6">
        <f>IF($A2075="placement",T2075,SUMIF($C$10:$C$6209,$C2075,$T$10:$T$6209))</f>
        <v>2.9749999999999996</v>
      </c>
      <c r="V2075" s="34">
        <f t="shared" si="98"/>
        <v>6.4393939393939448E-2</v>
      </c>
      <c r="W2075" s="24"/>
      <c r="X2075" s="2" t="str">
        <f>IFERROR(MIN(VLOOKUP($W2075,margin_ranges!$A$5:$D$10,4,FALSE),$Q2075*100)/100,"")</f>
        <v/>
      </c>
      <c r="Y2075" s="6">
        <f t="shared" si="96"/>
        <v>2.9749999999999996</v>
      </c>
      <c r="Z2075" s="6">
        <f>IF($A2075="placement",Y2075,SUMIF($C$10:$C$6209,$C2075,$Y$10:$Y$6209))</f>
        <v>2.9749999999999996</v>
      </c>
      <c r="AA2075" s="29">
        <f t="shared" si="97"/>
        <v>6.4393939393939448E-2</v>
      </c>
    </row>
    <row r="2076" spans="1:27" hidden="1" x14ac:dyDescent="0.3">
      <c r="A2076" s="8" t="s">
        <v>17</v>
      </c>
      <c r="B2076" s="8" t="s">
        <v>3287</v>
      </c>
      <c r="C2076" s="8" t="s">
        <v>3288</v>
      </c>
      <c r="D2076" s="8" t="s">
        <v>3403</v>
      </c>
      <c r="E2076" s="8" t="s">
        <v>3404</v>
      </c>
      <c r="F2076" s="29">
        <v>0.33999999999999903</v>
      </c>
      <c r="G2076" s="29">
        <v>0</v>
      </c>
      <c r="H2076" s="30">
        <v>12.679600000000001</v>
      </c>
      <c r="I2076" s="30">
        <v>0.76639999999999997</v>
      </c>
      <c r="J2076" s="14">
        <v>12</v>
      </c>
      <c r="K2076" s="14">
        <v>4</v>
      </c>
      <c r="L2076" s="12">
        <v>6.0400000000000002E-2</v>
      </c>
      <c r="M2076" s="7">
        <v>0.52683380999999996</v>
      </c>
      <c r="N2076" s="31">
        <v>0.3</v>
      </c>
      <c r="O2076" s="14">
        <f>IFERROR(VLOOKUP($C2076,'site totals'!$J$2:$K$607,2,FALSE),1)</f>
        <v>10714.5054</v>
      </c>
      <c r="P2076" s="32" t="s">
        <v>22</v>
      </c>
      <c r="Q2076" s="12">
        <v>0.43056046990000002</v>
      </c>
      <c r="R2076" s="29">
        <v>0.34</v>
      </c>
      <c r="S2076" s="2">
        <f>IF($A2076="site","",MIN(VLOOKUP($P2076,margin_ranges!$A$5:$D$10,4,FALSE)/100,$Q2076))</f>
        <v>0.29749999999999999</v>
      </c>
      <c r="T2076" s="6">
        <f>IF(A2076="placement",$J2076*MIN($Q2076,$S2076),"")</f>
        <v>3.57</v>
      </c>
      <c r="U2076" s="6">
        <f>IF($A2076="placement",T2076,SUMIF($C$10:$C$6209,$C2076,$T$10:$T$6209))</f>
        <v>3.57</v>
      </c>
      <c r="V2076" s="34">
        <f t="shared" si="98"/>
        <v>6.4393939393939448E-2</v>
      </c>
      <c r="W2076" s="24"/>
      <c r="X2076" s="2" t="str">
        <f>IFERROR(MIN(VLOOKUP($W2076,margin_ranges!$A$5:$D$10,4,FALSE),$Q2076*100)/100,"")</f>
        <v/>
      </c>
      <c r="Y2076" s="6">
        <f t="shared" si="96"/>
        <v>3.57</v>
      </c>
      <c r="Z2076" s="6">
        <f>IF($A2076="placement",Y2076,SUMIF($C$10:$C$6209,$C2076,$Y$10:$Y$6209))</f>
        <v>3.57</v>
      </c>
      <c r="AA2076" s="29">
        <f t="shared" si="97"/>
        <v>6.4393939393939448E-2</v>
      </c>
    </row>
    <row r="2077" spans="1:27" hidden="1" x14ac:dyDescent="0.3">
      <c r="A2077" s="8" t="s">
        <v>17</v>
      </c>
      <c r="B2077" s="8" t="s">
        <v>3287</v>
      </c>
      <c r="C2077" s="8" t="s">
        <v>3288</v>
      </c>
      <c r="D2077" s="8" t="s">
        <v>3449</v>
      </c>
      <c r="E2077" s="8" t="s">
        <v>3450</v>
      </c>
      <c r="F2077" s="29">
        <v>0.34</v>
      </c>
      <c r="G2077" s="29">
        <v>0</v>
      </c>
      <c r="H2077" s="30">
        <v>15.2369</v>
      </c>
      <c r="I2077" s="30">
        <v>0.9929</v>
      </c>
      <c r="J2077" s="14">
        <v>17</v>
      </c>
      <c r="K2077" s="14">
        <v>5</v>
      </c>
      <c r="L2077" s="12">
        <v>6.5199999999999994E-2</v>
      </c>
      <c r="M2077" s="7">
        <v>0.55694244999999998</v>
      </c>
      <c r="N2077" s="31">
        <v>0.3</v>
      </c>
      <c r="O2077" s="14">
        <f>IFERROR(VLOOKUP($C2077,'site totals'!$J$2:$K$607,2,FALSE),1)</f>
        <v>10714.5054</v>
      </c>
      <c r="P2077" s="32" t="s">
        <v>22</v>
      </c>
      <c r="Q2077" s="12">
        <v>0.46134470059999999</v>
      </c>
      <c r="R2077" s="29">
        <v>0.34</v>
      </c>
      <c r="S2077" s="2">
        <f>IF($A2077="site","",MIN(VLOOKUP($P2077,margin_ranges!$A$5:$D$10,4,FALSE)/100,$Q2077))</f>
        <v>0.29749999999999999</v>
      </c>
      <c r="T2077" s="6">
        <f>IF(A2077="placement",$J2077*MIN($Q2077,$S2077),"")</f>
        <v>5.0575000000000001</v>
      </c>
      <c r="U2077" s="6">
        <f>IF($A2077="placement",T2077,SUMIF($C$10:$C$6209,$C2077,$T$10:$T$6209))</f>
        <v>5.0575000000000001</v>
      </c>
      <c r="V2077" s="34">
        <f t="shared" si="98"/>
        <v>6.4393939393939448E-2</v>
      </c>
      <c r="W2077" s="24"/>
      <c r="X2077" s="2" t="str">
        <f>IFERROR(MIN(VLOOKUP($W2077,margin_ranges!$A$5:$D$10,4,FALSE),$Q2077*100)/100,"")</f>
        <v/>
      </c>
      <c r="Y2077" s="6">
        <f t="shared" si="96"/>
        <v>5.0575000000000001</v>
      </c>
      <c r="Z2077" s="6">
        <f>IF($A2077="placement",Y2077,SUMIF($C$10:$C$6209,$C2077,$Y$10:$Y$6209))</f>
        <v>5.0575000000000001</v>
      </c>
      <c r="AA2077" s="17">
        <f t="shared" si="97"/>
        <v>6.4393939393939448E-2</v>
      </c>
    </row>
    <row r="2078" spans="1:27" hidden="1" x14ac:dyDescent="0.3">
      <c r="A2078" s="8" t="s">
        <v>17</v>
      </c>
      <c r="B2078" s="8" t="s">
        <v>3287</v>
      </c>
      <c r="C2078" s="8" t="s">
        <v>3288</v>
      </c>
      <c r="D2078" s="8" t="s">
        <v>3459</v>
      </c>
      <c r="E2078" s="8" t="s">
        <v>3460</v>
      </c>
      <c r="F2078" s="29">
        <v>0.34</v>
      </c>
      <c r="G2078" s="29">
        <v>0</v>
      </c>
      <c r="H2078" s="30">
        <v>15.039099999999999</v>
      </c>
      <c r="I2078" s="30">
        <v>1.4336</v>
      </c>
      <c r="J2078" s="14">
        <v>17</v>
      </c>
      <c r="K2078" s="14">
        <v>5</v>
      </c>
      <c r="L2078" s="12">
        <v>9.5299999999999996E-2</v>
      </c>
      <c r="M2078" s="7">
        <v>0.39553563000000003</v>
      </c>
      <c r="N2078" s="31">
        <v>0.2</v>
      </c>
      <c r="O2078" s="14">
        <f>IFERROR(VLOOKUP($C2078,'site totals'!$J$2:$K$607,2,FALSE),1)</f>
        <v>10714.5054</v>
      </c>
      <c r="P2078" s="32" t="s">
        <v>22</v>
      </c>
      <c r="Q2078" s="12">
        <v>0.49435654540000001</v>
      </c>
      <c r="R2078" s="29">
        <v>0.34</v>
      </c>
      <c r="S2078" s="2">
        <f>IF($A2078="site","",MIN(VLOOKUP($P2078,margin_ranges!$A$5:$D$10,4,FALSE)/100,$Q2078))</f>
        <v>0.29749999999999999</v>
      </c>
      <c r="T2078" s="6">
        <f>IF(A2078="placement",$J2078*MIN($Q2078,$S2078),"")</f>
        <v>5.0575000000000001</v>
      </c>
      <c r="U2078" s="6">
        <f>IF($A2078="placement",T2078,SUMIF($C$10:$C$6209,$C2078,$T$10:$T$6209))</f>
        <v>5.0575000000000001</v>
      </c>
      <c r="V2078" s="34">
        <f t="shared" si="98"/>
        <v>6.4393939393939448E-2</v>
      </c>
      <c r="W2078" s="24"/>
      <c r="X2078" s="2" t="str">
        <f>IFERROR(MIN(VLOOKUP($W2078,margin_ranges!$A$5:$D$10,4,FALSE),$Q2078*100)/100,"")</f>
        <v/>
      </c>
      <c r="Y2078" s="6">
        <f t="shared" si="96"/>
        <v>5.0575000000000001</v>
      </c>
      <c r="Z2078" s="6">
        <f>IF($A2078="placement",Y2078,SUMIF($C$10:$C$6209,$C2078,$Y$10:$Y$6209))</f>
        <v>5.0575000000000001</v>
      </c>
      <c r="AA2078" s="29">
        <f t="shared" si="97"/>
        <v>6.4393939393939448E-2</v>
      </c>
    </row>
    <row r="2079" spans="1:27" hidden="1" x14ac:dyDescent="0.3">
      <c r="A2079" s="8" t="s">
        <v>17</v>
      </c>
      <c r="B2079" s="8" t="s">
        <v>3287</v>
      </c>
      <c r="C2079" s="8" t="s">
        <v>3288</v>
      </c>
      <c r="D2079" s="8" t="s">
        <v>3495</v>
      </c>
      <c r="E2079" s="8" t="s">
        <v>3496</v>
      </c>
      <c r="F2079" s="29">
        <v>0.34</v>
      </c>
      <c r="G2079" s="29">
        <v>1</v>
      </c>
      <c r="H2079" s="30">
        <v>47.064500000000002</v>
      </c>
      <c r="I2079" s="30">
        <v>1.4329000000000001</v>
      </c>
      <c r="J2079" s="14">
        <v>18</v>
      </c>
      <c r="K2079" s="14">
        <v>6</v>
      </c>
      <c r="L2079" s="12">
        <v>3.04E-2</v>
      </c>
      <c r="M2079" s="7">
        <v>0.42250136999999999</v>
      </c>
      <c r="N2079" s="31">
        <v>0.2</v>
      </c>
      <c r="O2079" s="14">
        <f>IFERROR(VLOOKUP($C2079,'site totals'!$J$2:$K$607,2,FALSE),1)</f>
        <v>10714.5054</v>
      </c>
      <c r="P2079" s="32" t="s">
        <v>22</v>
      </c>
      <c r="Q2079" s="12">
        <v>0.52662875480000004</v>
      </c>
      <c r="R2079" s="29">
        <v>0.34</v>
      </c>
      <c r="S2079" s="2">
        <f>IF($A2079="site","",MIN(VLOOKUP($P2079,margin_ranges!$A$5:$D$10,4,FALSE)/100,$Q2079))</f>
        <v>0.29749999999999999</v>
      </c>
      <c r="T2079" s="6">
        <f>IF(A2079="placement",$J2079*MIN($Q2079,$S2079),"")</f>
        <v>5.3549999999999995</v>
      </c>
      <c r="U2079" s="6">
        <f>IF($A2079="placement",T2079,SUMIF($C$10:$C$6209,$C2079,$T$10:$T$6209))</f>
        <v>5.3549999999999995</v>
      </c>
      <c r="V2079" s="34">
        <f t="shared" si="98"/>
        <v>6.4393939393939448E-2</v>
      </c>
      <c r="W2079" s="24"/>
      <c r="X2079" s="2" t="str">
        <f>IFERROR(MIN(VLOOKUP($W2079,margin_ranges!$A$5:$D$10,4,FALSE),$Q2079*100)/100,"")</f>
        <v/>
      </c>
      <c r="Y2079" s="6">
        <f t="shared" si="96"/>
        <v>5.3549999999999995</v>
      </c>
      <c r="Z2079" s="6">
        <f>IF($A2079="placement",Y2079,SUMIF($C$10:$C$6209,$C2079,$Y$10:$Y$6209))</f>
        <v>5.3549999999999995</v>
      </c>
      <c r="AA2079" s="29">
        <f t="shared" si="97"/>
        <v>6.4393939393939448E-2</v>
      </c>
    </row>
    <row r="2080" spans="1:27" hidden="1" x14ac:dyDescent="0.3">
      <c r="A2080" s="8" t="s">
        <v>17</v>
      </c>
      <c r="B2080" s="8" t="s">
        <v>3287</v>
      </c>
      <c r="C2080" s="8" t="s">
        <v>3288</v>
      </c>
      <c r="D2080" s="8" t="s">
        <v>3387</v>
      </c>
      <c r="E2080" s="8" t="s">
        <v>3388</v>
      </c>
      <c r="F2080" s="29">
        <v>0.33999999999999903</v>
      </c>
      <c r="G2080" s="29">
        <v>0</v>
      </c>
      <c r="H2080" s="30">
        <v>25.1264</v>
      </c>
      <c r="I2080" s="30">
        <v>1.2202</v>
      </c>
      <c r="J2080" s="14">
        <v>20</v>
      </c>
      <c r="K2080" s="14">
        <v>6</v>
      </c>
      <c r="L2080" s="12">
        <v>4.8599999999999997E-2</v>
      </c>
      <c r="M2080" s="7">
        <v>0.54125153999999998</v>
      </c>
      <c r="N2080" s="31">
        <v>0.3</v>
      </c>
      <c r="O2080" s="14">
        <f>IFERROR(VLOOKUP($C2080,'site totals'!$J$2:$K$607,2,FALSE),1)</f>
        <v>10714.5054</v>
      </c>
      <c r="P2080" s="32" t="s">
        <v>22</v>
      </c>
      <c r="Q2080" s="12">
        <v>0.44572905629999998</v>
      </c>
      <c r="R2080" s="29">
        <v>0.34</v>
      </c>
      <c r="S2080" s="2">
        <f>IF($A2080="site","",MIN(VLOOKUP($P2080,margin_ranges!$A$5:$D$10,4,FALSE)/100,$Q2080))</f>
        <v>0.29749999999999999</v>
      </c>
      <c r="T2080" s="6">
        <f>IF(A2080="placement",$J2080*MIN($Q2080,$S2080),"")</f>
        <v>5.9499999999999993</v>
      </c>
      <c r="U2080" s="6">
        <f>IF($A2080="placement",T2080,SUMIF($C$10:$C$6209,$C2080,$T$10:$T$6209))</f>
        <v>5.9499999999999993</v>
      </c>
      <c r="V2080" s="34">
        <f t="shared" si="98"/>
        <v>6.4393939393939448E-2</v>
      </c>
      <c r="W2080" s="24"/>
      <c r="X2080" s="2" t="str">
        <f>IFERROR(MIN(VLOOKUP($W2080,margin_ranges!$A$5:$D$10,4,FALSE),$Q2080*100)/100,"")</f>
        <v/>
      </c>
      <c r="Y2080" s="6">
        <f t="shared" ref="Y2080:Y2143" si="99">IF(A2080="placement",IF($X2080="",$T2080,$J2080*MIN($Q2080,$X2080)),"")</f>
        <v>5.9499999999999993</v>
      </c>
      <c r="Z2080" s="6">
        <f>IF($A2080="placement",Y2080,SUMIF($C$10:$C$6209,$C2080,$Y$10:$Y$6209))</f>
        <v>5.9499999999999993</v>
      </c>
      <c r="AA2080" s="29">
        <f t="shared" ref="AA2080:AA2143" si="100">($J2080-$Z2080)/($J2080*(1-$R2080))-1</f>
        <v>6.4393939393939448E-2</v>
      </c>
    </row>
    <row r="2081" spans="1:27" hidden="1" x14ac:dyDescent="0.3">
      <c r="A2081" s="8" t="s">
        <v>17</v>
      </c>
      <c r="B2081" s="8" t="s">
        <v>3287</v>
      </c>
      <c r="C2081" s="8" t="s">
        <v>3288</v>
      </c>
      <c r="D2081" s="8" t="s">
        <v>3567</v>
      </c>
      <c r="E2081" s="8" t="s">
        <v>3568</v>
      </c>
      <c r="F2081" s="29">
        <v>0.34</v>
      </c>
      <c r="G2081" s="29">
        <v>0</v>
      </c>
      <c r="H2081" s="30">
        <v>14.285</v>
      </c>
      <c r="I2081" s="30">
        <v>1.3353999999999999</v>
      </c>
      <c r="J2081" s="14">
        <v>23</v>
      </c>
      <c r="K2081" s="14">
        <v>7</v>
      </c>
      <c r="L2081" s="12">
        <v>9.35E-2</v>
      </c>
      <c r="M2081" s="7">
        <v>0.56290987000000003</v>
      </c>
      <c r="N2081" s="31">
        <v>0.2</v>
      </c>
      <c r="O2081" s="14">
        <f>IFERROR(VLOOKUP($C2081,'site totals'!$J$2:$K$607,2,FALSE),1)</f>
        <v>10714.5054</v>
      </c>
      <c r="P2081" s="32" t="s">
        <v>22</v>
      </c>
      <c r="Q2081" s="12">
        <v>0.64470333349999998</v>
      </c>
      <c r="R2081" s="29">
        <v>0.34</v>
      </c>
      <c r="S2081" s="2">
        <f>IF($A2081="site","",MIN(VLOOKUP($P2081,margin_ranges!$A$5:$D$10,4,FALSE)/100,$Q2081))</f>
        <v>0.29749999999999999</v>
      </c>
      <c r="T2081" s="6">
        <f>IF(A2081="placement",$J2081*MIN($Q2081,$S2081),"")</f>
        <v>6.8424999999999994</v>
      </c>
      <c r="U2081" s="6">
        <f>IF($A2081="placement",T2081,SUMIF($C$10:$C$6209,$C2081,$T$10:$T$6209))</f>
        <v>6.8424999999999994</v>
      </c>
      <c r="V2081" s="34">
        <f t="shared" si="98"/>
        <v>6.4393939393939448E-2</v>
      </c>
      <c r="W2081" s="24"/>
      <c r="X2081" s="2" t="str">
        <f>IFERROR(MIN(VLOOKUP($W2081,margin_ranges!$A$5:$D$10,4,FALSE),$Q2081*100)/100,"")</f>
        <v/>
      </c>
      <c r="Y2081" s="6">
        <f t="shared" si="99"/>
        <v>6.8424999999999994</v>
      </c>
      <c r="Z2081" s="6">
        <f>IF($A2081="placement",Y2081,SUMIF($C$10:$C$6209,$C2081,$Y$10:$Y$6209))</f>
        <v>6.8424999999999994</v>
      </c>
      <c r="AA2081" s="17">
        <f t="shared" si="100"/>
        <v>6.4393939393939448E-2</v>
      </c>
    </row>
    <row r="2082" spans="1:27" hidden="1" x14ac:dyDescent="0.3">
      <c r="A2082" s="8" t="s">
        <v>17</v>
      </c>
      <c r="B2082" s="8" t="s">
        <v>3287</v>
      </c>
      <c r="C2082" s="8" t="s">
        <v>3288</v>
      </c>
      <c r="D2082" s="8" t="s">
        <v>3469</v>
      </c>
      <c r="E2082" s="8" t="s">
        <v>3470</v>
      </c>
      <c r="F2082" s="29">
        <v>0.34</v>
      </c>
      <c r="G2082" s="29">
        <v>1</v>
      </c>
      <c r="H2082" s="30">
        <v>88.570400000000006</v>
      </c>
      <c r="I2082" s="30">
        <v>2.8452999999999999</v>
      </c>
      <c r="J2082" s="14">
        <v>36</v>
      </c>
      <c r="K2082" s="14">
        <v>11</v>
      </c>
      <c r="L2082" s="12">
        <v>3.2099999999999997E-2</v>
      </c>
      <c r="M2082" s="7">
        <v>0.41889842999999999</v>
      </c>
      <c r="N2082" s="31">
        <v>0.2</v>
      </c>
      <c r="O2082" s="14">
        <f>IFERROR(VLOOKUP($C2082,'site totals'!$J$2:$K$607,2,FALSE),1)</f>
        <v>10714.5054</v>
      </c>
      <c r="P2082" s="32" t="s">
        <v>22</v>
      </c>
      <c r="Q2082" s="12">
        <v>0.52255729220000002</v>
      </c>
      <c r="R2082" s="29">
        <v>0.34</v>
      </c>
      <c r="S2082" s="2">
        <f>IF($A2082="site","",MIN(VLOOKUP($P2082,margin_ranges!$A$5:$D$10,4,FALSE)/100,$Q2082))</f>
        <v>0.29749999999999999</v>
      </c>
      <c r="T2082" s="6">
        <f>IF(A2082="placement",$J2082*MIN($Q2082,$S2082),"")</f>
        <v>10.709999999999999</v>
      </c>
      <c r="U2082" s="6">
        <f>IF($A2082="placement",T2082,SUMIF($C$10:$C$6209,$C2082,$T$10:$T$6209))</f>
        <v>10.709999999999999</v>
      </c>
      <c r="V2082" s="34">
        <f t="shared" si="98"/>
        <v>6.4393939393939448E-2</v>
      </c>
      <c r="W2082" s="24"/>
      <c r="X2082" s="2" t="str">
        <f>IFERROR(MIN(VLOOKUP($W2082,margin_ranges!$A$5:$D$10,4,FALSE),$Q2082*100)/100,"")</f>
        <v/>
      </c>
      <c r="Y2082" s="6">
        <f t="shared" si="99"/>
        <v>10.709999999999999</v>
      </c>
      <c r="Z2082" s="6">
        <f>IF($A2082="placement",Y2082,SUMIF($C$10:$C$6209,$C2082,$Y$10:$Y$6209))</f>
        <v>10.709999999999999</v>
      </c>
      <c r="AA2082" s="29">
        <f t="shared" si="100"/>
        <v>6.4393939393939448E-2</v>
      </c>
    </row>
    <row r="2083" spans="1:27" hidden="1" x14ac:dyDescent="0.3">
      <c r="A2083" s="8" t="s">
        <v>17</v>
      </c>
      <c r="B2083" s="8" t="s">
        <v>3287</v>
      </c>
      <c r="C2083" s="8" t="s">
        <v>3288</v>
      </c>
      <c r="D2083" s="33" t="s">
        <v>3373</v>
      </c>
      <c r="E2083" s="8" t="s">
        <v>3374</v>
      </c>
      <c r="F2083" s="29">
        <v>0.33999999999999903</v>
      </c>
      <c r="G2083" s="29">
        <v>0</v>
      </c>
      <c r="H2083" s="30">
        <v>16.040700000000001</v>
      </c>
      <c r="I2083" s="30">
        <v>2.1560999999999999</v>
      </c>
      <c r="J2083" s="14">
        <v>40</v>
      </c>
      <c r="K2083" s="14">
        <v>12</v>
      </c>
      <c r="L2083" s="12">
        <v>0.13439999999999999</v>
      </c>
      <c r="M2083" s="7">
        <v>0.61269172999999999</v>
      </c>
      <c r="N2083" s="31">
        <v>0.3</v>
      </c>
      <c r="O2083" s="14">
        <f>IFERROR(VLOOKUP($C2083,'site totals'!$J$2:$K$607,2,FALSE),1)</f>
        <v>10714.5054</v>
      </c>
      <c r="P2083" s="32" t="s">
        <v>22</v>
      </c>
      <c r="Q2083" s="12">
        <v>0.51035735719999997</v>
      </c>
      <c r="R2083" s="29">
        <v>0.34</v>
      </c>
      <c r="S2083" s="2">
        <f>IF($A2083="site","",MIN(VLOOKUP($P2083,margin_ranges!$A$5:$D$10,4,FALSE)/100,$Q2083))</f>
        <v>0.29749999999999999</v>
      </c>
      <c r="T2083" s="6">
        <f>IF(A2083="placement",$J2083*MIN($Q2083,$S2083),"")</f>
        <v>11.899999999999999</v>
      </c>
      <c r="U2083" s="6">
        <f>IF($A2083="placement",T2083,SUMIF($C$10:$C$6209,$C2083,$T$10:$T$6209))</f>
        <v>11.899999999999999</v>
      </c>
      <c r="V2083" s="34">
        <f t="shared" si="98"/>
        <v>6.4393939393939448E-2</v>
      </c>
      <c r="W2083" s="24"/>
      <c r="X2083" s="2" t="str">
        <f>IFERROR(MIN(VLOOKUP($W2083,margin_ranges!$A$5:$D$10,4,FALSE),$Q2083*100)/100,"")</f>
        <v/>
      </c>
      <c r="Y2083" s="6">
        <f t="shared" si="99"/>
        <v>11.899999999999999</v>
      </c>
      <c r="Z2083" s="6">
        <f>IF($A2083="placement",Y2083,SUMIF($C$10:$C$6209,$C2083,$Y$10:$Y$6209))</f>
        <v>11.899999999999999</v>
      </c>
      <c r="AA2083" s="29">
        <f t="shared" si="100"/>
        <v>6.4393939393939448E-2</v>
      </c>
    </row>
    <row r="2084" spans="1:27" hidden="1" x14ac:dyDescent="0.3">
      <c r="A2084" s="8" t="s">
        <v>17</v>
      </c>
      <c r="B2084" s="8" t="s">
        <v>3287</v>
      </c>
      <c r="C2084" s="8" t="s">
        <v>3288</v>
      </c>
      <c r="D2084" s="8" t="s">
        <v>3365</v>
      </c>
      <c r="E2084" s="8" t="s">
        <v>3366</v>
      </c>
      <c r="F2084" s="29">
        <v>0.33999999999999903</v>
      </c>
      <c r="G2084" s="29">
        <v>1</v>
      </c>
      <c r="H2084" s="30">
        <v>50.110100000000003</v>
      </c>
      <c r="I2084" s="30">
        <v>2.0960999999999999</v>
      </c>
      <c r="J2084" s="14">
        <v>47</v>
      </c>
      <c r="K2084" s="14">
        <v>14</v>
      </c>
      <c r="L2084" s="12">
        <v>4.1799999999999997E-2</v>
      </c>
      <c r="M2084" s="7">
        <v>0.75252505000000003</v>
      </c>
      <c r="N2084" s="31">
        <v>0.3</v>
      </c>
      <c r="O2084" s="14">
        <f>IFERROR(VLOOKUP($C2084,'site totals'!$J$2:$K$607,2,FALSE),1)</f>
        <v>10714.5054</v>
      </c>
      <c r="P2084" s="32" t="s">
        <v>22</v>
      </c>
      <c r="Q2084" s="12">
        <v>0.60134217249999999</v>
      </c>
      <c r="R2084" s="29">
        <v>0.34</v>
      </c>
      <c r="S2084" s="2">
        <f>IF($A2084="site","",MIN(VLOOKUP($P2084,margin_ranges!$A$5:$D$10,4,FALSE)/100,$Q2084))</f>
        <v>0.29749999999999999</v>
      </c>
      <c r="T2084" s="6">
        <f>IF(A2084="placement",$J2084*MIN($Q2084,$S2084),"")</f>
        <v>13.9825</v>
      </c>
      <c r="U2084" s="6">
        <f>IF($A2084="placement",T2084,SUMIF($C$10:$C$6209,$C2084,$T$10:$T$6209))</f>
        <v>13.9825</v>
      </c>
      <c r="V2084" s="34">
        <f t="shared" si="98"/>
        <v>6.4393939393939448E-2</v>
      </c>
      <c r="W2084" s="24"/>
      <c r="X2084" s="2" t="str">
        <f>IFERROR(MIN(VLOOKUP($W2084,margin_ranges!$A$5:$D$10,4,FALSE),$Q2084*100)/100,"")</f>
        <v/>
      </c>
      <c r="Y2084" s="6">
        <f t="shared" si="99"/>
        <v>13.9825</v>
      </c>
      <c r="Z2084" s="6">
        <f>IF($A2084="placement",Y2084,SUMIF($C$10:$C$6209,$C2084,$Y$10:$Y$6209))</f>
        <v>13.9825</v>
      </c>
      <c r="AA2084" s="29">
        <f t="shared" si="100"/>
        <v>6.4393939393939448E-2</v>
      </c>
    </row>
    <row r="2085" spans="1:27" hidden="1" x14ac:dyDescent="0.3">
      <c r="A2085" s="8" t="s">
        <v>17</v>
      </c>
      <c r="B2085" s="8" t="s">
        <v>3287</v>
      </c>
      <c r="C2085" s="8" t="s">
        <v>3288</v>
      </c>
      <c r="D2085" s="8" t="s">
        <v>3557</v>
      </c>
      <c r="E2085" s="8" t="s">
        <v>3558</v>
      </c>
      <c r="F2085" s="29">
        <v>0.34</v>
      </c>
      <c r="G2085" s="29">
        <v>1</v>
      </c>
      <c r="H2085" s="30">
        <v>44.006500000000003</v>
      </c>
      <c r="I2085" s="30">
        <v>2.2662</v>
      </c>
      <c r="J2085" s="14">
        <v>53</v>
      </c>
      <c r="K2085" s="14">
        <v>16</v>
      </c>
      <c r="L2085" s="12">
        <v>5.1499999999999997E-2</v>
      </c>
      <c r="M2085" s="7">
        <v>0.77327827999999998</v>
      </c>
      <c r="N2085" s="31">
        <v>0.3</v>
      </c>
      <c r="O2085" s="14">
        <f>IFERROR(VLOOKUP($C2085,'site totals'!$J$2:$K$607,2,FALSE),1)</f>
        <v>10714.5054</v>
      </c>
      <c r="P2085" s="32" t="s">
        <v>22</v>
      </c>
      <c r="Q2085" s="12">
        <v>0.61204134700000001</v>
      </c>
      <c r="R2085" s="29">
        <v>0.34</v>
      </c>
      <c r="S2085" s="2">
        <f>IF($A2085="site","",MIN(VLOOKUP($P2085,margin_ranges!$A$5:$D$10,4,FALSE)/100,$Q2085))</f>
        <v>0.29749999999999999</v>
      </c>
      <c r="T2085" s="6">
        <f>IF(A2085="placement",$J2085*MIN($Q2085,$S2085),"")</f>
        <v>15.7675</v>
      </c>
      <c r="U2085" s="6">
        <f>IF($A2085="placement",T2085,SUMIF($C$10:$C$6209,$C2085,$T$10:$T$6209))</f>
        <v>15.7675</v>
      </c>
      <c r="V2085" s="34">
        <f t="shared" si="98"/>
        <v>6.4393939393939448E-2</v>
      </c>
      <c r="W2085" s="24"/>
      <c r="X2085" s="2" t="str">
        <f>IFERROR(MIN(VLOOKUP($W2085,margin_ranges!$A$5:$D$10,4,FALSE),$Q2085*100)/100,"")</f>
        <v/>
      </c>
      <c r="Y2085" s="6">
        <f t="shared" si="99"/>
        <v>15.7675</v>
      </c>
      <c r="Z2085" s="6">
        <f>IF($A2085="placement",Y2085,SUMIF($C$10:$C$6209,$C2085,$Y$10:$Y$6209))</f>
        <v>15.7675</v>
      </c>
      <c r="AA2085" s="29">
        <f t="shared" si="100"/>
        <v>6.4393939393939448E-2</v>
      </c>
    </row>
    <row r="2086" spans="1:27" hidden="1" x14ac:dyDescent="0.3">
      <c r="A2086" s="8" t="s">
        <v>17</v>
      </c>
      <c r="B2086" s="8" t="s">
        <v>3287</v>
      </c>
      <c r="C2086" s="8" t="s">
        <v>3288</v>
      </c>
      <c r="D2086" s="8" t="s">
        <v>3399</v>
      </c>
      <c r="E2086" s="8" t="s">
        <v>3400</v>
      </c>
      <c r="F2086" s="29">
        <v>0.33999999999999903</v>
      </c>
      <c r="G2086" s="29">
        <v>1</v>
      </c>
      <c r="H2086" s="30">
        <v>74.873699999999999</v>
      </c>
      <c r="I2086" s="30">
        <v>5.6452999999999998</v>
      </c>
      <c r="J2086" s="14">
        <v>69</v>
      </c>
      <c r="K2086" s="14">
        <v>19</v>
      </c>
      <c r="L2086" s="12">
        <v>7.5399999999999995E-2</v>
      </c>
      <c r="M2086" s="7">
        <v>0.40546599999999999</v>
      </c>
      <c r="N2086" s="31">
        <v>0.2</v>
      </c>
      <c r="O2086" s="14">
        <f>IFERROR(VLOOKUP($C2086,'site totals'!$J$2:$K$607,2,FALSE),1)</f>
        <v>10714.5054</v>
      </c>
      <c r="P2086" s="32" t="s">
        <v>22</v>
      </c>
      <c r="Q2086" s="12">
        <v>0.5067403949</v>
      </c>
      <c r="R2086" s="29">
        <v>0.34</v>
      </c>
      <c r="S2086" s="2">
        <f>IF($A2086="site","",MIN(VLOOKUP($P2086,margin_ranges!$A$5:$D$10,4,FALSE)/100,$Q2086))</f>
        <v>0.29749999999999999</v>
      </c>
      <c r="T2086" s="6">
        <f>IF(A2086="placement",$J2086*MIN($Q2086,$S2086),"")</f>
        <v>20.5275</v>
      </c>
      <c r="U2086" s="6">
        <f>IF($A2086="placement",T2086,SUMIF($C$10:$C$6209,$C2086,$T$10:$T$6209))</f>
        <v>20.5275</v>
      </c>
      <c r="V2086" s="34">
        <f t="shared" si="98"/>
        <v>6.4393939393939448E-2</v>
      </c>
      <c r="W2086" s="24"/>
      <c r="X2086" s="2" t="str">
        <f>IFERROR(MIN(VLOOKUP($W2086,margin_ranges!$A$5:$D$10,4,FALSE),$Q2086*100)/100,"")</f>
        <v/>
      </c>
      <c r="Y2086" s="6">
        <f t="shared" si="99"/>
        <v>20.5275</v>
      </c>
      <c r="Z2086" s="6">
        <f>IF($A2086="placement",Y2086,SUMIF($C$10:$C$6209,$C2086,$Y$10:$Y$6209))</f>
        <v>20.5275</v>
      </c>
      <c r="AA2086" s="29">
        <f t="shared" si="100"/>
        <v>6.4393939393939448E-2</v>
      </c>
    </row>
    <row r="2087" spans="1:27" hidden="1" x14ac:dyDescent="0.3">
      <c r="A2087" s="8" t="s">
        <v>17</v>
      </c>
      <c r="B2087" s="8" t="s">
        <v>3287</v>
      </c>
      <c r="C2087" s="8" t="s">
        <v>3288</v>
      </c>
      <c r="D2087" s="8" t="s">
        <v>3509</v>
      </c>
      <c r="E2087" s="8" t="s">
        <v>3510</v>
      </c>
      <c r="F2087" s="29">
        <v>0.33999999999999903</v>
      </c>
      <c r="G2087" s="29">
        <v>1</v>
      </c>
      <c r="H2087" s="30">
        <v>81.299099999999996</v>
      </c>
      <c r="I2087" s="30">
        <v>5.9611000000000001</v>
      </c>
      <c r="J2087" s="14">
        <v>115</v>
      </c>
      <c r="K2087" s="14">
        <v>35</v>
      </c>
      <c r="L2087" s="12">
        <v>7.3300000000000004E-2</v>
      </c>
      <c r="M2087" s="7">
        <v>0.64145468000000005</v>
      </c>
      <c r="N2087" s="31">
        <v>0.3</v>
      </c>
      <c r="O2087" s="14">
        <f>IFERROR(VLOOKUP($C2087,'site totals'!$J$2:$K$607,2,FALSE),1)</f>
        <v>10714.5054</v>
      </c>
      <c r="P2087" s="32" t="s">
        <v>22</v>
      </c>
      <c r="Q2087" s="12">
        <v>0.53231302049999996</v>
      </c>
      <c r="R2087" s="29">
        <v>0.34</v>
      </c>
      <c r="S2087" s="2">
        <f>IF($A2087="site","",MIN(VLOOKUP($P2087,margin_ranges!$A$5:$D$10,4,FALSE)/100,$Q2087))</f>
        <v>0.29749999999999999</v>
      </c>
      <c r="T2087" s="6">
        <f>IF(A2087="placement",$J2087*MIN($Q2087,$S2087),"")</f>
        <v>34.212499999999999</v>
      </c>
      <c r="U2087" s="6">
        <f>IF($A2087="placement",T2087,SUMIF($C$10:$C$6209,$C2087,$T$10:$T$6209))</f>
        <v>34.212499999999999</v>
      </c>
      <c r="V2087" s="34">
        <f t="shared" si="98"/>
        <v>6.4393939393939448E-2</v>
      </c>
      <c r="W2087" s="24"/>
      <c r="X2087" s="2" t="str">
        <f>IFERROR(MIN(VLOOKUP($W2087,margin_ranges!$A$5:$D$10,4,FALSE),$Q2087*100)/100,"")</f>
        <v/>
      </c>
      <c r="Y2087" s="6">
        <f t="shared" si="99"/>
        <v>34.212499999999999</v>
      </c>
      <c r="Z2087" s="6">
        <f>IF($A2087="placement",Y2087,SUMIF($C$10:$C$6209,$C2087,$Y$10:$Y$6209))</f>
        <v>34.212499999999999</v>
      </c>
      <c r="AA2087" s="29">
        <f t="shared" si="100"/>
        <v>6.4393939393939448E-2</v>
      </c>
    </row>
    <row r="2088" spans="1:27" hidden="1" x14ac:dyDescent="0.3">
      <c r="A2088" s="8" t="s">
        <v>17</v>
      </c>
      <c r="B2088" s="8" t="s">
        <v>3287</v>
      </c>
      <c r="C2088" s="8" t="s">
        <v>3288</v>
      </c>
      <c r="D2088" s="8" t="s">
        <v>3315</v>
      </c>
      <c r="E2088" s="8" t="s">
        <v>3316</v>
      </c>
      <c r="F2088" s="29">
        <v>0.33999999999999903</v>
      </c>
      <c r="G2088" s="29">
        <v>1</v>
      </c>
      <c r="H2088" s="30">
        <v>153.19030000000001</v>
      </c>
      <c r="I2088" s="30">
        <v>32.215800000000002</v>
      </c>
      <c r="J2088" s="14">
        <v>175</v>
      </c>
      <c r="K2088" s="14">
        <v>53</v>
      </c>
      <c r="L2088" s="12">
        <v>0.21029999999999999</v>
      </c>
      <c r="M2088" s="7">
        <v>0.18134189000000001</v>
      </c>
      <c r="N2088" s="31">
        <v>0.1</v>
      </c>
      <c r="O2088" s="14">
        <f>IFERROR(VLOOKUP($C2088,'site totals'!$J$2:$K$607,2,FALSE),1)</f>
        <v>10714.5054</v>
      </c>
      <c r="P2088" s="32" t="s">
        <v>22</v>
      </c>
      <c r="Q2088" s="12">
        <v>0.44855542920000002</v>
      </c>
      <c r="R2088" s="29">
        <v>0.34</v>
      </c>
      <c r="S2088" s="2">
        <f>IF($A2088="site","",MIN(VLOOKUP($P2088,margin_ranges!$A$5:$D$10,4,FALSE)/100,$Q2088))</f>
        <v>0.29749999999999999</v>
      </c>
      <c r="T2088" s="6">
        <f>IF(A2088="placement",$J2088*MIN($Q2088,$S2088),"")</f>
        <v>52.0625</v>
      </c>
      <c r="U2088" s="6">
        <f>IF($A2088="placement",T2088,SUMIF($C$10:$C$6209,$C2088,$T$10:$T$6209))</f>
        <v>52.0625</v>
      </c>
      <c r="V2088" s="34">
        <f t="shared" si="98"/>
        <v>6.4393939393939448E-2</v>
      </c>
      <c r="W2088" s="24"/>
      <c r="X2088" s="2" t="str">
        <f>IFERROR(MIN(VLOOKUP($W2088,margin_ranges!$A$5:$D$10,4,FALSE),$Q2088*100)/100,"")</f>
        <v/>
      </c>
      <c r="Y2088" s="6">
        <f t="shared" si="99"/>
        <v>52.0625</v>
      </c>
      <c r="Z2088" s="6">
        <f>IF($A2088="placement",Y2088,SUMIF($C$10:$C$6209,$C2088,$Y$10:$Y$6209))</f>
        <v>52.0625</v>
      </c>
      <c r="AA2088" s="29">
        <f t="shared" si="100"/>
        <v>6.4393939393939448E-2</v>
      </c>
    </row>
    <row r="2089" spans="1:27" hidden="1" x14ac:dyDescent="0.3">
      <c r="A2089" s="8" t="s">
        <v>17</v>
      </c>
      <c r="B2089" s="8" t="s">
        <v>3287</v>
      </c>
      <c r="C2089" s="8" t="s">
        <v>3288</v>
      </c>
      <c r="D2089" s="8" t="s">
        <v>3471</v>
      </c>
      <c r="E2089" s="8" t="s">
        <v>3472</v>
      </c>
      <c r="F2089" s="29">
        <v>0.33999999999999903</v>
      </c>
      <c r="G2089" s="29">
        <v>1</v>
      </c>
      <c r="H2089" s="30">
        <v>45.939100000000003</v>
      </c>
      <c r="I2089" s="30">
        <v>8.9176000000000002</v>
      </c>
      <c r="J2089" s="14">
        <v>210</v>
      </c>
      <c r="K2089" s="14">
        <v>64</v>
      </c>
      <c r="L2089" s="12">
        <v>0.19409999999999999</v>
      </c>
      <c r="M2089" s="7">
        <v>0.78311039000000005</v>
      </c>
      <c r="N2089" s="31">
        <v>0.3</v>
      </c>
      <c r="O2089" s="14">
        <f>IFERROR(VLOOKUP($C2089,'site totals'!$J$2:$K$607,2,FALSE),1)</f>
        <v>10714.5054</v>
      </c>
      <c r="P2089" s="32" t="s">
        <v>22</v>
      </c>
      <c r="Q2089" s="12">
        <v>0.61691224749999996</v>
      </c>
      <c r="R2089" s="29">
        <v>0.34</v>
      </c>
      <c r="S2089" s="2">
        <f>IF($A2089="site","",MIN(VLOOKUP($P2089,margin_ranges!$A$5:$D$10,4,FALSE)/100,$Q2089))</f>
        <v>0.29749999999999999</v>
      </c>
      <c r="T2089" s="6">
        <f>IF(A2089="placement",$J2089*MIN($Q2089,$S2089),"")</f>
        <v>62.474999999999994</v>
      </c>
      <c r="U2089" s="6">
        <f>IF($A2089="placement",T2089,SUMIF($C$10:$C$6209,$C2089,$T$10:$T$6209))</f>
        <v>62.474999999999994</v>
      </c>
      <c r="V2089" s="34">
        <f t="shared" si="98"/>
        <v>6.4393939393939448E-2</v>
      </c>
      <c r="W2089" s="24"/>
      <c r="X2089" s="2" t="str">
        <f>IFERROR(MIN(VLOOKUP($W2089,margin_ranges!$A$5:$D$10,4,FALSE),$Q2089*100)/100,"")</f>
        <v/>
      </c>
      <c r="Y2089" s="6">
        <f t="shared" si="99"/>
        <v>62.474999999999994</v>
      </c>
      <c r="Z2089" s="6">
        <f>IF($A2089="placement",Y2089,SUMIF($C$10:$C$6209,$C2089,$Y$10:$Y$6209))</f>
        <v>62.474999999999994</v>
      </c>
      <c r="AA2089" s="29">
        <f t="shared" si="100"/>
        <v>6.4393939393939448E-2</v>
      </c>
    </row>
    <row r="2090" spans="1:27" hidden="1" x14ac:dyDescent="0.3">
      <c r="A2090" s="8" t="s">
        <v>17</v>
      </c>
      <c r="B2090" s="8" t="s">
        <v>3287</v>
      </c>
      <c r="C2090" s="8" t="s">
        <v>3288</v>
      </c>
      <c r="D2090" s="8" t="s">
        <v>3519</v>
      </c>
      <c r="E2090" s="8" t="s">
        <v>3520</v>
      </c>
      <c r="F2090" s="29">
        <v>0.33999999999999903</v>
      </c>
      <c r="G2090" s="29">
        <v>1</v>
      </c>
      <c r="H2090" s="30">
        <v>152.99930000000001</v>
      </c>
      <c r="I2090" s="30">
        <v>9.1390999999999991</v>
      </c>
      <c r="J2090" s="14">
        <v>210</v>
      </c>
      <c r="K2090" s="14">
        <v>64</v>
      </c>
      <c r="L2090" s="12">
        <v>5.9700000000000003E-2</v>
      </c>
      <c r="M2090" s="7">
        <v>0.76549509000000004</v>
      </c>
      <c r="N2090" s="31">
        <v>0.3</v>
      </c>
      <c r="O2090" s="14">
        <f>IFERROR(VLOOKUP($C2090,'site totals'!$J$2:$K$607,2,FALSE),1)</f>
        <v>10714.5054</v>
      </c>
      <c r="P2090" s="32" t="s">
        <v>22</v>
      </c>
      <c r="Q2090" s="12">
        <v>0.60809676670000001</v>
      </c>
      <c r="R2090" s="29">
        <v>0.34</v>
      </c>
      <c r="S2090" s="2">
        <f>IF($A2090="site","",MIN(VLOOKUP($P2090,margin_ranges!$A$5:$D$10,4,FALSE)/100,$Q2090))</f>
        <v>0.29749999999999999</v>
      </c>
      <c r="T2090" s="6">
        <f>IF(A2090="placement",$J2090*MIN($Q2090,$S2090),"")</f>
        <v>62.474999999999994</v>
      </c>
      <c r="U2090" s="6">
        <f>IF($A2090="placement",T2090,SUMIF($C$10:$C$6209,$C2090,$T$10:$T$6209))</f>
        <v>62.474999999999994</v>
      </c>
      <c r="V2090" s="34">
        <f t="shared" si="98"/>
        <v>6.4393939393939448E-2</v>
      </c>
      <c r="W2090" s="24"/>
      <c r="X2090" s="2" t="str">
        <f>IFERROR(MIN(VLOOKUP($W2090,margin_ranges!$A$5:$D$10,4,FALSE),$Q2090*100)/100,"")</f>
        <v/>
      </c>
      <c r="Y2090" s="6">
        <f t="shared" si="99"/>
        <v>62.474999999999994</v>
      </c>
      <c r="Z2090" s="6">
        <f>IF($A2090="placement",Y2090,SUMIF($C$10:$C$6209,$C2090,$Y$10:$Y$6209))</f>
        <v>62.474999999999994</v>
      </c>
      <c r="AA2090" s="17">
        <f t="shared" si="100"/>
        <v>6.4393939393939448E-2</v>
      </c>
    </row>
    <row r="2091" spans="1:27" hidden="1" x14ac:dyDescent="0.3">
      <c r="A2091" s="8" t="s">
        <v>17</v>
      </c>
      <c r="B2091" s="8" t="s">
        <v>3287</v>
      </c>
      <c r="C2091" s="8" t="s">
        <v>3288</v>
      </c>
      <c r="D2091" s="8" t="s">
        <v>3539</v>
      </c>
      <c r="E2091" s="8" t="s">
        <v>3540</v>
      </c>
      <c r="F2091" s="29">
        <v>0.33999999999999903</v>
      </c>
      <c r="G2091" s="29">
        <v>0</v>
      </c>
      <c r="H2091" s="30">
        <v>19.502099999999999</v>
      </c>
      <c r="I2091" s="30">
        <v>1.3906000000000001</v>
      </c>
      <c r="J2091" s="14">
        <v>15</v>
      </c>
      <c r="K2091" s="14">
        <v>4</v>
      </c>
      <c r="L2091" s="12">
        <v>7.1300000000000002E-2</v>
      </c>
      <c r="M2091" s="7">
        <v>0.35022343</v>
      </c>
      <c r="N2091" s="31">
        <v>0.2</v>
      </c>
      <c r="O2091" s="14">
        <f>IFERROR(VLOOKUP($C2091,'site totals'!$J$2:$K$607,2,FALSE),1)</f>
        <v>10714.5054</v>
      </c>
      <c r="P2091" s="32" t="s">
        <v>22</v>
      </c>
      <c r="Q2091" s="12">
        <v>0.42893598300000002</v>
      </c>
      <c r="R2091" s="29">
        <v>0.34</v>
      </c>
      <c r="S2091" s="2">
        <f>IF($A2091="site","",MIN(VLOOKUP($P2091,margin_ranges!$A$5:$D$10,4,FALSE)/100,$Q2091))</f>
        <v>0.29749999999999999</v>
      </c>
      <c r="T2091" s="6">
        <f>IF(A2091="placement",$J2091*MIN($Q2091,$S2091),"")</f>
        <v>4.4624999999999995</v>
      </c>
      <c r="U2091" s="6">
        <f>IF($A2091="placement",T2091,SUMIF($C$10:$C$6209,$C2091,$T$10:$T$6209))</f>
        <v>4.4624999999999995</v>
      </c>
      <c r="V2091" s="34">
        <f t="shared" si="98"/>
        <v>6.439393939393967E-2</v>
      </c>
      <c r="W2091" s="24"/>
      <c r="X2091" s="2" t="str">
        <f>IFERROR(MIN(VLOOKUP($W2091,margin_ranges!$A$5:$D$10,4,FALSE),$Q2091*100)/100,"")</f>
        <v/>
      </c>
      <c r="Y2091" s="6">
        <f t="shared" si="99"/>
        <v>4.4624999999999995</v>
      </c>
      <c r="Z2091" s="6">
        <f>IF($A2091="placement",Y2091,SUMIF($C$10:$C$6209,$C2091,$Y$10:$Y$6209))</f>
        <v>4.4624999999999995</v>
      </c>
      <c r="AA2091" s="29">
        <f t="shared" si="100"/>
        <v>6.439393939393967E-2</v>
      </c>
    </row>
    <row r="2092" spans="1:27" hidden="1" x14ac:dyDescent="0.3">
      <c r="A2092" s="8" t="s">
        <v>17</v>
      </c>
      <c r="B2092" s="8" t="s">
        <v>3287</v>
      </c>
      <c r="C2092" s="8" t="s">
        <v>3288</v>
      </c>
      <c r="D2092" s="33" t="s">
        <v>3289</v>
      </c>
      <c r="E2092" s="8" t="s">
        <v>3290</v>
      </c>
      <c r="F2092" s="29">
        <v>0.33999999999999903</v>
      </c>
      <c r="G2092" s="29">
        <v>0</v>
      </c>
      <c r="H2092" s="30">
        <v>13.051299999999999</v>
      </c>
      <c r="I2092" s="30">
        <v>1.8868</v>
      </c>
      <c r="J2092" s="14">
        <v>28</v>
      </c>
      <c r="K2092" s="14">
        <v>9</v>
      </c>
      <c r="L2092" s="12">
        <v>0.14460000000000001</v>
      </c>
      <c r="M2092" s="7">
        <v>0.50215407999999995</v>
      </c>
      <c r="N2092" s="31">
        <v>0.3</v>
      </c>
      <c r="O2092" s="14">
        <f>IFERROR(VLOOKUP($C2092,'site totals'!$J$2:$K$607,2,FALSE),1)</f>
        <v>10714.5054</v>
      </c>
      <c r="P2092" s="32" t="s">
        <v>22</v>
      </c>
      <c r="Q2092" s="12">
        <v>0.40257380659999997</v>
      </c>
      <c r="R2092" s="29">
        <v>0.34</v>
      </c>
      <c r="S2092" s="2">
        <f>IF($A2092="site","",MIN(VLOOKUP($P2092,margin_ranges!$A$5:$D$10,4,FALSE)/100,$Q2092))</f>
        <v>0.29749999999999999</v>
      </c>
      <c r="T2092" s="6">
        <f>IF(A2092="placement",$J2092*MIN($Q2092,$S2092),"")</f>
        <v>8.33</v>
      </c>
      <c r="U2092" s="6">
        <f>IF($A2092="placement",T2092,SUMIF($C$10:$C$6209,$C2092,$T$10:$T$6209))</f>
        <v>8.33</v>
      </c>
      <c r="V2092" s="34">
        <f t="shared" si="98"/>
        <v>6.439393939393967E-2</v>
      </c>
      <c r="W2092" s="24"/>
      <c r="X2092" s="2" t="str">
        <f>IFERROR(MIN(VLOOKUP($W2092,margin_ranges!$A$5:$D$10,4,FALSE),$Q2092*100)/100,"")</f>
        <v/>
      </c>
      <c r="Y2092" s="6">
        <f t="shared" si="99"/>
        <v>8.33</v>
      </c>
      <c r="Z2092" s="6">
        <f>IF($A2092="placement",Y2092,SUMIF($C$10:$C$6209,$C2092,$Y$10:$Y$6209))</f>
        <v>8.33</v>
      </c>
      <c r="AA2092" s="29">
        <f t="shared" si="100"/>
        <v>6.439393939393967E-2</v>
      </c>
    </row>
    <row r="2093" spans="1:27" hidden="1" x14ac:dyDescent="0.3">
      <c r="A2093" s="8" t="s">
        <v>17</v>
      </c>
      <c r="B2093" s="8" t="s">
        <v>3287</v>
      </c>
      <c r="C2093" s="8" t="s">
        <v>3288</v>
      </c>
      <c r="D2093" s="8" t="s">
        <v>3371</v>
      </c>
      <c r="E2093" s="8" t="s">
        <v>3372</v>
      </c>
      <c r="F2093" s="29">
        <v>0.34</v>
      </c>
      <c r="G2093" s="29">
        <v>0</v>
      </c>
      <c r="H2093" s="30">
        <v>15.6564</v>
      </c>
      <c r="I2093" s="30">
        <v>1.8593999999999999</v>
      </c>
      <c r="J2093" s="14">
        <v>29</v>
      </c>
      <c r="K2093" s="14">
        <v>9</v>
      </c>
      <c r="L2093" s="12">
        <v>0.1188</v>
      </c>
      <c r="M2093" s="7">
        <v>0.52324062999999998</v>
      </c>
      <c r="N2093" s="31">
        <v>0.3</v>
      </c>
      <c r="O2093" s="14">
        <f>IFERROR(VLOOKUP($C2093,'site totals'!$J$2:$K$607,2,FALSE),1)</f>
        <v>10714.5054</v>
      </c>
      <c r="P2093" s="32" t="s">
        <v>22</v>
      </c>
      <c r="Q2093" s="12">
        <v>0.42665002569999999</v>
      </c>
      <c r="R2093" s="29">
        <v>0.34</v>
      </c>
      <c r="S2093" s="2">
        <f>IF($A2093="site","",MIN(VLOOKUP($P2093,margin_ranges!$A$5:$D$10,4,FALSE)/100,$Q2093))</f>
        <v>0.29749999999999999</v>
      </c>
      <c r="T2093" s="6">
        <f>IF(A2093="placement",$J2093*MIN($Q2093,$S2093),"")</f>
        <v>8.6274999999999995</v>
      </c>
      <c r="U2093" s="6">
        <f>IF($A2093="placement",T2093,SUMIF($C$10:$C$6209,$C2093,$T$10:$T$6209))</f>
        <v>8.6274999999999995</v>
      </c>
      <c r="V2093" s="34">
        <f t="shared" si="98"/>
        <v>6.439393939393967E-2</v>
      </c>
      <c r="W2093" s="24"/>
      <c r="X2093" s="2" t="str">
        <f>IFERROR(MIN(VLOOKUP($W2093,margin_ranges!$A$5:$D$10,4,FALSE),$Q2093*100)/100,"")</f>
        <v/>
      </c>
      <c r="Y2093" s="6">
        <f t="shared" si="99"/>
        <v>8.6274999999999995</v>
      </c>
      <c r="Z2093" s="6">
        <f>IF($A2093="placement",Y2093,SUMIF($C$10:$C$6209,$C2093,$Y$10:$Y$6209))</f>
        <v>8.6274999999999995</v>
      </c>
      <c r="AA2093" s="17">
        <f t="shared" si="100"/>
        <v>6.439393939393967E-2</v>
      </c>
    </row>
    <row r="2094" spans="1:27" hidden="1" x14ac:dyDescent="0.3">
      <c r="A2094" s="8" t="s">
        <v>17</v>
      </c>
      <c r="B2094" s="8" t="s">
        <v>3287</v>
      </c>
      <c r="C2094" s="8" t="s">
        <v>3288</v>
      </c>
      <c r="D2094" s="8" t="s">
        <v>3501</v>
      </c>
      <c r="E2094" s="8" t="s">
        <v>3502</v>
      </c>
      <c r="F2094" s="29">
        <v>0.34</v>
      </c>
      <c r="G2094" s="29">
        <v>0</v>
      </c>
      <c r="H2094" s="30">
        <v>18.071100000000001</v>
      </c>
      <c r="I2094" s="30">
        <v>2.0005000000000002</v>
      </c>
      <c r="J2094" s="14">
        <v>29</v>
      </c>
      <c r="K2094" s="14">
        <v>9</v>
      </c>
      <c r="L2094" s="12">
        <v>0.11070000000000001</v>
      </c>
      <c r="M2094" s="7">
        <v>0.47875530999999999</v>
      </c>
      <c r="N2094" s="31">
        <v>0.3</v>
      </c>
      <c r="O2094" s="14">
        <f>IFERROR(VLOOKUP($C2094,'site totals'!$J$2:$K$607,2,FALSE),1)</f>
        <v>10714.5054</v>
      </c>
      <c r="P2094" s="32" t="s">
        <v>22</v>
      </c>
      <c r="Q2094" s="12">
        <v>0.37337509790000001</v>
      </c>
      <c r="R2094" s="29">
        <v>0.34</v>
      </c>
      <c r="S2094" s="2">
        <f>IF($A2094="site","",MIN(VLOOKUP($P2094,margin_ranges!$A$5:$D$10,4,FALSE)/100,$Q2094))</f>
        <v>0.29749999999999999</v>
      </c>
      <c r="T2094" s="6">
        <f>IF(A2094="placement",$J2094*MIN($Q2094,$S2094),"")</f>
        <v>8.6274999999999995</v>
      </c>
      <c r="U2094" s="6">
        <f>IF($A2094="placement",T2094,SUMIF($C$10:$C$6209,$C2094,$T$10:$T$6209))</f>
        <v>8.6274999999999995</v>
      </c>
      <c r="V2094" s="34">
        <f t="shared" si="98"/>
        <v>6.439393939393967E-2</v>
      </c>
      <c r="W2094" s="24"/>
      <c r="X2094" s="2" t="str">
        <f>IFERROR(MIN(VLOOKUP($W2094,margin_ranges!$A$5:$D$10,4,FALSE),$Q2094*100)/100,"")</f>
        <v/>
      </c>
      <c r="Y2094" s="6">
        <f t="shared" si="99"/>
        <v>8.6274999999999995</v>
      </c>
      <c r="Z2094" s="6">
        <f>IF($A2094="placement",Y2094,SUMIF($C$10:$C$6209,$C2094,$Y$10:$Y$6209))</f>
        <v>8.6274999999999995</v>
      </c>
      <c r="AA2094" s="29">
        <f t="shared" si="100"/>
        <v>6.439393939393967E-2</v>
      </c>
    </row>
    <row r="2095" spans="1:27" hidden="1" x14ac:dyDescent="0.3">
      <c r="A2095" s="8" t="s">
        <v>17</v>
      </c>
      <c r="B2095" s="8" t="s">
        <v>3287</v>
      </c>
      <c r="C2095" s="8" t="s">
        <v>3288</v>
      </c>
      <c r="D2095" s="8" t="s">
        <v>3461</v>
      </c>
      <c r="E2095" s="8" t="s">
        <v>3462</v>
      </c>
      <c r="F2095" s="29">
        <v>0.34</v>
      </c>
      <c r="G2095" s="29">
        <v>0</v>
      </c>
      <c r="H2095" s="30">
        <v>21.564399999999999</v>
      </c>
      <c r="I2095" s="30">
        <v>2.7888000000000002</v>
      </c>
      <c r="J2095" s="14">
        <v>45</v>
      </c>
      <c r="K2095" s="14">
        <v>14</v>
      </c>
      <c r="L2095" s="12">
        <v>0.1293</v>
      </c>
      <c r="M2095" s="7">
        <v>0.53636759000000001</v>
      </c>
      <c r="N2095" s="31">
        <v>0.3</v>
      </c>
      <c r="O2095" s="14">
        <f>IFERROR(VLOOKUP($C2095,'site totals'!$J$2:$K$607,2,FALSE),1)</f>
        <v>10714.5054</v>
      </c>
      <c r="P2095" s="32" t="s">
        <v>22</v>
      </c>
      <c r="Q2095" s="12">
        <v>0.44068209380000001</v>
      </c>
      <c r="R2095" s="29">
        <v>0.34</v>
      </c>
      <c r="S2095" s="2">
        <f>IF($A2095="site","",MIN(VLOOKUP($P2095,margin_ranges!$A$5:$D$10,4,FALSE)/100,$Q2095))</f>
        <v>0.29749999999999999</v>
      </c>
      <c r="T2095" s="6">
        <f>IF(A2095="placement",$J2095*MIN($Q2095,$S2095),"")</f>
        <v>13.387499999999999</v>
      </c>
      <c r="U2095" s="6">
        <f>IF($A2095="placement",T2095,SUMIF($C$10:$C$6209,$C2095,$T$10:$T$6209))</f>
        <v>13.387499999999999</v>
      </c>
      <c r="V2095" s="34">
        <f t="shared" si="98"/>
        <v>6.439393939393967E-2</v>
      </c>
      <c r="W2095" s="24"/>
      <c r="X2095" s="2" t="str">
        <f>IFERROR(MIN(VLOOKUP($W2095,margin_ranges!$A$5:$D$10,4,FALSE),$Q2095*100)/100,"")</f>
        <v/>
      </c>
      <c r="Y2095" s="6">
        <f t="shared" si="99"/>
        <v>13.387499999999999</v>
      </c>
      <c r="Z2095" s="6">
        <f>IF($A2095="placement",Y2095,SUMIF($C$10:$C$6209,$C2095,$Y$10:$Y$6209))</f>
        <v>13.387499999999999</v>
      </c>
      <c r="AA2095" s="29">
        <f t="shared" si="100"/>
        <v>6.439393939393967E-2</v>
      </c>
    </row>
    <row r="2096" spans="1:27" hidden="1" x14ac:dyDescent="0.3">
      <c r="A2096" s="8" t="s">
        <v>17</v>
      </c>
      <c r="B2096" s="8" t="s">
        <v>3287</v>
      </c>
      <c r="C2096" s="8" t="s">
        <v>3288</v>
      </c>
      <c r="D2096" s="8" t="s">
        <v>3511</v>
      </c>
      <c r="E2096" s="8" t="s">
        <v>3512</v>
      </c>
      <c r="F2096" s="29">
        <v>0.33999999999999903</v>
      </c>
      <c r="G2096" s="29">
        <v>0</v>
      </c>
      <c r="H2096" s="30">
        <v>8.2867999999999995</v>
      </c>
      <c r="I2096" s="30">
        <v>3.0952000000000002</v>
      </c>
      <c r="J2096" s="14">
        <v>45</v>
      </c>
      <c r="K2096" s="14">
        <v>14</v>
      </c>
      <c r="L2096" s="12">
        <v>0.3735</v>
      </c>
      <c r="M2096" s="7">
        <v>0.48816376</v>
      </c>
      <c r="N2096" s="31">
        <v>0.3</v>
      </c>
      <c r="O2096" s="14">
        <f>IFERROR(VLOOKUP($C2096,'site totals'!$J$2:$K$607,2,FALSE),1)</f>
        <v>10714.5054</v>
      </c>
      <c r="P2096" s="32" t="s">
        <v>22</v>
      </c>
      <c r="Q2096" s="12">
        <v>0.38545212159999998</v>
      </c>
      <c r="R2096" s="29">
        <v>0.34</v>
      </c>
      <c r="S2096" s="2">
        <f>IF($A2096="site","",MIN(VLOOKUP($P2096,margin_ranges!$A$5:$D$10,4,FALSE)/100,$Q2096))</f>
        <v>0.29749999999999999</v>
      </c>
      <c r="T2096" s="6">
        <f>IF(A2096="placement",$J2096*MIN($Q2096,$S2096),"")</f>
        <v>13.387499999999999</v>
      </c>
      <c r="U2096" s="6">
        <f>IF($A2096="placement",T2096,SUMIF($C$10:$C$6209,$C2096,$T$10:$T$6209))</f>
        <v>13.387499999999999</v>
      </c>
      <c r="V2096" s="34">
        <f t="shared" si="98"/>
        <v>6.439393939393967E-2</v>
      </c>
      <c r="W2096" s="24"/>
      <c r="X2096" s="2" t="str">
        <f>IFERROR(MIN(VLOOKUP($W2096,margin_ranges!$A$5:$D$10,4,FALSE),$Q2096*100)/100,"")</f>
        <v/>
      </c>
      <c r="Y2096" s="6">
        <f t="shared" si="99"/>
        <v>13.387499999999999</v>
      </c>
      <c r="Z2096" s="6">
        <f>IF($A2096="placement",Y2096,SUMIF($C$10:$C$6209,$C2096,$Y$10:$Y$6209))</f>
        <v>13.387499999999999</v>
      </c>
      <c r="AA2096" s="29">
        <f t="shared" si="100"/>
        <v>6.439393939393967E-2</v>
      </c>
    </row>
    <row r="2097" spans="1:27" hidden="1" x14ac:dyDescent="0.3">
      <c r="A2097" s="8" t="s">
        <v>17</v>
      </c>
      <c r="B2097" s="8" t="s">
        <v>3287</v>
      </c>
      <c r="C2097" s="8" t="s">
        <v>3288</v>
      </c>
      <c r="D2097" s="8" t="s">
        <v>3379</v>
      </c>
      <c r="E2097" s="8" t="s">
        <v>3380</v>
      </c>
      <c r="F2097" s="29">
        <v>0.34</v>
      </c>
      <c r="G2097" s="29">
        <v>0</v>
      </c>
      <c r="H2097" s="30">
        <v>13.2456</v>
      </c>
      <c r="I2097" s="30">
        <v>2.9232</v>
      </c>
      <c r="J2097" s="14">
        <v>54</v>
      </c>
      <c r="K2097" s="14">
        <v>16</v>
      </c>
      <c r="L2097" s="12">
        <v>0.22070000000000001</v>
      </c>
      <c r="M2097" s="7">
        <v>0.61615637999999995</v>
      </c>
      <c r="N2097" s="31">
        <v>0.3</v>
      </c>
      <c r="O2097" s="14">
        <f>IFERROR(VLOOKUP($C2097,'site totals'!$J$2:$K$607,2,FALSE),1)</f>
        <v>10714.5054</v>
      </c>
      <c r="P2097" s="32" t="s">
        <v>22</v>
      </c>
      <c r="Q2097" s="12">
        <v>0.51311061940000002</v>
      </c>
      <c r="R2097" s="29">
        <v>0.34</v>
      </c>
      <c r="S2097" s="2">
        <f>IF($A2097="site","",MIN(VLOOKUP($P2097,margin_ranges!$A$5:$D$10,4,FALSE)/100,$Q2097))</f>
        <v>0.29749999999999999</v>
      </c>
      <c r="T2097" s="6">
        <f>IF(A2097="placement",$J2097*MIN($Q2097,$S2097),"")</f>
        <v>16.064999999999998</v>
      </c>
      <c r="U2097" s="6">
        <f>IF($A2097="placement",T2097,SUMIF($C$10:$C$6209,$C2097,$T$10:$T$6209))</f>
        <v>16.064999999999998</v>
      </c>
      <c r="V2097" s="34">
        <f t="shared" si="98"/>
        <v>6.439393939393967E-2</v>
      </c>
      <c r="W2097" s="24"/>
      <c r="X2097" s="2" t="str">
        <f>IFERROR(MIN(VLOOKUP($W2097,margin_ranges!$A$5:$D$10,4,FALSE),$Q2097*100)/100,"")</f>
        <v/>
      </c>
      <c r="Y2097" s="6">
        <f t="shared" si="99"/>
        <v>16.064999999999998</v>
      </c>
      <c r="Z2097" s="6">
        <f>IF($A2097="placement",Y2097,SUMIF($C$10:$C$6209,$C2097,$Y$10:$Y$6209))</f>
        <v>16.064999999999998</v>
      </c>
      <c r="AA2097" s="29">
        <f t="shared" si="100"/>
        <v>6.439393939393967E-2</v>
      </c>
    </row>
    <row r="2098" spans="1:27" hidden="1" x14ac:dyDescent="0.3">
      <c r="A2098" s="8" t="s">
        <v>17</v>
      </c>
      <c r="B2098" s="8" t="s">
        <v>3287</v>
      </c>
      <c r="C2098" s="8" t="s">
        <v>3288</v>
      </c>
      <c r="D2098" s="8" t="s">
        <v>3453</v>
      </c>
      <c r="E2098" s="8" t="s">
        <v>3454</v>
      </c>
      <c r="F2098" s="29">
        <v>0.34</v>
      </c>
      <c r="G2098" s="29">
        <v>0</v>
      </c>
      <c r="H2098" s="30">
        <v>27.161100000000001</v>
      </c>
      <c r="I2098" s="30">
        <v>3.4456000000000002</v>
      </c>
      <c r="J2098" s="14">
        <v>59</v>
      </c>
      <c r="K2098" s="14">
        <v>18</v>
      </c>
      <c r="L2098" s="12">
        <v>0.12690000000000001</v>
      </c>
      <c r="M2098" s="7">
        <v>0.57108504000000004</v>
      </c>
      <c r="N2098" s="31">
        <v>0.3</v>
      </c>
      <c r="O2098" s="14">
        <f>IFERROR(VLOOKUP($C2098,'site totals'!$J$2:$K$607,2,FALSE),1)</f>
        <v>10714.5054</v>
      </c>
      <c r="P2098" s="32" t="s">
        <v>22</v>
      </c>
      <c r="Q2098" s="12">
        <v>0.47468418759999997</v>
      </c>
      <c r="R2098" s="29">
        <v>0.34</v>
      </c>
      <c r="S2098" s="2">
        <f>IF($A2098="site","",MIN(VLOOKUP($P2098,margin_ranges!$A$5:$D$10,4,FALSE)/100,$Q2098))</f>
        <v>0.29749999999999999</v>
      </c>
      <c r="T2098" s="6">
        <f>IF(A2098="placement",$J2098*MIN($Q2098,$S2098),"")</f>
        <v>17.552499999999998</v>
      </c>
      <c r="U2098" s="6">
        <f>IF($A2098="placement",T2098,SUMIF($C$10:$C$6209,$C2098,$T$10:$T$6209))</f>
        <v>17.552499999999998</v>
      </c>
      <c r="V2098" s="34">
        <f t="shared" si="98"/>
        <v>6.439393939393967E-2</v>
      </c>
      <c r="W2098" s="24"/>
      <c r="X2098" s="2" t="str">
        <f>IFERROR(MIN(VLOOKUP($W2098,margin_ranges!$A$5:$D$10,4,FALSE),$Q2098*100)/100,"")</f>
        <v/>
      </c>
      <c r="Y2098" s="6">
        <f t="shared" si="99"/>
        <v>17.552499999999998</v>
      </c>
      <c r="Z2098" s="6">
        <f>IF($A2098="placement",Y2098,SUMIF($C$10:$C$6209,$C2098,$Y$10:$Y$6209))</f>
        <v>17.552499999999998</v>
      </c>
      <c r="AA2098" s="17">
        <f t="shared" si="100"/>
        <v>6.439393939393967E-2</v>
      </c>
    </row>
    <row r="2099" spans="1:27" hidden="1" x14ac:dyDescent="0.3">
      <c r="A2099" s="8" t="s">
        <v>17</v>
      </c>
      <c r="B2099" s="8" t="s">
        <v>3287</v>
      </c>
      <c r="C2099" s="8" t="s">
        <v>3288</v>
      </c>
      <c r="D2099" s="8" t="s">
        <v>3353</v>
      </c>
      <c r="E2099" s="8" t="s">
        <v>3354</v>
      </c>
      <c r="F2099" s="29">
        <v>0.34</v>
      </c>
      <c r="G2099" s="29">
        <v>0</v>
      </c>
      <c r="H2099" s="30">
        <v>35.802999999999997</v>
      </c>
      <c r="I2099" s="30">
        <v>4.9885999999999999</v>
      </c>
      <c r="J2099" s="14">
        <v>77</v>
      </c>
      <c r="K2099" s="14">
        <v>22</v>
      </c>
      <c r="L2099" s="12">
        <v>0.13930000000000001</v>
      </c>
      <c r="M2099" s="7">
        <v>0.51167812000000001</v>
      </c>
      <c r="N2099" s="31">
        <v>0.3</v>
      </c>
      <c r="O2099" s="14">
        <f>IFERROR(VLOOKUP($C2099,'site totals'!$J$2:$K$607,2,FALSE),1)</f>
        <v>10714.5054</v>
      </c>
      <c r="P2099" s="32" t="s">
        <v>22</v>
      </c>
      <c r="Q2099" s="12">
        <v>0.41369390750000001</v>
      </c>
      <c r="R2099" s="29">
        <v>0.34</v>
      </c>
      <c r="S2099" s="2">
        <f>IF($A2099="site","",MIN(VLOOKUP($P2099,margin_ranges!$A$5:$D$10,4,FALSE)/100,$Q2099))</f>
        <v>0.29749999999999999</v>
      </c>
      <c r="T2099" s="6">
        <f>IF(A2099="placement",$J2099*MIN($Q2099,$S2099),"")</f>
        <v>22.907499999999999</v>
      </c>
      <c r="U2099" s="6">
        <f>IF($A2099="placement",T2099,SUMIF($C$10:$C$6209,$C2099,$T$10:$T$6209))</f>
        <v>22.907499999999999</v>
      </c>
      <c r="V2099" s="34">
        <f t="shared" si="98"/>
        <v>6.439393939393967E-2</v>
      </c>
      <c r="W2099" s="24"/>
      <c r="X2099" s="2" t="str">
        <f>IFERROR(MIN(VLOOKUP($W2099,margin_ranges!$A$5:$D$10,4,FALSE),$Q2099*100)/100,"")</f>
        <v/>
      </c>
      <c r="Y2099" s="6">
        <f t="shared" si="99"/>
        <v>22.907499999999999</v>
      </c>
      <c r="Z2099" s="6">
        <f>IF($A2099="placement",Y2099,SUMIF($C$10:$C$6209,$C2099,$Y$10:$Y$6209))</f>
        <v>22.907499999999999</v>
      </c>
      <c r="AA2099" s="29">
        <f t="shared" si="100"/>
        <v>6.439393939393967E-2</v>
      </c>
    </row>
    <row r="2100" spans="1:27" hidden="1" x14ac:dyDescent="0.3">
      <c r="A2100" s="8" t="s">
        <v>17</v>
      </c>
      <c r="B2100" s="8" t="s">
        <v>3287</v>
      </c>
      <c r="C2100" s="8" t="s">
        <v>3288</v>
      </c>
      <c r="D2100" s="8" t="s">
        <v>3527</v>
      </c>
      <c r="E2100" s="8" t="s">
        <v>3528</v>
      </c>
      <c r="F2100" s="29">
        <v>0.34</v>
      </c>
      <c r="G2100" s="29">
        <v>1</v>
      </c>
      <c r="H2100" s="30">
        <v>90.6571</v>
      </c>
      <c r="I2100" s="30">
        <v>8.2302</v>
      </c>
      <c r="J2100" s="14">
        <v>112</v>
      </c>
      <c r="K2100" s="14">
        <v>34</v>
      </c>
      <c r="L2100" s="12">
        <v>9.0800000000000006E-2</v>
      </c>
      <c r="M2100" s="7">
        <v>0.45327234999999999</v>
      </c>
      <c r="N2100" s="31">
        <v>0.2</v>
      </c>
      <c r="O2100" s="14">
        <f>IFERROR(VLOOKUP($C2100,'site totals'!$J$2:$K$607,2,FALSE),1)</f>
        <v>10714.5054</v>
      </c>
      <c r="P2100" s="32" t="s">
        <v>22</v>
      </c>
      <c r="Q2100" s="12">
        <v>0.55876417359999997</v>
      </c>
      <c r="R2100" s="29">
        <v>0.34</v>
      </c>
      <c r="S2100" s="2">
        <f>IF($A2100="site","",MIN(VLOOKUP($P2100,margin_ranges!$A$5:$D$10,4,FALSE)/100,$Q2100))</f>
        <v>0.29749999999999999</v>
      </c>
      <c r="T2100" s="6">
        <f>IF(A2100="placement",$J2100*MIN($Q2100,$S2100),"")</f>
        <v>33.32</v>
      </c>
      <c r="U2100" s="6">
        <f>IF($A2100="placement",T2100,SUMIF($C$10:$C$6209,$C2100,$T$10:$T$6209))</f>
        <v>33.32</v>
      </c>
      <c r="V2100" s="34">
        <f t="shared" si="98"/>
        <v>6.439393939393967E-2</v>
      </c>
      <c r="W2100" s="24"/>
      <c r="X2100" s="2" t="str">
        <f>IFERROR(MIN(VLOOKUP($W2100,margin_ranges!$A$5:$D$10,4,FALSE),$Q2100*100)/100,"")</f>
        <v/>
      </c>
      <c r="Y2100" s="6">
        <f t="shared" si="99"/>
        <v>33.32</v>
      </c>
      <c r="Z2100" s="6">
        <f>IF($A2100="placement",Y2100,SUMIF($C$10:$C$6209,$C2100,$Y$10:$Y$6209))</f>
        <v>33.32</v>
      </c>
      <c r="AA2100" s="29">
        <f t="shared" si="100"/>
        <v>6.439393939393967E-2</v>
      </c>
    </row>
    <row r="2101" spans="1:27" hidden="1" x14ac:dyDescent="0.3">
      <c r="A2101" s="8" t="s">
        <v>17</v>
      </c>
      <c r="B2101" s="8" t="s">
        <v>3287</v>
      </c>
      <c r="C2101" s="8" t="s">
        <v>3288</v>
      </c>
      <c r="D2101" s="8" t="s">
        <v>3397</v>
      </c>
      <c r="E2101" s="8" t="s">
        <v>3398</v>
      </c>
      <c r="F2101" s="29">
        <v>0.34</v>
      </c>
      <c r="G2101" s="29">
        <v>0</v>
      </c>
      <c r="H2101" s="30">
        <v>27.2438</v>
      </c>
      <c r="I2101" s="30">
        <v>6.7412999999999998</v>
      </c>
      <c r="J2101" s="14">
        <v>118</v>
      </c>
      <c r="K2101" s="14">
        <v>36</v>
      </c>
      <c r="L2101" s="12">
        <v>0.24740000000000001</v>
      </c>
      <c r="M2101" s="7">
        <v>0.58414778999999994</v>
      </c>
      <c r="N2101" s="31">
        <v>0.3</v>
      </c>
      <c r="O2101" s="14">
        <f>IFERROR(VLOOKUP($C2101,'site totals'!$J$2:$K$607,2,FALSE),1)</f>
        <v>10714.5054</v>
      </c>
      <c r="P2101" s="32" t="s">
        <v>22</v>
      </c>
      <c r="Q2101" s="12">
        <v>0.48643133500000002</v>
      </c>
      <c r="R2101" s="29">
        <v>0.34</v>
      </c>
      <c r="S2101" s="2">
        <f>IF($A2101="site","",MIN(VLOOKUP($P2101,margin_ranges!$A$5:$D$10,4,FALSE)/100,$Q2101))</f>
        <v>0.29749999999999999</v>
      </c>
      <c r="T2101" s="6">
        <f>IF(A2101="placement",$J2101*MIN($Q2101,$S2101),"")</f>
        <v>35.104999999999997</v>
      </c>
      <c r="U2101" s="6">
        <f>IF($A2101="placement",T2101,SUMIF($C$10:$C$6209,$C2101,$T$10:$T$6209))</f>
        <v>35.104999999999997</v>
      </c>
      <c r="V2101" s="34">
        <f t="shared" si="98"/>
        <v>6.439393939393967E-2</v>
      </c>
      <c r="W2101" s="24"/>
      <c r="X2101" s="2" t="str">
        <f>IFERROR(MIN(VLOOKUP($W2101,margin_ranges!$A$5:$D$10,4,FALSE),$Q2101*100)/100,"")</f>
        <v/>
      </c>
      <c r="Y2101" s="6">
        <f t="shared" si="99"/>
        <v>35.104999999999997</v>
      </c>
      <c r="Z2101" s="6">
        <f>IF($A2101="placement",Y2101,SUMIF($C$10:$C$6209,$C2101,$Y$10:$Y$6209))</f>
        <v>35.104999999999997</v>
      </c>
      <c r="AA2101" s="17">
        <f t="shared" si="100"/>
        <v>6.439393939393967E-2</v>
      </c>
    </row>
    <row r="2102" spans="1:27" hidden="1" x14ac:dyDescent="0.3">
      <c r="A2102" s="8" t="s">
        <v>17</v>
      </c>
      <c r="B2102" s="8" t="s">
        <v>3287</v>
      </c>
      <c r="C2102" s="8" t="s">
        <v>3288</v>
      </c>
      <c r="D2102" s="8" t="s">
        <v>3451</v>
      </c>
      <c r="E2102" s="8" t="s">
        <v>3452</v>
      </c>
      <c r="F2102" s="29">
        <v>0.34</v>
      </c>
      <c r="G2102" s="29">
        <v>1</v>
      </c>
      <c r="H2102" s="30">
        <v>162.00120000000001</v>
      </c>
      <c r="I2102" s="30">
        <v>8.7025000000000006</v>
      </c>
      <c r="J2102" s="14">
        <v>121</v>
      </c>
      <c r="K2102" s="14">
        <v>37</v>
      </c>
      <c r="L2102" s="12">
        <v>5.3699999999999998E-2</v>
      </c>
      <c r="M2102" s="7">
        <v>0.46232199000000002</v>
      </c>
      <c r="N2102" s="31">
        <v>0.2</v>
      </c>
      <c r="O2102" s="14">
        <f>IFERROR(VLOOKUP($C2102,'site totals'!$J$2:$K$607,2,FALSE),1)</f>
        <v>10714.5054</v>
      </c>
      <c r="P2102" s="32" t="s">
        <v>22</v>
      </c>
      <c r="Q2102" s="12">
        <v>0.56740106879999996</v>
      </c>
      <c r="R2102" s="29">
        <v>0.34</v>
      </c>
      <c r="S2102" s="2">
        <f>IF($A2102="site","",MIN(VLOOKUP($P2102,margin_ranges!$A$5:$D$10,4,FALSE)/100,$Q2102))</f>
        <v>0.29749999999999999</v>
      </c>
      <c r="T2102" s="6">
        <f>IF(A2102="placement",$J2102*MIN($Q2102,$S2102),"")</f>
        <v>35.997499999999995</v>
      </c>
      <c r="U2102" s="6">
        <f>IF($A2102="placement",T2102,SUMIF($C$10:$C$6209,$C2102,$T$10:$T$6209))</f>
        <v>35.997499999999995</v>
      </c>
      <c r="V2102" s="34">
        <f t="shared" si="98"/>
        <v>6.439393939393967E-2</v>
      </c>
      <c r="W2102" s="24"/>
      <c r="X2102" s="2" t="str">
        <f>IFERROR(MIN(VLOOKUP($W2102,margin_ranges!$A$5:$D$10,4,FALSE),$Q2102*100)/100,"")</f>
        <v/>
      </c>
      <c r="Y2102" s="6">
        <f t="shared" si="99"/>
        <v>35.997499999999995</v>
      </c>
      <c r="Z2102" s="6">
        <f>IF($A2102="placement",Y2102,SUMIF($C$10:$C$6209,$C2102,$Y$10:$Y$6209))</f>
        <v>35.997499999999995</v>
      </c>
      <c r="AA2102" s="29">
        <f t="shared" si="100"/>
        <v>6.439393939393967E-2</v>
      </c>
    </row>
    <row r="2103" spans="1:27" hidden="1" x14ac:dyDescent="0.3">
      <c r="A2103" s="8" t="s">
        <v>17</v>
      </c>
      <c r="B2103" s="8" t="s">
        <v>3287</v>
      </c>
      <c r="C2103" s="8" t="s">
        <v>3288</v>
      </c>
      <c r="D2103" s="8" t="s">
        <v>3571</v>
      </c>
      <c r="E2103" s="8" t="s">
        <v>3572</v>
      </c>
      <c r="F2103" s="29">
        <v>0.34</v>
      </c>
      <c r="G2103" s="29">
        <v>1</v>
      </c>
      <c r="H2103" s="30">
        <v>45.192900000000002</v>
      </c>
      <c r="I2103" s="30">
        <v>6.7965</v>
      </c>
      <c r="J2103" s="14">
        <v>125</v>
      </c>
      <c r="K2103" s="14">
        <v>38</v>
      </c>
      <c r="L2103" s="12">
        <v>0.15040000000000001</v>
      </c>
      <c r="M2103" s="7">
        <v>0.61110551000000002</v>
      </c>
      <c r="N2103" s="31">
        <v>0.3</v>
      </c>
      <c r="O2103" s="14">
        <f>IFERROR(VLOOKUP($C2103,'site totals'!$J$2:$K$607,2,FALSE),1)</f>
        <v>10714.5054</v>
      </c>
      <c r="P2103" s="32" t="s">
        <v>22</v>
      </c>
      <c r="Q2103" s="12">
        <v>0.50908640640000002</v>
      </c>
      <c r="R2103" s="29">
        <v>0.34</v>
      </c>
      <c r="S2103" s="2">
        <f>IF($A2103="site","",MIN(VLOOKUP($P2103,margin_ranges!$A$5:$D$10,4,FALSE)/100,$Q2103))</f>
        <v>0.29749999999999999</v>
      </c>
      <c r="T2103" s="6">
        <f>IF(A2103="placement",$J2103*MIN($Q2103,$S2103),"")</f>
        <v>37.1875</v>
      </c>
      <c r="U2103" s="6">
        <f>IF($A2103="placement",T2103,SUMIF($C$10:$C$6209,$C2103,$T$10:$T$6209))</f>
        <v>37.1875</v>
      </c>
      <c r="V2103" s="34">
        <f t="shared" si="98"/>
        <v>6.439393939393967E-2</v>
      </c>
      <c r="W2103" s="24"/>
      <c r="X2103" s="2" t="str">
        <f>IFERROR(MIN(VLOOKUP($W2103,margin_ranges!$A$5:$D$10,4,FALSE),$Q2103*100)/100,"")</f>
        <v/>
      </c>
      <c r="Y2103" s="6">
        <f t="shared" si="99"/>
        <v>37.1875</v>
      </c>
      <c r="Z2103" s="6">
        <f>IF($A2103="placement",Y2103,SUMIF($C$10:$C$6209,$C2103,$Y$10:$Y$6209))</f>
        <v>37.1875</v>
      </c>
      <c r="AA2103" s="29">
        <f t="shared" si="100"/>
        <v>6.439393939393967E-2</v>
      </c>
    </row>
    <row r="2104" spans="1:27" hidden="1" x14ac:dyDescent="0.3">
      <c r="A2104" s="8" t="s">
        <v>17</v>
      </c>
      <c r="B2104" s="8" t="s">
        <v>3287</v>
      </c>
      <c r="C2104" s="8" t="s">
        <v>3288</v>
      </c>
      <c r="D2104" s="8" t="s">
        <v>3361</v>
      </c>
      <c r="E2104" s="8" t="s">
        <v>3362</v>
      </c>
      <c r="F2104" s="29">
        <v>0.34</v>
      </c>
      <c r="G2104" s="29">
        <v>1</v>
      </c>
      <c r="H2104" s="30">
        <v>424.73250000000002</v>
      </c>
      <c r="I2104" s="30">
        <v>13.511100000000001</v>
      </c>
      <c r="J2104" s="14">
        <v>154</v>
      </c>
      <c r="K2104" s="14">
        <v>47</v>
      </c>
      <c r="L2104" s="12">
        <v>3.1800000000000002E-2</v>
      </c>
      <c r="M2104" s="7">
        <v>0.38015289000000002</v>
      </c>
      <c r="N2104" s="31">
        <v>0.2</v>
      </c>
      <c r="O2104" s="14">
        <f>IFERROR(VLOOKUP($C2104,'site totals'!$J$2:$K$607,2,FALSE),1)</f>
        <v>10714.5054</v>
      </c>
      <c r="P2104" s="32" t="s">
        <v>22</v>
      </c>
      <c r="Q2104" s="12">
        <v>0.47389588389999998</v>
      </c>
      <c r="R2104" s="29">
        <v>0.34</v>
      </c>
      <c r="S2104" s="2">
        <f>IF($A2104="site","",MIN(VLOOKUP($P2104,margin_ranges!$A$5:$D$10,4,FALSE)/100,$Q2104))</f>
        <v>0.29749999999999999</v>
      </c>
      <c r="T2104" s="6">
        <f>IF(A2104="placement",$J2104*MIN($Q2104,$S2104),"")</f>
        <v>45.814999999999998</v>
      </c>
      <c r="U2104" s="6">
        <f>IF($A2104="placement",T2104,SUMIF($C$10:$C$6209,$C2104,$T$10:$T$6209))</f>
        <v>45.814999999999998</v>
      </c>
      <c r="V2104" s="34">
        <f t="shared" si="98"/>
        <v>6.439393939393967E-2</v>
      </c>
      <c r="W2104" s="24"/>
      <c r="X2104" s="2" t="str">
        <f>IFERROR(MIN(VLOOKUP($W2104,margin_ranges!$A$5:$D$10,4,FALSE),$Q2104*100)/100,"")</f>
        <v/>
      </c>
      <c r="Y2104" s="6">
        <f t="shared" si="99"/>
        <v>45.814999999999998</v>
      </c>
      <c r="Z2104" s="6">
        <f>IF($A2104="placement",Y2104,SUMIF($C$10:$C$6209,$C2104,$Y$10:$Y$6209))</f>
        <v>45.814999999999998</v>
      </c>
      <c r="AA2104" s="29">
        <f t="shared" si="100"/>
        <v>6.439393939393967E-2</v>
      </c>
    </row>
    <row r="2105" spans="1:27" hidden="1" x14ac:dyDescent="0.3">
      <c r="A2105" s="8" t="s">
        <v>17</v>
      </c>
      <c r="B2105" s="8" t="s">
        <v>3287</v>
      </c>
      <c r="C2105" s="8" t="s">
        <v>3288</v>
      </c>
      <c r="D2105" s="8" t="s">
        <v>3309</v>
      </c>
      <c r="E2105" s="8" t="s">
        <v>3310</v>
      </c>
      <c r="F2105" s="29">
        <v>0.34</v>
      </c>
      <c r="G2105" s="29">
        <v>1</v>
      </c>
      <c r="H2105" s="30">
        <v>69.707099999999997</v>
      </c>
      <c r="I2105" s="30">
        <v>8.3310999999999993</v>
      </c>
      <c r="J2105" s="14">
        <v>170</v>
      </c>
      <c r="K2105" s="14">
        <v>51</v>
      </c>
      <c r="L2105" s="12">
        <v>0.1195</v>
      </c>
      <c r="M2105" s="7">
        <v>0.67878528000000005</v>
      </c>
      <c r="N2105" s="31">
        <v>0.3</v>
      </c>
      <c r="O2105" s="14">
        <f>IFERROR(VLOOKUP($C2105,'site totals'!$J$2:$K$607,2,FALSE),1)</f>
        <v>10714.5054</v>
      </c>
      <c r="P2105" s="32" t="s">
        <v>22</v>
      </c>
      <c r="Q2105" s="12">
        <v>0.55803402260000001</v>
      </c>
      <c r="R2105" s="29">
        <v>0.34</v>
      </c>
      <c r="S2105" s="2">
        <f>IF($A2105="site","",MIN(VLOOKUP($P2105,margin_ranges!$A$5:$D$10,4,FALSE)/100,$Q2105))</f>
        <v>0.29749999999999999</v>
      </c>
      <c r="T2105" s="6">
        <f>IF(A2105="placement",$J2105*MIN($Q2105,$S2105),"")</f>
        <v>50.574999999999996</v>
      </c>
      <c r="U2105" s="6">
        <f>IF($A2105="placement",T2105,SUMIF($C$10:$C$6209,$C2105,$T$10:$T$6209))</f>
        <v>50.574999999999996</v>
      </c>
      <c r="V2105" s="34">
        <f t="shared" si="98"/>
        <v>6.439393939393967E-2</v>
      </c>
      <c r="W2105" s="24"/>
      <c r="X2105" s="2" t="str">
        <f>IFERROR(MIN(VLOOKUP($W2105,margin_ranges!$A$5:$D$10,4,FALSE),$Q2105*100)/100,"")</f>
        <v/>
      </c>
      <c r="Y2105" s="6">
        <f t="shared" si="99"/>
        <v>50.574999999999996</v>
      </c>
      <c r="Z2105" s="6">
        <f>IF($A2105="placement",Y2105,SUMIF($C$10:$C$6209,$C2105,$Y$10:$Y$6209))</f>
        <v>50.574999999999996</v>
      </c>
      <c r="AA2105" s="29">
        <f t="shared" si="100"/>
        <v>6.439393939393967E-2</v>
      </c>
    </row>
    <row r="2106" spans="1:27" hidden="1" x14ac:dyDescent="0.3">
      <c r="A2106" s="8" t="s">
        <v>17</v>
      </c>
      <c r="B2106" s="8" t="s">
        <v>3287</v>
      </c>
      <c r="C2106" s="8" t="s">
        <v>3288</v>
      </c>
      <c r="D2106" s="8" t="s">
        <v>3529</v>
      </c>
      <c r="E2106" s="8" t="s">
        <v>3530</v>
      </c>
      <c r="F2106" s="29">
        <v>0.33999999999999903</v>
      </c>
      <c r="G2106" s="29">
        <v>1</v>
      </c>
      <c r="H2106" s="30">
        <v>100.5017</v>
      </c>
      <c r="I2106" s="30">
        <v>32.147399999999998</v>
      </c>
      <c r="J2106" s="14">
        <v>456</v>
      </c>
      <c r="K2106" s="14">
        <v>136</v>
      </c>
      <c r="L2106" s="12">
        <v>0.31990000000000002</v>
      </c>
      <c r="M2106" s="7">
        <v>0.47295890000000002</v>
      </c>
      <c r="N2106" s="31">
        <v>0.3</v>
      </c>
      <c r="O2106" s="14">
        <f>IFERROR(VLOOKUP($C2106,'site totals'!$J$2:$K$607,2,FALSE),1)</f>
        <v>10714.5054</v>
      </c>
      <c r="P2106" s="32" t="s">
        <v>22</v>
      </c>
      <c r="Q2106" s="12">
        <v>0.36569540820000002</v>
      </c>
      <c r="R2106" s="29">
        <v>0.34</v>
      </c>
      <c r="S2106" s="2">
        <f>IF($A2106="site","",MIN(VLOOKUP($P2106,margin_ranges!$A$5:$D$10,4,FALSE)/100,$Q2106))</f>
        <v>0.29749999999999999</v>
      </c>
      <c r="T2106" s="6">
        <f>IF(A2106="placement",$J2106*MIN($Q2106,$S2106),"")</f>
        <v>135.66</v>
      </c>
      <c r="U2106" s="6">
        <f>IF($A2106="placement",T2106,SUMIF($C$10:$C$6209,$C2106,$T$10:$T$6209))</f>
        <v>135.66</v>
      </c>
      <c r="V2106" s="34">
        <f t="shared" si="98"/>
        <v>6.439393939393967E-2</v>
      </c>
      <c r="W2106" s="24"/>
      <c r="X2106" s="2" t="str">
        <f>IFERROR(MIN(VLOOKUP($W2106,margin_ranges!$A$5:$D$10,4,FALSE),$Q2106*100)/100,"")</f>
        <v/>
      </c>
      <c r="Y2106" s="6">
        <f t="shared" si="99"/>
        <v>135.66</v>
      </c>
      <c r="Z2106" s="6">
        <f>IF($A2106="placement",Y2106,SUMIF($C$10:$C$6209,$C2106,$Y$10:$Y$6209))</f>
        <v>135.66</v>
      </c>
      <c r="AA2106" s="29">
        <f t="shared" si="100"/>
        <v>6.439393939393967E-2</v>
      </c>
    </row>
    <row r="2107" spans="1:27" hidden="1" x14ac:dyDescent="0.3">
      <c r="A2107" s="8" t="s">
        <v>17</v>
      </c>
      <c r="B2107" s="8" t="s">
        <v>3287</v>
      </c>
      <c r="C2107" s="8" t="s">
        <v>3288</v>
      </c>
      <c r="D2107" s="8" t="s">
        <v>3485</v>
      </c>
      <c r="E2107" s="8" t="s">
        <v>3486</v>
      </c>
      <c r="F2107" s="29">
        <v>0.33999999999999903</v>
      </c>
      <c r="G2107" s="29">
        <v>1</v>
      </c>
      <c r="H2107" s="30">
        <v>448.97359999999998</v>
      </c>
      <c r="I2107" s="30">
        <v>51.249200000000002</v>
      </c>
      <c r="J2107" s="14">
        <v>739</v>
      </c>
      <c r="K2107" s="14">
        <v>225</v>
      </c>
      <c r="L2107" s="12">
        <v>0.11409999999999999</v>
      </c>
      <c r="M2107" s="7">
        <v>0.48054450999999998</v>
      </c>
      <c r="N2107" s="31">
        <v>0.2</v>
      </c>
      <c r="O2107" s="14">
        <f>IFERROR(VLOOKUP($C2107,'site totals'!$J$2:$K$607,2,FALSE),1)</f>
        <v>10714.5054</v>
      </c>
      <c r="P2107" s="32" t="s">
        <v>22</v>
      </c>
      <c r="Q2107" s="12">
        <v>0.58380546280000001</v>
      </c>
      <c r="R2107" s="29">
        <v>0.34</v>
      </c>
      <c r="S2107" s="2">
        <f>IF($A2107="site","",MIN(VLOOKUP($P2107,margin_ranges!$A$5:$D$10,4,FALSE)/100,$Q2107))</f>
        <v>0.29749999999999999</v>
      </c>
      <c r="T2107" s="6">
        <f>IF(A2107="placement",$J2107*MIN($Q2107,$S2107),"")</f>
        <v>219.85249999999999</v>
      </c>
      <c r="U2107" s="6">
        <f>IF($A2107="placement",T2107,SUMIF($C$10:$C$6209,$C2107,$T$10:$T$6209))</f>
        <v>219.85249999999999</v>
      </c>
      <c r="V2107" s="34">
        <f t="shared" si="98"/>
        <v>6.439393939393967E-2</v>
      </c>
      <c r="W2107" s="24"/>
      <c r="X2107" s="2" t="str">
        <f>IFERROR(MIN(VLOOKUP($W2107,margin_ranges!$A$5:$D$10,4,FALSE),$Q2107*100)/100,"")</f>
        <v/>
      </c>
      <c r="Y2107" s="6">
        <f t="shared" si="99"/>
        <v>219.85249999999999</v>
      </c>
      <c r="Z2107" s="6">
        <f>IF($A2107="placement",Y2107,SUMIF($C$10:$C$6209,$C2107,$Y$10:$Y$6209))</f>
        <v>219.85249999999999</v>
      </c>
      <c r="AA2107" s="29">
        <f t="shared" si="100"/>
        <v>6.439393939393967E-2</v>
      </c>
    </row>
    <row r="2108" spans="1:27" hidden="1" x14ac:dyDescent="0.3">
      <c r="A2108" s="8" t="s">
        <v>17</v>
      </c>
      <c r="B2108" s="8" t="s">
        <v>3287</v>
      </c>
      <c r="C2108" s="8" t="s">
        <v>3288</v>
      </c>
      <c r="D2108" s="8" t="s">
        <v>3477</v>
      </c>
      <c r="E2108" s="8" t="s">
        <v>3478</v>
      </c>
      <c r="F2108" s="29">
        <v>0.25</v>
      </c>
      <c r="G2108" s="29">
        <v>1</v>
      </c>
      <c r="H2108" s="30">
        <v>66.528599999999997</v>
      </c>
      <c r="I2108" s="30">
        <v>2.9156</v>
      </c>
      <c r="J2108" s="14">
        <v>20</v>
      </c>
      <c r="K2108" s="14">
        <v>5</v>
      </c>
      <c r="L2108" s="12">
        <v>4.3799999999999999E-2</v>
      </c>
      <c r="M2108" s="7">
        <v>0.22971237999999999</v>
      </c>
      <c r="N2108" s="31">
        <v>0.03</v>
      </c>
      <c r="O2108" s="14">
        <f>IFERROR(VLOOKUP($C2108,'site totals'!$J$2:$K$607,2,FALSE),1)</f>
        <v>10714.5054</v>
      </c>
      <c r="P2108" s="32" t="s">
        <v>94</v>
      </c>
      <c r="Q2108" s="12">
        <v>0.86940190260000005</v>
      </c>
      <c r="R2108" s="29">
        <v>0.25</v>
      </c>
      <c r="S2108" s="2">
        <f>IF($A2108="site","",MIN(VLOOKUP($P2108,margin_ranges!$A$5:$D$10,4,FALSE)/100,$Q2108))</f>
        <v>0.19750000000000001</v>
      </c>
      <c r="T2108" s="6">
        <f>IF(A2108="placement",$J2108*MIN($Q2108,$S2108),"")</f>
        <v>3.95</v>
      </c>
      <c r="U2108" s="6">
        <f>IF($A2108="placement",T2108,SUMIF($C$10:$C$6209,$C2108,$T$10:$T$6209))</f>
        <v>3.95</v>
      </c>
      <c r="V2108" s="34">
        <f t="shared" si="98"/>
        <v>7.0000000000000062E-2</v>
      </c>
      <c r="W2108" s="24"/>
      <c r="X2108" s="2" t="str">
        <f>IFERROR(MIN(VLOOKUP($W2108,margin_ranges!$A$5:$D$10,4,FALSE),$Q2108*100)/100,"")</f>
        <v/>
      </c>
      <c r="Y2108" s="6">
        <f t="shared" si="99"/>
        <v>3.95</v>
      </c>
      <c r="Z2108" s="6">
        <f>IF($A2108="placement",Y2108,SUMIF($C$10:$C$6209,$C2108,$Y$10:$Y$6209))</f>
        <v>3.95</v>
      </c>
      <c r="AA2108" s="17">
        <f t="shared" si="100"/>
        <v>7.0000000000000062E-2</v>
      </c>
    </row>
    <row r="2109" spans="1:27" hidden="1" x14ac:dyDescent="0.3">
      <c r="A2109" s="8" t="s">
        <v>17</v>
      </c>
      <c r="B2109" s="8" t="s">
        <v>3287</v>
      </c>
      <c r="C2109" s="8" t="s">
        <v>3288</v>
      </c>
      <c r="D2109" s="8" t="s">
        <v>3447</v>
      </c>
      <c r="E2109" s="8" t="s">
        <v>3448</v>
      </c>
      <c r="F2109" s="29">
        <v>0.25</v>
      </c>
      <c r="G2109" s="29">
        <v>1</v>
      </c>
      <c r="H2109" s="30">
        <v>240.69909999999999</v>
      </c>
      <c r="I2109" s="30">
        <v>14.482100000000001</v>
      </c>
      <c r="J2109" s="14">
        <v>184</v>
      </c>
      <c r="K2109" s="14">
        <v>46</v>
      </c>
      <c r="L2109" s="12">
        <v>6.0199999999999997E-2</v>
      </c>
      <c r="M2109" s="7">
        <v>0.42308569000000001</v>
      </c>
      <c r="N2109" s="31">
        <v>0.3</v>
      </c>
      <c r="O2109" s="14">
        <f>IFERROR(VLOOKUP($C2109,'site totals'!$J$2:$K$607,2,FALSE),1)</f>
        <v>10714.5054</v>
      </c>
      <c r="P2109" s="32" t="s">
        <v>94</v>
      </c>
      <c r="Q2109" s="12">
        <v>0.29092377959999999</v>
      </c>
      <c r="R2109" s="29">
        <v>0.25</v>
      </c>
      <c r="S2109" s="2">
        <f>IF($A2109="site","",MIN(VLOOKUP($P2109,margin_ranges!$A$5:$D$10,4,FALSE)/100,$Q2109))</f>
        <v>0.19750000000000001</v>
      </c>
      <c r="T2109" s="6">
        <f>IF(A2109="placement",$J2109*MIN($Q2109,$S2109),"")</f>
        <v>36.340000000000003</v>
      </c>
      <c r="U2109" s="6">
        <f>IF($A2109="placement",T2109,SUMIF($C$10:$C$6209,$C2109,$T$10:$T$6209))</f>
        <v>36.340000000000003</v>
      </c>
      <c r="V2109" s="34">
        <f t="shared" si="98"/>
        <v>7.0000000000000062E-2</v>
      </c>
      <c r="W2109" s="24"/>
      <c r="X2109" s="2" t="str">
        <f>IFERROR(MIN(VLOOKUP($W2109,margin_ranges!$A$5:$D$10,4,FALSE),$Q2109*100)/100,"")</f>
        <v/>
      </c>
      <c r="Y2109" s="6">
        <f t="shared" si="99"/>
        <v>36.340000000000003</v>
      </c>
      <c r="Z2109" s="6">
        <f>IF($A2109="placement",Y2109,SUMIF($C$10:$C$6209,$C2109,$Y$10:$Y$6209))</f>
        <v>36.340000000000003</v>
      </c>
      <c r="AA2109" s="29">
        <f t="shared" si="100"/>
        <v>7.0000000000000062E-2</v>
      </c>
    </row>
    <row r="2110" spans="1:27" hidden="1" x14ac:dyDescent="0.3">
      <c r="A2110" s="8" t="s">
        <v>17</v>
      </c>
      <c r="B2110" s="8" t="s">
        <v>3287</v>
      </c>
      <c r="C2110" s="8" t="s">
        <v>3288</v>
      </c>
      <c r="D2110" s="8" t="s">
        <v>3553</v>
      </c>
      <c r="E2110" s="8" t="s">
        <v>3554</v>
      </c>
      <c r="F2110" s="29">
        <v>0.25</v>
      </c>
      <c r="G2110" s="29">
        <v>1</v>
      </c>
      <c r="H2110" s="30">
        <v>376.60700000000003</v>
      </c>
      <c r="I2110" s="30">
        <v>46.326700000000002</v>
      </c>
      <c r="J2110" s="14">
        <v>463</v>
      </c>
      <c r="K2110" s="14">
        <v>116</v>
      </c>
      <c r="L2110" s="12">
        <v>0.123</v>
      </c>
      <c r="M2110" s="7">
        <v>0.33339835000000001</v>
      </c>
      <c r="N2110" s="31">
        <v>0.2</v>
      </c>
      <c r="O2110" s="14">
        <f>IFERROR(VLOOKUP($C2110,'site totals'!$J$2:$K$607,2,FALSE),1)</f>
        <v>10714.5054</v>
      </c>
      <c r="P2110" s="32" t="s">
        <v>94</v>
      </c>
      <c r="Q2110" s="12">
        <v>0.40011700309999998</v>
      </c>
      <c r="R2110" s="29">
        <v>0.25</v>
      </c>
      <c r="S2110" s="2">
        <f>IF($A2110="site","",MIN(VLOOKUP($P2110,margin_ranges!$A$5:$D$10,4,FALSE)/100,$Q2110))</f>
        <v>0.19750000000000001</v>
      </c>
      <c r="T2110" s="6">
        <f>IF(A2110="placement",$J2110*MIN($Q2110,$S2110),"")</f>
        <v>91.44250000000001</v>
      </c>
      <c r="U2110" s="6">
        <f>IF($A2110="placement",T2110,SUMIF($C$10:$C$6209,$C2110,$T$10:$T$6209))</f>
        <v>91.44250000000001</v>
      </c>
      <c r="V2110" s="34">
        <f t="shared" si="98"/>
        <v>7.0000000000000062E-2</v>
      </c>
      <c r="W2110" s="24"/>
      <c r="X2110" s="2" t="str">
        <f>IFERROR(MIN(VLOOKUP($W2110,margin_ranges!$A$5:$D$10,4,FALSE),$Q2110*100)/100,"")</f>
        <v/>
      </c>
      <c r="Y2110" s="6">
        <f t="shared" si="99"/>
        <v>91.44250000000001</v>
      </c>
      <c r="Z2110" s="6">
        <f>IF($A2110="placement",Y2110,SUMIF($C$10:$C$6209,$C2110,$Y$10:$Y$6209))</f>
        <v>91.44250000000001</v>
      </c>
      <c r="AA2110" s="29">
        <f t="shared" si="100"/>
        <v>7.0000000000000062E-2</v>
      </c>
    </row>
    <row r="2111" spans="1:27" hidden="1" x14ac:dyDescent="0.3">
      <c r="A2111" s="8" t="s">
        <v>17</v>
      </c>
      <c r="B2111" s="8" t="s">
        <v>3287</v>
      </c>
      <c r="C2111" s="8" t="s">
        <v>3288</v>
      </c>
      <c r="D2111" s="8" t="s">
        <v>11899</v>
      </c>
      <c r="E2111" s="8" t="s">
        <v>11900</v>
      </c>
      <c r="F2111" s="29">
        <v>0.35</v>
      </c>
      <c r="G2111" s="29">
        <v>1</v>
      </c>
      <c r="H2111" s="30">
        <v>41.272100000000002</v>
      </c>
      <c r="I2111" s="30">
        <v>6.3739999999999997</v>
      </c>
      <c r="J2111" s="14">
        <v>71</v>
      </c>
      <c r="K2111" s="14">
        <v>25</v>
      </c>
      <c r="L2111" s="12">
        <v>0.15440000000000001</v>
      </c>
      <c r="M2111" s="7">
        <v>0.37074386999999998</v>
      </c>
      <c r="N2111" s="31">
        <v>0.15</v>
      </c>
      <c r="O2111" s="14">
        <f>IFERROR(VLOOKUP($C2111,'site totals'!$J$2:$K$607,2,FALSE),1)</f>
        <v>10714.5054</v>
      </c>
      <c r="P2111" s="32" t="s">
        <v>22</v>
      </c>
      <c r="Q2111" s="12">
        <v>0.59540801060000004</v>
      </c>
      <c r="R2111" s="29">
        <v>0.35</v>
      </c>
      <c r="S2111" s="2">
        <f>IF($A2111="site","",MIN(VLOOKUP($P2111,margin_ranges!$A$5:$D$10,4,FALSE)/100,$Q2111))</f>
        <v>0.29749999999999999</v>
      </c>
      <c r="T2111" s="6">
        <f>IF(A2111="placement",$J2111*MIN($Q2111,$S2111),"")</f>
        <v>21.122499999999999</v>
      </c>
      <c r="U2111" s="6">
        <f>IF($A2111="placement",T2111,SUMIF($C$10:$C$6209,$C2111,$T$10:$T$6209))</f>
        <v>21.122499999999999</v>
      </c>
      <c r="V2111" s="34">
        <f t="shared" si="98"/>
        <v>8.0769230769230704E-2</v>
      </c>
      <c r="W2111" s="24"/>
      <c r="X2111" s="2" t="str">
        <f>IFERROR(MIN(VLOOKUP($W2111,margin_ranges!$A$5:$D$10,4,FALSE),$Q2111*100)/100,"")</f>
        <v/>
      </c>
      <c r="Y2111" s="6">
        <f t="shared" si="99"/>
        <v>21.122499999999999</v>
      </c>
      <c r="Z2111" s="6">
        <f>IF($A2111="placement",Y2111,SUMIF($C$10:$C$6209,$C2111,$Y$10:$Y$6209))</f>
        <v>21.122499999999999</v>
      </c>
      <c r="AA2111" s="29">
        <f t="shared" si="100"/>
        <v>8.0769230769230704E-2</v>
      </c>
    </row>
    <row r="2112" spans="1:27" hidden="1" x14ac:dyDescent="0.3">
      <c r="A2112" s="8" t="s">
        <v>17</v>
      </c>
      <c r="B2112" s="8" t="s">
        <v>3287</v>
      </c>
      <c r="C2112" s="8" t="s">
        <v>3288</v>
      </c>
      <c r="D2112" s="8" t="s">
        <v>3295</v>
      </c>
      <c r="E2112" s="8" t="s">
        <v>3296</v>
      </c>
      <c r="F2112" s="29">
        <v>0.35</v>
      </c>
      <c r="G2112" s="29">
        <v>1</v>
      </c>
      <c r="H2112" s="30">
        <v>222.10990000000001</v>
      </c>
      <c r="I2112" s="30">
        <v>26.2971</v>
      </c>
      <c r="J2112" s="14">
        <v>454</v>
      </c>
      <c r="K2112" s="14">
        <v>159</v>
      </c>
      <c r="L2112" s="12">
        <v>0.11840000000000001</v>
      </c>
      <c r="M2112" s="7">
        <v>0.57519774000000001</v>
      </c>
      <c r="N2112" s="31">
        <v>0.3</v>
      </c>
      <c r="O2112" s="14">
        <f>IFERROR(VLOOKUP($C2112,'site totals'!$J$2:$K$607,2,FALSE),1)</f>
        <v>10714.5054</v>
      </c>
      <c r="P2112" s="32" t="s">
        <v>91</v>
      </c>
      <c r="Q2112" s="12">
        <v>0.4784402318</v>
      </c>
      <c r="R2112" s="29">
        <v>0.35</v>
      </c>
      <c r="S2112" s="2">
        <f>IF($A2112="site","",MIN(VLOOKUP($P2112,margin_ranges!$A$5:$D$10,4,FALSE)/100,$Q2112))</f>
        <v>0.29749999999999999</v>
      </c>
      <c r="T2112" s="6">
        <f>IF(A2112="placement",$J2112*MIN($Q2112,$S2112),"")</f>
        <v>135.065</v>
      </c>
      <c r="U2112" s="6">
        <f>IF($A2112="placement",T2112,SUMIF($C$10:$C$6209,$C2112,$T$10:$T$6209))</f>
        <v>135.065</v>
      </c>
      <c r="V2112" s="34">
        <f t="shared" si="98"/>
        <v>8.0769230769230704E-2</v>
      </c>
      <c r="W2112" s="24"/>
      <c r="X2112" s="2" t="str">
        <f>IFERROR(MIN(VLOOKUP($W2112,margin_ranges!$A$5:$D$10,4,FALSE),$Q2112*100)/100,"")</f>
        <v/>
      </c>
      <c r="Y2112" s="6">
        <f t="shared" si="99"/>
        <v>135.065</v>
      </c>
      <c r="Z2112" s="6">
        <f>IF($A2112="placement",Y2112,SUMIF($C$10:$C$6209,$C2112,$Y$10:$Y$6209))</f>
        <v>135.065</v>
      </c>
      <c r="AA2112" s="17">
        <f t="shared" si="100"/>
        <v>8.0769230769230704E-2</v>
      </c>
    </row>
    <row r="2113" spans="1:27" hidden="1" x14ac:dyDescent="0.3">
      <c r="A2113" s="8" t="s">
        <v>17</v>
      </c>
      <c r="B2113" s="8" t="s">
        <v>3287</v>
      </c>
      <c r="C2113" s="8" t="s">
        <v>3288</v>
      </c>
      <c r="D2113" s="8" t="s">
        <v>3521</v>
      </c>
      <c r="E2113" s="8" t="s">
        <v>3522</v>
      </c>
      <c r="F2113" s="29">
        <v>0.36405800828427298</v>
      </c>
      <c r="G2113" s="29">
        <v>1</v>
      </c>
      <c r="H2113" s="30">
        <v>52.7333</v>
      </c>
      <c r="I2113" s="30">
        <v>9.8917000000000002</v>
      </c>
      <c r="J2113" s="14">
        <v>93</v>
      </c>
      <c r="K2113" s="14">
        <v>28</v>
      </c>
      <c r="L2113" s="12">
        <v>0.18759999999999999</v>
      </c>
      <c r="M2113" s="7">
        <v>0.31449409</v>
      </c>
      <c r="N2113" s="31">
        <v>0.2</v>
      </c>
      <c r="O2113" s="14">
        <f>IFERROR(VLOOKUP($C2113,'site totals'!$J$2:$K$607,2,FALSE),1)</f>
        <v>10714.5054</v>
      </c>
      <c r="P2113" s="32" t="s">
        <v>22</v>
      </c>
      <c r="Q2113" s="12">
        <v>0.36405800830000001</v>
      </c>
      <c r="R2113" s="29">
        <v>0.39</v>
      </c>
      <c r="S2113" s="2">
        <f>IF($A2113="site","",MIN(VLOOKUP($P2113,margin_ranges!$A$5:$D$10,4,FALSE)/100,$Q2113))</f>
        <v>0.29749999999999999</v>
      </c>
      <c r="T2113" s="6">
        <f>IF(A2113="placement",$J2113*MIN($Q2113,$S2113),"")</f>
        <v>27.6675</v>
      </c>
      <c r="U2113" s="6">
        <f>IF($A2113="placement",T2113,SUMIF($C$10:$C$6209,$C2113,$T$10:$T$6209))</f>
        <v>27.6675</v>
      </c>
      <c r="V2113" s="34">
        <f t="shared" si="98"/>
        <v>0.15163934426229497</v>
      </c>
      <c r="W2113" s="24"/>
      <c r="X2113" s="2" t="str">
        <f>IFERROR(MIN(VLOOKUP($W2113,margin_ranges!$A$5:$D$10,4,FALSE),$Q2113*100)/100,"")</f>
        <v/>
      </c>
      <c r="Y2113" s="6">
        <f t="shared" si="99"/>
        <v>27.6675</v>
      </c>
      <c r="Z2113" s="6">
        <f>IF($A2113="placement",Y2113,SUMIF($C$10:$C$6209,$C2113,$Y$10:$Y$6209))</f>
        <v>27.6675</v>
      </c>
      <c r="AA2113" s="17">
        <f t="shared" si="100"/>
        <v>0.15163934426229497</v>
      </c>
    </row>
    <row r="2114" spans="1:27" hidden="1" x14ac:dyDescent="0.3">
      <c r="A2114" s="8" t="s">
        <v>17</v>
      </c>
      <c r="B2114" s="8" t="s">
        <v>3287</v>
      </c>
      <c r="C2114" s="8" t="s">
        <v>3288</v>
      </c>
      <c r="D2114" s="8" t="s">
        <v>3335</v>
      </c>
      <c r="E2114" s="8" t="s">
        <v>3336</v>
      </c>
      <c r="F2114" s="29">
        <v>0.37801224971203501</v>
      </c>
      <c r="G2114" s="29">
        <v>1</v>
      </c>
      <c r="H2114" s="30">
        <v>407.74419999999998</v>
      </c>
      <c r="I2114" s="30">
        <v>128.8252</v>
      </c>
      <c r="J2114" s="14">
        <v>1864</v>
      </c>
      <c r="K2114" s="14">
        <v>560</v>
      </c>
      <c r="L2114" s="12">
        <v>0.31590000000000001</v>
      </c>
      <c r="M2114" s="7">
        <v>0.48232460999999999</v>
      </c>
      <c r="N2114" s="31">
        <v>0.3</v>
      </c>
      <c r="O2114" s="14">
        <f>IFERROR(VLOOKUP($C2114,'site totals'!$J$2:$K$607,2,FALSE),1)</f>
        <v>10714.5054</v>
      </c>
      <c r="P2114" s="32" t="s">
        <v>22</v>
      </c>
      <c r="Q2114" s="12">
        <v>0.37801224970000002</v>
      </c>
      <c r="R2114" s="29">
        <v>0.39</v>
      </c>
      <c r="S2114" s="2">
        <f>IF($A2114="site","",MIN(VLOOKUP($P2114,margin_ranges!$A$5:$D$10,4,FALSE)/100,$Q2114))</f>
        <v>0.29749999999999999</v>
      </c>
      <c r="T2114" s="6">
        <f>IF(A2114="placement",$J2114*MIN($Q2114,$S2114),"")</f>
        <v>554.54</v>
      </c>
      <c r="U2114" s="6">
        <f>IF($A2114="placement",T2114,SUMIF($C$10:$C$6209,$C2114,$T$10:$T$6209))</f>
        <v>554.54</v>
      </c>
      <c r="V2114" s="34">
        <f t="shared" si="98"/>
        <v>0.15163934426229519</v>
      </c>
      <c r="W2114" s="24"/>
      <c r="X2114" s="2" t="str">
        <f>IFERROR(MIN(VLOOKUP($W2114,margin_ranges!$A$5:$D$10,4,FALSE),$Q2114*100)/100,"")</f>
        <v/>
      </c>
      <c r="Y2114" s="6">
        <f t="shared" si="99"/>
        <v>554.54</v>
      </c>
      <c r="Z2114" s="6">
        <f>IF($A2114="placement",Y2114,SUMIF($C$10:$C$6209,$C2114,$Y$10:$Y$6209))</f>
        <v>554.54</v>
      </c>
      <c r="AA2114" s="17">
        <f t="shared" si="100"/>
        <v>0.15163934426229519</v>
      </c>
    </row>
    <row r="2115" spans="1:27" hidden="1" x14ac:dyDescent="0.3">
      <c r="A2115" s="8" t="s">
        <v>17</v>
      </c>
      <c r="B2115" s="8" t="s">
        <v>3287</v>
      </c>
      <c r="C2115" s="8" t="s">
        <v>3288</v>
      </c>
      <c r="D2115" s="8" t="s">
        <v>3395</v>
      </c>
      <c r="E2115" s="8" t="s">
        <v>3396</v>
      </c>
      <c r="F2115" s="29">
        <v>0.38999999999999901</v>
      </c>
      <c r="G2115" s="29">
        <v>1</v>
      </c>
      <c r="H2115" s="30">
        <v>67.307599999999994</v>
      </c>
      <c r="I2115" s="30">
        <v>1.5809</v>
      </c>
      <c r="J2115" s="14">
        <v>24</v>
      </c>
      <c r="K2115" s="14">
        <v>9</v>
      </c>
      <c r="L2115" s="12">
        <v>2.35E-2</v>
      </c>
      <c r="M2115" s="7">
        <v>0.50680884000000004</v>
      </c>
      <c r="N2115" s="31">
        <v>0.03</v>
      </c>
      <c r="O2115" s="14">
        <f>IFERROR(VLOOKUP($C2115,'site totals'!$J$2:$K$607,2,FALSE),1)</f>
        <v>10714.5054</v>
      </c>
      <c r="P2115" s="32" t="s">
        <v>22</v>
      </c>
      <c r="Q2115" s="12">
        <v>0.94080608349999995</v>
      </c>
      <c r="R2115" s="29">
        <v>0.39</v>
      </c>
      <c r="S2115" s="2">
        <f>IF($A2115="site","",MIN(VLOOKUP($P2115,margin_ranges!$A$5:$D$10,4,FALSE)/100,$Q2115))</f>
        <v>0.29749999999999999</v>
      </c>
      <c r="T2115" s="6">
        <f>IF(A2115="placement",$J2115*MIN($Q2115,$S2115),"")</f>
        <v>7.14</v>
      </c>
      <c r="U2115" s="6">
        <f>IF($A2115="placement",T2115,SUMIF($C$10:$C$6209,$C2115,$T$10:$T$6209))</f>
        <v>7.14</v>
      </c>
      <c r="V2115" s="34">
        <f t="shared" si="98"/>
        <v>0.15163934426229497</v>
      </c>
      <c r="W2115" s="24"/>
      <c r="X2115" s="2" t="str">
        <f>IFERROR(MIN(VLOOKUP($W2115,margin_ranges!$A$5:$D$10,4,FALSE),$Q2115*100)/100,"")</f>
        <v/>
      </c>
      <c r="Y2115" s="6">
        <f t="shared" si="99"/>
        <v>7.14</v>
      </c>
      <c r="Z2115" s="6">
        <f>IF($A2115="placement",Y2115,SUMIF($C$10:$C$6209,$C2115,$Y$10:$Y$6209))</f>
        <v>7.14</v>
      </c>
      <c r="AA2115" s="17">
        <f t="shared" si="100"/>
        <v>0.15163934426229497</v>
      </c>
    </row>
    <row r="2116" spans="1:27" hidden="1" x14ac:dyDescent="0.3">
      <c r="A2116" s="8" t="s">
        <v>17</v>
      </c>
      <c r="B2116" s="8" t="s">
        <v>3287</v>
      </c>
      <c r="C2116" s="8" t="s">
        <v>3288</v>
      </c>
      <c r="D2116" s="8" t="s">
        <v>3377</v>
      </c>
      <c r="E2116" s="8" t="s">
        <v>3378</v>
      </c>
      <c r="F2116" s="29">
        <v>0.38999999999999901</v>
      </c>
      <c r="G2116" s="29">
        <v>1</v>
      </c>
      <c r="H2116" s="30">
        <v>48.871699999999997</v>
      </c>
      <c r="I2116" s="30">
        <v>4.8940999999999999</v>
      </c>
      <c r="J2116" s="14">
        <v>92</v>
      </c>
      <c r="K2116" s="14">
        <v>32</v>
      </c>
      <c r="L2116" s="12">
        <v>0.10009999999999999</v>
      </c>
      <c r="M2116" s="7">
        <v>0.62551299999999999</v>
      </c>
      <c r="N2116" s="31">
        <v>0.3</v>
      </c>
      <c r="O2116" s="14">
        <f>IFERROR(VLOOKUP($C2116,'site totals'!$J$2:$K$607,2,FALSE),1)</f>
        <v>10714.5054</v>
      </c>
      <c r="P2116" s="32" t="s">
        <v>22</v>
      </c>
      <c r="Q2116" s="12">
        <v>0.52039366389999997</v>
      </c>
      <c r="R2116" s="29">
        <v>0.39</v>
      </c>
      <c r="S2116" s="2">
        <f>IF($A2116="site","",MIN(VLOOKUP($P2116,margin_ranges!$A$5:$D$10,4,FALSE)/100,$Q2116))</f>
        <v>0.29749999999999999</v>
      </c>
      <c r="T2116" s="6">
        <f>IF(A2116="placement",$J2116*MIN($Q2116,$S2116),"")</f>
        <v>27.369999999999997</v>
      </c>
      <c r="U2116" s="6">
        <f>IF($A2116="placement",T2116,SUMIF($C$10:$C$6209,$C2116,$T$10:$T$6209))</f>
        <v>27.369999999999997</v>
      </c>
      <c r="V2116" s="34">
        <f t="shared" si="98"/>
        <v>0.15163934426229497</v>
      </c>
      <c r="W2116" s="24"/>
      <c r="X2116" s="2" t="str">
        <f>IFERROR(MIN(VLOOKUP($W2116,margin_ranges!$A$5:$D$10,4,FALSE),$Q2116*100)/100,"")</f>
        <v/>
      </c>
      <c r="Y2116" s="6">
        <f t="shared" si="99"/>
        <v>27.369999999999997</v>
      </c>
      <c r="Z2116" s="6">
        <f>IF($A2116="placement",Y2116,SUMIF($C$10:$C$6209,$C2116,$Y$10:$Y$6209))</f>
        <v>27.369999999999997</v>
      </c>
      <c r="AA2116" s="29">
        <f t="shared" si="100"/>
        <v>0.15163934426229497</v>
      </c>
    </row>
    <row r="2117" spans="1:27" hidden="1" x14ac:dyDescent="0.3">
      <c r="A2117" s="8" t="s">
        <v>17</v>
      </c>
      <c r="B2117" s="8" t="s">
        <v>3287</v>
      </c>
      <c r="C2117" s="8" t="s">
        <v>3288</v>
      </c>
      <c r="D2117" s="8" t="s">
        <v>3317</v>
      </c>
      <c r="E2117" s="8" t="s">
        <v>3318</v>
      </c>
      <c r="F2117" s="29">
        <v>0.38999999999999901</v>
      </c>
      <c r="G2117" s="29">
        <v>1</v>
      </c>
      <c r="H2117" s="30">
        <v>88.370099999999994</v>
      </c>
      <c r="I2117" s="30">
        <v>7.3059000000000003</v>
      </c>
      <c r="J2117" s="14">
        <v>93</v>
      </c>
      <c r="K2117" s="14">
        <v>33</v>
      </c>
      <c r="L2117" s="12">
        <v>8.2699999999999996E-2</v>
      </c>
      <c r="M2117" s="7">
        <v>0.42544704</v>
      </c>
      <c r="N2117" s="31">
        <v>0.2</v>
      </c>
      <c r="O2117" s="14">
        <f>IFERROR(VLOOKUP($C2117,'site totals'!$J$2:$K$607,2,FALSE),1)</f>
        <v>10714.5054</v>
      </c>
      <c r="P2117" s="32" t="s">
        <v>22</v>
      </c>
      <c r="Q2117" s="12">
        <v>0.52990624139999998</v>
      </c>
      <c r="R2117" s="29">
        <v>0.39</v>
      </c>
      <c r="S2117" s="2">
        <f>IF($A2117="site","",MIN(VLOOKUP($P2117,margin_ranges!$A$5:$D$10,4,FALSE)/100,$Q2117))</f>
        <v>0.29749999999999999</v>
      </c>
      <c r="T2117" s="6">
        <f>IF(A2117="placement",$J2117*MIN($Q2117,$S2117),"")</f>
        <v>27.6675</v>
      </c>
      <c r="U2117" s="6">
        <f>IF($A2117="placement",T2117,SUMIF($C$10:$C$6209,$C2117,$T$10:$T$6209))</f>
        <v>27.6675</v>
      </c>
      <c r="V2117" s="34">
        <f t="shared" si="98"/>
        <v>0.15163934426229497</v>
      </c>
      <c r="W2117" s="24"/>
      <c r="X2117" s="2" t="str">
        <f>IFERROR(MIN(VLOOKUP($W2117,margin_ranges!$A$5:$D$10,4,FALSE),$Q2117*100)/100,"")</f>
        <v/>
      </c>
      <c r="Y2117" s="6">
        <f t="shared" si="99"/>
        <v>27.6675</v>
      </c>
      <c r="Z2117" s="6">
        <f>IF($A2117="placement",Y2117,SUMIF($C$10:$C$6209,$C2117,$Y$10:$Y$6209))</f>
        <v>27.6675</v>
      </c>
      <c r="AA2117" s="17">
        <f t="shared" si="100"/>
        <v>0.15163934426229497</v>
      </c>
    </row>
    <row r="2118" spans="1:27" hidden="1" x14ac:dyDescent="0.3">
      <c r="A2118" s="8" t="s">
        <v>17</v>
      </c>
      <c r="B2118" s="8" t="s">
        <v>3287</v>
      </c>
      <c r="C2118" s="8" t="s">
        <v>3288</v>
      </c>
      <c r="D2118" s="8" t="s">
        <v>3541</v>
      </c>
      <c r="E2118" s="8" t="s">
        <v>3542</v>
      </c>
      <c r="F2118" s="29">
        <v>0.39</v>
      </c>
      <c r="G2118" s="29">
        <v>1</v>
      </c>
      <c r="H2118" s="30">
        <v>70.477999999999994</v>
      </c>
      <c r="I2118" s="30">
        <v>8.4848999999999997</v>
      </c>
      <c r="J2118" s="14">
        <v>142</v>
      </c>
      <c r="K2118" s="14">
        <v>50</v>
      </c>
      <c r="L2118" s="12">
        <v>0.12039999999999999</v>
      </c>
      <c r="M2118" s="7">
        <v>0.55875965000000005</v>
      </c>
      <c r="N2118" s="31">
        <v>0.3</v>
      </c>
      <c r="O2118" s="14">
        <f>IFERROR(VLOOKUP($C2118,'site totals'!$J$2:$K$607,2,FALSE),1)</f>
        <v>10714.5054</v>
      </c>
      <c r="P2118" s="32" t="s">
        <v>22</v>
      </c>
      <c r="Q2118" s="12">
        <v>0.4630965205</v>
      </c>
      <c r="R2118" s="29">
        <v>0.39</v>
      </c>
      <c r="S2118" s="2">
        <f>IF($A2118="site","",MIN(VLOOKUP($P2118,margin_ranges!$A$5:$D$10,4,FALSE)/100,$Q2118))</f>
        <v>0.29749999999999999</v>
      </c>
      <c r="T2118" s="6">
        <f>IF(A2118="placement",$J2118*MIN($Q2118,$S2118),"")</f>
        <v>42.244999999999997</v>
      </c>
      <c r="U2118" s="6">
        <f>IF($A2118="placement",T2118,SUMIF($C$10:$C$6209,$C2118,$T$10:$T$6209))</f>
        <v>42.244999999999997</v>
      </c>
      <c r="V2118" s="34">
        <f t="shared" si="98"/>
        <v>0.15163934426229497</v>
      </c>
      <c r="W2118" s="24"/>
      <c r="X2118" s="2" t="str">
        <f>IFERROR(MIN(VLOOKUP($W2118,margin_ranges!$A$5:$D$10,4,FALSE),$Q2118*100)/100,"")</f>
        <v/>
      </c>
      <c r="Y2118" s="6">
        <f t="shared" si="99"/>
        <v>42.244999999999997</v>
      </c>
      <c r="Z2118" s="6">
        <f>IF($A2118="placement",Y2118,SUMIF($C$10:$C$6209,$C2118,$Y$10:$Y$6209))</f>
        <v>42.244999999999997</v>
      </c>
      <c r="AA2118" s="29">
        <f t="shared" si="100"/>
        <v>0.15163934426229497</v>
      </c>
    </row>
    <row r="2119" spans="1:27" hidden="1" x14ac:dyDescent="0.3">
      <c r="A2119" s="8" t="s">
        <v>17</v>
      </c>
      <c r="B2119" s="8" t="s">
        <v>3287</v>
      </c>
      <c r="C2119" s="8" t="s">
        <v>3288</v>
      </c>
      <c r="D2119" s="8" t="s">
        <v>3547</v>
      </c>
      <c r="E2119" s="8" t="s">
        <v>3548</v>
      </c>
      <c r="F2119" s="29">
        <v>0.38999999999999901</v>
      </c>
      <c r="G2119" s="29">
        <v>1</v>
      </c>
      <c r="H2119" s="30">
        <v>76.971699999999998</v>
      </c>
      <c r="I2119" s="30">
        <v>11.6114</v>
      </c>
      <c r="J2119" s="14">
        <v>192</v>
      </c>
      <c r="K2119" s="14">
        <v>67</v>
      </c>
      <c r="L2119" s="12">
        <v>0.15090000000000001</v>
      </c>
      <c r="M2119" s="7">
        <v>0.55013409999999996</v>
      </c>
      <c r="N2119" s="31">
        <v>0.3</v>
      </c>
      <c r="O2119" s="14">
        <f>IFERROR(VLOOKUP($C2119,'site totals'!$J$2:$K$607,2,FALSE),1)</f>
        <v>10714.5054</v>
      </c>
      <c r="P2119" s="32" t="s">
        <v>22</v>
      </c>
      <c r="Q2119" s="12">
        <v>0.45467841819999999</v>
      </c>
      <c r="R2119" s="29">
        <v>0.39</v>
      </c>
      <c r="S2119" s="2">
        <f>IF($A2119="site","",MIN(VLOOKUP($P2119,margin_ranges!$A$5:$D$10,4,FALSE)/100,$Q2119))</f>
        <v>0.29749999999999999</v>
      </c>
      <c r="T2119" s="6">
        <f>IF(A2119="placement",$J2119*MIN($Q2119,$S2119),"")</f>
        <v>57.12</v>
      </c>
      <c r="U2119" s="6">
        <f>IF($A2119="placement",T2119,SUMIF($C$10:$C$6209,$C2119,$T$10:$T$6209))</f>
        <v>57.12</v>
      </c>
      <c r="V2119" s="34">
        <f t="shared" si="98"/>
        <v>0.15163934426229497</v>
      </c>
      <c r="W2119" s="24"/>
      <c r="X2119" s="2" t="str">
        <f>IFERROR(MIN(VLOOKUP($W2119,margin_ranges!$A$5:$D$10,4,FALSE),$Q2119*100)/100,"")</f>
        <v/>
      </c>
      <c r="Y2119" s="6">
        <f t="shared" si="99"/>
        <v>57.12</v>
      </c>
      <c r="Z2119" s="6">
        <f>IF($A2119="placement",Y2119,SUMIF($C$10:$C$6209,$C2119,$Y$10:$Y$6209))</f>
        <v>57.12</v>
      </c>
      <c r="AA2119" s="17">
        <f t="shared" si="100"/>
        <v>0.15163934426229497</v>
      </c>
    </row>
    <row r="2120" spans="1:27" hidden="1" x14ac:dyDescent="0.3">
      <c r="A2120" s="8" t="s">
        <v>17</v>
      </c>
      <c r="B2120" s="8" t="s">
        <v>3287</v>
      </c>
      <c r="C2120" s="8" t="s">
        <v>3288</v>
      </c>
      <c r="D2120" s="8" t="s">
        <v>3533</v>
      </c>
      <c r="E2120" s="8" t="s">
        <v>3534</v>
      </c>
      <c r="F2120" s="29">
        <v>0.39</v>
      </c>
      <c r="G2120" s="29">
        <v>1</v>
      </c>
      <c r="H2120" s="30">
        <v>386.27019999999999</v>
      </c>
      <c r="I2120" s="30">
        <v>59.654299999999999</v>
      </c>
      <c r="J2120" s="14">
        <v>313</v>
      </c>
      <c r="K2120" s="14">
        <v>92</v>
      </c>
      <c r="L2120" s="12">
        <v>0.15440000000000001</v>
      </c>
      <c r="M2120" s="7">
        <v>0.17464294</v>
      </c>
      <c r="N2120" s="31">
        <v>0.1</v>
      </c>
      <c r="O2120" s="14">
        <f>IFERROR(VLOOKUP($C2120,'site totals'!$J$2:$K$607,2,FALSE),1)</f>
        <v>10714.5054</v>
      </c>
      <c r="P2120" s="32" t="s">
        <v>22</v>
      </c>
      <c r="Q2120" s="12">
        <v>0.42740314340000002</v>
      </c>
      <c r="R2120" s="29">
        <v>0.39</v>
      </c>
      <c r="S2120" s="2">
        <f>IF($A2120="site","",MIN(VLOOKUP($P2120,margin_ranges!$A$5:$D$10,4,FALSE)/100,$Q2120))</f>
        <v>0.29749999999999999</v>
      </c>
      <c r="T2120" s="6">
        <f>IF(A2120="placement",$J2120*MIN($Q2120,$S2120),"")</f>
        <v>93.117499999999993</v>
      </c>
      <c r="U2120" s="6">
        <f>IF($A2120="placement",T2120,SUMIF($C$10:$C$6209,$C2120,$T$10:$T$6209))</f>
        <v>93.117499999999993</v>
      </c>
      <c r="V2120" s="34">
        <f t="shared" si="98"/>
        <v>0.15163934426229497</v>
      </c>
      <c r="W2120" s="24"/>
      <c r="X2120" s="2" t="str">
        <f>IFERROR(MIN(VLOOKUP($W2120,margin_ranges!$A$5:$D$10,4,FALSE),$Q2120*100)/100,"")</f>
        <v/>
      </c>
      <c r="Y2120" s="6">
        <f t="shared" si="99"/>
        <v>93.117499999999993</v>
      </c>
      <c r="Z2120" s="6">
        <f>IF($A2120="placement",Y2120,SUMIF($C$10:$C$6209,$C2120,$Y$10:$Y$6209))</f>
        <v>93.117499999999993</v>
      </c>
      <c r="AA2120" s="29">
        <f t="shared" si="100"/>
        <v>0.15163934426229497</v>
      </c>
    </row>
    <row r="2121" spans="1:27" hidden="1" x14ac:dyDescent="0.3">
      <c r="A2121" s="8" t="s">
        <v>17</v>
      </c>
      <c r="B2121" s="8" t="s">
        <v>3287</v>
      </c>
      <c r="C2121" s="8" t="s">
        <v>3288</v>
      </c>
      <c r="D2121" s="8" t="s">
        <v>3437</v>
      </c>
      <c r="E2121" s="8" t="s">
        <v>3438</v>
      </c>
      <c r="F2121" s="29">
        <v>0.38999999999999901</v>
      </c>
      <c r="G2121" s="29">
        <v>0</v>
      </c>
      <c r="H2121" s="30">
        <v>16.4785</v>
      </c>
      <c r="I2121" s="30">
        <v>2.1581999999999999</v>
      </c>
      <c r="J2121" s="14">
        <v>52</v>
      </c>
      <c r="K2121" s="14">
        <v>18</v>
      </c>
      <c r="L2121" s="12">
        <v>0.13100000000000001</v>
      </c>
      <c r="M2121" s="7">
        <v>0.80358430999999997</v>
      </c>
      <c r="N2121" s="31">
        <v>0.3</v>
      </c>
      <c r="O2121" s="14">
        <f>IFERROR(VLOOKUP($C2121,'site totals'!$J$2:$K$607,2,FALSE),1)</f>
        <v>10714.5054</v>
      </c>
      <c r="P2121" s="32" t="s">
        <v>22</v>
      </c>
      <c r="Q2121" s="12">
        <v>0.62667265230000002</v>
      </c>
      <c r="R2121" s="29">
        <v>0.39</v>
      </c>
      <c r="S2121" s="2">
        <f>IF($A2121="site","",MIN(VLOOKUP($P2121,margin_ranges!$A$5:$D$10,4,FALSE)/100,$Q2121))</f>
        <v>0.29749999999999999</v>
      </c>
      <c r="T2121" s="6">
        <f>IF(A2121="placement",$J2121*MIN($Q2121,$S2121),"")</f>
        <v>15.469999999999999</v>
      </c>
      <c r="U2121" s="6">
        <f>IF($A2121="placement",T2121,SUMIF($C$10:$C$6209,$C2121,$T$10:$T$6209))</f>
        <v>15.469999999999999</v>
      </c>
      <c r="V2121" s="34">
        <f t="shared" si="98"/>
        <v>0.15163934426229519</v>
      </c>
      <c r="W2121" s="24"/>
      <c r="X2121" s="2" t="str">
        <f>IFERROR(MIN(VLOOKUP($W2121,margin_ranges!$A$5:$D$10,4,FALSE),$Q2121*100)/100,"")</f>
        <v/>
      </c>
      <c r="Y2121" s="6">
        <f t="shared" si="99"/>
        <v>15.469999999999999</v>
      </c>
      <c r="Z2121" s="6">
        <f>IF($A2121="placement",Y2121,SUMIF($C$10:$C$6209,$C2121,$Y$10:$Y$6209))</f>
        <v>15.469999999999999</v>
      </c>
      <c r="AA2121" s="29">
        <f t="shared" si="100"/>
        <v>0.15163934426229519</v>
      </c>
    </row>
    <row r="2122" spans="1:27" hidden="1" x14ac:dyDescent="0.3">
      <c r="A2122" s="8" t="s">
        <v>17</v>
      </c>
      <c r="B2122" s="8" t="s">
        <v>3287</v>
      </c>
      <c r="C2122" s="8" t="s">
        <v>3288</v>
      </c>
      <c r="D2122" s="8" t="s">
        <v>3307</v>
      </c>
      <c r="E2122" s="8" t="s">
        <v>3308</v>
      </c>
      <c r="F2122" s="29">
        <v>0.38999999999999901</v>
      </c>
      <c r="G2122" s="29">
        <v>1</v>
      </c>
      <c r="H2122" s="30">
        <v>52.391800000000003</v>
      </c>
      <c r="I2122" s="30">
        <v>10.7318</v>
      </c>
      <c r="J2122" s="14">
        <v>216</v>
      </c>
      <c r="K2122" s="14">
        <v>76</v>
      </c>
      <c r="L2122" s="12">
        <v>0.20480000000000001</v>
      </c>
      <c r="M2122" s="7">
        <v>0.66979533000000002</v>
      </c>
      <c r="N2122" s="31">
        <v>0.3</v>
      </c>
      <c r="O2122" s="14">
        <f>IFERROR(VLOOKUP($C2122,'site totals'!$J$2:$K$607,2,FALSE),1)</f>
        <v>10714.5054</v>
      </c>
      <c r="P2122" s="32" t="s">
        <v>22</v>
      </c>
      <c r="Q2122" s="12">
        <v>0.55210198600000004</v>
      </c>
      <c r="R2122" s="29">
        <v>0.39</v>
      </c>
      <c r="S2122" s="2">
        <f>IF($A2122="site","",MIN(VLOOKUP($P2122,margin_ranges!$A$5:$D$10,4,FALSE)/100,$Q2122))</f>
        <v>0.29749999999999999</v>
      </c>
      <c r="T2122" s="6">
        <f>IF(A2122="placement",$J2122*MIN($Q2122,$S2122),"")</f>
        <v>64.259999999999991</v>
      </c>
      <c r="U2122" s="6">
        <f>IF($A2122="placement",T2122,SUMIF($C$10:$C$6209,$C2122,$T$10:$T$6209))</f>
        <v>64.259999999999991</v>
      </c>
      <c r="V2122" s="34">
        <f t="shared" ref="V2122:V2185" si="101">($J2122-$U2122)/($J2122*(1-$R2122))-1</f>
        <v>0.15163934426229519</v>
      </c>
      <c r="W2122" s="24"/>
      <c r="X2122" s="2" t="str">
        <f>IFERROR(MIN(VLOOKUP($W2122,margin_ranges!$A$5:$D$10,4,FALSE),$Q2122*100)/100,"")</f>
        <v/>
      </c>
      <c r="Y2122" s="6">
        <f t="shared" si="99"/>
        <v>64.259999999999991</v>
      </c>
      <c r="Z2122" s="6">
        <f>IF($A2122="placement",Y2122,SUMIF($C$10:$C$6209,$C2122,$Y$10:$Y$6209))</f>
        <v>64.259999999999991</v>
      </c>
      <c r="AA2122" s="17">
        <f t="shared" si="100"/>
        <v>0.15163934426229519</v>
      </c>
    </row>
    <row r="2123" spans="1:27" hidden="1" x14ac:dyDescent="0.3">
      <c r="A2123" s="8" t="s">
        <v>17</v>
      </c>
      <c r="B2123" s="8" t="s">
        <v>3287</v>
      </c>
      <c r="C2123" s="8" t="s">
        <v>3288</v>
      </c>
      <c r="D2123" s="8" t="s">
        <v>3311</v>
      </c>
      <c r="E2123" s="8" t="s">
        <v>3312</v>
      </c>
      <c r="F2123" s="29">
        <v>0.39</v>
      </c>
      <c r="G2123" s="29">
        <v>1</v>
      </c>
      <c r="H2123" s="30">
        <v>210.88730000000001</v>
      </c>
      <c r="I2123" s="30">
        <v>23.257000000000001</v>
      </c>
      <c r="J2123" s="14">
        <v>415</v>
      </c>
      <c r="K2123" s="14">
        <v>147</v>
      </c>
      <c r="L2123" s="12">
        <v>0.1103</v>
      </c>
      <c r="M2123" s="7">
        <v>0.59484948000000004</v>
      </c>
      <c r="N2123" s="31">
        <v>0.3</v>
      </c>
      <c r="O2123" s="14">
        <f>IFERROR(VLOOKUP($C2123,'site totals'!$J$2:$K$607,2,FALSE),1)</f>
        <v>10714.5054</v>
      </c>
      <c r="P2123" s="32" t="s">
        <v>22</v>
      </c>
      <c r="Q2123" s="12">
        <v>0.49567073420000002</v>
      </c>
      <c r="R2123" s="29">
        <v>0.39</v>
      </c>
      <c r="S2123" s="2">
        <f>IF($A2123="site","",MIN(VLOOKUP($P2123,margin_ranges!$A$5:$D$10,4,FALSE)/100,$Q2123))</f>
        <v>0.29749999999999999</v>
      </c>
      <c r="T2123" s="6">
        <f>IF(A2123="placement",$J2123*MIN($Q2123,$S2123),"")</f>
        <v>123.46249999999999</v>
      </c>
      <c r="U2123" s="6">
        <f>IF($A2123="placement",T2123,SUMIF($C$10:$C$6209,$C2123,$T$10:$T$6209))</f>
        <v>123.46249999999999</v>
      </c>
      <c r="V2123" s="34">
        <f t="shared" si="101"/>
        <v>0.15163934426229519</v>
      </c>
      <c r="W2123" s="24"/>
      <c r="X2123" s="2" t="str">
        <f>IFERROR(MIN(VLOOKUP($W2123,margin_ranges!$A$5:$D$10,4,FALSE),$Q2123*100)/100,"")</f>
        <v/>
      </c>
      <c r="Y2123" s="6">
        <f t="shared" si="99"/>
        <v>123.46249999999999</v>
      </c>
      <c r="Z2123" s="6">
        <f>IF($A2123="placement",Y2123,SUMIF($C$10:$C$6209,$C2123,$Y$10:$Y$6209))</f>
        <v>123.46249999999999</v>
      </c>
      <c r="AA2123" s="17">
        <f t="shared" si="100"/>
        <v>0.15163934426229519</v>
      </c>
    </row>
    <row r="2124" spans="1:27" hidden="1" x14ac:dyDescent="0.3">
      <c r="A2124" s="8" t="s">
        <v>17</v>
      </c>
      <c r="B2124" s="8" t="s">
        <v>3287</v>
      </c>
      <c r="C2124" s="8" t="s">
        <v>3288</v>
      </c>
      <c r="D2124" s="8" t="s">
        <v>3465</v>
      </c>
      <c r="E2124" s="8" t="s">
        <v>3466</v>
      </c>
      <c r="F2124" s="29">
        <v>0.39</v>
      </c>
      <c r="G2124" s="29">
        <v>1</v>
      </c>
      <c r="H2124" s="30">
        <v>361.52510000000001</v>
      </c>
      <c r="I2124" s="30">
        <v>25.430399999999999</v>
      </c>
      <c r="J2124" s="14">
        <v>773</v>
      </c>
      <c r="K2124" s="14">
        <v>273</v>
      </c>
      <c r="L2124" s="12">
        <v>7.0300000000000001E-2</v>
      </c>
      <c r="M2124" s="7">
        <v>1.0132186999999999</v>
      </c>
      <c r="N2124" s="31">
        <v>0.3</v>
      </c>
      <c r="O2124" s="14">
        <f>IFERROR(VLOOKUP($C2124,'site totals'!$J$2:$K$607,2,FALSE),1)</f>
        <v>10714.5054</v>
      </c>
      <c r="P2124" s="32" t="s">
        <v>22</v>
      </c>
      <c r="Q2124" s="12">
        <v>0.70391387299999997</v>
      </c>
      <c r="R2124" s="29">
        <v>0.39</v>
      </c>
      <c r="S2124" s="2">
        <f>IF($A2124="site","",MIN(VLOOKUP($P2124,margin_ranges!$A$5:$D$10,4,FALSE)/100,$Q2124))</f>
        <v>0.29749999999999999</v>
      </c>
      <c r="T2124" s="6">
        <f>IF(A2124="placement",$J2124*MIN($Q2124,$S2124),"")</f>
        <v>229.9675</v>
      </c>
      <c r="U2124" s="6">
        <f>IF($A2124="placement",T2124,SUMIF($C$10:$C$6209,$C2124,$T$10:$T$6209))</f>
        <v>229.9675</v>
      </c>
      <c r="V2124" s="34">
        <f t="shared" si="101"/>
        <v>0.15163934426229519</v>
      </c>
      <c r="W2124" s="24"/>
      <c r="X2124" s="2" t="str">
        <f>IFERROR(MIN(VLOOKUP($W2124,margin_ranges!$A$5:$D$10,4,FALSE),$Q2124*100)/100,"")</f>
        <v/>
      </c>
      <c r="Y2124" s="6">
        <f t="shared" si="99"/>
        <v>229.9675</v>
      </c>
      <c r="Z2124" s="6">
        <f>IF($A2124="placement",Y2124,SUMIF($C$10:$C$6209,$C2124,$Y$10:$Y$6209))</f>
        <v>229.9675</v>
      </c>
      <c r="AA2124" s="29">
        <f t="shared" si="100"/>
        <v>0.15163934426229519</v>
      </c>
    </row>
    <row r="2125" spans="1:27" hidden="1" x14ac:dyDescent="0.3">
      <c r="A2125" s="8" t="s">
        <v>17</v>
      </c>
      <c r="B2125" s="8" t="s">
        <v>3287</v>
      </c>
      <c r="C2125" s="8" t="s">
        <v>3288</v>
      </c>
      <c r="D2125" s="8" t="s">
        <v>3487</v>
      </c>
      <c r="E2125" s="8" t="s">
        <v>3488</v>
      </c>
      <c r="F2125" s="29">
        <v>0.38999999999999901</v>
      </c>
      <c r="G2125" s="29">
        <v>1</v>
      </c>
      <c r="H2125" s="30">
        <v>399.53519999999997</v>
      </c>
      <c r="I2125" s="30">
        <v>125.0655</v>
      </c>
      <c r="J2125" s="14">
        <v>1046</v>
      </c>
      <c r="K2125" s="14">
        <v>355</v>
      </c>
      <c r="L2125" s="12">
        <v>0.313</v>
      </c>
      <c r="M2125" s="7">
        <v>0.27877741</v>
      </c>
      <c r="N2125" s="31">
        <v>0.15</v>
      </c>
      <c r="O2125" s="14">
        <f>IFERROR(VLOOKUP($C2125,'site totals'!$J$2:$K$607,2,FALSE),1)</f>
        <v>10714.5054</v>
      </c>
      <c r="P2125" s="32" t="s">
        <v>22</v>
      </c>
      <c r="Q2125" s="12">
        <v>0.4619363098</v>
      </c>
      <c r="R2125" s="29">
        <v>0.39</v>
      </c>
      <c r="S2125" s="2">
        <f>IF($A2125="site","",MIN(VLOOKUP($P2125,margin_ranges!$A$5:$D$10,4,FALSE)/100,$Q2125))</f>
        <v>0.29749999999999999</v>
      </c>
      <c r="T2125" s="6">
        <f>IF(A2125="placement",$J2125*MIN($Q2125,$S2125),"")</f>
        <v>311.185</v>
      </c>
      <c r="U2125" s="6">
        <f>IF($A2125="placement",T2125,SUMIF($C$10:$C$6209,$C2125,$T$10:$T$6209))</f>
        <v>311.185</v>
      </c>
      <c r="V2125" s="34">
        <f t="shared" si="101"/>
        <v>0.15163934426229519</v>
      </c>
      <c r="W2125" s="24"/>
      <c r="X2125" s="2" t="str">
        <f>IFERROR(MIN(VLOOKUP($W2125,margin_ranges!$A$5:$D$10,4,FALSE),$Q2125*100)/100,"")</f>
        <v/>
      </c>
      <c r="Y2125" s="6">
        <f t="shared" si="99"/>
        <v>311.185</v>
      </c>
      <c r="Z2125" s="6">
        <f>IF($A2125="placement",Y2125,SUMIF($C$10:$C$6209,$C2125,$Y$10:$Y$6209))</f>
        <v>311.185</v>
      </c>
      <c r="AA2125" s="17">
        <f t="shared" si="100"/>
        <v>0.15163934426229519</v>
      </c>
    </row>
    <row r="2126" spans="1:27" hidden="1" x14ac:dyDescent="0.3">
      <c r="A2126" s="8" t="s">
        <v>17</v>
      </c>
      <c r="B2126" s="8" t="s">
        <v>3287</v>
      </c>
      <c r="C2126" s="8" t="s">
        <v>3288</v>
      </c>
      <c r="D2126" s="8" t="s">
        <v>3291</v>
      </c>
      <c r="E2126" s="8" t="s">
        <v>3292</v>
      </c>
      <c r="F2126" s="29">
        <v>0.4</v>
      </c>
      <c r="G2126" s="29">
        <v>1</v>
      </c>
      <c r="H2126" s="30">
        <v>92.477599999999995</v>
      </c>
      <c r="I2126" s="30">
        <v>37.614100000000001</v>
      </c>
      <c r="J2126" s="14">
        <v>347</v>
      </c>
      <c r="K2126" s="14">
        <v>170</v>
      </c>
      <c r="L2126" s="12">
        <v>0.40670000000000001</v>
      </c>
      <c r="M2126" s="7">
        <v>0.30781793000000002</v>
      </c>
      <c r="N2126" s="31">
        <v>0.1</v>
      </c>
      <c r="O2126" s="14">
        <f>IFERROR(VLOOKUP($C2126,'site totals'!$J$2:$K$607,2,FALSE),1)</f>
        <v>10714.5054</v>
      </c>
      <c r="P2126" s="32" t="s">
        <v>22</v>
      </c>
      <c r="Q2126" s="12">
        <v>0.67513263739999996</v>
      </c>
      <c r="R2126" s="29">
        <v>0.4</v>
      </c>
      <c r="S2126" s="2">
        <f>IF($A2126="site","",MIN(VLOOKUP($P2126,margin_ranges!$A$5:$D$10,4,FALSE)/100,$Q2126))</f>
        <v>0.29749999999999999</v>
      </c>
      <c r="T2126" s="6">
        <f>IF(A2126="placement",$J2126*MIN($Q2126,$S2126),"")</f>
        <v>103.2325</v>
      </c>
      <c r="U2126" s="6">
        <f>IF($A2126="placement",T2126,SUMIF($C$10:$C$6209,$C2126,$T$10:$T$6209))</f>
        <v>103.2325</v>
      </c>
      <c r="V2126" s="34">
        <f t="shared" si="101"/>
        <v>0.17083333333333339</v>
      </c>
      <c r="W2126" s="24"/>
      <c r="X2126" s="2" t="str">
        <f>IFERROR(MIN(VLOOKUP($W2126,margin_ranges!$A$5:$D$10,4,FALSE),$Q2126*100)/100,"")</f>
        <v/>
      </c>
      <c r="Y2126" s="6">
        <f t="shared" si="99"/>
        <v>103.2325</v>
      </c>
      <c r="Z2126" s="6">
        <f>IF($A2126="placement",Y2126,SUMIF($C$10:$C$6209,$C2126,$Y$10:$Y$6209))</f>
        <v>103.2325</v>
      </c>
      <c r="AA2126" s="29">
        <f t="shared" si="100"/>
        <v>0.17083333333333339</v>
      </c>
    </row>
    <row r="2127" spans="1:27" x14ac:dyDescent="0.3">
      <c r="A2127" s="16" t="s">
        <v>33</v>
      </c>
      <c r="B2127" s="16" t="s">
        <v>3287</v>
      </c>
      <c r="C2127" s="16" t="s">
        <v>3288</v>
      </c>
      <c r="D2127" s="8" t="s">
        <v>34</v>
      </c>
      <c r="E2127" s="16"/>
      <c r="F2127" s="17">
        <v>0.30555425507555301</v>
      </c>
      <c r="G2127" s="17">
        <v>0.93102109</v>
      </c>
      <c r="H2127" s="36">
        <v>14764.3436</v>
      </c>
      <c r="I2127" s="36">
        <v>1744.6483000000001</v>
      </c>
      <c r="J2127" s="22">
        <v>22960</v>
      </c>
      <c r="K2127" s="22">
        <v>6181</v>
      </c>
      <c r="L2127" s="18">
        <v>0.1182</v>
      </c>
      <c r="M2127" s="19">
        <v>0.43866824999999998</v>
      </c>
      <c r="N2127" s="20">
        <v>0.24602399999999999</v>
      </c>
      <c r="O2127" s="22">
        <f>IFERROR(VLOOKUP($C2127,'site totals'!$J$2:$K$607,2,FALSE),1)</f>
        <v>10714.5054</v>
      </c>
      <c r="P2127" s="21"/>
      <c r="Q2127" s="18">
        <v>0.43915704239999998</v>
      </c>
      <c r="R2127" s="17">
        <v>0.30559999999999998</v>
      </c>
      <c r="S2127" s="18" t="str">
        <f>IF($A2127="site","",MIN(VLOOKUP($P2127,margin_ranges!$A$5:$D$10,4,FALSE)/100,$Q2127))</f>
        <v/>
      </c>
      <c r="T2127" s="22" t="str">
        <f>IF(A2127="placement",$J2127*MIN($Q2127,$S2127),"")</f>
        <v/>
      </c>
      <c r="U2127" s="22">
        <f>IF($A2127="placement",T2127,SUMIF($C$10:$C$6209,$C2127,$T$10:$T$6209))</f>
        <v>6464.2936944427993</v>
      </c>
      <c r="V2127" s="37">
        <f t="shared" si="101"/>
        <v>3.4640131602671875E-2</v>
      </c>
      <c r="W2127" s="38"/>
      <c r="X2127" s="18" t="str">
        <f>IFERROR(MIN(VLOOKUP($W2127,margin_ranges!$A$5:$D$10,4,FALSE),$Q2127*100)/100,"")</f>
        <v/>
      </c>
      <c r="Y2127" s="6" t="str">
        <f t="shared" si="99"/>
        <v/>
      </c>
      <c r="Z2127" s="6">
        <f>IF($A2127="placement",Y2127,SUMIF($C$10:$C$6209,$C2127,$Y$10:$Y$6209))</f>
        <v>6464.2936944427993</v>
      </c>
      <c r="AA2127" s="17">
        <f t="shared" si="100"/>
        <v>3.4640131602671875E-2</v>
      </c>
    </row>
    <row r="2128" spans="1:27" hidden="1" x14ac:dyDescent="0.3">
      <c r="A2128" s="8" t="s">
        <v>17</v>
      </c>
      <c r="B2128" s="8" t="s">
        <v>2834</v>
      </c>
      <c r="C2128" s="8" t="s">
        <v>2835</v>
      </c>
      <c r="D2128" s="8" t="s">
        <v>2848</v>
      </c>
      <c r="E2128" s="8" t="s">
        <v>2849</v>
      </c>
      <c r="F2128" s="29">
        <v>0.28999999999999998</v>
      </c>
      <c r="G2128" s="29">
        <v>0</v>
      </c>
      <c r="H2128" s="30">
        <v>189.1515</v>
      </c>
      <c r="I2128" s="30">
        <v>18.360700000000001</v>
      </c>
      <c r="J2128" s="14">
        <v>314</v>
      </c>
      <c r="K2128" s="14">
        <v>79</v>
      </c>
      <c r="L2128" s="12">
        <v>9.7100000000000006E-2</v>
      </c>
      <c r="M2128" s="7">
        <v>0.57046021999999996</v>
      </c>
      <c r="N2128" s="31">
        <v>0.25</v>
      </c>
      <c r="O2128" s="14">
        <f>IFERROR(VLOOKUP($C2128,'site totals'!$J$2:$K$607,2,FALSE),1)</f>
        <v>10658.816800000001</v>
      </c>
      <c r="P2128" s="32" t="s">
        <v>22</v>
      </c>
      <c r="Q2128" s="12">
        <v>0.56175734879999994</v>
      </c>
      <c r="R2128" s="29">
        <v>0.28999999999999998</v>
      </c>
      <c r="S2128" s="2">
        <f>IF($A2128="site","",MIN(VLOOKUP($P2128,margin_ranges!$A$5:$D$10,4,FALSE)/100,$Q2128))</f>
        <v>0.29749999999999999</v>
      </c>
      <c r="T2128" s="6">
        <f>IF(A2128="placement",$J2128*MIN($Q2128,$S2128),"")</f>
        <v>93.414999999999992</v>
      </c>
      <c r="U2128" s="6">
        <f>IF($A2128="placement",T2128,SUMIF($C$10:$C$6209,$C2128,$T$10:$T$6209))</f>
        <v>93.414999999999992</v>
      </c>
      <c r="V2128" s="34">
        <f t="shared" si="101"/>
        <v>-1.0563380281690127E-2</v>
      </c>
      <c r="W2128" s="24"/>
      <c r="X2128" s="2" t="str">
        <f>IFERROR(MIN(VLOOKUP($W2128,margin_ranges!$A$5:$D$10,4,FALSE),$Q2128*100)/100,"")</f>
        <v/>
      </c>
      <c r="Y2128" s="6">
        <f t="shared" si="99"/>
        <v>93.414999999999992</v>
      </c>
      <c r="Z2128" s="6">
        <f>IF($A2128="placement",Y2128,SUMIF($C$10:$C$6209,$C2128,$Y$10:$Y$6209))</f>
        <v>93.414999999999992</v>
      </c>
      <c r="AA2128" s="29">
        <f t="shared" si="100"/>
        <v>-1.0563380281690127E-2</v>
      </c>
    </row>
    <row r="2129" spans="1:27" hidden="1" x14ac:dyDescent="0.3">
      <c r="A2129" s="8" t="s">
        <v>17</v>
      </c>
      <c r="B2129" s="8" t="s">
        <v>2834</v>
      </c>
      <c r="C2129" s="8" t="s">
        <v>2835</v>
      </c>
      <c r="D2129" s="8" t="s">
        <v>2836</v>
      </c>
      <c r="E2129" s="8" t="s">
        <v>2837</v>
      </c>
      <c r="F2129" s="29">
        <v>0.28999999999999998</v>
      </c>
      <c r="G2129" s="29">
        <v>0</v>
      </c>
      <c r="H2129" s="30">
        <v>324.22230000000002</v>
      </c>
      <c r="I2129" s="30">
        <v>29.264900000000001</v>
      </c>
      <c r="J2129" s="14">
        <v>710</v>
      </c>
      <c r="K2129" s="14">
        <v>178</v>
      </c>
      <c r="L2129" s="12">
        <v>9.0300000000000005E-2</v>
      </c>
      <c r="M2129" s="7">
        <v>0.80908351999999994</v>
      </c>
      <c r="N2129" s="31">
        <v>0.55000000000000004</v>
      </c>
      <c r="O2129" s="14">
        <f>IFERROR(VLOOKUP($C2129,'site totals'!$J$2:$K$607,2,FALSE),1)</f>
        <v>10658.816800000001</v>
      </c>
      <c r="P2129" s="32" t="s">
        <v>91</v>
      </c>
      <c r="Q2129" s="12">
        <v>0.3202185112</v>
      </c>
      <c r="R2129" s="29">
        <v>0.28999999999999998</v>
      </c>
      <c r="S2129" s="2">
        <f>IF($A2129="site","",MIN(VLOOKUP($P2129,margin_ranges!$A$5:$D$10,4,FALSE)/100,$Q2129))</f>
        <v>0.29749999999999999</v>
      </c>
      <c r="T2129" s="6">
        <f>IF(A2129="placement",$J2129*MIN($Q2129,$S2129),"")</f>
        <v>211.22499999999999</v>
      </c>
      <c r="U2129" s="6">
        <f>IF($A2129="placement",T2129,SUMIF($C$10:$C$6209,$C2129,$T$10:$T$6209))</f>
        <v>211.22499999999999</v>
      </c>
      <c r="V2129" s="34">
        <f t="shared" si="101"/>
        <v>-1.0563380281690127E-2</v>
      </c>
      <c r="W2129" s="24"/>
      <c r="X2129" s="2" t="str">
        <f>IFERROR(MIN(VLOOKUP($W2129,margin_ranges!$A$5:$D$10,4,FALSE),$Q2129*100)/100,"")</f>
        <v/>
      </c>
      <c r="Y2129" s="6">
        <f t="shared" si="99"/>
        <v>211.22499999999999</v>
      </c>
      <c r="Z2129" s="6">
        <f>IF($A2129="placement",Y2129,SUMIF($C$10:$C$6209,$C2129,$Y$10:$Y$6209))</f>
        <v>211.22499999999999</v>
      </c>
      <c r="AA2129" s="29">
        <f t="shared" si="100"/>
        <v>-1.0563380281690127E-2</v>
      </c>
    </row>
    <row r="2130" spans="1:27" hidden="1" x14ac:dyDescent="0.3">
      <c r="A2130" s="8" t="s">
        <v>17</v>
      </c>
      <c r="B2130" s="8" t="s">
        <v>2834</v>
      </c>
      <c r="C2130" s="8" t="s">
        <v>2835</v>
      </c>
      <c r="D2130" s="8" t="s">
        <v>2844</v>
      </c>
      <c r="E2130" s="8" t="s">
        <v>2845</v>
      </c>
      <c r="F2130" s="29">
        <v>0.28999999999999998</v>
      </c>
      <c r="G2130" s="29">
        <v>0</v>
      </c>
      <c r="H2130" s="30">
        <v>276.13510000000002</v>
      </c>
      <c r="I2130" s="30">
        <v>25.757000000000001</v>
      </c>
      <c r="J2130" s="14">
        <v>720</v>
      </c>
      <c r="K2130" s="14">
        <v>180</v>
      </c>
      <c r="L2130" s="12">
        <v>9.3299999999999994E-2</v>
      </c>
      <c r="M2130" s="7">
        <v>0.93210943999999996</v>
      </c>
      <c r="N2130" s="31">
        <v>0.5</v>
      </c>
      <c r="O2130" s="14">
        <f>IFERROR(VLOOKUP($C2130,'site totals'!$J$2:$K$607,2,FALSE),1)</f>
        <v>10658.816800000001</v>
      </c>
      <c r="P2130" s="32" t="s">
        <v>22</v>
      </c>
      <c r="Q2130" s="12">
        <v>0.46358230230000003</v>
      </c>
      <c r="R2130" s="29">
        <v>0.28999999999999998</v>
      </c>
      <c r="S2130" s="2">
        <f>IF($A2130="site","",MIN(VLOOKUP($P2130,margin_ranges!$A$5:$D$10,4,FALSE)/100,$Q2130))</f>
        <v>0.29749999999999999</v>
      </c>
      <c r="T2130" s="6">
        <f>IF(A2130="placement",$J2130*MIN($Q2130,$S2130),"")</f>
        <v>214.2</v>
      </c>
      <c r="U2130" s="6">
        <f>IF($A2130="placement",T2130,SUMIF($C$10:$C$6209,$C2130,$T$10:$T$6209))</f>
        <v>214.2</v>
      </c>
      <c r="V2130" s="34">
        <f t="shared" si="101"/>
        <v>-1.0563380281690127E-2</v>
      </c>
      <c r="W2130" s="24"/>
      <c r="X2130" s="2" t="str">
        <f>IFERROR(MIN(VLOOKUP($W2130,margin_ranges!$A$5:$D$10,4,FALSE),$Q2130*100)/100,"")</f>
        <v/>
      </c>
      <c r="Y2130" s="6">
        <f t="shared" si="99"/>
        <v>214.2</v>
      </c>
      <c r="Z2130" s="6">
        <f>IF($A2130="placement",Y2130,SUMIF($C$10:$C$6209,$C2130,$Y$10:$Y$6209))</f>
        <v>214.2</v>
      </c>
      <c r="AA2130" s="29">
        <f t="shared" si="100"/>
        <v>-1.0563380281690127E-2</v>
      </c>
    </row>
    <row r="2131" spans="1:27" hidden="1" x14ac:dyDescent="0.3">
      <c r="A2131" s="8" t="s">
        <v>17</v>
      </c>
      <c r="B2131" s="8" t="s">
        <v>2834</v>
      </c>
      <c r="C2131" s="8" t="s">
        <v>2835</v>
      </c>
      <c r="D2131" s="8" t="s">
        <v>2856</v>
      </c>
      <c r="E2131" s="8" t="s">
        <v>2857</v>
      </c>
      <c r="F2131" s="29">
        <v>0.28999999999999998</v>
      </c>
      <c r="G2131" s="29">
        <v>0</v>
      </c>
      <c r="H2131" s="30">
        <v>359.62180000000001</v>
      </c>
      <c r="I2131" s="30">
        <v>31.205100000000002</v>
      </c>
      <c r="J2131" s="14">
        <v>952</v>
      </c>
      <c r="K2131" s="14">
        <v>238</v>
      </c>
      <c r="L2131" s="12">
        <v>8.6800000000000002E-2</v>
      </c>
      <c r="M2131" s="7">
        <v>1.01662089</v>
      </c>
      <c r="N2131" s="31">
        <v>0.5</v>
      </c>
      <c r="O2131" s="14">
        <f>IFERROR(VLOOKUP($C2131,'site totals'!$J$2:$K$607,2,FALSE),1)</f>
        <v>10658.816800000001</v>
      </c>
      <c r="P2131" s="32" t="s">
        <v>22</v>
      </c>
      <c r="Q2131" s="12">
        <v>0.50817457470000005</v>
      </c>
      <c r="R2131" s="29">
        <v>0.28999999999999998</v>
      </c>
      <c r="S2131" s="2">
        <f>IF($A2131="site","",MIN(VLOOKUP($P2131,margin_ranges!$A$5:$D$10,4,FALSE)/100,$Q2131))</f>
        <v>0.29749999999999999</v>
      </c>
      <c r="T2131" s="6">
        <f>IF(A2131="placement",$J2131*MIN($Q2131,$S2131),"")</f>
        <v>283.21999999999997</v>
      </c>
      <c r="U2131" s="6">
        <f>IF($A2131="placement",T2131,SUMIF($C$10:$C$6209,$C2131,$T$10:$T$6209))</f>
        <v>283.21999999999997</v>
      </c>
      <c r="V2131" s="34">
        <f t="shared" si="101"/>
        <v>-1.0563380281690127E-2</v>
      </c>
      <c r="W2131" s="24"/>
      <c r="X2131" s="2" t="str">
        <f>IFERROR(MIN(VLOOKUP($W2131,margin_ranges!$A$5:$D$10,4,FALSE),$Q2131*100)/100,"")</f>
        <v/>
      </c>
      <c r="Y2131" s="6">
        <f t="shared" si="99"/>
        <v>283.21999999999997</v>
      </c>
      <c r="Z2131" s="6">
        <f>IF($A2131="placement",Y2131,SUMIF($C$10:$C$6209,$C2131,$Y$10:$Y$6209))</f>
        <v>283.21999999999997</v>
      </c>
      <c r="AA2131" s="29">
        <f t="shared" si="100"/>
        <v>-1.0563380281690127E-2</v>
      </c>
    </row>
    <row r="2132" spans="1:27" hidden="1" x14ac:dyDescent="0.3">
      <c r="A2132" s="8" t="s">
        <v>17</v>
      </c>
      <c r="B2132" s="8" t="s">
        <v>2834</v>
      </c>
      <c r="C2132" s="8" t="s">
        <v>2835</v>
      </c>
      <c r="D2132" s="8" t="s">
        <v>2854</v>
      </c>
      <c r="E2132" s="8" t="s">
        <v>2855</v>
      </c>
      <c r="F2132" s="29">
        <v>0.28999999999999998</v>
      </c>
      <c r="G2132" s="29">
        <v>0</v>
      </c>
      <c r="H2132" s="30">
        <v>317.95749999999998</v>
      </c>
      <c r="I2132" s="30">
        <v>27.987200000000001</v>
      </c>
      <c r="J2132" s="14">
        <v>707</v>
      </c>
      <c r="K2132" s="14">
        <v>177</v>
      </c>
      <c r="L2132" s="12">
        <v>8.7999999999999995E-2</v>
      </c>
      <c r="M2132" s="7">
        <v>0.84247041</v>
      </c>
      <c r="N2132" s="31">
        <v>0.5</v>
      </c>
      <c r="O2132" s="14">
        <f>IFERROR(VLOOKUP($C2132,'site totals'!$J$2:$K$607,2,FALSE),1)</f>
        <v>10658.816800000001</v>
      </c>
      <c r="P2132" s="32" t="s">
        <v>22</v>
      </c>
      <c r="Q2132" s="12">
        <v>0.4065073481</v>
      </c>
      <c r="R2132" s="29">
        <v>0.28999999999999998</v>
      </c>
      <c r="S2132" s="2">
        <f>IF($A2132="site","",MIN(VLOOKUP($P2132,margin_ranges!$A$5:$D$10,4,FALSE)/100,$Q2132))</f>
        <v>0.29749999999999999</v>
      </c>
      <c r="T2132" s="6">
        <f>IF(A2132="placement",$J2132*MIN($Q2132,$S2132),"")</f>
        <v>210.33249999999998</v>
      </c>
      <c r="U2132" s="6">
        <f>IF($A2132="placement",T2132,SUMIF($C$10:$C$6209,$C2132,$T$10:$T$6209))</f>
        <v>210.33249999999998</v>
      </c>
      <c r="V2132" s="34">
        <f t="shared" si="101"/>
        <v>-1.0563380281690016E-2</v>
      </c>
      <c r="W2132" s="24"/>
      <c r="X2132" s="2" t="str">
        <f>IFERROR(MIN(VLOOKUP($W2132,margin_ranges!$A$5:$D$10,4,FALSE),$Q2132*100)/100,"")</f>
        <v/>
      </c>
      <c r="Y2132" s="6">
        <f t="shared" si="99"/>
        <v>210.33249999999998</v>
      </c>
      <c r="Z2132" s="6">
        <f>IF($A2132="placement",Y2132,SUMIF($C$10:$C$6209,$C2132,$Y$10:$Y$6209))</f>
        <v>210.33249999999998</v>
      </c>
      <c r="AA2132" s="29">
        <f t="shared" si="100"/>
        <v>-1.0563380281690016E-2</v>
      </c>
    </row>
    <row r="2133" spans="1:27" hidden="1" x14ac:dyDescent="0.3">
      <c r="A2133" s="8" t="s">
        <v>17</v>
      </c>
      <c r="B2133" s="8" t="s">
        <v>2834</v>
      </c>
      <c r="C2133" s="8" t="s">
        <v>2835</v>
      </c>
      <c r="D2133" s="8" t="s">
        <v>2864</v>
      </c>
      <c r="E2133" s="8" t="s">
        <v>2865</v>
      </c>
      <c r="F2133" s="29">
        <v>0.28999999999999998</v>
      </c>
      <c r="G2133" s="29">
        <v>0</v>
      </c>
      <c r="H2133" s="30">
        <v>332.60109999999997</v>
      </c>
      <c r="I2133" s="30">
        <v>33.432299999999998</v>
      </c>
      <c r="J2133" s="14">
        <v>746</v>
      </c>
      <c r="K2133" s="14">
        <v>186</v>
      </c>
      <c r="L2133" s="12">
        <v>0.10050000000000001</v>
      </c>
      <c r="M2133" s="7">
        <v>0.74360627000000001</v>
      </c>
      <c r="N2133" s="31">
        <v>0.36</v>
      </c>
      <c r="O2133" s="14">
        <f>IFERROR(VLOOKUP($C2133,'site totals'!$J$2:$K$607,2,FALSE),1)</f>
        <v>10658.816800000001</v>
      </c>
      <c r="P2133" s="32" t="s">
        <v>91</v>
      </c>
      <c r="Q2133" s="12">
        <v>0.51587282619999997</v>
      </c>
      <c r="R2133" s="29">
        <v>0.28999999999999998</v>
      </c>
      <c r="S2133" s="2">
        <f>IF($A2133="site","",MIN(VLOOKUP($P2133,margin_ranges!$A$5:$D$10,4,FALSE)/100,$Q2133))</f>
        <v>0.29749999999999999</v>
      </c>
      <c r="T2133" s="6">
        <f>IF(A2133="placement",$J2133*MIN($Q2133,$S2133),"")</f>
        <v>221.935</v>
      </c>
      <c r="U2133" s="6">
        <f>IF($A2133="placement",T2133,SUMIF($C$10:$C$6209,$C2133,$T$10:$T$6209))</f>
        <v>221.935</v>
      </c>
      <c r="V2133" s="34">
        <f t="shared" si="101"/>
        <v>-1.0563380281690016E-2</v>
      </c>
      <c r="W2133" s="24"/>
      <c r="X2133" s="2" t="str">
        <f>IFERROR(MIN(VLOOKUP($W2133,margin_ranges!$A$5:$D$10,4,FALSE),$Q2133*100)/100,"")</f>
        <v/>
      </c>
      <c r="Y2133" s="6">
        <f t="shared" si="99"/>
        <v>221.935</v>
      </c>
      <c r="Z2133" s="6">
        <f>IF($A2133="placement",Y2133,SUMIF($C$10:$C$6209,$C2133,$Y$10:$Y$6209))</f>
        <v>221.935</v>
      </c>
      <c r="AA2133" s="29">
        <f t="shared" si="100"/>
        <v>-1.0563380281690016E-2</v>
      </c>
    </row>
    <row r="2134" spans="1:27" hidden="1" x14ac:dyDescent="0.3">
      <c r="A2134" s="8" t="s">
        <v>17</v>
      </c>
      <c r="B2134" s="8" t="s">
        <v>2834</v>
      </c>
      <c r="C2134" s="8" t="s">
        <v>2835</v>
      </c>
      <c r="D2134" s="8" t="s">
        <v>2866</v>
      </c>
      <c r="E2134" s="8" t="s">
        <v>2867</v>
      </c>
      <c r="F2134" s="29">
        <v>0.28999999999999998</v>
      </c>
      <c r="G2134" s="29">
        <v>0</v>
      </c>
      <c r="H2134" s="30">
        <v>417.6454</v>
      </c>
      <c r="I2134" s="30">
        <v>39.8489</v>
      </c>
      <c r="J2134" s="14">
        <v>1080</v>
      </c>
      <c r="K2134" s="14">
        <v>270</v>
      </c>
      <c r="L2134" s="12">
        <v>9.5399999999999999E-2</v>
      </c>
      <c r="M2134" s="7">
        <v>0.90356901999999995</v>
      </c>
      <c r="N2134" s="31">
        <v>0.5</v>
      </c>
      <c r="O2134" s="14">
        <f>IFERROR(VLOOKUP($C2134,'site totals'!$J$2:$K$607,2,FALSE),1)</f>
        <v>10658.816800000001</v>
      </c>
      <c r="P2134" s="32" t="s">
        <v>22</v>
      </c>
      <c r="Q2134" s="12">
        <v>0.4466388382</v>
      </c>
      <c r="R2134" s="29">
        <v>0.28999999999999998</v>
      </c>
      <c r="S2134" s="2">
        <f>IF($A2134="site","",MIN(VLOOKUP($P2134,margin_ranges!$A$5:$D$10,4,FALSE)/100,$Q2134))</f>
        <v>0.29749999999999999</v>
      </c>
      <c r="T2134" s="6">
        <f>IF(A2134="placement",$J2134*MIN($Q2134,$S2134),"")</f>
        <v>321.3</v>
      </c>
      <c r="U2134" s="6">
        <f>IF($A2134="placement",T2134,SUMIF($C$10:$C$6209,$C2134,$T$10:$T$6209))</f>
        <v>321.3</v>
      </c>
      <c r="V2134" s="34">
        <f t="shared" si="101"/>
        <v>-1.0563380281690016E-2</v>
      </c>
      <c r="W2134" s="24"/>
      <c r="X2134" s="2" t="str">
        <f>IFERROR(MIN(VLOOKUP($W2134,margin_ranges!$A$5:$D$10,4,FALSE),$Q2134*100)/100,"")</f>
        <v/>
      </c>
      <c r="Y2134" s="6">
        <f t="shared" si="99"/>
        <v>321.3</v>
      </c>
      <c r="Z2134" s="6">
        <f>IF($A2134="placement",Y2134,SUMIF($C$10:$C$6209,$C2134,$Y$10:$Y$6209))</f>
        <v>321.3</v>
      </c>
      <c r="AA2134" s="29">
        <f t="shared" si="100"/>
        <v>-1.0563380281690016E-2</v>
      </c>
    </row>
    <row r="2135" spans="1:27" hidden="1" x14ac:dyDescent="0.3">
      <c r="A2135" s="8" t="s">
        <v>17</v>
      </c>
      <c r="B2135" s="8" t="s">
        <v>2834</v>
      </c>
      <c r="C2135" s="8" t="s">
        <v>2835</v>
      </c>
      <c r="D2135" s="8" t="s">
        <v>2840</v>
      </c>
      <c r="E2135" s="8" t="s">
        <v>2841</v>
      </c>
      <c r="F2135" s="29">
        <v>0.28999999999999998</v>
      </c>
      <c r="G2135" s="29">
        <v>0</v>
      </c>
      <c r="H2135" s="30">
        <v>410.57139999999998</v>
      </c>
      <c r="I2135" s="30">
        <v>50.1922</v>
      </c>
      <c r="J2135" s="14">
        <v>1157</v>
      </c>
      <c r="K2135" s="14">
        <v>289</v>
      </c>
      <c r="L2135" s="12">
        <v>0.1222</v>
      </c>
      <c r="M2135" s="7">
        <v>0.76850848999999999</v>
      </c>
      <c r="N2135" s="31">
        <v>0.36</v>
      </c>
      <c r="O2135" s="14">
        <f>IFERROR(VLOOKUP($C2135,'site totals'!$J$2:$K$607,2,FALSE),1)</f>
        <v>10658.816800000001</v>
      </c>
      <c r="P2135" s="32" t="s">
        <v>91</v>
      </c>
      <c r="Q2135" s="12">
        <v>0.53156015290000003</v>
      </c>
      <c r="R2135" s="29">
        <v>0.28999999999999998</v>
      </c>
      <c r="S2135" s="2">
        <f>IF($A2135="site","",MIN(VLOOKUP($P2135,margin_ranges!$A$5:$D$10,4,FALSE)/100,$Q2135))</f>
        <v>0.29749999999999999</v>
      </c>
      <c r="T2135" s="6">
        <f>IF(A2135="placement",$J2135*MIN($Q2135,$S2135),"")</f>
        <v>344.20749999999998</v>
      </c>
      <c r="U2135" s="6">
        <f>IF($A2135="placement",T2135,SUMIF($C$10:$C$6209,$C2135,$T$10:$T$6209))</f>
        <v>344.20749999999998</v>
      </c>
      <c r="V2135" s="34">
        <f t="shared" si="101"/>
        <v>-1.0563380281690016E-2</v>
      </c>
      <c r="W2135" s="24"/>
      <c r="X2135" s="2" t="str">
        <f>IFERROR(MIN(VLOOKUP($W2135,margin_ranges!$A$5:$D$10,4,FALSE),$Q2135*100)/100,"")</f>
        <v/>
      </c>
      <c r="Y2135" s="6">
        <f t="shared" si="99"/>
        <v>344.20749999999998</v>
      </c>
      <c r="Z2135" s="6">
        <f>IF($A2135="placement",Y2135,SUMIF($C$10:$C$6209,$C2135,$Y$10:$Y$6209))</f>
        <v>344.20749999999998</v>
      </c>
      <c r="AA2135" s="29">
        <f t="shared" si="100"/>
        <v>-1.0563380281690016E-2</v>
      </c>
    </row>
    <row r="2136" spans="1:27" hidden="1" x14ac:dyDescent="0.3">
      <c r="A2136" s="8" t="s">
        <v>17</v>
      </c>
      <c r="B2136" s="8" t="s">
        <v>2834</v>
      </c>
      <c r="C2136" s="8" t="s">
        <v>2835</v>
      </c>
      <c r="D2136" s="8" t="s">
        <v>2842</v>
      </c>
      <c r="E2136" s="8" t="s">
        <v>2843</v>
      </c>
      <c r="F2136" s="29">
        <v>0.28999999999999998</v>
      </c>
      <c r="G2136" s="29">
        <v>0</v>
      </c>
      <c r="H2136" s="30">
        <v>418.34140000000002</v>
      </c>
      <c r="I2136" s="30">
        <v>38.276299999999999</v>
      </c>
      <c r="J2136" s="14">
        <v>1652</v>
      </c>
      <c r="K2136" s="14">
        <v>413</v>
      </c>
      <c r="L2136" s="12">
        <v>9.1499999999999998E-2</v>
      </c>
      <c r="M2136" s="7">
        <v>1.4387505899999999</v>
      </c>
      <c r="N2136" s="31">
        <v>1</v>
      </c>
      <c r="O2136" s="14">
        <f>IFERROR(VLOOKUP($C2136,'site totals'!$J$2:$K$607,2,FALSE),1)</f>
        <v>10658.816800000001</v>
      </c>
      <c r="P2136" s="32" t="s">
        <v>22</v>
      </c>
      <c r="Q2136" s="12">
        <v>0.30495249940000002</v>
      </c>
      <c r="R2136" s="29">
        <v>0.28999999999999998</v>
      </c>
      <c r="S2136" s="2">
        <f>IF($A2136="site","",MIN(VLOOKUP($P2136,margin_ranges!$A$5:$D$10,4,FALSE)/100,$Q2136))</f>
        <v>0.29749999999999999</v>
      </c>
      <c r="T2136" s="6">
        <f>IF(A2136="placement",$J2136*MIN($Q2136,$S2136),"")</f>
        <v>491.46999999999997</v>
      </c>
      <c r="U2136" s="6">
        <f>IF($A2136="placement",T2136,SUMIF($C$10:$C$6209,$C2136,$T$10:$T$6209))</f>
        <v>491.46999999999997</v>
      </c>
      <c r="V2136" s="34">
        <f t="shared" si="101"/>
        <v>-1.0563380281690016E-2</v>
      </c>
      <c r="W2136" s="24"/>
      <c r="X2136" s="2" t="str">
        <f>IFERROR(MIN(VLOOKUP($W2136,margin_ranges!$A$5:$D$10,4,FALSE),$Q2136*100)/100,"")</f>
        <v/>
      </c>
      <c r="Y2136" s="6">
        <f t="shared" si="99"/>
        <v>491.46999999999997</v>
      </c>
      <c r="Z2136" s="6">
        <f>IF($A2136="placement",Y2136,SUMIF($C$10:$C$6209,$C2136,$Y$10:$Y$6209))</f>
        <v>491.46999999999997</v>
      </c>
      <c r="AA2136" s="29">
        <f t="shared" si="100"/>
        <v>-1.0563380281690016E-2</v>
      </c>
    </row>
    <row r="2137" spans="1:27" hidden="1" x14ac:dyDescent="0.3">
      <c r="A2137" s="8" t="s">
        <v>17</v>
      </c>
      <c r="B2137" s="8" t="s">
        <v>2834</v>
      </c>
      <c r="C2137" s="8" t="s">
        <v>2835</v>
      </c>
      <c r="D2137" s="8" t="s">
        <v>2862</v>
      </c>
      <c r="E2137" s="8" t="s">
        <v>2863</v>
      </c>
      <c r="F2137" s="29">
        <v>0.28999999999999998</v>
      </c>
      <c r="G2137" s="29">
        <v>0</v>
      </c>
      <c r="H2137" s="30">
        <v>447.78359999999998</v>
      </c>
      <c r="I2137" s="30">
        <v>39.947899999999997</v>
      </c>
      <c r="J2137" s="14">
        <v>1735</v>
      </c>
      <c r="K2137" s="14">
        <v>434</v>
      </c>
      <c r="L2137" s="12">
        <v>8.9200000000000002E-2</v>
      </c>
      <c r="M2137" s="7">
        <v>1.4475908799999999</v>
      </c>
      <c r="N2137" s="31">
        <v>1</v>
      </c>
      <c r="O2137" s="14">
        <f>IFERROR(VLOOKUP($C2137,'site totals'!$J$2:$K$607,2,FALSE),1)</f>
        <v>10658.816800000001</v>
      </c>
      <c r="P2137" s="32" t="s">
        <v>91</v>
      </c>
      <c r="Q2137" s="12">
        <v>0.30919708559999998</v>
      </c>
      <c r="R2137" s="29">
        <v>0.28999999999999998</v>
      </c>
      <c r="S2137" s="2">
        <f>IF($A2137="site","",MIN(VLOOKUP($P2137,margin_ranges!$A$5:$D$10,4,FALSE)/100,$Q2137))</f>
        <v>0.29749999999999999</v>
      </c>
      <c r="T2137" s="6">
        <f>IF(A2137="placement",$J2137*MIN($Q2137,$S2137),"")</f>
        <v>516.16250000000002</v>
      </c>
      <c r="U2137" s="6">
        <f>IF($A2137="placement",T2137,SUMIF($C$10:$C$6209,$C2137,$T$10:$T$6209))</f>
        <v>516.16250000000002</v>
      </c>
      <c r="V2137" s="34">
        <f t="shared" si="101"/>
        <v>-1.0563380281690016E-2</v>
      </c>
      <c r="W2137" s="24"/>
      <c r="X2137" s="2" t="str">
        <f>IFERROR(MIN(VLOOKUP($W2137,margin_ranges!$A$5:$D$10,4,FALSE),$Q2137*100)/100,"")</f>
        <v/>
      </c>
      <c r="Y2137" s="6">
        <f t="shared" si="99"/>
        <v>516.16250000000002</v>
      </c>
      <c r="Z2137" s="6">
        <f>IF($A2137="placement",Y2137,SUMIF($C$10:$C$6209,$C2137,$Y$10:$Y$6209))</f>
        <v>516.16250000000002</v>
      </c>
      <c r="AA2137" s="29">
        <f t="shared" si="100"/>
        <v>-1.0563380281690016E-2</v>
      </c>
    </row>
    <row r="2138" spans="1:27" hidden="1" x14ac:dyDescent="0.3">
      <c r="A2138" s="8" t="s">
        <v>17</v>
      </c>
      <c r="B2138" s="8" t="s">
        <v>2834</v>
      </c>
      <c r="C2138" s="8" t="s">
        <v>2835</v>
      </c>
      <c r="D2138" s="8" t="s">
        <v>2860</v>
      </c>
      <c r="E2138" s="8" t="s">
        <v>2861</v>
      </c>
      <c r="F2138" s="29">
        <v>0.28999999999999998</v>
      </c>
      <c r="G2138" s="29">
        <v>0</v>
      </c>
      <c r="H2138" s="30">
        <v>431.25189999999998</v>
      </c>
      <c r="I2138" s="30">
        <v>41.174599999999998</v>
      </c>
      <c r="J2138" s="14">
        <v>1780</v>
      </c>
      <c r="K2138" s="14">
        <v>445</v>
      </c>
      <c r="L2138" s="12">
        <v>9.5500000000000002E-2</v>
      </c>
      <c r="M2138" s="7">
        <v>1.44081021</v>
      </c>
      <c r="N2138" s="31">
        <v>1</v>
      </c>
      <c r="O2138" s="14">
        <f>IFERROR(VLOOKUP($C2138,'site totals'!$J$2:$K$607,2,FALSE),1)</f>
        <v>10658.816800000001</v>
      </c>
      <c r="P2138" s="32" t="s">
        <v>91</v>
      </c>
      <c r="Q2138" s="12">
        <v>0.30594606149999998</v>
      </c>
      <c r="R2138" s="29">
        <v>0.28999999999999998</v>
      </c>
      <c r="S2138" s="2">
        <f>IF($A2138="site","",MIN(VLOOKUP($P2138,margin_ranges!$A$5:$D$10,4,FALSE)/100,$Q2138))</f>
        <v>0.29749999999999999</v>
      </c>
      <c r="T2138" s="6">
        <f>IF(A2138="placement",$J2138*MIN($Q2138,$S2138),"")</f>
        <v>529.54999999999995</v>
      </c>
      <c r="U2138" s="6">
        <f>IF($A2138="placement",T2138,SUMIF($C$10:$C$6209,$C2138,$T$10:$T$6209))</f>
        <v>529.54999999999995</v>
      </c>
      <c r="V2138" s="34">
        <f t="shared" si="101"/>
        <v>-1.0563380281690016E-2</v>
      </c>
      <c r="W2138" s="24"/>
      <c r="X2138" s="2" t="str">
        <f>IFERROR(MIN(VLOOKUP($W2138,margin_ranges!$A$5:$D$10,4,FALSE),$Q2138*100)/100,"")</f>
        <v/>
      </c>
      <c r="Y2138" s="6">
        <f t="shared" si="99"/>
        <v>529.54999999999995</v>
      </c>
      <c r="Z2138" s="6">
        <f>IF($A2138="placement",Y2138,SUMIF($C$10:$C$6209,$C2138,$Y$10:$Y$6209))</f>
        <v>529.54999999999995</v>
      </c>
      <c r="AA2138" s="29">
        <f t="shared" si="100"/>
        <v>-1.0563380281690016E-2</v>
      </c>
    </row>
    <row r="2139" spans="1:27" hidden="1" x14ac:dyDescent="0.3">
      <c r="A2139" s="8" t="s">
        <v>17</v>
      </c>
      <c r="B2139" s="8" t="s">
        <v>2834</v>
      </c>
      <c r="C2139" s="8" t="s">
        <v>2835</v>
      </c>
      <c r="D2139" s="8" t="s">
        <v>2870</v>
      </c>
      <c r="E2139" s="8" t="s">
        <v>2871</v>
      </c>
      <c r="F2139" s="29">
        <v>0.28999999999999998</v>
      </c>
      <c r="G2139" s="29">
        <v>0</v>
      </c>
      <c r="H2139" s="30">
        <v>578.47709999999995</v>
      </c>
      <c r="I2139" s="30">
        <v>54.106099999999998</v>
      </c>
      <c r="J2139" s="14">
        <v>2417</v>
      </c>
      <c r="K2139" s="14">
        <v>604</v>
      </c>
      <c r="L2139" s="12">
        <v>9.35E-2</v>
      </c>
      <c r="M2139" s="7">
        <v>1.4891553</v>
      </c>
      <c r="N2139" s="31">
        <v>1</v>
      </c>
      <c r="O2139" s="14">
        <f>IFERROR(VLOOKUP($C2139,'site totals'!$J$2:$K$607,2,FALSE),1)</f>
        <v>10658.816800000001</v>
      </c>
      <c r="P2139" s="32" t="s">
        <v>91</v>
      </c>
      <c r="Q2139" s="12">
        <v>0.32847836479999998</v>
      </c>
      <c r="R2139" s="29">
        <v>0.28999999999999998</v>
      </c>
      <c r="S2139" s="2">
        <f>IF($A2139="site","",MIN(VLOOKUP($P2139,margin_ranges!$A$5:$D$10,4,FALSE)/100,$Q2139))</f>
        <v>0.29749999999999999</v>
      </c>
      <c r="T2139" s="6">
        <f>IF(A2139="placement",$J2139*MIN($Q2139,$S2139),"")</f>
        <v>719.0575</v>
      </c>
      <c r="U2139" s="6">
        <f>IF($A2139="placement",T2139,SUMIF($C$10:$C$6209,$C2139,$T$10:$T$6209))</f>
        <v>719.0575</v>
      </c>
      <c r="V2139" s="34">
        <f t="shared" si="101"/>
        <v>-1.0563380281690016E-2</v>
      </c>
      <c r="W2139" s="24"/>
      <c r="X2139" s="2" t="str">
        <f>IFERROR(MIN(VLOOKUP($W2139,margin_ranges!$A$5:$D$10,4,FALSE),$Q2139*100)/100,"")</f>
        <v/>
      </c>
      <c r="Y2139" s="6">
        <f t="shared" si="99"/>
        <v>719.0575</v>
      </c>
      <c r="Z2139" s="6">
        <f>IF($A2139="placement",Y2139,SUMIF($C$10:$C$6209,$C2139,$Y$10:$Y$6209))</f>
        <v>719.0575</v>
      </c>
      <c r="AA2139" s="29">
        <f t="shared" si="100"/>
        <v>-1.0563380281690016E-2</v>
      </c>
    </row>
    <row r="2140" spans="1:27" hidden="1" x14ac:dyDescent="0.3">
      <c r="A2140" s="8" t="s">
        <v>17</v>
      </c>
      <c r="B2140" s="8" t="s">
        <v>2834</v>
      </c>
      <c r="C2140" s="8" t="s">
        <v>2835</v>
      </c>
      <c r="D2140" s="8" t="s">
        <v>2850</v>
      </c>
      <c r="E2140" s="8" t="s">
        <v>2851</v>
      </c>
      <c r="F2140" s="29">
        <v>0.28999999999999998</v>
      </c>
      <c r="G2140" s="29">
        <v>0</v>
      </c>
      <c r="H2140" s="30">
        <v>590.27080000000001</v>
      </c>
      <c r="I2140" s="30">
        <v>59.361499999999999</v>
      </c>
      <c r="J2140" s="14">
        <v>2599</v>
      </c>
      <c r="K2140" s="14">
        <v>650</v>
      </c>
      <c r="L2140" s="12">
        <v>0.10059999999999999</v>
      </c>
      <c r="M2140" s="7">
        <v>1.4592685700000001</v>
      </c>
      <c r="N2140" s="31">
        <v>1</v>
      </c>
      <c r="O2140" s="14">
        <f>IFERROR(VLOOKUP($C2140,'site totals'!$J$2:$K$607,2,FALSE),1)</f>
        <v>10658.816800000001</v>
      </c>
      <c r="P2140" s="32" t="s">
        <v>22</v>
      </c>
      <c r="Q2140" s="12">
        <v>0.31472518620000001</v>
      </c>
      <c r="R2140" s="29">
        <v>0.28999999999999998</v>
      </c>
      <c r="S2140" s="2">
        <f>IF($A2140="site","",MIN(VLOOKUP($P2140,margin_ranges!$A$5:$D$10,4,FALSE)/100,$Q2140))</f>
        <v>0.29749999999999999</v>
      </c>
      <c r="T2140" s="6">
        <f>IF(A2140="placement",$J2140*MIN($Q2140,$S2140),"")</f>
        <v>773.20249999999999</v>
      </c>
      <c r="U2140" s="6">
        <f>IF($A2140="placement",T2140,SUMIF($C$10:$C$6209,$C2140,$T$10:$T$6209))</f>
        <v>773.20249999999999</v>
      </c>
      <c r="V2140" s="34">
        <f t="shared" si="101"/>
        <v>-1.0563380281690016E-2</v>
      </c>
      <c r="W2140" s="24"/>
      <c r="X2140" s="2" t="str">
        <f>IFERROR(MIN(VLOOKUP($W2140,margin_ranges!$A$5:$D$10,4,FALSE),$Q2140*100)/100,"")</f>
        <v/>
      </c>
      <c r="Y2140" s="6">
        <f t="shared" si="99"/>
        <v>773.20249999999999</v>
      </c>
      <c r="Z2140" s="6">
        <f>IF($A2140="placement",Y2140,SUMIF($C$10:$C$6209,$C2140,$Y$10:$Y$6209))</f>
        <v>773.20249999999999</v>
      </c>
      <c r="AA2140" s="29">
        <f t="shared" si="100"/>
        <v>-1.0563380281690016E-2</v>
      </c>
    </row>
    <row r="2141" spans="1:27" hidden="1" x14ac:dyDescent="0.3">
      <c r="A2141" s="8" t="s">
        <v>17</v>
      </c>
      <c r="B2141" s="8" t="s">
        <v>2834</v>
      </c>
      <c r="C2141" s="8" t="s">
        <v>2835</v>
      </c>
      <c r="D2141" s="8" t="s">
        <v>2868</v>
      </c>
      <c r="E2141" s="8" t="s">
        <v>2869</v>
      </c>
      <c r="F2141" s="29">
        <v>0.24901783380581799</v>
      </c>
      <c r="G2141" s="29">
        <v>0</v>
      </c>
      <c r="H2141" s="30">
        <v>213.4434</v>
      </c>
      <c r="I2141" s="30">
        <v>14.5526</v>
      </c>
      <c r="J2141" s="14">
        <v>320</v>
      </c>
      <c r="K2141" s="14">
        <v>77</v>
      </c>
      <c r="L2141" s="12">
        <v>6.8199999999999997E-2</v>
      </c>
      <c r="M2141" s="7">
        <v>0.73237425</v>
      </c>
      <c r="N2141" s="31">
        <v>0.55000000000000004</v>
      </c>
      <c r="O2141" s="14">
        <f>IFERROR(VLOOKUP($C2141,'site totals'!$J$2:$K$607,2,FALSE),1)</f>
        <v>10658.816800000001</v>
      </c>
      <c r="P2141" s="32" t="s">
        <v>91</v>
      </c>
      <c r="Q2141" s="12">
        <v>0.2490178338</v>
      </c>
      <c r="R2141" s="29">
        <v>0.28999999999999998</v>
      </c>
      <c r="S2141" s="2">
        <f>IF($A2141="site","",MIN(VLOOKUP($P2141,margin_ranges!$A$5:$D$10,4,FALSE)/100,$Q2141))</f>
        <v>0.2490178338</v>
      </c>
      <c r="T2141" s="6">
        <f>IF(A2141="placement",$J2141*MIN($Q2141,$S2141),"")</f>
        <v>79.685706816000007</v>
      </c>
      <c r="U2141" s="6">
        <f>IF($A2141="placement",T2141,SUMIF($C$10:$C$6209,$C2141,$T$10:$T$6209))</f>
        <v>79.685706816000007</v>
      </c>
      <c r="V2141" s="34">
        <f t="shared" si="101"/>
        <v>5.7721360845070402E-2</v>
      </c>
      <c r="W2141" s="24"/>
      <c r="X2141" s="2" t="str">
        <f>IFERROR(MIN(VLOOKUP($W2141,margin_ranges!$A$5:$D$10,4,FALSE),$Q2141*100)/100,"")</f>
        <v/>
      </c>
      <c r="Y2141" s="6">
        <f t="shared" si="99"/>
        <v>79.685706816000007</v>
      </c>
      <c r="Z2141" s="6">
        <f>IF($A2141="placement",Y2141,SUMIF($C$10:$C$6209,$C2141,$Y$10:$Y$6209))</f>
        <v>79.685706816000007</v>
      </c>
      <c r="AA2141" s="29">
        <f t="shared" si="100"/>
        <v>5.7721360845070402E-2</v>
      </c>
    </row>
    <row r="2142" spans="1:27" hidden="1" x14ac:dyDescent="0.3">
      <c r="A2142" s="8" t="s">
        <v>17</v>
      </c>
      <c r="B2142" s="8" t="s">
        <v>2834</v>
      </c>
      <c r="C2142" s="8" t="s">
        <v>2835</v>
      </c>
      <c r="D2142" s="8" t="s">
        <v>2846</v>
      </c>
      <c r="E2142" s="8" t="s">
        <v>2847</v>
      </c>
      <c r="F2142" s="29">
        <v>0.19602907815158199</v>
      </c>
      <c r="G2142" s="29">
        <v>0</v>
      </c>
      <c r="H2142" s="30">
        <v>277.76780000000002</v>
      </c>
      <c r="I2142" s="30">
        <v>69.481800000000007</v>
      </c>
      <c r="J2142" s="14">
        <v>648</v>
      </c>
      <c r="K2142" s="14">
        <v>122</v>
      </c>
      <c r="L2142" s="12">
        <v>0.25009999999999999</v>
      </c>
      <c r="M2142" s="7">
        <v>0.31095652000000001</v>
      </c>
      <c r="N2142" s="31">
        <v>0.25</v>
      </c>
      <c r="O2142" s="14">
        <f>IFERROR(VLOOKUP($C2142,'site totals'!$J$2:$K$607,2,FALSE),1)</f>
        <v>10658.816800000001</v>
      </c>
      <c r="P2142" s="32" t="s">
        <v>91</v>
      </c>
      <c r="Q2142" s="12">
        <v>0.19602907820000001</v>
      </c>
      <c r="R2142" s="29">
        <v>0.26</v>
      </c>
      <c r="S2142" s="2">
        <f>IF($A2142="site","",MIN(VLOOKUP($P2142,margin_ranges!$A$5:$D$10,4,FALSE)/100,$Q2142))</f>
        <v>0.19602907820000001</v>
      </c>
      <c r="T2142" s="6">
        <f>IF(A2142="placement",$J2142*MIN($Q2142,$S2142),"")</f>
        <v>127.0268426736</v>
      </c>
      <c r="U2142" s="6">
        <f>IF($A2142="placement",T2142,SUMIF($C$10:$C$6209,$C2142,$T$10:$T$6209))</f>
        <v>127.0268426736</v>
      </c>
      <c r="V2142" s="34">
        <f t="shared" si="101"/>
        <v>8.6447191621621844E-2</v>
      </c>
      <c r="W2142" s="24"/>
      <c r="X2142" s="2" t="str">
        <f>IFERROR(MIN(VLOOKUP($W2142,margin_ranges!$A$5:$D$10,4,FALSE),$Q2142*100)/100,"")</f>
        <v/>
      </c>
      <c r="Y2142" s="6">
        <f t="shared" si="99"/>
        <v>127.0268426736</v>
      </c>
      <c r="Z2142" s="6">
        <f>IF($A2142="placement",Y2142,SUMIF($C$10:$C$6209,$C2142,$Y$10:$Y$6209))</f>
        <v>127.0268426736</v>
      </c>
      <c r="AA2142" s="29">
        <f t="shared" si="100"/>
        <v>8.6447191621621844E-2</v>
      </c>
    </row>
    <row r="2143" spans="1:27" hidden="1" x14ac:dyDescent="0.3">
      <c r="A2143" s="8" t="s">
        <v>17</v>
      </c>
      <c r="B2143" s="8" t="s">
        <v>2834</v>
      </c>
      <c r="C2143" s="8" t="s">
        <v>2835</v>
      </c>
      <c r="D2143" s="8" t="s">
        <v>2852</v>
      </c>
      <c r="E2143" s="8" t="s">
        <v>2853</v>
      </c>
      <c r="F2143" s="29">
        <v>0.25490461289690097</v>
      </c>
      <c r="G2143" s="29">
        <v>0</v>
      </c>
      <c r="H2143" s="30">
        <v>271.32920000000001</v>
      </c>
      <c r="I2143" s="30">
        <v>28.015699999999999</v>
      </c>
      <c r="J2143" s="14">
        <v>1128</v>
      </c>
      <c r="K2143" s="14">
        <v>277</v>
      </c>
      <c r="L2143" s="12">
        <v>0.1033</v>
      </c>
      <c r="M2143" s="7">
        <v>1.3421100399999999</v>
      </c>
      <c r="N2143" s="31">
        <v>1</v>
      </c>
      <c r="O2143" s="14">
        <f>IFERROR(VLOOKUP($C2143,'site totals'!$J$2:$K$607,2,FALSE),1)</f>
        <v>10658.816800000001</v>
      </c>
      <c r="P2143" s="32" t="s">
        <v>91</v>
      </c>
      <c r="Q2143" s="12">
        <v>0.25490461289999999</v>
      </c>
      <c r="R2143" s="29">
        <v>0.28999999999999998</v>
      </c>
      <c r="S2143" s="2">
        <f>IF($A2143="site","",MIN(VLOOKUP($P2143,margin_ranges!$A$5:$D$10,4,FALSE)/100,$Q2143))</f>
        <v>0.25490461289999999</v>
      </c>
      <c r="T2143" s="6">
        <f>IF(A2143="placement",$J2143*MIN($Q2143,$S2143),"")</f>
        <v>287.5324033512</v>
      </c>
      <c r="U2143" s="6">
        <f>IF($A2143="placement",T2143,SUMIF($C$10:$C$6209,$C2143,$T$10:$T$6209))</f>
        <v>287.5324033512</v>
      </c>
      <c r="V2143" s="34">
        <f t="shared" si="101"/>
        <v>4.9430122676056509E-2</v>
      </c>
      <c r="W2143" s="24"/>
      <c r="X2143" s="2" t="str">
        <f>IFERROR(MIN(VLOOKUP($W2143,margin_ranges!$A$5:$D$10,4,FALSE),$Q2143*100)/100,"")</f>
        <v/>
      </c>
      <c r="Y2143" s="6">
        <f t="shared" si="99"/>
        <v>287.5324033512</v>
      </c>
      <c r="Z2143" s="6">
        <f>IF($A2143="placement",Y2143,SUMIF($C$10:$C$6209,$C2143,$Y$10:$Y$6209))</f>
        <v>287.5324033512</v>
      </c>
      <c r="AA2143" s="29">
        <f t="shared" si="100"/>
        <v>4.9430122676056509E-2</v>
      </c>
    </row>
    <row r="2144" spans="1:27" hidden="1" x14ac:dyDescent="0.3">
      <c r="A2144" s="8" t="s">
        <v>17</v>
      </c>
      <c r="B2144" s="8" t="s">
        <v>2834</v>
      </c>
      <c r="C2144" s="8" t="s">
        <v>2835</v>
      </c>
      <c r="D2144" s="8" t="s">
        <v>2838</v>
      </c>
      <c r="E2144" s="8" t="s">
        <v>2839</v>
      </c>
      <c r="F2144" s="29">
        <v>0.23950838496384799</v>
      </c>
      <c r="G2144" s="29">
        <v>0</v>
      </c>
      <c r="H2144" s="30">
        <v>386.81060000000002</v>
      </c>
      <c r="I2144" s="30">
        <v>28.699100000000001</v>
      </c>
      <c r="J2144" s="14">
        <v>1698</v>
      </c>
      <c r="K2144" s="14">
        <v>405</v>
      </c>
      <c r="L2144" s="12">
        <v>7.4200000000000002E-2</v>
      </c>
      <c r="M2144" s="7">
        <v>1.9724083299999999</v>
      </c>
      <c r="N2144" s="31">
        <v>1.5</v>
      </c>
      <c r="O2144" s="14">
        <f>IFERROR(VLOOKUP($C2144,'site totals'!$J$2:$K$607,2,FALSE),1)</f>
        <v>10658.816800000001</v>
      </c>
      <c r="P2144" s="32" t="s">
        <v>22</v>
      </c>
      <c r="Q2144" s="12">
        <v>0.23950838499999999</v>
      </c>
      <c r="R2144" s="29">
        <v>0.28999999999999998</v>
      </c>
      <c r="S2144" s="2">
        <f>IF($A2144="site","",MIN(VLOOKUP($P2144,margin_ranges!$A$5:$D$10,4,FALSE)/100,$Q2144))</f>
        <v>0.23950838499999999</v>
      </c>
      <c r="T2144" s="6">
        <f>IF(A2144="placement",$J2144*MIN($Q2144,$S2144),"")</f>
        <v>406.68523772999998</v>
      </c>
      <c r="U2144" s="6">
        <f>IF($A2144="placement",T2144,SUMIF($C$10:$C$6209,$C2144,$T$10:$T$6209))</f>
        <v>406.68523772999998</v>
      </c>
      <c r="V2144" s="34">
        <f t="shared" si="101"/>
        <v>7.1114950704225466E-2</v>
      </c>
      <c r="W2144" s="24"/>
      <c r="X2144" s="2" t="str">
        <f>IFERROR(MIN(VLOOKUP($W2144,margin_ranges!$A$5:$D$10,4,FALSE),$Q2144*100)/100,"")</f>
        <v/>
      </c>
      <c r="Y2144" s="6">
        <f t="shared" ref="Y2144:Y2207" si="102">IF(A2144="placement",IF($X2144="",$T2144,$J2144*MIN($Q2144,$X2144)),"")</f>
        <v>406.68523772999998</v>
      </c>
      <c r="Z2144" s="6">
        <f>IF($A2144="placement",Y2144,SUMIF($C$10:$C$6209,$C2144,$Y$10:$Y$6209))</f>
        <v>406.68523772999998</v>
      </c>
      <c r="AA2144" s="29">
        <f t="shared" ref="AA2144:AA2207" si="103">($J2144-$Z2144)/($J2144*(1-$R2144))-1</f>
        <v>7.1114950704225466E-2</v>
      </c>
    </row>
    <row r="2145" spans="1:27" hidden="1" x14ac:dyDescent="0.3">
      <c r="A2145" s="8" t="s">
        <v>17</v>
      </c>
      <c r="B2145" s="8" t="s">
        <v>2834</v>
      </c>
      <c r="C2145" s="8" t="s">
        <v>2835</v>
      </c>
      <c r="D2145" s="8" t="s">
        <v>2858</v>
      </c>
      <c r="E2145" s="8" t="s">
        <v>2859</v>
      </c>
      <c r="F2145" s="29">
        <v>0.27222917505246003</v>
      </c>
      <c r="G2145" s="29">
        <v>0</v>
      </c>
      <c r="H2145" s="30">
        <v>531.63210000000004</v>
      </c>
      <c r="I2145" s="30">
        <v>40.052500000000002</v>
      </c>
      <c r="J2145" s="14">
        <v>2477</v>
      </c>
      <c r="K2145" s="14">
        <v>608</v>
      </c>
      <c r="L2145" s="12">
        <v>7.5300000000000006E-2</v>
      </c>
      <c r="M2145" s="7">
        <v>2.0610883900000001</v>
      </c>
      <c r="N2145" s="31">
        <v>1.5</v>
      </c>
      <c r="O2145" s="14">
        <f>IFERROR(VLOOKUP($C2145,'site totals'!$J$2:$K$607,2,FALSE),1)</f>
        <v>10658.816800000001</v>
      </c>
      <c r="P2145" s="32" t="s">
        <v>22</v>
      </c>
      <c r="Q2145" s="12">
        <v>0.2722291751</v>
      </c>
      <c r="R2145" s="29">
        <v>0.28999999999999998</v>
      </c>
      <c r="S2145" s="2">
        <f>IF($A2145="site","",MIN(VLOOKUP($P2145,margin_ranges!$A$5:$D$10,4,FALSE)/100,$Q2145))</f>
        <v>0.2722291751</v>
      </c>
      <c r="T2145" s="6">
        <f>IF(A2145="placement",$J2145*MIN($Q2145,$S2145),"")</f>
        <v>674.31166672270001</v>
      </c>
      <c r="U2145" s="6">
        <f>IF($A2145="placement",T2145,SUMIF($C$10:$C$6209,$C2145,$T$10:$T$6209))</f>
        <v>674.31166672270001</v>
      </c>
      <c r="V2145" s="34">
        <f t="shared" si="101"/>
        <v>2.5029330845070419E-2</v>
      </c>
      <c r="W2145" s="24"/>
      <c r="X2145" s="2" t="str">
        <f>IFERROR(MIN(VLOOKUP($W2145,margin_ranges!$A$5:$D$10,4,FALSE),$Q2145*100)/100,"")</f>
        <v/>
      </c>
      <c r="Y2145" s="6">
        <f t="shared" si="102"/>
        <v>674.31166672270001</v>
      </c>
      <c r="Z2145" s="6">
        <f>IF($A2145="placement",Y2145,SUMIF($C$10:$C$6209,$C2145,$Y$10:$Y$6209))</f>
        <v>674.31166672270001</v>
      </c>
      <c r="AA2145" s="29">
        <f t="shared" si="103"/>
        <v>2.5029330845070419E-2</v>
      </c>
    </row>
    <row r="2146" spans="1:27" x14ac:dyDescent="0.3">
      <c r="A2146" s="16" t="s">
        <v>33</v>
      </c>
      <c r="B2146" s="16" t="s">
        <v>2834</v>
      </c>
      <c r="C2146" s="16" t="s">
        <v>2835</v>
      </c>
      <c r="D2146" s="8" t="s">
        <v>34</v>
      </c>
      <c r="E2146" s="16"/>
      <c r="F2146" s="17">
        <v>0.28914864452872402</v>
      </c>
      <c r="G2146" s="17">
        <v>0</v>
      </c>
      <c r="H2146" s="36">
        <v>6775.0164999999997</v>
      </c>
      <c r="I2146" s="36">
        <v>669.71659999999997</v>
      </c>
      <c r="J2146" s="22">
        <v>22840</v>
      </c>
      <c r="K2146" s="22">
        <v>5632</v>
      </c>
      <c r="L2146" s="18">
        <v>9.8900000000000002E-2</v>
      </c>
      <c r="M2146" s="19">
        <v>1.13681532</v>
      </c>
      <c r="N2146" s="20">
        <v>0.75042799999999998</v>
      </c>
      <c r="O2146" s="22">
        <f>IFERROR(VLOOKUP($C2146,'site totals'!$J$2:$K$607,2,FALSE),1)</f>
        <v>10658.816800000001</v>
      </c>
      <c r="P2146" s="21"/>
      <c r="Q2146" s="18">
        <v>0.3398857421</v>
      </c>
      <c r="R2146" s="17">
        <v>0.28910000000000002</v>
      </c>
      <c r="S2146" s="18" t="str">
        <f>IF($A2146="site","",MIN(VLOOKUP($P2146,margin_ranges!$A$5:$D$10,4,FALSE)/100,$Q2146))</f>
        <v/>
      </c>
      <c r="T2146" s="22" t="str">
        <f>IF(A2146="placement",$J2146*MIN($Q2146,$S2146),"")</f>
        <v/>
      </c>
      <c r="U2146" s="22">
        <f>IF($A2146="placement",T2146,SUMIF($C$10:$C$6209,$C2146,$T$10:$T$6209))</f>
        <v>6504.5193572935004</v>
      </c>
      <c r="V2146" s="37">
        <f t="shared" si="101"/>
        <v>6.0679257064255587E-3</v>
      </c>
      <c r="W2146" s="38"/>
      <c r="X2146" s="18" t="str">
        <f>IFERROR(MIN(VLOOKUP($W2146,margin_ranges!$A$5:$D$10,4,FALSE),$Q2146*100)/100,"")</f>
        <v/>
      </c>
      <c r="Y2146" s="6" t="str">
        <f t="shared" si="102"/>
        <v/>
      </c>
      <c r="Z2146" s="6">
        <f>IF($A2146="placement",Y2146,SUMIF($C$10:$C$6209,$C2146,$Y$10:$Y$6209))</f>
        <v>6504.5193572935004</v>
      </c>
      <c r="AA2146" s="17">
        <f t="shared" si="103"/>
        <v>6.0679257064255587E-3</v>
      </c>
    </row>
    <row r="2147" spans="1:27" hidden="1" x14ac:dyDescent="0.3">
      <c r="A2147" s="8" t="s">
        <v>17</v>
      </c>
      <c r="B2147" s="8" t="s">
        <v>8101</v>
      </c>
      <c r="C2147" s="8" t="s">
        <v>8102</v>
      </c>
      <c r="D2147" s="8" t="s">
        <v>8105</v>
      </c>
      <c r="E2147" s="8" t="s">
        <v>8106</v>
      </c>
      <c r="F2147" s="29">
        <v>0.28999999999999998</v>
      </c>
      <c r="G2147" s="29">
        <v>1</v>
      </c>
      <c r="H2147" s="30">
        <v>178.41059999999999</v>
      </c>
      <c r="I2147" s="30">
        <v>58.724600000000002</v>
      </c>
      <c r="J2147" s="14">
        <v>2546</v>
      </c>
      <c r="K2147" s="14">
        <v>639</v>
      </c>
      <c r="L2147" s="12">
        <v>0.32919999999999999</v>
      </c>
      <c r="M2147" s="7">
        <v>1.44534802</v>
      </c>
      <c r="N2147" s="31">
        <v>1</v>
      </c>
      <c r="O2147" s="14">
        <f>IFERROR(VLOOKUP($C2147,'site totals'!$J$2:$K$607,2,FALSE),1)</f>
        <v>10427.589400000001</v>
      </c>
      <c r="P2147" s="32" t="s">
        <v>91</v>
      </c>
      <c r="Q2147" s="12">
        <v>0.30812511009999999</v>
      </c>
      <c r="R2147" s="29">
        <v>0.28999999999999998</v>
      </c>
      <c r="S2147" s="2">
        <f>IF($A2147="site","",MIN(VLOOKUP($P2147,margin_ranges!$A$5:$D$10,4,FALSE)/100,$Q2147))</f>
        <v>0.29749999999999999</v>
      </c>
      <c r="T2147" s="6">
        <f>IF(A2147="placement",$J2147*MIN($Q2147,$S2147),"")</f>
        <v>757.43499999999995</v>
      </c>
      <c r="U2147" s="6">
        <f>IF($A2147="placement",T2147,SUMIF($C$10:$C$6209,$C2147,$T$10:$T$6209))</f>
        <v>757.43499999999995</v>
      </c>
      <c r="V2147" s="34">
        <f t="shared" si="101"/>
        <v>-1.0563380281690016E-2</v>
      </c>
      <c r="W2147" s="24"/>
      <c r="X2147" s="2" t="str">
        <f>IFERROR(MIN(VLOOKUP($W2147,margin_ranges!$A$5:$D$10,4,FALSE),$Q2147*100)/100,"")</f>
        <v/>
      </c>
      <c r="Y2147" s="6">
        <f t="shared" si="102"/>
        <v>757.43499999999995</v>
      </c>
      <c r="Z2147" s="6">
        <f>IF($A2147="placement",Y2147,SUMIF($C$10:$C$6209,$C2147,$Y$10:$Y$6209))</f>
        <v>757.43499999999995</v>
      </c>
      <c r="AA2147" s="29">
        <f t="shared" si="103"/>
        <v>-1.0563380281690016E-2</v>
      </c>
    </row>
    <row r="2148" spans="1:27" hidden="1" x14ac:dyDescent="0.3">
      <c r="A2148" s="8" t="s">
        <v>17</v>
      </c>
      <c r="B2148" s="8" t="s">
        <v>8101</v>
      </c>
      <c r="C2148" s="8" t="s">
        <v>8102</v>
      </c>
      <c r="D2148" s="8" t="s">
        <v>8109</v>
      </c>
      <c r="E2148" s="8" t="s">
        <v>8110</v>
      </c>
      <c r="F2148" s="29">
        <v>0.28999999999999898</v>
      </c>
      <c r="G2148" s="29">
        <v>1</v>
      </c>
      <c r="H2148" s="30">
        <v>180.33699999999999</v>
      </c>
      <c r="I2148" s="30">
        <v>59.377800000000001</v>
      </c>
      <c r="J2148" s="14">
        <v>2567</v>
      </c>
      <c r="K2148" s="14">
        <v>644</v>
      </c>
      <c r="L2148" s="12">
        <v>0.32929999999999998</v>
      </c>
      <c r="M2148" s="7">
        <v>1.4408776000000001</v>
      </c>
      <c r="N2148" s="31">
        <v>1</v>
      </c>
      <c r="O2148" s="14">
        <f>IFERROR(VLOOKUP($C2148,'site totals'!$J$2:$K$607,2,FALSE),1)</f>
        <v>10427.589400000001</v>
      </c>
      <c r="P2148" s="32" t="s">
        <v>91</v>
      </c>
      <c r="Q2148" s="12">
        <v>0.30597852349999999</v>
      </c>
      <c r="R2148" s="29">
        <v>0.28999999999999998</v>
      </c>
      <c r="S2148" s="2">
        <f>IF($A2148="site","",MIN(VLOOKUP($P2148,margin_ranges!$A$5:$D$10,4,FALSE)/100,$Q2148))</f>
        <v>0.29749999999999999</v>
      </c>
      <c r="T2148" s="6">
        <f>IF(A2148="placement",$J2148*MIN($Q2148,$S2148),"")</f>
        <v>763.6825</v>
      </c>
      <c r="U2148" s="6">
        <f>IF($A2148="placement",T2148,SUMIF($C$10:$C$6209,$C2148,$T$10:$T$6209))</f>
        <v>763.6825</v>
      </c>
      <c r="V2148" s="34">
        <f t="shared" si="101"/>
        <v>-1.0563380281690016E-2</v>
      </c>
      <c r="W2148" s="24"/>
      <c r="X2148" s="2" t="str">
        <f>IFERROR(MIN(VLOOKUP($W2148,margin_ranges!$A$5:$D$10,4,FALSE),$Q2148*100)/100,"")</f>
        <v/>
      </c>
      <c r="Y2148" s="6">
        <f t="shared" si="102"/>
        <v>763.6825</v>
      </c>
      <c r="Z2148" s="6">
        <f>IF($A2148="placement",Y2148,SUMIF($C$10:$C$6209,$C2148,$Y$10:$Y$6209))</f>
        <v>763.6825</v>
      </c>
      <c r="AA2148" s="29">
        <f t="shared" si="103"/>
        <v>-1.0563380281690016E-2</v>
      </c>
    </row>
    <row r="2149" spans="1:27" hidden="1" x14ac:dyDescent="0.3">
      <c r="A2149" s="8" t="s">
        <v>17</v>
      </c>
      <c r="B2149" s="8" t="s">
        <v>8101</v>
      </c>
      <c r="C2149" s="8" t="s">
        <v>8102</v>
      </c>
      <c r="D2149" s="8" t="s">
        <v>8107</v>
      </c>
      <c r="E2149" s="8" t="s">
        <v>8108</v>
      </c>
      <c r="F2149" s="29">
        <v>0.20651476271963001</v>
      </c>
      <c r="G2149" s="29">
        <v>1</v>
      </c>
      <c r="H2149" s="30">
        <v>683.26070000000004</v>
      </c>
      <c r="I2149" s="30">
        <v>223.36160000000001</v>
      </c>
      <c r="J2149" s="14">
        <v>8445</v>
      </c>
      <c r="K2149" s="14">
        <v>1680</v>
      </c>
      <c r="L2149" s="12">
        <v>0.32690000000000002</v>
      </c>
      <c r="M2149" s="7">
        <v>1.2602628899999999</v>
      </c>
      <c r="N2149" s="31">
        <v>1</v>
      </c>
      <c r="O2149" s="14">
        <f>IFERROR(VLOOKUP($C2149,'site totals'!$J$2:$K$607,2,FALSE),1)</f>
        <v>10427.589400000001</v>
      </c>
      <c r="P2149" s="32" t="s">
        <v>91</v>
      </c>
      <c r="Q2149" s="12">
        <v>0.20651476269999999</v>
      </c>
      <c r="R2149" s="29">
        <v>0.28999999999999998</v>
      </c>
      <c r="S2149" s="2">
        <f>IF($A2149="site","",MIN(VLOOKUP($P2149,margin_ranges!$A$5:$D$10,4,FALSE)/100,$Q2149))</f>
        <v>0.20651476269999999</v>
      </c>
      <c r="T2149" s="6">
        <f>IF(A2149="placement",$J2149*MIN($Q2149,$S2149),"")</f>
        <v>1744.0171710014999</v>
      </c>
      <c r="U2149" s="6">
        <f>IF($A2149="placement",T2149,SUMIF($C$10:$C$6209,$C2149,$T$10:$T$6209))</f>
        <v>1744.0171710014999</v>
      </c>
      <c r="V2149" s="34">
        <f t="shared" si="101"/>
        <v>0.11758484126760571</v>
      </c>
      <c r="W2149" s="24"/>
      <c r="X2149" s="2" t="str">
        <f>IFERROR(MIN(VLOOKUP($W2149,margin_ranges!$A$5:$D$10,4,FALSE),$Q2149*100)/100,"")</f>
        <v/>
      </c>
      <c r="Y2149" s="6">
        <f t="shared" si="102"/>
        <v>1744.0171710014999</v>
      </c>
      <c r="Z2149" s="6">
        <f>IF($A2149="placement",Y2149,SUMIF($C$10:$C$6209,$C2149,$Y$10:$Y$6209))</f>
        <v>1744.0171710014999</v>
      </c>
      <c r="AA2149" s="29">
        <f t="shared" si="103"/>
        <v>0.11758484126760571</v>
      </c>
    </row>
    <row r="2150" spans="1:27" hidden="1" x14ac:dyDescent="0.3">
      <c r="A2150" s="8" t="s">
        <v>17</v>
      </c>
      <c r="B2150" s="8" t="s">
        <v>8101</v>
      </c>
      <c r="C2150" s="8" t="s">
        <v>8102</v>
      </c>
      <c r="D2150" s="8" t="s">
        <v>8103</v>
      </c>
      <c r="E2150" s="8" t="s">
        <v>8104</v>
      </c>
      <c r="F2150" s="29">
        <v>0.19611175051707899</v>
      </c>
      <c r="G2150" s="29">
        <v>1</v>
      </c>
      <c r="H2150" s="30">
        <v>672.46910000000003</v>
      </c>
      <c r="I2150" s="30">
        <v>235.4436</v>
      </c>
      <c r="J2150" s="14">
        <v>8786</v>
      </c>
      <c r="K2150" s="14">
        <v>1718</v>
      </c>
      <c r="L2150" s="12">
        <v>0.35010000000000002</v>
      </c>
      <c r="M2150" s="7">
        <v>1.243954</v>
      </c>
      <c r="N2150" s="31">
        <v>1</v>
      </c>
      <c r="O2150" s="14">
        <f>IFERROR(VLOOKUP($C2150,'site totals'!$J$2:$K$607,2,FALSE),1)</f>
        <v>10427.589400000001</v>
      </c>
      <c r="P2150" s="32" t="s">
        <v>91</v>
      </c>
      <c r="Q2150" s="12">
        <v>0.19611175049999999</v>
      </c>
      <c r="R2150" s="29">
        <v>0.25</v>
      </c>
      <c r="S2150" s="2">
        <f>IF($A2150="site","",MIN(VLOOKUP($P2150,margin_ranges!$A$5:$D$10,4,FALSE)/100,$Q2150))</f>
        <v>0.19611175049999999</v>
      </c>
      <c r="T2150" s="6">
        <f>IF(A2150="placement",$J2150*MIN($Q2150,$S2150),"")</f>
        <v>1723.037839893</v>
      </c>
      <c r="U2150" s="6">
        <f>IF($A2150="placement",T2150,SUMIF($C$10:$C$6209,$C2150,$T$10:$T$6209))</f>
        <v>1723.037839893</v>
      </c>
      <c r="V2150" s="34">
        <f t="shared" si="101"/>
        <v>7.1850999333333387E-2</v>
      </c>
      <c r="W2150" s="24"/>
      <c r="X2150" s="2" t="str">
        <f>IFERROR(MIN(VLOOKUP($W2150,margin_ranges!$A$5:$D$10,4,FALSE),$Q2150*100)/100,"")</f>
        <v/>
      </c>
      <c r="Y2150" s="6">
        <f t="shared" si="102"/>
        <v>1723.037839893</v>
      </c>
      <c r="Z2150" s="6">
        <f>IF($A2150="placement",Y2150,SUMIF($C$10:$C$6209,$C2150,$Y$10:$Y$6209))</f>
        <v>1723.037839893</v>
      </c>
      <c r="AA2150" s="29">
        <f t="shared" si="103"/>
        <v>7.1850999333333387E-2</v>
      </c>
    </row>
    <row r="2151" spans="1:27" x14ac:dyDescent="0.3">
      <c r="A2151" s="16" t="s">
        <v>33</v>
      </c>
      <c r="B2151" s="16" t="s">
        <v>8101</v>
      </c>
      <c r="C2151" s="16" t="s">
        <v>8102</v>
      </c>
      <c r="D2151" s="8" t="s">
        <v>34</v>
      </c>
      <c r="E2151" s="16"/>
      <c r="F2151" s="17">
        <v>0.22542040253330201</v>
      </c>
      <c r="G2151" s="17">
        <v>0.99997451999999998</v>
      </c>
      <c r="H2151" s="36">
        <v>1714.575</v>
      </c>
      <c r="I2151" s="36">
        <v>576.92840000000001</v>
      </c>
      <c r="J2151" s="22">
        <v>22345</v>
      </c>
      <c r="K2151" s="22">
        <v>4681</v>
      </c>
      <c r="L2151" s="18">
        <v>0.33650000000000002</v>
      </c>
      <c r="M2151" s="19">
        <v>1.2910229</v>
      </c>
      <c r="N2151" s="20">
        <v>1</v>
      </c>
      <c r="O2151" s="22">
        <f>IFERROR(VLOOKUP($C2151,'site totals'!$J$2:$K$607,2,FALSE),1)</f>
        <v>10427.589400000001</v>
      </c>
      <c r="P2151" s="21"/>
      <c r="Q2151" s="18">
        <v>0.22542040250000001</v>
      </c>
      <c r="R2151" s="17">
        <v>0.27429999999999999</v>
      </c>
      <c r="S2151" s="18" t="str">
        <f>IF($A2151="site","",MIN(VLOOKUP($P2151,margin_ranges!$A$5:$D$10,4,FALSE)/100,$Q2151))</f>
        <v/>
      </c>
      <c r="T2151" s="22" t="str">
        <f>IF(A2151="placement",$J2151*MIN($Q2151,$S2151),"")</f>
        <v/>
      </c>
      <c r="U2151" s="22">
        <f>IF($A2151="placement",T2151,SUMIF($C$10:$C$6209,$C2151,$T$10:$T$6209))</f>
        <v>4988.1725108944993</v>
      </c>
      <c r="V2151" s="37">
        <f t="shared" si="101"/>
        <v>7.0367379124847584E-2</v>
      </c>
      <c r="W2151" s="38"/>
      <c r="X2151" s="18" t="str">
        <f>IFERROR(MIN(VLOOKUP($W2151,margin_ranges!$A$5:$D$10,4,FALSE),$Q2151*100)/100,"")</f>
        <v/>
      </c>
      <c r="Y2151" s="6" t="str">
        <f t="shared" si="102"/>
        <v/>
      </c>
      <c r="Z2151" s="6">
        <f>IF($A2151="placement",Y2151,SUMIF($C$10:$C$6209,$C2151,$Y$10:$Y$6209))</f>
        <v>4988.1725108944993</v>
      </c>
      <c r="AA2151" s="17">
        <f t="shared" si="103"/>
        <v>7.0367379124847584E-2</v>
      </c>
    </row>
    <row r="2152" spans="1:27" hidden="1" x14ac:dyDescent="0.3">
      <c r="A2152" s="8" t="s">
        <v>17</v>
      </c>
      <c r="B2152" s="8" t="s">
        <v>5257</v>
      </c>
      <c r="C2152" s="8" t="s">
        <v>5258</v>
      </c>
      <c r="D2152" s="8" t="s">
        <v>5297</v>
      </c>
      <c r="E2152" s="8" t="s">
        <v>5298</v>
      </c>
      <c r="F2152" s="29">
        <v>0.05</v>
      </c>
      <c r="G2152" s="29">
        <v>1</v>
      </c>
      <c r="H2152" s="30">
        <v>243.8811</v>
      </c>
      <c r="I2152" s="30">
        <v>8.8882999999999992</v>
      </c>
      <c r="J2152" s="14">
        <v>240</v>
      </c>
      <c r="K2152" s="14">
        <v>58</v>
      </c>
      <c r="L2152" s="12">
        <v>3.6400000000000002E-2</v>
      </c>
      <c r="M2152" s="7">
        <v>0.90088237999999998</v>
      </c>
      <c r="N2152" s="31">
        <v>0.6</v>
      </c>
      <c r="O2152" s="14">
        <f>IFERROR(VLOOKUP($C2152,'site totals'!$J$2:$K$607,2,FALSE),1)</f>
        <v>10065.495000000001</v>
      </c>
      <c r="P2152" s="32" t="s">
        <v>94</v>
      </c>
      <c r="Q2152" s="12">
        <v>0.33398630889999997</v>
      </c>
      <c r="R2152" s="29">
        <v>0.05</v>
      </c>
      <c r="S2152" s="2">
        <f>IF($A2152="site","",MIN(VLOOKUP($P2152,margin_ranges!$A$5:$D$10,4,FALSE)/100,$Q2152))</f>
        <v>0.19750000000000001</v>
      </c>
      <c r="T2152" s="6">
        <f>IF(A2152="placement",$J2152*MIN($Q2152,$S2152),"")</f>
        <v>47.400000000000006</v>
      </c>
      <c r="U2152" s="6">
        <f>IF($A2152="placement",T2152,SUMIF($C$10:$C$6209,$C2152,$T$10:$T$6209))</f>
        <v>47.400000000000006</v>
      </c>
      <c r="V2152" s="34">
        <f t="shared" si="101"/>
        <v>-0.15526315789473688</v>
      </c>
      <c r="W2152" s="24"/>
      <c r="X2152" s="2" t="str">
        <f>IFERROR(MIN(VLOOKUP($W2152,margin_ranges!$A$5:$D$10,4,FALSE),$Q2152*100)/100,"")</f>
        <v/>
      </c>
      <c r="Y2152" s="6">
        <f t="shared" si="102"/>
        <v>47.400000000000006</v>
      </c>
      <c r="Z2152" s="6">
        <f>IF($A2152="placement",Y2152,SUMIF($C$10:$C$6209,$C2152,$Y$10:$Y$6209))</f>
        <v>47.400000000000006</v>
      </c>
      <c r="AA2152" s="29">
        <f t="shared" si="103"/>
        <v>-0.15526315789473688</v>
      </c>
    </row>
    <row r="2153" spans="1:27" hidden="1" x14ac:dyDescent="0.3">
      <c r="A2153" s="8" t="s">
        <v>17</v>
      </c>
      <c r="B2153" s="8" t="s">
        <v>5257</v>
      </c>
      <c r="C2153" s="8" t="s">
        <v>5258</v>
      </c>
      <c r="D2153" s="8" t="s">
        <v>11985</v>
      </c>
      <c r="E2153" s="8" t="s">
        <v>11986</v>
      </c>
      <c r="F2153" s="29">
        <v>0.249999999999999</v>
      </c>
      <c r="G2153" s="29">
        <v>0</v>
      </c>
      <c r="H2153" s="30">
        <v>1.8994</v>
      </c>
      <c r="I2153" s="30">
        <v>1.0941000000000001</v>
      </c>
      <c r="J2153" s="14">
        <v>19</v>
      </c>
      <c r="K2153" s="14">
        <v>5</v>
      </c>
      <c r="L2153" s="12">
        <v>0.57599999999999996</v>
      </c>
      <c r="M2153" s="7">
        <v>0.56624664999999996</v>
      </c>
      <c r="N2153" s="31">
        <v>0.1</v>
      </c>
      <c r="O2153" s="14">
        <f>IFERROR(VLOOKUP($C2153,'site totals'!$J$2:$K$607,2,FALSE),1)</f>
        <v>10065.495000000001</v>
      </c>
      <c r="P2153" s="32" t="s">
        <v>22</v>
      </c>
      <c r="Q2153" s="12">
        <v>0.82339851500000005</v>
      </c>
      <c r="R2153" s="29">
        <v>0.25</v>
      </c>
      <c r="S2153" s="2">
        <f>IF($A2153="site","",MIN(VLOOKUP($P2153,margin_ranges!$A$5:$D$10,4,FALSE)/100,$Q2153))</f>
        <v>0.29749999999999999</v>
      </c>
      <c r="T2153" s="6">
        <f>IF(A2153="placement",$J2153*MIN($Q2153,$S2153),"")</f>
        <v>5.6524999999999999</v>
      </c>
      <c r="U2153" s="6">
        <f>IF($A2153="placement",T2153,SUMIF($C$10:$C$6209,$C2153,$T$10:$T$6209))</f>
        <v>5.6524999999999999</v>
      </c>
      <c r="V2153" s="34">
        <f t="shared" si="101"/>
        <v>-6.3333333333333353E-2</v>
      </c>
      <c r="W2153" s="24"/>
      <c r="X2153" s="2" t="str">
        <f>IFERROR(MIN(VLOOKUP($W2153,margin_ranges!$A$5:$D$10,4,FALSE),$Q2153*100)/100,"")</f>
        <v/>
      </c>
      <c r="Y2153" s="6">
        <f t="shared" si="102"/>
        <v>5.6524999999999999</v>
      </c>
      <c r="Z2153" s="6">
        <f>IF($A2153="placement",Y2153,SUMIF($C$10:$C$6209,$C2153,$Y$10:$Y$6209))</f>
        <v>5.6524999999999999</v>
      </c>
      <c r="AA2153" s="29">
        <f t="shared" si="103"/>
        <v>-6.3333333333333353E-2</v>
      </c>
    </row>
    <row r="2154" spans="1:27" hidden="1" x14ac:dyDescent="0.3">
      <c r="A2154" s="8" t="s">
        <v>17</v>
      </c>
      <c r="B2154" s="8" t="s">
        <v>5257</v>
      </c>
      <c r="C2154" s="8" t="s">
        <v>5258</v>
      </c>
      <c r="D2154" s="8" t="s">
        <v>11991</v>
      </c>
      <c r="E2154" s="8" t="s">
        <v>11992</v>
      </c>
      <c r="F2154" s="29">
        <v>0.25</v>
      </c>
      <c r="G2154" s="29">
        <v>0</v>
      </c>
      <c r="H2154" s="30">
        <v>2.1198999999999999</v>
      </c>
      <c r="I2154" s="30">
        <v>1.2437</v>
      </c>
      <c r="J2154" s="14">
        <v>22</v>
      </c>
      <c r="K2154" s="14">
        <v>6</v>
      </c>
      <c r="L2154" s="12">
        <v>0.5867</v>
      </c>
      <c r="M2154" s="7">
        <v>0.59241902000000002</v>
      </c>
      <c r="N2154" s="31">
        <v>0.1</v>
      </c>
      <c r="O2154" s="14">
        <f>IFERROR(VLOOKUP($C2154,'site totals'!$J$2:$K$607,2,FALSE),1)</f>
        <v>10065.495000000001</v>
      </c>
      <c r="P2154" s="32" t="s">
        <v>22</v>
      </c>
      <c r="Q2154" s="12">
        <v>0.83120055839999996</v>
      </c>
      <c r="R2154" s="29">
        <v>0.25</v>
      </c>
      <c r="S2154" s="2">
        <f>IF($A2154="site","",MIN(VLOOKUP($P2154,margin_ranges!$A$5:$D$10,4,FALSE)/100,$Q2154))</f>
        <v>0.29749999999999999</v>
      </c>
      <c r="T2154" s="6">
        <f>IF(A2154="placement",$J2154*MIN($Q2154,$S2154),"")</f>
        <v>6.5449999999999999</v>
      </c>
      <c r="U2154" s="6">
        <f>IF($A2154="placement",T2154,SUMIF($C$10:$C$6209,$C2154,$T$10:$T$6209))</f>
        <v>6.5449999999999999</v>
      </c>
      <c r="V2154" s="34">
        <f t="shared" si="101"/>
        <v>-6.3333333333333353E-2</v>
      </c>
      <c r="W2154" s="24"/>
      <c r="X2154" s="2" t="str">
        <f>IFERROR(MIN(VLOOKUP($W2154,margin_ranges!$A$5:$D$10,4,FALSE),$Q2154*100)/100,"")</f>
        <v/>
      </c>
      <c r="Y2154" s="6">
        <f t="shared" si="102"/>
        <v>6.5449999999999999</v>
      </c>
      <c r="Z2154" s="6">
        <f>IF($A2154="placement",Y2154,SUMIF($C$10:$C$6209,$C2154,$Y$10:$Y$6209))</f>
        <v>6.5449999999999999</v>
      </c>
      <c r="AA2154" s="29">
        <f t="shared" si="103"/>
        <v>-6.3333333333333353E-2</v>
      </c>
    </row>
    <row r="2155" spans="1:27" hidden="1" x14ac:dyDescent="0.3">
      <c r="A2155" s="8" t="s">
        <v>17</v>
      </c>
      <c r="B2155" s="8" t="s">
        <v>5257</v>
      </c>
      <c r="C2155" s="8" t="s">
        <v>5258</v>
      </c>
      <c r="D2155" s="8" t="s">
        <v>11987</v>
      </c>
      <c r="E2155" s="8" t="s">
        <v>11988</v>
      </c>
      <c r="F2155" s="29">
        <v>0.25</v>
      </c>
      <c r="G2155" s="29">
        <v>1</v>
      </c>
      <c r="H2155" s="30">
        <v>54.207299999999996</v>
      </c>
      <c r="I2155" s="30">
        <v>29.7791</v>
      </c>
      <c r="J2155" s="14">
        <v>471</v>
      </c>
      <c r="K2155" s="14">
        <v>118</v>
      </c>
      <c r="L2155" s="12">
        <v>0.5494</v>
      </c>
      <c r="M2155" s="7">
        <v>0.52716697000000001</v>
      </c>
      <c r="N2155" s="31">
        <v>0.1</v>
      </c>
      <c r="O2155" s="14">
        <f>IFERROR(VLOOKUP($C2155,'site totals'!$J$2:$K$607,2,FALSE),1)</f>
        <v>10065.495000000001</v>
      </c>
      <c r="P2155" s="32" t="s">
        <v>22</v>
      </c>
      <c r="Q2155" s="12">
        <v>0.81030678010000001</v>
      </c>
      <c r="R2155" s="29">
        <v>0.25</v>
      </c>
      <c r="S2155" s="2">
        <f>IF($A2155="site","",MIN(VLOOKUP($P2155,margin_ranges!$A$5:$D$10,4,FALSE)/100,$Q2155))</f>
        <v>0.29749999999999999</v>
      </c>
      <c r="T2155" s="6">
        <f>IF(A2155="placement",$J2155*MIN($Q2155,$S2155),"")</f>
        <v>140.1225</v>
      </c>
      <c r="U2155" s="6">
        <f>IF($A2155="placement",T2155,SUMIF($C$10:$C$6209,$C2155,$T$10:$T$6209))</f>
        <v>140.1225</v>
      </c>
      <c r="V2155" s="34">
        <f t="shared" si="101"/>
        <v>-6.3333333333333353E-2</v>
      </c>
      <c r="W2155" s="24"/>
      <c r="X2155" s="2" t="str">
        <f>IFERROR(MIN(VLOOKUP($W2155,margin_ranges!$A$5:$D$10,4,FALSE),$Q2155*100)/100,"")</f>
        <v/>
      </c>
      <c r="Y2155" s="6">
        <f t="shared" si="102"/>
        <v>140.1225</v>
      </c>
      <c r="Z2155" s="6">
        <f>IF($A2155="placement",Y2155,SUMIF($C$10:$C$6209,$C2155,$Y$10:$Y$6209))</f>
        <v>140.1225</v>
      </c>
      <c r="AA2155" s="29">
        <f t="shared" si="103"/>
        <v>-6.3333333333333353E-2</v>
      </c>
    </row>
    <row r="2156" spans="1:27" hidden="1" x14ac:dyDescent="0.3">
      <c r="A2156" s="8" t="s">
        <v>17</v>
      </c>
      <c r="B2156" s="8" t="s">
        <v>5257</v>
      </c>
      <c r="C2156" s="8" t="s">
        <v>5258</v>
      </c>
      <c r="D2156" s="8" t="s">
        <v>11989</v>
      </c>
      <c r="E2156" s="8" t="s">
        <v>11990</v>
      </c>
      <c r="F2156" s="29">
        <v>0.25</v>
      </c>
      <c r="G2156" s="29">
        <v>1</v>
      </c>
      <c r="H2156" s="30">
        <v>25.864699999999999</v>
      </c>
      <c r="I2156" s="30">
        <v>13.347300000000001</v>
      </c>
      <c r="J2156" s="14">
        <v>193</v>
      </c>
      <c r="K2156" s="14">
        <v>48</v>
      </c>
      <c r="L2156" s="12">
        <v>0.51600000000000001</v>
      </c>
      <c r="M2156" s="7">
        <v>0.48195780999999999</v>
      </c>
      <c r="N2156" s="31">
        <v>0.1</v>
      </c>
      <c r="O2156" s="14">
        <f>IFERROR(VLOOKUP($C2156,'site totals'!$J$2:$K$607,2,FALSE),1)</f>
        <v>10065.495000000001</v>
      </c>
      <c r="P2156" s="32" t="s">
        <v>22</v>
      </c>
      <c r="Q2156" s="12">
        <v>0.7925129581</v>
      </c>
      <c r="R2156" s="29">
        <v>0.25</v>
      </c>
      <c r="S2156" s="2">
        <f>IF($A2156="site","",MIN(VLOOKUP($P2156,margin_ranges!$A$5:$D$10,4,FALSE)/100,$Q2156))</f>
        <v>0.29749999999999999</v>
      </c>
      <c r="T2156" s="6">
        <f>IF(A2156="placement",$J2156*MIN($Q2156,$S2156),"")</f>
        <v>57.417499999999997</v>
      </c>
      <c r="U2156" s="6">
        <f>IF($A2156="placement",T2156,SUMIF($C$10:$C$6209,$C2156,$T$10:$T$6209))</f>
        <v>57.417499999999997</v>
      </c>
      <c r="V2156" s="34">
        <f t="shared" si="101"/>
        <v>-6.3333333333333242E-2</v>
      </c>
      <c r="W2156" s="24"/>
      <c r="X2156" s="2" t="str">
        <f>IFERROR(MIN(VLOOKUP($W2156,margin_ranges!$A$5:$D$10,4,FALSE),$Q2156*100)/100,"")</f>
        <v/>
      </c>
      <c r="Y2156" s="6">
        <f t="shared" si="102"/>
        <v>57.417499999999997</v>
      </c>
      <c r="Z2156" s="6">
        <f>IF($A2156="placement",Y2156,SUMIF($C$10:$C$6209,$C2156,$Y$10:$Y$6209))</f>
        <v>57.417499999999997</v>
      </c>
      <c r="AA2156" s="29">
        <f t="shared" si="103"/>
        <v>-6.3333333333333242E-2</v>
      </c>
    </row>
    <row r="2157" spans="1:27" hidden="1" x14ac:dyDescent="0.3">
      <c r="A2157" s="8" t="s">
        <v>17</v>
      </c>
      <c r="B2157" s="8" t="s">
        <v>5257</v>
      </c>
      <c r="C2157" s="8" t="s">
        <v>5258</v>
      </c>
      <c r="D2157" s="8" t="s">
        <v>5273</v>
      </c>
      <c r="E2157" s="8" t="s">
        <v>5274</v>
      </c>
      <c r="F2157" s="29">
        <v>0.28999999999999998</v>
      </c>
      <c r="G2157" s="29">
        <v>1</v>
      </c>
      <c r="H2157" s="30">
        <v>47.776200000000003</v>
      </c>
      <c r="I2157" s="30">
        <v>22.2209</v>
      </c>
      <c r="J2157" s="14">
        <v>436</v>
      </c>
      <c r="K2157" s="14">
        <v>111</v>
      </c>
      <c r="L2157" s="12">
        <v>0.46510000000000001</v>
      </c>
      <c r="M2157" s="7">
        <v>0.65407660999999995</v>
      </c>
      <c r="N2157" s="31">
        <v>0.1</v>
      </c>
      <c r="O2157" s="14">
        <f>IFERROR(VLOOKUP($C2157,'site totals'!$J$2:$K$607,2,FALSE),1)</f>
        <v>10065.495000000001</v>
      </c>
      <c r="P2157" s="32" t="s">
        <v>22</v>
      </c>
      <c r="Q2157" s="12">
        <v>0.84711270999999999</v>
      </c>
      <c r="R2157" s="29">
        <v>0.28999999999999998</v>
      </c>
      <c r="S2157" s="2">
        <f>IF($A2157="site","",MIN(VLOOKUP($P2157,margin_ranges!$A$5:$D$10,4,FALSE)/100,$Q2157))</f>
        <v>0.29749999999999999</v>
      </c>
      <c r="T2157" s="6">
        <f>IF(A2157="placement",$J2157*MIN($Q2157,$S2157),"")</f>
        <v>129.71</v>
      </c>
      <c r="U2157" s="6">
        <f>IF($A2157="placement",T2157,SUMIF($C$10:$C$6209,$C2157,$T$10:$T$6209))</f>
        <v>129.71</v>
      </c>
      <c r="V2157" s="34">
        <f t="shared" si="101"/>
        <v>-1.0563380281690238E-2</v>
      </c>
      <c r="W2157" s="24"/>
      <c r="X2157" s="2" t="str">
        <f>IFERROR(MIN(VLOOKUP($W2157,margin_ranges!$A$5:$D$10,4,FALSE),$Q2157*100)/100,"")</f>
        <v/>
      </c>
      <c r="Y2157" s="6">
        <f t="shared" si="102"/>
        <v>129.71</v>
      </c>
      <c r="Z2157" s="6">
        <f>IF($A2157="placement",Y2157,SUMIF($C$10:$C$6209,$C2157,$Y$10:$Y$6209))</f>
        <v>129.71</v>
      </c>
      <c r="AA2157" s="29">
        <f t="shared" si="103"/>
        <v>-1.0563380281690238E-2</v>
      </c>
    </row>
    <row r="2158" spans="1:27" hidden="1" x14ac:dyDescent="0.3">
      <c r="A2158" s="8" t="s">
        <v>17</v>
      </c>
      <c r="B2158" s="8" t="s">
        <v>5257</v>
      </c>
      <c r="C2158" s="8" t="s">
        <v>5258</v>
      </c>
      <c r="D2158" s="8" t="s">
        <v>5261</v>
      </c>
      <c r="E2158" s="8" t="s">
        <v>5262</v>
      </c>
      <c r="F2158" s="29">
        <v>0.28999999999999998</v>
      </c>
      <c r="G2158" s="29">
        <v>1</v>
      </c>
      <c r="H2158" s="30">
        <v>48.918900000000001</v>
      </c>
      <c r="I2158" s="30">
        <v>24.575099999999999</v>
      </c>
      <c r="J2158" s="14">
        <v>461</v>
      </c>
      <c r="K2158" s="14">
        <v>118</v>
      </c>
      <c r="L2158" s="12">
        <v>0.50239999999999996</v>
      </c>
      <c r="M2158" s="7">
        <v>0.6253166</v>
      </c>
      <c r="N2158" s="31">
        <v>0.1</v>
      </c>
      <c r="O2158" s="14">
        <f>IFERROR(VLOOKUP($C2158,'site totals'!$J$2:$K$607,2,FALSE),1)</f>
        <v>10065.495000000001</v>
      </c>
      <c r="P2158" s="32" t="s">
        <v>22</v>
      </c>
      <c r="Q2158" s="12">
        <v>0.84008100740000002</v>
      </c>
      <c r="R2158" s="29">
        <v>0.28999999999999998</v>
      </c>
      <c r="S2158" s="2">
        <f>IF($A2158="site","",MIN(VLOOKUP($P2158,margin_ranges!$A$5:$D$10,4,FALSE)/100,$Q2158))</f>
        <v>0.29749999999999999</v>
      </c>
      <c r="T2158" s="6">
        <f>IF(A2158="placement",$J2158*MIN($Q2158,$S2158),"")</f>
        <v>137.14750000000001</v>
      </c>
      <c r="U2158" s="6">
        <f>IF($A2158="placement",T2158,SUMIF($C$10:$C$6209,$C2158,$T$10:$T$6209))</f>
        <v>137.14750000000001</v>
      </c>
      <c r="V2158" s="34">
        <f t="shared" si="101"/>
        <v>-1.0563380281690238E-2</v>
      </c>
      <c r="W2158" s="24"/>
      <c r="X2158" s="2" t="str">
        <f>IFERROR(MIN(VLOOKUP($W2158,margin_ranges!$A$5:$D$10,4,FALSE),$Q2158*100)/100,"")</f>
        <v/>
      </c>
      <c r="Y2158" s="6">
        <f t="shared" si="102"/>
        <v>137.14750000000001</v>
      </c>
      <c r="Z2158" s="6">
        <f>IF($A2158="placement",Y2158,SUMIF($C$10:$C$6209,$C2158,$Y$10:$Y$6209))</f>
        <v>137.14750000000001</v>
      </c>
      <c r="AA2158" s="29">
        <f t="shared" si="103"/>
        <v>-1.0563380281690238E-2</v>
      </c>
    </row>
    <row r="2159" spans="1:27" hidden="1" x14ac:dyDescent="0.3">
      <c r="A2159" s="8" t="s">
        <v>17</v>
      </c>
      <c r="B2159" s="8" t="s">
        <v>5257</v>
      </c>
      <c r="C2159" s="8" t="s">
        <v>5258</v>
      </c>
      <c r="D2159" s="8" t="s">
        <v>5335</v>
      </c>
      <c r="E2159" s="8" t="s">
        <v>5336</v>
      </c>
      <c r="F2159" s="29">
        <v>0.28999999999999998</v>
      </c>
      <c r="G2159" s="29">
        <v>1</v>
      </c>
      <c r="H2159" s="30">
        <v>50.686900000000001</v>
      </c>
      <c r="I2159" s="30">
        <v>25.3309</v>
      </c>
      <c r="J2159" s="14">
        <v>461</v>
      </c>
      <c r="K2159" s="14">
        <v>119</v>
      </c>
      <c r="L2159" s="12">
        <v>0.49980000000000002</v>
      </c>
      <c r="M2159" s="7">
        <v>0.60705799999999999</v>
      </c>
      <c r="N2159" s="31">
        <v>0.1</v>
      </c>
      <c r="O2159" s="14">
        <f>IFERROR(VLOOKUP($C2159,'site totals'!$J$2:$K$607,2,FALSE),1)</f>
        <v>10065.495000000001</v>
      </c>
      <c r="P2159" s="32" t="s">
        <v>22</v>
      </c>
      <c r="Q2159" s="12">
        <v>0.83527109460000004</v>
      </c>
      <c r="R2159" s="29">
        <v>0.28999999999999998</v>
      </c>
      <c r="S2159" s="2">
        <f>IF($A2159="site","",MIN(VLOOKUP($P2159,margin_ranges!$A$5:$D$10,4,FALSE)/100,$Q2159))</f>
        <v>0.29749999999999999</v>
      </c>
      <c r="T2159" s="6">
        <f>IF(A2159="placement",$J2159*MIN($Q2159,$S2159),"")</f>
        <v>137.14750000000001</v>
      </c>
      <c r="U2159" s="6">
        <f>IF($A2159="placement",T2159,SUMIF($C$10:$C$6209,$C2159,$T$10:$T$6209))</f>
        <v>137.14750000000001</v>
      </c>
      <c r="V2159" s="34">
        <f t="shared" si="101"/>
        <v>-1.0563380281690238E-2</v>
      </c>
      <c r="W2159" s="24"/>
      <c r="X2159" s="2" t="str">
        <f>IFERROR(MIN(VLOOKUP($W2159,margin_ranges!$A$5:$D$10,4,FALSE),$Q2159*100)/100,"")</f>
        <v/>
      </c>
      <c r="Y2159" s="6">
        <f t="shared" si="102"/>
        <v>137.14750000000001</v>
      </c>
      <c r="Z2159" s="6">
        <f>IF($A2159="placement",Y2159,SUMIF($C$10:$C$6209,$C2159,$Y$10:$Y$6209))</f>
        <v>137.14750000000001</v>
      </c>
      <c r="AA2159" s="29">
        <f t="shared" si="103"/>
        <v>-1.0563380281690238E-2</v>
      </c>
    </row>
    <row r="2160" spans="1:27" hidden="1" x14ac:dyDescent="0.3">
      <c r="A2160" s="8" t="s">
        <v>17</v>
      </c>
      <c r="B2160" s="8" t="s">
        <v>5257</v>
      </c>
      <c r="C2160" s="8" t="s">
        <v>5258</v>
      </c>
      <c r="D2160" s="8" t="s">
        <v>5309</v>
      </c>
      <c r="E2160" s="8" t="s">
        <v>5310</v>
      </c>
      <c r="F2160" s="29">
        <v>0.28999999999999998</v>
      </c>
      <c r="G2160" s="29">
        <v>1</v>
      </c>
      <c r="H2160" s="30">
        <v>93.956100000000006</v>
      </c>
      <c r="I2160" s="30">
        <v>42.973100000000002</v>
      </c>
      <c r="J2160" s="14">
        <v>1038</v>
      </c>
      <c r="K2160" s="14">
        <v>261</v>
      </c>
      <c r="L2160" s="12">
        <v>0.45739999999999997</v>
      </c>
      <c r="M2160" s="7">
        <v>0.80540803999999999</v>
      </c>
      <c r="N2160" s="31">
        <v>0.1</v>
      </c>
      <c r="O2160" s="14">
        <f>IFERROR(VLOOKUP($C2160,'site totals'!$J$2:$K$607,2,FALSE),1)</f>
        <v>10065.495000000001</v>
      </c>
      <c r="P2160" s="32" t="s">
        <v>22</v>
      </c>
      <c r="Q2160" s="12">
        <v>0.87583933199999997</v>
      </c>
      <c r="R2160" s="29">
        <v>0.28999999999999998</v>
      </c>
      <c r="S2160" s="2">
        <f>IF($A2160="site","",MIN(VLOOKUP($P2160,margin_ranges!$A$5:$D$10,4,FALSE)/100,$Q2160))</f>
        <v>0.29749999999999999</v>
      </c>
      <c r="T2160" s="6">
        <f>IF(A2160="placement",$J2160*MIN($Q2160,$S2160),"")</f>
        <v>308.80500000000001</v>
      </c>
      <c r="U2160" s="6">
        <f>IF($A2160="placement",T2160,SUMIF($C$10:$C$6209,$C2160,$T$10:$T$6209))</f>
        <v>308.80500000000001</v>
      </c>
      <c r="V2160" s="34">
        <f t="shared" si="101"/>
        <v>-1.0563380281690238E-2</v>
      </c>
      <c r="W2160" s="24"/>
      <c r="X2160" s="2" t="str">
        <f>IFERROR(MIN(VLOOKUP($W2160,margin_ranges!$A$5:$D$10,4,FALSE),$Q2160*100)/100,"")</f>
        <v/>
      </c>
      <c r="Y2160" s="6">
        <f t="shared" si="102"/>
        <v>308.80500000000001</v>
      </c>
      <c r="Z2160" s="6">
        <f>IF($A2160="placement",Y2160,SUMIF($C$10:$C$6209,$C2160,$Y$10:$Y$6209))</f>
        <v>308.80500000000001</v>
      </c>
      <c r="AA2160" s="29">
        <f t="shared" si="103"/>
        <v>-1.0563380281690238E-2</v>
      </c>
    </row>
    <row r="2161" spans="1:27" hidden="1" x14ac:dyDescent="0.3">
      <c r="A2161" s="8" t="s">
        <v>17</v>
      </c>
      <c r="B2161" s="8" t="s">
        <v>5257</v>
      </c>
      <c r="C2161" s="8" t="s">
        <v>5258</v>
      </c>
      <c r="D2161" s="8" t="s">
        <v>5271</v>
      </c>
      <c r="E2161" s="8" t="s">
        <v>5272</v>
      </c>
      <c r="F2161" s="29">
        <v>0.28999999999999998</v>
      </c>
      <c r="G2161" s="29">
        <v>0</v>
      </c>
      <c r="H2161" s="30">
        <v>0.62909999999999999</v>
      </c>
      <c r="I2161" s="30">
        <v>0.47439999999999999</v>
      </c>
      <c r="J2161" s="14">
        <v>9</v>
      </c>
      <c r="K2161" s="14">
        <v>2</v>
      </c>
      <c r="L2161" s="12">
        <v>0.75409999999999999</v>
      </c>
      <c r="M2161" s="7">
        <v>0.65871725000000003</v>
      </c>
      <c r="N2161" s="31">
        <v>0.01</v>
      </c>
      <c r="O2161" s="14">
        <f>IFERROR(VLOOKUP($C2161,'site totals'!$J$2:$K$607,2,FALSE),1)</f>
        <v>10065.495000000001</v>
      </c>
      <c r="P2161" s="32" t="s">
        <v>22</v>
      </c>
      <c r="Q2161" s="12">
        <v>0.98481897969999999</v>
      </c>
      <c r="R2161" s="29">
        <v>0.28999999999999998</v>
      </c>
      <c r="S2161" s="2">
        <f>IF($A2161="site","",MIN(VLOOKUP($P2161,margin_ranges!$A$5:$D$10,4,FALSE)/100,$Q2161))</f>
        <v>0.29749999999999999</v>
      </c>
      <c r="T2161" s="6">
        <f>IF(A2161="placement",$J2161*MIN($Q2161,$S2161),"")</f>
        <v>2.6774999999999998</v>
      </c>
      <c r="U2161" s="6">
        <f>IF($A2161="placement",T2161,SUMIF($C$10:$C$6209,$C2161,$T$10:$T$6209))</f>
        <v>2.6774999999999998</v>
      </c>
      <c r="V2161" s="34">
        <f t="shared" si="101"/>
        <v>-1.0563380281690127E-2</v>
      </c>
      <c r="W2161" s="24"/>
      <c r="X2161" s="2" t="str">
        <f>IFERROR(MIN(VLOOKUP($W2161,margin_ranges!$A$5:$D$10,4,FALSE),$Q2161*100)/100,"")</f>
        <v/>
      </c>
      <c r="Y2161" s="6">
        <f t="shared" si="102"/>
        <v>2.6774999999999998</v>
      </c>
      <c r="Z2161" s="6">
        <f>IF($A2161="placement",Y2161,SUMIF($C$10:$C$6209,$C2161,$Y$10:$Y$6209))</f>
        <v>2.6774999999999998</v>
      </c>
      <c r="AA2161" s="29">
        <f t="shared" si="103"/>
        <v>-1.0563380281690127E-2</v>
      </c>
    </row>
    <row r="2162" spans="1:27" hidden="1" x14ac:dyDescent="0.3">
      <c r="A2162" s="8" t="s">
        <v>17</v>
      </c>
      <c r="B2162" s="8" t="s">
        <v>5257</v>
      </c>
      <c r="C2162" s="8" t="s">
        <v>5258</v>
      </c>
      <c r="D2162" s="8" t="s">
        <v>5317</v>
      </c>
      <c r="E2162" s="8" t="s">
        <v>5318</v>
      </c>
      <c r="F2162" s="29">
        <v>0.28999999999999998</v>
      </c>
      <c r="G2162" s="29">
        <v>0</v>
      </c>
      <c r="H2162" s="30">
        <v>2.2242000000000002</v>
      </c>
      <c r="I2162" s="30">
        <v>1.4066000000000001</v>
      </c>
      <c r="J2162" s="14">
        <v>24</v>
      </c>
      <c r="K2162" s="14">
        <v>6</v>
      </c>
      <c r="L2162" s="12">
        <v>0.63239999999999996</v>
      </c>
      <c r="M2162" s="7">
        <v>0.57462928999999996</v>
      </c>
      <c r="N2162" s="31">
        <v>0.1</v>
      </c>
      <c r="O2162" s="14">
        <f>IFERROR(VLOOKUP($C2162,'site totals'!$J$2:$K$607,2,FALSE),1)</f>
        <v>10065.495000000001</v>
      </c>
      <c r="P2162" s="32" t="s">
        <v>22</v>
      </c>
      <c r="Q2162" s="12">
        <v>0.82597476049999996</v>
      </c>
      <c r="R2162" s="29">
        <v>0.28999999999999998</v>
      </c>
      <c r="S2162" s="2">
        <f>IF($A2162="site","",MIN(VLOOKUP($P2162,margin_ranges!$A$5:$D$10,4,FALSE)/100,$Q2162))</f>
        <v>0.29749999999999999</v>
      </c>
      <c r="T2162" s="6">
        <f>IF(A2162="placement",$J2162*MIN($Q2162,$S2162),"")</f>
        <v>7.14</v>
      </c>
      <c r="U2162" s="6">
        <f>IF($A2162="placement",T2162,SUMIF($C$10:$C$6209,$C2162,$T$10:$T$6209))</f>
        <v>7.14</v>
      </c>
      <c r="V2162" s="34">
        <f t="shared" si="101"/>
        <v>-1.0563380281690127E-2</v>
      </c>
      <c r="W2162" s="24"/>
      <c r="X2162" s="2" t="str">
        <f>IFERROR(MIN(VLOOKUP($W2162,margin_ranges!$A$5:$D$10,4,FALSE),$Q2162*100)/100,"")</f>
        <v/>
      </c>
      <c r="Y2162" s="6">
        <f t="shared" si="102"/>
        <v>7.14</v>
      </c>
      <c r="Z2162" s="6">
        <f>IF($A2162="placement",Y2162,SUMIF($C$10:$C$6209,$C2162,$Y$10:$Y$6209))</f>
        <v>7.14</v>
      </c>
      <c r="AA2162" s="29">
        <f t="shared" si="103"/>
        <v>-1.0563380281690127E-2</v>
      </c>
    </row>
    <row r="2163" spans="1:27" hidden="1" x14ac:dyDescent="0.3">
      <c r="A2163" s="8" t="s">
        <v>17</v>
      </c>
      <c r="B2163" s="8" t="s">
        <v>5257</v>
      </c>
      <c r="C2163" s="8" t="s">
        <v>5258</v>
      </c>
      <c r="D2163" s="8" t="s">
        <v>5281</v>
      </c>
      <c r="E2163" s="8" t="s">
        <v>5282</v>
      </c>
      <c r="F2163" s="29">
        <v>0.28999999999999998</v>
      </c>
      <c r="G2163" s="29">
        <v>0</v>
      </c>
      <c r="H2163" s="30">
        <v>9.0863999999999994</v>
      </c>
      <c r="I2163" s="30">
        <v>2.4089</v>
      </c>
      <c r="J2163" s="14">
        <v>46</v>
      </c>
      <c r="K2163" s="14">
        <v>12</v>
      </c>
      <c r="L2163" s="12">
        <v>0.2651</v>
      </c>
      <c r="M2163" s="7">
        <v>0.63550481999999997</v>
      </c>
      <c r="N2163" s="31">
        <v>0.1</v>
      </c>
      <c r="O2163" s="14">
        <f>IFERROR(VLOOKUP($C2163,'site totals'!$J$2:$K$607,2,FALSE),1)</f>
        <v>10065.495000000001</v>
      </c>
      <c r="P2163" s="32" t="s">
        <v>22</v>
      </c>
      <c r="Q2163" s="12">
        <v>0.84264478080000005</v>
      </c>
      <c r="R2163" s="29">
        <v>0.28999999999999998</v>
      </c>
      <c r="S2163" s="2">
        <f>IF($A2163="site","",MIN(VLOOKUP($P2163,margin_ranges!$A$5:$D$10,4,FALSE)/100,$Q2163))</f>
        <v>0.29749999999999999</v>
      </c>
      <c r="T2163" s="6">
        <f>IF(A2163="placement",$J2163*MIN($Q2163,$S2163),"")</f>
        <v>13.684999999999999</v>
      </c>
      <c r="U2163" s="6">
        <f>IF($A2163="placement",T2163,SUMIF($C$10:$C$6209,$C2163,$T$10:$T$6209))</f>
        <v>13.684999999999999</v>
      </c>
      <c r="V2163" s="34">
        <f t="shared" si="101"/>
        <v>-1.0563380281690127E-2</v>
      </c>
      <c r="W2163" s="24"/>
      <c r="X2163" s="2" t="str">
        <f>IFERROR(MIN(VLOOKUP($W2163,margin_ranges!$A$5:$D$10,4,FALSE),$Q2163*100)/100,"")</f>
        <v/>
      </c>
      <c r="Y2163" s="6">
        <f t="shared" si="102"/>
        <v>13.684999999999999</v>
      </c>
      <c r="Z2163" s="6">
        <f>IF($A2163="placement",Y2163,SUMIF($C$10:$C$6209,$C2163,$Y$10:$Y$6209))</f>
        <v>13.684999999999999</v>
      </c>
      <c r="AA2163" s="29">
        <f t="shared" si="103"/>
        <v>-1.0563380281690127E-2</v>
      </c>
    </row>
    <row r="2164" spans="1:27" hidden="1" x14ac:dyDescent="0.3">
      <c r="A2164" s="8" t="s">
        <v>17</v>
      </c>
      <c r="B2164" s="8" t="s">
        <v>5257</v>
      </c>
      <c r="C2164" s="8" t="s">
        <v>5258</v>
      </c>
      <c r="D2164" s="8" t="s">
        <v>5323</v>
      </c>
      <c r="E2164" s="8" t="s">
        <v>5324</v>
      </c>
      <c r="F2164" s="29">
        <v>0.28999999999999998</v>
      </c>
      <c r="G2164" s="29">
        <v>0</v>
      </c>
      <c r="H2164" s="30">
        <v>11.4802</v>
      </c>
      <c r="I2164" s="30">
        <v>3.6061999999999999</v>
      </c>
      <c r="J2164" s="14">
        <v>49</v>
      </c>
      <c r="K2164" s="14">
        <v>12</v>
      </c>
      <c r="L2164" s="12">
        <v>0.31409999999999999</v>
      </c>
      <c r="M2164" s="7">
        <v>0.45408916999999999</v>
      </c>
      <c r="N2164" s="31">
        <v>0.1</v>
      </c>
      <c r="O2164" s="14">
        <f>IFERROR(VLOOKUP($C2164,'site totals'!$J$2:$K$607,2,FALSE),1)</f>
        <v>10065.495000000001</v>
      </c>
      <c r="P2164" s="32" t="s">
        <v>22</v>
      </c>
      <c r="Q2164" s="12">
        <v>0.77977893710000001</v>
      </c>
      <c r="R2164" s="29">
        <v>0.28999999999999998</v>
      </c>
      <c r="S2164" s="2">
        <f>IF($A2164="site","",MIN(VLOOKUP($P2164,margin_ranges!$A$5:$D$10,4,FALSE)/100,$Q2164))</f>
        <v>0.29749999999999999</v>
      </c>
      <c r="T2164" s="6">
        <f>IF(A2164="placement",$J2164*MIN($Q2164,$S2164),"")</f>
        <v>14.577499999999999</v>
      </c>
      <c r="U2164" s="6">
        <f>IF($A2164="placement",T2164,SUMIF($C$10:$C$6209,$C2164,$T$10:$T$6209))</f>
        <v>14.577499999999999</v>
      </c>
      <c r="V2164" s="34">
        <f t="shared" si="101"/>
        <v>-1.0563380281690127E-2</v>
      </c>
      <c r="W2164" s="24"/>
      <c r="X2164" s="2" t="str">
        <f>IFERROR(MIN(VLOOKUP($W2164,margin_ranges!$A$5:$D$10,4,FALSE),$Q2164*100)/100,"")</f>
        <v/>
      </c>
      <c r="Y2164" s="6">
        <f t="shared" si="102"/>
        <v>14.577499999999999</v>
      </c>
      <c r="Z2164" s="6">
        <f>IF($A2164="placement",Y2164,SUMIF($C$10:$C$6209,$C2164,$Y$10:$Y$6209))</f>
        <v>14.577499999999999</v>
      </c>
      <c r="AA2164" s="29">
        <f t="shared" si="103"/>
        <v>-1.0563380281690127E-2</v>
      </c>
    </row>
    <row r="2165" spans="1:27" hidden="1" x14ac:dyDescent="0.3">
      <c r="A2165" s="8" t="s">
        <v>17</v>
      </c>
      <c r="B2165" s="8" t="s">
        <v>5257</v>
      </c>
      <c r="C2165" s="8" t="s">
        <v>5258</v>
      </c>
      <c r="D2165" s="8" t="s">
        <v>5263</v>
      </c>
      <c r="E2165" s="8" t="s">
        <v>5264</v>
      </c>
      <c r="F2165" s="29">
        <v>0.28999999999999998</v>
      </c>
      <c r="G2165" s="29">
        <v>0</v>
      </c>
      <c r="H2165" s="30">
        <v>7.5879000000000003</v>
      </c>
      <c r="I2165" s="30">
        <v>3.0428000000000002</v>
      </c>
      <c r="J2165" s="14">
        <v>71</v>
      </c>
      <c r="K2165" s="14">
        <v>19</v>
      </c>
      <c r="L2165" s="12">
        <v>0.40100000000000002</v>
      </c>
      <c r="M2165" s="7">
        <v>0.77921077999999999</v>
      </c>
      <c r="N2165" s="31">
        <v>0.1</v>
      </c>
      <c r="O2165" s="14">
        <f>IFERROR(VLOOKUP($C2165,'site totals'!$J$2:$K$607,2,FALSE),1)</f>
        <v>10065.495000000001</v>
      </c>
      <c r="P2165" s="32" t="s">
        <v>22</v>
      </c>
      <c r="Q2165" s="12">
        <v>0.8716650198</v>
      </c>
      <c r="R2165" s="29">
        <v>0.28999999999999998</v>
      </c>
      <c r="S2165" s="2">
        <f>IF($A2165="site","",MIN(VLOOKUP($P2165,margin_ranges!$A$5:$D$10,4,FALSE)/100,$Q2165))</f>
        <v>0.29749999999999999</v>
      </c>
      <c r="T2165" s="6">
        <f>IF(A2165="placement",$J2165*MIN($Q2165,$S2165),"")</f>
        <v>21.122499999999999</v>
      </c>
      <c r="U2165" s="6">
        <f>IF($A2165="placement",T2165,SUMIF($C$10:$C$6209,$C2165,$T$10:$T$6209))</f>
        <v>21.122499999999999</v>
      </c>
      <c r="V2165" s="34">
        <f t="shared" si="101"/>
        <v>-1.0563380281690127E-2</v>
      </c>
      <c r="W2165" s="24"/>
      <c r="X2165" s="2" t="str">
        <f>IFERROR(MIN(VLOOKUP($W2165,margin_ranges!$A$5:$D$10,4,FALSE),$Q2165*100)/100,"")</f>
        <v/>
      </c>
      <c r="Y2165" s="6">
        <f t="shared" si="102"/>
        <v>21.122499999999999</v>
      </c>
      <c r="Z2165" s="6">
        <f>IF($A2165="placement",Y2165,SUMIF($C$10:$C$6209,$C2165,$Y$10:$Y$6209))</f>
        <v>21.122499999999999</v>
      </c>
      <c r="AA2165" s="29">
        <f t="shared" si="103"/>
        <v>-1.0563380281690127E-2</v>
      </c>
    </row>
    <row r="2166" spans="1:27" hidden="1" x14ac:dyDescent="0.3">
      <c r="A2166" s="8" t="s">
        <v>17</v>
      </c>
      <c r="B2166" s="8" t="s">
        <v>5257</v>
      </c>
      <c r="C2166" s="8" t="s">
        <v>5258</v>
      </c>
      <c r="D2166" s="8" t="s">
        <v>5293</v>
      </c>
      <c r="E2166" s="8" t="s">
        <v>5294</v>
      </c>
      <c r="F2166" s="29">
        <v>0.28999999999999998</v>
      </c>
      <c r="G2166" s="29">
        <v>0</v>
      </c>
      <c r="H2166" s="30">
        <v>7.4116999999999997</v>
      </c>
      <c r="I2166" s="30">
        <v>3.2454000000000001</v>
      </c>
      <c r="J2166" s="14">
        <v>72</v>
      </c>
      <c r="K2166" s="14">
        <v>20</v>
      </c>
      <c r="L2166" s="12">
        <v>0.43790000000000001</v>
      </c>
      <c r="M2166" s="7">
        <v>0.73767799999999994</v>
      </c>
      <c r="N2166" s="31">
        <v>0.1</v>
      </c>
      <c r="O2166" s="14">
        <f>IFERROR(VLOOKUP($C2166,'site totals'!$J$2:$K$607,2,FALSE),1)</f>
        <v>10065.495000000001</v>
      </c>
      <c r="P2166" s="32" t="s">
        <v>22</v>
      </c>
      <c r="Q2166" s="12">
        <v>0.8644394983</v>
      </c>
      <c r="R2166" s="29">
        <v>0.28999999999999998</v>
      </c>
      <c r="S2166" s="2">
        <f>IF($A2166="site","",MIN(VLOOKUP($P2166,margin_ranges!$A$5:$D$10,4,FALSE)/100,$Q2166))</f>
        <v>0.29749999999999999</v>
      </c>
      <c r="T2166" s="6">
        <f>IF(A2166="placement",$J2166*MIN($Q2166,$S2166),"")</f>
        <v>21.419999999999998</v>
      </c>
      <c r="U2166" s="6">
        <f>IF($A2166="placement",T2166,SUMIF($C$10:$C$6209,$C2166,$T$10:$T$6209))</f>
        <v>21.419999999999998</v>
      </c>
      <c r="V2166" s="34">
        <f t="shared" si="101"/>
        <v>-1.0563380281690127E-2</v>
      </c>
      <c r="W2166" s="24"/>
      <c r="X2166" s="2" t="str">
        <f>IFERROR(MIN(VLOOKUP($W2166,margin_ranges!$A$5:$D$10,4,FALSE),$Q2166*100)/100,"")</f>
        <v/>
      </c>
      <c r="Y2166" s="6">
        <f t="shared" si="102"/>
        <v>21.419999999999998</v>
      </c>
      <c r="Z2166" s="6">
        <f>IF($A2166="placement",Y2166,SUMIF($C$10:$C$6209,$C2166,$Y$10:$Y$6209))</f>
        <v>21.419999999999998</v>
      </c>
      <c r="AA2166" s="29">
        <f t="shared" si="103"/>
        <v>-1.0563380281690127E-2</v>
      </c>
    </row>
    <row r="2167" spans="1:27" hidden="1" x14ac:dyDescent="0.3">
      <c r="A2167" s="8" t="s">
        <v>17</v>
      </c>
      <c r="B2167" s="8" t="s">
        <v>5257</v>
      </c>
      <c r="C2167" s="8" t="s">
        <v>5258</v>
      </c>
      <c r="D2167" s="8" t="s">
        <v>5301</v>
      </c>
      <c r="E2167" s="8" t="s">
        <v>5302</v>
      </c>
      <c r="F2167" s="29">
        <v>0.28999999999999998</v>
      </c>
      <c r="G2167" s="29">
        <v>1</v>
      </c>
      <c r="H2167" s="30">
        <v>28.829599999999999</v>
      </c>
      <c r="I2167" s="30">
        <v>13.817600000000001</v>
      </c>
      <c r="J2167" s="14">
        <v>288</v>
      </c>
      <c r="K2167" s="14">
        <v>72</v>
      </c>
      <c r="L2167" s="12">
        <v>0.4793</v>
      </c>
      <c r="M2167" s="7">
        <v>0.69382518000000004</v>
      </c>
      <c r="N2167" s="31">
        <v>0.1</v>
      </c>
      <c r="O2167" s="14">
        <f>IFERROR(VLOOKUP($C2167,'site totals'!$J$2:$K$607,2,FALSE),1)</f>
        <v>10065.495000000001</v>
      </c>
      <c r="P2167" s="32" t="s">
        <v>22</v>
      </c>
      <c r="Q2167" s="12">
        <v>0.85587147509999995</v>
      </c>
      <c r="R2167" s="29">
        <v>0.28999999999999998</v>
      </c>
      <c r="S2167" s="2">
        <f>IF($A2167="site","",MIN(VLOOKUP($P2167,margin_ranges!$A$5:$D$10,4,FALSE)/100,$Q2167))</f>
        <v>0.29749999999999999</v>
      </c>
      <c r="T2167" s="6">
        <f>IF(A2167="placement",$J2167*MIN($Q2167,$S2167),"")</f>
        <v>85.679999999999993</v>
      </c>
      <c r="U2167" s="6">
        <f>IF($A2167="placement",T2167,SUMIF($C$10:$C$6209,$C2167,$T$10:$T$6209))</f>
        <v>85.679999999999993</v>
      </c>
      <c r="V2167" s="34">
        <f t="shared" si="101"/>
        <v>-1.0563380281690127E-2</v>
      </c>
      <c r="W2167" s="24"/>
      <c r="X2167" s="2" t="str">
        <f>IFERROR(MIN(VLOOKUP($W2167,margin_ranges!$A$5:$D$10,4,FALSE),$Q2167*100)/100,"")</f>
        <v/>
      </c>
      <c r="Y2167" s="6">
        <f t="shared" si="102"/>
        <v>85.679999999999993</v>
      </c>
      <c r="Z2167" s="6">
        <f>IF($A2167="placement",Y2167,SUMIF($C$10:$C$6209,$C2167,$Y$10:$Y$6209))</f>
        <v>85.679999999999993</v>
      </c>
      <c r="AA2167" s="29">
        <f t="shared" si="103"/>
        <v>-1.0563380281690127E-2</v>
      </c>
    </row>
    <row r="2168" spans="1:27" hidden="1" x14ac:dyDescent="0.3">
      <c r="A2168" s="8" t="s">
        <v>17</v>
      </c>
      <c r="B2168" s="8" t="s">
        <v>5257</v>
      </c>
      <c r="C2168" s="8" t="s">
        <v>5258</v>
      </c>
      <c r="D2168" s="8" t="s">
        <v>5295</v>
      </c>
      <c r="E2168" s="8" t="s">
        <v>5296</v>
      </c>
      <c r="F2168" s="29">
        <v>0.28999999999999998</v>
      </c>
      <c r="G2168" s="29">
        <v>1</v>
      </c>
      <c r="H2168" s="30">
        <v>39.337899999999998</v>
      </c>
      <c r="I2168" s="30">
        <v>20.0961</v>
      </c>
      <c r="J2168" s="14">
        <v>394</v>
      </c>
      <c r="K2168" s="14">
        <v>102</v>
      </c>
      <c r="L2168" s="12">
        <v>0.51090000000000002</v>
      </c>
      <c r="M2168" s="7">
        <v>0.65318807999999995</v>
      </c>
      <c r="N2168" s="31">
        <v>0.1</v>
      </c>
      <c r="O2168" s="14">
        <f>IFERROR(VLOOKUP($C2168,'site totals'!$J$2:$K$607,2,FALSE),1)</f>
        <v>10065.495000000001</v>
      </c>
      <c r="P2168" s="32" t="s">
        <v>22</v>
      </c>
      <c r="Q2168" s="12">
        <v>0.8469047381</v>
      </c>
      <c r="R2168" s="29">
        <v>0.28999999999999998</v>
      </c>
      <c r="S2168" s="2">
        <f>IF($A2168="site","",MIN(VLOOKUP($P2168,margin_ranges!$A$5:$D$10,4,FALSE)/100,$Q2168))</f>
        <v>0.29749999999999999</v>
      </c>
      <c r="T2168" s="6">
        <f>IF(A2168="placement",$J2168*MIN($Q2168,$S2168),"")</f>
        <v>117.21499999999999</v>
      </c>
      <c r="U2168" s="6">
        <f>IF($A2168="placement",T2168,SUMIF($C$10:$C$6209,$C2168,$T$10:$T$6209))</f>
        <v>117.21499999999999</v>
      </c>
      <c r="V2168" s="34">
        <f t="shared" si="101"/>
        <v>-1.0563380281690127E-2</v>
      </c>
      <c r="W2168" s="24"/>
      <c r="X2168" s="2" t="str">
        <f>IFERROR(MIN(VLOOKUP($W2168,margin_ranges!$A$5:$D$10,4,FALSE),$Q2168*100)/100,"")</f>
        <v/>
      </c>
      <c r="Y2168" s="6">
        <f t="shared" si="102"/>
        <v>117.21499999999999</v>
      </c>
      <c r="Z2168" s="6">
        <f>IF($A2168="placement",Y2168,SUMIF($C$10:$C$6209,$C2168,$Y$10:$Y$6209))</f>
        <v>117.21499999999999</v>
      </c>
      <c r="AA2168" s="29">
        <f t="shared" si="103"/>
        <v>-1.0563380281690127E-2</v>
      </c>
    </row>
    <row r="2169" spans="1:27" hidden="1" x14ac:dyDescent="0.3">
      <c r="A2169" s="8" t="s">
        <v>17</v>
      </c>
      <c r="B2169" s="8" t="s">
        <v>5257</v>
      </c>
      <c r="C2169" s="8" t="s">
        <v>5258</v>
      </c>
      <c r="D2169" s="8" t="s">
        <v>5329</v>
      </c>
      <c r="E2169" s="8" t="s">
        <v>5330</v>
      </c>
      <c r="F2169" s="29">
        <v>0.28999999999999998</v>
      </c>
      <c r="G2169" s="29">
        <v>1</v>
      </c>
      <c r="H2169" s="30">
        <v>45.699199999999998</v>
      </c>
      <c r="I2169" s="30">
        <v>24.151700000000002</v>
      </c>
      <c r="J2169" s="14">
        <v>520</v>
      </c>
      <c r="K2169" s="14">
        <v>131</v>
      </c>
      <c r="L2169" s="12">
        <v>0.52849999999999997</v>
      </c>
      <c r="M2169" s="7">
        <v>0.71786386000000002</v>
      </c>
      <c r="N2169" s="31">
        <v>0.1</v>
      </c>
      <c r="O2169" s="14">
        <f>IFERROR(VLOOKUP($C2169,'site totals'!$J$2:$K$607,2,FALSE),1)</f>
        <v>10065.495000000001</v>
      </c>
      <c r="P2169" s="32" t="s">
        <v>22</v>
      </c>
      <c r="Q2169" s="12">
        <v>0.86069782100000003</v>
      </c>
      <c r="R2169" s="29">
        <v>0.28999999999999998</v>
      </c>
      <c r="S2169" s="2">
        <f>IF($A2169="site","",MIN(VLOOKUP($P2169,margin_ranges!$A$5:$D$10,4,FALSE)/100,$Q2169))</f>
        <v>0.29749999999999999</v>
      </c>
      <c r="T2169" s="6">
        <f>IF(A2169="placement",$J2169*MIN($Q2169,$S2169),"")</f>
        <v>154.69999999999999</v>
      </c>
      <c r="U2169" s="6">
        <f>IF($A2169="placement",T2169,SUMIF($C$10:$C$6209,$C2169,$T$10:$T$6209))</f>
        <v>154.69999999999999</v>
      </c>
      <c r="V2169" s="34">
        <f t="shared" si="101"/>
        <v>-1.0563380281690127E-2</v>
      </c>
      <c r="W2169" s="24"/>
      <c r="X2169" s="2" t="str">
        <f>IFERROR(MIN(VLOOKUP($W2169,margin_ranges!$A$5:$D$10,4,FALSE),$Q2169*100)/100,"")</f>
        <v/>
      </c>
      <c r="Y2169" s="6">
        <f t="shared" si="102"/>
        <v>154.69999999999999</v>
      </c>
      <c r="Z2169" s="6">
        <f>IF($A2169="placement",Y2169,SUMIF($C$10:$C$6209,$C2169,$Y$10:$Y$6209))</f>
        <v>154.69999999999999</v>
      </c>
      <c r="AA2169" s="29">
        <f t="shared" si="103"/>
        <v>-1.0563380281690127E-2</v>
      </c>
    </row>
    <row r="2170" spans="1:27" hidden="1" x14ac:dyDescent="0.3">
      <c r="A2170" s="8" t="s">
        <v>17</v>
      </c>
      <c r="B2170" s="8" t="s">
        <v>5257</v>
      </c>
      <c r="C2170" s="8" t="s">
        <v>5258</v>
      </c>
      <c r="D2170" s="8" t="s">
        <v>5279</v>
      </c>
      <c r="E2170" s="8" t="s">
        <v>5280</v>
      </c>
      <c r="F2170" s="29">
        <v>0.28999999999999998</v>
      </c>
      <c r="G2170" s="29">
        <v>0</v>
      </c>
      <c r="H2170" s="30">
        <v>8.9765999999999995</v>
      </c>
      <c r="I2170" s="30">
        <v>2.9942000000000002</v>
      </c>
      <c r="J2170" s="14">
        <v>53</v>
      </c>
      <c r="K2170" s="14">
        <v>14</v>
      </c>
      <c r="L2170" s="12">
        <v>0.33360000000000001</v>
      </c>
      <c r="M2170" s="7">
        <v>0.58782891000000004</v>
      </c>
      <c r="N2170" s="31">
        <v>0.1</v>
      </c>
      <c r="O2170" s="14">
        <f>IFERROR(VLOOKUP($C2170,'site totals'!$J$2:$K$607,2,FALSE),1)</f>
        <v>10065.495000000001</v>
      </c>
      <c r="P2170" s="32" t="s">
        <v>22</v>
      </c>
      <c r="Q2170" s="12">
        <v>0.82988247329999998</v>
      </c>
      <c r="R2170" s="29">
        <v>0.28999999999999998</v>
      </c>
      <c r="S2170" s="2">
        <f>IF($A2170="site","",MIN(VLOOKUP($P2170,margin_ranges!$A$5:$D$10,4,FALSE)/100,$Q2170))</f>
        <v>0.29749999999999999</v>
      </c>
      <c r="T2170" s="6">
        <f>IF(A2170="placement",$J2170*MIN($Q2170,$S2170),"")</f>
        <v>15.7675</v>
      </c>
      <c r="U2170" s="6">
        <f>IF($A2170="placement",T2170,SUMIF($C$10:$C$6209,$C2170,$T$10:$T$6209))</f>
        <v>15.7675</v>
      </c>
      <c r="V2170" s="34">
        <f t="shared" si="101"/>
        <v>-1.0563380281690016E-2</v>
      </c>
      <c r="W2170" s="24"/>
      <c r="X2170" s="2" t="str">
        <f>IFERROR(MIN(VLOOKUP($W2170,margin_ranges!$A$5:$D$10,4,FALSE),$Q2170*100)/100,"")</f>
        <v/>
      </c>
      <c r="Y2170" s="6">
        <f t="shared" si="102"/>
        <v>15.7675</v>
      </c>
      <c r="Z2170" s="6">
        <f>IF($A2170="placement",Y2170,SUMIF($C$10:$C$6209,$C2170,$Y$10:$Y$6209))</f>
        <v>15.7675</v>
      </c>
      <c r="AA2170" s="29">
        <f t="shared" si="103"/>
        <v>-1.0563380281690016E-2</v>
      </c>
    </row>
    <row r="2171" spans="1:27" hidden="1" x14ac:dyDescent="0.3">
      <c r="A2171" s="8" t="s">
        <v>17</v>
      </c>
      <c r="B2171" s="8" t="s">
        <v>5257</v>
      </c>
      <c r="C2171" s="8" t="s">
        <v>5258</v>
      </c>
      <c r="D2171" s="8" t="s">
        <v>5315</v>
      </c>
      <c r="E2171" s="8" t="s">
        <v>5316</v>
      </c>
      <c r="F2171" s="29">
        <v>0.28999999999999998</v>
      </c>
      <c r="G2171" s="29">
        <v>0</v>
      </c>
      <c r="H2171" s="30">
        <v>9.0185999999999993</v>
      </c>
      <c r="I2171" s="30">
        <v>3.0903999999999998</v>
      </c>
      <c r="J2171" s="14">
        <v>54</v>
      </c>
      <c r="K2171" s="14">
        <v>14</v>
      </c>
      <c r="L2171" s="12">
        <v>0.3427</v>
      </c>
      <c r="M2171" s="7">
        <v>0.58470356999999995</v>
      </c>
      <c r="N2171" s="31">
        <v>0.1</v>
      </c>
      <c r="O2171" s="14">
        <f>IFERROR(VLOOKUP($C2171,'site totals'!$J$2:$K$607,2,FALSE),1)</f>
        <v>10065.495000000001</v>
      </c>
      <c r="P2171" s="32" t="s">
        <v>22</v>
      </c>
      <c r="Q2171" s="12">
        <v>0.82897316700000001</v>
      </c>
      <c r="R2171" s="29">
        <v>0.28999999999999998</v>
      </c>
      <c r="S2171" s="2">
        <f>IF($A2171="site","",MIN(VLOOKUP($P2171,margin_ranges!$A$5:$D$10,4,FALSE)/100,$Q2171))</f>
        <v>0.29749999999999999</v>
      </c>
      <c r="T2171" s="6">
        <f>IF(A2171="placement",$J2171*MIN($Q2171,$S2171),"")</f>
        <v>16.064999999999998</v>
      </c>
      <c r="U2171" s="6">
        <f>IF($A2171="placement",T2171,SUMIF($C$10:$C$6209,$C2171,$T$10:$T$6209))</f>
        <v>16.064999999999998</v>
      </c>
      <c r="V2171" s="34">
        <f t="shared" si="101"/>
        <v>-1.0563380281690016E-2</v>
      </c>
      <c r="W2171" s="24"/>
      <c r="X2171" s="2" t="str">
        <f>IFERROR(MIN(VLOOKUP($W2171,margin_ranges!$A$5:$D$10,4,FALSE),$Q2171*100)/100,"")</f>
        <v/>
      </c>
      <c r="Y2171" s="6">
        <f t="shared" si="102"/>
        <v>16.064999999999998</v>
      </c>
      <c r="Z2171" s="6">
        <f>IF($A2171="placement",Y2171,SUMIF($C$10:$C$6209,$C2171,$Y$10:$Y$6209))</f>
        <v>16.064999999999998</v>
      </c>
      <c r="AA2171" s="29">
        <f t="shared" si="103"/>
        <v>-1.0563380281690016E-2</v>
      </c>
    </row>
    <row r="2172" spans="1:27" hidden="1" x14ac:dyDescent="0.3">
      <c r="A2172" s="8" t="s">
        <v>17</v>
      </c>
      <c r="B2172" s="8" t="s">
        <v>5257</v>
      </c>
      <c r="C2172" s="8" t="s">
        <v>5258</v>
      </c>
      <c r="D2172" s="8" t="s">
        <v>5275</v>
      </c>
      <c r="E2172" s="8" t="s">
        <v>5276</v>
      </c>
      <c r="F2172" s="29">
        <v>0.28999999999999998</v>
      </c>
      <c r="G2172" s="29">
        <v>0</v>
      </c>
      <c r="H2172" s="30">
        <v>9.0469000000000008</v>
      </c>
      <c r="I2172" s="30">
        <v>2.9127000000000001</v>
      </c>
      <c r="J2172" s="14">
        <v>57</v>
      </c>
      <c r="K2172" s="14">
        <v>15</v>
      </c>
      <c r="L2172" s="12">
        <v>0.32200000000000001</v>
      </c>
      <c r="M2172" s="7">
        <v>0.65488252999999996</v>
      </c>
      <c r="N2172" s="31">
        <v>0.1</v>
      </c>
      <c r="O2172" s="14">
        <f>IFERROR(VLOOKUP($C2172,'site totals'!$J$2:$K$607,2,FALSE),1)</f>
        <v>10065.495000000001</v>
      </c>
      <c r="P2172" s="32" t="s">
        <v>22</v>
      </c>
      <c r="Q2172" s="12">
        <v>0.84730085980000003</v>
      </c>
      <c r="R2172" s="29">
        <v>0.28999999999999998</v>
      </c>
      <c r="S2172" s="2">
        <f>IF($A2172="site","",MIN(VLOOKUP($P2172,margin_ranges!$A$5:$D$10,4,FALSE)/100,$Q2172))</f>
        <v>0.29749999999999999</v>
      </c>
      <c r="T2172" s="6">
        <f>IF(A2172="placement",$J2172*MIN($Q2172,$S2172),"")</f>
        <v>16.9575</v>
      </c>
      <c r="U2172" s="6">
        <f>IF($A2172="placement",T2172,SUMIF($C$10:$C$6209,$C2172,$T$10:$T$6209))</f>
        <v>16.9575</v>
      </c>
      <c r="V2172" s="34">
        <f t="shared" si="101"/>
        <v>-1.0563380281690016E-2</v>
      </c>
      <c r="W2172" s="24"/>
      <c r="X2172" s="2" t="str">
        <f>IFERROR(MIN(VLOOKUP($W2172,margin_ranges!$A$5:$D$10,4,FALSE),$Q2172*100)/100,"")</f>
        <v/>
      </c>
      <c r="Y2172" s="6">
        <f t="shared" si="102"/>
        <v>16.9575</v>
      </c>
      <c r="Z2172" s="6">
        <f>IF($A2172="placement",Y2172,SUMIF($C$10:$C$6209,$C2172,$Y$10:$Y$6209))</f>
        <v>16.9575</v>
      </c>
      <c r="AA2172" s="29">
        <f t="shared" si="103"/>
        <v>-1.0563380281690016E-2</v>
      </c>
    </row>
    <row r="2173" spans="1:27" hidden="1" x14ac:dyDescent="0.3">
      <c r="A2173" s="8" t="s">
        <v>17</v>
      </c>
      <c r="B2173" s="8" t="s">
        <v>5257</v>
      </c>
      <c r="C2173" s="8" t="s">
        <v>5258</v>
      </c>
      <c r="D2173" s="8" t="s">
        <v>5299</v>
      </c>
      <c r="E2173" s="8" t="s">
        <v>5300</v>
      </c>
      <c r="F2173" s="29">
        <v>0.28999999999999998</v>
      </c>
      <c r="G2173" s="29">
        <v>0</v>
      </c>
      <c r="H2173" s="30">
        <v>7.2718999999999996</v>
      </c>
      <c r="I2173" s="30">
        <v>3.6124000000000001</v>
      </c>
      <c r="J2173" s="14">
        <v>79</v>
      </c>
      <c r="K2173" s="14">
        <v>22</v>
      </c>
      <c r="L2173" s="12">
        <v>0.49680000000000002</v>
      </c>
      <c r="M2173" s="7">
        <v>0.73141794999999998</v>
      </c>
      <c r="N2173" s="31">
        <v>0.1</v>
      </c>
      <c r="O2173" s="14">
        <f>IFERROR(VLOOKUP($C2173,'site totals'!$J$2:$K$607,2,FALSE),1)</f>
        <v>10065.495000000001</v>
      </c>
      <c r="P2173" s="32" t="s">
        <v>22</v>
      </c>
      <c r="Q2173" s="12">
        <v>0.86327926470000005</v>
      </c>
      <c r="R2173" s="29">
        <v>0.28999999999999998</v>
      </c>
      <c r="S2173" s="2">
        <f>IF($A2173="site","",MIN(VLOOKUP($P2173,margin_ranges!$A$5:$D$10,4,FALSE)/100,$Q2173))</f>
        <v>0.29749999999999999</v>
      </c>
      <c r="T2173" s="6">
        <f>IF(A2173="placement",$J2173*MIN($Q2173,$S2173),"")</f>
        <v>23.502499999999998</v>
      </c>
      <c r="U2173" s="6">
        <f>IF($A2173="placement",T2173,SUMIF($C$10:$C$6209,$C2173,$T$10:$T$6209))</f>
        <v>23.502499999999998</v>
      </c>
      <c r="V2173" s="34">
        <f t="shared" si="101"/>
        <v>-1.0563380281690016E-2</v>
      </c>
      <c r="W2173" s="24"/>
      <c r="X2173" s="2" t="str">
        <f>IFERROR(MIN(VLOOKUP($W2173,margin_ranges!$A$5:$D$10,4,FALSE),$Q2173*100)/100,"")</f>
        <v/>
      </c>
      <c r="Y2173" s="6">
        <f t="shared" si="102"/>
        <v>23.502499999999998</v>
      </c>
      <c r="Z2173" s="6">
        <f>IF($A2173="placement",Y2173,SUMIF($C$10:$C$6209,$C2173,$Y$10:$Y$6209))</f>
        <v>23.502499999999998</v>
      </c>
      <c r="AA2173" s="29">
        <f t="shared" si="103"/>
        <v>-1.0563380281690016E-2</v>
      </c>
    </row>
    <row r="2174" spans="1:27" hidden="1" x14ac:dyDescent="0.3">
      <c r="A2174" s="8" t="s">
        <v>17</v>
      </c>
      <c r="B2174" s="8" t="s">
        <v>5257</v>
      </c>
      <c r="C2174" s="8" t="s">
        <v>5258</v>
      </c>
      <c r="D2174" s="8" t="s">
        <v>5289</v>
      </c>
      <c r="E2174" s="8" t="s">
        <v>5290</v>
      </c>
      <c r="F2174" s="29">
        <v>0.28999999999999998</v>
      </c>
      <c r="G2174" s="29">
        <v>1</v>
      </c>
      <c r="H2174" s="30">
        <v>41.512599999999999</v>
      </c>
      <c r="I2174" s="30">
        <v>22.205400000000001</v>
      </c>
      <c r="J2174" s="14">
        <v>439</v>
      </c>
      <c r="K2174" s="14">
        <v>113</v>
      </c>
      <c r="L2174" s="12">
        <v>0.53490000000000004</v>
      </c>
      <c r="M2174" s="7">
        <v>0.65913997999999996</v>
      </c>
      <c r="N2174" s="31">
        <v>0.1</v>
      </c>
      <c r="O2174" s="14">
        <f>IFERROR(VLOOKUP($C2174,'site totals'!$J$2:$K$607,2,FALSE),1)</f>
        <v>10065.495000000001</v>
      </c>
      <c r="P2174" s="32" t="s">
        <v>22</v>
      </c>
      <c r="Q2174" s="12">
        <v>0.84828715710000002</v>
      </c>
      <c r="R2174" s="29">
        <v>0.28999999999999998</v>
      </c>
      <c r="S2174" s="2">
        <f>IF($A2174="site","",MIN(VLOOKUP($P2174,margin_ranges!$A$5:$D$10,4,FALSE)/100,$Q2174))</f>
        <v>0.29749999999999999</v>
      </c>
      <c r="T2174" s="6">
        <f>IF(A2174="placement",$J2174*MIN($Q2174,$S2174),"")</f>
        <v>130.60249999999999</v>
      </c>
      <c r="U2174" s="6">
        <f>IF($A2174="placement",T2174,SUMIF($C$10:$C$6209,$C2174,$T$10:$T$6209))</f>
        <v>130.60249999999999</v>
      </c>
      <c r="V2174" s="34">
        <f t="shared" si="101"/>
        <v>-1.0563380281690016E-2</v>
      </c>
      <c r="W2174" s="24"/>
      <c r="X2174" s="2" t="str">
        <f>IFERROR(MIN(VLOOKUP($W2174,margin_ranges!$A$5:$D$10,4,FALSE),$Q2174*100)/100,"")</f>
        <v/>
      </c>
      <c r="Y2174" s="6">
        <f t="shared" si="102"/>
        <v>130.60249999999999</v>
      </c>
      <c r="Z2174" s="6">
        <f>IF($A2174="placement",Y2174,SUMIF($C$10:$C$6209,$C2174,$Y$10:$Y$6209))</f>
        <v>130.60249999999999</v>
      </c>
      <c r="AA2174" s="29">
        <f t="shared" si="103"/>
        <v>-1.0563380281690016E-2</v>
      </c>
    </row>
    <row r="2175" spans="1:27" hidden="1" x14ac:dyDescent="0.3">
      <c r="A2175" s="8" t="s">
        <v>17</v>
      </c>
      <c r="B2175" s="8" t="s">
        <v>5257</v>
      </c>
      <c r="C2175" s="8" t="s">
        <v>5258</v>
      </c>
      <c r="D2175" s="8" t="s">
        <v>5327</v>
      </c>
      <c r="E2175" s="8" t="s">
        <v>5328</v>
      </c>
      <c r="F2175" s="29">
        <v>0.28999999999999998</v>
      </c>
      <c r="G2175" s="29">
        <v>1</v>
      </c>
      <c r="H2175" s="30">
        <v>87.728200000000001</v>
      </c>
      <c r="I2175" s="30">
        <v>42.208199999999998</v>
      </c>
      <c r="J2175" s="14">
        <v>955</v>
      </c>
      <c r="K2175" s="14">
        <v>240</v>
      </c>
      <c r="L2175" s="12">
        <v>0.48110000000000003</v>
      </c>
      <c r="M2175" s="7">
        <v>0.75395648999999998</v>
      </c>
      <c r="N2175" s="31">
        <v>0.1</v>
      </c>
      <c r="O2175" s="14">
        <f>IFERROR(VLOOKUP($C2175,'site totals'!$J$2:$K$607,2,FALSE),1)</f>
        <v>10065.495000000001</v>
      </c>
      <c r="P2175" s="32" t="s">
        <v>22</v>
      </c>
      <c r="Q2175" s="12">
        <v>0.86736635179999999</v>
      </c>
      <c r="R2175" s="29">
        <v>0.28999999999999998</v>
      </c>
      <c r="S2175" s="2">
        <f>IF($A2175="site","",MIN(VLOOKUP($P2175,margin_ranges!$A$5:$D$10,4,FALSE)/100,$Q2175))</f>
        <v>0.29749999999999999</v>
      </c>
      <c r="T2175" s="6">
        <f>IF(A2175="placement",$J2175*MIN($Q2175,$S2175),"")</f>
        <v>284.11250000000001</v>
      </c>
      <c r="U2175" s="6">
        <f>IF($A2175="placement",T2175,SUMIF($C$10:$C$6209,$C2175,$T$10:$T$6209))</f>
        <v>284.11250000000001</v>
      </c>
      <c r="V2175" s="34">
        <f t="shared" si="101"/>
        <v>-1.0563380281690016E-2</v>
      </c>
      <c r="W2175" s="24"/>
      <c r="X2175" s="2" t="str">
        <f>IFERROR(MIN(VLOOKUP($W2175,margin_ranges!$A$5:$D$10,4,FALSE),$Q2175*100)/100,"")</f>
        <v/>
      </c>
      <c r="Y2175" s="6">
        <f t="shared" si="102"/>
        <v>284.11250000000001</v>
      </c>
      <c r="Z2175" s="6">
        <f>IF($A2175="placement",Y2175,SUMIF($C$10:$C$6209,$C2175,$Y$10:$Y$6209))</f>
        <v>284.11250000000001</v>
      </c>
      <c r="AA2175" s="29">
        <f t="shared" si="103"/>
        <v>-1.0563380281690016E-2</v>
      </c>
    </row>
    <row r="2176" spans="1:27" hidden="1" x14ac:dyDescent="0.3">
      <c r="A2176" s="8" t="s">
        <v>17</v>
      </c>
      <c r="B2176" s="8" t="s">
        <v>5257</v>
      </c>
      <c r="C2176" s="8" t="s">
        <v>5258</v>
      </c>
      <c r="D2176" s="8" t="s">
        <v>5277</v>
      </c>
      <c r="E2176" s="8" t="s">
        <v>5278</v>
      </c>
      <c r="F2176" s="29">
        <v>0.28999999999999998</v>
      </c>
      <c r="G2176" s="29">
        <v>0</v>
      </c>
      <c r="H2176" s="30">
        <v>5.0578000000000003</v>
      </c>
      <c r="I2176" s="30">
        <v>2.5571000000000002</v>
      </c>
      <c r="J2176" s="14">
        <v>43</v>
      </c>
      <c r="K2176" s="14">
        <v>11</v>
      </c>
      <c r="L2176" s="12">
        <v>0.50560000000000005</v>
      </c>
      <c r="M2176" s="7">
        <v>0.55857425999999999</v>
      </c>
      <c r="N2176" s="31">
        <v>0.1</v>
      </c>
      <c r="O2176" s="14">
        <f>IFERROR(VLOOKUP($C2176,'site totals'!$J$2:$K$607,2,FALSE),1)</f>
        <v>10065.495000000001</v>
      </c>
      <c r="P2176" s="32" t="s">
        <v>22</v>
      </c>
      <c r="Q2176" s="12">
        <v>0.8209727751</v>
      </c>
      <c r="R2176" s="29">
        <v>0.28999999999999998</v>
      </c>
      <c r="S2176" s="2">
        <f>IF($A2176="site","",MIN(VLOOKUP($P2176,margin_ranges!$A$5:$D$10,4,FALSE)/100,$Q2176))</f>
        <v>0.29749999999999999</v>
      </c>
      <c r="T2176" s="6">
        <f>IF(A2176="placement",$J2176*MIN($Q2176,$S2176),"")</f>
        <v>12.792499999999999</v>
      </c>
      <c r="U2176" s="6">
        <f>IF($A2176="placement",T2176,SUMIF($C$10:$C$6209,$C2176,$T$10:$T$6209))</f>
        <v>12.792499999999999</v>
      </c>
      <c r="V2176" s="34">
        <f t="shared" si="101"/>
        <v>-1.0563380281689905E-2</v>
      </c>
      <c r="W2176" s="24"/>
      <c r="X2176" s="2" t="str">
        <f>IFERROR(MIN(VLOOKUP($W2176,margin_ranges!$A$5:$D$10,4,FALSE),$Q2176*100)/100,"")</f>
        <v/>
      </c>
      <c r="Y2176" s="6">
        <f t="shared" si="102"/>
        <v>12.792499999999999</v>
      </c>
      <c r="Z2176" s="6">
        <f>IF($A2176="placement",Y2176,SUMIF($C$10:$C$6209,$C2176,$Y$10:$Y$6209))</f>
        <v>12.792499999999999</v>
      </c>
      <c r="AA2176" s="29">
        <f t="shared" si="103"/>
        <v>-1.0563380281689905E-2</v>
      </c>
    </row>
    <row r="2177" spans="1:27" hidden="1" x14ac:dyDescent="0.3">
      <c r="A2177" s="8" t="s">
        <v>17</v>
      </c>
      <c r="B2177" s="8" t="s">
        <v>5257</v>
      </c>
      <c r="C2177" s="8" t="s">
        <v>5258</v>
      </c>
      <c r="D2177" s="8" t="s">
        <v>5321</v>
      </c>
      <c r="E2177" s="8" t="s">
        <v>5322</v>
      </c>
      <c r="F2177" s="29">
        <v>0.23010615480683</v>
      </c>
      <c r="G2177" s="29">
        <v>0</v>
      </c>
      <c r="H2177" s="30">
        <v>4.0823999999999998</v>
      </c>
      <c r="I2177" s="30">
        <v>0.27010000000000001</v>
      </c>
      <c r="J2177" s="14">
        <v>8</v>
      </c>
      <c r="K2177" s="14">
        <v>2</v>
      </c>
      <c r="L2177" s="12">
        <v>6.6199999999999995E-2</v>
      </c>
      <c r="M2177" s="7">
        <v>0.97416027999999999</v>
      </c>
      <c r="N2177" s="31">
        <v>0.75</v>
      </c>
      <c r="O2177" s="14">
        <f>IFERROR(VLOOKUP($C2177,'site totals'!$J$2:$K$607,2,FALSE),1)</f>
        <v>10065.495000000001</v>
      </c>
      <c r="P2177" s="32" t="s">
        <v>22</v>
      </c>
      <c r="Q2177" s="12">
        <v>0.23010615479999999</v>
      </c>
      <c r="R2177" s="29">
        <v>0.28000000000000003</v>
      </c>
      <c r="S2177" s="2">
        <f>IF($A2177="site","",MIN(VLOOKUP($P2177,margin_ranges!$A$5:$D$10,4,FALSE)/100,$Q2177))</f>
        <v>0.23010615479999999</v>
      </c>
      <c r="T2177" s="6">
        <f>IF(A2177="placement",$J2177*MIN($Q2177,$S2177),"")</f>
        <v>1.8408492383999999</v>
      </c>
      <c r="U2177" s="6">
        <f>IF($A2177="placement",T2177,SUMIF($C$10:$C$6209,$C2177,$T$10:$T$6209))</f>
        <v>1.8408492383999999</v>
      </c>
      <c r="V2177" s="34">
        <f t="shared" si="101"/>
        <v>6.9297007222222318E-2</v>
      </c>
      <c r="W2177" s="24"/>
      <c r="X2177" s="2" t="str">
        <f>IFERROR(MIN(VLOOKUP($W2177,margin_ranges!$A$5:$D$10,4,FALSE),$Q2177*100)/100,"")</f>
        <v/>
      </c>
      <c r="Y2177" s="6">
        <f t="shared" si="102"/>
        <v>1.8408492383999999</v>
      </c>
      <c r="Z2177" s="6">
        <f>IF($A2177="placement",Y2177,SUMIF($C$10:$C$6209,$C2177,$Y$10:$Y$6209))</f>
        <v>1.8408492383999999</v>
      </c>
      <c r="AA2177" s="29">
        <f t="shared" si="103"/>
        <v>6.9297007222222318E-2</v>
      </c>
    </row>
    <row r="2178" spans="1:27" hidden="1" x14ac:dyDescent="0.3">
      <c r="A2178" s="8" t="s">
        <v>17</v>
      </c>
      <c r="B2178" s="8" t="s">
        <v>5257</v>
      </c>
      <c r="C2178" s="8" t="s">
        <v>5258</v>
      </c>
      <c r="D2178" s="8" t="s">
        <v>5287</v>
      </c>
      <c r="E2178" s="8" t="s">
        <v>5288</v>
      </c>
      <c r="F2178" s="29">
        <v>0.24410272503791999</v>
      </c>
      <c r="G2178" s="29">
        <v>0</v>
      </c>
      <c r="H2178" s="30">
        <v>2.2168999999999999</v>
      </c>
      <c r="I2178" s="30">
        <v>0.5161</v>
      </c>
      <c r="J2178" s="14">
        <v>12</v>
      </c>
      <c r="K2178" s="14">
        <v>3</v>
      </c>
      <c r="L2178" s="12">
        <v>0.23280000000000001</v>
      </c>
      <c r="M2178" s="7">
        <v>0.79375865000000001</v>
      </c>
      <c r="N2178" s="31">
        <v>0.6</v>
      </c>
      <c r="O2178" s="14">
        <f>IFERROR(VLOOKUP($C2178,'site totals'!$J$2:$K$607,2,FALSE),1)</f>
        <v>10065.495000000001</v>
      </c>
      <c r="P2178" s="32" t="s">
        <v>22</v>
      </c>
      <c r="Q2178" s="12">
        <v>0.24410272499999999</v>
      </c>
      <c r="R2178" s="29">
        <v>0.27</v>
      </c>
      <c r="S2178" s="2">
        <f>IF($A2178="site","",MIN(VLOOKUP($P2178,margin_ranges!$A$5:$D$10,4,FALSE)/100,$Q2178))</f>
        <v>0.24410272499999999</v>
      </c>
      <c r="T2178" s="6">
        <f>IF(A2178="placement",$J2178*MIN($Q2178,$S2178),"")</f>
        <v>2.9292327</v>
      </c>
      <c r="U2178" s="6">
        <f>IF($A2178="placement",T2178,SUMIF($C$10:$C$6209,$C2178,$T$10:$T$6209))</f>
        <v>2.9292327</v>
      </c>
      <c r="V2178" s="34">
        <f t="shared" si="101"/>
        <v>3.5475719178082121E-2</v>
      </c>
      <c r="W2178" s="24"/>
      <c r="X2178" s="2" t="str">
        <f>IFERROR(MIN(VLOOKUP($W2178,margin_ranges!$A$5:$D$10,4,FALSE),$Q2178*100)/100,"")</f>
        <v/>
      </c>
      <c r="Y2178" s="6">
        <f t="shared" si="102"/>
        <v>2.9292327</v>
      </c>
      <c r="Z2178" s="6">
        <f>IF($A2178="placement",Y2178,SUMIF($C$10:$C$6209,$C2178,$Y$10:$Y$6209))</f>
        <v>2.9292327</v>
      </c>
      <c r="AA2178" s="17">
        <f t="shared" si="103"/>
        <v>3.5475719178082121E-2</v>
      </c>
    </row>
    <row r="2179" spans="1:27" hidden="1" x14ac:dyDescent="0.3">
      <c r="A2179" s="8" t="s">
        <v>17</v>
      </c>
      <c r="B2179" s="8" t="s">
        <v>5257</v>
      </c>
      <c r="C2179" s="8" t="s">
        <v>5258</v>
      </c>
      <c r="D2179" s="8" t="s">
        <v>5269</v>
      </c>
      <c r="E2179" s="8" t="s">
        <v>5270</v>
      </c>
      <c r="F2179" s="29">
        <v>0.21441667976321399</v>
      </c>
      <c r="G2179" s="29">
        <v>0</v>
      </c>
      <c r="H2179" s="30">
        <v>3.4310999999999998</v>
      </c>
      <c r="I2179" s="30">
        <v>0.53559999999999997</v>
      </c>
      <c r="J2179" s="14">
        <v>16</v>
      </c>
      <c r="K2179" s="14">
        <v>4</v>
      </c>
      <c r="L2179" s="12">
        <v>0.15609999999999999</v>
      </c>
      <c r="M2179" s="7">
        <v>1.0183515599999999</v>
      </c>
      <c r="N2179" s="31">
        <v>0.8</v>
      </c>
      <c r="O2179" s="14">
        <f>IFERROR(VLOOKUP($C2179,'site totals'!$J$2:$K$607,2,FALSE),1)</f>
        <v>10065.495000000001</v>
      </c>
      <c r="P2179" s="32" t="s">
        <v>22</v>
      </c>
      <c r="Q2179" s="12">
        <v>0.21441667980000001</v>
      </c>
      <c r="R2179" s="29">
        <v>0.27</v>
      </c>
      <c r="S2179" s="2">
        <f>IF($A2179="site","",MIN(VLOOKUP($P2179,margin_ranges!$A$5:$D$10,4,FALSE)/100,$Q2179))</f>
        <v>0.21441667980000001</v>
      </c>
      <c r="T2179" s="6">
        <f>IF(A2179="placement",$J2179*MIN($Q2179,$S2179),"")</f>
        <v>3.4306668768000002</v>
      </c>
      <c r="U2179" s="6">
        <f>IF($A2179="placement",T2179,SUMIF($C$10:$C$6209,$C2179,$T$10:$T$6209))</f>
        <v>3.4306668768000002</v>
      </c>
      <c r="V2179" s="34">
        <f t="shared" si="101"/>
        <v>7.614153452054806E-2</v>
      </c>
      <c r="W2179" s="24"/>
      <c r="X2179" s="2" t="str">
        <f>IFERROR(MIN(VLOOKUP($W2179,margin_ranges!$A$5:$D$10,4,FALSE),$Q2179*100)/100,"")</f>
        <v/>
      </c>
      <c r="Y2179" s="6">
        <f t="shared" si="102"/>
        <v>3.4306668768000002</v>
      </c>
      <c r="Z2179" s="6">
        <f>IF($A2179="placement",Y2179,SUMIF($C$10:$C$6209,$C2179,$Y$10:$Y$6209))</f>
        <v>3.4306668768000002</v>
      </c>
      <c r="AA2179" s="29">
        <f t="shared" si="103"/>
        <v>7.614153452054806E-2</v>
      </c>
    </row>
    <row r="2180" spans="1:27" hidden="1" x14ac:dyDescent="0.3">
      <c r="A2180" s="8" t="s">
        <v>17</v>
      </c>
      <c r="B2180" s="8" t="s">
        <v>5257</v>
      </c>
      <c r="C2180" s="8" t="s">
        <v>5258</v>
      </c>
      <c r="D2180" s="8" t="s">
        <v>5305</v>
      </c>
      <c r="E2180" s="8" t="s">
        <v>5306</v>
      </c>
      <c r="F2180" s="29">
        <v>0.21956216642592899</v>
      </c>
      <c r="G2180" s="29">
        <v>0</v>
      </c>
      <c r="H2180" s="30">
        <v>3.9005999999999998</v>
      </c>
      <c r="I2180" s="30">
        <v>0.68020000000000003</v>
      </c>
      <c r="J2180" s="14">
        <v>21</v>
      </c>
      <c r="K2180" s="14">
        <v>6</v>
      </c>
      <c r="L2180" s="12">
        <v>0.1744</v>
      </c>
      <c r="M2180" s="7">
        <v>1.0250656300000001</v>
      </c>
      <c r="N2180" s="31">
        <v>0.8</v>
      </c>
      <c r="O2180" s="14">
        <f>IFERROR(VLOOKUP($C2180,'site totals'!$J$2:$K$607,2,FALSE),1)</f>
        <v>10065.495000000001</v>
      </c>
      <c r="P2180" s="32" t="s">
        <v>22</v>
      </c>
      <c r="Q2180" s="12">
        <v>0.21956216640000001</v>
      </c>
      <c r="R2180" s="29">
        <v>0.27</v>
      </c>
      <c r="S2180" s="2">
        <f>IF($A2180="site","",MIN(VLOOKUP($P2180,margin_ranges!$A$5:$D$10,4,FALSE)/100,$Q2180))</f>
        <v>0.21956216640000001</v>
      </c>
      <c r="T2180" s="6">
        <f>IF(A2180="placement",$J2180*MIN($Q2180,$S2180),"")</f>
        <v>4.6108054944000001</v>
      </c>
      <c r="U2180" s="6">
        <f>IF($A2180="placement",T2180,SUMIF($C$10:$C$6209,$C2180,$T$10:$T$6209))</f>
        <v>4.6108054944000001</v>
      </c>
      <c r="V2180" s="34">
        <f t="shared" si="101"/>
        <v>6.9092922739725893E-2</v>
      </c>
      <c r="W2180" s="24"/>
      <c r="X2180" s="2" t="str">
        <f>IFERROR(MIN(VLOOKUP($W2180,margin_ranges!$A$5:$D$10,4,FALSE),$Q2180*100)/100,"")</f>
        <v/>
      </c>
      <c r="Y2180" s="6">
        <f t="shared" si="102"/>
        <v>4.6108054944000001</v>
      </c>
      <c r="Z2180" s="6">
        <f>IF($A2180="placement",Y2180,SUMIF($C$10:$C$6209,$C2180,$Y$10:$Y$6209))</f>
        <v>4.6108054944000001</v>
      </c>
      <c r="AA2180" s="29">
        <f t="shared" si="103"/>
        <v>6.9092922739725893E-2</v>
      </c>
    </row>
    <row r="2181" spans="1:27" hidden="1" x14ac:dyDescent="0.3">
      <c r="A2181" s="8" t="s">
        <v>17</v>
      </c>
      <c r="B2181" s="8" t="s">
        <v>5257</v>
      </c>
      <c r="C2181" s="8" t="s">
        <v>5258</v>
      </c>
      <c r="D2181" s="8" t="s">
        <v>5303</v>
      </c>
      <c r="E2181" s="8" t="s">
        <v>5304</v>
      </c>
      <c r="F2181" s="29">
        <v>0.26058561719360801</v>
      </c>
      <c r="G2181" s="29">
        <v>0</v>
      </c>
      <c r="H2181" s="30">
        <v>6.0259999999999998</v>
      </c>
      <c r="I2181" s="30">
        <v>0.70250000000000001</v>
      </c>
      <c r="J2181" s="14">
        <v>21</v>
      </c>
      <c r="K2181" s="14">
        <v>6</v>
      </c>
      <c r="L2181" s="12">
        <v>0.1166</v>
      </c>
      <c r="M2181" s="7">
        <v>1.01431622</v>
      </c>
      <c r="N2181" s="31">
        <v>0.75</v>
      </c>
      <c r="O2181" s="14">
        <f>IFERROR(VLOOKUP($C2181,'site totals'!$J$2:$K$607,2,FALSE),1)</f>
        <v>10065.495000000001</v>
      </c>
      <c r="P2181" s="32" t="s">
        <v>22</v>
      </c>
      <c r="Q2181" s="12">
        <v>0.26058561720000001</v>
      </c>
      <c r="R2181" s="29">
        <v>0.32</v>
      </c>
      <c r="S2181" s="2">
        <f>IF($A2181="site","",MIN(VLOOKUP($P2181,margin_ranges!$A$5:$D$10,4,FALSE)/100,$Q2181))</f>
        <v>0.26058561720000001</v>
      </c>
      <c r="T2181" s="6">
        <f>IF(A2181="placement",$J2181*MIN($Q2181,$S2181),"")</f>
        <v>5.4722979611999998</v>
      </c>
      <c r="U2181" s="6">
        <f>IF($A2181="placement",T2181,SUMIF($C$10:$C$6209,$C2181,$T$10:$T$6209))</f>
        <v>5.4722979611999998</v>
      </c>
      <c r="V2181" s="34">
        <f t="shared" si="101"/>
        <v>8.7374092352941357E-2</v>
      </c>
      <c r="W2181" s="24"/>
      <c r="X2181" s="2" t="str">
        <f>IFERROR(MIN(VLOOKUP($W2181,margin_ranges!$A$5:$D$10,4,FALSE),$Q2181*100)/100,"")</f>
        <v/>
      </c>
      <c r="Y2181" s="6">
        <f t="shared" si="102"/>
        <v>5.4722979611999998</v>
      </c>
      <c r="Z2181" s="6">
        <f>IF($A2181="placement",Y2181,SUMIF($C$10:$C$6209,$C2181,$Y$10:$Y$6209))</f>
        <v>5.4722979611999998</v>
      </c>
      <c r="AA2181" s="29">
        <f t="shared" si="103"/>
        <v>8.7374092352941357E-2</v>
      </c>
    </row>
    <row r="2182" spans="1:27" hidden="1" x14ac:dyDescent="0.3">
      <c r="A2182" s="8" t="s">
        <v>17</v>
      </c>
      <c r="B2182" s="8" t="s">
        <v>5257</v>
      </c>
      <c r="C2182" s="8" t="s">
        <v>5258</v>
      </c>
      <c r="D2182" s="8" t="s">
        <v>5291</v>
      </c>
      <c r="E2182" s="8" t="s">
        <v>5292</v>
      </c>
      <c r="F2182" s="29">
        <v>0.22240152376921199</v>
      </c>
      <c r="G2182" s="29">
        <v>0</v>
      </c>
      <c r="H2182" s="30">
        <v>4.0766</v>
      </c>
      <c r="I2182" s="30">
        <v>1.0498000000000001</v>
      </c>
      <c r="J2182" s="14">
        <v>24</v>
      </c>
      <c r="K2182" s="14">
        <v>5</v>
      </c>
      <c r="L2182" s="12">
        <v>0.25750000000000001</v>
      </c>
      <c r="M2182" s="7">
        <v>0.77160645000000005</v>
      </c>
      <c r="N2182" s="31">
        <v>0.6</v>
      </c>
      <c r="O2182" s="14">
        <f>IFERROR(VLOOKUP($C2182,'site totals'!$J$2:$K$607,2,FALSE),1)</f>
        <v>10065.495000000001</v>
      </c>
      <c r="P2182" s="32" t="s">
        <v>22</v>
      </c>
      <c r="Q2182" s="12">
        <v>0.2224015238</v>
      </c>
      <c r="R2182" s="29">
        <v>0.25</v>
      </c>
      <c r="S2182" s="2">
        <f>IF($A2182="site","",MIN(VLOOKUP($P2182,margin_ranges!$A$5:$D$10,4,FALSE)/100,$Q2182))</f>
        <v>0.2224015238</v>
      </c>
      <c r="T2182" s="6">
        <f>IF(A2182="placement",$J2182*MIN($Q2182,$S2182),"")</f>
        <v>5.3376365712</v>
      </c>
      <c r="U2182" s="6">
        <f>IF($A2182="placement",T2182,SUMIF($C$10:$C$6209,$C2182,$T$10:$T$6209))</f>
        <v>5.3376365712</v>
      </c>
      <c r="V2182" s="34">
        <f t="shared" si="101"/>
        <v>3.6797968266666592E-2</v>
      </c>
      <c r="W2182" s="24"/>
      <c r="X2182" s="2" t="str">
        <f>IFERROR(MIN(VLOOKUP($W2182,margin_ranges!$A$5:$D$10,4,FALSE),$Q2182*100)/100,"")</f>
        <v/>
      </c>
      <c r="Y2182" s="6">
        <f t="shared" si="102"/>
        <v>5.3376365712</v>
      </c>
      <c r="Z2182" s="6">
        <f>IF($A2182="placement",Y2182,SUMIF($C$10:$C$6209,$C2182,$Y$10:$Y$6209))</f>
        <v>5.3376365712</v>
      </c>
      <c r="AA2182" s="29">
        <f t="shared" si="103"/>
        <v>3.6797968266666592E-2</v>
      </c>
    </row>
    <row r="2183" spans="1:27" hidden="1" x14ac:dyDescent="0.3">
      <c r="A2183" s="8" t="s">
        <v>17</v>
      </c>
      <c r="B2183" s="8" t="s">
        <v>5257</v>
      </c>
      <c r="C2183" s="8" t="s">
        <v>5258</v>
      </c>
      <c r="D2183" s="8" t="s">
        <v>5325</v>
      </c>
      <c r="E2183" s="8" t="s">
        <v>5326</v>
      </c>
      <c r="F2183" s="29">
        <v>0.20334832634911501</v>
      </c>
      <c r="G2183" s="29">
        <v>1</v>
      </c>
      <c r="H2183" s="30">
        <v>182.77789999999999</v>
      </c>
      <c r="I2183" s="30">
        <v>1.8512999999999999</v>
      </c>
      <c r="J2183" s="14">
        <v>42</v>
      </c>
      <c r="K2183" s="14">
        <v>8</v>
      </c>
      <c r="L2183" s="12">
        <v>1.01E-2</v>
      </c>
      <c r="M2183" s="7">
        <v>0.75315224999999997</v>
      </c>
      <c r="N2183" s="31">
        <v>0.6</v>
      </c>
      <c r="O2183" s="14">
        <f>IFERROR(VLOOKUP($C2183,'site totals'!$J$2:$K$607,2,FALSE),1)</f>
        <v>10065.495000000001</v>
      </c>
      <c r="P2183" s="32" t="s">
        <v>91</v>
      </c>
      <c r="Q2183" s="12">
        <v>0.20334832629999999</v>
      </c>
      <c r="R2183" s="29">
        <v>0.25</v>
      </c>
      <c r="S2183" s="2">
        <f>IF($A2183="site","",MIN(VLOOKUP($P2183,margin_ranges!$A$5:$D$10,4,FALSE)/100,$Q2183))</f>
        <v>0.20334832629999999</v>
      </c>
      <c r="T2183" s="6">
        <f>IF(A2183="placement",$J2183*MIN($Q2183,$S2183),"")</f>
        <v>8.5406297046000006</v>
      </c>
      <c r="U2183" s="6">
        <f>IF($A2183="placement",T2183,SUMIF($C$10:$C$6209,$C2183,$T$10:$T$6209))</f>
        <v>8.5406297046000006</v>
      </c>
      <c r="V2183" s="34">
        <f t="shared" si="101"/>
        <v>6.2202231599999935E-2</v>
      </c>
      <c r="W2183" s="24"/>
      <c r="X2183" s="2" t="str">
        <f>IFERROR(MIN(VLOOKUP($W2183,margin_ranges!$A$5:$D$10,4,FALSE),$Q2183*100)/100,"")</f>
        <v/>
      </c>
      <c r="Y2183" s="6">
        <f t="shared" si="102"/>
        <v>8.5406297046000006</v>
      </c>
      <c r="Z2183" s="6">
        <f>IF($A2183="placement",Y2183,SUMIF($C$10:$C$6209,$C2183,$Y$10:$Y$6209))</f>
        <v>8.5406297046000006</v>
      </c>
      <c r="AA2183" s="29">
        <f t="shared" si="103"/>
        <v>6.2202231599999935E-2</v>
      </c>
    </row>
    <row r="2184" spans="1:27" hidden="1" x14ac:dyDescent="0.3">
      <c r="A2184" s="8" t="s">
        <v>17</v>
      </c>
      <c r="B2184" s="8" t="s">
        <v>5257</v>
      </c>
      <c r="C2184" s="8" t="s">
        <v>5258</v>
      </c>
      <c r="D2184" s="8" t="s">
        <v>5265</v>
      </c>
      <c r="E2184" s="8" t="s">
        <v>5266</v>
      </c>
      <c r="F2184" s="29">
        <v>0.19431950382725799</v>
      </c>
      <c r="G2184" s="29">
        <v>1</v>
      </c>
      <c r="H2184" s="30">
        <v>202.53370000000001</v>
      </c>
      <c r="I2184" s="30">
        <v>2.5888</v>
      </c>
      <c r="J2184" s="14">
        <v>58</v>
      </c>
      <c r="K2184" s="14">
        <v>11</v>
      </c>
      <c r="L2184" s="12">
        <v>1.2800000000000001E-2</v>
      </c>
      <c r="M2184" s="7">
        <v>0.74471208</v>
      </c>
      <c r="N2184" s="31">
        <v>0.6</v>
      </c>
      <c r="O2184" s="14">
        <f>IFERROR(VLOOKUP($C2184,'site totals'!$J$2:$K$607,2,FALSE),1)</f>
        <v>10065.495000000001</v>
      </c>
      <c r="P2184" s="32" t="s">
        <v>91</v>
      </c>
      <c r="Q2184" s="12">
        <v>0.19431950379999999</v>
      </c>
      <c r="R2184" s="29">
        <v>0.25</v>
      </c>
      <c r="S2184" s="2">
        <f>IF($A2184="site","",MIN(VLOOKUP($P2184,margin_ranges!$A$5:$D$10,4,FALSE)/100,$Q2184))</f>
        <v>0.19431950379999999</v>
      </c>
      <c r="T2184" s="6">
        <f>IF(A2184="placement",$J2184*MIN($Q2184,$S2184),"")</f>
        <v>11.270531220399999</v>
      </c>
      <c r="U2184" s="6">
        <f>IF($A2184="placement",T2184,SUMIF($C$10:$C$6209,$C2184,$T$10:$T$6209))</f>
        <v>11.270531220399999</v>
      </c>
      <c r="V2184" s="34">
        <f t="shared" si="101"/>
        <v>7.424066159999998E-2</v>
      </c>
      <c r="W2184" s="24"/>
      <c r="X2184" s="2" t="str">
        <f>IFERROR(MIN(VLOOKUP($W2184,margin_ranges!$A$5:$D$10,4,FALSE),$Q2184*100)/100,"")</f>
        <v/>
      </c>
      <c r="Y2184" s="6">
        <f t="shared" si="102"/>
        <v>11.270531220399999</v>
      </c>
      <c r="Z2184" s="6">
        <f>IF($A2184="placement",Y2184,SUMIF($C$10:$C$6209,$C2184,$Y$10:$Y$6209))</f>
        <v>11.270531220399999</v>
      </c>
      <c r="AA2184" s="29">
        <f t="shared" si="103"/>
        <v>7.424066159999998E-2</v>
      </c>
    </row>
    <row r="2185" spans="1:27" hidden="1" x14ac:dyDescent="0.3">
      <c r="A2185" s="8" t="s">
        <v>17</v>
      </c>
      <c r="B2185" s="8" t="s">
        <v>5257</v>
      </c>
      <c r="C2185" s="8" t="s">
        <v>5258</v>
      </c>
      <c r="D2185" s="8" t="s">
        <v>5333</v>
      </c>
      <c r="E2185" s="8" t="s">
        <v>5334</v>
      </c>
      <c r="F2185" s="29">
        <v>0.28050409713436802</v>
      </c>
      <c r="G2185" s="29">
        <v>0</v>
      </c>
      <c r="H2185" s="30">
        <v>19.3261</v>
      </c>
      <c r="I2185" s="30">
        <v>8.7024000000000008</v>
      </c>
      <c r="J2185" s="14">
        <v>163</v>
      </c>
      <c r="K2185" s="14">
        <v>46</v>
      </c>
      <c r="L2185" s="12">
        <v>0.45029999999999998</v>
      </c>
      <c r="M2185" s="7">
        <v>0.62543789000000005</v>
      </c>
      <c r="N2185" s="31">
        <v>0.45</v>
      </c>
      <c r="O2185" s="14">
        <f>IFERROR(VLOOKUP($C2185,'site totals'!$J$2:$K$607,2,FALSE),1)</f>
        <v>10065.495000000001</v>
      </c>
      <c r="P2185" s="32" t="s">
        <v>22</v>
      </c>
      <c r="Q2185" s="12">
        <v>0.28050409710000002</v>
      </c>
      <c r="R2185" s="29">
        <v>0.34</v>
      </c>
      <c r="S2185" s="2">
        <f>IF($A2185="site","",MIN(VLOOKUP($P2185,margin_ranges!$A$5:$D$10,4,FALSE)/100,$Q2185))</f>
        <v>0.28050409710000002</v>
      </c>
      <c r="T2185" s="6">
        <f>IF(A2185="placement",$J2185*MIN($Q2185,$S2185),"")</f>
        <v>45.722167827300005</v>
      </c>
      <c r="U2185" s="6">
        <f>IF($A2185="placement",T2185,SUMIF($C$10:$C$6209,$C2185,$T$10:$T$6209))</f>
        <v>45.722167827300005</v>
      </c>
      <c r="V2185" s="34">
        <f t="shared" si="101"/>
        <v>9.0145307424242427E-2</v>
      </c>
      <c r="W2185" s="24"/>
      <c r="X2185" s="2" t="str">
        <f>IFERROR(MIN(VLOOKUP($W2185,margin_ranges!$A$5:$D$10,4,FALSE),$Q2185*100)/100,"")</f>
        <v/>
      </c>
      <c r="Y2185" s="6">
        <f t="shared" si="102"/>
        <v>45.722167827300005</v>
      </c>
      <c r="Z2185" s="6">
        <f>IF($A2185="placement",Y2185,SUMIF($C$10:$C$6209,$C2185,$Y$10:$Y$6209))</f>
        <v>45.722167827300005</v>
      </c>
      <c r="AA2185" s="29">
        <f t="shared" si="103"/>
        <v>9.0145307424242427E-2</v>
      </c>
    </row>
    <row r="2186" spans="1:27" hidden="1" x14ac:dyDescent="0.3">
      <c r="A2186" s="8" t="s">
        <v>17</v>
      </c>
      <c r="B2186" s="8" t="s">
        <v>5257</v>
      </c>
      <c r="C2186" s="8" t="s">
        <v>5258</v>
      </c>
      <c r="D2186" s="8" t="s">
        <v>5311</v>
      </c>
      <c r="E2186" s="8" t="s">
        <v>5312</v>
      </c>
      <c r="F2186" s="29">
        <v>0.27666883411647702</v>
      </c>
      <c r="G2186" s="29">
        <v>0</v>
      </c>
      <c r="H2186" s="30">
        <v>22.68</v>
      </c>
      <c r="I2186" s="30">
        <v>8.4225999999999992</v>
      </c>
      <c r="J2186" s="14">
        <v>175</v>
      </c>
      <c r="K2186" s="14">
        <v>48</v>
      </c>
      <c r="L2186" s="12">
        <v>0.37140000000000001</v>
      </c>
      <c r="M2186" s="7">
        <v>0.69124631000000003</v>
      </c>
      <c r="N2186" s="31">
        <v>0.5</v>
      </c>
      <c r="O2186" s="14">
        <f>IFERROR(VLOOKUP($C2186,'site totals'!$J$2:$K$607,2,FALSE),1)</f>
        <v>10065.495000000001</v>
      </c>
      <c r="P2186" s="32" t="s">
        <v>22</v>
      </c>
      <c r="Q2186" s="12">
        <v>0.27666883409999998</v>
      </c>
      <c r="R2186" s="29">
        <v>0.32</v>
      </c>
      <c r="S2186" s="2">
        <f>IF($A2186="site","",MIN(VLOOKUP($P2186,margin_ranges!$A$5:$D$10,4,FALSE)/100,$Q2186))</f>
        <v>0.27666883409999998</v>
      </c>
      <c r="T2186" s="6">
        <f>IF(A2186="placement",$J2186*MIN($Q2186,$S2186),"")</f>
        <v>48.417045967499995</v>
      </c>
      <c r="U2186" s="6">
        <f>IF($A2186="placement",T2186,SUMIF($C$10:$C$6209,$C2186,$T$10:$T$6209))</f>
        <v>48.417045967499995</v>
      </c>
      <c r="V2186" s="34">
        <f t="shared" ref="V2186:V2249" si="104">($J2186-$U2186)/($J2186*(1-$R2186))-1</f>
        <v>6.3722302794117835E-2</v>
      </c>
      <c r="W2186" s="24"/>
      <c r="X2186" s="2" t="str">
        <f>IFERROR(MIN(VLOOKUP($W2186,margin_ranges!$A$5:$D$10,4,FALSE),$Q2186*100)/100,"")</f>
        <v/>
      </c>
      <c r="Y2186" s="6">
        <f t="shared" si="102"/>
        <v>48.417045967499995</v>
      </c>
      <c r="Z2186" s="6">
        <f>IF($A2186="placement",Y2186,SUMIF($C$10:$C$6209,$C2186,$Y$10:$Y$6209))</f>
        <v>48.417045967499995</v>
      </c>
      <c r="AA2186" s="29">
        <f t="shared" si="103"/>
        <v>6.3722302794117835E-2</v>
      </c>
    </row>
    <row r="2187" spans="1:27" hidden="1" x14ac:dyDescent="0.3">
      <c r="A2187" s="8" t="s">
        <v>17</v>
      </c>
      <c r="B2187" s="8" t="s">
        <v>5257</v>
      </c>
      <c r="C2187" s="8" t="s">
        <v>5258</v>
      </c>
      <c r="D2187" s="8" t="s">
        <v>5331</v>
      </c>
      <c r="E2187" s="8" t="s">
        <v>5332</v>
      </c>
      <c r="F2187" s="29">
        <v>0.13223278718989001</v>
      </c>
      <c r="G2187" s="29">
        <v>1</v>
      </c>
      <c r="H2187" s="30">
        <v>213.9913</v>
      </c>
      <c r="I2187" s="30">
        <v>10.0063</v>
      </c>
      <c r="J2187" s="14">
        <v>208</v>
      </c>
      <c r="K2187" s="14">
        <v>27</v>
      </c>
      <c r="L2187" s="12">
        <v>4.6800000000000001E-2</v>
      </c>
      <c r="M2187" s="7">
        <v>0.69142967</v>
      </c>
      <c r="N2187" s="31">
        <v>0.6</v>
      </c>
      <c r="O2187" s="14">
        <f>IFERROR(VLOOKUP($C2187,'site totals'!$J$2:$K$607,2,FALSE),1)</f>
        <v>10065.495000000001</v>
      </c>
      <c r="P2187" s="32" t="s">
        <v>91</v>
      </c>
      <c r="Q2187" s="12">
        <v>0.13223278720000001</v>
      </c>
      <c r="R2187" s="29">
        <v>0.15</v>
      </c>
      <c r="S2187" s="2">
        <f>IF($A2187="site","",MIN(VLOOKUP($P2187,margin_ranges!$A$5:$D$10,4,FALSE)/100,$Q2187))</f>
        <v>0.13223278720000001</v>
      </c>
      <c r="T2187" s="6">
        <f>IF(A2187="placement",$J2187*MIN($Q2187,$S2187),"")</f>
        <v>27.504419737600003</v>
      </c>
      <c r="U2187" s="6">
        <f>IF($A2187="placement",T2187,SUMIF($C$10:$C$6209,$C2187,$T$10:$T$6209))</f>
        <v>27.504419737600003</v>
      </c>
      <c r="V2187" s="34">
        <f t="shared" si="104"/>
        <v>2.090260329411775E-2</v>
      </c>
      <c r="W2187" s="24"/>
      <c r="X2187" s="2" t="str">
        <f>IFERROR(MIN(VLOOKUP($W2187,margin_ranges!$A$5:$D$10,4,FALSE),$Q2187*100)/100,"")</f>
        <v/>
      </c>
      <c r="Y2187" s="6">
        <f t="shared" si="102"/>
        <v>27.504419737600003</v>
      </c>
      <c r="Z2187" s="6">
        <f>IF($A2187="placement",Y2187,SUMIF($C$10:$C$6209,$C2187,$Y$10:$Y$6209))</f>
        <v>27.504419737600003</v>
      </c>
      <c r="AA2187" s="17">
        <f t="shared" si="103"/>
        <v>2.090260329411775E-2</v>
      </c>
    </row>
    <row r="2188" spans="1:27" hidden="1" x14ac:dyDescent="0.3">
      <c r="A2188" s="8" t="s">
        <v>17</v>
      </c>
      <c r="B2188" s="8" t="s">
        <v>5257</v>
      </c>
      <c r="C2188" s="8" t="s">
        <v>5258</v>
      </c>
      <c r="D2188" s="8" t="s">
        <v>5285</v>
      </c>
      <c r="E2188" s="8" t="s">
        <v>5286</v>
      </c>
      <c r="F2188" s="29">
        <v>0.16182331653711801</v>
      </c>
      <c r="G2188" s="29">
        <v>1</v>
      </c>
      <c r="H2188" s="30">
        <v>633.51909999999998</v>
      </c>
      <c r="I2188" s="30">
        <v>28.2485</v>
      </c>
      <c r="J2188" s="14">
        <v>607</v>
      </c>
      <c r="K2188" s="14">
        <v>98</v>
      </c>
      <c r="L2188" s="12">
        <v>4.4600000000000001E-2</v>
      </c>
      <c r="M2188" s="7">
        <v>0.71583953</v>
      </c>
      <c r="N2188" s="31">
        <v>0.6</v>
      </c>
      <c r="O2188" s="14">
        <f>IFERROR(VLOOKUP($C2188,'site totals'!$J$2:$K$607,2,FALSE),1)</f>
        <v>10065.495000000001</v>
      </c>
      <c r="P2188" s="32" t="s">
        <v>91</v>
      </c>
      <c r="Q2188" s="12">
        <v>0.16182331650000001</v>
      </c>
      <c r="R2188" s="29">
        <v>0.23</v>
      </c>
      <c r="S2188" s="2">
        <f>IF($A2188="site","",MIN(VLOOKUP($P2188,margin_ranges!$A$5:$D$10,4,FALSE)/100,$Q2188))</f>
        <v>0.16182331650000001</v>
      </c>
      <c r="T2188" s="6">
        <f>IF(A2188="placement",$J2188*MIN($Q2188,$S2188),"")</f>
        <v>98.226753115500003</v>
      </c>
      <c r="U2188" s="6">
        <f>IF($A2188="placement",T2188,SUMIF($C$10:$C$6209,$C2188,$T$10:$T$6209))</f>
        <v>98.226753115500003</v>
      </c>
      <c r="V2188" s="34">
        <f t="shared" si="104"/>
        <v>8.8541147402597442E-2</v>
      </c>
      <c r="W2188" s="24"/>
      <c r="X2188" s="2" t="str">
        <f>IFERROR(MIN(VLOOKUP($W2188,margin_ranges!$A$5:$D$10,4,FALSE),$Q2188*100)/100,"")</f>
        <v/>
      </c>
      <c r="Y2188" s="6">
        <f t="shared" si="102"/>
        <v>98.226753115500003</v>
      </c>
      <c r="Z2188" s="6">
        <f>IF($A2188="placement",Y2188,SUMIF($C$10:$C$6209,$C2188,$Y$10:$Y$6209))</f>
        <v>98.226753115500003</v>
      </c>
      <c r="AA2188" s="29">
        <f t="shared" si="103"/>
        <v>8.8541147402597442E-2</v>
      </c>
    </row>
    <row r="2189" spans="1:27" hidden="1" x14ac:dyDescent="0.3">
      <c r="A2189" s="8" t="s">
        <v>17</v>
      </c>
      <c r="B2189" s="8" t="s">
        <v>5257</v>
      </c>
      <c r="C2189" s="8" t="s">
        <v>5258</v>
      </c>
      <c r="D2189" s="8" t="s">
        <v>5313</v>
      </c>
      <c r="E2189" s="8" t="s">
        <v>5314</v>
      </c>
      <c r="F2189" s="29">
        <v>0.18879265543055099</v>
      </c>
      <c r="G2189" s="29">
        <v>1</v>
      </c>
      <c r="H2189" s="30">
        <v>899.59040000000005</v>
      </c>
      <c r="I2189" s="30">
        <v>103.7689</v>
      </c>
      <c r="J2189" s="14">
        <v>2686</v>
      </c>
      <c r="K2189" s="14">
        <v>507</v>
      </c>
      <c r="L2189" s="12">
        <v>0.1154</v>
      </c>
      <c r="M2189" s="7">
        <v>0.86291132000000004</v>
      </c>
      <c r="N2189" s="31">
        <v>0.7</v>
      </c>
      <c r="O2189" s="14">
        <f>IFERROR(VLOOKUP($C2189,'site totals'!$J$2:$K$607,2,FALSE),1)</f>
        <v>10065.495000000001</v>
      </c>
      <c r="P2189" s="32" t="s">
        <v>22</v>
      </c>
      <c r="Q2189" s="12">
        <v>0.18879265540000001</v>
      </c>
      <c r="R2189" s="29">
        <v>0.23</v>
      </c>
      <c r="S2189" s="2">
        <f>IF($A2189="site","",MIN(VLOOKUP($P2189,margin_ranges!$A$5:$D$10,4,FALSE)/100,$Q2189))</f>
        <v>0.18879265540000001</v>
      </c>
      <c r="T2189" s="6">
        <f>IF(A2189="placement",$J2189*MIN($Q2189,$S2189),"")</f>
        <v>507.09707240440002</v>
      </c>
      <c r="U2189" s="6">
        <f>IF($A2189="placement",T2189,SUMIF($C$10:$C$6209,$C2189,$T$10:$T$6209))</f>
        <v>507.09707240440002</v>
      </c>
      <c r="V2189" s="34">
        <f t="shared" si="104"/>
        <v>5.3516031948051879E-2</v>
      </c>
      <c r="W2189" s="24"/>
      <c r="X2189" s="2" t="str">
        <f>IFERROR(MIN(VLOOKUP($W2189,margin_ranges!$A$5:$D$10,4,FALSE),$Q2189*100)/100,"")</f>
        <v/>
      </c>
      <c r="Y2189" s="6">
        <f t="shared" si="102"/>
        <v>507.09707240440002</v>
      </c>
      <c r="Z2189" s="6">
        <f>IF($A2189="placement",Y2189,SUMIF($C$10:$C$6209,$C2189,$Y$10:$Y$6209))</f>
        <v>507.09707240440002</v>
      </c>
      <c r="AA2189" s="29">
        <f t="shared" si="103"/>
        <v>5.3516031948051879E-2</v>
      </c>
    </row>
    <row r="2190" spans="1:27" hidden="1" x14ac:dyDescent="0.3">
      <c r="A2190" s="8" t="s">
        <v>17</v>
      </c>
      <c r="B2190" s="8" t="s">
        <v>5257</v>
      </c>
      <c r="C2190" s="8" t="s">
        <v>5258</v>
      </c>
      <c r="D2190" s="8" t="s">
        <v>5307</v>
      </c>
      <c r="E2190" s="8" t="s">
        <v>5308</v>
      </c>
      <c r="F2190" s="29">
        <v>0.18882530177414</v>
      </c>
      <c r="G2190" s="29">
        <v>1</v>
      </c>
      <c r="H2190" s="30">
        <v>1120.4021</v>
      </c>
      <c r="I2190" s="30">
        <v>107.72790000000001</v>
      </c>
      <c r="J2190" s="14">
        <v>2789</v>
      </c>
      <c r="K2190" s="14">
        <v>527</v>
      </c>
      <c r="L2190" s="12">
        <v>9.6199999999999994E-2</v>
      </c>
      <c r="M2190" s="7">
        <v>0.86294605000000002</v>
      </c>
      <c r="N2190" s="31">
        <v>0.7</v>
      </c>
      <c r="O2190" s="14">
        <f>IFERROR(VLOOKUP($C2190,'site totals'!$J$2:$K$607,2,FALSE),1)</f>
        <v>10065.495000000001</v>
      </c>
      <c r="P2190" s="32" t="s">
        <v>22</v>
      </c>
      <c r="Q2190" s="12">
        <v>0.18882530180000001</v>
      </c>
      <c r="R2190" s="29">
        <v>0.24</v>
      </c>
      <c r="S2190" s="2">
        <f>IF($A2190="site","",MIN(VLOOKUP($P2190,margin_ranges!$A$5:$D$10,4,FALSE)/100,$Q2190))</f>
        <v>0.18882530180000001</v>
      </c>
      <c r="T2190" s="6">
        <f>IF(A2190="placement",$J2190*MIN($Q2190,$S2190),"")</f>
        <v>526.63376672020001</v>
      </c>
      <c r="U2190" s="6">
        <f>IF($A2190="placement",T2190,SUMIF($C$10:$C$6209,$C2190,$T$10:$T$6209))</f>
        <v>526.63376672020001</v>
      </c>
      <c r="V2190" s="34">
        <f t="shared" si="104"/>
        <v>6.7335129210526423E-2</v>
      </c>
      <c r="W2190" s="24"/>
      <c r="X2190" s="2" t="str">
        <f>IFERROR(MIN(VLOOKUP($W2190,margin_ranges!$A$5:$D$10,4,FALSE),$Q2190*100)/100,"")</f>
        <v/>
      </c>
      <c r="Y2190" s="6">
        <f t="shared" si="102"/>
        <v>526.63376672020001</v>
      </c>
      <c r="Z2190" s="6">
        <f>IF($A2190="placement",Y2190,SUMIF($C$10:$C$6209,$C2190,$Y$10:$Y$6209))</f>
        <v>526.63376672020001</v>
      </c>
      <c r="AA2190" s="29">
        <f t="shared" si="103"/>
        <v>6.7335129210526423E-2</v>
      </c>
    </row>
    <row r="2191" spans="1:27" hidden="1" x14ac:dyDescent="0.3">
      <c r="A2191" s="8" t="s">
        <v>17</v>
      </c>
      <c r="B2191" s="8" t="s">
        <v>5257</v>
      </c>
      <c r="C2191" s="8" t="s">
        <v>5258</v>
      </c>
      <c r="D2191" s="8" t="s">
        <v>5283</v>
      </c>
      <c r="E2191" s="8" t="s">
        <v>5284</v>
      </c>
      <c r="F2191" s="29">
        <v>0.18044639402959201</v>
      </c>
      <c r="G2191" s="29">
        <v>1</v>
      </c>
      <c r="H2191" s="30">
        <v>2488.2494000000002</v>
      </c>
      <c r="I2191" s="30">
        <v>284.6909</v>
      </c>
      <c r="J2191" s="14">
        <v>7295</v>
      </c>
      <c r="K2191" s="14">
        <v>1316</v>
      </c>
      <c r="L2191" s="12">
        <v>0.1144</v>
      </c>
      <c r="M2191" s="7">
        <v>0.85412350999999997</v>
      </c>
      <c r="N2191" s="31">
        <v>0.7</v>
      </c>
      <c r="O2191" s="14">
        <f>IFERROR(VLOOKUP($C2191,'site totals'!$J$2:$K$607,2,FALSE),1)</f>
        <v>10065.495000000001</v>
      </c>
      <c r="P2191" s="32" t="s">
        <v>22</v>
      </c>
      <c r="Q2191" s="12">
        <v>0.18044639400000001</v>
      </c>
      <c r="R2191" s="29">
        <v>0.23</v>
      </c>
      <c r="S2191" s="2">
        <f>IF($A2191="site","",MIN(VLOOKUP($P2191,margin_ranges!$A$5:$D$10,4,FALSE)/100,$Q2191))</f>
        <v>0.18044639400000001</v>
      </c>
      <c r="T2191" s="6">
        <f>IF(A2191="placement",$J2191*MIN($Q2191,$S2191),"")</f>
        <v>1316.3564442300001</v>
      </c>
      <c r="U2191" s="6">
        <f>IF($A2191="placement",T2191,SUMIF($C$10:$C$6209,$C2191,$T$10:$T$6209))</f>
        <v>1316.3564442300001</v>
      </c>
      <c r="V2191" s="34">
        <f t="shared" si="104"/>
        <v>6.4355332467532333E-2</v>
      </c>
      <c r="W2191" s="24"/>
      <c r="X2191" s="2" t="str">
        <f>IFERROR(MIN(VLOOKUP($W2191,margin_ranges!$A$5:$D$10,4,FALSE),$Q2191*100)/100,"")</f>
        <v/>
      </c>
      <c r="Y2191" s="6">
        <f t="shared" si="102"/>
        <v>1316.3564442300001</v>
      </c>
      <c r="Z2191" s="6">
        <f>IF($A2191="placement",Y2191,SUMIF($C$10:$C$6209,$C2191,$Y$10:$Y$6209))</f>
        <v>1316.3564442300001</v>
      </c>
      <c r="AA2191" s="29">
        <f t="shared" si="103"/>
        <v>6.4355332467532333E-2</v>
      </c>
    </row>
    <row r="2192" spans="1:27" hidden="1" x14ac:dyDescent="0.3">
      <c r="A2192" s="8" t="s">
        <v>17</v>
      </c>
      <c r="B2192" s="8" t="s">
        <v>5257</v>
      </c>
      <c r="C2192" s="8" t="s">
        <v>5258</v>
      </c>
      <c r="D2192" s="8" t="s">
        <v>5267</v>
      </c>
      <c r="E2192" s="8" t="s">
        <v>5268</v>
      </c>
      <c r="F2192" s="29">
        <v>0.34</v>
      </c>
      <c r="G2192" s="29">
        <v>0</v>
      </c>
      <c r="H2192" s="30">
        <v>1.6424000000000001</v>
      </c>
      <c r="I2192" s="30">
        <v>0.94710000000000005</v>
      </c>
      <c r="J2192" s="14">
        <v>18</v>
      </c>
      <c r="K2192" s="14">
        <v>6</v>
      </c>
      <c r="L2192" s="12">
        <v>0.57669999999999999</v>
      </c>
      <c r="M2192" s="7">
        <v>0.64615385000000003</v>
      </c>
      <c r="N2192" s="31">
        <v>0.1</v>
      </c>
      <c r="O2192" s="14">
        <f>IFERROR(VLOOKUP($C2192,'site totals'!$J$2:$K$607,2,FALSE),1)</f>
        <v>10065.495000000001</v>
      </c>
      <c r="P2192" s="32" t="s">
        <v>22</v>
      </c>
      <c r="Q2192" s="12">
        <v>0.84523809520000004</v>
      </c>
      <c r="R2192" s="29">
        <v>0.34</v>
      </c>
      <c r="S2192" s="2">
        <f>IF($A2192="site","",MIN(VLOOKUP($P2192,margin_ranges!$A$5:$D$10,4,FALSE)/100,$Q2192))</f>
        <v>0.29749999999999999</v>
      </c>
      <c r="T2192" s="6">
        <f>IF(A2192="placement",$J2192*MIN($Q2192,$S2192),"")</f>
        <v>5.3549999999999995</v>
      </c>
      <c r="U2192" s="6">
        <f>IF($A2192="placement",T2192,SUMIF($C$10:$C$6209,$C2192,$T$10:$T$6209))</f>
        <v>5.3549999999999995</v>
      </c>
      <c r="V2192" s="34">
        <f t="shared" si="104"/>
        <v>6.4393939393939448E-2</v>
      </c>
      <c r="W2192" s="24"/>
      <c r="X2192" s="2" t="str">
        <f>IFERROR(MIN(VLOOKUP($W2192,margin_ranges!$A$5:$D$10,4,FALSE),$Q2192*100)/100,"")</f>
        <v/>
      </c>
      <c r="Y2192" s="6">
        <f t="shared" si="102"/>
        <v>5.3549999999999995</v>
      </c>
      <c r="Z2192" s="6">
        <f>IF($A2192="placement",Y2192,SUMIF($C$10:$C$6209,$C2192,$Y$10:$Y$6209))</f>
        <v>5.3549999999999995</v>
      </c>
      <c r="AA2192" s="29">
        <f t="shared" si="103"/>
        <v>6.4393939393939448E-2</v>
      </c>
    </row>
    <row r="2193" spans="1:27" hidden="1" x14ac:dyDescent="0.3">
      <c r="A2193" s="8" t="s">
        <v>17</v>
      </c>
      <c r="B2193" s="8" t="s">
        <v>5257</v>
      </c>
      <c r="C2193" s="8" t="s">
        <v>5258</v>
      </c>
      <c r="D2193" s="8" t="s">
        <v>5259</v>
      </c>
      <c r="E2193" s="8" t="s">
        <v>5260</v>
      </c>
      <c r="F2193" s="29">
        <v>0.25</v>
      </c>
      <c r="G2193" s="29">
        <v>1</v>
      </c>
      <c r="H2193" s="30">
        <v>262.26490000000001</v>
      </c>
      <c r="I2193" s="30">
        <v>4.2813999999999997</v>
      </c>
      <c r="J2193" s="14">
        <v>109</v>
      </c>
      <c r="K2193" s="14">
        <v>27</v>
      </c>
      <c r="L2193" s="12">
        <v>1.6299999999999999E-2</v>
      </c>
      <c r="M2193" s="7">
        <v>0.85041708000000005</v>
      </c>
      <c r="N2193" s="31">
        <v>0.6</v>
      </c>
      <c r="O2193" s="14">
        <f>IFERROR(VLOOKUP($C2193,'site totals'!$J$2:$K$607,2,FALSE),1)</f>
        <v>10065.495000000001</v>
      </c>
      <c r="P2193" s="32" t="s">
        <v>94</v>
      </c>
      <c r="Q2193" s="12">
        <v>0.2944638443</v>
      </c>
      <c r="R2193" s="29">
        <v>0.25</v>
      </c>
      <c r="S2193" s="2">
        <f>IF($A2193="site","",MIN(VLOOKUP($P2193,margin_ranges!$A$5:$D$10,4,FALSE)/100,$Q2193))</f>
        <v>0.19750000000000001</v>
      </c>
      <c r="T2193" s="6">
        <f>IF(A2193="placement",$J2193*MIN($Q2193,$S2193),"")</f>
        <v>21.5275</v>
      </c>
      <c r="U2193" s="6">
        <f>IF($A2193="placement",T2193,SUMIF($C$10:$C$6209,$C2193,$T$10:$T$6209))</f>
        <v>21.5275</v>
      </c>
      <c r="V2193" s="34">
        <f t="shared" si="104"/>
        <v>7.0000000000000062E-2</v>
      </c>
      <c r="W2193" s="24"/>
      <c r="X2193" s="2" t="str">
        <f>IFERROR(MIN(VLOOKUP($W2193,margin_ranges!$A$5:$D$10,4,FALSE),$Q2193*100)/100,"")</f>
        <v/>
      </c>
      <c r="Y2193" s="6">
        <f t="shared" si="102"/>
        <v>21.5275</v>
      </c>
      <c r="Z2193" s="6">
        <f>IF($A2193="placement",Y2193,SUMIF($C$10:$C$6209,$C2193,$Y$10:$Y$6209))</f>
        <v>21.5275</v>
      </c>
      <c r="AA2193" s="17">
        <f t="shared" si="103"/>
        <v>7.0000000000000062E-2</v>
      </c>
    </row>
    <row r="2194" spans="1:27" hidden="1" x14ac:dyDescent="0.3">
      <c r="A2194" s="8" t="s">
        <v>17</v>
      </c>
      <c r="B2194" s="8" t="s">
        <v>5257</v>
      </c>
      <c r="C2194" s="8" t="s">
        <v>5258</v>
      </c>
      <c r="D2194" s="8" t="s">
        <v>5319</v>
      </c>
      <c r="E2194" s="8" t="s">
        <v>5320</v>
      </c>
      <c r="F2194" s="29">
        <v>0.4</v>
      </c>
      <c r="G2194" s="29">
        <v>1</v>
      </c>
      <c r="H2194" s="30">
        <v>74.989400000000003</v>
      </c>
      <c r="I2194" s="30">
        <v>37.5794</v>
      </c>
      <c r="J2194" s="14">
        <v>775</v>
      </c>
      <c r="K2194" s="14">
        <v>310</v>
      </c>
      <c r="L2194" s="12">
        <v>0.50109999999999999</v>
      </c>
      <c r="M2194" s="7">
        <v>0.68709096000000003</v>
      </c>
      <c r="N2194" s="31">
        <v>0.1</v>
      </c>
      <c r="O2194" s="14">
        <f>IFERROR(VLOOKUP($C2194,'site totals'!$J$2:$K$607,2,FALSE),1)</f>
        <v>10065.495000000001</v>
      </c>
      <c r="P2194" s="32" t="s">
        <v>22</v>
      </c>
      <c r="Q2194" s="12">
        <v>0.85445886270000004</v>
      </c>
      <c r="R2194" s="29">
        <v>0.4</v>
      </c>
      <c r="S2194" s="2">
        <f>IF($A2194="site","",MIN(VLOOKUP($P2194,margin_ranges!$A$5:$D$10,4,FALSE)/100,$Q2194))</f>
        <v>0.29749999999999999</v>
      </c>
      <c r="T2194" s="6">
        <f>IF(A2194="placement",$J2194*MIN($Q2194,$S2194),"")</f>
        <v>230.5625</v>
      </c>
      <c r="U2194" s="6">
        <f>IF($A2194="placement",T2194,SUMIF($C$10:$C$6209,$C2194,$T$10:$T$6209))</f>
        <v>230.5625</v>
      </c>
      <c r="V2194" s="34">
        <f t="shared" si="104"/>
        <v>0.17083333333333339</v>
      </c>
      <c r="W2194" s="24"/>
      <c r="X2194" s="2" t="str">
        <f>IFERROR(MIN(VLOOKUP($W2194,margin_ranges!$A$5:$D$10,4,FALSE),$Q2194*100)/100,"")</f>
        <v/>
      </c>
      <c r="Y2194" s="6">
        <f t="shared" si="102"/>
        <v>230.5625</v>
      </c>
      <c r="Z2194" s="6">
        <f>IF($A2194="placement",Y2194,SUMIF($C$10:$C$6209,$C2194,$Y$10:$Y$6209))</f>
        <v>230.5625</v>
      </c>
      <c r="AA2194" s="29">
        <f t="shared" si="103"/>
        <v>0.17083333333333339</v>
      </c>
    </row>
    <row r="2195" spans="1:27" x14ac:dyDescent="0.3">
      <c r="A2195" s="16" t="s">
        <v>33</v>
      </c>
      <c r="B2195" s="16" t="s">
        <v>5257</v>
      </c>
      <c r="C2195" s="16" t="s">
        <v>5258</v>
      </c>
      <c r="D2195" s="8" t="s">
        <v>34</v>
      </c>
      <c r="E2195" s="16"/>
      <c r="F2195" s="17">
        <v>0.25283834168115898</v>
      </c>
      <c r="G2195" s="17">
        <v>0.94876892000000002</v>
      </c>
      <c r="H2195" s="36">
        <v>7051.9970000000003</v>
      </c>
      <c r="I2195" s="36">
        <v>926.82140000000004</v>
      </c>
      <c r="J2195" s="22">
        <v>21569</v>
      </c>
      <c r="K2195" s="22">
        <v>4618</v>
      </c>
      <c r="L2195" s="18">
        <v>0.13139999999999999</v>
      </c>
      <c r="M2195" s="19">
        <v>0.77573086000000002</v>
      </c>
      <c r="N2195" s="20">
        <v>0.46092699999999998</v>
      </c>
      <c r="O2195" s="22">
        <f>IFERROR(VLOOKUP($C2195,'site totals'!$J$2:$K$607,2,FALSE),1)</f>
        <v>10065.495000000001</v>
      </c>
      <c r="P2195" s="21"/>
      <c r="Q2195" s="18">
        <v>0.40581582649999998</v>
      </c>
      <c r="R2195" s="17">
        <v>0.25280000000000002</v>
      </c>
      <c r="S2195" s="18" t="str">
        <f>IF($A2195="site","",MIN(VLOOKUP($P2195,margin_ranges!$A$5:$D$10,4,FALSE)/100,$Q2195))</f>
        <v/>
      </c>
      <c r="T2195" s="22" t="str">
        <f>IF(A2195="placement",$J2195*MIN($Q2195,$S2195),"")</f>
        <v/>
      </c>
      <c r="U2195" s="22">
        <f>IF($A2195="placement",T2195,SUMIF($C$10:$C$6209,$C2195,$T$10:$T$6209))</f>
        <v>4778.8003197694998</v>
      </c>
      <c r="V2195" s="37">
        <f t="shared" si="104"/>
        <v>4.1811117028043299E-2</v>
      </c>
      <c r="W2195" s="38"/>
      <c r="X2195" s="18" t="str">
        <f>IFERROR(MIN(VLOOKUP($W2195,margin_ranges!$A$5:$D$10,4,FALSE),$Q2195*100)/100,"")</f>
        <v/>
      </c>
      <c r="Y2195" s="6" t="str">
        <f t="shared" si="102"/>
        <v/>
      </c>
      <c r="Z2195" s="6">
        <f>IF($A2195="placement",Y2195,SUMIF($C$10:$C$6209,$C2195,$Y$10:$Y$6209))</f>
        <v>4778.8003197694998</v>
      </c>
      <c r="AA2195" s="17">
        <f t="shared" si="103"/>
        <v>4.1811117028043299E-2</v>
      </c>
    </row>
    <row r="2196" spans="1:27" hidden="1" x14ac:dyDescent="0.3">
      <c r="A2196" s="8" t="s">
        <v>17</v>
      </c>
      <c r="B2196" s="8" t="s">
        <v>6310</v>
      </c>
      <c r="C2196" s="8" t="s">
        <v>6311</v>
      </c>
      <c r="D2196" s="8" t="s">
        <v>6322</v>
      </c>
      <c r="E2196" s="8" t="s">
        <v>6323</v>
      </c>
      <c r="F2196" s="29">
        <v>0.149999999999999</v>
      </c>
      <c r="G2196" s="29">
        <v>0</v>
      </c>
      <c r="H2196" s="30">
        <v>32.013399999999997</v>
      </c>
      <c r="I2196" s="30">
        <v>2.0693999999999999</v>
      </c>
      <c r="J2196" s="14">
        <v>7</v>
      </c>
      <c r="K2196" s="14">
        <v>1</v>
      </c>
      <c r="L2196" s="12">
        <v>6.4600000000000005E-2</v>
      </c>
      <c r="M2196" s="7">
        <v>0.11992682</v>
      </c>
      <c r="N2196" s="31">
        <v>0.01</v>
      </c>
      <c r="O2196" s="14">
        <f>IFERROR(VLOOKUP($C2196,'site totals'!$J$2:$K$607,2,FALSE),1)</f>
        <v>8958.3495999999996</v>
      </c>
      <c r="P2196" s="32" t="s">
        <v>94</v>
      </c>
      <c r="Q2196" s="12">
        <v>0.91661581859999997</v>
      </c>
      <c r="R2196" s="29">
        <v>0.15</v>
      </c>
      <c r="S2196" s="2">
        <f>IF($A2196="site","",MIN(VLOOKUP($P2196,margin_ranges!$A$5:$D$10,4,FALSE)/100,$Q2196))</f>
        <v>0.19750000000000001</v>
      </c>
      <c r="T2196" s="6">
        <f>IF(A2196="placement",$J2196*MIN($Q2196,$S2196),"")</f>
        <v>1.3825000000000001</v>
      </c>
      <c r="U2196" s="6">
        <f>IF($A2196="placement",T2196,SUMIF($C$10:$C$6209,$C2196,$T$10:$T$6209))</f>
        <v>1.3825000000000001</v>
      </c>
      <c r="V2196" s="34">
        <f t="shared" si="104"/>
        <v>-5.5882352941176494E-2</v>
      </c>
      <c r="W2196" s="24"/>
      <c r="X2196" s="2" t="str">
        <f>IFERROR(MIN(VLOOKUP($W2196,margin_ranges!$A$5:$D$10,4,FALSE),$Q2196*100)/100,"")</f>
        <v/>
      </c>
      <c r="Y2196" s="6">
        <f t="shared" si="102"/>
        <v>1.3825000000000001</v>
      </c>
      <c r="Z2196" s="6">
        <f>IF($A2196="placement",Y2196,SUMIF($C$10:$C$6209,$C2196,$Y$10:$Y$6209))</f>
        <v>1.3825000000000001</v>
      </c>
      <c r="AA2196" s="29">
        <f t="shared" si="103"/>
        <v>-5.5882352941176494E-2</v>
      </c>
    </row>
    <row r="2197" spans="1:27" hidden="1" x14ac:dyDescent="0.3">
      <c r="A2197" s="8" t="s">
        <v>17</v>
      </c>
      <c r="B2197" s="8" t="s">
        <v>6310</v>
      </c>
      <c r="C2197" s="8" t="s">
        <v>6311</v>
      </c>
      <c r="D2197" s="8" t="s">
        <v>6332</v>
      </c>
      <c r="E2197" s="8" t="s">
        <v>6333</v>
      </c>
      <c r="F2197" s="29">
        <v>0.15</v>
      </c>
      <c r="G2197" s="29">
        <v>1</v>
      </c>
      <c r="H2197" s="30">
        <v>83.867500000000007</v>
      </c>
      <c r="I2197" s="30">
        <v>4.5065</v>
      </c>
      <c r="J2197" s="14">
        <v>11</v>
      </c>
      <c r="K2197" s="14">
        <v>1</v>
      </c>
      <c r="L2197" s="12">
        <v>5.3699999999999998E-2</v>
      </c>
      <c r="M2197" s="7">
        <v>7.7697290000000002E-2</v>
      </c>
      <c r="N2197" s="31">
        <v>0.01</v>
      </c>
      <c r="O2197" s="14">
        <f>IFERROR(VLOOKUP($C2197,'site totals'!$J$2:$K$607,2,FALSE),1)</f>
        <v>8958.3495999999996</v>
      </c>
      <c r="P2197" s="32" t="s">
        <v>94</v>
      </c>
      <c r="Q2197" s="12">
        <v>0.87129538959999997</v>
      </c>
      <c r="R2197" s="29">
        <v>0.15</v>
      </c>
      <c r="S2197" s="2">
        <f>IF($A2197="site","",MIN(VLOOKUP($P2197,margin_ranges!$A$5:$D$10,4,FALSE)/100,$Q2197))</f>
        <v>0.19750000000000001</v>
      </c>
      <c r="T2197" s="6">
        <f>IF(A2197="placement",$J2197*MIN($Q2197,$S2197),"")</f>
        <v>2.1725000000000003</v>
      </c>
      <c r="U2197" s="6">
        <f>IF($A2197="placement",T2197,SUMIF($C$10:$C$6209,$C2197,$T$10:$T$6209))</f>
        <v>2.1725000000000003</v>
      </c>
      <c r="V2197" s="34">
        <f t="shared" si="104"/>
        <v>-5.5882352941176383E-2</v>
      </c>
      <c r="W2197" s="24"/>
      <c r="X2197" s="2" t="str">
        <f>IFERROR(MIN(VLOOKUP($W2197,margin_ranges!$A$5:$D$10,4,FALSE),$Q2197*100)/100,"")</f>
        <v/>
      </c>
      <c r="Y2197" s="6">
        <f t="shared" si="102"/>
        <v>2.1725000000000003</v>
      </c>
      <c r="Z2197" s="6">
        <f>IF($A2197="placement",Y2197,SUMIF($C$10:$C$6209,$C2197,$Y$10:$Y$6209))</f>
        <v>2.1725000000000003</v>
      </c>
      <c r="AA2197" s="29">
        <f t="shared" si="103"/>
        <v>-5.5882352941176383E-2</v>
      </c>
    </row>
    <row r="2198" spans="1:27" hidden="1" x14ac:dyDescent="0.3">
      <c r="A2198" s="8" t="s">
        <v>17</v>
      </c>
      <c r="B2198" s="8" t="s">
        <v>6310</v>
      </c>
      <c r="C2198" s="8" t="s">
        <v>6311</v>
      </c>
      <c r="D2198" s="8" t="s">
        <v>6334</v>
      </c>
      <c r="E2198" s="8" t="s">
        <v>6335</v>
      </c>
      <c r="F2198" s="29">
        <v>0.29999999999999899</v>
      </c>
      <c r="G2198" s="29">
        <v>1</v>
      </c>
      <c r="H2198" s="30">
        <v>34.0931</v>
      </c>
      <c r="I2198" s="30">
        <v>9.2683999999999997</v>
      </c>
      <c r="J2198" s="14">
        <v>9</v>
      </c>
      <c r="K2198" s="14">
        <v>3</v>
      </c>
      <c r="L2198" s="12">
        <v>0.27189999999999998</v>
      </c>
      <c r="M2198" s="7">
        <v>3.3069250000000001E-2</v>
      </c>
      <c r="N2198" s="31">
        <v>0.01</v>
      </c>
      <c r="O2198" s="14">
        <f>IFERROR(VLOOKUP($C2198,'site totals'!$J$2:$K$607,2,FALSE),1)</f>
        <v>8958.3495999999996</v>
      </c>
      <c r="P2198" s="32" t="s">
        <v>91</v>
      </c>
      <c r="Q2198" s="12">
        <v>0.69760428799999996</v>
      </c>
      <c r="R2198" s="29">
        <v>0.3</v>
      </c>
      <c r="S2198" s="2">
        <f>IF($A2198="site","",MIN(VLOOKUP($P2198,margin_ranges!$A$5:$D$10,4,FALSE)/100,$Q2198))</f>
        <v>0.29749999999999999</v>
      </c>
      <c r="T2198" s="6">
        <f>IF(A2198="placement",$J2198*MIN($Q2198,$S2198),"")</f>
        <v>2.6774999999999998</v>
      </c>
      <c r="U2198" s="6">
        <f>IF($A2198="placement",T2198,SUMIF($C$10:$C$6209,$C2198,$T$10:$T$6209))</f>
        <v>2.6774999999999998</v>
      </c>
      <c r="V2198" s="34">
        <f t="shared" si="104"/>
        <v>3.5714285714285587E-3</v>
      </c>
      <c r="W2198" s="24"/>
      <c r="X2198" s="2" t="str">
        <f>IFERROR(MIN(VLOOKUP($W2198,margin_ranges!$A$5:$D$10,4,FALSE),$Q2198*100)/100,"")</f>
        <v/>
      </c>
      <c r="Y2198" s="6">
        <f t="shared" si="102"/>
        <v>2.6774999999999998</v>
      </c>
      <c r="Z2198" s="6">
        <f>IF($A2198="placement",Y2198,SUMIF($C$10:$C$6209,$C2198,$Y$10:$Y$6209))</f>
        <v>2.6774999999999998</v>
      </c>
      <c r="AA2198" s="29">
        <f t="shared" si="103"/>
        <v>3.5714285714285587E-3</v>
      </c>
    </row>
    <row r="2199" spans="1:27" hidden="1" x14ac:dyDescent="0.3">
      <c r="A2199" s="8" t="s">
        <v>17</v>
      </c>
      <c r="B2199" s="8" t="s">
        <v>6310</v>
      </c>
      <c r="C2199" s="8" t="s">
        <v>6311</v>
      </c>
      <c r="D2199" s="8" t="s">
        <v>6318</v>
      </c>
      <c r="E2199" s="8" t="s">
        <v>6319</v>
      </c>
      <c r="F2199" s="29">
        <v>0.3</v>
      </c>
      <c r="G2199" s="29">
        <v>1</v>
      </c>
      <c r="H2199" s="30">
        <v>189.88509999999999</v>
      </c>
      <c r="I2199" s="30">
        <v>39.730400000000003</v>
      </c>
      <c r="J2199" s="14">
        <v>26</v>
      </c>
      <c r="K2199" s="14">
        <v>8</v>
      </c>
      <c r="L2199" s="12">
        <v>0.2092</v>
      </c>
      <c r="M2199" s="7">
        <v>2.1955100000000002E-2</v>
      </c>
      <c r="N2199" s="31">
        <v>0.01</v>
      </c>
      <c r="O2199" s="14">
        <f>IFERROR(VLOOKUP($C2199,'site totals'!$J$2:$K$607,2,FALSE),1)</f>
        <v>8958.3495999999996</v>
      </c>
      <c r="P2199" s="32" t="s">
        <v>91</v>
      </c>
      <c r="Q2199" s="12">
        <v>0.5445250573</v>
      </c>
      <c r="R2199" s="29">
        <v>0.3</v>
      </c>
      <c r="S2199" s="2">
        <f>IF($A2199="site","",MIN(VLOOKUP($P2199,margin_ranges!$A$5:$D$10,4,FALSE)/100,$Q2199))</f>
        <v>0.29749999999999999</v>
      </c>
      <c r="T2199" s="6">
        <f>IF(A2199="placement",$J2199*MIN($Q2199,$S2199),"")</f>
        <v>7.7349999999999994</v>
      </c>
      <c r="U2199" s="6">
        <f>IF($A2199="placement",T2199,SUMIF($C$10:$C$6209,$C2199,$T$10:$T$6209))</f>
        <v>7.7349999999999994</v>
      </c>
      <c r="V2199" s="34">
        <f t="shared" si="104"/>
        <v>3.5714285714285587E-3</v>
      </c>
      <c r="W2199" s="24"/>
      <c r="X2199" s="2" t="str">
        <f>IFERROR(MIN(VLOOKUP($W2199,margin_ranges!$A$5:$D$10,4,FALSE),$Q2199*100)/100,"")</f>
        <v/>
      </c>
      <c r="Y2199" s="6">
        <f t="shared" si="102"/>
        <v>7.7349999999999994</v>
      </c>
      <c r="Z2199" s="6">
        <f>IF($A2199="placement",Y2199,SUMIF($C$10:$C$6209,$C2199,$Y$10:$Y$6209))</f>
        <v>7.7349999999999994</v>
      </c>
      <c r="AA2199" s="17">
        <f t="shared" si="103"/>
        <v>3.5714285714285587E-3</v>
      </c>
    </row>
    <row r="2200" spans="1:27" hidden="1" x14ac:dyDescent="0.3">
      <c r="A2200" s="8" t="s">
        <v>17</v>
      </c>
      <c r="B2200" s="8" t="s">
        <v>6310</v>
      </c>
      <c r="C2200" s="8" t="s">
        <v>6311</v>
      </c>
      <c r="D2200" s="8" t="s">
        <v>6316</v>
      </c>
      <c r="E2200" s="8" t="s">
        <v>6317</v>
      </c>
      <c r="F2200" s="29">
        <v>0.34</v>
      </c>
      <c r="G2200" s="29">
        <v>0</v>
      </c>
      <c r="H2200" s="30">
        <v>8.0050000000000008</v>
      </c>
      <c r="I2200" s="30">
        <v>0.54879999999999995</v>
      </c>
      <c r="J2200" s="14">
        <v>9</v>
      </c>
      <c r="K2200" s="14">
        <v>3</v>
      </c>
      <c r="L2200" s="12">
        <v>6.8599999999999994E-2</v>
      </c>
      <c r="M2200" s="7">
        <v>0.55093062999999998</v>
      </c>
      <c r="N2200" s="31">
        <v>0.03</v>
      </c>
      <c r="O2200" s="14">
        <f>IFERROR(VLOOKUP($C2200,'site totals'!$J$2:$K$607,2,FALSE),1)</f>
        <v>8958.3495999999996</v>
      </c>
      <c r="P2200" s="32" t="s">
        <v>22</v>
      </c>
      <c r="Q2200" s="12">
        <v>0.945546683</v>
      </c>
      <c r="R2200" s="29">
        <v>0.34</v>
      </c>
      <c r="S2200" s="2">
        <f>IF($A2200="site","",MIN(VLOOKUP($P2200,margin_ranges!$A$5:$D$10,4,FALSE)/100,$Q2200))</f>
        <v>0.29749999999999999</v>
      </c>
      <c r="T2200" s="6">
        <f>IF(A2200="placement",$J2200*MIN($Q2200,$S2200),"")</f>
        <v>2.6774999999999998</v>
      </c>
      <c r="U2200" s="6">
        <f>IF($A2200="placement",T2200,SUMIF($C$10:$C$6209,$C2200,$T$10:$T$6209))</f>
        <v>2.6774999999999998</v>
      </c>
      <c r="V2200" s="34">
        <f t="shared" si="104"/>
        <v>6.4393939393939448E-2</v>
      </c>
      <c r="W2200" s="24"/>
      <c r="X2200" s="2" t="str">
        <f>IFERROR(MIN(VLOOKUP($W2200,margin_ranges!$A$5:$D$10,4,FALSE),$Q2200*100)/100,"")</f>
        <v/>
      </c>
      <c r="Y2200" s="6">
        <f t="shared" si="102"/>
        <v>2.6774999999999998</v>
      </c>
      <c r="Z2200" s="6">
        <f>IF($A2200="placement",Y2200,SUMIF($C$10:$C$6209,$C2200,$Y$10:$Y$6209))</f>
        <v>2.6774999999999998</v>
      </c>
      <c r="AA2200" s="29">
        <f t="shared" si="103"/>
        <v>6.4393939393939448E-2</v>
      </c>
    </row>
    <row r="2201" spans="1:27" hidden="1" x14ac:dyDescent="0.3">
      <c r="A2201" s="8" t="s">
        <v>17</v>
      </c>
      <c r="B2201" s="8" t="s">
        <v>6310</v>
      </c>
      <c r="C2201" s="8" t="s">
        <v>6311</v>
      </c>
      <c r="D2201" s="8" t="s">
        <v>6340</v>
      </c>
      <c r="E2201" s="8" t="s">
        <v>6341</v>
      </c>
      <c r="F2201" s="29">
        <v>0.35</v>
      </c>
      <c r="G2201" s="29">
        <v>1</v>
      </c>
      <c r="H2201" s="30">
        <v>61.717500000000001</v>
      </c>
      <c r="I2201" s="30">
        <v>19.186599999999999</v>
      </c>
      <c r="J2201" s="14">
        <v>16</v>
      </c>
      <c r="K2201" s="14">
        <v>6</v>
      </c>
      <c r="L2201" s="12">
        <v>0.31090000000000001</v>
      </c>
      <c r="M2201" s="7">
        <v>2.7723899999999999E-2</v>
      </c>
      <c r="N2201" s="31">
        <v>0.01</v>
      </c>
      <c r="O2201" s="14">
        <f>IFERROR(VLOOKUP($C2201,'site totals'!$J$2:$K$607,2,FALSE),1)</f>
        <v>8958.3495999999996</v>
      </c>
      <c r="P2201" s="32" t="s">
        <v>91</v>
      </c>
      <c r="Q2201" s="12">
        <v>0.6393003894</v>
      </c>
      <c r="R2201" s="29">
        <v>0.35</v>
      </c>
      <c r="S2201" s="2">
        <f>IF($A2201="site","",MIN(VLOOKUP($P2201,margin_ranges!$A$5:$D$10,4,FALSE)/100,$Q2201))</f>
        <v>0.29749999999999999</v>
      </c>
      <c r="T2201" s="6">
        <f>IF(A2201="placement",$J2201*MIN($Q2201,$S2201),"")</f>
        <v>4.76</v>
      </c>
      <c r="U2201" s="6">
        <f>IF($A2201="placement",T2201,SUMIF($C$10:$C$6209,$C2201,$T$10:$T$6209))</f>
        <v>4.76</v>
      </c>
      <c r="V2201" s="34">
        <f t="shared" si="104"/>
        <v>8.0769230769230704E-2</v>
      </c>
      <c r="W2201" s="24"/>
      <c r="X2201" s="2" t="str">
        <f>IFERROR(MIN(VLOOKUP($W2201,margin_ranges!$A$5:$D$10,4,FALSE),$Q2201*100)/100,"")</f>
        <v/>
      </c>
      <c r="Y2201" s="6">
        <f t="shared" si="102"/>
        <v>4.76</v>
      </c>
      <c r="Z2201" s="6">
        <f>IF($A2201="placement",Y2201,SUMIF($C$10:$C$6209,$C2201,$Y$10:$Y$6209))</f>
        <v>4.76</v>
      </c>
      <c r="AA2201" s="29">
        <f t="shared" si="103"/>
        <v>8.0769230769230704E-2</v>
      </c>
    </row>
    <row r="2202" spans="1:27" hidden="1" x14ac:dyDescent="0.3">
      <c r="A2202" s="8" t="s">
        <v>17</v>
      </c>
      <c r="B2202" s="8" t="s">
        <v>6310</v>
      </c>
      <c r="C2202" s="8" t="s">
        <v>6311</v>
      </c>
      <c r="D2202" s="8" t="s">
        <v>6314</v>
      </c>
      <c r="E2202" s="8" t="s">
        <v>6315</v>
      </c>
      <c r="F2202" s="29">
        <v>0.35</v>
      </c>
      <c r="G2202" s="29">
        <v>1</v>
      </c>
      <c r="H2202" s="30">
        <v>79.9392</v>
      </c>
      <c r="I2202" s="30">
        <v>18.5472</v>
      </c>
      <c r="J2202" s="14">
        <v>71</v>
      </c>
      <c r="K2202" s="14">
        <v>25</v>
      </c>
      <c r="L2202" s="12">
        <v>0.23200000000000001</v>
      </c>
      <c r="M2202" s="7">
        <v>0.12704025999999999</v>
      </c>
      <c r="N2202" s="31">
        <v>0.01</v>
      </c>
      <c r="O2202" s="14">
        <f>IFERROR(VLOOKUP($C2202,'site totals'!$J$2:$K$607,2,FALSE),1)</f>
        <v>8958.3495999999996</v>
      </c>
      <c r="P2202" s="32" t="s">
        <v>91</v>
      </c>
      <c r="Q2202" s="12">
        <v>0.92128479360000004</v>
      </c>
      <c r="R2202" s="29">
        <v>0.35</v>
      </c>
      <c r="S2202" s="2">
        <f>IF($A2202="site","",MIN(VLOOKUP($P2202,margin_ranges!$A$5:$D$10,4,FALSE)/100,$Q2202))</f>
        <v>0.29749999999999999</v>
      </c>
      <c r="T2202" s="6">
        <f>IF(A2202="placement",$J2202*MIN($Q2202,$S2202),"")</f>
        <v>21.122499999999999</v>
      </c>
      <c r="U2202" s="6">
        <f>IF($A2202="placement",T2202,SUMIF($C$10:$C$6209,$C2202,$T$10:$T$6209))</f>
        <v>21.122499999999999</v>
      </c>
      <c r="V2202" s="34">
        <f t="shared" si="104"/>
        <v>8.0769230769230704E-2</v>
      </c>
      <c r="W2202" s="24"/>
      <c r="X2202" s="2" t="str">
        <f>IFERROR(MIN(VLOOKUP($W2202,margin_ranges!$A$5:$D$10,4,FALSE),$Q2202*100)/100,"")</f>
        <v/>
      </c>
      <c r="Y2202" s="6">
        <f t="shared" si="102"/>
        <v>21.122499999999999</v>
      </c>
      <c r="Z2202" s="6">
        <f>IF($A2202="placement",Y2202,SUMIF($C$10:$C$6209,$C2202,$Y$10:$Y$6209))</f>
        <v>21.122499999999999</v>
      </c>
      <c r="AA2202" s="29">
        <f t="shared" si="103"/>
        <v>8.0769230769230704E-2</v>
      </c>
    </row>
    <row r="2203" spans="1:27" hidden="1" x14ac:dyDescent="0.3">
      <c r="A2203" s="8" t="s">
        <v>17</v>
      </c>
      <c r="B2203" s="8" t="s">
        <v>6310</v>
      </c>
      <c r="C2203" s="8" t="s">
        <v>6311</v>
      </c>
      <c r="D2203" s="8" t="s">
        <v>6324</v>
      </c>
      <c r="E2203" s="8" t="s">
        <v>6325</v>
      </c>
      <c r="F2203" s="29">
        <v>0.35</v>
      </c>
      <c r="G2203" s="29">
        <v>1</v>
      </c>
      <c r="H2203" s="30">
        <v>3401.3643999999999</v>
      </c>
      <c r="I2203" s="30">
        <v>878.24990000000003</v>
      </c>
      <c r="J2203" s="14">
        <v>529</v>
      </c>
      <c r="K2203" s="14">
        <v>185</v>
      </c>
      <c r="L2203" s="12">
        <v>0.25819999999999999</v>
      </c>
      <c r="M2203" s="7">
        <v>2.0066319999999999E-2</v>
      </c>
      <c r="N2203" s="31">
        <v>0.01</v>
      </c>
      <c r="O2203" s="14">
        <f>IFERROR(VLOOKUP($C2203,'site totals'!$J$2:$K$607,2,FALSE),1)</f>
        <v>8958.3495999999996</v>
      </c>
      <c r="P2203" s="32" t="s">
        <v>91</v>
      </c>
      <c r="Q2203" s="12">
        <v>0.50165252540000005</v>
      </c>
      <c r="R2203" s="29">
        <v>0.35</v>
      </c>
      <c r="S2203" s="2">
        <f>IF($A2203="site","",MIN(VLOOKUP($P2203,margin_ranges!$A$5:$D$10,4,FALSE)/100,$Q2203))</f>
        <v>0.29749999999999999</v>
      </c>
      <c r="T2203" s="6">
        <f>IF(A2203="placement",$J2203*MIN($Q2203,$S2203),"")</f>
        <v>157.3775</v>
      </c>
      <c r="U2203" s="6">
        <f>IF($A2203="placement",T2203,SUMIF($C$10:$C$6209,$C2203,$T$10:$T$6209))</f>
        <v>157.3775</v>
      </c>
      <c r="V2203" s="34">
        <f t="shared" si="104"/>
        <v>8.0769230769230704E-2</v>
      </c>
      <c r="W2203" s="24"/>
      <c r="X2203" s="2" t="str">
        <f>IFERROR(MIN(VLOOKUP($W2203,margin_ranges!$A$5:$D$10,4,FALSE),$Q2203*100)/100,"")</f>
        <v/>
      </c>
      <c r="Y2203" s="6">
        <f t="shared" si="102"/>
        <v>157.3775</v>
      </c>
      <c r="Z2203" s="6">
        <f>IF($A2203="placement",Y2203,SUMIF($C$10:$C$6209,$C2203,$Y$10:$Y$6209))</f>
        <v>157.3775</v>
      </c>
      <c r="AA2203" s="17">
        <f t="shared" si="103"/>
        <v>8.0769230769230704E-2</v>
      </c>
    </row>
    <row r="2204" spans="1:27" hidden="1" x14ac:dyDescent="0.3">
      <c r="A2204" s="8" t="s">
        <v>17</v>
      </c>
      <c r="B2204" s="8" t="s">
        <v>6310</v>
      </c>
      <c r="C2204" s="8" t="s">
        <v>6311</v>
      </c>
      <c r="D2204" s="8" t="s">
        <v>6312</v>
      </c>
      <c r="E2204" s="8" t="s">
        <v>6313</v>
      </c>
      <c r="F2204" s="29">
        <v>0.35</v>
      </c>
      <c r="G2204" s="29">
        <v>1</v>
      </c>
      <c r="H2204" s="30">
        <v>4235.4958999999999</v>
      </c>
      <c r="I2204" s="30">
        <v>612.62159999999994</v>
      </c>
      <c r="J2204" s="14">
        <v>679</v>
      </c>
      <c r="K2204" s="14">
        <v>238</v>
      </c>
      <c r="L2204" s="12">
        <v>0.14460000000000001</v>
      </c>
      <c r="M2204" s="7">
        <v>3.6958119999999997E-2</v>
      </c>
      <c r="N2204" s="31">
        <v>0.01</v>
      </c>
      <c r="O2204" s="14">
        <f>IFERROR(VLOOKUP($C2204,'site totals'!$J$2:$K$607,2,FALSE),1)</f>
        <v>8958.3495999999996</v>
      </c>
      <c r="P2204" s="32" t="s">
        <v>91</v>
      </c>
      <c r="Q2204" s="12">
        <v>0.72942348189999995</v>
      </c>
      <c r="R2204" s="29">
        <v>0.35</v>
      </c>
      <c r="S2204" s="2">
        <f>IF($A2204="site","",MIN(VLOOKUP($P2204,margin_ranges!$A$5:$D$10,4,FALSE)/100,$Q2204))</f>
        <v>0.29749999999999999</v>
      </c>
      <c r="T2204" s="6">
        <f>IF(A2204="placement",$J2204*MIN($Q2204,$S2204),"")</f>
        <v>202.0025</v>
      </c>
      <c r="U2204" s="6">
        <f>IF($A2204="placement",T2204,SUMIF($C$10:$C$6209,$C2204,$T$10:$T$6209))</f>
        <v>202.0025</v>
      </c>
      <c r="V2204" s="34">
        <f t="shared" si="104"/>
        <v>8.0769230769230704E-2</v>
      </c>
      <c r="W2204" s="24"/>
      <c r="X2204" s="2" t="str">
        <f>IFERROR(MIN(VLOOKUP($W2204,margin_ranges!$A$5:$D$10,4,FALSE),$Q2204*100)/100,"")</f>
        <v/>
      </c>
      <c r="Y2204" s="6">
        <f t="shared" si="102"/>
        <v>202.0025</v>
      </c>
      <c r="Z2204" s="6">
        <f>IF($A2204="placement",Y2204,SUMIF($C$10:$C$6209,$C2204,$Y$10:$Y$6209))</f>
        <v>202.0025</v>
      </c>
      <c r="AA2204" s="29">
        <f t="shared" si="103"/>
        <v>8.0769230769230704E-2</v>
      </c>
    </row>
    <row r="2205" spans="1:27" hidden="1" x14ac:dyDescent="0.3">
      <c r="A2205" s="8" t="s">
        <v>17</v>
      </c>
      <c r="B2205" s="8" t="s">
        <v>6310</v>
      </c>
      <c r="C2205" s="8" t="s">
        <v>6311</v>
      </c>
      <c r="D2205" s="8" t="s">
        <v>6342</v>
      </c>
      <c r="E2205" s="8" t="s">
        <v>6343</v>
      </c>
      <c r="F2205" s="29">
        <v>0.35</v>
      </c>
      <c r="G2205" s="29">
        <v>1</v>
      </c>
      <c r="H2205" s="30">
        <v>6263.2132000000001</v>
      </c>
      <c r="I2205" s="30">
        <v>1468.3614</v>
      </c>
      <c r="J2205" s="14">
        <v>1853</v>
      </c>
      <c r="K2205" s="14">
        <v>649</v>
      </c>
      <c r="L2205" s="12">
        <v>0.2344</v>
      </c>
      <c r="M2205" s="7">
        <v>4.207267E-2</v>
      </c>
      <c r="N2205" s="31">
        <v>0.01</v>
      </c>
      <c r="O2205" s="14">
        <f>IFERROR(VLOOKUP($C2205,'site totals'!$J$2:$K$607,2,FALSE),1)</f>
        <v>8958.3495999999996</v>
      </c>
      <c r="P2205" s="32" t="s">
        <v>91</v>
      </c>
      <c r="Q2205" s="12">
        <v>0.7623160229</v>
      </c>
      <c r="R2205" s="29">
        <v>0.35</v>
      </c>
      <c r="S2205" s="2">
        <f>IF($A2205="site","",MIN(VLOOKUP($P2205,margin_ranges!$A$5:$D$10,4,FALSE)/100,$Q2205))</f>
        <v>0.29749999999999999</v>
      </c>
      <c r="T2205" s="6">
        <f>IF(A2205="placement",$J2205*MIN($Q2205,$S2205),"")</f>
        <v>551.26749999999993</v>
      </c>
      <c r="U2205" s="6">
        <f>IF($A2205="placement",T2205,SUMIF($C$10:$C$6209,$C2205,$T$10:$T$6209))</f>
        <v>551.26749999999993</v>
      </c>
      <c r="V2205" s="34">
        <f t="shared" si="104"/>
        <v>8.0769230769230704E-2</v>
      </c>
      <c r="W2205" s="24"/>
      <c r="X2205" s="2" t="str">
        <f>IFERROR(MIN(VLOOKUP($W2205,margin_ranges!$A$5:$D$10,4,FALSE),$Q2205*100)/100,"")</f>
        <v/>
      </c>
      <c r="Y2205" s="6">
        <f t="shared" si="102"/>
        <v>551.26749999999993</v>
      </c>
      <c r="Z2205" s="6">
        <f>IF($A2205="placement",Y2205,SUMIF($C$10:$C$6209,$C2205,$Y$10:$Y$6209))</f>
        <v>551.26749999999993</v>
      </c>
      <c r="AA2205" s="29">
        <f t="shared" si="103"/>
        <v>8.0769230769230704E-2</v>
      </c>
    </row>
    <row r="2206" spans="1:27" hidden="1" x14ac:dyDescent="0.3">
      <c r="A2206" s="8" t="s">
        <v>17</v>
      </c>
      <c r="B2206" s="8" t="s">
        <v>6310</v>
      </c>
      <c r="C2206" s="8" t="s">
        <v>6311</v>
      </c>
      <c r="D2206" s="8" t="s">
        <v>6338</v>
      </c>
      <c r="E2206" s="8" t="s">
        <v>6339</v>
      </c>
      <c r="F2206" s="29">
        <v>0.35</v>
      </c>
      <c r="G2206" s="29">
        <v>1</v>
      </c>
      <c r="H2206" s="30">
        <v>94.887500000000003</v>
      </c>
      <c r="I2206" s="30">
        <v>6.4421999999999997</v>
      </c>
      <c r="J2206" s="14">
        <v>15</v>
      </c>
      <c r="K2206" s="14">
        <v>5</v>
      </c>
      <c r="L2206" s="12">
        <v>6.7900000000000002E-2</v>
      </c>
      <c r="M2206" s="7">
        <v>7.9333860000000006E-2</v>
      </c>
      <c r="N2206" s="31">
        <v>0.01</v>
      </c>
      <c r="O2206" s="14">
        <f>IFERROR(VLOOKUP($C2206,'site totals'!$J$2:$K$607,2,FALSE),1)</f>
        <v>8958.3495999999996</v>
      </c>
      <c r="P2206" s="32" t="s">
        <v>91</v>
      </c>
      <c r="Q2206" s="12">
        <v>0.87395041370000004</v>
      </c>
      <c r="R2206" s="29">
        <v>0.35</v>
      </c>
      <c r="S2206" s="2">
        <f>IF($A2206="site","",MIN(VLOOKUP($P2206,margin_ranges!$A$5:$D$10,4,FALSE)/100,$Q2206))</f>
        <v>0.29749999999999999</v>
      </c>
      <c r="T2206" s="6">
        <f>IF(A2206="placement",$J2206*MIN($Q2206,$S2206),"")</f>
        <v>4.4624999999999995</v>
      </c>
      <c r="U2206" s="6">
        <f>IF($A2206="placement",T2206,SUMIF($C$10:$C$6209,$C2206,$T$10:$T$6209))</f>
        <v>4.4624999999999995</v>
      </c>
      <c r="V2206" s="34">
        <f t="shared" si="104"/>
        <v>8.0769230769230926E-2</v>
      </c>
      <c r="W2206" s="24"/>
      <c r="X2206" s="2" t="str">
        <f>IFERROR(MIN(VLOOKUP($W2206,margin_ranges!$A$5:$D$10,4,FALSE),$Q2206*100)/100,"")</f>
        <v/>
      </c>
      <c r="Y2206" s="6">
        <f t="shared" si="102"/>
        <v>4.4624999999999995</v>
      </c>
      <c r="Z2206" s="6">
        <f>IF($A2206="placement",Y2206,SUMIF($C$10:$C$6209,$C2206,$Y$10:$Y$6209))</f>
        <v>4.4624999999999995</v>
      </c>
      <c r="AA2206" s="29">
        <f t="shared" si="103"/>
        <v>8.0769230769230926E-2</v>
      </c>
    </row>
    <row r="2207" spans="1:27" hidden="1" x14ac:dyDescent="0.3">
      <c r="A2207" s="8" t="s">
        <v>17</v>
      </c>
      <c r="B2207" s="8" t="s">
        <v>6310</v>
      </c>
      <c r="C2207" s="8" t="s">
        <v>6311</v>
      </c>
      <c r="D2207" s="8" t="s">
        <v>6344</v>
      </c>
      <c r="E2207" s="8" t="s">
        <v>6321</v>
      </c>
      <c r="F2207" s="29">
        <v>0.39</v>
      </c>
      <c r="G2207" s="29">
        <v>0</v>
      </c>
      <c r="H2207" s="30">
        <v>5.1379999999999999</v>
      </c>
      <c r="I2207" s="30">
        <v>0.44990000000000002</v>
      </c>
      <c r="J2207" s="14">
        <v>7</v>
      </c>
      <c r="K2207" s="14">
        <v>2</v>
      </c>
      <c r="L2207" s="12">
        <v>8.7599999999999997E-2</v>
      </c>
      <c r="M2207" s="7">
        <v>0.48504287000000001</v>
      </c>
      <c r="N2207" s="31">
        <v>0.01</v>
      </c>
      <c r="O2207" s="14">
        <f>IFERROR(VLOOKUP($C2207,'site totals'!$J$2:$K$607,2,FALSE),1)</f>
        <v>8958.3495999999996</v>
      </c>
      <c r="P2207" s="32" t="s">
        <v>22</v>
      </c>
      <c r="Q2207" s="12">
        <v>0.97938326570000001</v>
      </c>
      <c r="R2207" s="29">
        <v>0.39</v>
      </c>
      <c r="S2207" s="2">
        <f>IF($A2207="site","",MIN(VLOOKUP($P2207,margin_ranges!$A$5:$D$10,4,FALSE)/100,$Q2207))</f>
        <v>0.29749999999999999</v>
      </c>
      <c r="T2207" s="6">
        <f>IF(A2207="placement",$J2207*MIN($Q2207,$S2207),"")</f>
        <v>2.0825</v>
      </c>
      <c r="U2207" s="6">
        <f>IF($A2207="placement",T2207,SUMIF($C$10:$C$6209,$C2207,$T$10:$T$6209))</f>
        <v>2.0825</v>
      </c>
      <c r="V2207" s="34">
        <f t="shared" si="104"/>
        <v>0.15163934426229519</v>
      </c>
      <c r="W2207" s="24"/>
      <c r="X2207" s="2" t="str">
        <f>IFERROR(MIN(VLOOKUP($W2207,margin_ranges!$A$5:$D$10,4,FALSE),$Q2207*100)/100,"")</f>
        <v/>
      </c>
      <c r="Y2207" s="6">
        <f t="shared" si="102"/>
        <v>2.0825</v>
      </c>
      <c r="Z2207" s="6">
        <f>IF($A2207="placement",Y2207,SUMIF($C$10:$C$6209,$C2207,$Y$10:$Y$6209))</f>
        <v>2.0825</v>
      </c>
      <c r="AA2207" s="17">
        <f t="shared" si="103"/>
        <v>0.15163934426229519</v>
      </c>
    </row>
    <row r="2208" spans="1:27" hidden="1" x14ac:dyDescent="0.3">
      <c r="A2208" s="8" t="s">
        <v>17</v>
      </c>
      <c r="B2208" s="8" t="s">
        <v>6310</v>
      </c>
      <c r="C2208" s="8" t="s">
        <v>6311</v>
      </c>
      <c r="D2208" s="8" t="s">
        <v>6320</v>
      </c>
      <c r="E2208" s="8" t="s">
        <v>6321</v>
      </c>
      <c r="F2208" s="29">
        <v>0.38999999999999901</v>
      </c>
      <c r="G2208" s="29">
        <v>0</v>
      </c>
      <c r="H2208" s="30">
        <v>23.416</v>
      </c>
      <c r="I2208" s="30">
        <v>1.3320000000000001</v>
      </c>
      <c r="J2208" s="14">
        <v>16</v>
      </c>
      <c r="K2208" s="14">
        <v>5</v>
      </c>
      <c r="L2208" s="12">
        <v>5.6899999999999999E-2</v>
      </c>
      <c r="M2208" s="7">
        <v>0.38818103999999998</v>
      </c>
      <c r="N2208" s="31">
        <v>0.01</v>
      </c>
      <c r="O2208" s="14">
        <f>IFERROR(VLOOKUP($C2208,'site totals'!$J$2:$K$607,2,FALSE),1)</f>
        <v>8958.3495999999996</v>
      </c>
      <c r="P2208" s="32" t="s">
        <v>22</v>
      </c>
      <c r="Q2208" s="12">
        <v>0.97423882409999996</v>
      </c>
      <c r="R2208" s="29">
        <v>0.39</v>
      </c>
      <c r="S2208" s="2">
        <f>IF($A2208="site","",MIN(VLOOKUP($P2208,margin_ranges!$A$5:$D$10,4,FALSE)/100,$Q2208))</f>
        <v>0.29749999999999999</v>
      </c>
      <c r="T2208" s="6">
        <f>IF(A2208="placement",$J2208*MIN($Q2208,$S2208),"")</f>
        <v>4.76</v>
      </c>
      <c r="U2208" s="6">
        <f>IF($A2208="placement",T2208,SUMIF($C$10:$C$6209,$C2208,$T$10:$T$6209))</f>
        <v>4.76</v>
      </c>
      <c r="V2208" s="34">
        <f t="shared" si="104"/>
        <v>0.15163934426229519</v>
      </c>
      <c r="W2208" s="24"/>
      <c r="X2208" s="2" t="str">
        <f>IFERROR(MIN(VLOOKUP($W2208,margin_ranges!$A$5:$D$10,4,FALSE),$Q2208*100)/100,"")</f>
        <v/>
      </c>
      <c r="Y2208" s="6">
        <f t="shared" ref="Y2208:Y2271" si="105">IF(A2208="placement",IF($X2208="",$T2208,$J2208*MIN($Q2208,$X2208)),"")</f>
        <v>4.76</v>
      </c>
      <c r="Z2208" s="6">
        <f>IF($A2208="placement",Y2208,SUMIF($C$10:$C$6209,$C2208,$Y$10:$Y$6209))</f>
        <v>4.76</v>
      </c>
      <c r="AA2208" s="29">
        <f t="shared" ref="AA2208:AA2271" si="106">($J2208-$Z2208)/($J2208*(1-$R2208))-1</f>
        <v>0.15163934426229519</v>
      </c>
    </row>
    <row r="2209" spans="1:27" hidden="1" x14ac:dyDescent="0.3">
      <c r="A2209" s="8" t="s">
        <v>17</v>
      </c>
      <c r="B2209" s="8" t="s">
        <v>6310</v>
      </c>
      <c r="C2209" s="8" t="s">
        <v>6311</v>
      </c>
      <c r="D2209" s="8" t="s">
        <v>6328</v>
      </c>
      <c r="E2209" s="8" t="s">
        <v>6329</v>
      </c>
      <c r="F2209" s="29">
        <v>0.38999999999999901</v>
      </c>
      <c r="G2209" s="29">
        <v>1</v>
      </c>
      <c r="H2209" s="30">
        <v>51.599899999999998</v>
      </c>
      <c r="I2209" s="30">
        <v>6.6889000000000003</v>
      </c>
      <c r="J2209" s="14">
        <v>40</v>
      </c>
      <c r="K2209" s="14">
        <v>14</v>
      </c>
      <c r="L2209" s="12">
        <v>0.12959999999999999</v>
      </c>
      <c r="M2209" s="7">
        <v>0.19873351</v>
      </c>
      <c r="N2209" s="31">
        <v>0.01</v>
      </c>
      <c r="O2209" s="14">
        <f>IFERROR(VLOOKUP($C2209,'site totals'!$J$2:$K$607,2,FALSE),1)</f>
        <v>8958.3495999999996</v>
      </c>
      <c r="P2209" s="32" t="s">
        <v>22</v>
      </c>
      <c r="Q2209" s="12">
        <v>0.949681361</v>
      </c>
      <c r="R2209" s="29">
        <v>0.39</v>
      </c>
      <c r="S2209" s="2">
        <f>IF($A2209="site","",MIN(VLOOKUP($P2209,margin_ranges!$A$5:$D$10,4,FALSE)/100,$Q2209))</f>
        <v>0.29749999999999999</v>
      </c>
      <c r="T2209" s="6">
        <f>IF(A2209="placement",$J2209*MIN($Q2209,$S2209),"")</f>
        <v>11.899999999999999</v>
      </c>
      <c r="U2209" s="6">
        <f>IF($A2209="placement",T2209,SUMIF($C$10:$C$6209,$C2209,$T$10:$T$6209))</f>
        <v>11.899999999999999</v>
      </c>
      <c r="V2209" s="34">
        <f t="shared" si="104"/>
        <v>0.15163934426229519</v>
      </c>
      <c r="W2209" s="24"/>
      <c r="X2209" s="2" t="str">
        <f>IFERROR(MIN(VLOOKUP($W2209,margin_ranges!$A$5:$D$10,4,FALSE),$Q2209*100)/100,"")</f>
        <v/>
      </c>
      <c r="Y2209" s="6">
        <f t="shared" si="105"/>
        <v>11.899999999999999</v>
      </c>
      <c r="Z2209" s="6">
        <f>IF($A2209="placement",Y2209,SUMIF($C$10:$C$6209,$C2209,$Y$10:$Y$6209))</f>
        <v>11.899999999999999</v>
      </c>
      <c r="AA2209" s="17">
        <f t="shared" si="106"/>
        <v>0.15163934426229519</v>
      </c>
    </row>
    <row r="2210" spans="1:27" hidden="1" x14ac:dyDescent="0.3">
      <c r="A2210" s="8" t="s">
        <v>17</v>
      </c>
      <c r="B2210" s="8" t="s">
        <v>6310</v>
      </c>
      <c r="C2210" s="8" t="s">
        <v>6311</v>
      </c>
      <c r="D2210" s="8" t="s">
        <v>6326</v>
      </c>
      <c r="E2210" s="8" t="s">
        <v>6327</v>
      </c>
      <c r="F2210" s="29">
        <v>0.4</v>
      </c>
      <c r="G2210" s="29">
        <v>1</v>
      </c>
      <c r="H2210" s="30">
        <v>11456.799199999999</v>
      </c>
      <c r="I2210" s="30">
        <v>3179.0801000000001</v>
      </c>
      <c r="J2210" s="14">
        <v>6707</v>
      </c>
      <c r="K2210" s="14">
        <v>2683</v>
      </c>
      <c r="L2210" s="12">
        <v>0.27750000000000002</v>
      </c>
      <c r="M2210" s="7">
        <v>7.032824E-2</v>
      </c>
      <c r="N2210" s="31">
        <v>0.01</v>
      </c>
      <c r="O2210" s="14">
        <f>IFERROR(VLOOKUP($C2210,'site totals'!$J$2:$K$607,2,FALSE),1)</f>
        <v>8958.3495999999996</v>
      </c>
      <c r="P2210" s="32" t="s">
        <v>22</v>
      </c>
      <c r="Q2210" s="12">
        <v>0.85780961010000001</v>
      </c>
      <c r="R2210" s="29">
        <v>0.4</v>
      </c>
      <c r="S2210" s="2">
        <f>IF($A2210="site","",MIN(VLOOKUP($P2210,margin_ranges!$A$5:$D$10,4,FALSE)/100,$Q2210))</f>
        <v>0.29749999999999999</v>
      </c>
      <c r="T2210" s="6">
        <f>IF(A2210="placement",$J2210*MIN($Q2210,$S2210),"")</f>
        <v>1995.3325</v>
      </c>
      <c r="U2210" s="6">
        <f>IF($A2210="placement",T2210,SUMIF($C$10:$C$6209,$C2210,$T$10:$T$6209))</f>
        <v>1995.3325</v>
      </c>
      <c r="V2210" s="34">
        <f t="shared" si="104"/>
        <v>0.17083333333333317</v>
      </c>
      <c r="W2210" s="24"/>
      <c r="X2210" s="2" t="str">
        <f>IFERROR(MIN(VLOOKUP($W2210,margin_ranges!$A$5:$D$10,4,FALSE),$Q2210*100)/100,"")</f>
        <v/>
      </c>
      <c r="Y2210" s="6">
        <f t="shared" si="105"/>
        <v>1995.3325</v>
      </c>
      <c r="Z2210" s="6">
        <f>IF($A2210="placement",Y2210,SUMIF($C$10:$C$6209,$C2210,$Y$10:$Y$6209))</f>
        <v>1995.3325</v>
      </c>
      <c r="AA2210" s="29">
        <f t="shared" si="106"/>
        <v>0.17083333333333317</v>
      </c>
    </row>
    <row r="2211" spans="1:27" hidden="1" x14ac:dyDescent="0.3">
      <c r="A2211" s="8" t="s">
        <v>17</v>
      </c>
      <c r="B2211" s="8" t="s">
        <v>6310</v>
      </c>
      <c r="C2211" s="8" t="s">
        <v>6311</v>
      </c>
      <c r="D2211" s="8" t="s">
        <v>6330</v>
      </c>
      <c r="E2211" s="8" t="s">
        <v>6331</v>
      </c>
      <c r="F2211" s="29">
        <v>0.39999999999999902</v>
      </c>
      <c r="G2211" s="29">
        <v>1</v>
      </c>
      <c r="H2211" s="30">
        <v>18341.224600000001</v>
      </c>
      <c r="I2211" s="30">
        <v>3114.3049999999998</v>
      </c>
      <c r="J2211" s="14">
        <v>6907</v>
      </c>
      <c r="K2211" s="14">
        <v>2641</v>
      </c>
      <c r="L2211" s="12">
        <v>0.16980000000000001</v>
      </c>
      <c r="M2211" s="7">
        <v>7.3927789999999993E-2</v>
      </c>
      <c r="N2211" s="31">
        <v>0.01</v>
      </c>
      <c r="O2211" s="14">
        <f>IFERROR(VLOOKUP($C2211,'site totals'!$J$2:$K$607,2,FALSE),1)</f>
        <v>8958.3495999999996</v>
      </c>
      <c r="P2211" s="32" t="s">
        <v>22</v>
      </c>
      <c r="Q2211" s="12">
        <v>0.86473286120000004</v>
      </c>
      <c r="R2211" s="29">
        <v>0.4</v>
      </c>
      <c r="S2211" s="2">
        <f>IF($A2211="site","",MIN(VLOOKUP($P2211,margin_ranges!$A$5:$D$10,4,FALSE)/100,$Q2211))</f>
        <v>0.29749999999999999</v>
      </c>
      <c r="T2211" s="6">
        <f>IF(A2211="placement",$J2211*MIN($Q2211,$S2211),"")</f>
        <v>2054.8325</v>
      </c>
      <c r="U2211" s="6">
        <f>IF($A2211="placement",T2211,SUMIF($C$10:$C$6209,$C2211,$T$10:$T$6209))</f>
        <v>2054.8325</v>
      </c>
      <c r="V2211" s="34">
        <f t="shared" si="104"/>
        <v>0.17083333333333317</v>
      </c>
      <c r="W2211" s="24"/>
      <c r="X2211" s="2" t="str">
        <f>IFERROR(MIN(VLOOKUP($W2211,margin_ranges!$A$5:$D$10,4,FALSE),$Q2211*100)/100,"")</f>
        <v/>
      </c>
      <c r="Y2211" s="6">
        <f t="shared" si="105"/>
        <v>2054.8325</v>
      </c>
      <c r="Z2211" s="6">
        <f>IF($A2211="placement",Y2211,SUMIF($C$10:$C$6209,$C2211,$Y$10:$Y$6209))</f>
        <v>2054.8325</v>
      </c>
      <c r="AA2211" s="29">
        <f t="shared" si="106"/>
        <v>0.17083333333333317</v>
      </c>
    </row>
    <row r="2212" spans="1:27" hidden="1" x14ac:dyDescent="0.3">
      <c r="A2212" s="8" t="s">
        <v>17</v>
      </c>
      <c r="B2212" s="8" t="s">
        <v>6310</v>
      </c>
      <c r="C2212" s="8" t="s">
        <v>6311</v>
      </c>
      <c r="D2212" s="8" t="s">
        <v>6336</v>
      </c>
      <c r="E2212" s="8" t="s">
        <v>6337</v>
      </c>
      <c r="F2212" s="29">
        <v>0.4</v>
      </c>
      <c r="G2212" s="29">
        <v>1</v>
      </c>
      <c r="H2212" s="30">
        <v>16519.16</v>
      </c>
      <c r="I2212" s="30">
        <v>2282.9169999999999</v>
      </c>
      <c r="J2212" s="14">
        <v>2292</v>
      </c>
      <c r="K2212" s="14">
        <v>917</v>
      </c>
      <c r="L2212" s="12">
        <v>0.13819999999999999</v>
      </c>
      <c r="M2212" s="7">
        <v>3.3466070000000001E-2</v>
      </c>
      <c r="N2212" s="31">
        <v>0.01</v>
      </c>
      <c r="O2212" s="14">
        <f>IFERROR(VLOOKUP($C2212,'site totals'!$J$2:$K$607,2,FALSE),1)</f>
        <v>8958.3495999999996</v>
      </c>
      <c r="P2212" s="32" t="s">
        <v>91</v>
      </c>
      <c r="Q2212" s="12">
        <v>0.70118993590000001</v>
      </c>
      <c r="R2212" s="29">
        <v>0.4</v>
      </c>
      <c r="S2212" s="2">
        <f>IF($A2212="site","",MIN(VLOOKUP($P2212,margin_ranges!$A$5:$D$10,4,FALSE)/100,$Q2212))</f>
        <v>0.29749999999999999</v>
      </c>
      <c r="T2212" s="6">
        <f>IF(A2212="placement",$J2212*MIN($Q2212,$S2212),"")</f>
        <v>681.87</v>
      </c>
      <c r="U2212" s="6">
        <f>IF($A2212="placement",T2212,SUMIF($C$10:$C$6209,$C2212,$T$10:$T$6209))</f>
        <v>681.87</v>
      </c>
      <c r="V2212" s="34">
        <f t="shared" si="104"/>
        <v>0.17083333333333339</v>
      </c>
      <c r="W2212" s="24"/>
      <c r="X2212" s="2" t="str">
        <f>IFERROR(MIN(VLOOKUP($W2212,margin_ranges!$A$5:$D$10,4,FALSE),$Q2212*100)/100,"")</f>
        <v/>
      </c>
      <c r="Y2212" s="6">
        <f t="shared" si="105"/>
        <v>681.87</v>
      </c>
      <c r="Z2212" s="6">
        <f>IF($A2212="placement",Y2212,SUMIF($C$10:$C$6209,$C2212,$Y$10:$Y$6209))</f>
        <v>681.87</v>
      </c>
      <c r="AA2212" s="29">
        <f t="shared" si="106"/>
        <v>0.17083333333333339</v>
      </c>
    </row>
    <row r="2213" spans="1:27" x14ac:dyDescent="0.3">
      <c r="A2213" s="16" t="s">
        <v>33</v>
      </c>
      <c r="B2213" s="16" t="s">
        <v>6310</v>
      </c>
      <c r="C2213" s="16" t="s">
        <v>6311</v>
      </c>
      <c r="D2213" s="8" t="s">
        <v>34</v>
      </c>
      <c r="E2213" s="16"/>
      <c r="F2213" s="17">
        <v>0.39126272343736102</v>
      </c>
      <c r="G2213" s="17">
        <v>0.99786041000000003</v>
      </c>
      <c r="H2213" s="36">
        <v>60893.727500000001</v>
      </c>
      <c r="I2213" s="36">
        <v>11645.021699999999</v>
      </c>
      <c r="J2213" s="22">
        <v>19196</v>
      </c>
      <c r="K2213" s="22">
        <v>7385</v>
      </c>
      <c r="L2213" s="18">
        <v>0.19120000000000001</v>
      </c>
      <c r="M2213" s="19">
        <v>5.4948980000000001E-2</v>
      </c>
      <c r="N2213" s="20">
        <v>1.0000999999999999E-2</v>
      </c>
      <c r="O2213" s="22">
        <f>IFERROR(VLOOKUP($C2213,'site totals'!$J$2:$K$607,2,FALSE),1)</f>
        <v>8958.3495999999996</v>
      </c>
      <c r="P2213" s="21"/>
      <c r="Q2213" s="18">
        <v>0.81799481569999999</v>
      </c>
      <c r="R2213" s="17">
        <v>0.39129999999999998</v>
      </c>
      <c r="S2213" s="18" t="str">
        <f>IF($A2213="site","",MIN(VLOOKUP($P2213,margin_ranges!$A$5:$D$10,4,FALSE)/100,$Q2213))</f>
        <v/>
      </c>
      <c r="T2213" s="22" t="str">
        <f>IF(A2213="placement",$J2213*MIN($Q2213,$S2213),"")</f>
        <v/>
      </c>
      <c r="U2213" s="22">
        <f>IF($A2213="placement",T2213,SUMIF($C$10:$C$6209,$C2213,$T$10:$T$6209))</f>
        <v>5708.415</v>
      </c>
      <c r="V2213" s="37">
        <f t="shared" si="104"/>
        <v>0.15430386984748101</v>
      </c>
      <c r="W2213" s="38"/>
      <c r="X2213" s="18" t="str">
        <f>IFERROR(MIN(VLOOKUP($W2213,margin_ranges!$A$5:$D$10,4,FALSE),$Q2213*100)/100,"")</f>
        <v/>
      </c>
      <c r="Y2213" s="6" t="str">
        <f t="shared" si="105"/>
        <v/>
      </c>
      <c r="Z2213" s="6">
        <f>IF($A2213="placement",Y2213,SUMIF($C$10:$C$6209,$C2213,$Y$10:$Y$6209))</f>
        <v>5708.415</v>
      </c>
      <c r="AA2213" s="17">
        <f t="shared" si="106"/>
        <v>0.15430386984748101</v>
      </c>
    </row>
    <row r="2214" spans="1:27" hidden="1" x14ac:dyDescent="0.3">
      <c r="A2214" s="8" t="s">
        <v>17</v>
      </c>
      <c r="B2214" s="8" t="s">
        <v>6455</v>
      </c>
      <c r="C2214" s="8" t="s">
        <v>6456</v>
      </c>
      <c r="D2214" s="8" t="s">
        <v>6483</v>
      </c>
      <c r="E2214" s="8" t="s">
        <v>6484</v>
      </c>
      <c r="F2214" s="29">
        <v>0.25</v>
      </c>
      <c r="G2214" s="29">
        <v>0</v>
      </c>
      <c r="H2214" s="30">
        <v>360.48489999999998</v>
      </c>
      <c r="I2214" s="30">
        <v>19.1251</v>
      </c>
      <c r="J2214" s="14">
        <v>1146</v>
      </c>
      <c r="K2214" s="14">
        <v>286</v>
      </c>
      <c r="L2214" s="12">
        <v>5.3100000000000001E-2</v>
      </c>
      <c r="M2214" s="7">
        <v>1.99661402</v>
      </c>
      <c r="N2214" s="31">
        <v>1.25</v>
      </c>
      <c r="O2214" s="14">
        <f>IFERROR(VLOOKUP($C2214,'site totals'!$J$2:$K$607,2,FALSE),1)</f>
        <v>8429.8202000000001</v>
      </c>
      <c r="P2214" s="32" t="s">
        <v>161</v>
      </c>
      <c r="Q2214" s="12">
        <v>0.37394008629999997</v>
      </c>
      <c r="R2214" s="29">
        <v>0.25</v>
      </c>
      <c r="S2214" s="2">
        <f>IF($A2214="site","",MIN(VLOOKUP($P2214,margin_ranges!$A$5:$D$10,4,FALSE)/100,$Q2214))</f>
        <v>0.37394008629999997</v>
      </c>
      <c r="T2214" s="6">
        <f>IF(A2214="placement",$J2214*MIN($Q2214,$S2214),"")</f>
        <v>428.53533889979997</v>
      </c>
      <c r="U2214" s="6">
        <f>IF($A2214="placement",T2214,SUMIF($C$10:$C$6209,$C2214,$T$10:$T$6209))</f>
        <v>428.53533889979997</v>
      </c>
      <c r="V2214" s="34">
        <f t="shared" si="104"/>
        <v>-0.1652534484</v>
      </c>
      <c r="W2214" s="24"/>
      <c r="X2214" s="2" t="str">
        <f>IFERROR(MIN(VLOOKUP($W2214,margin_ranges!$A$5:$D$10,4,FALSE),$Q2214*100)/100,"")</f>
        <v/>
      </c>
      <c r="Y2214" s="6">
        <f t="shared" si="105"/>
        <v>428.53533889979997</v>
      </c>
      <c r="Z2214" s="6">
        <f>IF($A2214="placement",Y2214,SUMIF($C$10:$C$6209,$C2214,$Y$10:$Y$6209))</f>
        <v>428.53533889979997</v>
      </c>
      <c r="AA2214" s="29">
        <f t="shared" si="106"/>
        <v>-0.1652534484</v>
      </c>
    </row>
    <row r="2215" spans="1:27" hidden="1" x14ac:dyDescent="0.3">
      <c r="A2215" s="8" t="s">
        <v>17</v>
      </c>
      <c r="B2215" s="8" t="s">
        <v>6455</v>
      </c>
      <c r="C2215" s="8" t="s">
        <v>6456</v>
      </c>
      <c r="D2215" s="8" t="s">
        <v>6457</v>
      </c>
      <c r="E2215" s="8" t="s">
        <v>6458</v>
      </c>
      <c r="F2215" s="29">
        <v>0.249999999999999</v>
      </c>
      <c r="G2215" s="29">
        <v>0</v>
      </c>
      <c r="H2215" s="30">
        <v>421.9341</v>
      </c>
      <c r="I2215" s="30">
        <v>16.909400000000002</v>
      </c>
      <c r="J2215" s="14">
        <v>1212</v>
      </c>
      <c r="K2215" s="14">
        <v>303</v>
      </c>
      <c r="L2215" s="12">
        <v>4.0099999999999997E-2</v>
      </c>
      <c r="M2215" s="7">
        <v>2.3883378199999998</v>
      </c>
      <c r="N2215" s="31">
        <v>1.5</v>
      </c>
      <c r="O2215" s="14">
        <f>IFERROR(VLOOKUP($C2215,'site totals'!$J$2:$K$607,2,FALSE),1)</f>
        <v>8429.8202000000001</v>
      </c>
      <c r="P2215" s="32" t="s">
        <v>161</v>
      </c>
      <c r="Q2215" s="12">
        <v>0.37194814370000001</v>
      </c>
      <c r="R2215" s="29">
        <v>0.25</v>
      </c>
      <c r="S2215" s="2">
        <f>IF($A2215="site","",MIN(VLOOKUP($P2215,margin_ranges!$A$5:$D$10,4,FALSE)/100,$Q2215))</f>
        <v>0.37194814370000001</v>
      </c>
      <c r="T2215" s="6">
        <f>IF(A2215="placement",$J2215*MIN($Q2215,$S2215),"")</f>
        <v>450.80115016440004</v>
      </c>
      <c r="U2215" s="6">
        <f>IF($A2215="placement",T2215,SUMIF($C$10:$C$6209,$C2215,$T$10:$T$6209))</f>
        <v>450.80115016440004</v>
      </c>
      <c r="V2215" s="34">
        <f t="shared" si="104"/>
        <v>-0.16259752493333335</v>
      </c>
      <c r="W2215" s="24"/>
      <c r="X2215" s="2" t="str">
        <f>IFERROR(MIN(VLOOKUP($W2215,margin_ranges!$A$5:$D$10,4,FALSE),$Q2215*100)/100,"")</f>
        <v/>
      </c>
      <c r="Y2215" s="6">
        <f t="shared" si="105"/>
        <v>450.80115016440004</v>
      </c>
      <c r="Z2215" s="6">
        <f>IF($A2215="placement",Y2215,SUMIF($C$10:$C$6209,$C2215,$Y$10:$Y$6209))</f>
        <v>450.80115016440004</v>
      </c>
      <c r="AA2215" s="29">
        <f t="shared" si="106"/>
        <v>-0.16259752493333335</v>
      </c>
    </row>
    <row r="2216" spans="1:27" hidden="1" x14ac:dyDescent="0.3">
      <c r="A2216" s="8" t="s">
        <v>17</v>
      </c>
      <c r="B2216" s="8" t="s">
        <v>6455</v>
      </c>
      <c r="C2216" s="8" t="s">
        <v>6456</v>
      </c>
      <c r="D2216" s="8" t="s">
        <v>6465</v>
      </c>
      <c r="E2216" s="8" t="s">
        <v>6466</v>
      </c>
      <c r="F2216" s="29">
        <v>0.25</v>
      </c>
      <c r="G2216" s="29">
        <v>0</v>
      </c>
      <c r="H2216" s="30">
        <v>161.96780000000001</v>
      </c>
      <c r="I2216" s="30">
        <v>5.2981999999999996</v>
      </c>
      <c r="J2216" s="14">
        <v>348</v>
      </c>
      <c r="K2216" s="14">
        <v>87</v>
      </c>
      <c r="L2216" s="12">
        <v>3.27E-2</v>
      </c>
      <c r="M2216" s="7">
        <v>2.18983755</v>
      </c>
      <c r="N2216" s="31">
        <v>1.5</v>
      </c>
      <c r="O2216" s="14">
        <f>IFERROR(VLOOKUP($C2216,'site totals'!$J$2:$K$607,2,FALSE),1)</f>
        <v>8429.8202000000001</v>
      </c>
      <c r="P2216" s="32" t="s">
        <v>161</v>
      </c>
      <c r="Q2216" s="12">
        <v>0.31501768130000002</v>
      </c>
      <c r="R2216" s="29">
        <v>0.25</v>
      </c>
      <c r="S2216" s="2">
        <f>IF($A2216="site","",MIN(VLOOKUP($P2216,margin_ranges!$A$5:$D$10,4,FALSE)/100,$Q2216))</f>
        <v>0.31501768130000002</v>
      </c>
      <c r="T2216" s="6">
        <f>IF(A2216="placement",$J2216*MIN($Q2216,$S2216),"")</f>
        <v>109.6261530924</v>
      </c>
      <c r="U2216" s="6">
        <f>IF($A2216="placement",T2216,SUMIF($C$10:$C$6209,$C2216,$T$10:$T$6209))</f>
        <v>109.6261530924</v>
      </c>
      <c r="V2216" s="34">
        <f t="shared" si="104"/>
        <v>-8.6690241733333284E-2</v>
      </c>
      <c r="W2216" s="24"/>
      <c r="X2216" s="2" t="str">
        <f>IFERROR(MIN(VLOOKUP($W2216,margin_ranges!$A$5:$D$10,4,FALSE),$Q2216*100)/100,"")</f>
        <v/>
      </c>
      <c r="Y2216" s="6">
        <f t="shared" si="105"/>
        <v>109.6261530924</v>
      </c>
      <c r="Z2216" s="6">
        <f>IF($A2216="placement",Y2216,SUMIF($C$10:$C$6209,$C2216,$Y$10:$Y$6209))</f>
        <v>109.6261530924</v>
      </c>
      <c r="AA2216" s="29">
        <f t="shared" si="106"/>
        <v>-8.6690241733333284E-2</v>
      </c>
    </row>
    <row r="2217" spans="1:27" hidden="1" x14ac:dyDescent="0.3">
      <c r="A2217" s="8" t="s">
        <v>17</v>
      </c>
      <c r="B2217" s="8" t="s">
        <v>6455</v>
      </c>
      <c r="C2217" s="8" t="s">
        <v>6456</v>
      </c>
      <c r="D2217" s="8" t="s">
        <v>6491</v>
      </c>
      <c r="E2217" s="8" t="s">
        <v>6492</v>
      </c>
      <c r="F2217" s="29">
        <v>0.25</v>
      </c>
      <c r="G2217" s="29">
        <v>0</v>
      </c>
      <c r="H2217" s="30">
        <v>189.6729</v>
      </c>
      <c r="I2217" s="30">
        <v>9.6610999999999994</v>
      </c>
      <c r="J2217" s="14">
        <v>517</v>
      </c>
      <c r="K2217" s="14">
        <v>129</v>
      </c>
      <c r="L2217" s="12">
        <v>5.0900000000000001E-2</v>
      </c>
      <c r="M2217" s="7">
        <v>1.7835791700000001</v>
      </c>
      <c r="N2217" s="31">
        <v>1.25</v>
      </c>
      <c r="O2217" s="14">
        <f>IFERROR(VLOOKUP($C2217,'site totals'!$J$2:$K$607,2,FALSE),1)</f>
        <v>8429.8202000000001</v>
      </c>
      <c r="P2217" s="32" t="s">
        <v>161</v>
      </c>
      <c r="Q2217" s="12">
        <v>0.29916203089999999</v>
      </c>
      <c r="R2217" s="29">
        <v>0.25</v>
      </c>
      <c r="S2217" s="2">
        <f>IF($A2217="site","",MIN(VLOOKUP($P2217,margin_ranges!$A$5:$D$10,4,FALSE)/100,$Q2217))</f>
        <v>0.29916203089999999</v>
      </c>
      <c r="T2217" s="6">
        <f>IF(A2217="placement",$J2217*MIN($Q2217,$S2217),"")</f>
        <v>154.66676997529999</v>
      </c>
      <c r="U2217" s="6">
        <f>IF($A2217="placement",T2217,SUMIF($C$10:$C$6209,$C2217,$T$10:$T$6209))</f>
        <v>154.66676997529999</v>
      </c>
      <c r="V2217" s="34">
        <f t="shared" si="104"/>
        <v>-6.5549374533333316E-2</v>
      </c>
      <c r="W2217" s="24"/>
      <c r="X2217" s="2" t="str">
        <f>IFERROR(MIN(VLOOKUP($W2217,margin_ranges!$A$5:$D$10,4,FALSE),$Q2217*100)/100,"")</f>
        <v/>
      </c>
      <c r="Y2217" s="6">
        <f t="shared" si="105"/>
        <v>154.66676997529999</v>
      </c>
      <c r="Z2217" s="6">
        <f>IF($A2217="placement",Y2217,SUMIF($C$10:$C$6209,$C2217,$Y$10:$Y$6209))</f>
        <v>154.66676997529999</v>
      </c>
      <c r="AA2217" s="29">
        <f t="shared" si="106"/>
        <v>-6.5549374533333316E-2</v>
      </c>
    </row>
    <row r="2218" spans="1:27" hidden="1" x14ac:dyDescent="0.3">
      <c r="A2218" s="8" t="s">
        <v>17</v>
      </c>
      <c r="B2218" s="8" t="s">
        <v>6455</v>
      </c>
      <c r="C2218" s="8" t="s">
        <v>6456</v>
      </c>
      <c r="D2218" s="8" t="s">
        <v>6473</v>
      </c>
      <c r="E2218" s="8" t="s">
        <v>6474</v>
      </c>
      <c r="F2218" s="29">
        <v>0.28999999999999998</v>
      </c>
      <c r="G2218" s="29">
        <v>0</v>
      </c>
      <c r="H2218" s="30">
        <v>418.8261</v>
      </c>
      <c r="I2218" s="30">
        <v>21.0352</v>
      </c>
      <c r="J2218" s="14">
        <v>1801</v>
      </c>
      <c r="K2218" s="14">
        <v>450</v>
      </c>
      <c r="L2218" s="12">
        <v>5.0200000000000002E-2</v>
      </c>
      <c r="M2218" s="7">
        <v>2.8532481199999999</v>
      </c>
      <c r="N2218" s="31">
        <v>1.65</v>
      </c>
      <c r="O2218" s="14">
        <f>IFERROR(VLOOKUP($C2218,'site totals'!$J$2:$K$607,2,FALSE),1)</f>
        <v>8429.8202000000001</v>
      </c>
      <c r="P2218" s="32" t="s">
        <v>22</v>
      </c>
      <c r="Q2218" s="12">
        <v>0.42171170260000002</v>
      </c>
      <c r="R2218" s="29">
        <v>0.28999999999999998</v>
      </c>
      <c r="S2218" s="2">
        <f>IF($A2218="site","",MIN(VLOOKUP($P2218,margin_ranges!$A$5:$D$10,4,FALSE)/100,$Q2218))</f>
        <v>0.29749999999999999</v>
      </c>
      <c r="T2218" s="6">
        <f>IF(A2218="placement",$J2218*MIN($Q2218,$S2218),"")</f>
        <v>535.79750000000001</v>
      </c>
      <c r="U2218" s="6">
        <f>IF($A2218="placement",T2218,SUMIF($C$10:$C$6209,$C2218,$T$10:$T$6209))</f>
        <v>535.79750000000001</v>
      </c>
      <c r="V2218" s="34">
        <f t="shared" si="104"/>
        <v>-1.0563380281690238E-2</v>
      </c>
      <c r="W2218" s="24"/>
      <c r="X2218" s="2" t="str">
        <f>IFERROR(MIN(VLOOKUP($W2218,margin_ranges!$A$5:$D$10,4,FALSE),$Q2218*100)/100,"")</f>
        <v/>
      </c>
      <c r="Y2218" s="6">
        <f t="shared" si="105"/>
        <v>535.79750000000001</v>
      </c>
      <c r="Z2218" s="6">
        <f>IF($A2218="placement",Y2218,SUMIF($C$10:$C$6209,$C2218,$Y$10:$Y$6209))</f>
        <v>535.79750000000001</v>
      </c>
      <c r="AA2218" s="29">
        <f t="shared" si="106"/>
        <v>-1.0563380281690238E-2</v>
      </c>
    </row>
    <row r="2219" spans="1:27" hidden="1" x14ac:dyDescent="0.3">
      <c r="A2219" s="8" t="s">
        <v>17</v>
      </c>
      <c r="B2219" s="8" t="s">
        <v>6455</v>
      </c>
      <c r="C2219" s="8" t="s">
        <v>6456</v>
      </c>
      <c r="D2219" s="8" t="s">
        <v>6481</v>
      </c>
      <c r="E2219" s="8" t="s">
        <v>6482</v>
      </c>
      <c r="F2219" s="29">
        <v>0.28999999999999998</v>
      </c>
      <c r="G2219" s="29">
        <v>0</v>
      </c>
      <c r="H2219" s="30">
        <v>94.608999999999995</v>
      </c>
      <c r="I2219" s="30">
        <v>2.0286</v>
      </c>
      <c r="J2219" s="14">
        <v>134</v>
      </c>
      <c r="K2219" s="14">
        <v>34</v>
      </c>
      <c r="L2219" s="12">
        <v>2.1399999999999999E-2</v>
      </c>
      <c r="M2219" s="7">
        <v>2.20845745</v>
      </c>
      <c r="N2219" s="31">
        <v>1.5</v>
      </c>
      <c r="O2219" s="14">
        <f>IFERROR(VLOOKUP($C2219,'site totals'!$J$2:$K$607,2,FALSE),1)</f>
        <v>8429.8202000000001</v>
      </c>
      <c r="P2219" s="32" t="s">
        <v>22</v>
      </c>
      <c r="Q2219" s="12">
        <v>0.32079289059999999</v>
      </c>
      <c r="R2219" s="29">
        <v>0.28999999999999998</v>
      </c>
      <c r="S2219" s="2">
        <f>IF($A2219="site","",MIN(VLOOKUP($P2219,margin_ranges!$A$5:$D$10,4,FALSE)/100,$Q2219))</f>
        <v>0.29749999999999999</v>
      </c>
      <c r="T2219" s="6">
        <f>IF(A2219="placement",$J2219*MIN($Q2219,$S2219),"")</f>
        <v>39.864999999999995</v>
      </c>
      <c r="U2219" s="6">
        <f>IF($A2219="placement",T2219,SUMIF($C$10:$C$6209,$C2219,$T$10:$T$6209))</f>
        <v>39.864999999999995</v>
      </c>
      <c r="V2219" s="34">
        <f t="shared" si="104"/>
        <v>-1.0563380281690127E-2</v>
      </c>
      <c r="W2219" s="24"/>
      <c r="X2219" s="2" t="str">
        <f>IFERROR(MIN(VLOOKUP($W2219,margin_ranges!$A$5:$D$10,4,FALSE),$Q2219*100)/100,"")</f>
        <v/>
      </c>
      <c r="Y2219" s="6">
        <f t="shared" si="105"/>
        <v>39.864999999999995</v>
      </c>
      <c r="Z2219" s="6">
        <f>IF($A2219="placement",Y2219,SUMIF($C$10:$C$6209,$C2219,$Y$10:$Y$6209))</f>
        <v>39.864999999999995</v>
      </c>
      <c r="AA2219" s="29">
        <f t="shared" si="106"/>
        <v>-1.0563380281690127E-2</v>
      </c>
    </row>
    <row r="2220" spans="1:27" hidden="1" x14ac:dyDescent="0.3">
      <c r="A2220" s="8" t="s">
        <v>17</v>
      </c>
      <c r="B2220" s="8" t="s">
        <v>6455</v>
      </c>
      <c r="C2220" s="8" t="s">
        <v>6456</v>
      </c>
      <c r="D2220" s="8" t="s">
        <v>6459</v>
      </c>
      <c r="E2220" s="8" t="s">
        <v>6460</v>
      </c>
      <c r="F2220" s="29">
        <v>0.28999999999999998</v>
      </c>
      <c r="G2220" s="29">
        <v>0</v>
      </c>
      <c r="H2220" s="30">
        <v>125.58110000000001</v>
      </c>
      <c r="I2220" s="30">
        <v>4.1913999999999998</v>
      </c>
      <c r="J2220" s="14">
        <v>298</v>
      </c>
      <c r="K2220" s="14">
        <v>74</v>
      </c>
      <c r="L2220" s="12">
        <v>3.3399999999999999E-2</v>
      </c>
      <c r="M2220" s="7">
        <v>2.3685287800000001</v>
      </c>
      <c r="N2220" s="31">
        <v>1.65</v>
      </c>
      <c r="O2220" s="14">
        <f>IFERROR(VLOOKUP($C2220,'site totals'!$J$2:$K$607,2,FALSE),1)</f>
        <v>8429.8202000000001</v>
      </c>
      <c r="P2220" s="32" t="s">
        <v>22</v>
      </c>
      <c r="Q2220" s="12">
        <v>0.30336501830000001</v>
      </c>
      <c r="R2220" s="29">
        <v>0.28999999999999998</v>
      </c>
      <c r="S2220" s="2">
        <f>IF($A2220="site","",MIN(VLOOKUP($P2220,margin_ranges!$A$5:$D$10,4,FALSE)/100,$Q2220))</f>
        <v>0.29749999999999999</v>
      </c>
      <c r="T2220" s="6">
        <f>IF(A2220="placement",$J2220*MIN($Q2220,$S2220),"")</f>
        <v>88.655000000000001</v>
      </c>
      <c r="U2220" s="6">
        <f>IF($A2220="placement",T2220,SUMIF($C$10:$C$6209,$C2220,$T$10:$T$6209))</f>
        <v>88.655000000000001</v>
      </c>
      <c r="V2220" s="34">
        <f t="shared" si="104"/>
        <v>-1.0563380281690127E-2</v>
      </c>
      <c r="W2220" s="24"/>
      <c r="X2220" s="2" t="str">
        <f>IFERROR(MIN(VLOOKUP($W2220,margin_ranges!$A$5:$D$10,4,FALSE),$Q2220*100)/100,"")</f>
        <v/>
      </c>
      <c r="Y2220" s="6">
        <f t="shared" si="105"/>
        <v>88.655000000000001</v>
      </c>
      <c r="Z2220" s="6">
        <f>IF($A2220="placement",Y2220,SUMIF($C$10:$C$6209,$C2220,$Y$10:$Y$6209))</f>
        <v>88.655000000000001</v>
      </c>
      <c r="AA2220" s="29">
        <f t="shared" si="106"/>
        <v>-1.0563380281690127E-2</v>
      </c>
    </row>
    <row r="2221" spans="1:27" hidden="1" x14ac:dyDescent="0.3">
      <c r="A2221" s="8" t="s">
        <v>17</v>
      </c>
      <c r="B2221" s="8" t="s">
        <v>6455</v>
      </c>
      <c r="C2221" s="8" t="s">
        <v>6456</v>
      </c>
      <c r="D2221" s="8" t="s">
        <v>6495</v>
      </c>
      <c r="E2221" s="8" t="s">
        <v>6496</v>
      </c>
      <c r="F2221" s="29">
        <v>0.28999999999999998</v>
      </c>
      <c r="G2221" s="29">
        <v>0</v>
      </c>
      <c r="H2221" s="30">
        <v>136.8432</v>
      </c>
      <c r="I2221" s="30">
        <v>15.367599999999999</v>
      </c>
      <c r="J2221" s="14">
        <v>364</v>
      </c>
      <c r="K2221" s="14">
        <v>91</v>
      </c>
      <c r="L2221" s="12">
        <v>0.1123</v>
      </c>
      <c r="M2221" s="7">
        <v>0.79031912999999998</v>
      </c>
      <c r="N2221" s="31">
        <v>0.45</v>
      </c>
      <c r="O2221" s="14">
        <f>IFERROR(VLOOKUP($C2221,'site totals'!$J$2:$K$607,2,FALSE),1)</f>
        <v>8429.8202000000001</v>
      </c>
      <c r="P2221" s="32" t="s">
        <v>22</v>
      </c>
      <c r="Q2221" s="12">
        <v>0.43060976039999999</v>
      </c>
      <c r="R2221" s="29">
        <v>0.28999999999999998</v>
      </c>
      <c r="S2221" s="2">
        <f>IF($A2221="site","",MIN(VLOOKUP($P2221,margin_ranges!$A$5:$D$10,4,FALSE)/100,$Q2221))</f>
        <v>0.29749999999999999</v>
      </c>
      <c r="T2221" s="6">
        <f>IF(A2221="placement",$J2221*MIN($Q2221,$S2221),"")</f>
        <v>108.28999999999999</v>
      </c>
      <c r="U2221" s="6">
        <f>IF($A2221="placement",T2221,SUMIF($C$10:$C$6209,$C2221,$T$10:$T$6209))</f>
        <v>108.28999999999999</v>
      </c>
      <c r="V2221" s="34">
        <f t="shared" si="104"/>
        <v>-1.0563380281690127E-2</v>
      </c>
      <c r="W2221" s="24"/>
      <c r="X2221" s="2" t="str">
        <f>IFERROR(MIN(VLOOKUP($W2221,margin_ranges!$A$5:$D$10,4,FALSE),$Q2221*100)/100,"")</f>
        <v/>
      </c>
      <c r="Y2221" s="6">
        <f t="shared" si="105"/>
        <v>108.28999999999999</v>
      </c>
      <c r="Z2221" s="6">
        <f>IF($A2221="placement",Y2221,SUMIF($C$10:$C$6209,$C2221,$Y$10:$Y$6209))</f>
        <v>108.28999999999999</v>
      </c>
      <c r="AA2221" s="29">
        <f t="shared" si="106"/>
        <v>-1.0563380281690127E-2</v>
      </c>
    </row>
    <row r="2222" spans="1:27" hidden="1" x14ac:dyDescent="0.3">
      <c r="A2222" s="8" t="s">
        <v>17</v>
      </c>
      <c r="B2222" s="8" t="s">
        <v>6455</v>
      </c>
      <c r="C2222" s="8" t="s">
        <v>6456</v>
      </c>
      <c r="D2222" s="8" t="s">
        <v>6489</v>
      </c>
      <c r="E2222" s="8" t="s">
        <v>6490</v>
      </c>
      <c r="F2222" s="29">
        <v>0.28999999999999998</v>
      </c>
      <c r="G2222" s="29">
        <v>0</v>
      </c>
      <c r="H2222" s="30">
        <v>184.7595</v>
      </c>
      <c r="I2222" s="30">
        <v>6.9439000000000002</v>
      </c>
      <c r="J2222" s="14">
        <v>459</v>
      </c>
      <c r="K2222" s="14">
        <v>115</v>
      </c>
      <c r="L2222" s="12">
        <v>3.7600000000000001E-2</v>
      </c>
      <c r="M2222" s="7">
        <v>2.2043264900000001</v>
      </c>
      <c r="N2222" s="31">
        <v>1.5</v>
      </c>
      <c r="O2222" s="14">
        <f>IFERROR(VLOOKUP($C2222,'site totals'!$J$2:$K$607,2,FALSE),1)</f>
        <v>8429.8202000000001</v>
      </c>
      <c r="P2222" s="32" t="s">
        <v>22</v>
      </c>
      <c r="Q2222" s="12">
        <v>0.31952004169999998</v>
      </c>
      <c r="R2222" s="29">
        <v>0.28999999999999998</v>
      </c>
      <c r="S2222" s="2">
        <f>IF($A2222="site","",MIN(VLOOKUP($P2222,margin_ranges!$A$5:$D$10,4,FALSE)/100,$Q2222))</f>
        <v>0.29749999999999999</v>
      </c>
      <c r="T2222" s="6">
        <f>IF(A2222="placement",$J2222*MIN($Q2222,$S2222),"")</f>
        <v>136.55249999999998</v>
      </c>
      <c r="U2222" s="6">
        <f>IF($A2222="placement",T2222,SUMIF($C$10:$C$6209,$C2222,$T$10:$T$6209))</f>
        <v>136.55249999999998</v>
      </c>
      <c r="V2222" s="34">
        <f t="shared" si="104"/>
        <v>-1.0563380281690127E-2</v>
      </c>
      <c r="W2222" s="24"/>
      <c r="X2222" s="2" t="str">
        <f>IFERROR(MIN(VLOOKUP($W2222,margin_ranges!$A$5:$D$10,4,FALSE),$Q2222*100)/100,"")</f>
        <v/>
      </c>
      <c r="Y2222" s="6">
        <f t="shared" si="105"/>
        <v>136.55249999999998</v>
      </c>
      <c r="Z2222" s="6">
        <f>IF($A2222="placement",Y2222,SUMIF($C$10:$C$6209,$C2222,$Y$10:$Y$6209))</f>
        <v>136.55249999999998</v>
      </c>
      <c r="AA2222" s="29">
        <f t="shared" si="106"/>
        <v>-1.0563380281690127E-2</v>
      </c>
    </row>
    <row r="2223" spans="1:27" hidden="1" x14ac:dyDescent="0.3">
      <c r="A2223" s="8" t="s">
        <v>17</v>
      </c>
      <c r="B2223" s="8" t="s">
        <v>6455</v>
      </c>
      <c r="C2223" s="8" t="s">
        <v>6456</v>
      </c>
      <c r="D2223" s="8" t="s">
        <v>6499</v>
      </c>
      <c r="E2223" s="8" t="s">
        <v>6500</v>
      </c>
      <c r="F2223" s="29">
        <v>0.28999999999999998</v>
      </c>
      <c r="G2223" s="29">
        <v>0</v>
      </c>
      <c r="H2223" s="30">
        <v>6.1501000000000001</v>
      </c>
      <c r="I2223" s="30">
        <v>0.92</v>
      </c>
      <c r="J2223" s="14">
        <v>21</v>
      </c>
      <c r="K2223" s="14">
        <v>5</v>
      </c>
      <c r="L2223" s="12">
        <v>0.14960000000000001</v>
      </c>
      <c r="M2223" s="7">
        <v>0.76757763999999995</v>
      </c>
      <c r="N2223" s="31">
        <v>0.5</v>
      </c>
      <c r="O2223" s="14">
        <f>IFERROR(VLOOKUP($C2223,'site totals'!$J$2:$K$607,2,FALSE),1)</f>
        <v>8429.8202000000001</v>
      </c>
      <c r="P2223" s="32" t="s">
        <v>91</v>
      </c>
      <c r="Q2223" s="12">
        <v>0.34860009710000001</v>
      </c>
      <c r="R2223" s="29">
        <v>0.28999999999999998</v>
      </c>
      <c r="S2223" s="2">
        <f>IF($A2223="site","",MIN(VLOOKUP($P2223,margin_ranges!$A$5:$D$10,4,FALSE)/100,$Q2223))</f>
        <v>0.29749999999999999</v>
      </c>
      <c r="T2223" s="6">
        <f>IF(A2223="placement",$J2223*MIN($Q2223,$S2223),"")</f>
        <v>6.2474999999999996</v>
      </c>
      <c r="U2223" s="6">
        <f>IF($A2223="placement",T2223,SUMIF($C$10:$C$6209,$C2223,$T$10:$T$6209))</f>
        <v>6.2474999999999996</v>
      </c>
      <c r="V2223" s="34">
        <f t="shared" si="104"/>
        <v>-1.0563380281690016E-2</v>
      </c>
      <c r="W2223" s="24"/>
      <c r="X2223" s="2" t="str">
        <f>IFERROR(MIN(VLOOKUP($W2223,margin_ranges!$A$5:$D$10,4,FALSE),$Q2223*100)/100,"")</f>
        <v/>
      </c>
      <c r="Y2223" s="6">
        <f t="shared" si="105"/>
        <v>6.2474999999999996</v>
      </c>
      <c r="Z2223" s="6">
        <f>IF($A2223="placement",Y2223,SUMIF($C$10:$C$6209,$C2223,$Y$10:$Y$6209))</f>
        <v>6.2474999999999996</v>
      </c>
      <c r="AA2223" s="29">
        <f t="shared" si="106"/>
        <v>-1.0563380281690016E-2</v>
      </c>
    </row>
    <row r="2224" spans="1:27" hidden="1" x14ac:dyDescent="0.3">
      <c r="A2224" s="8" t="s">
        <v>17</v>
      </c>
      <c r="B2224" s="8" t="s">
        <v>6455</v>
      </c>
      <c r="C2224" s="8" t="s">
        <v>6456</v>
      </c>
      <c r="D2224" s="8" t="s">
        <v>6475</v>
      </c>
      <c r="E2224" s="8" t="s">
        <v>6476</v>
      </c>
      <c r="F2224" s="29">
        <v>0.28999999999999998</v>
      </c>
      <c r="G2224" s="29">
        <v>0</v>
      </c>
      <c r="H2224" s="30">
        <v>87.501800000000003</v>
      </c>
      <c r="I2224" s="30">
        <v>7.6182999999999996</v>
      </c>
      <c r="J2224" s="14">
        <v>223</v>
      </c>
      <c r="K2224" s="14">
        <v>56</v>
      </c>
      <c r="L2224" s="12">
        <v>8.7099999999999997E-2</v>
      </c>
      <c r="M2224" s="7">
        <v>0.97616636999999995</v>
      </c>
      <c r="N2224" s="31">
        <v>0.5</v>
      </c>
      <c r="O2224" s="14">
        <f>IFERROR(VLOOKUP($C2224,'site totals'!$J$2:$K$607,2,FALSE),1)</f>
        <v>8429.8202000000001</v>
      </c>
      <c r="P2224" s="32" t="s">
        <v>22</v>
      </c>
      <c r="Q2224" s="12">
        <v>0.48779222779999998</v>
      </c>
      <c r="R2224" s="29">
        <v>0.28999999999999998</v>
      </c>
      <c r="S2224" s="2">
        <f>IF($A2224="site","",MIN(VLOOKUP($P2224,margin_ranges!$A$5:$D$10,4,FALSE)/100,$Q2224))</f>
        <v>0.29749999999999999</v>
      </c>
      <c r="T2224" s="6">
        <f>IF(A2224="placement",$J2224*MIN($Q2224,$S2224),"")</f>
        <v>66.342500000000001</v>
      </c>
      <c r="U2224" s="6">
        <f>IF($A2224="placement",T2224,SUMIF($C$10:$C$6209,$C2224,$T$10:$T$6209))</f>
        <v>66.342500000000001</v>
      </c>
      <c r="V2224" s="34">
        <f t="shared" si="104"/>
        <v>-1.0563380281690016E-2</v>
      </c>
      <c r="W2224" s="24"/>
      <c r="X2224" s="2" t="str">
        <f>IFERROR(MIN(VLOOKUP($W2224,margin_ranges!$A$5:$D$10,4,FALSE),$Q2224*100)/100,"")</f>
        <v/>
      </c>
      <c r="Y2224" s="6">
        <f t="shared" si="105"/>
        <v>66.342500000000001</v>
      </c>
      <c r="Z2224" s="6">
        <f>IF($A2224="placement",Y2224,SUMIF($C$10:$C$6209,$C2224,$Y$10:$Y$6209))</f>
        <v>66.342500000000001</v>
      </c>
      <c r="AA2224" s="29">
        <f t="shared" si="106"/>
        <v>-1.0563380281690016E-2</v>
      </c>
    </row>
    <row r="2225" spans="1:27" hidden="1" x14ac:dyDescent="0.3">
      <c r="A2225" s="8" t="s">
        <v>17</v>
      </c>
      <c r="B2225" s="8" t="s">
        <v>6455</v>
      </c>
      <c r="C2225" s="8" t="s">
        <v>6456</v>
      </c>
      <c r="D2225" s="8" t="s">
        <v>6497</v>
      </c>
      <c r="E2225" s="8" t="s">
        <v>6498</v>
      </c>
      <c r="F2225" s="29">
        <v>0.28999999999999998</v>
      </c>
      <c r="G2225" s="29">
        <v>0</v>
      </c>
      <c r="H2225" s="30">
        <v>104.7094</v>
      </c>
      <c r="I2225" s="30">
        <v>8.6661000000000001</v>
      </c>
      <c r="J2225" s="14">
        <v>261</v>
      </c>
      <c r="K2225" s="14">
        <v>65</v>
      </c>
      <c r="L2225" s="12">
        <v>8.2799999999999999E-2</v>
      </c>
      <c r="M2225" s="7">
        <v>1.0021100199999999</v>
      </c>
      <c r="N2225" s="31">
        <v>0.5</v>
      </c>
      <c r="O2225" s="14">
        <f>IFERROR(VLOOKUP($C2225,'site totals'!$J$2:$K$607,2,FALSE),1)</f>
        <v>8429.8202000000001</v>
      </c>
      <c r="P2225" s="32" t="s">
        <v>22</v>
      </c>
      <c r="Q2225" s="12">
        <v>0.50105278740000003</v>
      </c>
      <c r="R2225" s="29">
        <v>0.28999999999999998</v>
      </c>
      <c r="S2225" s="2">
        <f>IF($A2225="site","",MIN(VLOOKUP($P2225,margin_ranges!$A$5:$D$10,4,FALSE)/100,$Q2225))</f>
        <v>0.29749999999999999</v>
      </c>
      <c r="T2225" s="6">
        <f>IF(A2225="placement",$J2225*MIN($Q2225,$S2225),"")</f>
        <v>77.647499999999994</v>
      </c>
      <c r="U2225" s="6">
        <f>IF($A2225="placement",T2225,SUMIF($C$10:$C$6209,$C2225,$T$10:$T$6209))</f>
        <v>77.647499999999994</v>
      </c>
      <c r="V2225" s="34">
        <f t="shared" si="104"/>
        <v>-1.0563380281690016E-2</v>
      </c>
      <c r="W2225" s="24"/>
      <c r="X2225" s="2" t="str">
        <f>IFERROR(MIN(VLOOKUP($W2225,margin_ranges!$A$5:$D$10,4,FALSE),$Q2225*100)/100,"")</f>
        <v/>
      </c>
      <c r="Y2225" s="6">
        <f t="shared" si="105"/>
        <v>77.647499999999994</v>
      </c>
      <c r="Z2225" s="6">
        <f>IF($A2225="placement",Y2225,SUMIF($C$10:$C$6209,$C2225,$Y$10:$Y$6209))</f>
        <v>77.647499999999994</v>
      </c>
      <c r="AA2225" s="29">
        <f t="shared" si="106"/>
        <v>-1.0563380281690016E-2</v>
      </c>
    </row>
    <row r="2226" spans="1:27" hidden="1" x14ac:dyDescent="0.3">
      <c r="A2226" s="8" t="s">
        <v>17</v>
      </c>
      <c r="B2226" s="8" t="s">
        <v>6455</v>
      </c>
      <c r="C2226" s="8" t="s">
        <v>6456</v>
      </c>
      <c r="D2226" s="8" t="s">
        <v>6467</v>
      </c>
      <c r="E2226" s="8" t="s">
        <v>6468</v>
      </c>
      <c r="F2226" s="29">
        <v>0.28999999999999998</v>
      </c>
      <c r="G2226" s="29">
        <v>0</v>
      </c>
      <c r="H2226" s="30">
        <v>113.1917</v>
      </c>
      <c r="I2226" s="30">
        <v>12.017799999999999</v>
      </c>
      <c r="J2226" s="14">
        <v>332</v>
      </c>
      <c r="K2226" s="14">
        <v>83</v>
      </c>
      <c r="L2226" s="12">
        <v>0.1062</v>
      </c>
      <c r="M2226" s="7">
        <v>0.92083756999999999</v>
      </c>
      <c r="N2226" s="31">
        <v>0.5</v>
      </c>
      <c r="O2226" s="14">
        <f>IFERROR(VLOOKUP($C2226,'site totals'!$J$2:$K$607,2,FALSE),1)</f>
        <v>8429.8202000000001</v>
      </c>
      <c r="P2226" s="32" t="s">
        <v>22</v>
      </c>
      <c r="Q2226" s="12">
        <v>0.45701607179999998</v>
      </c>
      <c r="R2226" s="29">
        <v>0.28999999999999998</v>
      </c>
      <c r="S2226" s="2">
        <f>IF($A2226="site","",MIN(VLOOKUP($P2226,margin_ranges!$A$5:$D$10,4,FALSE)/100,$Q2226))</f>
        <v>0.29749999999999999</v>
      </c>
      <c r="T2226" s="6">
        <f>IF(A2226="placement",$J2226*MIN($Q2226,$S2226),"")</f>
        <v>98.77</v>
      </c>
      <c r="U2226" s="6">
        <f>IF($A2226="placement",T2226,SUMIF($C$10:$C$6209,$C2226,$T$10:$T$6209))</f>
        <v>98.77</v>
      </c>
      <c r="V2226" s="34">
        <f t="shared" si="104"/>
        <v>-1.0563380281690016E-2</v>
      </c>
      <c r="W2226" s="24"/>
      <c r="X2226" s="2" t="str">
        <f>IFERROR(MIN(VLOOKUP($W2226,margin_ranges!$A$5:$D$10,4,FALSE),$Q2226*100)/100,"")</f>
        <v/>
      </c>
      <c r="Y2226" s="6">
        <f t="shared" si="105"/>
        <v>98.77</v>
      </c>
      <c r="Z2226" s="6">
        <f>IF($A2226="placement",Y2226,SUMIF($C$10:$C$6209,$C2226,$Y$10:$Y$6209))</f>
        <v>98.77</v>
      </c>
      <c r="AA2226" s="29">
        <f t="shared" si="106"/>
        <v>-1.0563380281690016E-2</v>
      </c>
    </row>
    <row r="2227" spans="1:27" hidden="1" x14ac:dyDescent="0.3">
      <c r="A2227" s="8" t="s">
        <v>17</v>
      </c>
      <c r="B2227" s="8" t="s">
        <v>6455</v>
      </c>
      <c r="C2227" s="8" t="s">
        <v>6456</v>
      </c>
      <c r="D2227" s="8" t="s">
        <v>6479</v>
      </c>
      <c r="E2227" s="8" t="s">
        <v>6480</v>
      </c>
      <c r="F2227" s="29">
        <v>0.28999999999999998</v>
      </c>
      <c r="G2227" s="29">
        <v>0</v>
      </c>
      <c r="H2227" s="30">
        <v>144.81569999999999</v>
      </c>
      <c r="I2227" s="30">
        <v>27.503499999999999</v>
      </c>
      <c r="J2227" s="14">
        <v>540</v>
      </c>
      <c r="K2227" s="14">
        <v>135</v>
      </c>
      <c r="L2227" s="12">
        <v>0.18990000000000001</v>
      </c>
      <c r="M2227" s="7">
        <v>0.65422842000000003</v>
      </c>
      <c r="N2227" s="31">
        <v>0.38</v>
      </c>
      <c r="O2227" s="14">
        <f>IFERROR(VLOOKUP($C2227,'site totals'!$J$2:$K$607,2,FALSE),1)</f>
        <v>8429.8202000000001</v>
      </c>
      <c r="P2227" s="32" t="s">
        <v>22</v>
      </c>
      <c r="Q2227" s="12">
        <v>0.41916311379999999</v>
      </c>
      <c r="R2227" s="29">
        <v>0.28999999999999998</v>
      </c>
      <c r="S2227" s="2">
        <f>IF($A2227="site","",MIN(VLOOKUP($P2227,margin_ranges!$A$5:$D$10,4,FALSE)/100,$Q2227))</f>
        <v>0.29749999999999999</v>
      </c>
      <c r="T2227" s="6">
        <f>IF(A2227="placement",$J2227*MIN($Q2227,$S2227),"")</f>
        <v>160.65</v>
      </c>
      <c r="U2227" s="6">
        <f>IF($A2227="placement",T2227,SUMIF($C$10:$C$6209,$C2227,$T$10:$T$6209))</f>
        <v>160.65</v>
      </c>
      <c r="V2227" s="34">
        <f t="shared" si="104"/>
        <v>-1.0563380281690016E-2</v>
      </c>
      <c r="W2227" s="24"/>
      <c r="X2227" s="2" t="str">
        <f>IFERROR(MIN(VLOOKUP($W2227,margin_ranges!$A$5:$D$10,4,FALSE),$Q2227*100)/100,"")</f>
        <v/>
      </c>
      <c r="Y2227" s="6">
        <f t="shared" si="105"/>
        <v>160.65</v>
      </c>
      <c r="Z2227" s="6">
        <f>IF($A2227="placement",Y2227,SUMIF($C$10:$C$6209,$C2227,$Y$10:$Y$6209))</f>
        <v>160.65</v>
      </c>
      <c r="AA2227" s="29">
        <f t="shared" si="106"/>
        <v>-1.0563380281690016E-2</v>
      </c>
    </row>
    <row r="2228" spans="1:27" hidden="1" x14ac:dyDescent="0.3">
      <c r="A2228" s="8" t="s">
        <v>17</v>
      </c>
      <c r="B2228" s="8" t="s">
        <v>6455</v>
      </c>
      <c r="C2228" s="8" t="s">
        <v>6456</v>
      </c>
      <c r="D2228" s="8" t="s">
        <v>6485</v>
      </c>
      <c r="E2228" s="8" t="s">
        <v>6486</v>
      </c>
      <c r="F2228" s="29">
        <v>0.28999999999999998</v>
      </c>
      <c r="G2228" s="29">
        <v>0</v>
      </c>
      <c r="H2228" s="30">
        <v>266.99939999999998</v>
      </c>
      <c r="I2228" s="30">
        <v>45.276200000000003</v>
      </c>
      <c r="J2228" s="14">
        <v>969</v>
      </c>
      <c r="K2228" s="14">
        <v>242</v>
      </c>
      <c r="L2228" s="12">
        <v>0.1696</v>
      </c>
      <c r="M2228" s="7">
        <v>0.71343294000000002</v>
      </c>
      <c r="N2228" s="31">
        <v>0.45</v>
      </c>
      <c r="O2228" s="14">
        <f>IFERROR(VLOOKUP($C2228,'site totals'!$J$2:$K$607,2,FALSE),1)</f>
        <v>8429.8202000000001</v>
      </c>
      <c r="P2228" s="32" t="s">
        <v>22</v>
      </c>
      <c r="Q2228" s="12">
        <v>0.36924695769999999</v>
      </c>
      <c r="R2228" s="29">
        <v>0.28999999999999998</v>
      </c>
      <c r="S2228" s="2">
        <f>IF($A2228="site","",MIN(VLOOKUP($P2228,margin_ranges!$A$5:$D$10,4,FALSE)/100,$Q2228))</f>
        <v>0.29749999999999999</v>
      </c>
      <c r="T2228" s="6">
        <f>IF(A2228="placement",$J2228*MIN($Q2228,$S2228),"")</f>
        <v>288.27749999999997</v>
      </c>
      <c r="U2228" s="6">
        <f>IF($A2228="placement",T2228,SUMIF($C$10:$C$6209,$C2228,$T$10:$T$6209))</f>
        <v>288.27749999999997</v>
      </c>
      <c r="V2228" s="34">
        <f t="shared" si="104"/>
        <v>-1.0563380281690016E-2</v>
      </c>
      <c r="W2228" s="24"/>
      <c r="X2228" s="2" t="str">
        <f>IFERROR(MIN(VLOOKUP($W2228,margin_ranges!$A$5:$D$10,4,FALSE),$Q2228*100)/100,"")</f>
        <v/>
      </c>
      <c r="Y2228" s="6">
        <f t="shared" si="105"/>
        <v>288.27749999999997</v>
      </c>
      <c r="Z2228" s="6">
        <f>IF($A2228="placement",Y2228,SUMIF($C$10:$C$6209,$C2228,$Y$10:$Y$6209))</f>
        <v>288.27749999999997</v>
      </c>
      <c r="AA2228" s="29">
        <f t="shared" si="106"/>
        <v>-1.0563380281690016E-2</v>
      </c>
    </row>
    <row r="2229" spans="1:27" hidden="1" x14ac:dyDescent="0.3">
      <c r="A2229" s="8" t="s">
        <v>17</v>
      </c>
      <c r="B2229" s="8" t="s">
        <v>6455</v>
      </c>
      <c r="C2229" s="8" t="s">
        <v>6456</v>
      </c>
      <c r="D2229" s="8" t="s">
        <v>6507</v>
      </c>
      <c r="E2229" s="8" t="s">
        <v>6508</v>
      </c>
      <c r="F2229" s="29">
        <v>0.28999999999999998</v>
      </c>
      <c r="G2229" s="29">
        <v>0</v>
      </c>
      <c r="H2229" s="30">
        <v>393.21510000000001</v>
      </c>
      <c r="I2229" s="30">
        <v>74.736000000000004</v>
      </c>
      <c r="J2229" s="14">
        <v>1432</v>
      </c>
      <c r="K2229" s="14">
        <v>358</v>
      </c>
      <c r="L2229" s="12">
        <v>0.19009999999999999</v>
      </c>
      <c r="M2229" s="7">
        <v>0.63860139999999999</v>
      </c>
      <c r="N2229" s="31">
        <v>0.38</v>
      </c>
      <c r="O2229" s="14">
        <f>IFERROR(VLOOKUP($C2229,'site totals'!$J$2:$K$607,2,FALSE),1)</f>
        <v>8429.8202000000001</v>
      </c>
      <c r="P2229" s="32" t="s">
        <v>22</v>
      </c>
      <c r="Q2229" s="12">
        <v>0.40494962969999998</v>
      </c>
      <c r="R2229" s="29">
        <v>0.28999999999999998</v>
      </c>
      <c r="S2229" s="2">
        <f>IF($A2229="site","",MIN(VLOOKUP($P2229,margin_ranges!$A$5:$D$10,4,FALSE)/100,$Q2229))</f>
        <v>0.29749999999999999</v>
      </c>
      <c r="T2229" s="6">
        <f>IF(A2229="placement",$J2229*MIN($Q2229,$S2229),"")</f>
        <v>426.02</v>
      </c>
      <c r="U2229" s="6">
        <f>IF($A2229="placement",T2229,SUMIF($C$10:$C$6209,$C2229,$T$10:$T$6209))</f>
        <v>426.02</v>
      </c>
      <c r="V2229" s="34">
        <f t="shared" si="104"/>
        <v>-1.0563380281690016E-2</v>
      </c>
      <c r="W2229" s="24"/>
      <c r="X2229" s="2" t="str">
        <f>IFERROR(MIN(VLOOKUP($W2229,margin_ranges!$A$5:$D$10,4,FALSE),$Q2229*100)/100,"")</f>
        <v/>
      </c>
      <c r="Y2229" s="6">
        <f t="shared" si="105"/>
        <v>426.02</v>
      </c>
      <c r="Z2229" s="6">
        <f>IF($A2229="placement",Y2229,SUMIF($C$10:$C$6209,$C2229,$Y$10:$Y$6209))</f>
        <v>426.02</v>
      </c>
      <c r="AA2229" s="29">
        <f t="shared" si="106"/>
        <v>-1.0563380281690016E-2</v>
      </c>
    </row>
    <row r="2230" spans="1:27" hidden="1" x14ac:dyDescent="0.3">
      <c r="A2230" s="8" t="s">
        <v>17</v>
      </c>
      <c r="B2230" s="8" t="s">
        <v>6455</v>
      </c>
      <c r="C2230" s="8" t="s">
        <v>6456</v>
      </c>
      <c r="D2230" s="8" t="s">
        <v>6477</v>
      </c>
      <c r="E2230" s="8" t="s">
        <v>6478</v>
      </c>
      <c r="F2230" s="29">
        <v>0.28999999999999998</v>
      </c>
      <c r="G2230" s="29">
        <v>0</v>
      </c>
      <c r="H2230" s="30">
        <v>510.30860000000001</v>
      </c>
      <c r="I2230" s="30">
        <v>23.914000000000001</v>
      </c>
      <c r="J2230" s="14">
        <v>1526</v>
      </c>
      <c r="K2230" s="14">
        <v>381</v>
      </c>
      <c r="L2230" s="12">
        <v>4.6899999999999997E-2</v>
      </c>
      <c r="M2230" s="7">
        <v>2.1267267200000002</v>
      </c>
      <c r="N2230" s="31">
        <v>1.5</v>
      </c>
      <c r="O2230" s="14">
        <f>IFERROR(VLOOKUP($C2230,'site totals'!$J$2:$K$607,2,FALSE),1)</f>
        <v>8429.8202000000001</v>
      </c>
      <c r="P2230" s="32" t="s">
        <v>22</v>
      </c>
      <c r="Q2230" s="12">
        <v>0.2946907641</v>
      </c>
      <c r="R2230" s="29">
        <v>0.28999999999999998</v>
      </c>
      <c r="S2230" s="2">
        <f>IF($A2230="site","",MIN(VLOOKUP($P2230,margin_ranges!$A$5:$D$10,4,FALSE)/100,$Q2230))</f>
        <v>0.2946907641</v>
      </c>
      <c r="T2230" s="6">
        <f>IF(A2230="placement",$J2230*MIN($Q2230,$S2230),"")</f>
        <v>449.69810601659998</v>
      </c>
      <c r="U2230" s="6">
        <f>IF($A2230="placement",T2230,SUMIF($C$10:$C$6209,$C2230,$T$10:$T$6209))</f>
        <v>449.69810601659998</v>
      </c>
      <c r="V2230" s="34">
        <f t="shared" si="104"/>
        <v>-6.6067100000000156E-3</v>
      </c>
      <c r="W2230" s="24"/>
      <c r="X2230" s="2" t="str">
        <f>IFERROR(MIN(VLOOKUP($W2230,margin_ranges!$A$5:$D$10,4,FALSE),$Q2230*100)/100,"")</f>
        <v/>
      </c>
      <c r="Y2230" s="6">
        <f t="shared" si="105"/>
        <v>449.69810601659998</v>
      </c>
      <c r="Z2230" s="6">
        <f>IF($A2230="placement",Y2230,SUMIF($C$10:$C$6209,$C2230,$Y$10:$Y$6209))</f>
        <v>449.69810601659998</v>
      </c>
      <c r="AA2230" s="29">
        <f t="shared" si="106"/>
        <v>-6.6067100000000156E-3</v>
      </c>
    </row>
    <row r="2231" spans="1:27" hidden="1" x14ac:dyDescent="0.3">
      <c r="A2231" s="8" t="s">
        <v>17</v>
      </c>
      <c r="B2231" s="8" t="s">
        <v>6455</v>
      </c>
      <c r="C2231" s="8" t="s">
        <v>6456</v>
      </c>
      <c r="D2231" s="8" t="s">
        <v>6471</v>
      </c>
      <c r="E2231" s="8" t="s">
        <v>6472</v>
      </c>
      <c r="F2231" s="29">
        <v>0.28417908272922598</v>
      </c>
      <c r="G2231" s="29">
        <v>0</v>
      </c>
      <c r="H2231" s="30">
        <v>7.8582000000000001</v>
      </c>
      <c r="I2231" s="30">
        <v>0.56140000000000001</v>
      </c>
      <c r="J2231" s="14">
        <v>24</v>
      </c>
      <c r="K2231" s="14">
        <v>6</v>
      </c>
      <c r="L2231" s="12">
        <v>7.1400000000000005E-2</v>
      </c>
      <c r="M2231" s="7">
        <v>1.3969974599999999</v>
      </c>
      <c r="N2231" s="31">
        <v>1</v>
      </c>
      <c r="O2231" s="14">
        <f>IFERROR(VLOOKUP($C2231,'site totals'!$J$2:$K$607,2,FALSE),1)</f>
        <v>8429.8202000000001</v>
      </c>
      <c r="P2231" s="32" t="s">
        <v>91</v>
      </c>
      <c r="Q2231" s="12">
        <v>0.28417908269999997</v>
      </c>
      <c r="R2231" s="29">
        <v>0.28999999999999998</v>
      </c>
      <c r="S2231" s="2">
        <f>IF($A2231="site","",MIN(VLOOKUP($P2231,margin_ranges!$A$5:$D$10,4,FALSE)/100,$Q2231))</f>
        <v>0.28417908269999997</v>
      </c>
      <c r="T2231" s="6">
        <f>IF(A2231="placement",$J2231*MIN($Q2231,$S2231),"")</f>
        <v>6.8202979847999998</v>
      </c>
      <c r="U2231" s="6">
        <f>IF($A2231="placement",T2231,SUMIF($C$10:$C$6209,$C2231,$T$10:$T$6209))</f>
        <v>6.8202979847999998</v>
      </c>
      <c r="V2231" s="34">
        <f t="shared" si="104"/>
        <v>8.1984750704227061E-3</v>
      </c>
      <c r="W2231" s="24"/>
      <c r="X2231" s="2" t="str">
        <f>IFERROR(MIN(VLOOKUP($W2231,margin_ranges!$A$5:$D$10,4,FALSE),$Q2231*100)/100,"")</f>
        <v/>
      </c>
      <c r="Y2231" s="6">
        <f t="shared" si="105"/>
        <v>6.8202979847999998</v>
      </c>
      <c r="Z2231" s="6">
        <f>IF($A2231="placement",Y2231,SUMIF($C$10:$C$6209,$C2231,$Y$10:$Y$6209))</f>
        <v>6.8202979847999998</v>
      </c>
      <c r="AA2231" s="29">
        <f t="shared" si="106"/>
        <v>8.1984750704227061E-3</v>
      </c>
    </row>
    <row r="2232" spans="1:27" hidden="1" x14ac:dyDescent="0.3">
      <c r="A2232" s="8" t="s">
        <v>17</v>
      </c>
      <c r="B2232" s="8" t="s">
        <v>6455</v>
      </c>
      <c r="C2232" s="8" t="s">
        <v>6456</v>
      </c>
      <c r="D2232" s="8" t="s">
        <v>6493</v>
      </c>
      <c r="E2232" s="8" t="s">
        <v>6494</v>
      </c>
      <c r="F2232" s="29">
        <v>0.25264381910213601</v>
      </c>
      <c r="G2232" s="29">
        <v>0</v>
      </c>
      <c r="H2232" s="30">
        <v>161.67359999999999</v>
      </c>
      <c r="I2232" s="30">
        <v>11.7041</v>
      </c>
      <c r="J2232" s="14">
        <v>446</v>
      </c>
      <c r="K2232" s="14">
        <v>110</v>
      </c>
      <c r="L2232" s="12">
        <v>7.2400000000000006E-2</v>
      </c>
      <c r="M2232" s="7">
        <v>1.2711475800000001</v>
      </c>
      <c r="N2232" s="31">
        <v>0.95</v>
      </c>
      <c r="O2232" s="14">
        <f>IFERROR(VLOOKUP($C2232,'site totals'!$J$2:$K$607,2,FALSE),1)</f>
        <v>8429.8202000000001</v>
      </c>
      <c r="P2232" s="32" t="s">
        <v>22</v>
      </c>
      <c r="Q2232" s="12">
        <v>0.2526438191</v>
      </c>
      <c r="R2232" s="29">
        <v>0.28999999999999998</v>
      </c>
      <c r="S2232" s="2">
        <f>IF($A2232="site","",MIN(VLOOKUP($P2232,margin_ranges!$A$5:$D$10,4,FALSE)/100,$Q2232))</f>
        <v>0.2526438191</v>
      </c>
      <c r="T2232" s="6">
        <f>IF(A2232="placement",$J2232*MIN($Q2232,$S2232),"")</f>
        <v>112.6791433186</v>
      </c>
      <c r="U2232" s="6">
        <f>IF($A2232="placement",T2232,SUMIF($C$10:$C$6209,$C2232,$T$10:$T$6209))</f>
        <v>112.6791433186</v>
      </c>
      <c r="V2232" s="34">
        <f t="shared" si="104"/>
        <v>5.2614339295774748E-2</v>
      </c>
      <c r="W2232" s="24"/>
      <c r="X2232" s="2" t="str">
        <f>IFERROR(MIN(VLOOKUP($W2232,margin_ranges!$A$5:$D$10,4,FALSE),$Q2232*100)/100,"")</f>
        <v/>
      </c>
      <c r="Y2232" s="6">
        <f t="shared" si="105"/>
        <v>112.6791433186</v>
      </c>
      <c r="Z2232" s="6">
        <f>IF($A2232="placement",Y2232,SUMIF($C$10:$C$6209,$C2232,$Y$10:$Y$6209))</f>
        <v>112.6791433186</v>
      </c>
      <c r="AA2232" s="29">
        <f t="shared" si="106"/>
        <v>5.2614339295774748E-2</v>
      </c>
    </row>
    <row r="2233" spans="1:27" hidden="1" x14ac:dyDescent="0.3">
      <c r="A2233" s="8" t="s">
        <v>17</v>
      </c>
      <c r="B2233" s="8" t="s">
        <v>6455</v>
      </c>
      <c r="C2233" s="8" t="s">
        <v>6456</v>
      </c>
      <c r="D2233" s="8" t="s">
        <v>6463</v>
      </c>
      <c r="E2233" s="8" t="s">
        <v>6464</v>
      </c>
      <c r="F2233" s="29">
        <v>0.24993120299501301</v>
      </c>
      <c r="G2233" s="29">
        <v>0</v>
      </c>
      <c r="H2233" s="30">
        <v>145.9973</v>
      </c>
      <c r="I2233" s="30">
        <v>7.0867000000000004</v>
      </c>
      <c r="J2233" s="14">
        <v>496</v>
      </c>
      <c r="K2233" s="14">
        <v>121</v>
      </c>
      <c r="L2233" s="12">
        <v>4.8500000000000001E-2</v>
      </c>
      <c r="M2233" s="7">
        <v>2.3331193200000002</v>
      </c>
      <c r="N2233" s="31">
        <v>1.75</v>
      </c>
      <c r="O2233" s="14">
        <f>IFERROR(VLOOKUP($C2233,'site totals'!$J$2:$K$607,2,FALSE),1)</f>
        <v>8429.8202000000001</v>
      </c>
      <c r="P2233" s="32" t="s">
        <v>22</v>
      </c>
      <c r="Q2233" s="12">
        <v>0.24993120299999999</v>
      </c>
      <c r="R2233" s="29">
        <v>0.28999999999999998</v>
      </c>
      <c r="S2233" s="2">
        <f>IF($A2233="site","",MIN(VLOOKUP($P2233,margin_ranges!$A$5:$D$10,4,FALSE)/100,$Q2233))</f>
        <v>0.24993120299999999</v>
      </c>
      <c r="T2233" s="6">
        <f>IF(A2233="placement",$J2233*MIN($Q2233,$S2233),"")</f>
        <v>123.96587668799999</v>
      </c>
      <c r="U2233" s="6">
        <f>IF($A2233="placement",T2233,SUMIF($C$10:$C$6209,$C2233,$T$10:$T$6209))</f>
        <v>123.96587668799999</v>
      </c>
      <c r="V2233" s="34">
        <f t="shared" si="104"/>
        <v>5.6434925352112808E-2</v>
      </c>
      <c r="W2233" s="24"/>
      <c r="X2233" s="2" t="str">
        <f>IFERROR(MIN(VLOOKUP($W2233,margin_ranges!$A$5:$D$10,4,FALSE),$Q2233*100)/100,"")</f>
        <v/>
      </c>
      <c r="Y2233" s="6">
        <f t="shared" si="105"/>
        <v>123.96587668799999</v>
      </c>
      <c r="Z2233" s="6">
        <f>IF($A2233="placement",Y2233,SUMIF($C$10:$C$6209,$C2233,$Y$10:$Y$6209))</f>
        <v>123.96587668799999</v>
      </c>
      <c r="AA2233" s="29">
        <f t="shared" si="106"/>
        <v>5.6434925352112808E-2</v>
      </c>
    </row>
    <row r="2234" spans="1:27" hidden="1" x14ac:dyDescent="0.3">
      <c r="A2234" s="8" t="s">
        <v>17</v>
      </c>
      <c r="B2234" s="8" t="s">
        <v>6455</v>
      </c>
      <c r="C2234" s="8" t="s">
        <v>6456</v>
      </c>
      <c r="D2234" s="8" t="s">
        <v>6487</v>
      </c>
      <c r="E2234" s="8" t="s">
        <v>6488</v>
      </c>
      <c r="F2234" s="29">
        <v>0.18636000886523199</v>
      </c>
      <c r="G2234" s="29">
        <v>0</v>
      </c>
      <c r="H2234" s="30">
        <v>206.46090000000001</v>
      </c>
      <c r="I2234" s="30">
        <v>15.7653</v>
      </c>
      <c r="J2234" s="14">
        <v>959</v>
      </c>
      <c r="K2234" s="14">
        <v>179</v>
      </c>
      <c r="L2234" s="12">
        <v>7.6399999999999996E-2</v>
      </c>
      <c r="M2234" s="7">
        <v>2.0279239200000001</v>
      </c>
      <c r="N2234" s="31">
        <v>1.65</v>
      </c>
      <c r="O2234" s="14">
        <f>IFERROR(VLOOKUP($C2234,'site totals'!$J$2:$K$607,2,FALSE),1)</f>
        <v>8429.8202000000001</v>
      </c>
      <c r="P2234" s="32" t="s">
        <v>22</v>
      </c>
      <c r="Q2234" s="12">
        <v>0.18636000890000001</v>
      </c>
      <c r="R2234" s="29">
        <v>0.25</v>
      </c>
      <c r="S2234" s="2">
        <f>IF($A2234="site","",MIN(VLOOKUP($P2234,margin_ranges!$A$5:$D$10,4,FALSE)/100,$Q2234))</f>
        <v>0.18636000890000001</v>
      </c>
      <c r="T2234" s="6">
        <f>IF(A2234="placement",$J2234*MIN($Q2234,$S2234),"")</f>
        <v>178.71924853510001</v>
      </c>
      <c r="U2234" s="6">
        <f>IF($A2234="placement",T2234,SUMIF($C$10:$C$6209,$C2234,$T$10:$T$6209))</f>
        <v>178.71924853510001</v>
      </c>
      <c r="V2234" s="34">
        <f t="shared" si="104"/>
        <v>8.4853321466666687E-2</v>
      </c>
      <c r="W2234" s="24"/>
      <c r="X2234" s="2" t="str">
        <f>IFERROR(MIN(VLOOKUP($W2234,margin_ranges!$A$5:$D$10,4,FALSE),$Q2234*100)/100,"")</f>
        <v/>
      </c>
      <c r="Y2234" s="6">
        <f t="shared" si="105"/>
        <v>178.71924853510001</v>
      </c>
      <c r="Z2234" s="6">
        <f>IF($A2234="placement",Y2234,SUMIF($C$10:$C$6209,$C2234,$Y$10:$Y$6209))</f>
        <v>178.71924853510001</v>
      </c>
      <c r="AA2234" s="29">
        <f t="shared" si="106"/>
        <v>8.4853321466666687E-2</v>
      </c>
    </row>
    <row r="2235" spans="1:27" hidden="1" x14ac:dyDescent="0.3">
      <c r="A2235" s="8" t="s">
        <v>17</v>
      </c>
      <c r="B2235" s="8" t="s">
        <v>6455</v>
      </c>
      <c r="C2235" s="8" t="s">
        <v>6456</v>
      </c>
      <c r="D2235" s="8" t="s">
        <v>6501</v>
      </c>
      <c r="E2235" s="8" t="s">
        <v>6502</v>
      </c>
      <c r="F2235" s="29">
        <v>0.25015087963509902</v>
      </c>
      <c r="G2235" s="29">
        <v>0</v>
      </c>
      <c r="H2235" s="30">
        <v>322.81909999999999</v>
      </c>
      <c r="I2235" s="30">
        <v>30.9681</v>
      </c>
      <c r="J2235" s="14">
        <v>1177</v>
      </c>
      <c r="K2235" s="14">
        <v>290</v>
      </c>
      <c r="L2235" s="12">
        <v>9.5899999999999999E-2</v>
      </c>
      <c r="M2235" s="7">
        <v>1.26692154</v>
      </c>
      <c r="N2235" s="31">
        <v>0.95</v>
      </c>
      <c r="O2235" s="14">
        <f>IFERROR(VLOOKUP($C2235,'site totals'!$J$2:$K$607,2,FALSE),1)</f>
        <v>8429.8202000000001</v>
      </c>
      <c r="P2235" s="32" t="s">
        <v>22</v>
      </c>
      <c r="Q2235" s="12">
        <v>0.25015087959999999</v>
      </c>
      <c r="R2235" s="29">
        <v>0.28999999999999998</v>
      </c>
      <c r="S2235" s="2">
        <f>IF($A2235="site","",MIN(VLOOKUP($P2235,margin_ranges!$A$5:$D$10,4,FALSE)/100,$Q2235))</f>
        <v>0.25015087959999999</v>
      </c>
      <c r="T2235" s="6">
        <f>IF(A2235="placement",$J2235*MIN($Q2235,$S2235),"")</f>
        <v>294.42758528920001</v>
      </c>
      <c r="U2235" s="6">
        <f>IF($A2235="placement",T2235,SUMIF($C$10:$C$6209,$C2235,$T$10:$T$6209))</f>
        <v>294.42758528920001</v>
      </c>
      <c r="V2235" s="34">
        <f t="shared" si="104"/>
        <v>5.6125521690140845E-2</v>
      </c>
      <c r="W2235" s="24"/>
      <c r="X2235" s="2" t="str">
        <f>IFERROR(MIN(VLOOKUP($W2235,margin_ranges!$A$5:$D$10,4,FALSE),$Q2235*100)/100,"")</f>
        <v/>
      </c>
      <c r="Y2235" s="6">
        <f t="shared" si="105"/>
        <v>294.42758528920001</v>
      </c>
      <c r="Z2235" s="6">
        <f>IF($A2235="placement",Y2235,SUMIF($C$10:$C$6209,$C2235,$Y$10:$Y$6209))</f>
        <v>294.42758528920001</v>
      </c>
      <c r="AA2235" s="17">
        <f t="shared" si="106"/>
        <v>5.6125521690140845E-2</v>
      </c>
    </row>
    <row r="2236" spans="1:27" hidden="1" x14ac:dyDescent="0.3">
      <c r="A2236" s="8" t="s">
        <v>17</v>
      </c>
      <c r="B2236" s="8" t="s">
        <v>6455</v>
      </c>
      <c r="C2236" s="8" t="s">
        <v>6456</v>
      </c>
      <c r="D2236" s="8" t="s">
        <v>6505</v>
      </c>
      <c r="E2236" s="8" t="s">
        <v>6506</v>
      </c>
      <c r="F2236" s="29">
        <v>0.334035221352739</v>
      </c>
      <c r="G2236" s="29">
        <v>0</v>
      </c>
      <c r="H2236" s="30">
        <v>363.50740000000002</v>
      </c>
      <c r="I2236" s="30">
        <v>62.500100000000003</v>
      </c>
      <c r="J2236" s="14">
        <v>1408</v>
      </c>
      <c r="K2236" s="14">
        <v>470</v>
      </c>
      <c r="L2236" s="12">
        <v>0.1719</v>
      </c>
      <c r="M2236" s="7">
        <v>0.75079046000000005</v>
      </c>
      <c r="N2236" s="31">
        <v>0.5</v>
      </c>
      <c r="O2236" s="14">
        <f>IFERROR(VLOOKUP($C2236,'site totals'!$J$2:$K$607,2,FALSE),1)</f>
        <v>8429.8202000000001</v>
      </c>
      <c r="P2236" s="32" t="s">
        <v>22</v>
      </c>
      <c r="Q2236" s="12">
        <v>0.33403522140000003</v>
      </c>
      <c r="R2236" s="29">
        <v>0.39</v>
      </c>
      <c r="S2236" s="2">
        <f>IF($A2236="site","",MIN(VLOOKUP($P2236,margin_ranges!$A$5:$D$10,4,FALSE)/100,$Q2236))</f>
        <v>0.29749999999999999</v>
      </c>
      <c r="T2236" s="6">
        <f>IF(A2236="placement",$J2236*MIN($Q2236,$S2236),"")</f>
        <v>418.88</v>
      </c>
      <c r="U2236" s="6">
        <f>IF($A2236="placement",T2236,SUMIF($C$10:$C$6209,$C2236,$T$10:$T$6209))</f>
        <v>418.88</v>
      </c>
      <c r="V2236" s="34">
        <f t="shared" si="104"/>
        <v>0.15163934426229519</v>
      </c>
      <c r="W2236" s="24"/>
      <c r="X2236" s="2" t="str">
        <f>IFERROR(MIN(VLOOKUP($W2236,margin_ranges!$A$5:$D$10,4,FALSE),$Q2236*100)/100,"")</f>
        <v/>
      </c>
      <c r="Y2236" s="6">
        <f t="shared" si="105"/>
        <v>418.88</v>
      </c>
      <c r="Z2236" s="6">
        <f>IF($A2236="placement",Y2236,SUMIF($C$10:$C$6209,$C2236,$Y$10:$Y$6209))</f>
        <v>418.88</v>
      </c>
      <c r="AA2236" s="29">
        <f t="shared" si="106"/>
        <v>0.15163934426229519</v>
      </c>
    </row>
    <row r="2237" spans="1:27" hidden="1" x14ac:dyDescent="0.3">
      <c r="A2237" s="8" t="s">
        <v>17</v>
      </c>
      <c r="B2237" s="8" t="s">
        <v>6455</v>
      </c>
      <c r="C2237" s="8" t="s">
        <v>6456</v>
      </c>
      <c r="D2237" s="8" t="s">
        <v>6469</v>
      </c>
      <c r="E2237" s="8" t="s">
        <v>6470</v>
      </c>
      <c r="F2237" s="29">
        <v>0.33999999999999903</v>
      </c>
      <c r="G2237" s="29">
        <v>0</v>
      </c>
      <c r="H2237" s="30">
        <v>162.37909999999999</v>
      </c>
      <c r="I2237" s="30">
        <v>21.2559</v>
      </c>
      <c r="J2237" s="14">
        <v>512</v>
      </c>
      <c r="K2237" s="14">
        <v>154</v>
      </c>
      <c r="L2237" s="12">
        <v>0.13089999999999999</v>
      </c>
      <c r="M2237" s="7">
        <v>0.80280258000000004</v>
      </c>
      <c r="N2237" s="31">
        <v>0.5</v>
      </c>
      <c r="O2237" s="14">
        <f>IFERROR(VLOOKUP($C2237,'site totals'!$J$2:$K$607,2,FALSE),1)</f>
        <v>8429.8202000000001</v>
      </c>
      <c r="P2237" s="32" t="s">
        <v>22</v>
      </c>
      <c r="Q2237" s="12">
        <v>0.3771818716</v>
      </c>
      <c r="R2237" s="29">
        <v>0.34</v>
      </c>
      <c r="S2237" s="2">
        <f>IF($A2237="site","",MIN(VLOOKUP($P2237,margin_ranges!$A$5:$D$10,4,FALSE)/100,$Q2237))</f>
        <v>0.29749999999999999</v>
      </c>
      <c r="T2237" s="6">
        <f>IF(A2237="placement",$J2237*MIN($Q2237,$S2237),"")</f>
        <v>152.32</v>
      </c>
      <c r="U2237" s="6">
        <f>IF($A2237="placement",T2237,SUMIF($C$10:$C$6209,$C2237,$T$10:$T$6209))</f>
        <v>152.32</v>
      </c>
      <c r="V2237" s="34">
        <f t="shared" si="104"/>
        <v>6.4393939393939448E-2</v>
      </c>
      <c r="W2237" s="24"/>
      <c r="X2237" s="2" t="str">
        <f>IFERROR(MIN(VLOOKUP($W2237,margin_ranges!$A$5:$D$10,4,FALSE),$Q2237*100)/100,"")</f>
        <v/>
      </c>
      <c r="Y2237" s="6">
        <f t="shared" si="105"/>
        <v>152.32</v>
      </c>
      <c r="Z2237" s="6">
        <f>IF($A2237="placement",Y2237,SUMIF($C$10:$C$6209,$C2237,$Y$10:$Y$6209))</f>
        <v>152.32</v>
      </c>
      <c r="AA2237" s="17">
        <f t="shared" si="106"/>
        <v>6.4393939393939448E-2</v>
      </c>
    </row>
    <row r="2238" spans="1:27" hidden="1" x14ac:dyDescent="0.3">
      <c r="A2238" s="8" t="s">
        <v>17</v>
      </c>
      <c r="B2238" s="8" t="s">
        <v>6455</v>
      </c>
      <c r="C2238" s="8" t="s">
        <v>6456</v>
      </c>
      <c r="D2238" s="8" t="s">
        <v>6503</v>
      </c>
      <c r="E2238" s="8" t="s">
        <v>6504</v>
      </c>
      <c r="F2238" s="29">
        <v>0.35</v>
      </c>
      <c r="G2238" s="29">
        <v>0</v>
      </c>
      <c r="H2238" s="30">
        <v>141.08920000000001</v>
      </c>
      <c r="I2238" s="30">
        <v>18.3431</v>
      </c>
      <c r="J2238" s="14">
        <v>427</v>
      </c>
      <c r="K2238" s="14">
        <v>132</v>
      </c>
      <c r="L2238" s="12">
        <v>0.13</v>
      </c>
      <c r="M2238" s="7">
        <v>0.77648945999999996</v>
      </c>
      <c r="N2238" s="31">
        <v>0.5</v>
      </c>
      <c r="O2238" s="14">
        <f>IFERROR(VLOOKUP($C2238,'site totals'!$J$2:$K$607,2,FALSE),1)</f>
        <v>8429.8202000000001</v>
      </c>
      <c r="P2238" s="32" t="s">
        <v>22</v>
      </c>
      <c r="Q2238" s="12">
        <v>0.35607625859999997</v>
      </c>
      <c r="R2238" s="29">
        <v>0.35</v>
      </c>
      <c r="S2238" s="2">
        <f>IF($A2238="site","",MIN(VLOOKUP($P2238,margin_ranges!$A$5:$D$10,4,FALSE)/100,$Q2238))</f>
        <v>0.29749999999999999</v>
      </c>
      <c r="T2238" s="6">
        <f>IF(A2238="placement",$J2238*MIN($Q2238,$S2238),"")</f>
        <v>127.0325</v>
      </c>
      <c r="U2238" s="6">
        <f>IF($A2238="placement",T2238,SUMIF($C$10:$C$6209,$C2238,$T$10:$T$6209))</f>
        <v>127.0325</v>
      </c>
      <c r="V2238" s="34">
        <f t="shared" si="104"/>
        <v>8.0769230769230704E-2</v>
      </c>
      <c r="W2238" s="24"/>
      <c r="X2238" s="2" t="str">
        <f>IFERROR(MIN(VLOOKUP($W2238,margin_ranges!$A$5:$D$10,4,FALSE),$Q2238*100)/100,"")</f>
        <v/>
      </c>
      <c r="Y2238" s="6">
        <f t="shared" si="105"/>
        <v>127.0325</v>
      </c>
      <c r="Z2238" s="6">
        <f>IF($A2238="placement",Y2238,SUMIF($C$10:$C$6209,$C2238,$Y$10:$Y$6209))</f>
        <v>127.0325</v>
      </c>
      <c r="AA2238" s="29">
        <f t="shared" si="106"/>
        <v>8.0769230769230704E-2</v>
      </c>
    </row>
    <row r="2239" spans="1:27" hidden="1" x14ac:dyDescent="0.3">
      <c r="A2239" s="8" t="s">
        <v>17</v>
      </c>
      <c r="B2239" s="8" t="s">
        <v>6455</v>
      </c>
      <c r="C2239" s="8" t="s">
        <v>6456</v>
      </c>
      <c r="D2239" s="8" t="s">
        <v>6461</v>
      </c>
      <c r="E2239" s="8" t="s">
        <v>6462</v>
      </c>
      <c r="F2239" s="29">
        <v>0.38999999999999901</v>
      </c>
      <c r="G2239" s="29">
        <v>0</v>
      </c>
      <c r="H2239" s="30">
        <v>306.85210000000001</v>
      </c>
      <c r="I2239" s="30">
        <v>41.379899999999999</v>
      </c>
      <c r="J2239" s="14">
        <v>1026</v>
      </c>
      <c r="K2239" s="14">
        <v>359</v>
      </c>
      <c r="L2239" s="12">
        <v>0.13489999999999999</v>
      </c>
      <c r="M2239" s="7">
        <v>0.82614449000000001</v>
      </c>
      <c r="N2239" s="31">
        <v>0.5</v>
      </c>
      <c r="O2239" s="14">
        <f>IFERROR(VLOOKUP($C2239,'site totals'!$J$2:$K$607,2,FALSE),1)</f>
        <v>8429.8202000000001</v>
      </c>
      <c r="P2239" s="32" t="s">
        <v>22</v>
      </c>
      <c r="Q2239" s="12">
        <v>0.39477899350000001</v>
      </c>
      <c r="R2239" s="29">
        <v>0.39</v>
      </c>
      <c r="S2239" s="2">
        <f>IF($A2239="site","",MIN(VLOOKUP($P2239,margin_ranges!$A$5:$D$10,4,FALSE)/100,$Q2239))</f>
        <v>0.29749999999999999</v>
      </c>
      <c r="T2239" s="6">
        <f>IF(A2239="placement",$J2239*MIN($Q2239,$S2239),"")</f>
        <v>305.23500000000001</v>
      </c>
      <c r="U2239" s="6">
        <f>IF($A2239="placement",T2239,SUMIF($C$10:$C$6209,$C2239,$T$10:$T$6209))</f>
        <v>305.23500000000001</v>
      </c>
      <c r="V2239" s="34">
        <f t="shared" si="104"/>
        <v>0.15163934426229497</v>
      </c>
      <c r="W2239" s="24"/>
      <c r="X2239" s="2" t="str">
        <f>IFERROR(MIN(VLOOKUP($W2239,margin_ranges!$A$5:$D$10,4,FALSE),$Q2239*100)/100,"")</f>
        <v/>
      </c>
      <c r="Y2239" s="6">
        <f t="shared" si="105"/>
        <v>305.23500000000001</v>
      </c>
      <c r="Z2239" s="6">
        <f>IF($A2239="placement",Y2239,SUMIF($C$10:$C$6209,$C2239,$Y$10:$Y$6209))</f>
        <v>305.23500000000001</v>
      </c>
      <c r="AA2239" s="17">
        <f t="shared" si="106"/>
        <v>0.15163934426229497</v>
      </c>
    </row>
    <row r="2240" spans="1:27" x14ac:dyDescent="0.3">
      <c r="A2240" s="16" t="s">
        <v>33</v>
      </c>
      <c r="B2240" s="16" t="s">
        <v>6455</v>
      </c>
      <c r="C2240" s="16" t="s">
        <v>6456</v>
      </c>
      <c r="D2240" s="8" t="s">
        <v>34</v>
      </c>
      <c r="E2240" s="16"/>
      <c r="F2240" s="17">
        <v>0.29704804356325398</v>
      </c>
      <c r="G2240" s="17">
        <v>0</v>
      </c>
      <c r="H2240" s="36">
        <v>5543.4039000000002</v>
      </c>
      <c r="I2240" s="36">
        <v>511.02789999999999</v>
      </c>
      <c r="J2240" s="22">
        <v>18064</v>
      </c>
      <c r="K2240" s="22">
        <v>4716</v>
      </c>
      <c r="L2240" s="18">
        <v>9.2200000000000004E-2</v>
      </c>
      <c r="M2240" s="19">
        <v>1.1782723900000001</v>
      </c>
      <c r="N2240" s="20">
        <v>0.76792899999999997</v>
      </c>
      <c r="O2240" s="22">
        <f>IFERROR(VLOOKUP($C2240,'site totals'!$J$2:$K$607,2,FALSE),1)</f>
        <v>8429.8202000000001</v>
      </c>
      <c r="P2240" s="21"/>
      <c r="Q2240" s="18">
        <v>0.34825851229999999</v>
      </c>
      <c r="R2240" s="17">
        <v>0.29699999999999999</v>
      </c>
      <c r="S2240" s="18" t="str">
        <f>IF($A2240="site","",MIN(VLOOKUP($P2240,margin_ranges!$A$5:$D$10,4,FALSE)/100,$Q2240))</f>
        <v/>
      </c>
      <c r="T2240" s="22" t="str">
        <f>IF(A2240="placement",$J2240*MIN($Q2240,$S2240),"")</f>
        <v/>
      </c>
      <c r="U2240" s="22">
        <f>IF($A2240="placement",T2240,SUMIF($C$10:$C$6209,$C2240,$T$10:$T$6209))</f>
        <v>5346.5221699642007</v>
      </c>
      <c r="V2240" s="37">
        <f t="shared" si="104"/>
        <v>1.4556927066178282E-3</v>
      </c>
      <c r="W2240" s="38"/>
      <c r="X2240" s="18" t="str">
        <f>IFERROR(MIN(VLOOKUP($W2240,margin_ranges!$A$5:$D$10,4,FALSE),$Q2240*100)/100,"")</f>
        <v/>
      </c>
      <c r="Y2240" s="6" t="str">
        <f t="shared" si="105"/>
        <v/>
      </c>
      <c r="Z2240" s="6">
        <f>IF($A2240="placement",Y2240,SUMIF($C$10:$C$6209,$C2240,$Y$10:$Y$6209))</f>
        <v>5346.5221699642007</v>
      </c>
      <c r="AA2240" s="17">
        <f t="shared" si="106"/>
        <v>1.4556927066178282E-3</v>
      </c>
    </row>
    <row r="2241" spans="1:27" hidden="1" x14ac:dyDescent="0.3">
      <c r="A2241" s="8" t="s">
        <v>17</v>
      </c>
      <c r="B2241" s="8" t="s">
        <v>1686</v>
      </c>
      <c r="C2241" s="8" t="s">
        <v>1687</v>
      </c>
      <c r="D2241" s="8" t="s">
        <v>1697</v>
      </c>
      <c r="E2241" s="8" t="s">
        <v>1698</v>
      </c>
      <c r="F2241" s="29">
        <v>0.28999999999999998</v>
      </c>
      <c r="G2241" s="29">
        <v>1</v>
      </c>
      <c r="H2241" s="30">
        <v>385.26690000000002</v>
      </c>
      <c r="I2241" s="30">
        <v>47.353099999999998</v>
      </c>
      <c r="J2241" s="14">
        <v>963</v>
      </c>
      <c r="K2241" s="14">
        <v>241</v>
      </c>
      <c r="L2241" s="12">
        <v>0.1229</v>
      </c>
      <c r="M2241" s="7">
        <v>0.67794323999999995</v>
      </c>
      <c r="N2241" s="31">
        <v>0.38</v>
      </c>
      <c r="O2241" s="14">
        <f>IFERROR(VLOOKUP($C2241,'site totals'!$J$2:$K$607,2,FALSE),1)</f>
        <v>8397.7955999999995</v>
      </c>
      <c r="P2241" s="32" t="s">
        <v>22</v>
      </c>
      <c r="Q2241" s="12">
        <v>0.43948109460000001</v>
      </c>
      <c r="R2241" s="29">
        <v>0.28999999999999998</v>
      </c>
      <c r="S2241" s="2">
        <f>IF($A2241="site","",MIN(VLOOKUP($P2241,margin_ranges!$A$5:$D$10,4,FALSE)/100,$Q2241))</f>
        <v>0.29749999999999999</v>
      </c>
      <c r="T2241" s="6">
        <f>IF(A2241="placement",$J2241*MIN($Q2241,$S2241),"")</f>
        <v>286.49250000000001</v>
      </c>
      <c r="U2241" s="6">
        <f>IF($A2241="placement",T2241,SUMIF($C$10:$C$6209,$C2241,$T$10:$T$6209))</f>
        <v>286.49250000000001</v>
      </c>
      <c r="V2241" s="34">
        <f t="shared" si="104"/>
        <v>-1.0563380281690238E-2</v>
      </c>
      <c r="W2241" s="24"/>
      <c r="X2241" s="2" t="str">
        <f>IFERROR(MIN(VLOOKUP($W2241,margin_ranges!$A$5:$D$10,4,FALSE),$Q2241*100)/100,"")</f>
        <v/>
      </c>
      <c r="Y2241" s="6">
        <f t="shared" si="105"/>
        <v>286.49250000000001</v>
      </c>
      <c r="Z2241" s="6">
        <f>IF($A2241="placement",Y2241,SUMIF($C$10:$C$6209,$C2241,$Y$10:$Y$6209))</f>
        <v>286.49250000000001</v>
      </c>
      <c r="AA2241" s="29">
        <f t="shared" si="106"/>
        <v>-1.0563380281690238E-2</v>
      </c>
    </row>
    <row r="2242" spans="1:27" hidden="1" x14ac:dyDescent="0.3">
      <c r="A2242" s="8" t="s">
        <v>17</v>
      </c>
      <c r="B2242" s="8" t="s">
        <v>1686</v>
      </c>
      <c r="C2242" s="8" t="s">
        <v>1687</v>
      </c>
      <c r="D2242" s="8" t="s">
        <v>1701</v>
      </c>
      <c r="E2242" s="8" t="s">
        <v>1702</v>
      </c>
      <c r="F2242" s="29">
        <v>0.28999999999999998</v>
      </c>
      <c r="G2242" s="29">
        <v>1</v>
      </c>
      <c r="H2242" s="30">
        <v>328.50560000000002</v>
      </c>
      <c r="I2242" s="30">
        <v>36.814</v>
      </c>
      <c r="J2242" s="14">
        <v>1100</v>
      </c>
      <c r="K2242" s="14">
        <v>279</v>
      </c>
      <c r="L2242" s="12">
        <v>0.11210000000000001</v>
      </c>
      <c r="M2242" s="7">
        <v>0.99576480999999994</v>
      </c>
      <c r="N2242" s="31">
        <v>0.5</v>
      </c>
      <c r="O2242" s="14">
        <f>IFERROR(VLOOKUP($C2242,'site totals'!$J$2:$K$607,2,FALSE),1)</f>
        <v>8397.7955999999995</v>
      </c>
      <c r="P2242" s="32" t="s">
        <v>22</v>
      </c>
      <c r="Q2242" s="12">
        <v>0.4978733984</v>
      </c>
      <c r="R2242" s="29">
        <v>0.28999999999999998</v>
      </c>
      <c r="S2242" s="2">
        <f>IF($A2242="site","",MIN(VLOOKUP($P2242,margin_ranges!$A$5:$D$10,4,FALSE)/100,$Q2242))</f>
        <v>0.29749999999999999</v>
      </c>
      <c r="T2242" s="6">
        <f>IF(A2242="placement",$J2242*MIN($Q2242,$S2242),"")</f>
        <v>327.25</v>
      </c>
      <c r="U2242" s="6">
        <f>IF($A2242="placement",T2242,SUMIF($C$10:$C$6209,$C2242,$T$10:$T$6209))</f>
        <v>327.25</v>
      </c>
      <c r="V2242" s="34">
        <f t="shared" si="104"/>
        <v>-1.0563380281690127E-2</v>
      </c>
      <c r="W2242" s="24"/>
      <c r="X2242" s="2" t="str">
        <f>IFERROR(MIN(VLOOKUP($W2242,margin_ranges!$A$5:$D$10,4,FALSE),$Q2242*100)/100,"")</f>
        <v/>
      </c>
      <c r="Y2242" s="6">
        <f t="shared" si="105"/>
        <v>327.25</v>
      </c>
      <c r="Z2242" s="6">
        <f>IF($A2242="placement",Y2242,SUMIF($C$10:$C$6209,$C2242,$Y$10:$Y$6209))</f>
        <v>327.25</v>
      </c>
      <c r="AA2242" s="29">
        <f t="shared" si="106"/>
        <v>-1.0563380281690127E-2</v>
      </c>
    </row>
    <row r="2243" spans="1:27" hidden="1" x14ac:dyDescent="0.3">
      <c r="A2243" s="8" t="s">
        <v>17</v>
      </c>
      <c r="B2243" s="8" t="s">
        <v>1686</v>
      </c>
      <c r="C2243" s="8" t="s">
        <v>1687</v>
      </c>
      <c r="D2243" s="8" t="s">
        <v>1703</v>
      </c>
      <c r="E2243" s="8" t="s">
        <v>11806</v>
      </c>
      <c r="F2243" s="29">
        <v>0.28999999999999998</v>
      </c>
      <c r="G2243" s="29">
        <v>1</v>
      </c>
      <c r="H2243" s="30">
        <v>475.69330000000002</v>
      </c>
      <c r="I2243" s="30">
        <v>19.7134</v>
      </c>
      <c r="J2243" s="14">
        <v>1209</v>
      </c>
      <c r="K2243" s="14">
        <v>304</v>
      </c>
      <c r="L2243" s="12">
        <v>4.1399999999999999E-2</v>
      </c>
      <c r="M2243" s="7">
        <v>2.0447425300000002</v>
      </c>
      <c r="N2243" s="31">
        <v>1</v>
      </c>
      <c r="O2243" s="14">
        <f>IFERROR(VLOOKUP($C2243,'site totals'!$J$2:$K$607,2,FALSE),1)</f>
        <v>8397.7955999999995</v>
      </c>
      <c r="P2243" s="32" t="s">
        <v>22</v>
      </c>
      <c r="Q2243" s="12">
        <v>0.51094087020000001</v>
      </c>
      <c r="R2243" s="29">
        <v>0.28999999999999998</v>
      </c>
      <c r="S2243" s="2">
        <f>IF($A2243="site","",MIN(VLOOKUP($P2243,margin_ranges!$A$5:$D$10,4,FALSE)/100,$Q2243))</f>
        <v>0.29749999999999999</v>
      </c>
      <c r="T2243" s="6">
        <f>IF(A2243="placement",$J2243*MIN($Q2243,$S2243),"")</f>
        <v>359.67750000000001</v>
      </c>
      <c r="U2243" s="6">
        <f>IF($A2243="placement",T2243,SUMIF($C$10:$C$6209,$C2243,$T$10:$T$6209))</f>
        <v>359.67750000000001</v>
      </c>
      <c r="V2243" s="34">
        <f t="shared" si="104"/>
        <v>-1.0563380281690127E-2</v>
      </c>
      <c r="W2243" s="24"/>
      <c r="X2243" s="2" t="str">
        <f>IFERROR(MIN(VLOOKUP($W2243,margin_ranges!$A$5:$D$10,4,FALSE),$Q2243*100)/100,"")</f>
        <v/>
      </c>
      <c r="Y2243" s="6">
        <f t="shared" si="105"/>
        <v>359.67750000000001</v>
      </c>
      <c r="Z2243" s="6">
        <f>IF($A2243="placement",Y2243,SUMIF($C$10:$C$6209,$C2243,$Y$10:$Y$6209))</f>
        <v>359.67750000000001</v>
      </c>
      <c r="AA2243" s="29">
        <f t="shared" si="106"/>
        <v>-1.0563380281690127E-2</v>
      </c>
    </row>
    <row r="2244" spans="1:27" hidden="1" x14ac:dyDescent="0.3">
      <c r="A2244" s="8" t="s">
        <v>17</v>
      </c>
      <c r="B2244" s="8" t="s">
        <v>1686</v>
      </c>
      <c r="C2244" s="8" t="s">
        <v>1687</v>
      </c>
      <c r="D2244" s="33" t="s">
        <v>1699</v>
      </c>
      <c r="E2244" s="8" t="s">
        <v>1700</v>
      </c>
      <c r="F2244" s="29">
        <v>0.28999999999999998</v>
      </c>
      <c r="G2244" s="29">
        <v>1</v>
      </c>
      <c r="H2244" s="30">
        <v>558.529</v>
      </c>
      <c r="I2244" s="30">
        <v>55.569400000000002</v>
      </c>
      <c r="J2244" s="14">
        <v>1608</v>
      </c>
      <c r="K2244" s="14">
        <v>409</v>
      </c>
      <c r="L2244" s="12">
        <v>9.9500000000000005E-2</v>
      </c>
      <c r="M2244" s="7">
        <v>0.96446730999999997</v>
      </c>
      <c r="N2244" s="31">
        <v>0.5</v>
      </c>
      <c r="O2244" s="14">
        <f>IFERROR(VLOOKUP($C2244,'site totals'!$J$2:$K$607,2,FALSE),1)</f>
        <v>8397.7955999999995</v>
      </c>
      <c r="P2244" s="32" t="s">
        <v>22</v>
      </c>
      <c r="Q2244" s="12">
        <v>0.48157911289999999</v>
      </c>
      <c r="R2244" s="29">
        <v>0.28999999999999998</v>
      </c>
      <c r="S2244" s="2">
        <f>IF($A2244="site","",MIN(VLOOKUP($P2244,margin_ranges!$A$5:$D$10,4,FALSE)/100,$Q2244))</f>
        <v>0.29749999999999999</v>
      </c>
      <c r="T2244" s="6">
        <f>IF(A2244="placement",$J2244*MIN($Q2244,$S2244),"")</f>
        <v>478.38</v>
      </c>
      <c r="U2244" s="6">
        <f>IF($A2244="placement",T2244,SUMIF($C$10:$C$6209,$C2244,$T$10:$T$6209))</f>
        <v>478.38</v>
      </c>
      <c r="V2244" s="34">
        <f t="shared" si="104"/>
        <v>-1.0563380281690127E-2</v>
      </c>
      <c r="W2244" s="24"/>
      <c r="X2244" s="2" t="str">
        <f>IFERROR(MIN(VLOOKUP($W2244,margin_ranges!$A$5:$D$10,4,FALSE),$Q2244*100)/100,"")</f>
        <v/>
      </c>
      <c r="Y2244" s="6">
        <f t="shared" si="105"/>
        <v>478.38</v>
      </c>
      <c r="Z2244" s="6">
        <f>IF($A2244="placement",Y2244,SUMIF($C$10:$C$6209,$C2244,$Y$10:$Y$6209))</f>
        <v>478.38</v>
      </c>
      <c r="AA2244" s="29">
        <f t="shared" si="106"/>
        <v>-1.0563380281690127E-2</v>
      </c>
    </row>
    <row r="2245" spans="1:27" hidden="1" x14ac:dyDescent="0.3">
      <c r="A2245" s="8" t="s">
        <v>17</v>
      </c>
      <c r="B2245" s="8" t="s">
        <v>1686</v>
      </c>
      <c r="C2245" s="8" t="s">
        <v>1687</v>
      </c>
      <c r="D2245" s="8" t="s">
        <v>1690</v>
      </c>
      <c r="E2245" s="8" t="s">
        <v>11805</v>
      </c>
      <c r="F2245" s="29">
        <v>0.28999999999999998</v>
      </c>
      <c r="G2245" s="29">
        <v>1</v>
      </c>
      <c r="H2245" s="30">
        <v>693.97230000000002</v>
      </c>
      <c r="I2245" s="30">
        <v>31.637699999999999</v>
      </c>
      <c r="J2245" s="14">
        <v>1900</v>
      </c>
      <c r="K2245" s="14">
        <v>489</v>
      </c>
      <c r="L2245" s="12">
        <v>4.5600000000000002E-2</v>
      </c>
      <c r="M2245" s="7">
        <v>2.0014024899999998</v>
      </c>
      <c r="N2245" s="31">
        <v>1</v>
      </c>
      <c r="O2245" s="14">
        <f>IFERROR(VLOOKUP($C2245,'site totals'!$J$2:$K$607,2,FALSE),1)</f>
        <v>8397.7955999999995</v>
      </c>
      <c r="P2245" s="32" t="s">
        <v>22</v>
      </c>
      <c r="Q2245" s="12">
        <v>0.50035037559999995</v>
      </c>
      <c r="R2245" s="29">
        <v>0.28999999999999998</v>
      </c>
      <c r="S2245" s="2">
        <f>IF($A2245="site","",MIN(VLOOKUP($P2245,margin_ranges!$A$5:$D$10,4,FALSE)/100,$Q2245))</f>
        <v>0.29749999999999999</v>
      </c>
      <c r="T2245" s="6">
        <f>IF(A2245="placement",$J2245*MIN($Q2245,$S2245),"")</f>
        <v>565.25</v>
      </c>
      <c r="U2245" s="6">
        <f>IF($A2245="placement",T2245,SUMIF($C$10:$C$6209,$C2245,$T$10:$T$6209))</f>
        <v>565.25</v>
      </c>
      <c r="V2245" s="34">
        <f t="shared" si="104"/>
        <v>-1.0563380281690127E-2</v>
      </c>
      <c r="W2245" s="24"/>
      <c r="X2245" s="2" t="str">
        <f>IFERROR(MIN(VLOOKUP($W2245,margin_ranges!$A$5:$D$10,4,FALSE),$Q2245*100)/100,"")</f>
        <v/>
      </c>
      <c r="Y2245" s="6">
        <f t="shared" si="105"/>
        <v>565.25</v>
      </c>
      <c r="Z2245" s="6">
        <f>IF($A2245="placement",Y2245,SUMIF($C$10:$C$6209,$C2245,$Y$10:$Y$6209))</f>
        <v>565.25</v>
      </c>
      <c r="AA2245" s="29">
        <f t="shared" si="106"/>
        <v>-1.0563380281690127E-2</v>
      </c>
    </row>
    <row r="2246" spans="1:27" hidden="1" x14ac:dyDescent="0.3">
      <c r="A2246" s="8" t="s">
        <v>17</v>
      </c>
      <c r="B2246" s="8" t="s">
        <v>1686</v>
      </c>
      <c r="C2246" s="8" t="s">
        <v>1687</v>
      </c>
      <c r="D2246" s="8" t="s">
        <v>1706</v>
      </c>
      <c r="E2246" s="8" t="s">
        <v>1707</v>
      </c>
      <c r="F2246" s="29">
        <v>0.28999999999999998</v>
      </c>
      <c r="G2246" s="29">
        <v>1</v>
      </c>
      <c r="H2246" s="30">
        <v>598.5575</v>
      </c>
      <c r="I2246" s="30">
        <v>31.0579</v>
      </c>
      <c r="J2246" s="14">
        <v>2037</v>
      </c>
      <c r="K2246" s="14">
        <v>509</v>
      </c>
      <c r="L2246" s="12">
        <v>5.1900000000000002E-2</v>
      </c>
      <c r="M2246" s="7">
        <v>2.1866553199999998</v>
      </c>
      <c r="N2246" s="31">
        <v>1.5</v>
      </c>
      <c r="O2246" s="14">
        <f>IFERROR(VLOOKUP($C2246,'site totals'!$J$2:$K$607,2,FALSE),1)</f>
        <v>8397.7955999999995</v>
      </c>
      <c r="P2246" s="32" t="s">
        <v>22</v>
      </c>
      <c r="Q2246" s="12">
        <v>0.31402083089999999</v>
      </c>
      <c r="R2246" s="29">
        <v>0.28999999999999998</v>
      </c>
      <c r="S2246" s="2">
        <f>IF($A2246="site","",MIN(VLOOKUP($P2246,margin_ranges!$A$5:$D$10,4,FALSE)/100,$Q2246))</f>
        <v>0.29749999999999999</v>
      </c>
      <c r="T2246" s="6">
        <f>IF(A2246="placement",$J2246*MIN($Q2246,$S2246),"")</f>
        <v>606.00749999999994</v>
      </c>
      <c r="U2246" s="6">
        <f>IF($A2246="placement",T2246,SUMIF($C$10:$C$6209,$C2246,$T$10:$T$6209))</f>
        <v>606.00749999999994</v>
      </c>
      <c r="V2246" s="34">
        <f t="shared" si="104"/>
        <v>-1.0563380281690127E-2</v>
      </c>
      <c r="W2246" s="24"/>
      <c r="X2246" s="2" t="str">
        <f>IFERROR(MIN(VLOOKUP($W2246,margin_ranges!$A$5:$D$10,4,FALSE),$Q2246*100)/100,"")</f>
        <v/>
      </c>
      <c r="Y2246" s="6">
        <f t="shared" si="105"/>
        <v>606.00749999999994</v>
      </c>
      <c r="Z2246" s="6">
        <f>IF($A2246="placement",Y2246,SUMIF($C$10:$C$6209,$C2246,$Y$10:$Y$6209))</f>
        <v>606.00749999999994</v>
      </c>
      <c r="AA2246" s="29">
        <f t="shared" si="106"/>
        <v>-1.0563380281690127E-2</v>
      </c>
    </row>
    <row r="2247" spans="1:27" hidden="1" x14ac:dyDescent="0.3">
      <c r="A2247" s="8" t="s">
        <v>17</v>
      </c>
      <c r="B2247" s="8" t="s">
        <v>1686</v>
      </c>
      <c r="C2247" s="8" t="s">
        <v>1687</v>
      </c>
      <c r="D2247" s="8" t="s">
        <v>1708</v>
      </c>
      <c r="E2247" s="8" t="s">
        <v>1709</v>
      </c>
      <c r="F2247" s="29">
        <v>0.28999999999999998</v>
      </c>
      <c r="G2247" s="29">
        <v>1</v>
      </c>
      <c r="H2247" s="30">
        <v>359.25979999999998</v>
      </c>
      <c r="I2247" s="30">
        <v>30.953399999999998</v>
      </c>
      <c r="J2247" s="14">
        <v>855</v>
      </c>
      <c r="K2247" s="14">
        <v>216</v>
      </c>
      <c r="L2247" s="12">
        <v>8.6199999999999999E-2</v>
      </c>
      <c r="M2247" s="7">
        <v>0.92055465999999997</v>
      </c>
      <c r="N2247" s="31">
        <v>0.5</v>
      </c>
      <c r="O2247" s="14">
        <f>IFERROR(VLOOKUP($C2247,'site totals'!$J$2:$K$607,2,FALSE),1)</f>
        <v>8397.7955999999995</v>
      </c>
      <c r="P2247" s="32" t="s">
        <v>22</v>
      </c>
      <c r="Q2247" s="12">
        <v>0.45684919969999999</v>
      </c>
      <c r="R2247" s="29">
        <v>0.28999999999999998</v>
      </c>
      <c r="S2247" s="2">
        <f>IF($A2247="site","",MIN(VLOOKUP($P2247,margin_ranges!$A$5:$D$10,4,FALSE)/100,$Q2247))</f>
        <v>0.29749999999999999</v>
      </c>
      <c r="T2247" s="6">
        <f>IF(A2247="placement",$J2247*MIN($Q2247,$S2247),"")</f>
        <v>254.36249999999998</v>
      </c>
      <c r="U2247" s="6">
        <f>IF($A2247="placement",T2247,SUMIF($C$10:$C$6209,$C2247,$T$10:$T$6209))</f>
        <v>254.36249999999998</v>
      </c>
      <c r="V2247" s="34">
        <f t="shared" si="104"/>
        <v>-1.0563380281690016E-2</v>
      </c>
      <c r="W2247" s="24"/>
      <c r="X2247" s="2" t="str">
        <f>IFERROR(MIN(VLOOKUP($W2247,margin_ranges!$A$5:$D$10,4,FALSE),$Q2247*100)/100,"")</f>
        <v/>
      </c>
      <c r="Y2247" s="6">
        <f t="shared" si="105"/>
        <v>254.36249999999998</v>
      </c>
      <c r="Z2247" s="6">
        <f>IF($A2247="placement",Y2247,SUMIF($C$10:$C$6209,$C2247,$Y$10:$Y$6209))</f>
        <v>254.36249999999998</v>
      </c>
      <c r="AA2247" s="29">
        <f t="shared" si="106"/>
        <v>-1.0563380281690016E-2</v>
      </c>
    </row>
    <row r="2248" spans="1:27" hidden="1" x14ac:dyDescent="0.3">
      <c r="A2248" s="8" t="s">
        <v>17</v>
      </c>
      <c r="B2248" s="8" t="s">
        <v>1686</v>
      </c>
      <c r="C2248" s="8" t="s">
        <v>1687</v>
      </c>
      <c r="D2248" s="8" t="s">
        <v>1693</v>
      </c>
      <c r="E2248" s="8" t="s">
        <v>1694</v>
      </c>
      <c r="F2248" s="29">
        <v>0.28999999999999998</v>
      </c>
      <c r="G2248" s="29">
        <v>1</v>
      </c>
      <c r="H2248" s="30">
        <v>522.28480000000002</v>
      </c>
      <c r="I2248" s="30">
        <v>63.567799999999998</v>
      </c>
      <c r="J2248" s="14">
        <v>1269</v>
      </c>
      <c r="K2248" s="14">
        <v>317</v>
      </c>
      <c r="L2248" s="12">
        <v>0.1217</v>
      </c>
      <c r="M2248" s="7">
        <v>0.66546329999999998</v>
      </c>
      <c r="N2248" s="31">
        <v>0.38</v>
      </c>
      <c r="O2248" s="14">
        <f>IFERROR(VLOOKUP($C2248,'site totals'!$J$2:$K$607,2,FALSE),1)</f>
        <v>8397.7955999999995</v>
      </c>
      <c r="P2248" s="32" t="s">
        <v>22</v>
      </c>
      <c r="Q2248" s="12">
        <v>0.4289692625</v>
      </c>
      <c r="R2248" s="29">
        <v>0.28999999999999998</v>
      </c>
      <c r="S2248" s="2">
        <f>IF($A2248="site","",MIN(VLOOKUP($P2248,margin_ranges!$A$5:$D$10,4,FALSE)/100,$Q2248))</f>
        <v>0.29749999999999999</v>
      </c>
      <c r="T2248" s="6">
        <f>IF(A2248="placement",$J2248*MIN($Q2248,$S2248),"")</f>
        <v>377.52749999999997</v>
      </c>
      <c r="U2248" s="6">
        <f>IF($A2248="placement",T2248,SUMIF($C$10:$C$6209,$C2248,$T$10:$T$6209))</f>
        <v>377.52749999999997</v>
      </c>
      <c r="V2248" s="34">
        <f t="shared" si="104"/>
        <v>-1.0563380281690016E-2</v>
      </c>
      <c r="W2248" s="24"/>
      <c r="X2248" s="2" t="str">
        <f>IFERROR(MIN(VLOOKUP($W2248,margin_ranges!$A$5:$D$10,4,FALSE),$Q2248*100)/100,"")</f>
        <v/>
      </c>
      <c r="Y2248" s="6">
        <f t="shared" si="105"/>
        <v>377.52749999999997</v>
      </c>
      <c r="Z2248" s="6">
        <f>IF($A2248="placement",Y2248,SUMIF($C$10:$C$6209,$C2248,$Y$10:$Y$6209))</f>
        <v>377.52749999999997</v>
      </c>
      <c r="AA2248" s="29">
        <f t="shared" si="106"/>
        <v>-1.0563380281690016E-2</v>
      </c>
    </row>
    <row r="2249" spans="1:27" hidden="1" x14ac:dyDescent="0.3">
      <c r="A2249" s="8" t="s">
        <v>17</v>
      </c>
      <c r="B2249" s="8" t="s">
        <v>1686</v>
      </c>
      <c r="C2249" s="8" t="s">
        <v>1687</v>
      </c>
      <c r="D2249" s="33" t="s">
        <v>1691</v>
      </c>
      <c r="E2249" s="8" t="s">
        <v>1692</v>
      </c>
      <c r="F2249" s="29">
        <v>0.28999999999999998</v>
      </c>
      <c r="G2249" s="29">
        <v>1</v>
      </c>
      <c r="H2249" s="30">
        <v>519.44029999999998</v>
      </c>
      <c r="I2249" s="30">
        <v>58.6845</v>
      </c>
      <c r="J2249" s="14">
        <v>1791</v>
      </c>
      <c r="K2249" s="14">
        <v>457</v>
      </c>
      <c r="L2249" s="12">
        <v>0.113</v>
      </c>
      <c r="M2249" s="7">
        <v>1.0173847300000001</v>
      </c>
      <c r="N2249" s="31">
        <v>0.5</v>
      </c>
      <c r="O2249" s="14">
        <f>IFERROR(VLOOKUP($C2249,'site totals'!$J$2:$K$607,2,FALSE),1)</f>
        <v>8397.7955999999995</v>
      </c>
      <c r="P2249" s="32" t="s">
        <v>22</v>
      </c>
      <c r="Q2249" s="12">
        <v>0.50854383359999999</v>
      </c>
      <c r="R2249" s="29">
        <v>0.28999999999999998</v>
      </c>
      <c r="S2249" s="2">
        <f>IF($A2249="site","",MIN(VLOOKUP($P2249,margin_ranges!$A$5:$D$10,4,FALSE)/100,$Q2249))</f>
        <v>0.29749999999999999</v>
      </c>
      <c r="T2249" s="6">
        <f>IF(A2249="placement",$J2249*MIN($Q2249,$S2249),"")</f>
        <v>532.82249999999999</v>
      </c>
      <c r="U2249" s="6">
        <f>IF($A2249="placement",T2249,SUMIF($C$10:$C$6209,$C2249,$T$10:$T$6209))</f>
        <v>532.82249999999999</v>
      </c>
      <c r="V2249" s="34">
        <f t="shared" si="104"/>
        <v>-1.0563380281690016E-2</v>
      </c>
      <c r="W2249" s="24"/>
      <c r="X2249" s="2" t="str">
        <f>IFERROR(MIN(VLOOKUP($W2249,margin_ranges!$A$5:$D$10,4,FALSE),$Q2249*100)/100,"")</f>
        <v/>
      </c>
      <c r="Y2249" s="6">
        <f t="shared" si="105"/>
        <v>532.82249999999999</v>
      </c>
      <c r="Z2249" s="6">
        <f>IF($A2249="placement",Y2249,SUMIF($C$10:$C$6209,$C2249,$Y$10:$Y$6209))</f>
        <v>532.82249999999999</v>
      </c>
      <c r="AA2249" s="29">
        <f t="shared" si="106"/>
        <v>-1.0563380281690016E-2</v>
      </c>
    </row>
    <row r="2250" spans="1:27" hidden="1" x14ac:dyDescent="0.3">
      <c r="A2250" s="8" t="s">
        <v>17</v>
      </c>
      <c r="B2250" s="8" t="s">
        <v>1686</v>
      </c>
      <c r="C2250" s="8" t="s">
        <v>1687</v>
      </c>
      <c r="D2250" s="8" t="s">
        <v>1695</v>
      </c>
      <c r="E2250" s="8" t="s">
        <v>1696</v>
      </c>
      <c r="F2250" s="29">
        <v>0.28999999999999998</v>
      </c>
      <c r="G2250" s="29">
        <v>1</v>
      </c>
      <c r="H2250" s="30">
        <v>563.6259</v>
      </c>
      <c r="I2250" s="30">
        <v>33.058700000000002</v>
      </c>
      <c r="J2250" s="14">
        <v>2134</v>
      </c>
      <c r="K2250" s="14">
        <v>533</v>
      </c>
      <c r="L2250" s="12">
        <v>5.8700000000000002E-2</v>
      </c>
      <c r="M2250" s="7">
        <v>2.15153039</v>
      </c>
      <c r="N2250" s="31">
        <v>1.5</v>
      </c>
      <c r="O2250" s="14">
        <f>IFERROR(VLOOKUP($C2250,'site totals'!$J$2:$K$607,2,FALSE),1)</f>
        <v>8397.7955999999995</v>
      </c>
      <c r="P2250" s="32" t="s">
        <v>22</v>
      </c>
      <c r="Q2250" s="12">
        <v>0.3028218406</v>
      </c>
      <c r="R2250" s="29">
        <v>0.28999999999999998</v>
      </c>
      <c r="S2250" s="2">
        <f>IF($A2250="site","",MIN(VLOOKUP($P2250,margin_ranges!$A$5:$D$10,4,FALSE)/100,$Q2250))</f>
        <v>0.29749999999999999</v>
      </c>
      <c r="T2250" s="6">
        <f>IF(A2250="placement",$J2250*MIN($Q2250,$S2250),"")</f>
        <v>634.86500000000001</v>
      </c>
      <c r="U2250" s="6">
        <f>IF($A2250="placement",T2250,SUMIF($C$10:$C$6209,$C2250,$T$10:$T$6209))</f>
        <v>634.86500000000001</v>
      </c>
      <c r="V2250" s="34">
        <f t="shared" ref="V2250:V2313" si="107">($J2250-$U2250)/($J2250*(1-$R2250))-1</f>
        <v>-1.0563380281690016E-2</v>
      </c>
      <c r="W2250" s="24"/>
      <c r="X2250" s="2" t="str">
        <f>IFERROR(MIN(VLOOKUP($W2250,margin_ranges!$A$5:$D$10,4,FALSE),$Q2250*100)/100,"")</f>
        <v/>
      </c>
      <c r="Y2250" s="6">
        <f t="shared" si="105"/>
        <v>634.86500000000001</v>
      </c>
      <c r="Z2250" s="6">
        <f>IF($A2250="placement",Y2250,SUMIF($C$10:$C$6209,$C2250,$Y$10:$Y$6209))</f>
        <v>634.86500000000001</v>
      </c>
      <c r="AA2250" s="29">
        <f t="shared" si="106"/>
        <v>-1.0563380281690016E-2</v>
      </c>
    </row>
    <row r="2251" spans="1:27" hidden="1" x14ac:dyDescent="0.3">
      <c r="A2251" s="8" t="s">
        <v>17</v>
      </c>
      <c r="B2251" s="8" t="s">
        <v>1686</v>
      </c>
      <c r="C2251" s="8" t="s">
        <v>1687</v>
      </c>
      <c r="D2251" s="8" t="s">
        <v>1688</v>
      </c>
      <c r="E2251" s="8" t="s">
        <v>1689</v>
      </c>
      <c r="F2251" s="29">
        <v>0.19279140677716</v>
      </c>
      <c r="G2251" s="29">
        <v>0</v>
      </c>
      <c r="H2251" s="30">
        <v>341.80029999999999</v>
      </c>
      <c r="I2251" s="30">
        <v>25.429500000000001</v>
      </c>
      <c r="J2251" s="14">
        <v>1418</v>
      </c>
      <c r="K2251" s="14">
        <v>273</v>
      </c>
      <c r="L2251" s="12">
        <v>7.4399999999999994E-2</v>
      </c>
      <c r="M2251" s="7">
        <v>1.8582557399999999</v>
      </c>
      <c r="N2251" s="31">
        <v>1.5</v>
      </c>
      <c r="O2251" s="14">
        <f>IFERROR(VLOOKUP($C2251,'site totals'!$J$2:$K$607,2,FALSE),1)</f>
        <v>8397.7955999999995</v>
      </c>
      <c r="P2251" s="32" t="s">
        <v>22</v>
      </c>
      <c r="Q2251" s="12">
        <v>0.19279140680000001</v>
      </c>
      <c r="R2251" s="29">
        <v>0.26</v>
      </c>
      <c r="S2251" s="2">
        <f>IF($A2251="site","",MIN(VLOOKUP($P2251,margin_ranges!$A$5:$D$10,4,FALSE)/100,$Q2251))</f>
        <v>0.19279140680000001</v>
      </c>
      <c r="T2251" s="6">
        <f>IF(A2251="placement",$J2251*MIN($Q2251,$S2251),"")</f>
        <v>273.37821484240004</v>
      </c>
      <c r="U2251" s="6">
        <f>IF($A2251="placement",T2251,SUMIF($C$10:$C$6209,$C2251,$T$10:$T$6209))</f>
        <v>273.37821484240004</v>
      </c>
      <c r="V2251" s="34">
        <f t="shared" si="107"/>
        <v>9.08224232432433E-2</v>
      </c>
      <c r="W2251" s="24"/>
      <c r="X2251" s="2" t="str">
        <f>IFERROR(MIN(VLOOKUP($W2251,margin_ranges!$A$5:$D$10,4,FALSE),$Q2251*100)/100,"")</f>
        <v/>
      </c>
      <c r="Y2251" s="6">
        <f t="shared" si="105"/>
        <v>273.37821484240004</v>
      </c>
      <c r="Z2251" s="6">
        <f>IF($A2251="placement",Y2251,SUMIF($C$10:$C$6209,$C2251,$Y$10:$Y$6209))</f>
        <v>273.37821484240004</v>
      </c>
      <c r="AA2251" s="29">
        <f t="shared" si="106"/>
        <v>9.08224232432433E-2</v>
      </c>
    </row>
    <row r="2252" spans="1:27" hidden="1" x14ac:dyDescent="0.3">
      <c r="A2252" s="8" t="s">
        <v>17</v>
      </c>
      <c r="B2252" s="8" t="s">
        <v>1686</v>
      </c>
      <c r="C2252" s="8" t="s">
        <v>1687</v>
      </c>
      <c r="D2252" s="8" t="s">
        <v>1704</v>
      </c>
      <c r="E2252" s="8" t="s">
        <v>1705</v>
      </c>
      <c r="F2252" s="29">
        <v>0.22637079445220801</v>
      </c>
      <c r="G2252" s="29">
        <v>1</v>
      </c>
      <c r="H2252" s="30">
        <v>394.03739999999999</v>
      </c>
      <c r="I2252" s="30">
        <v>29.419599999999999</v>
      </c>
      <c r="J2252" s="14">
        <v>1711</v>
      </c>
      <c r="K2252" s="14">
        <v>387</v>
      </c>
      <c r="L2252" s="12">
        <v>7.4700000000000003E-2</v>
      </c>
      <c r="M2252" s="7">
        <v>1.9389133599999999</v>
      </c>
      <c r="N2252" s="31">
        <v>1.5</v>
      </c>
      <c r="O2252" s="14">
        <f>IFERROR(VLOOKUP($C2252,'site totals'!$J$2:$K$607,2,FALSE),1)</f>
        <v>8397.7955999999995</v>
      </c>
      <c r="P2252" s="32" t="s">
        <v>22</v>
      </c>
      <c r="Q2252" s="12">
        <v>0.2263707945</v>
      </c>
      <c r="R2252" s="29">
        <v>0.28999999999999998</v>
      </c>
      <c r="S2252" s="2">
        <f>IF($A2252="site","",MIN(VLOOKUP($P2252,margin_ranges!$A$5:$D$10,4,FALSE)/100,$Q2252))</f>
        <v>0.2263707945</v>
      </c>
      <c r="T2252" s="6">
        <f>IF(A2252="placement",$J2252*MIN($Q2252,$S2252),"")</f>
        <v>387.32042938950002</v>
      </c>
      <c r="U2252" s="6">
        <f>IF($A2252="placement",T2252,SUMIF($C$10:$C$6209,$C2252,$T$10:$T$6209))</f>
        <v>387.32042938950002</v>
      </c>
      <c r="V2252" s="34">
        <f t="shared" si="107"/>
        <v>8.9618599295774537E-2</v>
      </c>
      <c r="W2252" s="24"/>
      <c r="X2252" s="2" t="str">
        <f>IFERROR(MIN(VLOOKUP($W2252,margin_ranges!$A$5:$D$10,4,FALSE),$Q2252*100)/100,"")</f>
        <v/>
      </c>
      <c r="Y2252" s="6">
        <f t="shared" si="105"/>
        <v>387.32042938950002</v>
      </c>
      <c r="Z2252" s="6">
        <f>IF($A2252="placement",Y2252,SUMIF($C$10:$C$6209,$C2252,$Y$10:$Y$6209))</f>
        <v>387.32042938950002</v>
      </c>
      <c r="AA2252" s="29">
        <f t="shared" si="106"/>
        <v>8.9618599295774537E-2</v>
      </c>
    </row>
    <row r="2253" spans="1:27" x14ac:dyDescent="0.3">
      <c r="A2253" s="16" t="s">
        <v>33</v>
      </c>
      <c r="B2253" s="16" t="s">
        <v>1686</v>
      </c>
      <c r="C2253" s="16" t="s">
        <v>1687</v>
      </c>
      <c r="D2253" s="8" t="s">
        <v>34</v>
      </c>
      <c r="E2253" s="16"/>
      <c r="F2253" s="17">
        <v>0.287635251803461</v>
      </c>
      <c r="G2253" s="17">
        <v>0.92118675000000005</v>
      </c>
      <c r="H2253" s="36">
        <v>5742.7199000000001</v>
      </c>
      <c r="I2253" s="36">
        <v>463.27929999999998</v>
      </c>
      <c r="J2253" s="22">
        <v>17995</v>
      </c>
      <c r="K2253" s="22">
        <v>4416</v>
      </c>
      <c r="L2253" s="18">
        <v>8.0699999999999994E-2</v>
      </c>
      <c r="M2253" s="19">
        <v>1.2947752299999999</v>
      </c>
      <c r="N2253" s="20">
        <v>0.78348700000000004</v>
      </c>
      <c r="O2253" s="22">
        <f>IFERROR(VLOOKUP($C2253,'site totals'!$J$2:$K$607,2,FALSE),1)</f>
        <v>8397.7955999999995</v>
      </c>
      <c r="P2253" s="21"/>
      <c r="Q2253" s="18">
        <v>0.39488570449999999</v>
      </c>
      <c r="R2253" s="17">
        <v>0.28760000000000002</v>
      </c>
      <c r="S2253" s="18" t="str">
        <f>IF($A2253="site","",MIN(VLOOKUP($P2253,margin_ranges!$A$5:$D$10,4,FALSE)/100,$Q2253))</f>
        <v/>
      </c>
      <c r="T2253" s="22" t="str">
        <f>IF(A2253="placement",$J2253*MIN($Q2253,$S2253),"")</f>
        <v/>
      </c>
      <c r="U2253" s="22">
        <f>IF($A2253="placement",T2253,SUMIF($C$10:$C$6209,$C2253,$T$10:$T$6209))</f>
        <v>5083.3336442318996</v>
      </c>
      <c r="V2253" s="37">
        <f t="shared" si="107"/>
        <v>7.1787015957940348E-3</v>
      </c>
      <c r="W2253" s="38"/>
      <c r="X2253" s="18" t="str">
        <f>IFERROR(MIN(VLOOKUP($W2253,margin_ranges!$A$5:$D$10,4,FALSE),$Q2253*100)/100,"")</f>
        <v/>
      </c>
      <c r="Y2253" s="6" t="str">
        <f t="shared" si="105"/>
        <v/>
      </c>
      <c r="Z2253" s="6">
        <f>IF($A2253="placement",Y2253,SUMIF($C$10:$C$6209,$C2253,$Y$10:$Y$6209))</f>
        <v>5083.3336442318996</v>
      </c>
      <c r="AA2253" s="17">
        <f t="shared" si="106"/>
        <v>7.1787015957940348E-3</v>
      </c>
    </row>
    <row r="2254" spans="1:27" hidden="1" x14ac:dyDescent="0.3">
      <c r="A2254" s="8" t="s">
        <v>17</v>
      </c>
      <c r="B2254" s="8" t="s">
        <v>11285</v>
      </c>
      <c r="C2254" s="8" t="s">
        <v>11286</v>
      </c>
      <c r="D2254" s="8" t="s">
        <v>11289</v>
      </c>
      <c r="E2254" s="8" t="s">
        <v>11290</v>
      </c>
      <c r="F2254" s="29">
        <v>0.219999999999999</v>
      </c>
      <c r="G2254" s="29">
        <v>1</v>
      </c>
      <c r="H2254" s="30">
        <v>922.85540000000003</v>
      </c>
      <c r="I2254" s="30">
        <v>106.85809999999999</v>
      </c>
      <c r="J2254" s="14">
        <v>8509</v>
      </c>
      <c r="K2254" s="14">
        <v>1547</v>
      </c>
      <c r="L2254" s="12">
        <v>0.1158</v>
      </c>
      <c r="M2254" s="7">
        <v>2.6541515000000002</v>
      </c>
      <c r="N2254" s="31">
        <v>1.75</v>
      </c>
      <c r="O2254" s="14">
        <f>IFERROR(VLOOKUP($C2254,'site totals'!$J$2:$K$607,2,FALSE),1)</f>
        <v>8358.4585999999999</v>
      </c>
      <c r="P2254" s="32" t="s">
        <v>22</v>
      </c>
      <c r="Q2254" s="12">
        <v>0.34065557260000001</v>
      </c>
      <c r="R2254" s="29">
        <v>0.22</v>
      </c>
      <c r="S2254" s="2">
        <f>IF($A2254="site","",MIN(VLOOKUP($P2254,margin_ranges!$A$5:$D$10,4,FALSE)/100,$Q2254))</f>
        <v>0.29749999999999999</v>
      </c>
      <c r="T2254" s="6">
        <f>IF(A2254="placement",$J2254*MIN($Q2254,$S2254),"")</f>
        <v>2531.4274999999998</v>
      </c>
      <c r="U2254" s="6">
        <f>IF($A2254="placement",T2254,SUMIF($C$10:$C$6209,$C2254,$T$10:$T$6209))</f>
        <v>2531.4274999999998</v>
      </c>
      <c r="V2254" s="34">
        <f t="shared" si="107"/>
        <v>-9.9358974358974339E-2</v>
      </c>
      <c r="W2254" s="24"/>
      <c r="X2254" s="2" t="str">
        <f>IFERROR(MIN(VLOOKUP($W2254,margin_ranges!$A$5:$D$10,4,FALSE),$Q2254*100)/100,"")</f>
        <v/>
      </c>
      <c r="Y2254" s="6">
        <f t="shared" si="105"/>
        <v>2531.4274999999998</v>
      </c>
      <c r="Z2254" s="6">
        <f>IF($A2254="placement",Y2254,SUMIF($C$10:$C$6209,$C2254,$Y$10:$Y$6209))</f>
        <v>2531.4274999999998</v>
      </c>
      <c r="AA2254" s="29">
        <f t="shared" si="106"/>
        <v>-9.9358974358974339E-2</v>
      </c>
    </row>
    <row r="2255" spans="1:27" hidden="1" x14ac:dyDescent="0.3">
      <c r="A2255" s="8" t="s">
        <v>17</v>
      </c>
      <c r="B2255" s="8" t="s">
        <v>11285</v>
      </c>
      <c r="C2255" s="8" t="s">
        <v>11286</v>
      </c>
      <c r="D2255" s="8" t="s">
        <v>11293</v>
      </c>
      <c r="E2255" s="8" t="s">
        <v>11294</v>
      </c>
      <c r="F2255" s="29">
        <v>0.24</v>
      </c>
      <c r="G2255" s="29">
        <v>1</v>
      </c>
      <c r="H2255" s="30">
        <v>719.78689999999995</v>
      </c>
      <c r="I2255" s="30">
        <v>136.76759999999999</v>
      </c>
      <c r="J2255" s="14">
        <v>4499</v>
      </c>
      <c r="K2255" s="14">
        <v>906</v>
      </c>
      <c r="L2255" s="12">
        <v>0.19</v>
      </c>
      <c r="M2255" s="7">
        <v>1.0964527399999999</v>
      </c>
      <c r="N2255" s="31">
        <v>0.8</v>
      </c>
      <c r="O2255" s="14">
        <f>IFERROR(VLOOKUP($C2255,'site totals'!$J$2:$K$607,2,FALSE),1)</f>
        <v>8358.4585999999999</v>
      </c>
      <c r="P2255" s="32" t="s">
        <v>91</v>
      </c>
      <c r="Q2255" s="12">
        <v>0.27037439120000001</v>
      </c>
      <c r="R2255" s="29">
        <v>0.24</v>
      </c>
      <c r="S2255" s="2">
        <f>IF($A2255="site","",MIN(VLOOKUP($P2255,margin_ranges!$A$5:$D$10,4,FALSE)/100,$Q2255))</f>
        <v>0.27037439120000001</v>
      </c>
      <c r="T2255" s="6">
        <f>IF(A2255="placement",$J2255*MIN($Q2255,$S2255),"")</f>
        <v>1216.4143860088</v>
      </c>
      <c r="U2255" s="6">
        <f>IF($A2255="placement",T2255,SUMIF($C$10:$C$6209,$C2255,$T$10:$T$6209))</f>
        <v>1216.4143860088</v>
      </c>
      <c r="V2255" s="34">
        <f t="shared" si="107"/>
        <v>-3.9966304210526271E-2</v>
      </c>
      <c r="W2255" s="24"/>
      <c r="X2255" s="2" t="str">
        <f>IFERROR(MIN(VLOOKUP($W2255,margin_ranges!$A$5:$D$10,4,FALSE),$Q2255*100)/100,"")</f>
        <v/>
      </c>
      <c r="Y2255" s="6">
        <f t="shared" si="105"/>
        <v>1216.4143860088</v>
      </c>
      <c r="Z2255" s="6">
        <f>IF($A2255="placement",Y2255,SUMIF($C$10:$C$6209,$C2255,$Y$10:$Y$6209))</f>
        <v>1216.4143860088</v>
      </c>
      <c r="AA2255" s="29">
        <f t="shared" si="106"/>
        <v>-3.9966304210526271E-2</v>
      </c>
    </row>
    <row r="2256" spans="1:27" hidden="1" x14ac:dyDescent="0.3">
      <c r="A2256" s="8" t="s">
        <v>17</v>
      </c>
      <c r="B2256" s="8" t="s">
        <v>11285</v>
      </c>
      <c r="C2256" s="8" t="s">
        <v>11286</v>
      </c>
      <c r="D2256" s="8" t="s">
        <v>12377</v>
      </c>
      <c r="E2256" s="8" t="s">
        <v>12378</v>
      </c>
      <c r="F2256" s="29">
        <v>0.23254675946063499</v>
      </c>
      <c r="G2256" s="29">
        <v>0</v>
      </c>
      <c r="H2256" s="30">
        <v>0.85260000000000002</v>
      </c>
      <c r="I2256" s="30">
        <v>0.2016</v>
      </c>
      <c r="J2256" s="14">
        <v>8</v>
      </c>
      <c r="K2256" s="14">
        <v>2</v>
      </c>
      <c r="L2256" s="12">
        <v>0.23649999999999999</v>
      </c>
      <c r="M2256" s="7">
        <v>1.30301098</v>
      </c>
      <c r="N2256" s="31">
        <v>1</v>
      </c>
      <c r="O2256" s="14">
        <f>IFERROR(VLOOKUP($C2256,'site totals'!$J$2:$K$607,2,FALSE),1)</f>
        <v>8358.4585999999999</v>
      </c>
      <c r="P2256" s="32" t="s">
        <v>22</v>
      </c>
      <c r="Q2256" s="12">
        <v>0.23254675950000001</v>
      </c>
      <c r="R2256" s="29">
        <v>0.25</v>
      </c>
      <c r="S2256" s="2">
        <f>IF($A2256="site","",MIN(VLOOKUP($P2256,margin_ranges!$A$5:$D$10,4,FALSE)/100,$Q2256))</f>
        <v>0.23254675950000001</v>
      </c>
      <c r="T2256" s="6">
        <f>IF(A2256="placement",$J2256*MIN($Q2256,$S2256),"")</f>
        <v>1.860374076</v>
      </c>
      <c r="U2256" s="6">
        <f>IF($A2256="placement",T2256,SUMIF($C$10:$C$6209,$C2256,$T$10:$T$6209))</f>
        <v>1.860374076</v>
      </c>
      <c r="V2256" s="34">
        <f t="shared" si="107"/>
        <v>2.3270987333333215E-2</v>
      </c>
      <c r="W2256" s="24"/>
      <c r="X2256" s="2" t="str">
        <f>IFERROR(MIN(VLOOKUP($W2256,margin_ranges!$A$5:$D$10,4,FALSE),$Q2256*100)/100,"")</f>
        <v/>
      </c>
      <c r="Y2256" s="6">
        <f t="shared" si="105"/>
        <v>1.860374076</v>
      </c>
      <c r="Z2256" s="6">
        <f>IF($A2256="placement",Y2256,SUMIF($C$10:$C$6209,$C2256,$Y$10:$Y$6209))</f>
        <v>1.860374076</v>
      </c>
      <c r="AA2256" s="29">
        <f t="shared" si="106"/>
        <v>2.3270987333333215E-2</v>
      </c>
    </row>
    <row r="2257" spans="1:27" hidden="1" x14ac:dyDescent="0.3">
      <c r="A2257" s="8" t="s">
        <v>17</v>
      </c>
      <c r="B2257" s="8" t="s">
        <v>11285</v>
      </c>
      <c r="C2257" s="8" t="s">
        <v>11286</v>
      </c>
      <c r="D2257" s="8" t="s">
        <v>11295</v>
      </c>
      <c r="E2257" s="8" t="s">
        <v>11296</v>
      </c>
      <c r="F2257" s="29">
        <v>0.14014513577462401</v>
      </c>
      <c r="G2257" s="29">
        <v>1</v>
      </c>
      <c r="H2257" s="30">
        <v>106.7773</v>
      </c>
      <c r="I2257" s="30">
        <v>14.425599999999999</v>
      </c>
      <c r="J2257" s="14">
        <v>1158</v>
      </c>
      <c r="K2257" s="14">
        <v>162</v>
      </c>
      <c r="L2257" s="12">
        <v>0.1351</v>
      </c>
      <c r="M2257" s="7">
        <v>2.6748700200000002</v>
      </c>
      <c r="N2257" s="31">
        <v>2.2999999999999998</v>
      </c>
      <c r="O2257" s="14">
        <f>IFERROR(VLOOKUP($C2257,'site totals'!$J$2:$K$607,2,FALSE),1)</f>
        <v>8358.4585999999999</v>
      </c>
      <c r="P2257" s="32" t="s">
        <v>94</v>
      </c>
      <c r="Q2257" s="12">
        <v>0.14014513579999999</v>
      </c>
      <c r="R2257" s="29">
        <v>0.2</v>
      </c>
      <c r="S2257" s="2">
        <f>IF($A2257="site","",MIN(VLOOKUP($P2257,margin_ranges!$A$5:$D$10,4,FALSE)/100,$Q2257))</f>
        <v>0.14014513579999999</v>
      </c>
      <c r="T2257" s="6">
        <f>IF(A2257="placement",$J2257*MIN($Q2257,$S2257),"")</f>
        <v>162.28806725639998</v>
      </c>
      <c r="U2257" s="6">
        <f>IF($A2257="placement",T2257,SUMIF($C$10:$C$6209,$C2257,$T$10:$T$6209))</f>
        <v>162.28806725639998</v>
      </c>
      <c r="V2257" s="34">
        <f t="shared" si="107"/>
        <v>7.4818580249999878E-2</v>
      </c>
      <c r="W2257" s="24"/>
      <c r="X2257" s="2" t="str">
        <f>IFERROR(MIN(VLOOKUP($W2257,margin_ranges!$A$5:$D$10,4,FALSE),$Q2257*100)/100,"")</f>
        <v/>
      </c>
      <c r="Y2257" s="6">
        <f t="shared" si="105"/>
        <v>162.28806725639998</v>
      </c>
      <c r="Z2257" s="6">
        <f>IF($A2257="placement",Y2257,SUMIF($C$10:$C$6209,$C2257,$Y$10:$Y$6209))</f>
        <v>162.28806725639998</v>
      </c>
      <c r="AA2257" s="17">
        <f t="shared" si="106"/>
        <v>7.4818580249999878E-2</v>
      </c>
    </row>
    <row r="2258" spans="1:27" hidden="1" x14ac:dyDescent="0.3">
      <c r="A2258" s="8" t="s">
        <v>17</v>
      </c>
      <c r="B2258" s="8" t="s">
        <v>11285</v>
      </c>
      <c r="C2258" s="8" t="s">
        <v>11286</v>
      </c>
      <c r="D2258" s="8" t="s">
        <v>11287</v>
      </c>
      <c r="E2258" s="8" t="s">
        <v>11288</v>
      </c>
      <c r="F2258" s="29">
        <v>0.220393711682423</v>
      </c>
      <c r="G2258" s="29">
        <v>1</v>
      </c>
      <c r="H2258" s="30">
        <v>139.4401</v>
      </c>
      <c r="I2258" s="30">
        <v>19.685700000000001</v>
      </c>
      <c r="J2258" s="14">
        <v>1326</v>
      </c>
      <c r="K2258" s="14">
        <v>292</v>
      </c>
      <c r="L2258" s="12">
        <v>0.14119999999999999</v>
      </c>
      <c r="M2258" s="7">
        <v>2.24472279</v>
      </c>
      <c r="N2258" s="31">
        <v>1.75</v>
      </c>
      <c r="O2258" s="14">
        <f>IFERROR(VLOOKUP($C2258,'site totals'!$J$2:$K$607,2,FALSE),1)</f>
        <v>8358.4585999999999</v>
      </c>
      <c r="P2258" s="32" t="s">
        <v>22</v>
      </c>
      <c r="Q2258" s="12">
        <v>0.22039371169999999</v>
      </c>
      <c r="R2258" s="29">
        <v>0.27</v>
      </c>
      <c r="S2258" s="2">
        <f>IF($A2258="site","",MIN(VLOOKUP($P2258,margin_ranges!$A$5:$D$10,4,FALSE)/100,$Q2258))</f>
        <v>0.22039371169999999</v>
      </c>
      <c r="T2258" s="6">
        <f>IF(A2258="placement",$J2258*MIN($Q2258,$S2258),"")</f>
        <v>292.24206171420002</v>
      </c>
      <c r="U2258" s="6">
        <f>IF($A2258="placement",T2258,SUMIF($C$10:$C$6209,$C2258,$T$10:$T$6209))</f>
        <v>292.24206171420002</v>
      </c>
      <c r="V2258" s="34">
        <f t="shared" si="107"/>
        <v>6.7953819589041009E-2</v>
      </c>
      <c r="W2258" s="24"/>
      <c r="X2258" s="2" t="str">
        <f>IFERROR(MIN(VLOOKUP($W2258,margin_ranges!$A$5:$D$10,4,FALSE),$Q2258*100)/100,"")</f>
        <v/>
      </c>
      <c r="Y2258" s="6">
        <f t="shared" si="105"/>
        <v>292.24206171420002</v>
      </c>
      <c r="Z2258" s="6">
        <f>IF($A2258="placement",Y2258,SUMIF($C$10:$C$6209,$C2258,$Y$10:$Y$6209))</f>
        <v>292.24206171420002</v>
      </c>
      <c r="AA2258" s="29">
        <f t="shared" si="106"/>
        <v>6.7953819589041009E-2</v>
      </c>
    </row>
    <row r="2259" spans="1:27" hidden="1" x14ac:dyDescent="0.3">
      <c r="A2259" s="8" t="s">
        <v>17</v>
      </c>
      <c r="B2259" s="8" t="s">
        <v>11285</v>
      </c>
      <c r="C2259" s="8" t="s">
        <v>11286</v>
      </c>
      <c r="D2259" s="8" t="s">
        <v>11291</v>
      </c>
      <c r="E2259" s="8" t="s">
        <v>11292</v>
      </c>
      <c r="F2259" s="29">
        <v>0.16384657015680401</v>
      </c>
      <c r="G2259" s="29">
        <v>1</v>
      </c>
      <c r="H2259" s="30">
        <v>433.99759999999998</v>
      </c>
      <c r="I2259" s="30">
        <v>23.584700000000002</v>
      </c>
      <c r="J2259" s="14">
        <v>1481</v>
      </c>
      <c r="K2259" s="14">
        <v>243</v>
      </c>
      <c r="L2259" s="12">
        <v>5.4300000000000001E-2</v>
      </c>
      <c r="M2259" s="7">
        <v>2.0929173300000001</v>
      </c>
      <c r="N2259" s="31">
        <v>1.75</v>
      </c>
      <c r="O2259" s="14">
        <f>IFERROR(VLOOKUP($C2259,'site totals'!$J$2:$K$607,2,FALSE),1)</f>
        <v>8358.4585999999999</v>
      </c>
      <c r="P2259" s="32" t="s">
        <v>91</v>
      </c>
      <c r="Q2259" s="12">
        <v>0.16384657020000001</v>
      </c>
      <c r="R2259" s="29">
        <v>0.19</v>
      </c>
      <c r="S2259" s="2">
        <f>IF($A2259="site","",MIN(VLOOKUP($P2259,margin_ranges!$A$5:$D$10,4,FALSE)/100,$Q2259))</f>
        <v>0.16384657020000001</v>
      </c>
      <c r="T2259" s="6">
        <f>IF(A2259="placement",$J2259*MIN($Q2259,$S2259),"")</f>
        <v>242.65677046620002</v>
      </c>
      <c r="U2259" s="6">
        <f>IF($A2259="placement",T2259,SUMIF($C$10:$C$6209,$C2259,$T$10:$T$6209))</f>
        <v>242.65677046620002</v>
      </c>
      <c r="V2259" s="34">
        <f t="shared" si="107"/>
        <v>3.2288184938271458E-2</v>
      </c>
      <c r="W2259" s="24"/>
      <c r="X2259" s="2" t="str">
        <f>IFERROR(MIN(VLOOKUP($W2259,margin_ranges!$A$5:$D$10,4,FALSE),$Q2259*100)/100,"")</f>
        <v/>
      </c>
      <c r="Y2259" s="6">
        <f t="shared" si="105"/>
        <v>242.65677046620002</v>
      </c>
      <c r="Z2259" s="6">
        <f>IF($A2259="placement",Y2259,SUMIF($C$10:$C$6209,$C2259,$Y$10:$Y$6209))</f>
        <v>242.65677046620002</v>
      </c>
      <c r="AA2259" s="29">
        <f t="shared" si="106"/>
        <v>3.2288184938271458E-2</v>
      </c>
    </row>
    <row r="2260" spans="1:27" hidden="1" x14ac:dyDescent="0.3">
      <c r="A2260" s="8" t="s">
        <v>17</v>
      </c>
      <c r="B2260" s="8" t="s">
        <v>11285</v>
      </c>
      <c r="C2260" s="8" t="s">
        <v>11286</v>
      </c>
      <c r="D2260" s="8" t="s">
        <v>11297</v>
      </c>
      <c r="E2260" s="8" t="s">
        <v>11298</v>
      </c>
      <c r="F2260" s="29">
        <v>0.227047395800032</v>
      </c>
      <c r="G2260" s="29">
        <v>1</v>
      </c>
      <c r="H2260" s="30">
        <v>350.03930000000003</v>
      </c>
      <c r="I2260" s="30">
        <v>24.005400000000002</v>
      </c>
      <c r="J2260" s="14">
        <v>932</v>
      </c>
      <c r="K2260" s="14">
        <v>211</v>
      </c>
      <c r="L2260" s="12">
        <v>6.8599999999999994E-2</v>
      </c>
      <c r="M2260" s="7">
        <v>1.29374039</v>
      </c>
      <c r="N2260" s="31">
        <v>1</v>
      </c>
      <c r="O2260" s="14">
        <f>IFERROR(VLOOKUP($C2260,'site totals'!$J$2:$K$607,2,FALSE),1)</f>
        <v>8358.4585999999999</v>
      </c>
      <c r="P2260" s="32" t="s">
        <v>94</v>
      </c>
      <c r="Q2260" s="12">
        <v>0.2270473958</v>
      </c>
      <c r="R2260" s="29">
        <v>0.25</v>
      </c>
      <c r="S2260" s="2">
        <f>IF($A2260="site","",MIN(VLOOKUP($P2260,margin_ranges!$A$5:$D$10,4,FALSE)/100,$Q2260))</f>
        <v>0.19750000000000001</v>
      </c>
      <c r="T2260" s="6">
        <f>IF(A2260="placement",$J2260*MIN($Q2260,$S2260),"")</f>
        <v>184.07000000000002</v>
      </c>
      <c r="U2260" s="6">
        <f>IF($A2260="placement",T2260,SUMIF($C$10:$C$6209,$C2260,$T$10:$T$6209))</f>
        <v>184.07000000000002</v>
      </c>
      <c r="V2260" s="34">
        <f t="shared" si="107"/>
        <v>6.999999999999984E-2</v>
      </c>
      <c r="W2260" s="24"/>
      <c r="X2260" s="2" t="str">
        <f>IFERROR(MIN(VLOOKUP($W2260,margin_ranges!$A$5:$D$10,4,FALSE),$Q2260*100)/100,"")</f>
        <v/>
      </c>
      <c r="Y2260" s="6">
        <f t="shared" si="105"/>
        <v>184.07000000000002</v>
      </c>
      <c r="Z2260" s="6">
        <f>IF($A2260="placement",Y2260,SUMIF($C$10:$C$6209,$C2260,$Y$10:$Y$6209))</f>
        <v>184.07000000000002</v>
      </c>
      <c r="AA2260" s="29">
        <f t="shared" si="106"/>
        <v>6.999999999999984E-2</v>
      </c>
    </row>
    <row r="2261" spans="1:27" x14ac:dyDescent="0.3">
      <c r="A2261" s="16" t="s">
        <v>33</v>
      </c>
      <c r="B2261" s="16" t="s">
        <v>11285</v>
      </c>
      <c r="C2261" s="16" t="s">
        <v>11286</v>
      </c>
      <c r="D2261" s="8" t="s">
        <v>34</v>
      </c>
      <c r="E2261" s="16"/>
      <c r="F2261" s="17">
        <v>0.22652503680523001</v>
      </c>
      <c r="G2261" s="17">
        <v>0.99955992000000005</v>
      </c>
      <c r="H2261" s="36">
        <v>2673.7492000000002</v>
      </c>
      <c r="I2261" s="36">
        <v>325.52879999999999</v>
      </c>
      <c r="J2261" s="22">
        <v>17911</v>
      </c>
      <c r="K2261" s="22">
        <v>3362</v>
      </c>
      <c r="L2261" s="18">
        <v>0.1217</v>
      </c>
      <c r="M2261" s="19">
        <v>1.8340398200000001</v>
      </c>
      <c r="N2261" s="20">
        <v>1.3194680000000001</v>
      </c>
      <c r="O2261" s="22">
        <f>IFERROR(VLOOKUP($C2261,'site totals'!$J$2:$K$607,2,FALSE),1)</f>
        <v>8358.4585999999999</v>
      </c>
      <c r="P2261" s="21"/>
      <c r="Q2261" s="18">
        <v>0.28056742169999999</v>
      </c>
      <c r="R2261" s="17">
        <v>0.22650000000000001</v>
      </c>
      <c r="S2261" s="18" t="str">
        <f>IF($A2261="site","",MIN(VLOOKUP($P2261,margin_ranges!$A$5:$D$10,4,FALSE)/100,$Q2261))</f>
        <v/>
      </c>
      <c r="T2261" s="22" t="str">
        <f>IF(A2261="placement",$J2261*MIN($Q2261,$S2261),"")</f>
        <v/>
      </c>
      <c r="U2261" s="22">
        <f>IF($A2261="placement",T2261,SUMIF($C$10:$C$6209,$C2261,$T$10:$T$6209))</f>
        <v>4630.9591595215998</v>
      </c>
      <c r="V2261" s="37">
        <f t="shared" si="107"/>
        <v>-4.1440096092563161E-2</v>
      </c>
      <c r="W2261" s="38"/>
      <c r="X2261" s="18" t="str">
        <f>IFERROR(MIN(VLOOKUP($W2261,margin_ranges!$A$5:$D$10,4,FALSE),$Q2261*100)/100,"")</f>
        <v/>
      </c>
      <c r="Y2261" s="6" t="str">
        <f t="shared" si="105"/>
        <v/>
      </c>
      <c r="Z2261" s="6">
        <f>IF($A2261="placement",Y2261,SUMIF($C$10:$C$6209,$C2261,$Y$10:$Y$6209))</f>
        <v>4630.9591595215998</v>
      </c>
      <c r="AA2261" s="17">
        <f t="shared" si="106"/>
        <v>-4.1440096092563161E-2</v>
      </c>
    </row>
    <row r="2262" spans="1:27" hidden="1" x14ac:dyDescent="0.3">
      <c r="A2262" s="8" t="s">
        <v>17</v>
      </c>
      <c r="B2262" s="8" t="s">
        <v>3727</v>
      </c>
      <c r="C2262" s="8" t="s">
        <v>3728</v>
      </c>
      <c r="D2262" s="8" t="s">
        <v>3735</v>
      </c>
      <c r="E2262" s="8" t="s">
        <v>3736</v>
      </c>
      <c r="F2262" s="29">
        <v>0.26</v>
      </c>
      <c r="G2262" s="29">
        <v>1</v>
      </c>
      <c r="H2262" s="30">
        <v>539.50710000000004</v>
      </c>
      <c r="I2262" s="30">
        <v>114.26479999999999</v>
      </c>
      <c r="J2262" s="14">
        <v>6763</v>
      </c>
      <c r="K2262" s="14">
        <v>1500</v>
      </c>
      <c r="L2262" s="12">
        <v>0.21179999999999999</v>
      </c>
      <c r="M2262" s="7">
        <v>1.9729026599999999</v>
      </c>
      <c r="N2262" s="31">
        <v>1.4</v>
      </c>
      <c r="O2262" s="14">
        <f>IFERROR(VLOOKUP($C2262,'site totals'!$J$2:$K$607,2,FALSE),1)</f>
        <v>7903.1099000000004</v>
      </c>
      <c r="P2262" s="32" t="s">
        <v>91</v>
      </c>
      <c r="Q2262" s="12">
        <v>0.29038567059999998</v>
      </c>
      <c r="R2262" s="29">
        <v>0.26</v>
      </c>
      <c r="S2262" s="2">
        <f>IF($A2262="site","",MIN(VLOOKUP($P2262,margin_ranges!$A$5:$D$10,4,FALSE)/100,$Q2262))</f>
        <v>0.29038567059999998</v>
      </c>
      <c r="T2262" s="6">
        <f>IF(A2262="placement",$J2262*MIN($Q2262,$S2262),"")</f>
        <v>1963.8782902677999</v>
      </c>
      <c r="U2262" s="6">
        <f>IF($A2262="placement",T2262,SUMIF($C$10:$C$6209,$C2262,$T$10:$T$6209))</f>
        <v>1963.8782902677999</v>
      </c>
      <c r="V2262" s="34">
        <f t="shared" si="107"/>
        <v>-4.1061717027026878E-2</v>
      </c>
      <c r="W2262" s="24"/>
      <c r="X2262" s="2" t="str">
        <f>IFERROR(MIN(VLOOKUP($W2262,margin_ranges!$A$5:$D$10,4,FALSE),$Q2262*100)/100,"")</f>
        <v/>
      </c>
      <c r="Y2262" s="6">
        <f t="shared" si="105"/>
        <v>1963.8782902677999</v>
      </c>
      <c r="Z2262" s="6">
        <f>IF($A2262="placement",Y2262,SUMIF($C$10:$C$6209,$C2262,$Y$10:$Y$6209))</f>
        <v>1963.8782902677999</v>
      </c>
      <c r="AA2262" s="29">
        <f t="shared" si="106"/>
        <v>-4.1061717027026878E-2</v>
      </c>
    </row>
    <row r="2263" spans="1:27" hidden="1" x14ac:dyDescent="0.3">
      <c r="A2263" s="8" t="s">
        <v>17</v>
      </c>
      <c r="B2263" s="8" t="s">
        <v>3727</v>
      </c>
      <c r="C2263" s="8" t="s">
        <v>3728</v>
      </c>
      <c r="D2263" s="8" t="s">
        <v>3733</v>
      </c>
      <c r="E2263" s="8" t="s">
        <v>3734</v>
      </c>
      <c r="F2263" s="29">
        <v>0.18427156589323701</v>
      </c>
      <c r="G2263" s="29">
        <v>1</v>
      </c>
      <c r="H2263" s="30">
        <v>111.39960000000001</v>
      </c>
      <c r="I2263" s="30">
        <v>33.940899999999999</v>
      </c>
      <c r="J2263" s="14">
        <v>1748</v>
      </c>
      <c r="K2263" s="14">
        <v>310</v>
      </c>
      <c r="L2263" s="12">
        <v>0.30470000000000003</v>
      </c>
      <c r="M2263" s="7">
        <v>1.7162574500000001</v>
      </c>
      <c r="N2263" s="31">
        <v>1.4</v>
      </c>
      <c r="O2263" s="14">
        <f>IFERROR(VLOOKUP($C2263,'site totals'!$J$2:$K$607,2,FALSE),1)</f>
        <v>7903.1099000000004</v>
      </c>
      <c r="P2263" s="32" t="s">
        <v>91</v>
      </c>
      <c r="Q2263" s="12">
        <v>0.18427156589999999</v>
      </c>
      <c r="R2263" s="29">
        <v>0.22</v>
      </c>
      <c r="S2263" s="2">
        <f>IF($A2263="site","",MIN(VLOOKUP($P2263,margin_ranges!$A$5:$D$10,4,FALSE)/100,$Q2263))</f>
        <v>0.18427156589999999</v>
      </c>
      <c r="T2263" s="6">
        <f>IF(A2263="placement",$J2263*MIN($Q2263,$S2263),"")</f>
        <v>322.10669719319998</v>
      </c>
      <c r="U2263" s="6">
        <f>IF($A2263="placement",T2263,SUMIF($C$10:$C$6209,$C2263,$T$10:$T$6209))</f>
        <v>322.10669719319998</v>
      </c>
      <c r="V2263" s="34">
        <f t="shared" si="107"/>
        <v>4.5805684743589703E-2</v>
      </c>
      <c r="W2263" s="24"/>
      <c r="X2263" s="2" t="str">
        <f>IFERROR(MIN(VLOOKUP($W2263,margin_ranges!$A$5:$D$10,4,FALSE),$Q2263*100)/100,"")</f>
        <v/>
      </c>
      <c r="Y2263" s="6">
        <f t="shared" si="105"/>
        <v>322.10669719319998</v>
      </c>
      <c r="Z2263" s="6">
        <f>IF($A2263="placement",Y2263,SUMIF($C$10:$C$6209,$C2263,$Y$10:$Y$6209))</f>
        <v>322.10669719319998</v>
      </c>
      <c r="AA2263" s="29">
        <f t="shared" si="106"/>
        <v>4.5805684743589703E-2</v>
      </c>
    </row>
    <row r="2264" spans="1:27" hidden="1" x14ac:dyDescent="0.3">
      <c r="A2264" s="8" t="s">
        <v>17</v>
      </c>
      <c r="B2264" s="8" t="s">
        <v>3727</v>
      </c>
      <c r="C2264" s="8" t="s">
        <v>3728</v>
      </c>
      <c r="D2264" s="8" t="s">
        <v>3731</v>
      </c>
      <c r="E2264" s="8" t="s">
        <v>3732</v>
      </c>
      <c r="F2264" s="29">
        <v>0.174180992458186</v>
      </c>
      <c r="G2264" s="29">
        <v>1</v>
      </c>
      <c r="H2264" s="30">
        <v>368.49939999999998</v>
      </c>
      <c r="I2264" s="30">
        <v>67.035600000000002</v>
      </c>
      <c r="J2264" s="14">
        <v>3409</v>
      </c>
      <c r="K2264" s="14">
        <v>588</v>
      </c>
      <c r="L2264" s="12">
        <v>0.18190000000000001</v>
      </c>
      <c r="M2264" s="7">
        <v>1.6952867199999999</v>
      </c>
      <c r="N2264" s="31">
        <v>1.4</v>
      </c>
      <c r="O2264" s="14">
        <f>IFERROR(VLOOKUP($C2264,'site totals'!$J$2:$K$607,2,FALSE),1)</f>
        <v>7903.1099000000004</v>
      </c>
      <c r="P2264" s="32" t="s">
        <v>91</v>
      </c>
      <c r="Q2264" s="12">
        <v>0.17418099249999999</v>
      </c>
      <c r="R2264" s="29">
        <v>0.18</v>
      </c>
      <c r="S2264" s="2">
        <f>IF($A2264="site","",MIN(VLOOKUP($P2264,margin_ranges!$A$5:$D$10,4,FALSE)/100,$Q2264))</f>
        <v>0.17418099249999999</v>
      </c>
      <c r="T2264" s="6">
        <f>IF(A2264="placement",$J2264*MIN($Q2264,$S2264),"")</f>
        <v>593.78300343249998</v>
      </c>
      <c r="U2264" s="6">
        <f>IF($A2264="placement",T2264,SUMIF($C$10:$C$6209,$C2264,$T$10:$T$6209))</f>
        <v>593.78300343249998</v>
      </c>
      <c r="V2264" s="34">
        <f t="shared" si="107"/>
        <v>7.096350609756108E-3</v>
      </c>
      <c r="W2264" s="24"/>
      <c r="X2264" s="2" t="str">
        <f>IFERROR(MIN(VLOOKUP($W2264,margin_ranges!$A$5:$D$10,4,FALSE),$Q2264*100)/100,"")</f>
        <v/>
      </c>
      <c r="Y2264" s="6">
        <f t="shared" si="105"/>
        <v>593.78300343249998</v>
      </c>
      <c r="Z2264" s="6">
        <f>IF($A2264="placement",Y2264,SUMIF($C$10:$C$6209,$C2264,$Y$10:$Y$6209))</f>
        <v>593.78300343249998</v>
      </c>
      <c r="AA2264" s="29">
        <f t="shared" si="106"/>
        <v>7.096350609756108E-3</v>
      </c>
    </row>
    <row r="2265" spans="1:27" hidden="1" x14ac:dyDescent="0.3">
      <c r="A2265" s="8" t="s">
        <v>17</v>
      </c>
      <c r="B2265" s="8" t="s">
        <v>3727</v>
      </c>
      <c r="C2265" s="8" t="s">
        <v>3728</v>
      </c>
      <c r="D2265" s="8" t="s">
        <v>3729</v>
      </c>
      <c r="E2265" s="8" t="s">
        <v>3730</v>
      </c>
      <c r="F2265" s="29">
        <v>0.171157990811626</v>
      </c>
      <c r="G2265" s="29">
        <v>1</v>
      </c>
      <c r="H2265" s="30">
        <v>398.2165</v>
      </c>
      <c r="I2265" s="30">
        <v>98.974800000000002</v>
      </c>
      <c r="J2265" s="14">
        <v>5015</v>
      </c>
      <c r="K2265" s="14">
        <v>811</v>
      </c>
      <c r="L2265" s="12">
        <v>0.2485</v>
      </c>
      <c r="M2265" s="7">
        <v>1.6891035700000001</v>
      </c>
      <c r="N2265" s="31">
        <v>1.4</v>
      </c>
      <c r="O2265" s="14">
        <f>IFERROR(VLOOKUP($C2265,'site totals'!$J$2:$K$607,2,FALSE),1)</f>
        <v>7903.1099000000004</v>
      </c>
      <c r="P2265" s="32" t="s">
        <v>91</v>
      </c>
      <c r="Q2265" s="12">
        <v>0.17115799079999999</v>
      </c>
      <c r="R2265" s="29">
        <v>0.22</v>
      </c>
      <c r="S2265" s="2">
        <f>IF($A2265="site","",MIN(VLOOKUP($P2265,margin_ranges!$A$5:$D$10,4,FALSE)/100,$Q2265))</f>
        <v>0.17115799079999999</v>
      </c>
      <c r="T2265" s="6">
        <f>IF(A2265="placement",$J2265*MIN($Q2265,$S2265),"")</f>
        <v>858.35732386199993</v>
      </c>
      <c r="U2265" s="6">
        <f>IF($A2265="placement",T2265,SUMIF($C$10:$C$6209,$C2265,$T$10:$T$6209))</f>
        <v>858.35732386199993</v>
      </c>
      <c r="V2265" s="34">
        <f t="shared" si="107"/>
        <v>6.2617960512820314E-2</v>
      </c>
      <c r="W2265" s="24"/>
      <c r="X2265" s="2" t="str">
        <f>IFERROR(MIN(VLOOKUP($W2265,margin_ranges!$A$5:$D$10,4,FALSE),$Q2265*100)/100,"")</f>
        <v/>
      </c>
      <c r="Y2265" s="6">
        <f t="shared" si="105"/>
        <v>858.35732386199993</v>
      </c>
      <c r="Z2265" s="6">
        <f>IF($A2265="placement",Y2265,SUMIF($C$10:$C$6209,$C2265,$Y$10:$Y$6209))</f>
        <v>858.35732386199993</v>
      </c>
      <c r="AA2265" s="29">
        <f t="shared" si="106"/>
        <v>6.2617960512820314E-2</v>
      </c>
    </row>
    <row r="2266" spans="1:27" x14ac:dyDescent="0.3">
      <c r="A2266" s="16" t="s">
        <v>33</v>
      </c>
      <c r="B2266" s="16" t="s">
        <v>3727</v>
      </c>
      <c r="C2266" s="16" t="s">
        <v>3728</v>
      </c>
      <c r="D2266" s="8" t="s">
        <v>34</v>
      </c>
      <c r="E2266" s="16"/>
      <c r="F2266" s="17">
        <v>0.22073271434577901</v>
      </c>
      <c r="G2266" s="17">
        <v>1</v>
      </c>
      <c r="H2266" s="36">
        <v>1417.6225999999999</v>
      </c>
      <c r="I2266" s="36">
        <v>314.21609999999998</v>
      </c>
      <c r="J2266" s="22">
        <v>16935</v>
      </c>
      <c r="K2266" s="22">
        <v>3209</v>
      </c>
      <c r="L2266" s="18">
        <v>0.22170000000000001</v>
      </c>
      <c r="M2266" s="19">
        <v>1.79655944</v>
      </c>
      <c r="N2266" s="20">
        <v>1.4</v>
      </c>
      <c r="O2266" s="22">
        <f>IFERROR(VLOOKUP($C2266,'site totals'!$J$2:$K$607,2,FALSE),1)</f>
        <v>7903.1099000000004</v>
      </c>
      <c r="P2266" s="21"/>
      <c r="Q2266" s="18">
        <v>0.22073271429999999</v>
      </c>
      <c r="R2266" s="17">
        <v>0.22789999999999999</v>
      </c>
      <c r="S2266" s="18" t="str">
        <f>IF($A2266="site","",MIN(VLOOKUP($P2266,margin_ranges!$A$5:$D$10,4,FALSE)/100,$Q2266))</f>
        <v/>
      </c>
      <c r="T2266" s="22" t="str">
        <f>IF(A2266="placement",$J2266*MIN($Q2266,$S2266),"")</f>
        <v/>
      </c>
      <c r="U2266" s="22">
        <f>IF($A2266="placement",T2266,SUMIF($C$10:$C$6209,$C2266,$T$10:$T$6209))</f>
        <v>3738.1253147554999</v>
      </c>
      <c r="V2266" s="37">
        <f t="shared" si="107"/>
        <v>9.281561695033913E-3</v>
      </c>
      <c r="W2266" s="38"/>
      <c r="X2266" s="18" t="str">
        <f>IFERROR(MIN(VLOOKUP($W2266,margin_ranges!$A$5:$D$10,4,FALSE),$Q2266*100)/100,"")</f>
        <v/>
      </c>
      <c r="Y2266" s="6" t="str">
        <f t="shared" si="105"/>
        <v/>
      </c>
      <c r="Z2266" s="6">
        <f>IF($A2266="placement",Y2266,SUMIF($C$10:$C$6209,$C2266,$Y$10:$Y$6209))</f>
        <v>3738.1253147554999</v>
      </c>
      <c r="AA2266" s="17">
        <f t="shared" si="106"/>
        <v>9.281561695033913E-3</v>
      </c>
    </row>
    <row r="2267" spans="1:27" hidden="1" x14ac:dyDescent="0.3">
      <c r="A2267" s="8" t="s">
        <v>17</v>
      </c>
      <c r="B2267" s="8" t="s">
        <v>6004</v>
      </c>
      <c r="C2267" s="8" t="s">
        <v>6005</v>
      </c>
      <c r="D2267" s="8" t="s">
        <v>6054</v>
      </c>
      <c r="E2267" s="8" t="s">
        <v>6055</v>
      </c>
      <c r="F2267" s="29">
        <v>0.22</v>
      </c>
      <c r="G2267" s="29">
        <v>1</v>
      </c>
      <c r="H2267" s="30">
        <v>391.50650000000002</v>
      </c>
      <c r="I2267" s="30">
        <v>84.755399999999995</v>
      </c>
      <c r="J2267" s="14">
        <v>1775</v>
      </c>
      <c r="K2267" s="14">
        <v>434</v>
      </c>
      <c r="L2267" s="12">
        <v>0.2165</v>
      </c>
      <c r="M2267" s="7">
        <v>0.69817010999999995</v>
      </c>
      <c r="N2267" s="31">
        <v>0.5</v>
      </c>
      <c r="O2267" s="14">
        <f>IFERROR(VLOOKUP($C2267,'site totals'!$J$2:$K$607,2,FALSE),1)</f>
        <v>7515.0703000000003</v>
      </c>
      <c r="P2267" s="32" t="s">
        <v>22</v>
      </c>
      <c r="Q2267" s="12">
        <v>0.2838421585</v>
      </c>
      <c r="R2267" s="29">
        <v>0.22</v>
      </c>
      <c r="S2267" s="2">
        <f>IF($A2267="site","",MIN(VLOOKUP($P2267,margin_ranges!$A$5:$D$10,4,FALSE)/100,$Q2267))</f>
        <v>0.2838421585</v>
      </c>
      <c r="T2267" s="6">
        <f>IF(A2267="placement",$J2267*MIN($Q2267,$S2267),"")</f>
        <v>503.81983133749998</v>
      </c>
      <c r="U2267" s="6">
        <f>IF($A2267="placement",T2267,SUMIF($C$10:$C$6209,$C2267,$T$10:$T$6209))</f>
        <v>503.81983133749998</v>
      </c>
      <c r="V2267" s="34">
        <f t="shared" si="107"/>
        <v>-8.1848921153846232E-2</v>
      </c>
      <c r="W2267" s="24"/>
      <c r="X2267" s="2" t="str">
        <f>IFERROR(MIN(VLOOKUP($W2267,margin_ranges!$A$5:$D$10,4,FALSE),$Q2267*100)/100,"")</f>
        <v/>
      </c>
      <c r="Y2267" s="6">
        <f t="shared" si="105"/>
        <v>503.81983133749998</v>
      </c>
      <c r="Z2267" s="6">
        <f>IF($A2267="placement",Y2267,SUMIF($C$10:$C$6209,$C2267,$Y$10:$Y$6209))</f>
        <v>503.81983133749998</v>
      </c>
      <c r="AA2267" s="29">
        <f t="shared" si="106"/>
        <v>-8.1848921153846232E-2</v>
      </c>
    </row>
    <row r="2268" spans="1:27" hidden="1" x14ac:dyDescent="0.3">
      <c r="A2268" s="8" t="s">
        <v>17</v>
      </c>
      <c r="B2268" s="8" t="s">
        <v>6004</v>
      </c>
      <c r="C2268" s="8" t="s">
        <v>6005</v>
      </c>
      <c r="D2268" s="8" t="s">
        <v>6028</v>
      </c>
      <c r="E2268" s="8" t="s">
        <v>6029</v>
      </c>
      <c r="F2268" s="29">
        <v>0.28999999999999998</v>
      </c>
      <c r="G2268" s="29">
        <v>1</v>
      </c>
      <c r="H2268" s="30">
        <v>121.3415</v>
      </c>
      <c r="I2268" s="30">
        <v>52.124600000000001</v>
      </c>
      <c r="J2268" s="14">
        <v>1463</v>
      </c>
      <c r="K2268" s="14">
        <v>375</v>
      </c>
      <c r="L2268" s="12">
        <v>0.42959999999999998</v>
      </c>
      <c r="M2268" s="7">
        <v>0.93552451000000003</v>
      </c>
      <c r="N2268" s="31">
        <v>0.6</v>
      </c>
      <c r="O2268" s="14">
        <f>IFERROR(VLOOKUP($C2268,'site totals'!$J$2:$K$607,2,FALSE),1)</f>
        <v>7515.0703000000003</v>
      </c>
      <c r="P2268" s="32" t="s">
        <v>22</v>
      </c>
      <c r="Q2268" s="12">
        <v>0.35864855289999997</v>
      </c>
      <c r="R2268" s="29">
        <v>0.28999999999999998</v>
      </c>
      <c r="S2268" s="2">
        <f>IF($A2268="site","",MIN(VLOOKUP($P2268,margin_ranges!$A$5:$D$10,4,FALSE)/100,$Q2268))</f>
        <v>0.29749999999999999</v>
      </c>
      <c r="T2268" s="6">
        <f>IF(A2268="placement",$J2268*MIN($Q2268,$S2268),"")</f>
        <v>435.24250000000001</v>
      </c>
      <c r="U2268" s="6">
        <f>IF($A2268="placement",T2268,SUMIF($C$10:$C$6209,$C2268,$T$10:$T$6209))</f>
        <v>435.24250000000001</v>
      </c>
      <c r="V2268" s="34">
        <f t="shared" si="107"/>
        <v>-1.0563380281690238E-2</v>
      </c>
      <c r="W2268" s="24"/>
      <c r="X2268" s="2" t="str">
        <f>IFERROR(MIN(VLOOKUP($W2268,margin_ranges!$A$5:$D$10,4,FALSE),$Q2268*100)/100,"")</f>
        <v/>
      </c>
      <c r="Y2268" s="6">
        <f t="shared" si="105"/>
        <v>435.24250000000001</v>
      </c>
      <c r="Z2268" s="6">
        <f>IF($A2268="placement",Y2268,SUMIF($C$10:$C$6209,$C2268,$Y$10:$Y$6209))</f>
        <v>435.24250000000001</v>
      </c>
      <c r="AA2268" s="29">
        <f t="shared" si="106"/>
        <v>-1.0563380281690238E-2</v>
      </c>
    </row>
    <row r="2269" spans="1:27" hidden="1" x14ac:dyDescent="0.3">
      <c r="A2269" s="8" t="s">
        <v>17</v>
      </c>
      <c r="B2269" s="8" t="s">
        <v>6004</v>
      </c>
      <c r="C2269" s="8" t="s">
        <v>6005</v>
      </c>
      <c r="D2269" s="8" t="s">
        <v>6008</v>
      </c>
      <c r="E2269" s="8" t="s">
        <v>6009</v>
      </c>
      <c r="F2269" s="29">
        <v>0.28999999999999998</v>
      </c>
      <c r="G2269" s="29">
        <v>1</v>
      </c>
      <c r="H2269" s="30">
        <v>69.952100000000002</v>
      </c>
      <c r="I2269" s="30">
        <v>8.1945999999999994</v>
      </c>
      <c r="J2269" s="14">
        <v>51</v>
      </c>
      <c r="K2269" s="14">
        <v>13</v>
      </c>
      <c r="L2269" s="12">
        <v>0.1171</v>
      </c>
      <c r="M2269" s="7">
        <v>0.20708134</v>
      </c>
      <c r="N2269" s="31">
        <v>0.03</v>
      </c>
      <c r="O2269" s="14">
        <f>IFERROR(VLOOKUP($C2269,'site totals'!$J$2:$K$607,2,FALSE),1)</f>
        <v>7515.0703000000003</v>
      </c>
      <c r="P2269" s="32" t="s">
        <v>22</v>
      </c>
      <c r="Q2269" s="12">
        <v>0.85512939239999997</v>
      </c>
      <c r="R2269" s="29">
        <v>0.28999999999999998</v>
      </c>
      <c r="S2269" s="2">
        <f>IF($A2269="site","",MIN(VLOOKUP($P2269,margin_ranges!$A$5:$D$10,4,FALSE)/100,$Q2269))</f>
        <v>0.29749999999999999</v>
      </c>
      <c r="T2269" s="6">
        <f>IF(A2269="placement",$J2269*MIN($Q2269,$S2269),"")</f>
        <v>15.172499999999999</v>
      </c>
      <c r="U2269" s="6">
        <f>IF($A2269="placement",T2269,SUMIF($C$10:$C$6209,$C2269,$T$10:$T$6209))</f>
        <v>15.172499999999999</v>
      </c>
      <c r="V2269" s="34">
        <f t="shared" si="107"/>
        <v>-1.0563380281690127E-2</v>
      </c>
      <c r="W2269" s="24"/>
      <c r="X2269" s="2" t="str">
        <f>IFERROR(MIN(VLOOKUP($W2269,margin_ranges!$A$5:$D$10,4,FALSE),$Q2269*100)/100,"")</f>
        <v/>
      </c>
      <c r="Y2269" s="6">
        <f t="shared" si="105"/>
        <v>15.172499999999999</v>
      </c>
      <c r="Z2269" s="6">
        <f>IF($A2269="placement",Y2269,SUMIF($C$10:$C$6209,$C2269,$Y$10:$Y$6209))</f>
        <v>15.172499999999999</v>
      </c>
      <c r="AA2269" s="29">
        <f t="shared" si="106"/>
        <v>-1.0563380281690127E-2</v>
      </c>
    </row>
    <row r="2270" spans="1:27" hidden="1" x14ac:dyDescent="0.3">
      <c r="A2270" s="8" t="s">
        <v>17</v>
      </c>
      <c r="B2270" s="8" t="s">
        <v>6004</v>
      </c>
      <c r="C2270" s="8" t="s">
        <v>6005</v>
      </c>
      <c r="D2270" s="8" t="s">
        <v>6032</v>
      </c>
      <c r="E2270" s="8" t="s">
        <v>6033</v>
      </c>
      <c r="F2270" s="29">
        <v>0.28999999999999998</v>
      </c>
      <c r="G2270" s="29">
        <v>1</v>
      </c>
      <c r="H2270" s="30">
        <v>79.027199999999993</v>
      </c>
      <c r="I2270" s="30">
        <v>18.3506</v>
      </c>
      <c r="J2270" s="14">
        <v>75</v>
      </c>
      <c r="K2270" s="14">
        <v>19</v>
      </c>
      <c r="L2270" s="12">
        <v>0.23219999999999999</v>
      </c>
      <c r="M2270" s="7">
        <v>0.13542357999999999</v>
      </c>
      <c r="N2270" s="31">
        <v>0.03</v>
      </c>
      <c r="O2270" s="14">
        <f>IFERROR(VLOOKUP($C2270,'site totals'!$J$2:$K$607,2,FALSE),1)</f>
        <v>7515.0703000000003</v>
      </c>
      <c r="P2270" s="32" t="s">
        <v>22</v>
      </c>
      <c r="Q2270" s="12">
        <v>0.77847284100000003</v>
      </c>
      <c r="R2270" s="29">
        <v>0.28999999999999998</v>
      </c>
      <c r="S2270" s="2">
        <f>IF($A2270="site","",MIN(VLOOKUP($P2270,margin_ranges!$A$5:$D$10,4,FALSE)/100,$Q2270))</f>
        <v>0.29749999999999999</v>
      </c>
      <c r="T2270" s="6">
        <f>IF(A2270="placement",$J2270*MIN($Q2270,$S2270),"")</f>
        <v>22.3125</v>
      </c>
      <c r="U2270" s="6">
        <f>IF($A2270="placement",T2270,SUMIF($C$10:$C$6209,$C2270,$T$10:$T$6209))</f>
        <v>22.3125</v>
      </c>
      <c r="V2270" s="34">
        <f t="shared" si="107"/>
        <v>-1.0563380281690127E-2</v>
      </c>
      <c r="W2270" s="24"/>
      <c r="X2270" s="2" t="str">
        <f>IFERROR(MIN(VLOOKUP($W2270,margin_ranges!$A$5:$D$10,4,FALSE),$Q2270*100)/100,"")</f>
        <v/>
      </c>
      <c r="Y2270" s="6">
        <f t="shared" si="105"/>
        <v>22.3125</v>
      </c>
      <c r="Z2270" s="6">
        <f>IF($A2270="placement",Y2270,SUMIF($C$10:$C$6209,$C2270,$Y$10:$Y$6209))</f>
        <v>22.3125</v>
      </c>
      <c r="AA2270" s="29">
        <f t="shared" si="106"/>
        <v>-1.0563380281690127E-2</v>
      </c>
    </row>
    <row r="2271" spans="1:27" hidden="1" x14ac:dyDescent="0.3">
      <c r="A2271" s="8" t="s">
        <v>17</v>
      </c>
      <c r="B2271" s="8" t="s">
        <v>6004</v>
      </c>
      <c r="C2271" s="8" t="s">
        <v>6005</v>
      </c>
      <c r="D2271" s="8" t="s">
        <v>6034</v>
      </c>
      <c r="E2271" s="8" t="s">
        <v>6035</v>
      </c>
      <c r="F2271" s="29">
        <v>0.28999999999999998</v>
      </c>
      <c r="G2271" s="29">
        <v>1</v>
      </c>
      <c r="H2271" s="30">
        <v>80.635900000000007</v>
      </c>
      <c r="I2271" s="30">
        <v>11.0977</v>
      </c>
      <c r="J2271" s="14">
        <v>104</v>
      </c>
      <c r="K2271" s="14">
        <v>26</v>
      </c>
      <c r="L2271" s="12">
        <v>0.1376</v>
      </c>
      <c r="M2271" s="7">
        <v>0.31147855000000002</v>
      </c>
      <c r="N2271" s="31">
        <v>0.1</v>
      </c>
      <c r="O2271" s="14">
        <f>IFERROR(VLOOKUP($C2271,'site totals'!$J$2:$K$607,2,FALSE),1)</f>
        <v>7515.0703000000003</v>
      </c>
      <c r="P2271" s="32" t="s">
        <v>22</v>
      </c>
      <c r="Q2271" s="12">
        <v>0.67895060939999996</v>
      </c>
      <c r="R2271" s="29">
        <v>0.28999999999999998</v>
      </c>
      <c r="S2271" s="2">
        <f>IF($A2271="site","",MIN(VLOOKUP($P2271,margin_ranges!$A$5:$D$10,4,FALSE)/100,$Q2271))</f>
        <v>0.29749999999999999</v>
      </c>
      <c r="T2271" s="6">
        <f>IF(A2271="placement",$J2271*MIN($Q2271,$S2271),"")</f>
        <v>30.939999999999998</v>
      </c>
      <c r="U2271" s="6">
        <f>IF($A2271="placement",T2271,SUMIF($C$10:$C$6209,$C2271,$T$10:$T$6209))</f>
        <v>30.939999999999998</v>
      </c>
      <c r="V2271" s="34">
        <f t="shared" si="107"/>
        <v>-1.0563380281690127E-2</v>
      </c>
      <c r="W2271" s="24"/>
      <c r="X2271" s="2" t="str">
        <f>IFERROR(MIN(VLOOKUP($W2271,margin_ranges!$A$5:$D$10,4,FALSE),$Q2271*100)/100,"")</f>
        <v/>
      </c>
      <c r="Y2271" s="6">
        <f t="shared" si="105"/>
        <v>30.939999999999998</v>
      </c>
      <c r="Z2271" s="6">
        <f>IF($A2271="placement",Y2271,SUMIF($C$10:$C$6209,$C2271,$Y$10:$Y$6209))</f>
        <v>30.939999999999998</v>
      </c>
      <c r="AA2271" s="29">
        <f t="shared" si="106"/>
        <v>-1.0563380281690127E-2</v>
      </c>
    </row>
    <row r="2272" spans="1:27" hidden="1" x14ac:dyDescent="0.3">
      <c r="A2272" s="8" t="s">
        <v>17</v>
      </c>
      <c r="B2272" s="8" t="s">
        <v>6004</v>
      </c>
      <c r="C2272" s="8" t="s">
        <v>6005</v>
      </c>
      <c r="D2272" s="8" t="s">
        <v>6050</v>
      </c>
      <c r="E2272" s="8" t="s">
        <v>6051</v>
      </c>
      <c r="F2272" s="29">
        <v>0.28999999999999998</v>
      </c>
      <c r="G2272" s="29">
        <v>1</v>
      </c>
      <c r="H2272" s="30">
        <v>99.738900000000001</v>
      </c>
      <c r="I2272" s="30">
        <v>43.637599999999999</v>
      </c>
      <c r="J2272" s="14">
        <v>877</v>
      </c>
      <c r="K2272" s="14">
        <v>225</v>
      </c>
      <c r="L2272" s="12">
        <v>0.4375</v>
      </c>
      <c r="M2272" s="7">
        <v>0.66970761999999995</v>
      </c>
      <c r="N2272" s="31">
        <v>0.35</v>
      </c>
      <c r="O2272" s="14">
        <f>IFERROR(VLOOKUP($C2272,'site totals'!$J$2:$K$607,2,FALSE),1)</f>
        <v>7515.0703000000003</v>
      </c>
      <c r="P2272" s="32" t="s">
        <v>22</v>
      </c>
      <c r="Q2272" s="12">
        <v>0.47738388009999999</v>
      </c>
      <c r="R2272" s="29">
        <v>0.28999999999999998</v>
      </c>
      <c r="S2272" s="2">
        <f>IF($A2272="site","",MIN(VLOOKUP($P2272,margin_ranges!$A$5:$D$10,4,FALSE)/100,$Q2272))</f>
        <v>0.29749999999999999</v>
      </c>
      <c r="T2272" s="6">
        <f>IF(A2272="placement",$J2272*MIN($Q2272,$S2272),"")</f>
        <v>260.90749999999997</v>
      </c>
      <c r="U2272" s="6">
        <f>IF($A2272="placement",T2272,SUMIF($C$10:$C$6209,$C2272,$T$10:$T$6209))</f>
        <v>260.90749999999997</v>
      </c>
      <c r="V2272" s="34">
        <f t="shared" si="107"/>
        <v>-1.0563380281690127E-2</v>
      </c>
      <c r="W2272" s="24"/>
      <c r="X2272" s="2" t="str">
        <f>IFERROR(MIN(VLOOKUP($W2272,margin_ranges!$A$5:$D$10,4,FALSE),$Q2272*100)/100,"")</f>
        <v/>
      </c>
      <c r="Y2272" s="6">
        <f t="shared" ref="Y2272:Y2335" si="108">IF(A2272="placement",IF($X2272="",$T2272,$J2272*MIN($Q2272,$X2272)),"")</f>
        <v>260.90749999999997</v>
      </c>
      <c r="Z2272" s="6">
        <f>IF($A2272="placement",Y2272,SUMIF($C$10:$C$6209,$C2272,$Y$10:$Y$6209))</f>
        <v>260.90749999999997</v>
      </c>
      <c r="AA2272" s="29">
        <f t="shared" ref="AA2272:AA2335" si="109">($J2272-$Z2272)/($J2272*(1-$R2272))-1</f>
        <v>-1.0563380281690127E-2</v>
      </c>
    </row>
    <row r="2273" spans="1:27" hidden="1" x14ac:dyDescent="0.3">
      <c r="A2273" s="8" t="s">
        <v>17</v>
      </c>
      <c r="B2273" s="8" t="s">
        <v>6004</v>
      </c>
      <c r="C2273" s="8" t="s">
        <v>6005</v>
      </c>
      <c r="D2273" s="8" t="s">
        <v>6016</v>
      </c>
      <c r="E2273" s="8" t="s">
        <v>6017</v>
      </c>
      <c r="F2273" s="29">
        <v>0.28999999999999998</v>
      </c>
      <c r="G2273" s="29">
        <v>1</v>
      </c>
      <c r="H2273" s="30">
        <v>115.0177</v>
      </c>
      <c r="I2273" s="30">
        <v>56.319800000000001</v>
      </c>
      <c r="J2273" s="14">
        <v>1149</v>
      </c>
      <c r="K2273" s="14">
        <v>295</v>
      </c>
      <c r="L2273" s="12">
        <v>0.48970000000000002</v>
      </c>
      <c r="M2273" s="7">
        <v>0.68022885</v>
      </c>
      <c r="N2273" s="31">
        <v>0.4</v>
      </c>
      <c r="O2273" s="14">
        <f>IFERROR(VLOOKUP($C2273,'site totals'!$J$2:$K$607,2,FALSE),1)</f>
        <v>7515.0703000000003</v>
      </c>
      <c r="P2273" s="32" t="s">
        <v>22</v>
      </c>
      <c r="Q2273" s="12">
        <v>0.4119626032</v>
      </c>
      <c r="R2273" s="29">
        <v>0.28999999999999998</v>
      </c>
      <c r="S2273" s="2">
        <f>IF($A2273="site","",MIN(VLOOKUP($P2273,margin_ranges!$A$5:$D$10,4,FALSE)/100,$Q2273))</f>
        <v>0.29749999999999999</v>
      </c>
      <c r="T2273" s="6">
        <f>IF(A2273="placement",$J2273*MIN($Q2273,$S2273),"")</f>
        <v>341.82749999999999</v>
      </c>
      <c r="U2273" s="6">
        <f>IF($A2273="placement",T2273,SUMIF($C$10:$C$6209,$C2273,$T$10:$T$6209))</f>
        <v>341.82749999999999</v>
      </c>
      <c r="V2273" s="34">
        <f t="shared" si="107"/>
        <v>-1.0563380281690127E-2</v>
      </c>
      <c r="W2273" s="24"/>
      <c r="X2273" s="2" t="str">
        <f>IFERROR(MIN(VLOOKUP($W2273,margin_ranges!$A$5:$D$10,4,FALSE),$Q2273*100)/100,"")</f>
        <v/>
      </c>
      <c r="Y2273" s="6">
        <f t="shared" si="108"/>
        <v>341.82749999999999</v>
      </c>
      <c r="Z2273" s="6">
        <f>IF($A2273="placement",Y2273,SUMIF($C$10:$C$6209,$C2273,$Y$10:$Y$6209))</f>
        <v>341.82749999999999</v>
      </c>
      <c r="AA2273" s="29">
        <f t="shared" si="109"/>
        <v>-1.0563380281690127E-2</v>
      </c>
    </row>
    <row r="2274" spans="1:27" hidden="1" x14ac:dyDescent="0.3">
      <c r="A2274" s="8" t="s">
        <v>17</v>
      </c>
      <c r="B2274" s="8" t="s">
        <v>6004</v>
      </c>
      <c r="C2274" s="8" t="s">
        <v>6005</v>
      </c>
      <c r="D2274" s="8" t="s">
        <v>6012</v>
      </c>
      <c r="E2274" s="8" t="s">
        <v>6013</v>
      </c>
      <c r="F2274" s="29">
        <v>0.28999999999999898</v>
      </c>
      <c r="G2274" s="29">
        <v>1</v>
      </c>
      <c r="H2274" s="30">
        <v>118.11490000000001</v>
      </c>
      <c r="I2274" s="30">
        <v>55.643500000000003</v>
      </c>
      <c r="J2274" s="14">
        <v>1258</v>
      </c>
      <c r="K2274" s="14">
        <v>323</v>
      </c>
      <c r="L2274" s="12">
        <v>0.47110000000000002</v>
      </c>
      <c r="M2274" s="7">
        <v>0.75373199000000002</v>
      </c>
      <c r="N2274" s="31">
        <v>0.5</v>
      </c>
      <c r="O2274" s="14">
        <f>IFERROR(VLOOKUP($C2274,'site totals'!$J$2:$K$607,2,FALSE),1)</f>
        <v>7515.0703000000003</v>
      </c>
      <c r="P2274" s="32" t="s">
        <v>22</v>
      </c>
      <c r="Q2274" s="12">
        <v>0.3366342283</v>
      </c>
      <c r="R2274" s="29">
        <v>0.28999999999999998</v>
      </c>
      <c r="S2274" s="2">
        <f>IF($A2274="site","",MIN(VLOOKUP($P2274,margin_ranges!$A$5:$D$10,4,FALSE)/100,$Q2274))</f>
        <v>0.29749999999999999</v>
      </c>
      <c r="T2274" s="6">
        <f>IF(A2274="placement",$J2274*MIN($Q2274,$S2274),"")</f>
        <v>374.255</v>
      </c>
      <c r="U2274" s="6">
        <f>IF($A2274="placement",T2274,SUMIF($C$10:$C$6209,$C2274,$T$10:$T$6209))</f>
        <v>374.255</v>
      </c>
      <c r="V2274" s="34">
        <f t="shared" si="107"/>
        <v>-1.0563380281690127E-2</v>
      </c>
      <c r="W2274" s="24"/>
      <c r="X2274" s="2" t="str">
        <f>IFERROR(MIN(VLOOKUP($W2274,margin_ranges!$A$5:$D$10,4,FALSE),$Q2274*100)/100,"")</f>
        <v/>
      </c>
      <c r="Y2274" s="6">
        <f t="shared" si="108"/>
        <v>374.255</v>
      </c>
      <c r="Z2274" s="6">
        <f>IF($A2274="placement",Y2274,SUMIF($C$10:$C$6209,$C2274,$Y$10:$Y$6209))</f>
        <v>374.255</v>
      </c>
      <c r="AA2274" s="29">
        <f t="shared" si="109"/>
        <v>-1.0563380281690127E-2</v>
      </c>
    </row>
    <row r="2275" spans="1:27" hidden="1" x14ac:dyDescent="0.3">
      <c r="A2275" s="8" t="s">
        <v>17</v>
      </c>
      <c r="B2275" s="8" t="s">
        <v>6004</v>
      </c>
      <c r="C2275" s="8" t="s">
        <v>6005</v>
      </c>
      <c r="D2275" s="8" t="s">
        <v>6040</v>
      </c>
      <c r="E2275" s="8" t="s">
        <v>6041</v>
      </c>
      <c r="F2275" s="29">
        <v>0.28999999999999998</v>
      </c>
      <c r="G2275" s="29">
        <v>1</v>
      </c>
      <c r="H2275" s="30">
        <v>338.67140000000001</v>
      </c>
      <c r="I2275" s="30">
        <v>54.939599999999999</v>
      </c>
      <c r="J2275" s="14">
        <v>1808</v>
      </c>
      <c r="K2275" s="14">
        <v>464</v>
      </c>
      <c r="L2275" s="12">
        <v>0.16220000000000001</v>
      </c>
      <c r="M2275" s="7">
        <v>1.0971541499999999</v>
      </c>
      <c r="N2275" s="31">
        <v>0.14000000000000001</v>
      </c>
      <c r="O2275" s="14">
        <f>IFERROR(VLOOKUP($C2275,'site totals'!$J$2:$K$607,2,FALSE),1)</f>
        <v>7515.0703000000003</v>
      </c>
      <c r="P2275" s="32" t="s">
        <v>22</v>
      </c>
      <c r="Q2275" s="12">
        <v>0.87239714670000001</v>
      </c>
      <c r="R2275" s="29">
        <v>0.28999999999999998</v>
      </c>
      <c r="S2275" s="2">
        <f>IF($A2275="site","",MIN(VLOOKUP($P2275,margin_ranges!$A$5:$D$10,4,FALSE)/100,$Q2275))</f>
        <v>0.29749999999999999</v>
      </c>
      <c r="T2275" s="6">
        <f>IF(A2275="placement",$J2275*MIN($Q2275,$S2275),"")</f>
        <v>537.88</v>
      </c>
      <c r="U2275" s="6">
        <f>IF($A2275="placement",T2275,SUMIF($C$10:$C$6209,$C2275,$T$10:$T$6209))</f>
        <v>537.88</v>
      </c>
      <c r="V2275" s="34">
        <f t="shared" si="107"/>
        <v>-1.0563380281690127E-2</v>
      </c>
      <c r="W2275" s="24"/>
      <c r="X2275" s="2" t="str">
        <f>IFERROR(MIN(VLOOKUP($W2275,margin_ranges!$A$5:$D$10,4,FALSE),$Q2275*100)/100,"")</f>
        <v/>
      </c>
      <c r="Y2275" s="6">
        <f t="shared" si="108"/>
        <v>537.88</v>
      </c>
      <c r="Z2275" s="6">
        <f>IF($A2275="placement",Y2275,SUMIF($C$10:$C$6209,$C2275,$Y$10:$Y$6209))</f>
        <v>537.88</v>
      </c>
      <c r="AA2275" s="29">
        <f t="shared" si="109"/>
        <v>-1.0563380281690127E-2</v>
      </c>
    </row>
    <row r="2276" spans="1:27" hidden="1" x14ac:dyDescent="0.3">
      <c r="A2276" s="8" t="s">
        <v>17</v>
      </c>
      <c r="B2276" s="8" t="s">
        <v>6004</v>
      </c>
      <c r="C2276" s="8" t="s">
        <v>6005</v>
      </c>
      <c r="D2276" s="8" t="s">
        <v>6046</v>
      </c>
      <c r="E2276" s="8" t="s">
        <v>6047</v>
      </c>
      <c r="F2276" s="29">
        <v>0.28999999999999998</v>
      </c>
      <c r="G2276" s="29">
        <v>1</v>
      </c>
      <c r="H2276" s="30">
        <v>381.9624</v>
      </c>
      <c r="I2276" s="30">
        <v>62.755400000000002</v>
      </c>
      <c r="J2276" s="14">
        <v>2057</v>
      </c>
      <c r="K2276" s="14">
        <v>527</v>
      </c>
      <c r="L2276" s="12">
        <v>0.1643</v>
      </c>
      <c r="M2276" s="7">
        <v>1.0927457599999999</v>
      </c>
      <c r="N2276" s="31">
        <v>0.17</v>
      </c>
      <c r="O2276" s="14">
        <f>IFERROR(VLOOKUP($C2276,'site totals'!$J$2:$K$607,2,FALSE),1)</f>
        <v>7515.0703000000003</v>
      </c>
      <c r="P2276" s="32" t="s">
        <v>22</v>
      </c>
      <c r="Q2276" s="12">
        <v>0.84442858899999995</v>
      </c>
      <c r="R2276" s="29">
        <v>0.28999999999999998</v>
      </c>
      <c r="S2276" s="2">
        <f>IF($A2276="site","",MIN(VLOOKUP($P2276,margin_ranges!$A$5:$D$10,4,FALSE)/100,$Q2276))</f>
        <v>0.29749999999999999</v>
      </c>
      <c r="T2276" s="6">
        <f>IF(A2276="placement",$J2276*MIN($Q2276,$S2276),"")</f>
        <v>611.95749999999998</v>
      </c>
      <c r="U2276" s="6">
        <f>IF($A2276="placement",T2276,SUMIF($C$10:$C$6209,$C2276,$T$10:$T$6209))</f>
        <v>611.95749999999998</v>
      </c>
      <c r="V2276" s="34">
        <f t="shared" si="107"/>
        <v>-1.0563380281690127E-2</v>
      </c>
      <c r="W2276" s="24"/>
      <c r="X2276" s="2" t="str">
        <f>IFERROR(MIN(VLOOKUP($W2276,margin_ranges!$A$5:$D$10,4,FALSE),$Q2276*100)/100,"")</f>
        <v/>
      </c>
      <c r="Y2276" s="6">
        <f t="shared" si="108"/>
        <v>611.95749999999998</v>
      </c>
      <c r="Z2276" s="6">
        <f>IF($A2276="placement",Y2276,SUMIF($C$10:$C$6209,$C2276,$Y$10:$Y$6209))</f>
        <v>611.95749999999998</v>
      </c>
      <c r="AA2276" s="29">
        <f t="shared" si="109"/>
        <v>-1.0563380281690127E-2</v>
      </c>
    </row>
    <row r="2277" spans="1:27" hidden="1" x14ac:dyDescent="0.3">
      <c r="A2277" s="8" t="s">
        <v>17</v>
      </c>
      <c r="B2277" s="8" t="s">
        <v>6004</v>
      </c>
      <c r="C2277" s="8" t="s">
        <v>6005</v>
      </c>
      <c r="D2277" s="8" t="s">
        <v>6022</v>
      </c>
      <c r="E2277" s="8" t="s">
        <v>6023</v>
      </c>
      <c r="F2277" s="29">
        <v>0.28999999999999998</v>
      </c>
      <c r="G2277" s="29">
        <v>1</v>
      </c>
      <c r="H2277" s="30">
        <v>79.903199999999998</v>
      </c>
      <c r="I2277" s="30">
        <v>10.5084</v>
      </c>
      <c r="J2277" s="14">
        <v>83</v>
      </c>
      <c r="K2277" s="14">
        <v>21</v>
      </c>
      <c r="L2277" s="12">
        <v>0.13150000000000001</v>
      </c>
      <c r="M2277" s="7">
        <v>0.26225343000000001</v>
      </c>
      <c r="N2277" s="31">
        <v>0.03</v>
      </c>
      <c r="O2277" s="14">
        <f>IFERROR(VLOOKUP($C2277,'site totals'!$J$2:$K$607,2,FALSE),1)</f>
        <v>7515.0703000000003</v>
      </c>
      <c r="P2277" s="32" t="s">
        <v>22</v>
      </c>
      <c r="Q2277" s="12">
        <v>0.88560683419999997</v>
      </c>
      <c r="R2277" s="29">
        <v>0.28999999999999998</v>
      </c>
      <c r="S2277" s="2">
        <f>IF($A2277="site","",MIN(VLOOKUP($P2277,margin_ranges!$A$5:$D$10,4,FALSE)/100,$Q2277))</f>
        <v>0.29749999999999999</v>
      </c>
      <c r="T2277" s="6">
        <f>IF(A2277="placement",$J2277*MIN($Q2277,$S2277),"")</f>
        <v>24.692499999999999</v>
      </c>
      <c r="U2277" s="6">
        <f>IF($A2277="placement",T2277,SUMIF($C$10:$C$6209,$C2277,$T$10:$T$6209))</f>
        <v>24.692499999999999</v>
      </c>
      <c r="V2277" s="34">
        <f t="shared" si="107"/>
        <v>-1.0563380281690016E-2</v>
      </c>
      <c r="W2277" s="24"/>
      <c r="X2277" s="2" t="str">
        <f>IFERROR(MIN(VLOOKUP($W2277,margin_ranges!$A$5:$D$10,4,FALSE),$Q2277*100)/100,"")</f>
        <v/>
      </c>
      <c r="Y2277" s="6">
        <f t="shared" si="108"/>
        <v>24.692499999999999</v>
      </c>
      <c r="Z2277" s="6">
        <f>IF($A2277="placement",Y2277,SUMIF($C$10:$C$6209,$C2277,$Y$10:$Y$6209))</f>
        <v>24.692499999999999</v>
      </c>
      <c r="AA2277" s="29">
        <f t="shared" si="109"/>
        <v>-1.0563380281690016E-2</v>
      </c>
    </row>
    <row r="2278" spans="1:27" hidden="1" x14ac:dyDescent="0.3">
      <c r="A2278" s="8" t="s">
        <v>17</v>
      </c>
      <c r="B2278" s="8" t="s">
        <v>6004</v>
      </c>
      <c r="C2278" s="8" t="s">
        <v>6005</v>
      </c>
      <c r="D2278" s="8" t="s">
        <v>6014</v>
      </c>
      <c r="E2278" s="8" t="s">
        <v>6015</v>
      </c>
      <c r="F2278" s="29">
        <v>0.28999999999999998</v>
      </c>
      <c r="G2278" s="29">
        <v>1</v>
      </c>
      <c r="H2278" s="30">
        <v>317.15260000000001</v>
      </c>
      <c r="I2278" s="30">
        <v>75.890900000000002</v>
      </c>
      <c r="J2278" s="14">
        <v>639</v>
      </c>
      <c r="K2278" s="14">
        <v>164</v>
      </c>
      <c r="L2278" s="12">
        <v>0.23930000000000001</v>
      </c>
      <c r="M2278" s="7">
        <v>0.28075762999999998</v>
      </c>
      <c r="N2278" s="31">
        <v>0.1</v>
      </c>
      <c r="O2278" s="14">
        <f>IFERROR(VLOOKUP($C2278,'site totals'!$J$2:$K$607,2,FALSE),1)</f>
        <v>7515.0703000000003</v>
      </c>
      <c r="P2278" s="32" t="s">
        <v>22</v>
      </c>
      <c r="Q2278" s="12">
        <v>0.64382089819999999</v>
      </c>
      <c r="R2278" s="29">
        <v>0.28999999999999998</v>
      </c>
      <c r="S2278" s="2">
        <f>IF($A2278="site","",MIN(VLOOKUP($P2278,margin_ranges!$A$5:$D$10,4,FALSE)/100,$Q2278))</f>
        <v>0.29749999999999999</v>
      </c>
      <c r="T2278" s="6">
        <f>IF(A2278="placement",$J2278*MIN($Q2278,$S2278),"")</f>
        <v>190.10249999999999</v>
      </c>
      <c r="U2278" s="6">
        <f>IF($A2278="placement",T2278,SUMIF($C$10:$C$6209,$C2278,$T$10:$T$6209))</f>
        <v>190.10249999999999</v>
      </c>
      <c r="V2278" s="34">
        <f t="shared" si="107"/>
        <v>-1.0563380281690016E-2</v>
      </c>
      <c r="W2278" s="24"/>
      <c r="X2278" s="2" t="str">
        <f>IFERROR(MIN(VLOOKUP($W2278,margin_ranges!$A$5:$D$10,4,FALSE),$Q2278*100)/100,"")</f>
        <v/>
      </c>
      <c r="Y2278" s="6">
        <f t="shared" si="108"/>
        <v>190.10249999999999</v>
      </c>
      <c r="Z2278" s="6">
        <f>IF($A2278="placement",Y2278,SUMIF($C$10:$C$6209,$C2278,$Y$10:$Y$6209))</f>
        <v>190.10249999999999</v>
      </c>
      <c r="AA2278" s="29">
        <f t="shared" si="109"/>
        <v>-1.0563380281690016E-2</v>
      </c>
    </row>
    <row r="2279" spans="1:27" hidden="1" x14ac:dyDescent="0.3">
      <c r="A2279" s="8" t="s">
        <v>17</v>
      </c>
      <c r="B2279" s="8" t="s">
        <v>6004</v>
      </c>
      <c r="C2279" s="8" t="s">
        <v>6005</v>
      </c>
      <c r="D2279" s="8" t="s">
        <v>6010</v>
      </c>
      <c r="E2279" s="8" t="s">
        <v>6011</v>
      </c>
      <c r="F2279" s="29">
        <v>9.0174873111253703E-2</v>
      </c>
      <c r="G2279" s="29">
        <v>1</v>
      </c>
      <c r="H2279" s="30">
        <v>76.923100000000005</v>
      </c>
      <c r="I2279" s="30">
        <v>5.9410999999999996</v>
      </c>
      <c r="J2279" s="14">
        <v>29</v>
      </c>
      <c r="K2279" s="14">
        <v>3</v>
      </c>
      <c r="L2279" s="12">
        <v>7.7200000000000005E-2</v>
      </c>
      <c r="M2279" s="7">
        <v>0.16486685000000001</v>
      </c>
      <c r="N2279" s="31">
        <v>0.15</v>
      </c>
      <c r="O2279" s="14">
        <f>IFERROR(VLOOKUP($C2279,'site totals'!$J$2:$K$607,2,FALSE),1)</f>
        <v>7515.0703000000003</v>
      </c>
      <c r="P2279" s="32" t="s">
        <v>91</v>
      </c>
      <c r="Q2279" s="12">
        <v>9.0174873099999997E-2</v>
      </c>
      <c r="R2279" s="29">
        <v>0.35</v>
      </c>
      <c r="S2279" s="2">
        <f>IF($A2279="site","",MIN(VLOOKUP($P2279,margin_ranges!$A$5:$D$10,4,FALSE)/100,$Q2279))</f>
        <v>9.0174873099999997E-2</v>
      </c>
      <c r="T2279" s="6">
        <f>IF(A2279="placement",$J2279*MIN($Q2279,$S2279),"")</f>
        <v>2.6150713198999997</v>
      </c>
      <c r="U2279" s="6">
        <f>IF($A2279="placement",T2279,SUMIF($C$10:$C$6209,$C2279,$T$10:$T$6209))</f>
        <v>2.6150713198999997</v>
      </c>
      <c r="V2279" s="34">
        <f t="shared" si="107"/>
        <v>0.39973096446153833</v>
      </c>
      <c r="W2279" s="24"/>
      <c r="X2279" s="2" t="str">
        <f>IFERROR(MIN(VLOOKUP($W2279,margin_ranges!$A$5:$D$10,4,FALSE),$Q2279*100)/100,"")</f>
        <v/>
      </c>
      <c r="Y2279" s="6">
        <f t="shared" si="108"/>
        <v>2.6150713198999997</v>
      </c>
      <c r="Z2279" s="6">
        <f>IF($A2279="placement",Y2279,SUMIF($C$10:$C$6209,$C2279,$Y$10:$Y$6209))</f>
        <v>2.6150713198999997</v>
      </c>
      <c r="AA2279" s="17">
        <f t="shared" si="109"/>
        <v>0.39973096446153833</v>
      </c>
    </row>
    <row r="2280" spans="1:27" hidden="1" x14ac:dyDescent="0.3">
      <c r="A2280" s="8" t="s">
        <v>17</v>
      </c>
      <c r="B2280" s="8" t="s">
        <v>6004</v>
      </c>
      <c r="C2280" s="8" t="s">
        <v>6005</v>
      </c>
      <c r="D2280" s="8" t="s">
        <v>6030</v>
      </c>
      <c r="E2280" s="8" t="s">
        <v>6031</v>
      </c>
      <c r="F2280" s="29">
        <v>0.268987822080959</v>
      </c>
      <c r="G2280" s="29">
        <v>1</v>
      </c>
      <c r="H2280" s="30">
        <v>175.7354</v>
      </c>
      <c r="I2280" s="30">
        <v>46.787300000000002</v>
      </c>
      <c r="J2280" s="14">
        <v>192</v>
      </c>
      <c r="K2280" s="14">
        <v>50</v>
      </c>
      <c r="L2280" s="12">
        <v>0.26619999999999999</v>
      </c>
      <c r="M2280" s="7">
        <v>0.13679663</v>
      </c>
      <c r="N2280" s="31">
        <v>0.1</v>
      </c>
      <c r="O2280" s="14">
        <f>IFERROR(VLOOKUP($C2280,'site totals'!$J$2:$K$607,2,FALSE),1)</f>
        <v>7515.0703000000003</v>
      </c>
      <c r="P2280" s="32" t="s">
        <v>91</v>
      </c>
      <c r="Q2280" s="12">
        <v>0.2689878221</v>
      </c>
      <c r="R2280" s="29">
        <v>0.4</v>
      </c>
      <c r="S2280" s="2">
        <f>IF($A2280="site","",MIN(VLOOKUP($P2280,margin_ranges!$A$5:$D$10,4,FALSE)/100,$Q2280))</f>
        <v>0.2689878221</v>
      </c>
      <c r="T2280" s="6">
        <f>IF(A2280="placement",$J2280*MIN($Q2280,$S2280),"")</f>
        <v>51.645661843200003</v>
      </c>
      <c r="U2280" s="6">
        <f>IF($A2280="placement",T2280,SUMIF($C$10:$C$6209,$C2280,$T$10:$T$6209))</f>
        <v>51.645661843200003</v>
      </c>
      <c r="V2280" s="34">
        <f t="shared" si="107"/>
        <v>0.21835362983333351</v>
      </c>
      <c r="W2280" s="24"/>
      <c r="X2280" s="2" t="str">
        <f>IFERROR(MIN(VLOOKUP($W2280,margin_ranges!$A$5:$D$10,4,FALSE),$Q2280*100)/100,"")</f>
        <v/>
      </c>
      <c r="Y2280" s="6">
        <f t="shared" si="108"/>
        <v>51.645661843200003</v>
      </c>
      <c r="Z2280" s="6">
        <f>IF($A2280="placement",Y2280,SUMIF($C$10:$C$6209,$C2280,$Y$10:$Y$6209))</f>
        <v>51.645661843200003</v>
      </c>
      <c r="AA2280" s="29">
        <f t="shared" si="109"/>
        <v>0.21835362983333351</v>
      </c>
    </row>
    <row r="2281" spans="1:27" hidden="1" x14ac:dyDescent="0.3">
      <c r="A2281" s="8" t="s">
        <v>17</v>
      </c>
      <c r="B2281" s="8" t="s">
        <v>6004</v>
      </c>
      <c r="C2281" s="8" t="s">
        <v>6005</v>
      </c>
      <c r="D2281" s="8" t="s">
        <v>6036</v>
      </c>
      <c r="E2281" s="8" t="s">
        <v>6037</v>
      </c>
      <c r="F2281" s="29">
        <v>0.25474218277432797</v>
      </c>
      <c r="G2281" s="29">
        <v>1</v>
      </c>
      <c r="H2281" s="30">
        <v>156.21039999999999</v>
      </c>
      <c r="I2281" s="30">
        <v>43.122199999999999</v>
      </c>
      <c r="J2281" s="14">
        <v>417</v>
      </c>
      <c r="K2281" s="14">
        <v>101</v>
      </c>
      <c r="L2281" s="12">
        <v>0.27610000000000001</v>
      </c>
      <c r="M2281" s="7">
        <v>0.32203620999999999</v>
      </c>
      <c r="N2281" s="31">
        <v>0.24</v>
      </c>
      <c r="O2281" s="14">
        <f>IFERROR(VLOOKUP($C2281,'site totals'!$J$2:$K$607,2,FALSE),1)</f>
        <v>7515.0703000000003</v>
      </c>
      <c r="P2281" s="32" t="s">
        <v>91</v>
      </c>
      <c r="Q2281" s="12">
        <v>0.25474218279999999</v>
      </c>
      <c r="R2281" s="29">
        <v>0.35</v>
      </c>
      <c r="S2281" s="2">
        <f>IF($A2281="site","",MIN(VLOOKUP($P2281,margin_ranges!$A$5:$D$10,4,FALSE)/100,$Q2281))</f>
        <v>0.25474218279999999</v>
      </c>
      <c r="T2281" s="6">
        <f>IF(A2281="placement",$J2281*MIN($Q2281,$S2281),"")</f>
        <v>106.2274902276</v>
      </c>
      <c r="U2281" s="6">
        <f>IF($A2281="placement",T2281,SUMIF($C$10:$C$6209,$C2281,$T$10:$T$6209))</f>
        <v>106.2274902276</v>
      </c>
      <c r="V2281" s="34">
        <f t="shared" si="107"/>
        <v>0.14655048799999992</v>
      </c>
      <c r="W2281" s="24"/>
      <c r="X2281" s="2" t="str">
        <f>IFERROR(MIN(VLOOKUP($W2281,margin_ranges!$A$5:$D$10,4,FALSE),$Q2281*100)/100,"")</f>
        <v/>
      </c>
      <c r="Y2281" s="6">
        <f t="shared" si="108"/>
        <v>106.2274902276</v>
      </c>
      <c r="Z2281" s="6">
        <f>IF($A2281="placement",Y2281,SUMIF($C$10:$C$6209,$C2281,$Y$10:$Y$6209))</f>
        <v>106.2274902276</v>
      </c>
      <c r="AA2281" s="29">
        <f t="shared" si="109"/>
        <v>0.14655048799999992</v>
      </c>
    </row>
    <row r="2282" spans="1:27" hidden="1" x14ac:dyDescent="0.3">
      <c r="A2282" s="8" t="s">
        <v>17</v>
      </c>
      <c r="B2282" s="8" t="s">
        <v>6004</v>
      </c>
      <c r="C2282" s="8" t="s">
        <v>6005</v>
      </c>
      <c r="D2282" s="8" t="s">
        <v>6018</v>
      </c>
      <c r="E2282" s="8" t="s">
        <v>6019</v>
      </c>
      <c r="F2282" s="29">
        <v>0.254135285628312</v>
      </c>
      <c r="G2282" s="29">
        <v>1</v>
      </c>
      <c r="H2282" s="30">
        <v>387.0222</v>
      </c>
      <c r="I2282" s="30">
        <v>113.9768</v>
      </c>
      <c r="J2282" s="14">
        <v>1834</v>
      </c>
      <c r="K2282" s="14">
        <v>464</v>
      </c>
      <c r="L2282" s="12">
        <v>0.29449999999999998</v>
      </c>
      <c r="M2282" s="7">
        <v>0.53629028000000001</v>
      </c>
      <c r="N2282" s="31">
        <v>0.4</v>
      </c>
      <c r="O2282" s="14">
        <f>IFERROR(VLOOKUP($C2282,'site totals'!$J$2:$K$607,2,FALSE),1)</f>
        <v>7515.0703000000003</v>
      </c>
      <c r="P2282" s="32" t="s">
        <v>22</v>
      </c>
      <c r="Q2282" s="12">
        <v>0.25413528559999998</v>
      </c>
      <c r="R2282" s="29">
        <v>0.28999999999999998</v>
      </c>
      <c r="S2282" s="2">
        <f>IF($A2282="site","",MIN(VLOOKUP($P2282,margin_ranges!$A$5:$D$10,4,FALSE)/100,$Q2282))</f>
        <v>0.25413528559999998</v>
      </c>
      <c r="T2282" s="6">
        <f>IF(A2282="placement",$J2282*MIN($Q2282,$S2282),"")</f>
        <v>466.08411379039995</v>
      </c>
      <c r="U2282" s="6">
        <f>IF($A2282="placement",T2282,SUMIF($C$10:$C$6209,$C2282,$T$10:$T$6209))</f>
        <v>466.08411379039995</v>
      </c>
      <c r="V2282" s="34">
        <f t="shared" si="107"/>
        <v>5.0513682253521264E-2</v>
      </c>
      <c r="W2282" s="24"/>
      <c r="X2282" s="2" t="str">
        <f>IFERROR(MIN(VLOOKUP($W2282,margin_ranges!$A$5:$D$10,4,FALSE),$Q2282*100)/100,"")</f>
        <v/>
      </c>
      <c r="Y2282" s="6">
        <f t="shared" si="108"/>
        <v>466.08411379039995</v>
      </c>
      <c r="Z2282" s="6">
        <f>IF($A2282="placement",Y2282,SUMIF($C$10:$C$6209,$C2282,$Y$10:$Y$6209))</f>
        <v>466.08411379039995</v>
      </c>
      <c r="AA2282" s="29">
        <f t="shared" si="109"/>
        <v>5.0513682253521264E-2</v>
      </c>
    </row>
    <row r="2283" spans="1:27" hidden="1" x14ac:dyDescent="0.3">
      <c r="A2283" s="8" t="s">
        <v>17</v>
      </c>
      <c r="B2283" s="8" t="s">
        <v>6004</v>
      </c>
      <c r="C2283" s="8" t="s">
        <v>6005</v>
      </c>
      <c r="D2283" s="8" t="s">
        <v>6044</v>
      </c>
      <c r="E2283" s="8" t="s">
        <v>6045</v>
      </c>
      <c r="F2283" s="29">
        <v>0.29832919841043298</v>
      </c>
      <c r="G2283" s="29">
        <v>1</v>
      </c>
      <c r="H2283" s="30">
        <v>50.016100000000002</v>
      </c>
      <c r="I2283" s="30">
        <v>4.5655999999999999</v>
      </c>
      <c r="J2283" s="14">
        <v>10</v>
      </c>
      <c r="K2283" s="14">
        <v>3</v>
      </c>
      <c r="L2283" s="12">
        <v>9.1300000000000006E-2</v>
      </c>
      <c r="M2283" s="7">
        <v>7.1258489999999994E-2</v>
      </c>
      <c r="N2283" s="31">
        <v>0.05</v>
      </c>
      <c r="O2283" s="14">
        <f>IFERROR(VLOOKUP($C2283,'site totals'!$J$2:$K$607,2,FALSE),1)</f>
        <v>7515.0703000000003</v>
      </c>
      <c r="P2283" s="32" t="s">
        <v>91</v>
      </c>
      <c r="Q2283" s="12">
        <v>0.2983291984</v>
      </c>
      <c r="R2283" s="29">
        <v>0.35</v>
      </c>
      <c r="S2283" s="2">
        <f>IF($A2283="site","",MIN(VLOOKUP($P2283,margin_ranges!$A$5:$D$10,4,FALSE)/100,$Q2283))</f>
        <v>0.29749999999999999</v>
      </c>
      <c r="T2283" s="6">
        <f>IF(A2283="placement",$J2283*MIN($Q2283,$S2283),"")</f>
        <v>2.9749999999999996</v>
      </c>
      <c r="U2283" s="6">
        <f>IF($A2283="placement",T2283,SUMIF($C$10:$C$6209,$C2283,$T$10:$T$6209))</f>
        <v>2.9749999999999996</v>
      </c>
      <c r="V2283" s="34">
        <f t="shared" si="107"/>
        <v>8.0769230769230926E-2</v>
      </c>
      <c r="W2283" s="24"/>
      <c r="X2283" s="2" t="str">
        <f>IFERROR(MIN(VLOOKUP($W2283,margin_ranges!$A$5:$D$10,4,FALSE),$Q2283*100)/100,"")</f>
        <v/>
      </c>
      <c r="Y2283" s="6">
        <f t="shared" si="108"/>
        <v>2.9749999999999996</v>
      </c>
      <c r="Z2283" s="6">
        <f>IF($A2283="placement",Y2283,SUMIF($C$10:$C$6209,$C2283,$Y$10:$Y$6209))</f>
        <v>2.9749999999999996</v>
      </c>
      <c r="AA2283" s="29">
        <f t="shared" si="109"/>
        <v>8.0769230769230926E-2</v>
      </c>
    </row>
    <row r="2284" spans="1:27" hidden="1" x14ac:dyDescent="0.3">
      <c r="A2284" s="8" t="s">
        <v>17</v>
      </c>
      <c r="B2284" s="8" t="s">
        <v>6004</v>
      </c>
      <c r="C2284" s="8" t="s">
        <v>6005</v>
      </c>
      <c r="D2284" s="8" t="s">
        <v>6038</v>
      </c>
      <c r="E2284" s="8" t="s">
        <v>6039</v>
      </c>
      <c r="F2284" s="29">
        <v>0.30132207665466698</v>
      </c>
      <c r="G2284" s="29">
        <v>1</v>
      </c>
      <c r="H2284" s="30">
        <v>157.78460000000001</v>
      </c>
      <c r="I2284" s="30">
        <v>36.137300000000003</v>
      </c>
      <c r="J2284" s="14">
        <v>419</v>
      </c>
      <c r="K2284" s="14">
        <v>104</v>
      </c>
      <c r="L2284" s="12">
        <v>0.22900000000000001</v>
      </c>
      <c r="M2284" s="7">
        <v>0.38644415999999998</v>
      </c>
      <c r="N2284" s="31">
        <v>0.27</v>
      </c>
      <c r="O2284" s="14">
        <f>IFERROR(VLOOKUP($C2284,'site totals'!$J$2:$K$607,2,FALSE),1)</f>
        <v>7515.0703000000003</v>
      </c>
      <c r="P2284" s="32" t="s">
        <v>91</v>
      </c>
      <c r="Q2284" s="12">
        <v>0.3013220767</v>
      </c>
      <c r="R2284" s="29">
        <v>0.35</v>
      </c>
      <c r="S2284" s="2">
        <f>IF($A2284="site","",MIN(VLOOKUP($P2284,margin_ranges!$A$5:$D$10,4,FALSE)/100,$Q2284))</f>
        <v>0.29749999999999999</v>
      </c>
      <c r="T2284" s="6">
        <f>IF(A2284="placement",$J2284*MIN($Q2284,$S2284),"")</f>
        <v>124.65249999999999</v>
      </c>
      <c r="U2284" s="6">
        <f>IF($A2284="placement",T2284,SUMIF($C$10:$C$6209,$C2284,$T$10:$T$6209))</f>
        <v>124.65249999999999</v>
      </c>
      <c r="V2284" s="34">
        <f t="shared" si="107"/>
        <v>8.0769230769230704E-2</v>
      </c>
      <c r="W2284" s="24"/>
      <c r="X2284" s="2" t="str">
        <f>IFERROR(MIN(VLOOKUP($W2284,margin_ranges!$A$5:$D$10,4,FALSE),$Q2284*100)/100,"")</f>
        <v/>
      </c>
      <c r="Y2284" s="6">
        <f t="shared" si="108"/>
        <v>124.65249999999999</v>
      </c>
      <c r="Z2284" s="6">
        <f>IF($A2284="placement",Y2284,SUMIF($C$10:$C$6209,$C2284,$Y$10:$Y$6209))</f>
        <v>124.65249999999999</v>
      </c>
      <c r="AA2284" s="29">
        <f t="shared" si="109"/>
        <v>8.0769230769230704E-2</v>
      </c>
    </row>
    <row r="2285" spans="1:27" hidden="1" x14ac:dyDescent="0.3">
      <c r="A2285" s="8" t="s">
        <v>17</v>
      </c>
      <c r="B2285" s="8" t="s">
        <v>6004</v>
      </c>
      <c r="C2285" s="8" t="s">
        <v>6005</v>
      </c>
      <c r="D2285" s="8" t="s">
        <v>6026</v>
      </c>
      <c r="E2285" s="8" t="s">
        <v>6027</v>
      </c>
      <c r="F2285" s="29">
        <v>0.35</v>
      </c>
      <c r="G2285" s="29">
        <v>1</v>
      </c>
      <c r="H2285" s="30">
        <v>77.306399999999996</v>
      </c>
      <c r="I2285" s="30">
        <v>8.6936</v>
      </c>
      <c r="J2285" s="14">
        <v>16</v>
      </c>
      <c r="K2285" s="14">
        <v>6</v>
      </c>
      <c r="L2285" s="12">
        <v>0.1125</v>
      </c>
      <c r="M2285" s="7">
        <v>6.2667E-2</v>
      </c>
      <c r="N2285" s="31">
        <v>0.03</v>
      </c>
      <c r="O2285" s="14">
        <f>IFERROR(VLOOKUP($C2285,'site totals'!$J$2:$K$607,2,FALSE),1)</f>
        <v>7515.0703000000003</v>
      </c>
      <c r="P2285" s="32" t="s">
        <v>91</v>
      </c>
      <c r="Q2285" s="12">
        <v>0.52127910639999997</v>
      </c>
      <c r="R2285" s="29">
        <v>0.35</v>
      </c>
      <c r="S2285" s="2">
        <f>IF($A2285="site","",MIN(VLOOKUP($P2285,margin_ranges!$A$5:$D$10,4,FALSE)/100,$Q2285))</f>
        <v>0.29749999999999999</v>
      </c>
      <c r="T2285" s="6">
        <f>IF(A2285="placement",$J2285*MIN($Q2285,$S2285),"")</f>
        <v>4.76</v>
      </c>
      <c r="U2285" s="6">
        <f>IF($A2285="placement",T2285,SUMIF($C$10:$C$6209,$C2285,$T$10:$T$6209))</f>
        <v>4.76</v>
      </c>
      <c r="V2285" s="34">
        <f t="shared" si="107"/>
        <v>8.0769230769230704E-2</v>
      </c>
      <c r="W2285" s="24"/>
      <c r="X2285" s="2" t="str">
        <f>IFERROR(MIN(VLOOKUP($W2285,margin_ranges!$A$5:$D$10,4,FALSE),$Q2285*100)/100,"")</f>
        <v/>
      </c>
      <c r="Y2285" s="6">
        <f t="shared" si="108"/>
        <v>4.76</v>
      </c>
      <c r="Z2285" s="6">
        <f>IF($A2285="placement",Y2285,SUMIF($C$10:$C$6209,$C2285,$Y$10:$Y$6209))</f>
        <v>4.76</v>
      </c>
      <c r="AA2285" s="29">
        <f t="shared" si="109"/>
        <v>8.0769230769230704E-2</v>
      </c>
    </row>
    <row r="2286" spans="1:27" hidden="1" x14ac:dyDescent="0.3">
      <c r="A2286" s="8" t="s">
        <v>17</v>
      </c>
      <c r="B2286" s="8" t="s">
        <v>6004</v>
      </c>
      <c r="C2286" s="8" t="s">
        <v>6005</v>
      </c>
      <c r="D2286" s="8" t="s">
        <v>6042</v>
      </c>
      <c r="E2286" s="8" t="s">
        <v>6043</v>
      </c>
      <c r="F2286" s="29">
        <v>0.35</v>
      </c>
      <c r="G2286" s="29">
        <v>1</v>
      </c>
      <c r="H2286" s="30">
        <v>58.9163</v>
      </c>
      <c r="I2286" s="30">
        <v>18.2986</v>
      </c>
      <c r="J2286" s="14">
        <v>395</v>
      </c>
      <c r="K2286" s="14">
        <v>138</v>
      </c>
      <c r="L2286" s="12">
        <v>0.31059999999999999</v>
      </c>
      <c r="M2286" s="7">
        <v>0.71934421000000004</v>
      </c>
      <c r="N2286" s="31">
        <v>0.35</v>
      </c>
      <c r="O2286" s="14">
        <f>IFERROR(VLOOKUP($C2286,'site totals'!$J$2:$K$607,2,FALSE),1)</f>
        <v>7515.0703000000003</v>
      </c>
      <c r="P2286" s="32" t="s">
        <v>91</v>
      </c>
      <c r="Q2286" s="12">
        <v>0.51344572649999998</v>
      </c>
      <c r="R2286" s="29">
        <v>0.35</v>
      </c>
      <c r="S2286" s="2">
        <f>IF($A2286="site","",MIN(VLOOKUP($P2286,margin_ranges!$A$5:$D$10,4,FALSE)/100,$Q2286))</f>
        <v>0.29749999999999999</v>
      </c>
      <c r="T2286" s="6">
        <f>IF(A2286="placement",$J2286*MIN($Q2286,$S2286),"")</f>
        <v>117.51249999999999</v>
      </c>
      <c r="U2286" s="6">
        <f>IF($A2286="placement",T2286,SUMIF($C$10:$C$6209,$C2286,$T$10:$T$6209))</f>
        <v>117.51249999999999</v>
      </c>
      <c r="V2286" s="34">
        <f t="shared" si="107"/>
        <v>8.0769230769230704E-2</v>
      </c>
      <c r="W2286" s="24"/>
      <c r="X2286" s="2" t="str">
        <f>IFERROR(MIN(VLOOKUP($W2286,margin_ranges!$A$5:$D$10,4,FALSE),$Q2286*100)/100,"")</f>
        <v/>
      </c>
      <c r="Y2286" s="6">
        <f t="shared" si="108"/>
        <v>117.51249999999999</v>
      </c>
      <c r="Z2286" s="6">
        <f>IF($A2286="placement",Y2286,SUMIF($C$10:$C$6209,$C2286,$Y$10:$Y$6209))</f>
        <v>117.51249999999999</v>
      </c>
      <c r="AA2286" s="17">
        <f t="shared" si="109"/>
        <v>8.0769230769230704E-2</v>
      </c>
    </row>
    <row r="2287" spans="1:27" hidden="1" x14ac:dyDescent="0.3">
      <c r="A2287" s="8" t="s">
        <v>17</v>
      </c>
      <c r="B2287" s="8" t="s">
        <v>6004</v>
      </c>
      <c r="C2287" s="8" t="s">
        <v>6005</v>
      </c>
      <c r="D2287" s="8" t="s">
        <v>6052</v>
      </c>
      <c r="E2287" s="8" t="s">
        <v>6053</v>
      </c>
      <c r="F2287" s="29">
        <v>0.35</v>
      </c>
      <c r="G2287" s="29">
        <v>1</v>
      </c>
      <c r="H2287" s="30">
        <v>76.221999999999994</v>
      </c>
      <c r="I2287" s="30">
        <v>8.5443999999999996</v>
      </c>
      <c r="J2287" s="14">
        <v>15</v>
      </c>
      <c r="K2287" s="14">
        <v>5</v>
      </c>
      <c r="L2287" s="12">
        <v>0.11210000000000001</v>
      </c>
      <c r="M2287" s="7">
        <v>5.6620490000000002E-2</v>
      </c>
      <c r="N2287" s="31">
        <v>0.03</v>
      </c>
      <c r="O2287" s="14">
        <f>IFERROR(VLOOKUP($C2287,'site totals'!$J$2:$K$607,2,FALSE),1)</f>
        <v>7515.0703000000003</v>
      </c>
      <c r="P2287" s="32" t="s">
        <v>91</v>
      </c>
      <c r="Q2287" s="12">
        <v>0.47015650380000001</v>
      </c>
      <c r="R2287" s="29">
        <v>0.35</v>
      </c>
      <c r="S2287" s="2">
        <f>IF($A2287="site","",MIN(VLOOKUP($P2287,margin_ranges!$A$5:$D$10,4,FALSE)/100,$Q2287))</f>
        <v>0.29749999999999999</v>
      </c>
      <c r="T2287" s="6">
        <f>IF(A2287="placement",$J2287*MIN($Q2287,$S2287),"")</f>
        <v>4.4624999999999995</v>
      </c>
      <c r="U2287" s="6">
        <f>IF($A2287="placement",T2287,SUMIF($C$10:$C$6209,$C2287,$T$10:$T$6209))</f>
        <v>4.4624999999999995</v>
      </c>
      <c r="V2287" s="34">
        <f t="shared" si="107"/>
        <v>8.0769230769230926E-2</v>
      </c>
      <c r="W2287" s="24"/>
      <c r="X2287" s="2" t="str">
        <f>IFERROR(MIN(VLOOKUP($W2287,margin_ranges!$A$5:$D$10,4,FALSE),$Q2287*100)/100,"")</f>
        <v/>
      </c>
      <c r="Y2287" s="6">
        <f t="shared" si="108"/>
        <v>4.4624999999999995</v>
      </c>
      <c r="Z2287" s="6">
        <f>IF($A2287="placement",Y2287,SUMIF($C$10:$C$6209,$C2287,$Y$10:$Y$6209))</f>
        <v>4.4624999999999995</v>
      </c>
      <c r="AA2287" s="29">
        <f t="shared" si="109"/>
        <v>8.0769230769230926E-2</v>
      </c>
    </row>
    <row r="2288" spans="1:27" hidden="1" x14ac:dyDescent="0.3">
      <c r="A2288" s="8" t="s">
        <v>17</v>
      </c>
      <c r="B2288" s="8" t="s">
        <v>6004</v>
      </c>
      <c r="C2288" s="8" t="s">
        <v>6005</v>
      </c>
      <c r="D2288" s="8" t="s">
        <v>6024</v>
      </c>
      <c r="E2288" s="8" t="s">
        <v>6025</v>
      </c>
      <c r="F2288" s="29">
        <v>0.35</v>
      </c>
      <c r="G2288" s="29">
        <v>1</v>
      </c>
      <c r="H2288" s="30">
        <v>32.7881</v>
      </c>
      <c r="I2288" s="30">
        <v>8.2857000000000003</v>
      </c>
      <c r="J2288" s="14">
        <v>170</v>
      </c>
      <c r="K2288" s="14">
        <v>56</v>
      </c>
      <c r="L2288" s="12">
        <v>0.25269999999999998</v>
      </c>
      <c r="M2288" s="7">
        <v>0.68587414000000002</v>
      </c>
      <c r="N2288" s="31">
        <v>0.4</v>
      </c>
      <c r="O2288" s="14">
        <f>IFERROR(VLOOKUP($C2288,'site totals'!$J$2:$K$607,2,FALSE),1)</f>
        <v>7515.0703000000003</v>
      </c>
      <c r="P2288" s="32" t="s">
        <v>91</v>
      </c>
      <c r="Q2288" s="12">
        <v>0.41680262039999999</v>
      </c>
      <c r="R2288" s="29">
        <v>0.35</v>
      </c>
      <c r="S2288" s="2">
        <f>IF($A2288="site","",MIN(VLOOKUP($P2288,margin_ranges!$A$5:$D$10,4,FALSE)/100,$Q2288))</f>
        <v>0.29749999999999999</v>
      </c>
      <c r="T2288" s="6">
        <f>IF(A2288="placement",$J2288*MIN($Q2288,$S2288),"")</f>
        <v>50.574999999999996</v>
      </c>
      <c r="U2288" s="6">
        <f>IF($A2288="placement",T2288,SUMIF($C$10:$C$6209,$C2288,$T$10:$T$6209))</f>
        <v>50.574999999999996</v>
      </c>
      <c r="V2288" s="34">
        <f t="shared" si="107"/>
        <v>8.0769230769230926E-2</v>
      </c>
      <c r="W2288" s="24"/>
      <c r="X2288" s="2" t="str">
        <f>IFERROR(MIN(VLOOKUP($W2288,margin_ranges!$A$5:$D$10,4,FALSE),$Q2288*100)/100,"")</f>
        <v/>
      </c>
      <c r="Y2288" s="6">
        <f t="shared" si="108"/>
        <v>50.574999999999996</v>
      </c>
      <c r="Z2288" s="6">
        <f>IF($A2288="placement",Y2288,SUMIF($C$10:$C$6209,$C2288,$Y$10:$Y$6209))</f>
        <v>50.574999999999996</v>
      </c>
      <c r="AA2288" s="17">
        <f t="shared" si="109"/>
        <v>8.0769230769230926E-2</v>
      </c>
    </row>
    <row r="2289" spans="1:27" hidden="1" x14ac:dyDescent="0.3">
      <c r="A2289" s="8" t="s">
        <v>17</v>
      </c>
      <c r="B2289" s="8" t="s">
        <v>6004</v>
      </c>
      <c r="C2289" s="8" t="s">
        <v>6005</v>
      </c>
      <c r="D2289" s="8" t="s">
        <v>6048</v>
      </c>
      <c r="E2289" s="8" t="s">
        <v>6049</v>
      </c>
      <c r="F2289" s="29">
        <v>0.39900770096119897</v>
      </c>
      <c r="G2289" s="29">
        <v>1</v>
      </c>
      <c r="H2289" s="30">
        <v>60.017899999999997</v>
      </c>
      <c r="I2289" s="30">
        <v>17.033899999999999</v>
      </c>
      <c r="J2289" s="14">
        <v>400</v>
      </c>
      <c r="K2289" s="14">
        <v>151</v>
      </c>
      <c r="L2289" s="12">
        <v>0.2838</v>
      </c>
      <c r="M2289" s="7">
        <v>0.78203997000000003</v>
      </c>
      <c r="N2289" s="31">
        <v>0.47</v>
      </c>
      <c r="O2289" s="14">
        <f>IFERROR(VLOOKUP($C2289,'site totals'!$J$2:$K$607,2,FALSE),1)</f>
        <v>7515.0703000000003</v>
      </c>
      <c r="P2289" s="32" t="s">
        <v>91</v>
      </c>
      <c r="Q2289" s="12">
        <v>0.39900770099999999</v>
      </c>
      <c r="R2289" s="29">
        <v>0.4</v>
      </c>
      <c r="S2289" s="2">
        <f>IF($A2289="site","",MIN(VLOOKUP($P2289,margin_ranges!$A$5:$D$10,4,FALSE)/100,$Q2289))</f>
        <v>0.29749999999999999</v>
      </c>
      <c r="T2289" s="6">
        <f>IF(A2289="placement",$J2289*MIN($Q2289,$S2289),"")</f>
        <v>119</v>
      </c>
      <c r="U2289" s="6">
        <f>IF($A2289="placement",T2289,SUMIF($C$10:$C$6209,$C2289,$T$10:$T$6209))</f>
        <v>119</v>
      </c>
      <c r="V2289" s="34">
        <f t="shared" si="107"/>
        <v>0.17083333333333339</v>
      </c>
      <c r="W2289" s="24"/>
      <c r="X2289" s="2" t="str">
        <f>IFERROR(MIN(VLOOKUP($W2289,margin_ranges!$A$5:$D$10,4,FALSE),$Q2289*100)/100,"")</f>
        <v/>
      </c>
      <c r="Y2289" s="6">
        <f t="shared" si="108"/>
        <v>119</v>
      </c>
      <c r="Z2289" s="6">
        <f>IF($A2289="placement",Y2289,SUMIF($C$10:$C$6209,$C2289,$Y$10:$Y$6209))</f>
        <v>119</v>
      </c>
      <c r="AA2289" s="29">
        <f t="shared" si="109"/>
        <v>0.17083333333333339</v>
      </c>
    </row>
    <row r="2290" spans="1:27" hidden="1" x14ac:dyDescent="0.3">
      <c r="A2290" s="8" t="s">
        <v>17</v>
      </c>
      <c r="B2290" s="8" t="s">
        <v>6004</v>
      </c>
      <c r="C2290" s="8" t="s">
        <v>6005</v>
      </c>
      <c r="D2290" s="8" t="s">
        <v>6056</v>
      </c>
      <c r="E2290" s="8" t="s">
        <v>6057</v>
      </c>
      <c r="F2290" s="29">
        <v>0.4</v>
      </c>
      <c r="G2290" s="29">
        <v>1</v>
      </c>
      <c r="H2290" s="30">
        <v>153.34389999999999</v>
      </c>
      <c r="I2290" s="30">
        <v>34.009500000000003</v>
      </c>
      <c r="J2290" s="14">
        <v>355</v>
      </c>
      <c r="K2290" s="14">
        <v>142</v>
      </c>
      <c r="L2290" s="12">
        <v>0.2218</v>
      </c>
      <c r="M2290" s="7">
        <v>0.34820690999999998</v>
      </c>
      <c r="N2290" s="31">
        <v>0.1</v>
      </c>
      <c r="O2290" s="14">
        <f>IFERROR(VLOOKUP($C2290,'site totals'!$J$2:$K$607,2,FALSE),1)</f>
        <v>7515.0703000000003</v>
      </c>
      <c r="P2290" s="32" t="s">
        <v>91</v>
      </c>
      <c r="Q2290" s="12">
        <v>0.71281442859999999</v>
      </c>
      <c r="R2290" s="29">
        <v>0.4</v>
      </c>
      <c r="S2290" s="2">
        <f>IF($A2290="site","",MIN(VLOOKUP($P2290,margin_ranges!$A$5:$D$10,4,FALSE)/100,$Q2290))</f>
        <v>0.29749999999999999</v>
      </c>
      <c r="T2290" s="6">
        <f>IF(A2290="placement",$J2290*MIN($Q2290,$S2290),"")</f>
        <v>105.6125</v>
      </c>
      <c r="U2290" s="6">
        <f>IF($A2290="placement",T2290,SUMIF($C$10:$C$6209,$C2290,$T$10:$T$6209))</f>
        <v>105.6125</v>
      </c>
      <c r="V2290" s="34">
        <f t="shared" si="107"/>
        <v>0.17083333333333317</v>
      </c>
      <c r="W2290" s="24"/>
      <c r="X2290" s="2" t="str">
        <f>IFERROR(MIN(VLOOKUP($W2290,margin_ranges!$A$5:$D$10,4,FALSE),$Q2290*100)/100,"")</f>
        <v/>
      </c>
      <c r="Y2290" s="6">
        <f t="shared" si="108"/>
        <v>105.6125</v>
      </c>
      <c r="Z2290" s="6">
        <f>IF($A2290="placement",Y2290,SUMIF($C$10:$C$6209,$C2290,$Y$10:$Y$6209))</f>
        <v>105.6125</v>
      </c>
      <c r="AA2290" s="29">
        <f t="shared" si="109"/>
        <v>0.17083333333333317</v>
      </c>
    </row>
    <row r="2291" spans="1:27" hidden="1" x14ac:dyDescent="0.3">
      <c r="A2291" s="8" t="s">
        <v>17</v>
      </c>
      <c r="B2291" s="8" t="s">
        <v>6004</v>
      </c>
      <c r="C2291" s="8" t="s">
        <v>6005</v>
      </c>
      <c r="D2291" s="8" t="s">
        <v>6006</v>
      </c>
      <c r="E2291" s="8" t="s">
        <v>6007</v>
      </c>
      <c r="F2291" s="29">
        <v>0.39999999999999902</v>
      </c>
      <c r="G2291" s="29">
        <v>1</v>
      </c>
      <c r="H2291" s="30">
        <v>86.319500000000005</v>
      </c>
      <c r="I2291" s="30">
        <v>37.168100000000003</v>
      </c>
      <c r="J2291" s="14">
        <v>136</v>
      </c>
      <c r="K2291" s="14">
        <v>54</v>
      </c>
      <c r="L2291" s="12">
        <v>0.43059999999999998</v>
      </c>
      <c r="M2291" s="7">
        <v>0.12165795</v>
      </c>
      <c r="N2291" s="31">
        <v>0.05</v>
      </c>
      <c r="O2291" s="14">
        <f>IFERROR(VLOOKUP($C2291,'site totals'!$J$2:$K$607,2,FALSE),1)</f>
        <v>7515.0703000000003</v>
      </c>
      <c r="P2291" s="32" t="s">
        <v>91</v>
      </c>
      <c r="Q2291" s="12">
        <v>0.58901164520000004</v>
      </c>
      <c r="R2291" s="29">
        <v>0.4</v>
      </c>
      <c r="S2291" s="2">
        <f>IF($A2291="site","",MIN(VLOOKUP($P2291,margin_ranges!$A$5:$D$10,4,FALSE)/100,$Q2291))</f>
        <v>0.29749999999999999</v>
      </c>
      <c r="T2291" s="6">
        <f>IF(A2291="placement",$J2291*MIN($Q2291,$S2291),"")</f>
        <v>40.46</v>
      </c>
      <c r="U2291" s="6">
        <f>IF($A2291="placement",T2291,SUMIF($C$10:$C$6209,$C2291,$T$10:$T$6209))</f>
        <v>40.46</v>
      </c>
      <c r="V2291" s="34">
        <f t="shared" si="107"/>
        <v>0.17083333333333339</v>
      </c>
      <c r="W2291" s="24"/>
      <c r="X2291" s="2" t="str">
        <f>IFERROR(MIN(VLOOKUP($W2291,margin_ranges!$A$5:$D$10,4,FALSE),$Q2291*100)/100,"")</f>
        <v/>
      </c>
      <c r="Y2291" s="6">
        <f t="shared" si="108"/>
        <v>40.46</v>
      </c>
      <c r="Z2291" s="6">
        <f>IF($A2291="placement",Y2291,SUMIF($C$10:$C$6209,$C2291,$Y$10:$Y$6209))</f>
        <v>40.46</v>
      </c>
      <c r="AA2291" s="29">
        <f t="shared" si="109"/>
        <v>0.17083333333333339</v>
      </c>
    </row>
    <row r="2292" spans="1:27" hidden="1" x14ac:dyDescent="0.3">
      <c r="A2292" s="8" t="s">
        <v>17</v>
      </c>
      <c r="B2292" s="8" t="s">
        <v>6004</v>
      </c>
      <c r="C2292" s="8" t="s">
        <v>6005</v>
      </c>
      <c r="D2292" s="8" t="s">
        <v>6020</v>
      </c>
      <c r="E2292" s="8" t="s">
        <v>6021</v>
      </c>
      <c r="F2292" s="29">
        <v>0.39999999999999902</v>
      </c>
      <c r="G2292" s="29">
        <v>1</v>
      </c>
      <c r="H2292" s="30">
        <v>57.452199999999998</v>
      </c>
      <c r="I2292" s="30">
        <v>29.241800000000001</v>
      </c>
      <c r="J2292" s="14">
        <v>360</v>
      </c>
      <c r="K2292" s="14">
        <v>142</v>
      </c>
      <c r="L2292" s="12">
        <v>0.50900000000000001</v>
      </c>
      <c r="M2292" s="7">
        <v>0.41005117000000002</v>
      </c>
      <c r="N2292" s="31">
        <v>0.22</v>
      </c>
      <c r="O2292" s="14">
        <f>IFERROR(VLOOKUP($C2292,'site totals'!$J$2:$K$607,2,FALSE),1)</f>
        <v>7515.0703000000003</v>
      </c>
      <c r="P2292" s="32" t="s">
        <v>91</v>
      </c>
      <c r="Q2292" s="12">
        <v>0.46348159989999999</v>
      </c>
      <c r="R2292" s="29">
        <v>0.4</v>
      </c>
      <c r="S2292" s="2">
        <f>IF($A2292="site","",MIN(VLOOKUP($P2292,margin_ranges!$A$5:$D$10,4,FALSE)/100,$Q2292))</f>
        <v>0.29749999999999999</v>
      </c>
      <c r="T2292" s="6">
        <f>IF(A2292="placement",$J2292*MIN($Q2292,$S2292),"")</f>
        <v>107.1</v>
      </c>
      <c r="U2292" s="6">
        <f>IF($A2292="placement",T2292,SUMIF($C$10:$C$6209,$C2292,$T$10:$T$6209))</f>
        <v>107.1</v>
      </c>
      <c r="V2292" s="34">
        <f t="shared" si="107"/>
        <v>0.17083333333333339</v>
      </c>
      <c r="W2292" s="24"/>
      <c r="X2292" s="2" t="str">
        <f>IFERROR(MIN(VLOOKUP($W2292,margin_ranges!$A$5:$D$10,4,FALSE),$Q2292*100)/100,"")</f>
        <v/>
      </c>
      <c r="Y2292" s="6">
        <f t="shared" si="108"/>
        <v>107.1</v>
      </c>
      <c r="Z2292" s="6">
        <f>IF($A2292="placement",Y2292,SUMIF($C$10:$C$6209,$C2292,$Y$10:$Y$6209))</f>
        <v>107.1</v>
      </c>
      <c r="AA2292" s="29">
        <f t="shared" si="109"/>
        <v>0.17083333333333339</v>
      </c>
    </row>
    <row r="2293" spans="1:27" x14ac:dyDescent="0.3">
      <c r="A2293" s="16" t="s">
        <v>33</v>
      </c>
      <c r="B2293" s="16" t="s">
        <v>6004</v>
      </c>
      <c r="C2293" s="16" t="s">
        <v>6005</v>
      </c>
      <c r="D2293" s="8" t="s">
        <v>34</v>
      </c>
      <c r="E2293" s="16"/>
      <c r="F2293" s="17">
        <v>0.29761583827100002</v>
      </c>
      <c r="G2293" s="17">
        <v>0.99889815999999998</v>
      </c>
      <c r="H2293" s="36">
        <v>3815.6498999999999</v>
      </c>
      <c r="I2293" s="36">
        <v>947.60019999999997</v>
      </c>
      <c r="J2293" s="22">
        <v>16104</v>
      </c>
      <c r="K2293" s="22">
        <v>4309</v>
      </c>
      <c r="L2293" s="18">
        <v>0.24829999999999999</v>
      </c>
      <c r="M2293" s="19">
        <v>0.56647384000000001</v>
      </c>
      <c r="N2293" s="20">
        <v>0.28386099999999997</v>
      </c>
      <c r="O2293" s="22">
        <f>IFERROR(VLOOKUP($C2293,'site totals'!$J$2:$K$607,2,FALSE),1)</f>
        <v>7515.0703000000003</v>
      </c>
      <c r="P2293" s="21"/>
      <c r="Q2293" s="18">
        <v>0.49889831080000002</v>
      </c>
      <c r="R2293" s="17">
        <v>0.29759999999999998</v>
      </c>
      <c r="S2293" s="18" t="str">
        <f>IF($A2293="site","",MIN(VLOOKUP($P2293,margin_ranges!$A$5:$D$10,4,FALSE)/100,$Q2293))</f>
        <v/>
      </c>
      <c r="T2293" s="22" t="str">
        <f>IF(A2293="placement",$J2293*MIN($Q2293,$S2293),"")</f>
        <v/>
      </c>
      <c r="U2293" s="22">
        <f>IF($A2293="placement",T2293,SUMIF($C$10:$C$6209,$C2293,$T$10:$T$6209))</f>
        <v>4652.7921685185993</v>
      </c>
      <c r="V2293" s="37">
        <f t="shared" si="107"/>
        <v>1.2355466047552444E-2</v>
      </c>
      <c r="W2293" s="38"/>
      <c r="X2293" s="18" t="str">
        <f>IFERROR(MIN(VLOOKUP($W2293,margin_ranges!$A$5:$D$10,4,FALSE),$Q2293*100)/100,"")</f>
        <v/>
      </c>
      <c r="Y2293" s="6" t="str">
        <f t="shared" si="108"/>
        <v/>
      </c>
      <c r="Z2293" s="6">
        <f>IF($A2293="placement",Y2293,SUMIF($C$10:$C$6209,$C2293,$Y$10:$Y$6209))</f>
        <v>4652.7921685185993</v>
      </c>
      <c r="AA2293" s="17">
        <f t="shared" si="109"/>
        <v>1.2355466047552444E-2</v>
      </c>
    </row>
    <row r="2294" spans="1:27" hidden="1" x14ac:dyDescent="0.3">
      <c r="A2294" s="8" t="s">
        <v>17</v>
      </c>
      <c r="B2294" s="8" t="s">
        <v>7071</v>
      </c>
      <c r="C2294" s="8" t="s">
        <v>7072</v>
      </c>
      <c r="D2294" s="8" t="s">
        <v>12127</v>
      </c>
      <c r="E2294" s="8" t="s">
        <v>12128</v>
      </c>
      <c r="F2294" s="29">
        <v>0.249999999999999</v>
      </c>
      <c r="G2294" s="29">
        <v>0</v>
      </c>
      <c r="H2294" s="30">
        <v>1.0470999999999999</v>
      </c>
      <c r="I2294" s="30">
        <v>0.14899999999999999</v>
      </c>
      <c r="J2294" s="14">
        <v>7</v>
      </c>
      <c r="K2294" s="14">
        <v>2</v>
      </c>
      <c r="L2294" s="12">
        <v>0.14230000000000001</v>
      </c>
      <c r="M2294" s="7">
        <v>1.6129434300000001</v>
      </c>
      <c r="N2294" s="31">
        <v>1</v>
      </c>
      <c r="O2294" s="14">
        <f>IFERROR(VLOOKUP($C2294,'site totals'!$J$2:$K$607,2,FALSE),1)</f>
        <v>7294.0232999999998</v>
      </c>
      <c r="P2294" s="32" t="s">
        <v>22</v>
      </c>
      <c r="Q2294" s="12">
        <v>0.380015455</v>
      </c>
      <c r="R2294" s="29">
        <v>0.25</v>
      </c>
      <c r="S2294" s="2">
        <f>IF($A2294="site","",MIN(VLOOKUP($P2294,margin_ranges!$A$5:$D$10,4,FALSE)/100,$Q2294))</f>
        <v>0.29749999999999999</v>
      </c>
      <c r="T2294" s="6">
        <f>IF(A2294="placement",$J2294*MIN($Q2294,$S2294),"")</f>
        <v>2.0825</v>
      </c>
      <c r="U2294" s="6">
        <f>IF($A2294="placement",T2294,SUMIF($C$10:$C$6209,$C2294,$T$10:$T$6209))</f>
        <v>2.0825</v>
      </c>
      <c r="V2294" s="34">
        <f t="shared" si="107"/>
        <v>-6.3333333333333242E-2</v>
      </c>
      <c r="W2294" s="24"/>
      <c r="X2294" s="2" t="str">
        <f>IFERROR(MIN(VLOOKUP($W2294,margin_ranges!$A$5:$D$10,4,FALSE),$Q2294*100)/100,"")</f>
        <v/>
      </c>
      <c r="Y2294" s="6">
        <f t="shared" si="108"/>
        <v>2.0825</v>
      </c>
      <c r="Z2294" s="6">
        <f>IF($A2294="placement",Y2294,SUMIF($C$10:$C$6209,$C2294,$Y$10:$Y$6209))</f>
        <v>2.0825</v>
      </c>
      <c r="AA2294" s="29">
        <f t="shared" si="109"/>
        <v>-6.3333333333333242E-2</v>
      </c>
    </row>
    <row r="2295" spans="1:27" hidden="1" x14ac:dyDescent="0.3">
      <c r="A2295" s="8" t="s">
        <v>17</v>
      </c>
      <c r="B2295" s="8" t="s">
        <v>7071</v>
      </c>
      <c r="C2295" s="8" t="s">
        <v>7072</v>
      </c>
      <c r="D2295" s="8" t="s">
        <v>7079</v>
      </c>
      <c r="E2295" s="8" t="s">
        <v>7080</v>
      </c>
      <c r="F2295" s="29">
        <v>0.28999999999999998</v>
      </c>
      <c r="G2295" s="29">
        <v>0</v>
      </c>
      <c r="H2295" s="30">
        <v>10.5343</v>
      </c>
      <c r="I2295" s="30">
        <v>1.3466</v>
      </c>
      <c r="J2295" s="14">
        <v>68</v>
      </c>
      <c r="K2295" s="14">
        <v>17</v>
      </c>
      <c r="L2295" s="12">
        <v>0.1278</v>
      </c>
      <c r="M2295" s="7">
        <v>1.67671989</v>
      </c>
      <c r="N2295" s="31">
        <v>1</v>
      </c>
      <c r="O2295" s="14">
        <f>IFERROR(VLOOKUP($C2295,'site totals'!$J$2:$K$607,2,FALSE),1)</f>
        <v>7294.0232999999998</v>
      </c>
      <c r="P2295" s="32" t="s">
        <v>22</v>
      </c>
      <c r="Q2295" s="12">
        <v>0.4035974591</v>
      </c>
      <c r="R2295" s="29">
        <v>0.28999999999999998</v>
      </c>
      <c r="S2295" s="2">
        <f>IF($A2295="site","",MIN(VLOOKUP($P2295,margin_ranges!$A$5:$D$10,4,FALSE)/100,$Q2295))</f>
        <v>0.29749999999999999</v>
      </c>
      <c r="T2295" s="6">
        <f>IF(A2295="placement",$J2295*MIN($Q2295,$S2295),"")</f>
        <v>20.23</v>
      </c>
      <c r="U2295" s="6">
        <f>IF($A2295="placement",T2295,SUMIF($C$10:$C$6209,$C2295,$T$10:$T$6209))</f>
        <v>20.23</v>
      </c>
      <c r="V2295" s="34">
        <f t="shared" si="107"/>
        <v>-1.0563380281690238E-2</v>
      </c>
      <c r="W2295" s="24"/>
      <c r="X2295" s="2" t="str">
        <f>IFERROR(MIN(VLOOKUP($W2295,margin_ranges!$A$5:$D$10,4,FALSE),$Q2295*100)/100,"")</f>
        <v/>
      </c>
      <c r="Y2295" s="6">
        <f t="shared" si="108"/>
        <v>20.23</v>
      </c>
      <c r="Z2295" s="6">
        <f>IF($A2295="placement",Y2295,SUMIF($C$10:$C$6209,$C2295,$Y$10:$Y$6209))</f>
        <v>20.23</v>
      </c>
      <c r="AA2295" s="29">
        <f t="shared" si="109"/>
        <v>-1.0563380281690238E-2</v>
      </c>
    </row>
    <row r="2296" spans="1:27" hidden="1" x14ac:dyDescent="0.3">
      <c r="A2296" s="8" t="s">
        <v>17</v>
      </c>
      <c r="B2296" s="8" t="s">
        <v>7071</v>
      </c>
      <c r="C2296" s="8" t="s">
        <v>7072</v>
      </c>
      <c r="D2296" s="8" t="s">
        <v>7115</v>
      </c>
      <c r="E2296" s="8" t="s">
        <v>7116</v>
      </c>
      <c r="F2296" s="29">
        <v>0.28999999999999998</v>
      </c>
      <c r="G2296" s="29">
        <v>1</v>
      </c>
      <c r="H2296" s="30">
        <v>88.576499999999996</v>
      </c>
      <c r="I2296" s="30">
        <v>4.3634000000000004</v>
      </c>
      <c r="J2296" s="14">
        <v>65</v>
      </c>
      <c r="K2296" s="14">
        <v>17</v>
      </c>
      <c r="L2296" s="12">
        <v>4.9299999999999997E-2</v>
      </c>
      <c r="M2296" s="7">
        <v>0.49586171000000001</v>
      </c>
      <c r="N2296" s="31">
        <v>0.1</v>
      </c>
      <c r="O2296" s="14">
        <f>IFERROR(VLOOKUP($C2296,'site totals'!$J$2:$K$607,2,FALSE),1)</f>
        <v>7294.0232999999998</v>
      </c>
      <c r="P2296" s="32" t="s">
        <v>22</v>
      </c>
      <c r="Q2296" s="12">
        <v>0.7983308684</v>
      </c>
      <c r="R2296" s="29">
        <v>0.28999999999999998</v>
      </c>
      <c r="S2296" s="2">
        <f>IF($A2296="site","",MIN(VLOOKUP($P2296,margin_ranges!$A$5:$D$10,4,FALSE)/100,$Q2296))</f>
        <v>0.29749999999999999</v>
      </c>
      <c r="T2296" s="6">
        <f>IF(A2296="placement",$J2296*MIN($Q2296,$S2296),"")</f>
        <v>19.337499999999999</v>
      </c>
      <c r="U2296" s="6">
        <f>IF($A2296="placement",T2296,SUMIF($C$10:$C$6209,$C2296,$T$10:$T$6209))</f>
        <v>19.337499999999999</v>
      </c>
      <c r="V2296" s="34">
        <f t="shared" si="107"/>
        <v>-1.0563380281690127E-2</v>
      </c>
      <c r="W2296" s="24"/>
      <c r="X2296" s="2" t="str">
        <f>IFERROR(MIN(VLOOKUP($W2296,margin_ranges!$A$5:$D$10,4,FALSE),$Q2296*100)/100,"")</f>
        <v/>
      </c>
      <c r="Y2296" s="6">
        <f t="shared" si="108"/>
        <v>19.337499999999999</v>
      </c>
      <c r="Z2296" s="6">
        <f>IF($A2296="placement",Y2296,SUMIF($C$10:$C$6209,$C2296,$Y$10:$Y$6209))</f>
        <v>19.337499999999999</v>
      </c>
      <c r="AA2296" s="29">
        <f t="shared" si="109"/>
        <v>-1.0563380281690127E-2</v>
      </c>
    </row>
    <row r="2297" spans="1:27" hidden="1" x14ac:dyDescent="0.3">
      <c r="A2297" s="8" t="s">
        <v>17</v>
      </c>
      <c r="B2297" s="8" t="s">
        <v>7071</v>
      </c>
      <c r="C2297" s="8" t="s">
        <v>7072</v>
      </c>
      <c r="D2297" s="33" t="s">
        <v>7077</v>
      </c>
      <c r="E2297" s="8" t="s">
        <v>7078</v>
      </c>
      <c r="F2297" s="29">
        <v>0.28999999999999898</v>
      </c>
      <c r="G2297" s="29">
        <v>0</v>
      </c>
      <c r="H2297" s="30">
        <v>8.9423999999999992</v>
      </c>
      <c r="I2297" s="30">
        <v>1.4712000000000001</v>
      </c>
      <c r="J2297" s="14">
        <v>70</v>
      </c>
      <c r="K2297" s="14">
        <v>18</v>
      </c>
      <c r="L2297" s="12">
        <v>0.16450000000000001</v>
      </c>
      <c r="M2297" s="7">
        <v>1.5793368000000001</v>
      </c>
      <c r="N2297" s="31">
        <v>1</v>
      </c>
      <c r="O2297" s="14">
        <f>IFERROR(VLOOKUP($C2297,'site totals'!$J$2:$K$607,2,FALSE),1)</f>
        <v>7294.0232999999998</v>
      </c>
      <c r="P2297" s="32" t="s">
        <v>22</v>
      </c>
      <c r="Q2297" s="12">
        <v>0.3668228321</v>
      </c>
      <c r="R2297" s="29">
        <v>0.28999999999999998</v>
      </c>
      <c r="S2297" s="2">
        <f>IF($A2297="site","",MIN(VLOOKUP($P2297,margin_ranges!$A$5:$D$10,4,FALSE)/100,$Q2297))</f>
        <v>0.29749999999999999</v>
      </c>
      <c r="T2297" s="6">
        <f>IF(A2297="placement",$J2297*MIN($Q2297,$S2297),"")</f>
        <v>20.824999999999999</v>
      </c>
      <c r="U2297" s="6">
        <f>IF($A2297="placement",T2297,SUMIF($C$10:$C$6209,$C2297,$T$10:$T$6209))</f>
        <v>20.824999999999999</v>
      </c>
      <c r="V2297" s="34">
        <f t="shared" si="107"/>
        <v>-1.0563380281690127E-2</v>
      </c>
      <c r="W2297" s="24"/>
      <c r="X2297" s="2" t="str">
        <f>IFERROR(MIN(VLOOKUP($W2297,margin_ranges!$A$5:$D$10,4,FALSE),$Q2297*100)/100,"")</f>
        <v/>
      </c>
      <c r="Y2297" s="6">
        <f t="shared" si="108"/>
        <v>20.824999999999999</v>
      </c>
      <c r="Z2297" s="6">
        <f>IF($A2297="placement",Y2297,SUMIF($C$10:$C$6209,$C2297,$Y$10:$Y$6209))</f>
        <v>20.824999999999999</v>
      </c>
      <c r="AA2297" s="29">
        <f t="shared" si="109"/>
        <v>-1.0563380281690127E-2</v>
      </c>
    </row>
    <row r="2298" spans="1:27" hidden="1" x14ac:dyDescent="0.3">
      <c r="A2298" s="8" t="s">
        <v>17</v>
      </c>
      <c r="B2298" s="8" t="s">
        <v>7071</v>
      </c>
      <c r="C2298" s="8" t="s">
        <v>7072</v>
      </c>
      <c r="D2298" s="8" t="s">
        <v>7081</v>
      </c>
      <c r="E2298" s="8" t="s">
        <v>7082</v>
      </c>
      <c r="F2298" s="29">
        <v>0.28999999999999998</v>
      </c>
      <c r="G2298" s="29">
        <v>0</v>
      </c>
      <c r="H2298" s="30">
        <v>18.960999999999999</v>
      </c>
      <c r="I2298" s="30">
        <v>4.6448</v>
      </c>
      <c r="J2298" s="14">
        <v>243</v>
      </c>
      <c r="K2298" s="14">
        <v>62</v>
      </c>
      <c r="L2298" s="12">
        <v>0.245</v>
      </c>
      <c r="M2298" s="7">
        <v>1.74097221</v>
      </c>
      <c r="N2298" s="31">
        <v>1</v>
      </c>
      <c r="O2298" s="14">
        <f>IFERROR(VLOOKUP($C2298,'site totals'!$J$2:$K$607,2,FALSE),1)</f>
        <v>7294.0232999999998</v>
      </c>
      <c r="P2298" s="32" t="s">
        <v>22</v>
      </c>
      <c r="Q2298" s="12">
        <v>0.42560829319999999</v>
      </c>
      <c r="R2298" s="29">
        <v>0.28999999999999998</v>
      </c>
      <c r="S2298" s="2">
        <f>IF($A2298="site","",MIN(VLOOKUP($P2298,margin_ranges!$A$5:$D$10,4,FALSE)/100,$Q2298))</f>
        <v>0.29749999999999999</v>
      </c>
      <c r="T2298" s="6">
        <f>IF(A2298="placement",$J2298*MIN($Q2298,$S2298),"")</f>
        <v>72.29249999999999</v>
      </c>
      <c r="U2298" s="6">
        <f>IF($A2298="placement",T2298,SUMIF($C$10:$C$6209,$C2298,$T$10:$T$6209))</f>
        <v>72.29249999999999</v>
      </c>
      <c r="V2298" s="34">
        <f t="shared" si="107"/>
        <v>-1.0563380281690127E-2</v>
      </c>
      <c r="W2298" s="24"/>
      <c r="X2298" s="2" t="str">
        <f>IFERROR(MIN(VLOOKUP($W2298,margin_ranges!$A$5:$D$10,4,FALSE),$Q2298*100)/100,"")</f>
        <v/>
      </c>
      <c r="Y2298" s="6">
        <f t="shared" si="108"/>
        <v>72.29249999999999</v>
      </c>
      <c r="Z2298" s="6">
        <f>IF($A2298="placement",Y2298,SUMIF($C$10:$C$6209,$C2298,$Y$10:$Y$6209))</f>
        <v>72.29249999999999</v>
      </c>
      <c r="AA2298" s="29">
        <f t="shared" si="109"/>
        <v>-1.0563380281690127E-2</v>
      </c>
    </row>
    <row r="2299" spans="1:27" hidden="1" x14ac:dyDescent="0.3">
      <c r="A2299" s="8" t="s">
        <v>17</v>
      </c>
      <c r="B2299" s="8" t="s">
        <v>7071</v>
      </c>
      <c r="C2299" s="8" t="s">
        <v>7072</v>
      </c>
      <c r="D2299" s="8" t="s">
        <v>7087</v>
      </c>
      <c r="E2299" s="8" t="s">
        <v>7088</v>
      </c>
      <c r="F2299" s="29">
        <v>0.28999999999999998</v>
      </c>
      <c r="G2299" s="29">
        <v>1</v>
      </c>
      <c r="H2299" s="30">
        <v>120.55159999999999</v>
      </c>
      <c r="I2299" s="30">
        <v>65.576899999999995</v>
      </c>
      <c r="J2299" s="14">
        <v>484</v>
      </c>
      <c r="K2299" s="14">
        <v>123</v>
      </c>
      <c r="L2299" s="12">
        <v>0.54400000000000004</v>
      </c>
      <c r="M2299" s="7">
        <v>0.24619803000000001</v>
      </c>
      <c r="N2299" s="31">
        <v>0.1</v>
      </c>
      <c r="O2299" s="14">
        <f>IFERROR(VLOOKUP($C2299,'site totals'!$J$2:$K$607,2,FALSE),1)</f>
        <v>7294.0232999999998</v>
      </c>
      <c r="P2299" s="32" t="s">
        <v>22</v>
      </c>
      <c r="Q2299" s="12">
        <v>0.59382290289999995</v>
      </c>
      <c r="R2299" s="29">
        <v>0.28999999999999998</v>
      </c>
      <c r="S2299" s="2">
        <f>IF($A2299="site","",MIN(VLOOKUP($P2299,margin_ranges!$A$5:$D$10,4,FALSE)/100,$Q2299))</f>
        <v>0.29749999999999999</v>
      </c>
      <c r="T2299" s="6">
        <f>IF(A2299="placement",$J2299*MIN($Q2299,$S2299),"")</f>
        <v>143.98999999999998</v>
      </c>
      <c r="U2299" s="6">
        <f>IF($A2299="placement",T2299,SUMIF($C$10:$C$6209,$C2299,$T$10:$T$6209))</f>
        <v>143.98999999999998</v>
      </c>
      <c r="V2299" s="34">
        <f t="shared" si="107"/>
        <v>-1.0563380281690127E-2</v>
      </c>
      <c r="W2299" s="24"/>
      <c r="X2299" s="2" t="str">
        <f>IFERROR(MIN(VLOOKUP($W2299,margin_ranges!$A$5:$D$10,4,FALSE),$Q2299*100)/100,"")</f>
        <v/>
      </c>
      <c r="Y2299" s="6">
        <f t="shared" si="108"/>
        <v>143.98999999999998</v>
      </c>
      <c r="Z2299" s="6">
        <f>IF($A2299="placement",Y2299,SUMIF($C$10:$C$6209,$C2299,$Y$10:$Y$6209))</f>
        <v>143.98999999999998</v>
      </c>
      <c r="AA2299" s="29">
        <f t="shared" si="109"/>
        <v>-1.0563380281690127E-2</v>
      </c>
    </row>
    <row r="2300" spans="1:27" hidden="1" x14ac:dyDescent="0.3">
      <c r="A2300" s="8" t="s">
        <v>17</v>
      </c>
      <c r="B2300" s="8" t="s">
        <v>7071</v>
      </c>
      <c r="C2300" s="8" t="s">
        <v>7072</v>
      </c>
      <c r="D2300" s="8" t="s">
        <v>7121</v>
      </c>
      <c r="E2300" s="8" t="s">
        <v>7122</v>
      </c>
      <c r="F2300" s="29">
        <v>0.28999999999999998</v>
      </c>
      <c r="G2300" s="29">
        <v>1</v>
      </c>
      <c r="H2300" s="30">
        <v>66.848100000000002</v>
      </c>
      <c r="I2300" s="30">
        <v>13.0869</v>
      </c>
      <c r="J2300" s="14">
        <v>646</v>
      </c>
      <c r="K2300" s="14">
        <v>164</v>
      </c>
      <c r="L2300" s="12">
        <v>0.1958</v>
      </c>
      <c r="M2300" s="7">
        <v>1.64438562</v>
      </c>
      <c r="N2300" s="31">
        <v>1</v>
      </c>
      <c r="O2300" s="14">
        <f>IFERROR(VLOOKUP($C2300,'site totals'!$J$2:$K$607,2,FALSE),1)</f>
        <v>7294.0232999999998</v>
      </c>
      <c r="P2300" s="32" t="s">
        <v>22</v>
      </c>
      <c r="Q2300" s="12">
        <v>0.39187013780000002</v>
      </c>
      <c r="R2300" s="29">
        <v>0.28999999999999998</v>
      </c>
      <c r="S2300" s="2">
        <f>IF($A2300="site","",MIN(VLOOKUP($P2300,margin_ranges!$A$5:$D$10,4,FALSE)/100,$Q2300))</f>
        <v>0.29749999999999999</v>
      </c>
      <c r="T2300" s="6">
        <f>IF(A2300="placement",$J2300*MIN($Q2300,$S2300),"")</f>
        <v>192.185</v>
      </c>
      <c r="U2300" s="6">
        <f>IF($A2300="placement",T2300,SUMIF($C$10:$C$6209,$C2300,$T$10:$T$6209))</f>
        <v>192.185</v>
      </c>
      <c r="V2300" s="34">
        <f t="shared" si="107"/>
        <v>-1.0563380281690127E-2</v>
      </c>
      <c r="W2300" s="24"/>
      <c r="X2300" s="2" t="str">
        <f>IFERROR(MIN(VLOOKUP($W2300,margin_ranges!$A$5:$D$10,4,FALSE),$Q2300*100)/100,"")</f>
        <v/>
      </c>
      <c r="Y2300" s="6">
        <f t="shared" si="108"/>
        <v>192.185</v>
      </c>
      <c r="Z2300" s="6">
        <f>IF($A2300="placement",Y2300,SUMIF($C$10:$C$6209,$C2300,$Y$10:$Y$6209))</f>
        <v>192.185</v>
      </c>
      <c r="AA2300" s="29">
        <f t="shared" si="109"/>
        <v>-1.0563380281690127E-2</v>
      </c>
    </row>
    <row r="2301" spans="1:27" hidden="1" x14ac:dyDescent="0.3">
      <c r="A2301" s="8" t="s">
        <v>17</v>
      </c>
      <c r="B2301" s="8" t="s">
        <v>7071</v>
      </c>
      <c r="C2301" s="8" t="s">
        <v>7072</v>
      </c>
      <c r="D2301" s="8" t="s">
        <v>7131</v>
      </c>
      <c r="E2301" s="8" t="s">
        <v>7132</v>
      </c>
      <c r="F2301" s="29">
        <v>0.28999999999999998</v>
      </c>
      <c r="G2301" s="29">
        <v>1</v>
      </c>
      <c r="H2301" s="30">
        <v>55.734400000000001</v>
      </c>
      <c r="I2301" s="30">
        <v>14.612299999999999</v>
      </c>
      <c r="J2301" s="14">
        <v>791</v>
      </c>
      <c r="K2301" s="14">
        <v>201</v>
      </c>
      <c r="L2301" s="12">
        <v>0.26219999999999999</v>
      </c>
      <c r="M2301" s="7">
        <v>1.8052842</v>
      </c>
      <c r="N2301" s="31">
        <v>1</v>
      </c>
      <c r="O2301" s="14">
        <f>IFERROR(VLOOKUP($C2301,'site totals'!$J$2:$K$607,2,FALSE),1)</f>
        <v>7294.0232999999998</v>
      </c>
      <c r="P2301" s="32" t="s">
        <v>22</v>
      </c>
      <c r="Q2301" s="12">
        <v>0.4460705975</v>
      </c>
      <c r="R2301" s="29">
        <v>0.28999999999999998</v>
      </c>
      <c r="S2301" s="2">
        <f>IF($A2301="site","",MIN(VLOOKUP($P2301,margin_ranges!$A$5:$D$10,4,FALSE)/100,$Q2301))</f>
        <v>0.29749999999999999</v>
      </c>
      <c r="T2301" s="6">
        <f>IF(A2301="placement",$J2301*MIN($Q2301,$S2301),"")</f>
        <v>235.32249999999999</v>
      </c>
      <c r="U2301" s="6">
        <f>IF($A2301="placement",T2301,SUMIF($C$10:$C$6209,$C2301,$T$10:$T$6209))</f>
        <v>235.32249999999999</v>
      </c>
      <c r="V2301" s="34">
        <f t="shared" si="107"/>
        <v>-1.0563380281690127E-2</v>
      </c>
      <c r="W2301" s="24"/>
      <c r="X2301" s="2" t="str">
        <f>IFERROR(MIN(VLOOKUP($W2301,margin_ranges!$A$5:$D$10,4,FALSE),$Q2301*100)/100,"")</f>
        <v/>
      </c>
      <c r="Y2301" s="6">
        <f t="shared" si="108"/>
        <v>235.32249999999999</v>
      </c>
      <c r="Z2301" s="6">
        <f>IF($A2301="placement",Y2301,SUMIF($C$10:$C$6209,$C2301,$Y$10:$Y$6209))</f>
        <v>235.32249999999999</v>
      </c>
      <c r="AA2301" s="29">
        <f t="shared" si="109"/>
        <v>-1.0563380281690127E-2</v>
      </c>
    </row>
    <row r="2302" spans="1:27" hidden="1" x14ac:dyDescent="0.3">
      <c r="A2302" s="8" t="s">
        <v>17</v>
      </c>
      <c r="B2302" s="8" t="s">
        <v>7071</v>
      </c>
      <c r="C2302" s="8" t="s">
        <v>7072</v>
      </c>
      <c r="D2302" s="8" t="s">
        <v>7111</v>
      </c>
      <c r="E2302" s="8" t="s">
        <v>7112</v>
      </c>
      <c r="F2302" s="29">
        <v>0.28999999999999998</v>
      </c>
      <c r="G2302" s="29">
        <v>0</v>
      </c>
      <c r="H2302" s="30">
        <v>2.4481000000000002</v>
      </c>
      <c r="I2302" s="30">
        <v>1.3401000000000001</v>
      </c>
      <c r="J2302" s="14">
        <v>10</v>
      </c>
      <c r="K2302" s="14">
        <v>3</v>
      </c>
      <c r="L2302" s="12">
        <v>0.5474</v>
      </c>
      <c r="M2302" s="7">
        <v>0.26022812000000001</v>
      </c>
      <c r="N2302" s="31">
        <v>0.1</v>
      </c>
      <c r="O2302" s="14">
        <f>IFERROR(VLOOKUP($C2302,'site totals'!$J$2:$K$607,2,FALSE),1)</f>
        <v>7294.0232999999998</v>
      </c>
      <c r="P2302" s="32" t="s">
        <v>22</v>
      </c>
      <c r="Q2302" s="12">
        <v>0.61572177620000001</v>
      </c>
      <c r="R2302" s="29">
        <v>0.28999999999999998</v>
      </c>
      <c r="S2302" s="2">
        <f>IF($A2302="site","",MIN(VLOOKUP($P2302,margin_ranges!$A$5:$D$10,4,FALSE)/100,$Q2302))</f>
        <v>0.29749999999999999</v>
      </c>
      <c r="T2302" s="6">
        <f>IF(A2302="placement",$J2302*MIN($Q2302,$S2302),"")</f>
        <v>2.9749999999999996</v>
      </c>
      <c r="U2302" s="6">
        <f>IF($A2302="placement",T2302,SUMIF($C$10:$C$6209,$C2302,$T$10:$T$6209))</f>
        <v>2.9749999999999996</v>
      </c>
      <c r="V2302" s="34">
        <f t="shared" si="107"/>
        <v>-1.0563380281690016E-2</v>
      </c>
      <c r="W2302" s="24"/>
      <c r="X2302" s="2" t="str">
        <f>IFERROR(MIN(VLOOKUP($W2302,margin_ranges!$A$5:$D$10,4,FALSE),$Q2302*100)/100,"")</f>
        <v/>
      </c>
      <c r="Y2302" s="6">
        <f t="shared" si="108"/>
        <v>2.9749999999999996</v>
      </c>
      <c r="Z2302" s="6">
        <f>IF($A2302="placement",Y2302,SUMIF($C$10:$C$6209,$C2302,$Y$10:$Y$6209))</f>
        <v>2.9749999999999996</v>
      </c>
      <c r="AA2302" s="29">
        <f t="shared" si="109"/>
        <v>-1.0563380281690016E-2</v>
      </c>
    </row>
    <row r="2303" spans="1:27" hidden="1" x14ac:dyDescent="0.3">
      <c r="A2303" s="8" t="s">
        <v>17</v>
      </c>
      <c r="B2303" s="8" t="s">
        <v>7071</v>
      </c>
      <c r="C2303" s="8" t="s">
        <v>7072</v>
      </c>
      <c r="D2303" s="8" t="s">
        <v>7109</v>
      </c>
      <c r="E2303" s="8" t="s">
        <v>7110</v>
      </c>
      <c r="F2303" s="29">
        <v>0.28999999999999998</v>
      </c>
      <c r="G2303" s="29">
        <v>0</v>
      </c>
      <c r="H2303" s="30">
        <v>16.074400000000001</v>
      </c>
      <c r="I2303" s="30">
        <v>0.78790000000000004</v>
      </c>
      <c r="J2303" s="14">
        <v>38</v>
      </c>
      <c r="K2303" s="14">
        <v>10</v>
      </c>
      <c r="L2303" s="12">
        <v>4.9000000000000002E-2</v>
      </c>
      <c r="M2303" s="7">
        <v>1.6163176500000001</v>
      </c>
      <c r="N2303" s="31">
        <v>1</v>
      </c>
      <c r="O2303" s="14">
        <f>IFERROR(VLOOKUP($C2303,'site totals'!$J$2:$K$607,2,FALSE),1)</f>
        <v>7294.0232999999998</v>
      </c>
      <c r="P2303" s="32" t="s">
        <v>22</v>
      </c>
      <c r="Q2303" s="12">
        <v>0.38130973210000002</v>
      </c>
      <c r="R2303" s="29">
        <v>0.28999999999999998</v>
      </c>
      <c r="S2303" s="2">
        <f>IF($A2303="site","",MIN(VLOOKUP($P2303,margin_ranges!$A$5:$D$10,4,FALSE)/100,$Q2303))</f>
        <v>0.29749999999999999</v>
      </c>
      <c r="T2303" s="6">
        <f>IF(A2303="placement",$J2303*MIN($Q2303,$S2303),"")</f>
        <v>11.305</v>
      </c>
      <c r="U2303" s="6">
        <f>IF($A2303="placement",T2303,SUMIF($C$10:$C$6209,$C2303,$T$10:$T$6209))</f>
        <v>11.305</v>
      </c>
      <c r="V2303" s="34">
        <f t="shared" si="107"/>
        <v>-1.0563380281690016E-2</v>
      </c>
      <c r="W2303" s="24"/>
      <c r="X2303" s="2" t="str">
        <f>IFERROR(MIN(VLOOKUP($W2303,margin_ranges!$A$5:$D$10,4,FALSE),$Q2303*100)/100,"")</f>
        <v/>
      </c>
      <c r="Y2303" s="6">
        <f t="shared" si="108"/>
        <v>11.305</v>
      </c>
      <c r="Z2303" s="6">
        <f>IF($A2303="placement",Y2303,SUMIF($C$10:$C$6209,$C2303,$Y$10:$Y$6209))</f>
        <v>11.305</v>
      </c>
      <c r="AA2303" s="29">
        <f t="shared" si="109"/>
        <v>-1.0563380281690016E-2</v>
      </c>
    </row>
    <row r="2304" spans="1:27" hidden="1" x14ac:dyDescent="0.3">
      <c r="A2304" s="8" t="s">
        <v>17</v>
      </c>
      <c r="B2304" s="8" t="s">
        <v>7071</v>
      </c>
      <c r="C2304" s="8" t="s">
        <v>7072</v>
      </c>
      <c r="D2304" s="8" t="s">
        <v>7127</v>
      </c>
      <c r="E2304" s="8" t="s">
        <v>7128</v>
      </c>
      <c r="F2304" s="29">
        <v>0.28999999999999998</v>
      </c>
      <c r="G2304" s="29">
        <v>0</v>
      </c>
      <c r="H2304" s="30">
        <v>10.2143</v>
      </c>
      <c r="I2304" s="30">
        <v>4.5845000000000002</v>
      </c>
      <c r="J2304" s="14">
        <v>39</v>
      </c>
      <c r="K2304" s="14">
        <v>10</v>
      </c>
      <c r="L2304" s="12">
        <v>0.44879999999999998</v>
      </c>
      <c r="M2304" s="7">
        <v>0.28372154999999999</v>
      </c>
      <c r="N2304" s="31">
        <v>0.1</v>
      </c>
      <c r="O2304" s="14">
        <f>IFERROR(VLOOKUP($C2304,'site totals'!$J$2:$K$607,2,FALSE),1)</f>
        <v>7294.0232999999998</v>
      </c>
      <c r="P2304" s="32" t="s">
        <v>22</v>
      </c>
      <c r="Q2304" s="12">
        <v>0.64754174880000004</v>
      </c>
      <c r="R2304" s="29">
        <v>0.28999999999999998</v>
      </c>
      <c r="S2304" s="2">
        <f>IF($A2304="site","",MIN(VLOOKUP($P2304,margin_ranges!$A$5:$D$10,4,FALSE)/100,$Q2304))</f>
        <v>0.29749999999999999</v>
      </c>
      <c r="T2304" s="6">
        <f>IF(A2304="placement",$J2304*MIN($Q2304,$S2304),"")</f>
        <v>11.602499999999999</v>
      </c>
      <c r="U2304" s="6">
        <f>IF($A2304="placement",T2304,SUMIF($C$10:$C$6209,$C2304,$T$10:$T$6209))</f>
        <v>11.602499999999999</v>
      </c>
      <c r="V2304" s="34">
        <f t="shared" si="107"/>
        <v>-1.0563380281690016E-2</v>
      </c>
      <c r="W2304" s="24"/>
      <c r="X2304" s="2" t="str">
        <f>IFERROR(MIN(VLOOKUP($W2304,margin_ranges!$A$5:$D$10,4,FALSE),$Q2304*100)/100,"")</f>
        <v/>
      </c>
      <c r="Y2304" s="6">
        <f t="shared" si="108"/>
        <v>11.602499999999999</v>
      </c>
      <c r="Z2304" s="6">
        <f>IF($A2304="placement",Y2304,SUMIF($C$10:$C$6209,$C2304,$Y$10:$Y$6209))</f>
        <v>11.602499999999999</v>
      </c>
      <c r="AA2304" s="29">
        <f t="shared" si="109"/>
        <v>-1.0563380281690016E-2</v>
      </c>
    </row>
    <row r="2305" spans="1:27" hidden="1" x14ac:dyDescent="0.3">
      <c r="A2305" s="8" t="s">
        <v>17</v>
      </c>
      <c r="B2305" s="8" t="s">
        <v>7071</v>
      </c>
      <c r="C2305" s="8" t="s">
        <v>7072</v>
      </c>
      <c r="D2305" s="8" t="s">
        <v>7089</v>
      </c>
      <c r="E2305" s="8" t="s">
        <v>7090</v>
      </c>
      <c r="F2305" s="29">
        <v>0.28999999999999998</v>
      </c>
      <c r="G2305" s="29">
        <v>1</v>
      </c>
      <c r="H2305" s="30">
        <v>61.394199999999998</v>
      </c>
      <c r="I2305" s="30">
        <v>4.9473000000000003</v>
      </c>
      <c r="J2305" s="14">
        <v>312</v>
      </c>
      <c r="K2305" s="14">
        <v>79</v>
      </c>
      <c r="L2305" s="12">
        <v>8.0600000000000005E-2</v>
      </c>
      <c r="M2305" s="7">
        <v>2.1017412100000001</v>
      </c>
      <c r="N2305" s="31">
        <v>1</v>
      </c>
      <c r="O2305" s="14">
        <f>IFERROR(VLOOKUP($C2305,'site totals'!$J$2:$K$607,2,FALSE),1)</f>
        <v>7294.0232999999998</v>
      </c>
      <c r="P2305" s="32" t="s">
        <v>22</v>
      </c>
      <c r="Q2305" s="12">
        <v>0.52420402990000003</v>
      </c>
      <c r="R2305" s="29">
        <v>0.28999999999999998</v>
      </c>
      <c r="S2305" s="2">
        <f>IF($A2305="site","",MIN(VLOOKUP($P2305,margin_ranges!$A$5:$D$10,4,FALSE)/100,$Q2305))</f>
        <v>0.29749999999999999</v>
      </c>
      <c r="T2305" s="6">
        <f>IF(A2305="placement",$J2305*MIN($Q2305,$S2305),"")</f>
        <v>92.82</v>
      </c>
      <c r="U2305" s="6">
        <f>IF($A2305="placement",T2305,SUMIF($C$10:$C$6209,$C2305,$T$10:$T$6209))</f>
        <v>92.82</v>
      </c>
      <c r="V2305" s="34">
        <f t="shared" si="107"/>
        <v>-1.0563380281690016E-2</v>
      </c>
      <c r="W2305" s="24"/>
      <c r="X2305" s="2" t="str">
        <f>IFERROR(MIN(VLOOKUP($W2305,margin_ranges!$A$5:$D$10,4,FALSE),$Q2305*100)/100,"")</f>
        <v/>
      </c>
      <c r="Y2305" s="6">
        <f t="shared" si="108"/>
        <v>92.82</v>
      </c>
      <c r="Z2305" s="6">
        <f>IF($A2305="placement",Y2305,SUMIF($C$10:$C$6209,$C2305,$Y$10:$Y$6209))</f>
        <v>92.82</v>
      </c>
      <c r="AA2305" s="29">
        <f t="shared" si="109"/>
        <v>-1.0563380281690016E-2</v>
      </c>
    </row>
    <row r="2306" spans="1:27" hidden="1" x14ac:dyDescent="0.3">
      <c r="A2306" s="8" t="s">
        <v>17</v>
      </c>
      <c r="B2306" s="8" t="s">
        <v>7071</v>
      </c>
      <c r="C2306" s="8" t="s">
        <v>7072</v>
      </c>
      <c r="D2306" s="8" t="s">
        <v>7093</v>
      </c>
      <c r="E2306" s="8" t="s">
        <v>7094</v>
      </c>
      <c r="F2306" s="29">
        <v>0.28999999999999998</v>
      </c>
      <c r="G2306" s="29">
        <v>1</v>
      </c>
      <c r="H2306" s="30">
        <v>92.049400000000006</v>
      </c>
      <c r="I2306" s="30">
        <v>32.394799999999996</v>
      </c>
      <c r="J2306" s="14">
        <v>1928</v>
      </c>
      <c r="K2306" s="14">
        <v>490</v>
      </c>
      <c r="L2306" s="12">
        <v>0.35189999999999999</v>
      </c>
      <c r="M2306" s="7">
        <v>1.98372269</v>
      </c>
      <c r="N2306" s="31">
        <v>1</v>
      </c>
      <c r="O2306" s="14">
        <f>IFERROR(VLOOKUP($C2306,'site totals'!$J$2:$K$607,2,FALSE),1)</f>
        <v>7294.0232999999998</v>
      </c>
      <c r="P2306" s="32" t="s">
        <v>22</v>
      </c>
      <c r="Q2306" s="12">
        <v>0.49589728170000003</v>
      </c>
      <c r="R2306" s="29">
        <v>0.28999999999999998</v>
      </c>
      <c r="S2306" s="2">
        <f>IF($A2306="site","",MIN(VLOOKUP($P2306,margin_ranges!$A$5:$D$10,4,FALSE)/100,$Q2306))</f>
        <v>0.29749999999999999</v>
      </c>
      <c r="T2306" s="6">
        <f>IF(A2306="placement",$J2306*MIN($Q2306,$S2306),"")</f>
        <v>573.57999999999993</v>
      </c>
      <c r="U2306" s="6">
        <f>IF($A2306="placement",T2306,SUMIF($C$10:$C$6209,$C2306,$T$10:$T$6209))</f>
        <v>573.57999999999993</v>
      </c>
      <c r="V2306" s="34">
        <f t="shared" si="107"/>
        <v>-1.0563380281690016E-2</v>
      </c>
      <c r="W2306" s="24"/>
      <c r="X2306" s="2" t="str">
        <f>IFERROR(MIN(VLOOKUP($W2306,margin_ranges!$A$5:$D$10,4,FALSE),$Q2306*100)/100,"")</f>
        <v/>
      </c>
      <c r="Y2306" s="6">
        <f t="shared" si="108"/>
        <v>573.57999999999993</v>
      </c>
      <c r="Z2306" s="6">
        <f>IF($A2306="placement",Y2306,SUMIF($C$10:$C$6209,$C2306,$Y$10:$Y$6209))</f>
        <v>573.57999999999993</v>
      </c>
      <c r="AA2306" s="29">
        <f t="shared" si="109"/>
        <v>-1.0563380281690016E-2</v>
      </c>
    </row>
    <row r="2307" spans="1:27" hidden="1" x14ac:dyDescent="0.3">
      <c r="A2307" s="8" t="s">
        <v>17</v>
      </c>
      <c r="B2307" s="8" t="s">
        <v>7071</v>
      </c>
      <c r="C2307" s="8" t="s">
        <v>7072</v>
      </c>
      <c r="D2307" s="8" t="s">
        <v>7101</v>
      </c>
      <c r="E2307" s="8" t="s">
        <v>7102</v>
      </c>
      <c r="F2307" s="29">
        <v>0.18721021561225201</v>
      </c>
      <c r="G2307" s="29">
        <v>0</v>
      </c>
      <c r="H2307" s="30">
        <v>4.2743000000000002</v>
      </c>
      <c r="I2307" s="30">
        <v>0.2291</v>
      </c>
      <c r="J2307" s="14">
        <v>8</v>
      </c>
      <c r="K2307" s="14">
        <v>2</v>
      </c>
      <c r="L2307" s="12">
        <v>5.3600000000000002E-2</v>
      </c>
      <c r="M2307" s="7">
        <v>1.23033042</v>
      </c>
      <c r="N2307" s="31">
        <v>1</v>
      </c>
      <c r="O2307" s="14">
        <f>IFERROR(VLOOKUP($C2307,'site totals'!$J$2:$K$607,2,FALSE),1)</f>
        <v>7294.0232999999998</v>
      </c>
      <c r="P2307" s="32" t="s">
        <v>22</v>
      </c>
      <c r="Q2307" s="12">
        <v>0.18721021560000001</v>
      </c>
      <c r="R2307" s="29">
        <v>0.21</v>
      </c>
      <c r="S2307" s="2">
        <f>IF($A2307="site","",MIN(VLOOKUP($P2307,margin_ranges!$A$5:$D$10,4,FALSE)/100,$Q2307))</f>
        <v>0.18721021560000001</v>
      </c>
      <c r="T2307" s="6">
        <f>IF(A2307="placement",$J2307*MIN($Q2307,$S2307),"")</f>
        <v>1.4976817248000001</v>
      </c>
      <c r="U2307" s="6">
        <f>IF($A2307="placement",T2307,SUMIF($C$10:$C$6209,$C2307,$T$10:$T$6209))</f>
        <v>1.4976817248000001</v>
      </c>
      <c r="V2307" s="34">
        <f t="shared" si="107"/>
        <v>2.8847828354430449E-2</v>
      </c>
      <c r="W2307" s="24"/>
      <c r="X2307" s="2" t="str">
        <f>IFERROR(MIN(VLOOKUP($W2307,margin_ranges!$A$5:$D$10,4,FALSE),$Q2307*100)/100,"")</f>
        <v/>
      </c>
      <c r="Y2307" s="6">
        <f t="shared" si="108"/>
        <v>1.4976817248000001</v>
      </c>
      <c r="Z2307" s="6">
        <f>IF($A2307="placement",Y2307,SUMIF($C$10:$C$6209,$C2307,$Y$10:$Y$6209))</f>
        <v>1.4976817248000001</v>
      </c>
      <c r="AA2307" s="29">
        <f t="shared" si="109"/>
        <v>2.8847828354430449E-2</v>
      </c>
    </row>
    <row r="2308" spans="1:27" hidden="1" x14ac:dyDescent="0.3">
      <c r="A2308" s="8" t="s">
        <v>17</v>
      </c>
      <c r="B2308" s="8" t="s">
        <v>7071</v>
      </c>
      <c r="C2308" s="8" t="s">
        <v>7072</v>
      </c>
      <c r="D2308" s="8" t="s">
        <v>12131</v>
      </c>
      <c r="E2308" s="8" t="s">
        <v>12132</v>
      </c>
      <c r="F2308" s="29">
        <v>0.22653958944281499</v>
      </c>
      <c r="G2308" s="29">
        <v>0</v>
      </c>
      <c r="H2308" s="30">
        <v>6.8821000000000003</v>
      </c>
      <c r="I2308" s="30">
        <v>0.25619999999999998</v>
      </c>
      <c r="J2308" s="14">
        <v>10</v>
      </c>
      <c r="K2308" s="14">
        <v>2</v>
      </c>
      <c r="L2308" s="12">
        <v>3.7199999999999997E-2</v>
      </c>
      <c r="M2308" s="7">
        <v>1.292891</v>
      </c>
      <c r="N2308" s="31">
        <v>1</v>
      </c>
      <c r="O2308" s="14">
        <f>IFERROR(VLOOKUP($C2308,'site totals'!$J$2:$K$607,2,FALSE),1)</f>
        <v>7294.0232999999998</v>
      </c>
      <c r="P2308" s="32" t="s">
        <v>22</v>
      </c>
      <c r="Q2308" s="12">
        <v>0.22653958939999999</v>
      </c>
      <c r="R2308" s="29">
        <v>0.25</v>
      </c>
      <c r="S2308" s="2">
        <f>IF($A2308="site","",MIN(VLOOKUP($P2308,margin_ranges!$A$5:$D$10,4,FALSE)/100,$Q2308))</f>
        <v>0.22653958939999999</v>
      </c>
      <c r="T2308" s="6">
        <f>IF(A2308="placement",$J2308*MIN($Q2308,$S2308),"")</f>
        <v>2.2653958940000001</v>
      </c>
      <c r="U2308" s="6">
        <f>IF($A2308="placement",T2308,SUMIF($C$10:$C$6209,$C2308,$T$10:$T$6209))</f>
        <v>2.2653958940000001</v>
      </c>
      <c r="V2308" s="34">
        <f t="shared" si="107"/>
        <v>3.1280547466666642E-2</v>
      </c>
      <c r="W2308" s="24"/>
      <c r="X2308" s="2" t="str">
        <f>IFERROR(MIN(VLOOKUP($W2308,margin_ranges!$A$5:$D$10,4,FALSE),$Q2308*100)/100,"")</f>
        <v/>
      </c>
      <c r="Y2308" s="6">
        <f t="shared" si="108"/>
        <v>2.2653958940000001</v>
      </c>
      <c r="Z2308" s="6">
        <f>IF($A2308="placement",Y2308,SUMIF($C$10:$C$6209,$C2308,$Y$10:$Y$6209))</f>
        <v>2.2653958940000001</v>
      </c>
      <c r="AA2308" s="29">
        <f t="shared" si="109"/>
        <v>3.1280547466666642E-2</v>
      </c>
    </row>
    <row r="2309" spans="1:27" hidden="1" x14ac:dyDescent="0.3">
      <c r="A2309" s="8" t="s">
        <v>17</v>
      </c>
      <c r="B2309" s="8" t="s">
        <v>7071</v>
      </c>
      <c r="C2309" s="8" t="s">
        <v>7072</v>
      </c>
      <c r="D2309" s="8" t="s">
        <v>12129</v>
      </c>
      <c r="E2309" s="8" t="s">
        <v>12130</v>
      </c>
      <c r="F2309" s="29">
        <v>0.13673569799168001</v>
      </c>
      <c r="G2309" s="29">
        <v>0</v>
      </c>
      <c r="H2309" s="30">
        <v>13.612299999999999</v>
      </c>
      <c r="I2309" s="30">
        <v>0.2757</v>
      </c>
      <c r="J2309" s="14">
        <v>10</v>
      </c>
      <c r="K2309" s="14">
        <v>1</v>
      </c>
      <c r="L2309" s="12">
        <v>2.0299999999999999E-2</v>
      </c>
      <c r="M2309" s="7">
        <v>1.1583937799999999</v>
      </c>
      <c r="N2309" s="31">
        <v>1</v>
      </c>
      <c r="O2309" s="14">
        <f>IFERROR(VLOOKUP($C2309,'site totals'!$J$2:$K$607,2,FALSE),1)</f>
        <v>7294.0232999999998</v>
      </c>
      <c r="P2309" s="32" t="s">
        <v>22</v>
      </c>
      <c r="Q2309" s="12">
        <v>0.13673569799999999</v>
      </c>
      <c r="R2309" s="29">
        <v>0.25</v>
      </c>
      <c r="S2309" s="2">
        <f>IF($A2309="site","",MIN(VLOOKUP($P2309,margin_ranges!$A$5:$D$10,4,FALSE)/100,$Q2309))</f>
        <v>0.13673569799999999</v>
      </c>
      <c r="T2309" s="6">
        <f>IF(A2309="placement",$J2309*MIN($Q2309,$S2309),"")</f>
        <v>1.3673569799999998</v>
      </c>
      <c r="U2309" s="6">
        <f>IF($A2309="placement",T2309,SUMIF($C$10:$C$6209,$C2309,$T$10:$T$6209))</f>
        <v>1.3673569799999998</v>
      </c>
      <c r="V2309" s="34">
        <f t="shared" si="107"/>
        <v>0.15101906933333331</v>
      </c>
      <c r="W2309" s="24"/>
      <c r="X2309" s="2" t="str">
        <f>IFERROR(MIN(VLOOKUP($W2309,margin_ranges!$A$5:$D$10,4,FALSE),$Q2309*100)/100,"")</f>
        <v/>
      </c>
      <c r="Y2309" s="6">
        <f t="shared" si="108"/>
        <v>1.3673569799999998</v>
      </c>
      <c r="Z2309" s="6">
        <f>IF($A2309="placement",Y2309,SUMIF($C$10:$C$6209,$C2309,$Y$10:$Y$6209))</f>
        <v>1.3673569799999998</v>
      </c>
      <c r="AA2309" s="29">
        <f t="shared" si="109"/>
        <v>0.15101906933333331</v>
      </c>
    </row>
    <row r="2310" spans="1:27" hidden="1" x14ac:dyDescent="0.3">
      <c r="A2310" s="8" t="s">
        <v>17</v>
      </c>
      <c r="B2310" s="8" t="s">
        <v>7071</v>
      </c>
      <c r="C2310" s="8" t="s">
        <v>7072</v>
      </c>
      <c r="D2310" s="8" t="s">
        <v>7085</v>
      </c>
      <c r="E2310" s="8" t="s">
        <v>7086</v>
      </c>
      <c r="F2310" s="29">
        <v>0.25352744474349498</v>
      </c>
      <c r="G2310" s="29">
        <v>0</v>
      </c>
      <c r="H2310" s="30">
        <v>10.0951</v>
      </c>
      <c r="I2310" s="30">
        <v>0.26150000000000001</v>
      </c>
      <c r="J2310" s="14">
        <v>11</v>
      </c>
      <c r="K2310" s="14">
        <v>3</v>
      </c>
      <c r="L2310" s="12">
        <v>2.5899999999999999E-2</v>
      </c>
      <c r="M2310" s="7">
        <v>1.3396339799999999</v>
      </c>
      <c r="N2310" s="31">
        <v>1</v>
      </c>
      <c r="O2310" s="14">
        <f>IFERROR(VLOOKUP($C2310,'site totals'!$J$2:$K$607,2,FALSE),1)</f>
        <v>7294.0232999999998</v>
      </c>
      <c r="P2310" s="32" t="s">
        <v>22</v>
      </c>
      <c r="Q2310" s="12">
        <v>0.25352744469999999</v>
      </c>
      <c r="R2310" s="29">
        <v>0.28999999999999998</v>
      </c>
      <c r="S2310" s="2">
        <f>IF($A2310="site","",MIN(VLOOKUP($P2310,margin_ranges!$A$5:$D$10,4,FALSE)/100,$Q2310))</f>
        <v>0.25352744469999999</v>
      </c>
      <c r="T2310" s="6">
        <f>IF(A2310="placement",$J2310*MIN($Q2310,$S2310),"")</f>
        <v>2.7888018916999999</v>
      </c>
      <c r="U2310" s="6">
        <f>IF($A2310="placement",T2310,SUMIF($C$10:$C$6209,$C2310,$T$10:$T$6209))</f>
        <v>2.7888018916999999</v>
      </c>
      <c r="V2310" s="34">
        <f t="shared" si="107"/>
        <v>5.1369796197183071E-2</v>
      </c>
      <c r="W2310" s="24"/>
      <c r="X2310" s="2" t="str">
        <f>IFERROR(MIN(VLOOKUP($W2310,margin_ranges!$A$5:$D$10,4,FALSE),$Q2310*100)/100,"")</f>
        <v/>
      </c>
      <c r="Y2310" s="6">
        <f t="shared" si="108"/>
        <v>2.7888018916999999</v>
      </c>
      <c r="Z2310" s="6">
        <f>IF($A2310="placement",Y2310,SUMIF($C$10:$C$6209,$C2310,$Y$10:$Y$6209))</f>
        <v>2.7888018916999999</v>
      </c>
      <c r="AA2310" s="29">
        <f t="shared" si="109"/>
        <v>5.1369796197183071E-2</v>
      </c>
    </row>
    <row r="2311" spans="1:27" hidden="1" x14ac:dyDescent="0.3">
      <c r="A2311" s="8" t="s">
        <v>17</v>
      </c>
      <c r="B2311" s="8" t="s">
        <v>7071</v>
      </c>
      <c r="C2311" s="8" t="s">
        <v>7072</v>
      </c>
      <c r="D2311" s="8" t="s">
        <v>7091</v>
      </c>
      <c r="E2311" s="8" t="s">
        <v>7092</v>
      </c>
      <c r="F2311" s="29">
        <v>0.23493873863700501</v>
      </c>
      <c r="G2311" s="29">
        <v>0</v>
      </c>
      <c r="H2311" s="30">
        <v>10.704599999999999</v>
      </c>
      <c r="I2311" s="30">
        <v>0.29039999999999999</v>
      </c>
      <c r="J2311" s="14">
        <v>11</v>
      </c>
      <c r="K2311" s="14">
        <v>3</v>
      </c>
      <c r="L2311" s="12">
        <v>2.7099999999999999E-2</v>
      </c>
      <c r="M2311" s="7">
        <v>1.30708487</v>
      </c>
      <c r="N2311" s="31">
        <v>1</v>
      </c>
      <c r="O2311" s="14">
        <f>IFERROR(VLOOKUP($C2311,'site totals'!$J$2:$K$607,2,FALSE),1)</f>
        <v>7294.0232999999998</v>
      </c>
      <c r="P2311" s="32" t="s">
        <v>22</v>
      </c>
      <c r="Q2311" s="12">
        <v>0.2349387386</v>
      </c>
      <c r="R2311" s="29">
        <v>0.26</v>
      </c>
      <c r="S2311" s="2">
        <f>IF($A2311="site","",MIN(VLOOKUP($P2311,margin_ranges!$A$5:$D$10,4,FALSE)/100,$Q2311))</f>
        <v>0.2349387386</v>
      </c>
      <c r="T2311" s="6">
        <f>IF(A2311="placement",$J2311*MIN($Q2311,$S2311),"")</f>
        <v>2.5843261246</v>
      </c>
      <c r="U2311" s="6">
        <f>IF($A2311="placement",T2311,SUMIF($C$10:$C$6209,$C2311,$T$10:$T$6209))</f>
        <v>2.5843261246</v>
      </c>
      <c r="V2311" s="34">
        <f t="shared" si="107"/>
        <v>3.3866569459459317E-2</v>
      </c>
      <c r="W2311" s="24"/>
      <c r="X2311" s="2" t="str">
        <f>IFERROR(MIN(VLOOKUP($W2311,margin_ranges!$A$5:$D$10,4,FALSE),$Q2311*100)/100,"")</f>
        <v/>
      </c>
      <c r="Y2311" s="6">
        <f t="shared" si="108"/>
        <v>2.5843261246</v>
      </c>
      <c r="Z2311" s="6">
        <f>IF($A2311="placement",Y2311,SUMIF($C$10:$C$6209,$C2311,$Y$10:$Y$6209))</f>
        <v>2.5843261246</v>
      </c>
      <c r="AA2311" s="29">
        <f t="shared" si="109"/>
        <v>3.3866569459459317E-2</v>
      </c>
    </row>
    <row r="2312" spans="1:27" hidden="1" x14ac:dyDescent="0.3">
      <c r="A2312" s="8" t="s">
        <v>17</v>
      </c>
      <c r="B2312" s="8" t="s">
        <v>7071</v>
      </c>
      <c r="C2312" s="8" t="s">
        <v>7072</v>
      </c>
      <c r="D2312" s="8" t="s">
        <v>7129</v>
      </c>
      <c r="E2312" s="8" t="s">
        <v>7130</v>
      </c>
      <c r="F2312" s="29">
        <v>0.24453017151718001</v>
      </c>
      <c r="G2312" s="29">
        <v>0</v>
      </c>
      <c r="H2312" s="30">
        <v>8.1245999999999992</v>
      </c>
      <c r="I2312" s="30">
        <v>0.28539999999999999</v>
      </c>
      <c r="J2312" s="14">
        <v>11</v>
      </c>
      <c r="K2312" s="14">
        <v>3</v>
      </c>
      <c r="L2312" s="12">
        <v>3.5099999999999999E-2</v>
      </c>
      <c r="M2312" s="7">
        <v>1.3236796</v>
      </c>
      <c r="N2312" s="31">
        <v>1</v>
      </c>
      <c r="O2312" s="14">
        <f>IFERROR(VLOOKUP($C2312,'site totals'!$J$2:$K$607,2,FALSE),1)</f>
        <v>7294.0232999999998</v>
      </c>
      <c r="P2312" s="32" t="s">
        <v>22</v>
      </c>
      <c r="Q2312" s="12">
        <v>0.2445301715</v>
      </c>
      <c r="R2312" s="29">
        <v>0.28999999999999998</v>
      </c>
      <c r="S2312" s="2">
        <f>IF($A2312="site","",MIN(VLOOKUP($P2312,margin_ranges!$A$5:$D$10,4,FALSE)/100,$Q2312))</f>
        <v>0.2445301715</v>
      </c>
      <c r="T2312" s="6">
        <f>IF(A2312="placement",$J2312*MIN($Q2312,$S2312),"")</f>
        <v>2.6898318864999999</v>
      </c>
      <c r="U2312" s="6">
        <f>IF($A2312="placement",T2312,SUMIF($C$10:$C$6209,$C2312,$T$10:$T$6209))</f>
        <v>2.6898318864999999</v>
      </c>
      <c r="V2312" s="34">
        <f t="shared" si="107"/>
        <v>6.4042011971831014E-2</v>
      </c>
      <c r="W2312" s="24"/>
      <c r="X2312" s="2" t="str">
        <f>IFERROR(MIN(VLOOKUP($W2312,margin_ranges!$A$5:$D$10,4,FALSE),$Q2312*100)/100,"")</f>
        <v/>
      </c>
      <c r="Y2312" s="6">
        <f t="shared" si="108"/>
        <v>2.6898318864999999</v>
      </c>
      <c r="Z2312" s="6">
        <f>IF($A2312="placement",Y2312,SUMIF($C$10:$C$6209,$C2312,$Y$10:$Y$6209))</f>
        <v>2.6898318864999999</v>
      </c>
      <c r="AA2312" s="29">
        <f t="shared" si="109"/>
        <v>6.4042011971831014E-2</v>
      </c>
    </row>
    <row r="2313" spans="1:27" hidden="1" x14ac:dyDescent="0.3">
      <c r="A2313" s="8" t="s">
        <v>17</v>
      </c>
      <c r="B2313" s="8" t="s">
        <v>7071</v>
      </c>
      <c r="C2313" s="8" t="s">
        <v>7072</v>
      </c>
      <c r="D2313" s="8" t="s">
        <v>7103</v>
      </c>
      <c r="E2313" s="8" t="s">
        <v>7104</v>
      </c>
      <c r="F2313" s="29">
        <v>0.25</v>
      </c>
      <c r="G2313" s="29">
        <v>0</v>
      </c>
      <c r="H2313" s="30">
        <v>10.905200000000001</v>
      </c>
      <c r="I2313" s="30">
        <v>0.26569999999999999</v>
      </c>
      <c r="J2313" s="14">
        <v>11</v>
      </c>
      <c r="K2313" s="14">
        <v>3</v>
      </c>
      <c r="L2313" s="12">
        <v>2.4400000000000002E-2</v>
      </c>
      <c r="M2313" s="7">
        <v>1.3333333300000001</v>
      </c>
      <c r="N2313" s="31">
        <v>1</v>
      </c>
      <c r="O2313" s="14">
        <f>IFERROR(VLOOKUP($C2313,'site totals'!$J$2:$K$607,2,FALSE),1)</f>
        <v>7294.0232999999998</v>
      </c>
      <c r="P2313" s="32" t="s">
        <v>22</v>
      </c>
      <c r="Q2313" s="12">
        <v>0.25</v>
      </c>
      <c r="R2313" s="29">
        <v>0.28999999999999998</v>
      </c>
      <c r="S2313" s="2">
        <f>IF($A2313="site","",MIN(VLOOKUP($P2313,margin_ranges!$A$5:$D$10,4,FALSE)/100,$Q2313))</f>
        <v>0.25</v>
      </c>
      <c r="T2313" s="6">
        <f>IF(A2313="placement",$J2313*MIN($Q2313,$S2313),"")</f>
        <v>2.75</v>
      </c>
      <c r="U2313" s="6">
        <f>IF($A2313="placement",T2313,SUMIF($C$10:$C$6209,$C2313,$T$10:$T$6209))</f>
        <v>2.75</v>
      </c>
      <c r="V2313" s="34">
        <f t="shared" si="107"/>
        <v>5.6338028169014231E-2</v>
      </c>
      <c r="W2313" s="24"/>
      <c r="X2313" s="2" t="str">
        <f>IFERROR(MIN(VLOOKUP($W2313,margin_ranges!$A$5:$D$10,4,FALSE),$Q2313*100)/100,"")</f>
        <v/>
      </c>
      <c r="Y2313" s="6">
        <f t="shared" si="108"/>
        <v>2.75</v>
      </c>
      <c r="Z2313" s="6">
        <f>IF($A2313="placement",Y2313,SUMIF($C$10:$C$6209,$C2313,$Y$10:$Y$6209))</f>
        <v>2.75</v>
      </c>
      <c r="AA2313" s="29">
        <f t="shared" si="109"/>
        <v>5.6338028169014231E-2</v>
      </c>
    </row>
    <row r="2314" spans="1:27" hidden="1" x14ac:dyDescent="0.3">
      <c r="A2314" s="8" t="s">
        <v>17</v>
      </c>
      <c r="B2314" s="8" t="s">
        <v>7071</v>
      </c>
      <c r="C2314" s="8" t="s">
        <v>7072</v>
      </c>
      <c r="D2314" s="8" t="s">
        <v>12123</v>
      </c>
      <c r="E2314" s="8" t="s">
        <v>12124</v>
      </c>
      <c r="F2314" s="29">
        <v>0.230628921640157</v>
      </c>
      <c r="G2314" s="29">
        <v>0</v>
      </c>
      <c r="H2314" s="30">
        <v>8.2490000000000006</v>
      </c>
      <c r="I2314" s="30">
        <v>0.30130000000000001</v>
      </c>
      <c r="J2314" s="14">
        <v>12</v>
      </c>
      <c r="K2314" s="14">
        <v>3</v>
      </c>
      <c r="L2314" s="12">
        <v>3.6499999999999998E-2</v>
      </c>
      <c r="M2314" s="7">
        <v>1.29976292</v>
      </c>
      <c r="N2314" s="31">
        <v>1</v>
      </c>
      <c r="O2314" s="14">
        <f>IFERROR(VLOOKUP($C2314,'site totals'!$J$2:$K$607,2,FALSE),1)</f>
        <v>7294.0232999999998</v>
      </c>
      <c r="P2314" s="32" t="s">
        <v>22</v>
      </c>
      <c r="Q2314" s="12">
        <v>0.23062892160000001</v>
      </c>
      <c r="R2314" s="29">
        <v>0.25</v>
      </c>
      <c r="S2314" s="2">
        <f>IF($A2314="site","",MIN(VLOOKUP($P2314,margin_ranges!$A$5:$D$10,4,FALSE)/100,$Q2314))</f>
        <v>0.23062892160000001</v>
      </c>
      <c r="T2314" s="6">
        <f>IF(A2314="placement",$J2314*MIN($Q2314,$S2314),"")</f>
        <v>2.7675470592</v>
      </c>
      <c r="U2314" s="6">
        <f>IF($A2314="placement",T2314,SUMIF($C$10:$C$6209,$C2314,$T$10:$T$6209))</f>
        <v>2.7675470592</v>
      </c>
      <c r="V2314" s="34">
        <f t="shared" ref="V2314:V2377" si="110">($J2314-$U2314)/($J2314*(1-$R2314))-1</f>
        <v>2.5828104533333285E-2</v>
      </c>
      <c r="W2314" s="24"/>
      <c r="X2314" s="2" t="str">
        <f>IFERROR(MIN(VLOOKUP($W2314,margin_ranges!$A$5:$D$10,4,FALSE),$Q2314*100)/100,"")</f>
        <v/>
      </c>
      <c r="Y2314" s="6">
        <f t="shared" si="108"/>
        <v>2.7675470592</v>
      </c>
      <c r="Z2314" s="6">
        <f>IF($A2314="placement",Y2314,SUMIF($C$10:$C$6209,$C2314,$Y$10:$Y$6209))</f>
        <v>2.7675470592</v>
      </c>
      <c r="AA2314" s="17">
        <f t="shared" si="109"/>
        <v>2.5828104533333285E-2</v>
      </c>
    </row>
    <row r="2315" spans="1:27" hidden="1" x14ac:dyDescent="0.3">
      <c r="A2315" s="8" t="s">
        <v>17</v>
      </c>
      <c r="B2315" s="8" t="s">
        <v>7071</v>
      </c>
      <c r="C2315" s="8" t="s">
        <v>7072</v>
      </c>
      <c r="D2315" s="8" t="s">
        <v>12125</v>
      </c>
      <c r="E2315" s="8" t="s">
        <v>12126</v>
      </c>
      <c r="F2315" s="29">
        <v>0.244062244062244</v>
      </c>
      <c r="G2315" s="29">
        <v>0</v>
      </c>
      <c r="H2315" s="30">
        <v>7.7450999999999999</v>
      </c>
      <c r="I2315" s="30">
        <v>0.3296</v>
      </c>
      <c r="J2315" s="14">
        <v>13</v>
      </c>
      <c r="K2315" s="14">
        <v>3</v>
      </c>
      <c r="L2315" s="12">
        <v>4.2599999999999999E-2</v>
      </c>
      <c r="M2315" s="7">
        <v>1.32286024</v>
      </c>
      <c r="N2315" s="31">
        <v>1</v>
      </c>
      <c r="O2315" s="14">
        <f>IFERROR(VLOOKUP($C2315,'site totals'!$J$2:$K$607,2,FALSE),1)</f>
        <v>7294.0232999999998</v>
      </c>
      <c r="P2315" s="32" t="s">
        <v>22</v>
      </c>
      <c r="Q2315" s="12">
        <v>0.24406224409999999</v>
      </c>
      <c r="R2315" s="29">
        <v>0.25</v>
      </c>
      <c r="S2315" s="2">
        <f>IF($A2315="site","",MIN(VLOOKUP($P2315,margin_ranges!$A$5:$D$10,4,FALSE)/100,$Q2315))</f>
        <v>0.24406224409999999</v>
      </c>
      <c r="T2315" s="6">
        <f>IF(A2315="placement",$J2315*MIN($Q2315,$S2315),"")</f>
        <v>3.1728091733000001</v>
      </c>
      <c r="U2315" s="6">
        <f>IF($A2315="placement",T2315,SUMIF($C$10:$C$6209,$C2315,$T$10:$T$6209))</f>
        <v>3.1728091733000001</v>
      </c>
      <c r="V2315" s="34">
        <f t="shared" si="110"/>
        <v>7.9170078666668253E-3</v>
      </c>
      <c r="W2315" s="24"/>
      <c r="X2315" s="2" t="str">
        <f>IFERROR(MIN(VLOOKUP($W2315,margin_ranges!$A$5:$D$10,4,FALSE),$Q2315*100)/100,"")</f>
        <v/>
      </c>
      <c r="Y2315" s="6">
        <f t="shared" si="108"/>
        <v>3.1728091733000001</v>
      </c>
      <c r="Z2315" s="6">
        <f>IF($A2315="placement",Y2315,SUMIF($C$10:$C$6209,$C2315,$Y$10:$Y$6209))</f>
        <v>3.1728091733000001</v>
      </c>
      <c r="AA2315" s="29">
        <f t="shared" si="109"/>
        <v>7.9170078666668253E-3</v>
      </c>
    </row>
    <row r="2316" spans="1:27" hidden="1" x14ac:dyDescent="0.3">
      <c r="A2316" s="8" t="s">
        <v>17</v>
      </c>
      <c r="B2316" s="8" t="s">
        <v>7071</v>
      </c>
      <c r="C2316" s="8" t="s">
        <v>7072</v>
      </c>
      <c r="D2316" s="8" t="s">
        <v>7123</v>
      </c>
      <c r="E2316" s="8" t="s">
        <v>7124</v>
      </c>
      <c r="F2316" s="29">
        <v>0.25333054855216203</v>
      </c>
      <c r="G2316" s="29">
        <v>0</v>
      </c>
      <c r="H2316" s="30">
        <v>14.0524</v>
      </c>
      <c r="I2316" s="30">
        <v>0.35749999999999998</v>
      </c>
      <c r="J2316" s="14">
        <v>14</v>
      </c>
      <c r="K2316" s="14">
        <v>3</v>
      </c>
      <c r="L2316" s="12">
        <v>2.5399999999999999E-2</v>
      </c>
      <c r="M2316" s="7">
        <v>1.3392807200000001</v>
      </c>
      <c r="N2316" s="31">
        <v>1</v>
      </c>
      <c r="O2316" s="14">
        <f>IFERROR(VLOOKUP($C2316,'site totals'!$J$2:$K$607,2,FALSE),1)</f>
        <v>7294.0232999999998</v>
      </c>
      <c r="P2316" s="32" t="s">
        <v>22</v>
      </c>
      <c r="Q2316" s="12">
        <v>0.25333054859999998</v>
      </c>
      <c r="R2316" s="29">
        <v>0.28999999999999998</v>
      </c>
      <c r="S2316" s="2">
        <f>IF($A2316="site","",MIN(VLOOKUP($P2316,margin_ranges!$A$5:$D$10,4,FALSE)/100,$Q2316))</f>
        <v>0.25333054859999998</v>
      </c>
      <c r="T2316" s="6">
        <f>IF(A2316="placement",$J2316*MIN($Q2316,$S2316),"")</f>
        <v>3.5466276803999999</v>
      </c>
      <c r="U2316" s="6">
        <f>IF($A2316="placement",T2316,SUMIF($C$10:$C$6209,$C2316,$T$10:$T$6209))</f>
        <v>3.5466276803999999</v>
      </c>
      <c r="V2316" s="34">
        <f t="shared" si="110"/>
        <v>5.1647114647887404E-2</v>
      </c>
      <c r="W2316" s="24"/>
      <c r="X2316" s="2" t="str">
        <f>IFERROR(MIN(VLOOKUP($W2316,margin_ranges!$A$5:$D$10,4,FALSE),$Q2316*100)/100,"")</f>
        <v/>
      </c>
      <c r="Y2316" s="6">
        <f t="shared" si="108"/>
        <v>3.5466276803999999</v>
      </c>
      <c r="Z2316" s="6">
        <f>IF($A2316="placement",Y2316,SUMIF($C$10:$C$6209,$C2316,$Y$10:$Y$6209))</f>
        <v>3.5466276803999999</v>
      </c>
      <c r="AA2316" s="29">
        <f t="shared" si="109"/>
        <v>5.1647114647887404E-2</v>
      </c>
    </row>
    <row r="2317" spans="1:27" hidden="1" x14ac:dyDescent="0.3">
      <c r="A2317" s="8" t="s">
        <v>17</v>
      </c>
      <c r="B2317" s="8" t="s">
        <v>7071</v>
      </c>
      <c r="C2317" s="8" t="s">
        <v>7072</v>
      </c>
      <c r="D2317" s="8" t="s">
        <v>7119</v>
      </c>
      <c r="E2317" s="8" t="s">
        <v>7120</v>
      </c>
      <c r="F2317" s="29">
        <v>0.217373899119295</v>
      </c>
      <c r="G2317" s="29">
        <v>0</v>
      </c>
      <c r="H2317" s="30">
        <v>10.71</v>
      </c>
      <c r="I2317" s="30">
        <v>0.39100000000000001</v>
      </c>
      <c r="J2317" s="14">
        <v>15</v>
      </c>
      <c r="K2317" s="14">
        <v>3</v>
      </c>
      <c r="L2317" s="12">
        <v>3.6499999999999998E-2</v>
      </c>
      <c r="M2317" s="7">
        <v>1.2777493600000001</v>
      </c>
      <c r="N2317" s="31">
        <v>1</v>
      </c>
      <c r="O2317" s="14">
        <f>IFERROR(VLOOKUP($C2317,'site totals'!$J$2:$K$607,2,FALSE),1)</f>
        <v>7294.0232999999998</v>
      </c>
      <c r="P2317" s="32" t="s">
        <v>22</v>
      </c>
      <c r="Q2317" s="12">
        <v>0.21737389909999999</v>
      </c>
      <c r="R2317" s="29">
        <v>0.28999999999999998</v>
      </c>
      <c r="S2317" s="2">
        <f>IF($A2317="site","",MIN(VLOOKUP($P2317,margin_ranges!$A$5:$D$10,4,FALSE)/100,$Q2317))</f>
        <v>0.21737389909999999</v>
      </c>
      <c r="T2317" s="6">
        <f>IF(A2317="placement",$J2317*MIN($Q2317,$S2317),"")</f>
        <v>3.2606084864999998</v>
      </c>
      <c r="U2317" s="6">
        <f>IF($A2317="placement",T2317,SUMIF($C$10:$C$6209,$C2317,$T$10:$T$6209))</f>
        <v>3.2606084864999998</v>
      </c>
      <c r="V2317" s="34">
        <f t="shared" si="110"/>
        <v>0.10229028295774656</v>
      </c>
      <c r="W2317" s="24"/>
      <c r="X2317" s="2" t="str">
        <f>IFERROR(MIN(VLOOKUP($W2317,margin_ranges!$A$5:$D$10,4,FALSE),$Q2317*100)/100,"")</f>
        <v/>
      </c>
      <c r="Y2317" s="6">
        <f t="shared" si="108"/>
        <v>3.2606084864999998</v>
      </c>
      <c r="Z2317" s="6">
        <f>IF($A2317="placement",Y2317,SUMIF($C$10:$C$6209,$C2317,$Y$10:$Y$6209))</f>
        <v>3.2606084864999998</v>
      </c>
      <c r="AA2317" s="29">
        <f t="shared" si="109"/>
        <v>0.10229028295774656</v>
      </c>
    </row>
    <row r="2318" spans="1:27" hidden="1" x14ac:dyDescent="0.3">
      <c r="A2318" s="8" t="s">
        <v>17</v>
      </c>
      <c r="B2318" s="8" t="s">
        <v>7071</v>
      </c>
      <c r="C2318" s="8" t="s">
        <v>7072</v>
      </c>
      <c r="D2318" s="8" t="s">
        <v>7113</v>
      </c>
      <c r="E2318" s="8" t="s">
        <v>7114</v>
      </c>
      <c r="F2318" s="29">
        <v>0.25637992225790002</v>
      </c>
      <c r="G2318" s="29">
        <v>0</v>
      </c>
      <c r="H2318" s="30">
        <v>8.6776</v>
      </c>
      <c r="I2318" s="30">
        <v>0.47139999999999999</v>
      </c>
      <c r="J2318" s="14">
        <v>19</v>
      </c>
      <c r="K2318" s="14">
        <v>5</v>
      </c>
      <c r="L2318" s="12">
        <v>5.4300000000000001E-2</v>
      </c>
      <c r="M2318" s="7">
        <v>1.3447727300000001</v>
      </c>
      <c r="N2318" s="31">
        <v>1</v>
      </c>
      <c r="O2318" s="14">
        <f>IFERROR(VLOOKUP($C2318,'site totals'!$J$2:$K$607,2,FALSE),1)</f>
        <v>7294.0232999999998</v>
      </c>
      <c r="P2318" s="32" t="s">
        <v>22</v>
      </c>
      <c r="Q2318" s="12">
        <v>0.25637992230000001</v>
      </c>
      <c r="R2318" s="29">
        <v>0.28999999999999998</v>
      </c>
      <c r="S2318" s="2">
        <f>IF($A2318="site","",MIN(VLOOKUP($P2318,margin_ranges!$A$5:$D$10,4,FALSE)/100,$Q2318))</f>
        <v>0.25637992230000001</v>
      </c>
      <c r="T2318" s="6">
        <f>IF(A2318="placement",$J2318*MIN($Q2318,$S2318),"")</f>
        <v>4.8712185237000005</v>
      </c>
      <c r="U2318" s="6">
        <f>IF($A2318="placement",T2318,SUMIF($C$10:$C$6209,$C2318,$T$10:$T$6209))</f>
        <v>4.8712185237000005</v>
      </c>
      <c r="V2318" s="34">
        <f t="shared" si="110"/>
        <v>4.735222211267609E-2</v>
      </c>
      <c r="W2318" s="24"/>
      <c r="X2318" s="2" t="str">
        <f>IFERROR(MIN(VLOOKUP($W2318,margin_ranges!$A$5:$D$10,4,FALSE),$Q2318*100)/100,"")</f>
        <v/>
      </c>
      <c r="Y2318" s="6">
        <f t="shared" si="108"/>
        <v>4.8712185237000005</v>
      </c>
      <c r="Z2318" s="6">
        <f>IF($A2318="placement",Y2318,SUMIF($C$10:$C$6209,$C2318,$Y$10:$Y$6209))</f>
        <v>4.8712185237000005</v>
      </c>
      <c r="AA2318" s="17">
        <f t="shared" si="109"/>
        <v>4.735222211267609E-2</v>
      </c>
    </row>
    <row r="2319" spans="1:27" hidden="1" x14ac:dyDescent="0.3">
      <c r="A2319" s="8" t="s">
        <v>17</v>
      </c>
      <c r="B2319" s="8" t="s">
        <v>7071</v>
      </c>
      <c r="C2319" s="8" t="s">
        <v>7072</v>
      </c>
      <c r="D2319" s="8" t="s">
        <v>7135</v>
      </c>
      <c r="E2319" s="8" t="s">
        <v>7136</v>
      </c>
      <c r="F2319" s="29">
        <v>0.17434453940018199</v>
      </c>
      <c r="G2319" s="29">
        <v>0</v>
      </c>
      <c r="H2319" s="30">
        <v>14.666600000000001</v>
      </c>
      <c r="I2319" s="30">
        <v>0.81289999999999996</v>
      </c>
      <c r="J2319" s="14">
        <v>30</v>
      </c>
      <c r="K2319" s="14">
        <v>5</v>
      </c>
      <c r="L2319" s="12">
        <v>5.5399999999999998E-2</v>
      </c>
      <c r="M2319" s="7">
        <v>1.21115895</v>
      </c>
      <c r="N2319" s="31">
        <v>1</v>
      </c>
      <c r="O2319" s="14">
        <f>IFERROR(VLOOKUP($C2319,'site totals'!$J$2:$K$607,2,FALSE),1)</f>
        <v>7294.0232999999998</v>
      </c>
      <c r="P2319" s="32" t="s">
        <v>22</v>
      </c>
      <c r="Q2319" s="12">
        <v>0.1743445394</v>
      </c>
      <c r="R2319" s="29">
        <v>0.22</v>
      </c>
      <c r="S2319" s="2">
        <f>IF($A2319="site","",MIN(VLOOKUP($P2319,margin_ranges!$A$5:$D$10,4,FALSE)/100,$Q2319))</f>
        <v>0.1743445394</v>
      </c>
      <c r="T2319" s="6">
        <f>IF(A2319="placement",$J2319*MIN($Q2319,$S2319),"")</f>
        <v>5.2303361820000003</v>
      </c>
      <c r="U2319" s="6">
        <f>IF($A2319="placement",T2319,SUMIF($C$10:$C$6209,$C2319,$T$10:$T$6209))</f>
        <v>5.2303361820000003</v>
      </c>
      <c r="V2319" s="34">
        <f t="shared" si="110"/>
        <v>5.853264179487172E-2</v>
      </c>
      <c r="W2319" s="24"/>
      <c r="X2319" s="2" t="str">
        <f>IFERROR(MIN(VLOOKUP($W2319,margin_ranges!$A$5:$D$10,4,FALSE),$Q2319*100)/100,"")</f>
        <v/>
      </c>
      <c r="Y2319" s="6">
        <f t="shared" si="108"/>
        <v>5.2303361820000003</v>
      </c>
      <c r="Z2319" s="6">
        <f>IF($A2319="placement",Y2319,SUMIF($C$10:$C$6209,$C2319,$Y$10:$Y$6209))</f>
        <v>5.2303361820000003</v>
      </c>
      <c r="AA2319" s="29">
        <f t="shared" si="109"/>
        <v>5.853264179487172E-2</v>
      </c>
    </row>
    <row r="2320" spans="1:27" hidden="1" x14ac:dyDescent="0.3">
      <c r="A2320" s="8" t="s">
        <v>17</v>
      </c>
      <c r="B2320" s="8" t="s">
        <v>7071</v>
      </c>
      <c r="C2320" s="8" t="s">
        <v>7072</v>
      </c>
      <c r="D2320" s="8" t="s">
        <v>7099</v>
      </c>
      <c r="E2320" s="8" t="s">
        <v>7100</v>
      </c>
      <c r="F2320" s="29">
        <v>0.243615443887434</v>
      </c>
      <c r="G2320" s="29">
        <v>1</v>
      </c>
      <c r="H2320" s="30">
        <v>55.623100000000001</v>
      </c>
      <c r="I2320" s="30">
        <v>5.2797999999999998</v>
      </c>
      <c r="J2320" s="14">
        <v>209</v>
      </c>
      <c r="K2320" s="14">
        <v>50</v>
      </c>
      <c r="L2320" s="12">
        <v>9.4899999999999998E-2</v>
      </c>
      <c r="M2320" s="7">
        <v>1.32207882</v>
      </c>
      <c r="N2320" s="31">
        <v>1</v>
      </c>
      <c r="O2320" s="14">
        <f>IFERROR(VLOOKUP($C2320,'site totals'!$J$2:$K$607,2,FALSE),1)</f>
        <v>7294.0232999999998</v>
      </c>
      <c r="P2320" s="32" t="s">
        <v>22</v>
      </c>
      <c r="Q2320" s="12">
        <v>0.24361544390000001</v>
      </c>
      <c r="R2320" s="29">
        <v>0.28999999999999998</v>
      </c>
      <c r="S2320" s="2">
        <f>IF($A2320="site","",MIN(VLOOKUP($P2320,margin_ranges!$A$5:$D$10,4,FALSE)/100,$Q2320))</f>
        <v>0.24361544390000001</v>
      </c>
      <c r="T2320" s="6">
        <f>IF(A2320="placement",$J2320*MIN($Q2320,$S2320),"")</f>
        <v>50.915627775099999</v>
      </c>
      <c r="U2320" s="6">
        <f>IF($A2320="placement",T2320,SUMIF($C$10:$C$6209,$C2320,$T$10:$T$6209))</f>
        <v>50.915627775099999</v>
      </c>
      <c r="V2320" s="34">
        <f t="shared" si="110"/>
        <v>6.5330360704225487E-2</v>
      </c>
      <c r="W2320" s="24"/>
      <c r="X2320" s="2" t="str">
        <f>IFERROR(MIN(VLOOKUP($W2320,margin_ranges!$A$5:$D$10,4,FALSE),$Q2320*100)/100,"")</f>
        <v/>
      </c>
      <c r="Y2320" s="6">
        <f t="shared" si="108"/>
        <v>50.915627775099999</v>
      </c>
      <c r="Z2320" s="6">
        <f>IF($A2320="placement",Y2320,SUMIF($C$10:$C$6209,$C2320,$Y$10:$Y$6209))</f>
        <v>50.915627775099999</v>
      </c>
      <c r="AA2320" s="29">
        <f t="shared" si="109"/>
        <v>6.5330360704225487E-2</v>
      </c>
    </row>
    <row r="2321" spans="1:27" hidden="1" x14ac:dyDescent="0.3">
      <c r="A2321" s="8" t="s">
        <v>17</v>
      </c>
      <c r="B2321" s="8" t="s">
        <v>7071</v>
      </c>
      <c r="C2321" s="8" t="s">
        <v>7072</v>
      </c>
      <c r="D2321" s="8" t="s">
        <v>7075</v>
      </c>
      <c r="E2321" s="8" t="s">
        <v>7076</v>
      </c>
      <c r="F2321" s="29">
        <v>0.28666953102017401</v>
      </c>
      <c r="G2321" s="29">
        <v>0</v>
      </c>
      <c r="H2321" s="30">
        <v>14.379200000000001</v>
      </c>
      <c r="I2321" s="30">
        <v>5.2653999999999996</v>
      </c>
      <c r="J2321" s="14">
        <v>221</v>
      </c>
      <c r="K2321" s="14">
        <v>56</v>
      </c>
      <c r="L2321" s="12">
        <v>0.36620000000000003</v>
      </c>
      <c r="M2321" s="7">
        <v>1.4018747899999999</v>
      </c>
      <c r="N2321" s="31">
        <v>1</v>
      </c>
      <c r="O2321" s="14">
        <f>IFERROR(VLOOKUP($C2321,'site totals'!$J$2:$K$607,2,FALSE),1)</f>
        <v>7294.0232999999998</v>
      </c>
      <c r="P2321" s="32" t="s">
        <v>22</v>
      </c>
      <c r="Q2321" s="12">
        <v>0.28666953099999998</v>
      </c>
      <c r="R2321" s="29">
        <v>0.28999999999999998</v>
      </c>
      <c r="S2321" s="2">
        <f>IF($A2321="site","",MIN(VLOOKUP($P2321,margin_ranges!$A$5:$D$10,4,FALSE)/100,$Q2321))</f>
        <v>0.28666953099999998</v>
      </c>
      <c r="T2321" s="6">
        <f>IF(A2321="placement",$J2321*MIN($Q2321,$S2321),"")</f>
        <v>63.353966350999997</v>
      </c>
      <c r="U2321" s="6">
        <f>IF($A2321="placement",T2321,SUMIF($C$10:$C$6209,$C2321,$T$10:$T$6209))</f>
        <v>63.353966350999997</v>
      </c>
      <c r="V2321" s="34">
        <f t="shared" si="110"/>
        <v>4.6908014084507954E-3</v>
      </c>
      <c r="W2321" s="24"/>
      <c r="X2321" s="2" t="str">
        <f>IFERROR(MIN(VLOOKUP($W2321,margin_ranges!$A$5:$D$10,4,FALSE),$Q2321*100)/100,"")</f>
        <v/>
      </c>
      <c r="Y2321" s="6">
        <f t="shared" si="108"/>
        <v>63.353966350999997</v>
      </c>
      <c r="Z2321" s="6">
        <f>IF($A2321="placement",Y2321,SUMIF($C$10:$C$6209,$C2321,$Y$10:$Y$6209))</f>
        <v>63.353966350999997</v>
      </c>
      <c r="AA2321" s="17">
        <f t="shared" si="109"/>
        <v>4.6908014084507954E-3</v>
      </c>
    </row>
    <row r="2322" spans="1:27" hidden="1" x14ac:dyDescent="0.3">
      <c r="A2322" s="8" t="s">
        <v>17</v>
      </c>
      <c r="B2322" s="8" t="s">
        <v>7071</v>
      </c>
      <c r="C2322" s="8" t="s">
        <v>7072</v>
      </c>
      <c r="D2322" s="8" t="s">
        <v>7133</v>
      </c>
      <c r="E2322" s="8" t="s">
        <v>7134</v>
      </c>
      <c r="F2322" s="29">
        <v>0.25515125481911299</v>
      </c>
      <c r="G2322" s="29">
        <v>1</v>
      </c>
      <c r="H2322" s="30">
        <v>97.380899999999997</v>
      </c>
      <c r="I2322" s="30">
        <v>9.9954000000000001</v>
      </c>
      <c r="J2322" s="14">
        <v>403</v>
      </c>
      <c r="K2322" s="14">
        <v>98</v>
      </c>
      <c r="L2322" s="12">
        <v>0.1026</v>
      </c>
      <c r="M2322" s="7">
        <v>1.34255445</v>
      </c>
      <c r="N2322" s="31">
        <v>1</v>
      </c>
      <c r="O2322" s="14">
        <f>IFERROR(VLOOKUP($C2322,'site totals'!$J$2:$K$607,2,FALSE),1)</f>
        <v>7294.0232999999998</v>
      </c>
      <c r="P2322" s="32" t="s">
        <v>22</v>
      </c>
      <c r="Q2322" s="12">
        <v>0.2551512548</v>
      </c>
      <c r="R2322" s="29">
        <v>0.28999999999999998</v>
      </c>
      <c r="S2322" s="2">
        <f>IF($A2322="site","",MIN(VLOOKUP($P2322,margin_ranges!$A$5:$D$10,4,FALSE)/100,$Q2322))</f>
        <v>0.2551512548</v>
      </c>
      <c r="T2322" s="6">
        <f>IF(A2322="placement",$J2322*MIN($Q2322,$S2322),"")</f>
        <v>102.8259556844</v>
      </c>
      <c r="U2322" s="6">
        <f>IF($A2322="placement",T2322,SUMIF($C$10:$C$6209,$C2322,$T$10:$T$6209))</f>
        <v>102.8259556844</v>
      </c>
      <c r="V2322" s="34">
        <f t="shared" si="110"/>
        <v>4.9082739718309787E-2</v>
      </c>
      <c r="W2322" s="24"/>
      <c r="X2322" s="2" t="str">
        <f>IFERROR(MIN(VLOOKUP($W2322,margin_ranges!$A$5:$D$10,4,FALSE),$Q2322*100)/100,"")</f>
        <v/>
      </c>
      <c r="Y2322" s="6">
        <f t="shared" si="108"/>
        <v>102.8259556844</v>
      </c>
      <c r="Z2322" s="6">
        <f>IF($A2322="placement",Y2322,SUMIF($C$10:$C$6209,$C2322,$Y$10:$Y$6209))</f>
        <v>102.8259556844</v>
      </c>
      <c r="AA2322" s="29">
        <f t="shared" si="109"/>
        <v>4.9082739718309787E-2</v>
      </c>
    </row>
    <row r="2323" spans="1:27" hidden="1" x14ac:dyDescent="0.3">
      <c r="A2323" s="8" t="s">
        <v>17</v>
      </c>
      <c r="B2323" s="8" t="s">
        <v>7071</v>
      </c>
      <c r="C2323" s="8" t="s">
        <v>7072</v>
      </c>
      <c r="D2323" s="8" t="s">
        <v>7097</v>
      </c>
      <c r="E2323" s="8" t="s">
        <v>7098</v>
      </c>
      <c r="F2323" s="29">
        <v>0.26505702867563502</v>
      </c>
      <c r="G2323" s="29">
        <v>1</v>
      </c>
      <c r="H2323" s="30">
        <v>201.4931</v>
      </c>
      <c r="I2323" s="30">
        <v>10.6914</v>
      </c>
      <c r="J2323" s="14">
        <v>436</v>
      </c>
      <c r="K2323" s="14">
        <v>109</v>
      </c>
      <c r="L2323" s="12">
        <v>5.3100000000000001E-2</v>
      </c>
      <c r="M2323" s="7">
        <v>1.3606497900000001</v>
      </c>
      <c r="N2323" s="31">
        <v>1</v>
      </c>
      <c r="O2323" s="14">
        <f>IFERROR(VLOOKUP($C2323,'site totals'!$J$2:$K$607,2,FALSE),1)</f>
        <v>7294.0232999999998</v>
      </c>
      <c r="P2323" s="32" t="s">
        <v>22</v>
      </c>
      <c r="Q2323" s="12">
        <v>0.26505702869999997</v>
      </c>
      <c r="R2323" s="29">
        <v>0.28999999999999998</v>
      </c>
      <c r="S2323" s="2">
        <f>IF($A2323="site","",MIN(VLOOKUP($P2323,margin_ranges!$A$5:$D$10,4,FALSE)/100,$Q2323))</f>
        <v>0.26505702869999997</v>
      </c>
      <c r="T2323" s="6">
        <f>IF(A2323="placement",$J2323*MIN($Q2323,$S2323),"")</f>
        <v>115.56486451319999</v>
      </c>
      <c r="U2323" s="6">
        <f>IF($A2323="placement",T2323,SUMIF($C$10:$C$6209,$C2323,$T$10:$T$6209))</f>
        <v>115.56486451319999</v>
      </c>
      <c r="V2323" s="34">
        <f t="shared" si="110"/>
        <v>3.513094549295781E-2</v>
      </c>
      <c r="W2323" s="24"/>
      <c r="X2323" s="2" t="str">
        <f>IFERROR(MIN(VLOOKUP($W2323,margin_ranges!$A$5:$D$10,4,FALSE),$Q2323*100)/100,"")</f>
        <v/>
      </c>
      <c r="Y2323" s="6">
        <f t="shared" si="108"/>
        <v>115.56486451319999</v>
      </c>
      <c r="Z2323" s="6">
        <f>IF($A2323="placement",Y2323,SUMIF($C$10:$C$6209,$C2323,$Y$10:$Y$6209))</f>
        <v>115.56486451319999</v>
      </c>
      <c r="AA2323" s="29">
        <f t="shared" si="109"/>
        <v>3.513094549295781E-2</v>
      </c>
    </row>
    <row r="2324" spans="1:27" hidden="1" x14ac:dyDescent="0.3">
      <c r="A2324" s="8" t="s">
        <v>17</v>
      </c>
      <c r="B2324" s="8" t="s">
        <v>7071</v>
      </c>
      <c r="C2324" s="8" t="s">
        <v>7072</v>
      </c>
      <c r="D2324" s="8" t="s">
        <v>7125</v>
      </c>
      <c r="E2324" s="8" t="s">
        <v>7126</v>
      </c>
      <c r="F2324" s="29">
        <v>0.22870411586147901</v>
      </c>
      <c r="G2324" s="29">
        <v>1</v>
      </c>
      <c r="H2324" s="30">
        <v>188.84479999999999</v>
      </c>
      <c r="I2324" s="30">
        <v>15.8917</v>
      </c>
      <c r="J2324" s="14">
        <v>618</v>
      </c>
      <c r="K2324" s="14">
        <v>141</v>
      </c>
      <c r="L2324" s="12">
        <v>8.4199999999999997E-2</v>
      </c>
      <c r="M2324" s="7">
        <v>1.2965192999999999</v>
      </c>
      <c r="N2324" s="31">
        <v>1</v>
      </c>
      <c r="O2324" s="14">
        <f>IFERROR(VLOOKUP($C2324,'site totals'!$J$2:$K$607,2,FALSE),1)</f>
        <v>7294.0232999999998</v>
      </c>
      <c r="P2324" s="32" t="s">
        <v>22</v>
      </c>
      <c r="Q2324" s="12">
        <v>0.2287041159</v>
      </c>
      <c r="R2324" s="29">
        <v>0.27</v>
      </c>
      <c r="S2324" s="2">
        <f>IF($A2324="site","",MIN(VLOOKUP($P2324,margin_ranges!$A$5:$D$10,4,FALSE)/100,$Q2324))</f>
        <v>0.2287041159</v>
      </c>
      <c r="T2324" s="6">
        <f>IF(A2324="placement",$J2324*MIN($Q2324,$S2324),"")</f>
        <v>141.33914362620001</v>
      </c>
      <c r="U2324" s="6">
        <f>IF($A2324="placement",T2324,SUMIF($C$10:$C$6209,$C2324,$T$10:$T$6209))</f>
        <v>141.33914362620001</v>
      </c>
      <c r="V2324" s="34">
        <f t="shared" si="110"/>
        <v>5.656970424657537E-2</v>
      </c>
      <c r="W2324" s="24"/>
      <c r="X2324" s="2" t="str">
        <f>IFERROR(MIN(VLOOKUP($W2324,margin_ranges!$A$5:$D$10,4,FALSE),$Q2324*100)/100,"")</f>
        <v/>
      </c>
      <c r="Y2324" s="6">
        <f t="shared" si="108"/>
        <v>141.33914362620001</v>
      </c>
      <c r="Z2324" s="6">
        <f>IF($A2324="placement",Y2324,SUMIF($C$10:$C$6209,$C2324,$Y$10:$Y$6209))</f>
        <v>141.33914362620001</v>
      </c>
      <c r="AA2324" s="29">
        <f t="shared" si="109"/>
        <v>5.656970424657537E-2</v>
      </c>
    </row>
    <row r="2325" spans="1:27" hidden="1" x14ac:dyDescent="0.3">
      <c r="A2325" s="8" t="s">
        <v>17</v>
      </c>
      <c r="B2325" s="8" t="s">
        <v>7071</v>
      </c>
      <c r="C2325" s="8" t="s">
        <v>7072</v>
      </c>
      <c r="D2325" s="8" t="s">
        <v>7095</v>
      </c>
      <c r="E2325" s="8" t="s">
        <v>7096</v>
      </c>
      <c r="F2325" s="29">
        <v>0.256857795214818</v>
      </c>
      <c r="G2325" s="29">
        <v>1</v>
      </c>
      <c r="H2325" s="30">
        <v>204.12360000000001</v>
      </c>
      <c r="I2325" s="30">
        <v>17.166499999999999</v>
      </c>
      <c r="J2325" s="14">
        <v>693</v>
      </c>
      <c r="K2325" s="14">
        <v>172</v>
      </c>
      <c r="L2325" s="12">
        <v>8.4099999999999994E-2</v>
      </c>
      <c r="M2325" s="7">
        <v>1.34563747</v>
      </c>
      <c r="N2325" s="31">
        <v>1</v>
      </c>
      <c r="O2325" s="14">
        <f>IFERROR(VLOOKUP($C2325,'site totals'!$J$2:$K$607,2,FALSE),1)</f>
        <v>7294.0232999999998</v>
      </c>
      <c r="P2325" s="32" t="s">
        <v>22</v>
      </c>
      <c r="Q2325" s="12">
        <v>0.25685779520000002</v>
      </c>
      <c r="R2325" s="29">
        <v>0.28999999999999998</v>
      </c>
      <c r="S2325" s="2">
        <f>IF($A2325="site","",MIN(VLOOKUP($P2325,margin_ranges!$A$5:$D$10,4,FALSE)/100,$Q2325))</f>
        <v>0.25685779520000002</v>
      </c>
      <c r="T2325" s="6">
        <f>IF(A2325="placement",$J2325*MIN($Q2325,$S2325),"")</f>
        <v>178.00245207360001</v>
      </c>
      <c r="U2325" s="6">
        <f>IF($A2325="placement",T2325,SUMIF($C$10:$C$6209,$C2325,$T$10:$T$6209))</f>
        <v>178.00245207360001</v>
      </c>
      <c r="V2325" s="34">
        <f t="shared" si="110"/>
        <v>4.6679161690140969E-2</v>
      </c>
      <c r="W2325" s="24"/>
      <c r="X2325" s="2" t="str">
        <f>IFERROR(MIN(VLOOKUP($W2325,margin_ranges!$A$5:$D$10,4,FALSE),$Q2325*100)/100,"")</f>
        <v/>
      </c>
      <c r="Y2325" s="6">
        <f t="shared" si="108"/>
        <v>178.00245207360001</v>
      </c>
      <c r="Z2325" s="6">
        <f>IF($A2325="placement",Y2325,SUMIF($C$10:$C$6209,$C2325,$Y$10:$Y$6209))</f>
        <v>178.00245207360001</v>
      </c>
      <c r="AA2325" s="29">
        <f t="shared" si="109"/>
        <v>4.6679161690140969E-2</v>
      </c>
    </row>
    <row r="2326" spans="1:27" hidden="1" x14ac:dyDescent="0.3">
      <c r="A2326" s="8" t="s">
        <v>17</v>
      </c>
      <c r="B2326" s="8" t="s">
        <v>7071</v>
      </c>
      <c r="C2326" s="8" t="s">
        <v>7072</v>
      </c>
      <c r="D2326" s="8" t="s">
        <v>7107</v>
      </c>
      <c r="E2326" s="8" t="s">
        <v>7108</v>
      </c>
      <c r="F2326" s="29">
        <v>0.17752746598976701</v>
      </c>
      <c r="G2326" s="29">
        <v>1</v>
      </c>
      <c r="H2326" s="30">
        <v>170.9915</v>
      </c>
      <c r="I2326" s="30">
        <v>32.5867</v>
      </c>
      <c r="J2326" s="14">
        <v>1189</v>
      </c>
      <c r="K2326" s="14">
        <v>211</v>
      </c>
      <c r="L2326" s="12">
        <v>0.19059999999999999</v>
      </c>
      <c r="M2326" s="7">
        <v>1.21584607</v>
      </c>
      <c r="N2326" s="31">
        <v>1</v>
      </c>
      <c r="O2326" s="14">
        <f>IFERROR(VLOOKUP($C2326,'site totals'!$J$2:$K$607,2,FALSE),1)</f>
        <v>7294.0232999999998</v>
      </c>
      <c r="P2326" s="32" t="s">
        <v>22</v>
      </c>
      <c r="Q2326" s="12">
        <v>0.17752746599999999</v>
      </c>
      <c r="R2326" s="29">
        <v>0.21</v>
      </c>
      <c r="S2326" s="2">
        <f>IF($A2326="site","",MIN(VLOOKUP($P2326,margin_ranges!$A$5:$D$10,4,FALSE)/100,$Q2326))</f>
        <v>0.17752746599999999</v>
      </c>
      <c r="T2326" s="6">
        <f>IF(A2326="placement",$J2326*MIN($Q2326,$S2326),"")</f>
        <v>211.080157074</v>
      </c>
      <c r="U2326" s="6">
        <f>IF($A2326="placement",T2326,SUMIF($C$10:$C$6209,$C2326,$T$10:$T$6209))</f>
        <v>211.080157074</v>
      </c>
      <c r="V2326" s="34">
        <f t="shared" si="110"/>
        <v>4.1104473417721499E-2</v>
      </c>
      <c r="W2326" s="24"/>
      <c r="X2326" s="2" t="str">
        <f>IFERROR(MIN(VLOOKUP($W2326,margin_ranges!$A$5:$D$10,4,FALSE),$Q2326*100)/100,"")</f>
        <v/>
      </c>
      <c r="Y2326" s="6">
        <f t="shared" si="108"/>
        <v>211.080157074</v>
      </c>
      <c r="Z2326" s="6">
        <f>IF($A2326="placement",Y2326,SUMIF($C$10:$C$6209,$C2326,$Y$10:$Y$6209))</f>
        <v>211.080157074</v>
      </c>
      <c r="AA2326" s="29">
        <f t="shared" si="109"/>
        <v>4.1104473417721499E-2</v>
      </c>
    </row>
    <row r="2327" spans="1:27" hidden="1" x14ac:dyDescent="0.3">
      <c r="A2327" s="8" t="s">
        <v>17</v>
      </c>
      <c r="B2327" s="8" t="s">
        <v>7071</v>
      </c>
      <c r="C2327" s="8" t="s">
        <v>7072</v>
      </c>
      <c r="D2327" s="8" t="s">
        <v>7073</v>
      </c>
      <c r="E2327" s="8" t="s">
        <v>7074</v>
      </c>
      <c r="F2327" s="29">
        <v>0.32743287594974901</v>
      </c>
      <c r="G2327" s="29">
        <v>1</v>
      </c>
      <c r="H2327" s="30">
        <v>968.84609999999998</v>
      </c>
      <c r="I2327" s="30">
        <v>141.7183</v>
      </c>
      <c r="J2327" s="14">
        <v>6321</v>
      </c>
      <c r="K2327" s="14">
        <v>1895</v>
      </c>
      <c r="L2327" s="12">
        <v>0.14630000000000001</v>
      </c>
      <c r="M2327" s="7">
        <v>1.4868404399999999</v>
      </c>
      <c r="N2327" s="31">
        <v>1</v>
      </c>
      <c r="O2327" s="14">
        <f>IFERROR(VLOOKUP($C2327,'site totals'!$J$2:$K$607,2,FALSE),1)</f>
        <v>7294.0232999999998</v>
      </c>
      <c r="P2327" s="32" t="s">
        <v>22</v>
      </c>
      <c r="Q2327" s="12">
        <v>0.32743287589999998</v>
      </c>
      <c r="R2327" s="29">
        <v>0.34</v>
      </c>
      <c r="S2327" s="2">
        <f>IF($A2327="site","",MIN(VLOOKUP($P2327,margin_ranges!$A$5:$D$10,4,FALSE)/100,$Q2327))</f>
        <v>0.29749999999999999</v>
      </c>
      <c r="T2327" s="6">
        <f>IF(A2327="placement",$J2327*MIN($Q2327,$S2327),"")</f>
        <v>1880.4974999999999</v>
      </c>
      <c r="U2327" s="6">
        <f>IF($A2327="placement",T2327,SUMIF($C$10:$C$6209,$C2327,$T$10:$T$6209))</f>
        <v>1880.4974999999999</v>
      </c>
      <c r="V2327" s="34">
        <f t="shared" si="110"/>
        <v>6.439393939393967E-2</v>
      </c>
      <c r="W2327" s="24"/>
      <c r="X2327" s="2" t="str">
        <f>IFERROR(MIN(VLOOKUP($W2327,margin_ranges!$A$5:$D$10,4,FALSE),$Q2327*100)/100,"")</f>
        <v/>
      </c>
      <c r="Y2327" s="6">
        <f t="shared" si="108"/>
        <v>1880.4974999999999</v>
      </c>
      <c r="Z2327" s="6">
        <f>IF($A2327="placement",Y2327,SUMIF($C$10:$C$6209,$C2327,$Y$10:$Y$6209))</f>
        <v>1880.4974999999999</v>
      </c>
      <c r="AA2327" s="29">
        <f t="shared" si="109"/>
        <v>6.439393939393967E-2</v>
      </c>
    </row>
    <row r="2328" spans="1:27" hidden="1" x14ac:dyDescent="0.3">
      <c r="A2328" s="8" t="s">
        <v>17</v>
      </c>
      <c r="B2328" s="8" t="s">
        <v>7071</v>
      </c>
      <c r="C2328" s="8" t="s">
        <v>7072</v>
      </c>
      <c r="D2328" s="33" t="s">
        <v>7105</v>
      </c>
      <c r="E2328" s="8" t="s">
        <v>7106</v>
      </c>
      <c r="F2328" s="29">
        <v>0.33999999999999903</v>
      </c>
      <c r="G2328" s="29">
        <v>0</v>
      </c>
      <c r="H2328" s="30">
        <v>16.323699999999999</v>
      </c>
      <c r="I2328" s="30">
        <v>1.3144</v>
      </c>
      <c r="J2328" s="14">
        <v>19</v>
      </c>
      <c r="K2328" s="14">
        <v>6</v>
      </c>
      <c r="L2328" s="12">
        <v>8.0500000000000002E-2</v>
      </c>
      <c r="M2328" s="7">
        <v>0.47824575000000003</v>
      </c>
      <c r="N2328" s="31">
        <v>0.1</v>
      </c>
      <c r="O2328" s="14">
        <f>IFERROR(VLOOKUP($C2328,'site totals'!$J$2:$K$607,2,FALSE),1)</f>
        <v>7294.0232999999998</v>
      </c>
      <c r="P2328" s="32" t="s">
        <v>22</v>
      </c>
      <c r="Q2328" s="12">
        <v>0.79090247950000003</v>
      </c>
      <c r="R2328" s="29">
        <v>0.34</v>
      </c>
      <c r="S2328" s="2">
        <f>IF($A2328="site","",MIN(VLOOKUP($P2328,margin_ranges!$A$5:$D$10,4,FALSE)/100,$Q2328))</f>
        <v>0.29749999999999999</v>
      </c>
      <c r="T2328" s="6">
        <f>IF(A2328="placement",$J2328*MIN($Q2328,$S2328),"")</f>
        <v>5.6524999999999999</v>
      </c>
      <c r="U2328" s="6">
        <f>IF($A2328="placement",T2328,SUMIF($C$10:$C$6209,$C2328,$T$10:$T$6209))</f>
        <v>5.6524999999999999</v>
      </c>
      <c r="V2328" s="34">
        <f t="shared" si="110"/>
        <v>6.4393939393939448E-2</v>
      </c>
      <c r="W2328" s="24"/>
      <c r="X2328" s="2" t="str">
        <f>IFERROR(MIN(VLOOKUP($W2328,margin_ranges!$A$5:$D$10,4,FALSE),$Q2328*100)/100,"")</f>
        <v/>
      </c>
      <c r="Y2328" s="6">
        <f t="shared" si="108"/>
        <v>5.6524999999999999</v>
      </c>
      <c r="Z2328" s="6">
        <f>IF($A2328="placement",Y2328,SUMIF($C$10:$C$6209,$C2328,$Y$10:$Y$6209))</f>
        <v>5.6524999999999999</v>
      </c>
      <c r="AA2328" s="29">
        <f t="shared" si="109"/>
        <v>6.4393939393939448E-2</v>
      </c>
    </row>
    <row r="2329" spans="1:27" hidden="1" x14ac:dyDescent="0.3">
      <c r="A2329" s="8" t="s">
        <v>17</v>
      </c>
      <c r="B2329" s="8" t="s">
        <v>7071</v>
      </c>
      <c r="C2329" s="8" t="s">
        <v>7072</v>
      </c>
      <c r="D2329" s="8" t="s">
        <v>7117</v>
      </c>
      <c r="E2329" s="8" t="s">
        <v>7118</v>
      </c>
      <c r="F2329" s="29">
        <v>0.34</v>
      </c>
      <c r="G2329" s="29">
        <v>0</v>
      </c>
      <c r="H2329" s="30">
        <v>12.3215</v>
      </c>
      <c r="I2329" s="30">
        <v>6.0231000000000003</v>
      </c>
      <c r="J2329" s="14">
        <v>53</v>
      </c>
      <c r="K2329" s="14">
        <v>16</v>
      </c>
      <c r="L2329" s="12">
        <v>0.48880000000000001</v>
      </c>
      <c r="M2329" s="7">
        <v>0.29278734000000001</v>
      </c>
      <c r="N2329" s="31">
        <v>0.1</v>
      </c>
      <c r="O2329" s="14">
        <f>IFERROR(VLOOKUP($C2329,'site totals'!$J$2:$K$607,2,FALSE),1)</f>
        <v>7294.0232999999998</v>
      </c>
      <c r="P2329" s="32" t="s">
        <v>22</v>
      </c>
      <c r="Q2329" s="12">
        <v>0.65845518250000001</v>
      </c>
      <c r="R2329" s="29">
        <v>0.34</v>
      </c>
      <c r="S2329" s="2">
        <f>IF($A2329="site","",MIN(VLOOKUP($P2329,margin_ranges!$A$5:$D$10,4,FALSE)/100,$Q2329))</f>
        <v>0.29749999999999999</v>
      </c>
      <c r="T2329" s="6">
        <f>IF(A2329="placement",$J2329*MIN($Q2329,$S2329),"")</f>
        <v>15.7675</v>
      </c>
      <c r="U2329" s="6">
        <f>IF($A2329="placement",T2329,SUMIF($C$10:$C$6209,$C2329,$T$10:$T$6209))</f>
        <v>15.7675</v>
      </c>
      <c r="V2329" s="34">
        <f t="shared" si="110"/>
        <v>6.4393939393939448E-2</v>
      </c>
      <c r="W2329" s="24"/>
      <c r="X2329" s="2" t="str">
        <f>IFERROR(MIN(VLOOKUP($W2329,margin_ranges!$A$5:$D$10,4,FALSE),$Q2329*100)/100,"")</f>
        <v/>
      </c>
      <c r="Y2329" s="6">
        <f t="shared" si="108"/>
        <v>15.7675</v>
      </c>
      <c r="Z2329" s="6">
        <f>IF($A2329="placement",Y2329,SUMIF($C$10:$C$6209,$C2329,$Y$10:$Y$6209))</f>
        <v>15.7675</v>
      </c>
      <c r="AA2329" s="29">
        <f t="shared" si="109"/>
        <v>6.4393939393939448E-2</v>
      </c>
    </row>
    <row r="2330" spans="1:27" hidden="1" x14ac:dyDescent="0.3">
      <c r="A2330" s="8" t="s">
        <v>17</v>
      </c>
      <c r="B2330" s="8" t="s">
        <v>7071</v>
      </c>
      <c r="C2330" s="8" t="s">
        <v>7072</v>
      </c>
      <c r="D2330" s="8" t="s">
        <v>7083</v>
      </c>
      <c r="E2330" s="8" t="s">
        <v>7084</v>
      </c>
      <c r="F2330" s="29">
        <v>0.34</v>
      </c>
      <c r="G2330" s="29">
        <v>1</v>
      </c>
      <c r="H2330" s="30">
        <v>89.901399999999995</v>
      </c>
      <c r="I2330" s="30">
        <v>60.017200000000003</v>
      </c>
      <c r="J2330" s="14">
        <v>498</v>
      </c>
      <c r="K2330" s="14">
        <v>151</v>
      </c>
      <c r="L2330" s="12">
        <v>0.66759999999999997</v>
      </c>
      <c r="M2330" s="7">
        <v>0.27673025000000001</v>
      </c>
      <c r="N2330" s="31">
        <v>0.1</v>
      </c>
      <c r="O2330" s="14">
        <f>IFERROR(VLOOKUP($C2330,'site totals'!$J$2:$K$607,2,FALSE),1)</f>
        <v>7294.0232999999998</v>
      </c>
      <c r="P2330" s="32" t="s">
        <v>22</v>
      </c>
      <c r="Q2330" s="12">
        <v>0.63863726190000003</v>
      </c>
      <c r="R2330" s="29">
        <v>0.34</v>
      </c>
      <c r="S2330" s="2">
        <f>IF($A2330="site","",MIN(VLOOKUP($P2330,margin_ranges!$A$5:$D$10,4,FALSE)/100,$Q2330))</f>
        <v>0.29749999999999999</v>
      </c>
      <c r="T2330" s="6">
        <f>IF(A2330="placement",$J2330*MIN($Q2330,$S2330),"")</f>
        <v>148.155</v>
      </c>
      <c r="U2330" s="6">
        <f>IF($A2330="placement",T2330,SUMIF($C$10:$C$6209,$C2330,$T$10:$T$6209))</f>
        <v>148.155</v>
      </c>
      <c r="V2330" s="34">
        <f t="shared" si="110"/>
        <v>6.439393939393967E-2</v>
      </c>
      <c r="W2330" s="24"/>
      <c r="X2330" s="2" t="str">
        <f>IFERROR(MIN(VLOOKUP($W2330,margin_ranges!$A$5:$D$10,4,FALSE),$Q2330*100)/100,"")</f>
        <v/>
      </c>
      <c r="Y2330" s="6">
        <f t="shared" si="108"/>
        <v>148.155</v>
      </c>
      <c r="Z2330" s="6">
        <f>IF($A2330="placement",Y2330,SUMIF($C$10:$C$6209,$C2330,$Y$10:$Y$6209))</f>
        <v>148.155</v>
      </c>
      <c r="AA2330" s="17">
        <f t="shared" si="109"/>
        <v>6.439393939393967E-2</v>
      </c>
    </row>
    <row r="2331" spans="1:27" x14ac:dyDescent="0.3">
      <c r="A2331" s="16" t="s">
        <v>33</v>
      </c>
      <c r="B2331" s="16" t="s">
        <v>7071</v>
      </c>
      <c r="C2331" s="16" t="s">
        <v>7072</v>
      </c>
      <c r="D2331" s="8" t="s">
        <v>34</v>
      </c>
      <c r="E2331" s="16"/>
      <c r="F2331" s="17">
        <v>0.30462975433599099</v>
      </c>
      <c r="G2331" s="17">
        <v>0.93370182000000002</v>
      </c>
      <c r="H2331" s="36">
        <v>2774.8638999999998</v>
      </c>
      <c r="I2331" s="36">
        <v>462.32229999999998</v>
      </c>
      <c r="J2331" s="22">
        <v>15630</v>
      </c>
      <c r="K2331" s="22">
        <v>4158</v>
      </c>
      <c r="L2331" s="18">
        <v>0.1666</v>
      </c>
      <c r="M2331" s="19">
        <v>1.1269231</v>
      </c>
      <c r="N2331" s="20">
        <v>0.72061500000000001</v>
      </c>
      <c r="O2331" s="22">
        <f>IFERROR(VLOOKUP($C2331,'site totals'!$J$2:$K$607,2,FALSE),1)</f>
        <v>7294.0232999999998</v>
      </c>
      <c r="P2331" s="21"/>
      <c r="Q2331" s="18">
        <v>0.36054643050000001</v>
      </c>
      <c r="R2331" s="17">
        <v>0.30459999999999998</v>
      </c>
      <c r="S2331" s="18" t="str">
        <f>IF($A2331="site","",MIN(VLOOKUP($P2331,margin_ranges!$A$5:$D$10,4,FALSE)/100,$Q2331))</f>
        <v/>
      </c>
      <c r="T2331" s="22" t="str">
        <f>IF(A2331="placement",$J2331*MIN($Q2331,$S2331),"")</f>
        <v/>
      </c>
      <c r="U2331" s="22">
        <f>IF($A2331="placement",T2331,SUMIF($C$10:$C$6209,$C2331,$T$10:$T$6209))</f>
        <v>4350.4947087041992</v>
      </c>
      <c r="V2331" s="37">
        <f t="shared" si="110"/>
        <v>3.7758711924481103E-2</v>
      </c>
      <c r="W2331" s="38"/>
      <c r="X2331" s="18" t="str">
        <f>IFERROR(MIN(VLOOKUP($W2331,margin_ranges!$A$5:$D$10,4,FALSE),$Q2331*100)/100,"")</f>
        <v/>
      </c>
      <c r="Y2331" s="6" t="str">
        <f t="shared" si="108"/>
        <v/>
      </c>
      <c r="Z2331" s="6">
        <f>IF($A2331="placement",Y2331,SUMIF($C$10:$C$6209,$C2331,$Y$10:$Y$6209))</f>
        <v>4350.4947087041992</v>
      </c>
      <c r="AA2331" s="17">
        <f t="shared" si="109"/>
        <v>3.7758711924481103E-2</v>
      </c>
    </row>
    <row r="2332" spans="1:27" hidden="1" x14ac:dyDescent="0.3">
      <c r="A2332" s="8" t="s">
        <v>17</v>
      </c>
      <c r="B2332" s="8" t="s">
        <v>7149</v>
      </c>
      <c r="C2332" s="8" t="s">
        <v>7150</v>
      </c>
      <c r="D2332" s="8" t="s">
        <v>7171</v>
      </c>
      <c r="E2332" s="8" t="s">
        <v>7172</v>
      </c>
      <c r="F2332" s="29">
        <v>0.28999999999999998</v>
      </c>
      <c r="G2332" s="29">
        <v>0</v>
      </c>
      <c r="H2332" s="30">
        <v>2.5712000000000002</v>
      </c>
      <c r="I2332" s="30">
        <v>0.1704</v>
      </c>
      <c r="J2332" s="14">
        <v>8</v>
      </c>
      <c r="K2332" s="14">
        <v>2</v>
      </c>
      <c r="L2332" s="12">
        <v>6.6299999999999998E-2</v>
      </c>
      <c r="M2332" s="7">
        <v>1.5041072900000001</v>
      </c>
      <c r="N2332" s="31">
        <v>1</v>
      </c>
      <c r="O2332" s="14">
        <f>IFERROR(VLOOKUP($C2332,'site totals'!$J$2:$K$607,2,FALSE),1)</f>
        <v>7227.5267000000003</v>
      </c>
      <c r="P2332" s="32" t="s">
        <v>22</v>
      </c>
      <c r="Q2332" s="12">
        <v>0.33515381189999999</v>
      </c>
      <c r="R2332" s="29">
        <v>0.28999999999999998</v>
      </c>
      <c r="S2332" s="2">
        <f>IF($A2332="site","",MIN(VLOOKUP($P2332,margin_ranges!$A$5:$D$10,4,FALSE)/100,$Q2332))</f>
        <v>0.29749999999999999</v>
      </c>
      <c r="T2332" s="6">
        <f>IF(A2332="placement",$J2332*MIN($Q2332,$S2332),"")</f>
        <v>2.38</v>
      </c>
      <c r="U2332" s="6">
        <f>IF($A2332="placement",T2332,SUMIF($C$10:$C$6209,$C2332,$T$10:$T$6209))</f>
        <v>2.38</v>
      </c>
      <c r="V2332" s="34">
        <f t="shared" si="110"/>
        <v>-1.0563380281690127E-2</v>
      </c>
      <c r="W2332" s="24"/>
      <c r="X2332" s="2" t="str">
        <f>IFERROR(MIN(VLOOKUP($W2332,margin_ranges!$A$5:$D$10,4,FALSE),$Q2332*100)/100,"")</f>
        <v/>
      </c>
      <c r="Y2332" s="6">
        <f t="shared" si="108"/>
        <v>2.38</v>
      </c>
      <c r="Z2332" s="6">
        <f>IF($A2332="placement",Y2332,SUMIF($C$10:$C$6209,$C2332,$Y$10:$Y$6209))</f>
        <v>2.38</v>
      </c>
      <c r="AA2332" s="29">
        <f t="shared" si="109"/>
        <v>-1.0563380281690127E-2</v>
      </c>
    </row>
    <row r="2333" spans="1:27" hidden="1" x14ac:dyDescent="0.3">
      <c r="A2333" s="8" t="s">
        <v>17</v>
      </c>
      <c r="B2333" s="8" t="s">
        <v>7149</v>
      </c>
      <c r="C2333" s="8" t="s">
        <v>7150</v>
      </c>
      <c r="D2333" s="8" t="s">
        <v>7193</v>
      </c>
      <c r="E2333" s="8" t="s">
        <v>7194</v>
      </c>
      <c r="F2333" s="29">
        <v>0.28999999999999998</v>
      </c>
      <c r="G2333" s="29">
        <v>0</v>
      </c>
      <c r="H2333" s="30">
        <v>36.188499999999998</v>
      </c>
      <c r="I2333" s="30">
        <v>7.2580999999999998</v>
      </c>
      <c r="J2333" s="14">
        <v>238</v>
      </c>
      <c r="K2333" s="14">
        <v>59</v>
      </c>
      <c r="L2333" s="12">
        <v>0.2006</v>
      </c>
      <c r="M2333" s="7">
        <v>1.0914784500000001</v>
      </c>
      <c r="N2333" s="31">
        <v>0.3</v>
      </c>
      <c r="O2333" s="14">
        <f>IFERROR(VLOOKUP($C2333,'site totals'!$J$2:$K$607,2,FALSE),1)</f>
        <v>7227.5267000000003</v>
      </c>
      <c r="P2333" s="32" t="s">
        <v>22</v>
      </c>
      <c r="Q2333" s="12">
        <v>0.72514345170000005</v>
      </c>
      <c r="R2333" s="29">
        <v>0.28999999999999998</v>
      </c>
      <c r="S2333" s="2">
        <f>IF($A2333="site","",MIN(VLOOKUP($P2333,margin_ranges!$A$5:$D$10,4,FALSE)/100,$Q2333))</f>
        <v>0.29749999999999999</v>
      </c>
      <c r="T2333" s="6">
        <f>IF(A2333="placement",$J2333*MIN($Q2333,$S2333),"")</f>
        <v>70.804999999999993</v>
      </c>
      <c r="U2333" s="6">
        <f>IF($A2333="placement",T2333,SUMIF($C$10:$C$6209,$C2333,$T$10:$T$6209))</f>
        <v>70.804999999999993</v>
      </c>
      <c r="V2333" s="34">
        <f t="shared" si="110"/>
        <v>-1.0563380281690127E-2</v>
      </c>
      <c r="W2333" s="24"/>
      <c r="X2333" s="2" t="str">
        <f>IFERROR(MIN(VLOOKUP($W2333,margin_ranges!$A$5:$D$10,4,FALSE),$Q2333*100)/100,"")</f>
        <v/>
      </c>
      <c r="Y2333" s="6">
        <f t="shared" si="108"/>
        <v>70.804999999999993</v>
      </c>
      <c r="Z2333" s="6">
        <f>IF($A2333="placement",Y2333,SUMIF($C$10:$C$6209,$C2333,$Y$10:$Y$6209))</f>
        <v>70.804999999999993</v>
      </c>
      <c r="AA2333" s="29">
        <f t="shared" si="109"/>
        <v>-1.0563380281690127E-2</v>
      </c>
    </row>
    <row r="2334" spans="1:27" hidden="1" x14ac:dyDescent="0.3">
      <c r="A2334" s="8" t="s">
        <v>17</v>
      </c>
      <c r="B2334" s="8" t="s">
        <v>7149</v>
      </c>
      <c r="C2334" s="8" t="s">
        <v>7150</v>
      </c>
      <c r="D2334" s="8" t="s">
        <v>7191</v>
      </c>
      <c r="E2334" s="8" t="s">
        <v>7192</v>
      </c>
      <c r="F2334" s="29">
        <v>0.28999999999999998</v>
      </c>
      <c r="G2334" s="29">
        <v>0</v>
      </c>
      <c r="H2334" s="30">
        <v>45.992400000000004</v>
      </c>
      <c r="I2334" s="30">
        <v>8.3417999999999992</v>
      </c>
      <c r="J2334" s="14">
        <v>259</v>
      </c>
      <c r="K2334" s="14">
        <v>65</v>
      </c>
      <c r="L2334" s="12">
        <v>0.18140000000000001</v>
      </c>
      <c r="M2334" s="7">
        <v>1.0345301200000001</v>
      </c>
      <c r="N2334" s="31">
        <v>0.3</v>
      </c>
      <c r="O2334" s="14">
        <f>IFERROR(VLOOKUP($C2334,'site totals'!$J$2:$K$607,2,FALSE),1)</f>
        <v>7227.5267000000003</v>
      </c>
      <c r="P2334" s="32" t="s">
        <v>22</v>
      </c>
      <c r="Q2334" s="12">
        <v>0.71001327619999999</v>
      </c>
      <c r="R2334" s="29">
        <v>0.28999999999999998</v>
      </c>
      <c r="S2334" s="2">
        <f>IF($A2334="site","",MIN(VLOOKUP($P2334,margin_ranges!$A$5:$D$10,4,FALSE)/100,$Q2334))</f>
        <v>0.29749999999999999</v>
      </c>
      <c r="T2334" s="6">
        <f>IF(A2334="placement",$J2334*MIN($Q2334,$S2334),"")</f>
        <v>77.052499999999995</v>
      </c>
      <c r="U2334" s="6">
        <f>IF($A2334="placement",T2334,SUMIF($C$10:$C$6209,$C2334,$T$10:$T$6209))</f>
        <v>77.052499999999995</v>
      </c>
      <c r="V2334" s="34">
        <f t="shared" si="110"/>
        <v>-1.0563380281690127E-2</v>
      </c>
      <c r="W2334" s="24"/>
      <c r="X2334" s="2" t="str">
        <f>IFERROR(MIN(VLOOKUP($W2334,margin_ranges!$A$5:$D$10,4,FALSE),$Q2334*100)/100,"")</f>
        <v/>
      </c>
      <c r="Y2334" s="6">
        <f t="shared" si="108"/>
        <v>77.052499999999995</v>
      </c>
      <c r="Z2334" s="6">
        <f>IF($A2334="placement",Y2334,SUMIF($C$10:$C$6209,$C2334,$Y$10:$Y$6209))</f>
        <v>77.052499999999995</v>
      </c>
      <c r="AA2334" s="29">
        <f t="shared" si="109"/>
        <v>-1.0563380281690127E-2</v>
      </c>
    </row>
    <row r="2335" spans="1:27" hidden="1" x14ac:dyDescent="0.3">
      <c r="A2335" s="8" t="s">
        <v>17</v>
      </c>
      <c r="B2335" s="8" t="s">
        <v>7149</v>
      </c>
      <c r="C2335" s="8" t="s">
        <v>7150</v>
      </c>
      <c r="D2335" s="8" t="s">
        <v>7165</v>
      </c>
      <c r="E2335" s="8" t="s">
        <v>7166</v>
      </c>
      <c r="F2335" s="29">
        <v>0.28999999999999998</v>
      </c>
      <c r="G2335" s="29">
        <v>1</v>
      </c>
      <c r="H2335" s="30">
        <v>400.79090000000002</v>
      </c>
      <c r="I2335" s="30">
        <v>12.0349</v>
      </c>
      <c r="J2335" s="14">
        <v>296</v>
      </c>
      <c r="K2335" s="14">
        <v>74</v>
      </c>
      <c r="L2335" s="12">
        <v>0.03</v>
      </c>
      <c r="M2335" s="7">
        <v>0.81878472000000002</v>
      </c>
      <c r="N2335" s="31">
        <v>0.3</v>
      </c>
      <c r="O2335" s="14">
        <f>IFERROR(VLOOKUP($C2335,'site totals'!$J$2:$K$607,2,FALSE),1)</f>
        <v>7227.5267000000003</v>
      </c>
      <c r="P2335" s="32" t="s">
        <v>22</v>
      </c>
      <c r="Q2335" s="12">
        <v>0.63360332399999997</v>
      </c>
      <c r="R2335" s="29">
        <v>0.28999999999999998</v>
      </c>
      <c r="S2335" s="2">
        <f>IF($A2335="site","",MIN(VLOOKUP($P2335,margin_ranges!$A$5:$D$10,4,FALSE)/100,$Q2335))</f>
        <v>0.29749999999999999</v>
      </c>
      <c r="T2335" s="6">
        <f>IF(A2335="placement",$J2335*MIN($Q2335,$S2335),"")</f>
        <v>88.06</v>
      </c>
      <c r="U2335" s="6">
        <f>IF($A2335="placement",T2335,SUMIF($C$10:$C$6209,$C2335,$T$10:$T$6209))</f>
        <v>88.06</v>
      </c>
      <c r="V2335" s="34">
        <f t="shared" si="110"/>
        <v>-1.0563380281690127E-2</v>
      </c>
      <c r="W2335" s="24"/>
      <c r="X2335" s="2" t="str">
        <f>IFERROR(MIN(VLOOKUP($W2335,margin_ranges!$A$5:$D$10,4,FALSE),$Q2335*100)/100,"")</f>
        <v/>
      </c>
      <c r="Y2335" s="6">
        <f t="shared" si="108"/>
        <v>88.06</v>
      </c>
      <c r="Z2335" s="6">
        <f>IF($A2335="placement",Y2335,SUMIF($C$10:$C$6209,$C2335,$Y$10:$Y$6209))</f>
        <v>88.06</v>
      </c>
      <c r="AA2335" s="29">
        <f t="shared" si="109"/>
        <v>-1.0563380281690127E-2</v>
      </c>
    </row>
    <row r="2336" spans="1:27" hidden="1" x14ac:dyDescent="0.3">
      <c r="A2336" s="8" t="s">
        <v>17</v>
      </c>
      <c r="B2336" s="8" t="s">
        <v>7149</v>
      </c>
      <c r="C2336" s="8" t="s">
        <v>7150</v>
      </c>
      <c r="D2336" s="8" t="s">
        <v>7197</v>
      </c>
      <c r="E2336" s="8" t="s">
        <v>7198</v>
      </c>
      <c r="F2336" s="29">
        <v>0.28999999999999998</v>
      </c>
      <c r="G2336" s="29">
        <v>1</v>
      </c>
      <c r="H2336" s="30">
        <v>630.45190000000002</v>
      </c>
      <c r="I2336" s="30">
        <v>48.483199999999997</v>
      </c>
      <c r="J2336" s="14">
        <v>1025</v>
      </c>
      <c r="K2336" s="14">
        <v>256</v>
      </c>
      <c r="L2336" s="12">
        <v>7.6899999999999996E-2</v>
      </c>
      <c r="M2336" s="7">
        <v>0.70496681000000005</v>
      </c>
      <c r="N2336" s="31">
        <v>0.3</v>
      </c>
      <c r="O2336" s="14">
        <f>IFERROR(VLOOKUP($C2336,'site totals'!$J$2:$K$607,2,FALSE),1)</f>
        <v>7227.5267000000003</v>
      </c>
      <c r="P2336" s="32" t="s">
        <v>22</v>
      </c>
      <c r="Q2336" s="12">
        <v>0.57444805379999997</v>
      </c>
      <c r="R2336" s="29">
        <v>0.28999999999999998</v>
      </c>
      <c r="S2336" s="2">
        <f>IF($A2336="site","",MIN(VLOOKUP($P2336,margin_ranges!$A$5:$D$10,4,FALSE)/100,$Q2336))</f>
        <v>0.29749999999999999</v>
      </c>
      <c r="T2336" s="6">
        <f>IF(A2336="placement",$J2336*MIN($Q2336,$S2336),"")</f>
        <v>304.9375</v>
      </c>
      <c r="U2336" s="6">
        <f>IF($A2336="placement",T2336,SUMIF($C$10:$C$6209,$C2336,$T$10:$T$6209))</f>
        <v>304.9375</v>
      </c>
      <c r="V2336" s="34">
        <f t="shared" si="110"/>
        <v>-1.0563380281690127E-2</v>
      </c>
      <c r="W2336" s="24"/>
      <c r="X2336" s="2" t="str">
        <f>IFERROR(MIN(VLOOKUP($W2336,margin_ranges!$A$5:$D$10,4,FALSE),$Q2336*100)/100,"")</f>
        <v/>
      </c>
      <c r="Y2336" s="6">
        <f t="shared" ref="Y2336:Y2399" si="111">IF(A2336="placement",IF($X2336="",$T2336,$J2336*MIN($Q2336,$X2336)),"")</f>
        <v>304.9375</v>
      </c>
      <c r="Z2336" s="6">
        <f>IF($A2336="placement",Y2336,SUMIF($C$10:$C$6209,$C2336,$Y$10:$Y$6209))</f>
        <v>304.9375</v>
      </c>
      <c r="AA2336" s="29">
        <f t="shared" ref="AA2336:AA2399" si="112">($J2336-$Z2336)/($J2336*(1-$R2336))-1</f>
        <v>-1.0563380281690127E-2</v>
      </c>
    </row>
    <row r="2337" spans="1:27" hidden="1" x14ac:dyDescent="0.3">
      <c r="A2337" s="8" t="s">
        <v>17</v>
      </c>
      <c r="B2337" s="8" t="s">
        <v>7149</v>
      </c>
      <c r="C2337" s="8" t="s">
        <v>7150</v>
      </c>
      <c r="D2337" s="8" t="s">
        <v>7155</v>
      </c>
      <c r="E2337" s="8" t="s">
        <v>7156</v>
      </c>
      <c r="F2337" s="29">
        <v>0.28999999999999998</v>
      </c>
      <c r="G2337" s="29">
        <v>1</v>
      </c>
      <c r="H2337" s="30">
        <v>1168.0373</v>
      </c>
      <c r="I2337" s="30">
        <v>123.9991</v>
      </c>
      <c r="J2337" s="14">
        <v>2933</v>
      </c>
      <c r="K2337" s="14">
        <v>733</v>
      </c>
      <c r="L2337" s="12">
        <v>0.1062</v>
      </c>
      <c r="M2337" s="7">
        <v>0.78851627999999996</v>
      </c>
      <c r="N2337" s="31">
        <v>0.3</v>
      </c>
      <c r="O2337" s="14">
        <f>IFERROR(VLOOKUP($C2337,'site totals'!$J$2:$K$607,2,FALSE),1)</f>
        <v>7227.5267000000003</v>
      </c>
      <c r="P2337" s="32" t="s">
        <v>22</v>
      </c>
      <c r="Q2337" s="12">
        <v>0.61953860989999998</v>
      </c>
      <c r="R2337" s="29">
        <v>0.28999999999999998</v>
      </c>
      <c r="S2337" s="2">
        <f>IF($A2337="site","",MIN(VLOOKUP($P2337,margin_ranges!$A$5:$D$10,4,FALSE)/100,$Q2337))</f>
        <v>0.29749999999999999</v>
      </c>
      <c r="T2337" s="6">
        <f>IF(A2337="placement",$J2337*MIN($Q2337,$S2337),"")</f>
        <v>872.5675</v>
      </c>
      <c r="U2337" s="6">
        <f>IF($A2337="placement",T2337,SUMIF($C$10:$C$6209,$C2337,$T$10:$T$6209))</f>
        <v>872.5675</v>
      </c>
      <c r="V2337" s="34">
        <f t="shared" si="110"/>
        <v>-1.0563380281690127E-2</v>
      </c>
      <c r="W2337" s="24"/>
      <c r="X2337" s="2" t="str">
        <f>IFERROR(MIN(VLOOKUP($W2337,margin_ranges!$A$5:$D$10,4,FALSE),$Q2337*100)/100,"")</f>
        <v/>
      </c>
      <c r="Y2337" s="6">
        <f t="shared" si="111"/>
        <v>872.5675</v>
      </c>
      <c r="Z2337" s="6">
        <f>IF($A2337="placement",Y2337,SUMIF($C$10:$C$6209,$C2337,$Y$10:$Y$6209))</f>
        <v>872.5675</v>
      </c>
      <c r="AA2337" s="29">
        <f t="shared" si="112"/>
        <v>-1.0563380281690127E-2</v>
      </c>
    </row>
    <row r="2338" spans="1:27" hidden="1" x14ac:dyDescent="0.3">
      <c r="A2338" s="8" t="s">
        <v>17</v>
      </c>
      <c r="B2338" s="8" t="s">
        <v>7149</v>
      </c>
      <c r="C2338" s="8" t="s">
        <v>7150</v>
      </c>
      <c r="D2338" s="8" t="s">
        <v>7189</v>
      </c>
      <c r="E2338" s="8" t="s">
        <v>7190</v>
      </c>
      <c r="F2338" s="29">
        <v>0.28999999999999998</v>
      </c>
      <c r="G2338" s="29">
        <v>1</v>
      </c>
      <c r="H2338" s="30">
        <v>1747.8219999999999</v>
      </c>
      <c r="I2338" s="30">
        <v>153.56890000000001</v>
      </c>
      <c r="J2338" s="14">
        <v>3253</v>
      </c>
      <c r="K2338" s="14">
        <v>813</v>
      </c>
      <c r="L2338" s="12">
        <v>8.7900000000000006E-2</v>
      </c>
      <c r="M2338" s="7">
        <v>0.70605373000000005</v>
      </c>
      <c r="N2338" s="31">
        <v>0.3</v>
      </c>
      <c r="O2338" s="14">
        <f>IFERROR(VLOOKUP($C2338,'site totals'!$J$2:$K$607,2,FALSE),1)</f>
        <v>7227.5267000000003</v>
      </c>
      <c r="P2338" s="32" t="s">
        <v>22</v>
      </c>
      <c r="Q2338" s="12">
        <v>0.57510315609999996</v>
      </c>
      <c r="R2338" s="29">
        <v>0.28999999999999998</v>
      </c>
      <c r="S2338" s="2">
        <f>IF($A2338="site","",MIN(VLOOKUP($P2338,margin_ranges!$A$5:$D$10,4,FALSE)/100,$Q2338))</f>
        <v>0.29749999999999999</v>
      </c>
      <c r="T2338" s="6">
        <f>IF(A2338="placement",$J2338*MIN($Q2338,$S2338),"")</f>
        <v>967.76749999999993</v>
      </c>
      <c r="U2338" s="6">
        <f>IF($A2338="placement",T2338,SUMIF($C$10:$C$6209,$C2338,$T$10:$T$6209))</f>
        <v>967.76749999999993</v>
      </c>
      <c r="V2338" s="34">
        <f t="shared" si="110"/>
        <v>-1.0563380281690127E-2</v>
      </c>
      <c r="W2338" s="24"/>
      <c r="X2338" s="2" t="str">
        <f>IFERROR(MIN(VLOOKUP($W2338,margin_ranges!$A$5:$D$10,4,FALSE),$Q2338*100)/100,"")</f>
        <v/>
      </c>
      <c r="Y2338" s="6">
        <f t="shared" si="111"/>
        <v>967.76749999999993</v>
      </c>
      <c r="Z2338" s="6">
        <f>IF($A2338="placement",Y2338,SUMIF($C$10:$C$6209,$C2338,$Y$10:$Y$6209))</f>
        <v>967.76749999999993</v>
      </c>
      <c r="AA2338" s="29">
        <f t="shared" si="112"/>
        <v>-1.0563380281690127E-2</v>
      </c>
    </row>
    <row r="2339" spans="1:27" hidden="1" x14ac:dyDescent="0.3">
      <c r="A2339" s="8" t="s">
        <v>17</v>
      </c>
      <c r="B2339" s="8" t="s">
        <v>7149</v>
      </c>
      <c r="C2339" s="8" t="s">
        <v>7150</v>
      </c>
      <c r="D2339" s="8" t="s">
        <v>7167</v>
      </c>
      <c r="E2339" s="8" t="s">
        <v>7168</v>
      </c>
      <c r="F2339" s="29">
        <v>0.28999999999999998</v>
      </c>
      <c r="G2339" s="29">
        <v>1</v>
      </c>
      <c r="H2339" s="30">
        <v>1001.0286</v>
      </c>
      <c r="I2339" s="30">
        <v>57.798400000000001</v>
      </c>
      <c r="J2339" s="14">
        <v>1362</v>
      </c>
      <c r="K2339" s="14">
        <v>341</v>
      </c>
      <c r="L2339" s="12">
        <v>5.7700000000000001E-2</v>
      </c>
      <c r="M2339" s="7">
        <v>0.78554902000000004</v>
      </c>
      <c r="N2339" s="31">
        <v>0.3</v>
      </c>
      <c r="O2339" s="14">
        <f>IFERROR(VLOOKUP($C2339,'site totals'!$J$2:$K$607,2,FALSE),1)</f>
        <v>7227.5267000000003</v>
      </c>
      <c r="P2339" s="32" t="s">
        <v>22</v>
      </c>
      <c r="Q2339" s="12">
        <v>0.61810149069999998</v>
      </c>
      <c r="R2339" s="29">
        <v>0.28999999999999998</v>
      </c>
      <c r="S2339" s="2">
        <f>IF($A2339="site","",MIN(VLOOKUP($P2339,margin_ranges!$A$5:$D$10,4,FALSE)/100,$Q2339))</f>
        <v>0.29749999999999999</v>
      </c>
      <c r="T2339" s="6">
        <f>IF(A2339="placement",$J2339*MIN($Q2339,$S2339),"")</f>
        <v>405.19499999999999</v>
      </c>
      <c r="U2339" s="6">
        <f>IF($A2339="placement",T2339,SUMIF($C$10:$C$6209,$C2339,$T$10:$T$6209))</f>
        <v>405.19499999999999</v>
      </c>
      <c r="V2339" s="34">
        <f t="shared" si="110"/>
        <v>-1.0563380281690016E-2</v>
      </c>
      <c r="W2339" s="24"/>
      <c r="X2339" s="2" t="str">
        <f>IFERROR(MIN(VLOOKUP($W2339,margin_ranges!$A$5:$D$10,4,FALSE),$Q2339*100)/100,"")</f>
        <v/>
      </c>
      <c r="Y2339" s="6">
        <f t="shared" si="111"/>
        <v>405.19499999999999</v>
      </c>
      <c r="Z2339" s="6">
        <f>IF($A2339="placement",Y2339,SUMIF($C$10:$C$6209,$C2339,$Y$10:$Y$6209))</f>
        <v>405.19499999999999</v>
      </c>
      <c r="AA2339" s="29">
        <f t="shared" si="112"/>
        <v>-1.0563380281690016E-2</v>
      </c>
    </row>
    <row r="2340" spans="1:27" hidden="1" x14ac:dyDescent="0.3">
      <c r="A2340" s="8" t="s">
        <v>17</v>
      </c>
      <c r="B2340" s="8" t="s">
        <v>7149</v>
      </c>
      <c r="C2340" s="8" t="s">
        <v>7150</v>
      </c>
      <c r="D2340" s="8" t="s">
        <v>7157</v>
      </c>
      <c r="E2340" s="8" t="s">
        <v>7158</v>
      </c>
      <c r="F2340" s="29">
        <v>0.28999999999999898</v>
      </c>
      <c r="G2340" s="29">
        <v>1</v>
      </c>
      <c r="H2340" s="30">
        <v>1154.2123999999999</v>
      </c>
      <c r="I2340" s="30">
        <v>98.080600000000004</v>
      </c>
      <c r="J2340" s="14">
        <v>2496</v>
      </c>
      <c r="K2340" s="14">
        <v>624</v>
      </c>
      <c r="L2340" s="12">
        <v>8.5000000000000006E-2</v>
      </c>
      <c r="M2340" s="7">
        <v>0.84842996999999998</v>
      </c>
      <c r="N2340" s="31">
        <v>0.3</v>
      </c>
      <c r="O2340" s="14">
        <f>IFERROR(VLOOKUP($C2340,'site totals'!$J$2:$K$607,2,FALSE),1)</f>
        <v>7227.5267000000003</v>
      </c>
      <c r="P2340" s="32" t="s">
        <v>22</v>
      </c>
      <c r="Q2340" s="12">
        <v>0.64640570269999997</v>
      </c>
      <c r="R2340" s="29">
        <v>0.28999999999999998</v>
      </c>
      <c r="S2340" s="2">
        <f>IF($A2340="site","",MIN(VLOOKUP($P2340,margin_ranges!$A$5:$D$10,4,FALSE)/100,$Q2340))</f>
        <v>0.29749999999999999</v>
      </c>
      <c r="T2340" s="6">
        <f>IF(A2340="placement",$J2340*MIN($Q2340,$S2340),"")</f>
        <v>742.56</v>
      </c>
      <c r="U2340" s="6">
        <f>IF($A2340="placement",T2340,SUMIF($C$10:$C$6209,$C2340,$T$10:$T$6209))</f>
        <v>742.56</v>
      </c>
      <c r="V2340" s="34">
        <f t="shared" si="110"/>
        <v>-1.0563380281690016E-2</v>
      </c>
      <c r="W2340" s="24"/>
      <c r="X2340" s="2" t="str">
        <f>IFERROR(MIN(VLOOKUP($W2340,margin_ranges!$A$5:$D$10,4,FALSE),$Q2340*100)/100,"")</f>
        <v/>
      </c>
      <c r="Y2340" s="6">
        <f t="shared" si="111"/>
        <v>742.56</v>
      </c>
      <c r="Z2340" s="6">
        <f>IF($A2340="placement",Y2340,SUMIF($C$10:$C$6209,$C2340,$Y$10:$Y$6209))</f>
        <v>742.56</v>
      </c>
      <c r="AA2340" s="29">
        <f t="shared" si="112"/>
        <v>-1.0563380281690016E-2</v>
      </c>
    </row>
    <row r="2341" spans="1:27" hidden="1" x14ac:dyDescent="0.3">
      <c r="A2341" s="8" t="s">
        <v>17</v>
      </c>
      <c r="B2341" s="8" t="s">
        <v>7149</v>
      </c>
      <c r="C2341" s="8" t="s">
        <v>7150</v>
      </c>
      <c r="D2341" s="8" t="s">
        <v>7177</v>
      </c>
      <c r="E2341" s="8" t="s">
        <v>7178</v>
      </c>
      <c r="F2341" s="29">
        <v>0.28999999999999998</v>
      </c>
      <c r="G2341" s="29">
        <v>1</v>
      </c>
      <c r="H2341" s="30">
        <v>1744.4099000000001</v>
      </c>
      <c r="I2341" s="30">
        <v>100.0361</v>
      </c>
      <c r="J2341" s="14">
        <v>2603</v>
      </c>
      <c r="K2341" s="14">
        <v>651</v>
      </c>
      <c r="L2341" s="12">
        <v>5.7299999999999997E-2</v>
      </c>
      <c r="M2341" s="7">
        <v>0.86720076000000001</v>
      </c>
      <c r="N2341" s="31">
        <v>0.3</v>
      </c>
      <c r="O2341" s="14">
        <f>IFERROR(VLOOKUP($C2341,'site totals'!$J$2:$K$607,2,FALSE),1)</f>
        <v>7227.5267000000003</v>
      </c>
      <c r="P2341" s="32" t="s">
        <v>22</v>
      </c>
      <c r="Q2341" s="12">
        <v>0.65405934369999996</v>
      </c>
      <c r="R2341" s="29">
        <v>0.28999999999999998</v>
      </c>
      <c r="S2341" s="2">
        <f>IF($A2341="site","",MIN(VLOOKUP($P2341,margin_ranges!$A$5:$D$10,4,FALSE)/100,$Q2341))</f>
        <v>0.29749999999999999</v>
      </c>
      <c r="T2341" s="6">
        <f>IF(A2341="placement",$J2341*MIN($Q2341,$S2341),"")</f>
        <v>774.39249999999993</v>
      </c>
      <c r="U2341" s="6">
        <f>IF($A2341="placement",T2341,SUMIF($C$10:$C$6209,$C2341,$T$10:$T$6209))</f>
        <v>774.39249999999993</v>
      </c>
      <c r="V2341" s="34">
        <f t="shared" si="110"/>
        <v>-1.0563380281690016E-2</v>
      </c>
      <c r="W2341" s="24"/>
      <c r="X2341" s="2" t="str">
        <f>IFERROR(MIN(VLOOKUP($W2341,margin_ranges!$A$5:$D$10,4,FALSE),$Q2341*100)/100,"")</f>
        <v/>
      </c>
      <c r="Y2341" s="6">
        <f t="shared" si="111"/>
        <v>774.39249999999993</v>
      </c>
      <c r="Z2341" s="6">
        <f>IF($A2341="placement",Y2341,SUMIF($C$10:$C$6209,$C2341,$Y$10:$Y$6209))</f>
        <v>774.39249999999993</v>
      </c>
      <c r="AA2341" s="29">
        <f t="shared" si="112"/>
        <v>-1.0563380281690016E-2</v>
      </c>
    </row>
    <row r="2342" spans="1:27" hidden="1" x14ac:dyDescent="0.3">
      <c r="A2342" s="8" t="s">
        <v>17</v>
      </c>
      <c r="B2342" s="8" t="s">
        <v>7149</v>
      </c>
      <c r="C2342" s="8" t="s">
        <v>7150</v>
      </c>
      <c r="D2342" s="8" t="s">
        <v>7185</v>
      </c>
      <c r="E2342" s="8" t="s">
        <v>7186</v>
      </c>
      <c r="F2342" s="29">
        <v>0.28999999999999998</v>
      </c>
      <c r="G2342" s="29">
        <v>1</v>
      </c>
      <c r="H2342" s="30">
        <v>107.68559999999999</v>
      </c>
      <c r="I2342" s="30">
        <v>0.72309999999999997</v>
      </c>
      <c r="J2342" s="14">
        <v>15</v>
      </c>
      <c r="K2342" s="14">
        <v>4</v>
      </c>
      <c r="L2342" s="12">
        <v>6.7000000000000002E-3</v>
      </c>
      <c r="M2342" s="7">
        <v>0.70364479999999996</v>
      </c>
      <c r="N2342" s="31">
        <v>0.1</v>
      </c>
      <c r="O2342" s="14">
        <f>IFERROR(VLOOKUP($C2342,'site totals'!$J$2:$K$607,2,FALSE),1)</f>
        <v>7227.5267000000003</v>
      </c>
      <c r="P2342" s="32" t="s">
        <v>22</v>
      </c>
      <c r="Q2342" s="12">
        <v>0.85788284179999996</v>
      </c>
      <c r="R2342" s="29">
        <v>0.28999999999999998</v>
      </c>
      <c r="S2342" s="2">
        <f>IF($A2342="site","",MIN(VLOOKUP($P2342,margin_ranges!$A$5:$D$10,4,FALSE)/100,$Q2342))</f>
        <v>0.29749999999999999</v>
      </c>
      <c r="T2342" s="6">
        <f>IF(A2342="placement",$J2342*MIN($Q2342,$S2342),"")</f>
        <v>4.4624999999999995</v>
      </c>
      <c r="U2342" s="6">
        <f>IF($A2342="placement",T2342,SUMIF($C$10:$C$6209,$C2342,$T$10:$T$6209))</f>
        <v>4.4624999999999995</v>
      </c>
      <c r="V2342" s="34">
        <f t="shared" si="110"/>
        <v>-1.0563380281689905E-2</v>
      </c>
      <c r="W2342" s="24"/>
      <c r="X2342" s="2" t="str">
        <f>IFERROR(MIN(VLOOKUP($W2342,margin_ranges!$A$5:$D$10,4,FALSE),$Q2342*100)/100,"")</f>
        <v/>
      </c>
      <c r="Y2342" s="6">
        <f t="shared" si="111"/>
        <v>4.4624999999999995</v>
      </c>
      <c r="Z2342" s="6">
        <f>IF($A2342="placement",Y2342,SUMIF($C$10:$C$6209,$C2342,$Y$10:$Y$6209))</f>
        <v>4.4624999999999995</v>
      </c>
      <c r="AA2342" s="29">
        <f t="shared" si="112"/>
        <v>-1.0563380281689905E-2</v>
      </c>
    </row>
    <row r="2343" spans="1:27" hidden="1" x14ac:dyDescent="0.3">
      <c r="A2343" s="8" t="s">
        <v>17</v>
      </c>
      <c r="B2343" s="8" t="s">
        <v>7149</v>
      </c>
      <c r="C2343" s="8" t="s">
        <v>7150</v>
      </c>
      <c r="D2343" s="8" t="s">
        <v>7201</v>
      </c>
      <c r="E2343" s="8" t="s">
        <v>7202</v>
      </c>
      <c r="F2343" s="29">
        <v>0.28999999999999898</v>
      </c>
      <c r="G2343" s="29">
        <v>0</v>
      </c>
      <c r="H2343" s="30">
        <v>46.676499999999997</v>
      </c>
      <c r="I2343" s="30">
        <v>10.649800000000001</v>
      </c>
      <c r="J2343" s="14">
        <v>340</v>
      </c>
      <c r="K2343" s="14">
        <v>85</v>
      </c>
      <c r="L2343" s="12">
        <v>0.22819999999999999</v>
      </c>
      <c r="M2343" s="7">
        <v>1.06456602</v>
      </c>
      <c r="N2343" s="31">
        <v>0.3</v>
      </c>
      <c r="O2343" s="14">
        <f>IFERROR(VLOOKUP($C2343,'site totals'!$J$2:$K$607,2,FALSE),1)</f>
        <v>7227.5267000000003</v>
      </c>
      <c r="P2343" s="32" t="s">
        <v>22</v>
      </c>
      <c r="Q2343" s="12">
        <v>0.71819502580000005</v>
      </c>
      <c r="R2343" s="29">
        <v>0.28999999999999998</v>
      </c>
      <c r="S2343" s="2">
        <f>IF($A2343="site","",MIN(VLOOKUP($P2343,margin_ranges!$A$5:$D$10,4,FALSE)/100,$Q2343))</f>
        <v>0.29749999999999999</v>
      </c>
      <c r="T2343" s="6">
        <f>IF(A2343="placement",$J2343*MIN($Q2343,$S2343),"")</f>
        <v>101.14999999999999</v>
      </c>
      <c r="U2343" s="6">
        <f>IF($A2343="placement",T2343,SUMIF($C$10:$C$6209,$C2343,$T$10:$T$6209))</f>
        <v>101.14999999999999</v>
      </c>
      <c r="V2343" s="34">
        <f t="shared" si="110"/>
        <v>-1.0563380281689905E-2</v>
      </c>
      <c r="W2343" s="24"/>
      <c r="X2343" s="2" t="str">
        <f>IFERROR(MIN(VLOOKUP($W2343,margin_ranges!$A$5:$D$10,4,FALSE),$Q2343*100)/100,"")</f>
        <v/>
      </c>
      <c r="Y2343" s="6">
        <f t="shared" si="111"/>
        <v>101.14999999999999</v>
      </c>
      <c r="Z2343" s="6">
        <f>IF($A2343="placement",Y2343,SUMIF($C$10:$C$6209,$C2343,$Y$10:$Y$6209))</f>
        <v>101.14999999999999</v>
      </c>
      <c r="AA2343" s="29">
        <f t="shared" si="112"/>
        <v>-1.0563380281689905E-2</v>
      </c>
    </row>
    <row r="2344" spans="1:27" hidden="1" x14ac:dyDescent="0.3">
      <c r="A2344" s="8" t="s">
        <v>17</v>
      </c>
      <c r="B2344" s="8" t="s">
        <v>7149</v>
      </c>
      <c r="C2344" s="8" t="s">
        <v>7150</v>
      </c>
      <c r="D2344" s="8" t="s">
        <v>7181</v>
      </c>
      <c r="E2344" s="8" t="s">
        <v>7182</v>
      </c>
      <c r="F2344" s="29">
        <v>0.25438942216006599</v>
      </c>
      <c r="G2344" s="29">
        <v>0</v>
      </c>
      <c r="H2344" s="30">
        <v>2.4946000000000002</v>
      </c>
      <c r="I2344" s="30">
        <v>0.23599999999999999</v>
      </c>
      <c r="J2344" s="14">
        <v>7</v>
      </c>
      <c r="K2344" s="14">
        <v>2</v>
      </c>
      <c r="L2344" s="12">
        <v>9.4600000000000004E-2</v>
      </c>
      <c r="M2344" s="7">
        <v>0.95223970999999996</v>
      </c>
      <c r="N2344" s="31">
        <v>0.71</v>
      </c>
      <c r="O2344" s="14">
        <f>IFERROR(VLOOKUP($C2344,'site totals'!$J$2:$K$607,2,FALSE),1)</f>
        <v>7227.5267000000003</v>
      </c>
      <c r="P2344" s="32" t="s">
        <v>91</v>
      </c>
      <c r="Q2344" s="12">
        <v>0.25438942219999999</v>
      </c>
      <c r="R2344" s="29">
        <v>0.28999999999999998</v>
      </c>
      <c r="S2344" s="2">
        <f>IF($A2344="site","",MIN(VLOOKUP($P2344,margin_ranges!$A$5:$D$10,4,FALSE)/100,$Q2344))</f>
        <v>0.25438942219999999</v>
      </c>
      <c r="T2344" s="6">
        <f>IF(A2344="placement",$J2344*MIN($Q2344,$S2344),"")</f>
        <v>1.7807259553999999</v>
      </c>
      <c r="U2344" s="6">
        <f>IF($A2344="placement",T2344,SUMIF($C$10:$C$6209,$C2344,$T$10:$T$6209))</f>
        <v>1.7807259553999999</v>
      </c>
      <c r="V2344" s="34">
        <f t="shared" si="110"/>
        <v>5.0155743380281947E-2</v>
      </c>
      <c r="W2344" s="24"/>
      <c r="X2344" s="2" t="str">
        <f>IFERROR(MIN(VLOOKUP($W2344,margin_ranges!$A$5:$D$10,4,FALSE),$Q2344*100)/100,"")</f>
        <v/>
      </c>
      <c r="Y2344" s="6">
        <f t="shared" si="111"/>
        <v>1.7807259553999999</v>
      </c>
      <c r="Z2344" s="6">
        <f>IF($A2344="placement",Y2344,SUMIF($C$10:$C$6209,$C2344,$Y$10:$Y$6209))</f>
        <v>1.7807259553999999</v>
      </c>
      <c r="AA2344" s="29">
        <f t="shared" si="112"/>
        <v>5.0155743380281947E-2</v>
      </c>
    </row>
    <row r="2345" spans="1:27" hidden="1" x14ac:dyDescent="0.3">
      <c r="A2345" s="8" t="s">
        <v>17</v>
      </c>
      <c r="B2345" s="8" t="s">
        <v>7149</v>
      </c>
      <c r="C2345" s="8" t="s">
        <v>7150</v>
      </c>
      <c r="D2345" s="8" t="s">
        <v>7195</v>
      </c>
      <c r="E2345" s="8" t="s">
        <v>7196</v>
      </c>
      <c r="F2345" s="29">
        <v>0.24228552964618399</v>
      </c>
      <c r="G2345" s="29">
        <v>0</v>
      </c>
      <c r="H2345" s="30">
        <v>4.4866000000000001</v>
      </c>
      <c r="I2345" s="30">
        <v>0.13400000000000001</v>
      </c>
      <c r="J2345" s="14">
        <v>8</v>
      </c>
      <c r="K2345" s="14">
        <v>2</v>
      </c>
      <c r="L2345" s="12">
        <v>2.9899999999999999E-2</v>
      </c>
      <c r="M2345" s="7">
        <v>1.97963753</v>
      </c>
      <c r="N2345" s="31">
        <v>1.5</v>
      </c>
      <c r="O2345" s="14">
        <f>IFERROR(VLOOKUP($C2345,'site totals'!$J$2:$K$607,2,FALSE),1)</f>
        <v>7227.5267000000003</v>
      </c>
      <c r="P2345" s="32" t="s">
        <v>91</v>
      </c>
      <c r="Q2345" s="12">
        <v>0.24228552959999999</v>
      </c>
      <c r="R2345" s="29">
        <v>0.28999999999999998</v>
      </c>
      <c r="S2345" s="2">
        <f>IF($A2345="site","",MIN(VLOOKUP($P2345,margin_ranges!$A$5:$D$10,4,FALSE)/100,$Q2345))</f>
        <v>0.24228552959999999</v>
      </c>
      <c r="T2345" s="6">
        <f>IF(A2345="placement",$J2345*MIN($Q2345,$S2345),"")</f>
        <v>1.9382842367999999</v>
      </c>
      <c r="U2345" s="6">
        <f>IF($A2345="placement",T2345,SUMIF($C$10:$C$6209,$C2345,$T$10:$T$6209))</f>
        <v>1.9382842367999999</v>
      </c>
      <c r="V2345" s="34">
        <f t="shared" si="110"/>
        <v>6.7203479436619862E-2</v>
      </c>
      <c r="W2345" s="24"/>
      <c r="X2345" s="2" t="str">
        <f>IFERROR(MIN(VLOOKUP($W2345,margin_ranges!$A$5:$D$10,4,FALSE),$Q2345*100)/100,"")</f>
        <v/>
      </c>
      <c r="Y2345" s="6">
        <f t="shared" si="111"/>
        <v>1.9382842367999999</v>
      </c>
      <c r="Z2345" s="6">
        <f>IF($A2345="placement",Y2345,SUMIF($C$10:$C$6209,$C2345,$Y$10:$Y$6209))</f>
        <v>1.9382842367999999</v>
      </c>
      <c r="AA2345" s="29">
        <f t="shared" si="112"/>
        <v>6.7203479436619862E-2</v>
      </c>
    </row>
    <row r="2346" spans="1:27" hidden="1" x14ac:dyDescent="0.3">
      <c r="A2346" s="8" t="s">
        <v>17</v>
      </c>
      <c r="B2346" s="8" t="s">
        <v>7149</v>
      </c>
      <c r="C2346" s="8" t="s">
        <v>7150</v>
      </c>
      <c r="D2346" s="8" t="s">
        <v>7153</v>
      </c>
      <c r="E2346" s="8" t="s">
        <v>7154</v>
      </c>
      <c r="F2346" s="29">
        <v>0.185446845242912</v>
      </c>
      <c r="G2346" s="29">
        <v>0</v>
      </c>
      <c r="H2346" s="30">
        <v>2.0613000000000001</v>
      </c>
      <c r="I2346" s="30">
        <v>0.30380000000000001</v>
      </c>
      <c r="J2346" s="14">
        <v>8</v>
      </c>
      <c r="K2346" s="14">
        <v>1</v>
      </c>
      <c r="L2346" s="12">
        <v>0.1474</v>
      </c>
      <c r="M2346" s="7">
        <v>0.87164355000000004</v>
      </c>
      <c r="N2346" s="31">
        <v>0.71</v>
      </c>
      <c r="O2346" s="14">
        <f>IFERROR(VLOOKUP($C2346,'site totals'!$J$2:$K$607,2,FALSE),1)</f>
        <v>7227.5267000000003</v>
      </c>
      <c r="P2346" s="32" t="s">
        <v>91</v>
      </c>
      <c r="Q2346" s="12">
        <v>0.18544684519999999</v>
      </c>
      <c r="R2346" s="29">
        <v>0.24</v>
      </c>
      <c r="S2346" s="2">
        <f>IF($A2346="site","",MIN(VLOOKUP($P2346,margin_ranges!$A$5:$D$10,4,FALSE)/100,$Q2346))</f>
        <v>0.18544684519999999</v>
      </c>
      <c r="T2346" s="6">
        <f>IF(A2346="placement",$J2346*MIN($Q2346,$S2346),"")</f>
        <v>1.4835747615999999</v>
      </c>
      <c r="U2346" s="6">
        <f>IF($A2346="placement",T2346,SUMIF($C$10:$C$6209,$C2346,$T$10:$T$6209))</f>
        <v>1.4835747615999999</v>
      </c>
      <c r="V2346" s="34">
        <f t="shared" si="110"/>
        <v>7.1780466842105373E-2</v>
      </c>
      <c r="W2346" s="24"/>
      <c r="X2346" s="2" t="str">
        <f>IFERROR(MIN(VLOOKUP($W2346,margin_ranges!$A$5:$D$10,4,FALSE),$Q2346*100)/100,"")</f>
        <v/>
      </c>
      <c r="Y2346" s="6">
        <f t="shared" si="111"/>
        <v>1.4835747615999999</v>
      </c>
      <c r="Z2346" s="6">
        <f>IF($A2346="placement",Y2346,SUMIF($C$10:$C$6209,$C2346,$Y$10:$Y$6209))</f>
        <v>1.4835747615999999</v>
      </c>
      <c r="AA2346" s="29">
        <f t="shared" si="112"/>
        <v>7.1780466842105373E-2</v>
      </c>
    </row>
    <row r="2347" spans="1:27" hidden="1" x14ac:dyDescent="0.3">
      <c r="A2347" s="8" t="s">
        <v>17</v>
      </c>
      <c r="B2347" s="8" t="s">
        <v>7149</v>
      </c>
      <c r="C2347" s="8" t="s">
        <v>7150</v>
      </c>
      <c r="D2347" s="8" t="s">
        <v>7173</v>
      </c>
      <c r="E2347" s="8" t="s">
        <v>7174</v>
      </c>
      <c r="F2347" s="29">
        <v>0.278763545645903</v>
      </c>
      <c r="G2347" s="29">
        <v>0</v>
      </c>
      <c r="H2347" s="30">
        <v>2.0756000000000001</v>
      </c>
      <c r="I2347" s="30">
        <v>0.37230000000000002</v>
      </c>
      <c r="J2347" s="14">
        <v>11</v>
      </c>
      <c r="K2347" s="14">
        <v>3</v>
      </c>
      <c r="L2347" s="12">
        <v>0.1794</v>
      </c>
      <c r="M2347" s="7">
        <v>0.98442057000000005</v>
      </c>
      <c r="N2347" s="31">
        <v>0.71</v>
      </c>
      <c r="O2347" s="14">
        <f>IFERROR(VLOOKUP($C2347,'site totals'!$J$2:$K$607,2,FALSE),1)</f>
        <v>7227.5267000000003</v>
      </c>
      <c r="P2347" s="32" t="s">
        <v>22</v>
      </c>
      <c r="Q2347" s="12">
        <v>0.2787635456</v>
      </c>
      <c r="R2347" s="29">
        <v>0.32</v>
      </c>
      <c r="S2347" s="2">
        <f>IF($A2347="site","",MIN(VLOOKUP($P2347,margin_ranges!$A$5:$D$10,4,FALSE)/100,$Q2347))</f>
        <v>0.2787635456</v>
      </c>
      <c r="T2347" s="6">
        <f>IF(A2347="placement",$J2347*MIN($Q2347,$S2347),"")</f>
        <v>3.0663990015999998</v>
      </c>
      <c r="U2347" s="6">
        <f>IF($A2347="placement",T2347,SUMIF($C$10:$C$6209,$C2347,$T$10:$T$6209))</f>
        <v>3.0663990015999998</v>
      </c>
      <c r="V2347" s="34">
        <f t="shared" si="110"/>
        <v>6.0641844705882519E-2</v>
      </c>
      <c r="W2347" s="24"/>
      <c r="X2347" s="2" t="str">
        <f>IFERROR(MIN(VLOOKUP($W2347,margin_ranges!$A$5:$D$10,4,FALSE),$Q2347*100)/100,"")</f>
        <v/>
      </c>
      <c r="Y2347" s="6">
        <f t="shared" si="111"/>
        <v>3.0663990015999998</v>
      </c>
      <c r="Z2347" s="6">
        <f>IF($A2347="placement",Y2347,SUMIF($C$10:$C$6209,$C2347,$Y$10:$Y$6209))</f>
        <v>3.0663990015999998</v>
      </c>
      <c r="AA2347" s="29">
        <f t="shared" si="112"/>
        <v>6.0641844705882519E-2</v>
      </c>
    </row>
    <row r="2348" spans="1:27" hidden="1" x14ac:dyDescent="0.3">
      <c r="A2348" s="8" t="s">
        <v>17</v>
      </c>
      <c r="B2348" s="8" t="s">
        <v>7149</v>
      </c>
      <c r="C2348" s="8" t="s">
        <v>7150</v>
      </c>
      <c r="D2348" s="33" t="s">
        <v>7179</v>
      </c>
      <c r="E2348" s="8" t="s">
        <v>7180</v>
      </c>
      <c r="F2348" s="29">
        <v>0.23734542157751501</v>
      </c>
      <c r="G2348" s="29">
        <v>0</v>
      </c>
      <c r="H2348" s="30">
        <v>4.0021000000000004</v>
      </c>
      <c r="I2348" s="30">
        <v>0.42309999999999998</v>
      </c>
      <c r="J2348" s="14">
        <v>12</v>
      </c>
      <c r="K2348" s="14">
        <v>3</v>
      </c>
      <c r="L2348" s="12">
        <v>0.1057</v>
      </c>
      <c r="M2348" s="7">
        <v>0.93095881000000003</v>
      </c>
      <c r="N2348" s="31">
        <v>0.71</v>
      </c>
      <c r="O2348" s="14">
        <f>IFERROR(VLOOKUP($C2348,'site totals'!$J$2:$K$607,2,FALSE),1)</f>
        <v>7227.5267000000003</v>
      </c>
      <c r="P2348" s="32" t="s">
        <v>91</v>
      </c>
      <c r="Q2348" s="12">
        <v>0.23734542159999999</v>
      </c>
      <c r="R2348" s="29">
        <v>0.28000000000000003</v>
      </c>
      <c r="S2348" s="2">
        <f>IF($A2348="site","",MIN(VLOOKUP($P2348,margin_ranges!$A$5:$D$10,4,FALSE)/100,$Q2348))</f>
        <v>0.23734542159999999</v>
      </c>
      <c r="T2348" s="6">
        <f>IF(A2348="placement",$J2348*MIN($Q2348,$S2348),"")</f>
        <v>2.8481450592000002</v>
      </c>
      <c r="U2348" s="6">
        <f>IF($A2348="placement",T2348,SUMIF($C$10:$C$6209,$C2348,$T$10:$T$6209))</f>
        <v>2.8481450592000002</v>
      </c>
      <c r="V2348" s="34">
        <f t="shared" si="110"/>
        <v>5.9242469999999825E-2</v>
      </c>
      <c r="W2348" s="24"/>
      <c r="X2348" s="2" t="str">
        <f>IFERROR(MIN(VLOOKUP($W2348,margin_ranges!$A$5:$D$10,4,FALSE),$Q2348*100)/100,"")</f>
        <v/>
      </c>
      <c r="Y2348" s="6">
        <f t="shared" si="111"/>
        <v>2.8481450592000002</v>
      </c>
      <c r="Z2348" s="6">
        <f>IF($A2348="placement",Y2348,SUMIF($C$10:$C$6209,$C2348,$Y$10:$Y$6209))</f>
        <v>2.8481450592000002</v>
      </c>
      <c r="AA2348" s="29">
        <f t="shared" si="112"/>
        <v>5.9242469999999825E-2</v>
      </c>
    </row>
    <row r="2349" spans="1:27" hidden="1" x14ac:dyDescent="0.3">
      <c r="A2349" s="8" t="s">
        <v>17</v>
      </c>
      <c r="B2349" s="8" t="s">
        <v>7149</v>
      </c>
      <c r="C2349" s="8" t="s">
        <v>7150</v>
      </c>
      <c r="D2349" s="8" t="s">
        <v>7163</v>
      </c>
      <c r="E2349" s="8" t="s">
        <v>7164</v>
      </c>
      <c r="F2349" s="29">
        <v>0.234243559411146</v>
      </c>
      <c r="G2349" s="29">
        <v>0</v>
      </c>
      <c r="H2349" s="30">
        <v>2.6596000000000002</v>
      </c>
      <c r="I2349" s="30">
        <v>0.17519999999999999</v>
      </c>
      <c r="J2349" s="14">
        <v>13</v>
      </c>
      <c r="K2349" s="14">
        <v>3</v>
      </c>
      <c r="L2349" s="12">
        <v>6.59E-2</v>
      </c>
      <c r="M2349" s="7">
        <v>2.48120669</v>
      </c>
      <c r="N2349" s="31">
        <v>1.9</v>
      </c>
      <c r="O2349" s="14">
        <f>IFERROR(VLOOKUP($C2349,'site totals'!$J$2:$K$607,2,FALSE),1)</f>
        <v>7227.5267000000003</v>
      </c>
      <c r="P2349" s="32" t="s">
        <v>22</v>
      </c>
      <c r="Q2349" s="12">
        <v>0.2342435594</v>
      </c>
      <c r="R2349" s="29">
        <v>0.28999999999999998</v>
      </c>
      <c r="S2349" s="2">
        <f>IF($A2349="site","",MIN(VLOOKUP($P2349,margin_ranges!$A$5:$D$10,4,FALSE)/100,$Q2349))</f>
        <v>0.2342435594</v>
      </c>
      <c r="T2349" s="6">
        <f>IF(A2349="placement",$J2349*MIN($Q2349,$S2349),"")</f>
        <v>3.0451662721999999</v>
      </c>
      <c r="U2349" s="6">
        <f>IF($A2349="placement",T2349,SUMIF($C$10:$C$6209,$C2349,$T$10:$T$6209))</f>
        <v>3.0451662721999999</v>
      </c>
      <c r="V2349" s="34">
        <f t="shared" si="110"/>
        <v>7.8530198028168963E-2</v>
      </c>
      <c r="W2349" s="24"/>
      <c r="X2349" s="2" t="str">
        <f>IFERROR(MIN(VLOOKUP($W2349,margin_ranges!$A$5:$D$10,4,FALSE),$Q2349*100)/100,"")</f>
        <v/>
      </c>
      <c r="Y2349" s="6">
        <f t="shared" si="111"/>
        <v>3.0451662721999999</v>
      </c>
      <c r="Z2349" s="6">
        <f>IF($A2349="placement",Y2349,SUMIF($C$10:$C$6209,$C2349,$Y$10:$Y$6209))</f>
        <v>3.0451662721999999</v>
      </c>
      <c r="AA2349" s="29">
        <f t="shared" si="112"/>
        <v>7.8530198028168963E-2</v>
      </c>
    </row>
    <row r="2350" spans="1:27" hidden="1" x14ac:dyDescent="0.3">
      <c r="A2350" s="8" t="s">
        <v>17</v>
      </c>
      <c r="B2350" s="8" t="s">
        <v>7149</v>
      </c>
      <c r="C2350" s="8" t="s">
        <v>7150</v>
      </c>
      <c r="D2350" s="8" t="s">
        <v>7175</v>
      </c>
      <c r="E2350" s="8" t="s">
        <v>7176</v>
      </c>
      <c r="F2350" s="29">
        <v>0.21213177862084301</v>
      </c>
      <c r="G2350" s="29">
        <v>0</v>
      </c>
      <c r="H2350" s="30">
        <v>3.0888</v>
      </c>
      <c r="I2350" s="30">
        <v>0.21240000000000001</v>
      </c>
      <c r="J2350" s="14">
        <v>15</v>
      </c>
      <c r="K2350" s="14">
        <v>3</v>
      </c>
      <c r="L2350" s="12">
        <v>6.88E-2</v>
      </c>
      <c r="M2350" s="7">
        <v>2.4115707999999998</v>
      </c>
      <c r="N2350" s="31">
        <v>1.9</v>
      </c>
      <c r="O2350" s="14">
        <f>IFERROR(VLOOKUP($C2350,'site totals'!$J$2:$K$607,2,FALSE),1)</f>
        <v>7227.5267000000003</v>
      </c>
      <c r="P2350" s="32" t="s">
        <v>22</v>
      </c>
      <c r="Q2350" s="12">
        <v>0.21213177859999999</v>
      </c>
      <c r="R2350" s="29">
        <v>0.27</v>
      </c>
      <c r="S2350" s="2">
        <f>IF($A2350="site","",MIN(VLOOKUP($P2350,margin_ranges!$A$5:$D$10,4,FALSE)/100,$Q2350))</f>
        <v>0.21213177859999999</v>
      </c>
      <c r="T2350" s="6">
        <f>IF(A2350="placement",$J2350*MIN($Q2350,$S2350),"")</f>
        <v>3.1819766789999999</v>
      </c>
      <c r="U2350" s="6">
        <f>IF($A2350="placement",T2350,SUMIF($C$10:$C$6209,$C2350,$T$10:$T$6209))</f>
        <v>3.1819766789999999</v>
      </c>
      <c r="V2350" s="34">
        <f t="shared" si="110"/>
        <v>7.9271536164383649E-2</v>
      </c>
      <c r="W2350" s="24"/>
      <c r="X2350" s="2" t="str">
        <f>IFERROR(MIN(VLOOKUP($W2350,margin_ranges!$A$5:$D$10,4,FALSE),$Q2350*100)/100,"")</f>
        <v/>
      </c>
      <c r="Y2350" s="6">
        <f t="shared" si="111"/>
        <v>3.1819766789999999</v>
      </c>
      <c r="Z2350" s="6">
        <f>IF($A2350="placement",Y2350,SUMIF($C$10:$C$6209,$C2350,$Y$10:$Y$6209))</f>
        <v>3.1819766789999999</v>
      </c>
      <c r="AA2350" s="17">
        <f t="shared" si="112"/>
        <v>7.9271536164383649E-2</v>
      </c>
    </row>
    <row r="2351" spans="1:27" hidden="1" x14ac:dyDescent="0.3">
      <c r="A2351" s="8" t="s">
        <v>17</v>
      </c>
      <c r="B2351" s="8" t="s">
        <v>7149</v>
      </c>
      <c r="C2351" s="8" t="s">
        <v>7150</v>
      </c>
      <c r="D2351" s="8" t="s">
        <v>7199</v>
      </c>
      <c r="E2351" s="8" t="s">
        <v>7200</v>
      </c>
      <c r="F2351" s="29">
        <v>0.2497345253222</v>
      </c>
      <c r="G2351" s="29">
        <v>0</v>
      </c>
      <c r="H2351" s="30">
        <v>3.0204</v>
      </c>
      <c r="I2351" s="30">
        <v>0.82869999999999999</v>
      </c>
      <c r="J2351" s="14">
        <v>19</v>
      </c>
      <c r="K2351" s="14">
        <v>4</v>
      </c>
      <c r="L2351" s="12">
        <v>0.27439999999999998</v>
      </c>
      <c r="M2351" s="7">
        <v>0.75973108</v>
      </c>
      <c r="N2351" s="31">
        <v>0.56999999999999995</v>
      </c>
      <c r="O2351" s="14">
        <f>IFERROR(VLOOKUP($C2351,'site totals'!$J$2:$K$607,2,FALSE),1)</f>
        <v>7227.5267000000003</v>
      </c>
      <c r="P2351" s="32" t="s">
        <v>91</v>
      </c>
      <c r="Q2351" s="12">
        <v>0.24973452530000001</v>
      </c>
      <c r="R2351" s="29">
        <v>0.28999999999999998</v>
      </c>
      <c r="S2351" s="2">
        <f>IF($A2351="site","",MIN(VLOOKUP($P2351,margin_ranges!$A$5:$D$10,4,FALSE)/100,$Q2351))</f>
        <v>0.24973452530000001</v>
      </c>
      <c r="T2351" s="6">
        <f>IF(A2351="placement",$J2351*MIN($Q2351,$S2351),"")</f>
        <v>4.7449559807000004</v>
      </c>
      <c r="U2351" s="6">
        <f>IF($A2351="placement",T2351,SUMIF($C$10:$C$6209,$C2351,$T$10:$T$6209))</f>
        <v>4.7449559807000004</v>
      </c>
      <c r="V2351" s="34">
        <f t="shared" si="110"/>
        <v>5.6711936197183288E-2</v>
      </c>
      <c r="W2351" s="24"/>
      <c r="X2351" s="2" t="str">
        <f>IFERROR(MIN(VLOOKUP($W2351,margin_ranges!$A$5:$D$10,4,FALSE),$Q2351*100)/100,"")</f>
        <v/>
      </c>
      <c r="Y2351" s="6">
        <f t="shared" si="111"/>
        <v>4.7449559807000004</v>
      </c>
      <c r="Z2351" s="6">
        <f>IF($A2351="placement",Y2351,SUMIF($C$10:$C$6209,$C2351,$Y$10:$Y$6209))</f>
        <v>4.7449559807000004</v>
      </c>
      <c r="AA2351" s="29">
        <f t="shared" si="112"/>
        <v>5.6711936197183288E-2</v>
      </c>
    </row>
    <row r="2352" spans="1:27" hidden="1" x14ac:dyDescent="0.3">
      <c r="A2352" s="8" t="s">
        <v>17</v>
      </c>
      <c r="B2352" s="8" t="s">
        <v>7149</v>
      </c>
      <c r="C2352" s="8" t="s">
        <v>7150</v>
      </c>
      <c r="D2352" s="8" t="s">
        <v>7203</v>
      </c>
      <c r="E2352" s="8" t="s">
        <v>7204</v>
      </c>
      <c r="F2352" s="29">
        <v>9.8932794272097904E-2</v>
      </c>
      <c r="G2352" s="29">
        <v>0</v>
      </c>
      <c r="H2352" s="30">
        <v>1.8866000000000001</v>
      </c>
      <c r="I2352" s="30">
        <v>0.99990000000000001</v>
      </c>
      <c r="J2352" s="14">
        <v>19</v>
      </c>
      <c r="K2352" s="14">
        <v>2</v>
      </c>
      <c r="L2352" s="12">
        <v>0.53</v>
      </c>
      <c r="M2352" s="7">
        <v>0.63258323000000005</v>
      </c>
      <c r="N2352" s="31">
        <v>0.56999999999999995</v>
      </c>
      <c r="O2352" s="14">
        <f>IFERROR(VLOOKUP($C2352,'site totals'!$J$2:$K$607,2,FALSE),1)</f>
        <v>7227.5267000000003</v>
      </c>
      <c r="P2352" s="32" t="s">
        <v>91</v>
      </c>
      <c r="Q2352" s="12">
        <v>9.8932794300000002E-2</v>
      </c>
      <c r="R2352" s="29">
        <v>0.15</v>
      </c>
      <c r="S2352" s="2">
        <f>IF($A2352="site","",MIN(VLOOKUP($P2352,margin_ranges!$A$5:$D$10,4,FALSE)/100,$Q2352))</f>
        <v>9.8932794300000002E-2</v>
      </c>
      <c r="T2352" s="6">
        <f>IF(A2352="placement",$J2352*MIN($Q2352,$S2352),"")</f>
        <v>1.8797230917000001</v>
      </c>
      <c r="U2352" s="6">
        <f>IF($A2352="placement",T2352,SUMIF($C$10:$C$6209,$C2352,$T$10:$T$6209))</f>
        <v>1.8797230917000001</v>
      </c>
      <c r="V2352" s="34">
        <f t="shared" si="110"/>
        <v>6.007906552941189E-2</v>
      </c>
      <c r="W2352" s="24"/>
      <c r="X2352" s="2" t="str">
        <f>IFERROR(MIN(VLOOKUP($W2352,margin_ranges!$A$5:$D$10,4,FALSE),$Q2352*100)/100,"")</f>
        <v/>
      </c>
      <c r="Y2352" s="6">
        <f t="shared" si="111"/>
        <v>1.8797230917000001</v>
      </c>
      <c r="Z2352" s="6">
        <f>IF($A2352="placement",Y2352,SUMIF($C$10:$C$6209,$C2352,$Y$10:$Y$6209))</f>
        <v>1.8797230917000001</v>
      </c>
      <c r="AA2352" s="29">
        <f t="shared" si="112"/>
        <v>6.007906552941189E-2</v>
      </c>
    </row>
    <row r="2353" spans="1:27" hidden="1" x14ac:dyDescent="0.3">
      <c r="A2353" s="8" t="s">
        <v>17</v>
      </c>
      <c r="B2353" s="8" t="s">
        <v>7149</v>
      </c>
      <c r="C2353" s="8" t="s">
        <v>7150</v>
      </c>
      <c r="D2353" s="8" t="s">
        <v>7161</v>
      </c>
      <c r="E2353" s="8" t="s">
        <v>7162</v>
      </c>
      <c r="F2353" s="29">
        <v>0.24016341494330201</v>
      </c>
      <c r="G2353" s="29">
        <v>0</v>
      </c>
      <c r="H2353" s="30">
        <v>4.8734000000000002</v>
      </c>
      <c r="I2353" s="30">
        <v>0.78400000000000003</v>
      </c>
      <c r="J2353" s="14">
        <v>22</v>
      </c>
      <c r="K2353" s="14">
        <v>5</v>
      </c>
      <c r="L2353" s="12">
        <v>0.16089999999999999</v>
      </c>
      <c r="M2353" s="7">
        <v>0.93441143999999998</v>
      </c>
      <c r="N2353" s="31">
        <v>0.71</v>
      </c>
      <c r="O2353" s="14">
        <f>IFERROR(VLOOKUP($C2353,'site totals'!$J$2:$K$607,2,FALSE),1)</f>
        <v>7227.5267000000003</v>
      </c>
      <c r="P2353" s="32" t="s">
        <v>91</v>
      </c>
      <c r="Q2353" s="12">
        <v>0.24016341490000001</v>
      </c>
      <c r="R2353" s="29">
        <v>0.27</v>
      </c>
      <c r="S2353" s="2">
        <f>IF($A2353="site","",MIN(VLOOKUP($P2353,margin_ranges!$A$5:$D$10,4,FALSE)/100,$Q2353))</f>
        <v>0.24016341490000001</v>
      </c>
      <c r="T2353" s="6">
        <f>IF(A2353="placement",$J2353*MIN($Q2353,$S2353),"")</f>
        <v>5.2835951278</v>
      </c>
      <c r="U2353" s="6">
        <f>IF($A2353="placement",T2353,SUMIF($C$10:$C$6209,$C2353,$T$10:$T$6209))</f>
        <v>5.2835951278</v>
      </c>
      <c r="V2353" s="34">
        <f t="shared" si="110"/>
        <v>4.0872034383561795E-2</v>
      </c>
      <c r="W2353" s="24"/>
      <c r="X2353" s="2" t="str">
        <f>IFERROR(MIN(VLOOKUP($W2353,margin_ranges!$A$5:$D$10,4,FALSE),$Q2353*100)/100,"")</f>
        <v/>
      </c>
      <c r="Y2353" s="6">
        <f t="shared" si="111"/>
        <v>5.2835951278</v>
      </c>
      <c r="Z2353" s="6">
        <f>IF($A2353="placement",Y2353,SUMIF($C$10:$C$6209,$C2353,$Y$10:$Y$6209))</f>
        <v>5.2835951278</v>
      </c>
      <c r="AA2353" s="29">
        <f t="shared" si="112"/>
        <v>4.0872034383561795E-2</v>
      </c>
    </row>
    <row r="2354" spans="1:27" hidden="1" x14ac:dyDescent="0.3">
      <c r="A2354" s="8" t="s">
        <v>17</v>
      </c>
      <c r="B2354" s="8" t="s">
        <v>7149</v>
      </c>
      <c r="C2354" s="8" t="s">
        <v>7150</v>
      </c>
      <c r="D2354" s="8" t="s">
        <v>7207</v>
      </c>
      <c r="E2354" s="8" t="s">
        <v>7208</v>
      </c>
      <c r="F2354" s="29">
        <v>0.233323456101514</v>
      </c>
      <c r="G2354" s="29">
        <v>0</v>
      </c>
      <c r="H2354" s="30">
        <v>4.4686000000000003</v>
      </c>
      <c r="I2354" s="30">
        <v>0.33069999999999999</v>
      </c>
      <c r="J2354" s="14">
        <v>25</v>
      </c>
      <c r="K2354" s="14">
        <v>6</v>
      </c>
      <c r="L2354" s="12">
        <v>7.3999999999999996E-2</v>
      </c>
      <c r="M2354" s="7">
        <v>2.4782289400000002</v>
      </c>
      <c r="N2354" s="31">
        <v>1.9</v>
      </c>
      <c r="O2354" s="14">
        <f>IFERROR(VLOOKUP($C2354,'site totals'!$J$2:$K$607,2,FALSE),1)</f>
        <v>7227.5267000000003</v>
      </c>
      <c r="P2354" s="32" t="s">
        <v>22</v>
      </c>
      <c r="Q2354" s="12">
        <v>0.23332345609999999</v>
      </c>
      <c r="R2354" s="29">
        <v>0.28999999999999998</v>
      </c>
      <c r="S2354" s="2">
        <f>IF($A2354="site","",MIN(VLOOKUP($P2354,margin_ranges!$A$5:$D$10,4,FALSE)/100,$Q2354))</f>
        <v>0.23332345609999999</v>
      </c>
      <c r="T2354" s="6">
        <f>IF(A2354="placement",$J2354*MIN($Q2354,$S2354),"")</f>
        <v>5.8330864025000002</v>
      </c>
      <c r="U2354" s="6">
        <f>IF($A2354="placement",T2354,SUMIF($C$10:$C$6209,$C2354,$T$10:$T$6209))</f>
        <v>5.8330864025000002</v>
      </c>
      <c r="V2354" s="34">
        <f t="shared" si="110"/>
        <v>7.9826118169014082E-2</v>
      </c>
      <c r="W2354" s="24"/>
      <c r="X2354" s="2" t="str">
        <f>IFERROR(MIN(VLOOKUP($W2354,margin_ranges!$A$5:$D$10,4,FALSE),$Q2354*100)/100,"")</f>
        <v/>
      </c>
      <c r="Y2354" s="6">
        <f t="shared" si="111"/>
        <v>5.8330864025000002</v>
      </c>
      <c r="Z2354" s="6">
        <f>IF($A2354="placement",Y2354,SUMIF($C$10:$C$6209,$C2354,$Y$10:$Y$6209))</f>
        <v>5.8330864025000002</v>
      </c>
      <c r="AA2354" s="29">
        <f t="shared" si="112"/>
        <v>7.9826118169014082E-2</v>
      </c>
    </row>
    <row r="2355" spans="1:27" hidden="1" x14ac:dyDescent="0.3">
      <c r="A2355" s="8" t="s">
        <v>17</v>
      </c>
      <c r="B2355" s="8" t="s">
        <v>7149</v>
      </c>
      <c r="C2355" s="8" t="s">
        <v>7150</v>
      </c>
      <c r="D2355" s="8" t="s">
        <v>7169</v>
      </c>
      <c r="E2355" s="8" t="s">
        <v>7170</v>
      </c>
      <c r="F2355" s="29">
        <v>0.24499405160234899</v>
      </c>
      <c r="G2355" s="29">
        <v>0</v>
      </c>
      <c r="H2355" s="30">
        <v>5.5420999999999996</v>
      </c>
      <c r="I2355" s="30">
        <v>1.5268999999999999</v>
      </c>
      <c r="J2355" s="14">
        <v>35</v>
      </c>
      <c r="K2355" s="14">
        <v>8</v>
      </c>
      <c r="L2355" s="12">
        <v>0.27550000000000002</v>
      </c>
      <c r="M2355" s="7">
        <v>0.75496094000000002</v>
      </c>
      <c r="N2355" s="31">
        <v>0.56999999999999995</v>
      </c>
      <c r="O2355" s="14">
        <f>IFERROR(VLOOKUP($C2355,'site totals'!$J$2:$K$607,2,FALSE),1)</f>
        <v>7227.5267000000003</v>
      </c>
      <c r="P2355" s="32" t="s">
        <v>91</v>
      </c>
      <c r="Q2355" s="12">
        <v>0.24499405160000001</v>
      </c>
      <c r="R2355" s="29">
        <v>0.28999999999999998</v>
      </c>
      <c r="S2355" s="2">
        <f>IF($A2355="site","",MIN(VLOOKUP($P2355,margin_ranges!$A$5:$D$10,4,FALSE)/100,$Q2355))</f>
        <v>0.24499405160000001</v>
      </c>
      <c r="T2355" s="6">
        <f>IF(A2355="placement",$J2355*MIN($Q2355,$S2355),"")</f>
        <v>8.5747918060000003</v>
      </c>
      <c r="U2355" s="6">
        <f>IF($A2355="placement",T2355,SUMIF($C$10:$C$6209,$C2355,$T$10:$T$6209))</f>
        <v>8.5747918060000003</v>
      </c>
      <c r="V2355" s="34">
        <f t="shared" si="110"/>
        <v>6.3388659718309981E-2</v>
      </c>
      <c r="W2355" s="24"/>
      <c r="X2355" s="2" t="str">
        <f>IFERROR(MIN(VLOOKUP($W2355,margin_ranges!$A$5:$D$10,4,FALSE),$Q2355*100)/100,"")</f>
        <v/>
      </c>
      <c r="Y2355" s="6">
        <f t="shared" si="111"/>
        <v>8.5747918060000003</v>
      </c>
      <c r="Z2355" s="6">
        <f>IF($A2355="placement",Y2355,SUMIF($C$10:$C$6209,$C2355,$Y$10:$Y$6209))</f>
        <v>8.5747918060000003</v>
      </c>
      <c r="AA2355" s="29">
        <f t="shared" si="112"/>
        <v>6.3388659718309981E-2</v>
      </c>
    </row>
    <row r="2356" spans="1:27" hidden="1" x14ac:dyDescent="0.3">
      <c r="A2356" s="8" t="s">
        <v>17</v>
      </c>
      <c r="B2356" s="8" t="s">
        <v>7149</v>
      </c>
      <c r="C2356" s="8" t="s">
        <v>7150</v>
      </c>
      <c r="D2356" s="8" t="s">
        <v>7183</v>
      </c>
      <c r="E2356" s="8" t="s">
        <v>7184</v>
      </c>
      <c r="F2356" s="29">
        <v>0.28332667968623498</v>
      </c>
      <c r="G2356" s="29">
        <v>0</v>
      </c>
      <c r="H2356" s="30">
        <v>7.7359</v>
      </c>
      <c r="I2356" s="30">
        <v>2.3721999999999999</v>
      </c>
      <c r="J2356" s="14">
        <v>60</v>
      </c>
      <c r="K2356" s="14">
        <v>15</v>
      </c>
      <c r="L2356" s="12">
        <v>0.30669999999999997</v>
      </c>
      <c r="M2356" s="7">
        <v>0.83720152999999997</v>
      </c>
      <c r="N2356" s="31">
        <v>0.6</v>
      </c>
      <c r="O2356" s="14">
        <f>IFERROR(VLOOKUP($C2356,'site totals'!$J$2:$K$607,2,FALSE),1)</f>
        <v>7227.5267000000003</v>
      </c>
      <c r="P2356" s="32" t="s">
        <v>91</v>
      </c>
      <c r="Q2356" s="12">
        <v>0.28332667969999997</v>
      </c>
      <c r="R2356" s="29">
        <v>0.28999999999999998</v>
      </c>
      <c r="S2356" s="2">
        <f>IF($A2356="site","",MIN(VLOOKUP($P2356,margin_ranges!$A$5:$D$10,4,FALSE)/100,$Q2356))</f>
        <v>0.28332667969999997</v>
      </c>
      <c r="T2356" s="6">
        <f>IF(A2356="placement",$J2356*MIN($Q2356,$S2356),"")</f>
        <v>16.999600781999998</v>
      </c>
      <c r="U2356" s="6">
        <f>IF($A2356="placement",T2356,SUMIF($C$10:$C$6209,$C2356,$T$10:$T$6209))</f>
        <v>16.999600781999998</v>
      </c>
      <c r="V2356" s="34">
        <f t="shared" si="110"/>
        <v>9.3990426760564016E-3</v>
      </c>
      <c r="W2356" s="24"/>
      <c r="X2356" s="2" t="str">
        <f>IFERROR(MIN(VLOOKUP($W2356,margin_ranges!$A$5:$D$10,4,FALSE),$Q2356*100)/100,"")</f>
        <v/>
      </c>
      <c r="Y2356" s="6">
        <f t="shared" si="111"/>
        <v>16.999600781999998</v>
      </c>
      <c r="Z2356" s="6">
        <f>IF($A2356="placement",Y2356,SUMIF($C$10:$C$6209,$C2356,$Y$10:$Y$6209))</f>
        <v>16.999600781999998</v>
      </c>
      <c r="AA2356" s="17">
        <f t="shared" si="112"/>
        <v>9.3990426760564016E-3</v>
      </c>
    </row>
    <row r="2357" spans="1:27" hidden="1" x14ac:dyDescent="0.3">
      <c r="A2357" s="8" t="s">
        <v>17</v>
      </c>
      <c r="B2357" s="8" t="s">
        <v>7149</v>
      </c>
      <c r="C2357" s="8" t="s">
        <v>7150</v>
      </c>
      <c r="D2357" s="8" t="s">
        <v>7151</v>
      </c>
      <c r="E2357" s="8" t="s">
        <v>7152</v>
      </c>
      <c r="F2357" s="29">
        <v>0.284566458899705</v>
      </c>
      <c r="G2357" s="29">
        <v>0</v>
      </c>
      <c r="H2357" s="30">
        <v>9.7841000000000005</v>
      </c>
      <c r="I2357" s="30">
        <v>2.6755</v>
      </c>
      <c r="J2357" s="14">
        <v>67</v>
      </c>
      <c r="K2357" s="14">
        <v>17</v>
      </c>
      <c r="L2357" s="12">
        <v>0.27350000000000002</v>
      </c>
      <c r="M2357" s="7">
        <v>0.83865232000000001</v>
      </c>
      <c r="N2357" s="31">
        <v>0.6</v>
      </c>
      <c r="O2357" s="14">
        <f>IFERROR(VLOOKUP($C2357,'site totals'!$J$2:$K$607,2,FALSE),1)</f>
        <v>7227.5267000000003</v>
      </c>
      <c r="P2357" s="32" t="s">
        <v>91</v>
      </c>
      <c r="Q2357" s="12">
        <v>0.28456645889999999</v>
      </c>
      <c r="R2357" s="29">
        <v>0.28999999999999998</v>
      </c>
      <c r="S2357" s="2">
        <f>IF($A2357="site","",MIN(VLOOKUP($P2357,margin_ranges!$A$5:$D$10,4,FALSE)/100,$Q2357))</f>
        <v>0.28456645889999999</v>
      </c>
      <c r="T2357" s="6">
        <f>IF(A2357="placement",$J2357*MIN($Q2357,$S2357),"")</f>
        <v>19.065952746299999</v>
      </c>
      <c r="U2357" s="6">
        <f>IF($A2357="placement",T2357,SUMIF($C$10:$C$6209,$C2357,$T$10:$T$6209))</f>
        <v>19.065952746299999</v>
      </c>
      <c r="V2357" s="34">
        <f t="shared" si="110"/>
        <v>7.6528747887323334E-3</v>
      </c>
      <c r="W2357" s="24"/>
      <c r="X2357" s="2" t="str">
        <f>IFERROR(MIN(VLOOKUP($W2357,margin_ranges!$A$5:$D$10,4,FALSE),$Q2357*100)/100,"")</f>
        <v/>
      </c>
      <c r="Y2357" s="6">
        <f t="shared" si="111"/>
        <v>19.065952746299999</v>
      </c>
      <c r="Z2357" s="6">
        <f>IF($A2357="placement",Y2357,SUMIF($C$10:$C$6209,$C2357,$Y$10:$Y$6209))</f>
        <v>19.065952746299999</v>
      </c>
      <c r="AA2357" s="29">
        <f t="shared" si="112"/>
        <v>7.6528747887323334E-3</v>
      </c>
    </row>
    <row r="2358" spans="1:27" hidden="1" x14ac:dyDescent="0.3">
      <c r="A2358" s="8" t="s">
        <v>17</v>
      </c>
      <c r="B2358" s="8" t="s">
        <v>7149</v>
      </c>
      <c r="C2358" s="8" t="s">
        <v>7150</v>
      </c>
      <c r="D2358" s="8" t="s">
        <v>7205</v>
      </c>
      <c r="E2358" s="8" t="s">
        <v>7206</v>
      </c>
      <c r="F2358" s="29">
        <v>0.223626685125456</v>
      </c>
      <c r="G2358" s="29">
        <v>1</v>
      </c>
      <c r="H2358" s="30">
        <v>132.2414</v>
      </c>
      <c r="I2358" s="30">
        <v>3.4823</v>
      </c>
      <c r="J2358" s="14">
        <v>202</v>
      </c>
      <c r="K2358" s="14">
        <v>45</v>
      </c>
      <c r="L2358" s="12">
        <v>2.63E-2</v>
      </c>
      <c r="M2358" s="7">
        <v>1.9320602200000001</v>
      </c>
      <c r="N2358" s="31">
        <v>1.5</v>
      </c>
      <c r="O2358" s="14">
        <f>IFERROR(VLOOKUP($C2358,'site totals'!$J$2:$K$607,2,FALSE),1)</f>
        <v>7227.5267000000003</v>
      </c>
      <c r="P2358" s="32" t="s">
        <v>22</v>
      </c>
      <c r="Q2358" s="12">
        <v>0.2236266851</v>
      </c>
      <c r="R2358" s="29">
        <v>0.26</v>
      </c>
      <c r="S2358" s="2">
        <f>IF($A2358="site","",MIN(VLOOKUP($P2358,margin_ranges!$A$5:$D$10,4,FALSE)/100,$Q2358))</f>
        <v>0.2236266851</v>
      </c>
      <c r="T2358" s="6">
        <f>IF(A2358="placement",$J2358*MIN($Q2358,$S2358),"")</f>
        <v>45.1725903902</v>
      </c>
      <c r="U2358" s="6">
        <f>IF($A2358="placement",T2358,SUMIF($C$10:$C$6209,$C2358,$T$10:$T$6209))</f>
        <v>45.1725903902</v>
      </c>
      <c r="V2358" s="34">
        <f t="shared" si="110"/>
        <v>4.9153128243243138E-2</v>
      </c>
      <c r="W2358" s="24"/>
      <c r="X2358" s="2" t="str">
        <f>IFERROR(MIN(VLOOKUP($W2358,margin_ranges!$A$5:$D$10,4,FALSE),$Q2358*100)/100,"")</f>
        <v/>
      </c>
      <c r="Y2358" s="6">
        <f t="shared" si="111"/>
        <v>45.1725903902</v>
      </c>
      <c r="Z2358" s="6">
        <f>IF($A2358="placement",Y2358,SUMIF($C$10:$C$6209,$C2358,$Y$10:$Y$6209))</f>
        <v>45.1725903902</v>
      </c>
      <c r="AA2358" s="29">
        <f t="shared" si="112"/>
        <v>4.9153128243243138E-2</v>
      </c>
    </row>
    <row r="2359" spans="1:27" hidden="1" x14ac:dyDescent="0.3">
      <c r="A2359" s="8" t="s">
        <v>17</v>
      </c>
      <c r="B2359" s="8" t="s">
        <v>7149</v>
      </c>
      <c r="C2359" s="8" t="s">
        <v>7150</v>
      </c>
      <c r="D2359" s="8" t="s">
        <v>7187</v>
      </c>
      <c r="E2359" s="8" t="s">
        <v>7188</v>
      </c>
      <c r="F2359" s="29">
        <v>0.3</v>
      </c>
      <c r="G2359" s="29">
        <v>1</v>
      </c>
      <c r="H2359" s="30">
        <v>46.698599999999999</v>
      </c>
      <c r="I2359" s="30">
        <v>27.516200000000001</v>
      </c>
      <c r="J2359" s="14">
        <v>94</v>
      </c>
      <c r="K2359" s="14">
        <v>28</v>
      </c>
      <c r="L2359" s="12">
        <v>0.58919999999999995</v>
      </c>
      <c r="M2359" s="7">
        <v>0.11427808</v>
      </c>
      <c r="N2359" s="31">
        <v>0.01</v>
      </c>
      <c r="O2359" s="14">
        <f>IFERROR(VLOOKUP($C2359,'site totals'!$J$2:$K$607,2,FALSE),1)</f>
        <v>7227.5267000000003</v>
      </c>
      <c r="P2359" s="32" t="s">
        <v>91</v>
      </c>
      <c r="Q2359" s="12">
        <v>0.91249415079999996</v>
      </c>
      <c r="R2359" s="29">
        <v>0.3</v>
      </c>
      <c r="S2359" s="2">
        <f>IF($A2359="site","",MIN(VLOOKUP($P2359,margin_ranges!$A$5:$D$10,4,FALSE)/100,$Q2359))</f>
        <v>0.29749999999999999</v>
      </c>
      <c r="T2359" s="6">
        <f>IF(A2359="placement",$J2359*MIN($Q2359,$S2359),"")</f>
        <v>27.965</v>
      </c>
      <c r="U2359" s="6">
        <f>IF($A2359="placement",T2359,SUMIF($C$10:$C$6209,$C2359,$T$10:$T$6209))</f>
        <v>27.965</v>
      </c>
      <c r="V2359" s="34">
        <f t="shared" si="110"/>
        <v>3.5714285714285587E-3</v>
      </c>
      <c r="W2359" s="24"/>
      <c r="X2359" s="2" t="str">
        <f>IFERROR(MIN(VLOOKUP($W2359,margin_ranges!$A$5:$D$10,4,FALSE),$Q2359*100)/100,"")</f>
        <v/>
      </c>
      <c r="Y2359" s="6">
        <f t="shared" si="111"/>
        <v>27.965</v>
      </c>
      <c r="Z2359" s="6">
        <f>IF($A2359="placement",Y2359,SUMIF($C$10:$C$6209,$C2359,$Y$10:$Y$6209))</f>
        <v>27.965</v>
      </c>
      <c r="AA2359" s="29">
        <f t="shared" si="112"/>
        <v>3.5714285714285587E-3</v>
      </c>
    </row>
    <row r="2360" spans="1:27" hidden="1" x14ac:dyDescent="0.3">
      <c r="A2360" s="8" t="s">
        <v>17</v>
      </c>
      <c r="B2360" s="8" t="s">
        <v>7149</v>
      </c>
      <c r="C2360" s="8" t="s">
        <v>7150</v>
      </c>
      <c r="D2360" s="8" t="s">
        <v>7159</v>
      </c>
      <c r="E2360" s="8" t="s">
        <v>7160</v>
      </c>
      <c r="F2360" s="29">
        <v>0.3</v>
      </c>
      <c r="G2360" s="29">
        <v>0</v>
      </c>
      <c r="H2360" s="30">
        <v>2.5649000000000002</v>
      </c>
      <c r="I2360" s="30">
        <v>0.45860000000000001</v>
      </c>
      <c r="J2360" s="14">
        <v>12</v>
      </c>
      <c r="K2360" s="14">
        <v>3</v>
      </c>
      <c r="L2360" s="12">
        <v>0.17879999999999999</v>
      </c>
      <c r="M2360" s="7">
        <v>0.83710280000000004</v>
      </c>
      <c r="N2360" s="31">
        <v>0.3</v>
      </c>
      <c r="O2360" s="14">
        <f>IFERROR(VLOOKUP($C2360,'site totals'!$J$2:$K$607,2,FALSE),1)</f>
        <v>7227.5267000000003</v>
      </c>
      <c r="P2360" s="32" t="s">
        <v>91</v>
      </c>
      <c r="Q2360" s="12">
        <v>0.64162107850000005</v>
      </c>
      <c r="R2360" s="29">
        <v>0.3</v>
      </c>
      <c r="S2360" s="2">
        <f>IF($A2360="site","",MIN(VLOOKUP($P2360,margin_ranges!$A$5:$D$10,4,FALSE)/100,$Q2360))</f>
        <v>0.29749999999999999</v>
      </c>
      <c r="T2360" s="6">
        <f>IF(A2360="placement",$J2360*MIN($Q2360,$S2360),"")</f>
        <v>3.57</v>
      </c>
      <c r="U2360" s="6">
        <f>IF($A2360="placement",T2360,SUMIF($C$10:$C$6209,$C2360,$T$10:$T$6209))</f>
        <v>3.57</v>
      </c>
      <c r="V2360" s="34">
        <f t="shared" si="110"/>
        <v>3.5714285714287808E-3</v>
      </c>
      <c r="W2360" s="24"/>
      <c r="X2360" s="2" t="str">
        <f>IFERROR(MIN(VLOOKUP($W2360,margin_ranges!$A$5:$D$10,4,FALSE),$Q2360*100)/100,"")</f>
        <v/>
      </c>
      <c r="Y2360" s="6">
        <f t="shared" si="111"/>
        <v>3.57</v>
      </c>
      <c r="Z2360" s="6">
        <f>IF($A2360="placement",Y2360,SUMIF($C$10:$C$6209,$C2360,$Y$10:$Y$6209))</f>
        <v>3.57</v>
      </c>
      <c r="AA2360" s="17">
        <f t="shared" si="112"/>
        <v>3.5714285714287808E-3</v>
      </c>
    </row>
    <row r="2361" spans="1:27" x14ac:dyDescent="0.3">
      <c r="A2361" s="16" t="s">
        <v>33</v>
      </c>
      <c r="B2361" s="16" t="s">
        <v>7149</v>
      </c>
      <c r="C2361" s="16" t="s">
        <v>7150</v>
      </c>
      <c r="D2361" s="8" t="s">
        <v>34</v>
      </c>
      <c r="E2361" s="16"/>
      <c r="F2361" s="17">
        <v>0.28939418764098002</v>
      </c>
      <c r="G2361" s="17">
        <v>0.92271566000000005</v>
      </c>
      <c r="H2361" s="36">
        <v>9825.9349999999995</v>
      </c>
      <c r="I2361" s="36">
        <v>665.87400000000002</v>
      </c>
      <c r="J2361" s="22">
        <v>15488</v>
      </c>
      <c r="K2361" s="22">
        <v>3867</v>
      </c>
      <c r="L2361" s="18">
        <v>6.7799999999999999E-2</v>
      </c>
      <c r="M2361" s="19">
        <v>0.77529968999999999</v>
      </c>
      <c r="N2361" s="20">
        <v>0.30132700000000001</v>
      </c>
      <c r="O2361" s="22">
        <f>IFERROR(VLOOKUP($C2361,'site totals'!$J$2:$K$607,2,FALSE),1)</f>
        <v>7227.5267000000003</v>
      </c>
      <c r="P2361" s="21"/>
      <c r="Q2361" s="18">
        <v>0.61134126180000004</v>
      </c>
      <c r="R2361" s="17">
        <v>0.28939999999999999</v>
      </c>
      <c r="S2361" s="18" t="str">
        <f>IF($A2361="site","",MIN(VLOOKUP($P2361,margin_ranges!$A$5:$D$10,4,FALSE)/100,$Q2361))</f>
        <v/>
      </c>
      <c r="T2361" s="22" t="str">
        <f>IF(A2361="placement",$J2361*MIN($Q2361,$S2361),"")</f>
        <v/>
      </c>
      <c r="U2361" s="22">
        <f>IF($A2361="placement",T2361,SUMIF($C$10:$C$6209,$C2361,$T$10:$T$6209))</f>
        <v>4567.7635682929995</v>
      </c>
      <c r="V2361" s="37">
        <f t="shared" si="110"/>
        <v>-7.7719547593241289E-3</v>
      </c>
      <c r="W2361" s="38"/>
      <c r="X2361" s="18" t="str">
        <f>IFERROR(MIN(VLOOKUP($W2361,margin_ranges!$A$5:$D$10,4,FALSE),$Q2361*100)/100,"")</f>
        <v/>
      </c>
      <c r="Y2361" s="6" t="str">
        <f t="shared" si="111"/>
        <v/>
      </c>
      <c r="Z2361" s="6">
        <f>IF($A2361="placement",Y2361,SUMIF($C$10:$C$6209,$C2361,$Y$10:$Y$6209))</f>
        <v>4567.7635682929995</v>
      </c>
      <c r="AA2361" s="17">
        <f t="shared" si="112"/>
        <v>-7.7719547593241289E-3</v>
      </c>
    </row>
    <row r="2362" spans="1:27" hidden="1" x14ac:dyDescent="0.3">
      <c r="A2362" s="8" t="s">
        <v>17</v>
      </c>
      <c r="B2362" s="8" t="s">
        <v>1409</v>
      </c>
      <c r="C2362" s="8" t="s">
        <v>1410</v>
      </c>
      <c r="D2362" s="8" t="s">
        <v>1469</v>
      </c>
      <c r="E2362" s="8" t="s">
        <v>1470</v>
      </c>
      <c r="F2362" s="29">
        <v>0.3</v>
      </c>
      <c r="G2362" s="29">
        <v>1</v>
      </c>
      <c r="H2362" s="30">
        <v>244.76320000000001</v>
      </c>
      <c r="I2362" s="30">
        <v>30.572900000000001</v>
      </c>
      <c r="J2362" s="14">
        <v>752</v>
      </c>
      <c r="K2362" s="14">
        <v>226</v>
      </c>
      <c r="L2362" s="12">
        <v>0.1249</v>
      </c>
      <c r="M2362" s="7">
        <v>0.82004060999999995</v>
      </c>
      <c r="N2362" s="31">
        <v>0.4</v>
      </c>
      <c r="O2362" s="14">
        <f>IFERROR(VLOOKUP($C2362,'site totals'!$J$2:$K$607,2,FALSE),1)</f>
        <v>6700.0057999999999</v>
      </c>
      <c r="P2362" s="32" t="s">
        <v>161</v>
      </c>
      <c r="Q2362" s="12">
        <v>0.51221927629999997</v>
      </c>
      <c r="R2362" s="29">
        <v>0.3</v>
      </c>
      <c r="S2362" s="2">
        <f>IF($A2362="site","",MIN(VLOOKUP($P2362,margin_ranges!$A$5:$D$10,4,FALSE)/100,$Q2362))</f>
        <v>0.43</v>
      </c>
      <c r="T2362" s="6">
        <f>IF(A2362="placement",$J2362*MIN($Q2362,$S2362),"")</f>
        <v>323.36</v>
      </c>
      <c r="U2362" s="6">
        <f>IF($A2362="placement",T2362,SUMIF($C$10:$C$6209,$C2362,$T$10:$T$6209))</f>
        <v>323.36</v>
      </c>
      <c r="V2362" s="34">
        <f t="shared" si="110"/>
        <v>-0.18571428571428572</v>
      </c>
      <c r="W2362" s="24"/>
      <c r="X2362" s="2" t="str">
        <f>IFERROR(MIN(VLOOKUP($W2362,margin_ranges!$A$5:$D$10,4,FALSE),$Q2362*100)/100,"")</f>
        <v/>
      </c>
      <c r="Y2362" s="6">
        <f t="shared" si="111"/>
        <v>323.36</v>
      </c>
      <c r="Z2362" s="6">
        <f>IF($A2362="placement",Y2362,SUMIF($C$10:$C$6209,$C2362,$Y$10:$Y$6209))</f>
        <v>323.36</v>
      </c>
      <c r="AA2362" s="29">
        <f t="shared" si="112"/>
        <v>-0.18571428571428572</v>
      </c>
    </row>
    <row r="2363" spans="1:27" hidden="1" x14ac:dyDescent="0.3">
      <c r="A2363" s="8" t="s">
        <v>17</v>
      </c>
      <c r="B2363" s="8" t="s">
        <v>1409</v>
      </c>
      <c r="C2363" s="8" t="s">
        <v>1410</v>
      </c>
      <c r="D2363" s="8" t="s">
        <v>11787</v>
      </c>
      <c r="E2363" s="8" t="s">
        <v>11788</v>
      </c>
      <c r="F2363" s="29">
        <v>0.3</v>
      </c>
      <c r="G2363" s="29">
        <v>0</v>
      </c>
      <c r="H2363" s="30">
        <v>2.6410999999999998</v>
      </c>
      <c r="I2363" s="30">
        <v>0.2354</v>
      </c>
      <c r="J2363" s="14">
        <v>8</v>
      </c>
      <c r="K2363" s="14">
        <v>2</v>
      </c>
      <c r="L2363" s="12">
        <v>8.9099999999999999E-2</v>
      </c>
      <c r="M2363" s="7">
        <v>1.0938998499999999</v>
      </c>
      <c r="N2363" s="31">
        <v>0.4</v>
      </c>
      <c r="O2363" s="14">
        <f>IFERROR(VLOOKUP($C2363,'site totals'!$J$2:$K$607,2,FALSE),1)</f>
        <v>6700.0057999999999</v>
      </c>
      <c r="P2363" s="32" t="s">
        <v>478</v>
      </c>
      <c r="Q2363" s="12">
        <v>0.63433581179999998</v>
      </c>
      <c r="R2363" s="29">
        <v>0.3</v>
      </c>
      <c r="S2363" s="2">
        <f>IF($A2363="site","",MIN(VLOOKUP($P2363,margin_ranges!$A$5:$D$10,4,FALSE)/100,$Q2363))</f>
        <v>0.43</v>
      </c>
      <c r="T2363" s="6">
        <f>IF(A2363="placement",$J2363*MIN($Q2363,$S2363),"")</f>
        <v>3.44</v>
      </c>
      <c r="U2363" s="6">
        <f>IF($A2363="placement",T2363,SUMIF($C$10:$C$6209,$C2363,$T$10:$T$6209))</f>
        <v>3.44</v>
      </c>
      <c r="V2363" s="34">
        <f t="shared" si="110"/>
        <v>-0.18571428571428561</v>
      </c>
      <c r="W2363" s="24"/>
      <c r="X2363" s="2" t="str">
        <f>IFERROR(MIN(VLOOKUP($W2363,margin_ranges!$A$5:$D$10,4,FALSE),$Q2363*100)/100,"")</f>
        <v/>
      </c>
      <c r="Y2363" s="6">
        <f t="shared" si="111"/>
        <v>3.44</v>
      </c>
      <c r="Z2363" s="6">
        <f>IF($A2363="placement",Y2363,SUMIF($C$10:$C$6209,$C2363,$Y$10:$Y$6209))</f>
        <v>3.44</v>
      </c>
      <c r="AA2363" s="29">
        <f t="shared" si="112"/>
        <v>-0.18571428571428561</v>
      </c>
    </row>
    <row r="2364" spans="1:27" hidden="1" x14ac:dyDescent="0.3">
      <c r="A2364" s="8" t="s">
        <v>17</v>
      </c>
      <c r="B2364" s="8" t="s">
        <v>1409</v>
      </c>
      <c r="C2364" s="8" t="s">
        <v>1410</v>
      </c>
      <c r="D2364" s="8" t="s">
        <v>1427</v>
      </c>
      <c r="E2364" s="8" t="s">
        <v>1428</v>
      </c>
      <c r="F2364" s="29">
        <v>0.32999999999999902</v>
      </c>
      <c r="G2364" s="29">
        <v>1</v>
      </c>
      <c r="H2364" s="30">
        <v>56.7059</v>
      </c>
      <c r="I2364" s="30">
        <v>7.5101000000000004</v>
      </c>
      <c r="J2364" s="14">
        <v>161</v>
      </c>
      <c r="K2364" s="14">
        <v>53</v>
      </c>
      <c r="L2364" s="12">
        <v>0.13239999999999999</v>
      </c>
      <c r="M2364" s="7">
        <v>0.71536697999999999</v>
      </c>
      <c r="N2364" s="31">
        <v>0.25</v>
      </c>
      <c r="O2364" s="14">
        <f>IFERROR(VLOOKUP($C2364,'site totals'!$J$2:$K$607,2,FALSE),1)</f>
        <v>6700.0057999999999</v>
      </c>
      <c r="P2364" s="32" t="s">
        <v>478</v>
      </c>
      <c r="Q2364" s="12">
        <v>0.65052902099999999</v>
      </c>
      <c r="R2364" s="29">
        <v>0.33</v>
      </c>
      <c r="S2364" s="2">
        <f>IF($A2364="site","",MIN(VLOOKUP($P2364,margin_ranges!$A$5:$D$10,4,FALSE)/100,$Q2364))</f>
        <v>0.43</v>
      </c>
      <c r="T2364" s="6">
        <f>IF(A2364="placement",$J2364*MIN($Q2364,$S2364),"")</f>
        <v>69.23</v>
      </c>
      <c r="U2364" s="6">
        <f>IF($A2364="placement",T2364,SUMIF($C$10:$C$6209,$C2364,$T$10:$T$6209))</f>
        <v>69.23</v>
      </c>
      <c r="V2364" s="34">
        <f t="shared" si="110"/>
        <v>-0.14925373134328357</v>
      </c>
      <c r="W2364" s="24"/>
      <c r="X2364" s="2" t="str">
        <f>IFERROR(MIN(VLOOKUP($W2364,margin_ranges!$A$5:$D$10,4,FALSE),$Q2364*100)/100,"")</f>
        <v/>
      </c>
      <c r="Y2364" s="6">
        <f t="shared" si="111"/>
        <v>69.23</v>
      </c>
      <c r="Z2364" s="6">
        <f>IF($A2364="placement",Y2364,SUMIF($C$10:$C$6209,$C2364,$Y$10:$Y$6209))</f>
        <v>69.23</v>
      </c>
      <c r="AA2364" s="29">
        <f t="shared" si="112"/>
        <v>-0.14925373134328357</v>
      </c>
    </row>
    <row r="2365" spans="1:27" hidden="1" x14ac:dyDescent="0.3">
      <c r="A2365" s="8" t="s">
        <v>17</v>
      </c>
      <c r="B2365" s="8" t="s">
        <v>1409</v>
      </c>
      <c r="C2365" s="8" t="s">
        <v>1410</v>
      </c>
      <c r="D2365" s="8" t="s">
        <v>11791</v>
      </c>
      <c r="E2365" s="8" t="s">
        <v>11792</v>
      </c>
      <c r="F2365" s="29">
        <v>0.33</v>
      </c>
      <c r="G2365" s="29">
        <v>0</v>
      </c>
      <c r="H2365" s="30">
        <v>4.3742999999999999</v>
      </c>
      <c r="I2365" s="30">
        <v>0.45340000000000003</v>
      </c>
      <c r="J2365" s="14">
        <v>12</v>
      </c>
      <c r="K2365" s="14">
        <v>4</v>
      </c>
      <c r="L2365" s="12">
        <v>0.1036</v>
      </c>
      <c r="M2365" s="7">
        <v>0.87638254000000004</v>
      </c>
      <c r="N2365" s="31">
        <v>0.4</v>
      </c>
      <c r="O2365" s="14">
        <f>IFERROR(VLOOKUP($C2365,'site totals'!$J$2:$K$607,2,FALSE),1)</f>
        <v>6700.0057999999999</v>
      </c>
      <c r="P2365" s="32" t="s">
        <v>478</v>
      </c>
      <c r="Q2365" s="12">
        <v>0.54357831150000002</v>
      </c>
      <c r="R2365" s="29">
        <v>0.33</v>
      </c>
      <c r="S2365" s="2">
        <f>IF($A2365="site","",MIN(VLOOKUP($P2365,margin_ranges!$A$5:$D$10,4,FALSE)/100,$Q2365))</f>
        <v>0.43</v>
      </c>
      <c r="T2365" s="6">
        <f>IF(A2365="placement",$J2365*MIN($Q2365,$S2365),"")</f>
        <v>5.16</v>
      </c>
      <c r="U2365" s="6">
        <f>IF($A2365="placement",T2365,SUMIF($C$10:$C$6209,$C2365,$T$10:$T$6209))</f>
        <v>5.16</v>
      </c>
      <c r="V2365" s="34">
        <f t="shared" si="110"/>
        <v>-0.14925373134328346</v>
      </c>
      <c r="W2365" s="24"/>
      <c r="X2365" s="2" t="str">
        <f>IFERROR(MIN(VLOOKUP($W2365,margin_ranges!$A$5:$D$10,4,FALSE),$Q2365*100)/100,"")</f>
        <v/>
      </c>
      <c r="Y2365" s="6">
        <f t="shared" si="111"/>
        <v>5.16</v>
      </c>
      <c r="Z2365" s="6">
        <f>IF($A2365="placement",Y2365,SUMIF($C$10:$C$6209,$C2365,$Y$10:$Y$6209))</f>
        <v>5.16</v>
      </c>
      <c r="AA2365" s="29">
        <f t="shared" si="112"/>
        <v>-0.14925373134328346</v>
      </c>
    </row>
    <row r="2366" spans="1:27" hidden="1" x14ac:dyDescent="0.3">
      <c r="A2366" s="8" t="s">
        <v>17</v>
      </c>
      <c r="B2366" s="8" t="s">
        <v>1409</v>
      </c>
      <c r="C2366" s="8" t="s">
        <v>1410</v>
      </c>
      <c r="D2366" s="8" t="s">
        <v>1413</v>
      </c>
      <c r="E2366" s="8" t="s">
        <v>1414</v>
      </c>
      <c r="F2366" s="29">
        <v>0.33</v>
      </c>
      <c r="G2366" s="29">
        <v>0</v>
      </c>
      <c r="H2366" s="30">
        <v>10.2599</v>
      </c>
      <c r="I2366" s="30">
        <v>1.7759</v>
      </c>
      <c r="J2366" s="14">
        <v>60</v>
      </c>
      <c r="K2366" s="14">
        <v>18</v>
      </c>
      <c r="L2366" s="12">
        <v>0.1731</v>
      </c>
      <c r="M2366" s="7">
        <v>1.1241694200000001</v>
      </c>
      <c r="N2366" s="31">
        <v>0.6</v>
      </c>
      <c r="O2366" s="14">
        <f>IFERROR(VLOOKUP($C2366,'site totals'!$J$2:$K$607,2,FALSE),1)</f>
        <v>6700.0057999999999</v>
      </c>
      <c r="P2366" s="32" t="s">
        <v>478</v>
      </c>
      <c r="Q2366" s="12">
        <v>0.466272617</v>
      </c>
      <c r="R2366" s="29">
        <v>0.33</v>
      </c>
      <c r="S2366" s="2">
        <f>IF($A2366="site","",MIN(VLOOKUP($P2366,margin_ranges!$A$5:$D$10,4,FALSE)/100,$Q2366))</f>
        <v>0.43</v>
      </c>
      <c r="T2366" s="6">
        <f>IF(A2366="placement",$J2366*MIN($Q2366,$S2366),"")</f>
        <v>25.8</v>
      </c>
      <c r="U2366" s="6">
        <f>IF($A2366="placement",T2366,SUMIF($C$10:$C$6209,$C2366,$T$10:$T$6209))</f>
        <v>25.8</v>
      </c>
      <c r="V2366" s="34">
        <f t="shared" si="110"/>
        <v>-0.14925373134328346</v>
      </c>
      <c r="W2366" s="24"/>
      <c r="X2366" s="2" t="str">
        <f>IFERROR(MIN(VLOOKUP($W2366,margin_ranges!$A$5:$D$10,4,FALSE),$Q2366*100)/100,"")</f>
        <v/>
      </c>
      <c r="Y2366" s="6">
        <f t="shared" si="111"/>
        <v>25.8</v>
      </c>
      <c r="Z2366" s="6">
        <f>IF($A2366="placement",Y2366,SUMIF($C$10:$C$6209,$C2366,$Y$10:$Y$6209))</f>
        <v>25.8</v>
      </c>
      <c r="AA2366" s="29">
        <f t="shared" si="112"/>
        <v>-0.14925373134328346</v>
      </c>
    </row>
    <row r="2367" spans="1:27" hidden="1" x14ac:dyDescent="0.3">
      <c r="A2367" s="8" t="s">
        <v>17</v>
      </c>
      <c r="B2367" s="8" t="s">
        <v>1409</v>
      </c>
      <c r="C2367" s="8" t="s">
        <v>1410</v>
      </c>
      <c r="D2367" s="8" t="s">
        <v>1453</v>
      </c>
      <c r="E2367" s="8" t="s">
        <v>1454</v>
      </c>
      <c r="F2367" s="29">
        <v>0.33</v>
      </c>
      <c r="G2367" s="29">
        <v>1</v>
      </c>
      <c r="H2367" s="30">
        <v>37.853099999999998</v>
      </c>
      <c r="I2367" s="30">
        <v>5.2355</v>
      </c>
      <c r="J2367" s="14">
        <v>151</v>
      </c>
      <c r="K2367" s="14">
        <v>42</v>
      </c>
      <c r="L2367" s="12">
        <v>0.13830000000000001</v>
      </c>
      <c r="M2367" s="7">
        <v>0.96178014999999994</v>
      </c>
      <c r="N2367" s="31">
        <v>0.5</v>
      </c>
      <c r="O2367" s="14">
        <f>IFERROR(VLOOKUP($C2367,'site totals'!$J$2:$K$607,2,FALSE),1)</f>
        <v>6700.0057999999999</v>
      </c>
      <c r="P2367" s="32" t="s">
        <v>478</v>
      </c>
      <c r="Q2367" s="12">
        <v>0.48013067479999999</v>
      </c>
      <c r="R2367" s="29">
        <v>0.33</v>
      </c>
      <c r="S2367" s="2">
        <f>IF($A2367="site","",MIN(VLOOKUP($P2367,margin_ranges!$A$5:$D$10,4,FALSE)/100,$Q2367))</f>
        <v>0.43</v>
      </c>
      <c r="T2367" s="6">
        <f>IF(A2367="placement",$J2367*MIN($Q2367,$S2367),"")</f>
        <v>64.929999999999993</v>
      </c>
      <c r="U2367" s="6">
        <f>IF($A2367="placement",T2367,SUMIF($C$10:$C$6209,$C2367,$T$10:$T$6209))</f>
        <v>64.929999999999993</v>
      </c>
      <c r="V2367" s="34">
        <f t="shared" si="110"/>
        <v>-0.14925373134328346</v>
      </c>
      <c r="W2367" s="24"/>
      <c r="X2367" s="2" t="str">
        <f>IFERROR(MIN(VLOOKUP($W2367,margin_ranges!$A$5:$D$10,4,FALSE),$Q2367*100)/100,"")</f>
        <v/>
      </c>
      <c r="Y2367" s="6">
        <f t="shared" si="111"/>
        <v>64.929999999999993</v>
      </c>
      <c r="Z2367" s="6">
        <f>IF($A2367="placement",Y2367,SUMIF($C$10:$C$6209,$C2367,$Y$10:$Y$6209))</f>
        <v>64.929999999999993</v>
      </c>
      <c r="AA2367" s="29">
        <f t="shared" si="112"/>
        <v>-0.14925373134328346</v>
      </c>
    </row>
    <row r="2368" spans="1:27" hidden="1" x14ac:dyDescent="0.3">
      <c r="A2368" s="8" t="s">
        <v>17</v>
      </c>
      <c r="B2368" s="8" t="s">
        <v>1409</v>
      </c>
      <c r="C2368" s="8" t="s">
        <v>1410</v>
      </c>
      <c r="D2368" s="8" t="s">
        <v>1483</v>
      </c>
      <c r="E2368" s="8" t="s">
        <v>1484</v>
      </c>
      <c r="F2368" s="29">
        <v>0.32999999999999902</v>
      </c>
      <c r="G2368" s="29">
        <v>1</v>
      </c>
      <c r="H2368" s="30">
        <v>78.295100000000005</v>
      </c>
      <c r="I2368" s="30">
        <v>5.6055999999999999</v>
      </c>
      <c r="J2368" s="14">
        <v>157</v>
      </c>
      <c r="K2368" s="14">
        <v>52</v>
      </c>
      <c r="L2368" s="12">
        <v>7.1599999999999997E-2</v>
      </c>
      <c r="M2368" s="7">
        <v>0.93458803999999995</v>
      </c>
      <c r="N2368" s="31">
        <v>0.4</v>
      </c>
      <c r="O2368" s="14">
        <f>IFERROR(VLOOKUP($C2368,'site totals'!$J$2:$K$607,2,FALSE),1)</f>
        <v>6700.0057999999999</v>
      </c>
      <c r="P2368" s="32" t="s">
        <v>161</v>
      </c>
      <c r="Q2368" s="12">
        <v>0.57200393760000001</v>
      </c>
      <c r="R2368" s="29">
        <v>0.33</v>
      </c>
      <c r="S2368" s="2">
        <f>IF($A2368="site","",MIN(VLOOKUP($P2368,margin_ranges!$A$5:$D$10,4,FALSE)/100,$Q2368))</f>
        <v>0.43</v>
      </c>
      <c r="T2368" s="6">
        <f>IF(A2368="placement",$J2368*MIN($Q2368,$S2368),"")</f>
        <v>67.510000000000005</v>
      </c>
      <c r="U2368" s="6">
        <f>IF($A2368="placement",T2368,SUMIF($C$10:$C$6209,$C2368,$T$10:$T$6209))</f>
        <v>67.510000000000005</v>
      </c>
      <c r="V2368" s="34">
        <f t="shared" si="110"/>
        <v>-0.14925373134328346</v>
      </c>
      <c r="W2368" s="24"/>
      <c r="X2368" s="2" t="str">
        <f>IFERROR(MIN(VLOOKUP($W2368,margin_ranges!$A$5:$D$10,4,FALSE),$Q2368*100)/100,"")</f>
        <v/>
      </c>
      <c r="Y2368" s="6">
        <f t="shared" si="111"/>
        <v>67.510000000000005</v>
      </c>
      <c r="Z2368" s="6">
        <f>IF($A2368="placement",Y2368,SUMIF($C$10:$C$6209,$C2368,$Y$10:$Y$6209))</f>
        <v>67.510000000000005</v>
      </c>
      <c r="AA2368" s="29">
        <f t="shared" si="112"/>
        <v>-0.14925373134328346</v>
      </c>
    </row>
    <row r="2369" spans="1:27" hidden="1" x14ac:dyDescent="0.3">
      <c r="A2369" s="8" t="s">
        <v>17</v>
      </c>
      <c r="B2369" s="8" t="s">
        <v>1409</v>
      </c>
      <c r="C2369" s="8" t="s">
        <v>1410</v>
      </c>
      <c r="D2369" s="8" t="s">
        <v>1507</v>
      </c>
      <c r="E2369" s="8" t="s">
        <v>1508</v>
      </c>
      <c r="F2369" s="29">
        <v>0.32999999999999902</v>
      </c>
      <c r="G2369" s="29">
        <v>1</v>
      </c>
      <c r="H2369" s="30">
        <v>140.1113</v>
      </c>
      <c r="I2369" s="30">
        <v>22.7651</v>
      </c>
      <c r="J2369" s="14">
        <v>635</v>
      </c>
      <c r="K2369" s="14">
        <v>179</v>
      </c>
      <c r="L2369" s="12">
        <v>0.16250000000000001</v>
      </c>
      <c r="M2369" s="7">
        <v>0.93017269999999996</v>
      </c>
      <c r="N2369" s="31">
        <v>0.5</v>
      </c>
      <c r="O2369" s="14">
        <f>IFERROR(VLOOKUP($C2369,'site totals'!$J$2:$K$607,2,FALSE),1)</f>
        <v>6700.0057999999999</v>
      </c>
      <c r="P2369" s="32" t="s">
        <v>478</v>
      </c>
      <c r="Q2369" s="12">
        <v>0.46246540819999998</v>
      </c>
      <c r="R2369" s="29">
        <v>0.33</v>
      </c>
      <c r="S2369" s="2">
        <f>IF($A2369="site","",MIN(VLOOKUP($P2369,margin_ranges!$A$5:$D$10,4,FALSE)/100,$Q2369))</f>
        <v>0.43</v>
      </c>
      <c r="T2369" s="6">
        <f>IF(A2369="placement",$J2369*MIN($Q2369,$S2369),"")</f>
        <v>273.05</v>
      </c>
      <c r="U2369" s="6">
        <f>IF($A2369="placement",T2369,SUMIF($C$10:$C$6209,$C2369,$T$10:$T$6209))</f>
        <v>273.05</v>
      </c>
      <c r="V2369" s="34">
        <f t="shared" si="110"/>
        <v>-0.14925373134328346</v>
      </c>
      <c r="W2369" s="24"/>
      <c r="X2369" s="2" t="str">
        <f>IFERROR(MIN(VLOOKUP($W2369,margin_ranges!$A$5:$D$10,4,FALSE),$Q2369*100)/100,"")</f>
        <v/>
      </c>
      <c r="Y2369" s="6">
        <f t="shared" si="111"/>
        <v>273.05</v>
      </c>
      <c r="Z2369" s="6">
        <f>IF($A2369="placement",Y2369,SUMIF($C$10:$C$6209,$C2369,$Y$10:$Y$6209))</f>
        <v>273.05</v>
      </c>
      <c r="AA2369" s="29">
        <f t="shared" si="112"/>
        <v>-0.14925373134328346</v>
      </c>
    </row>
    <row r="2370" spans="1:27" hidden="1" x14ac:dyDescent="0.3">
      <c r="A2370" s="8" t="s">
        <v>17</v>
      </c>
      <c r="B2370" s="8" t="s">
        <v>1409</v>
      </c>
      <c r="C2370" s="8" t="s">
        <v>1410</v>
      </c>
      <c r="D2370" s="8" t="s">
        <v>1471</v>
      </c>
      <c r="E2370" s="8" t="s">
        <v>1472</v>
      </c>
      <c r="F2370" s="29">
        <v>0.35</v>
      </c>
      <c r="G2370" s="29">
        <v>0</v>
      </c>
      <c r="H2370" s="30">
        <v>14.513400000000001</v>
      </c>
      <c r="I2370" s="30">
        <v>2.0320999999999998</v>
      </c>
      <c r="J2370" s="14">
        <v>67</v>
      </c>
      <c r="K2370" s="14">
        <v>23</v>
      </c>
      <c r="L2370" s="12">
        <v>0.14000000000000001</v>
      </c>
      <c r="M2370" s="7">
        <v>1.0977223199999999</v>
      </c>
      <c r="N2370" s="31">
        <v>0.6</v>
      </c>
      <c r="O2370" s="14">
        <f>IFERROR(VLOOKUP($C2370,'site totals'!$J$2:$K$607,2,FALSE),1)</f>
        <v>6700.0057999999999</v>
      </c>
      <c r="P2370" s="32" t="s">
        <v>478</v>
      </c>
      <c r="Q2370" s="12">
        <v>0.4534136829</v>
      </c>
      <c r="R2370" s="29">
        <v>0.35</v>
      </c>
      <c r="S2370" s="2">
        <f>IF($A2370="site","",MIN(VLOOKUP($P2370,margin_ranges!$A$5:$D$10,4,FALSE)/100,$Q2370))</f>
        <v>0.43</v>
      </c>
      <c r="T2370" s="6">
        <f>IF(A2370="placement",$J2370*MIN($Q2370,$S2370),"")</f>
        <v>28.81</v>
      </c>
      <c r="U2370" s="6">
        <f>IF($A2370="placement",T2370,SUMIF($C$10:$C$6209,$C2370,$T$10:$T$6209))</f>
        <v>28.81</v>
      </c>
      <c r="V2370" s="34">
        <f t="shared" si="110"/>
        <v>-0.12307692307692319</v>
      </c>
      <c r="W2370" s="24"/>
      <c r="X2370" s="2" t="str">
        <f>IFERROR(MIN(VLOOKUP($W2370,margin_ranges!$A$5:$D$10,4,FALSE),$Q2370*100)/100,"")</f>
        <v/>
      </c>
      <c r="Y2370" s="6">
        <f t="shared" si="111"/>
        <v>28.81</v>
      </c>
      <c r="Z2370" s="6">
        <f>IF($A2370="placement",Y2370,SUMIF($C$10:$C$6209,$C2370,$Y$10:$Y$6209))</f>
        <v>28.81</v>
      </c>
      <c r="AA2370" s="29">
        <f t="shared" si="112"/>
        <v>-0.12307692307692319</v>
      </c>
    </row>
    <row r="2371" spans="1:27" hidden="1" x14ac:dyDescent="0.3">
      <c r="A2371" s="8" t="s">
        <v>17</v>
      </c>
      <c r="B2371" s="8" t="s">
        <v>1409</v>
      </c>
      <c r="C2371" s="8" t="s">
        <v>1410</v>
      </c>
      <c r="D2371" s="8" t="s">
        <v>1447</v>
      </c>
      <c r="E2371" s="8" t="s">
        <v>1448</v>
      </c>
      <c r="F2371" s="29">
        <v>0.35</v>
      </c>
      <c r="G2371" s="29">
        <v>1</v>
      </c>
      <c r="H2371" s="30">
        <v>87.086799999999997</v>
      </c>
      <c r="I2371" s="30">
        <v>11.664099999999999</v>
      </c>
      <c r="J2371" s="14">
        <v>268</v>
      </c>
      <c r="K2371" s="14">
        <v>94</v>
      </c>
      <c r="L2371" s="12">
        <v>0.13389999999999999</v>
      </c>
      <c r="M2371" s="7">
        <v>0.76545947000000003</v>
      </c>
      <c r="N2371" s="31">
        <v>0.4</v>
      </c>
      <c r="O2371" s="14">
        <f>IFERROR(VLOOKUP($C2371,'site totals'!$J$2:$K$607,2,FALSE),1)</f>
        <v>6700.0057999999999</v>
      </c>
      <c r="P2371" s="32" t="s">
        <v>161</v>
      </c>
      <c r="Q2371" s="12">
        <v>0.47743803899999998</v>
      </c>
      <c r="R2371" s="29">
        <v>0.35</v>
      </c>
      <c r="S2371" s="2">
        <f>IF($A2371="site","",MIN(VLOOKUP($P2371,margin_ranges!$A$5:$D$10,4,FALSE)/100,$Q2371))</f>
        <v>0.43</v>
      </c>
      <c r="T2371" s="6">
        <f>IF(A2371="placement",$J2371*MIN($Q2371,$S2371),"")</f>
        <v>115.24</v>
      </c>
      <c r="U2371" s="6">
        <f>IF($A2371="placement",T2371,SUMIF($C$10:$C$6209,$C2371,$T$10:$T$6209))</f>
        <v>115.24</v>
      </c>
      <c r="V2371" s="34">
        <f t="shared" si="110"/>
        <v>-0.12307692307692319</v>
      </c>
      <c r="W2371" s="24"/>
      <c r="X2371" s="2" t="str">
        <f>IFERROR(MIN(VLOOKUP($W2371,margin_ranges!$A$5:$D$10,4,FALSE),$Q2371*100)/100,"")</f>
        <v/>
      </c>
      <c r="Y2371" s="6">
        <f t="shared" si="111"/>
        <v>115.24</v>
      </c>
      <c r="Z2371" s="6">
        <f>IF($A2371="placement",Y2371,SUMIF($C$10:$C$6209,$C2371,$Y$10:$Y$6209))</f>
        <v>115.24</v>
      </c>
      <c r="AA2371" s="29">
        <f t="shared" si="112"/>
        <v>-0.12307692307692319</v>
      </c>
    </row>
    <row r="2372" spans="1:27" hidden="1" x14ac:dyDescent="0.3">
      <c r="A2372" s="8" t="s">
        <v>17</v>
      </c>
      <c r="B2372" s="8" t="s">
        <v>1409</v>
      </c>
      <c r="C2372" s="8" t="s">
        <v>1410</v>
      </c>
      <c r="D2372" s="8" t="s">
        <v>1491</v>
      </c>
      <c r="E2372" s="8" t="s">
        <v>1492</v>
      </c>
      <c r="F2372" s="29">
        <v>0.35</v>
      </c>
      <c r="G2372" s="29">
        <v>1</v>
      </c>
      <c r="H2372" s="30">
        <v>167.40559999999999</v>
      </c>
      <c r="I2372" s="30">
        <v>24.9468</v>
      </c>
      <c r="J2372" s="14">
        <v>778</v>
      </c>
      <c r="K2372" s="14">
        <v>272</v>
      </c>
      <c r="L2372" s="12">
        <v>0.14899999999999999</v>
      </c>
      <c r="M2372" s="7">
        <v>1.03961232</v>
      </c>
      <c r="N2372" s="31">
        <v>0.45</v>
      </c>
      <c r="O2372" s="14">
        <f>IFERROR(VLOOKUP($C2372,'site totals'!$J$2:$K$607,2,FALSE),1)</f>
        <v>6700.0057999999999</v>
      </c>
      <c r="P2372" s="32" t="s">
        <v>478</v>
      </c>
      <c r="Q2372" s="12">
        <v>0.56714633680000004</v>
      </c>
      <c r="R2372" s="29">
        <v>0.35</v>
      </c>
      <c r="S2372" s="2">
        <f>IF($A2372="site","",MIN(VLOOKUP($P2372,margin_ranges!$A$5:$D$10,4,FALSE)/100,$Q2372))</f>
        <v>0.43</v>
      </c>
      <c r="T2372" s="6">
        <f>IF(A2372="placement",$J2372*MIN($Q2372,$S2372),"")</f>
        <v>334.54</v>
      </c>
      <c r="U2372" s="6">
        <f>IF($A2372="placement",T2372,SUMIF($C$10:$C$6209,$C2372,$T$10:$T$6209))</f>
        <v>334.54</v>
      </c>
      <c r="V2372" s="34">
        <f t="shared" si="110"/>
        <v>-0.12307692307692319</v>
      </c>
      <c r="W2372" s="24"/>
      <c r="X2372" s="2" t="str">
        <f>IFERROR(MIN(VLOOKUP($W2372,margin_ranges!$A$5:$D$10,4,FALSE),$Q2372*100)/100,"")</f>
        <v/>
      </c>
      <c r="Y2372" s="6">
        <f t="shared" si="111"/>
        <v>334.54</v>
      </c>
      <c r="Z2372" s="6">
        <f>IF($A2372="placement",Y2372,SUMIF($C$10:$C$6209,$C2372,$Y$10:$Y$6209))</f>
        <v>334.54</v>
      </c>
      <c r="AA2372" s="29">
        <f t="shared" si="112"/>
        <v>-0.12307692307692319</v>
      </c>
    </row>
    <row r="2373" spans="1:27" hidden="1" x14ac:dyDescent="0.3">
      <c r="A2373" s="8" t="s">
        <v>17</v>
      </c>
      <c r="B2373" s="8" t="s">
        <v>1409</v>
      </c>
      <c r="C2373" s="8" t="s">
        <v>1410</v>
      </c>
      <c r="D2373" s="8" t="s">
        <v>1465</v>
      </c>
      <c r="E2373" s="8" t="s">
        <v>1466</v>
      </c>
      <c r="F2373" s="29">
        <v>0.35</v>
      </c>
      <c r="G2373" s="29">
        <v>0</v>
      </c>
      <c r="H2373" s="30">
        <v>34.151699999999998</v>
      </c>
      <c r="I2373" s="30">
        <v>10.4285</v>
      </c>
      <c r="J2373" s="14">
        <v>177</v>
      </c>
      <c r="K2373" s="14">
        <v>62</v>
      </c>
      <c r="L2373" s="12">
        <v>0.3054</v>
      </c>
      <c r="M2373" s="7">
        <v>0.56602304999999997</v>
      </c>
      <c r="N2373" s="31">
        <v>0.25</v>
      </c>
      <c r="O2373" s="14">
        <f>IFERROR(VLOOKUP($C2373,'site totals'!$J$2:$K$607,2,FALSE),1)</f>
        <v>6700.0057999999999</v>
      </c>
      <c r="P2373" s="32" t="s">
        <v>478</v>
      </c>
      <c r="Q2373" s="12">
        <v>0.55832187789999999</v>
      </c>
      <c r="R2373" s="29">
        <v>0.35</v>
      </c>
      <c r="S2373" s="2">
        <f>IF($A2373="site","",MIN(VLOOKUP($P2373,margin_ranges!$A$5:$D$10,4,FALSE)/100,$Q2373))</f>
        <v>0.43</v>
      </c>
      <c r="T2373" s="6">
        <f>IF(A2373="placement",$J2373*MIN($Q2373,$S2373),"")</f>
        <v>76.11</v>
      </c>
      <c r="U2373" s="6">
        <f>IF($A2373="placement",T2373,SUMIF($C$10:$C$6209,$C2373,$T$10:$T$6209))</f>
        <v>76.11</v>
      </c>
      <c r="V2373" s="34">
        <f t="shared" si="110"/>
        <v>-0.12307692307692308</v>
      </c>
      <c r="W2373" s="24"/>
      <c r="X2373" s="2" t="str">
        <f>IFERROR(MIN(VLOOKUP($W2373,margin_ranges!$A$5:$D$10,4,FALSE),$Q2373*100)/100,"")</f>
        <v/>
      </c>
      <c r="Y2373" s="6">
        <f t="shared" si="111"/>
        <v>76.11</v>
      </c>
      <c r="Z2373" s="6">
        <f>IF($A2373="placement",Y2373,SUMIF($C$10:$C$6209,$C2373,$Y$10:$Y$6209))</f>
        <v>76.11</v>
      </c>
      <c r="AA2373" s="29">
        <f t="shared" si="112"/>
        <v>-0.12307692307692308</v>
      </c>
    </row>
    <row r="2374" spans="1:27" hidden="1" x14ac:dyDescent="0.3">
      <c r="A2374" s="8" t="s">
        <v>17</v>
      </c>
      <c r="B2374" s="8" t="s">
        <v>1409</v>
      </c>
      <c r="C2374" s="8" t="s">
        <v>1410</v>
      </c>
      <c r="D2374" s="8" t="s">
        <v>1425</v>
      </c>
      <c r="E2374" s="8" t="s">
        <v>1426</v>
      </c>
      <c r="F2374" s="29">
        <v>0.19999999999999901</v>
      </c>
      <c r="G2374" s="29">
        <v>1</v>
      </c>
      <c r="H2374" s="30">
        <v>232.90440000000001</v>
      </c>
      <c r="I2374" s="30">
        <v>26.744700000000002</v>
      </c>
      <c r="J2374" s="14">
        <v>599</v>
      </c>
      <c r="K2374" s="14">
        <v>120</v>
      </c>
      <c r="L2374" s="12">
        <v>0.1148</v>
      </c>
      <c r="M2374" s="7">
        <v>0.74651173000000004</v>
      </c>
      <c r="N2374" s="31">
        <v>0.4</v>
      </c>
      <c r="O2374" s="14">
        <f>IFERROR(VLOOKUP($C2374,'site totals'!$J$2:$K$607,2,FALSE),1)</f>
        <v>6700.0057999999999</v>
      </c>
      <c r="P2374" s="32" t="s">
        <v>91</v>
      </c>
      <c r="Q2374" s="12">
        <v>0.46417452619999999</v>
      </c>
      <c r="R2374" s="29">
        <v>0.2</v>
      </c>
      <c r="S2374" s="2">
        <f>IF($A2374="site","",MIN(VLOOKUP($P2374,margin_ranges!$A$5:$D$10,4,FALSE)/100,$Q2374))</f>
        <v>0.29749999999999999</v>
      </c>
      <c r="T2374" s="6">
        <f>IF(A2374="placement",$J2374*MIN($Q2374,$S2374),"")</f>
        <v>178.20249999999999</v>
      </c>
      <c r="U2374" s="6">
        <f>IF($A2374="placement",T2374,SUMIF($C$10:$C$6209,$C2374,$T$10:$T$6209))</f>
        <v>178.20249999999999</v>
      </c>
      <c r="V2374" s="34">
        <f t="shared" si="110"/>
        <v>-0.12187500000000007</v>
      </c>
      <c r="W2374" s="24"/>
      <c r="X2374" s="2" t="str">
        <f>IFERROR(MIN(VLOOKUP($W2374,margin_ranges!$A$5:$D$10,4,FALSE),$Q2374*100)/100,"")</f>
        <v/>
      </c>
      <c r="Y2374" s="6">
        <f t="shared" si="111"/>
        <v>178.20249999999999</v>
      </c>
      <c r="Z2374" s="6">
        <f>IF($A2374="placement",Y2374,SUMIF($C$10:$C$6209,$C2374,$Y$10:$Y$6209))</f>
        <v>178.20249999999999</v>
      </c>
      <c r="AA2374" s="29">
        <f t="shared" si="112"/>
        <v>-0.12187500000000007</v>
      </c>
    </row>
    <row r="2375" spans="1:27" hidden="1" x14ac:dyDescent="0.3">
      <c r="A2375" s="8" t="s">
        <v>17</v>
      </c>
      <c r="B2375" s="8" t="s">
        <v>1409</v>
      </c>
      <c r="C2375" s="8" t="s">
        <v>1410</v>
      </c>
      <c r="D2375" s="8" t="s">
        <v>1485</v>
      </c>
      <c r="E2375" s="8" t="s">
        <v>1486</v>
      </c>
      <c r="F2375" s="29">
        <v>0.18</v>
      </c>
      <c r="G2375" s="29">
        <v>1</v>
      </c>
      <c r="H2375" s="30">
        <v>234.92750000000001</v>
      </c>
      <c r="I2375" s="30">
        <v>25.099900000000002</v>
      </c>
      <c r="J2375" s="14">
        <v>573</v>
      </c>
      <c r="K2375" s="14">
        <v>103</v>
      </c>
      <c r="L2375" s="12">
        <v>0.10680000000000001</v>
      </c>
      <c r="M2375" s="7">
        <v>0.76040114000000003</v>
      </c>
      <c r="N2375" s="31">
        <v>0.55000000000000004</v>
      </c>
      <c r="O2375" s="14">
        <f>IFERROR(VLOOKUP($C2375,'site totals'!$J$2:$K$607,2,FALSE),1)</f>
        <v>6700.0057999999999</v>
      </c>
      <c r="P2375" s="32" t="s">
        <v>91</v>
      </c>
      <c r="Q2375" s="12">
        <v>0.27669755940000001</v>
      </c>
      <c r="R2375" s="29">
        <v>0.18</v>
      </c>
      <c r="S2375" s="2">
        <f>IF($A2375="site","",MIN(VLOOKUP($P2375,margin_ranges!$A$5:$D$10,4,FALSE)/100,$Q2375))</f>
        <v>0.27669755940000001</v>
      </c>
      <c r="T2375" s="6">
        <f>IF(A2375="placement",$J2375*MIN($Q2375,$S2375),"")</f>
        <v>158.54770153620001</v>
      </c>
      <c r="U2375" s="6">
        <f>IF($A2375="placement",T2375,SUMIF($C$10:$C$6209,$C2375,$T$10:$T$6209))</f>
        <v>158.54770153620001</v>
      </c>
      <c r="V2375" s="34">
        <f t="shared" si="110"/>
        <v>-0.11792385292682928</v>
      </c>
      <c r="W2375" s="24"/>
      <c r="X2375" s="2" t="str">
        <f>IFERROR(MIN(VLOOKUP($W2375,margin_ranges!$A$5:$D$10,4,FALSE),$Q2375*100)/100,"")</f>
        <v/>
      </c>
      <c r="Y2375" s="6">
        <f t="shared" si="111"/>
        <v>158.54770153620001</v>
      </c>
      <c r="Z2375" s="6">
        <f>IF($A2375="placement",Y2375,SUMIF($C$10:$C$6209,$C2375,$Y$10:$Y$6209))</f>
        <v>158.54770153620001</v>
      </c>
      <c r="AA2375" s="29">
        <f t="shared" si="112"/>
        <v>-0.11792385292682928</v>
      </c>
    </row>
    <row r="2376" spans="1:27" hidden="1" x14ac:dyDescent="0.3">
      <c r="A2376" s="8" t="s">
        <v>17</v>
      </c>
      <c r="B2376" s="8" t="s">
        <v>1409</v>
      </c>
      <c r="C2376" s="8" t="s">
        <v>1410</v>
      </c>
      <c r="D2376" s="8" t="s">
        <v>1457</v>
      </c>
      <c r="E2376" s="8" t="s">
        <v>1458</v>
      </c>
      <c r="F2376" s="29">
        <v>0.33</v>
      </c>
      <c r="G2376" s="29">
        <v>1</v>
      </c>
      <c r="H2376" s="30">
        <v>253.5599</v>
      </c>
      <c r="I2376" s="30">
        <v>24.019600000000001</v>
      </c>
      <c r="J2376" s="14">
        <v>604</v>
      </c>
      <c r="K2376" s="14">
        <v>155</v>
      </c>
      <c r="L2376" s="12">
        <v>9.4700000000000006E-2</v>
      </c>
      <c r="M2376" s="7">
        <v>0.83806170999999996</v>
      </c>
      <c r="N2376" s="31">
        <v>0.5</v>
      </c>
      <c r="O2376" s="14">
        <f>IFERROR(VLOOKUP($C2376,'site totals'!$J$2:$K$607,2,FALSE),1)</f>
        <v>6700.0057999999999</v>
      </c>
      <c r="P2376" s="32" t="s">
        <v>478</v>
      </c>
      <c r="Q2376" s="12">
        <v>0.40338521999999999</v>
      </c>
      <c r="R2376" s="29">
        <v>0.33</v>
      </c>
      <c r="S2376" s="2">
        <f>IF($A2376="site","",MIN(VLOOKUP($P2376,margin_ranges!$A$5:$D$10,4,FALSE)/100,$Q2376))</f>
        <v>0.40338521999999999</v>
      </c>
      <c r="T2376" s="6">
        <f>IF(A2376="placement",$J2376*MIN($Q2376,$S2376),"")</f>
        <v>243.64467288</v>
      </c>
      <c r="U2376" s="6">
        <f>IF($A2376="placement",T2376,SUMIF($C$10:$C$6209,$C2376,$T$10:$T$6209))</f>
        <v>243.64467288</v>
      </c>
      <c r="V2376" s="34">
        <f t="shared" si="110"/>
        <v>-0.1095301791044776</v>
      </c>
      <c r="W2376" s="24"/>
      <c r="X2376" s="2" t="str">
        <f>IFERROR(MIN(VLOOKUP($W2376,margin_ranges!$A$5:$D$10,4,FALSE),$Q2376*100)/100,"")</f>
        <v/>
      </c>
      <c r="Y2376" s="6">
        <f t="shared" si="111"/>
        <v>243.64467288</v>
      </c>
      <c r="Z2376" s="6">
        <f>IF($A2376="placement",Y2376,SUMIF($C$10:$C$6209,$C2376,$Y$10:$Y$6209))</f>
        <v>243.64467288</v>
      </c>
      <c r="AA2376" s="29">
        <f t="shared" si="112"/>
        <v>-0.1095301791044776</v>
      </c>
    </row>
    <row r="2377" spans="1:27" hidden="1" x14ac:dyDescent="0.3">
      <c r="A2377" s="8" t="s">
        <v>17</v>
      </c>
      <c r="B2377" s="8" t="s">
        <v>1409</v>
      </c>
      <c r="C2377" s="8" t="s">
        <v>1410</v>
      </c>
      <c r="D2377" s="8" t="s">
        <v>11789</v>
      </c>
      <c r="E2377" s="8" t="s">
        <v>11790</v>
      </c>
      <c r="F2377" s="29">
        <v>9.9999999999999895E-2</v>
      </c>
      <c r="G2377" s="29">
        <v>0</v>
      </c>
      <c r="H2377" s="30">
        <v>3.7219000000000002</v>
      </c>
      <c r="I2377" s="30">
        <v>0.42930000000000001</v>
      </c>
      <c r="J2377" s="14">
        <v>14</v>
      </c>
      <c r="K2377" s="14">
        <v>1</v>
      </c>
      <c r="L2377" s="12">
        <v>0.1153</v>
      </c>
      <c r="M2377" s="7">
        <v>1.0642262899999999</v>
      </c>
      <c r="N2377" s="31">
        <v>0.5</v>
      </c>
      <c r="O2377" s="14">
        <f>IFERROR(VLOOKUP($C2377,'site totals'!$J$2:$K$607,2,FALSE),1)</f>
        <v>6700.0057999999999</v>
      </c>
      <c r="P2377" s="32" t="s">
        <v>94</v>
      </c>
      <c r="Q2377" s="12">
        <v>0.53017510940000001</v>
      </c>
      <c r="R2377" s="29">
        <v>0.1</v>
      </c>
      <c r="S2377" s="2">
        <f>IF($A2377="site","",MIN(VLOOKUP($P2377,margin_ranges!$A$5:$D$10,4,FALSE)/100,$Q2377))</f>
        <v>0.19750000000000001</v>
      </c>
      <c r="T2377" s="6">
        <f>IF(A2377="placement",$J2377*MIN($Q2377,$S2377),"")</f>
        <v>2.7650000000000001</v>
      </c>
      <c r="U2377" s="6">
        <f>IF($A2377="placement",T2377,SUMIF($C$10:$C$6209,$C2377,$T$10:$T$6209))</f>
        <v>2.7650000000000001</v>
      </c>
      <c r="V2377" s="34">
        <f t="shared" si="110"/>
        <v>-0.10833333333333339</v>
      </c>
      <c r="W2377" s="24"/>
      <c r="X2377" s="2" t="str">
        <f>IFERROR(MIN(VLOOKUP($W2377,margin_ranges!$A$5:$D$10,4,FALSE),$Q2377*100)/100,"")</f>
        <v/>
      </c>
      <c r="Y2377" s="6">
        <f t="shared" si="111"/>
        <v>2.7650000000000001</v>
      </c>
      <c r="Z2377" s="6">
        <f>IF($A2377="placement",Y2377,SUMIF($C$10:$C$6209,$C2377,$Y$10:$Y$6209))</f>
        <v>2.7650000000000001</v>
      </c>
      <c r="AA2377" s="29">
        <f t="shared" si="112"/>
        <v>-0.10833333333333339</v>
      </c>
    </row>
    <row r="2378" spans="1:27" hidden="1" x14ac:dyDescent="0.3">
      <c r="A2378" s="8" t="s">
        <v>17</v>
      </c>
      <c r="B2378" s="8" t="s">
        <v>1409</v>
      </c>
      <c r="C2378" s="8" t="s">
        <v>1410</v>
      </c>
      <c r="D2378" s="8" t="s">
        <v>1421</v>
      </c>
      <c r="E2378" s="8" t="s">
        <v>1422</v>
      </c>
      <c r="F2378" s="29">
        <v>9.9999999999999895E-2</v>
      </c>
      <c r="G2378" s="29">
        <v>1</v>
      </c>
      <c r="H2378" s="30">
        <v>108.1238</v>
      </c>
      <c r="I2378" s="30">
        <v>8.6607000000000003</v>
      </c>
      <c r="J2378" s="14">
        <v>226</v>
      </c>
      <c r="K2378" s="14">
        <v>13</v>
      </c>
      <c r="L2378" s="12">
        <v>8.0100000000000005E-2</v>
      </c>
      <c r="M2378" s="7">
        <v>0.87099875999999998</v>
      </c>
      <c r="N2378" s="31">
        <v>0.6</v>
      </c>
      <c r="O2378" s="14">
        <f>IFERROR(VLOOKUP($C2378,'site totals'!$J$2:$K$607,2,FALSE),1)</f>
        <v>6700.0057999999999</v>
      </c>
      <c r="P2378" s="32" t="s">
        <v>94</v>
      </c>
      <c r="Q2378" s="12">
        <v>0.3111356462</v>
      </c>
      <c r="R2378" s="29">
        <v>0.1</v>
      </c>
      <c r="S2378" s="2">
        <f>IF($A2378="site","",MIN(VLOOKUP($P2378,margin_ranges!$A$5:$D$10,4,FALSE)/100,$Q2378))</f>
        <v>0.19750000000000001</v>
      </c>
      <c r="T2378" s="6">
        <f>IF(A2378="placement",$J2378*MIN($Q2378,$S2378),"")</f>
        <v>44.635000000000005</v>
      </c>
      <c r="U2378" s="6">
        <f>IF($A2378="placement",T2378,SUMIF($C$10:$C$6209,$C2378,$T$10:$T$6209))</f>
        <v>44.635000000000005</v>
      </c>
      <c r="V2378" s="34">
        <f t="shared" ref="V2378:V2441" si="113">($J2378-$U2378)/($J2378*(1-$R2378))-1</f>
        <v>-0.10833333333333328</v>
      </c>
      <c r="W2378" s="24"/>
      <c r="X2378" s="2" t="str">
        <f>IFERROR(MIN(VLOOKUP($W2378,margin_ranges!$A$5:$D$10,4,FALSE),$Q2378*100)/100,"")</f>
        <v/>
      </c>
      <c r="Y2378" s="6">
        <f t="shared" si="111"/>
        <v>44.635000000000005</v>
      </c>
      <c r="Z2378" s="6">
        <f>IF($A2378="placement",Y2378,SUMIF($C$10:$C$6209,$C2378,$Y$10:$Y$6209))</f>
        <v>44.635000000000005</v>
      </c>
      <c r="AA2378" s="29">
        <f t="shared" si="112"/>
        <v>-0.10833333333333328</v>
      </c>
    </row>
    <row r="2379" spans="1:27" hidden="1" x14ac:dyDescent="0.3">
      <c r="A2379" s="8" t="s">
        <v>17</v>
      </c>
      <c r="B2379" s="8" t="s">
        <v>1409</v>
      </c>
      <c r="C2379" s="8" t="s">
        <v>1410</v>
      </c>
      <c r="D2379" s="8" t="s">
        <v>1433</v>
      </c>
      <c r="E2379" s="8" t="s">
        <v>1434</v>
      </c>
      <c r="F2379" s="29">
        <v>0.33</v>
      </c>
      <c r="G2379" s="29">
        <v>0</v>
      </c>
      <c r="H2379" s="30">
        <v>14.1404</v>
      </c>
      <c r="I2379" s="30">
        <v>1.4380999999999999</v>
      </c>
      <c r="J2379" s="14">
        <v>36</v>
      </c>
      <c r="K2379" s="14">
        <v>10</v>
      </c>
      <c r="L2379" s="12">
        <v>0.1017</v>
      </c>
      <c r="M2379" s="7">
        <v>0.83414295000000005</v>
      </c>
      <c r="N2379" s="31">
        <v>0.5</v>
      </c>
      <c r="O2379" s="14">
        <f>IFERROR(VLOOKUP($C2379,'site totals'!$J$2:$K$607,2,FALSE),1)</f>
        <v>6700.0057999999999</v>
      </c>
      <c r="P2379" s="32" t="s">
        <v>478</v>
      </c>
      <c r="Q2379" s="12">
        <v>0.40058235780000001</v>
      </c>
      <c r="R2379" s="29">
        <v>0.33</v>
      </c>
      <c r="S2379" s="2">
        <f>IF($A2379="site","",MIN(VLOOKUP($P2379,margin_ranges!$A$5:$D$10,4,FALSE)/100,$Q2379))</f>
        <v>0.40058235780000001</v>
      </c>
      <c r="T2379" s="6">
        <f>IF(A2379="placement",$J2379*MIN($Q2379,$S2379),"")</f>
        <v>14.4209648808</v>
      </c>
      <c r="U2379" s="6">
        <f>IF($A2379="placement",T2379,SUMIF($C$10:$C$6209,$C2379,$T$10:$T$6209))</f>
        <v>14.4209648808</v>
      </c>
      <c r="V2379" s="34">
        <f t="shared" si="113"/>
        <v>-0.10534680268656704</v>
      </c>
      <c r="W2379" s="24"/>
      <c r="X2379" s="2" t="str">
        <f>IFERROR(MIN(VLOOKUP($W2379,margin_ranges!$A$5:$D$10,4,FALSE),$Q2379*100)/100,"")</f>
        <v/>
      </c>
      <c r="Y2379" s="6">
        <f t="shared" si="111"/>
        <v>14.4209648808</v>
      </c>
      <c r="Z2379" s="6">
        <f>IF($A2379="placement",Y2379,SUMIF($C$10:$C$6209,$C2379,$Y$10:$Y$6209))</f>
        <v>14.4209648808</v>
      </c>
      <c r="AA2379" s="29">
        <f t="shared" si="112"/>
        <v>-0.10534680268656704</v>
      </c>
    </row>
    <row r="2380" spans="1:27" hidden="1" x14ac:dyDescent="0.3">
      <c r="A2380" s="8" t="s">
        <v>17</v>
      </c>
      <c r="B2380" s="8" t="s">
        <v>1409</v>
      </c>
      <c r="C2380" s="8" t="s">
        <v>1410</v>
      </c>
      <c r="D2380" s="8" t="s">
        <v>1429</v>
      </c>
      <c r="E2380" s="8" t="s">
        <v>1430</v>
      </c>
      <c r="F2380" s="29">
        <v>0.22999999999999901</v>
      </c>
      <c r="G2380" s="29">
        <v>1</v>
      </c>
      <c r="H2380" s="30">
        <v>232.30770000000001</v>
      </c>
      <c r="I2380" s="30">
        <v>22.680900000000001</v>
      </c>
      <c r="J2380" s="14">
        <v>566</v>
      </c>
      <c r="K2380" s="14">
        <v>130</v>
      </c>
      <c r="L2380" s="12">
        <v>9.7600000000000006E-2</v>
      </c>
      <c r="M2380" s="7">
        <v>0.83217565000000004</v>
      </c>
      <c r="N2380" s="31">
        <v>0.5</v>
      </c>
      <c r="O2380" s="14">
        <f>IFERROR(VLOOKUP($C2380,'site totals'!$J$2:$K$607,2,FALSE),1)</f>
        <v>6700.0057999999999</v>
      </c>
      <c r="P2380" s="32" t="s">
        <v>91</v>
      </c>
      <c r="Q2380" s="12">
        <v>0.39916531189999999</v>
      </c>
      <c r="R2380" s="29">
        <v>0.23</v>
      </c>
      <c r="S2380" s="2">
        <f>IF($A2380="site","",MIN(VLOOKUP($P2380,margin_ranges!$A$5:$D$10,4,FALSE)/100,$Q2380))</f>
        <v>0.29749999999999999</v>
      </c>
      <c r="T2380" s="6">
        <f>IF(A2380="placement",$J2380*MIN($Q2380,$S2380),"")</f>
        <v>168.38499999999999</v>
      </c>
      <c r="U2380" s="6">
        <f>IF($A2380="placement",T2380,SUMIF($C$10:$C$6209,$C2380,$T$10:$T$6209))</f>
        <v>168.38499999999999</v>
      </c>
      <c r="V2380" s="34">
        <f t="shared" si="113"/>
        <v>-8.7662337662337664E-2</v>
      </c>
      <c r="W2380" s="24"/>
      <c r="X2380" s="2" t="str">
        <f>IFERROR(MIN(VLOOKUP($W2380,margin_ranges!$A$5:$D$10,4,FALSE),$Q2380*100)/100,"")</f>
        <v/>
      </c>
      <c r="Y2380" s="6">
        <f t="shared" si="111"/>
        <v>168.38499999999999</v>
      </c>
      <c r="Z2380" s="6">
        <f>IF($A2380="placement",Y2380,SUMIF($C$10:$C$6209,$C2380,$Y$10:$Y$6209))</f>
        <v>168.38499999999999</v>
      </c>
      <c r="AA2380" s="29">
        <f t="shared" si="112"/>
        <v>-8.7662337662337664E-2</v>
      </c>
    </row>
    <row r="2381" spans="1:27" hidden="1" x14ac:dyDescent="0.3">
      <c r="A2381" s="8" t="s">
        <v>17</v>
      </c>
      <c r="B2381" s="8" t="s">
        <v>1409</v>
      </c>
      <c r="C2381" s="8" t="s">
        <v>1410</v>
      </c>
      <c r="D2381" s="8" t="s">
        <v>1463</v>
      </c>
      <c r="E2381" s="8" t="s">
        <v>1464</v>
      </c>
      <c r="F2381" s="29">
        <v>0.24</v>
      </c>
      <c r="G2381" s="29">
        <v>0</v>
      </c>
      <c r="H2381" s="30">
        <v>28.823699999999999</v>
      </c>
      <c r="I2381" s="30">
        <v>4.7803000000000004</v>
      </c>
      <c r="J2381" s="14">
        <v>115</v>
      </c>
      <c r="K2381" s="14">
        <v>23</v>
      </c>
      <c r="L2381" s="12">
        <v>0.1658</v>
      </c>
      <c r="M2381" s="7">
        <v>0.80473671999999996</v>
      </c>
      <c r="N2381" s="31">
        <v>0.45</v>
      </c>
      <c r="O2381" s="14">
        <f>IFERROR(VLOOKUP($C2381,'site totals'!$J$2:$K$607,2,FALSE),1)</f>
        <v>6700.0057999999999</v>
      </c>
      <c r="P2381" s="32" t="s">
        <v>91</v>
      </c>
      <c r="Q2381" s="12">
        <v>0.44081090010000001</v>
      </c>
      <c r="R2381" s="29">
        <v>0.24</v>
      </c>
      <c r="S2381" s="2">
        <f>IF($A2381="site","",MIN(VLOOKUP($P2381,margin_ranges!$A$5:$D$10,4,FALSE)/100,$Q2381))</f>
        <v>0.29749999999999999</v>
      </c>
      <c r="T2381" s="6">
        <f>IF(A2381="placement",$J2381*MIN($Q2381,$S2381),"")</f>
        <v>34.212499999999999</v>
      </c>
      <c r="U2381" s="6">
        <f>IF($A2381="placement",T2381,SUMIF($C$10:$C$6209,$C2381,$T$10:$T$6209))</f>
        <v>34.212499999999999</v>
      </c>
      <c r="V2381" s="34">
        <f t="shared" si="113"/>
        <v>-7.5657894736842257E-2</v>
      </c>
      <c r="W2381" s="24"/>
      <c r="X2381" s="2" t="str">
        <f>IFERROR(MIN(VLOOKUP($W2381,margin_ranges!$A$5:$D$10,4,FALSE),$Q2381*100)/100,"")</f>
        <v/>
      </c>
      <c r="Y2381" s="6">
        <f t="shared" si="111"/>
        <v>34.212499999999999</v>
      </c>
      <c r="Z2381" s="6">
        <f>IF($A2381="placement",Y2381,SUMIF($C$10:$C$6209,$C2381,$Y$10:$Y$6209))</f>
        <v>34.212499999999999</v>
      </c>
      <c r="AA2381" s="29">
        <f t="shared" si="112"/>
        <v>-7.5657894736842257E-2</v>
      </c>
    </row>
    <row r="2382" spans="1:27" hidden="1" x14ac:dyDescent="0.3">
      <c r="A2382" s="8" t="s">
        <v>17</v>
      </c>
      <c r="B2382" s="8" t="s">
        <v>1409</v>
      </c>
      <c r="C2382" s="8" t="s">
        <v>1410</v>
      </c>
      <c r="D2382" s="8" t="s">
        <v>1487</v>
      </c>
      <c r="E2382" s="8" t="s">
        <v>1488</v>
      </c>
      <c r="F2382" s="29">
        <v>0.24</v>
      </c>
      <c r="G2382" s="29">
        <v>0</v>
      </c>
      <c r="H2382" s="30">
        <v>38.081699999999998</v>
      </c>
      <c r="I2382" s="30">
        <v>4.7769000000000004</v>
      </c>
      <c r="J2382" s="14">
        <v>155</v>
      </c>
      <c r="K2382" s="14">
        <v>31</v>
      </c>
      <c r="L2382" s="12">
        <v>0.12540000000000001</v>
      </c>
      <c r="M2382" s="7">
        <v>1.0818140999999999</v>
      </c>
      <c r="N2382" s="31">
        <v>0.7</v>
      </c>
      <c r="O2382" s="14">
        <f>IFERROR(VLOOKUP($C2382,'site totals'!$J$2:$K$607,2,FALSE),1)</f>
        <v>6700.0057999999999</v>
      </c>
      <c r="P2382" s="32" t="s">
        <v>91</v>
      </c>
      <c r="Q2382" s="12">
        <v>0.35293873730000003</v>
      </c>
      <c r="R2382" s="29">
        <v>0.24</v>
      </c>
      <c r="S2382" s="2">
        <f>IF($A2382="site","",MIN(VLOOKUP($P2382,margin_ranges!$A$5:$D$10,4,FALSE)/100,$Q2382))</f>
        <v>0.29749999999999999</v>
      </c>
      <c r="T2382" s="6">
        <f>IF(A2382="placement",$J2382*MIN($Q2382,$S2382),"")</f>
        <v>46.112499999999997</v>
      </c>
      <c r="U2382" s="6">
        <f>IF($A2382="placement",T2382,SUMIF($C$10:$C$6209,$C2382,$T$10:$T$6209))</f>
        <v>46.112499999999997</v>
      </c>
      <c r="V2382" s="34">
        <f t="shared" si="113"/>
        <v>-7.5657894736842035E-2</v>
      </c>
      <c r="W2382" s="24"/>
      <c r="X2382" s="2" t="str">
        <f>IFERROR(MIN(VLOOKUP($W2382,margin_ranges!$A$5:$D$10,4,FALSE),$Q2382*100)/100,"")</f>
        <v/>
      </c>
      <c r="Y2382" s="6">
        <f t="shared" si="111"/>
        <v>46.112499999999997</v>
      </c>
      <c r="Z2382" s="6">
        <f>IF($A2382="placement",Y2382,SUMIF($C$10:$C$6209,$C2382,$Y$10:$Y$6209))</f>
        <v>46.112499999999997</v>
      </c>
      <c r="AA2382" s="29">
        <f t="shared" si="112"/>
        <v>-7.5657894736842035E-2</v>
      </c>
    </row>
    <row r="2383" spans="1:27" hidden="1" x14ac:dyDescent="0.3">
      <c r="A2383" s="8" t="s">
        <v>17</v>
      </c>
      <c r="B2383" s="8" t="s">
        <v>1409</v>
      </c>
      <c r="C2383" s="8" t="s">
        <v>1410</v>
      </c>
      <c r="D2383" s="8" t="s">
        <v>1419</v>
      </c>
      <c r="E2383" s="8" t="s">
        <v>1420</v>
      </c>
      <c r="F2383" s="29">
        <v>0.25</v>
      </c>
      <c r="G2383" s="29">
        <v>1</v>
      </c>
      <c r="H2383" s="30">
        <v>156.87809999999999</v>
      </c>
      <c r="I2383" s="30">
        <v>34.329900000000002</v>
      </c>
      <c r="J2383" s="14">
        <v>751</v>
      </c>
      <c r="K2383" s="14">
        <v>188</v>
      </c>
      <c r="L2383" s="12">
        <v>0.21879999999999999</v>
      </c>
      <c r="M2383" s="7">
        <v>0.72905898000000002</v>
      </c>
      <c r="N2383" s="31">
        <v>0.45</v>
      </c>
      <c r="O2383" s="14">
        <f>IFERROR(VLOOKUP($C2383,'site totals'!$J$2:$K$607,2,FALSE),1)</f>
        <v>6700.0057999999999</v>
      </c>
      <c r="P2383" s="32" t="s">
        <v>91</v>
      </c>
      <c r="Q2383" s="12">
        <v>0.38276599059999999</v>
      </c>
      <c r="R2383" s="29">
        <v>0.25</v>
      </c>
      <c r="S2383" s="2">
        <f>IF($A2383="site","",MIN(VLOOKUP($P2383,margin_ranges!$A$5:$D$10,4,FALSE)/100,$Q2383))</f>
        <v>0.29749999999999999</v>
      </c>
      <c r="T2383" s="6">
        <f>IF(A2383="placement",$J2383*MIN($Q2383,$S2383),"")</f>
        <v>223.42249999999999</v>
      </c>
      <c r="U2383" s="6">
        <f>IF($A2383="placement",T2383,SUMIF($C$10:$C$6209,$C2383,$T$10:$T$6209))</f>
        <v>223.42249999999999</v>
      </c>
      <c r="V2383" s="34">
        <f t="shared" si="113"/>
        <v>-6.3333333333333353E-2</v>
      </c>
      <c r="W2383" s="24"/>
      <c r="X2383" s="2" t="str">
        <f>IFERROR(MIN(VLOOKUP($W2383,margin_ranges!$A$5:$D$10,4,FALSE),$Q2383*100)/100,"")</f>
        <v/>
      </c>
      <c r="Y2383" s="6">
        <f t="shared" si="111"/>
        <v>223.42249999999999</v>
      </c>
      <c r="Z2383" s="6">
        <f>IF($A2383="placement",Y2383,SUMIF($C$10:$C$6209,$C2383,$Y$10:$Y$6209))</f>
        <v>223.42249999999999</v>
      </c>
      <c r="AA2383" s="29">
        <f t="shared" si="112"/>
        <v>-6.3333333333333353E-2</v>
      </c>
    </row>
    <row r="2384" spans="1:27" hidden="1" x14ac:dyDescent="0.3">
      <c r="A2384" s="8" t="s">
        <v>17</v>
      </c>
      <c r="B2384" s="8" t="s">
        <v>1409</v>
      </c>
      <c r="C2384" s="8" t="s">
        <v>1410</v>
      </c>
      <c r="D2384" s="8" t="s">
        <v>1415</v>
      </c>
      <c r="E2384" s="8" t="s">
        <v>1416</v>
      </c>
      <c r="F2384" s="29">
        <v>0.25</v>
      </c>
      <c r="G2384" s="29">
        <v>0</v>
      </c>
      <c r="H2384" s="30">
        <v>13.0489</v>
      </c>
      <c r="I2384" s="30">
        <v>3.0657000000000001</v>
      </c>
      <c r="J2384" s="14">
        <v>55</v>
      </c>
      <c r="K2384" s="14">
        <v>14</v>
      </c>
      <c r="L2384" s="12">
        <v>0.2349</v>
      </c>
      <c r="M2384" s="7">
        <v>0.60075023000000005</v>
      </c>
      <c r="N2384" s="31">
        <v>0.25</v>
      </c>
      <c r="O2384" s="14">
        <f>IFERROR(VLOOKUP($C2384,'site totals'!$J$2:$K$607,2,FALSE),1)</f>
        <v>6700.0057999999999</v>
      </c>
      <c r="P2384" s="32" t="s">
        <v>91</v>
      </c>
      <c r="Q2384" s="12">
        <v>0.58385367779999997</v>
      </c>
      <c r="R2384" s="29">
        <v>0.25</v>
      </c>
      <c r="S2384" s="2">
        <f>IF($A2384="site","",MIN(VLOOKUP($P2384,margin_ranges!$A$5:$D$10,4,FALSE)/100,$Q2384))</f>
        <v>0.29749999999999999</v>
      </c>
      <c r="T2384" s="6">
        <f>IF(A2384="placement",$J2384*MIN($Q2384,$S2384),"")</f>
        <v>16.362500000000001</v>
      </c>
      <c r="U2384" s="6">
        <f>IF($A2384="placement",T2384,SUMIF($C$10:$C$6209,$C2384,$T$10:$T$6209))</f>
        <v>16.362500000000001</v>
      </c>
      <c r="V2384" s="34">
        <f t="shared" si="113"/>
        <v>-6.3333333333333242E-2</v>
      </c>
      <c r="W2384" s="24"/>
      <c r="X2384" s="2" t="str">
        <f>IFERROR(MIN(VLOOKUP($W2384,margin_ranges!$A$5:$D$10,4,FALSE),$Q2384*100)/100,"")</f>
        <v/>
      </c>
      <c r="Y2384" s="6">
        <f t="shared" si="111"/>
        <v>16.362500000000001</v>
      </c>
      <c r="Z2384" s="6">
        <f>IF($A2384="placement",Y2384,SUMIF($C$10:$C$6209,$C2384,$Y$10:$Y$6209))</f>
        <v>16.362500000000001</v>
      </c>
      <c r="AA2384" s="29">
        <f t="shared" si="112"/>
        <v>-6.3333333333333242E-2</v>
      </c>
    </row>
    <row r="2385" spans="1:27" hidden="1" x14ac:dyDescent="0.3">
      <c r="A2385" s="8" t="s">
        <v>17</v>
      </c>
      <c r="B2385" s="8" t="s">
        <v>1409</v>
      </c>
      <c r="C2385" s="8" t="s">
        <v>1410</v>
      </c>
      <c r="D2385" s="8" t="s">
        <v>1437</v>
      </c>
      <c r="E2385" s="8" t="s">
        <v>1438</v>
      </c>
      <c r="F2385" s="29">
        <v>0.15</v>
      </c>
      <c r="G2385" s="29">
        <v>1</v>
      </c>
      <c r="H2385" s="30">
        <v>127.7945</v>
      </c>
      <c r="I2385" s="30">
        <v>7.0998999999999999</v>
      </c>
      <c r="J2385" s="14">
        <v>211</v>
      </c>
      <c r="K2385" s="14">
        <v>22</v>
      </c>
      <c r="L2385" s="12">
        <v>5.5599999999999997E-2</v>
      </c>
      <c r="M2385" s="7">
        <v>0.98912252000000001</v>
      </c>
      <c r="N2385" s="31">
        <v>0.6</v>
      </c>
      <c r="O2385" s="14">
        <f>IFERROR(VLOOKUP($C2385,'site totals'!$J$2:$K$607,2,FALSE),1)</f>
        <v>6700.0057999999999</v>
      </c>
      <c r="P2385" s="32" t="s">
        <v>94</v>
      </c>
      <c r="Q2385" s="12">
        <v>0.39340173810000001</v>
      </c>
      <c r="R2385" s="29">
        <v>0.15</v>
      </c>
      <c r="S2385" s="2">
        <f>IF($A2385="site","",MIN(VLOOKUP($P2385,margin_ranges!$A$5:$D$10,4,FALSE)/100,$Q2385))</f>
        <v>0.19750000000000001</v>
      </c>
      <c r="T2385" s="6">
        <f>IF(A2385="placement",$J2385*MIN($Q2385,$S2385),"")</f>
        <v>41.672499999999999</v>
      </c>
      <c r="U2385" s="6">
        <f>IF($A2385="placement",T2385,SUMIF($C$10:$C$6209,$C2385,$T$10:$T$6209))</f>
        <v>41.672499999999999</v>
      </c>
      <c r="V2385" s="34">
        <f t="shared" si="113"/>
        <v>-5.5882352941176494E-2</v>
      </c>
      <c r="W2385" s="24"/>
      <c r="X2385" s="2" t="str">
        <f>IFERROR(MIN(VLOOKUP($W2385,margin_ranges!$A$5:$D$10,4,FALSE),$Q2385*100)/100,"")</f>
        <v/>
      </c>
      <c r="Y2385" s="6">
        <f t="shared" si="111"/>
        <v>41.672499999999999</v>
      </c>
      <c r="Z2385" s="6">
        <f>IF($A2385="placement",Y2385,SUMIF($C$10:$C$6209,$C2385,$Y$10:$Y$6209))</f>
        <v>41.672499999999999</v>
      </c>
      <c r="AA2385" s="29">
        <f t="shared" si="112"/>
        <v>-5.5882352941176494E-2</v>
      </c>
    </row>
    <row r="2386" spans="1:27" hidden="1" x14ac:dyDescent="0.3">
      <c r="A2386" s="8" t="s">
        <v>17</v>
      </c>
      <c r="B2386" s="8" t="s">
        <v>1409</v>
      </c>
      <c r="C2386" s="8" t="s">
        <v>1410</v>
      </c>
      <c r="D2386" s="8" t="s">
        <v>1477</v>
      </c>
      <c r="E2386" s="8" t="s">
        <v>1478</v>
      </c>
      <c r="F2386" s="29">
        <v>0.15</v>
      </c>
      <c r="G2386" s="29">
        <v>1</v>
      </c>
      <c r="H2386" s="30">
        <v>242.9494</v>
      </c>
      <c r="I2386" s="30">
        <v>27.447800000000001</v>
      </c>
      <c r="J2386" s="14">
        <v>658</v>
      </c>
      <c r="K2386" s="14">
        <v>71</v>
      </c>
      <c r="L2386" s="12">
        <v>0.113</v>
      </c>
      <c r="M2386" s="7">
        <v>0.79882790000000004</v>
      </c>
      <c r="N2386" s="31">
        <v>0.6</v>
      </c>
      <c r="O2386" s="14">
        <f>IFERROR(VLOOKUP($C2386,'site totals'!$J$2:$K$607,2,FALSE),1)</f>
        <v>6700.0057999999999</v>
      </c>
      <c r="P2386" s="32" t="s">
        <v>94</v>
      </c>
      <c r="Q2386" s="12">
        <v>0.24889954810000001</v>
      </c>
      <c r="R2386" s="29">
        <v>0.15</v>
      </c>
      <c r="S2386" s="2">
        <f>IF($A2386="site","",MIN(VLOOKUP($P2386,margin_ranges!$A$5:$D$10,4,FALSE)/100,$Q2386))</f>
        <v>0.19750000000000001</v>
      </c>
      <c r="T2386" s="6">
        <f>IF(A2386="placement",$J2386*MIN($Q2386,$S2386),"")</f>
        <v>129.95500000000001</v>
      </c>
      <c r="U2386" s="6">
        <f>IF($A2386="placement",T2386,SUMIF($C$10:$C$6209,$C2386,$T$10:$T$6209))</f>
        <v>129.95500000000001</v>
      </c>
      <c r="V2386" s="34">
        <f t="shared" si="113"/>
        <v>-5.5882352941176494E-2</v>
      </c>
      <c r="W2386" s="24"/>
      <c r="X2386" s="2" t="str">
        <f>IFERROR(MIN(VLOOKUP($W2386,margin_ranges!$A$5:$D$10,4,FALSE),$Q2386*100)/100,"")</f>
        <v/>
      </c>
      <c r="Y2386" s="6">
        <f t="shared" si="111"/>
        <v>129.95500000000001</v>
      </c>
      <c r="Z2386" s="6">
        <f>IF($A2386="placement",Y2386,SUMIF($C$10:$C$6209,$C2386,$Y$10:$Y$6209))</f>
        <v>129.95500000000001</v>
      </c>
      <c r="AA2386" s="29">
        <f t="shared" si="112"/>
        <v>-5.5882352941176494E-2</v>
      </c>
    </row>
    <row r="2387" spans="1:27" hidden="1" x14ac:dyDescent="0.3">
      <c r="A2387" s="8" t="s">
        <v>17</v>
      </c>
      <c r="B2387" s="8" t="s">
        <v>1409</v>
      </c>
      <c r="C2387" s="8" t="s">
        <v>1410</v>
      </c>
      <c r="D2387" s="8" t="s">
        <v>11793</v>
      </c>
      <c r="E2387" s="8" t="s">
        <v>11794</v>
      </c>
      <c r="F2387" s="29">
        <v>0.15</v>
      </c>
      <c r="G2387" s="29">
        <v>0</v>
      </c>
      <c r="H2387" s="30">
        <v>3.2315999999999998</v>
      </c>
      <c r="I2387" s="30">
        <v>0.35849999999999999</v>
      </c>
      <c r="J2387" s="14">
        <v>10</v>
      </c>
      <c r="K2387" s="14">
        <v>2</v>
      </c>
      <c r="L2387" s="12">
        <v>0.1109</v>
      </c>
      <c r="M2387" s="7">
        <v>0.95493125999999995</v>
      </c>
      <c r="N2387" s="31">
        <v>0.5</v>
      </c>
      <c r="O2387" s="14">
        <f>IFERROR(VLOOKUP($C2387,'site totals'!$J$2:$K$607,2,FALSE),1)</f>
        <v>6700.0057999999999</v>
      </c>
      <c r="P2387" s="32" t="s">
        <v>94</v>
      </c>
      <c r="Q2387" s="12">
        <v>0.47640210319999998</v>
      </c>
      <c r="R2387" s="29">
        <v>0.15</v>
      </c>
      <c r="S2387" s="2">
        <f>IF($A2387="site","",MIN(VLOOKUP($P2387,margin_ranges!$A$5:$D$10,4,FALSE)/100,$Q2387))</f>
        <v>0.19750000000000001</v>
      </c>
      <c r="T2387" s="6">
        <f>IF(A2387="placement",$J2387*MIN($Q2387,$S2387),"")</f>
        <v>1.9750000000000001</v>
      </c>
      <c r="U2387" s="6">
        <f>IF($A2387="placement",T2387,SUMIF($C$10:$C$6209,$C2387,$T$10:$T$6209))</f>
        <v>1.9750000000000001</v>
      </c>
      <c r="V2387" s="34">
        <f t="shared" si="113"/>
        <v>-5.5882352941176383E-2</v>
      </c>
      <c r="W2387" s="24"/>
      <c r="X2387" s="2" t="str">
        <f>IFERROR(MIN(VLOOKUP($W2387,margin_ranges!$A$5:$D$10,4,FALSE),$Q2387*100)/100,"")</f>
        <v/>
      </c>
      <c r="Y2387" s="6">
        <f t="shared" si="111"/>
        <v>1.9750000000000001</v>
      </c>
      <c r="Z2387" s="6">
        <f>IF($A2387="placement",Y2387,SUMIF($C$10:$C$6209,$C2387,$Y$10:$Y$6209))</f>
        <v>1.9750000000000001</v>
      </c>
      <c r="AA2387" s="29">
        <f t="shared" si="112"/>
        <v>-5.5882352941176383E-2</v>
      </c>
    </row>
    <row r="2388" spans="1:27" hidden="1" x14ac:dyDescent="0.3">
      <c r="A2388" s="8" t="s">
        <v>17</v>
      </c>
      <c r="B2388" s="8" t="s">
        <v>1409</v>
      </c>
      <c r="C2388" s="8" t="s">
        <v>1410</v>
      </c>
      <c r="D2388" s="8" t="s">
        <v>1501</v>
      </c>
      <c r="E2388" s="8" t="s">
        <v>1502</v>
      </c>
      <c r="F2388" s="29">
        <v>0.39999999999999902</v>
      </c>
      <c r="G2388" s="29">
        <v>0</v>
      </c>
      <c r="H2388" s="30">
        <v>8.34</v>
      </c>
      <c r="I2388" s="30">
        <v>0.45040000000000002</v>
      </c>
      <c r="J2388" s="14">
        <v>13</v>
      </c>
      <c r="K2388" s="14">
        <v>5</v>
      </c>
      <c r="L2388" s="12">
        <v>5.3999999999999999E-2</v>
      </c>
      <c r="M2388" s="7">
        <v>0.94849349999999999</v>
      </c>
      <c r="N2388" s="31">
        <v>0.3</v>
      </c>
      <c r="O2388" s="14">
        <f>IFERROR(VLOOKUP($C2388,'site totals'!$J$2:$K$607,2,FALSE),1)</f>
        <v>6700.0057999999999</v>
      </c>
      <c r="P2388" s="32" t="s">
        <v>478</v>
      </c>
      <c r="Q2388" s="12">
        <v>0.68370895470000004</v>
      </c>
      <c r="R2388" s="29">
        <v>0.4</v>
      </c>
      <c r="S2388" s="2">
        <f>IF($A2388="site","",MIN(VLOOKUP($P2388,margin_ranges!$A$5:$D$10,4,FALSE)/100,$Q2388))</f>
        <v>0.43</v>
      </c>
      <c r="T2388" s="6">
        <f>IF(A2388="placement",$J2388*MIN($Q2388,$S2388),"")</f>
        <v>5.59</v>
      </c>
      <c r="U2388" s="6">
        <f>IF($A2388="placement",T2388,SUMIF($C$10:$C$6209,$C2388,$T$10:$T$6209))</f>
        <v>5.59</v>
      </c>
      <c r="V2388" s="34">
        <f t="shared" si="113"/>
        <v>-4.9999999999999933E-2</v>
      </c>
      <c r="W2388" s="24"/>
      <c r="X2388" s="2" t="str">
        <f>IFERROR(MIN(VLOOKUP($W2388,margin_ranges!$A$5:$D$10,4,FALSE),$Q2388*100)/100,"")</f>
        <v/>
      </c>
      <c r="Y2388" s="6">
        <f t="shared" si="111"/>
        <v>5.59</v>
      </c>
      <c r="Z2388" s="6">
        <f>IF($A2388="placement",Y2388,SUMIF($C$10:$C$6209,$C2388,$Y$10:$Y$6209))</f>
        <v>5.59</v>
      </c>
      <c r="AA2388" s="29">
        <f t="shared" si="112"/>
        <v>-4.9999999999999933E-2</v>
      </c>
    </row>
    <row r="2389" spans="1:27" hidden="1" x14ac:dyDescent="0.3">
      <c r="A2389" s="8" t="s">
        <v>17</v>
      </c>
      <c r="B2389" s="8" t="s">
        <v>1409</v>
      </c>
      <c r="C2389" s="8" t="s">
        <v>1410</v>
      </c>
      <c r="D2389" s="8" t="s">
        <v>1449</v>
      </c>
      <c r="E2389" s="8" t="s">
        <v>1450</v>
      </c>
      <c r="F2389" s="29">
        <v>0.4</v>
      </c>
      <c r="G2389" s="29">
        <v>1</v>
      </c>
      <c r="H2389" s="30">
        <v>257.00659999999999</v>
      </c>
      <c r="I2389" s="30">
        <v>43.810899999999997</v>
      </c>
      <c r="J2389" s="14">
        <v>823</v>
      </c>
      <c r="K2389" s="14">
        <v>329</v>
      </c>
      <c r="L2389" s="12">
        <v>0.17050000000000001</v>
      </c>
      <c r="M2389" s="7">
        <v>0.62636981000000003</v>
      </c>
      <c r="N2389" s="31">
        <v>0.3</v>
      </c>
      <c r="O2389" s="14">
        <f>IFERROR(VLOOKUP($C2389,'site totals'!$J$2:$K$607,2,FALSE),1)</f>
        <v>6700.0057999999999</v>
      </c>
      <c r="P2389" s="32" t="s">
        <v>478</v>
      </c>
      <c r="Q2389" s="12">
        <v>0.52104971079999995</v>
      </c>
      <c r="R2389" s="29">
        <v>0.4</v>
      </c>
      <c r="S2389" s="2">
        <f>IF($A2389="site","",MIN(VLOOKUP($P2389,margin_ranges!$A$5:$D$10,4,FALSE)/100,$Q2389))</f>
        <v>0.43</v>
      </c>
      <c r="T2389" s="6">
        <f>IF(A2389="placement",$J2389*MIN($Q2389,$S2389),"")</f>
        <v>353.89</v>
      </c>
      <c r="U2389" s="6">
        <f>IF($A2389="placement",T2389,SUMIF($C$10:$C$6209,$C2389,$T$10:$T$6209))</f>
        <v>353.89</v>
      </c>
      <c r="V2389" s="34">
        <f t="shared" si="113"/>
        <v>-4.9999999999999933E-2</v>
      </c>
      <c r="W2389" s="24"/>
      <c r="X2389" s="2" t="str">
        <f>IFERROR(MIN(VLOOKUP($W2389,margin_ranges!$A$5:$D$10,4,FALSE),$Q2389*100)/100,"")</f>
        <v/>
      </c>
      <c r="Y2389" s="6">
        <f t="shared" si="111"/>
        <v>353.89</v>
      </c>
      <c r="Z2389" s="6">
        <f>IF($A2389="placement",Y2389,SUMIF($C$10:$C$6209,$C2389,$Y$10:$Y$6209))</f>
        <v>353.89</v>
      </c>
      <c r="AA2389" s="29">
        <f t="shared" si="112"/>
        <v>-4.9999999999999933E-2</v>
      </c>
    </row>
    <row r="2390" spans="1:27" hidden="1" x14ac:dyDescent="0.3">
      <c r="A2390" s="8" t="s">
        <v>17</v>
      </c>
      <c r="B2390" s="8" t="s">
        <v>1409</v>
      </c>
      <c r="C2390" s="8" t="s">
        <v>1410</v>
      </c>
      <c r="D2390" s="8" t="s">
        <v>1493</v>
      </c>
      <c r="E2390" s="8" t="s">
        <v>1494</v>
      </c>
      <c r="F2390" s="29">
        <v>0.39999999999999902</v>
      </c>
      <c r="G2390" s="29">
        <v>1</v>
      </c>
      <c r="H2390" s="30">
        <v>212.1806</v>
      </c>
      <c r="I2390" s="30">
        <v>16.030899999999999</v>
      </c>
      <c r="J2390" s="14">
        <v>441</v>
      </c>
      <c r="K2390" s="14">
        <v>176</v>
      </c>
      <c r="L2390" s="12">
        <v>7.5600000000000001E-2</v>
      </c>
      <c r="M2390" s="7">
        <v>0.91706567000000005</v>
      </c>
      <c r="N2390" s="31">
        <v>0.5</v>
      </c>
      <c r="O2390" s="14">
        <f>IFERROR(VLOOKUP($C2390,'site totals'!$J$2:$K$607,2,FALSE),1)</f>
        <v>6700.0057999999999</v>
      </c>
      <c r="P2390" s="32" t="s">
        <v>478</v>
      </c>
      <c r="Q2390" s="12">
        <v>0.454782776</v>
      </c>
      <c r="R2390" s="29">
        <v>0.4</v>
      </c>
      <c r="S2390" s="2">
        <f>IF($A2390="site","",MIN(VLOOKUP($P2390,margin_ranges!$A$5:$D$10,4,FALSE)/100,$Q2390))</f>
        <v>0.43</v>
      </c>
      <c r="T2390" s="6">
        <f>IF(A2390="placement",$J2390*MIN($Q2390,$S2390),"")</f>
        <v>189.63</v>
      </c>
      <c r="U2390" s="6">
        <f>IF($A2390="placement",T2390,SUMIF($C$10:$C$6209,$C2390,$T$10:$T$6209))</f>
        <v>189.63</v>
      </c>
      <c r="V2390" s="34">
        <f t="shared" si="113"/>
        <v>-4.9999999999999822E-2</v>
      </c>
      <c r="W2390" s="24"/>
      <c r="X2390" s="2" t="str">
        <f>IFERROR(MIN(VLOOKUP($W2390,margin_ranges!$A$5:$D$10,4,FALSE),$Q2390*100)/100,"")</f>
        <v/>
      </c>
      <c r="Y2390" s="6">
        <f t="shared" si="111"/>
        <v>189.63</v>
      </c>
      <c r="Z2390" s="6">
        <f>IF($A2390="placement",Y2390,SUMIF($C$10:$C$6209,$C2390,$Y$10:$Y$6209))</f>
        <v>189.63</v>
      </c>
      <c r="AA2390" s="29">
        <f t="shared" si="112"/>
        <v>-4.9999999999999822E-2</v>
      </c>
    </row>
    <row r="2391" spans="1:27" hidden="1" x14ac:dyDescent="0.3">
      <c r="A2391" s="8" t="s">
        <v>17</v>
      </c>
      <c r="B2391" s="8" t="s">
        <v>1409</v>
      </c>
      <c r="C2391" s="8" t="s">
        <v>1410</v>
      </c>
      <c r="D2391" s="8" t="s">
        <v>1475</v>
      </c>
      <c r="E2391" s="8" t="s">
        <v>1476</v>
      </c>
      <c r="F2391" s="29">
        <v>0.27</v>
      </c>
      <c r="G2391" s="29">
        <v>0</v>
      </c>
      <c r="H2391" s="30">
        <v>4.5381</v>
      </c>
      <c r="I2391" s="30">
        <v>0.71609999999999996</v>
      </c>
      <c r="J2391" s="14">
        <v>20</v>
      </c>
      <c r="K2391" s="14">
        <v>5</v>
      </c>
      <c r="L2391" s="12">
        <v>0.1578</v>
      </c>
      <c r="M2391" s="7">
        <v>0.92256134000000001</v>
      </c>
      <c r="N2391" s="31">
        <v>0.45</v>
      </c>
      <c r="O2391" s="14">
        <f>IFERROR(VLOOKUP($C2391,'site totals'!$J$2:$K$607,2,FALSE),1)</f>
        <v>6700.0057999999999</v>
      </c>
      <c r="P2391" s="32" t="s">
        <v>91</v>
      </c>
      <c r="Q2391" s="12">
        <v>0.51222755580000001</v>
      </c>
      <c r="R2391" s="29">
        <v>0.27</v>
      </c>
      <c r="S2391" s="2">
        <f>IF($A2391="site","",MIN(VLOOKUP($P2391,margin_ranges!$A$5:$D$10,4,FALSE)/100,$Q2391))</f>
        <v>0.29749999999999999</v>
      </c>
      <c r="T2391" s="6">
        <f>IF(A2391="placement",$J2391*MIN($Q2391,$S2391),"")</f>
        <v>5.9499999999999993</v>
      </c>
      <c r="U2391" s="6">
        <f>IF($A2391="placement",T2391,SUMIF($C$10:$C$6209,$C2391,$T$10:$T$6209))</f>
        <v>5.9499999999999993</v>
      </c>
      <c r="V2391" s="34">
        <f t="shared" si="113"/>
        <v>-3.7671232876712257E-2</v>
      </c>
      <c r="W2391" s="24"/>
      <c r="X2391" s="2" t="str">
        <f>IFERROR(MIN(VLOOKUP($W2391,margin_ranges!$A$5:$D$10,4,FALSE),$Q2391*100)/100,"")</f>
        <v/>
      </c>
      <c r="Y2391" s="6">
        <f t="shared" si="111"/>
        <v>5.9499999999999993</v>
      </c>
      <c r="Z2391" s="6">
        <f>IF($A2391="placement",Y2391,SUMIF($C$10:$C$6209,$C2391,$Y$10:$Y$6209))</f>
        <v>5.9499999999999993</v>
      </c>
      <c r="AA2391" s="29">
        <f t="shared" si="112"/>
        <v>-3.7671232876712257E-2</v>
      </c>
    </row>
    <row r="2392" spans="1:27" hidden="1" x14ac:dyDescent="0.3">
      <c r="A2392" s="8" t="s">
        <v>17</v>
      </c>
      <c r="B2392" s="8" t="s">
        <v>1409</v>
      </c>
      <c r="C2392" s="8" t="s">
        <v>1410</v>
      </c>
      <c r="D2392" s="8" t="s">
        <v>1495</v>
      </c>
      <c r="E2392" s="8" t="s">
        <v>1496</v>
      </c>
      <c r="F2392" s="29">
        <v>0.15</v>
      </c>
      <c r="G2392" s="29">
        <v>1</v>
      </c>
      <c r="H2392" s="30">
        <v>224.55019999999999</v>
      </c>
      <c r="I2392" s="30">
        <v>31.6021</v>
      </c>
      <c r="J2392" s="14">
        <v>686</v>
      </c>
      <c r="K2392" s="14">
        <v>73</v>
      </c>
      <c r="L2392" s="12">
        <v>0.14069999999999999</v>
      </c>
      <c r="M2392" s="7">
        <v>0.72392875999999995</v>
      </c>
      <c r="N2392" s="31">
        <v>0.6</v>
      </c>
      <c r="O2392" s="14">
        <f>IFERROR(VLOOKUP($C2392,'site totals'!$J$2:$K$607,2,FALSE),1)</f>
        <v>6700.0057999999999</v>
      </c>
      <c r="P2392" s="32" t="s">
        <v>94</v>
      </c>
      <c r="Q2392" s="12">
        <v>0.17118916170000001</v>
      </c>
      <c r="R2392" s="29">
        <v>0.15</v>
      </c>
      <c r="S2392" s="2">
        <f>IF($A2392="site","",MIN(VLOOKUP($P2392,margin_ranges!$A$5:$D$10,4,FALSE)/100,$Q2392))</f>
        <v>0.17118916170000001</v>
      </c>
      <c r="T2392" s="6">
        <f>IF(A2392="placement",$J2392*MIN($Q2392,$S2392),"")</f>
        <v>117.43576492620001</v>
      </c>
      <c r="U2392" s="6">
        <f>IF($A2392="placement",T2392,SUMIF($C$10:$C$6209,$C2392,$T$10:$T$6209))</f>
        <v>117.43576492620001</v>
      </c>
      <c r="V2392" s="34">
        <f t="shared" si="113"/>
        <v>-2.492842552941188E-2</v>
      </c>
      <c r="W2392" s="24"/>
      <c r="X2392" s="2" t="str">
        <f>IFERROR(MIN(VLOOKUP($W2392,margin_ranges!$A$5:$D$10,4,FALSE),$Q2392*100)/100,"")</f>
        <v/>
      </c>
      <c r="Y2392" s="6">
        <f t="shared" si="111"/>
        <v>117.43576492620001</v>
      </c>
      <c r="Z2392" s="6">
        <f>IF($A2392="placement",Y2392,SUMIF($C$10:$C$6209,$C2392,$Y$10:$Y$6209))</f>
        <v>117.43576492620001</v>
      </c>
      <c r="AA2392" s="29">
        <f t="shared" si="112"/>
        <v>-2.492842552941188E-2</v>
      </c>
    </row>
    <row r="2393" spans="1:27" hidden="1" x14ac:dyDescent="0.3">
      <c r="A2393" s="8" t="s">
        <v>17</v>
      </c>
      <c r="B2393" s="8" t="s">
        <v>1409</v>
      </c>
      <c r="C2393" s="8" t="s">
        <v>1410</v>
      </c>
      <c r="D2393" s="8" t="s">
        <v>1411</v>
      </c>
      <c r="E2393" s="8" t="s">
        <v>1412</v>
      </c>
      <c r="F2393" s="29">
        <v>0.28999999999999998</v>
      </c>
      <c r="G2393" s="29">
        <v>0</v>
      </c>
      <c r="H2393" s="30">
        <v>2.5364</v>
      </c>
      <c r="I2393" s="30">
        <v>0.18440000000000001</v>
      </c>
      <c r="J2393" s="14">
        <v>8</v>
      </c>
      <c r="K2393" s="14">
        <v>2</v>
      </c>
      <c r="L2393" s="12">
        <v>7.2700000000000001E-2</v>
      </c>
      <c r="M2393" s="7">
        <v>1.4989538899999999</v>
      </c>
      <c r="N2393" s="31">
        <v>1</v>
      </c>
      <c r="O2393" s="14">
        <f>IFERROR(VLOOKUP($C2393,'site totals'!$J$2:$K$607,2,FALSE),1)</f>
        <v>6700.0057999999999</v>
      </c>
      <c r="P2393" s="32" t="s">
        <v>22</v>
      </c>
      <c r="Q2393" s="12">
        <v>0.33286807280000003</v>
      </c>
      <c r="R2393" s="29">
        <v>0.28999999999999998</v>
      </c>
      <c r="S2393" s="2">
        <f>IF($A2393="site","",MIN(VLOOKUP($P2393,margin_ranges!$A$5:$D$10,4,FALSE)/100,$Q2393))</f>
        <v>0.29749999999999999</v>
      </c>
      <c r="T2393" s="6">
        <f>IF(A2393="placement",$J2393*MIN($Q2393,$S2393),"")</f>
        <v>2.38</v>
      </c>
      <c r="U2393" s="6">
        <f>IF($A2393="placement",T2393,SUMIF($C$10:$C$6209,$C2393,$T$10:$T$6209))</f>
        <v>2.38</v>
      </c>
      <c r="V2393" s="34">
        <f t="shared" si="113"/>
        <v>-1.0563380281690127E-2</v>
      </c>
      <c r="W2393" s="24"/>
      <c r="X2393" s="2" t="str">
        <f>IFERROR(MIN(VLOOKUP($W2393,margin_ranges!$A$5:$D$10,4,FALSE),$Q2393*100)/100,"")</f>
        <v/>
      </c>
      <c r="Y2393" s="6">
        <f t="shared" si="111"/>
        <v>2.38</v>
      </c>
      <c r="Z2393" s="6">
        <f>IF($A2393="placement",Y2393,SUMIF($C$10:$C$6209,$C2393,$Y$10:$Y$6209))</f>
        <v>2.38</v>
      </c>
      <c r="AA2393" s="29">
        <f t="shared" si="112"/>
        <v>-1.0563380281690127E-2</v>
      </c>
    </row>
    <row r="2394" spans="1:27" hidden="1" x14ac:dyDescent="0.3">
      <c r="A2394" s="8" t="s">
        <v>17</v>
      </c>
      <c r="B2394" s="8" t="s">
        <v>1409</v>
      </c>
      <c r="C2394" s="8" t="s">
        <v>1410</v>
      </c>
      <c r="D2394" s="8" t="s">
        <v>1441</v>
      </c>
      <c r="E2394" s="8" t="s">
        <v>1442</v>
      </c>
      <c r="F2394" s="29">
        <v>0.28999999999999898</v>
      </c>
      <c r="G2394" s="29">
        <v>0</v>
      </c>
      <c r="H2394" s="30">
        <v>2.5234999999999999</v>
      </c>
      <c r="I2394" s="30">
        <v>0.48359999999999997</v>
      </c>
      <c r="J2394" s="14">
        <v>13</v>
      </c>
      <c r="K2394" s="14">
        <v>3</v>
      </c>
      <c r="L2394" s="12">
        <v>0.19170000000000001</v>
      </c>
      <c r="M2394" s="7">
        <v>0.91230246999999998</v>
      </c>
      <c r="N2394" s="31">
        <v>0.5</v>
      </c>
      <c r="O2394" s="14">
        <f>IFERROR(VLOOKUP($C2394,'site totals'!$J$2:$K$607,2,FALSE),1)</f>
        <v>6700.0057999999999</v>
      </c>
      <c r="P2394" s="32" t="s">
        <v>22</v>
      </c>
      <c r="Q2394" s="12">
        <v>0.4519361523</v>
      </c>
      <c r="R2394" s="29">
        <v>0.28999999999999998</v>
      </c>
      <c r="S2394" s="2">
        <f>IF($A2394="site","",MIN(VLOOKUP($P2394,margin_ranges!$A$5:$D$10,4,FALSE)/100,$Q2394))</f>
        <v>0.29749999999999999</v>
      </c>
      <c r="T2394" s="6">
        <f>IF(A2394="placement",$J2394*MIN($Q2394,$S2394),"")</f>
        <v>3.8674999999999997</v>
      </c>
      <c r="U2394" s="6">
        <f>IF($A2394="placement",T2394,SUMIF($C$10:$C$6209,$C2394,$T$10:$T$6209))</f>
        <v>3.8674999999999997</v>
      </c>
      <c r="V2394" s="34">
        <f t="shared" si="113"/>
        <v>-1.0563380281690127E-2</v>
      </c>
      <c r="W2394" s="24"/>
      <c r="X2394" s="2" t="str">
        <f>IFERROR(MIN(VLOOKUP($W2394,margin_ranges!$A$5:$D$10,4,FALSE),$Q2394*100)/100,"")</f>
        <v/>
      </c>
      <c r="Y2394" s="6">
        <f t="shared" si="111"/>
        <v>3.8674999999999997</v>
      </c>
      <c r="Z2394" s="6">
        <f>IF($A2394="placement",Y2394,SUMIF($C$10:$C$6209,$C2394,$Y$10:$Y$6209))</f>
        <v>3.8674999999999997</v>
      </c>
      <c r="AA2394" s="29">
        <f t="shared" si="112"/>
        <v>-1.0563380281690127E-2</v>
      </c>
    </row>
    <row r="2395" spans="1:27" hidden="1" x14ac:dyDescent="0.3">
      <c r="A2395" s="8" t="s">
        <v>17</v>
      </c>
      <c r="B2395" s="8" t="s">
        <v>1409</v>
      </c>
      <c r="C2395" s="8" t="s">
        <v>1410</v>
      </c>
      <c r="D2395" s="8" t="s">
        <v>1499</v>
      </c>
      <c r="E2395" s="8" t="s">
        <v>1500</v>
      </c>
      <c r="F2395" s="29">
        <v>0.28999999999999998</v>
      </c>
      <c r="G2395" s="29">
        <v>0</v>
      </c>
      <c r="H2395" s="30">
        <v>12.254099999999999</v>
      </c>
      <c r="I2395" s="30">
        <v>8.8773999999999997</v>
      </c>
      <c r="J2395" s="14">
        <v>67</v>
      </c>
      <c r="K2395" s="14">
        <v>17</v>
      </c>
      <c r="L2395" s="12">
        <v>0.72440000000000004</v>
      </c>
      <c r="M2395" s="7">
        <v>0.25231768999999998</v>
      </c>
      <c r="N2395" s="31">
        <v>0.03</v>
      </c>
      <c r="O2395" s="14">
        <f>IFERROR(VLOOKUP($C2395,'site totals'!$J$2:$K$607,2,FALSE),1)</f>
        <v>6700.0057999999999</v>
      </c>
      <c r="P2395" s="32" t="s">
        <v>91</v>
      </c>
      <c r="Q2395" s="12">
        <v>0.88110227429999999</v>
      </c>
      <c r="R2395" s="29">
        <v>0.28999999999999998</v>
      </c>
      <c r="S2395" s="2">
        <f>IF($A2395="site","",MIN(VLOOKUP($P2395,margin_ranges!$A$5:$D$10,4,FALSE)/100,$Q2395))</f>
        <v>0.29749999999999999</v>
      </c>
      <c r="T2395" s="6">
        <f>IF(A2395="placement",$J2395*MIN($Q2395,$S2395),"")</f>
        <v>19.932499999999997</v>
      </c>
      <c r="U2395" s="6">
        <f>IF($A2395="placement",T2395,SUMIF($C$10:$C$6209,$C2395,$T$10:$T$6209))</f>
        <v>19.932499999999997</v>
      </c>
      <c r="V2395" s="34">
        <f t="shared" si="113"/>
        <v>-1.0563380281690127E-2</v>
      </c>
      <c r="W2395" s="24"/>
      <c r="X2395" s="2" t="str">
        <f>IFERROR(MIN(VLOOKUP($W2395,margin_ranges!$A$5:$D$10,4,FALSE),$Q2395*100)/100,"")</f>
        <v/>
      </c>
      <c r="Y2395" s="6">
        <f t="shared" si="111"/>
        <v>19.932499999999997</v>
      </c>
      <c r="Z2395" s="6">
        <f>IF($A2395="placement",Y2395,SUMIF($C$10:$C$6209,$C2395,$Y$10:$Y$6209))</f>
        <v>19.932499999999997</v>
      </c>
      <c r="AA2395" s="29">
        <f t="shared" si="112"/>
        <v>-1.0563380281690127E-2</v>
      </c>
    </row>
    <row r="2396" spans="1:27" hidden="1" x14ac:dyDescent="0.3">
      <c r="A2396" s="8" t="s">
        <v>17</v>
      </c>
      <c r="B2396" s="8" t="s">
        <v>1409</v>
      </c>
      <c r="C2396" s="8" t="s">
        <v>1410</v>
      </c>
      <c r="D2396" s="8" t="s">
        <v>1451</v>
      </c>
      <c r="E2396" s="8" t="s">
        <v>1452</v>
      </c>
      <c r="F2396" s="29">
        <v>0.28999999999999998</v>
      </c>
      <c r="G2396" s="29">
        <v>0</v>
      </c>
      <c r="H2396" s="30">
        <v>1.575</v>
      </c>
      <c r="I2396" s="30">
        <v>0.4007</v>
      </c>
      <c r="J2396" s="14">
        <v>10</v>
      </c>
      <c r="K2396" s="14">
        <v>2</v>
      </c>
      <c r="L2396" s="12">
        <v>0.25440000000000002</v>
      </c>
      <c r="M2396" s="7">
        <v>0.79172905999999998</v>
      </c>
      <c r="N2396" s="31">
        <v>0.5</v>
      </c>
      <c r="O2396" s="14">
        <f>IFERROR(VLOOKUP($C2396,'site totals'!$J$2:$K$607,2,FALSE),1)</f>
        <v>6700.0057999999999</v>
      </c>
      <c r="P2396" s="32" t="s">
        <v>91</v>
      </c>
      <c r="Q2396" s="12">
        <v>0.36847082129999997</v>
      </c>
      <c r="R2396" s="29">
        <v>0.28999999999999998</v>
      </c>
      <c r="S2396" s="2">
        <f>IF($A2396="site","",MIN(VLOOKUP($P2396,margin_ranges!$A$5:$D$10,4,FALSE)/100,$Q2396))</f>
        <v>0.29749999999999999</v>
      </c>
      <c r="T2396" s="6">
        <f>IF(A2396="placement",$J2396*MIN($Q2396,$S2396),"")</f>
        <v>2.9749999999999996</v>
      </c>
      <c r="U2396" s="6">
        <f>IF($A2396="placement",T2396,SUMIF($C$10:$C$6209,$C2396,$T$10:$T$6209))</f>
        <v>2.9749999999999996</v>
      </c>
      <c r="V2396" s="34">
        <f t="shared" si="113"/>
        <v>-1.0563380281690016E-2</v>
      </c>
      <c r="W2396" s="24"/>
      <c r="X2396" s="2" t="str">
        <f>IFERROR(MIN(VLOOKUP($W2396,margin_ranges!$A$5:$D$10,4,FALSE),$Q2396*100)/100,"")</f>
        <v/>
      </c>
      <c r="Y2396" s="6">
        <f t="shared" si="111"/>
        <v>2.9749999999999996</v>
      </c>
      <c r="Z2396" s="6">
        <f>IF($A2396="placement",Y2396,SUMIF($C$10:$C$6209,$C2396,$Y$10:$Y$6209))</f>
        <v>2.9749999999999996</v>
      </c>
      <c r="AA2396" s="29">
        <f t="shared" si="112"/>
        <v>-1.0563380281690016E-2</v>
      </c>
    </row>
    <row r="2397" spans="1:27" hidden="1" x14ac:dyDescent="0.3">
      <c r="A2397" s="8" t="s">
        <v>17</v>
      </c>
      <c r="B2397" s="8" t="s">
        <v>1409</v>
      </c>
      <c r="C2397" s="8" t="s">
        <v>1410</v>
      </c>
      <c r="D2397" s="8" t="s">
        <v>1489</v>
      </c>
      <c r="E2397" s="8" t="s">
        <v>1490</v>
      </c>
      <c r="F2397" s="29">
        <v>0.28999999999999898</v>
      </c>
      <c r="G2397" s="29">
        <v>0</v>
      </c>
      <c r="H2397" s="30">
        <v>3.5169999999999999</v>
      </c>
      <c r="I2397" s="30">
        <v>1.6504000000000001</v>
      </c>
      <c r="J2397" s="14">
        <v>42</v>
      </c>
      <c r="K2397" s="14">
        <v>11</v>
      </c>
      <c r="L2397" s="12">
        <v>0.46929999999999999</v>
      </c>
      <c r="M2397" s="7">
        <v>0.85191950000000005</v>
      </c>
      <c r="N2397" s="31">
        <v>0.5</v>
      </c>
      <c r="O2397" s="14">
        <f>IFERROR(VLOOKUP($C2397,'site totals'!$J$2:$K$607,2,FALSE),1)</f>
        <v>6700.0057999999999</v>
      </c>
      <c r="P2397" s="32" t="s">
        <v>22</v>
      </c>
      <c r="Q2397" s="12">
        <v>0.4130900851</v>
      </c>
      <c r="R2397" s="29">
        <v>0.28999999999999998</v>
      </c>
      <c r="S2397" s="2">
        <f>IF($A2397="site","",MIN(VLOOKUP($P2397,margin_ranges!$A$5:$D$10,4,FALSE)/100,$Q2397))</f>
        <v>0.29749999999999999</v>
      </c>
      <c r="T2397" s="6">
        <f>IF(A2397="placement",$J2397*MIN($Q2397,$S2397),"")</f>
        <v>12.494999999999999</v>
      </c>
      <c r="U2397" s="6">
        <f>IF($A2397="placement",T2397,SUMIF($C$10:$C$6209,$C2397,$T$10:$T$6209))</f>
        <v>12.494999999999999</v>
      </c>
      <c r="V2397" s="34">
        <f t="shared" si="113"/>
        <v>-1.0563380281690016E-2</v>
      </c>
      <c r="W2397" s="24"/>
      <c r="X2397" s="2" t="str">
        <f>IFERROR(MIN(VLOOKUP($W2397,margin_ranges!$A$5:$D$10,4,FALSE),$Q2397*100)/100,"")</f>
        <v/>
      </c>
      <c r="Y2397" s="6">
        <f t="shared" si="111"/>
        <v>12.494999999999999</v>
      </c>
      <c r="Z2397" s="6">
        <f>IF($A2397="placement",Y2397,SUMIF($C$10:$C$6209,$C2397,$Y$10:$Y$6209))</f>
        <v>12.494999999999999</v>
      </c>
      <c r="AA2397" s="29">
        <f t="shared" si="112"/>
        <v>-1.0563380281690016E-2</v>
      </c>
    </row>
    <row r="2398" spans="1:27" hidden="1" x14ac:dyDescent="0.3">
      <c r="A2398" s="8" t="s">
        <v>17</v>
      </c>
      <c r="B2398" s="8" t="s">
        <v>1409</v>
      </c>
      <c r="C2398" s="8" t="s">
        <v>1410</v>
      </c>
      <c r="D2398" s="8" t="s">
        <v>1455</v>
      </c>
      <c r="E2398" s="8" t="s">
        <v>1456</v>
      </c>
      <c r="F2398" s="29">
        <v>0.28999999999999998</v>
      </c>
      <c r="G2398" s="29">
        <v>0</v>
      </c>
      <c r="H2398" s="30">
        <v>8.2521000000000004</v>
      </c>
      <c r="I2398" s="30">
        <v>2.0985999999999998</v>
      </c>
      <c r="J2398" s="14">
        <v>60</v>
      </c>
      <c r="K2398" s="14">
        <v>15</v>
      </c>
      <c r="L2398" s="12">
        <v>0.25430000000000003</v>
      </c>
      <c r="M2398" s="7">
        <v>0.94549539000000005</v>
      </c>
      <c r="N2398" s="31">
        <v>0.5</v>
      </c>
      <c r="O2398" s="14">
        <f>IFERROR(VLOOKUP($C2398,'site totals'!$J$2:$K$607,2,FALSE),1)</f>
        <v>6700.0057999999999</v>
      </c>
      <c r="P2398" s="32" t="s">
        <v>22</v>
      </c>
      <c r="Q2398" s="12">
        <v>0.47117669080000002</v>
      </c>
      <c r="R2398" s="29">
        <v>0.28999999999999998</v>
      </c>
      <c r="S2398" s="2">
        <f>IF($A2398="site","",MIN(VLOOKUP($P2398,margin_ranges!$A$5:$D$10,4,FALSE)/100,$Q2398))</f>
        <v>0.29749999999999999</v>
      </c>
      <c r="T2398" s="6">
        <f>IF(A2398="placement",$J2398*MIN($Q2398,$S2398),"")</f>
        <v>17.849999999999998</v>
      </c>
      <c r="U2398" s="6">
        <f>IF($A2398="placement",T2398,SUMIF($C$10:$C$6209,$C2398,$T$10:$T$6209))</f>
        <v>17.849999999999998</v>
      </c>
      <c r="V2398" s="34">
        <f t="shared" si="113"/>
        <v>-1.0563380281689905E-2</v>
      </c>
      <c r="W2398" s="24"/>
      <c r="X2398" s="2" t="str">
        <f>IFERROR(MIN(VLOOKUP($W2398,margin_ranges!$A$5:$D$10,4,FALSE),$Q2398*100)/100,"")</f>
        <v/>
      </c>
      <c r="Y2398" s="6">
        <f t="shared" si="111"/>
        <v>17.849999999999998</v>
      </c>
      <c r="Z2398" s="6">
        <f>IF($A2398="placement",Y2398,SUMIF($C$10:$C$6209,$C2398,$Y$10:$Y$6209))</f>
        <v>17.849999999999998</v>
      </c>
      <c r="AA2398" s="29">
        <f t="shared" si="112"/>
        <v>-1.0563380281689905E-2</v>
      </c>
    </row>
    <row r="2399" spans="1:27" hidden="1" x14ac:dyDescent="0.3">
      <c r="A2399" s="8" t="s">
        <v>17</v>
      </c>
      <c r="B2399" s="8" t="s">
        <v>1409</v>
      </c>
      <c r="C2399" s="8" t="s">
        <v>1410</v>
      </c>
      <c r="D2399" s="33" t="s">
        <v>1435</v>
      </c>
      <c r="E2399" s="8" t="s">
        <v>1436</v>
      </c>
      <c r="F2399" s="29">
        <v>0.3</v>
      </c>
      <c r="G2399" s="29">
        <v>0</v>
      </c>
      <c r="H2399" s="30">
        <v>2.0777000000000001</v>
      </c>
      <c r="I2399" s="30">
        <v>0.39400000000000002</v>
      </c>
      <c r="J2399" s="14">
        <v>10</v>
      </c>
      <c r="K2399" s="14">
        <v>3</v>
      </c>
      <c r="L2399" s="12">
        <v>0.18959999999999999</v>
      </c>
      <c r="M2399" s="7">
        <v>0.82472805999999999</v>
      </c>
      <c r="N2399" s="31">
        <v>0.5</v>
      </c>
      <c r="O2399" s="14">
        <f>IFERROR(VLOOKUP($C2399,'site totals'!$J$2:$K$607,2,FALSE),1)</f>
        <v>6700.0057999999999</v>
      </c>
      <c r="P2399" s="32" t="s">
        <v>91</v>
      </c>
      <c r="Q2399" s="12">
        <v>0.39373955859999998</v>
      </c>
      <c r="R2399" s="29">
        <v>0.3</v>
      </c>
      <c r="S2399" s="2">
        <f>IF($A2399="site","",MIN(VLOOKUP($P2399,margin_ranges!$A$5:$D$10,4,FALSE)/100,$Q2399))</f>
        <v>0.29749999999999999</v>
      </c>
      <c r="T2399" s="6">
        <f>IF(A2399="placement",$J2399*MIN($Q2399,$S2399),"")</f>
        <v>2.9749999999999996</v>
      </c>
      <c r="U2399" s="6">
        <f>IF($A2399="placement",T2399,SUMIF($C$10:$C$6209,$C2399,$T$10:$T$6209))</f>
        <v>2.9749999999999996</v>
      </c>
      <c r="V2399" s="34">
        <f t="shared" si="113"/>
        <v>3.5714285714285587E-3</v>
      </c>
      <c r="W2399" s="24"/>
      <c r="X2399" s="2" t="str">
        <f>IFERROR(MIN(VLOOKUP($W2399,margin_ranges!$A$5:$D$10,4,FALSE),$Q2399*100)/100,"")</f>
        <v/>
      </c>
      <c r="Y2399" s="6">
        <f t="shared" si="111"/>
        <v>2.9749999999999996</v>
      </c>
      <c r="Z2399" s="6">
        <f>IF($A2399="placement",Y2399,SUMIF($C$10:$C$6209,$C2399,$Y$10:$Y$6209))</f>
        <v>2.9749999999999996</v>
      </c>
      <c r="AA2399" s="29">
        <f t="shared" si="112"/>
        <v>3.5714285714285587E-3</v>
      </c>
    </row>
    <row r="2400" spans="1:27" hidden="1" x14ac:dyDescent="0.3">
      <c r="A2400" s="8" t="s">
        <v>17</v>
      </c>
      <c r="B2400" s="8" t="s">
        <v>1409</v>
      </c>
      <c r="C2400" s="8" t="s">
        <v>1410</v>
      </c>
      <c r="D2400" s="8" t="s">
        <v>1503</v>
      </c>
      <c r="E2400" s="8" t="s">
        <v>1504</v>
      </c>
      <c r="F2400" s="29">
        <v>0.29999999999999899</v>
      </c>
      <c r="G2400" s="29">
        <v>0</v>
      </c>
      <c r="H2400" s="30">
        <v>15.676500000000001</v>
      </c>
      <c r="I2400" s="30">
        <v>6.8293999999999997</v>
      </c>
      <c r="J2400" s="14">
        <v>77</v>
      </c>
      <c r="K2400" s="14">
        <v>21</v>
      </c>
      <c r="L2400" s="12">
        <v>0.43559999999999999</v>
      </c>
      <c r="M2400" s="7">
        <v>0.37741681999999999</v>
      </c>
      <c r="N2400" s="31">
        <v>0.25</v>
      </c>
      <c r="O2400" s="14">
        <f>IFERROR(VLOOKUP($C2400,'site totals'!$J$2:$K$607,2,FALSE),1)</f>
        <v>6700.0057999999999</v>
      </c>
      <c r="P2400" s="32" t="s">
        <v>91</v>
      </c>
      <c r="Q2400" s="12">
        <v>0.33760239660000002</v>
      </c>
      <c r="R2400" s="29">
        <v>0.3</v>
      </c>
      <c r="S2400" s="2">
        <f>IF($A2400="site","",MIN(VLOOKUP($P2400,margin_ranges!$A$5:$D$10,4,FALSE)/100,$Q2400))</f>
        <v>0.29749999999999999</v>
      </c>
      <c r="T2400" s="6">
        <f>IF(A2400="placement",$J2400*MIN($Q2400,$S2400),"")</f>
        <v>22.907499999999999</v>
      </c>
      <c r="U2400" s="6">
        <f>IF($A2400="placement",T2400,SUMIF($C$10:$C$6209,$C2400,$T$10:$T$6209))</f>
        <v>22.907499999999999</v>
      </c>
      <c r="V2400" s="34">
        <f t="shared" si="113"/>
        <v>3.5714285714285587E-3</v>
      </c>
      <c r="W2400" s="24"/>
      <c r="X2400" s="2" t="str">
        <f>IFERROR(MIN(VLOOKUP($W2400,margin_ranges!$A$5:$D$10,4,FALSE),$Q2400*100)/100,"")</f>
        <v/>
      </c>
      <c r="Y2400" s="6">
        <f t="shared" ref="Y2400:Y2463" si="114">IF(A2400="placement",IF($X2400="",$T2400,$J2400*MIN($Q2400,$X2400)),"")</f>
        <v>22.907499999999999</v>
      </c>
      <c r="Z2400" s="6">
        <f>IF($A2400="placement",Y2400,SUMIF($C$10:$C$6209,$C2400,$Y$10:$Y$6209))</f>
        <v>22.907499999999999</v>
      </c>
      <c r="AA2400" s="29">
        <f t="shared" ref="AA2400:AA2463" si="115">($J2400-$Z2400)/($J2400*(1-$R2400))-1</f>
        <v>3.5714285714285587E-3</v>
      </c>
    </row>
    <row r="2401" spans="1:27" hidden="1" x14ac:dyDescent="0.3">
      <c r="A2401" s="8" t="s">
        <v>17</v>
      </c>
      <c r="B2401" s="8" t="s">
        <v>1409</v>
      </c>
      <c r="C2401" s="8" t="s">
        <v>1410</v>
      </c>
      <c r="D2401" s="8" t="s">
        <v>1445</v>
      </c>
      <c r="E2401" s="8" t="s">
        <v>1446</v>
      </c>
      <c r="F2401" s="29">
        <v>0.3</v>
      </c>
      <c r="G2401" s="29">
        <v>0</v>
      </c>
      <c r="H2401" s="30">
        <v>2.2317</v>
      </c>
      <c r="I2401" s="30">
        <v>0.47889999999999999</v>
      </c>
      <c r="J2401" s="14">
        <v>12</v>
      </c>
      <c r="K2401" s="14">
        <v>3</v>
      </c>
      <c r="L2401" s="12">
        <v>0.21460000000000001</v>
      </c>
      <c r="M2401" s="7">
        <v>0.84486203999999998</v>
      </c>
      <c r="N2401" s="31">
        <v>0.5</v>
      </c>
      <c r="O2401" s="14">
        <f>IFERROR(VLOOKUP($C2401,'site totals'!$J$2:$K$607,2,FALSE),1)</f>
        <v>6700.0057999999999</v>
      </c>
      <c r="P2401" s="32" t="s">
        <v>91</v>
      </c>
      <c r="Q2401" s="12">
        <v>0.4081874029</v>
      </c>
      <c r="R2401" s="29">
        <v>0.3</v>
      </c>
      <c r="S2401" s="2">
        <f>IF($A2401="site","",MIN(VLOOKUP($P2401,margin_ranges!$A$5:$D$10,4,FALSE)/100,$Q2401))</f>
        <v>0.29749999999999999</v>
      </c>
      <c r="T2401" s="6">
        <f>IF(A2401="placement",$J2401*MIN($Q2401,$S2401),"")</f>
        <v>3.57</v>
      </c>
      <c r="U2401" s="6">
        <f>IF($A2401="placement",T2401,SUMIF($C$10:$C$6209,$C2401,$T$10:$T$6209))</f>
        <v>3.57</v>
      </c>
      <c r="V2401" s="34">
        <f t="shared" si="113"/>
        <v>3.5714285714287808E-3</v>
      </c>
      <c r="W2401" s="24"/>
      <c r="X2401" s="2" t="str">
        <f>IFERROR(MIN(VLOOKUP($W2401,margin_ranges!$A$5:$D$10,4,FALSE),$Q2401*100)/100,"")</f>
        <v/>
      </c>
      <c r="Y2401" s="6">
        <f t="shared" si="114"/>
        <v>3.57</v>
      </c>
      <c r="Z2401" s="6">
        <f>IF($A2401="placement",Y2401,SUMIF($C$10:$C$6209,$C2401,$Y$10:$Y$6209))</f>
        <v>3.57</v>
      </c>
      <c r="AA2401" s="29">
        <f t="shared" si="115"/>
        <v>3.5714285714287808E-3</v>
      </c>
    </row>
    <row r="2402" spans="1:27" hidden="1" x14ac:dyDescent="0.3">
      <c r="A2402" s="8" t="s">
        <v>17</v>
      </c>
      <c r="B2402" s="8" t="s">
        <v>1409</v>
      </c>
      <c r="C2402" s="8" t="s">
        <v>1410</v>
      </c>
      <c r="D2402" s="8" t="s">
        <v>1417</v>
      </c>
      <c r="E2402" s="8" t="s">
        <v>1418</v>
      </c>
      <c r="F2402" s="29">
        <v>0.3</v>
      </c>
      <c r="G2402" s="29">
        <v>0</v>
      </c>
      <c r="H2402" s="30">
        <v>15.6769</v>
      </c>
      <c r="I2402" s="30">
        <v>5.4413999999999998</v>
      </c>
      <c r="J2402" s="14">
        <v>78</v>
      </c>
      <c r="K2402" s="14">
        <v>23</v>
      </c>
      <c r="L2402" s="12">
        <v>0.34710000000000002</v>
      </c>
      <c r="M2402" s="7">
        <v>0.48018903000000002</v>
      </c>
      <c r="N2402" s="31">
        <v>0.3</v>
      </c>
      <c r="O2402" s="14">
        <f>IFERROR(VLOOKUP($C2402,'site totals'!$J$2:$K$607,2,FALSE),1)</f>
        <v>6700.0057999999999</v>
      </c>
      <c r="P2402" s="32" t="s">
        <v>91</v>
      </c>
      <c r="Q2402" s="12">
        <v>0.37524603070000001</v>
      </c>
      <c r="R2402" s="29">
        <v>0.3</v>
      </c>
      <c r="S2402" s="2">
        <f>IF($A2402="site","",MIN(VLOOKUP($P2402,margin_ranges!$A$5:$D$10,4,FALSE)/100,$Q2402))</f>
        <v>0.29749999999999999</v>
      </c>
      <c r="T2402" s="6">
        <f>IF(A2402="placement",$J2402*MIN($Q2402,$S2402),"")</f>
        <v>23.204999999999998</v>
      </c>
      <c r="U2402" s="6">
        <f>IF($A2402="placement",T2402,SUMIF($C$10:$C$6209,$C2402,$T$10:$T$6209))</f>
        <v>23.204999999999998</v>
      </c>
      <c r="V2402" s="34">
        <f t="shared" si="113"/>
        <v>3.5714285714287808E-3</v>
      </c>
      <c r="W2402" s="24"/>
      <c r="X2402" s="2" t="str">
        <f>IFERROR(MIN(VLOOKUP($W2402,margin_ranges!$A$5:$D$10,4,FALSE),$Q2402*100)/100,"")</f>
        <v/>
      </c>
      <c r="Y2402" s="6">
        <f t="shared" si="114"/>
        <v>23.204999999999998</v>
      </c>
      <c r="Z2402" s="6">
        <f>IF($A2402="placement",Y2402,SUMIF($C$10:$C$6209,$C2402,$Y$10:$Y$6209))</f>
        <v>23.204999999999998</v>
      </c>
      <c r="AA2402" s="29">
        <f t="shared" si="115"/>
        <v>3.5714285714287808E-3</v>
      </c>
    </row>
    <row r="2403" spans="1:27" hidden="1" x14ac:dyDescent="0.3">
      <c r="A2403" s="8" t="s">
        <v>17</v>
      </c>
      <c r="B2403" s="8" t="s">
        <v>1409</v>
      </c>
      <c r="C2403" s="8" t="s">
        <v>1410</v>
      </c>
      <c r="D2403" s="8" t="s">
        <v>1439</v>
      </c>
      <c r="E2403" s="8" t="s">
        <v>1440</v>
      </c>
      <c r="F2403" s="29">
        <v>0.32</v>
      </c>
      <c r="G2403" s="29">
        <v>0</v>
      </c>
      <c r="H2403" s="30">
        <v>36.6845</v>
      </c>
      <c r="I2403" s="30">
        <v>4.5914999999999999</v>
      </c>
      <c r="J2403" s="14">
        <v>139</v>
      </c>
      <c r="K2403" s="14">
        <v>40</v>
      </c>
      <c r="L2403" s="12">
        <v>0.12520000000000001</v>
      </c>
      <c r="M2403" s="7">
        <v>1.01059411</v>
      </c>
      <c r="N2403" s="31">
        <v>0.5</v>
      </c>
      <c r="O2403" s="14">
        <f>IFERROR(VLOOKUP($C2403,'site totals'!$J$2:$K$607,2,FALSE),1)</f>
        <v>6700.0057999999999</v>
      </c>
      <c r="P2403" s="32" t="s">
        <v>22</v>
      </c>
      <c r="Q2403" s="12">
        <v>0.50524152580000004</v>
      </c>
      <c r="R2403" s="29">
        <v>0.32</v>
      </c>
      <c r="S2403" s="2">
        <f>IF($A2403="site","",MIN(VLOOKUP($P2403,margin_ranges!$A$5:$D$10,4,FALSE)/100,$Q2403))</f>
        <v>0.29749999999999999</v>
      </c>
      <c r="T2403" s="6">
        <f>IF(A2403="placement",$J2403*MIN($Q2403,$S2403),"")</f>
        <v>41.352499999999999</v>
      </c>
      <c r="U2403" s="6">
        <f>IF($A2403="placement",T2403,SUMIF($C$10:$C$6209,$C2403,$T$10:$T$6209))</f>
        <v>41.352499999999999</v>
      </c>
      <c r="V2403" s="34">
        <f t="shared" si="113"/>
        <v>3.3088235294117752E-2</v>
      </c>
      <c r="W2403" s="24"/>
      <c r="X2403" s="2" t="str">
        <f>IFERROR(MIN(VLOOKUP($W2403,margin_ranges!$A$5:$D$10,4,FALSE),$Q2403*100)/100,"")</f>
        <v/>
      </c>
      <c r="Y2403" s="6">
        <f t="shared" si="114"/>
        <v>41.352499999999999</v>
      </c>
      <c r="Z2403" s="6">
        <f>IF($A2403="placement",Y2403,SUMIF($C$10:$C$6209,$C2403,$Y$10:$Y$6209))</f>
        <v>41.352499999999999</v>
      </c>
      <c r="AA2403" s="29">
        <f t="shared" si="115"/>
        <v>3.3088235294117752E-2</v>
      </c>
    </row>
    <row r="2404" spans="1:27" hidden="1" x14ac:dyDescent="0.3">
      <c r="A2404" s="8" t="s">
        <v>17</v>
      </c>
      <c r="B2404" s="8" t="s">
        <v>1409</v>
      </c>
      <c r="C2404" s="8" t="s">
        <v>1410</v>
      </c>
      <c r="D2404" s="8" t="s">
        <v>1431</v>
      </c>
      <c r="E2404" s="8" t="s">
        <v>1432</v>
      </c>
      <c r="F2404" s="29">
        <v>0.31999999999999901</v>
      </c>
      <c r="G2404" s="29">
        <v>1</v>
      </c>
      <c r="H2404" s="30">
        <v>84.070700000000002</v>
      </c>
      <c r="I2404" s="30">
        <v>18.860700000000001</v>
      </c>
      <c r="J2404" s="14">
        <v>231</v>
      </c>
      <c r="K2404" s="14">
        <v>64</v>
      </c>
      <c r="L2404" s="12">
        <v>0.2243</v>
      </c>
      <c r="M2404" s="7">
        <v>0.40909032000000001</v>
      </c>
      <c r="N2404" s="31">
        <v>0.25</v>
      </c>
      <c r="O2404" s="14">
        <f>IFERROR(VLOOKUP($C2404,'site totals'!$J$2:$K$607,2,FALSE),1)</f>
        <v>6700.0057999999999</v>
      </c>
      <c r="P2404" s="32" t="s">
        <v>91</v>
      </c>
      <c r="Q2404" s="12">
        <v>0.3888880146</v>
      </c>
      <c r="R2404" s="29">
        <v>0.32</v>
      </c>
      <c r="S2404" s="2">
        <f>IF($A2404="site","",MIN(VLOOKUP($P2404,margin_ranges!$A$5:$D$10,4,FALSE)/100,$Q2404))</f>
        <v>0.29749999999999999</v>
      </c>
      <c r="T2404" s="6">
        <f>IF(A2404="placement",$J2404*MIN($Q2404,$S2404),"")</f>
        <v>68.722499999999997</v>
      </c>
      <c r="U2404" s="6">
        <f>IF($A2404="placement",T2404,SUMIF($C$10:$C$6209,$C2404,$T$10:$T$6209))</f>
        <v>68.722499999999997</v>
      </c>
      <c r="V2404" s="34">
        <f t="shared" si="113"/>
        <v>3.3088235294117752E-2</v>
      </c>
      <c r="W2404" s="24"/>
      <c r="X2404" s="2" t="str">
        <f>IFERROR(MIN(VLOOKUP($W2404,margin_ranges!$A$5:$D$10,4,FALSE),$Q2404*100)/100,"")</f>
        <v/>
      </c>
      <c r="Y2404" s="6">
        <f t="shared" si="114"/>
        <v>68.722499999999997</v>
      </c>
      <c r="Z2404" s="6">
        <f>IF($A2404="placement",Y2404,SUMIF($C$10:$C$6209,$C2404,$Y$10:$Y$6209))</f>
        <v>68.722499999999997</v>
      </c>
      <c r="AA2404" s="29">
        <f t="shared" si="115"/>
        <v>3.3088235294117752E-2</v>
      </c>
    </row>
    <row r="2405" spans="1:27" hidden="1" x14ac:dyDescent="0.3">
      <c r="A2405" s="8" t="s">
        <v>17</v>
      </c>
      <c r="B2405" s="8" t="s">
        <v>1409</v>
      </c>
      <c r="C2405" s="8" t="s">
        <v>1410</v>
      </c>
      <c r="D2405" s="8" t="s">
        <v>1461</v>
      </c>
      <c r="E2405" s="8" t="s">
        <v>1462</v>
      </c>
      <c r="F2405" s="29">
        <v>0.33</v>
      </c>
      <c r="G2405" s="29">
        <v>0</v>
      </c>
      <c r="H2405" s="30">
        <v>1.8680000000000001</v>
      </c>
      <c r="I2405" s="30">
        <v>0.54310000000000003</v>
      </c>
      <c r="J2405" s="14">
        <v>13</v>
      </c>
      <c r="K2405" s="14">
        <v>4</v>
      </c>
      <c r="L2405" s="12">
        <v>0.2908</v>
      </c>
      <c r="M2405" s="7">
        <v>0.79831668</v>
      </c>
      <c r="N2405" s="31">
        <v>0.5</v>
      </c>
      <c r="O2405" s="14">
        <f>IFERROR(VLOOKUP($C2405,'site totals'!$J$2:$K$607,2,FALSE),1)</f>
        <v>6700.0057999999999</v>
      </c>
      <c r="P2405" s="32" t="s">
        <v>91</v>
      </c>
      <c r="Q2405" s="12">
        <v>0.37368212969999998</v>
      </c>
      <c r="R2405" s="29">
        <v>0.33</v>
      </c>
      <c r="S2405" s="2">
        <f>IF($A2405="site","",MIN(VLOOKUP($P2405,margin_ranges!$A$5:$D$10,4,FALSE)/100,$Q2405))</f>
        <v>0.29749999999999999</v>
      </c>
      <c r="T2405" s="6">
        <f>IF(A2405="placement",$J2405*MIN($Q2405,$S2405),"")</f>
        <v>3.8674999999999997</v>
      </c>
      <c r="U2405" s="6">
        <f>IF($A2405="placement",T2405,SUMIF($C$10:$C$6209,$C2405,$T$10:$T$6209))</f>
        <v>3.8674999999999997</v>
      </c>
      <c r="V2405" s="34">
        <f t="shared" si="113"/>
        <v>4.850746268656736E-2</v>
      </c>
      <c r="W2405" s="24"/>
      <c r="X2405" s="2" t="str">
        <f>IFERROR(MIN(VLOOKUP($W2405,margin_ranges!$A$5:$D$10,4,FALSE),$Q2405*100)/100,"")</f>
        <v/>
      </c>
      <c r="Y2405" s="6">
        <f t="shared" si="114"/>
        <v>3.8674999999999997</v>
      </c>
      <c r="Z2405" s="6">
        <f>IF($A2405="placement",Y2405,SUMIF($C$10:$C$6209,$C2405,$Y$10:$Y$6209))</f>
        <v>3.8674999999999997</v>
      </c>
      <c r="AA2405" s="29">
        <f t="shared" si="115"/>
        <v>4.850746268656736E-2</v>
      </c>
    </row>
    <row r="2406" spans="1:27" hidden="1" x14ac:dyDescent="0.3">
      <c r="A2406" s="8" t="s">
        <v>17</v>
      </c>
      <c r="B2406" s="8" t="s">
        <v>1409</v>
      </c>
      <c r="C2406" s="8" t="s">
        <v>1410</v>
      </c>
      <c r="D2406" s="8" t="s">
        <v>1467</v>
      </c>
      <c r="E2406" s="8" t="s">
        <v>1468</v>
      </c>
      <c r="F2406" s="29">
        <v>0.33999999999999903</v>
      </c>
      <c r="G2406" s="29">
        <v>0</v>
      </c>
      <c r="H2406" s="30">
        <v>4.7645999999999997</v>
      </c>
      <c r="I2406" s="30">
        <v>1.7875000000000001</v>
      </c>
      <c r="J2406" s="14">
        <v>47</v>
      </c>
      <c r="K2406" s="14">
        <v>14</v>
      </c>
      <c r="L2406" s="12">
        <v>0.37519999999999998</v>
      </c>
      <c r="M2406" s="7">
        <v>0.87160839000000001</v>
      </c>
      <c r="N2406" s="31">
        <v>0.5</v>
      </c>
      <c r="O2406" s="14">
        <f>IFERROR(VLOOKUP($C2406,'site totals'!$J$2:$K$607,2,FALSE),1)</f>
        <v>6700.0057999999999</v>
      </c>
      <c r="P2406" s="32" t="s">
        <v>22</v>
      </c>
      <c r="Q2406" s="12">
        <v>0.4263478819</v>
      </c>
      <c r="R2406" s="29">
        <v>0.34</v>
      </c>
      <c r="S2406" s="2">
        <f>IF($A2406="site","",MIN(VLOOKUP($P2406,margin_ranges!$A$5:$D$10,4,FALSE)/100,$Q2406))</f>
        <v>0.29749999999999999</v>
      </c>
      <c r="T2406" s="6">
        <f>IF(A2406="placement",$J2406*MIN($Q2406,$S2406),"")</f>
        <v>13.9825</v>
      </c>
      <c r="U2406" s="6">
        <f>IF($A2406="placement",T2406,SUMIF($C$10:$C$6209,$C2406,$T$10:$T$6209))</f>
        <v>13.9825</v>
      </c>
      <c r="V2406" s="34">
        <f t="shared" si="113"/>
        <v>6.4393939393939448E-2</v>
      </c>
      <c r="W2406" s="24"/>
      <c r="X2406" s="2" t="str">
        <f>IFERROR(MIN(VLOOKUP($W2406,margin_ranges!$A$5:$D$10,4,FALSE),$Q2406*100)/100,"")</f>
        <v/>
      </c>
      <c r="Y2406" s="6">
        <f t="shared" si="114"/>
        <v>13.9825</v>
      </c>
      <c r="Z2406" s="6">
        <f>IF($A2406="placement",Y2406,SUMIF($C$10:$C$6209,$C2406,$Y$10:$Y$6209))</f>
        <v>13.9825</v>
      </c>
      <c r="AA2406" s="29">
        <f t="shared" si="115"/>
        <v>6.4393939393939448E-2</v>
      </c>
    </row>
    <row r="2407" spans="1:27" hidden="1" x14ac:dyDescent="0.3">
      <c r="A2407" s="8" t="s">
        <v>17</v>
      </c>
      <c r="B2407" s="8" t="s">
        <v>1409</v>
      </c>
      <c r="C2407" s="8" t="s">
        <v>1410</v>
      </c>
      <c r="D2407" s="8" t="s">
        <v>1505</v>
      </c>
      <c r="E2407" s="8" t="s">
        <v>1506</v>
      </c>
      <c r="F2407" s="29">
        <v>0.33999999999999903</v>
      </c>
      <c r="G2407" s="29">
        <v>0</v>
      </c>
      <c r="H2407" s="30">
        <v>24.674800000000001</v>
      </c>
      <c r="I2407" s="30">
        <v>4.7130999999999998</v>
      </c>
      <c r="J2407" s="14">
        <v>117</v>
      </c>
      <c r="K2407" s="14">
        <v>35</v>
      </c>
      <c r="L2407" s="12">
        <v>0.191</v>
      </c>
      <c r="M2407" s="7">
        <v>0.82877060999999996</v>
      </c>
      <c r="N2407" s="31">
        <v>0.45</v>
      </c>
      <c r="O2407" s="14">
        <f>IFERROR(VLOOKUP($C2407,'site totals'!$J$2:$K$607,2,FALSE),1)</f>
        <v>6700.0057999999999</v>
      </c>
      <c r="P2407" s="32" t="s">
        <v>22</v>
      </c>
      <c r="Q2407" s="12">
        <v>0.45702707840000001</v>
      </c>
      <c r="R2407" s="29">
        <v>0.34</v>
      </c>
      <c r="S2407" s="2">
        <f>IF($A2407="site","",MIN(VLOOKUP($P2407,margin_ranges!$A$5:$D$10,4,FALSE)/100,$Q2407))</f>
        <v>0.29749999999999999</v>
      </c>
      <c r="T2407" s="6">
        <f>IF(A2407="placement",$J2407*MIN($Q2407,$S2407),"")</f>
        <v>34.807499999999997</v>
      </c>
      <c r="U2407" s="6">
        <f>IF($A2407="placement",T2407,SUMIF($C$10:$C$6209,$C2407,$T$10:$T$6209))</f>
        <v>34.807499999999997</v>
      </c>
      <c r="V2407" s="34">
        <f t="shared" si="113"/>
        <v>6.4393939393939448E-2</v>
      </c>
      <c r="W2407" s="24"/>
      <c r="X2407" s="2" t="str">
        <f>IFERROR(MIN(VLOOKUP($W2407,margin_ranges!$A$5:$D$10,4,FALSE),$Q2407*100)/100,"")</f>
        <v/>
      </c>
      <c r="Y2407" s="6">
        <f t="shared" si="114"/>
        <v>34.807499999999997</v>
      </c>
      <c r="Z2407" s="6">
        <f>IF($A2407="placement",Y2407,SUMIF($C$10:$C$6209,$C2407,$Y$10:$Y$6209))</f>
        <v>34.807499999999997</v>
      </c>
      <c r="AA2407" s="17">
        <f t="shared" si="115"/>
        <v>6.4393939393939448E-2</v>
      </c>
    </row>
    <row r="2408" spans="1:27" hidden="1" x14ac:dyDescent="0.3">
      <c r="A2408" s="8" t="s">
        <v>17</v>
      </c>
      <c r="B2408" s="8" t="s">
        <v>1409</v>
      </c>
      <c r="C2408" s="8" t="s">
        <v>1410</v>
      </c>
      <c r="D2408" s="8" t="s">
        <v>1473</v>
      </c>
      <c r="E2408" s="8" t="s">
        <v>1474</v>
      </c>
      <c r="F2408" s="29">
        <v>0.34</v>
      </c>
      <c r="G2408" s="29">
        <v>1</v>
      </c>
      <c r="H2408" s="30">
        <v>321.7056</v>
      </c>
      <c r="I2408" s="30">
        <v>74.323099999999997</v>
      </c>
      <c r="J2408" s="14">
        <v>1802</v>
      </c>
      <c r="K2408" s="14">
        <v>543</v>
      </c>
      <c r="L2408" s="12">
        <v>0.23100000000000001</v>
      </c>
      <c r="M2408" s="7">
        <v>0.80802903000000004</v>
      </c>
      <c r="N2408" s="31">
        <v>0.35</v>
      </c>
      <c r="O2408" s="14">
        <f>IFERROR(VLOOKUP($C2408,'site totals'!$J$2:$K$607,2,FALSE),1)</f>
        <v>6700.0057999999999</v>
      </c>
      <c r="P2408" s="32" t="s">
        <v>22</v>
      </c>
      <c r="Q2408" s="12">
        <v>0.56684724639999995</v>
      </c>
      <c r="R2408" s="29">
        <v>0.34</v>
      </c>
      <c r="S2408" s="2">
        <f>IF($A2408="site","",MIN(VLOOKUP($P2408,margin_ranges!$A$5:$D$10,4,FALSE)/100,$Q2408))</f>
        <v>0.29749999999999999</v>
      </c>
      <c r="T2408" s="6">
        <f>IF(A2408="placement",$J2408*MIN($Q2408,$S2408),"")</f>
        <v>536.09500000000003</v>
      </c>
      <c r="U2408" s="6">
        <f>IF($A2408="placement",T2408,SUMIF($C$10:$C$6209,$C2408,$T$10:$T$6209))</f>
        <v>536.09500000000003</v>
      </c>
      <c r="V2408" s="34">
        <f t="shared" si="113"/>
        <v>6.4393939393939448E-2</v>
      </c>
      <c r="W2408" s="24"/>
      <c r="X2408" s="2" t="str">
        <f>IFERROR(MIN(VLOOKUP($W2408,margin_ranges!$A$5:$D$10,4,FALSE),$Q2408*100)/100,"")</f>
        <v/>
      </c>
      <c r="Y2408" s="6">
        <f t="shared" si="114"/>
        <v>536.09500000000003</v>
      </c>
      <c r="Z2408" s="6">
        <f>IF($A2408="placement",Y2408,SUMIF($C$10:$C$6209,$C2408,$Y$10:$Y$6209))</f>
        <v>536.09500000000003</v>
      </c>
      <c r="AA2408" s="29">
        <f t="shared" si="115"/>
        <v>6.4393939393939448E-2</v>
      </c>
    </row>
    <row r="2409" spans="1:27" hidden="1" x14ac:dyDescent="0.3">
      <c r="A2409" s="8" t="s">
        <v>17</v>
      </c>
      <c r="B2409" s="8" t="s">
        <v>1409</v>
      </c>
      <c r="C2409" s="8" t="s">
        <v>1410</v>
      </c>
      <c r="D2409" s="8" t="s">
        <v>1479</v>
      </c>
      <c r="E2409" s="8" t="s">
        <v>1480</v>
      </c>
      <c r="F2409" s="29">
        <v>0.25</v>
      </c>
      <c r="G2409" s="29">
        <v>1</v>
      </c>
      <c r="H2409" s="30">
        <v>43.626899999999999</v>
      </c>
      <c r="I2409" s="30">
        <v>3.1011000000000002</v>
      </c>
      <c r="J2409" s="14">
        <v>77</v>
      </c>
      <c r="K2409" s="14">
        <v>19</v>
      </c>
      <c r="L2409" s="12">
        <v>7.1099999999999997E-2</v>
      </c>
      <c r="M2409" s="7">
        <v>0.82334677000000001</v>
      </c>
      <c r="N2409" s="31">
        <v>0.6</v>
      </c>
      <c r="O2409" s="14">
        <f>IFERROR(VLOOKUP($C2409,'site totals'!$J$2:$K$607,2,FALSE),1)</f>
        <v>6700.0057999999999</v>
      </c>
      <c r="P2409" s="32" t="s">
        <v>94</v>
      </c>
      <c r="Q2409" s="12">
        <v>0.27126695309999999</v>
      </c>
      <c r="R2409" s="29">
        <v>0.25</v>
      </c>
      <c r="S2409" s="2">
        <f>IF($A2409="site","",MIN(VLOOKUP($P2409,margin_ranges!$A$5:$D$10,4,FALSE)/100,$Q2409))</f>
        <v>0.19750000000000001</v>
      </c>
      <c r="T2409" s="6">
        <f>IF(A2409="placement",$J2409*MIN($Q2409,$S2409),"")</f>
        <v>15.207500000000001</v>
      </c>
      <c r="U2409" s="6">
        <f>IF($A2409="placement",T2409,SUMIF($C$10:$C$6209,$C2409,$T$10:$T$6209))</f>
        <v>15.207500000000001</v>
      </c>
      <c r="V2409" s="34">
        <f t="shared" si="113"/>
        <v>6.999999999999984E-2</v>
      </c>
      <c r="W2409" s="24"/>
      <c r="X2409" s="2" t="str">
        <f>IFERROR(MIN(VLOOKUP($W2409,margin_ranges!$A$5:$D$10,4,FALSE),$Q2409*100)/100,"")</f>
        <v/>
      </c>
      <c r="Y2409" s="6">
        <f t="shared" si="114"/>
        <v>15.207500000000001</v>
      </c>
      <c r="Z2409" s="6">
        <f>IF($A2409="placement",Y2409,SUMIF($C$10:$C$6209,$C2409,$Y$10:$Y$6209))</f>
        <v>15.207500000000001</v>
      </c>
      <c r="AA2409" s="17">
        <f t="shared" si="115"/>
        <v>6.999999999999984E-2</v>
      </c>
    </row>
    <row r="2410" spans="1:27" hidden="1" x14ac:dyDescent="0.3">
      <c r="A2410" s="8" t="s">
        <v>17</v>
      </c>
      <c r="B2410" s="8" t="s">
        <v>1409</v>
      </c>
      <c r="C2410" s="8" t="s">
        <v>1410</v>
      </c>
      <c r="D2410" s="8" t="s">
        <v>1443</v>
      </c>
      <c r="E2410" s="8" t="s">
        <v>1444</v>
      </c>
      <c r="F2410" s="29">
        <v>0.35</v>
      </c>
      <c r="G2410" s="29">
        <v>0</v>
      </c>
      <c r="H2410" s="30">
        <v>15.8286</v>
      </c>
      <c r="I2410" s="30">
        <v>3.8515999999999999</v>
      </c>
      <c r="J2410" s="14">
        <v>70</v>
      </c>
      <c r="K2410" s="14">
        <v>24</v>
      </c>
      <c r="L2410" s="12">
        <v>0.24329999999999999</v>
      </c>
      <c r="M2410" s="7">
        <v>0.60557472000000001</v>
      </c>
      <c r="N2410" s="31">
        <v>0.3</v>
      </c>
      <c r="O2410" s="14">
        <f>IFERROR(VLOOKUP($C2410,'site totals'!$J$2:$K$607,2,FALSE),1)</f>
        <v>6700.0057999999999</v>
      </c>
      <c r="P2410" s="32" t="s">
        <v>91</v>
      </c>
      <c r="Q2410" s="12">
        <v>0.50460283340000001</v>
      </c>
      <c r="R2410" s="29">
        <v>0.35</v>
      </c>
      <c r="S2410" s="2">
        <f>IF($A2410="site","",MIN(VLOOKUP($P2410,margin_ranges!$A$5:$D$10,4,FALSE)/100,$Q2410))</f>
        <v>0.29749999999999999</v>
      </c>
      <c r="T2410" s="6">
        <f>IF(A2410="placement",$J2410*MIN($Q2410,$S2410),"")</f>
        <v>20.824999999999999</v>
      </c>
      <c r="U2410" s="6">
        <f>IF($A2410="placement",T2410,SUMIF($C$10:$C$6209,$C2410,$T$10:$T$6209))</f>
        <v>20.824999999999999</v>
      </c>
      <c r="V2410" s="34">
        <f t="shared" si="113"/>
        <v>8.0769230769230704E-2</v>
      </c>
      <c r="W2410" s="24"/>
      <c r="X2410" s="2" t="str">
        <f>IFERROR(MIN(VLOOKUP($W2410,margin_ranges!$A$5:$D$10,4,FALSE),$Q2410*100)/100,"")</f>
        <v/>
      </c>
      <c r="Y2410" s="6">
        <f t="shared" si="114"/>
        <v>20.824999999999999</v>
      </c>
      <c r="Z2410" s="6">
        <f>IF($A2410="placement",Y2410,SUMIF($C$10:$C$6209,$C2410,$Y$10:$Y$6209))</f>
        <v>20.824999999999999</v>
      </c>
      <c r="AA2410" s="29">
        <f t="shared" si="115"/>
        <v>8.0769230769230704E-2</v>
      </c>
    </row>
    <row r="2411" spans="1:27" hidden="1" x14ac:dyDescent="0.3">
      <c r="A2411" s="8" t="s">
        <v>17</v>
      </c>
      <c r="B2411" s="8" t="s">
        <v>1409</v>
      </c>
      <c r="C2411" s="8" t="s">
        <v>1410</v>
      </c>
      <c r="D2411" s="8" t="s">
        <v>1481</v>
      </c>
      <c r="E2411" s="8" t="s">
        <v>1482</v>
      </c>
      <c r="F2411" s="29">
        <v>0.35</v>
      </c>
      <c r="G2411" s="29">
        <v>0</v>
      </c>
      <c r="H2411" s="30">
        <v>15.8856</v>
      </c>
      <c r="I2411" s="30">
        <v>5.2478999999999996</v>
      </c>
      <c r="J2411" s="14">
        <v>74</v>
      </c>
      <c r="K2411" s="14">
        <v>26</v>
      </c>
      <c r="L2411" s="12">
        <v>0.33040000000000003</v>
      </c>
      <c r="M2411" s="7">
        <v>0.47054755999999998</v>
      </c>
      <c r="N2411" s="31">
        <v>0.25</v>
      </c>
      <c r="O2411" s="14">
        <f>IFERROR(VLOOKUP($C2411,'site totals'!$J$2:$K$607,2,FALSE),1)</f>
        <v>6700.0057999999999</v>
      </c>
      <c r="P2411" s="32" t="s">
        <v>91</v>
      </c>
      <c r="Q2411" s="12">
        <v>0.46870408079999998</v>
      </c>
      <c r="R2411" s="29">
        <v>0.35</v>
      </c>
      <c r="S2411" s="2">
        <f>IF($A2411="site","",MIN(VLOOKUP($P2411,margin_ranges!$A$5:$D$10,4,FALSE)/100,$Q2411))</f>
        <v>0.29749999999999999</v>
      </c>
      <c r="T2411" s="6">
        <f>IF(A2411="placement",$J2411*MIN($Q2411,$S2411),"")</f>
        <v>22.015000000000001</v>
      </c>
      <c r="U2411" s="6">
        <f>IF($A2411="placement",T2411,SUMIF($C$10:$C$6209,$C2411,$T$10:$T$6209))</f>
        <v>22.015000000000001</v>
      </c>
      <c r="V2411" s="34">
        <f t="shared" si="113"/>
        <v>8.0769230769230704E-2</v>
      </c>
      <c r="W2411" s="24"/>
      <c r="X2411" s="2" t="str">
        <f>IFERROR(MIN(VLOOKUP($W2411,margin_ranges!$A$5:$D$10,4,FALSE),$Q2411*100)/100,"")</f>
        <v/>
      </c>
      <c r="Y2411" s="6">
        <f t="shared" si="114"/>
        <v>22.015000000000001</v>
      </c>
      <c r="Z2411" s="6">
        <f>IF($A2411="placement",Y2411,SUMIF($C$10:$C$6209,$C2411,$Y$10:$Y$6209))</f>
        <v>22.015000000000001</v>
      </c>
      <c r="AA2411" s="29">
        <f t="shared" si="115"/>
        <v>8.0769230769230704E-2</v>
      </c>
    </row>
    <row r="2412" spans="1:27" hidden="1" x14ac:dyDescent="0.3">
      <c r="A2412" s="8" t="s">
        <v>17</v>
      </c>
      <c r="B2412" s="8" t="s">
        <v>1409</v>
      </c>
      <c r="C2412" s="8" t="s">
        <v>1410</v>
      </c>
      <c r="D2412" s="8" t="s">
        <v>1423</v>
      </c>
      <c r="E2412" s="8" t="s">
        <v>1424</v>
      </c>
      <c r="F2412" s="29">
        <v>0.3</v>
      </c>
      <c r="G2412" s="29">
        <v>1</v>
      </c>
      <c r="H2412" s="30">
        <v>42.082599999999999</v>
      </c>
      <c r="I2412" s="30">
        <v>3.9201000000000001</v>
      </c>
      <c r="J2412" s="14">
        <v>104</v>
      </c>
      <c r="K2412" s="14">
        <v>31</v>
      </c>
      <c r="L2412" s="12">
        <v>9.3200000000000005E-2</v>
      </c>
      <c r="M2412" s="7">
        <v>0.88340956000000004</v>
      </c>
      <c r="N2412" s="31">
        <v>0.5</v>
      </c>
      <c r="O2412" s="14">
        <f>IFERROR(VLOOKUP($C2412,'site totals'!$J$2:$K$607,2,FALSE),1)</f>
        <v>6700.0057999999999</v>
      </c>
      <c r="P2412" s="32" t="s">
        <v>94</v>
      </c>
      <c r="Q2412" s="12">
        <v>0.43401110510000002</v>
      </c>
      <c r="R2412" s="29">
        <v>0.3</v>
      </c>
      <c r="S2412" s="2">
        <f>IF($A2412="site","",MIN(VLOOKUP($P2412,margin_ranges!$A$5:$D$10,4,FALSE)/100,$Q2412))</f>
        <v>0.19750000000000001</v>
      </c>
      <c r="T2412" s="6">
        <f>IF(A2412="placement",$J2412*MIN($Q2412,$S2412),"")</f>
        <v>20.54</v>
      </c>
      <c r="U2412" s="6">
        <f>IF($A2412="placement",T2412,SUMIF($C$10:$C$6209,$C2412,$T$10:$T$6209))</f>
        <v>20.54</v>
      </c>
      <c r="V2412" s="34">
        <f t="shared" si="113"/>
        <v>0.14642857142857157</v>
      </c>
      <c r="W2412" s="24"/>
      <c r="X2412" s="2" t="str">
        <f>IFERROR(MIN(VLOOKUP($W2412,margin_ranges!$A$5:$D$10,4,FALSE),$Q2412*100)/100,"")</f>
        <v/>
      </c>
      <c r="Y2412" s="6">
        <f t="shared" si="114"/>
        <v>20.54</v>
      </c>
      <c r="Z2412" s="6">
        <f>IF($A2412="placement",Y2412,SUMIF($C$10:$C$6209,$C2412,$Y$10:$Y$6209))</f>
        <v>20.54</v>
      </c>
      <c r="AA2412" s="29">
        <f t="shared" si="115"/>
        <v>0.14642857142857157</v>
      </c>
    </row>
    <row r="2413" spans="1:27" hidden="1" x14ac:dyDescent="0.3">
      <c r="A2413" s="8" t="s">
        <v>17</v>
      </c>
      <c r="B2413" s="8" t="s">
        <v>1409</v>
      </c>
      <c r="C2413" s="8" t="s">
        <v>1410</v>
      </c>
      <c r="D2413" s="8" t="s">
        <v>1459</v>
      </c>
      <c r="E2413" s="8" t="s">
        <v>1460</v>
      </c>
      <c r="F2413" s="29">
        <v>0.38999999999999901</v>
      </c>
      <c r="G2413" s="29">
        <v>0</v>
      </c>
      <c r="H2413" s="30">
        <v>3.3372000000000002</v>
      </c>
      <c r="I2413" s="30">
        <v>1.5633999999999999</v>
      </c>
      <c r="J2413" s="14">
        <v>40</v>
      </c>
      <c r="K2413" s="14">
        <v>14</v>
      </c>
      <c r="L2413" s="12">
        <v>0.46850000000000003</v>
      </c>
      <c r="M2413" s="7">
        <v>0.85151681000000001</v>
      </c>
      <c r="N2413" s="31">
        <v>0.5</v>
      </c>
      <c r="O2413" s="14">
        <f>IFERROR(VLOOKUP($C2413,'site totals'!$J$2:$K$607,2,FALSE),1)</f>
        <v>6700.0057999999999</v>
      </c>
      <c r="P2413" s="32" t="s">
        <v>22</v>
      </c>
      <c r="Q2413" s="12">
        <v>0.41281253350000002</v>
      </c>
      <c r="R2413" s="29">
        <v>0.39</v>
      </c>
      <c r="S2413" s="2">
        <f>IF($A2413="site","",MIN(VLOOKUP($P2413,margin_ranges!$A$5:$D$10,4,FALSE)/100,$Q2413))</f>
        <v>0.29749999999999999</v>
      </c>
      <c r="T2413" s="6">
        <f>IF(A2413="placement",$J2413*MIN($Q2413,$S2413),"")</f>
        <v>11.899999999999999</v>
      </c>
      <c r="U2413" s="6">
        <f>IF($A2413="placement",T2413,SUMIF($C$10:$C$6209,$C2413,$T$10:$T$6209))</f>
        <v>11.899999999999999</v>
      </c>
      <c r="V2413" s="34">
        <f t="shared" si="113"/>
        <v>0.15163934426229519</v>
      </c>
      <c r="W2413" s="24"/>
      <c r="X2413" s="2" t="str">
        <f>IFERROR(MIN(VLOOKUP($W2413,margin_ranges!$A$5:$D$10,4,FALSE),$Q2413*100)/100,"")</f>
        <v/>
      </c>
      <c r="Y2413" s="6">
        <f t="shared" si="114"/>
        <v>11.899999999999999</v>
      </c>
      <c r="Z2413" s="6">
        <f>IF($A2413="placement",Y2413,SUMIF($C$10:$C$6209,$C2413,$Y$10:$Y$6209))</f>
        <v>11.899999999999999</v>
      </c>
      <c r="AA2413" s="29">
        <f t="shared" si="115"/>
        <v>0.15163934426229519</v>
      </c>
    </row>
    <row r="2414" spans="1:27" hidden="1" x14ac:dyDescent="0.3">
      <c r="A2414" s="8" t="s">
        <v>17</v>
      </c>
      <c r="B2414" s="8" t="s">
        <v>1409</v>
      </c>
      <c r="C2414" s="8" t="s">
        <v>1410</v>
      </c>
      <c r="D2414" s="8" t="s">
        <v>1497</v>
      </c>
      <c r="E2414" s="8" t="s">
        <v>1498</v>
      </c>
      <c r="F2414" s="29">
        <v>0.39</v>
      </c>
      <c r="G2414" s="29">
        <v>1</v>
      </c>
      <c r="H2414" s="30">
        <v>335.11259999999999</v>
      </c>
      <c r="I2414" s="30">
        <v>53.732100000000003</v>
      </c>
      <c r="J2414" s="14">
        <v>1457</v>
      </c>
      <c r="K2414" s="14">
        <v>513</v>
      </c>
      <c r="L2414" s="12">
        <v>0.1603</v>
      </c>
      <c r="M2414" s="7">
        <v>0.90368667999999996</v>
      </c>
      <c r="N2414" s="31">
        <v>0.35</v>
      </c>
      <c r="O2414" s="14">
        <f>IFERROR(VLOOKUP($C2414,'site totals'!$J$2:$K$607,2,FALSE),1)</f>
        <v>6700.0057999999999</v>
      </c>
      <c r="P2414" s="32" t="s">
        <v>22</v>
      </c>
      <c r="Q2414" s="12">
        <v>0.61269762139999995</v>
      </c>
      <c r="R2414" s="29">
        <v>0.39</v>
      </c>
      <c r="S2414" s="2">
        <f>IF($A2414="site","",MIN(VLOOKUP($P2414,margin_ranges!$A$5:$D$10,4,FALSE)/100,$Q2414))</f>
        <v>0.29749999999999999</v>
      </c>
      <c r="T2414" s="6">
        <f>IF(A2414="placement",$J2414*MIN($Q2414,$S2414),"")</f>
        <v>433.45749999999998</v>
      </c>
      <c r="U2414" s="6">
        <f>IF($A2414="placement",T2414,SUMIF($C$10:$C$6209,$C2414,$T$10:$T$6209))</f>
        <v>433.45749999999998</v>
      </c>
      <c r="V2414" s="34">
        <f t="shared" si="113"/>
        <v>0.15163934426229519</v>
      </c>
      <c r="W2414" s="24"/>
      <c r="X2414" s="2" t="str">
        <f>IFERROR(MIN(VLOOKUP($W2414,margin_ranges!$A$5:$D$10,4,FALSE),$Q2414*100)/100,"")</f>
        <v/>
      </c>
      <c r="Y2414" s="6">
        <f t="shared" si="114"/>
        <v>433.45749999999998</v>
      </c>
      <c r="Z2414" s="6">
        <f>IF($A2414="placement",Y2414,SUMIF($C$10:$C$6209,$C2414,$Y$10:$Y$6209))</f>
        <v>433.45749999999998</v>
      </c>
      <c r="AA2414" s="17">
        <f t="shared" si="115"/>
        <v>0.15163934426229519</v>
      </c>
    </row>
    <row r="2415" spans="1:27" x14ac:dyDescent="0.3">
      <c r="A2415" s="16" t="s">
        <v>33</v>
      </c>
      <c r="B2415" s="16" t="s">
        <v>1409</v>
      </c>
      <c r="C2415" s="16" t="s">
        <v>1410</v>
      </c>
      <c r="D2415" s="8" t="s">
        <v>34</v>
      </c>
      <c r="E2415" s="16"/>
      <c r="F2415" s="17">
        <v>0.29712835785903302</v>
      </c>
      <c r="G2415" s="17">
        <v>0.88533892000000003</v>
      </c>
      <c r="H2415" s="36">
        <v>4285.2029000000002</v>
      </c>
      <c r="I2415" s="36">
        <v>610.72059999999999</v>
      </c>
      <c r="J2415" s="22">
        <v>14357</v>
      </c>
      <c r="K2415" s="22">
        <v>3935</v>
      </c>
      <c r="L2415" s="18">
        <v>0.14249999999999999</v>
      </c>
      <c r="M2415" s="19">
        <v>0.78361833999999997</v>
      </c>
      <c r="N2415" s="20">
        <v>0.42217900000000003</v>
      </c>
      <c r="O2415" s="22">
        <f>IFERROR(VLOOKUP($C2415,'site totals'!$J$2:$K$607,2,FALSE),1)</f>
        <v>6700.0057999999999</v>
      </c>
      <c r="P2415" s="21"/>
      <c r="Q2415" s="18">
        <v>0.46124410789999998</v>
      </c>
      <c r="R2415" s="17">
        <v>0.29709999999999998</v>
      </c>
      <c r="S2415" s="18" t="str">
        <f>IF($A2415="site","",MIN(VLOOKUP($P2415,margin_ranges!$A$5:$D$10,4,FALSE)/100,$Q2415))</f>
        <v/>
      </c>
      <c r="T2415" s="22" t="str">
        <f>IF(A2415="placement",$J2415*MIN($Q2415,$S2415),"")</f>
        <v/>
      </c>
      <c r="U2415" s="22">
        <f>IF($A2415="placement",T2415,SUMIF($C$10:$C$6209,$C2415,$T$10:$T$6209))</f>
        <v>4698.9191042231996</v>
      </c>
      <c r="V2415" s="37">
        <f t="shared" si="113"/>
        <v>-4.2952275480144353E-2</v>
      </c>
      <c r="W2415" s="38"/>
      <c r="X2415" s="18" t="str">
        <f>IFERROR(MIN(VLOOKUP($W2415,margin_ranges!$A$5:$D$10,4,FALSE),$Q2415*100)/100,"")</f>
        <v/>
      </c>
      <c r="Y2415" s="6" t="str">
        <f t="shared" si="114"/>
        <v/>
      </c>
      <c r="Z2415" s="6">
        <f>IF($A2415="placement",Y2415,SUMIF($C$10:$C$6209,$C2415,$Y$10:$Y$6209))</f>
        <v>4698.9191042231996</v>
      </c>
      <c r="AA2415" s="17">
        <f t="shared" si="115"/>
        <v>-4.2952275480144353E-2</v>
      </c>
    </row>
    <row r="2416" spans="1:27" hidden="1" x14ac:dyDescent="0.3">
      <c r="A2416" s="8" t="s">
        <v>17</v>
      </c>
      <c r="B2416" s="8" t="s">
        <v>5776</v>
      </c>
      <c r="C2416" s="8" t="s">
        <v>5777</v>
      </c>
      <c r="D2416" s="8" t="s">
        <v>5798</v>
      </c>
      <c r="E2416" s="8" t="s">
        <v>5799</v>
      </c>
      <c r="F2416" s="29">
        <v>0.25</v>
      </c>
      <c r="G2416" s="29">
        <v>0</v>
      </c>
      <c r="H2416" s="30">
        <v>162.8854</v>
      </c>
      <c r="I2416" s="30">
        <v>5.6261999999999999</v>
      </c>
      <c r="J2416" s="14">
        <v>281</v>
      </c>
      <c r="K2416" s="14">
        <v>70</v>
      </c>
      <c r="L2416" s="12">
        <v>3.4500000000000003E-2</v>
      </c>
      <c r="M2416" s="7">
        <v>1.6658092900000001</v>
      </c>
      <c r="N2416" s="31">
        <v>1</v>
      </c>
      <c r="O2416" s="14">
        <f>IFERROR(VLOOKUP($C2416,'site totals'!$J$2:$K$607,2,FALSE),1)</f>
        <v>6695.3179</v>
      </c>
      <c r="P2416" s="32" t="s">
        <v>161</v>
      </c>
      <c r="Q2416" s="12">
        <v>0.39969118399999998</v>
      </c>
      <c r="R2416" s="29">
        <v>0.25</v>
      </c>
      <c r="S2416" s="2">
        <f>IF($A2416="site","",MIN(VLOOKUP($P2416,margin_ranges!$A$5:$D$10,4,FALSE)/100,$Q2416))</f>
        <v>0.39969118399999998</v>
      </c>
      <c r="T2416" s="6">
        <f>IF(A2416="placement",$J2416*MIN($Q2416,$S2416),"")</f>
        <v>112.313222704</v>
      </c>
      <c r="U2416" s="6">
        <f>IF($A2416="placement",T2416,SUMIF($C$10:$C$6209,$C2416,$T$10:$T$6209))</f>
        <v>112.313222704</v>
      </c>
      <c r="V2416" s="34">
        <f t="shared" si="113"/>
        <v>-0.1995882453333333</v>
      </c>
      <c r="W2416" s="24"/>
      <c r="X2416" s="2" t="str">
        <f>IFERROR(MIN(VLOOKUP($W2416,margin_ranges!$A$5:$D$10,4,FALSE),$Q2416*100)/100,"")</f>
        <v/>
      </c>
      <c r="Y2416" s="6">
        <f t="shared" si="114"/>
        <v>112.313222704</v>
      </c>
      <c r="Z2416" s="6">
        <f>IF($A2416="placement",Y2416,SUMIF($C$10:$C$6209,$C2416,$Y$10:$Y$6209))</f>
        <v>112.313222704</v>
      </c>
      <c r="AA2416" s="29">
        <f t="shared" si="115"/>
        <v>-0.1995882453333333</v>
      </c>
    </row>
    <row r="2417" spans="1:27" hidden="1" x14ac:dyDescent="0.3">
      <c r="A2417" s="8" t="s">
        <v>17</v>
      </c>
      <c r="B2417" s="8" t="s">
        <v>5776</v>
      </c>
      <c r="C2417" s="8" t="s">
        <v>5777</v>
      </c>
      <c r="D2417" s="8" t="s">
        <v>5800</v>
      </c>
      <c r="E2417" s="8" t="s">
        <v>5801</v>
      </c>
      <c r="F2417" s="29">
        <v>0.28999999999999998</v>
      </c>
      <c r="G2417" s="29">
        <v>0</v>
      </c>
      <c r="H2417" s="30">
        <v>159.48400000000001</v>
      </c>
      <c r="I2417" s="30">
        <v>6.9344999999999999</v>
      </c>
      <c r="J2417" s="14">
        <v>346</v>
      </c>
      <c r="K2417" s="14">
        <v>87</v>
      </c>
      <c r="L2417" s="12">
        <v>4.3499999999999997E-2</v>
      </c>
      <c r="M2417" s="7">
        <v>1.66500417</v>
      </c>
      <c r="N2417" s="31">
        <v>1</v>
      </c>
      <c r="O2417" s="14">
        <f>IFERROR(VLOOKUP($C2417,'site totals'!$J$2:$K$607,2,FALSE),1)</f>
        <v>6695.3179</v>
      </c>
      <c r="P2417" s="32" t="s">
        <v>22</v>
      </c>
      <c r="Q2417" s="12">
        <v>0.39940090420000002</v>
      </c>
      <c r="R2417" s="29">
        <v>0.28999999999999998</v>
      </c>
      <c r="S2417" s="2">
        <f>IF($A2417="site","",MIN(VLOOKUP($P2417,margin_ranges!$A$5:$D$10,4,FALSE)/100,$Q2417))</f>
        <v>0.29749999999999999</v>
      </c>
      <c r="T2417" s="6">
        <f>IF(A2417="placement",$J2417*MIN($Q2417,$S2417),"")</f>
        <v>102.935</v>
      </c>
      <c r="U2417" s="6">
        <f>IF($A2417="placement",T2417,SUMIF($C$10:$C$6209,$C2417,$T$10:$T$6209))</f>
        <v>102.935</v>
      </c>
      <c r="V2417" s="34">
        <f t="shared" si="113"/>
        <v>-1.0563380281690127E-2</v>
      </c>
      <c r="W2417" s="24"/>
      <c r="X2417" s="2" t="str">
        <f>IFERROR(MIN(VLOOKUP($W2417,margin_ranges!$A$5:$D$10,4,FALSE),$Q2417*100)/100,"")</f>
        <v/>
      </c>
      <c r="Y2417" s="6">
        <f t="shared" si="114"/>
        <v>102.935</v>
      </c>
      <c r="Z2417" s="6">
        <f>IF($A2417="placement",Y2417,SUMIF($C$10:$C$6209,$C2417,$Y$10:$Y$6209))</f>
        <v>102.935</v>
      </c>
      <c r="AA2417" s="29">
        <f t="shared" si="115"/>
        <v>-1.0563380281690127E-2</v>
      </c>
    </row>
    <row r="2418" spans="1:27" hidden="1" x14ac:dyDescent="0.3">
      <c r="A2418" s="8" t="s">
        <v>17</v>
      </c>
      <c r="B2418" s="8" t="s">
        <v>5776</v>
      </c>
      <c r="C2418" s="8" t="s">
        <v>5777</v>
      </c>
      <c r="D2418" s="8" t="s">
        <v>5796</v>
      </c>
      <c r="E2418" s="8" t="s">
        <v>5797</v>
      </c>
      <c r="F2418" s="29">
        <v>0.28999999999999898</v>
      </c>
      <c r="G2418" s="29">
        <v>0</v>
      </c>
      <c r="H2418" s="30">
        <v>425.18490000000003</v>
      </c>
      <c r="I2418" s="30">
        <v>37.486400000000003</v>
      </c>
      <c r="J2418" s="14">
        <v>2422</v>
      </c>
      <c r="K2418" s="14">
        <v>606</v>
      </c>
      <c r="L2418" s="12">
        <v>8.8200000000000001E-2</v>
      </c>
      <c r="M2418" s="7">
        <v>2.15408014</v>
      </c>
      <c r="N2418" s="31">
        <v>1.5</v>
      </c>
      <c r="O2418" s="14">
        <f>IFERROR(VLOOKUP($C2418,'site totals'!$J$2:$K$607,2,FALSE),1)</f>
        <v>6695.3179</v>
      </c>
      <c r="P2418" s="32" t="s">
        <v>22</v>
      </c>
      <c r="Q2418" s="12">
        <v>0.30364707889999998</v>
      </c>
      <c r="R2418" s="29">
        <v>0.28999999999999998</v>
      </c>
      <c r="S2418" s="2">
        <f>IF($A2418="site","",MIN(VLOOKUP($P2418,margin_ranges!$A$5:$D$10,4,FALSE)/100,$Q2418))</f>
        <v>0.29749999999999999</v>
      </c>
      <c r="T2418" s="6">
        <f>IF(A2418="placement",$J2418*MIN($Q2418,$S2418),"")</f>
        <v>720.54499999999996</v>
      </c>
      <c r="U2418" s="6">
        <f>IF($A2418="placement",T2418,SUMIF($C$10:$C$6209,$C2418,$T$10:$T$6209))</f>
        <v>720.54499999999996</v>
      </c>
      <c r="V2418" s="34">
        <f t="shared" si="113"/>
        <v>-1.0563380281690127E-2</v>
      </c>
      <c r="W2418" s="24"/>
      <c r="X2418" s="2" t="str">
        <f>IFERROR(MIN(VLOOKUP($W2418,margin_ranges!$A$5:$D$10,4,FALSE),$Q2418*100)/100,"")</f>
        <v/>
      </c>
      <c r="Y2418" s="6">
        <f t="shared" si="114"/>
        <v>720.54499999999996</v>
      </c>
      <c r="Z2418" s="6">
        <f>IF($A2418="placement",Y2418,SUMIF($C$10:$C$6209,$C2418,$Y$10:$Y$6209))</f>
        <v>720.54499999999996</v>
      </c>
      <c r="AA2418" s="29">
        <f t="shared" si="115"/>
        <v>-1.0563380281690127E-2</v>
      </c>
    </row>
    <row r="2419" spans="1:27" hidden="1" x14ac:dyDescent="0.3">
      <c r="A2419" s="8" t="s">
        <v>17</v>
      </c>
      <c r="B2419" s="8" t="s">
        <v>5776</v>
      </c>
      <c r="C2419" s="8" t="s">
        <v>5777</v>
      </c>
      <c r="D2419" s="8" t="s">
        <v>5782</v>
      </c>
      <c r="E2419" s="8" t="s">
        <v>5783</v>
      </c>
      <c r="F2419" s="29">
        <v>0.28999999999999998</v>
      </c>
      <c r="G2419" s="29">
        <v>0</v>
      </c>
      <c r="H2419" s="30">
        <v>68.683700000000002</v>
      </c>
      <c r="I2419" s="30">
        <v>8.0164000000000009</v>
      </c>
      <c r="J2419" s="14">
        <v>194</v>
      </c>
      <c r="K2419" s="14">
        <v>49</v>
      </c>
      <c r="L2419" s="12">
        <v>0.1167</v>
      </c>
      <c r="M2419" s="7">
        <v>0.80782321999999995</v>
      </c>
      <c r="N2419" s="31">
        <v>0.5</v>
      </c>
      <c r="O2419" s="14">
        <f>IFERROR(VLOOKUP($C2419,'site totals'!$J$2:$K$607,2,FALSE),1)</f>
        <v>6695.3179</v>
      </c>
      <c r="P2419" s="32" t="s">
        <v>22</v>
      </c>
      <c r="Q2419" s="12">
        <v>0.38105270120000001</v>
      </c>
      <c r="R2419" s="29">
        <v>0.28999999999999998</v>
      </c>
      <c r="S2419" s="2">
        <f>IF($A2419="site","",MIN(VLOOKUP($P2419,margin_ranges!$A$5:$D$10,4,FALSE)/100,$Q2419))</f>
        <v>0.29749999999999999</v>
      </c>
      <c r="T2419" s="6">
        <f>IF(A2419="placement",$J2419*MIN($Q2419,$S2419),"")</f>
        <v>57.714999999999996</v>
      </c>
      <c r="U2419" s="6">
        <f>IF($A2419="placement",T2419,SUMIF($C$10:$C$6209,$C2419,$T$10:$T$6209))</f>
        <v>57.714999999999996</v>
      </c>
      <c r="V2419" s="34">
        <f t="shared" si="113"/>
        <v>-1.0563380281690016E-2</v>
      </c>
      <c r="W2419" s="24"/>
      <c r="X2419" s="2" t="str">
        <f>IFERROR(MIN(VLOOKUP($W2419,margin_ranges!$A$5:$D$10,4,FALSE),$Q2419*100)/100,"")</f>
        <v/>
      </c>
      <c r="Y2419" s="6">
        <f t="shared" si="114"/>
        <v>57.714999999999996</v>
      </c>
      <c r="Z2419" s="6">
        <f>IF($A2419="placement",Y2419,SUMIF($C$10:$C$6209,$C2419,$Y$10:$Y$6209))</f>
        <v>57.714999999999996</v>
      </c>
      <c r="AA2419" s="29">
        <f t="shared" si="115"/>
        <v>-1.0563380281690016E-2</v>
      </c>
    </row>
    <row r="2420" spans="1:27" hidden="1" x14ac:dyDescent="0.3">
      <c r="A2420" s="8" t="s">
        <v>17</v>
      </c>
      <c r="B2420" s="8" t="s">
        <v>5776</v>
      </c>
      <c r="C2420" s="8" t="s">
        <v>5777</v>
      </c>
      <c r="D2420" s="8" t="s">
        <v>5792</v>
      </c>
      <c r="E2420" s="8" t="s">
        <v>5793</v>
      </c>
      <c r="F2420" s="29">
        <v>0.28999999999999998</v>
      </c>
      <c r="G2420" s="29">
        <v>0</v>
      </c>
      <c r="H2420" s="30">
        <v>96.289599999999993</v>
      </c>
      <c r="I2420" s="30">
        <v>21.101299999999998</v>
      </c>
      <c r="J2420" s="14">
        <v>421</v>
      </c>
      <c r="K2420" s="14">
        <v>105</v>
      </c>
      <c r="L2420" s="12">
        <v>0.21909999999999999</v>
      </c>
      <c r="M2420" s="7">
        <v>0.66571027999999999</v>
      </c>
      <c r="N2420" s="31">
        <v>0.4</v>
      </c>
      <c r="O2420" s="14">
        <f>IFERROR(VLOOKUP($C2420,'site totals'!$J$2:$K$607,2,FALSE),1)</f>
        <v>6695.3179</v>
      </c>
      <c r="P2420" s="32" t="s">
        <v>22</v>
      </c>
      <c r="Q2420" s="12">
        <v>0.39913801700000001</v>
      </c>
      <c r="R2420" s="29">
        <v>0.28999999999999998</v>
      </c>
      <c r="S2420" s="2">
        <f>IF($A2420="site","",MIN(VLOOKUP($P2420,margin_ranges!$A$5:$D$10,4,FALSE)/100,$Q2420))</f>
        <v>0.29749999999999999</v>
      </c>
      <c r="T2420" s="6">
        <f>IF(A2420="placement",$J2420*MIN($Q2420,$S2420),"")</f>
        <v>125.24749999999999</v>
      </c>
      <c r="U2420" s="6">
        <f>IF($A2420="placement",T2420,SUMIF($C$10:$C$6209,$C2420,$T$10:$T$6209))</f>
        <v>125.24749999999999</v>
      </c>
      <c r="V2420" s="34">
        <f t="shared" si="113"/>
        <v>-1.0563380281690016E-2</v>
      </c>
      <c r="W2420" s="24"/>
      <c r="X2420" s="2" t="str">
        <f>IFERROR(MIN(VLOOKUP($W2420,margin_ranges!$A$5:$D$10,4,FALSE),$Q2420*100)/100,"")</f>
        <v/>
      </c>
      <c r="Y2420" s="6">
        <f t="shared" si="114"/>
        <v>125.24749999999999</v>
      </c>
      <c r="Z2420" s="6">
        <f>IF($A2420="placement",Y2420,SUMIF($C$10:$C$6209,$C2420,$Y$10:$Y$6209))</f>
        <v>125.24749999999999</v>
      </c>
      <c r="AA2420" s="29">
        <f t="shared" si="115"/>
        <v>-1.0563380281690016E-2</v>
      </c>
    </row>
    <row r="2421" spans="1:27" hidden="1" x14ac:dyDescent="0.3">
      <c r="A2421" s="8" t="s">
        <v>17</v>
      </c>
      <c r="B2421" s="8" t="s">
        <v>5776</v>
      </c>
      <c r="C2421" s="8" t="s">
        <v>5777</v>
      </c>
      <c r="D2421" s="8" t="s">
        <v>5808</v>
      </c>
      <c r="E2421" s="8" t="s">
        <v>5809</v>
      </c>
      <c r="F2421" s="29">
        <v>0.28999999999999998</v>
      </c>
      <c r="G2421" s="29">
        <v>0</v>
      </c>
      <c r="H2421" s="30">
        <v>145.1439</v>
      </c>
      <c r="I2421" s="30">
        <v>7.4996999999999998</v>
      </c>
      <c r="J2421" s="14">
        <v>496</v>
      </c>
      <c r="K2421" s="14">
        <v>124</v>
      </c>
      <c r="L2421" s="12">
        <v>5.1700000000000003E-2</v>
      </c>
      <c r="M2421" s="7">
        <v>2.20498686</v>
      </c>
      <c r="N2421" s="31">
        <v>1.5</v>
      </c>
      <c r="O2421" s="14">
        <f>IFERROR(VLOOKUP($C2421,'site totals'!$J$2:$K$607,2,FALSE),1)</f>
        <v>6695.3179</v>
      </c>
      <c r="P2421" s="32" t="s">
        <v>22</v>
      </c>
      <c r="Q2421" s="12">
        <v>0.3197238362</v>
      </c>
      <c r="R2421" s="29">
        <v>0.28999999999999998</v>
      </c>
      <c r="S2421" s="2">
        <f>IF($A2421="site","",MIN(VLOOKUP($P2421,margin_ranges!$A$5:$D$10,4,FALSE)/100,$Q2421))</f>
        <v>0.29749999999999999</v>
      </c>
      <c r="T2421" s="6">
        <f>IF(A2421="placement",$J2421*MIN($Q2421,$S2421),"")</f>
        <v>147.56</v>
      </c>
      <c r="U2421" s="6">
        <f>IF($A2421="placement",T2421,SUMIF($C$10:$C$6209,$C2421,$T$10:$T$6209))</f>
        <v>147.56</v>
      </c>
      <c r="V2421" s="34">
        <f t="shared" si="113"/>
        <v>-1.0563380281690016E-2</v>
      </c>
      <c r="W2421" s="24"/>
      <c r="X2421" s="2" t="str">
        <f>IFERROR(MIN(VLOOKUP($W2421,margin_ranges!$A$5:$D$10,4,FALSE),$Q2421*100)/100,"")</f>
        <v/>
      </c>
      <c r="Y2421" s="6">
        <f t="shared" si="114"/>
        <v>147.56</v>
      </c>
      <c r="Z2421" s="6">
        <f>IF($A2421="placement",Y2421,SUMIF($C$10:$C$6209,$C2421,$Y$10:$Y$6209))</f>
        <v>147.56</v>
      </c>
      <c r="AA2421" s="29">
        <f t="shared" si="115"/>
        <v>-1.0563380281690016E-2</v>
      </c>
    </row>
    <row r="2422" spans="1:27" hidden="1" x14ac:dyDescent="0.3">
      <c r="A2422" s="8" t="s">
        <v>17</v>
      </c>
      <c r="B2422" s="8" t="s">
        <v>5776</v>
      </c>
      <c r="C2422" s="8" t="s">
        <v>5777</v>
      </c>
      <c r="D2422" s="8" t="s">
        <v>5786</v>
      </c>
      <c r="E2422" s="8" t="s">
        <v>5787</v>
      </c>
      <c r="F2422" s="29">
        <v>0.28999999999999998</v>
      </c>
      <c r="G2422" s="29">
        <v>0</v>
      </c>
      <c r="H2422" s="30">
        <v>124.6456</v>
      </c>
      <c r="I2422" s="30">
        <v>15.2965</v>
      </c>
      <c r="J2422" s="14">
        <v>566</v>
      </c>
      <c r="K2422" s="14">
        <v>141</v>
      </c>
      <c r="L2422" s="12">
        <v>0.1227</v>
      </c>
      <c r="M2422" s="7">
        <v>1.23307199</v>
      </c>
      <c r="N2422" s="31">
        <v>0.75</v>
      </c>
      <c r="O2422" s="14">
        <f>IFERROR(VLOOKUP($C2422,'site totals'!$J$2:$K$607,2,FALSE),1)</f>
        <v>6695.3179</v>
      </c>
      <c r="P2422" s="32" t="s">
        <v>22</v>
      </c>
      <c r="Q2422" s="12">
        <v>0.3917630071</v>
      </c>
      <c r="R2422" s="29">
        <v>0.28999999999999998</v>
      </c>
      <c r="S2422" s="2">
        <f>IF($A2422="site","",MIN(VLOOKUP($P2422,margin_ranges!$A$5:$D$10,4,FALSE)/100,$Q2422))</f>
        <v>0.29749999999999999</v>
      </c>
      <c r="T2422" s="6">
        <f>IF(A2422="placement",$J2422*MIN($Q2422,$S2422),"")</f>
        <v>168.38499999999999</v>
      </c>
      <c r="U2422" s="6">
        <f>IF($A2422="placement",T2422,SUMIF($C$10:$C$6209,$C2422,$T$10:$T$6209))</f>
        <v>168.38499999999999</v>
      </c>
      <c r="V2422" s="34">
        <f t="shared" si="113"/>
        <v>-1.0563380281690016E-2</v>
      </c>
      <c r="W2422" s="24"/>
      <c r="X2422" s="2" t="str">
        <f>IFERROR(MIN(VLOOKUP($W2422,margin_ranges!$A$5:$D$10,4,FALSE),$Q2422*100)/100,"")</f>
        <v/>
      </c>
      <c r="Y2422" s="6">
        <f t="shared" si="114"/>
        <v>168.38499999999999</v>
      </c>
      <c r="Z2422" s="6">
        <f>IF($A2422="placement",Y2422,SUMIF($C$10:$C$6209,$C2422,$Y$10:$Y$6209))</f>
        <v>168.38499999999999</v>
      </c>
      <c r="AA2422" s="29">
        <f t="shared" si="115"/>
        <v>-1.0563380281690016E-2</v>
      </c>
    </row>
    <row r="2423" spans="1:27" hidden="1" x14ac:dyDescent="0.3">
      <c r="A2423" s="8" t="s">
        <v>17</v>
      </c>
      <c r="B2423" s="8" t="s">
        <v>5776</v>
      </c>
      <c r="C2423" s="8" t="s">
        <v>5777</v>
      </c>
      <c r="D2423" s="8" t="s">
        <v>5790</v>
      </c>
      <c r="E2423" s="8" t="s">
        <v>5791</v>
      </c>
      <c r="F2423" s="29">
        <v>0.28999999999999998</v>
      </c>
      <c r="G2423" s="29">
        <v>0</v>
      </c>
      <c r="H2423" s="30">
        <v>312.11810000000003</v>
      </c>
      <c r="I2423" s="30">
        <v>27.831800000000001</v>
      </c>
      <c r="J2423" s="14">
        <v>1032</v>
      </c>
      <c r="K2423" s="14">
        <v>258</v>
      </c>
      <c r="L2423" s="12">
        <v>8.9200000000000002E-2</v>
      </c>
      <c r="M2423" s="7">
        <v>1.2357977099999999</v>
      </c>
      <c r="N2423" s="31">
        <v>0.75</v>
      </c>
      <c r="O2423" s="14">
        <f>IFERROR(VLOOKUP($C2423,'site totals'!$J$2:$K$607,2,FALSE),1)</f>
        <v>6695.3179</v>
      </c>
      <c r="P2423" s="32" t="s">
        <v>22</v>
      </c>
      <c r="Q2423" s="12">
        <v>0.39310455750000001</v>
      </c>
      <c r="R2423" s="29">
        <v>0.28999999999999998</v>
      </c>
      <c r="S2423" s="2">
        <f>IF($A2423="site","",MIN(VLOOKUP($P2423,margin_ranges!$A$5:$D$10,4,FALSE)/100,$Q2423))</f>
        <v>0.29749999999999999</v>
      </c>
      <c r="T2423" s="6">
        <f>IF(A2423="placement",$J2423*MIN($Q2423,$S2423),"")</f>
        <v>307.02</v>
      </c>
      <c r="U2423" s="6">
        <f>IF($A2423="placement",T2423,SUMIF($C$10:$C$6209,$C2423,$T$10:$T$6209))</f>
        <v>307.02</v>
      </c>
      <c r="V2423" s="34">
        <f t="shared" si="113"/>
        <v>-1.0563380281690016E-2</v>
      </c>
      <c r="W2423" s="24"/>
      <c r="X2423" s="2" t="str">
        <f>IFERROR(MIN(VLOOKUP($W2423,margin_ranges!$A$5:$D$10,4,FALSE),$Q2423*100)/100,"")</f>
        <v/>
      </c>
      <c r="Y2423" s="6">
        <f t="shared" si="114"/>
        <v>307.02</v>
      </c>
      <c r="Z2423" s="6">
        <f>IF($A2423="placement",Y2423,SUMIF($C$10:$C$6209,$C2423,$Y$10:$Y$6209))</f>
        <v>307.02</v>
      </c>
      <c r="AA2423" s="29">
        <f t="shared" si="115"/>
        <v>-1.0563380281690016E-2</v>
      </c>
    </row>
    <row r="2424" spans="1:27" hidden="1" x14ac:dyDescent="0.3">
      <c r="A2424" s="8" t="s">
        <v>17</v>
      </c>
      <c r="B2424" s="8" t="s">
        <v>5776</v>
      </c>
      <c r="C2424" s="8" t="s">
        <v>5777</v>
      </c>
      <c r="D2424" s="8" t="s">
        <v>5778</v>
      </c>
      <c r="E2424" s="8" t="s">
        <v>5779</v>
      </c>
      <c r="F2424" s="29">
        <v>0.28999999999999998</v>
      </c>
      <c r="G2424" s="29">
        <v>0</v>
      </c>
      <c r="H2424" s="30">
        <v>261.35180000000003</v>
      </c>
      <c r="I2424" s="30">
        <v>51.061100000000003</v>
      </c>
      <c r="J2424" s="14">
        <v>1121</v>
      </c>
      <c r="K2424" s="14">
        <v>280</v>
      </c>
      <c r="L2424" s="12">
        <v>0.19539999999999999</v>
      </c>
      <c r="M2424" s="7">
        <v>0.73208468999999998</v>
      </c>
      <c r="N2424" s="31">
        <v>0.4</v>
      </c>
      <c r="O2424" s="14">
        <f>IFERROR(VLOOKUP($C2424,'site totals'!$J$2:$K$607,2,FALSE),1)</f>
        <v>6695.3179</v>
      </c>
      <c r="P2424" s="32" t="s">
        <v>22</v>
      </c>
      <c r="Q2424" s="12">
        <v>0.45361512640000001</v>
      </c>
      <c r="R2424" s="29">
        <v>0.28999999999999998</v>
      </c>
      <c r="S2424" s="2">
        <f>IF($A2424="site","",MIN(VLOOKUP($P2424,margin_ranges!$A$5:$D$10,4,FALSE)/100,$Q2424))</f>
        <v>0.29749999999999999</v>
      </c>
      <c r="T2424" s="6">
        <f>IF(A2424="placement",$J2424*MIN($Q2424,$S2424),"")</f>
        <v>333.4975</v>
      </c>
      <c r="U2424" s="6">
        <f>IF($A2424="placement",T2424,SUMIF($C$10:$C$6209,$C2424,$T$10:$T$6209))</f>
        <v>333.4975</v>
      </c>
      <c r="V2424" s="34">
        <f t="shared" si="113"/>
        <v>-1.0563380281690016E-2</v>
      </c>
      <c r="W2424" s="24"/>
      <c r="X2424" s="2" t="str">
        <f>IFERROR(MIN(VLOOKUP($W2424,margin_ranges!$A$5:$D$10,4,FALSE),$Q2424*100)/100,"")</f>
        <v/>
      </c>
      <c r="Y2424" s="6">
        <f t="shared" si="114"/>
        <v>333.4975</v>
      </c>
      <c r="Z2424" s="6">
        <f>IF($A2424="placement",Y2424,SUMIF($C$10:$C$6209,$C2424,$Y$10:$Y$6209))</f>
        <v>333.4975</v>
      </c>
      <c r="AA2424" s="29">
        <f t="shared" si="115"/>
        <v>-1.0563380281690016E-2</v>
      </c>
    </row>
    <row r="2425" spans="1:27" hidden="1" x14ac:dyDescent="0.3">
      <c r="A2425" s="8" t="s">
        <v>17</v>
      </c>
      <c r="B2425" s="8" t="s">
        <v>5776</v>
      </c>
      <c r="C2425" s="8" t="s">
        <v>5777</v>
      </c>
      <c r="D2425" s="8" t="s">
        <v>5804</v>
      </c>
      <c r="E2425" s="8" t="s">
        <v>5805</v>
      </c>
      <c r="F2425" s="29">
        <v>0.27536704098741699</v>
      </c>
      <c r="G2425" s="29">
        <v>0</v>
      </c>
      <c r="H2425" s="30">
        <v>82.929299999999998</v>
      </c>
      <c r="I2425" s="30">
        <v>3.9184000000000001</v>
      </c>
      <c r="J2425" s="14">
        <v>243</v>
      </c>
      <c r="K2425" s="14">
        <v>61</v>
      </c>
      <c r="L2425" s="12">
        <v>4.7300000000000002E-2</v>
      </c>
      <c r="M2425" s="7">
        <v>2.07001349</v>
      </c>
      <c r="N2425" s="31">
        <v>1.5</v>
      </c>
      <c r="O2425" s="14">
        <f>IFERROR(VLOOKUP($C2425,'site totals'!$J$2:$K$607,2,FALSE),1)</f>
        <v>6695.3179</v>
      </c>
      <c r="P2425" s="32" t="s">
        <v>22</v>
      </c>
      <c r="Q2425" s="12">
        <v>0.27536704099999998</v>
      </c>
      <c r="R2425" s="29">
        <v>0.28999999999999998</v>
      </c>
      <c r="S2425" s="2">
        <f>IF($A2425="site","",MIN(VLOOKUP($P2425,margin_ranges!$A$5:$D$10,4,FALSE)/100,$Q2425))</f>
        <v>0.27536704099999998</v>
      </c>
      <c r="T2425" s="6">
        <f>IF(A2425="placement",$J2425*MIN($Q2425,$S2425),"")</f>
        <v>66.914190962999996</v>
      </c>
      <c r="U2425" s="6">
        <f>IF($A2425="placement",T2425,SUMIF($C$10:$C$6209,$C2425,$T$10:$T$6209))</f>
        <v>66.914190962999996</v>
      </c>
      <c r="V2425" s="34">
        <f t="shared" si="113"/>
        <v>2.060980140845059E-2</v>
      </c>
      <c r="W2425" s="24"/>
      <c r="X2425" s="2" t="str">
        <f>IFERROR(MIN(VLOOKUP($W2425,margin_ranges!$A$5:$D$10,4,FALSE),$Q2425*100)/100,"")</f>
        <v/>
      </c>
      <c r="Y2425" s="6">
        <f t="shared" si="114"/>
        <v>66.914190962999996</v>
      </c>
      <c r="Z2425" s="6">
        <f>IF($A2425="placement",Y2425,SUMIF($C$10:$C$6209,$C2425,$Y$10:$Y$6209))</f>
        <v>66.914190962999996</v>
      </c>
      <c r="AA2425" s="29">
        <f t="shared" si="115"/>
        <v>2.060980140845059E-2</v>
      </c>
    </row>
    <row r="2426" spans="1:27" hidden="1" x14ac:dyDescent="0.3">
      <c r="A2426" s="8" t="s">
        <v>17</v>
      </c>
      <c r="B2426" s="8" t="s">
        <v>5776</v>
      </c>
      <c r="C2426" s="8" t="s">
        <v>5777</v>
      </c>
      <c r="D2426" s="8" t="s">
        <v>5802</v>
      </c>
      <c r="E2426" s="8" t="s">
        <v>5803</v>
      </c>
      <c r="F2426" s="29">
        <v>0.292837785570708</v>
      </c>
      <c r="G2426" s="29">
        <v>0</v>
      </c>
      <c r="H2426" s="30">
        <v>321.87830000000002</v>
      </c>
      <c r="I2426" s="30">
        <v>93.872600000000006</v>
      </c>
      <c r="J2426" s="14">
        <v>996</v>
      </c>
      <c r="K2426" s="14">
        <v>262</v>
      </c>
      <c r="L2426" s="12">
        <v>0.29160000000000003</v>
      </c>
      <c r="M2426" s="7">
        <v>0.35352568000000001</v>
      </c>
      <c r="N2426" s="31">
        <v>0.25</v>
      </c>
      <c r="O2426" s="14">
        <f>IFERROR(VLOOKUP($C2426,'site totals'!$J$2:$K$607,2,FALSE),1)</f>
        <v>6695.3179</v>
      </c>
      <c r="P2426" s="32" t="s">
        <v>22</v>
      </c>
      <c r="Q2426" s="12">
        <v>0.29283778560000001</v>
      </c>
      <c r="R2426" s="29">
        <v>0.34</v>
      </c>
      <c r="S2426" s="2">
        <f>IF($A2426="site","",MIN(VLOOKUP($P2426,margin_ranges!$A$5:$D$10,4,FALSE)/100,$Q2426))</f>
        <v>0.29283778560000001</v>
      </c>
      <c r="T2426" s="6">
        <f>IF(A2426="placement",$J2426*MIN($Q2426,$S2426),"")</f>
        <v>291.66643445760002</v>
      </c>
      <c r="U2426" s="6">
        <f>IF($A2426="placement",T2426,SUMIF($C$10:$C$6209,$C2426,$T$10:$T$6209))</f>
        <v>291.66643445760002</v>
      </c>
      <c r="V2426" s="34">
        <f t="shared" si="113"/>
        <v>7.145790060606072E-2</v>
      </c>
      <c r="W2426" s="24"/>
      <c r="X2426" s="2" t="str">
        <f>IFERROR(MIN(VLOOKUP($W2426,margin_ranges!$A$5:$D$10,4,FALSE),$Q2426*100)/100,"")</f>
        <v/>
      </c>
      <c r="Y2426" s="6">
        <f t="shared" si="114"/>
        <v>291.66643445760002</v>
      </c>
      <c r="Z2426" s="6">
        <f>IF($A2426="placement",Y2426,SUMIF($C$10:$C$6209,$C2426,$Y$10:$Y$6209))</f>
        <v>291.66643445760002</v>
      </c>
      <c r="AA2426" s="29">
        <f t="shared" si="115"/>
        <v>7.145790060606072E-2</v>
      </c>
    </row>
    <row r="2427" spans="1:27" hidden="1" x14ac:dyDescent="0.3">
      <c r="A2427" s="8" t="s">
        <v>17</v>
      </c>
      <c r="B2427" s="8" t="s">
        <v>5776</v>
      </c>
      <c r="C2427" s="8" t="s">
        <v>5777</v>
      </c>
      <c r="D2427" s="8" t="s">
        <v>5788</v>
      </c>
      <c r="E2427" s="8" t="s">
        <v>5789</v>
      </c>
      <c r="F2427" s="29">
        <v>0.29669838603180099</v>
      </c>
      <c r="G2427" s="29">
        <v>0</v>
      </c>
      <c r="H2427" s="30">
        <v>311.48110000000003</v>
      </c>
      <c r="I2427" s="30">
        <v>23.555099999999999</v>
      </c>
      <c r="J2427" s="14">
        <v>1507</v>
      </c>
      <c r="K2427" s="14">
        <v>406</v>
      </c>
      <c r="L2427" s="12">
        <v>7.5600000000000001E-2</v>
      </c>
      <c r="M2427" s="7">
        <v>2.1327976099999999</v>
      </c>
      <c r="N2427" s="31">
        <v>1.5</v>
      </c>
      <c r="O2427" s="14">
        <f>IFERROR(VLOOKUP($C2427,'site totals'!$J$2:$K$607,2,FALSE),1)</f>
        <v>6695.3179</v>
      </c>
      <c r="P2427" s="32" t="s">
        <v>22</v>
      </c>
      <c r="Q2427" s="12">
        <v>0.29669838599999998</v>
      </c>
      <c r="R2427" s="29">
        <v>0.31</v>
      </c>
      <c r="S2427" s="2">
        <f>IF($A2427="site","",MIN(VLOOKUP($P2427,margin_ranges!$A$5:$D$10,4,FALSE)/100,$Q2427))</f>
        <v>0.29669838599999998</v>
      </c>
      <c r="T2427" s="6">
        <f>IF(A2427="placement",$J2427*MIN($Q2427,$S2427),"")</f>
        <v>447.12446770199995</v>
      </c>
      <c r="U2427" s="6">
        <f>IF($A2427="placement",T2427,SUMIF($C$10:$C$6209,$C2427,$T$10:$T$6209))</f>
        <v>447.12446770199995</v>
      </c>
      <c r="V2427" s="34">
        <f t="shared" si="113"/>
        <v>1.9277701449275542E-2</v>
      </c>
      <c r="W2427" s="24"/>
      <c r="X2427" s="2" t="str">
        <f>IFERROR(MIN(VLOOKUP($W2427,margin_ranges!$A$5:$D$10,4,FALSE),$Q2427*100)/100,"")</f>
        <v/>
      </c>
      <c r="Y2427" s="6">
        <f t="shared" si="114"/>
        <v>447.12446770199995</v>
      </c>
      <c r="Z2427" s="6">
        <f>IF($A2427="placement",Y2427,SUMIF($C$10:$C$6209,$C2427,$Y$10:$Y$6209))</f>
        <v>447.12446770199995</v>
      </c>
      <c r="AA2427" s="29">
        <f t="shared" si="115"/>
        <v>1.9277701449275542E-2</v>
      </c>
    </row>
    <row r="2428" spans="1:27" hidden="1" x14ac:dyDescent="0.3">
      <c r="A2428" s="8" t="s">
        <v>17</v>
      </c>
      <c r="B2428" s="8" t="s">
        <v>5776</v>
      </c>
      <c r="C2428" s="8" t="s">
        <v>5777</v>
      </c>
      <c r="D2428" s="33" t="s">
        <v>5806</v>
      </c>
      <c r="E2428" s="8" t="s">
        <v>5807</v>
      </c>
      <c r="F2428" s="29">
        <v>0.24097378412397</v>
      </c>
      <c r="G2428" s="29">
        <v>0</v>
      </c>
      <c r="H2428" s="30">
        <v>186.1858</v>
      </c>
      <c r="I2428" s="30">
        <v>28.026399999999999</v>
      </c>
      <c r="J2428" s="14">
        <v>1662</v>
      </c>
      <c r="K2428" s="14">
        <v>400</v>
      </c>
      <c r="L2428" s="12">
        <v>0.15049999999999999</v>
      </c>
      <c r="M2428" s="7">
        <v>1.97621633</v>
      </c>
      <c r="N2428" s="31">
        <v>1.5</v>
      </c>
      <c r="O2428" s="14">
        <f>IFERROR(VLOOKUP($C2428,'site totals'!$J$2:$K$607,2,FALSE),1)</f>
        <v>6695.3179</v>
      </c>
      <c r="P2428" s="32" t="s">
        <v>22</v>
      </c>
      <c r="Q2428" s="12">
        <v>0.2409737841</v>
      </c>
      <c r="R2428" s="29">
        <v>0.28999999999999998</v>
      </c>
      <c r="S2428" s="2">
        <f>IF($A2428="site","",MIN(VLOOKUP($P2428,margin_ranges!$A$5:$D$10,4,FALSE)/100,$Q2428))</f>
        <v>0.2409737841</v>
      </c>
      <c r="T2428" s="6">
        <f>IF(A2428="placement",$J2428*MIN($Q2428,$S2428),"")</f>
        <v>400.4984291742</v>
      </c>
      <c r="U2428" s="6">
        <f>IF($A2428="placement",T2428,SUMIF($C$10:$C$6209,$C2428,$T$10:$T$6209))</f>
        <v>400.4984291742</v>
      </c>
      <c r="V2428" s="34">
        <f t="shared" si="113"/>
        <v>6.9051008309859219E-2</v>
      </c>
      <c r="W2428" s="24"/>
      <c r="X2428" s="2" t="str">
        <f>IFERROR(MIN(VLOOKUP($W2428,margin_ranges!$A$5:$D$10,4,FALSE),$Q2428*100)/100,"")</f>
        <v/>
      </c>
      <c r="Y2428" s="6">
        <f t="shared" si="114"/>
        <v>400.4984291742</v>
      </c>
      <c r="Z2428" s="6">
        <f>IF($A2428="placement",Y2428,SUMIF($C$10:$C$6209,$C2428,$Y$10:$Y$6209))</f>
        <v>400.4984291742</v>
      </c>
      <c r="AA2428" s="29">
        <f t="shared" si="115"/>
        <v>6.9051008309859219E-2</v>
      </c>
    </row>
    <row r="2429" spans="1:27" hidden="1" x14ac:dyDescent="0.3">
      <c r="A2429" s="8" t="s">
        <v>17</v>
      </c>
      <c r="B2429" s="8" t="s">
        <v>5776</v>
      </c>
      <c r="C2429" s="8" t="s">
        <v>5777</v>
      </c>
      <c r="D2429" s="8" t="s">
        <v>5784</v>
      </c>
      <c r="E2429" s="8" t="s">
        <v>5785</v>
      </c>
      <c r="F2429" s="29">
        <v>0.31</v>
      </c>
      <c r="G2429" s="29">
        <v>0</v>
      </c>
      <c r="H2429" s="30">
        <v>377.18819999999999</v>
      </c>
      <c r="I2429" s="30">
        <v>19.7456</v>
      </c>
      <c r="J2429" s="14">
        <v>1072</v>
      </c>
      <c r="K2429" s="14">
        <v>289</v>
      </c>
      <c r="L2429" s="12">
        <v>5.2299999999999999E-2</v>
      </c>
      <c r="M2429" s="7">
        <v>1.80928526</v>
      </c>
      <c r="N2429" s="31">
        <v>1</v>
      </c>
      <c r="O2429" s="14">
        <f>IFERROR(VLOOKUP($C2429,'site totals'!$J$2:$K$607,2,FALSE),1)</f>
        <v>6695.3179</v>
      </c>
      <c r="P2429" s="32" t="s">
        <v>22</v>
      </c>
      <c r="Q2429" s="12">
        <v>0.4472955595</v>
      </c>
      <c r="R2429" s="29">
        <v>0.31</v>
      </c>
      <c r="S2429" s="2">
        <f>IF($A2429="site","",MIN(VLOOKUP($P2429,margin_ranges!$A$5:$D$10,4,FALSE)/100,$Q2429))</f>
        <v>0.29749999999999999</v>
      </c>
      <c r="T2429" s="6">
        <f>IF(A2429="placement",$J2429*MIN($Q2429,$S2429),"")</f>
        <v>318.91999999999996</v>
      </c>
      <c r="U2429" s="6">
        <f>IF($A2429="placement",T2429,SUMIF($C$10:$C$6209,$C2429,$T$10:$T$6209))</f>
        <v>318.91999999999996</v>
      </c>
      <c r="V2429" s="34">
        <f t="shared" si="113"/>
        <v>1.8115942028985588E-2</v>
      </c>
      <c r="W2429" s="24"/>
      <c r="X2429" s="2" t="str">
        <f>IFERROR(MIN(VLOOKUP($W2429,margin_ranges!$A$5:$D$10,4,FALSE),$Q2429*100)/100,"")</f>
        <v/>
      </c>
      <c r="Y2429" s="6">
        <f t="shared" si="114"/>
        <v>318.91999999999996</v>
      </c>
      <c r="Z2429" s="6">
        <f>IF($A2429="placement",Y2429,SUMIF($C$10:$C$6209,$C2429,$Y$10:$Y$6209))</f>
        <v>318.91999999999996</v>
      </c>
      <c r="AA2429" s="29">
        <f t="shared" si="115"/>
        <v>1.8115942028985588E-2</v>
      </c>
    </row>
    <row r="2430" spans="1:27" hidden="1" x14ac:dyDescent="0.3">
      <c r="A2430" s="8" t="s">
        <v>17</v>
      </c>
      <c r="B2430" s="8" t="s">
        <v>5776</v>
      </c>
      <c r="C2430" s="8" t="s">
        <v>5777</v>
      </c>
      <c r="D2430" s="8" t="s">
        <v>5780</v>
      </c>
      <c r="E2430" s="8" t="s">
        <v>5781</v>
      </c>
      <c r="F2430" s="29">
        <v>0.34</v>
      </c>
      <c r="G2430" s="29">
        <v>0</v>
      </c>
      <c r="H2430" s="30">
        <v>113.06270000000001</v>
      </c>
      <c r="I2430" s="30">
        <v>13.574</v>
      </c>
      <c r="J2430" s="14">
        <v>363</v>
      </c>
      <c r="K2430" s="14">
        <v>109</v>
      </c>
      <c r="L2430" s="12">
        <v>0.1201</v>
      </c>
      <c r="M2430" s="7">
        <v>0.89150266</v>
      </c>
      <c r="N2430" s="31">
        <v>0.5</v>
      </c>
      <c r="O2430" s="14">
        <f>IFERROR(VLOOKUP($C2430,'site totals'!$J$2:$K$607,2,FALSE),1)</f>
        <v>6695.3179</v>
      </c>
      <c r="P2430" s="32" t="s">
        <v>22</v>
      </c>
      <c r="Q2430" s="12">
        <v>0.43914917930000003</v>
      </c>
      <c r="R2430" s="29">
        <v>0.34</v>
      </c>
      <c r="S2430" s="2">
        <f>IF($A2430="site","",MIN(VLOOKUP($P2430,margin_ranges!$A$5:$D$10,4,FALSE)/100,$Q2430))</f>
        <v>0.29749999999999999</v>
      </c>
      <c r="T2430" s="6">
        <f>IF(A2430="placement",$J2430*MIN($Q2430,$S2430),"")</f>
        <v>107.99249999999999</v>
      </c>
      <c r="U2430" s="6">
        <f>IF($A2430="placement",T2430,SUMIF($C$10:$C$6209,$C2430,$T$10:$T$6209))</f>
        <v>107.99249999999999</v>
      </c>
      <c r="V2430" s="34">
        <f t="shared" si="113"/>
        <v>6.4393939393939448E-2</v>
      </c>
      <c r="W2430" s="24"/>
      <c r="X2430" s="2" t="str">
        <f>IFERROR(MIN(VLOOKUP($W2430,margin_ranges!$A$5:$D$10,4,FALSE),$Q2430*100)/100,"")</f>
        <v/>
      </c>
      <c r="Y2430" s="6">
        <f t="shared" si="114"/>
        <v>107.99249999999999</v>
      </c>
      <c r="Z2430" s="6">
        <f>IF($A2430="placement",Y2430,SUMIF($C$10:$C$6209,$C2430,$Y$10:$Y$6209))</f>
        <v>107.99249999999999</v>
      </c>
      <c r="AA2430" s="17">
        <f t="shared" si="115"/>
        <v>6.4393939393939448E-2</v>
      </c>
    </row>
    <row r="2431" spans="1:27" hidden="1" x14ac:dyDescent="0.3">
      <c r="A2431" s="8" t="s">
        <v>17</v>
      </c>
      <c r="B2431" s="8" t="s">
        <v>5776</v>
      </c>
      <c r="C2431" s="8" t="s">
        <v>5777</v>
      </c>
      <c r="D2431" s="8" t="s">
        <v>5810</v>
      </c>
      <c r="E2431" s="8" t="s">
        <v>5811</v>
      </c>
      <c r="F2431" s="29">
        <v>0.34</v>
      </c>
      <c r="G2431" s="29">
        <v>0</v>
      </c>
      <c r="H2431" s="30">
        <v>233.85990000000001</v>
      </c>
      <c r="I2431" s="30">
        <v>34.7776</v>
      </c>
      <c r="J2431" s="14">
        <v>917</v>
      </c>
      <c r="K2431" s="14">
        <v>275</v>
      </c>
      <c r="L2431" s="12">
        <v>0.1487</v>
      </c>
      <c r="M2431" s="7">
        <v>0.87918470000000004</v>
      </c>
      <c r="N2431" s="31">
        <v>0.5</v>
      </c>
      <c r="O2431" s="14">
        <f>IFERROR(VLOOKUP($C2431,'site totals'!$J$2:$K$607,2,FALSE),1)</f>
        <v>6695.3179</v>
      </c>
      <c r="P2431" s="32" t="s">
        <v>22</v>
      </c>
      <c r="Q2431" s="12">
        <v>0.43129128480000001</v>
      </c>
      <c r="R2431" s="29">
        <v>0.34</v>
      </c>
      <c r="S2431" s="2">
        <f>IF($A2431="site","",MIN(VLOOKUP($P2431,margin_ranges!$A$5:$D$10,4,FALSE)/100,$Q2431))</f>
        <v>0.29749999999999999</v>
      </c>
      <c r="T2431" s="6">
        <f>IF(A2431="placement",$J2431*MIN($Q2431,$S2431),"")</f>
        <v>272.8075</v>
      </c>
      <c r="U2431" s="6">
        <f>IF($A2431="placement",T2431,SUMIF($C$10:$C$6209,$C2431,$T$10:$T$6209))</f>
        <v>272.8075</v>
      </c>
      <c r="V2431" s="34">
        <f t="shared" si="113"/>
        <v>6.4393939393939448E-2</v>
      </c>
      <c r="W2431" s="24"/>
      <c r="X2431" s="2" t="str">
        <f>IFERROR(MIN(VLOOKUP($W2431,margin_ranges!$A$5:$D$10,4,FALSE),$Q2431*100)/100,"")</f>
        <v/>
      </c>
      <c r="Y2431" s="6">
        <f t="shared" si="114"/>
        <v>272.8075</v>
      </c>
      <c r="Z2431" s="6">
        <f>IF($A2431="placement",Y2431,SUMIF($C$10:$C$6209,$C2431,$Y$10:$Y$6209))</f>
        <v>272.8075</v>
      </c>
      <c r="AA2431" s="29">
        <f t="shared" si="115"/>
        <v>6.4393939393939448E-2</v>
      </c>
    </row>
    <row r="2432" spans="1:27" hidden="1" x14ac:dyDescent="0.3">
      <c r="A2432" s="8" t="s">
        <v>17</v>
      </c>
      <c r="B2432" s="8" t="s">
        <v>5776</v>
      </c>
      <c r="C2432" s="8" t="s">
        <v>5777</v>
      </c>
      <c r="D2432" s="8" t="s">
        <v>5794</v>
      </c>
      <c r="E2432" s="8" t="s">
        <v>5795</v>
      </c>
      <c r="F2432" s="29">
        <v>0.39</v>
      </c>
      <c r="G2432" s="29">
        <v>0</v>
      </c>
      <c r="H2432" s="30">
        <v>147.38900000000001</v>
      </c>
      <c r="I2432" s="30">
        <v>24.0349</v>
      </c>
      <c r="J2432" s="14">
        <v>320</v>
      </c>
      <c r="K2432" s="14">
        <v>112</v>
      </c>
      <c r="L2432" s="12">
        <v>0.16309999999999999</v>
      </c>
      <c r="M2432" s="7">
        <v>0.44415241</v>
      </c>
      <c r="N2432" s="31">
        <v>0.25</v>
      </c>
      <c r="O2432" s="14">
        <f>IFERROR(VLOOKUP($C2432,'site totals'!$J$2:$K$607,2,FALSE),1)</f>
        <v>6695.3179</v>
      </c>
      <c r="P2432" s="32" t="s">
        <v>22</v>
      </c>
      <c r="Q2432" s="12">
        <v>0.43713014979999998</v>
      </c>
      <c r="R2432" s="29">
        <v>0.39</v>
      </c>
      <c r="S2432" s="2">
        <f>IF($A2432="site","",MIN(VLOOKUP($P2432,margin_ranges!$A$5:$D$10,4,FALSE)/100,$Q2432))</f>
        <v>0.29749999999999999</v>
      </c>
      <c r="T2432" s="6">
        <f>IF(A2432="placement",$J2432*MIN($Q2432,$S2432),"")</f>
        <v>95.199999999999989</v>
      </c>
      <c r="U2432" s="6">
        <f>IF($A2432="placement",T2432,SUMIF($C$10:$C$6209,$C2432,$T$10:$T$6209))</f>
        <v>95.199999999999989</v>
      </c>
      <c r="V2432" s="34">
        <f t="shared" si="113"/>
        <v>0.15163934426229519</v>
      </c>
      <c r="W2432" s="24"/>
      <c r="X2432" s="2" t="str">
        <f>IFERROR(MIN(VLOOKUP($W2432,margin_ranges!$A$5:$D$10,4,FALSE),$Q2432*100)/100,"")</f>
        <v/>
      </c>
      <c r="Y2432" s="6">
        <f t="shared" si="114"/>
        <v>95.199999999999989</v>
      </c>
      <c r="Z2432" s="6">
        <f>IF($A2432="placement",Y2432,SUMIF($C$10:$C$6209,$C2432,$Y$10:$Y$6209))</f>
        <v>95.199999999999989</v>
      </c>
      <c r="AA2432" s="17">
        <f t="shared" si="115"/>
        <v>0.15163934426229519</v>
      </c>
    </row>
    <row r="2433" spans="1:27" hidden="1" x14ac:dyDescent="0.3">
      <c r="A2433" s="8" t="s">
        <v>17</v>
      </c>
      <c r="B2433" s="8" t="s">
        <v>5776</v>
      </c>
      <c r="C2433" s="8" t="s">
        <v>5777</v>
      </c>
      <c r="D2433" s="8" t="s">
        <v>5812</v>
      </c>
      <c r="E2433" s="8" t="s">
        <v>5813</v>
      </c>
      <c r="F2433" s="29">
        <v>0.4</v>
      </c>
      <c r="G2433" s="29">
        <v>0</v>
      </c>
      <c r="H2433" s="30">
        <v>137.85429999999999</v>
      </c>
      <c r="I2433" s="30">
        <v>28.1464</v>
      </c>
      <c r="J2433" s="14">
        <v>383</v>
      </c>
      <c r="K2433" s="14">
        <v>153</v>
      </c>
      <c r="L2433" s="12">
        <v>0.20419999999999999</v>
      </c>
      <c r="M2433" s="7">
        <v>0.45308273999999998</v>
      </c>
      <c r="N2433" s="31">
        <v>0.25</v>
      </c>
      <c r="O2433" s="14">
        <f>IFERROR(VLOOKUP($C2433,'site totals'!$J$2:$K$607,2,FALSE),1)</f>
        <v>6695.3179</v>
      </c>
      <c r="P2433" s="32" t="s">
        <v>22</v>
      </c>
      <c r="Q2433" s="12">
        <v>0.4482243997</v>
      </c>
      <c r="R2433" s="29">
        <v>0.4</v>
      </c>
      <c r="S2433" s="2">
        <f>IF($A2433="site","",MIN(VLOOKUP($P2433,margin_ranges!$A$5:$D$10,4,FALSE)/100,$Q2433))</f>
        <v>0.29749999999999999</v>
      </c>
      <c r="T2433" s="6">
        <f>IF(A2433="placement",$J2433*MIN($Q2433,$S2433),"")</f>
        <v>113.9425</v>
      </c>
      <c r="U2433" s="6">
        <f>IF($A2433="placement",T2433,SUMIF($C$10:$C$6209,$C2433,$T$10:$T$6209))</f>
        <v>113.9425</v>
      </c>
      <c r="V2433" s="34">
        <f t="shared" si="113"/>
        <v>0.17083333333333339</v>
      </c>
      <c r="W2433" s="24"/>
      <c r="X2433" s="2" t="str">
        <f>IFERROR(MIN(VLOOKUP($W2433,margin_ranges!$A$5:$D$10,4,FALSE),$Q2433*100)/100,"")</f>
        <v/>
      </c>
      <c r="Y2433" s="6">
        <f t="shared" si="114"/>
        <v>113.9425</v>
      </c>
      <c r="Z2433" s="6">
        <f>IF($A2433="placement",Y2433,SUMIF($C$10:$C$6209,$C2433,$Y$10:$Y$6209))</f>
        <v>113.9425</v>
      </c>
      <c r="AA2433" s="29">
        <f t="shared" si="115"/>
        <v>0.17083333333333339</v>
      </c>
    </row>
    <row r="2434" spans="1:27" x14ac:dyDescent="0.3">
      <c r="A2434" s="16" t="s">
        <v>33</v>
      </c>
      <c r="B2434" s="16" t="s">
        <v>5776</v>
      </c>
      <c r="C2434" s="16" t="s">
        <v>5777</v>
      </c>
      <c r="D2434" s="8" t="s">
        <v>34</v>
      </c>
      <c r="E2434" s="16"/>
      <c r="F2434" s="17">
        <v>0.30589808230016902</v>
      </c>
      <c r="G2434" s="17">
        <v>0</v>
      </c>
      <c r="H2434" s="36">
        <v>3669.3890000000001</v>
      </c>
      <c r="I2434" s="36">
        <v>450.572</v>
      </c>
      <c r="J2434" s="22">
        <v>14347</v>
      </c>
      <c r="K2434" s="22">
        <v>3789</v>
      </c>
      <c r="L2434" s="18">
        <v>0.12280000000000001</v>
      </c>
      <c r="M2434" s="19">
        <v>1.06139972</v>
      </c>
      <c r="N2434" s="20">
        <v>0.68585799999999997</v>
      </c>
      <c r="O2434" s="22">
        <f>IFERROR(VLOOKUP($C2434,'site totals'!$J$2:$K$607,2,FALSE),1)</f>
        <v>6695.3179</v>
      </c>
      <c r="P2434" s="21"/>
      <c r="Q2434" s="18">
        <v>0.35381742649999998</v>
      </c>
      <c r="R2434" s="17">
        <v>0.30590000000000001</v>
      </c>
      <c r="S2434" s="18" t="str">
        <f>IF($A2434="site","",MIN(VLOOKUP($P2434,margin_ranges!$A$5:$D$10,4,FALSE)/100,$Q2434))</f>
        <v/>
      </c>
      <c r="T2434" s="22" t="str">
        <f>IF(A2434="placement",$J2434*MIN($Q2434,$S2434),"")</f>
        <v/>
      </c>
      <c r="U2434" s="22">
        <f>IF($A2434="placement",T2434,SUMIF($C$10:$C$6209,$C2434,$T$10:$T$6209))</f>
        <v>4190.2842450007993</v>
      </c>
      <c r="V2434" s="37">
        <f t="shared" si="113"/>
        <v>1.9929505805692305E-2</v>
      </c>
      <c r="W2434" s="38"/>
      <c r="X2434" s="18" t="str">
        <f>IFERROR(MIN(VLOOKUP($W2434,margin_ranges!$A$5:$D$10,4,FALSE),$Q2434*100)/100,"")</f>
        <v/>
      </c>
      <c r="Y2434" s="6" t="str">
        <f t="shared" si="114"/>
        <v/>
      </c>
      <c r="Z2434" s="6">
        <f>IF($A2434="placement",Y2434,SUMIF($C$10:$C$6209,$C2434,$Y$10:$Y$6209))</f>
        <v>4190.2842450007993</v>
      </c>
      <c r="AA2434" s="17">
        <f t="shared" si="115"/>
        <v>1.9929505805692305E-2</v>
      </c>
    </row>
    <row r="2435" spans="1:27" hidden="1" x14ac:dyDescent="0.3">
      <c r="A2435" s="8" t="s">
        <v>17</v>
      </c>
      <c r="B2435" s="8" t="s">
        <v>9041</v>
      </c>
      <c r="C2435" s="8" t="s">
        <v>9042</v>
      </c>
      <c r="D2435" s="8" t="s">
        <v>9080</v>
      </c>
      <c r="E2435" s="8" t="s">
        <v>439</v>
      </c>
      <c r="F2435" s="29">
        <v>0.19999999999999901</v>
      </c>
      <c r="G2435" s="29">
        <v>1</v>
      </c>
      <c r="H2435" s="30">
        <v>144.6437</v>
      </c>
      <c r="I2435" s="30">
        <v>31.635100000000001</v>
      </c>
      <c r="J2435" s="14">
        <v>537</v>
      </c>
      <c r="K2435" s="14">
        <v>107</v>
      </c>
      <c r="L2435" s="12">
        <v>0.21870000000000001</v>
      </c>
      <c r="M2435" s="7">
        <v>0.56558257999999995</v>
      </c>
      <c r="N2435" s="31">
        <v>0.25</v>
      </c>
      <c r="O2435" s="14">
        <f>IFERROR(VLOOKUP($C2435,'site totals'!$J$2:$K$607,2,FALSE),1)</f>
        <v>6661.4350999999997</v>
      </c>
      <c r="P2435" s="32" t="s">
        <v>91</v>
      </c>
      <c r="Q2435" s="12">
        <v>0.55797789949999999</v>
      </c>
      <c r="R2435" s="29">
        <v>0.2</v>
      </c>
      <c r="S2435" s="2">
        <f>IF($A2435="site","",MIN(VLOOKUP($P2435,margin_ranges!$A$5:$D$10,4,FALSE)/100,$Q2435))</f>
        <v>0.29749999999999999</v>
      </c>
      <c r="T2435" s="6">
        <f>IF(A2435="placement",$J2435*MIN($Q2435,$S2435),"")</f>
        <v>159.75749999999999</v>
      </c>
      <c r="U2435" s="6">
        <f>IF($A2435="placement",T2435,SUMIF($C$10:$C$6209,$C2435,$T$10:$T$6209))</f>
        <v>159.75749999999999</v>
      </c>
      <c r="V2435" s="34">
        <f t="shared" si="113"/>
        <v>-0.12187500000000007</v>
      </c>
      <c r="W2435" s="24"/>
      <c r="X2435" s="2" t="str">
        <f>IFERROR(MIN(VLOOKUP($W2435,margin_ranges!$A$5:$D$10,4,FALSE),$Q2435*100)/100,"")</f>
        <v/>
      </c>
      <c r="Y2435" s="6">
        <f t="shared" si="114"/>
        <v>159.75749999999999</v>
      </c>
      <c r="Z2435" s="6">
        <f>IF($A2435="placement",Y2435,SUMIF($C$10:$C$6209,$C2435,$Y$10:$Y$6209))</f>
        <v>159.75749999999999</v>
      </c>
      <c r="AA2435" s="29">
        <f t="shared" si="115"/>
        <v>-0.12187500000000007</v>
      </c>
    </row>
    <row r="2436" spans="1:27" hidden="1" x14ac:dyDescent="0.3">
      <c r="A2436" s="8" t="s">
        <v>17</v>
      </c>
      <c r="B2436" s="8" t="s">
        <v>9041</v>
      </c>
      <c r="C2436" s="8" t="s">
        <v>9042</v>
      </c>
      <c r="D2436" s="8" t="s">
        <v>9070</v>
      </c>
      <c r="E2436" s="8" t="s">
        <v>562</v>
      </c>
      <c r="F2436" s="29">
        <v>0.2</v>
      </c>
      <c r="G2436" s="29">
        <v>1</v>
      </c>
      <c r="H2436" s="30">
        <v>227.78290000000001</v>
      </c>
      <c r="I2436" s="30">
        <v>47.305399999999999</v>
      </c>
      <c r="J2436" s="14">
        <v>873</v>
      </c>
      <c r="K2436" s="14">
        <v>174</v>
      </c>
      <c r="L2436" s="12">
        <v>0.2077</v>
      </c>
      <c r="M2436" s="7">
        <v>0.61539387999999995</v>
      </c>
      <c r="N2436" s="31">
        <v>0.25</v>
      </c>
      <c r="O2436" s="14">
        <f>IFERROR(VLOOKUP($C2436,'site totals'!$J$2:$K$607,2,FALSE),1)</f>
        <v>6661.4350999999997</v>
      </c>
      <c r="P2436" s="32" t="s">
        <v>91</v>
      </c>
      <c r="Q2436" s="12">
        <v>0.5937561187</v>
      </c>
      <c r="R2436" s="29">
        <v>0.2</v>
      </c>
      <c r="S2436" s="2">
        <f>IF($A2436="site","",MIN(VLOOKUP($P2436,margin_ranges!$A$5:$D$10,4,FALSE)/100,$Q2436))</f>
        <v>0.29749999999999999</v>
      </c>
      <c r="T2436" s="6">
        <f>IF(A2436="placement",$J2436*MIN($Q2436,$S2436),"")</f>
        <v>259.71749999999997</v>
      </c>
      <c r="U2436" s="6">
        <f>IF($A2436="placement",T2436,SUMIF($C$10:$C$6209,$C2436,$T$10:$T$6209))</f>
        <v>259.71749999999997</v>
      </c>
      <c r="V2436" s="34">
        <f t="shared" si="113"/>
        <v>-0.12187500000000007</v>
      </c>
      <c r="W2436" s="24"/>
      <c r="X2436" s="2" t="str">
        <f>IFERROR(MIN(VLOOKUP($W2436,margin_ranges!$A$5:$D$10,4,FALSE),$Q2436*100)/100,"")</f>
        <v/>
      </c>
      <c r="Y2436" s="6">
        <f t="shared" si="114"/>
        <v>259.71749999999997</v>
      </c>
      <c r="Z2436" s="6">
        <f>IF($A2436="placement",Y2436,SUMIF($C$10:$C$6209,$C2436,$Y$10:$Y$6209))</f>
        <v>259.71749999999997</v>
      </c>
      <c r="AA2436" s="29">
        <f t="shared" si="115"/>
        <v>-0.12187500000000007</v>
      </c>
    </row>
    <row r="2437" spans="1:27" hidden="1" x14ac:dyDescent="0.3">
      <c r="A2437" s="8" t="s">
        <v>17</v>
      </c>
      <c r="B2437" s="8" t="s">
        <v>9041</v>
      </c>
      <c r="C2437" s="8" t="s">
        <v>9042</v>
      </c>
      <c r="D2437" s="8" t="s">
        <v>9060</v>
      </c>
      <c r="E2437" s="8" t="s">
        <v>324</v>
      </c>
      <c r="F2437" s="29">
        <v>0.28999999999999998</v>
      </c>
      <c r="G2437" s="29">
        <v>1</v>
      </c>
      <c r="H2437" s="30">
        <v>52.956699999999998</v>
      </c>
      <c r="I2437" s="30">
        <v>9.1252999999999993</v>
      </c>
      <c r="J2437" s="14">
        <v>192</v>
      </c>
      <c r="K2437" s="14">
        <v>49</v>
      </c>
      <c r="L2437" s="12">
        <v>0.17230000000000001</v>
      </c>
      <c r="M2437" s="7">
        <v>0.70207978000000004</v>
      </c>
      <c r="N2437" s="31">
        <v>0.25</v>
      </c>
      <c r="O2437" s="14">
        <f>IFERROR(VLOOKUP($C2437,'site totals'!$J$2:$K$607,2,FALSE),1)</f>
        <v>6661.4350999999997</v>
      </c>
      <c r="P2437" s="32" t="s">
        <v>22</v>
      </c>
      <c r="Q2437" s="12">
        <v>0.64391511089999998</v>
      </c>
      <c r="R2437" s="29">
        <v>0.28999999999999998</v>
      </c>
      <c r="S2437" s="2">
        <f>IF($A2437="site","",MIN(VLOOKUP($P2437,margin_ranges!$A$5:$D$10,4,FALSE)/100,$Q2437))</f>
        <v>0.29749999999999999</v>
      </c>
      <c r="T2437" s="6">
        <f>IF(A2437="placement",$J2437*MIN($Q2437,$S2437),"")</f>
        <v>57.12</v>
      </c>
      <c r="U2437" s="6">
        <f>IF($A2437="placement",T2437,SUMIF($C$10:$C$6209,$C2437,$T$10:$T$6209))</f>
        <v>57.12</v>
      </c>
      <c r="V2437" s="34">
        <f t="shared" si="113"/>
        <v>-1.0563380281690127E-2</v>
      </c>
      <c r="W2437" s="24"/>
      <c r="X2437" s="2" t="str">
        <f>IFERROR(MIN(VLOOKUP($W2437,margin_ranges!$A$5:$D$10,4,FALSE),$Q2437*100)/100,"")</f>
        <v/>
      </c>
      <c r="Y2437" s="6">
        <f t="shared" si="114"/>
        <v>57.12</v>
      </c>
      <c r="Z2437" s="6">
        <f>IF($A2437="placement",Y2437,SUMIF($C$10:$C$6209,$C2437,$Y$10:$Y$6209))</f>
        <v>57.12</v>
      </c>
      <c r="AA2437" s="29">
        <f t="shared" si="115"/>
        <v>-1.0563380281690127E-2</v>
      </c>
    </row>
    <row r="2438" spans="1:27" hidden="1" x14ac:dyDescent="0.3">
      <c r="A2438" s="8" t="s">
        <v>17</v>
      </c>
      <c r="B2438" s="8" t="s">
        <v>9041</v>
      </c>
      <c r="C2438" s="8" t="s">
        <v>9042</v>
      </c>
      <c r="D2438" s="8" t="s">
        <v>9063</v>
      </c>
      <c r="E2438" s="8" t="s">
        <v>9064</v>
      </c>
      <c r="F2438" s="29">
        <v>0.28999999999999998</v>
      </c>
      <c r="G2438" s="29">
        <v>1</v>
      </c>
      <c r="H2438" s="30">
        <v>117.65300000000001</v>
      </c>
      <c r="I2438" s="30">
        <v>9.4055999999999997</v>
      </c>
      <c r="J2438" s="14">
        <v>458</v>
      </c>
      <c r="K2438" s="14">
        <v>115</v>
      </c>
      <c r="L2438" s="12">
        <v>7.9899999999999999E-2</v>
      </c>
      <c r="M2438" s="7">
        <v>1.6215373900000001</v>
      </c>
      <c r="N2438" s="31">
        <v>0.75</v>
      </c>
      <c r="O2438" s="14">
        <f>IFERROR(VLOOKUP($C2438,'site totals'!$J$2:$K$607,2,FALSE),1)</f>
        <v>6661.4350999999997</v>
      </c>
      <c r="P2438" s="32" t="s">
        <v>22</v>
      </c>
      <c r="Q2438" s="12">
        <v>0.53747597420000004</v>
      </c>
      <c r="R2438" s="29">
        <v>0.28999999999999998</v>
      </c>
      <c r="S2438" s="2">
        <f>IF($A2438="site","",MIN(VLOOKUP($P2438,margin_ranges!$A$5:$D$10,4,FALSE)/100,$Q2438))</f>
        <v>0.29749999999999999</v>
      </c>
      <c r="T2438" s="6">
        <f>IF(A2438="placement",$J2438*MIN($Q2438,$S2438),"")</f>
        <v>136.255</v>
      </c>
      <c r="U2438" s="6">
        <f>IF($A2438="placement",T2438,SUMIF($C$10:$C$6209,$C2438,$T$10:$T$6209))</f>
        <v>136.255</v>
      </c>
      <c r="V2438" s="34">
        <f t="shared" si="113"/>
        <v>-1.0563380281690127E-2</v>
      </c>
      <c r="W2438" s="24"/>
      <c r="X2438" s="2" t="str">
        <f>IFERROR(MIN(VLOOKUP($W2438,margin_ranges!$A$5:$D$10,4,FALSE),$Q2438*100)/100,"")</f>
        <v/>
      </c>
      <c r="Y2438" s="6">
        <f t="shared" si="114"/>
        <v>136.255</v>
      </c>
      <c r="Z2438" s="6">
        <f>IF($A2438="placement",Y2438,SUMIF($C$10:$C$6209,$C2438,$Y$10:$Y$6209))</f>
        <v>136.255</v>
      </c>
      <c r="AA2438" s="29">
        <f t="shared" si="115"/>
        <v>-1.0563380281690127E-2</v>
      </c>
    </row>
    <row r="2439" spans="1:27" hidden="1" x14ac:dyDescent="0.3">
      <c r="A2439" s="8" t="s">
        <v>17</v>
      </c>
      <c r="B2439" s="8" t="s">
        <v>9041</v>
      </c>
      <c r="C2439" s="8" t="s">
        <v>9042</v>
      </c>
      <c r="D2439" s="8" t="s">
        <v>9074</v>
      </c>
      <c r="E2439" s="8" t="s">
        <v>9075</v>
      </c>
      <c r="F2439" s="29">
        <v>0.28999999999999998</v>
      </c>
      <c r="G2439" s="29">
        <v>0</v>
      </c>
      <c r="H2439" s="30">
        <v>1.6222000000000001</v>
      </c>
      <c r="I2439" s="30">
        <v>0.2671</v>
      </c>
      <c r="J2439" s="14">
        <v>7</v>
      </c>
      <c r="K2439" s="14">
        <v>2</v>
      </c>
      <c r="L2439" s="12">
        <v>0.16470000000000001</v>
      </c>
      <c r="M2439" s="7">
        <v>0.93090908999999999</v>
      </c>
      <c r="N2439" s="31">
        <v>0.25</v>
      </c>
      <c r="O2439" s="14">
        <f>IFERROR(VLOOKUP($C2439,'site totals'!$J$2:$K$607,2,FALSE),1)</f>
        <v>6661.4350999999997</v>
      </c>
      <c r="P2439" s="32" t="s">
        <v>22</v>
      </c>
      <c r="Q2439" s="12">
        <v>0.7314453125</v>
      </c>
      <c r="R2439" s="29">
        <v>0.28999999999999998</v>
      </c>
      <c r="S2439" s="2">
        <f>IF($A2439="site","",MIN(VLOOKUP($P2439,margin_ranges!$A$5:$D$10,4,FALSE)/100,$Q2439))</f>
        <v>0.29749999999999999</v>
      </c>
      <c r="T2439" s="6">
        <f>IF(A2439="placement",$J2439*MIN($Q2439,$S2439),"")</f>
        <v>2.0825</v>
      </c>
      <c r="U2439" s="6">
        <f>IF($A2439="placement",T2439,SUMIF($C$10:$C$6209,$C2439,$T$10:$T$6209))</f>
        <v>2.0825</v>
      </c>
      <c r="V2439" s="34">
        <f t="shared" si="113"/>
        <v>-1.0563380281690016E-2</v>
      </c>
      <c r="W2439" s="24"/>
      <c r="X2439" s="2" t="str">
        <f>IFERROR(MIN(VLOOKUP($W2439,margin_ranges!$A$5:$D$10,4,FALSE),$Q2439*100)/100,"")</f>
        <v/>
      </c>
      <c r="Y2439" s="6">
        <f t="shared" si="114"/>
        <v>2.0825</v>
      </c>
      <c r="Z2439" s="6">
        <f>IF($A2439="placement",Y2439,SUMIF($C$10:$C$6209,$C2439,$Y$10:$Y$6209))</f>
        <v>2.0825</v>
      </c>
      <c r="AA2439" s="29">
        <f t="shared" si="115"/>
        <v>-1.0563380281690016E-2</v>
      </c>
    </row>
    <row r="2440" spans="1:27" hidden="1" x14ac:dyDescent="0.3">
      <c r="A2440" s="8" t="s">
        <v>17</v>
      </c>
      <c r="B2440" s="8" t="s">
        <v>9041</v>
      </c>
      <c r="C2440" s="8" t="s">
        <v>9042</v>
      </c>
      <c r="D2440" s="8" t="s">
        <v>9056</v>
      </c>
      <c r="E2440" s="8" t="s">
        <v>574</v>
      </c>
      <c r="F2440" s="29">
        <v>0.28999999999999998</v>
      </c>
      <c r="G2440" s="29">
        <v>0</v>
      </c>
      <c r="H2440" s="30">
        <v>41.595199999999998</v>
      </c>
      <c r="I2440" s="30">
        <v>7.3353000000000002</v>
      </c>
      <c r="J2440" s="14">
        <v>160</v>
      </c>
      <c r="K2440" s="14">
        <v>41</v>
      </c>
      <c r="L2440" s="12">
        <v>0.17630000000000001</v>
      </c>
      <c r="M2440" s="7">
        <v>0.72729663</v>
      </c>
      <c r="N2440" s="31">
        <v>0.25</v>
      </c>
      <c r="O2440" s="14">
        <f>IFERROR(VLOOKUP($C2440,'site totals'!$J$2:$K$607,2,FALSE),1)</f>
        <v>6661.4350999999997</v>
      </c>
      <c r="P2440" s="32" t="s">
        <v>22</v>
      </c>
      <c r="Q2440" s="12">
        <v>0.6562612968</v>
      </c>
      <c r="R2440" s="29">
        <v>0.28999999999999998</v>
      </c>
      <c r="S2440" s="2">
        <f>IF($A2440="site","",MIN(VLOOKUP($P2440,margin_ranges!$A$5:$D$10,4,FALSE)/100,$Q2440))</f>
        <v>0.29749999999999999</v>
      </c>
      <c r="T2440" s="6">
        <f>IF(A2440="placement",$J2440*MIN($Q2440,$S2440),"")</f>
        <v>47.599999999999994</v>
      </c>
      <c r="U2440" s="6">
        <f>IF($A2440="placement",T2440,SUMIF($C$10:$C$6209,$C2440,$T$10:$T$6209))</f>
        <v>47.599999999999994</v>
      </c>
      <c r="V2440" s="34">
        <f t="shared" si="113"/>
        <v>-1.0563380281690016E-2</v>
      </c>
      <c r="W2440" s="24"/>
      <c r="X2440" s="2" t="str">
        <f>IFERROR(MIN(VLOOKUP($W2440,margin_ranges!$A$5:$D$10,4,FALSE),$Q2440*100)/100,"")</f>
        <v/>
      </c>
      <c r="Y2440" s="6">
        <f t="shared" si="114"/>
        <v>47.599999999999994</v>
      </c>
      <c r="Z2440" s="6">
        <f>IF($A2440="placement",Y2440,SUMIF($C$10:$C$6209,$C2440,$Y$10:$Y$6209))</f>
        <v>47.599999999999994</v>
      </c>
      <c r="AA2440" s="29">
        <f t="shared" si="115"/>
        <v>-1.0563380281690016E-2</v>
      </c>
    </row>
    <row r="2441" spans="1:27" hidden="1" x14ac:dyDescent="0.3">
      <c r="A2441" s="8" t="s">
        <v>17</v>
      </c>
      <c r="B2441" s="8" t="s">
        <v>9041</v>
      </c>
      <c r="C2441" s="8" t="s">
        <v>9042</v>
      </c>
      <c r="D2441" s="8" t="s">
        <v>9077</v>
      </c>
      <c r="E2441" s="8" t="s">
        <v>351</v>
      </c>
      <c r="F2441" s="29">
        <v>0.28999999999999998</v>
      </c>
      <c r="G2441" s="29">
        <v>1</v>
      </c>
      <c r="H2441" s="30">
        <v>117.6724</v>
      </c>
      <c r="I2441" s="30">
        <v>16.2971</v>
      </c>
      <c r="J2441" s="14">
        <v>387</v>
      </c>
      <c r="K2441" s="14">
        <v>99</v>
      </c>
      <c r="L2441" s="12">
        <v>0.13850000000000001</v>
      </c>
      <c r="M2441" s="7">
        <v>0.79133896999999997</v>
      </c>
      <c r="N2441" s="31">
        <v>0.25</v>
      </c>
      <c r="O2441" s="14">
        <f>IFERROR(VLOOKUP($C2441,'site totals'!$J$2:$K$607,2,FALSE),1)</f>
        <v>6661.4350999999997</v>
      </c>
      <c r="P2441" s="32" t="s">
        <v>22</v>
      </c>
      <c r="Q2441" s="12">
        <v>0.68407975769999996</v>
      </c>
      <c r="R2441" s="29">
        <v>0.28999999999999998</v>
      </c>
      <c r="S2441" s="2">
        <f>IF($A2441="site","",MIN(VLOOKUP($P2441,margin_ranges!$A$5:$D$10,4,FALSE)/100,$Q2441))</f>
        <v>0.29749999999999999</v>
      </c>
      <c r="T2441" s="6">
        <f>IF(A2441="placement",$J2441*MIN($Q2441,$S2441),"")</f>
        <v>115.13249999999999</v>
      </c>
      <c r="U2441" s="6">
        <f>IF($A2441="placement",T2441,SUMIF($C$10:$C$6209,$C2441,$T$10:$T$6209))</f>
        <v>115.13249999999999</v>
      </c>
      <c r="V2441" s="34">
        <f t="shared" si="113"/>
        <v>-1.0563380281690016E-2</v>
      </c>
      <c r="W2441" s="24"/>
      <c r="X2441" s="2" t="str">
        <f>IFERROR(MIN(VLOOKUP($W2441,margin_ranges!$A$5:$D$10,4,FALSE),$Q2441*100)/100,"")</f>
        <v/>
      </c>
      <c r="Y2441" s="6">
        <f t="shared" si="114"/>
        <v>115.13249999999999</v>
      </c>
      <c r="Z2441" s="6">
        <f>IF($A2441="placement",Y2441,SUMIF($C$10:$C$6209,$C2441,$Y$10:$Y$6209))</f>
        <v>115.13249999999999</v>
      </c>
      <c r="AA2441" s="29">
        <f t="shared" si="115"/>
        <v>-1.0563380281690016E-2</v>
      </c>
    </row>
    <row r="2442" spans="1:27" hidden="1" x14ac:dyDescent="0.3">
      <c r="A2442" s="8" t="s">
        <v>17</v>
      </c>
      <c r="B2442" s="8" t="s">
        <v>9041</v>
      </c>
      <c r="C2442" s="8" t="s">
        <v>9042</v>
      </c>
      <c r="D2442" s="8" t="s">
        <v>9043</v>
      </c>
      <c r="E2442" s="8" t="s">
        <v>9044</v>
      </c>
      <c r="F2442" s="29">
        <v>0.24590546813417799</v>
      </c>
      <c r="G2442" s="29">
        <v>0</v>
      </c>
      <c r="H2442" s="30">
        <v>1.4323999999999999</v>
      </c>
      <c r="I2442" s="30">
        <v>0.246</v>
      </c>
      <c r="J2442" s="14">
        <v>7</v>
      </c>
      <c r="K2442" s="14">
        <v>2</v>
      </c>
      <c r="L2442" s="12">
        <v>0.17169999999999999</v>
      </c>
      <c r="M2442" s="7">
        <v>0.99457026999999998</v>
      </c>
      <c r="N2442" s="31">
        <v>0.75</v>
      </c>
      <c r="O2442" s="14">
        <f>IFERROR(VLOOKUP($C2442,'site totals'!$J$2:$K$607,2,FALSE),1)</f>
        <v>6661.4350999999997</v>
      </c>
      <c r="P2442" s="32" t="s">
        <v>91</v>
      </c>
      <c r="Q2442" s="12">
        <v>0.2459054681</v>
      </c>
      <c r="R2442" s="29">
        <v>0.28999999999999998</v>
      </c>
      <c r="S2442" s="2">
        <f>IF($A2442="site","",MIN(VLOOKUP($P2442,margin_ranges!$A$5:$D$10,4,FALSE)/100,$Q2442))</f>
        <v>0.2459054681</v>
      </c>
      <c r="T2442" s="6">
        <f>IF(A2442="placement",$J2442*MIN($Q2442,$S2442),"")</f>
        <v>1.7213382767000001</v>
      </c>
      <c r="U2442" s="6">
        <f>IF($A2442="placement",T2442,SUMIF($C$10:$C$6209,$C2442,$T$10:$T$6209))</f>
        <v>1.7213382767000001</v>
      </c>
      <c r="V2442" s="34">
        <f t="shared" ref="V2442:V2505" si="116">($J2442-$U2442)/($J2442*(1-$R2442))-1</f>
        <v>6.2104974507042332E-2</v>
      </c>
      <c r="W2442" s="24"/>
      <c r="X2442" s="2" t="str">
        <f>IFERROR(MIN(VLOOKUP($W2442,margin_ranges!$A$5:$D$10,4,FALSE),$Q2442*100)/100,"")</f>
        <v/>
      </c>
      <c r="Y2442" s="6">
        <f t="shared" si="114"/>
        <v>1.7213382767000001</v>
      </c>
      <c r="Z2442" s="6">
        <f>IF($A2442="placement",Y2442,SUMIF($C$10:$C$6209,$C2442,$Y$10:$Y$6209))</f>
        <v>1.7213382767000001</v>
      </c>
      <c r="AA2442" s="29">
        <f t="shared" si="115"/>
        <v>6.2104974507042332E-2</v>
      </c>
    </row>
    <row r="2443" spans="1:27" hidden="1" x14ac:dyDescent="0.3">
      <c r="A2443" s="8" t="s">
        <v>17</v>
      </c>
      <c r="B2443" s="8" t="s">
        <v>9041</v>
      </c>
      <c r="C2443" s="8" t="s">
        <v>9042</v>
      </c>
      <c r="D2443" s="8" t="s">
        <v>9045</v>
      </c>
      <c r="E2443" s="8" t="s">
        <v>404</v>
      </c>
      <c r="F2443" s="29">
        <v>0.3</v>
      </c>
      <c r="G2443" s="29">
        <v>1</v>
      </c>
      <c r="H2443" s="30">
        <v>361.60129999999998</v>
      </c>
      <c r="I2443" s="30">
        <v>75.399600000000007</v>
      </c>
      <c r="J2443" s="14">
        <v>1279</v>
      </c>
      <c r="K2443" s="14">
        <v>384</v>
      </c>
      <c r="L2443" s="12">
        <v>0.20849999999999999</v>
      </c>
      <c r="M2443" s="7">
        <v>0.56563792999999996</v>
      </c>
      <c r="N2443" s="31">
        <v>0.25</v>
      </c>
      <c r="O2443" s="14">
        <f>IFERROR(VLOOKUP($C2443,'site totals'!$J$2:$K$607,2,FALSE),1)</f>
        <v>6661.4350999999997</v>
      </c>
      <c r="P2443" s="32" t="s">
        <v>91</v>
      </c>
      <c r="Q2443" s="12">
        <v>0.55802114950000004</v>
      </c>
      <c r="R2443" s="29">
        <v>0.3</v>
      </c>
      <c r="S2443" s="2">
        <f>IF($A2443="site","",MIN(VLOOKUP($P2443,margin_ranges!$A$5:$D$10,4,FALSE)/100,$Q2443))</f>
        <v>0.29749999999999999</v>
      </c>
      <c r="T2443" s="6">
        <f>IF(A2443="placement",$J2443*MIN($Q2443,$S2443),"")</f>
        <v>380.5025</v>
      </c>
      <c r="U2443" s="6">
        <f>IF($A2443="placement",T2443,SUMIF($C$10:$C$6209,$C2443,$T$10:$T$6209))</f>
        <v>380.5025</v>
      </c>
      <c r="V2443" s="34">
        <f t="shared" si="116"/>
        <v>3.5714285714285587E-3</v>
      </c>
      <c r="W2443" s="24"/>
      <c r="X2443" s="2" t="str">
        <f>IFERROR(MIN(VLOOKUP($W2443,margin_ranges!$A$5:$D$10,4,FALSE),$Q2443*100)/100,"")</f>
        <v/>
      </c>
      <c r="Y2443" s="6">
        <f t="shared" si="114"/>
        <v>380.5025</v>
      </c>
      <c r="Z2443" s="6">
        <f>IF($A2443="placement",Y2443,SUMIF($C$10:$C$6209,$C2443,$Y$10:$Y$6209))</f>
        <v>380.5025</v>
      </c>
      <c r="AA2443" s="29">
        <f t="shared" si="115"/>
        <v>3.5714285714285587E-3</v>
      </c>
    </row>
    <row r="2444" spans="1:27" hidden="1" x14ac:dyDescent="0.3">
      <c r="A2444" s="8" t="s">
        <v>17</v>
      </c>
      <c r="B2444" s="8" t="s">
        <v>9041</v>
      </c>
      <c r="C2444" s="8" t="s">
        <v>9042</v>
      </c>
      <c r="D2444" s="8" t="s">
        <v>9085</v>
      </c>
      <c r="E2444" s="8" t="s">
        <v>9086</v>
      </c>
      <c r="F2444" s="29">
        <v>0.31994679261074899</v>
      </c>
      <c r="G2444" s="29">
        <v>0</v>
      </c>
      <c r="H2444" s="30">
        <v>25.4009</v>
      </c>
      <c r="I2444" s="30">
        <v>2.1667000000000001</v>
      </c>
      <c r="J2444" s="14">
        <v>72</v>
      </c>
      <c r="K2444" s="14">
        <v>21</v>
      </c>
      <c r="L2444" s="12">
        <v>8.5300000000000001E-2</v>
      </c>
      <c r="M2444" s="7">
        <v>1.10285488</v>
      </c>
      <c r="N2444" s="31">
        <v>0.75</v>
      </c>
      <c r="O2444" s="14">
        <f>IFERROR(VLOOKUP($C2444,'site totals'!$J$2:$K$607,2,FALSE),1)</f>
        <v>6661.4350999999997</v>
      </c>
      <c r="P2444" s="32" t="s">
        <v>22</v>
      </c>
      <c r="Q2444" s="12">
        <v>0.31994679259999997</v>
      </c>
      <c r="R2444" s="29">
        <v>0.34</v>
      </c>
      <c r="S2444" s="2">
        <f>IF($A2444="site","",MIN(VLOOKUP($P2444,margin_ranges!$A$5:$D$10,4,FALSE)/100,$Q2444))</f>
        <v>0.29749999999999999</v>
      </c>
      <c r="T2444" s="6">
        <f>IF(A2444="placement",$J2444*MIN($Q2444,$S2444),"")</f>
        <v>21.419999999999998</v>
      </c>
      <c r="U2444" s="6">
        <f>IF($A2444="placement",T2444,SUMIF($C$10:$C$6209,$C2444,$T$10:$T$6209))</f>
        <v>21.419999999999998</v>
      </c>
      <c r="V2444" s="34">
        <f t="shared" si="116"/>
        <v>6.4393939393939448E-2</v>
      </c>
      <c r="W2444" s="24"/>
      <c r="X2444" s="2" t="str">
        <f>IFERROR(MIN(VLOOKUP($W2444,margin_ranges!$A$5:$D$10,4,FALSE),$Q2444*100)/100,"")</f>
        <v/>
      </c>
      <c r="Y2444" s="6">
        <f t="shared" si="114"/>
        <v>21.419999999999998</v>
      </c>
      <c r="Z2444" s="6">
        <f>IF($A2444="placement",Y2444,SUMIF($C$10:$C$6209,$C2444,$Y$10:$Y$6209))</f>
        <v>21.419999999999998</v>
      </c>
      <c r="AA2444" s="29">
        <f t="shared" si="115"/>
        <v>6.4393939393939448E-2</v>
      </c>
    </row>
    <row r="2445" spans="1:27" hidden="1" x14ac:dyDescent="0.3">
      <c r="A2445" s="8" t="s">
        <v>17</v>
      </c>
      <c r="B2445" s="8" t="s">
        <v>9041</v>
      </c>
      <c r="C2445" s="8" t="s">
        <v>9042</v>
      </c>
      <c r="D2445" s="8" t="s">
        <v>9079</v>
      </c>
      <c r="E2445" s="8" t="s">
        <v>475</v>
      </c>
      <c r="F2445" s="29">
        <v>0.33999999999999903</v>
      </c>
      <c r="G2445" s="29">
        <v>0</v>
      </c>
      <c r="H2445" s="30">
        <v>6.4404000000000003</v>
      </c>
      <c r="I2445" s="30">
        <v>1.6275999999999999</v>
      </c>
      <c r="J2445" s="14">
        <v>32</v>
      </c>
      <c r="K2445" s="14">
        <v>10</v>
      </c>
      <c r="L2445" s="12">
        <v>0.25269999999999998</v>
      </c>
      <c r="M2445" s="7">
        <v>0.65149427000000004</v>
      </c>
      <c r="N2445" s="31">
        <v>0.25</v>
      </c>
      <c r="O2445" s="14">
        <f>IFERROR(VLOOKUP($C2445,'site totals'!$J$2:$K$607,2,FALSE),1)</f>
        <v>6661.4350999999997</v>
      </c>
      <c r="P2445" s="32" t="s">
        <v>22</v>
      </c>
      <c r="Q2445" s="12">
        <v>0.61626677259999996</v>
      </c>
      <c r="R2445" s="29">
        <v>0.34</v>
      </c>
      <c r="S2445" s="2">
        <f>IF($A2445="site","",MIN(VLOOKUP($P2445,margin_ranges!$A$5:$D$10,4,FALSE)/100,$Q2445))</f>
        <v>0.29749999999999999</v>
      </c>
      <c r="T2445" s="6">
        <f>IF(A2445="placement",$J2445*MIN($Q2445,$S2445),"")</f>
        <v>9.52</v>
      </c>
      <c r="U2445" s="6">
        <f>IF($A2445="placement",T2445,SUMIF($C$10:$C$6209,$C2445,$T$10:$T$6209))</f>
        <v>9.52</v>
      </c>
      <c r="V2445" s="34">
        <f t="shared" si="116"/>
        <v>6.4393939393939448E-2</v>
      </c>
      <c r="W2445" s="24"/>
      <c r="X2445" s="2" t="str">
        <f>IFERROR(MIN(VLOOKUP($W2445,margin_ranges!$A$5:$D$10,4,FALSE),$Q2445*100)/100,"")</f>
        <v/>
      </c>
      <c r="Y2445" s="6">
        <f t="shared" si="114"/>
        <v>9.52</v>
      </c>
      <c r="Z2445" s="6">
        <f>IF($A2445="placement",Y2445,SUMIF($C$10:$C$6209,$C2445,$Y$10:$Y$6209))</f>
        <v>9.52</v>
      </c>
      <c r="AA2445" s="29">
        <f t="shared" si="115"/>
        <v>6.4393939393939448E-2</v>
      </c>
    </row>
    <row r="2446" spans="1:27" hidden="1" x14ac:dyDescent="0.3">
      <c r="A2446" s="8" t="s">
        <v>17</v>
      </c>
      <c r="B2446" s="8" t="s">
        <v>9041</v>
      </c>
      <c r="C2446" s="8" t="s">
        <v>9042</v>
      </c>
      <c r="D2446" s="8" t="s">
        <v>9061</v>
      </c>
      <c r="E2446" s="8" t="s">
        <v>9062</v>
      </c>
      <c r="F2446" s="29">
        <v>0.34</v>
      </c>
      <c r="G2446" s="29">
        <v>0</v>
      </c>
      <c r="H2446" s="30">
        <v>18.717400000000001</v>
      </c>
      <c r="I2446" s="30">
        <v>2.9211999999999998</v>
      </c>
      <c r="J2446" s="14">
        <v>80</v>
      </c>
      <c r="K2446" s="14">
        <v>24</v>
      </c>
      <c r="L2446" s="12">
        <v>0.15609999999999999</v>
      </c>
      <c r="M2446" s="7">
        <v>0.90833801999999997</v>
      </c>
      <c r="N2446" s="31">
        <v>0.5</v>
      </c>
      <c r="O2446" s="14">
        <f>IFERROR(VLOOKUP($C2446,'site totals'!$J$2:$K$607,2,FALSE),1)</f>
        <v>6661.4350999999997</v>
      </c>
      <c r="P2446" s="32" t="s">
        <v>22</v>
      </c>
      <c r="Q2446" s="12">
        <v>0.44954412449999998</v>
      </c>
      <c r="R2446" s="29">
        <v>0.34</v>
      </c>
      <c r="S2446" s="2">
        <f>IF($A2446="site","",MIN(VLOOKUP($P2446,margin_ranges!$A$5:$D$10,4,FALSE)/100,$Q2446))</f>
        <v>0.29749999999999999</v>
      </c>
      <c r="T2446" s="6">
        <f>IF(A2446="placement",$J2446*MIN($Q2446,$S2446),"")</f>
        <v>23.799999999999997</v>
      </c>
      <c r="U2446" s="6">
        <f>IF($A2446="placement",T2446,SUMIF($C$10:$C$6209,$C2446,$T$10:$T$6209))</f>
        <v>23.799999999999997</v>
      </c>
      <c r="V2446" s="34">
        <f t="shared" si="116"/>
        <v>6.4393939393939448E-2</v>
      </c>
      <c r="W2446" s="24"/>
      <c r="X2446" s="2" t="str">
        <f>IFERROR(MIN(VLOOKUP($W2446,margin_ranges!$A$5:$D$10,4,FALSE),$Q2446*100)/100,"")</f>
        <v/>
      </c>
      <c r="Y2446" s="6">
        <f t="shared" si="114"/>
        <v>23.799999999999997</v>
      </c>
      <c r="Z2446" s="6">
        <f>IF($A2446="placement",Y2446,SUMIF($C$10:$C$6209,$C2446,$Y$10:$Y$6209))</f>
        <v>23.799999999999997</v>
      </c>
      <c r="AA2446" s="29">
        <f t="shared" si="115"/>
        <v>6.4393939393939448E-2</v>
      </c>
    </row>
    <row r="2447" spans="1:27" hidden="1" x14ac:dyDescent="0.3">
      <c r="A2447" s="8" t="s">
        <v>17</v>
      </c>
      <c r="B2447" s="8" t="s">
        <v>9041</v>
      </c>
      <c r="C2447" s="8" t="s">
        <v>9042</v>
      </c>
      <c r="D2447" s="8" t="s">
        <v>9090</v>
      </c>
      <c r="E2447" s="8" t="s">
        <v>410</v>
      </c>
      <c r="F2447" s="29">
        <v>0.33999999999999903</v>
      </c>
      <c r="G2447" s="29">
        <v>1</v>
      </c>
      <c r="H2447" s="30">
        <v>51.625100000000003</v>
      </c>
      <c r="I2447" s="30">
        <v>6.2567000000000004</v>
      </c>
      <c r="J2447" s="14">
        <v>111</v>
      </c>
      <c r="K2447" s="14">
        <v>33</v>
      </c>
      <c r="L2447" s="12">
        <v>0.1212</v>
      </c>
      <c r="M2447" s="7">
        <v>0.59251774999999995</v>
      </c>
      <c r="N2447" s="31">
        <v>0.25</v>
      </c>
      <c r="O2447" s="14">
        <f>IFERROR(VLOOKUP($C2447,'site totals'!$J$2:$K$607,2,FALSE),1)</f>
        <v>6661.4350999999997</v>
      </c>
      <c r="P2447" s="32" t="s">
        <v>22</v>
      </c>
      <c r="Q2447" s="12">
        <v>0.57807171349999997</v>
      </c>
      <c r="R2447" s="29">
        <v>0.34</v>
      </c>
      <c r="S2447" s="2">
        <f>IF($A2447="site","",MIN(VLOOKUP($P2447,margin_ranges!$A$5:$D$10,4,FALSE)/100,$Q2447))</f>
        <v>0.29749999999999999</v>
      </c>
      <c r="T2447" s="6">
        <f>IF(A2447="placement",$J2447*MIN($Q2447,$S2447),"")</f>
        <v>33.022500000000001</v>
      </c>
      <c r="U2447" s="6">
        <f>IF($A2447="placement",T2447,SUMIF($C$10:$C$6209,$C2447,$T$10:$T$6209))</f>
        <v>33.022500000000001</v>
      </c>
      <c r="V2447" s="34">
        <f t="shared" si="116"/>
        <v>6.4393939393939448E-2</v>
      </c>
      <c r="W2447" s="24"/>
      <c r="X2447" s="2" t="str">
        <f>IFERROR(MIN(VLOOKUP($W2447,margin_ranges!$A$5:$D$10,4,FALSE),$Q2447*100)/100,"")</f>
        <v/>
      </c>
      <c r="Y2447" s="6">
        <f t="shared" si="114"/>
        <v>33.022500000000001</v>
      </c>
      <c r="Z2447" s="6">
        <f>IF($A2447="placement",Y2447,SUMIF($C$10:$C$6209,$C2447,$Y$10:$Y$6209))</f>
        <v>33.022500000000001</v>
      </c>
      <c r="AA2447" s="29">
        <f t="shared" si="115"/>
        <v>6.4393939393939448E-2</v>
      </c>
    </row>
    <row r="2448" spans="1:27" hidden="1" x14ac:dyDescent="0.3">
      <c r="A2448" s="8" t="s">
        <v>17</v>
      </c>
      <c r="B2448" s="8" t="s">
        <v>9041</v>
      </c>
      <c r="C2448" s="8" t="s">
        <v>9042</v>
      </c>
      <c r="D2448" s="33" t="s">
        <v>9046</v>
      </c>
      <c r="E2448" s="8" t="s">
        <v>471</v>
      </c>
      <c r="F2448" s="29">
        <v>0.33999999999999903</v>
      </c>
      <c r="G2448" s="29">
        <v>1</v>
      </c>
      <c r="H2448" s="30">
        <v>86.023799999999994</v>
      </c>
      <c r="I2448" s="30">
        <v>11.063599999999999</v>
      </c>
      <c r="J2448" s="14">
        <v>222</v>
      </c>
      <c r="K2448" s="14">
        <v>67</v>
      </c>
      <c r="L2448" s="12">
        <v>0.12859999999999999</v>
      </c>
      <c r="M2448" s="7">
        <v>0.66925688999999999</v>
      </c>
      <c r="N2448" s="31">
        <v>0.25</v>
      </c>
      <c r="O2448" s="14">
        <f>IFERROR(VLOOKUP($C2448,'site totals'!$J$2:$K$607,2,FALSE),1)</f>
        <v>6661.4350999999997</v>
      </c>
      <c r="P2448" s="32" t="s">
        <v>22</v>
      </c>
      <c r="Q2448" s="12">
        <v>0.62645136270000001</v>
      </c>
      <c r="R2448" s="29">
        <v>0.34</v>
      </c>
      <c r="S2448" s="2">
        <f>IF($A2448="site","",MIN(VLOOKUP($P2448,margin_ranges!$A$5:$D$10,4,FALSE)/100,$Q2448))</f>
        <v>0.29749999999999999</v>
      </c>
      <c r="T2448" s="6">
        <f>IF(A2448="placement",$J2448*MIN($Q2448,$S2448),"")</f>
        <v>66.045000000000002</v>
      </c>
      <c r="U2448" s="6">
        <f>IF($A2448="placement",T2448,SUMIF($C$10:$C$6209,$C2448,$T$10:$T$6209))</f>
        <v>66.045000000000002</v>
      </c>
      <c r="V2448" s="34">
        <f t="shared" si="116"/>
        <v>6.4393939393939448E-2</v>
      </c>
      <c r="W2448" s="24"/>
      <c r="X2448" s="2" t="str">
        <f>IFERROR(MIN(VLOOKUP($W2448,margin_ranges!$A$5:$D$10,4,FALSE),$Q2448*100)/100,"")</f>
        <v/>
      </c>
      <c r="Y2448" s="6">
        <f t="shared" si="114"/>
        <v>66.045000000000002</v>
      </c>
      <c r="Z2448" s="6">
        <f>IF($A2448="placement",Y2448,SUMIF($C$10:$C$6209,$C2448,$Y$10:$Y$6209))</f>
        <v>66.045000000000002</v>
      </c>
      <c r="AA2448" s="17">
        <f t="shared" si="115"/>
        <v>6.4393939393939448E-2</v>
      </c>
    </row>
    <row r="2449" spans="1:27" hidden="1" x14ac:dyDescent="0.3">
      <c r="A2449" s="8" t="s">
        <v>17</v>
      </c>
      <c r="B2449" s="8" t="s">
        <v>9041</v>
      </c>
      <c r="C2449" s="8" t="s">
        <v>9042</v>
      </c>
      <c r="D2449" s="8" t="s">
        <v>9081</v>
      </c>
      <c r="E2449" s="8" t="s">
        <v>9082</v>
      </c>
      <c r="F2449" s="29">
        <v>0.34</v>
      </c>
      <c r="G2449" s="29">
        <v>1</v>
      </c>
      <c r="H2449" s="30">
        <v>65.119900000000001</v>
      </c>
      <c r="I2449" s="30">
        <v>5.5918999999999999</v>
      </c>
      <c r="J2449" s="14">
        <v>256</v>
      </c>
      <c r="K2449" s="14">
        <v>77</v>
      </c>
      <c r="L2449" s="12">
        <v>8.5900000000000004E-2</v>
      </c>
      <c r="M2449" s="7">
        <v>1.52476816</v>
      </c>
      <c r="N2449" s="31">
        <v>0.75</v>
      </c>
      <c r="O2449" s="14">
        <f>IFERROR(VLOOKUP($C2449,'site totals'!$J$2:$K$607,2,FALSE),1)</f>
        <v>6661.4350999999997</v>
      </c>
      <c r="P2449" s="32" t="s">
        <v>22</v>
      </c>
      <c r="Q2449" s="12">
        <v>0.50812194219999995</v>
      </c>
      <c r="R2449" s="29">
        <v>0.34</v>
      </c>
      <c r="S2449" s="2">
        <f>IF($A2449="site","",MIN(VLOOKUP($P2449,margin_ranges!$A$5:$D$10,4,FALSE)/100,$Q2449))</f>
        <v>0.29749999999999999</v>
      </c>
      <c r="T2449" s="6">
        <f>IF(A2449="placement",$J2449*MIN($Q2449,$S2449),"")</f>
        <v>76.16</v>
      </c>
      <c r="U2449" s="6">
        <f>IF($A2449="placement",T2449,SUMIF($C$10:$C$6209,$C2449,$T$10:$T$6209))</f>
        <v>76.16</v>
      </c>
      <c r="V2449" s="34">
        <f t="shared" si="116"/>
        <v>6.4393939393939448E-2</v>
      </c>
      <c r="W2449" s="24"/>
      <c r="X2449" s="2" t="str">
        <f>IFERROR(MIN(VLOOKUP($W2449,margin_ranges!$A$5:$D$10,4,FALSE),$Q2449*100)/100,"")</f>
        <v/>
      </c>
      <c r="Y2449" s="6">
        <f t="shared" si="114"/>
        <v>76.16</v>
      </c>
      <c r="Z2449" s="6">
        <f>IF($A2449="placement",Y2449,SUMIF($C$10:$C$6209,$C2449,$Y$10:$Y$6209))</f>
        <v>76.16</v>
      </c>
      <c r="AA2449" s="29">
        <f t="shared" si="115"/>
        <v>6.4393939393939448E-2</v>
      </c>
    </row>
    <row r="2450" spans="1:27" hidden="1" x14ac:dyDescent="0.3">
      <c r="A2450" s="8" t="s">
        <v>17</v>
      </c>
      <c r="B2450" s="8" t="s">
        <v>9041</v>
      </c>
      <c r="C2450" s="8" t="s">
        <v>9042</v>
      </c>
      <c r="D2450" s="8" t="s">
        <v>9065</v>
      </c>
      <c r="E2450" s="8" t="s">
        <v>9066</v>
      </c>
      <c r="F2450" s="29">
        <v>0.34</v>
      </c>
      <c r="G2450" s="29">
        <v>1</v>
      </c>
      <c r="H2450" s="30">
        <v>68.118600000000001</v>
      </c>
      <c r="I2450" s="30">
        <v>24.026900000000001</v>
      </c>
      <c r="J2450" s="14">
        <v>329</v>
      </c>
      <c r="K2450" s="14">
        <v>100</v>
      </c>
      <c r="L2450" s="12">
        <v>0.35270000000000001</v>
      </c>
      <c r="M2450" s="7">
        <v>0.45622161</v>
      </c>
      <c r="N2450" s="31">
        <v>0.25</v>
      </c>
      <c r="O2450" s="14">
        <f>IFERROR(VLOOKUP($C2450,'site totals'!$J$2:$K$607,2,FALSE),1)</f>
        <v>6661.4350999999997</v>
      </c>
      <c r="P2450" s="32" t="s">
        <v>22</v>
      </c>
      <c r="Q2450" s="12">
        <v>0.45202069569999997</v>
      </c>
      <c r="R2450" s="29">
        <v>0.34</v>
      </c>
      <c r="S2450" s="2">
        <f>IF($A2450="site","",MIN(VLOOKUP($P2450,margin_ranges!$A$5:$D$10,4,FALSE)/100,$Q2450))</f>
        <v>0.29749999999999999</v>
      </c>
      <c r="T2450" s="6">
        <f>IF(A2450="placement",$J2450*MIN($Q2450,$S2450),"")</f>
        <v>97.877499999999998</v>
      </c>
      <c r="U2450" s="6">
        <f>IF($A2450="placement",T2450,SUMIF($C$10:$C$6209,$C2450,$T$10:$T$6209))</f>
        <v>97.877499999999998</v>
      </c>
      <c r="V2450" s="34">
        <f t="shared" si="116"/>
        <v>6.4393939393939448E-2</v>
      </c>
      <c r="W2450" s="24"/>
      <c r="X2450" s="2" t="str">
        <f>IFERROR(MIN(VLOOKUP($W2450,margin_ranges!$A$5:$D$10,4,FALSE),$Q2450*100)/100,"")</f>
        <v/>
      </c>
      <c r="Y2450" s="6">
        <f t="shared" si="114"/>
        <v>97.877499999999998</v>
      </c>
      <c r="Z2450" s="6">
        <f>IF($A2450="placement",Y2450,SUMIF($C$10:$C$6209,$C2450,$Y$10:$Y$6209))</f>
        <v>97.877499999999998</v>
      </c>
      <c r="AA2450" s="29">
        <f t="shared" si="115"/>
        <v>6.4393939393939448E-2</v>
      </c>
    </row>
    <row r="2451" spans="1:27" hidden="1" x14ac:dyDescent="0.3">
      <c r="A2451" s="8" t="s">
        <v>17</v>
      </c>
      <c r="B2451" s="8" t="s">
        <v>9041</v>
      </c>
      <c r="C2451" s="8" t="s">
        <v>9042</v>
      </c>
      <c r="D2451" s="8" t="s">
        <v>9047</v>
      </c>
      <c r="E2451" s="8" t="s">
        <v>9048</v>
      </c>
      <c r="F2451" s="29">
        <v>0.34</v>
      </c>
      <c r="G2451" s="29">
        <v>1</v>
      </c>
      <c r="H2451" s="30">
        <v>136.56620000000001</v>
      </c>
      <c r="I2451" s="30">
        <v>48.999699999999997</v>
      </c>
      <c r="J2451" s="14">
        <v>1206</v>
      </c>
      <c r="K2451" s="14">
        <v>361</v>
      </c>
      <c r="L2451" s="12">
        <v>0.35880000000000001</v>
      </c>
      <c r="M2451" s="7">
        <v>0.82050157999999995</v>
      </c>
      <c r="N2451" s="31">
        <v>0.5</v>
      </c>
      <c r="O2451" s="14">
        <f>IFERROR(VLOOKUP($C2451,'site totals'!$J$2:$K$607,2,FALSE),1)</f>
        <v>6661.4350999999997</v>
      </c>
      <c r="P2451" s="32" t="s">
        <v>22</v>
      </c>
      <c r="Q2451" s="12">
        <v>0.39061664979999999</v>
      </c>
      <c r="R2451" s="29">
        <v>0.34</v>
      </c>
      <c r="S2451" s="2">
        <f>IF($A2451="site","",MIN(VLOOKUP($P2451,margin_ranges!$A$5:$D$10,4,FALSE)/100,$Q2451))</f>
        <v>0.29749999999999999</v>
      </c>
      <c r="T2451" s="6">
        <f>IF(A2451="placement",$J2451*MIN($Q2451,$S2451),"")</f>
        <v>358.78499999999997</v>
      </c>
      <c r="U2451" s="6">
        <f>IF($A2451="placement",T2451,SUMIF($C$10:$C$6209,$C2451,$T$10:$T$6209))</f>
        <v>358.78499999999997</v>
      </c>
      <c r="V2451" s="34">
        <f t="shared" si="116"/>
        <v>6.4393939393939448E-2</v>
      </c>
      <c r="W2451" s="24"/>
      <c r="X2451" s="2" t="str">
        <f>IFERROR(MIN(VLOOKUP($W2451,margin_ranges!$A$5:$D$10,4,FALSE),$Q2451*100)/100,"")</f>
        <v/>
      </c>
      <c r="Y2451" s="6">
        <f t="shared" si="114"/>
        <v>358.78499999999997</v>
      </c>
      <c r="Z2451" s="6">
        <f>IF($A2451="placement",Y2451,SUMIF($C$10:$C$6209,$C2451,$Y$10:$Y$6209))</f>
        <v>358.78499999999997</v>
      </c>
      <c r="AA2451" s="29">
        <f t="shared" si="115"/>
        <v>6.4393939393939448E-2</v>
      </c>
    </row>
    <row r="2452" spans="1:27" hidden="1" x14ac:dyDescent="0.3">
      <c r="A2452" s="8" t="s">
        <v>17</v>
      </c>
      <c r="B2452" s="8" t="s">
        <v>9041</v>
      </c>
      <c r="C2452" s="8" t="s">
        <v>9042</v>
      </c>
      <c r="D2452" s="8" t="s">
        <v>9076</v>
      </c>
      <c r="E2452" s="8" t="s">
        <v>419</v>
      </c>
      <c r="F2452" s="29">
        <v>0.33999999999999903</v>
      </c>
      <c r="G2452" s="29">
        <v>0</v>
      </c>
      <c r="H2452" s="30">
        <v>4.8676000000000004</v>
      </c>
      <c r="I2452" s="30">
        <v>1.2874000000000001</v>
      </c>
      <c r="J2452" s="14">
        <v>25</v>
      </c>
      <c r="K2452" s="14">
        <v>8</v>
      </c>
      <c r="L2452" s="12">
        <v>0.26450000000000001</v>
      </c>
      <c r="M2452" s="7">
        <v>0.65595872</v>
      </c>
      <c r="N2452" s="31">
        <v>0.25</v>
      </c>
      <c r="O2452" s="14">
        <f>IFERROR(VLOOKUP($C2452,'site totals'!$J$2:$K$607,2,FALSE),1)</f>
        <v>6661.4350999999997</v>
      </c>
      <c r="P2452" s="32" t="s">
        <v>22</v>
      </c>
      <c r="Q2452" s="12">
        <v>0.61887845720000001</v>
      </c>
      <c r="R2452" s="29">
        <v>0.34</v>
      </c>
      <c r="S2452" s="2">
        <f>IF($A2452="site","",MIN(VLOOKUP($P2452,margin_ranges!$A$5:$D$10,4,FALSE)/100,$Q2452))</f>
        <v>0.29749999999999999</v>
      </c>
      <c r="T2452" s="6">
        <f>IF(A2452="placement",$J2452*MIN($Q2452,$S2452),"")</f>
        <v>7.4375</v>
      </c>
      <c r="U2452" s="6">
        <f>IF($A2452="placement",T2452,SUMIF($C$10:$C$6209,$C2452,$T$10:$T$6209))</f>
        <v>7.4375</v>
      </c>
      <c r="V2452" s="34">
        <f t="shared" si="116"/>
        <v>6.439393939393967E-2</v>
      </c>
      <c r="W2452" s="24"/>
      <c r="X2452" s="2" t="str">
        <f>IFERROR(MIN(VLOOKUP($W2452,margin_ranges!$A$5:$D$10,4,FALSE),$Q2452*100)/100,"")</f>
        <v/>
      </c>
      <c r="Y2452" s="6">
        <f t="shared" si="114"/>
        <v>7.4375</v>
      </c>
      <c r="Z2452" s="6">
        <f>IF($A2452="placement",Y2452,SUMIF($C$10:$C$6209,$C2452,$Y$10:$Y$6209))</f>
        <v>7.4375</v>
      </c>
      <c r="AA2452" s="29">
        <f t="shared" si="115"/>
        <v>6.439393939393967E-2</v>
      </c>
    </row>
    <row r="2453" spans="1:27" hidden="1" x14ac:dyDescent="0.3">
      <c r="A2453" s="8" t="s">
        <v>17</v>
      </c>
      <c r="B2453" s="8" t="s">
        <v>9041</v>
      </c>
      <c r="C2453" s="8" t="s">
        <v>9042</v>
      </c>
      <c r="D2453" s="8" t="s">
        <v>9058</v>
      </c>
      <c r="E2453" s="8" t="s">
        <v>524</v>
      </c>
      <c r="F2453" s="29">
        <v>0.34</v>
      </c>
      <c r="G2453" s="29">
        <v>0</v>
      </c>
      <c r="H2453" s="30">
        <v>5.5579000000000001</v>
      </c>
      <c r="I2453" s="30">
        <v>1.4235</v>
      </c>
      <c r="J2453" s="14">
        <v>28</v>
      </c>
      <c r="K2453" s="14">
        <v>8</v>
      </c>
      <c r="L2453" s="12">
        <v>0.25609999999999999</v>
      </c>
      <c r="M2453" s="7">
        <v>0.65060965999999998</v>
      </c>
      <c r="N2453" s="31">
        <v>0.25</v>
      </c>
      <c r="O2453" s="14">
        <f>IFERROR(VLOOKUP($C2453,'site totals'!$J$2:$K$607,2,FALSE),1)</f>
        <v>6661.4350999999997</v>
      </c>
      <c r="P2453" s="32" t="s">
        <v>22</v>
      </c>
      <c r="Q2453" s="12">
        <v>0.61574502549999999</v>
      </c>
      <c r="R2453" s="29">
        <v>0.34</v>
      </c>
      <c r="S2453" s="2">
        <f>IF($A2453="site","",MIN(VLOOKUP($P2453,margin_ranges!$A$5:$D$10,4,FALSE)/100,$Q2453))</f>
        <v>0.29749999999999999</v>
      </c>
      <c r="T2453" s="6">
        <f>IF(A2453="placement",$J2453*MIN($Q2453,$S2453),"")</f>
        <v>8.33</v>
      </c>
      <c r="U2453" s="6">
        <f>IF($A2453="placement",T2453,SUMIF($C$10:$C$6209,$C2453,$T$10:$T$6209))</f>
        <v>8.33</v>
      </c>
      <c r="V2453" s="34">
        <f t="shared" si="116"/>
        <v>6.439393939393967E-2</v>
      </c>
      <c r="W2453" s="24"/>
      <c r="X2453" s="2" t="str">
        <f>IFERROR(MIN(VLOOKUP($W2453,margin_ranges!$A$5:$D$10,4,FALSE),$Q2453*100)/100,"")</f>
        <v/>
      </c>
      <c r="Y2453" s="6">
        <f t="shared" si="114"/>
        <v>8.33</v>
      </c>
      <c r="Z2453" s="6">
        <f>IF($A2453="placement",Y2453,SUMIF($C$10:$C$6209,$C2453,$Y$10:$Y$6209))</f>
        <v>8.33</v>
      </c>
      <c r="AA2453" s="29">
        <f t="shared" si="115"/>
        <v>6.439393939393967E-2</v>
      </c>
    </row>
    <row r="2454" spans="1:27" hidden="1" x14ac:dyDescent="0.3">
      <c r="A2454" s="8" t="s">
        <v>17</v>
      </c>
      <c r="B2454" s="8" t="s">
        <v>9041</v>
      </c>
      <c r="C2454" s="8" t="s">
        <v>9042</v>
      </c>
      <c r="D2454" s="8" t="s">
        <v>9087</v>
      </c>
      <c r="E2454" s="8" t="s">
        <v>382</v>
      </c>
      <c r="F2454" s="29">
        <v>0.34</v>
      </c>
      <c r="G2454" s="29">
        <v>0</v>
      </c>
      <c r="H2454" s="30">
        <v>25.6524</v>
      </c>
      <c r="I2454" s="30">
        <v>3.2130999999999998</v>
      </c>
      <c r="J2454" s="14">
        <v>50</v>
      </c>
      <c r="K2454" s="14">
        <v>15</v>
      </c>
      <c r="L2454" s="12">
        <v>0.12529999999999999</v>
      </c>
      <c r="M2454" s="7">
        <v>0.52058064999999998</v>
      </c>
      <c r="N2454" s="31">
        <v>0.25</v>
      </c>
      <c r="O2454" s="14">
        <f>IFERROR(VLOOKUP($C2454,'site totals'!$J$2:$K$607,2,FALSE),1)</f>
        <v>6661.4350999999997</v>
      </c>
      <c r="P2454" s="32" t="s">
        <v>22</v>
      </c>
      <c r="Q2454" s="12">
        <v>0.51976701479999998</v>
      </c>
      <c r="R2454" s="29">
        <v>0.34</v>
      </c>
      <c r="S2454" s="2">
        <f>IF($A2454="site","",MIN(VLOOKUP($P2454,margin_ranges!$A$5:$D$10,4,FALSE)/100,$Q2454))</f>
        <v>0.29749999999999999</v>
      </c>
      <c r="T2454" s="6">
        <f>IF(A2454="placement",$J2454*MIN($Q2454,$S2454),"")</f>
        <v>14.875</v>
      </c>
      <c r="U2454" s="6">
        <f>IF($A2454="placement",T2454,SUMIF($C$10:$C$6209,$C2454,$T$10:$T$6209))</f>
        <v>14.875</v>
      </c>
      <c r="V2454" s="34">
        <f t="shared" si="116"/>
        <v>6.439393939393967E-2</v>
      </c>
      <c r="W2454" s="24"/>
      <c r="X2454" s="2" t="str">
        <f>IFERROR(MIN(VLOOKUP($W2454,margin_ranges!$A$5:$D$10,4,FALSE),$Q2454*100)/100,"")</f>
        <v/>
      </c>
      <c r="Y2454" s="6">
        <f t="shared" si="114"/>
        <v>14.875</v>
      </c>
      <c r="Z2454" s="6">
        <f>IF($A2454="placement",Y2454,SUMIF($C$10:$C$6209,$C2454,$Y$10:$Y$6209))</f>
        <v>14.875</v>
      </c>
      <c r="AA2454" s="17">
        <f t="shared" si="115"/>
        <v>6.439393939393967E-2</v>
      </c>
    </row>
    <row r="2455" spans="1:27" hidden="1" x14ac:dyDescent="0.3">
      <c r="A2455" s="8" t="s">
        <v>17</v>
      </c>
      <c r="B2455" s="8" t="s">
        <v>9041</v>
      </c>
      <c r="C2455" s="8" t="s">
        <v>9042</v>
      </c>
      <c r="D2455" s="8" t="s">
        <v>9071</v>
      </c>
      <c r="E2455" s="8" t="s">
        <v>486</v>
      </c>
      <c r="F2455" s="29">
        <v>0.34</v>
      </c>
      <c r="G2455" s="29">
        <v>0</v>
      </c>
      <c r="H2455" s="30">
        <v>26.070399999999999</v>
      </c>
      <c r="I2455" s="30">
        <v>4.4417999999999997</v>
      </c>
      <c r="J2455" s="14">
        <v>82</v>
      </c>
      <c r="K2455" s="14">
        <v>25</v>
      </c>
      <c r="L2455" s="12">
        <v>0.1704</v>
      </c>
      <c r="M2455" s="7">
        <v>0.61846425999999999</v>
      </c>
      <c r="N2455" s="31">
        <v>0.25</v>
      </c>
      <c r="O2455" s="14">
        <f>IFERROR(VLOOKUP($C2455,'site totals'!$J$2:$K$607,2,FALSE),1)</f>
        <v>6661.4350999999997</v>
      </c>
      <c r="P2455" s="32" t="s">
        <v>22</v>
      </c>
      <c r="Q2455" s="12">
        <v>0.59577292299999995</v>
      </c>
      <c r="R2455" s="29">
        <v>0.34</v>
      </c>
      <c r="S2455" s="2">
        <f>IF($A2455="site","",MIN(VLOOKUP($P2455,margin_ranges!$A$5:$D$10,4,FALSE)/100,$Q2455))</f>
        <v>0.29749999999999999</v>
      </c>
      <c r="T2455" s="6">
        <f>IF(A2455="placement",$J2455*MIN($Q2455,$S2455),"")</f>
        <v>24.395</v>
      </c>
      <c r="U2455" s="6">
        <f>IF($A2455="placement",T2455,SUMIF($C$10:$C$6209,$C2455,$T$10:$T$6209))</f>
        <v>24.395</v>
      </c>
      <c r="V2455" s="34">
        <f t="shared" si="116"/>
        <v>6.439393939393967E-2</v>
      </c>
      <c r="W2455" s="24"/>
      <c r="X2455" s="2" t="str">
        <f>IFERROR(MIN(VLOOKUP($W2455,margin_ranges!$A$5:$D$10,4,FALSE),$Q2455*100)/100,"")</f>
        <v/>
      </c>
      <c r="Y2455" s="6">
        <f t="shared" si="114"/>
        <v>24.395</v>
      </c>
      <c r="Z2455" s="6">
        <f>IF($A2455="placement",Y2455,SUMIF($C$10:$C$6209,$C2455,$Y$10:$Y$6209))</f>
        <v>24.395</v>
      </c>
      <c r="AA2455" s="29">
        <f t="shared" si="115"/>
        <v>6.439393939393967E-2</v>
      </c>
    </row>
    <row r="2456" spans="1:27" hidden="1" x14ac:dyDescent="0.3">
      <c r="A2456" s="8" t="s">
        <v>17</v>
      </c>
      <c r="B2456" s="8" t="s">
        <v>9041</v>
      </c>
      <c r="C2456" s="8" t="s">
        <v>9042</v>
      </c>
      <c r="D2456" s="8" t="s">
        <v>9083</v>
      </c>
      <c r="E2456" s="8" t="s">
        <v>9084</v>
      </c>
      <c r="F2456" s="29">
        <v>0.39</v>
      </c>
      <c r="G2456" s="29">
        <v>1</v>
      </c>
      <c r="H2456" s="30">
        <v>32.568600000000004</v>
      </c>
      <c r="I2456" s="30">
        <v>12.3727</v>
      </c>
      <c r="J2456" s="14">
        <v>171</v>
      </c>
      <c r="K2456" s="14">
        <v>60</v>
      </c>
      <c r="L2456" s="12">
        <v>0.37990000000000002</v>
      </c>
      <c r="M2456" s="7">
        <v>0.46005206999999998</v>
      </c>
      <c r="N2456" s="31">
        <v>0.25</v>
      </c>
      <c r="O2456" s="14">
        <f>IFERROR(VLOOKUP($C2456,'site totals'!$J$2:$K$607,2,FALSE),1)</f>
        <v>6661.4350999999997</v>
      </c>
      <c r="P2456" s="32" t="s">
        <v>22</v>
      </c>
      <c r="Q2456" s="12">
        <v>0.45658325519999998</v>
      </c>
      <c r="R2456" s="29">
        <v>0.39</v>
      </c>
      <c r="S2456" s="2">
        <f>IF($A2456="site","",MIN(VLOOKUP($P2456,margin_ranges!$A$5:$D$10,4,FALSE)/100,$Q2456))</f>
        <v>0.29749999999999999</v>
      </c>
      <c r="T2456" s="6">
        <f>IF(A2456="placement",$J2456*MIN($Q2456,$S2456),"")</f>
        <v>50.872499999999995</v>
      </c>
      <c r="U2456" s="6">
        <f>IF($A2456="placement",T2456,SUMIF($C$10:$C$6209,$C2456,$T$10:$T$6209))</f>
        <v>50.872499999999995</v>
      </c>
      <c r="V2456" s="34">
        <f t="shared" si="116"/>
        <v>0.15163934426229497</v>
      </c>
      <c r="W2456" s="24"/>
      <c r="X2456" s="2" t="str">
        <f>IFERROR(MIN(VLOOKUP($W2456,margin_ranges!$A$5:$D$10,4,FALSE),$Q2456*100)/100,"")</f>
        <v/>
      </c>
      <c r="Y2456" s="6">
        <f t="shared" si="114"/>
        <v>50.872499999999995</v>
      </c>
      <c r="Z2456" s="6">
        <f>IF($A2456="placement",Y2456,SUMIF($C$10:$C$6209,$C2456,$Y$10:$Y$6209))</f>
        <v>50.872499999999995</v>
      </c>
      <c r="AA2456" s="29">
        <f t="shared" si="115"/>
        <v>0.15163934426229497</v>
      </c>
    </row>
    <row r="2457" spans="1:27" hidden="1" x14ac:dyDescent="0.3">
      <c r="A2457" s="8" t="s">
        <v>17</v>
      </c>
      <c r="B2457" s="8" t="s">
        <v>9041</v>
      </c>
      <c r="C2457" s="8" t="s">
        <v>9042</v>
      </c>
      <c r="D2457" s="8" t="s">
        <v>9049</v>
      </c>
      <c r="E2457" s="8" t="s">
        <v>300</v>
      </c>
      <c r="F2457" s="29">
        <v>0.39</v>
      </c>
      <c r="G2457" s="29">
        <v>1</v>
      </c>
      <c r="H2457" s="30">
        <v>34.020400000000002</v>
      </c>
      <c r="I2457" s="30">
        <v>10.1448</v>
      </c>
      <c r="J2457" s="14">
        <v>322</v>
      </c>
      <c r="K2457" s="14">
        <v>114</v>
      </c>
      <c r="L2457" s="12">
        <v>0.29820000000000002</v>
      </c>
      <c r="M2457" s="7">
        <v>1.0576763600000001</v>
      </c>
      <c r="N2457" s="31">
        <v>0.25</v>
      </c>
      <c r="O2457" s="14">
        <f>IFERROR(VLOOKUP($C2457,'site totals'!$J$2:$K$607,2,FALSE),1)</f>
        <v>6661.4350999999997</v>
      </c>
      <c r="P2457" s="32" t="s">
        <v>22</v>
      </c>
      <c r="Q2457" s="12">
        <v>0.76363279910000004</v>
      </c>
      <c r="R2457" s="29">
        <v>0.39</v>
      </c>
      <c r="S2457" s="2">
        <f>IF($A2457="site","",MIN(VLOOKUP($P2457,margin_ranges!$A$5:$D$10,4,FALSE)/100,$Q2457))</f>
        <v>0.29749999999999999</v>
      </c>
      <c r="T2457" s="6">
        <f>IF(A2457="placement",$J2457*MIN($Q2457,$S2457),"")</f>
        <v>95.795000000000002</v>
      </c>
      <c r="U2457" s="6">
        <f>IF($A2457="placement",T2457,SUMIF($C$10:$C$6209,$C2457,$T$10:$T$6209))</f>
        <v>95.795000000000002</v>
      </c>
      <c r="V2457" s="34">
        <f t="shared" si="116"/>
        <v>0.15163934426229497</v>
      </c>
      <c r="W2457" s="24"/>
      <c r="X2457" s="2" t="str">
        <f>IFERROR(MIN(VLOOKUP($W2457,margin_ranges!$A$5:$D$10,4,FALSE),$Q2457*100)/100,"")</f>
        <v/>
      </c>
      <c r="Y2457" s="6">
        <f t="shared" si="114"/>
        <v>95.795000000000002</v>
      </c>
      <c r="Z2457" s="6">
        <f>IF($A2457="placement",Y2457,SUMIF($C$10:$C$6209,$C2457,$Y$10:$Y$6209))</f>
        <v>95.795000000000002</v>
      </c>
      <c r="AA2457" s="29">
        <f t="shared" si="115"/>
        <v>0.15163934426229497</v>
      </c>
    </row>
    <row r="2458" spans="1:27" hidden="1" x14ac:dyDescent="0.3">
      <c r="A2458" s="8" t="s">
        <v>17</v>
      </c>
      <c r="B2458" s="8" t="s">
        <v>9041</v>
      </c>
      <c r="C2458" s="8" t="s">
        <v>9042</v>
      </c>
      <c r="D2458" s="8" t="s">
        <v>9068</v>
      </c>
      <c r="E2458" s="8" t="s">
        <v>9069</v>
      </c>
      <c r="F2458" s="29">
        <v>0.39</v>
      </c>
      <c r="G2458" s="29">
        <v>1</v>
      </c>
      <c r="H2458" s="30">
        <v>187.62889999999999</v>
      </c>
      <c r="I2458" s="30">
        <v>50.892699999999998</v>
      </c>
      <c r="J2458" s="14">
        <v>1751</v>
      </c>
      <c r="K2458" s="14">
        <v>620</v>
      </c>
      <c r="L2458" s="12">
        <v>0.2712</v>
      </c>
      <c r="M2458" s="7">
        <v>1.1469994299999999</v>
      </c>
      <c r="N2458" s="31">
        <v>0.5</v>
      </c>
      <c r="O2458" s="14">
        <f>IFERROR(VLOOKUP($C2458,'site totals'!$J$2:$K$607,2,FALSE),1)</f>
        <v>6661.4350999999997</v>
      </c>
      <c r="P2458" s="32" t="s">
        <v>22</v>
      </c>
      <c r="Q2458" s="12">
        <v>0.56407999269999998</v>
      </c>
      <c r="R2458" s="29">
        <v>0.39</v>
      </c>
      <c r="S2458" s="2">
        <f>IF($A2458="site","",MIN(VLOOKUP($P2458,margin_ranges!$A$5:$D$10,4,FALSE)/100,$Q2458))</f>
        <v>0.29749999999999999</v>
      </c>
      <c r="T2458" s="6">
        <f>IF(A2458="placement",$J2458*MIN($Q2458,$S2458),"")</f>
        <v>520.92250000000001</v>
      </c>
      <c r="U2458" s="6">
        <f>IF($A2458="placement",T2458,SUMIF($C$10:$C$6209,$C2458,$T$10:$T$6209))</f>
        <v>520.92250000000001</v>
      </c>
      <c r="V2458" s="34">
        <f t="shared" si="116"/>
        <v>0.15163934426229497</v>
      </c>
      <c r="W2458" s="24"/>
      <c r="X2458" s="2" t="str">
        <f>IFERROR(MIN(VLOOKUP($W2458,margin_ranges!$A$5:$D$10,4,FALSE),$Q2458*100)/100,"")</f>
        <v/>
      </c>
      <c r="Y2458" s="6">
        <f t="shared" si="114"/>
        <v>520.92250000000001</v>
      </c>
      <c r="Z2458" s="6">
        <f>IF($A2458="placement",Y2458,SUMIF($C$10:$C$6209,$C2458,$Y$10:$Y$6209))</f>
        <v>520.92250000000001</v>
      </c>
      <c r="AA2458" s="29">
        <f t="shared" si="115"/>
        <v>0.15163934426229497</v>
      </c>
    </row>
    <row r="2459" spans="1:27" hidden="1" x14ac:dyDescent="0.3">
      <c r="A2459" s="8" t="s">
        <v>17</v>
      </c>
      <c r="B2459" s="8" t="s">
        <v>9041</v>
      </c>
      <c r="C2459" s="8" t="s">
        <v>9042</v>
      </c>
      <c r="D2459" s="8" t="s">
        <v>9078</v>
      </c>
      <c r="E2459" s="8" t="s">
        <v>374</v>
      </c>
      <c r="F2459" s="29">
        <v>0.39</v>
      </c>
      <c r="G2459" s="29">
        <v>1</v>
      </c>
      <c r="H2459" s="30">
        <v>79.979600000000005</v>
      </c>
      <c r="I2459" s="30">
        <v>8.7849000000000004</v>
      </c>
      <c r="J2459" s="14">
        <v>159</v>
      </c>
      <c r="K2459" s="14">
        <v>56</v>
      </c>
      <c r="L2459" s="12">
        <v>0.10979999999999999</v>
      </c>
      <c r="M2459" s="7">
        <v>0.60321979999999997</v>
      </c>
      <c r="N2459" s="31">
        <v>0.25</v>
      </c>
      <c r="O2459" s="14">
        <f>IFERROR(VLOOKUP($C2459,'site totals'!$J$2:$K$607,2,FALSE),1)</f>
        <v>6661.4350999999997</v>
      </c>
      <c r="P2459" s="32" t="s">
        <v>22</v>
      </c>
      <c r="Q2459" s="12">
        <v>0.58555737070000002</v>
      </c>
      <c r="R2459" s="29">
        <v>0.39</v>
      </c>
      <c r="S2459" s="2">
        <f>IF($A2459="site","",MIN(VLOOKUP($P2459,margin_ranges!$A$5:$D$10,4,FALSE)/100,$Q2459))</f>
        <v>0.29749999999999999</v>
      </c>
      <c r="T2459" s="6">
        <f>IF(A2459="placement",$J2459*MIN($Q2459,$S2459),"")</f>
        <v>47.302499999999995</v>
      </c>
      <c r="U2459" s="6">
        <f>IF($A2459="placement",T2459,SUMIF($C$10:$C$6209,$C2459,$T$10:$T$6209))</f>
        <v>47.302499999999995</v>
      </c>
      <c r="V2459" s="34">
        <f t="shared" si="116"/>
        <v>0.15163934426229519</v>
      </c>
      <c r="W2459" s="24"/>
      <c r="X2459" s="2" t="str">
        <f>IFERROR(MIN(VLOOKUP($W2459,margin_ranges!$A$5:$D$10,4,FALSE),$Q2459*100)/100,"")</f>
        <v/>
      </c>
      <c r="Y2459" s="6">
        <f t="shared" si="114"/>
        <v>47.302499999999995</v>
      </c>
      <c r="Z2459" s="6">
        <f>IF($A2459="placement",Y2459,SUMIF($C$10:$C$6209,$C2459,$Y$10:$Y$6209))</f>
        <v>47.302499999999995</v>
      </c>
      <c r="AA2459" s="17">
        <f t="shared" si="115"/>
        <v>0.15163934426229519</v>
      </c>
    </row>
    <row r="2460" spans="1:27" hidden="1" x14ac:dyDescent="0.3">
      <c r="A2460" s="8" t="s">
        <v>17</v>
      </c>
      <c r="B2460" s="8" t="s">
        <v>9041</v>
      </c>
      <c r="C2460" s="8" t="s">
        <v>9042</v>
      </c>
      <c r="D2460" s="8" t="s">
        <v>9072</v>
      </c>
      <c r="E2460" s="8" t="s">
        <v>9073</v>
      </c>
      <c r="F2460" s="29">
        <v>0.39</v>
      </c>
      <c r="G2460" s="29">
        <v>1</v>
      </c>
      <c r="H2460" s="30">
        <v>85.215500000000006</v>
      </c>
      <c r="I2460" s="30">
        <v>13.5337</v>
      </c>
      <c r="J2460" s="14">
        <v>291</v>
      </c>
      <c r="K2460" s="14">
        <v>104</v>
      </c>
      <c r="L2460" s="12">
        <v>0.1588</v>
      </c>
      <c r="M2460" s="7">
        <v>0.71751392999999997</v>
      </c>
      <c r="N2460" s="31">
        <v>0.25</v>
      </c>
      <c r="O2460" s="14">
        <f>IFERROR(VLOOKUP($C2460,'site totals'!$J$2:$K$607,2,FALSE),1)</f>
        <v>6661.4350999999997</v>
      </c>
      <c r="P2460" s="32" t="s">
        <v>22</v>
      </c>
      <c r="Q2460" s="12">
        <v>0.65157471050000004</v>
      </c>
      <c r="R2460" s="29">
        <v>0.39</v>
      </c>
      <c r="S2460" s="2">
        <f>IF($A2460="site","",MIN(VLOOKUP($P2460,margin_ranges!$A$5:$D$10,4,FALSE)/100,$Q2460))</f>
        <v>0.29749999999999999</v>
      </c>
      <c r="T2460" s="6">
        <f>IF(A2460="placement",$J2460*MIN($Q2460,$S2460),"")</f>
        <v>86.572499999999991</v>
      </c>
      <c r="U2460" s="6">
        <f>IF($A2460="placement",T2460,SUMIF($C$10:$C$6209,$C2460,$T$10:$T$6209))</f>
        <v>86.572499999999991</v>
      </c>
      <c r="V2460" s="34">
        <f t="shared" si="116"/>
        <v>0.15163934426229519</v>
      </c>
      <c r="W2460" s="24"/>
      <c r="X2460" s="2" t="str">
        <f>IFERROR(MIN(VLOOKUP($W2460,margin_ranges!$A$5:$D$10,4,FALSE),$Q2460*100)/100,"")</f>
        <v/>
      </c>
      <c r="Y2460" s="6">
        <f t="shared" si="114"/>
        <v>86.572499999999991</v>
      </c>
      <c r="Z2460" s="6">
        <f>IF($A2460="placement",Y2460,SUMIF($C$10:$C$6209,$C2460,$Y$10:$Y$6209))</f>
        <v>86.572499999999991</v>
      </c>
      <c r="AA2460" s="17">
        <f t="shared" si="115"/>
        <v>0.15163934426229519</v>
      </c>
    </row>
    <row r="2461" spans="1:27" hidden="1" x14ac:dyDescent="0.3">
      <c r="A2461" s="8" t="s">
        <v>17</v>
      </c>
      <c r="B2461" s="8" t="s">
        <v>9041</v>
      </c>
      <c r="C2461" s="8" t="s">
        <v>9042</v>
      </c>
      <c r="D2461" s="8" t="s">
        <v>9054</v>
      </c>
      <c r="E2461" s="8" t="s">
        <v>9055</v>
      </c>
      <c r="F2461" s="29">
        <v>0.39</v>
      </c>
      <c r="G2461" s="29">
        <v>1</v>
      </c>
      <c r="H2461" s="30">
        <v>65.0501</v>
      </c>
      <c r="I2461" s="30">
        <v>10.5443</v>
      </c>
      <c r="J2461" s="14">
        <v>329</v>
      </c>
      <c r="K2461" s="14">
        <v>117</v>
      </c>
      <c r="L2461" s="12">
        <v>0.16209999999999999</v>
      </c>
      <c r="M2461" s="7">
        <v>1.03984148</v>
      </c>
      <c r="N2461" s="31">
        <v>0.25</v>
      </c>
      <c r="O2461" s="14">
        <f>IFERROR(VLOOKUP($C2461,'site totals'!$J$2:$K$607,2,FALSE),1)</f>
        <v>6661.4350999999997</v>
      </c>
      <c r="P2461" s="32" t="s">
        <v>22</v>
      </c>
      <c r="Q2461" s="12">
        <v>0.75957874000000003</v>
      </c>
      <c r="R2461" s="29">
        <v>0.39</v>
      </c>
      <c r="S2461" s="2">
        <f>IF($A2461="site","",MIN(VLOOKUP($P2461,margin_ranges!$A$5:$D$10,4,FALSE)/100,$Q2461))</f>
        <v>0.29749999999999999</v>
      </c>
      <c r="T2461" s="6">
        <f>IF(A2461="placement",$J2461*MIN($Q2461,$S2461),"")</f>
        <v>97.877499999999998</v>
      </c>
      <c r="U2461" s="6">
        <f>IF($A2461="placement",T2461,SUMIF($C$10:$C$6209,$C2461,$T$10:$T$6209))</f>
        <v>97.877499999999998</v>
      </c>
      <c r="V2461" s="34">
        <f t="shared" si="116"/>
        <v>0.15163934426229519</v>
      </c>
      <c r="W2461" s="24"/>
      <c r="X2461" s="2" t="str">
        <f>IFERROR(MIN(VLOOKUP($W2461,margin_ranges!$A$5:$D$10,4,FALSE),$Q2461*100)/100,"")</f>
        <v/>
      </c>
      <c r="Y2461" s="6">
        <f t="shared" si="114"/>
        <v>97.877499999999998</v>
      </c>
      <c r="Z2461" s="6">
        <f>IF($A2461="placement",Y2461,SUMIF($C$10:$C$6209,$C2461,$Y$10:$Y$6209))</f>
        <v>97.877499999999998</v>
      </c>
      <c r="AA2461" s="17">
        <f t="shared" si="115"/>
        <v>0.15163934426229519</v>
      </c>
    </row>
    <row r="2462" spans="1:27" hidden="1" x14ac:dyDescent="0.3">
      <c r="A2462" s="8" t="s">
        <v>17</v>
      </c>
      <c r="B2462" s="8" t="s">
        <v>9041</v>
      </c>
      <c r="C2462" s="8" t="s">
        <v>9042</v>
      </c>
      <c r="D2462" s="8" t="s">
        <v>9067</v>
      </c>
      <c r="E2462" s="8" t="s">
        <v>552</v>
      </c>
      <c r="F2462" s="29">
        <v>0.4</v>
      </c>
      <c r="G2462" s="29">
        <v>1</v>
      </c>
      <c r="H2462" s="30">
        <v>102.36660000000001</v>
      </c>
      <c r="I2462" s="30">
        <v>10.800700000000001</v>
      </c>
      <c r="J2462" s="14">
        <v>221</v>
      </c>
      <c r="K2462" s="14">
        <v>88</v>
      </c>
      <c r="L2462" s="12">
        <v>0.1055</v>
      </c>
      <c r="M2462" s="7">
        <v>0.68154751999999996</v>
      </c>
      <c r="N2462" s="31">
        <v>0.25</v>
      </c>
      <c r="O2462" s="14">
        <f>IFERROR(VLOOKUP($C2462,'site totals'!$J$2:$K$607,2,FALSE),1)</f>
        <v>6661.4350999999997</v>
      </c>
      <c r="P2462" s="32" t="s">
        <v>22</v>
      </c>
      <c r="Q2462" s="12">
        <v>0.63318771780000005</v>
      </c>
      <c r="R2462" s="29">
        <v>0.4</v>
      </c>
      <c r="S2462" s="2">
        <f>IF($A2462="site","",MIN(VLOOKUP($P2462,margin_ranges!$A$5:$D$10,4,FALSE)/100,$Q2462))</f>
        <v>0.29749999999999999</v>
      </c>
      <c r="T2462" s="6">
        <f>IF(A2462="placement",$J2462*MIN($Q2462,$S2462),"")</f>
        <v>65.747500000000002</v>
      </c>
      <c r="U2462" s="6">
        <f>IF($A2462="placement",T2462,SUMIF($C$10:$C$6209,$C2462,$T$10:$T$6209))</f>
        <v>65.747500000000002</v>
      </c>
      <c r="V2462" s="34">
        <f t="shared" si="116"/>
        <v>0.17083333333333339</v>
      </c>
      <c r="W2462" s="24"/>
      <c r="X2462" s="2" t="str">
        <f>IFERROR(MIN(VLOOKUP($W2462,margin_ranges!$A$5:$D$10,4,FALSE),$Q2462*100)/100,"")</f>
        <v/>
      </c>
      <c r="Y2462" s="6">
        <f t="shared" si="114"/>
        <v>65.747500000000002</v>
      </c>
      <c r="Z2462" s="6">
        <f>IF($A2462="placement",Y2462,SUMIF($C$10:$C$6209,$C2462,$Y$10:$Y$6209))</f>
        <v>65.747500000000002</v>
      </c>
      <c r="AA2462" s="29">
        <f t="shared" si="115"/>
        <v>0.17083333333333339</v>
      </c>
    </row>
    <row r="2463" spans="1:27" hidden="1" x14ac:dyDescent="0.3">
      <c r="A2463" s="8" t="s">
        <v>17</v>
      </c>
      <c r="B2463" s="8" t="s">
        <v>9041</v>
      </c>
      <c r="C2463" s="8" t="s">
        <v>9042</v>
      </c>
      <c r="D2463" s="8" t="s">
        <v>9059</v>
      </c>
      <c r="E2463" s="8" t="s">
        <v>578</v>
      </c>
      <c r="F2463" s="29">
        <v>0.39999999999999902</v>
      </c>
      <c r="G2463" s="29">
        <v>0</v>
      </c>
      <c r="H2463" s="30">
        <v>25.9726</v>
      </c>
      <c r="I2463" s="30">
        <v>7.8841999999999999</v>
      </c>
      <c r="J2463" s="14">
        <v>250</v>
      </c>
      <c r="K2463" s="14">
        <v>100</v>
      </c>
      <c r="L2463" s="12">
        <v>0.30359999999999998</v>
      </c>
      <c r="M2463" s="7">
        <v>1.05666839</v>
      </c>
      <c r="N2463" s="31">
        <v>0.25</v>
      </c>
      <c r="O2463" s="14">
        <f>IFERROR(VLOOKUP($C2463,'site totals'!$J$2:$K$607,2,FALSE),1)</f>
        <v>6661.4350999999997</v>
      </c>
      <c r="P2463" s="32" t="s">
        <v>22</v>
      </c>
      <c r="Q2463" s="12">
        <v>0.76340732550000001</v>
      </c>
      <c r="R2463" s="29">
        <v>0.4</v>
      </c>
      <c r="S2463" s="2">
        <f>IF($A2463="site","",MIN(VLOOKUP($P2463,margin_ranges!$A$5:$D$10,4,FALSE)/100,$Q2463))</f>
        <v>0.29749999999999999</v>
      </c>
      <c r="T2463" s="6">
        <f>IF(A2463="placement",$J2463*MIN($Q2463,$S2463),"")</f>
        <v>74.375</v>
      </c>
      <c r="U2463" s="6">
        <f>IF($A2463="placement",T2463,SUMIF($C$10:$C$6209,$C2463,$T$10:$T$6209))</f>
        <v>74.375</v>
      </c>
      <c r="V2463" s="34">
        <f t="shared" si="116"/>
        <v>0.17083333333333339</v>
      </c>
      <c r="W2463" s="24"/>
      <c r="X2463" s="2" t="str">
        <f>IFERROR(MIN(VLOOKUP($W2463,margin_ranges!$A$5:$D$10,4,FALSE),$Q2463*100)/100,"")</f>
        <v/>
      </c>
      <c r="Y2463" s="6">
        <f t="shared" si="114"/>
        <v>74.375</v>
      </c>
      <c r="Z2463" s="6">
        <f>IF($A2463="placement",Y2463,SUMIF($C$10:$C$6209,$C2463,$Y$10:$Y$6209))</f>
        <v>74.375</v>
      </c>
      <c r="AA2463" s="29">
        <f t="shared" si="115"/>
        <v>0.17083333333333339</v>
      </c>
    </row>
    <row r="2464" spans="1:27" hidden="1" x14ac:dyDescent="0.3">
      <c r="A2464" s="8" t="s">
        <v>17</v>
      </c>
      <c r="B2464" s="8" t="s">
        <v>9041</v>
      </c>
      <c r="C2464" s="8" t="s">
        <v>9042</v>
      </c>
      <c r="D2464" s="8" t="s">
        <v>9052</v>
      </c>
      <c r="E2464" s="8" t="s">
        <v>9053</v>
      </c>
      <c r="F2464" s="29">
        <v>0.39999999999999902</v>
      </c>
      <c r="G2464" s="29">
        <v>1</v>
      </c>
      <c r="H2464" s="30">
        <v>147.52080000000001</v>
      </c>
      <c r="I2464" s="30">
        <v>16.821100000000001</v>
      </c>
      <c r="J2464" s="14">
        <v>555</v>
      </c>
      <c r="K2464" s="14">
        <v>222</v>
      </c>
      <c r="L2464" s="12">
        <v>0.114</v>
      </c>
      <c r="M2464" s="7">
        <v>1.1002025499999999</v>
      </c>
      <c r="N2464" s="31">
        <v>0.25</v>
      </c>
      <c r="O2464" s="14">
        <f>IFERROR(VLOOKUP($C2464,'site totals'!$J$2:$K$607,2,FALSE),1)</f>
        <v>6661.4350999999997</v>
      </c>
      <c r="P2464" s="32" t="s">
        <v>22</v>
      </c>
      <c r="Q2464" s="12">
        <v>0.77276911459999997</v>
      </c>
      <c r="R2464" s="29">
        <v>0.4</v>
      </c>
      <c r="S2464" s="2">
        <f>IF($A2464="site","",MIN(VLOOKUP($P2464,margin_ranges!$A$5:$D$10,4,FALSE)/100,$Q2464))</f>
        <v>0.29749999999999999</v>
      </c>
      <c r="T2464" s="6">
        <f>IF(A2464="placement",$J2464*MIN($Q2464,$S2464),"")</f>
        <v>165.11249999999998</v>
      </c>
      <c r="U2464" s="6">
        <f>IF($A2464="placement",T2464,SUMIF($C$10:$C$6209,$C2464,$T$10:$T$6209))</f>
        <v>165.11249999999998</v>
      </c>
      <c r="V2464" s="34">
        <f t="shared" si="116"/>
        <v>0.17083333333333339</v>
      </c>
      <c r="W2464" s="24"/>
      <c r="X2464" s="2" t="str">
        <f>IFERROR(MIN(VLOOKUP($W2464,margin_ranges!$A$5:$D$10,4,FALSE),$Q2464*100)/100,"")</f>
        <v/>
      </c>
      <c r="Y2464" s="6">
        <f t="shared" ref="Y2464:Y2527" si="117">IF(A2464="placement",IF($X2464="",$T2464,$J2464*MIN($Q2464,$X2464)),"")</f>
        <v>165.11249999999998</v>
      </c>
      <c r="Z2464" s="6">
        <f>IF($A2464="placement",Y2464,SUMIF($C$10:$C$6209,$C2464,$Y$10:$Y$6209))</f>
        <v>165.11249999999998</v>
      </c>
      <c r="AA2464" s="29">
        <f t="shared" ref="AA2464:AA2527" si="118">($J2464-$Z2464)/($J2464*(1-$R2464))-1</f>
        <v>0.17083333333333339</v>
      </c>
    </row>
    <row r="2465" spans="1:27" hidden="1" x14ac:dyDescent="0.3">
      <c r="A2465" s="8" t="s">
        <v>17</v>
      </c>
      <c r="B2465" s="8" t="s">
        <v>9041</v>
      </c>
      <c r="C2465" s="8" t="s">
        <v>9042</v>
      </c>
      <c r="D2465" s="8" t="s">
        <v>9057</v>
      </c>
      <c r="E2465" s="8" t="s">
        <v>353</v>
      </c>
      <c r="F2465" s="29">
        <v>0.4</v>
      </c>
      <c r="G2465" s="29">
        <v>1</v>
      </c>
      <c r="H2465" s="30">
        <v>73.773200000000003</v>
      </c>
      <c r="I2465" s="30">
        <v>22.392399999999999</v>
      </c>
      <c r="J2465" s="14">
        <v>764</v>
      </c>
      <c r="K2465" s="14">
        <v>306</v>
      </c>
      <c r="L2465" s="12">
        <v>0.30349999999999999</v>
      </c>
      <c r="M2465" s="7">
        <v>1.1375638400000001</v>
      </c>
      <c r="N2465" s="31">
        <v>0.25</v>
      </c>
      <c r="O2465" s="14">
        <f>IFERROR(VLOOKUP($C2465,'site totals'!$J$2:$K$607,2,FALSE),1)</f>
        <v>6661.4350999999997</v>
      </c>
      <c r="P2465" s="32" t="s">
        <v>22</v>
      </c>
      <c r="Q2465" s="12">
        <v>0.78023211370000001</v>
      </c>
      <c r="R2465" s="29">
        <v>0.4</v>
      </c>
      <c r="S2465" s="2">
        <f>IF($A2465="site","",MIN(VLOOKUP($P2465,margin_ranges!$A$5:$D$10,4,FALSE)/100,$Q2465))</f>
        <v>0.29749999999999999</v>
      </c>
      <c r="T2465" s="6">
        <f>IF(A2465="placement",$J2465*MIN($Q2465,$S2465),"")</f>
        <v>227.29</v>
      </c>
      <c r="U2465" s="6">
        <f>IF($A2465="placement",T2465,SUMIF($C$10:$C$6209,$C2465,$T$10:$T$6209))</f>
        <v>227.29</v>
      </c>
      <c r="V2465" s="34">
        <f t="shared" si="116"/>
        <v>0.17083333333333339</v>
      </c>
      <c r="W2465" s="24"/>
      <c r="X2465" s="2" t="str">
        <f>IFERROR(MIN(VLOOKUP($W2465,margin_ranges!$A$5:$D$10,4,FALSE),$Q2465*100)/100,"")</f>
        <v/>
      </c>
      <c r="Y2465" s="6">
        <f t="shared" si="117"/>
        <v>227.29</v>
      </c>
      <c r="Z2465" s="6">
        <f>IF($A2465="placement",Y2465,SUMIF($C$10:$C$6209,$C2465,$Y$10:$Y$6209))</f>
        <v>227.29</v>
      </c>
      <c r="AA2465" s="29">
        <f t="shared" si="118"/>
        <v>0.17083333333333339</v>
      </c>
    </row>
    <row r="2466" spans="1:27" hidden="1" x14ac:dyDescent="0.3">
      <c r="A2466" s="8" t="s">
        <v>17</v>
      </c>
      <c r="B2466" s="8" t="s">
        <v>9041</v>
      </c>
      <c r="C2466" s="8" t="s">
        <v>9042</v>
      </c>
      <c r="D2466" s="8" t="s">
        <v>9050</v>
      </c>
      <c r="E2466" s="8" t="s">
        <v>9051</v>
      </c>
      <c r="F2466" s="29">
        <v>0.4</v>
      </c>
      <c r="G2466" s="29">
        <v>1</v>
      </c>
      <c r="H2466" s="30">
        <v>147.60839999999999</v>
      </c>
      <c r="I2466" s="30">
        <v>40.1434</v>
      </c>
      <c r="J2466" s="14">
        <v>913</v>
      </c>
      <c r="K2466" s="14">
        <v>365</v>
      </c>
      <c r="L2466" s="12">
        <v>0.27200000000000002</v>
      </c>
      <c r="M2466" s="7">
        <v>0.75846457</v>
      </c>
      <c r="N2466" s="31">
        <v>0.25</v>
      </c>
      <c r="O2466" s="14">
        <f>IFERROR(VLOOKUP($C2466,'site totals'!$J$2:$K$607,2,FALSE),1)</f>
        <v>6661.4350999999997</v>
      </c>
      <c r="P2466" s="32" t="s">
        <v>22</v>
      </c>
      <c r="Q2466" s="12">
        <v>0.67038671480000001</v>
      </c>
      <c r="R2466" s="29">
        <v>0.4</v>
      </c>
      <c r="S2466" s="2">
        <f>IF($A2466="site","",MIN(VLOOKUP($P2466,margin_ranges!$A$5:$D$10,4,FALSE)/100,$Q2466))</f>
        <v>0.29749999999999999</v>
      </c>
      <c r="T2466" s="6">
        <f>IF(A2466="placement",$J2466*MIN($Q2466,$S2466),"")</f>
        <v>271.61750000000001</v>
      </c>
      <c r="U2466" s="6">
        <f>IF($A2466="placement",T2466,SUMIF($C$10:$C$6209,$C2466,$T$10:$T$6209))</f>
        <v>271.61750000000001</v>
      </c>
      <c r="V2466" s="34">
        <f t="shared" si="116"/>
        <v>0.17083333333333339</v>
      </c>
      <c r="W2466" s="24"/>
      <c r="X2466" s="2" t="str">
        <f>IFERROR(MIN(VLOOKUP($W2466,margin_ranges!$A$5:$D$10,4,FALSE),$Q2466*100)/100,"")</f>
        <v/>
      </c>
      <c r="Y2466" s="6">
        <f t="shared" si="117"/>
        <v>271.61750000000001</v>
      </c>
      <c r="Z2466" s="6">
        <f>IF($A2466="placement",Y2466,SUMIF($C$10:$C$6209,$C2466,$Y$10:$Y$6209))</f>
        <v>271.61750000000001</v>
      </c>
      <c r="AA2466" s="29">
        <f t="shared" si="118"/>
        <v>0.17083333333333339</v>
      </c>
    </row>
    <row r="2467" spans="1:27" hidden="1" x14ac:dyDescent="0.3">
      <c r="A2467" s="8" t="s">
        <v>17</v>
      </c>
      <c r="B2467" s="8" t="s">
        <v>9041</v>
      </c>
      <c r="C2467" s="8" t="s">
        <v>9042</v>
      </c>
      <c r="D2467" s="8" t="s">
        <v>9088</v>
      </c>
      <c r="E2467" s="8" t="s">
        <v>9089</v>
      </c>
      <c r="F2467" s="29">
        <v>0.39999999999999902</v>
      </c>
      <c r="G2467" s="29">
        <v>1</v>
      </c>
      <c r="H2467" s="30">
        <v>280.00760000000002</v>
      </c>
      <c r="I2467" s="30">
        <v>82.724500000000006</v>
      </c>
      <c r="J2467" s="14">
        <v>2142</v>
      </c>
      <c r="K2467" s="14">
        <v>848</v>
      </c>
      <c r="L2467" s="12">
        <v>0.2954</v>
      </c>
      <c r="M2467" s="7">
        <v>0.86309722</v>
      </c>
      <c r="N2467" s="31">
        <v>0.5</v>
      </c>
      <c r="O2467" s="14">
        <f>IFERROR(VLOOKUP($C2467,'site totals'!$J$2:$K$607,2,FALSE),1)</f>
        <v>6661.4350999999997</v>
      </c>
      <c r="P2467" s="32" t="s">
        <v>22</v>
      </c>
      <c r="Q2467" s="12">
        <v>0.42069098329999999</v>
      </c>
      <c r="R2467" s="29">
        <v>0.4</v>
      </c>
      <c r="S2467" s="2">
        <f>IF($A2467="site","",MIN(VLOOKUP($P2467,margin_ranges!$A$5:$D$10,4,FALSE)/100,$Q2467))</f>
        <v>0.29749999999999999</v>
      </c>
      <c r="T2467" s="6">
        <f>IF(A2467="placement",$J2467*MIN($Q2467,$S2467),"")</f>
        <v>637.245</v>
      </c>
      <c r="U2467" s="6">
        <f>IF($A2467="placement",T2467,SUMIF($C$10:$C$6209,$C2467,$T$10:$T$6209))</f>
        <v>637.245</v>
      </c>
      <c r="V2467" s="34">
        <f t="shared" si="116"/>
        <v>0.17083333333333339</v>
      </c>
      <c r="W2467" s="24"/>
      <c r="X2467" s="2" t="str">
        <f>IFERROR(MIN(VLOOKUP($W2467,margin_ranges!$A$5:$D$10,4,FALSE),$Q2467*100)/100,"")</f>
        <v/>
      </c>
      <c r="Y2467" s="6">
        <f t="shared" si="117"/>
        <v>637.245</v>
      </c>
      <c r="Z2467" s="6">
        <f>IF($A2467="placement",Y2467,SUMIF($C$10:$C$6209,$C2467,$Y$10:$Y$6209))</f>
        <v>637.245</v>
      </c>
      <c r="AA2467" s="29">
        <f t="shared" si="118"/>
        <v>0.17083333333333339</v>
      </c>
    </row>
    <row r="2468" spans="1:27" x14ac:dyDescent="0.3">
      <c r="A2468" s="16" t="s">
        <v>33</v>
      </c>
      <c r="B2468" s="16" t="s">
        <v>9041</v>
      </c>
      <c r="C2468" s="16" t="s">
        <v>9042</v>
      </c>
      <c r="D2468" s="8" t="s">
        <v>34</v>
      </c>
      <c r="E2468" s="16"/>
      <c r="F2468" s="17">
        <v>0.34927797735355798</v>
      </c>
      <c r="G2468" s="17">
        <v>0.94357413000000001</v>
      </c>
      <c r="H2468" s="36">
        <v>2991.3350999999998</v>
      </c>
      <c r="I2468" s="36">
        <v>597.51009999999997</v>
      </c>
      <c r="J2468" s="22">
        <v>14275</v>
      </c>
      <c r="K2468" s="22">
        <v>4728</v>
      </c>
      <c r="L2468" s="18">
        <v>0.19969999999999999</v>
      </c>
      <c r="M2468" s="19">
        <v>0.79633257999999996</v>
      </c>
      <c r="N2468" s="20">
        <v>0.34229599999999999</v>
      </c>
      <c r="O2468" s="22">
        <f>IFERROR(VLOOKUP($C2468,'site totals'!$J$2:$K$607,2,FALSE),1)</f>
        <v>6661.4350999999997</v>
      </c>
      <c r="P2468" s="21"/>
      <c r="Q2468" s="18">
        <v>0.57015949219999995</v>
      </c>
      <c r="R2468" s="17">
        <v>0.3493</v>
      </c>
      <c r="S2468" s="18" t="str">
        <f>IF($A2468="site","",MIN(VLOOKUP($P2468,margin_ranges!$A$5:$D$10,4,FALSE)/100,$Q2468))</f>
        <v/>
      </c>
      <c r="T2468" s="22" t="str">
        <f>IF(A2468="placement",$J2468*MIN($Q2468,$S2468),"")</f>
        <v/>
      </c>
      <c r="U2468" s="22">
        <f>IF($A2468="placement",T2468,SUMIF($C$10:$C$6209,$C2468,$T$10:$T$6209))</f>
        <v>4242.2863382767</v>
      </c>
      <c r="V2468" s="37">
        <f t="shared" si="116"/>
        <v>8.0093851425346418E-2</v>
      </c>
      <c r="W2468" s="38"/>
      <c r="X2468" s="18" t="str">
        <f>IFERROR(MIN(VLOOKUP($W2468,margin_ranges!$A$5:$D$10,4,FALSE),$Q2468*100)/100,"")</f>
        <v/>
      </c>
      <c r="Y2468" s="6" t="str">
        <f t="shared" si="117"/>
        <v/>
      </c>
      <c r="Z2468" s="6">
        <f>IF($A2468="placement",Y2468,SUMIF($C$10:$C$6209,$C2468,$Y$10:$Y$6209))</f>
        <v>4242.2863382767</v>
      </c>
      <c r="AA2468" s="17">
        <f t="shared" si="118"/>
        <v>8.0093851425346418E-2</v>
      </c>
    </row>
    <row r="2469" spans="1:27" hidden="1" x14ac:dyDescent="0.3">
      <c r="A2469" s="8" t="s">
        <v>17</v>
      </c>
      <c r="B2469" s="8" t="s">
        <v>3585</v>
      </c>
      <c r="C2469" s="8" t="s">
        <v>3586</v>
      </c>
      <c r="D2469" s="8" t="s">
        <v>3587</v>
      </c>
      <c r="E2469" s="8" t="s">
        <v>3588</v>
      </c>
      <c r="F2469" s="29">
        <v>0.28999999999999998</v>
      </c>
      <c r="G2469" s="29">
        <v>1</v>
      </c>
      <c r="H2469" s="30">
        <v>703.46939999999995</v>
      </c>
      <c r="I2469" s="30">
        <v>107.1931</v>
      </c>
      <c r="J2469" s="14">
        <v>5072</v>
      </c>
      <c r="K2469" s="14">
        <v>1287</v>
      </c>
      <c r="L2469" s="12">
        <v>0.15240000000000001</v>
      </c>
      <c r="M2469" s="7">
        <v>1.5772805299999999</v>
      </c>
      <c r="N2469" s="31">
        <v>1</v>
      </c>
      <c r="O2469" s="14">
        <f>IFERROR(VLOOKUP($C2469,'site totals'!$J$2:$K$607,2,FALSE),1)</f>
        <v>6452.7496000000001</v>
      </c>
      <c r="P2469" s="32" t="s">
        <v>22</v>
      </c>
      <c r="Q2469" s="12">
        <v>0.36599737259999998</v>
      </c>
      <c r="R2469" s="29">
        <v>0.28999999999999998</v>
      </c>
      <c r="S2469" s="2">
        <f>IF($A2469="site","",MIN(VLOOKUP($P2469,margin_ranges!$A$5:$D$10,4,FALSE)/100,$Q2469))</f>
        <v>0.29749999999999999</v>
      </c>
      <c r="T2469" s="6">
        <f>IF(A2469="placement",$J2469*MIN($Q2469,$S2469),"")</f>
        <v>1508.9199999999998</v>
      </c>
      <c r="U2469" s="6">
        <f>IF($A2469="placement",T2469,SUMIF($C$10:$C$6209,$C2469,$T$10:$T$6209))</f>
        <v>1508.9199999999998</v>
      </c>
      <c r="V2469" s="34">
        <f t="shared" si="116"/>
        <v>-1.0563380281690127E-2</v>
      </c>
      <c r="W2469" s="24"/>
      <c r="X2469" s="2" t="str">
        <f>IFERROR(MIN(VLOOKUP($W2469,margin_ranges!$A$5:$D$10,4,FALSE),$Q2469*100)/100,"")</f>
        <v/>
      </c>
      <c r="Y2469" s="6">
        <f t="shared" si="117"/>
        <v>1508.9199999999998</v>
      </c>
      <c r="Z2469" s="6">
        <f>IF($A2469="placement",Y2469,SUMIF($C$10:$C$6209,$C2469,$Y$10:$Y$6209))</f>
        <v>1508.9199999999998</v>
      </c>
      <c r="AA2469" s="29">
        <f t="shared" si="118"/>
        <v>-1.0563380281690127E-2</v>
      </c>
    </row>
    <row r="2470" spans="1:27" hidden="1" x14ac:dyDescent="0.3">
      <c r="A2470" s="8" t="s">
        <v>17</v>
      </c>
      <c r="B2470" s="8" t="s">
        <v>3585</v>
      </c>
      <c r="C2470" s="8" t="s">
        <v>3586</v>
      </c>
      <c r="D2470" s="8" t="s">
        <v>3589</v>
      </c>
      <c r="E2470" s="8" t="s">
        <v>3590</v>
      </c>
      <c r="F2470" s="29">
        <v>0.28999999999999998</v>
      </c>
      <c r="G2470" s="29">
        <v>1</v>
      </c>
      <c r="H2470" s="30">
        <v>608.44060000000002</v>
      </c>
      <c r="I2470" s="30">
        <v>90.867999999999995</v>
      </c>
      <c r="J2470" s="14">
        <v>3855</v>
      </c>
      <c r="K2470" s="14">
        <v>979</v>
      </c>
      <c r="L2470" s="12">
        <v>0.14929999999999999</v>
      </c>
      <c r="M2470" s="7">
        <v>1.41418274</v>
      </c>
      <c r="N2470" s="31">
        <v>1</v>
      </c>
      <c r="O2470" s="14">
        <f>IFERROR(VLOOKUP($C2470,'site totals'!$J$2:$K$607,2,FALSE),1)</f>
        <v>6452.7496000000001</v>
      </c>
      <c r="P2470" s="32" t="s">
        <v>22</v>
      </c>
      <c r="Q2470" s="12">
        <v>0.29287780689999998</v>
      </c>
      <c r="R2470" s="29">
        <v>0.28999999999999998</v>
      </c>
      <c r="S2470" s="2">
        <f>IF($A2470="site","",MIN(VLOOKUP($P2470,margin_ranges!$A$5:$D$10,4,FALSE)/100,$Q2470))</f>
        <v>0.29287780689999998</v>
      </c>
      <c r="T2470" s="6">
        <f>IF(A2470="placement",$J2470*MIN($Q2470,$S2470),"")</f>
        <v>1129.0439455994999</v>
      </c>
      <c r="U2470" s="6">
        <f>IF($A2470="placement",T2470,SUMIF($C$10:$C$6209,$C2470,$T$10:$T$6209))</f>
        <v>1129.0439455994999</v>
      </c>
      <c r="V2470" s="34">
        <f>($J2470-$U2470)/($J2470*(1-$R2470))-1</f>
        <v>-4.0532491549295502E-3</v>
      </c>
      <c r="W2470" s="24"/>
      <c r="X2470" s="2" t="str">
        <f>IFERROR(MIN(VLOOKUP($W2470,margin_ranges!$A$5:$D$10,4,FALSE),$Q2470*100)/100,"")</f>
        <v/>
      </c>
      <c r="Y2470" s="6">
        <f t="shared" si="117"/>
        <v>1129.0439455994999</v>
      </c>
      <c r="Z2470" s="6">
        <f>IF($A2470="placement",Y2470,SUMIF($C$10:$C$6209,$C2470,$Y$10:$Y$6209))</f>
        <v>1129.0439455994999</v>
      </c>
      <c r="AA2470" s="29">
        <f t="shared" si="118"/>
        <v>-4.0532491549295502E-3</v>
      </c>
    </row>
    <row r="2471" spans="1:27" x14ac:dyDescent="0.3">
      <c r="A2471" s="16" t="s">
        <v>33</v>
      </c>
      <c r="B2471" s="16" t="s">
        <v>3585</v>
      </c>
      <c r="C2471" s="16" t="s">
        <v>3586</v>
      </c>
      <c r="D2471" s="8" t="s">
        <v>34</v>
      </c>
      <c r="E2471" s="16"/>
      <c r="F2471" s="17">
        <v>-9.4508920662286305E-2</v>
      </c>
      <c r="G2471" s="17">
        <v>1</v>
      </c>
      <c r="H2471" s="36">
        <v>2245.4819000000002</v>
      </c>
      <c r="I2471" s="36">
        <v>504.47089999999997</v>
      </c>
      <c r="J2471" s="22">
        <v>13827</v>
      </c>
      <c r="K2471" s="22">
        <v>3355</v>
      </c>
      <c r="L2471" s="18">
        <v>0.22470000000000001</v>
      </c>
      <c r="M2471" s="19">
        <v>0.91365176000000003</v>
      </c>
      <c r="N2471" s="20">
        <v>1</v>
      </c>
      <c r="O2471" s="22">
        <f>IFERROR(VLOOKUP($C2471,'site totals'!$J$2:$K$607,2,FALSE),1)</f>
        <v>6452.7496000000001</v>
      </c>
      <c r="P2471" s="21"/>
      <c r="Q2471" s="18">
        <v>-9.4508920699999999E-2</v>
      </c>
      <c r="R2471" s="17">
        <v>0.27579999999999999</v>
      </c>
      <c r="S2471" s="18" t="str">
        <f>IF($A2471="site","",MIN(VLOOKUP($P2471,margin_ranges!$A$5:$D$10,4,FALSE)/100,$Q2471))</f>
        <v/>
      </c>
      <c r="T2471" s="22" t="str">
        <f>IF(A2471="placement",$J2471*MIN($Q2471,$S2471),"")</f>
        <v/>
      </c>
      <c r="U2471" s="22">
        <f>IF($A2471="placement",T2471,SUMIF($C$10:$C$6209,$C2471,$T$10:$T$6209))</f>
        <v>2637.9639455994998</v>
      </c>
      <c r="V2471" s="37">
        <f t="shared" ref="V2471:V2534" si="119">($J2471-$U2471)/($J2471*(1-$R2471))-1</f>
        <v>0.11739362673649589</v>
      </c>
      <c r="W2471" s="38"/>
      <c r="X2471" s="18" t="str">
        <f>IFERROR(MIN(VLOOKUP($W2471,margin_ranges!$A$5:$D$10,4,FALSE),$Q2471*100)/100,"")</f>
        <v/>
      </c>
      <c r="Y2471" s="6" t="str">
        <f t="shared" si="117"/>
        <v/>
      </c>
      <c r="Z2471" s="6">
        <f>IF($A2471="placement",Y2471,SUMIF($C$10:$C$6209,$C2471,$Y$10:$Y$6209))</f>
        <v>2637.9639455994998</v>
      </c>
      <c r="AA2471" s="17">
        <f t="shared" si="118"/>
        <v>0.11739362673649589</v>
      </c>
    </row>
    <row r="2472" spans="1:27" hidden="1" x14ac:dyDescent="0.3">
      <c r="A2472" s="8" t="s">
        <v>17</v>
      </c>
      <c r="B2472" s="8" t="s">
        <v>4761</v>
      </c>
      <c r="C2472" s="8" t="s">
        <v>4762</v>
      </c>
      <c r="D2472" s="8" t="s">
        <v>4771</v>
      </c>
      <c r="E2472" s="8" t="s">
        <v>4772</v>
      </c>
      <c r="F2472" s="29">
        <v>0.28999999999999898</v>
      </c>
      <c r="G2472" s="29">
        <v>1</v>
      </c>
      <c r="H2472" s="30">
        <v>476.48329999999999</v>
      </c>
      <c r="I2472" s="30">
        <v>14.916499999999999</v>
      </c>
      <c r="J2472" s="14">
        <v>217</v>
      </c>
      <c r="K2472" s="14">
        <v>54</v>
      </c>
      <c r="L2472" s="12">
        <v>3.1300000000000001E-2</v>
      </c>
      <c r="M2472" s="7">
        <v>0.48502665</v>
      </c>
      <c r="N2472" s="31">
        <v>0.3</v>
      </c>
      <c r="O2472" s="14">
        <f>IFERROR(VLOOKUP($C2472,'site totals'!$J$2:$K$607,2,FALSE),1)</f>
        <v>6447.1683000000003</v>
      </c>
      <c r="P2472" s="32" t="s">
        <v>91</v>
      </c>
      <c r="Q2472" s="12">
        <v>0.3814772837</v>
      </c>
      <c r="R2472" s="29">
        <v>0.28999999999999998</v>
      </c>
      <c r="S2472" s="2">
        <f>IF($A2472="site","",MIN(VLOOKUP($P2472,margin_ranges!$A$5:$D$10,4,FALSE)/100,$Q2472))</f>
        <v>0.29749999999999999</v>
      </c>
      <c r="T2472" s="6">
        <f>IF(A2472="placement",$J2472*MIN($Q2472,$S2472),"")</f>
        <v>64.55749999999999</v>
      </c>
      <c r="U2472" s="6">
        <f>IF($A2472="placement",T2472,SUMIF($C$10:$C$6209,$C2472,$T$10:$T$6209))</f>
        <v>64.55749999999999</v>
      </c>
      <c r="V2472" s="34">
        <f t="shared" si="119"/>
        <v>-1.0563380281690127E-2</v>
      </c>
      <c r="W2472" s="24"/>
      <c r="X2472" s="2" t="str">
        <f>IFERROR(MIN(VLOOKUP($W2472,margin_ranges!$A$5:$D$10,4,FALSE),$Q2472*100)/100,"")</f>
        <v/>
      </c>
      <c r="Y2472" s="6">
        <f t="shared" si="117"/>
        <v>64.55749999999999</v>
      </c>
      <c r="Z2472" s="6">
        <f>IF($A2472="placement",Y2472,SUMIF($C$10:$C$6209,$C2472,$Y$10:$Y$6209))</f>
        <v>64.55749999999999</v>
      </c>
      <c r="AA2472" s="29">
        <f t="shared" si="118"/>
        <v>-1.0563380281690127E-2</v>
      </c>
    </row>
    <row r="2473" spans="1:27" hidden="1" x14ac:dyDescent="0.3">
      <c r="A2473" s="8" t="s">
        <v>17</v>
      </c>
      <c r="B2473" s="8" t="s">
        <v>4761</v>
      </c>
      <c r="C2473" s="8" t="s">
        <v>4762</v>
      </c>
      <c r="D2473" s="8" t="s">
        <v>4783</v>
      </c>
      <c r="E2473" s="8" t="s">
        <v>4784</v>
      </c>
      <c r="F2473" s="29">
        <v>0.28999999999999998</v>
      </c>
      <c r="G2473" s="29">
        <v>0</v>
      </c>
      <c r="H2473" s="30">
        <v>224.77459999999999</v>
      </c>
      <c r="I2473" s="30">
        <v>7.9732000000000003</v>
      </c>
      <c r="J2473" s="14">
        <v>279</v>
      </c>
      <c r="K2473" s="14">
        <v>70</v>
      </c>
      <c r="L2473" s="12">
        <v>3.5499999999999997E-2</v>
      </c>
      <c r="M2473" s="7">
        <v>1.1652040299999999</v>
      </c>
      <c r="N2473" s="31">
        <v>0.5</v>
      </c>
      <c r="O2473" s="14">
        <f>IFERROR(VLOOKUP($C2473,'site totals'!$J$2:$K$607,2,FALSE),1)</f>
        <v>6447.1683000000003</v>
      </c>
      <c r="P2473" s="32" t="s">
        <v>91</v>
      </c>
      <c r="Q2473" s="12">
        <v>0.5708906024</v>
      </c>
      <c r="R2473" s="29">
        <v>0.28999999999999998</v>
      </c>
      <c r="S2473" s="2">
        <f>IF($A2473="site","",MIN(VLOOKUP($P2473,margin_ranges!$A$5:$D$10,4,FALSE)/100,$Q2473))</f>
        <v>0.29749999999999999</v>
      </c>
      <c r="T2473" s="6">
        <f>IF(A2473="placement",$J2473*MIN($Q2473,$S2473),"")</f>
        <v>83.002499999999998</v>
      </c>
      <c r="U2473" s="6">
        <f>IF($A2473="placement",T2473,SUMIF($C$10:$C$6209,$C2473,$T$10:$T$6209))</f>
        <v>83.002499999999998</v>
      </c>
      <c r="V2473" s="34">
        <f t="shared" si="119"/>
        <v>-1.0563380281690127E-2</v>
      </c>
      <c r="W2473" s="24"/>
      <c r="X2473" s="2" t="str">
        <f>IFERROR(MIN(VLOOKUP($W2473,margin_ranges!$A$5:$D$10,4,FALSE),$Q2473*100)/100,"")</f>
        <v/>
      </c>
      <c r="Y2473" s="6">
        <f t="shared" si="117"/>
        <v>83.002499999999998</v>
      </c>
      <c r="Z2473" s="6">
        <f>IF($A2473="placement",Y2473,SUMIF($C$10:$C$6209,$C2473,$Y$10:$Y$6209))</f>
        <v>83.002499999999998</v>
      </c>
      <c r="AA2473" s="29">
        <f t="shared" si="118"/>
        <v>-1.0563380281690127E-2</v>
      </c>
    </row>
    <row r="2474" spans="1:27" hidden="1" x14ac:dyDescent="0.3">
      <c r="A2474" s="8" t="s">
        <v>17</v>
      </c>
      <c r="B2474" s="8" t="s">
        <v>4761</v>
      </c>
      <c r="C2474" s="8" t="s">
        <v>4762</v>
      </c>
      <c r="D2474" s="8" t="s">
        <v>4781</v>
      </c>
      <c r="E2474" s="8" t="s">
        <v>4782</v>
      </c>
      <c r="F2474" s="29">
        <v>0.28999999999999998</v>
      </c>
      <c r="G2474" s="29">
        <v>0</v>
      </c>
      <c r="H2474" s="30">
        <v>370.21559999999999</v>
      </c>
      <c r="I2474" s="30">
        <v>9.7546999999999997</v>
      </c>
      <c r="J2474" s="14">
        <v>360</v>
      </c>
      <c r="K2474" s="14">
        <v>90</v>
      </c>
      <c r="L2474" s="12">
        <v>2.63E-2</v>
      </c>
      <c r="M2474" s="7">
        <v>1.2293967800000001</v>
      </c>
      <c r="N2474" s="31">
        <v>0.5</v>
      </c>
      <c r="O2474" s="14">
        <f>IFERROR(VLOOKUP($C2474,'site totals'!$J$2:$K$607,2,FALSE),1)</f>
        <v>6447.1683000000003</v>
      </c>
      <c r="P2474" s="32" t="s">
        <v>91</v>
      </c>
      <c r="Q2474" s="12">
        <v>0.59329647669999996</v>
      </c>
      <c r="R2474" s="29">
        <v>0.28999999999999998</v>
      </c>
      <c r="S2474" s="2">
        <f>IF($A2474="site","",MIN(VLOOKUP($P2474,margin_ranges!$A$5:$D$10,4,FALSE)/100,$Q2474))</f>
        <v>0.29749999999999999</v>
      </c>
      <c r="T2474" s="6">
        <f>IF(A2474="placement",$J2474*MIN($Q2474,$S2474),"")</f>
        <v>107.1</v>
      </c>
      <c r="U2474" s="6">
        <f>IF($A2474="placement",T2474,SUMIF($C$10:$C$6209,$C2474,$T$10:$T$6209))</f>
        <v>107.1</v>
      </c>
      <c r="V2474" s="34">
        <f t="shared" si="119"/>
        <v>-1.0563380281690127E-2</v>
      </c>
      <c r="W2474" s="24"/>
      <c r="X2474" s="2" t="str">
        <f>IFERROR(MIN(VLOOKUP($W2474,margin_ranges!$A$5:$D$10,4,FALSE),$Q2474*100)/100,"")</f>
        <v/>
      </c>
      <c r="Y2474" s="6">
        <f t="shared" si="117"/>
        <v>107.1</v>
      </c>
      <c r="Z2474" s="6">
        <f>IF($A2474="placement",Y2474,SUMIF($C$10:$C$6209,$C2474,$Y$10:$Y$6209))</f>
        <v>107.1</v>
      </c>
      <c r="AA2474" s="29">
        <f t="shared" si="118"/>
        <v>-1.0563380281690127E-2</v>
      </c>
    </row>
    <row r="2475" spans="1:27" hidden="1" x14ac:dyDescent="0.3">
      <c r="A2475" s="8" t="s">
        <v>17</v>
      </c>
      <c r="B2475" s="8" t="s">
        <v>4761</v>
      </c>
      <c r="C2475" s="8" t="s">
        <v>4762</v>
      </c>
      <c r="D2475" s="8" t="s">
        <v>4763</v>
      </c>
      <c r="E2475" s="8" t="s">
        <v>4764</v>
      </c>
      <c r="F2475" s="29">
        <v>0.28999999999999998</v>
      </c>
      <c r="G2475" s="29">
        <v>1</v>
      </c>
      <c r="H2475" s="30">
        <v>533.10360000000003</v>
      </c>
      <c r="I2475" s="30">
        <v>34.418599999999998</v>
      </c>
      <c r="J2475" s="14">
        <v>797</v>
      </c>
      <c r="K2475" s="14">
        <v>199</v>
      </c>
      <c r="L2475" s="12">
        <v>6.4600000000000005E-2</v>
      </c>
      <c r="M2475" s="7">
        <v>0.77182998999999997</v>
      </c>
      <c r="N2475" s="31">
        <v>0.3</v>
      </c>
      <c r="O2475" s="14">
        <f>IFERROR(VLOOKUP($C2475,'site totals'!$J$2:$K$607,2,FALSE),1)</f>
        <v>6447.1683000000003</v>
      </c>
      <c r="P2475" s="32" t="s">
        <v>22</v>
      </c>
      <c r="Q2475" s="12">
        <v>0.61131336810000003</v>
      </c>
      <c r="R2475" s="29">
        <v>0.28999999999999998</v>
      </c>
      <c r="S2475" s="2">
        <f>IF($A2475="site","",MIN(VLOOKUP($P2475,margin_ranges!$A$5:$D$10,4,FALSE)/100,$Q2475))</f>
        <v>0.29749999999999999</v>
      </c>
      <c r="T2475" s="6">
        <f>IF(A2475="placement",$J2475*MIN($Q2475,$S2475),"")</f>
        <v>237.10749999999999</v>
      </c>
      <c r="U2475" s="6">
        <f>IF($A2475="placement",T2475,SUMIF($C$10:$C$6209,$C2475,$T$10:$T$6209))</f>
        <v>237.10749999999999</v>
      </c>
      <c r="V2475" s="34">
        <f t="shared" si="119"/>
        <v>-1.0563380281690127E-2</v>
      </c>
      <c r="W2475" s="24"/>
      <c r="X2475" s="2" t="str">
        <f>IFERROR(MIN(VLOOKUP($W2475,margin_ranges!$A$5:$D$10,4,FALSE),$Q2475*100)/100,"")</f>
        <v/>
      </c>
      <c r="Y2475" s="6">
        <f t="shared" si="117"/>
        <v>237.10749999999999</v>
      </c>
      <c r="Z2475" s="6">
        <f>IF($A2475="placement",Y2475,SUMIF($C$10:$C$6209,$C2475,$Y$10:$Y$6209))</f>
        <v>237.10749999999999</v>
      </c>
      <c r="AA2475" s="29">
        <f t="shared" si="118"/>
        <v>-1.0563380281690127E-2</v>
      </c>
    </row>
    <row r="2476" spans="1:27" hidden="1" x14ac:dyDescent="0.3">
      <c r="A2476" s="8" t="s">
        <v>17</v>
      </c>
      <c r="B2476" s="8" t="s">
        <v>4761</v>
      </c>
      <c r="C2476" s="8" t="s">
        <v>4762</v>
      </c>
      <c r="D2476" s="8" t="s">
        <v>4765</v>
      </c>
      <c r="E2476" s="8" t="s">
        <v>4766</v>
      </c>
      <c r="F2476" s="29">
        <v>0.28999999999999998</v>
      </c>
      <c r="G2476" s="29">
        <v>1</v>
      </c>
      <c r="H2476" s="30">
        <v>681.28510000000006</v>
      </c>
      <c r="I2476" s="30">
        <v>39.712000000000003</v>
      </c>
      <c r="J2476" s="14">
        <v>804</v>
      </c>
      <c r="K2476" s="14">
        <v>201</v>
      </c>
      <c r="L2476" s="12">
        <v>5.8299999999999998E-2</v>
      </c>
      <c r="M2476" s="7">
        <v>0.67484387999999995</v>
      </c>
      <c r="N2476" s="31">
        <v>0.3</v>
      </c>
      <c r="O2476" s="14">
        <f>IFERROR(VLOOKUP($C2476,'site totals'!$J$2:$K$607,2,FALSE),1)</f>
        <v>6447.1683000000003</v>
      </c>
      <c r="P2476" s="32" t="s">
        <v>22</v>
      </c>
      <c r="Q2476" s="12">
        <v>0.55545273399999995</v>
      </c>
      <c r="R2476" s="29">
        <v>0.28999999999999998</v>
      </c>
      <c r="S2476" s="2">
        <f>IF($A2476="site","",MIN(VLOOKUP($P2476,margin_ranges!$A$5:$D$10,4,FALSE)/100,$Q2476))</f>
        <v>0.29749999999999999</v>
      </c>
      <c r="T2476" s="6">
        <f>IF(A2476="placement",$J2476*MIN($Q2476,$S2476),"")</f>
        <v>239.19</v>
      </c>
      <c r="U2476" s="6">
        <f>IF($A2476="placement",T2476,SUMIF($C$10:$C$6209,$C2476,$T$10:$T$6209))</f>
        <v>239.19</v>
      </c>
      <c r="V2476" s="34">
        <f t="shared" si="119"/>
        <v>-1.0563380281690127E-2</v>
      </c>
      <c r="W2476" s="24"/>
      <c r="X2476" s="2" t="str">
        <f>IFERROR(MIN(VLOOKUP($W2476,margin_ranges!$A$5:$D$10,4,FALSE),$Q2476*100)/100,"")</f>
        <v/>
      </c>
      <c r="Y2476" s="6">
        <f t="shared" si="117"/>
        <v>239.19</v>
      </c>
      <c r="Z2476" s="6">
        <f>IF($A2476="placement",Y2476,SUMIF($C$10:$C$6209,$C2476,$Y$10:$Y$6209))</f>
        <v>239.19</v>
      </c>
      <c r="AA2476" s="29">
        <f t="shared" si="118"/>
        <v>-1.0563380281690127E-2</v>
      </c>
    </row>
    <row r="2477" spans="1:27" hidden="1" x14ac:dyDescent="0.3">
      <c r="A2477" s="8" t="s">
        <v>17</v>
      </c>
      <c r="B2477" s="8" t="s">
        <v>4761</v>
      </c>
      <c r="C2477" s="8" t="s">
        <v>4762</v>
      </c>
      <c r="D2477" s="8" t="s">
        <v>4773</v>
      </c>
      <c r="E2477" s="8" t="s">
        <v>4774</v>
      </c>
      <c r="F2477" s="29">
        <v>0.28999999999999998</v>
      </c>
      <c r="G2477" s="29">
        <v>0</v>
      </c>
      <c r="H2477" s="30">
        <v>288.20159999999998</v>
      </c>
      <c r="I2477" s="30">
        <v>9.7659000000000002</v>
      </c>
      <c r="J2477" s="14">
        <v>353</v>
      </c>
      <c r="K2477" s="14">
        <v>88</v>
      </c>
      <c r="L2477" s="12">
        <v>3.39E-2</v>
      </c>
      <c r="M2477" s="7">
        <v>1.20589298</v>
      </c>
      <c r="N2477" s="31">
        <v>0.5</v>
      </c>
      <c r="O2477" s="14">
        <f>IFERROR(VLOOKUP($C2477,'site totals'!$J$2:$K$607,2,FALSE),1)</f>
        <v>6447.1683000000003</v>
      </c>
      <c r="P2477" s="32" t="s">
        <v>91</v>
      </c>
      <c r="Q2477" s="12">
        <v>0.58536950759999995</v>
      </c>
      <c r="R2477" s="29">
        <v>0.28999999999999998</v>
      </c>
      <c r="S2477" s="2">
        <f>IF($A2477="site","",MIN(VLOOKUP($P2477,margin_ranges!$A$5:$D$10,4,FALSE)/100,$Q2477))</f>
        <v>0.29749999999999999</v>
      </c>
      <c r="T2477" s="6">
        <f>IF(A2477="placement",$J2477*MIN($Q2477,$S2477),"")</f>
        <v>105.0175</v>
      </c>
      <c r="U2477" s="6">
        <f>IF($A2477="placement",T2477,SUMIF($C$10:$C$6209,$C2477,$T$10:$T$6209))</f>
        <v>105.0175</v>
      </c>
      <c r="V2477" s="34">
        <f t="shared" si="119"/>
        <v>-1.0563380281690016E-2</v>
      </c>
      <c r="W2477" s="24"/>
      <c r="X2477" s="2" t="str">
        <f>IFERROR(MIN(VLOOKUP($W2477,margin_ranges!$A$5:$D$10,4,FALSE),$Q2477*100)/100,"")</f>
        <v/>
      </c>
      <c r="Y2477" s="6">
        <f t="shared" si="117"/>
        <v>105.0175</v>
      </c>
      <c r="Z2477" s="6">
        <f>IF($A2477="placement",Y2477,SUMIF($C$10:$C$6209,$C2477,$Y$10:$Y$6209))</f>
        <v>105.0175</v>
      </c>
      <c r="AA2477" s="29">
        <f t="shared" si="118"/>
        <v>-1.0563380281690016E-2</v>
      </c>
    </row>
    <row r="2478" spans="1:27" hidden="1" x14ac:dyDescent="0.3">
      <c r="A2478" s="8" t="s">
        <v>17</v>
      </c>
      <c r="B2478" s="8" t="s">
        <v>4761</v>
      </c>
      <c r="C2478" s="8" t="s">
        <v>4762</v>
      </c>
      <c r="D2478" s="8" t="s">
        <v>4767</v>
      </c>
      <c r="E2478" s="8" t="s">
        <v>4768</v>
      </c>
      <c r="F2478" s="29">
        <v>0.28999999999999998</v>
      </c>
      <c r="G2478" s="29">
        <v>1</v>
      </c>
      <c r="H2478" s="30">
        <v>449.6764</v>
      </c>
      <c r="I2478" s="30">
        <v>37.999299999999998</v>
      </c>
      <c r="J2478" s="14">
        <v>531</v>
      </c>
      <c r="K2478" s="14">
        <v>133</v>
      </c>
      <c r="L2478" s="12">
        <v>8.4500000000000006E-2</v>
      </c>
      <c r="M2478" s="7">
        <v>0.46565274000000001</v>
      </c>
      <c r="N2478" s="31">
        <v>0.3</v>
      </c>
      <c r="O2478" s="14">
        <f>IFERROR(VLOOKUP($C2478,'site totals'!$J$2:$K$607,2,FALSE),1)</f>
        <v>6447.1683000000003</v>
      </c>
      <c r="P2478" s="32" t="s">
        <v>91</v>
      </c>
      <c r="Q2478" s="12">
        <v>0.35574307710000003</v>
      </c>
      <c r="R2478" s="29">
        <v>0.28999999999999998</v>
      </c>
      <c r="S2478" s="2">
        <f>IF($A2478="site","",MIN(VLOOKUP($P2478,margin_ranges!$A$5:$D$10,4,FALSE)/100,$Q2478))</f>
        <v>0.29749999999999999</v>
      </c>
      <c r="T2478" s="6">
        <f>IF(A2478="placement",$J2478*MIN($Q2478,$S2478),"")</f>
        <v>157.9725</v>
      </c>
      <c r="U2478" s="6">
        <f>IF($A2478="placement",T2478,SUMIF($C$10:$C$6209,$C2478,$T$10:$T$6209))</f>
        <v>157.9725</v>
      </c>
      <c r="V2478" s="34">
        <f t="shared" si="119"/>
        <v>-1.0563380281690016E-2</v>
      </c>
      <c r="W2478" s="24"/>
      <c r="X2478" s="2" t="str">
        <f>IFERROR(MIN(VLOOKUP($W2478,margin_ranges!$A$5:$D$10,4,FALSE),$Q2478*100)/100,"")</f>
        <v/>
      </c>
      <c r="Y2478" s="6">
        <f t="shared" si="117"/>
        <v>157.9725</v>
      </c>
      <c r="Z2478" s="6">
        <f>IF($A2478="placement",Y2478,SUMIF($C$10:$C$6209,$C2478,$Y$10:$Y$6209))</f>
        <v>157.9725</v>
      </c>
      <c r="AA2478" s="29">
        <f t="shared" si="118"/>
        <v>-1.0563380281690016E-2</v>
      </c>
    </row>
    <row r="2479" spans="1:27" hidden="1" x14ac:dyDescent="0.3">
      <c r="A2479" s="8" t="s">
        <v>17</v>
      </c>
      <c r="B2479" s="8" t="s">
        <v>4761</v>
      </c>
      <c r="C2479" s="8" t="s">
        <v>4762</v>
      </c>
      <c r="D2479" s="8" t="s">
        <v>4779</v>
      </c>
      <c r="E2479" s="8" t="s">
        <v>4780</v>
      </c>
      <c r="F2479" s="29">
        <v>0.28999999999999998</v>
      </c>
      <c r="G2479" s="29">
        <v>1</v>
      </c>
      <c r="H2479" s="30">
        <v>501.28289999999998</v>
      </c>
      <c r="I2479" s="30">
        <v>44.572899999999997</v>
      </c>
      <c r="J2479" s="14">
        <v>599</v>
      </c>
      <c r="K2479" s="14">
        <v>145</v>
      </c>
      <c r="L2479" s="12">
        <v>8.8900000000000007E-2</v>
      </c>
      <c r="M2479" s="7">
        <v>0.44782498999999998</v>
      </c>
      <c r="N2479" s="31">
        <v>0.3</v>
      </c>
      <c r="O2479" s="14">
        <f>IFERROR(VLOOKUP($C2479,'site totals'!$J$2:$K$607,2,FALSE),1)</f>
        <v>6447.1683000000003</v>
      </c>
      <c r="P2479" s="32" t="s">
        <v>91</v>
      </c>
      <c r="Q2479" s="12">
        <v>0.33009545099999998</v>
      </c>
      <c r="R2479" s="29">
        <v>0.28999999999999998</v>
      </c>
      <c r="S2479" s="2">
        <f>IF($A2479="site","",MIN(VLOOKUP($P2479,margin_ranges!$A$5:$D$10,4,FALSE)/100,$Q2479))</f>
        <v>0.29749999999999999</v>
      </c>
      <c r="T2479" s="6">
        <f>IF(A2479="placement",$J2479*MIN($Q2479,$S2479),"")</f>
        <v>178.20249999999999</v>
      </c>
      <c r="U2479" s="6">
        <f>IF($A2479="placement",T2479,SUMIF($C$10:$C$6209,$C2479,$T$10:$T$6209))</f>
        <v>178.20249999999999</v>
      </c>
      <c r="V2479" s="34">
        <f t="shared" si="119"/>
        <v>-1.0563380281690016E-2</v>
      </c>
      <c r="W2479" s="24"/>
      <c r="X2479" s="2" t="str">
        <f>IFERROR(MIN(VLOOKUP($W2479,margin_ranges!$A$5:$D$10,4,FALSE),$Q2479*100)/100,"")</f>
        <v/>
      </c>
      <c r="Y2479" s="6">
        <f t="shared" si="117"/>
        <v>178.20249999999999</v>
      </c>
      <c r="Z2479" s="6">
        <f>IF($A2479="placement",Y2479,SUMIF($C$10:$C$6209,$C2479,$Y$10:$Y$6209))</f>
        <v>178.20249999999999</v>
      </c>
      <c r="AA2479" s="29">
        <f t="shared" si="118"/>
        <v>-1.0563380281690016E-2</v>
      </c>
    </row>
    <row r="2480" spans="1:27" hidden="1" x14ac:dyDescent="0.3">
      <c r="A2480" s="8" t="s">
        <v>17</v>
      </c>
      <c r="B2480" s="8" t="s">
        <v>4761</v>
      </c>
      <c r="C2480" s="8" t="s">
        <v>4762</v>
      </c>
      <c r="D2480" s="8" t="s">
        <v>4777</v>
      </c>
      <c r="E2480" s="8" t="s">
        <v>4778</v>
      </c>
      <c r="F2480" s="29">
        <v>0.28999999999999998</v>
      </c>
      <c r="G2480" s="29">
        <v>1</v>
      </c>
      <c r="H2480" s="30">
        <v>180.1379</v>
      </c>
      <c r="I2480" s="30">
        <v>27.2377</v>
      </c>
      <c r="J2480" s="14">
        <v>949</v>
      </c>
      <c r="K2480" s="14">
        <v>237</v>
      </c>
      <c r="L2480" s="12">
        <v>0.1512</v>
      </c>
      <c r="M2480" s="7">
        <v>1.1610608200000001</v>
      </c>
      <c r="N2480" s="31">
        <v>0.5</v>
      </c>
      <c r="O2480" s="14">
        <f>IFERROR(VLOOKUP($C2480,'site totals'!$J$2:$K$607,2,FALSE),1)</f>
        <v>6447.1683000000003</v>
      </c>
      <c r="P2480" s="32" t="s">
        <v>22</v>
      </c>
      <c r="Q2480" s="12">
        <v>0.56935933780000003</v>
      </c>
      <c r="R2480" s="29">
        <v>0.28999999999999998</v>
      </c>
      <c r="S2480" s="2">
        <f>IF($A2480="site","",MIN(VLOOKUP($P2480,margin_ranges!$A$5:$D$10,4,FALSE)/100,$Q2480))</f>
        <v>0.29749999999999999</v>
      </c>
      <c r="T2480" s="6">
        <f>IF(A2480="placement",$J2480*MIN($Q2480,$S2480),"")</f>
        <v>282.32749999999999</v>
      </c>
      <c r="U2480" s="6">
        <f>IF($A2480="placement",T2480,SUMIF($C$10:$C$6209,$C2480,$T$10:$T$6209))</f>
        <v>282.32749999999999</v>
      </c>
      <c r="V2480" s="34">
        <f t="shared" si="119"/>
        <v>-1.0563380281690016E-2</v>
      </c>
      <c r="W2480" s="24"/>
      <c r="X2480" s="2" t="str">
        <f>IFERROR(MIN(VLOOKUP($W2480,margin_ranges!$A$5:$D$10,4,FALSE),$Q2480*100)/100,"")</f>
        <v/>
      </c>
      <c r="Y2480" s="6">
        <f t="shared" si="117"/>
        <v>282.32749999999999</v>
      </c>
      <c r="Z2480" s="6">
        <f>IF($A2480="placement",Y2480,SUMIF($C$10:$C$6209,$C2480,$Y$10:$Y$6209))</f>
        <v>282.32749999999999</v>
      </c>
      <c r="AA2480" s="29">
        <f t="shared" si="118"/>
        <v>-1.0563380281690016E-2</v>
      </c>
    </row>
    <row r="2481" spans="1:27" hidden="1" x14ac:dyDescent="0.3">
      <c r="A2481" s="8" t="s">
        <v>17</v>
      </c>
      <c r="B2481" s="8" t="s">
        <v>4761</v>
      </c>
      <c r="C2481" s="8" t="s">
        <v>4762</v>
      </c>
      <c r="D2481" s="8" t="s">
        <v>4789</v>
      </c>
      <c r="E2481" s="8" t="s">
        <v>4790</v>
      </c>
      <c r="F2481" s="29">
        <v>0.28999999999999998</v>
      </c>
      <c r="G2481" s="29">
        <v>1</v>
      </c>
      <c r="H2481" s="30">
        <v>667.60180000000003</v>
      </c>
      <c r="I2481" s="30">
        <v>42.149799999999999</v>
      </c>
      <c r="J2481" s="14">
        <v>992</v>
      </c>
      <c r="K2481" s="14">
        <v>248</v>
      </c>
      <c r="L2481" s="12">
        <v>6.3100000000000003E-2</v>
      </c>
      <c r="M2481" s="7">
        <v>0.78475877999999999</v>
      </c>
      <c r="N2481" s="31">
        <v>0.3</v>
      </c>
      <c r="O2481" s="14">
        <f>IFERROR(VLOOKUP($C2481,'site totals'!$J$2:$K$607,2,FALSE),1)</f>
        <v>6447.1683000000003</v>
      </c>
      <c r="P2481" s="32" t="s">
        <v>22</v>
      </c>
      <c r="Q2481" s="12">
        <v>0.61771692290000002</v>
      </c>
      <c r="R2481" s="29">
        <v>0.28999999999999998</v>
      </c>
      <c r="S2481" s="2">
        <f>IF($A2481="site","",MIN(VLOOKUP($P2481,margin_ranges!$A$5:$D$10,4,FALSE)/100,$Q2481))</f>
        <v>0.29749999999999999</v>
      </c>
      <c r="T2481" s="6">
        <f>IF(A2481="placement",$J2481*MIN($Q2481,$S2481),"")</f>
        <v>295.12</v>
      </c>
      <c r="U2481" s="6">
        <f>IF($A2481="placement",T2481,SUMIF($C$10:$C$6209,$C2481,$T$10:$T$6209))</f>
        <v>295.12</v>
      </c>
      <c r="V2481" s="34">
        <f t="shared" si="119"/>
        <v>-1.0563380281690016E-2</v>
      </c>
      <c r="W2481" s="24"/>
      <c r="X2481" s="2" t="str">
        <f>IFERROR(MIN(VLOOKUP($W2481,margin_ranges!$A$5:$D$10,4,FALSE),$Q2481*100)/100,"")</f>
        <v/>
      </c>
      <c r="Y2481" s="6">
        <f t="shared" si="117"/>
        <v>295.12</v>
      </c>
      <c r="Z2481" s="6">
        <f>IF($A2481="placement",Y2481,SUMIF($C$10:$C$6209,$C2481,$Y$10:$Y$6209))</f>
        <v>295.12</v>
      </c>
      <c r="AA2481" s="29">
        <f t="shared" si="118"/>
        <v>-1.0563380281690016E-2</v>
      </c>
    </row>
    <row r="2482" spans="1:27" hidden="1" x14ac:dyDescent="0.3">
      <c r="A2482" s="8" t="s">
        <v>17</v>
      </c>
      <c r="B2482" s="8" t="s">
        <v>4761</v>
      </c>
      <c r="C2482" s="8" t="s">
        <v>4762</v>
      </c>
      <c r="D2482" s="8" t="s">
        <v>4787</v>
      </c>
      <c r="E2482" s="8" t="s">
        <v>4788</v>
      </c>
      <c r="F2482" s="29">
        <v>0.28999999999999998</v>
      </c>
      <c r="G2482" s="29">
        <v>0</v>
      </c>
      <c r="H2482" s="30">
        <v>130.0034</v>
      </c>
      <c r="I2482" s="30">
        <v>31.852499999999999</v>
      </c>
      <c r="J2482" s="14">
        <v>1021</v>
      </c>
      <c r="K2482" s="14">
        <v>255</v>
      </c>
      <c r="L2482" s="12">
        <v>0.245</v>
      </c>
      <c r="M2482" s="7">
        <v>1.0679668600000001</v>
      </c>
      <c r="N2482" s="31">
        <v>0.5</v>
      </c>
      <c r="O2482" s="14">
        <f>IFERROR(VLOOKUP($C2482,'site totals'!$J$2:$K$607,2,FALSE),1)</f>
        <v>6447.1683000000003</v>
      </c>
      <c r="P2482" s="32" t="s">
        <v>22</v>
      </c>
      <c r="Q2482" s="12">
        <v>0.53182067669999999</v>
      </c>
      <c r="R2482" s="29">
        <v>0.28999999999999998</v>
      </c>
      <c r="S2482" s="2">
        <f>IF($A2482="site","",MIN(VLOOKUP($P2482,margin_ranges!$A$5:$D$10,4,FALSE)/100,$Q2482))</f>
        <v>0.29749999999999999</v>
      </c>
      <c r="T2482" s="6">
        <f>IF(A2482="placement",$J2482*MIN($Q2482,$S2482),"")</f>
        <v>303.7475</v>
      </c>
      <c r="U2482" s="6">
        <f>IF($A2482="placement",T2482,SUMIF($C$10:$C$6209,$C2482,$T$10:$T$6209))</f>
        <v>303.7475</v>
      </c>
      <c r="V2482" s="34">
        <f t="shared" si="119"/>
        <v>-1.0563380281690016E-2</v>
      </c>
      <c r="W2482" s="24"/>
      <c r="X2482" s="2" t="str">
        <f>IFERROR(MIN(VLOOKUP($W2482,margin_ranges!$A$5:$D$10,4,FALSE),$Q2482*100)/100,"")</f>
        <v/>
      </c>
      <c r="Y2482" s="6">
        <f t="shared" si="117"/>
        <v>303.7475</v>
      </c>
      <c r="Z2482" s="6">
        <f>IF($A2482="placement",Y2482,SUMIF($C$10:$C$6209,$C2482,$Y$10:$Y$6209))</f>
        <v>303.7475</v>
      </c>
      <c r="AA2482" s="29">
        <f t="shared" si="118"/>
        <v>-1.0563380281690016E-2</v>
      </c>
    </row>
    <row r="2483" spans="1:27" hidden="1" x14ac:dyDescent="0.3">
      <c r="A2483" s="8" t="s">
        <v>17</v>
      </c>
      <c r="B2483" s="8" t="s">
        <v>4761</v>
      </c>
      <c r="C2483" s="8" t="s">
        <v>4762</v>
      </c>
      <c r="D2483" s="8" t="s">
        <v>4775</v>
      </c>
      <c r="E2483" s="8" t="s">
        <v>4776</v>
      </c>
      <c r="F2483" s="29">
        <v>0.28999999999999998</v>
      </c>
      <c r="G2483" s="29">
        <v>1</v>
      </c>
      <c r="H2483" s="30">
        <v>230.77209999999999</v>
      </c>
      <c r="I2483" s="30">
        <v>31.7118</v>
      </c>
      <c r="J2483" s="14">
        <v>1101</v>
      </c>
      <c r="K2483" s="14">
        <v>275</v>
      </c>
      <c r="L2483" s="12">
        <v>0.13739999999999999</v>
      </c>
      <c r="M2483" s="7">
        <v>1.1569632700000001</v>
      </c>
      <c r="N2483" s="31">
        <v>0.5</v>
      </c>
      <c r="O2483" s="14">
        <f>IFERROR(VLOOKUP($C2483,'site totals'!$J$2:$K$607,2,FALSE),1)</f>
        <v>6447.1683000000003</v>
      </c>
      <c r="P2483" s="32" t="s">
        <v>22</v>
      </c>
      <c r="Q2483" s="12">
        <v>0.56783416450000002</v>
      </c>
      <c r="R2483" s="29">
        <v>0.28999999999999998</v>
      </c>
      <c r="S2483" s="2">
        <f>IF($A2483="site","",MIN(VLOOKUP($P2483,margin_ranges!$A$5:$D$10,4,FALSE)/100,$Q2483))</f>
        <v>0.29749999999999999</v>
      </c>
      <c r="T2483" s="6">
        <f>IF(A2483="placement",$J2483*MIN($Q2483,$S2483),"")</f>
        <v>327.54750000000001</v>
      </c>
      <c r="U2483" s="6">
        <f>IF($A2483="placement",T2483,SUMIF($C$10:$C$6209,$C2483,$T$10:$T$6209))</f>
        <v>327.54750000000001</v>
      </c>
      <c r="V2483" s="34">
        <f t="shared" si="119"/>
        <v>-1.0563380281690016E-2</v>
      </c>
      <c r="W2483" s="24"/>
      <c r="X2483" s="2" t="str">
        <f>IFERROR(MIN(VLOOKUP($W2483,margin_ranges!$A$5:$D$10,4,FALSE),$Q2483*100)/100,"")</f>
        <v/>
      </c>
      <c r="Y2483" s="6">
        <f t="shared" si="117"/>
        <v>327.54750000000001</v>
      </c>
      <c r="Z2483" s="6">
        <f>IF($A2483="placement",Y2483,SUMIF($C$10:$C$6209,$C2483,$Y$10:$Y$6209))</f>
        <v>327.54750000000001</v>
      </c>
      <c r="AA2483" s="29">
        <f t="shared" si="118"/>
        <v>-1.0563380281690016E-2</v>
      </c>
    </row>
    <row r="2484" spans="1:27" hidden="1" x14ac:dyDescent="0.3">
      <c r="A2484" s="8" t="s">
        <v>17</v>
      </c>
      <c r="B2484" s="8" t="s">
        <v>4761</v>
      </c>
      <c r="C2484" s="8" t="s">
        <v>4762</v>
      </c>
      <c r="D2484" s="8" t="s">
        <v>4791</v>
      </c>
      <c r="E2484" s="8" t="s">
        <v>4792</v>
      </c>
      <c r="F2484" s="29">
        <v>0.3</v>
      </c>
      <c r="G2484" s="29">
        <v>1</v>
      </c>
      <c r="H2484" s="30">
        <v>433.06369999999998</v>
      </c>
      <c r="I2484" s="30">
        <v>49.987099999999998</v>
      </c>
      <c r="J2484" s="14">
        <v>1650</v>
      </c>
      <c r="K2484" s="14">
        <v>495</v>
      </c>
      <c r="L2484" s="12">
        <v>0.1154</v>
      </c>
      <c r="M2484" s="7">
        <v>1.10042368</v>
      </c>
      <c r="N2484" s="31">
        <v>0.5</v>
      </c>
      <c r="O2484" s="14">
        <f>IFERROR(VLOOKUP($C2484,'site totals'!$J$2:$K$607,2,FALSE),1)</f>
        <v>6447.1683000000003</v>
      </c>
      <c r="P2484" s="32" t="s">
        <v>91</v>
      </c>
      <c r="Q2484" s="12">
        <v>0.54562955260000001</v>
      </c>
      <c r="R2484" s="29">
        <v>0.3</v>
      </c>
      <c r="S2484" s="2">
        <f>IF($A2484="site","",MIN(VLOOKUP($P2484,margin_ranges!$A$5:$D$10,4,FALSE)/100,$Q2484))</f>
        <v>0.29749999999999999</v>
      </c>
      <c r="T2484" s="6">
        <f>IF(A2484="placement",$J2484*MIN($Q2484,$S2484),"")</f>
        <v>490.875</v>
      </c>
      <c r="U2484" s="6">
        <f>IF($A2484="placement",T2484,SUMIF($C$10:$C$6209,$C2484,$T$10:$T$6209))</f>
        <v>490.875</v>
      </c>
      <c r="V2484" s="34">
        <f t="shared" si="119"/>
        <v>3.5714285714285587E-3</v>
      </c>
      <c r="W2484" s="24"/>
      <c r="X2484" s="2" t="str">
        <f>IFERROR(MIN(VLOOKUP($W2484,margin_ranges!$A$5:$D$10,4,FALSE),$Q2484*100)/100,"")</f>
        <v/>
      </c>
      <c r="Y2484" s="6">
        <f t="shared" si="117"/>
        <v>490.875</v>
      </c>
      <c r="Z2484" s="6">
        <f>IF($A2484="placement",Y2484,SUMIF($C$10:$C$6209,$C2484,$Y$10:$Y$6209))</f>
        <v>490.875</v>
      </c>
      <c r="AA2484" s="29">
        <f t="shared" si="118"/>
        <v>3.5714285714285587E-3</v>
      </c>
    </row>
    <row r="2485" spans="1:27" hidden="1" x14ac:dyDescent="0.3">
      <c r="A2485" s="8" t="s">
        <v>17</v>
      </c>
      <c r="B2485" s="8" t="s">
        <v>4761</v>
      </c>
      <c r="C2485" s="8" t="s">
        <v>4762</v>
      </c>
      <c r="D2485" s="8" t="s">
        <v>4785</v>
      </c>
      <c r="E2485" s="8" t="s">
        <v>4786</v>
      </c>
      <c r="F2485" s="29">
        <v>0.3</v>
      </c>
      <c r="G2485" s="29">
        <v>1</v>
      </c>
      <c r="H2485" s="30">
        <v>348.5992</v>
      </c>
      <c r="I2485" s="30">
        <v>56.943899999999999</v>
      </c>
      <c r="J2485" s="14">
        <v>1775</v>
      </c>
      <c r="K2485" s="14">
        <v>532</v>
      </c>
      <c r="L2485" s="12">
        <v>0.16339999999999999</v>
      </c>
      <c r="M2485" s="7">
        <v>1.0388311800000001</v>
      </c>
      <c r="N2485" s="31">
        <v>0.5</v>
      </c>
      <c r="O2485" s="14">
        <f>IFERROR(VLOOKUP($C2485,'site totals'!$J$2:$K$607,2,FALSE),1)</f>
        <v>6447.1683000000003</v>
      </c>
      <c r="P2485" s="32" t="s">
        <v>91</v>
      </c>
      <c r="Q2485" s="12">
        <v>0.5186898419</v>
      </c>
      <c r="R2485" s="29">
        <v>0.3</v>
      </c>
      <c r="S2485" s="2">
        <f>IF($A2485="site","",MIN(VLOOKUP($P2485,margin_ranges!$A$5:$D$10,4,FALSE)/100,$Q2485))</f>
        <v>0.29749999999999999</v>
      </c>
      <c r="T2485" s="6">
        <f>IF(A2485="placement",$J2485*MIN($Q2485,$S2485),"")</f>
        <v>528.0625</v>
      </c>
      <c r="U2485" s="6">
        <f>IF($A2485="placement",T2485,SUMIF($C$10:$C$6209,$C2485,$T$10:$T$6209))</f>
        <v>528.0625</v>
      </c>
      <c r="V2485" s="34">
        <f t="shared" si="119"/>
        <v>3.5714285714285587E-3</v>
      </c>
      <c r="W2485" s="24"/>
      <c r="X2485" s="2" t="str">
        <f>IFERROR(MIN(VLOOKUP($W2485,margin_ranges!$A$5:$D$10,4,FALSE),$Q2485*100)/100,"")</f>
        <v/>
      </c>
      <c r="Y2485" s="6">
        <f t="shared" si="117"/>
        <v>528.0625</v>
      </c>
      <c r="Z2485" s="6">
        <f>IF($A2485="placement",Y2485,SUMIF($C$10:$C$6209,$C2485,$Y$10:$Y$6209))</f>
        <v>528.0625</v>
      </c>
      <c r="AA2485" s="29">
        <f t="shared" si="118"/>
        <v>3.5714285714285587E-3</v>
      </c>
    </row>
    <row r="2486" spans="1:27" hidden="1" x14ac:dyDescent="0.3">
      <c r="A2486" s="8" t="s">
        <v>17</v>
      </c>
      <c r="B2486" s="8" t="s">
        <v>4761</v>
      </c>
      <c r="C2486" s="8" t="s">
        <v>4762</v>
      </c>
      <c r="D2486" s="8" t="s">
        <v>4769</v>
      </c>
      <c r="E2486" s="8" t="s">
        <v>4770</v>
      </c>
      <c r="F2486" s="29">
        <v>0.3</v>
      </c>
      <c r="G2486" s="29">
        <v>1</v>
      </c>
      <c r="H2486" s="30">
        <v>565.01340000000005</v>
      </c>
      <c r="I2486" s="30">
        <v>76.507300000000001</v>
      </c>
      <c r="J2486" s="14">
        <v>2389</v>
      </c>
      <c r="K2486" s="14">
        <v>717</v>
      </c>
      <c r="L2486" s="12">
        <v>0.13539999999999999</v>
      </c>
      <c r="M2486" s="7">
        <v>1.0407724</v>
      </c>
      <c r="N2486" s="31">
        <v>0.5</v>
      </c>
      <c r="O2486" s="14">
        <f>IFERROR(VLOOKUP($C2486,'site totals'!$J$2:$K$607,2,FALSE),1)</f>
        <v>6447.1683000000003</v>
      </c>
      <c r="P2486" s="32" t="s">
        <v>91</v>
      </c>
      <c r="Q2486" s="12">
        <v>0.51958756819999996</v>
      </c>
      <c r="R2486" s="29">
        <v>0.3</v>
      </c>
      <c r="S2486" s="2">
        <f>IF($A2486="site","",MIN(VLOOKUP($P2486,margin_ranges!$A$5:$D$10,4,FALSE)/100,$Q2486))</f>
        <v>0.29749999999999999</v>
      </c>
      <c r="T2486" s="6">
        <f>IF(A2486="placement",$J2486*MIN($Q2486,$S2486),"")</f>
        <v>710.72749999999996</v>
      </c>
      <c r="U2486" s="6">
        <f>IF($A2486="placement",T2486,SUMIF($C$10:$C$6209,$C2486,$T$10:$T$6209))</f>
        <v>710.72749999999996</v>
      </c>
      <c r="V2486" s="34">
        <f t="shared" si="119"/>
        <v>3.5714285714285587E-3</v>
      </c>
      <c r="W2486" s="24"/>
      <c r="X2486" s="2" t="str">
        <f>IFERROR(MIN(VLOOKUP($W2486,margin_ranges!$A$5:$D$10,4,FALSE),$Q2486*100)/100,"")</f>
        <v/>
      </c>
      <c r="Y2486" s="6">
        <f t="shared" si="117"/>
        <v>710.72749999999996</v>
      </c>
      <c r="Z2486" s="6">
        <f>IF($A2486="placement",Y2486,SUMIF($C$10:$C$6209,$C2486,$Y$10:$Y$6209))</f>
        <v>710.72749999999996</v>
      </c>
      <c r="AA2486" s="29">
        <f t="shared" si="118"/>
        <v>3.5714285714285587E-3</v>
      </c>
    </row>
    <row r="2487" spans="1:27" x14ac:dyDescent="0.3">
      <c r="A2487" s="16" t="s">
        <v>33</v>
      </c>
      <c r="B2487" s="16" t="s">
        <v>4761</v>
      </c>
      <c r="C2487" s="16" t="s">
        <v>4762</v>
      </c>
      <c r="D2487" s="33" t="s">
        <v>34</v>
      </c>
      <c r="E2487" s="16"/>
      <c r="F2487" s="17">
        <v>0.29420811676344699</v>
      </c>
      <c r="G2487" s="17">
        <v>0.85434294</v>
      </c>
      <c r="H2487" s="36">
        <v>6080.2147999999997</v>
      </c>
      <c r="I2487" s="36">
        <v>515.50319999999999</v>
      </c>
      <c r="J2487" s="22">
        <v>13815</v>
      </c>
      <c r="K2487" s="22">
        <v>3739</v>
      </c>
      <c r="L2487" s="18">
        <v>8.48E-2</v>
      </c>
      <c r="M2487" s="19">
        <v>0.89332522000000003</v>
      </c>
      <c r="N2487" s="20">
        <v>0.41706399999999999</v>
      </c>
      <c r="O2487" s="22">
        <f>IFERROR(VLOOKUP($C2487,'site totals'!$J$2:$K$607,2,FALSE),1)</f>
        <v>6447.1683000000003</v>
      </c>
      <c r="P2487" s="21"/>
      <c r="Q2487" s="18">
        <v>0.53313307239999996</v>
      </c>
      <c r="R2487" s="17">
        <v>0.29420000000000002</v>
      </c>
      <c r="S2487" s="18" t="str">
        <f>IF($A2487="site","",MIN(VLOOKUP($P2487,margin_ranges!$A$5:$D$10,4,FALSE)/100,$Q2487))</f>
        <v/>
      </c>
      <c r="T2487" s="22" t="str">
        <f>IF(A2487="placement",$J2487*MIN($Q2487,$S2487),"")</f>
        <v/>
      </c>
      <c r="U2487" s="22">
        <f>IF($A2487="placement",T2487,SUMIF($C$10:$C$6209,$C2487,$T$10:$T$6209))</f>
        <v>4110.5574999999999</v>
      </c>
      <c r="V2487" s="37">
        <f t="shared" si="119"/>
        <v>-4.7365671971658641E-3</v>
      </c>
      <c r="W2487" s="38"/>
      <c r="X2487" s="18" t="str">
        <f>IFERROR(MIN(VLOOKUP($W2487,margin_ranges!$A$5:$D$10,4,FALSE),$Q2487*100)/100,"")</f>
        <v/>
      </c>
      <c r="Y2487" s="6" t="str">
        <f t="shared" si="117"/>
        <v/>
      </c>
      <c r="Z2487" s="6">
        <f>IF($A2487="placement",Y2487,SUMIF($C$10:$C$6209,$C2487,$Y$10:$Y$6209))</f>
        <v>4110.5574999999999</v>
      </c>
      <c r="AA2487" s="17">
        <f t="shared" si="118"/>
        <v>-4.7365671971658641E-3</v>
      </c>
    </row>
    <row r="2488" spans="1:27" hidden="1" x14ac:dyDescent="0.3">
      <c r="A2488" s="8" t="s">
        <v>17</v>
      </c>
      <c r="B2488" s="8" t="s">
        <v>1094</v>
      </c>
      <c r="C2488" s="8" t="s">
        <v>1095</v>
      </c>
      <c r="D2488" s="8" t="s">
        <v>1144</v>
      </c>
      <c r="E2488" s="8" t="s">
        <v>1145</v>
      </c>
      <c r="F2488" s="29">
        <v>0.05</v>
      </c>
      <c r="G2488" s="29">
        <v>1</v>
      </c>
      <c r="H2488" s="30">
        <v>250.35509999999999</v>
      </c>
      <c r="I2488" s="30">
        <v>44.487499999999997</v>
      </c>
      <c r="J2488" s="14">
        <v>1745</v>
      </c>
      <c r="K2488" s="14">
        <v>87</v>
      </c>
      <c r="L2488" s="12">
        <v>0.1777</v>
      </c>
      <c r="M2488" s="7">
        <v>1.307172</v>
      </c>
      <c r="N2488" s="31">
        <v>1</v>
      </c>
      <c r="O2488" s="14">
        <f>IFERROR(VLOOKUP($C2488,'site totals'!$J$2:$K$607,2,FALSE),1)</f>
        <v>6402.0866999999998</v>
      </c>
      <c r="P2488" s="32" t="s">
        <v>91</v>
      </c>
      <c r="Q2488" s="12">
        <v>0.23498973270000001</v>
      </c>
      <c r="R2488" s="29">
        <v>0.05</v>
      </c>
      <c r="S2488" s="2">
        <f>IF($A2488="site","",MIN(VLOOKUP($P2488,margin_ranges!$A$5:$D$10,4,FALSE)/100,$Q2488))</f>
        <v>0.23498973270000001</v>
      </c>
      <c r="T2488" s="6">
        <f>IF(A2488="placement",$J2488*MIN($Q2488,$S2488),"")</f>
        <v>410.05708356150001</v>
      </c>
      <c r="U2488" s="6">
        <f>IF($A2488="placement",T2488,SUMIF($C$10:$C$6209,$C2488,$T$10:$T$6209))</f>
        <v>410.05708356150001</v>
      </c>
      <c r="V2488" s="34">
        <f t="shared" si="119"/>
        <v>-0.19472603442105252</v>
      </c>
      <c r="W2488" s="24"/>
      <c r="X2488" s="2" t="str">
        <f>IFERROR(MIN(VLOOKUP($W2488,margin_ranges!$A$5:$D$10,4,FALSE),$Q2488*100)/100,"")</f>
        <v/>
      </c>
      <c r="Y2488" s="6">
        <f t="shared" si="117"/>
        <v>410.05708356150001</v>
      </c>
      <c r="Z2488" s="6">
        <f>IF($A2488="placement",Y2488,SUMIF($C$10:$C$6209,$C2488,$Y$10:$Y$6209))</f>
        <v>410.05708356150001</v>
      </c>
      <c r="AA2488" s="29">
        <f t="shared" si="118"/>
        <v>-0.19472603442105252</v>
      </c>
    </row>
    <row r="2489" spans="1:27" hidden="1" x14ac:dyDescent="0.3">
      <c r="A2489" s="8" t="s">
        <v>17</v>
      </c>
      <c r="B2489" s="8" t="s">
        <v>1094</v>
      </c>
      <c r="C2489" s="8" t="s">
        <v>1095</v>
      </c>
      <c r="D2489" s="8" t="s">
        <v>1122</v>
      </c>
      <c r="E2489" s="8" t="s">
        <v>1123</v>
      </c>
      <c r="F2489" s="29">
        <v>0.1</v>
      </c>
      <c r="G2489" s="29">
        <v>1</v>
      </c>
      <c r="H2489" s="30">
        <v>30.209599999999998</v>
      </c>
      <c r="I2489" s="30">
        <v>1.4697</v>
      </c>
      <c r="J2489" s="14">
        <v>37</v>
      </c>
      <c r="K2489" s="14">
        <v>2</v>
      </c>
      <c r="L2489" s="12">
        <v>4.87E-2</v>
      </c>
      <c r="M2489" s="7">
        <v>0.83645022999999996</v>
      </c>
      <c r="N2489" s="31">
        <v>0.6</v>
      </c>
      <c r="O2489" s="14">
        <f>IFERROR(VLOOKUP($C2489,'site totals'!$J$2:$K$607,2,FALSE),1)</f>
        <v>6402.0866999999998</v>
      </c>
      <c r="P2489" s="32" t="s">
        <v>94</v>
      </c>
      <c r="Q2489" s="12">
        <v>0.28268296650000002</v>
      </c>
      <c r="R2489" s="29">
        <v>0.1</v>
      </c>
      <c r="S2489" s="2">
        <f>IF($A2489="site","",MIN(VLOOKUP($P2489,margin_ranges!$A$5:$D$10,4,FALSE)/100,$Q2489))</f>
        <v>0.19750000000000001</v>
      </c>
      <c r="T2489" s="6">
        <f>IF(A2489="placement",$J2489*MIN($Q2489,$S2489),"")</f>
        <v>7.3075000000000001</v>
      </c>
      <c r="U2489" s="6">
        <f>IF($A2489="placement",T2489,SUMIF($C$10:$C$6209,$C2489,$T$10:$T$6209))</f>
        <v>7.3075000000000001</v>
      </c>
      <c r="V2489" s="34">
        <f t="shared" si="119"/>
        <v>-0.1083333333333335</v>
      </c>
      <c r="W2489" s="24"/>
      <c r="X2489" s="2" t="str">
        <f>IFERROR(MIN(VLOOKUP($W2489,margin_ranges!$A$5:$D$10,4,FALSE),$Q2489*100)/100,"")</f>
        <v/>
      </c>
      <c r="Y2489" s="6">
        <f t="shared" si="117"/>
        <v>7.3075000000000001</v>
      </c>
      <c r="Z2489" s="6">
        <f>IF($A2489="placement",Y2489,SUMIF($C$10:$C$6209,$C2489,$Y$10:$Y$6209))</f>
        <v>7.3075000000000001</v>
      </c>
      <c r="AA2489" s="29">
        <f t="shared" si="118"/>
        <v>-0.1083333333333335</v>
      </c>
    </row>
    <row r="2490" spans="1:27" hidden="1" x14ac:dyDescent="0.3">
      <c r="A2490" s="8" t="s">
        <v>17</v>
      </c>
      <c r="B2490" s="8" t="s">
        <v>1094</v>
      </c>
      <c r="C2490" s="8" t="s">
        <v>1095</v>
      </c>
      <c r="D2490" s="8" t="s">
        <v>1128</v>
      </c>
      <c r="E2490" s="8" t="s">
        <v>1129</v>
      </c>
      <c r="F2490" s="29">
        <v>0.13999999999999899</v>
      </c>
      <c r="G2490" s="29">
        <v>0</v>
      </c>
      <c r="H2490" s="30">
        <v>20.977799999999998</v>
      </c>
      <c r="I2490" s="30">
        <v>10.3354</v>
      </c>
      <c r="J2490" s="14">
        <v>293</v>
      </c>
      <c r="K2490" s="14">
        <v>67</v>
      </c>
      <c r="L2490" s="12">
        <v>0.49270000000000003</v>
      </c>
      <c r="M2490" s="7">
        <v>0.94432673</v>
      </c>
      <c r="N2490" s="31">
        <v>0.75</v>
      </c>
      <c r="O2490" s="14">
        <f>IFERROR(VLOOKUP($C2490,'site totals'!$J$2:$K$607,2,FALSE),1)</f>
        <v>6402.0866999999998</v>
      </c>
      <c r="P2490" s="32" t="s">
        <v>22</v>
      </c>
      <c r="Q2490" s="12">
        <v>0.2057833597</v>
      </c>
      <c r="R2490" s="29">
        <v>0.14000000000000001</v>
      </c>
      <c r="S2490" s="2">
        <f>IF($A2490="site","",MIN(VLOOKUP($P2490,margin_ranges!$A$5:$D$10,4,FALSE)/100,$Q2490))</f>
        <v>0.2057833597</v>
      </c>
      <c r="T2490" s="6">
        <f>IF(A2490="placement",$J2490*MIN($Q2490,$S2490),"")</f>
        <v>60.294524392100001</v>
      </c>
      <c r="U2490" s="6">
        <f>IF($A2490="placement",T2490,SUMIF($C$10:$C$6209,$C2490,$T$10:$T$6209))</f>
        <v>60.294524392100001</v>
      </c>
      <c r="V2490" s="34">
        <f t="shared" si="119"/>
        <v>-7.6492278720930229E-2</v>
      </c>
      <c r="W2490" s="24"/>
      <c r="X2490" s="2" t="str">
        <f>IFERROR(MIN(VLOOKUP($W2490,margin_ranges!$A$5:$D$10,4,FALSE),$Q2490*100)/100,"")</f>
        <v/>
      </c>
      <c r="Y2490" s="6">
        <f t="shared" si="117"/>
        <v>60.294524392100001</v>
      </c>
      <c r="Z2490" s="6">
        <f>IF($A2490="placement",Y2490,SUMIF($C$10:$C$6209,$C2490,$Y$10:$Y$6209))</f>
        <v>60.294524392100001</v>
      </c>
      <c r="AA2490" s="29">
        <f t="shared" si="118"/>
        <v>-7.6492278720930229E-2</v>
      </c>
    </row>
    <row r="2491" spans="1:27" hidden="1" x14ac:dyDescent="0.3">
      <c r="A2491" s="8" t="s">
        <v>17</v>
      </c>
      <c r="B2491" s="8" t="s">
        <v>1094</v>
      </c>
      <c r="C2491" s="8" t="s">
        <v>1095</v>
      </c>
      <c r="D2491" s="8" t="s">
        <v>11756</v>
      </c>
      <c r="E2491" s="8" t="s">
        <v>11757</v>
      </c>
      <c r="F2491" s="29">
        <v>0.25</v>
      </c>
      <c r="G2491" s="29">
        <v>0</v>
      </c>
      <c r="H2491" s="30">
        <v>12.294</v>
      </c>
      <c r="I2491" s="30">
        <v>0.46400000000000002</v>
      </c>
      <c r="J2491" s="14">
        <v>17</v>
      </c>
      <c r="K2491" s="14">
        <v>4</v>
      </c>
      <c r="L2491" s="12">
        <v>3.7699999999999997E-2</v>
      </c>
      <c r="M2491" s="7">
        <v>1.19812192</v>
      </c>
      <c r="N2491" s="31">
        <v>0.75</v>
      </c>
      <c r="O2491" s="14">
        <f>IFERROR(VLOOKUP($C2491,'site totals'!$J$2:$K$607,2,FALSE),1)</f>
        <v>6402.0866999999998</v>
      </c>
      <c r="P2491" s="32" t="s">
        <v>22</v>
      </c>
      <c r="Q2491" s="12">
        <v>0.37402030069999997</v>
      </c>
      <c r="R2491" s="29">
        <v>0.25</v>
      </c>
      <c r="S2491" s="2">
        <f>IF($A2491="site","",MIN(VLOOKUP($P2491,margin_ranges!$A$5:$D$10,4,FALSE)/100,$Q2491))</f>
        <v>0.29749999999999999</v>
      </c>
      <c r="T2491" s="6">
        <f>IF(A2491="placement",$J2491*MIN($Q2491,$S2491),"")</f>
        <v>5.0575000000000001</v>
      </c>
      <c r="U2491" s="6">
        <f>IF($A2491="placement",T2491,SUMIF($C$10:$C$6209,$C2491,$T$10:$T$6209))</f>
        <v>5.0575000000000001</v>
      </c>
      <c r="V2491" s="34">
        <f t="shared" si="119"/>
        <v>-6.3333333333333464E-2</v>
      </c>
      <c r="W2491" s="24"/>
      <c r="X2491" s="2" t="str">
        <f>IFERROR(MIN(VLOOKUP($W2491,margin_ranges!$A$5:$D$10,4,FALSE),$Q2491*100)/100,"")</f>
        <v/>
      </c>
      <c r="Y2491" s="6">
        <f t="shared" si="117"/>
        <v>5.0575000000000001</v>
      </c>
      <c r="Z2491" s="6">
        <f>IF($A2491="placement",Y2491,SUMIF($C$10:$C$6209,$C2491,$Y$10:$Y$6209))</f>
        <v>5.0575000000000001</v>
      </c>
      <c r="AA2491" s="29">
        <f t="shared" si="118"/>
        <v>-6.3333333333333464E-2</v>
      </c>
    </row>
    <row r="2492" spans="1:27" hidden="1" x14ac:dyDescent="0.3">
      <c r="A2492" s="8" t="s">
        <v>17</v>
      </c>
      <c r="B2492" s="8" t="s">
        <v>1094</v>
      </c>
      <c r="C2492" s="8" t="s">
        <v>1095</v>
      </c>
      <c r="D2492" s="8" t="s">
        <v>11765</v>
      </c>
      <c r="E2492" s="8" t="s">
        <v>11766</v>
      </c>
      <c r="F2492" s="29">
        <v>0.25</v>
      </c>
      <c r="G2492" s="29">
        <v>0</v>
      </c>
      <c r="H2492" s="30">
        <v>0.58640000000000003</v>
      </c>
      <c r="I2492" s="30">
        <v>0.2636</v>
      </c>
      <c r="J2492" s="14">
        <v>8</v>
      </c>
      <c r="K2492" s="14">
        <v>2</v>
      </c>
      <c r="L2492" s="12">
        <v>0.4496</v>
      </c>
      <c r="M2492" s="7">
        <v>0.95098888999999998</v>
      </c>
      <c r="N2492" s="31">
        <v>0.6</v>
      </c>
      <c r="O2492" s="14">
        <f>IFERROR(VLOOKUP($C2492,'site totals'!$J$2:$K$607,2,FALSE),1)</f>
        <v>6402.0866999999998</v>
      </c>
      <c r="P2492" s="32" t="s">
        <v>22</v>
      </c>
      <c r="Q2492" s="12">
        <v>0.36907780410000002</v>
      </c>
      <c r="R2492" s="29">
        <v>0.25</v>
      </c>
      <c r="S2492" s="2">
        <f>IF($A2492="site","",MIN(VLOOKUP($P2492,margin_ranges!$A$5:$D$10,4,FALSE)/100,$Q2492))</f>
        <v>0.29749999999999999</v>
      </c>
      <c r="T2492" s="6">
        <f>IF(A2492="placement",$J2492*MIN($Q2492,$S2492),"")</f>
        <v>2.38</v>
      </c>
      <c r="U2492" s="6">
        <f>IF($A2492="placement",T2492,SUMIF($C$10:$C$6209,$C2492,$T$10:$T$6209))</f>
        <v>2.38</v>
      </c>
      <c r="V2492" s="34">
        <f t="shared" si="119"/>
        <v>-6.3333333333333353E-2</v>
      </c>
      <c r="W2492" s="24"/>
      <c r="X2492" s="2" t="str">
        <f>IFERROR(MIN(VLOOKUP($W2492,margin_ranges!$A$5:$D$10,4,FALSE),$Q2492*100)/100,"")</f>
        <v/>
      </c>
      <c r="Y2492" s="6">
        <f t="shared" si="117"/>
        <v>2.38</v>
      </c>
      <c r="Z2492" s="6">
        <f>IF($A2492="placement",Y2492,SUMIF($C$10:$C$6209,$C2492,$Y$10:$Y$6209))</f>
        <v>2.38</v>
      </c>
      <c r="AA2492" s="29">
        <f t="shared" si="118"/>
        <v>-6.3333333333333353E-2</v>
      </c>
    </row>
    <row r="2493" spans="1:27" hidden="1" x14ac:dyDescent="0.3">
      <c r="A2493" s="8" t="s">
        <v>17</v>
      </c>
      <c r="B2493" s="8" t="s">
        <v>1094</v>
      </c>
      <c r="C2493" s="8" t="s">
        <v>1095</v>
      </c>
      <c r="D2493" s="8" t="s">
        <v>11771</v>
      </c>
      <c r="E2493" s="8" t="s">
        <v>11772</v>
      </c>
      <c r="F2493" s="29">
        <v>0.25</v>
      </c>
      <c r="G2493" s="29">
        <v>0</v>
      </c>
      <c r="H2493" s="30">
        <v>0.61209999999999998</v>
      </c>
      <c r="I2493" s="30">
        <v>0.30020000000000002</v>
      </c>
      <c r="J2493" s="14">
        <v>9</v>
      </c>
      <c r="K2493" s="14">
        <v>2</v>
      </c>
      <c r="L2493" s="12">
        <v>0.4904</v>
      </c>
      <c r="M2493" s="7">
        <v>0.95655484000000002</v>
      </c>
      <c r="N2493" s="31">
        <v>0.6</v>
      </c>
      <c r="O2493" s="14">
        <f>IFERROR(VLOOKUP($C2493,'site totals'!$J$2:$K$607,2,FALSE),1)</f>
        <v>6402.0866999999998</v>
      </c>
      <c r="P2493" s="32" t="s">
        <v>22</v>
      </c>
      <c r="Q2493" s="12">
        <v>0.37274898020000002</v>
      </c>
      <c r="R2493" s="29">
        <v>0.25</v>
      </c>
      <c r="S2493" s="2">
        <f>IF($A2493="site","",MIN(VLOOKUP($P2493,margin_ranges!$A$5:$D$10,4,FALSE)/100,$Q2493))</f>
        <v>0.29749999999999999</v>
      </c>
      <c r="T2493" s="6">
        <f>IF(A2493="placement",$J2493*MIN($Q2493,$S2493),"")</f>
        <v>2.6774999999999998</v>
      </c>
      <c r="U2493" s="6">
        <f>IF($A2493="placement",T2493,SUMIF($C$10:$C$6209,$C2493,$T$10:$T$6209))</f>
        <v>2.6774999999999998</v>
      </c>
      <c r="V2493" s="34">
        <f t="shared" si="119"/>
        <v>-6.3333333333333353E-2</v>
      </c>
      <c r="W2493" s="24"/>
      <c r="X2493" s="2" t="str">
        <f>IFERROR(MIN(VLOOKUP($W2493,margin_ranges!$A$5:$D$10,4,FALSE),$Q2493*100)/100,"")</f>
        <v/>
      </c>
      <c r="Y2493" s="6">
        <f t="shared" si="117"/>
        <v>2.6774999999999998</v>
      </c>
      <c r="Z2493" s="6">
        <f>IF($A2493="placement",Y2493,SUMIF($C$10:$C$6209,$C2493,$Y$10:$Y$6209))</f>
        <v>2.6774999999999998</v>
      </c>
      <c r="AA2493" s="29">
        <f t="shared" si="118"/>
        <v>-6.3333333333333353E-2</v>
      </c>
    </row>
    <row r="2494" spans="1:27" hidden="1" x14ac:dyDescent="0.3">
      <c r="A2494" s="8" t="s">
        <v>17</v>
      </c>
      <c r="B2494" s="8" t="s">
        <v>1094</v>
      </c>
      <c r="C2494" s="8" t="s">
        <v>1095</v>
      </c>
      <c r="D2494" s="8" t="s">
        <v>11763</v>
      </c>
      <c r="E2494" s="8" t="s">
        <v>11764</v>
      </c>
      <c r="F2494" s="29">
        <v>0.25</v>
      </c>
      <c r="G2494" s="29">
        <v>0</v>
      </c>
      <c r="H2494" s="30">
        <v>11.302099999999999</v>
      </c>
      <c r="I2494" s="30">
        <v>0.43469999999999998</v>
      </c>
      <c r="J2494" s="14">
        <v>16</v>
      </c>
      <c r="K2494" s="14">
        <v>4</v>
      </c>
      <c r="L2494" s="12">
        <v>3.85E-2</v>
      </c>
      <c r="M2494" s="7">
        <v>1.19740388</v>
      </c>
      <c r="N2494" s="31">
        <v>0.75</v>
      </c>
      <c r="O2494" s="14">
        <f>IFERROR(VLOOKUP($C2494,'site totals'!$J$2:$K$607,2,FALSE),1)</f>
        <v>6402.0866999999998</v>
      </c>
      <c r="P2494" s="32" t="s">
        <v>22</v>
      </c>
      <c r="Q2494" s="12">
        <v>0.3736449214</v>
      </c>
      <c r="R2494" s="29">
        <v>0.25</v>
      </c>
      <c r="S2494" s="2">
        <f>IF($A2494="site","",MIN(VLOOKUP($P2494,margin_ranges!$A$5:$D$10,4,FALSE)/100,$Q2494))</f>
        <v>0.29749999999999999</v>
      </c>
      <c r="T2494" s="6">
        <f>IF(A2494="placement",$J2494*MIN($Q2494,$S2494),"")</f>
        <v>4.76</v>
      </c>
      <c r="U2494" s="6">
        <f>IF($A2494="placement",T2494,SUMIF($C$10:$C$6209,$C2494,$T$10:$T$6209))</f>
        <v>4.76</v>
      </c>
      <c r="V2494" s="34">
        <f t="shared" si="119"/>
        <v>-6.3333333333333353E-2</v>
      </c>
      <c r="W2494" s="24"/>
      <c r="X2494" s="2" t="str">
        <f>IFERROR(MIN(VLOOKUP($W2494,margin_ranges!$A$5:$D$10,4,FALSE),$Q2494*100)/100,"")</f>
        <v/>
      </c>
      <c r="Y2494" s="6">
        <f t="shared" si="117"/>
        <v>4.76</v>
      </c>
      <c r="Z2494" s="6">
        <f>IF($A2494="placement",Y2494,SUMIF($C$10:$C$6209,$C2494,$Y$10:$Y$6209))</f>
        <v>4.76</v>
      </c>
      <c r="AA2494" s="29">
        <f t="shared" si="118"/>
        <v>-6.3333333333333353E-2</v>
      </c>
    </row>
    <row r="2495" spans="1:27" hidden="1" x14ac:dyDescent="0.3">
      <c r="A2495" s="8" t="s">
        <v>17</v>
      </c>
      <c r="B2495" s="8" t="s">
        <v>1094</v>
      </c>
      <c r="C2495" s="8" t="s">
        <v>1095</v>
      </c>
      <c r="D2495" s="8" t="s">
        <v>11773</v>
      </c>
      <c r="E2495" s="8" t="s">
        <v>11774</v>
      </c>
      <c r="F2495" s="29">
        <v>0.25</v>
      </c>
      <c r="G2495" s="29">
        <v>0</v>
      </c>
      <c r="H2495" s="30">
        <v>0.4778</v>
      </c>
      <c r="I2495" s="30">
        <v>0.21249999999999999</v>
      </c>
      <c r="J2495" s="14">
        <v>7</v>
      </c>
      <c r="K2495" s="14">
        <v>2</v>
      </c>
      <c r="L2495" s="12">
        <v>0.44479999999999997</v>
      </c>
      <c r="M2495" s="7">
        <v>1.05455462</v>
      </c>
      <c r="N2495" s="31">
        <v>0.7</v>
      </c>
      <c r="O2495" s="14">
        <f>IFERROR(VLOOKUP($C2495,'site totals'!$J$2:$K$607,2,FALSE),1)</f>
        <v>6402.0866999999998</v>
      </c>
      <c r="P2495" s="32" t="s">
        <v>22</v>
      </c>
      <c r="Q2495" s="12">
        <v>0.33621266690000001</v>
      </c>
      <c r="R2495" s="29">
        <v>0.25</v>
      </c>
      <c r="S2495" s="2">
        <f>IF($A2495="site","",MIN(VLOOKUP($P2495,margin_ranges!$A$5:$D$10,4,FALSE)/100,$Q2495))</f>
        <v>0.29749999999999999</v>
      </c>
      <c r="T2495" s="6">
        <f>IF(A2495="placement",$J2495*MIN($Q2495,$S2495),"")</f>
        <v>2.0825</v>
      </c>
      <c r="U2495" s="6">
        <f>IF($A2495="placement",T2495,SUMIF($C$10:$C$6209,$C2495,$T$10:$T$6209))</f>
        <v>2.0825</v>
      </c>
      <c r="V2495" s="34">
        <f t="shared" si="119"/>
        <v>-6.3333333333333242E-2</v>
      </c>
      <c r="W2495" s="24"/>
      <c r="X2495" s="2" t="str">
        <f>IFERROR(MIN(VLOOKUP($W2495,margin_ranges!$A$5:$D$10,4,FALSE),$Q2495*100)/100,"")</f>
        <v/>
      </c>
      <c r="Y2495" s="6">
        <f t="shared" si="117"/>
        <v>2.0825</v>
      </c>
      <c r="Z2495" s="6">
        <f>IF($A2495="placement",Y2495,SUMIF($C$10:$C$6209,$C2495,$Y$10:$Y$6209))</f>
        <v>2.0825</v>
      </c>
      <c r="AA2495" s="17">
        <f t="shared" si="118"/>
        <v>-6.3333333333333242E-2</v>
      </c>
    </row>
    <row r="2496" spans="1:27" hidden="1" x14ac:dyDescent="0.3">
      <c r="A2496" s="8" t="s">
        <v>17</v>
      </c>
      <c r="B2496" s="8" t="s">
        <v>1094</v>
      </c>
      <c r="C2496" s="8" t="s">
        <v>1095</v>
      </c>
      <c r="D2496" s="8" t="s">
        <v>11775</v>
      </c>
      <c r="E2496" s="8" t="s">
        <v>11776</v>
      </c>
      <c r="F2496" s="29">
        <v>0.25</v>
      </c>
      <c r="G2496" s="29">
        <v>0</v>
      </c>
      <c r="H2496" s="30">
        <v>0.47139999999999999</v>
      </c>
      <c r="I2496" s="30">
        <v>0.21859999999999999</v>
      </c>
      <c r="J2496" s="14">
        <v>7</v>
      </c>
      <c r="K2496" s="14">
        <v>2</v>
      </c>
      <c r="L2496" s="12">
        <v>0.4637</v>
      </c>
      <c r="M2496" s="7">
        <v>1.0856535899999999</v>
      </c>
      <c r="N2496" s="31">
        <v>0.7</v>
      </c>
      <c r="O2496" s="14">
        <f>IFERROR(VLOOKUP($C2496,'site totals'!$J$2:$K$607,2,FALSE),1)</f>
        <v>6402.0866999999998</v>
      </c>
      <c r="P2496" s="32" t="s">
        <v>22</v>
      </c>
      <c r="Q2496" s="12">
        <v>0.35522711540000002</v>
      </c>
      <c r="R2496" s="29">
        <v>0.25</v>
      </c>
      <c r="S2496" s="2">
        <f>IF($A2496="site","",MIN(VLOOKUP($P2496,margin_ranges!$A$5:$D$10,4,FALSE)/100,$Q2496))</f>
        <v>0.29749999999999999</v>
      </c>
      <c r="T2496" s="6">
        <f>IF(A2496="placement",$J2496*MIN($Q2496,$S2496),"")</f>
        <v>2.0825</v>
      </c>
      <c r="U2496" s="6">
        <f>IF($A2496="placement",T2496,SUMIF($C$10:$C$6209,$C2496,$T$10:$T$6209))</f>
        <v>2.0825</v>
      </c>
      <c r="V2496" s="34">
        <f t="shared" si="119"/>
        <v>-6.3333333333333242E-2</v>
      </c>
      <c r="W2496" s="24"/>
      <c r="X2496" s="2" t="str">
        <f>IFERROR(MIN(VLOOKUP($W2496,margin_ranges!$A$5:$D$10,4,FALSE),$Q2496*100)/100,"")</f>
        <v/>
      </c>
      <c r="Y2496" s="6">
        <f t="shared" si="117"/>
        <v>2.0825</v>
      </c>
      <c r="Z2496" s="6">
        <f>IF($A2496="placement",Y2496,SUMIF($C$10:$C$6209,$C2496,$Y$10:$Y$6209))</f>
        <v>2.0825</v>
      </c>
      <c r="AA2496" s="29">
        <f t="shared" si="118"/>
        <v>-6.3333333333333242E-2</v>
      </c>
    </row>
    <row r="2497" spans="1:27" hidden="1" x14ac:dyDescent="0.3">
      <c r="A2497" s="8" t="s">
        <v>17</v>
      </c>
      <c r="B2497" s="8" t="s">
        <v>1094</v>
      </c>
      <c r="C2497" s="8" t="s">
        <v>1095</v>
      </c>
      <c r="D2497" s="8" t="s">
        <v>11758</v>
      </c>
      <c r="E2497" s="8" t="s">
        <v>11759</v>
      </c>
      <c r="F2497" s="29">
        <v>0.25</v>
      </c>
      <c r="G2497" s="29">
        <v>0</v>
      </c>
      <c r="H2497" s="30">
        <v>12.394399999999999</v>
      </c>
      <c r="I2497" s="30">
        <v>0.28539999999999999</v>
      </c>
      <c r="J2497" s="14">
        <v>10</v>
      </c>
      <c r="K2497" s="14">
        <v>3</v>
      </c>
      <c r="L2497" s="12">
        <v>2.3E-2</v>
      </c>
      <c r="M2497" s="7">
        <v>1.1771271299999999</v>
      </c>
      <c r="N2497" s="31">
        <v>0.75</v>
      </c>
      <c r="O2497" s="14">
        <f>IFERROR(VLOOKUP($C2497,'site totals'!$J$2:$K$607,2,FALSE),1)</f>
        <v>6402.0866999999998</v>
      </c>
      <c r="P2497" s="32" t="s">
        <v>22</v>
      </c>
      <c r="Q2497" s="12">
        <v>0.36285556359999999</v>
      </c>
      <c r="R2497" s="29">
        <v>0.25</v>
      </c>
      <c r="S2497" s="2">
        <f>IF($A2497="site","",MIN(VLOOKUP($P2497,margin_ranges!$A$5:$D$10,4,FALSE)/100,$Q2497))</f>
        <v>0.29749999999999999</v>
      </c>
      <c r="T2497" s="6">
        <f>IF(A2497="placement",$J2497*MIN($Q2497,$S2497),"")</f>
        <v>2.9749999999999996</v>
      </c>
      <c r="U2497" s="6">
        <f>IF($A2497="placement",T2497,SUMIF($C$10:$C$6209,$C2497,$T$10:$T$6209))</f>
        <v>2.9749999999999996</v>
      </c>
      <c r="V2497" s="34">
        <f t="shared" si="119"/>
        <v>-6.3333333333333242E-2</v>
      </c>
      <c r="W2497" s="24"/>
      <c r="X2497" s="2" t="str">
        <f>IFERROR(MIN(VLOOKUP($W2497,margin_ranges!$A$5:$D$10,4,FALSE),$Q2497*100)/100,"")</f>
        <v/>
      </c>
      <c r="Y2497" s="6">
        <f t="shared" si="117"/>
        <v>2.9749999999999996</v>
      </c>
      <c r="Z2497" s="6">
        <f>IF($A2497="placement",Y2497,SUMIF($C$10:$C$6209,$C2497,$Y$10:$Y$6209))</f>
        <v>2.9749999999999996</v>
      </c>
      <c r="AA2497" s="29">
        <f t="shared" si="118"/>
        <v>-6.3333333333333242E-2</v>
      </c>
    </row>
    <row r="2498" spans="1:27" hidden="1" x14ac:dyDescent="0.3">
      <c r="A2498" s="8" t="s">
        <v>17</v>
      </c>
      <c r="B2498" s="8" t="s">
        <v>1094</v>
      </c>
      <c r="C2498" s="8" t="s">
        <v>1095</v>
      </c>
      <c r="D2498" s="8" t="s">
        <v>1175</v>
      </c>
      <c r="E2498" s="8" t="s">
        <v>1176</v>
      </c>
      <c r="F2498" s="29">
        <v>0.12999999999999901</v>
      </c>
      <c r="G2498" s="29">
        <v>0</v>
      </c>
      <c r="H2498" s="30">
        <v>26.561599999999999</v>
      </c>
      <c r="I2498" s="30">
        <v>14.6632</v>
      </c>
      <c r="J2498" s="14">
        <v>402</v>
      </c>
      <c r="K2498" s="14">
        <v>92</v>
      </c>
      <c r="L2498" s="12">
        <v>0.55200000000000005</v>
      </c>
      <c r="M2498" s="7">
        <v>0.91445209999999999</v>
      </c>
      <c r="N2498" s="31">
        <v>0.75</v>
      </c>
      <c r="O2498" s="14">
        <f>IFERROR(VLOOKUP($C2498,'site totals'!$J$2:$K$607,2,FALSE),1)</f>
        <v>6402.0866999999998</v>
      </c>
      <c r="P2498" s="32" t="s">
        <v>22</v>
      </c>
      <c r="Q2498" s="12">
        <v>0.17983675969999999</v>
      </c>
      <c r="R2498" s="29">
        <v>0.13</v>
      </c>
      <c r="S2498" s="2">
        <f>IF($A2498="site","",MIN(VLOOKUP($P2498,margin_ranges!$A$5:$D$10,4,FALSE)/100,$Q2498))</f>
        <v>0.17983675969999999</v>
      </c>
      <c r="T2498" s="6">
        <f>IF(A2498="placement",$J2498*MIN($Q2498,$S2498),"")</f>
        <v>72.294377399399991</v>
      </c>
      <c r="U2498" s="6">
        <f>IF($A2498="placement",T2498,SUMIF($C$10:$C$6209,$C2498,$T$10:$T$6209))</f>
        <v>72.294377399399991</v>
      </c>
      <c r="V2498" s="34">
        <f t="shared" si="119"/>
        <v>-5.7283631839080473E-2</v>
      </c>
      <c r="W2498" s="24"/>
      <c r="X2498" s="2" t="str">
        <f>IFERROR(MIN(VLOOKUP($W2498,margin_ranges!$A$5:$D$10,4,FALSE),$Q2498*100)/100,"")</f>
        <v/>
      </c>
      <c r="Y2498" s="6">
        <f t="shared" si="117"/>
        <v>72.294377399399991</v>
      </c>
      <c r="Z2498" s="6">
        <f>IF($A2498="placement",Y2498,SUMIF($C$10:$C$6209,$C2498,$Y$10:$Y$6209))</f>
        <v>72.294377399399991</v>
      </c>
      <c r="AA2498" s="29">
        <f t="shared" si="118"/>
        <v>-5.7283631839080473E-2</v>
      </c>
    </row>
    <row r="2499" spans="1:27" hidden="1" x14ac:dyDescent="0.3">
      <c r="A2499" s="8" t="s">
        <v>17</v>
      </c>
      <c r="B2499" s="8" t="s">
        <v>1094</v>
      </c>
      <c r="C2499" s="8" t="s">
        <v>1095</v>
      </c>
      <c r="D2499" s="8" t="s">
        <v>1108</v>
      </c>
      <c r="E2499" s="8" t="s">
        <v>1109</v>
      </c>
      <c r="F2499" s="29">
        <v>0.15</v>
      </c>
      <c r="G2499" s="29">
        <v>1</v>
      </c>
      <c r="H2499" s="30">
        <v>516.53510000000006</v>
      </c>
      <c r="I2499" s="30">
        <v>96.884</v>
      </c>
      <c r="J2499" s="14">
        <v>4719</v>
      </c>
      <c r="K2499" s="14">
        <v>520</v>
      </c>
      <c r="L2499" s="12">
        <v>0.18759999999999999</v>
      </c>
      <c r="M2499" s="7">
        <v>1.62348589</v>
      </c>
      <c r="N2499" s="31">
        <v>1.25</v>
      </c>
      <c r="O2499" s="14">
        <f>IFERROR(VLOOKUP($C2499,'site totals'!$J$2:$K$607,2,FALSE),1)</f>
        <v>6402.0866999999998</v>
      </c>
      <c r="P2499" s="32" t="s">
        <v>94</v>
      </c>
      <c r="Q2499" s="12">
        <v>0.23005182469999999</v>
      </c>
      <c r="R2499" s="29">
        <v>0.15</v>
      </c>
      <c r="S2499" s="2">
        <f>IF($A2499="site","",MIN(VLOOKUP($P2499,margin_ranges!$A$5:$D$10,4,FALSE)/100,$Q2499))</f>
        <v>0.19750000000000001</v>
      </c>
      <c r="T2499" s="6">
        <f>IF(A2499="placement",$J2499*MIN($Q2499,$S2499),"")</f>
        <v>932.00250000000005</v>
      </c>
      <c r="U2499" s="6">
        <f>IF($A2499="placement",T2499,SUMIF($C$10:$C$6209,$C2499,$T$10:$T$6209))</f>
        <v>932.00250000000005</v>
      </c>
      <c r="V2499" s="34">
        <f t="shared" si="119"/>
        <v>-5.5882352941176494E-2</v>
      </c>
      <c r="W2499" s="24"/>
      <c r="X2499" s="2" t="str">
        <f>IFERROR(MIN(VLOOKUP($W2499,margin_ranges!$A$5:$D$10,4,FALSE),$Q2499*100)/100,"")</f>
        <v/>
      </c>
      <c r="Y2499" s="6">
        <f t="shared" si="117"/>
        <v>932.00250000000005</v>
      </c>
      <c r="Z2499" s="6">
        <f>IF($A2499="placement",Y2499,SUMIF($C$10:$C$6209,$C2499,$Y$10:$Y$6209))</f>
        <v>932.00250000000005</v>
      </c>
      <c r="AA2499" s="29">
        <f t="shared" si="118"/>
        <v>-5.5882352941176494E-2</v>
      </c>
    </row>
    <row r="2500" spans="1:27" hidden="1" x14ac:dyDescent="0.3">
      <c r="A2500" s="8" t="s">
        <v>17</v>
      </c>
      <c r="B2500" s="8" t="s">
        <v>1094</v>
      </c>
      <c r="C2500" s="8" t="s">
        <v>1095</v>
      </c>
      <c r="D2500" s="8" t="s">
        <v>1124</v>
      </c>
      <c r="E2500" s="8" t="s">
        <v>1125</v>
      </c>
      <c r="F2500" s="29">
        <v>0.19</v>
      </c>
      <c r="G2500" s="29">
        <v>0</v>
      </c>
      <c r="H2500" s="30">
        <v>3.6291000000000002</v>
      </c>
      <c r="I2500" s="30">
        <v>0.7671</v>
      </c>
      <c r="J2500" s="14">
        <v>32</v>
      </c>
      <c r="K2500" s="14">
        <v>5</v>
      </c>
      <c r="L2500" s="12">
        <v>0.2114</v>
      </c>
      <c r="M2500" s="7">
        <v>1.3699534499999999</v>
      </c>
      <c r="N2500" s="31">
        <v>1.05</v>
      </c>
      <c r="O2500" s="14">
        <f>IFERROR(VLOOKUP($C2500,'site totals'!$J$2:$K$607,2,FALSE),1)</f>
        <v>6402.0866999999998</v>
      </c>
      <c r="P2500" s="32" t="s">
        <v>91</v>
      </c>
      <c r="Q2500" s="12">
        <v>0.23355059710000001</v>
      </c>
      <c r="R2500" s="29">
        <v>0.19</v>
      </c>
      <c r="S2500" s="2">
        <f>IF($A2500="site","",MIN(VLOOKUP($P2500,margin_ranges!$A$5:$D$10,4,FALSE)/100,$Q2500))</f>
        <v>0.23355059710000001</v>
      </c>
      <c r="T2500" s="6">
        <f>IF(A2500="placement",$J2500*MIN($Q2500,$S2500),"")</f>
        <v>7.4736191072000002</v>
      </c>
      <c r="U2500" s="6">
        <f>IF($A2500="placement",T2500,SUMIF($C$10:$C$6209,$C2500,$T$10:$T$6209))</f>
        <v>7.4736191072000002</v>
      </c>
      <c r="V2500" s="34">
        <f t="shared" si="119"/>
        <v>-5.3766169259259367E-2</v>
      </c>
      <c r="W2500" s="24"/>
      <c r="X2500" s="2" t="str">
        <f>IFERROR(MIN(VLOOKUP($W2500,margin_ranges!$A$5:$D$10,4,FALSE),$Q2500*100)/100,"")</f>
        <v/>
      </c>
      <c r="Y2500" s="6">
        <f t="shared" si="117"/>
        <v>7.4736191072000002</v>
      </c>
      <c r="Z2500" s="6">
        <f>IF($A2500="placement",Y2500,SUMIF($C$10:$C$6209,$C2500,$Y$10:$Y$6209))</f>
        <v>7.4736191072000002</v>
      </c>
      <c r="AA2500" s="29">
        <f t="shared" si="118"/>
        <v>-5.3766169259259367E-2</v>
      </c>
    </row>
    <row r="2501" spans="1:27" hidden="1" x14ac:dyDescent="0.3">
      <c r="A2501" s="8" t="s">
        <v>17</v>
      </c>
      <c r="B2501" s="8" t="s">
        <v>1094</v>
      </c>
      <c r="C2501" s="8" t="s">
        <v>1095</v>
      </c>
      <c r="D2501" s="8" t="s">
        <v>1130</v>
      </c>
      <c r="E2501" s="8" t="s">
        <v>1131</v>
      </c>
      <c r="F2501" s="29">
        <v>0.15</v>
      </c>
      <c r="G2501" s="29">
        <v>1</v>
      </c>
      <c r="H2501" s="30">
        <v>155.65309999999999</v>
      </c>
      <c r="I2501" s="30">
        <v>16.123899999999999</v>
      </c>
      <c r="J2501" s="14">
        <v>817</v>
      </c>
      <c r="K2501" s="14">
        <v>89</v>
      </c>
      <c r="L2501" s="12">
        <v>0.1036</v>
      </c>
      <c r="M2501" s="7">
        <v>1.6896546800000001</v>
      </c>
      <c r="N2501" s="31">
        <v>1.4</v>
      </c>
      <c r="O2501" s="14">
        <f>IFERROR(VLOOKUP($C2501,'site totals'!$J$2:$K$607,2,FALSE),1)</f>
        <v>6402.0866999999998</v>
      </c>
      <c r="P2501" s="32" t="s">
        <v>94</v>
      </c>
      <c r="Q2501" s="12">
        <v>0.17142833169999999</v>
      </c>
      <c r="R2501" s="29">
        <v>0.15</v>
      </c>
      <c r="S2501" s="2">
        <f>IF($A2501="site","",MIN(VLOOKUP($P2501,margin_ranges!$A$5:$D$10,4,FALSE)/100,$Q2501))</f>
        <v>0.17142833169999999</v>
      </c>
      <c r="T2501" s="6">
        <f>IF(A2501="placement",$J2501*MIN($Q2501,$S2501),"")</f>
        <v>140.0569469989</v>
      </c>
      <c r="U2501" s="6">
        <f>IF($A2501="placement",T2501,SUMIF($C$10:$C$6209,$C2501,$T$10:$T$6209))</f>
        <v>140.0569469989</v>
      </c>
      <c r="V2501" s="34">
        <f t="shared" si="119"/>
        <v>-2.5209801999999892E-2</v>
      </c>
      <c r="W2501" s="24"/>
      <c r="X2501" s="2" t="str">
        <f>IFERROR(MIN(VLOOKUP($W2501,margin_ranges!$A$5:$D$10,4,FALSE),$Q2501*100)/100,"")</f>
        <v/>
      </c>
      <c r="Y2501" s="6">
        <f t="shared" si="117"/>
        <v>140.0569469989</v>
      </c>
      <c r="Z2501" s="6">
        <f>IF($A2501="placement",Y2501,SUMIF($C$10:$C$6209,$C2501,$Y$10:$Y$6209))</f>
        <v>140.0569469989</v>
      </c>
      <c r="AA2501" s="29">
        <f t="shared" si="118"/>
        <v>-2.5209801999999892E-2</v>
      </c>
    </row>
    <row r="2502" spans="1:27" hidden="1" x14ac:dyDescent="0.3">
      <c r="A2502" s="8" t="s">
        <v>17</v>
      </c>
      <c r="B2502" s="8" t="s">
        <v>1094</v>
      </c>
      <c r="C2502" s="8" t="s">
        <v>1095</v>
      </c>
      <c r="D2502" s="33" t="s">
        <v>1112</v>
      </c>
      <c r="E2502" s="8" t="s">
        <v>1113</v>
      </c>
      <c r="F2502" s="29">
        <v>0.28999999999999998</v>
      </c>
      <c r="G2502" s="29">
        <v>0</v>
      </c>
      <c r="H2502" s="30">
        <v>1.2441</v>
      </c>
      <c r="I2502" s="30">
        <v>0.33979999999999999</v>
      </c>
      <c r="J2502" s="14">
        <v>12</v>
      </c>
      <c r="K2502" s="14">
        <v>3</v>
      </c>
      <c r="L2502" s="12">
        <v>0.27310000000000001</v>
      </c>
      <c r="M2502" s="7">
        <v>1.2029640500000001</v>
      </c>
      <c r="N2502" s="31">
        <v>0.75</v>
      </c>
      <c r="O2502" s="14">
        <f>IFERROR(VLOOKUP($C2502,'site totals'!$J$2:$K$607,2,FALSE),1)</f>
        <v>6402.0866999999998</v>
      </c>
      <c r="P2502" s="32" t="s">
        <v>22</v>
      </c>
      <c r="Q2502" s="12">
        <v>0.37653997379999998</v>
      </c>
      <c r="R2502" s="29">
        <v>0.28999999999999998</v>
      </c>
      <c r="S2502" s="2">
        <f>IF($A2502="site","",MIN(VLOOKUP($P2502,margin_ranges!$A$5:$D$10,4,FALSE)/100,$Q2502))</f>
        <v>0.29749999999999999</v>
      </c>
      <c r="T2502" s="6">
        <f>IF(A2502="placement",$J2502*MIN($Q2502,$S2502),"")</f>
        <v>3.57</v>
      </c>
      <c r="U2502" s="6">
        <f>IF($A2502="placement",T2502,SUMIF($C$10:$C$6209,$C2502,$T$10:$T$6209))</f>
        <v>3.57</v>
      </c>
      <c r="V2502" s="34">
        <f t="shared" si="119"/>
        <v>-1.0563380281690127E-2</v>
      </c>
      <c r="W2502" s="24"/>
      <c r="X2502" s="2" t="str">
        <f>IFERROR(MIN(VLOOKUP($W2502,margin_ranges!$A$5:$D$10,4,FALSE),$Q2502*100)/100,"")</f>
        <v/>
      </c>
      <c r="Y2502" s="6">
        <f t="shared" si="117"/>
        <v>3.57</v>
      </c>
      <c r="Z2502" s="6">
        <f>IF($A2502="placement",Y2502,SUMIF($C$10:$C$6209,$C2502,$Y$10:$Y$6209))</f>
        <v>3.57</v>
      </c>
      <c r="AA2502" s="29">
        <f t="shared" si="118"/>
        <v>-1.0563380281690127E-2</v>
      </c>
    </row>
    <row r="2503" spans="1:27" hidden="1" x14ac:dyDescent="0.3">
      <c r="A2503" s="8" t="s">
        <v>17</v>
      </c>
      <c r="B2503" s="8" t="s">
        <v>1094</v>
      </c>
      <c r="C2503" s="8" t="s">
        <v>1095</v>
      </c>
      <c r="D2503" s="8" t="s">
        <v>1173</v>
      </c>
      <c r="E2503" s="8" t="s">
        <v>1174</v>
      </c>
      <c r="F2503" s="29">
        <v>0.28999999999999998</v>
      </c>
      <c r="G2503" s="29">
        <v>0</v>
      </c>
      <c r="H2503" s="30">
        <v>1.6429</v>
      </c>
      <c r="I2503" s="30">
        <v>0.3271</v>
      </c>
      <c r="J2503" s="14">
        <v>16</v>
      </c>
      <c r="K2503" s="14">
        <v>4</v>
      </c>
      <c r="L2503" s="12">
        <v>0.1991</v>
      </c>
      <c r="M2503" s="7">
        <v>1.5816553799999999</v>
      </c>
      <c r="N2503" s="31">
        <v>1.1000000000000001</v>
      </c>
      <c r="O2503" s="14">
        <f>IFERROR(VLOOKUP($C2503,'site totals'!$J$2:$K$607,2,FALSE),1)</f>
        <v>6402.0866999999998</v>
      </c>
      <c r="P2503" s="32" t="s">
        <v>22</v>
      </c>
      <c r="Q2503" s="12">
        <v>0.3045261239</v>
      </c>
      <c r="R2503" s="29">
        <v>0.28999999999999998</v>
      </c>
      <c r="S2503" s="2">
        <f>IF($A2503="site","",MIN(VLOOKUP($P2503,margin_ranges!$A$5:$D$10,4,FALSE)/100,$Q2503))</f>
        <v>0.29749999999999999</v>
      </c>
      <c r="T2503" s="6">
        <f>IF(A2503="placement",$J2503*MIN($Q2503,$S2503),"")</f>
        <v>4.76</v>
      </c>
      <c r="U2503" s="6">
        <f>IF($A2503="placement",T2503,SUMIF($C$10:$C$6209,$C2503,$T$10:$T$6209))</f>
        <v>4.76</v>
      </c>
      <c r="V2503" s="34">
        <f t="shared" si="119"/>
        <v>-1.0563380281690127E-2</v>
      </c>
      <c r="W2503" s="24"/>
      <c r="X2503" s="2" t="str">
        <f>IFERROR(MIN(VLOOKUP($W2503,margin_ranges!$A$5:$D$10,4,FALSE),$Q2503*100)/100,"")</f>
        <v/>
      </c>
      <c r="Y2503" s="6">
        <f t="shared" si="117"/>
        <v>4.76</v>
      </c>
      <c r="Z2503" s="6">
        <f>IF($A2503="placement",Y2503,SUMIF($C$10:$C$6209,$C2503,$Y$10:$Y$6209))</f>
        <v>4.76</v>
      </c>
      <c r="AA2503" s="29">
        <f t="shared" si="118"/>
        <v>-1.0563380281690127E-2</v>
      </c>
    </row>
    <row r="2504" spans="1:27" hidden="1" x14ac:dyDescent="0.3">
      <c r="A2504" s="8" t="s">
        <v>17</v>
      </c>
      <c r="B2504" s="8" t="s">
        <v>1094</v>
      </c>
      <c r="C2504" s="8" t="s">
        <v>1095</v>
      </c>
      <c r="D2504" s="8" t="s">
        <v>1169</v>
      </c>
      <c r="E2504" s="8" t="s">
        <v>1170</v>
      </c>
      <c r="F2504" s="29">
        <v>0.28999999999999998</v>
      </c>
      <c r="G2504" s="29">
        <v>1</v>
      </c>
      <c r="H2504" s="30">
        <v>29.6159</v>
      </c>
      <c r="I2504" s="30">
        <v>4.2161999999999997</v>
      </c>
      <c r="J2504" s="14">
        <v>91</v>
      </c>
      <c r="K2504" s="14">
        <v>23</v>
      </c>
      <c r="L2504" s="12">
        <v>0.1424</v>
      </c>
      <c r="M2504" s="7">
        <v>0.71568604000000002</v>
      </c>
      <c r="N2504" s="31">
        <v>0.45</v>
      </c>
      <c r="O2504" s="14">
        <f>IFERROR(VLOOKUP($C2504,'site totals'!$J$2:$K$607,2,FALSE),1)</f>
        <v>6402.0866999999998</v>
      </c>
      <c r="P2504" s="32" t="s">
        <v>22</v>
      </c>
      <c r="Q2504" s="12">
        <v>0.37123267240000002</v>
      </c>
      <c r="R2504" s="29">
        <v>0.28999999999999998</v>
      </c>
      <c r="S2504" s="2">
        <f>IF($A2504="site","",MIN(VLOOKUP($P2504,margin_ranges!$A$5:$D$10,4,FALSE)/100,$Q2504))</f>
        <v>0.29749999999999999</v>
      </c>
      <c r="T2504" s="6">
        <f>IF(A2504="placement",$J2504*MIN($Q2504,$S2504),"")</f>
        <v>27.072499999999998</v>
      </c>
      <c r="U2504" s="6">
        <f>IF($A2504="placement",T2504,SUMIF($C$10:$C$6209,$C2504,$T$10:$T$6209))</f>
        <v>27.072499999999998</v>
      </c>
      <c r="V2504" s="34">
        <f t="shared" si="119"/>
        <v>-1.0563380281690127E-2</v>
      </c>
      <c r="W2504" s="24"/>
      <c r="X2504" s="2" t="str">
        <f>IFERROR(MIN(VLOOKUP($W2504,margin_ranges!$A$5:$D$10,4,FALSE),$Q2504*100)/100,"")</f>
        <v/>
      </c>
      <c r="Y2504" s="6">
        <f t="shared" si="117"/>
        <v>27.072499999999998</v>
      </c>
      <c r="Z2504" s="6">
        <f>IF($A2504="placement",Y2504,SUMIF($C$10:$C$6209,$C2504,$Y$10:$Y$6209))</f>
        <v>27.072499999999998</v>
      </c>
      <c r="AA2504" s="29">
        <f t="shared" si="118"/>
        <v>-1.0563380281690127E-2</v>
      </c>
    </row>
    <row r="2505" spans="1:27" hidden="1" x14ac:dyDescent="0.3">
      <c r="A2505" s="8" t="s">
        <v>17</v>
      </c>
      <c r="B2505" s="8" t="s">
        <v>1094</v>
      </c>
      <c r="C2505" s="8" t="s">
        <v>1095</v>
      </c>
      <c r="D2505" s="8" t="s">
        <v>1114</v>
      </c>
      <c r="E2505" s="8" t="s">
        <v>1115</v>
      </c>
      <c r="F2505" s="29">
        <v>0.28999999999999998</v>
      </c>
      <c r="G2505" s="29">
        <v>0</v>
      </c>
      <c r="H2505" s="30">
        <v>20.387799999999999</v>
      </c>
      <c r="I2505" s="30">
        <v>2.9731000000000001</v>
      </c>
      <c r="J2505" s="14">
        <v>200</v>
      </c>
      <c r="K2505" s="14">
        <v>53</v>
      </c>
      <c r="L2505" s="12">
        <v>0.14580000000000001</v>
      </c>
      <c r="M2505" s="7">
        <v>2.2401268499999998</v>
      </c>
      <c r="N2505" s="31">
        <v>1.25</v>
      </c>
      <c r="O2505" s="14">
        <f>IFERROR(VLOOKUP($C2505,'site totals'!$J$2:$K$607,2,FALSE),1)</f>
        <v>6402.0866999999998</v>
      </c>
      <c r="P2505" s="32" t="s">
        <v>22</v>
      </c>
      <c r="Q2505" s="12">
        <v>0.4419958859</v>
      </c>
      <c r="R2505" s="29">
        <v>0.28999999999999998</v>
      </c>
      <c r="S2505" s="2">
        <f>IF($A2505="site","",MIN(VLOOKUP($P2505,margin_ranges!$A$5:$D$10,4,FALSE)/100,$Q2505))</f>
        <v>0.29749999999999999</v>
      </c>
      <c r="T2505" s="6">
        <f>IF(A2505="placement",$J2505*MIN($Q2505,$S2505),"")</f>
        <v>59.5</v>
      </c>
      <c r="U2505" s="6">
        <f>IF($A2505="placement",T2505,SUMIF($C$10:$C$6209,$C2505,$T$10:$T$6209))</f>
        <v>59.5</v>
      </c>
      <c r="V2505" s="34">
        <f t="shared" si="119"/>
        <v>-1.0563380281690127E-2</v>
      </c>
      <c r="W2505" s="24"/>
      <c r="X2505" s="2" t="str">
        <f>IFERROR(MIN(VLOOKUP($W2505,margin_ranges!$A$5:$D$10,4,FALSE),$Q2505*100)/100,"")</f>
        <v/>
      </c>
      <c r="Y2505" s="6">
        <f t="shared" si="117"/>
        <v>59.5</v>
      </c>
      <c r="Z2505" s="6">
        <f>IF($A2505="placement",Y2505,SUMIF($C$10:$C$6209,$C2505,$Y$10:$Y$6209))</f>
        <v>59.5</v>
      </c>
      <c r="AA2505" s="29">
        <f t="shared" si="118"/>
        <v>-1.0563380281690127E-2</v>
      </c>
    </row>
    <row r="2506" spans="1:27" hidden="1" x14ac:dyDescent="0.3">
      <c r="A2506" s="8" t="s">
        <v>17</v>
      </c>
      <c r="B2506" s="8" t="s">
        <v>1094</v>
      </c>
      <c r="C2506" s="8" t="s">
        <v>1095</v>
      </c>
      <c r="D2506" s="8" t="s">
        <v>1151</v>
      </c>
      <c r="E2506" s="8" t="s">
        <v>1152</v>
      </c>
      <c r="F2506" s="29">
        <v>0.28999999999999998</v>
      </c>
      <c r="G2506" s="29">
        <v>1</v>
      </c>
      <c r="H2506" s="30">
        <v>88.760499999999993</v>
      </c>
      <c r="I2506" s="30">
        <v>9.3381000000000007</v>
      </c>
      <c r="J2506" s="14">
        <v>289</v>
      </c>
      <c r="K2506" s="14">
        <v>74</v>
      </c>
      <c r="L2506" s="12">
        <v>0.1052</v>
      </c>
      <c r="M2506" s="7">
        <v>1.0320742899999999</v>
      </c>
      <c r="N2506" s="31">
        <v>0.35</v>
      </c>
      <c r="O2506" s="14">
        <f>IFERROR(VLOOKUP($C2506,'site totals'!$J$2:$K$607,2,FALSE),1)</f>
        <v>6402.0866999999998</v>
      </c>
      <c r="P2506" s="32" t="s">
        <v>22</v>
      </c>
      <c r="Q2506" s="12">
        <v>0.66087712480000005</v>
      </c>
      <c r="R2506" s="29">
        <v>0.28999999999999998</v>
      </c>
      <c r="S2506" s="2">
        <f>IF($A2506="site","",MIN(VLOOKUP($P2506,margin_ranges!$A$5:$D$10,4,FALSE)/100,$Q2506))</f>
        <v>0.29749999999999999</v>
      </c>
      <c r="T2506" s="6">
        <f>IF(A2506="placement",$J2506*MIN($Q2506,$S2506),"")</f>
        <v>85.977499999999992</v>
      </c>
      <c r="U2506" s="6">
        <f>IF($A2506="placement",T2506,SUMIF($C$10:$C$6209,$C2506,$T$10:$T$6209))</f>
        <v>85.977499999999992</v>
      </c>
      <c r="V2506" s="34">
        <f t="shared" si="119"/>
        <v>-1.0563380281690127E-2</v>
      </c>
      <c r="W2506" s="24"/>
      <c r="X2506" s="2" t="str">
        <f>IFERROR(MIN(VLOOKUP($W2506,margin_ranges!$A$5:$D$10,4,FALSE),$Q2506*100)/100,"")</f>
        <v/>
      </c>
      <c r="Y2506" s="6">
        <f t="shared" si="117"/>
        <v>85.977499999999992</v>
      </c>
      <c r="Z2506" s="6">
        <f>IF($A2506="placement",Y2506,SUMIF($C$10:$C$6209,$C2506,$Y$10:$Y$6209))</f>
        <v>85.977499999999992</v>
      </c>
      <c r="AA2506" s="29">
        <f t="shared" si="118"/>
        <v>-1.0563380281690127E-2</v>
      </c>
    </row>
    <row r="2507" spans="1:27" hidden="1" x14ac:dyDescent="0.3">
      <c r="A2507" s="8" t="s">
        <v>17</v>
      </c>
      <c r="B2507" s="8" t="s">
        <v>1094</v>
      </c>
      <c r="C2507" s="8" t="s">
        <v>1095</v>
      </c>
      <c r="D2507" s="8" t="s">
        <v>1116</v>
      </c>
      <c r="E2507" s="8" t="s">
        <v>1117</v>
      </c>
      <c r="F2507" s="29">
        <v>0.28999999999999998</v>
      </c>
      <c r="G2507" s="29">
        <v>0</v>
      </c>
      <c r="H2507" s="30">
        <v>7.3287000000000004</v>
      </c>
      <c r="I2507" s="30">
        <v>1.0298</v>
      </c>
      <c r="J2507" s="14">
        <v>38</v>
      </c>
      <c r="K2507" s="14">
        <v>10</v>
      </c>
      <c r="L2507" s="12">
        <v>0.14050000000000001</v>
      </c>
      <c r="M2507" s="7">
        <v>1.24143026</v>
      </c>
      <c r="N2507" s="31">
        <v>0.8</v>
      </c>
      <c r="O2507" s="14">
        <f>IFERROR(VLOOKUP($C2507,'site totals'!$J$2:$K$607,2,FALSE),1)</f>
        <v>6402.0866999999998</v>
      </c>
      <c r="P2507" s="32" t="s">
        <v>91</v>
      </c>
      <c r="Q2507" s="12">
        <v>0.35558200220000002</v>
      </c>
      <c r="R2507" s="29">
        <v>0.28999999999999998</v>
      </c>
      <c r="S2507" s="2">
        <f>IF($A2507="site","",MIN(VLOOKUP($P2507,margin_ranges!$A$5:$D$10,4,FALSE)/100,$Q2507))</f>
        <v>0.29749999999999999</v>
      </c>
      <c r="T2507" s="6">
        <f>IF(A2507="placement",$J2507*MIN($Q2507,$S2507),"")</f>
        <v>11.305</v>
      </c>
      <c r="U2507" s="6">
        <f>IF($A2507="placement",T2507,SUMIF($C$10:$C$6209,$C2507,$T$10:$T$6209))</f>
        <v>11.305</v>
      </c>
      <c r="V2507" s="34">
        <f t="shared" si="119"/>
        <v>-1.0563380281690016E-2</v>
      </c>
      <c r="W2507" s="24"/>
      <c r="X2507" s="2" t="str">
        <f>IFERROR(MIN(VLOOKUP($W2507,margin_ranges!$A$5:$D$10,4,FALSE),$Q2507*100)/100,"")</f>
        <v/>
      </c>
      <c r="Y2507" s="6">
        <f t="shared" si="117"/>
        <v>11.305</v>
      </c>
      <c r="Z2507" s="6">
        <f>IF($A2507="placement",Y2507,SUMIF($C$10:$C$6209,$C2507,$Y$10:$Y$6209))</f>
        <v>11.305</v>
      </c>
      <c r="AA2507" s="29">
        <f t="shared" si="118"/>
        <v>-1.0563380281690016E-2</v>
      </c>
    </row>
    <row r="2508" spans="1:27" hidden="1" x14ac:dyDescent="0.3">
      <c r="A2508" s="8" t="s">
        <v>17</v>
      </c>
      <c r="B2508" s="8" t="s">
        <v>1094</v>
      </c>
      <c r="C2508" s="8" t="s">
        <v>1095</v>
      </c>
      <c r="D2508" s="8" t="s">
        <v>1118</v>
      </c>
      <c r="E2508" s="8" t="s">
        <v>1119</v>
      </c>
      <c r="F2508" s="29">
        <v>0.28999999999999998</v>
      </c>
      <c r="G2508" s="29">
        <v>0</v>
      </c>
      <c r="H2508" s="30">
        <v>1.6283000000000001</v>
      </c>
      <c r="I2508" s="30">
        <v>0.95150000000000001</v>
      </c>
      <c r="J2508" s="14">
        <v>38</v>
      </c>
      <c r="K2508" s="14">
        <v>10</v>
      </c>
      <c r="L2508" s="12">
        <v>0.58440000000000003</v>
      </c>
      <c r="M2508" s="7">
        <v>1.34863749</v>
      </c>
      <c r="N2508" s="31">
        <v>0.25</v>
      </c>
      <c r="O2508" s="14">
        <f>IFERROR(VLOOKUP($C2508,'site totals'!$J$2:$K$607,2,FALSE),1)</f>
        <v>6402.0866999999998</v>
      </c>
      <c r="P2508" s="32" t="s">
        <v>22</v>
      </c>
      <c r="Q2508" s="12">
        <v>0.8146277247</v>
      </c>
      <c r="R2508" s="29">
        <v>0.28999999999999998</v>
      </c>
      <c r="S2508" s="2">
        <f>IF($A2508="site","",MIN(VLOOKUP($P2508,margin_ranges!$A$5:$D$10,4,FALSE)/100,$Q2508))</f>
        <v>0.29749999999999999</v>
      </c>
      <c r="T2508" s="6">
        <f>IF(A2508="placement",$J2508*MIN($Q2508,$S2508),"")</f>
        <v>11.305</v>
      </c>
      <c r="U2508" s="6">
        <f>IF($A2508="placement",T2508,SUMIF($C$10:$C$6209,$C2508,$T$10:$T$6209))</f>
        <v>11.305</v>
      </c>
      <c r="V2508" s="34">
        <f t="shared" si="119"/>
        <v>-1.0563380281690016E-2</v>
      </c>
      <c r="W2508" s="24"/>
      <c r="X2508" s="2" t="str">
        <f>IFERROR(MIN(VLOOKUP($W2508,margin_ranges!$A$5:$D$10,4,FALSE),$Q2508*100)/100,"")</f>
        <v/>
      </c>
      <c r="Y2508" s="6">
        <f t="shared" si="117"/>
        <v>11.305</v>
      </c>
      <c r="Z2508" s="6">
        <f>IF($A2508="placement",Y2508,SUMIF($C$10:$C$6209,$C2508,$Y$10:$Y$6209))</f>
        <v>11.305</v>
      </c>
      <c r="AA2508" s="29">
        <f t="shared" si="118"/>
        <v>-1.0563380281690016E-2</v>
      </c>
    </row>
    <row r="2509" spans="1:27" hidden="1" x14ac:dyDescent="0.3">
      <c r="A2509" s="8" t="s">
        <v>17</v>
      </c>
      <c r="B2509" s="8" t="s">
        <v>1094</v>
      </c>
      <c r="C2509" s="8" t="s">
        <v>1095</v>
      </c>
      <c r="D2509" s="33" t="s">
        <v>1142</v>
      </c>
      <c r="E2509" s="8" t="s">
        <v>1143</v>
      </c>
      <c r="F2509" s="29">
        <v>0.28999999999999998</v>
      </c>
      <c r="G2509" s="29">
        <v>0</v>
      </c>
      <c r="H2509" s="30">
        <v>1.5869</v>
      </c>
      <c r="I2509" s="30">
        <v>0.9839</v>
      </c>
      <c r="J2509" s="14">
        <v>40</v>
      </c>
      <c r="K2509" s="14">
        <v>10</v>
      </c>
      <c r="L2509" s="12">
        <v>0.62</v>
      </c>
      <c r="M2509" s="7">
        <v>1.36543013</v>
      </c>
      <c r="N2509" s="31">
        <v>0.25</v>
      </c>
      <c r="O2509" s="14">
        <f>IFERROR(VLOOKUP($C2509,'site totals'!$J$2:$K$607,2,FALSE),1)</f>
        <v>6402.0866999999998</v>
      </c>
      <c r="P2509" s="32" t="s">
        <v>22</v>
      </c>
      <c r="Q2509" s="12">
        <v>0.81690751139999995</v>
      </c>
      <c r="R2509" s="29">
        <v>0.28999999999999998</v>
      </c>
      <c r="S2509" s="2">
        <f>IF($A2509="site","",MIN(VLOOKUP($P2509,margin_ranges!$A$5:$D$10,4,FALSE)/100,$Q2509))</f>
        <v>0.29749999999999999</v>
      </c>
      <c r="T2509" s="6">
        <f>IF(A2509="placement",$J2509*MIN($Q2509,$S2509),"")</f>
        <v>11.899999999999999</v>
      </c>
      <c r="U2509" s="6">
        <f>IF($A2509="placement",T2509,SUMIF($C$10:$C$6209,$C2509,$T$10:$T$6209))</f>
        <v>11.899999999999999</v>
      </c>
      <c r="V2509" s="34">
        <f t="shared" si="119"/>
        <v>-1.0563380281690016E-2</v>
      </c>
      <c r="W2509" s="24"/>
      <c r="X2509" s="2" t="str">
        <f>IFERROR(MIN(VLOOKUP($W2509,margin_ranges!$A$5:$D$10,4,FALSE),$Q2509*100)/100,"")</f>
        <v/>
      </c>
      <c r="Y2509" s="6">
        <f t="shared" si="117"/>
        <v>11.899999999999999</v>
      </c>
      <c r="Z2509" s="6">
        <f>IF($A2509="placement",Y2509,SUMIF($C$10:$C$6209,$C2509,$Y$10:$Y$6209))</f>
        <v>11.899999999999999</v>
      </c>
      <c r="AA2509" s="29">
        <f t="shared" si="118"/>
        <v>-1.0563380281690016E-2</v>
      </c>
    </row>
    <row r="2510" spans="1:27" hidden="1" x14ac:dyDescent="0.3">
      <c r="A2510" s="8" t="s">
        <v>17</v>
      </c>
      <c r="B2510" s="8" t="s">
        <v>1094</v>
      </c>
      <c r="C2510" s="8" t="s">
        <v>1095</v>
      </c>
      <c r="D2510" s="8" t="s">
        <v>1132</v>
      </c>
      <c r="E2510" s="8" t="s">
        <v>1133</v>
      </c>
      <c r="F2510" s="29">
        <v>0.28999999999999898</v>
      </c>
      <c r="G2510" s="29">
        <v>0</v>
      </c>
      <c r="H2510" s="30">
        <v>1.6367</v>
      </c>
      <c r="I2510" s="30">
        <v>1.0196000000000001</v>
      </c>
      <c r="J2510" s="14">
        <v>40</v>
      </c>
      <c r="K2510" s="14">
        <v>10</v>
      </c>
      <c r="L2510" s="12">
        <v>0.623</v>
      </c>
      <c r="M2510" s="7">
        <v>1.30542907</v>
      </c>
      <c r="N2510" s="31">
        <v>0.15</v>
      </c>
      <c r="O2510" s="14">
        <f>IFERROR(VLOOKUP($C2510,'site totals'!$J$2:$K$607,2,FALSE),1)</f>
        <v>6402.0866999999998</v>
      </c>
      <c r="P2510" s="32" t="s">
        <v>22</v>
      </c>
      <c r="Q2510" s="12">
        <v>0.88509525089999996</v>
      </c>
      <c r="R2510" s="29">
        <v>0.28999999999999998</v>
      </c>
      <c r="S2510" s="2">
        <f>IF($A2510="site","",MIN(VLOOKUP($P2510,margin_ranges!$A$5:$D$10,4,FALSE)/100,$Q2510))</f>
        <v>0.29749999999999999</v>
      </c>
      <c r="T2510" s="6">
        <f>IF(A2510="placement",$J2510*MIN($Q2510,$S2510),"")</f>
        <v>11.899999999999999</v>
      </c>
      <c r="U2510" s="6">
        <f>IF($A2510="placement",T2510,SUMIF($C$10:$C$6209,$C2510,$T$10:$T$6209))</f>
        <v>11.899999999999999</v>
      </c>
      <c r="V2510" s="34">
        <f t="shared" si="119"/>
        <v>-1.0563380281690016E-2</v>
      </c>
      <c r="W2510" s="24"/>
      <c r="X2510" s="2" t="str">
        <f>IFERROR(MIN(VLOOKUP($W2510,margin_ranges!$A$5:$D$10,4,FALSE),$Q2510*100)/100,"")</f>
        <v/>
      </c>
      <c r="Y2510" s="6">
        <f t="shared" si="117"/>
        <v>11.899999999999999</v>
      </c>
      <c r="Z2510" s="6">
        <f>IF($A2510="placement",Y2510,SUMIF($C$10:$C$6209,$C2510,$Y$10:$Y$6209))</f>
        <v>11.899999999999999</v>
      </c>
      <c r="AA2510" s="29">
        <f t="shared" si="118"/>
        <v>-1.0563380281690016E-2</v>
      </c>
    </row>
    <row r="2511" spans="1:27" hidden="1" x14ac:dyDescent="0.3">
      <c r="A2511" s="8" t="s">
        <v>17</v>
      </c>
      <c r="B2511" s="8" t="s">
        <v>1094</v>
      </c>
      <c r="C2511" s="8" t="s">
        <v>1095</v>
      </c>
      <c r="D2511" s="8" t="s">
        <v>1104</v>
      </c>
      <c r="E2511" s="8" t="s">
        <v>1105</v>
      </c>
      <c r="F2511" s="29">
        <v>0.28999999999999998</v>
      </c>
      <c r="G2511" s="29">
        <v>0</v>
      </c>
      <c r="H2511" s="30">
        <v>27.296600000000002</v>
      </c>
      <c r="I2511" s="30">
        <v>2.7381000000000002</v>
      </c>
      <c r="J2511" s="14">
        <v>84</v>
      </c>
      <c r="K2511" s="14">
        <v>21</v>
      </c>
      <c r="L2511" s="12">
        <v>0.1003</v>
      </c>
      <c r="M2511" s="7">
        <v>1.02646215</v>
      </c>
      <c r="N2511" s="31">
        <v>0.35</v>
      </c>
      <c r="O2511" s="14">
        <f>IFERROR(VLOOKUP($C2511,'site totals'!$J$2:$K$607,2,FALSE),1)</f>
        <v>6402.0866999999998</v>
      </c>
      <c r="P2511" s="32" t="s">
        <v>22</v>
      </c>
      <c r="Q2511" s="12">
        <v>0.65902298439999996</v>
      </c>
      <c r="R2511" s="29">
        <v>0.28999999999999998</v>
      </c>
      <c r="S2511" s="2">
        <f>IF($A2511="site","",MIN(VLOOKUP($P2511,margin_ranges!$A$5:$D$10,4,FALSE)/100,$Q2511))</f>
        <v>0.29749999999999999</v>
      </c>
      <c r="T2511" s="6">
        <f>IF(A2511="placement",$J2511*MIN($Q2511,$S2511),"")</f>
        <v>24.99</v>
      </c>
      <c r="U2511" s="6">
        <f>IF($A2511="placement",T2511,SUMIF($C$10:$C$6209,$C2511,$T$10:$T$6209))</f>
        <v>24.99</v>
      </c>
      <c r="V2511" s="34">
        <f t="shared" si="119"/>
        <v>-1.0563380281690016E-2</v>
      </c>
      <c r="W2511" s="24"/>
      <c r="X2511" s="2" t="str">
        <f>IFERROR(MIN(VLOOKUP($W2511,margin_ranges!$A$5:$D$10,4,FALSE),$Q2511*100)/100,"")</f>
        <v/>
      </c>
      <c r="Y2511" s="6">
        <f t="shared" si="117"/>
        <v>24.99</v>
      </c>
      <c r="Z2511" s="6">
        <f>IF($A2511="placement",Y2511,SUMIF($C$10:$C$6209,$C2511,$Y$10:$Y$6209))</f>
        <v>24.99</v>
      </c>
      <c r="AA2511" s="29">
        <f t="shared" si="118"/>
        <v>-1.0563380281690016E-2</v>
      </c>
    </row>
    <row r="2512" spans="1:27" hidden="1" x14ac:dyDescent="0.3">
      <c r="A2512" s="8" t="s">
        <v>17</v>
      </c>
      <c r="B2512" s="8" t="s">
        <v>1094</v>
      </c>
      <c r="C2512" s="8" t="s">
        <v>1095</v>
      </c>
      <c r="D2512" s="8" t="s">
        <v>1120</v>
      </c>
      <c r="E2512" s="8" t="s">
        <v>1121</v>
      </c>
      <c r="F2512" s="29">
        <v>0.28999999999999998</v>
      </c>
      <c r="G2512" s="29">
        <v>0</v>
      </c>
      <c r="H2512" s="30">
        <v>13.5784</v>
      </c>
      <c r="I2512" s="30">
        <v>2.6339000000000001</v>
      </c>
      <c r="J2512" s="14">
        <v>124</v>
      </c>
      <c r="K2512" s="14">
        <v>32</v>
      </c>
      <c r="L2512" s="12">
        <v>0.19400000000000001</v>
      </c>
      <c r="M2512" s="7">
        <v>1.5678147200000001</v>
      </c>
      <c r="N2512" s="31">
        <v>1.1000000000000001</v>
      </c>
      <c r="O2512" s="14">
        <f>IFERROR(VLOOKUP($C2512,'site totals'!$J$2:$K$607,2,FALSE),1)</f>
        <v>6402.0866999999998</v>
      </c>
      <c r="P2512" s="32" t="s">
        <v>22</v>
      </c>
      <c r="Q2512" s="12">
        <v>0.29838648299999998</v>
      </c>
      <c r="R2512" s="29">
        <v>0.28999999999999998</v>
      </c>
      <c r="S2512" s="2">
        <f>IF($A2512="site","",MIN(VLOOKUP($P2512,margin_ranges!$A$5:$D$10,4,FALSE)/100,$Q2512))</f>
        <v>0.29749999999999999</v>
      </c>
      <c r="T2512" s="6">
        <f>IF(A2512="placement",$J2512*MIN($Q2512,$S2512),"")</f>
        <v>36.89</v>
      </c>
      <c r="U2512" s="6">
        <f>IF($A2512="placement",T2512,SUMIF($C$10:$C$6209,$C2512,$T$10:$T$6209))</f>
        <v>36.89</v>
      </c>
      <c r="V2512" s="34">
        <f t="shared" si="119"/>
        <v>-1.0563380281690016E-2</v>
      </c>
      <c r="W2512" s="24"/>
      <c r="X2512" s="2" t="str">
        <f>IFERROR(MIN(VLOOKUP($W2512,margin_ranges!$A$5:$D$10,4,FALSE),$Q2512*100)/100,"")</f>
        <v/>
      </c>
      <c r="Y2512" s="6">
        <f t="shared" si="117"/>
        <v>36.89</v>
      </c>
      <c r="Z2512" s="6">
        <f>IF($A2512="placement",Y2512,SUMIF($C$10:$C$6209,$C2512,$Y$10:$Y$6209))</f>
        <v>36.89</v>
      </c>
      <c r="AA2512" s="29">
        <f t="shared" si="118"/>
        <v>-1.0563380281690016E-2</v>
      </c>
    </row>
    <row r="2513" spans="1:27" hidden="1" x14ac:dyDescent="0.3">
      <c r="A2513" s="8" t="s">
        <v>17</v>
      </c>
      <c r="B2513" s="8" t="s">
        <v>1094</v>
      </c>
      <c r="C2513" s="8" t="s">
        <v>1095</v>
      </c>
      <c r="D2513" s="8" t="s">
        <v>1155</v>
      </c>
      <c r="E2513" s="8" t="s">
        <v>1156</v>
      </c>
      <c r="F2513" s="29">
        <v>0.28999999999999998</v>
      </c>
      <c r="G2513" s="29">
        <v>0</v>
      </c>
      <c r="H2513" s="30">
        <v>13.385899999999999</v>
      </c>
      <c r="I2513" s="30">
        <v>2.6669</v>
      </c>
      <c r="J2513" s="14">
        <v>126</v>
      </c>
      <c r="K2513" s="14">
        <v>32</v>
      </c>
      <c r="L2513" s="12">
        <v>0.19919999999999999</v>
      </c>
      <c r="M2513" s="7">
        <v>1.57834856</v>
      </c>
      <c r="N2513" s="31">
        <v>1.1000000000000001</v>
      </c>
      <c r="O2513" s="14">
        <f>IFERROR(VLOOKUP($C2513,'site totals'!$J$2:$K$607,2,FALSE),1)</f>
        <v>6402.0866999999998</v>
      </c>
      <c r="P2513" s="32" t="s">
        <v>22</v>
      </c>
      <c r="Q2513" s="12">
        <v>0.30306902330000002</v>
      </c>
      <c r="R2513" s="29">
        <v>0.28999999999999998</v>
      </c>
      <c r="S2513" s="2">
        <f>IF($A2513="site","",MIN(VLOOKUP($P2513,margin_ranges!$A$5:$D$10,4,FALSE)/100,$Q2513))</f>
        <v>0.29749999999999999</v>
      </c>
      <c r="T2513" s="6">
        <f>IF(A2513="placement",$J2513*MIN($Q2513,$S2513),"")</f>
        <v>37.484999999999999</v>
      </c>
      <c r="U2513" s="6">
        <f>IF($A2513="placement",T2513,SUMIF($C$10:$C$6209,$C2513,$T$10:$T$6209))</f>
        <v>37.484999999999999</v>
      </c>
      <c r="V2513" s="34">
        <f t="shared" si="119"/>
        <v>-1.0563380281690016E-2</v>
      </c>
      <c r="W2513" s="24"/>
      <c r="X2513" s="2" t="str">
        <f>IFERROR(MIN(VLOOKUP($W2513,margin_ranges!$A$5:$D$10,4,FALSE),$Q2513*100)/100,"")</f>
        <v/>
      </c>
      <c r="Y2513" s="6">
        <f t="shared" si="117"/>
        <v>37.484999999999999</v>
      </c>
      <c r="Z2513" s="6">
        <f>IF($A2513="placement",Y2513,SUMIF($C$10:$C$6209,$C2513,$Y$10:$Y$6209))</f>
        <v>37.484999999999999</v>
      </c>
      <c r="AA2513" s="29">
        <f t="shared" si="118"/>
        <v>-1.0563380281690016E-2</v>
      </c>
    </row>
    <row r="2514" spans="1:27" hidden="1" x14ac:dyDescent="0.3">
      <c r="A2514" s="8" t="s">
        <v>17</v>
      </c>
      <c r="B2514" s="8" t="s">
        <v>1094</v>
      </c>
      <c r="C2514" s="8" t="s">
        <v>1095</v>
      </c>
      <c r="D2514" s="8" t="s">
        <v>1149</v>
      </c>
      <c r="E2514" s="8" t="s">
        <v>1150</v>
      </c>
      <c r="F2514" s="29">
        <v>0.28999999999999998</v>
      </c>
      <c r="G2514" s="29">
        <v>0</v>
      </c>
      <c r="H2514" s="30">
        <v>7.3037000000000001</v>
      </c>
      <c r="I2514" s="30">
        <v>0.79649999999999999</v>
      </c>
      <c r="J2514" s="14">
        <v>30</v>
      </c>
      <c r="K2514" s="14">
        <v>7</v>
      </c>
      <c r="L2514" s="12">
        <v>0.1091</v>
      </c>
      <c r="M2514" s="7">
        <v>1.24053448</v>
      </c>
      <c r="N2514" s="31">
        <v>0.75</v>
      </c>
      <c r="O2514" s="14">
        <f>IFERROR(VLOOKUP($C2514,'site totals'!$J$2:$K$607,2,FALSE),1)</f>
        <v>6402.0866999999998</v>
      </c>
      <c r="P2514" s="32" t="s">
        <v>22</v>
      </c>
      <c r="Q2514" s="12">
        <v>0.39542188360000002</v>
      </c>
      <c r="R2514" s="29">
        <v>0.28999999999999998</v>
      </c>
      <c r="S2514" s="2">
        <f>IF($A2514="site","",MIN(VLOOKUP($P2514,margin_ranges!$A$5:$D$10,4,FALSE)/100,$Q2514))</f>
        <v>0.29749999999999999</v>
      </c>
      <c r="T2514" s="6">
        <f>IF(A2514="placement",$J2514*MIN($Q2514,$S2514),"")</f>
        <v>8.9249999999999989</v>
      </c>
      <c r="U2514" s="6">
        <f>IF($A2514="placement",T2514,SUMIF($C$10:$C$6209,$C2514,$T$10:$T$6209))</f>
        <v>8.9249999999999989</v>
      </c>
      <c r="V2514" s="34">
        <f t="shared" si="119"/>
        <v>-1.0563380281689905E-2</v>
      </c>
      <c r="W2514" s="24"/>
      <c r="X2514" s="2" t="str">
        <f>IFERROR(MIN(VLOOKUP($W2514,margin_ranges!$A$5:$D$10,4,FALSE),$Q2514*100)/100,"")</f>
        <v/>
      </c>
      <c r="Y2514" s="6">
        <f t="shared" si="117"/>
        <v>8.9249999999999989</v>
      </c>
      <c r="Z2514" s="6">
        <f>IF($A2514="placement",Y2514,SUMIF($C$10:$C$6209,$C2514,$Y$10:$Y$6209))</f>
        <v>8.9249999999999989</v>
      </c>
      <c r="AA2514" s="29">
        <f t="shared" si="118"/>
        <v>-1.0563380281689905E-2</v>
      </c>
    </row>
    <row r="2515" spans="1:27" hidden="1" x14ac:dyDescent="0.3">
      <c r="A2515" s="8" t="s">
        <v>17</v>
      </c>
      <c r="B2515" s="8" t="s">
        <v>1094</v>
      </c>
      <c r="C2515" s="8" t="s">
        <v>1095</v>
      </c>
      <c r="D2515" s="8" t="s">
        <v>1096</v>
      </c>
      <c r="E2515" s="8" t="s">
        <v>1097</v>
      </c>
      <c r="F2515" s="29">
        <v>0.28999999999999998</v>
      </c>
      <c r="G2515" s="29">
        <v>0</v>
      </c>
      <c r="H2515" s="30">
        <v>12.5113</v>
      </c>
      <c r="I2515" s="30">
        <v>2.5007000000000001</v>
      </c>
      <c r="J2515" s="14">
        <v>120</v>
      </c>
      <c r="K2515" s="14">
        <v>31</v>
      </c>
      <c r="L2515" s="12">
        <v>0.19989999999999999</v>
      </c>
      <c r="M2515" s="7">
        <v>1.6054384500000001</v>
      </c>
      <c r="N2515" s="31">
        <v>1.1000000000000001</v>
      </c>
      <c r="O2515" s="14">
        <f>IFERROR(VLOOKUP($C2515,'site totals'!$J$2:$K$607,2,FALSE),1)</f>
        <v>6402.0866999999998</v>
      </c>
      <c r="P2515" s="32" t="s">
        <v>22</v>
      </c>
      <c r="Q2515" s="12">
        <v>0.31482891629999998</v>
      </c>
      <c r="R2515" s="29">
        <v>0.28999999999999998</v>
      </c>
      <c r="S2515" s="2">
        <f>IF($A2515="site","",MIN(VLOOKUP($P2515,margin_ranges!$A$5:$D$10,4,FALSE)/100,$Q2515))</f>
        <v>0.29749999999999999</v>
      </c>
      <c r="T2515" s="6">
        <f>IF(A2515="placement",$J2515*MIN($Q2515,$S2515),"")</f>
        <v>35.699999999999996</v>
      </c>
      <c r="U2515" s="6">
        <f>IF($A2515="placement",T2515,SUMIF($C$10:$C$6209,$C2515,$T$10:$T$6209))</f>
        <v>35.699999999999996</v>
      </c>
      <c r="V2515" s="34">
        <f t="shared" si="119"/>
        <v>-1.0563380281689905E-2</v>
      </c>
      <c r="W2515" s="24"/>
      <c r="X2515" s="2" t="str">
        <f>IFERROR(MIN(VLOOKUP($W2515,margin_ranges!$A$5:$D$10,4,FALSE),$Q2515*100)/100,"")</f>
        <v/>
      </c>
      <c r="Y2515" s="6">
        <f t="shared" si="117"/>
        <v>35.699999999999996</v>
      </c>
      <c r="Z2515" s="6">
        <f>IF($A2515="placement",Y2515,SUMIF($C$10:$C$6209,$C2515,$Y$10:$Y$6209))</f>
        <v>35.699999999999996</v>
      </c>
      <c r="AA2515" s="29">
        <f t="shared" si="118"/>
        <v>-1.0563380281689905E-2</v>
      </c>
    </row>
    <row r="2516" spans="1:27" hidden="1" x14ac:dyDescent="0.3">
      <c r="A2516" s="8" t="s">
        <v>17</v>
      </c>
      <c r="B2516" s="8" t="s">
        <v>1094</v>
      </c>
      <c r="C2516" s="8" t="s">
        <v>1095</v>
      </c>
      <c r="D2516" s="8" t="s">
        <v>1177</v>
      </c>
      <c r="E2516" s="8" t="s">
        <v>1178</v>
      </c>
      <c r="F2516" s="29">
        <v>0.23999999999999899</v>
      </c>
      <c r="G2516" s="29">
        <v>1</v>
      </c>
      <c r="H2516" s="30">
        <v>205.97210000000001</v>
      </c>
      <c r="I2516" s="30">
        <v>8.4832999999999998</v>
      </c>
      <c r="J2516" s="14">
        <v>253</v>
      </c>
      <c r="K2516" s="14">
        <v>54</v>
      </c>
      <c r="L2516" s="12">
        <v>4.1200000000000001E-2</v>
      </c>
      <c r="M2516" s="7">
        <v>0.99560733000000001</v>
      </c>
      <c r="N2516" s="31">
        <v>0.75</v>
      </c>
      <c r="O2516" s="14">
        <f>IFERROR(VLOOKUP($C2516,'site totals'!$J$2:$K$607,2,FALSE),1)</f>
        <v>6402.0866999999998</v>
      </c>
      <c r="P2516" s="32" t="s">
        <v>22</v>
      </c>
      <c r="Q2516" s="12">
        <v>0.24669096099999999</v>
      </c>
      <c r="R2516" s="29">
        <v>0.24</v>
      </c>
      <c r="S2516" s="2">
        <f>IF($A2516="site","",MIN(VLOOKUP($P2516,margin_ranges!$A$5:$D$10,4,FALSE)/100,$Q2516))</f>
        <v>0.24669096099999999</v>
      </c>
      <c r="T2516" s="6">
        <f>IF(A2516="placement",$J2516*MIN($Q2516,$S2516),"")</f>
        <v>62.412813132999993</v>
      </c>
      <c r="U2516" s="6">
        <f>IF($A2516="placement",T2516,SUMIF($C$10:$C$6209,$C2516,$T$10:$T$6209))</f>
        <v>62.412813132999993</v>
      </c>
      <c r="V2516" s="34">
        <f t="shared" si="119"/>
        <v>-8.8038960526315435E-3</v>
      </c>
      <c r="W2516" s="24"/>
      <c r="X2516" s="2" t="str">
        <f>IFERROR(MIN(VLOOKUP($W2516,margin_ranges!$A$5:$D$10,4,FALSE),$Q2516*100)/100,"")</f>
        <v/>
      </c>
      <c r="Y2516" s="6">
        <f t="shared" si="117"/>
        <v>62.412813132999993</v>
      </c>
      <c r="Z2516" s="6">
        <f>IF($A2516="placement",Y2516,SUMIF($C$10:$C$6209,$C2516,$Y$10:$Y$6209))</f>
        <v>62.412813132999993</v>
      </c>
      <c r="AA2516" s="29">
        <f t="shared" si="118"/>
        <v>-8.8038960526315435E-3</v>
      </c>
    </row>
    <row r="2517" spans="1:27" hidden="1" x14ac:dyDescent="0.3">
      <c r="A2517" s="8" t="s">
        <v>17</v>
      </c>
      <c r="B2517" s="8" t="s">
        <v>1094</v>
      </c>
      <c r="C2517" s="8" t="s">
        <v>1095</v>
      </c>
      <c r="D2517" s="8" t="s">
        <v>1157</v>
      </c>
      <c r="E2517" s="8" t="s">
        <v>1158</v>
      </c>
      <c r="F2517" s="29">
        <v>0.1</v>
      </c>
      <c r="G2517" s="29">
        <v>0</v>
      </c>
      <c r="H2517" s="30">
        <v>18.0961</v>
      </c>
      <c r="I2517" s="30">
        <v>3.6960999999999999</v>
      </c>
      <c r="J2517" s="14">
        <v>217</v>
      </c>
      <c r="K2517" s="14">
        <v>22</v>
      </c>
      <c r="L2517" s="12">
        <v>0.20430000000000001</v>
      </c>
      <c r="M2517" s="7">
        <v>1.9588895799999999</v>
      </c>
      <c r="N2517" s="31">
        <v>1.75</v>
      </c>
      <c r="O2517" s="14">
        <f>IFERROR(VLOOKUP($C2517,'site totals'!$J$2:$K$607,2,FALSE),1)</f>
        <v>6402.0866999999998</v>
      </c>
      <c r="P2517" s="32" t="s">
        <v>91</v>
      </c>
      <c r="Q2517" s="12">
        <v>0.10663672859999999</v>
      </c>
      <c r="R2517" s="29">
        <v>0.1</v>
      </c>
      <c r="S2517" s="2">
        <f>IF($A2517="site","",MIN(VLOOKUP($P2517,margin_ranges!$A$5:$D$10,4,FALSE)/100,$Q2517))</f>
        <v>0.10663672859999999</v>
      </c>
      <c r="T2517" s="6">
        <f>IF(A2517="placement",$J2517*MIN($Q2517,$S2517),"")</f>
        <v>23.140170106199999</v>
      </c>
      <c r="U2517" s="6">
        <f>IF($A2517="placement",T2517,SUMIF($C$10:$C$6209,$C2517,$T$10:$T$6209))</f>
        <v>23.140170106199999</v>
      </c>
      <c r="V2517" s="34">
        <f t="shared" si="119"/>
        <v>-7.3741428888889349E-3</v>
      </c>
      <c r="W2517" s="24"/>
      <c r="X2517" s="2" t="str">
        <f>IFERROR(MIN(VLOOKUP($W2517,margin_ranges!$A$5:$D$10,4,FALSE),$Q2517*100)/100,"")</f>
        <v/>
      </c>
      <c r="Y2517" s="6">
        <f t="shared" si="117"/>
        <v>23.140170106199999</v>
      </c>
      <c r="Z2517" s="6">
        <f>IF($A2517="placement",Y2517,SUMIF($C$10:$C$6209,$C2517,$Y$10:$Y$6209))</f>
        <v>23.140170106199999</v>
      </c>
      <c r="AA2517" s="29">
        <f t="shared" si="118"/>
        <v>-7.3741428888889349E-3</v>
      </c>
    </row>
    <row r="2518" spans="1:27" hidden="1" x14ac:dyDescent="0.3">
      <c r="A2518" s="8" t="s">
        <v>17</v>
      </c>
      <c r="B2518" s="8" t="s">
        <v>1094</v>
      </c>
      <c r="C2518" s="8" t="s">
        <v>1095</v>
      </c>
      <c r="D2518" s="8" t="s">
        <v>1165</v>
      </c>
      <c r="E2518" s="8" t="s">
        <v>1166</v>
      </c>
      <c r="F2518" s="29">
        <v>0.28999999999999998</v>
      </c>
      <c r="G2518" s="29">
        <v>0</v>
      </c>
      <c r="H2518" s="30">
        <v>13.5747</v>
      </c>
      <c r="I2518" s="30">
        <v>2.5415000000000001</v>
      </c>
      <c r="J2518" s="14">
        <v>119</v>
      </c>
      <c r="K2518" s="14">
        <v>31</v>
      </c>
      <c r="L2518" s="12">
        <v>0.18720000000000001</v>
      </c>
      <c r="M2518" s="7">
        <v>1.56016975</v>
      </c>
      <c r="N2518" s="31">
        <v>1.1000000000000001</v>
      </c>
      <c r="O2518" s="14">
        <f>IFERROR(VLOOKUP($C2518,'site totals'!$J$2:$K$607,2,FALSE),1)</f>
        <v>6402.0866999999998</v>
      </c>
      <c r="P2518" s="32" t="s">
        <v>22</v>
      </c>
      <c r="Q2518" s="12">
        <v>0.29494851599999999</v>
      </c>
      <c r="R2518" s="29">
        <v>0.28999999999999998</v>
      </c>
      <c r="S2518" s="2">
        <f>IF($A2518="site","",MIN(VLOOKUP($P2518,margin_ranges!$A$5:$D$10,4,FALSE)/100,$Q2518))</f>
        <v>0.29494851599999999</v>
      </c>
      <c r="T2518" s="6">
        <f>IF(A2518="placement",$J2518*MIN($Q2518,$S2518),"")</f>
        <v>35.098873404000003</v>
      </c>
      <c r="U2518" s="6">
        <f>IF($A2518="placement",T2518,SUMIF($C$10:$C$6209,$C2518,$T$10:$T$6209))</f>
        <v>35.098873404000003</v>
      </c>
      <c r="V2518" s="34">
        <f t="shared" si="119"/>
        <v>-6.9697408450704046E-3</v>
      </c>
      <c r="W2518" s="24"/>
      <c r="X2518" s="2" t="str">
        <f>IFERROR(MIN(VLOOKUP($W2518,margin_ranges!$A$5:$D$10,4,FALSE),$Q2518*100)/100,"")</f>
        <v/>
      </c>
      <c r="Y2518" s="6">
        <f t="shared" si="117"/>
        <v>35.098873404000003</v>
      </c>
      <c r="Z2518" s="6">
        <f>IF($A2518="placement",Y2518,SUMIF($C$10:$C$6209,$C2518,$Y$10:$Y$6209))</f>
        <v>35.098873404000003</v>
      </c>
      <c r="AA2518" s="29">
        <f t="shared" si="118"/>
        <v>-6.9697408450704046E-3</v>
      </c>
    </row>
    <row r="2519" spans="1:27" hidden="1" x14ac:dyDescent="0.3">
      <c r="A2519" s="8" t="s">
        <v>17</v>
      </c>
      <c r="B2519" s="8" t="s">
        <v>1094</v>
      </c>
      <c r="C2519" s="8" t="s">
        <v>1095</v>
      </c>
      <c r="D2519" s="8" t="s">
        <v>1106</v>
      </c>
      <c r="E2519" s="8" t="s">
        <v>1107</v>
      </c>
      <c r="F2519" s="29">
        <v>0.28999999999999998</v>
      </c>
      <c r="G2519" s="29">
        <v>0</v>
      </c>
      <c r="H2519" s="30">
        <v>13.567600000000001</v>
      </c>
      <c r="I2519" s="30">
        <v>2.5771000000000002</v>
      </c>
      <c r="J2519" s="14">
        <v>121</v>
      </c>
      <c r="K2519" s="14">
        <v>31</v>
      </c>
      <c r="L2519" s="12">
        <v>0.18990000000000001</v>
      </c>
      <c r="M2519" s="7">
        <v>1.55893456</v>
      </c>
      <c r="N2519" s="31">
        <v>1.1000000000000001</v>
      </c>
      <c r="O2519" s="14">
        <f>IFERROR(VLOOKUP($C2519,'site totals'!$J$2:$K$607,2,FALSE),1)</f>
        <v>6402.0866999999998</v>
      </c>
      <c r="P2519" s="32" t="s">
        <v>22</v>
      </c>
      <c r="Q2519" s="12">
        <v>0.2943898814</v>
      </c>
      <c r="R2519" s="29">
        <v>0.28999999999999998</v>
      </c>
      <c r="S2519" s="2">
        <f>IF($A2519="site","",MIN(VLOOKUP($P2519,margin_ranges!$A$5:$D$10,4,FALSE)/100,$Q2519))</f>
        <v>0.2943898814</v>
      </c>
      <c r="T2519" s="6">
        <f>IF(A2519="placement",$J2519*MIN($Q2519,$S2519),"")</f>
        <v>35.621175649400001</v>
      </c>
      <c r="U2519" s="6">
        <f>IF($A2519="placement",T2519,SUMIF($C$10:$C$6209,$C2519,$T$10:$T$6209))</f>
        <v>35.621175649400001</v>
      </c>
      <c r="V2519" s="34">
        <f t="shared" si="119"/>
        <v>-6.1829315492957226E-3</v>
      </c>
      <c r="W2519" s="24"/>
      <c r="X2519" s="2" t="str">
        <f>IFERROR(MIN(VLOOKUP($W2519,margin_ranges!$A$5:$D$10,4,FALSE),$Q2519*100)/100,"")</f>
        <v/>
      </c>
      <c r="Y2519" s="6">
        <f t="shared" si="117"/>
        <v>35.621175649400001</v>
      </c>
      <c r="Z2519" s="6">
        <f>IF($A2519="placement",Y2519,SUMIF($C$10:$C$6209,$C2519,$Y$10:$Y$6209))</f>
        <v>35.621175649400001</v>
      </c>
      <c r="AA2519" s="29">
        <f t="shared" si="118"/>
        <v>-6.1829315492957226E-3</v>
      </c>
    </row>
    <row r="2520" spans="1:27" hidden="1" x14ac:dyDescent="0.3">
      <c r="A2520" s="8" t="s">
        <v>17</v>
      </c>
      <c r="B2520" s="8" t="s">
        <v>1094</v>
      </c>
      <c r="C2520" s="8" t="s">
        <v>1095</v>
      </c>
      <c r="D2520" s="8" t="s">
        <v>11761</v>
      </c>
      <c r="E2520" s="8" t="s">
        <v>11762</v>
      </c>
      <c r="F2520" s="29">
        <v>0.150099144228762</v>
      </c>
      <c r="G2520" s="29">
        <v>0</v>
      </c>
      <c r="H2520" s="30">
        <v>0.92420000000000002</v>
      </c>
      <c r="I2520" s="30">
        <v>9.3100000000000002E-2</v>
      </c>
      <c r="J2520" s="14">
        <v>8</v>
      </c>
      <c r="K2520" s="14">
        <v>1</v>
      </c>
      <c r="L2520" s="12">
        <v>0.1007</v>
      </c>
      <c r="M2520" s="7">
        <v>2.9415195700000001</v>
      </c>
      <c r="N2520" s="31">
        <v>2.5</v>
      </c>
      <c r="O2520" s="14">
        <f>IFERROR(VLOOKUP($C2520,'site totals'!$J$2:$K$607,2,FALSE),1)</f>
        <v>6402.0866999999998</v>
      </c>
      <c r="P2520" s="32" t="s">
        <v>22</v>
      </c>
      <c r="Q2520" s="12">
        <v>0.15009914420000001</v>
      </c>
      <c r="R2520" s="29">
        <v>0.25</v>
      </c>
      <c r="S2520" s="2">
        <f>IF($A2520="site","",MIN(VLOOKUP($P2520,margin_ranges!$A$5:$D$10,4,FALSE)/100,$Q2520))</f>
        <v>0.15009914420000001</v>
      </c>
      <c r="T2520" s="6">
        <f>IF(A2520="placement",$J2520*MIN($Q2520,$S2520),"")</f>
        <v>1.2007931536000001</v>
      </c>
      <c r="U2520" s="6">
        <f>IF($A2520="placement",T2520,SUMIF($C$10:$C$6209,$C2520,$T$10:$T$6209))</f>
        <v>1.2007931536000001</v>
      </c>
      <c r="V2520" s="34">
        <f t="shared" si="119"/>
        <v>0.1332011410666667</v>
      </c>
      <c r="W2520" s="24"/>
      <c r="X2520" s="2" t="str">
        <f>IFERROR(MIN(VLOOKUP($W2520,margin_ranges!$A$5:$D$10,4,FALSE),$Q2520*100)/100,"")</f>
        <v/>
      </c>
      <c r="Y2520" s="6">
        <f t="shared" si="117"/>
        <v>1.2007931536000001</v>
      </c>
      <c r="Z2520" s="6">
        <f>IF($A2520="placement",Y2520,SUMIF($C$10:$C$6209,$C2520,$Y$10:$Y$6209))</f>
        <v>1.2007931536000001</v>
      </c>
      <c r="AA2520" s="29">
        <f t="shared" si="118"/>
        <v>0.1332011410666667</v>
      </c>
    </row>
    <row r="2521" spans="1:27" hidden="1" x14ac:dyDescent="0.3">
      <c r="A2521" s="8" t="s">
        <v>17</v>
      </c>
      <c r="B2521" s="8" t="s">
        <v>1094</v>
      </c>
      <c r="C2521" s="8" t="s">
        <v>1095</v>
      </c>
      <c r="D2521" s="8" t="s">
        <v>1180</v>
      </c>
      <c r="E2521" s="8" t="s">
        <v>1181</v>
      </c>
      <c r="F2521" s="29">
        <v>0.28385047642316102</v>
      </c>
      <c r="G2521" s="29">
        <v>0</v>
      </c>
      <c r="H2521" s="30">
        <v>0.56699999999999995</v>
      </c>
      <c r="I2521" s="30">
        <v>0.13089999999999999</v>
      </c>
      <c r="J2521" s="14">
        <v>9</v>
      </c>
      <c r="K2521" s="14">
        <v>2</v>
      </c>
      <c r="L2521" s="12">
        <v>0.23080000000000001</v>
      </c>
      <c r="M2521" s="7">
        <v>2.2341703100000001</v>
      </c>
      <c r="N2521" s="31">
        <v>1.6</v>
      </c>
      <c r="O2521" s="14">
        <f>IFERROR(VLOOKUP($C2521,'site totals'!$J$2:$K$607,2,FALSE),1)</f>
        <v>6402.0866999999998</v>
      </c>
      <c r="P2521" s="32" t="s">
        <v>22</v>
      </c>
      <c r="Q2521" s="12">
        <v>0.2838504764</v>
      </c>
      <c r="R2521" s="29">
        <v>0.28999999999999998</v>
      </c>
      <c r="S2521" s="2">
        <f>IF($A2521="site","",MIN(VLOOKUP($P2521,margin_ranges!$A$5:$D$10,4,FALSE)/100,$Q2521))</f>
        <v>0.2838504764</v>
      </c>
      <c r="T2521" s="6">
        <f>IF(A2521="placement",$J2521*MIN($Q2521,$S2521),"")</f>
        <v>2.5546542876</v>
      </c>
      <c r="U2521" s="6">
        <f>IF($A2521="placement",T2521,SUMIF($C$10:$C$6209,$C2521,$T$10:$T$6209))</f>
        <v>2.5546542876</v>
      </c>
      <c r="V2521" s="34">
        <f t="shared" si="119"/>
        <v>8.661300845070441E-3</v>
      </c>
      <c r="W2521" s="24"/>
      <c r="X2521" s="2" t="str">
        <f>IFERROR(MIN(VLOOKUP($W2521,margin_ranges!$A$5:$D$10,4,FALSE),$Q2521*100)/100,"")</f>
        <v/>
      </c>
      <c r="Y2521" s="6">
        <f t="shared" si="117"/>
        <v>2.5546542876</v>
      </c>
      <c r="Z2521" s="6">
        <f>IF($A2521="placement",Y2521,SUMIF($C$10:$C$6209,$C2521,$Y$10:$Y$6209))</f>
        <v>2.5546542876</v>
      </c>
      <c r="AA2521" s="29">
        <f t="shared" si="118"/>
        <v>8.661300845070441E-3</v>
      </c>
    </row>
    <row r="2522" spans="1:27" hidden="1" x14ac:dyDescent="0.3">
      <c r="A2522" s="8" t="s">
        <v>17</v>
      </c>
      <c r="B2522" s="8" t="s">
        <v>1094</v>
      </c>
      <c r="C2522" s="8" t="s">
        <v>1095</v>
      </c>
      <c r="D2522" s="8" t="s">
        <v>11767</v>
      </c>
      <c r="E2522" s="8" t="s">
        <v>11768</v>
      </c>
      <c r="F2522" s="29">
        <v>0.15411035920920799</v>
      </c>
      <c r="G2522" s="29">
        <v>0</v>
      </c>
      <c r="H2522" s="30">
        <v>1.7396</v>
      </c>
      <c r="I2522" s="30">
        <v>0.1182</v>
      </c>
      <c r="J2522" s="14">
        <v>10</v>
      </c>
      <c r="K2522" s="14">
        <v>2</v>
      </c>
      <c r="L2522" s="12">
        <v>6.8000000000000005E-2</v>
      </c>
      <c r="M2522" s="7">
        <v>2.9554682799999998</v>
      </c>
      <c r="N2522" s="31">
        <v>2.5</v>
      </c>
      <c r="O2522" s="14">
        <f>IFERROR(VLOOKUP($C2522,'site totals'!$J$2:$K$607,2,FALSE),1)</f>
        <v>6402.0866999999998</v>
      </c>
      <c r="P2522" s="32" t="s">
        <v>22</v>
      </c>
      <c r="Q2522" s="12">
        <v>0.15411035919999999</v>
      </c>
      <c r="R2522" s="29">
        <v>0.25</v>
      </c>
      <c r="S2522" s="2">
        <f>IF($A2522="site","",MIN(VLOOKUP($P2522,margin_ranges!$A$5:$D$10,4,FALSE)/100,$Q2522))</f>
        <v>0.15411035919999999</v>
      </c>
      <c r="T2522" s="6">
        <f>IF(A2522="placement",$J2522*MIN($Q2522,$S2522),"")</f>
        <v>1.5411035919999998</v>
      </c>
      <c r="U2522" s="6">
        <f>IF($A2522="placement",T2522,SUMIF($C$10:$C$6209,$C2522,$T$10:$T$6209))</f>
        <v>1.5411035919999998</v>
      </c>
      <c r="V2522" s="34">
        <f t="shared" si="119"/>
        <v>0.12785285440000016</v>
      </c>
      <c r="W2522" s="24"/>
      <c r="X2522" s="2" t="str">
        <f>IFERROR(MIN(VLOOKUP($W2522,margin_ranges!$A$5:$D$10,4,FALSE),$Q2522*100)/100,"")</f>
        <v/>
      </c>
      <c r="Y2522" s="6">
        <f t="shared" si="117"/>
        <v>1.5411035919999998</v>
      </c>
      <c r="Z2522" s="6">
        <f>IF($A2522="placement",Y2522,SUMIF($C$10:$C$6209,$C2522,$Y$10:$Y$6209))</f>
        <v>1.5411035919999998</v>
      </c>
      <c r="AA2522" s="29">
        <f t="shared" si="118"/>
        <v>0.12785285440000016</v>
      </c>
    </row>
    <row r="2523" spans="1:27" hidden="1" x14ac:dyDescent="0.3">
      <c r="A2523" s="8" t="s">
        <v>17</v>
      </c>
      <c r="B2523" s="8" t="s">
        <v>1094</v>
      </c>
      <c r="C2523" s="8" t="s">
        <v>1095</v>
      </c>
      <c r="D2523" s="8" t="s">
        <v>11760</v>
      </c>
      <c r="E2523" s="8" t="s">
        <v>6446</v>
      </c>
      <c r="F2523" s="29">
        <v>0.174808555584895</v>
      </c>
      <c r="G2523" s="29">
        <v>0</v>
      </c>
      <c r="H2523" s="30">
        <v>1.7705</v>
      </c>
      <c r="I2523" s="30">
        <v>0.125</v>
      </c>
      <c r="J2523" s="14">
        <v>11</v>
      </c>
      <c r="K2523" s="14">
        <v>2</v>
      </c>
      <c r="L2523" s="12">
        <v>7.0599999999999996E-2</v>
      </c>
      <c r="M2523" s="7">
        <v>3.0295999999999998</v>
      </c>
      <c r="N2523" s="31">
        <v>2.5</v>
      </c>
      <c r="O2523" s="14">
        <f>IFERROR(VLOOKUP($C2523,'site totals'!$J$2:$K$607,2,FALSE),1)</f>
        <v>6402.0866999999998</v>
      </c>
      <c r="P2523" s="32" t="s">
        <v>22</v>
      </c>
      <c r="Q2523" s="12">
        <v>0.1748085556</v>
      </c>
      <c r="R2523" s="29">
        <v>0.25</v>
      </c>
      <c r="S2523" s="2">
        <f>IF($A2523="site","",MIN(VLOOKUP($P2523,margin_ranges!$A$5:$D$10,4,FALSE)/100,$Q2523))</f>
        <v>0.1748085556</v>
      </c>
      <c r="T2523" s="6">
        <f>IF(A2523="placement",$J2523*MIN($Q2523,$S2523),"")</f>
        <v>1.9228941116</v>
      </c>
      <c r="U2523" s="6">
        <f>IF($A2523="placement",T2523,SUMIF($C$10:$C$6209,$C2523,$T$10:$T$6209))</f>
        <v>1.9228941116</v>
      </c>
      <c r="V2523" s="34">
        <f t="shared" si="119"/>
        <v>0.10025525920000011</v>
      </c>
      <c r="W2523" s="24"/>
      <c r="X2523" s="2" t="str">
        <f>IFERROR(MIN(VLOOKUP($W2523,margin_ranges!$A$5:$D$10,4,FALSE),$Q2523*100)/100,"")</f>
        <v/>
      </c>
      <c r="Y2523" s="6">
        <f t="shared" si="117"/>
        <v>1.9228941116</v>
      </c>
      <c r="Z2523" s="6">
        <f>IF($A2523="placement",Y2523,SUMIF($C$10:$C$6209,$C2523,$Y$10:$Y$6209))</f>
        <v>1.9228941116</v>
      </c>
      <c r="AA2523" s="29">
        <f t="shared" si="118"/>
        <v>0.10025525920000011</v>
      </c>
    </row>
    <row r="2524" spans="1:27" hidden="1" x14ac:dyDescent="0.3">
      <c r="A2524" s="8" t="s">
        <v>17</v>
      </c>
      <c r="B2524" s="8" t="s">
        <v>1094</v>
      </c>
      <c r="C2524" s="8" t="s">
        <v>1095</v>
      </c>
      <c r="D2524" s="8" t="s">
        <v>1159</v>
      </c>
      <c r="E2524" s="8" t="s">
        <v>1160</v>
      </c>
      <c r="F2524" s="29">
        <v>0.240902354684669</v>
      </c>
      <c r="G2524" s="29">
        <v>0</v>
      </c>
      <c r="H2524" s="30">
        <v>0.96960000000000002</v>
      </c>
      <c r="I2524" s="30">
        <v>0.26340000000000002</v>
      </c>
      <c r="J2524" s="14">
        <v>13</v>
      </c>
      <c r="K2524" s="14">
        <v>3</v>
      </c>
      <c r="L2524" s="12">
        <v>0.2717</v>
      </c>
      <c r="M2524" s="7">
        <v>1.64669197</v>
      </c>
      <c r="N2524" s="31">
        <v>1.25</v>
      </c>
      <c r="O2524" s="14">
        <f>IFERROR(VLOOKUP($C2524,'site totals'!$J$2:$K$607,2,FALSE),1)</f>
        <v>6402.0866999999998</v>
      </c>
      <c r="P2524" s="32" t="s">
        <v>91</v>
      </c>
      <c r="Q2524" s="12">
        <v>0.24090235469999999</v>
      </c>
      <c r="R2524" s="29">
        <v>0.28999999999999998</v>
      </c>
      <c r="S2524" s="2">
        <f>IF($A2524="site","",MIN(VLOOKUP($P2524,margin_ranges!$A$5:$D$10,4,FALSE)/100,$Q2524))</f>
        <v>0.24090235469999999</v>
      </c>
      <c r="T2524" s="6">
        <f>IF(A2524="placement",$J2524*MIN($Q2524,$S2524),"")</f>
        <v>3.1317306111000001</v>
      </c>
      <c r="U2524" s="6">
        <f>IF($A2524="placement",T2524,SUMIF($C$10:$C$6209,$C2524,$T$10:$T$6209))</f>
        <v>3.1317306111000001</v>
      </c>
      <c r="V2524" s="34">
        <f t="shared" si="119"/>
        <v>6.9151613098591413E-2</v>
      </c>
      <c r="W2524" s="24"/>
      <c r="X2524" s="2" t="str">
        <f>IFERROR(MIN(VLOOKUP($W2524,margin_ranges!$A$5:$D$10,4,FALSE),$Q2524*100)/100,"")</f>
        <v/>
      </c>
      <c r="Y2524" s="6">
        <f t="shared" si="117"/>
        <v>3.1317306111000001</v>
      </c>
      <c r="Z2524" s="6">
        <f>IF($A2524="placement",Y2524,SUMIF($C$10:$C$6209,$C2524,$Y$10:$Y$6209))</f>
        <v>3.1317306111000001</v>
      </c>
      <c r="AA2524" s="29">
        <f t="shared" si="118"/>
        <v>6.9151613098591413E-2</v>
      </c>
    </row>
    <row r="2525" spans="1:27" hidden="1" x14ac:dyDescent="0.3">
      <c r="A2525" s="8" t="s">
        <v>17</v>
      </c>
      <c r="B2525" s="8" t="s">
        <v>1094</v>
      </c>
      <c r="C2525" s="8" t="s">
        <v>1095</v>
      </c>
      <c r="D2525" s="8" t="s">
        <v>1098</v>
      </c>
      <c r="E2525" s="8" t="s">
        <v>1099</v>
      </c>
      <c r="F2525" s="29">
        <v>0.26800837810764</v>
      </c>
      <c r="G2525" s="29">
        <v>0</v>
      </c>
      <c r="H2525" s="30">
        <v>1.4702999999999999</v>
      </c>
      <c r="I2525" s="30">
        <v>0.28710000000000002</v>
      </c>
      <c r="J2525" s="14">
        <v>14</v>
      </c>
      <c r="K2525" s="14">
        <v>4</v>
      </c>
      <c r="L2525" s="12">
        <v>0.19520000000000001</v>
      </c>
      <c r="M2525" s="7">
        <v>1.6393630299999999</v>
      </c>
      <c r="N2525" s="31">
        <v>1.2</v>
      </c>
      <c r="O2525" s="14">
        <f>IFERROR(VLOOKUP($C2525,'site totals'!$J$2:$K$607,2,FALSE),1)</f>
        <v>6402.0866999999998</v>
      </c>
      <c r="P2525" s="32" t="s">
        <v>22</v>
      </c>
      <c r="Q2525" s="12">
        <v>0.2680083781</v>
      </c>
      <c r="R2525" s="29">
        <v>0.32</v>
      </c>
      <c r="S2525" s="2">
        <f>IF($A2525="site","",MIN(VLOOKUP($P2525,margin_ranges!$A$5:$D$10,4,FALSE)/100,$Q2525))</f>
        <v>0.2680083781</v>
      </c>
      <c r="T2525" s="6">
        <f>IF(A2525="placement",$J2525*MIN($Q2525,$S2525),"")</f>
        <v>3.7521172934</v>
      </c>
      <c r="U2525" s="6">
        <f>IF($A2525="placement",T2525,SUMIF($C$10:$C$6209,$C2525,$T$10:$T$6209))</f>
        <v>3.7521172934</v>
      </c>
      <c r="V2525" s="34">
        <f t="shared" si="119"/>
        <v>7.6458267500000066E-2</v>
      </c>
      <c r="W2525" s="24"/>
      <c r="X2525" s="2" t="str">
        <f>IFERROR(MIN(VLOOKUP($W2525,margin_ranges!$A$5:$D$10,4,FALSE),$Q2525*100)/100,"")</f>
        <v/>
      </c>
      <c r="Y2525" s="6">
        <f t="shared" si="117"/>
        <v>3.7521172934</v>
      </c>
      <c r="Z2525" s="6">
        <f>IF($A2525="placement",Y2525,SUMIF($C$10:$C$6209,$C2525,$Y$10:$Y$6209))</f>
        <v>3.7521172934</v>
      </c>
      <c r="AA2525" s="29">
        <f t="shared" si="118"/>
        <v>7.6458267500000066E-2</v>
      </c>
    </row>
    <row r="2526" spans="1:27" hidden="1" x14ac:dyDescent="0.3">
      <c r="A2526" s="8" t="s">
        <v>17</v>
      </c>
      <c r="B2526" s="8" t="s">
        <v>1094</v>
      </c>
      <c r="C2526" s="8" t="s">
        <v>1095</v>
      </c>
      <c r="D2526" s="8" t="s">
        <v>1110</v>
      </c>
      <c r="E2526" s="8" t="s">
        <v>1111</v>
      </c>
      <c r="F2526" s="29">
        <v>0.28409788854463802</v>
      </c>
      <c r="G2526" s="29">
        <v>0</v>
      </c>
      <c r="H2526" s="30">
        <v>1.3875999999999999</v>
      </c>
      <c r="I2526" s="30">
        <v>0.31219999999999998</v>
      </c>
      <c r="J2526" s="14">
        <v>16</v>
      </c>
      <c r="K2526" s="14">
        <v>4</v>
      </c>
      <c r="L2526" s="12">
        <v>0.22500000000000001</v>
      </c>
      <c r="M2526" s="7">
        <v>1.67620682</v>
      </c>
      <c r="N2526" s="31">
        <v>1.2</v>
      </c>
      <c r="O2526" s="14">
        <f>IFERROR(VLOOKUP($C2526,'site totals'!$J$2:$K$607,2,FALSE),1)</f>
        <v>6402.0866999999998</v>
      </c>
      <c r="P2526" s="32" t="s">
        <v>22</v>
      </c>
      <c r="Q2526" s="12">
        <v>0.28409788850000001</v>
      </c>
      <c r="R2526" s="29">
        <v>0.32</v>
      </c>
      <c r="S2526" s="2">
        <f>IF($A2526="site","",MIN(VLOOKUP($P2526,margin_ranges!$A$5:$D$10,4,FALSE)/100,$Q2526))</f>
        <v>0.28409788850000001</v>
      </c>
      <c r="T2526" s="6">
        <f>IF(A2526="placement",$J2526*MIN($Q2526,$S2526),"")</f>
        <v>4.5455662160000001</v>
      </c>
      <c r="U2526" s="6">
        <f>IF($A2526="placement",T2526,SUMIF($C$10:$C$6209,$C2526,$T$10:$T$6209))</f>
        <v>4.5455662160000001</v>
      </c>
      <c r="V2526" s="34">
        <f t="shared" si="119"/>
        <v>5.2797222794117582E-2</v>
      </c>
      <c r="W2526" s="24"/>
      <c r="X2526" s="2" t="str">
        <f>IFERROR(MIN(VLOOKUP($W2526,margin_ranges!$A$5:$D$10,4,FALSE),$Q2526*100)/100,"")</f>
        <v/>
      </c>
      <c r="Y2526" s="6">
        <f t="shared" si="117"/>
        <v>4.5455662160000001</v>
      </c>
      <c r="Z2526" s="6">
        <f>IF($A2526="placement",Y2526,SUMIF($C$10:$C$6209,$C2526,$Y$10:$Y$6209))</f>
        <v>4.5455662160000001</v>
      </c>
      <c r="AA2526" s="29">
        <f t="shared" si="118"/>
        <v>5.2797222794117582E-2</v>
      </c>
    </row>
    <row r="2527" spans="1:27" hidden="1" x14ac:dyDescent="0.3">
      <c r="A2527" s="8" t="s">
        <v>17</v>
      </c>
      <c r="B2527" s="8" t="s">
        <v>1094</v>
      </c>
      <c r="C2527" s="8" t="s">
        <v>1095</v>
      </c>
      <c r="D2527" s="8" t="s">
        <v>1179</v>
      </c>
      <c r="E2527" s="8" t="s">
        <v>1089</v>
      </c>
      <c r="F2527" s="29">
        <v>0.270840553437658</v>
      </c>
      <c r="G2527" s="29">
        <v>0</v>
      </c>
      <c r="H2527" s="30">
        <v>1.4513</v>
      </c>
      <c r="I2527" s="30">
        <v>0.35520000000000002</v>
      </c>
      <c r="J2527" s="14">
        <v>16</v>
      </c>
      <c r="K2527" s="14">
        <v>4</v>
      </c>
      <c r="L2527" s="12">
        <v>0.24479999999999999</v>
      </c>
      <c r="M2527" s="7">
        <v>1.50858637</v>
      </c>
      <c r="N2527" s="31">
        <v>1.1000000000000001</v>
      </c>
      <c r="O2527" s="14">
        <f>IFERROR(VLOOKUP($C2527,'site totals'!$J$2:$K$607,2,FALSE),1)</f>
        <v>6402.0866999999998</v>
      </c>
      <c r="P2527" s="32" t="s">
        <v>22</v>
      </c>
      <c r="Q2527" s="12">
        <v>0.27084055340000002</v>
      </c>
      <c r="R2527" s="29">
        <v>0.28999999999999998</v>
      </c>
      <c r="S2527" s="2">
        <f>IF($A2527="site","",MIN(VLOOKUP($P2527,margin_ranges!$A$5:$D$10,4,FALSE)/100,$Q2527))</f>
        <v>0.27084055340000002</v>
      </c>
      <c r="T2527" s="6">
        <f>IF(A2527="placement",$J2527*MIN($Q2527,$S2527),"")</f>
        <v>4.3334488544000003</v>
      </c>
      <c r="U2527" s="6">
        <f>IF($A2527="placement",T2527,SUMIF($C$10:$C$6209,$C2527,$T$10:$T$6209))</f>
        <v>4.3334488544000003</v>
      </c>
      <c r="V2527" s="34">
        <f t="shared" si="119"/>
        <v>2.698513605633801E-2</v>
      </c>
      <c r="W2527" s="24"/>
      <c r="X2527" s="2" t="str">
        <f>IFERROR(MIN(VLOOKUP($W2527,margin_ranges!$A$5:$D$10,4,FALSE),$Q2527*100)/100,"")</f>
        <v/>
      </c>
      <c r="Y2527" s="6">
        <f t="shared" si="117"/>
        <v>4.3334488544000003</v>
      </c>
      <c r="Z2527" s="6">
        <f>IF($A2527="placement",Y2527,SUMIF($C$10:$C$6209,$C2527,$Y$10:$Y$6209))</f>
        <v>4.3334488544000003</v>
      </c>
      <c r="AA2527" s="29">
        <f t="shared" si="118"/>
        <v>2.698513605633801E-2</v>
      </c>
    </row>
    <row r="2528" spans="1:27" hidden="1" x14ac:dyDescent="0.3">
      <c r="A2528" s="8" t="s">
        <v>17</v>
      </c>
      <c r="B2528" s="8" t="s">
        <v>1094</v>
      </c>
      <c r="C2528" s="8" t="s">
        <v>1095</v>
      </c>
      <c r="D2528" s="8" t="s">
        <v>1171</v>
      </c>
      <c r="E2528" s="8" t="s">
        <v>1172</v>
      </c>
      <c r="F2528" s="29">
        <v>0.23792727584475301</v>
      </c>
      <c r="G2528" s="29">
        <v>0</v>
      </c>
      <c r="H2528" s="30">
        <v>1.4681</v>
      </c>
      <c r="I2528" s="30">
        <v>0.27779999999999999</v>
      </c>
      <c r="J2528" s="14">
        <v>17</v>
      </c>
      <c r="K2528" s="14">
        <v>4</v>
      </c>
      <c r="L2528" s="12">
        <v>0.18920000000000001</v>
      </c>
      <c r="M2528" s="7">
        <v>2.0995371600000001</v>
      </c>
      <c r="N2528" s="31">
        <v>1.6</v>
      </c>
      <c r="O2528" s="14">
        <f>IFERROR(VLOOKUP($C2528,'site totals'!$J$2:$K$607,2,FALSE),1)</f>
        <v>6402.0866999999998</v>
      </c>
      <c r="P2528" s="32" t="s">
        <v>22</v>
      </c>
      <c r="Q2528" s="12">
        <v>0.2379272758</v>
      </c>
      <c r="R2528" s="29">
        <v>0.28999999999999998</v>
      </c>
      <c r="S2528" s="2">
        <f>IF($A2528="site","",MIN(VLOOKUP($P2528,margin_ranges!$A$5:$D$10,4,FALSE)/100,$Q2528))</f>
        <v>0.2379272758</v>
      </c>
      <c r="T2528" s="6">
        <f>IF(A2528="placement",$J2528*MIN($Q2528,$S2528),"")</f>
        <v>4.0447636885999998</v>
      </c>
      <c r="U2528" s="6">
        <f>IF($A2528="placement",T2528,SUMIF($C$10:$C$6209,$C2528,$T$10:$T$6209))</f>
        <v>4.0447636885999998</v>
      </c>
      <c r="V2528" s="34">
        <f t="shared" si="119"/>
        <v>7.3341865070422507E-2</v>
      </c>
      <c r="W2528" s="24"/>
      <c r="X2528" s="2" t="str">
        <f>IFERROR(MIN(VLOOKUP($W2528,margin_ranges!$A$5:$D$10,4,FALSE),$Q2528*100)/100,"")</f>
        <v/>
      </c>
      <c r="Y2528" s="6">
        <f t="shared" ref="Y2528:Y2591" si="120">IF(A2528="placement",IF($X2528="",$T2528,$J2528*MIN($Q2528,$X2528)),"")</f>
        <v>4.0447636885999998</v>
      </c>
      <c r="Z2528" s="6">
        <f>IF($A2528="placement",Y2528,SUMIF($C$10:$C$6209,$C2528,$Y$10:$Y$6209))</f>
        <v>4.0447636885999998</v>
      </c>
      <c r="AA2528" s="29">
        <f t="shared" ref="AA2528:AA2591" si="121">($J2528-$Z2528)/($J2528*(1-$R2528))-1</f>
        <v>7.3341865070422507E-2</v>
      </c>
    </row>
    <row r="2529" spans="1:27" hidden="1" x14ac:dyDescent="0.3">
      <c r="A2529" s="8" t="s">
        <v>17</v>
      </c>
      <c r="B2529" s="8" t="s">
        <v>1094</v>
      </c>
      <c r="C2529" s="8" t="s">
        <v>1095</v>
      </c>
      <c r="D2529" s="8" t="s">
        <v>1140</v>
      </c>
      <c r="E2529" s="8" t="s">
        <v>1141</v>
      </c>
      <c r="F2529" s="29">
        <v>0.173540709023361</v>
      </c>
      <c r="G2529" s="29">
        <v>1</v>
      </c>
      <c r="H2529" s="30">
        <v>26.3081</v>
      </c>
      <c r="I2529" s="30">
        <v>0.875</v>
      </c>
      <c r="J2529" s="14">
        <v>24</v>
      </c>
      <c r="K2529" s="14">
        <v>4</v>
      </c>
      <c r="L2529" s="12">
        <v>3.3300000000000003E-2</v>
      </c>
      <c r="M2529" s="7">
        <v>0.90748571</v>
      </c>
      <c r="N2529" s="31">
        <v>0.75</v>
      </c>
      <c r="O2529" s="14">
        <f>IFERROR(VLOOKUP($C2529,'site totals'!$J$2:$K$607,2,FALSE),1)</f>
        <v>6402.0866999999998</v>
      </c>
      <c r="P2529" s="32" t="s">
        <v>22</v>
      </c>
      <c r="Q2529" s="12">
        <v>0.17354070899999999</v>
      </c>
      <c r="R2529" s="29">
        <v>0.22</v>
      </c>
      <c r="S2529" s="2">
        <f>IF($A2529="site","",MIN(VLOOKUP($P2529,margin_ranges!$A$5:$D$10,4,FALSE)/100,$Q2529))</f>
        <v>0.17354070899999999</v>
      </c>
      <c r="T2529" s="6">
        <f>IF(A2529="placement",$J2529*MIN($Q2529,$S2529),"")</f>
        <v>4.1649770159999999</v>
      </c>
      <c r="U2529" s="6">
        <f>IF($A2529="placement",T2529,SUMIF($C$10:$C$6209,$C2529,$T$10:$T$6209))</f>
        <v>4.1649770159999999</v>
      </c>
      <c r="V2529" s="34">
        <f t="shared" si="119"/>
        <v>5.9563193589743602E-2</v>
      </c>
      <c r="W2529" s="24"/>
      <c r="X2529" s="2" t="str">
        <f>IFERROR(MIN(VLOOKUP($W2529,margin_ranges!$A$5:$D$10,4,FALSE),$Q2529*100)/100,"")</f>
        <v/>
      </c>
      <c r="Y2529" s="6">
        <f t="shared" si="120"/>
        <v>4.1649770159999999</v>
      </c>
      <c r="Z2529" s="6">
        <f>IF($A2529="placement",Y2529,SUMIF($C$10:$C$6209,$C2529,$Y$10:$Y$6209))</f>
        <v>4.1649770159999999</v>
      </c>
      <c r="AA2529" s="29">
        <f t="shared" si="121"/>
        <v>5.9563193589743602E-2</v>
      </c>
    </row>
    <row r="2530" spans="1:27" hidden="1" x14ac:dyDescent="0.3">
      <c r="A2530" s="8" t="s">
        <v>17</v>
      </c>
      <c r="B2530" s="8" t="s">
        <v>1094</v>
      </c>
      <c r="C2530" s="8" t="s">
        <v>1095</v>
      </c>
      <c r="D2530" s="8" t="s">
        <v>1134</v>
      </c>
      <c r="E2530" s="8" t="s">
        <v>1135</v>
      </c>
      <c r="F2530" s="29">
        <v>3.07062106632707E-2</v>
      </c>
      <c r="G2530" s="29">
        <v>0</v>
      </c>
      <c r="H2530" s="30">
        <v>4.6524999999999999</v>
      </c>
      <c r="I2530" s="30">
        <v>0.83660000000000001</v>
      </c>
      <c r="J2530" s="14">
        <v>47</v>
      </c>
      <c r="K2530" s="14">
        <v>5</v>
      </c>
      <c r="L2530" s="12">
        <v>0.17979999999999999</v>
      </c>
      <c r="M2530" s="7">
        <v>1.8570221099999999</v>
      </c>
      <c r="N2530" s="31">
        <v>1.8</v>
      </c>
      <c r="O2530" s="14">
        <f>IFERROR(VLOOKUP($C2530,'site totals'!$J$2:$K$607,2,FALSE),1)</f>
        <v>6402.0866999999998</v>
      </c>
      <c r="P2530" s="32" t="s">
        <v>91</v>
      </c>
      <c r="Q2530" s="12">
        <v>3.07062107E-2</v>
      </c>
      <c r="R2530" s="29">
        <v>0.1</v>
      </c>
      <c r="S2530" s="2">
        <f>IF($A2530="site","",MIN(VLOOKUP($P2530,margin_ranges!$A$5:$D$10,4,FALSE)/100,$Q2530))</f>
        <v>3.07062107E-2</v>
      </c>
      <c r="T2530" s="6">
        <f>IF(A2530="placement",$J2530*MIN($Q2530,$S2530),"")</f>
        <v>1.4431919029</v>
      </c>
      <c r="U2530" s="6">
        <f>IF($A2530="placement",T2530,SUMIF($C$10:$C$6209,$C2530,$T$10:$T$6209))</f>
        <v>1.4431919029</v>
      </c>
      <c r="V2530" s="34">
        <f t="shared" si="119"/>
        <v>7.6993099222222083E-2</v>
      </c>
      <c r="W2530" s="24"/>
      <c r="X2530" s="2" t="str">
        <f>IFERROR(MIN(VLOOKUP($W2530,margin_ranges!$A$5:$D$10,4,FALSE),$Q2530*100)/100,"")</f>
        <v/>
      </c>
      <c r="Y2530" s="6">
        <f t="shared" si="120"/>
        <v>1.4431919029</v>
      </c>
      <c r="Z2530" s="6">
        <f>IF($A2530="placement",Y2530,SUMIF($C$10:$C$6209,$C2530,$Y$10:$Y$6209))</f>
        <v>1.4431919029</v>
      </c>
      <c r="AA2530" s="29">
        <f t="shared" si="121"/>
        <v>7.6993099222222083E-2</v>
      </c>
    </row>
    <row r="2531" spans="1:27" hidden="1" x14ac:dyDescent="0.3">
      <c r="A2531" s="8" t="s">
        <v>17</v>
      </c>
      <c r="B2531" s="8" t="s">
        <v>1094</v>
      </c>
      <c r="C2531" s="8" t="s">
        <v>1095</v>
      </c>
      <c r="D2531" s="8" t="s">
        <v>1136</v>
      </c>
      <c r="E2531" s="8" t="s">
        <v>1137</v>
      </c>
      <c r="F2531" s="29">
        <v>0.20723017770938801</v>
      </c>
      <c r="G2531" s="29">
        <v>0</v>
      </c>
      <c r="H2531" s="30">
        <v>3.1621999999999999</v>
      </c>
      <c r="I2531" s="30">
        <v>0.69740000000000002</v>
      </c>
      <c r="J2531" s="14">
        <v>53</v>
      </c>
      <c r="K2531" s="14">
        <v>11</v>
      </c>
      <c r="L2531" s="12">
        <v>0.2205</v>
      </c>
      <c r="M2531" s="7">
        <v>2.5228003700000001</v>
      </c>
      <c r="N2531" s="31">
        <v>2</v>
      </c>
      <c r="O2531" s="14">
        <f>IFERROR(VLOOKUP($C2531,'site totals'!$J$2:$K$607,2,FALSE),1)</f>
        <v>6402.0866999999998</v>
      </c>
      <c r="P2531" s="32" t="s">
        <v>91</v>
      </c>
      <c r="Q2531" s="12">
        <v>0.20723017769999999</v>
      </c>
      <c r="R2531" s="29">
        <v>0.28000000000000003</v>
      </c>
      <c r="S2531" s="2">
        <f>IF($A2531="site","",MIN(VLOOKUP($P2531,margin_ranges!$A$5:$D$10,4,FALSE)/100,$Q2531))</f>
        <v>0.20723017769999999</v>
      </c>
      <c r="T2531" s="6">
        <f>IF(A2531="placement",$J2531*MIN($Q2531,$S2531),"")</f>
        <v>10.9831994181</v>
      </c>
      <c r="U2531" s="6">
        <f>IF($A2531="placement",T2531,SUMIF($C$10:$C$6209,$C2531,$T$10:$T$6209))</f>
        <v>10.9831994181</v>
      </c>
      <c r="V2531" s="34">
        <f t="shared" si="119"/>
        <v>0.10106919763888889</v>
      </c>
      <c r="W2531" s="24"/>
      <c r="X2531" s="2" t="str">
        <f>IFERROR(MIN(VLOOKUP($W2531,margin_ranges!$A$5:$D$10,4,FALSE),$Q2531*100)/100,"")</f>
        <v/>
      </c>
      <c r="Y2531" s="6">
        <f t="shared" si="120"/>
        <v>10.9831994181</v>
      </c>
      <c r="Z2531" s="6">
        <f>IF($A2531="placement",Y2531,SUMIF($C$10:$C$6209,$C2531,$Y$10:$Y$6209))</f>
        <v>10.9831994181</v>
      </c>
      <c r="AA2531" s="17">
        <f t="shared" si="121"/>
        <v>0.10106919763888889</v>
      </c>
    </row>
    <row r="2532" spans="1:27" hidden="1" x14ac:dyDescent="0.3">
      <c r="A2532" s="8" t="s">
        <v>17</v>
      </c>
      <c r="B2532" s="8" t="s">
        <v>1094</v>
      </c>
      <c r="C2532" s="8" t="s">
        <v>1095</v>
      </c>
      <c r="D2532" s="8" t="s">
        <v>11769</v>
      </c>
      <c r="E2532" s="8" t="s">
        <v>11770</v>
      </c>
      <c r="F2532" s="29">
        <v>-7.4144314591687993E-2</v>
      </c>
      <c r="G2532" s="29">
        <v>0</v>
      </c>
      <c r="H2532" s="30">
        <v>6.5054999999999996</v>
      </c>
      <c r="I2532" s="30">
        <v>2.2601</v>
      </c>
      <c r="J2532" s="14">
        <v>95</v>
      </c>
      <c r="K2532" s="14">
        <v>19</v>
      </c>
      <c r="L2532" s="12">
        <v>0.34739999999999999</v>
      </c>
      <c r="M2532" s="7">
        <v>1.3964604</v>
      </c>
      <c r="N2532" s="31">
        <v>1.5</v>
      </c>
      <c r="O2532" s="14">
        <f>IFERROR(VLOOKUP($C2532,'site totals'!$J$2:$K$607,2,FALSE),1)</f>
        <v>6402.0866999999998</v>
      </c>
      <c r="P2532" s="32" t="s">
        <v>22</v>
      </c>
      <c r="Q2532" s="12">
        <v>-7.4144314599999997E-2</v>
      </c>
      <c r="R2532" s="29">
        <v>0.25</v>
      </c>
      <c r="S2532" s="2">
        <f>IF($A2532="site","",MIN(VLOOKUP($P2532,margin_ranges!$A$5:$D$10,4,FALSE)/100,$Q2532))</f>
        <v>-7.4144314599999997E-2</v>
      </c>
      <c r="T2532" s="6">
        <f>IF(A2532="placement",$J2532*MIN($Q2532,$S2532),"")</f>
        <v>-7.0437098869999994</v>
      </c>
      <c r="U2532" s="6">
        <f>IF($A2532="placement",T2532,SUMIF($C$10:$C$6209,$C2532,$T$10:$T$6209))</f>
        <v>-7.0437098869999994</v>
      </c>
      <c r="V2532" s="34">
        <f t="shared" si="119"/>
        <v>0.43219241946666664</v>
      </c>
      <c r="W2532" s="24"/>
      <c r="X2532" s="2" t="str">
        <f>IFERROR(MIN(VLOOKUP($W2532,margin_ranges!$A$5:$D$10,4,FALSE),$Q2532*100)/100,"")</f>
        <v/>
      </c>
      <c r="Y2532" s="6">
        <f t="shared" si="120"/>
        <v>-7.0437098869999994</v>
      </c>
      <c r="Z2532" s="6">
        <f>IF($A2532="placement",Y2532,SUMIF($C$10:$C$6209,$C2532,$Y$10:$Y$6209))</f>
        <v>-7.0437098869999994</v>
      </c>
      <c r="AA2532" s="29">
        <f t="shared" si="121"/>
        <v>0.43219241946666664</v>
      </c>
    </row>
    <row r="2533" spans="1:27" hidden="1" x14ac:dyDescent="0.3">
      <c r="A2533" s="8" t="s">
        <v>17</v>
      </c>
      <c r="B2533" s="8" t="s">
        <v>1094</v>
      </c>
      <c r="C2533" s="8" t="s">
        <v>1095</v>
      </c>
      <c r="D2533" s="8" t="s">
        <v>11754</v>
      </c>
      <c r="E2533" s="8" t="s">
        <v>11755</v>
      </c>
      <c r="F2533" s="29">
        <v>-0.104323953328757</v>
      </c>
      <c r="G2533" s="29">
        <v>0</v>
      </c>
      <c r="H2533" s="30">
        <v>7.0259</v>
      </c>
      <c r="I2533" s="30">
        <v>2.4135</v>
      </c>
      <c r="J2533" s="14">
        <v>98</v>
      </c>
      <c r="K2533" s="14">
        <v>21</v>
      </c>
      <c r="L2533" s="12">
        <v>0.34350000000000003</v>
      </c>
      <c r="M2533" s="7">
        <v>1.35829708</v>
      </c>
      <c r="N2533" s="31">
        <v>1.5</v>
      </c>
      <c r="O2533" s="14">
        <f>IFERROR(VLOOKUP($C2533,'site totals'!$J$2:$K$607,2,FALSE),1)</f>
        <v>6402.0866999999998</v>
      </c>
      <c r="P2533" s="32" t="s">
        <v>22</v>
      </c>
      <c r="Q2533" s="12">
        <v>-0.10432395329999999</v>
      </c>
      <c r="R2533" s="29">
        <v>0.25</v>
      </c>
      <c r="S2533" s="2">
        <f>IF($A2533="site","",MIN(VLOOKUP($P2533,margin_ranges!$A$5:$D$10,4,FALSE)/100,$Q2533))</f>
        <v>-0.10432395329999999</v>
      </c>
      <c r="T2533" s="6">
        <f>IF(A2533="placement",$J2533*MIN($Q2533,$S2533),"")</f>
        <v>-10.223747423399999</v>
      </c>
      <c r="U2533" s="6">
        <f>IF($A2533="placement",T2533,SUMIF($C$10:$C$6209,$C2533,$T$10:$T$6209))</f>
        <v>-10.223747423399999</v>
      </c>
      <c r="V2533" s="34">
        <f t="shared" si="119"/>
        <v>0.47243193773333325</v>
      </c>
      <c r="W2533" s="24"/>
      <c r="X2533" s="2" t="str">
        <f>IFERROR(MIN(VLOOKUP($W2533,margin_ranges!$A$5:$D$10,4,FALSE),$Q2533*100)/100,"")</f>
        <v/>
      </c>
      <c r="Y2533" s="6">
        <f t="shared" si="120"/>
        <v>-10.223747423399999</v>
      </c>
      <c r="Z2533" s="6">
        <f>IF($A2533="placement",Y2533,SUMIF($C$10:$C$6209,$C2533,$Y$10:$Y$6209))</f>
        <v>-10.223747423399999</v>
      </c>
      <c r="AA2533" s="29">
        <f t="shared" si="121"/>
        <v>0.47243193773333325</v>
      </c>
    </row>
    <row r="2534" spans="1:27" hidden="1" x14ac:dyDescent="0.3">
      <c r="A2534" s="8" t="s">
        <v>17</v>
      </c>
      <c r="B2534" s="8" t="s">
        <v>1094</v>
      </c>
      <c r="C2534" s="8" t="s">
        <v>1095</v>
      </c>
      <c r="D2534" s="8" t="s">
        <v>1138</v>
      </c>
      <c r="E2534" s="8" t="s">
        <v>1139</v>
      </c>
      <c r="F2534" s="29">
        <v>0.24982901436279301</v>
      </c>
      <c r="G2534" s="29">
        <v>0</v>
      </c>
      <c r="H2534" s="30">
        <v>9.9667999999999992</v>
      </c>
      <c r="I2534" s="30">
        <v>2.3504</v>
      </c>
      <c r="J2534" s="14">
        <v>99</v>
      </c>
      <c r="K2534" s="14">
        <v>25</v>
      </c>
      <c r="L2534" s="12">
        <v>0.23580000000000001</v>
      </c>
      <c r="M2534" s="7">
        <v>1.3996808999999999</v>
      </c>
      <c r="N2534" s="31">
        <v>1.05</v>
      </c>
      <c r="O2534" s="14">
        <f>IFERROR(VLOOKUP($C2534,'site totals'!$J$2:$K$607,2,FALSE),1)</f>
        <v>6402.0866999999998</v>
      </c>
      <c r="P2534" s="32" t="s">
        <v>91</v>
      </c>
      <c r="Q2534" s="12">
        <v>0.24982901439999999</v>
      </c>
      <c r="R2534" s="29">
        <v>0.28999999999999998</v>
      </c>
      <c r="S2534" s="2">
        <f>IF($A2534="site","",MIN(VLOOKUP($P2534,margin_ranges!$A$5:$D$10,4,FALSE)/100,$Q2534))</f>
        <v>0.24982901439999999</v>
      </c>
      <c r="T2534" s="6">
        <f>IF(A2534="placement",$J2534*MIN($Q2534,$S2534),"")</f>
        <v>24.7330724256</v>
      </c>
      <c r="U2534" s="6">
        <f>IF($A2534="placement",T2534,SUMIF($C$10:$C$6209,$C2534,$T$10:$T$6209))</f>
        <v>24.7330724256</v>
      </c>
      <c r="V2534" s="34">
        <f t="shared" si="119"/>
        <v>5.6578852957746673E-2</v>
      </c>
      <c r="W2534" s="24"/>
      <c r="X2534" s="2" t="str">
        <f>IFERROR(MIN(VLOOKUP($W2534,margin_ranges!$A$5:$D$10,4,FALSE),$Q2534*100)/100,"")</f>
        <v/>
      </c>
      <c r="Y2534" s="6">
        <f t="shared" si="120"/>
        <v>24.7330724256</v>
      </c>
      <c r="Z2534" s="6">
        <f>IF($A2534="placement",Y2534,SUMIF($C$10:$C$6209,$C2534,$Y$10:$Y$6209))</f>
        <v>24.7330724256</v>
      </c>
      <c r="AA2534" s="29">
        <f t="shared" si="121"/>
        <v>5.6578852957746673E-2</v>
      </c>
    </row>
    <row r="2535" spans="1:27" hidden="1" x14ac:dyDescent="0.3">
      <c r="A2535" s="8" t="s">
        <v>17</v>
      </c>
      <c r="B2535" s="8" t="s">
        <v>1094</v>
      </c>
      <c r="C2535" s="8" t="s">
        <v>1095</v>
      </c>
      <c r="D2535" s="8" t="s">
        <v>1102</v>
      </c>
      <c r="E2535" s="8" t="s">
        <v>1103</v>
      </c>
      <c r="F2535" s="29">
        <v>0.240714514434059</v>
      </c>
      <c r="G2535" s="29">
        <v>0</v>
      </c>
      <c r="H2535" s="30">
        <v>8.0951000000000004</v>
      </c>
      <c r="I2535" s="30">
        <v>1.3641000000000001</v>
      </c>
      <c r="J2535" s="14">
        <v>100</v>
      </c>
      <c r="K2535" s="14">
        <v>24</v>
      </c>
      <c r="L2535" s="12">
        <v>0.16850000000000001</v>
      </c>
      <c r="M2535" s="7">
        <v>2.4365011999999999</v>
      </c>
      <c r="N2535" s="31">
        <v>1.85</v>
      </c>
      <c r="O2535" s="14">
        <f>IFERROR(VLOOKUP($C2535,'site totals'!$J$2:$K$607,2,FALSE),1)</f>
        <v>6402.0866999999998</v>
      </c>
      <c r="P2535" s="32" t="s">
        <v>22</v>
      </c>
      <c r="Q2535" s="12">
        <v>0.2407145144</v>
      </c>
      <c r="R2535" s="29">
        <v>0.28000000000000003</v>
      </c>
      <c r="S2535" s="2">
        <f>IF($A2535="site","",MIN(VLOOKUP($P2535,margin_ranges!$A$5:$D$10,4,FALSE)/100,$Q2535))</f>
        <v>0.2407145144</v>
      </c>
      <c r="T2535" s="6">
        <f>IF(A2535="placement",$J2535*MIN($Q2535,$S2535),"")</f>
        <v>24.071451440000001</v>
      </c>
      <c r="U2535" s="6">
        <f>IF($A2535="placement",T2535,SUMIF($C$10:$C$6209,$C2535,$T$10:$T$6209))</f>
        <v>24.071451440000001</v>
      </c>
      <c r="V2535" s="34">
        <f t="shared" ref="V2535:V2598" si="122">($J2535-$U2535)/($J2535*(1-$R2535))-1</f>
        <v>5.4563174444444362E-2</v>
      </c>
      <c r="W2535" s="24"/>
      <c r="X2535" s="2" t="str">
        <f>IFERROR(MIN(VLOOKUP($W2535,margin_ranges!$A$5:$D$10,4,FALSE),$Q2535*100)/100,"")</f>
        <v/>
      </c>
      <c r="Y2535" s="6">
        <f t="shared" si="120"/>
        <v>24.071451440000001</v>
      </c>
      <c r="Z2535" s="6">
        <f>IF($A2535="placement",Y2535,SUMIF($C$10:$C$6209,$C2535,$Y$10:$Y$6209))</f>
        <v>24.071451440000001</v>
      </c>
      <c r="AA2535" s="29">
        <f t="shared" si="121"/>
        <v>5.4563174444444362E-2</v>
      </c>
    </row>
    <row r="2536" spans="1:27" hidden="1" x14ac:dyDescent="0.3">
      <c r="A2536" s="8" t="s">
        <v>17</v>
      </c>
      <c r="B2536" s="8" t="s">
        <v>1094</v>
      </c>
      <c r="C2536" s="8" t="s">
        <v>1095</v>
      </c>
      <c r="D2536" s="8" t="s">
        <v>1161</v>
      </c>
      <c r="E2536" s="8" t="s">
        <v>1162</v>
      </c>
      <c r="F2536" s="29">
        <v>0.22859594397718999</v>
      </c>
      <c r="G2536" s="29">
        <v>0</v>
      </c>
      <c r="H2536" s="30">
        <v>7.6810999999999998</v>
      </c>
      <c r="I2536" s="30">
        <v>2.3711000000000002</v>
      </c>
      <c r="J2536" s="14">
        <v>120</v>
      </c>
      <c r="K2536" s="14">
        <v>27</v>
      </c>
      <c r="L2536" s="12">
        <v>0.30869999999999997</v>
      </c>
      <c r="M2536" s="7">
        <v>1.68523874</v>
      </c>
      <c r="N2536" s="31">
        <v>1.3</v>
      </c>
      <c r="O2536" s="14">
        <f>IFERROR(VLOOKUP($C2536,'site totals'!$J$2:$K$607,2,FALSE),1)</f>
        <v>6402.0866999999998</v>
      </c>
      <c r="P2536" s="32" t="s">
        <v>91</v>
      </c>
      <c r="Q2536" s="12">
        <v>0.228595944</v>
      </c>
      <c r="R2536" s="29">
        <v>0.27</v>
      </c>
      <c r="S2536" s="2">
        <f>IF($A2536="site","",MIN(VLOOKUP($P2536,margin_ranges!$A$5:$D$10,4,FALSE)/100,$Q2536))</f>
        <v>0.228595944</v>
      </c>
      <c r="T2536" s="6">
        <f>IF(A2536="placement",$J2536*MIN($Q2536,$S2536),"")</f>
        <v>27.431513280000001</v>
      </c>
      <c r="U2536" s="6">
        <f>IF($A2536="placement",T2536,SUMIF($C$10:$C$6209,$C2536,$T$10:$T$6209))</f>
        <v>27.431513280000001</v>
      </c>
      <c r="V2536" s="34">
        <f t="shared" si="122"/>
        <v>5.6717884931506868E-2</v>
      </c>
      <c r="W2536" s="24"/>
      <c r="X2536" s="2" t="str">
        <f>IFERROR(MIN(VLOOKUP($W2536,margin_ranges!$A$5:$D$10,4,FALSE),$Q2536*100)/100,"")</f>
        <v/>
      </c>
      <c r="Y2536" s="6">
        <f t="shared" si="120"/>
        <v>27.431513280000001</v>
      </c>
      <c r="Z2536" s="6">
        <f>IF($A2536="placement",Y2536,SUMIF($C$10:$C$6209,$C2536,$Y$10:$Y$6209))</f>
        <v>27.431513280000001</v>
      </c>
      <c r="AA2536" s="29">
        <f t="shared" si="121"/>
        <v>5.6717884931506868E-2</v>
      </c>
    </row>
    <row r="2537" spans="1:27" hidden="1" x14ac:dyDescent="0.3">
      <c r="A2537" s="8" t="s">
        <v>17</v>
      </c>
      <c r="B2537" s="8" t="s">
        <v>1094</v>
      </c>
      <c r="C2537" s="8" t="s">
        <v>1095</v>
      </c>
      <c r="D2537" s="8" t="s">
        <v>1163</v>
      </c>
      <c r="E2537" s="8" t="s">
        <v>1164</v>
      </c>
      <c r="F2537" s="29">
        <v>0.215046667873903</v>
      </c>
      <c r="G2537" s="29">
        <v>0</v>
      </c>
      <c r="H2537" s="30">
        <v>11.758599999999999</v>
      </c>
      <c r="I2537" s="30">
        <v>4.5669000000000004</v>
      </c>
      <c r="J2537" s="14">
        <v>140</v>
      </c>
      <c r="K2537" s="14">
        <v>30</v>
      </c>
      <c r="L2537" s="12">
        <v>0.38840000000000002</v>
      </c>
      <c r="M2537" s="7">
        <v>1.0191688699999999</v>
      </c>
      <c r="N2537" s="31">
        <v>0.8</v>
      </c>
      <c r="O2537" s="14">
        <f>IFERROR(VLOOKUP($C2537,'site totals'!$J$2:$K$607,2,FALSE),1)</f>
        <v>6402.0866999999998</v>
      </c>
      <c r="P2537" s="32" t="s">
        <v>91</v>
      </c>
      <c r="Q2537" s="12">
        <v>0.21504666789999999</v>
      </c>
      <c r="R2537" s="29">
        <v>0.3</v>
      </c>
      <c r="S2537" s="2">
        <f>IF($A2537="site","",MIN(VLOOKUP($P2537,margin_ranges!$A$5:$D$10,4,FALSE)/100,$Q2537))</f>
        <v>0.21504666789999999</v>
      </c>
      <c r="T2537" s="6">
        <f>IF(A2537="placement",$J2537*MIN($Q2537,$S2537),"")</f>
        <v>30.106533505999998</v>
      </c>
      <c r="U2537" s="6">
        <f>IF($A2537="placement",T2537,SUMIF($C$10:$C$6209,$C2537,$T$10:$T$6209))</f>
        <v>30.106533505999998</v>
      </c>
      <c r="V2537" s="34">
        <f t="shared" si="122"/>
        <v>0.12136190299999994</v>
      </c>
      <c r="W2537" s="24"/>
      <c r="X2537" s="2" t="str">
        <f>IFERROR(MIN(VLOOKUP($W2537,margin_ranges!$A$5:$D$10,4,FALSE),$Q2537*100)/100,"")</f>
        <v/>
      </c>
      <c r="Y2537" s="6">
        <f t="shared" si="120"/>
        <v>30.106533505999998</v>
      </c>
      <c r="Z2537" s="6">
        <f>IF($A2537="placement",Y2537,SUMIF($C$10:$C$6209,$C2537,$Y$10:$Y$6209))</f>
        <v>30.106533505999998</v>
      </c>
      <c r="AA2537" s="29">
        <f t="shared" si="121"/>
        <v>0.12136190299999994</v>
      </c>
    </row>
    <row r="2538" spans="1:27" hidden="1" x14ac:dyDescent="0.3">
      <c r="A2538" s="8" t="s">
        <v>17</v>
      </c>
      <c r="B2538" s="8" t="s">
        <v>1094</v>
      </c>
      <c r="C2538" s="8" t="s">
        <v>1095</v>
      </c>
      <c r="D2538" s="8" t="s">
        <v>1126</v>
      </c>
      <c r="E2538" s="8" t="s">
        <v>1127</v>
      </c>
      <c r="F2538" s="29">
        <v>0.22630509408319199</v>
      </c>
      <c r="G2538" s="29">
        <v>0</v>
      </c>
      <c r="H2538" s="30">
        <v>9.7811000000000003</v>
      </c>
      <c r="I2538" s="30">
        <v>3.2717999999999998</v>
      </c>
      <c r="J2538" s="14">
        <v>165</v>
      </c>
      <c r="K2538" s="14">
        <v>37</v>
      </c>
      <c r="L2538" s="12">
        <v>0.33450000000000002</v>
      </c>
      <c r="M2538" s="7">
        <v>1.6802488799999999</v>
      </c>
      <c r="N2538" s="31">
        <v>1.3</v>
      </c>
      <c r="O2538" s="14">
        <f>IFERROR(VLOOKUP($C2538,'site totals'!$J$2:$K$607,2,FALSE),1)</f>
        <v>6402.0866999999998</v>
      </c>
      <c r="P2538" s="32" t="s">
        <v>91</v>
      </c>
      <c r="Q2538" s="12">
        <v>0.22630509409999999</v>
      </c>
      <c r="R2538" s="29">
        <v>0.26</v>
      </c>
      <c r="S2538" s="2">
        <f>IF($A2538="site","",MIN(VLOOKUP($P2538,margin_ranges!$A$5:$D$10,4,FALSE)/100,$Q2538))</f>
        <v>0.22630509409999999</v>
      </c>
      <c r="T2538" s="6">
        <f>IF(A2538="placement",$J2538*MIN($Q2538,$S2538),"")</f>
        <v>37.3403405265</v>
      </c>
      <c r="U2538" s="6">
        <f>IF($A2538="placement",T2538,SUMIF($C$10:$C$6209,$C2538,$T$10:$T$6209))</f>
        <v>37.3403405265</v>
      </c>
      <c r="V2538" s="34">
        <f t="shared" si="122"/>
        <v>4.5533656621621565E-2</v>
      </c>
      <c r="W2538" s="24"/>
      <c r="X2538" s="2" t="str">
        <f>IFERROR(MIN(VLOOKUP($W2538,margin_ranges!$A$5:$D$10,4,FALSE),$Q2538*100)/100,"")</f>
        <v/>
      </c>
      <c r="Y2538" s="6">
        <f t="shared" si="120"/>
        <v>37.3403405265</v>
      </c>
      <c r="Z2538" s="6">
        <f>IF($A2538="placement",Y2538,SUMIF($C$10:$C$6209,$C2538,$Y$10:$Y$6209))</f>
        <v>37.3403405265</v>
      </c>
      <c r="AA2538" s="29">
        <f t="shared" si="121"/>
        <v>4.5533656621621565E-2</v>
      </c>
    </row>
    <row r="2539" spans="1:27" hidden="1" x14ac:dyDescent="0.3">
      <c r="A2539" s="8" t="s">
        <v>17</v>
      </c>
      <c r="B2539" s="8" t="s">
        <v>1094</v>
      </c>
      <c r="C2539" s="8" t="s">
        <v>1095</v>
      </c>
      <c r="D2539" s="8" t="s">
        <v>1153</v>
      </c>
      <c r="E2539" s="8" t="s">
        <v>1154</v>
      </c>
      <c r="F2539" s="29">
        <v>0.19473313393036601</v>
      </c>
      <c r="G2539" s="29">
        <v>1</v>
      </c>
      <c r="H2539" s="30">
        <v>198.4546</v>
      </c>
      <c r="I2539" s="30">
        <v>23.719899999999999</v>
      </c>
      <c r="J2539" s="14">
        <v>972</v>
      </c>
      <c r="K2539" s="14">
        <v>189</v>
      </c>
      <c r="L2539" s="12">
        <v>0.1195</v>
      </c>
      <c r="M2539" s="7">
        <v>1.36600678</v>
      </c>
      <c r="N2539" s="31">
        <v>1.1000000000000001</v>
      </c>
      <c r="O2539" s="14">
        <f>IFERROR(VLOOKUP($C2539,'site totals'!$J$2:$K$607,2,FALSE),1)</f>
        <v>6402.0866999999998</v>
      </c>
      <c r="P2539" s="32" t="s">
        <v>478</v>
      </c>
      <c r="Q2539" s="12">
        <v>0.19473313389999999</v>
      </c>
      <c r="R2539" s="29">
        <v>0.33</v>
      </c>
      <c r="S2539" s="2">
        <f>IF($A2539="site","",MIN(VLOOKUP($P2539,margin_ranges!$A$5:$D$10,4,FALSE)/100,$Q2539))</f>
        <v>0.19473313389999999</v>
      </c>
      <c r="T2539" s="6">
        <f>IF(A2539="placement",$J2539*MIN($Q2539,$S2539),"")</f>
        <v>189.2806061508</v>
      </c>
      <c r="U2539" s="6">
        <f>IF($A2539="placement",T2539,SUMIF($C$10:$C$6209,$C2539,$T$10:$T$6209))</f>
        <v>189.2806061508</v>
      </c>
      <c r="V2539" s="34">
        <f t="shared" si="122"/>
        <v>0.20189084492537335</v>
      </c>
      <c r="W2539" s="24"/>
      <c r="X2539" s="2" t="str">
        <f>IFERROR(MIN(VLOOKUP($W2539,margin_ranges!$A$5:$D$10,4,FALSE),$Q2539*100)/100,"")</f>
        <v/>
      </c>
      <c r="Y2539" s="6">
        <f t="shared" si="120"/>
        <v>189.2806061508</v>
      </c>
      <c r="Z2539" s="6">
        <f>IF($A2539="placement",Y2539,SUMIF($C$10:$C$6209,$C2539,$Y$10:$Y$6209))</f>
        <v>189.2806061508</v>
      </c>
      <c r="AA2539" s="29">
        <f t="shared" si="121"/>
        <v>0.20189084492537335</v>
      </c>
    </row>
    <row r="2540" spans="1:27" hidden="1" x14ac:dyDescent="0.3">
      <c r="A2540" s="8" t="s">
        <v>17</v>
      </c>
      <c r="B2540" s="8" t="s">
        <v>1094</v>
      </c>
      <c r="C2540" s="8" t="s">
        <v>1095</v>
      </c>
      <c r="D2540" s="8" t="s">
        <v>1146</v>
      </c>
      <c r="E2540" s="8" t="s">
        <v>1147</v>
      </c>
      <c r="F2540" s="29">
        <v>5.96227848387169E-2</v>
      </c>
      <c r="G2540" s="29">
        <v>1</v>
      </c>
      <c r="H2540" s="30">
        <v>113.0866</v>
      </c>
      <c r="I2540" s="30">
        <v>12.530099999999999</v>
      </c>
      <c r="J2540" s="14">
        <v>1499</v>
      </c>
      <c r="K2540" s="14">
        <v>157</v>
      </c>
      <c r="L2540" s="12">
        <v>0.1108</v>
      </c>
      <c r="M2540" s="7">
        <v>3.9877614399999999</v>
      </c>
      <c r="N2540" s="31">
        <v>3.75</v>
      </c>
      <c r="O2540" s="14">
        <f>IFERROR(VLOOKUP($C2540,'site totals'!$J$2:$K$607,2,FALSE),1)</f>
        <v>6402.0866999999998</v>
      </c>
      <c r="P2540" s="32" t="s">
        <v>1148</v>
      </c>
      <c r="Q2540" s="12">
        <v>5.9622784800000002E-2</v>
      </c>
      <c r="R2540" s="29">
        <v>0.33</v>
      </c>
      <c r="S2540" s="2">
        <f>IF($A2540="site","",MIN(VLOOKUP($P2540,margin_ranges!$A$5:$D$10,4,FALSE)/100,$Q2540))</f>
        <v>5.9622784800000002E-2</v>
      </c>
      <c r="T2540" s="6">
        <f>IF(A2540="placement",$J2540*MIN($Q2540,$S2540),"")</f>
        <v>89.374554415200009</v>
      </c>
      <c r="U2540" s="6">
        <f>IF($A2540="placement",T2540,SUMIF($C$10:$C$6209,$C2540,$T$10:$T$6209))</f>
        <v>89.374554415200009</v>
      </c>
      <c r="V2540" s="34">
        <f t="shared" si="122"/>
        <v>0.40354808238805973</v>
      </c>
      <c r="W2540" s="24"/>
      <c r="X2540" s="2" t="str">
        <f>IFERROR(MIN(VLOOKUP($W2540,margin_ranges!$A$5:$D$10,4,FALSE),$Q2540*100)/100,"")</f>
        <v/>
      </c>
      <c r="Y2540" s="6">
        <f t="shared" si="120"/>
        <v>89.374554415200009</v>
      </c>
      <c r="Z2540" s="6">
        <f>IF($A2540="placement",Y2540,SUMIF($C$10:$C$6209,$C2540,$Y$10:$Y$6209))</f>
        <v>89.374554415200009</v>
      </c>
      <c r="AA2540" s="17">
        <f t="shared" si="121"/>
        <v>0.40354808238805973</v>
      </c>
    </row>
    <row r="2541" spans="1:27" hidden="1" x14ac:dyDescent="0.3">
      <c r="A2541" s="8" t="s">
        <v>17</v>
      </c>
      <c r="B2541" s="8" t="s">
        <v>1094</v>
      </c>
      <c r="C2541" s="8" t="s">
        <v>1095</v>
      </c>
      <c r="D2541" s="8" t="s">
        <v>1167</v>
      </c>
      <c r="E2541" s="8" t="s">
        <v>1168</v>
      </c>
      <c r="F2541" s="29">
        <v>0.35</v>
      </c>
      <c r="G2541" s="29">
        <v>0</v>
      </c>
      <c r="H2541" s="30">
        <v>13.147600000000001</v>
      </c>
      <c r="I2541" s="30">
        <v>1.8179000000000001</v>
      </c>
      <c r="J2541" s="14">
        <v>43</v>
      </c>
      <c r="K2541" s="14">
        <v>15</v>
      </c>
      <c r="L2541" s="12">
        <v>0.13830000000000001</v>
      </c>
      <c r="M2541" s="7">
        <v>0.79375638999999998</v>
      </c>
      <c r="N2541" s="31">
        <v>0.5</v>
      </c>
      <c r="O2541" s="14">
        <f>IFERROR(VLOOKUP($C2541,'site totals'!$J$2:$K$607,2,FALSE),1)</f>
        <v>6402.0866999999998</v>
      </c>
      <c r="P2541" s="32" t="s">
        <v>91</v>
      </c>
      <c r="Q2541" s="12">
        <v>0.37008380730000001</v>
      </c>
      <c r="R2541" s="29">
        <v>0.35</v>
      </c>
      <c r="S2541" s="2">
        <f>IF($A2541="site","",MIN(VLOOKUP($P2541,margin_ranges!$A$5:$D$10,4,FALSE)/100,$Q2541))</f>
        <v>0.29749999999999999</v>
      </c>
      <c r="T2541" s="6">
        <f>IF(A2541="placement",$J2541*MIN($Q2541,$S2541),"")</f>
        <v>12.792499999999999</v>
      </c>
      <c r="U2541" s="6">
        <f>IF($A2541="placement",T2541,SUMIF($C$10:$C$6209,$C2541,$T$10:$T$6209))</f>
        <v>12.792499999999999</v>
      </c>
      <c r="V2541" s="34">
        <f t="shared" si="122"/>
        <v>8.0769230769230926E-2</v>
      </c>
      <c r="W2541" s="24"/>
      <c r="X2541" s="2" t="str">
        <f>IFERROR(MIN(VLOOKUP($W2541,margin_ranges!$A$5:$D$10,4,FALSE),$Q2541*100)/100,"")</f>
        <v/>
      </c>
      <c r="Y2541" s="6">
        <f t="shared" si="120"/>
        <v>12.792499999999999</v>
      </c>
      <c r="Z2541" s="6">
        <f>IF($A2541="placement",Y2541,SUMIF($C$10:$C$6209,$C2541,$Y$10:$Y$6209))</f>
        <v>12.792499999999999</v>
      </c>
      <c r="AA2541" s="29">
        <f t="shared" si="121"/>
        <v>8.0769230769230926E-2</v>
      </c>
    </row>
    <row r="2542" spans="1:27" hidden="1" x14ac:dyDescent="0.3">
      <c r="A2542" s="8" t="s">
        <v>17</v>
      </c>
      <c r="B2542" s="8" t="s">
        <v>1094</v>
      </c>
      <c r="C2542" s="8" t="s">
        <v>1095</v>
      </c>
      <c r="D2542" s="8" t="s">
        <v>1100</v>
      </c>
      <c r="E2542" s="8" t="s">
        <v>1101</v>
      </c>
      <c r="F2542" s="29">
        <v>0.35448107867554601</v>
      </c>
      <c r="G2542" s="29">
        <v>0</v>
      </c>
      <c r="H2542" s="30">
        <v>8.4628999999999994</v>
      </c>
      <c r="I2542" s="30">
        <v>1.1811</v>
      </c>
      <c r="J2542" s="14">
        <v>27</v>
      </c>
      <c r="K2542" s="14">
        <v>10</v>
      </c>
      <c r="L2542" s="12">
        <v>0.1396</v>
      </c>
      <c r="M2542" s="7">
        <v>0.77457063000000004</v>
      </c>
      <c r="N2542" s="31">
        <v>0.5</v>
      </c>
      <c r="O2542" s="14">
        <f>IFERROR(VLOOKUP($C2542,'site totals'!$J$2:$K$607,2,FALSE),1)</f>
        <v>6402.0866999999998</v>
      </c>
      <c r="P2542" s="32" t="s">
        <v>22</v>
      </c>
      <c r="Q2542" s="12">
        <v>0.35448107870000001</v>
      </c>
      <c r="R2542" s="29">
        <v>0.39</v>
      </c>
      <c r="S2542" s="2">
        <f>IF($A2542="site","",MIN(VLOOKUP($P2542,margin_ranges!$A$5:$D$10,4,FALSE)/100,$Q2542))</f>
        <v>0.29749999999999999</v>
      </c>
      <c r="T2542" s="6">
        <f>IF(A2542="placement",$J2542*MIN($Q2542,$S2542),"")</f>
        <v>8.0324999999999989</v>
      </c>
      <c r="U2542" s="6">
        <f>IF($A2542="placement",T2542,SUMIF($C$10:$C$6209,$C2542,$T$10:$T$6209))</f>
        <v>8.0324999999999989</v>
      </c>
      <c r="V2542" s="34">
        <f t="shared" si="122"/>
        <v>0.15163934426229519</v>
      </c>
      <c r="W2542" s="24"/>
      <c r="X2542" s="2" t="str">
        <f>IFERROR(MIN(VLOOKUP($W2542,margin_ranges!$A$5:$D$10,4,FALSE),$Q2542*100)/100,"")</f>
        <v/>
      </c>
      <c r="Y2542" s="6">
        <f t="shared" si="120"/>
        <v>8.0324999999999989</v>
      </c>
      <c r="Z2542" s="6">
        <f>IF($A2542="placement",Y2542,SUMIF($C$10:$C$6209,$C2542,$Y$10:$Y$6209))</f>
        <v>8.0324999999999989</v>
      </c>
      <c r="AA2542" s="29">
        <f t="shared" si="121"/>
        <v>0.15163934426229519</v>
      </c>
    </row>
    <row r="2543" spans="1:27" x14ac:dyDescent="0.3">
      <c r="A2543" s="16" t="s">
        <v>33</v>
      </c>
      <c r="B2543" s="16" t="s">
        <v>1094</v>
      </c>
      <c r="C2543" s="16" t="s">
        <v>1095</v>
      </c>
      <c r="D2543" s="8" t="s">
        <v>34</v>
      </c>
      <c r="E2543" s="16"/>
      <c r="F2543" s="17">
        <v>0.19586302509773801</v>
      </c>
      <c r="G2543" s="17">
        <v>0.76139433999999995</v>
      </c>
      <c r="H2543" s="36">
        <v>1977.0989</v>
      </c>
      <c r="I2543" s="36">
        <v>300.18360000000001</v>
      </c>
      <c r="J2543" s="22">
        <v>13719</v>
      </c>
      <c r="K2543" s="22">
        <v>1950</v>
      </c>
      <c r="L2543" s="18">
        <v>0.15179999999999999</v>
      </c>
      <c r="M2543" s="19">
        <v>1.5233741999999999</v>
      </c>
      <c r="N2543" s="20">
        <v>1.181681</v>
      </c>
      <c r="O2543" s="22">
        <f>IFERROR(VLOOKUP($C2543,'site totals'!$J$2:$K$607,2,FALSE),1)</f>
        <v>6402.0866999999998</v>
      </c>
      <c r="P2543" s="21"/>
      <c r="Q2543" s="18">
        <v>0.2243002395</v>
      </c>
      <c r="R2543" s="17">
        <v>0.19589999999999999</v>
      </c>
      <c r="S2543" s="18" t="str">
        <f>IF($A2543="site","",MIN(VLOOKUP($P2543,margin_ranges!$A$5:$D$10,4,FALSE)/100,$Q2543))</f>
        <v/>
      </c>
      <c r="T2543" s="22" t="str">
        <f>IF(A2543="placement",$J2543*MIN($Q2543,$S2543),"")</f>
        <v/>
      </c>
      <c r="U2543" s="22">
        <f>IF($A2543="placement",T2543,SUMIF($C$10:$C$6209,$C2543,$T$10:$T$6209))</f>
        <v>2648.5686383307002</v>
      </c>
      <c r="V2543" s="37">
        <f t="shared" si="122"/>
        <v>3.533848142390994E-3</v>
      </c>
      <c r="W2543" s="38"/>
      <c r="X2543" s="18" t="str">
        <f>IFERROR(MIN(VLOOKUP($W2543,margin_ranges!$A$5:$D$10,4,FALSE),$Q2543*100)/100,"")</f>
        <v/>
      </c>
      <c r="Y2543" s="6" t="str">
        <f t="shared" si="120"/>
        <v/>
      </c>
      <c r="Z2543" s="6">
        <f>IF($A2543="placement",Y2543,SUMIF($C$10:$C$6209,$C2543,$Y$10:$Y$6209))</f>
        <v>2648.5686383307002</v>
      </c>
      <c r="AA2543" s="17">
        <f t="shared" si="121"/>
        <v>3.533848142390994E-3</v>
      </c>
    </row>
    <row r="2544" spans="1:27" hidden="1" x14ac:dyDescent="0.3">
      <c r="A2544" s="8" t="s">
        <v>17</v>
      </c>
      <c r="B2544" s="8" t="s">
        <v>1242</v>
      </c>
      <c r="C2544" s="8" t="s">
        <v>1243</v>
      </c>
      <c r="D2544" s="8" t="s">
        <v>11781</v>
      </c>
      <c r="E2544" s="8" t="s">
        <v>11782</v>
      </c>
      <c r="F2544" s="29">
        <v>0.25</v>
      </c>
      <c r="G2544" s="29">
        <v>0</v>
      </c>
      <c r="H2544" s="30">
        <v>5.2679</v>
      </c>
      <c r="I2544" s="30">
        <v>3.2324999999999999</v>
      </c>
      <c r="J2544" s="14">
        <v>33</v>
      </c>
      <c r="K2544" s="14">
        <v>8</v>
      </c>
      <c r="L2544" s="12">
        <v>0.61360000000000003</v>
      </c>
      <c r="M2544" s="7">
        <v>0.34107169999999998</v>
      </c>
      <c r="N2544" s="31">
        <v>0.03</v>
      </c>
      <c r="O2544" s="14">
        <f>IFERROR(VLOOKUP($C2544,'site totals'!$J$2:$K$607,2,FALSE),1)</f>
        <v>6155.9157999999998</v>
      </c>
      <c r="P2544" s="32" t="s">
        <v>22</v>
      </c>
      <c r="Q2544" s="12">
        <v>0.91204195600000004</v>
      </c>
      <c r="R2544" s="29">
        <v>0.25</v>
      </c>
      <c r="S2544" s="2">
        <f>IF($A2544="site","",MIN(VLOOKUP($P2544,margin_ranges!$A$5:$D$10,4,FALSE)/100,$Q2544))</f>
        <v>0.29749999999999999</v>
      </c>
      <c r="T2544" s="6">
        <f>IF(A2544="placement",$J2544*MIN($Q2544,$S2544),"")</f>
        <v>9.817499999999999</v>
      </c>
      <c r="U2544" s="6">
        <f>IF($A2544="placement",T2544,SUMIF($C$10:$C$6209,$C2544,$T$10:$T$6209))</f>
        <v>9.817499999999999</v>
      </c>
      <c r="V2544" s="34">
        <f t="shared" si="122"/>
        <v>-6.3333333333333242E-2</v>
      </c>
      <c r="W2544" s="24"/>
      <c r="X2544" s="2" t="str">
        <f>IFERROR(MIN(VLOOKUP($W2544,margin_ranges!$A$5:$D$10,4,FALSE),$Q2544*100)/100,"")</f>
        <v/>
      </c>
      <c r="Y2544" s="6">
        <f t="shared" si="120"/>
        <v>9.817499999999999</v>
      </c>
      <c r="Z2544" s="6">
        <f>IF($A2544="placement",Y2544,SUMIF($C$10:$C$6209,$C2544,$Y$10:$Y$6209))</f>
        <v>9.817499999999999</v>
      </c>
      <c r="AA2544" s="29">
        <f t="shared" si="121"/>
        <v>-6.3333333333333242E-2</v>
      </c>
    </row>
    <row r="2545" spans="1:27" hidden="1" x14ac:dyDescent="0.3">
      <c r="A2545" s="8" t="s">
        <v>17</v>
      </c>
      <c r="B2545" s="8" t="s">
        <v>1242</v>
      </c>
      <c r="C2545" s="8" t="s">
        <v>1243</v>
      </c>
      <c r="D2545" s="8" t="s">
        <v>11779</v>
      </c>
      <c r="E2545" s="8" t="s">
        <v>11780</v>
      </c>
      <c r="F2545" s="29">
        <v>0.25</v>
      </c>
      <c r="G2545" s="29">
        <v>0</v>
      </c>
      <c r="H2545" s="30">
        <v>5.2329999999999997</v>
      </c>
      <c r="I2545" s="30">
        <v>0.89180000000000004</v>
      </c>
      <c r="J2545" s="14">
        <v>37</v>
      </c>
      <c r="K2545" s="14">
        <v>9</v>
      </c>
      <c r="L2545" s="12">
        <v>0.1704</v>
      </c>
      <c r="M2545" s="7">
        <v>1.38348418</v>
      </c>
      <c r="N2545" s="31">
        <v>1</v>
      </c>
      <c r="O2545" s="14">
        <f>IFERROR(VLOOKUP($C2545,'site totals'!$J$2:$K$607,2,FALSE),1)</f>
        <v>6155.9157999999998</v>
      </c>
      <c r="P2545" s="32" t="s">
        <v>22</v>
      </c>
      <c r="Q2545" s="12">
        <v>0.27718725389999999</v>
      </c>
      <c r="R2545" s="29">
        <v>0.25</v>
      </c>
      <c r="S2545" s="2">
        <f>IF($A2545="site","",MIN(VLOOKUP($P2545,margin_ranges!$A$5:$D$10,4,FALSE)/100,$Q2545))</f>
        <v>0.27718725389999999</v>
      </c>
      <c r="T2545" s="6">
        <f>IF(A2545="placement",$J2545*MIN($Q2545,$S2545),"")</f>
        <v>10.2559283943</v>
      </c>
      <c r="U2545" s="6">
        <f>IF($A2545="placement",T2545,SUMIF($C$10:$C$6209,$C2545,$T$10:$T$6209))</f>
        <v>10.2559283943</v>
      </c>
      <c r="V2545" s="34">
        <f t="shared" si="122"/>
        <v>-3.6249671866666611E-2</v>
      </c>
      <c r="W2545" s="24"/>
      <c r="X2545" s="2" t="str">
        <f>IFERROR(MIN(VLOOKUP($W2545,margin_ranges!$A$5:$D$10,4,FALSE),$Q2545*100)/100,"")</f>
        <v/>
      </c>
      <c r="Y2545" s="6">
        <f t="shared" si="120"/>
        <v>10.2559283943</v>
      </c>
      <c r="Z2545" s="6">
        <f>IF($A2545="placement",Y2545,SUMIF($C$10:$C$6209,$C2545,$Y$10:$Y$6209))</f>
        <v>10.2559283943</v>
      </c>
      <c r="AA2545" s="29">
        <f t="shared" si="121"/>
        <v>-3.6249671866666611E-2</v>
      </c>
    </row>
    <row r="2546" spans="1:27" hidden="1" x14ac:dyDescent="0.3">
      <c r="A2546" s="8" t="s">
        <v>17</v>
      </c>
      <c r="B2546" s="8" t="s">
        <v>1242</v>
      </c>
      <c r="C2546" s="8" t="s">
        <v>1243</v>
      </c>
      <c r="D2546" s="8" t="s">
        <v>1246</v>
      </c>
      <c r="E2546" s="8" t="s">
        <v>1247</v>
      </c>
      <c r="F2546" s="29">
        <v>0.249999999999999</v>
      </c>
      <c r="G2546" s="29">
        <v>1</v>
      </c>
      <c r="H2546" s="30">
        <v>383.32749999999999</v>
      </c>
      <c r="I2546" s="30">
        <v>128.2784</v>
      </c>
      <c r="J2546" s="14">
        <v>5255</v>
      </c>
      <c r="K2546" s="14">
        <v>1290</v>
      </c>
      <c r="L2546" s="12">
        <v>0.33460000000000001</v>
      </c>
      <c r="M2546" s="7">
        <v>1.3655247500000001</v>
      </c>
      <c r="N2546" s="31">
        <v>1</v>
      </c>
      <c r="O2546" s="14">
        <f>IFERROR(VLOOKUP($C2546,'site totals'!$J$2:$K$607,2,FALSE),1)</f>
        <v>6155.9157999999998</v>
      </c>
      <c r="P2546" s="32" t="s">
        <v>91</v>
      </c>
      <c r="Q2546" s="12">
        <v>0.26768079389999999</v>
      </c>
      <c r="R2546" s="29">
        <v>0.25</v>
      </c>
      <c r="S2546" s="2">
        <f>IF($A2546="site","",MIN(VLOOKUP($P2546,margin_ranges!$A$5:$D$10,4,FALSE)/100,$Q2546))</f>
        <v>0.26768079389999999</v>
      </c>
      <c r="T2546" s="6">
        <f>IF(A2546="placement",$J2546*MIN($Q2546,$S2546),"")</f>
        <v>1406.6625719444999</v>
      </c>
      <c r="U2546" s="6">
        <f>IF($A2546="placement",T2546,SUMIF($C$10:$C$6209,$C2546,$T$10:$T$6209))</f>
        <v>1406.6625719444999</v>
      </c>
      <c r="V2546" s="34">
        <f t="shared" si="122"/>
        <v>-2.3574391866666655E-2</v>
      </c>
      <c r="W2546" s="24"/>
      <c r="X2546" s="2" t="str">
        <f>IFERROR(MIN(VLOOKUP($W2546,margin_ranges!$A$5:$D$10,4,FALSE),$Q2546*100)/100,"")</f>
        <v/>
      </c>
      <c r="Y2546" s="6">
        <f t="shared" si="120"/>
        <v>1406.6625719444999</v>
      </c>
      <c r="Z2546" s="6">
        <f>IF($A2546="placement",Y2546,SUMIF($C$10:$C$6209,$C2546,$Y$10:$Y$6209))</f>
        <v>1406.6625719444999</v>
      </c>
      <c r="AA2546" s="29">
        <f t="shared" si="121"/>
        <v>-2.3574391866666655E-2</v>
      </c>
    </row>
    <row r="2547" spans="1:27" hidden="1" x14ac:dyDescent="0.3">
      <c r="A2547" s="8" t="s">
        <v>17</v>
      </c>
      <c r="B2547" s="8" t="s">
        <v>1242</v>
      </c>
      <c r="C2547" s="8" t="s">
        <v>1243</v>
      </c>
      <c r="D2547" s="8" t="s">
        <v>11777</v>
      </c>
      <c r="E2547" s="8" t="s">
        <v>11778</v>
      </c>
      <c r="F2547" s="29">
        <v>0.25</v>
      </c>
      <c r="G2547" s="29">
        <v>0</v>
      </c>
      <c r="H2547" s="30">
        <v>5.2961999999999998</v>
      </c>
      <c r="I2547" s="30">
        <v>0.52339999999999998</v>
      </c>
      <c r="J2547" s="14">
        <v>21</v>
      </c>
      <c r="K2547" s="14">
        <v>5</v>
      </c>
      <c r="L2547" s="12">
        <v>9.8799999999999999E-2</v>
      </c>
      <c r="M2547" s="7">
        <v>1.36490175</v>
      </c>
      <c r="N2547" s="31">
        <v>1</v>
      </c>
      <c r="O2547" s="14">
        <f>IFERROR(VLOOKUP($C2547,'site totals'!$J$2:$K$607,2,FALSE),1)</f>
        <v>6155.9157999999998</v>
      </c>
      <c r="P2547" s="32" t="s">
        <v>22</v>
      </c>
      <c r="Q2547" s="12">
        <v>0.26734653069999997</v>
      </c>
      <c r="R2547" s="29">
        <v>0.25</v>
      </c>
      <c r="S2547" s="2">
        <f>IF($A2547="site","",MIN(VLOOKUP($P2547,margin_ranges!$A$5:$D$10,4,FALSE)/100,$Q2547))</f>
        <v>0.26734653069999997</v>
      </c>
      <c r="T2547" s="6">
        <f>IF(A2547="placement",$J2547*MIN($Q2547,$S2547),"")</f>
        <v>5.6142771446999991</v>
      </c>
      <c r="U2547" s="6">
        <f>IF($A2547="placement",T2547,SUMIF($C$10:$C$6209,$C2547,$T$10:$T$6209))</f>
        <v>5.6142771446999991</v>
      </c>
      <c r="V2547" s="34">
        <f t="shared" si="122"/>
        <v>-2.3128707599999965E-2</v>
      </c>
      <c r="W2547" s="24"/>
      <c r="X2547" s="2" t="str">
        <f>IFERROR(MIN(VLOOKUP($W2547,margin_ranges!$A$5:$D$10,4,FALSE),$Q2547*100)/100,"")</f>
        <v/>
      </c>
      <c r="Y2547" s="6">
        <f t="shared" si="120"/>
        <v>5.6142771446999991</v>
      </c>
      <c r="Z2547" s="6">
        <f>IF($A2547="placement",Y2547,SUMIF($C$10:$C$6209,$C2547,$Y$10:$Y$6209))</f>
        <v>5.6142771446999991</v>
      </c>
      <c r="AA2547" s="29">
        <f t="shared" si="121"/>
        <v>-2.3128707599999965E-2</v>
      </c>
    </row>
    <row r="2548" spans="1:27" hidden="1" x14ac:dyDescent="0.3">
      <c r="A2548" s="8" t="s">
        <v>17</v>
      </c>
      <c r="B2548" s="8" t="s">
        <v>1242</v>
      </c>
      <c r="C2548" s="8" t="s">
        <v>1243</v>
      </c>
      <c r="D2548" s="8" t="s">
        <v>1250</v>
      </c>
      <c r="E2548" s="8" t="s">
        <v>1251</v>
      </c>
      <c r="F2548" s="29">
        <v>0.28999999999999998</v>
      </c>
      <c r="G2548" s="29">
        <v>1</v>
      </c>
      <c r="H2548" s="30">
        <v>56.206299999999999</v>
      </c>
      <c r="I2548" s="30">
        <v>9.3552999999999997</v>
      </c>
      <c r="J2548" s="14">
        <v>410</v>
      </c>
      <c r="K2548" s="14">
        <v>109</v>
      </c>
      <c r="L2548" s="12">
        <v>0.16639999999999999</v>
      </c>
      <c r="M2548" s="7">
        <v>1.4615893200000001</v>
      </c>
      <c r="N2548" s="31">
        <v>1</v>
      </c>
      <c r="O2548" s="14">
        <f>IFERROR(VLOOKUP($C2548,'site totals'!$J$2:$K$607,2,FALSE),1)</f>
        <v>6155.9157999999998</v>
      </c>
      <c r="P2548" s="32" t="s">
        <v>22</v>
      </c>
      <c r="Q2548" s="12">
        <v>0.31581328339999998</v>
      </c>
      <c r="R2548" s="29">
        <v>0.28999999999999998</v>
      </c>
      <c r="S2548" s="2">
        <f>IF($A2548="site","",MIN(VLOOKUP($P2548,margin_ranges!$A$5:$D$10,4,FALSE)/100,$Q2548))</f>
        <v>0.29749999999999999</v>
      </c>
      <c r="T2548" s="6">
        <f>IF(A2548="placement",$J2548*MIN($Q2548,$S2548),"")</f>
        <v>121.97499999999999</v>
      </c>
      <c r="U2548" s="6">
        <f>IF($A2548="placement",T2548,SUMIF($C$10:$C$6209,$C2548,$T$10:$T$6209))</f>
        <v>121.97499999999999</v>
      </c>
      <c r="V2548" s="34">
        <f t="shared" si="122"/>
        <v>-1.0563380281690127E-2</v>
      </c>
      <c r="W2548" s="24"/>
      <c r="X2548" s="2" t="str">
        <f>IFERROR(MIN(VLOOKUP($W2548,margin_ranges!$A$5:$D$10,4,FALSE),$Q2548*100)/100,"")</f>
        <v/>
      </c>
      <c r="Y2548" s="6">
        <f t="shared" si="120"/>
        <v>121.97499999999999</v>
      </c>
      <c r="Z2548" s="6">
        <f>IF($A2548="placement",Y2548,SUMIF($C$10:$C$6209,$C2548,$Y$10:$Y$6209))</f>
        <v>121.97499999999999</v>
      </c>
      <c r="AA2548" s="29">
        <f t="shared" si="121"/>
        <v>-1.0563380281690127E-2</v>
      </c>
    </row>
    <row r="2549" spans="1:27" hidden="1" x14ac:dyDescent="0.3">
      <c r="A2549" s="8" t="s">
        <v>17</v>
      </c>
      <c r="B2549" s="8" t="s">
        <v>1242</v>
      </c>
      <c r="C2549" s="8" t="s">
        <v>1243</v>
      </c>
      <c r="D2549" s="8" t="s">
        <v>1244</v>
      </c>
      <c r="E2549" s="8" t="s">
        <v>1245</v>
      </c>
      <c r="F2549" s="29">
        <v>0.28999999999999998</v>
      </c>
      <c r="G2549" s="29">
        <v>1</v>
      </c>
      <c r="H2549" s="30">
        <v>56.867800000000003</v>
      </c>
      <c r="I2549" s="30">
        <v>10.6601</v>
      </c>
      <c r="J2549" s="14">
        <v>552</v>
      </c>
      <c r="K2549" s="14">
        <v>145</v>
      </c>
      <c r="L2549" s="12">
        <v>0.1875</v>
      </c>
      <c r="M2549" s="7">
        <v>1.7255223099999999</v>
      </c>
      <c r="N2549" s="31">
        <v>1</v>
      </c>
      <c r="O2549" s="14">
        <f>IFERROR(VLOOKUP($C2549,'site totals'!$J$2:$K$607,2,FALSE),1)</f>
        <v>6155.9157999999998</v>
      </c>
      <c r="P2549" s="32" t="s">
        <v>22</v>
      </c>
      <c r="Q2549" s="12">
        <v>0.42046533009999998</v>
      </c>
      <c r="R2549" s="29">
        <v>0.28999999999999998</v>
      </c>
      <c r="S2549" s="2">
        <f>IF($A2549="site","",MIN(VLOOKUP($P2549,margin_ranges!$A$5:$D$10,4,FALSE)/100,$Q2549))</f>
        <v>0.29749999999999999</v>
      </c>
      <c r="T2549" s="6">
        <f>IF(A2549="placement",$J2549*MIN($Q2549,$S2549),"")</f>
        <v>164.22</v>
      </c>
      <c r="U2549" s="6">
        <f>IF($A2549="placement",T2549,SUMIF($C$10:$C$6209,$C2549,$T$10:$T$6209))</f>
        <v>164.22</v>
      </c>
      <c r="V2549" s="34">
        <f t="shared" si="122"/>
        <v>-1.0563380281690127E-2</v>
      </c>
      <c r="W2549" s="24"/>
      <c r="X2549" s="2" t="str">
        <f>IFERROR(MIN(VLOOKUP($W2549,margin_ranges!$A$5:$D$10,4,FALSE),$Q2549*100)/100,"")</f>
        <v/>
      </c>
      <c r="Y2549" s="6">
        <f t="shared" si="120"/>
        <v>164.22</v>
      </c>
      <c r="Z2549" s="6">
        <f>IF($A2549="placement",Y2549,SUMIF($C$10:$C$6209,$C2549,$Y$10:$Y$6209))</f>
        <v>164.22</v>
      </c>
      <c r="AA2549" s="29">
        <f t="shared" si="121"/>
        <v>-1.0563380281690127E-2</v>
      </c>
    </row>
    <row r="2550" spans="1:27" hidden="1" x14ac:dyDescent="0.3">
      <c r="A2550" s="8" t="s">
        <v>17</v>
      </c>
      <c r="B2550" s="8" t="s">
        <v>1242</v>
      </c>
      <c r="C2550" s="8" t="s">
        <v>1243</v>
      </c>
      <c r="D2550" s="8" t="s">
        <v>1248</v>
      </c>
      <c r="E2550" s="8" t="s">
        <v>1249</v>
      </c>
      <c r="F2550" s="29">
        <v>0.257306826901816</v>
      </c>
      <c r="G2550" s="29">
        <v>1</v>
      </c>
      <c r="H2550" s="30">
        <v>382.7319</v>
      </c>
      <c r="I2550" s="30">
        <v>163.15270000000001</v>
      </c>
      <c r="J2550" s="14">
        <v>6590</v>
      </c>
      <c r="K2550" s="14">
        <v>1637</v>
      </c>
      <c r="L2550" s="12">
        <v>0.42630000000000001</v>
      </c>
      <c r="M2550" s="7">
        <v>1.34645105</v>
      </c>
      <c r="N2550" s="31">
        <v>1</v>
      </c>
      <c r="O2550" s="14">
        <f>IFERROR(VLOOKUP($C2550,'site totals'!$J$2:$K$607,2,FALSE),1)</f>
        <v>6155.9157999999998</v>
      </c>
      <c r="P2550" s="32" t="s">
        <v>91</v>
      </c>
      <c r="Q2550" s="12">
        <v>0.25730682690000001</v>
      </c>
      <c r="R2550" s="29">
        <v>0.28999999999999998</v>
      </c>
      <c r="S2550" s="2">
        <f>IF($A2550="site","",MIN(VLOOKUP($P2550,margin_ranges!$A$5:$D$10,4,FALSE)/100,$Q2550))</f>
        <v>0.25730682690000001</v>
      </c>
      <c r="T2550" s="6">
        <f>IF(A2550="placement",$J2550*MIN($Q2550,$S2550),"")</f>
        <v>1695.651989271</v>
      </c>
      <c r="U2550" s="6">
        <f>IF($A2550="placement",T2550,SUMIF($C$10:$C$6209,$C2550,$T$10:$T$6209))</f>
        <v>1695.651989271</v>
      </c>
      <c r="V2550" s="34">
        <f t="shared" si="122"/>
        <v>4.6046722676056362E-2</v>
      </c>
      <c r="W2550" s="24"/>
      <c r="X2550" s="2" t="str">
        <f>IFERROR(MIN(VLOOKUP($W2550,margin_ranges!$A$5:$D$10,4,FALSE),$Q2550*100)/100,"")</f>
        <v/>
      </c>
      <c r="Y2550" s="6">
        <f t="shared" si="120"/>
        <v>1695.651989271</v>
      </c>
      <c r="Z2550" s="6">
        <f>IF($A2550="placement",Y2550,SUMIF($C$10:$C$6209,$C2550,$Y$10:$Y$6209))</f>
        <v>1695.651989271</v>
      </c>
      <c r="AA2550" s="29">
        <f t="shared" si="121"/>
        <v>4.6046722676056362E-2</v>
      </c>
    </row>
    <row r="2551" spans="1:27" x14ac:dyDescent="0.3">
      <c r="A2551" s="16" t="s">
        <v>33</v>
      </c>
      <c r="B2551" s="16" t="s">
        <v>1242</v>
      </c>
      <c r="C2551" s="16" t="s">
        <v>1243</v>
      </c>
      <c r="D2551" s="8" t="s">
        <v>34</v>
      </c>
      <c r="E2551" s="16"/>
      <c r="F2551" s="17">
        <v>0.23569757837168501</v>
      </c>
      <c r="G2551" s="17">
        <v>0.99306196000000002</v>
      </c>
      <c r="H2551" s="36">
        <v>951.51239999999996</v>
      </c>
      <c r="I2551" s="36">
        <v>339.20569999999998</v>
      </c>
      <c r="J2551" s="22">
        <v>13191</v>
      </c>
      <c r="K2551" s="22">
        <v>3271</v>
      </c>
      <c r="L2551" s="18">
        <v>0.35649999999999998</v>
      </c>
      <c r="M2551" s="19">
        <v>1.2962879199999999</v>
      </c>
      <c r="N2551" s="20">
        <v>0.99075599999999997</v>
      </c>
      <c r="O2551" s="22">
        <f>IFERROR(VLOOKUP($C2551,'site totals'!$J$2:$K$607,2,FALSE),1)</f>
        <v>6155.9157999999998</v>
      </c>
      <c r="P2551" s="21"/>
      <c r="Q2551" s="18">
        <v>0.2356975784</v>
      </c>
      <c r="R2551" s="17">
        <v>0.27289999999999998</v>
      </c>
      <c r="S2551" s="18" t="str">
        <f>IF($A2551="site","",MIN(VLOOKUP($P2551,margin_ranges!$A$5:$D$10,4,FALSE)/100,$Q2551))</f>
        <v/>
      </c>
      <c r="T2551" s="22" t="str">
        <f>IF(A2551="placement",$J2551*MIN($Q2551,$S2551),"")</f>
        <v/>
      </c>
      <c r="U2551" s="22">
        <f>IF($A2551="placement",T2551,SUMIF($C$10:$C$6209,$C2551,$T$10:$T$6209))</f>
        <v>3414.1972667544997</v>
      </c>
      <c r="V2551" s="37">
        <f t="shared" si="122"/>
        <v>1.9353896885023314E-2</v>
      </c>
      <c r="W2551" s="38"/>
      <c r="X2551" s="18" t="str">
        <f>IFERROR(MIN(VLOOKUP($W2551,margin_ranges!$A$5:$D$10,4,FALSE),$Q2551*100)/100,"")</f>
        <v/>
      </c>
      <c r="Y2551" s="6" t="str">
        <f t="shared" si="120"/>
        <v/>
      </c>
      <c r="Z2551" s="6">
        <f>IF($A2551="placement",Y2551,SUMIF($C$10:$C$6209,$C2551,$Y$10:$Y$6209))</f>
        <v>3414.1972667544997</v>
      </c>
      <c r="AA2551" s="17">
        <f t="shared" si="121"/>
        <v>1.9353896885023314E-2</v>
      </c>
    </row>
    <row r="2552" spans="1:27" hidden="1" x14ac:dyDescent="0.3">
      <c r="A2552" s="8" t="s">
        <v>17</v>
      </c>
      <c r="B2552" s="8" t="s">
        <v>3971</v>
      </c>
      <c r="C2552" s="8" t="s">
        <v>3972</v>
      </c>
      <c r="D2552" s="8" t="s">
        <v>11921</v>
      </c>
      <c r="E2552" s="8" t="s">
        <v>11922</v>
      </c>
      <c r="F2552" s="29">
        <v>0.25</v>
      </c>
      <c r="G2552" s="29">
        <v>0</v>
      </c>
      <c r="H2552" s="30">
        <v>2.8159000000000001</v>
      </c>
      <c r="I2552" s="30">
        <v>0.22470000000000001</v>
      </c>
      <c r="J2552" s="14">
        <v>11</v>
      </c>
      <c r="K2552" s="14">
        <v>3</v>
      </c>
      <c r="L2552" s="12">
        <v>7.9799999999999996E-2</v>
      </c>
      <c r="M2552" s="7">
        <v>1.6171646500000001</v>
      </c>
      <c r="N2552" s="31">
        <v>1</v>
      </c>
      <c r="O2552" s="14">
        <f>IFERROR(VLOOKUP($C2552,'site totals'!$J$2:$K$607,2,FALSE),1)</f>
        <v>5965.1283000000003</v>
      </c>
      <c r="P2552" s="32" t="s">
        <v>22</v>
      </c>
      <c r="Q2552" s="12">
        <v>0.3816337762</v>
      </c>
      <c r="R2552" s="29">
        <v>0.25</v>
      </c>
      <c r="S2552" s="2">
        <f>IF($A2552="site","",MIN(VLOOKUP($P2552,margin_ranges!$A$5:$D$10,4,FALSE)/100,$Q2552))</f>
        <v>0.29749999999999999</v>
      </c>
      <c r="T2552" s="6">
        <f>IF(A2552="placement",$J2552*MIN($Q2552,$S2552),"")</f>
        <v>3.2725</v>
      </c>
      <c r="U2552" s="6">
        <f>IF($A2552="placement",T2552,SUMIF($C$10:$C$6209,$C2552,$T$10:$T$6209))</f>
        <v>3.2725</v>
      </c>
      <c r="V2552" s="34">
        <f t="shared" si="122"/>
        <v>-6.3333333333333353E-2</v>
      </c>
      <c r="W2552" s="24"/>
      <c r="X2552" s="2" t="str">
        <f>IFERROR(MIN(VLOOKUP($W2552,margin_ranges!$A$5:$D$10,4,FALSE),$Q2552*100)/100,"")</f>
        <v/>
      </c>
      <c r="Y2552" s="6">
        <f t="shared" si="120"/>
        <v>3.2725</v>
      </c>
      <c r="Z2552" s="6">
        <f>IF($A2552="placement",Y2552,SUMIF($C$10:$C$6209,$C2552,$Y$10:$Y$6209))</f>
        <v>3.2725</v>
      </c>
      <c r="AA2552" s="29">
        <f t="shared" si="121"/>
        <v>-6.3333333333333353E-2</v>
      </c>
    </row>
    <row r="2553" spans="1:27" hidden="1" x14ac:dyDescent="0.3">
      <c r="A2553" s="8" t="s">
        <v>17</v>
      </c>
      <c r="B2553" s="8" t="s">
        <v>3971</v>
      </c>
      <c r="C2553" s="8" t="s">
        <v>3972</v>
      </c>
      <c r="D2553" s="8" t="s">
        <v>11919</v>
      </c>
      <c r="E2553" s="8" t="s">
        <v>11920</v>
      </c>
      <c r="F2553" s="29">
        <v>0.25</v>
      </c>
      <c r="G2553" s="29">
        <v>0</v>
      </c>
      <c r="H2553" s="30">
        <v>3.6634000000000002</v>
      </c>
      <c r="I2553" s="30">
        <v>0.56440000000000001</v>
      </c>
      <c r="J2553" s="14">
        <v>26</v>
      </c>
      <c r="K2553" s="14">
        <v>6</v>
      </c>
      <c r="L2553" s="12">
        <v>0.15409999999999999</v>
      </c>
      <c r="M2553" s="7">
        <v>1.5442349099999999</v>
      </c>
      <c r="N2553" s="31">
        <v>1</v>
      </c>
      <c r="O2553" s="14">
        <f>IFERROR(VLOOKUP($C2553,'site totals'!$J$2:$K$607,2,FALSE),1)</f>
        <v>5965.1283000000003</v>
      </c>
      <c r="P2553" s="32" t="s">
        <v>22</v>
      </c>
      <c r="Q2553" s="12">
        <v>0.35243012870000001</v>
      </c>
      <c r="R2553" s="29">
        <v>0.25</v>
      </c>
      <c r="S2553" s="2">
        <f>IF($A2553="site","",MIN(VLOOKUP($P2553,margin_ranges!$A$5:$D$10,4,FALSE)/100,$Q2553))</f>
        <v>0.29749999999999999</v>
      </c>
      <c r="T2553" s="6">
        <f>IF(A2553="placement",$J2553*MIN($Q2553,$S2553),"")</f>
        <v>7.7349999999999994</v>
      </c>
      <c r="U2553" s="6">
        <f>IF($A2553="placement",T2553,SUMIF($C$10:$C$6209,$C2553,$T$10:$T$6209))</f>
        <v>7.7349999999999994</v>
      </c>
      <c r="V2553" s="34">
        <f t="shared" si="122"/>
        <v>-6.3333333333333353E-2</v>
      </c>
      <c r="W2553" s="24"/>
      <c r="X2553" s="2" t="str">
        <f>IFERROR(MIN(VLOOKUP($W2553,margin_ranges!$A$5:$D$10,4,FALSE),$Q2553*100)/100,"")</f>
        <v/>
      </c>
      <c r="Y2553" s="6">
        <f t="shared" si="120"/>
        <v>7.7349999999999994</v>
      </c>
      <c r="Z2553" s="6">
        <f>IF($A2553="placement",Y2553,SUMIF($C$10:$C$6209,$C2553,$Y$10:$Y$6209))</f>
        <v>7.7349999999999994</v>
      </c>
      <c r="AA2553" s="29">
        <f t="shared" si="121"/>
        <v>-6.3333333333333353E-2</v>
      </c>
    </row>
    <row r="2554" spans="1:27" hidden="1" x14ac:dyDescent="0.3">
      <c r="A2554" s="8" t="s">
        <v>17</v>
      </c>
      <c r="B2554" s="8" t="s">
        <v>3971</v>
      </c>
      <c r="C2554" s="8" t="s">
        <v>3972</v>
      </c>
      <c r="D2554" s="8" t="s">
        <v>11917</v>
      </c>
      <c r="E2554" s="8" t="s">
        <v>11918</v>
      </c>
      <c r="F2554" s="29">
        <v>0.25</v>
      </c>
      <c r="G2554" s="29">
        <v>0</v>
      </c>
      <c r="H2554" s="30">
        <v>1.5246</v>
      </c>
      <c r="I2554" s="30">
        <v>0.18759999999999999</v>
      </c>
      <c r="J2554" s="14">
        <v>8</v>
      </c>
      <c r="K2554" s="14">
        <v>2</v>
      </c>
      <c r="L2554" s="12">
        <v>0.1231</v>
      </c>
      <c r="M2554" s="7">
        <v>1.40784164</v>
      </c>
      <c r="N2554" s="31">
        <v>1</v>
      </c>
      <c r="O2554" s="14">
        <f>IFERROR(VLOOKUP($C2554,'site totals'!$J$2:$K$607,2,FALSE),1)</f>
        <v>5965.1283000000003</v>
      </c>
      <c r="P2554" s="32" t="s">
        <v>22</v>
      </c>
      <c r="Q2554" s="12">
        <v>0.28969284010000002</v>
      </c>
      <c r="R2554" s="29">
        <v>0.25</v>
      </c>
      <c r="S2554" s="2">
        <f>IF($A2554="site","",MIN(VLOOKUP($P2554,margin_ranges!$A$5:$D$10,4,FALSE)/100,$Q2554))</f>
        <v>0.28969284010000002</v>
      </c>
      <c r="T2554" s="6">
        <f>IF(A2554="placement",$J2554*MIN($Q2554,$S2554),"")</f>
        <v>2.3175427208000001</v>
      </c>
      <c r="U2554" s="6">
        <f>IF($A2554="placement",T2554,SUMIF($C$10:$C$6209,$C2554,$T$10:$T$6209))</f>
        <v>2.3175427208000001</v>
      </c>
      <c r="V2554" s="34">
        <f t="shared" si="122"/>
        <v>-5.2923786800000094E-2</v>
      </c>
      <c r="W2554" s="24"/>
      <c r="X2554" s="2" t="str">
        <f>IFERROR(MIN(VLOOKUP($W2554,margin_ranges!$A$5:$D$10,4,FALSE),$Q2554*100)/100,"")</f>
        <v/>
      </c>
      <c r="Y2554" s="6">
        <f t="shared" si="120"/>
        <v>2.3175427208000001</v>
      </c>
      <c r="Z2554" s="6">
        <f>IF($A2554="placement",Y2554,SUMIF($C$10:$C$6209,$C2554,$Y$10:$Y$6209))</f>
        <v>2.3175427208000001</v>
      </c>
      <c r="AA2554" s="29">
        <f t="shared" si="121"/>
        <v>-5.2923786800000094E-2</v>
      </c>
    </row>
    <row r="2555" spans="1:27" hidden="1" x14ac:dyDescent="0.3">
      <c r="A2555" s="8" t="s">
        <v>17</v>
      </c>
      <c r="B2555" s="8" t="s">
        <v>3971</v>
      </c>
      <c r="C2555" s="8" t="s">
        <v>3972</v>
      </c>
      <c r="D2555" s="8" t="s">
        <v>4041</v>
      </c>
      <c r="E2555" s="8" t="s">
        <v>4042</v>
      </c>
      <c r="F2555" s="29">
        <v>0.28999999999999998</v>
      </c>
      <c r="G2555" s="29">
        <v>0</v>
      </c>
      <c r="H2555" s="30">
        <v>9.7611000000000008</v>
      </c>
      <c r="I2555" s="30">
        <v>2.2732999999999999</v>
      </c>
      <c r="J2555" s="14">
        <v>111</v>
      </c>
      <c r="K2555" s="14">
        <v>28</v>
      </c>
      <c r="L2555" s="12">
        <v>0.2329</v>
      </c>
      <c r="M2555" s="7">
        <v>1.62661974</v>
      </c>
      <c r="N2555" s="31">
        <v>1</v>
      </c>
      <c r="O2555" s="14">
        <f>IFERROR(VLOOKUP($C2555,'site totals'!$J$2:$K$607,2,FALSE),1)</f>
        <v>5965.1283000000003</v>
      </c>
      <c r="P2555" s="32" t="s">
        <v>22</v>
      </c>
      <c r="Q2555" s="12">
        <v>0.38522816830000001</v>
      </c>
      <c r="R2555" s="29">
        <v>0.28999999999999998</v>
      </c>
      <c r="S2555" s="2">
        <f>IF($A2555="site","",MIN(VLOOKUP($P2555,margin_ranges!$A$5:$D$10,4,FALSE)/100,$Q2555))</f>
        <v>0.29749999999999999</v>
      </c>
      <c r="T2555" s="6">
        <f>IF(A2555="placement",$J2555*MIN($Q2555,$S2555),"")</f>
        <v>33.022500000000001</v>
      </c>
      <c r="U2555" s="6">
        <f>IF($A2555="placement",T2555,SUMIF($C$10:$C$6209,$C2555,$T$10:$T$6209))</f>
        <v>33.022500000000001</v>
      </c>
      <c r="V2555" s="34">
        <f t="shared" si="122"/>
        <v>-1.0563380281690238E-2</v>
      </c>
      <c r="W2555" s="24"/>
      <c r="X2555" s="2" t="str">
        <f>IFERROR(MIN(VLOOKUP($W2555,margin_ranges!$A$5:$D$10,4,FALSE),$Q2555*100)/100,"")</f>
        <v/>
      </c>
      <c r="Y2555" s="6">
        <f t="shared" si="120"/>
        <v>33.022500000000001</v>
      </c>
      <c r="Z2555" s="6">
        <f>IF($A2555="placement",Y2555,SUMIF($C$10:$C$6209,$C2555,$Y$10:$Y$6209))</f>
        <v>33.022500000000001</v>
      </c>
      <c r="AA2555" s="29">
        <f t="shared" si="121"/>
        <v>-1.0563380281690238E-2</v>
      </c>
    </row>
    <row r="2556" spans="1:27" hidden="1" x14ac:dyDescent="0.3">
      <c r="A2556" s="8" t="s">
        <v>17</v>
      </c>
      <c r="B2556" s="8" t="s">
        <v>3971</v>
      </c>
      <c r="C2556" s="8" t="s">
        <v>3972</v>
      </c>
      <c r="D2556" s="8" t="s">
        <v>4059</v>
      </c>
      <c r="E2556" s="8" t="s">
        <v>4060</v>
      </c>
      <c r="F2556" s="29">
        <v>0.28999999999999998</v>
      </c>
      <c r="G2556" s="29">
        <v>0</v>
      </c>
      <c r="H2556" s="30">
        <v>1.2741</v>
      </c>
      <c r="I2556" s="30">
        <v>0.33050000000000002</v>
      </c>
      <c r="J2556" s="14">
        <v>16</v>
      </c>
      <c r="K2556" s="14">
        <v>4</v>
      </c>
      <c r="L2556" s="12">
        <v>0.25940000000000002</v>
      </c>
      <c r="M2556" s="7">
        <v>1.60406311</v>
      </c>
      <c r="N2556" s="31">
        <v>1</v>
      </c>
      <c r="O2556" s="14">
        <f>IFERROR(VLOOKUP($C2556,'site totals'!$J$2:$K$607,2,FALSE),1)</f>
        <v>5965.1283000000003</v>
      </c>
      <c r="P2556" s="32" t="s">
        <v>22</v>
      </c>
      <c r="Q2556" s="12">
        <v>0.37658313119999998</v>
      </c>
      <c r="R2556" s="29">
        <v>0.28999999999999998</v>
      </c>
      <c r="S2556" s="2">
        <f>IF($A2556="site","",MIN(VLOOKUP($P2556,margin_ranges!$A$5:$D$10,4,FALSE)/100,$Q2556))</f>
        <v>0.29749999999999999</v>
      </c>
      <c r="T2556" s="6">
        <f>IF(A2556="placement",$J2556*MIN($Q2556,$S2556),"")</f>
        <v>4.76</v>
      </c>
      <c r="U2556" s="6">
        <f>IF($A2556="placement",T2556,SUMIF($C$10:$C$6209,$C2556,$T$10:$T$6209))</f>
        <v>4.76</v>
      </c>
      <c r="V2556" s="34">
        <f t="shared" si="122"/>
        <v>-1.0563380281690127E-2</v>
      </c>
      <c r="W2556" s="24"/>
      <c r="X2556" s="2" t="str">
        <f>IFERROR(MIN(VLOOKUP($W2556,margin_ranges!$A$5:$D$10,4,FALSE),$Q2556*100)/100,"")</f>
        <v/>
      </c>
      <c r="Y2556" s="6">
        <f t="shared" si="120"/>
        <v>4.76</v>
      </c>
      <c r="Z2556" s="6">
        <f>IF($A2556="placement",Y2556,SUMIF($C$10:$C$6209,$C2556,$Y$10:$Y$6209))</f>
        <v>4.76</v>
      </c>
      <c r="AA2556" s="29">
        <f t="shared" si="121"/>
        <v>-1.0563380281690127E-2</v>
      </c>
    </row>
    <row r="2557" spans="1:27" hidden="1" x14ac:dyDescent="0.3">
      <c r="A2557" s="8" t="s">
        <v>17</v>
      </c>
      <c r="B2557" s="8" t="s">
        <v>3971</v>
      </c>
      <c r="C2557" s="8" t="s">
        <v>3972</v>
      </c>
      <c r="D2557" s="8" t="s">
        <v>4051</v>
      </c>
      <c r="E2557" s="8" t="s">
        <v>4052</v>
      </c>
      <c r="F2557" s="29">
        <v>0.28999999999999998</v>
      </c>
      <c r="G2557" s="29">
        <v>0</v>
      </c>
      <c r="H2557" s="30">
        <v>7.2135999999999996</v>
      </c>
      <c r="I2557" s="30">
        <v>0.72450000000000003</v>
      </c>
      <c r="J2557" s="14">
        <v>33</v>
      </c>
      <c r="K2557" s="14">
        <v>8</v>
      </c>
      <c r="L2557" s="12">
        <v>0.1004</v>
      </c>
      <c r="M2557" s="7">
        <v>1.52018141</v>
      </c>
      <c r="N2557" s="31">
        <v>0.9</v>
      </c>
      <c r="O2557" s="14">
        <f>IFERROR(VLOOKUP($C2557,'site totals'!$J$2:$K$607,2,FALSE),1)</f>
        <v>5965.1283000000003</v>
      </c>
      <c r="P2557" s="32" t="s">
        <v>91</v>
      </c>
      <c r="Q2557" s="12">
        <v>0.40796539380000002</v>
      </c>
      <c r="R2557" s="29">
        <v>0.28999999999999998</v>
      </c>
      <c r="S2557" s="2">
        <f>IF($A2557="site","",MIN(VLOOKUP($P2557,margin_ranges!$A$5:$D$10,4,FALSE)/100,$Q2557))</f>
        <v>0.29749999999999999</v>
      </c>
      <c r="T2557" s="6">
        <f>IF(A2557="placement",$J2557*MIN($Q2557,$S2557),"")</f>
        <v>9.817499999999999</v>
      </c>
      <c r="U2557" s="6">
        <f>IF($A2557="placement",T2557,SUMIF($C$10:$C$6209,$C2557,$T$10:$T$6209))</f>
        <v>9.817499999999999</v>
      </c>
      <c r="V2557" s="34">
        <f t="shared" si="122"/>
        <v>-1.0563380281690127E-2</v>
      </c>
      <c r="W2557" s="24"/>
      <c r="X2557" s="2" t="str">
        <f>IFERROR(MIN(VLOOKUP($W2557,margin_ranges!$A$5:$D$10,4,FALSE),$Q2557*100)/100,"")</f>
        <v/>
      </c>
      <c r="Y2557" s="6">
        <f t="shared" si="120"/>
        <v>9.817499999999999</v>
      </c>
      <c r="Z2557" s="6">
        <f>IF($A2557="placement",Y2557,SUMIF($C$10:$C$6209,$C2557,$Y$10:$Y$6209))</f>
        <v>9.817499999999999</v>
      </c>
      <c r="AA2557" s="29">
        <f t="shared" si="121"/>
        <v>-1.0563380281690127E-2</v>
      </c>
    </row>
    <row r="2558" spans="1:27" hidden="1" x14ac:dyDescent="0.3">
      <c r="A2558" s="8" t="s">
        <v>17</v>
      </c>
      <c r="B2558" s="8" t="s">
        <v>3971</v>
      </c>
      <c r="C2558" s="8" t="s">
        <v>3972</v>
      </c>
      <c r="D2558" s="8" t="s">
        <v>4001</v>
      </c>
      <c r="E2558" s="8" t="s">
        <v>4002</v>
      </c>
      <c r="F2558" s="29">
        <v>0.28999999999999998</v>
      </c>
      <c r="G2558" s="29">
        <v>0</v>
      </c>
      <c r="H2558" s="30">
        <v>13.193300000000001</v>
      </c>
      <c r="I2558" s="30">
        <v>1.4661999999999999</v>
      </c>
      <c r="J2558" s="14">
        <v>66</v>
      </c>
      <c r="K2558" s="14">
        <v>17</v>
      </c>
      <c r="L2558" s="12">
        <v>0.1111</v>
      </c>
      <c r="M2558" s="7">
        <v>1.50412627</v>
      </c>
      <c r="N2558" s="31">
        <v>0.9</v>
      </c>
      <c r="O2558" s="14">
        <f>IFERROR(VLOOKUP($C2558,'site totals'!$J$2:$K$607,2,FALSE),1)</f>
        <v>5965.1283000000003</v>
      </c>
      <c r="P2558" s="32" t="s">
        <v>91</v>
      </c>
      <c r="Q2558" s="12">
        <v>0.4016459812</v>
      </c>
      <c r="R2558" s="29">
        <v>0.28999999999999998</v>
      </c>
      <c r="S2558" s="2">
        <f>IF($A2558="site","",MIN(VLOOKUP($P2558,margin_ranges!$A$5:$D$10,4,FALSE)/100,$Q2558))</f>
        <v>0.29749999999999999</v>
      </c>
      <c r="T2558" s="6">
        <f>IF(A2558="placement",$J2558*MIN($Q2558,$S2558),"")</f>
        <v>19.634999999999998</v>
      </c>
      <c r="U2558" s="6">
        <f>IF($A2558="placement",T2558,SUMIF($C$10:$C$6209,$C2558,$T$10:$T$6209))</f>
        <v>19.634999999999998</v>
      </c>
      <c r="V2558" s="34">
        <f t="shared" si="122"/>
        <v>-1.0563380281690127E-2</v>
      </c>
      <c r="W2558" s="24"/>
      <c r="X2558" s="2" t="str">
        <f>IFERROR(MIN(VLOOKUP($W2558,margin_ranges!$A$5:$D$10,4,FALSE),$Q2558*100)/100,"")</f>
        <v/>
      </c>
      <c r="Y2558" s="6">
        <f t="shared" si="120"/>
        <v>19.634999999999998</v>
      </c>
      <c r="Z2558" s="6">
        <f>IF($A2558="placement",Y2558,SUMIF($C$10:$C$6209,$C2558,$Y$10:$Y$6209))</f>
        <v>19.634999999999998</v>
      </c>
      <c r="AA2558" s="29">
        <f t="shared" si="121"/>
        <v>-1.0563380281690127E-2</v>
      </c>
    </row>
    <row r="2559" spans="1:27" hidden="1" x14ac:dyDescent="0.3">
      <c r="A2559" s="8" t="s">
        <v>17</v>
      </c>
      <c r="B2559" s="8" t="s">
        <v>3971</v>
      </c>
      <c r="C2559" s="8" t="s">
        <v>3972</v>
      </c>
      <c r="D2559" s="8" t="s">
        <v>3997</v>
      </c>
      <c r="E2559" s="8" t="s">
        <v>3998</v>
      </c>
      <c r="F2559" s="29">
        <v>0.28999999999999998</v>
      </c>
      <c r="G2559" s="29">
        <v>0</v>
      </c>
      <c r="H2559" s="30">
        <v>5.2920999999999996</v>
      </c>
      <c r="I2559" s="30">
        <v>1.4916</v>
      </c>
      <c r="J2559" s="14">
        <v>74</v>
      </c>
      <c r="K2559" s="14">
        <v>19</v>
      </c>
      <c r="L2559" s="12">
        <v>0.28189999999999998</v>
      </c>
      <c r="M2559" s="7">
        <v>1.6607413099999999</v>
      </c>
      <c r="N2559" s="31">
        <v>1</v>
      </c>
      <c r="O2559" s="14">
        <f>IFERROR(VLOOKUP($C2559,'site totals'!$J$2:$K$607,2,FALSE),1)</f>
        <v>5965.1283000000003</v>
      </c>
      <c r="P2559" s="32" t="s">
        <v>22</v>
      </c>
      <c r="Q2559" s="12">
        <v>0.39785926020000001</v>
      </c>
      <c r="R2559" s="29">
        <v>0.28999999999999998</v>
      </c>
      <c r="S2559" s="2">
        <f>IF($A2559="site","",MIN(VLOOKUP($P2559,margin_ranges!$A$5:$D$10,4,FALSE)/100,$Q2559))</f>
        <v>0.29749999999999999</v>
      </c>
      <c r="T2559" s="6">
        <f>IF(A2559="placement",$J2559*MIN($Q2559,$S2559),"")</f>
        <v>22.015000000000001</v>
      </c>
      <c r="U2559" s="6">
        <f>IF($A2559="placement",T2559,SUMIF($C$10:$C$6209,$C2559,$T$10:$T$6209))</f>
        <v>22.015000000000001</v>
      </c>
      <c r="V2559" s="34">
        <f t="shared" si="122"/>
        <v>-1.0563380281690127E-2</v>
      </c>
      <c r="W2559" s="24"/>
      <c r="X2559" s="2" t="str">
        <f>IFERROR(MIN(VLOOKUP($W2559,margin_ranges!$A$5:$D$10,4,FALSE),$Q2559*100)/100,"")</f>
        <v/>
      </c>
      <c r="Y2559" s="6">
        <f t="shared" si="120"/>
        <v>22.015000000000001</v>
      </c>
      <c r="Z2559" s="6">
        <f>IF($A2559="placement",Y2559,SUMIF($C$10:$C$6209,$C2559,$Y$10:$Y$6209))</f>
        <v>22.015000000000001</v>
      </c>
      <c r="AA2559" s="29">
        <f t="shared" si="121"/>
        <v>-1.0563380281690127E-2</v>
      </c>
    </row>
    <row r="2560" spans="1:27" hidden="1" x14ac:dyDescent="0.3">
      <c r="A2560" s="8" t="s">
        <v>17</v>
      </c>
      <c r="B2560" s="8" t="s">
        <v>3971</v>
      </c>
      <c r="C2560" s="8" t="s">
        <v>3972</v>
      </c>
      <c r="D2560" s="8" t="s">
        <v>3995</v>
      </c>
      <c r="E2560" s="8" t="s">
        <v>3996</v>
      </c>
      <c r="F2560" s="29">
        <v>0.28999999999999998</v>
      </c>
      <c r="G2560" s="29">
        <v>0</v>
      </c>
      <c r="H2560" s="30">
        <v>21.2029</v>
      </c>
      <c r="I2560" s="30">
        <v>2.3229000000000002</v>
      </c>
      <c r="J2560" s="14">
        <v>104</v>
      </c>
      <c r="K2560" s="14">
        <v>27</v>
      </c>
      <c r="L2560" s="12">
        <v>0.1096</v>
      </c>
      <c r="M2560" s="7">
        <v>1.4979244199999999</v>
      </c>
      <c r="N2560" s="31">
        <v>0.9</v>
      </c>
      <c r="O2560" s="14">
        <f>IFERROR(VLOOKUP($C2560,'site totals'!$J$2:$K$607,2,FALSE),1)</f>
        <v>5965.1283000000003</v>
      </c>
      <c r="P2560" s="32" t="s">
        <v>91</v>
      </c>
      <c r="Q2560" s="12">
        <v>0.39916861679999999</v>
      </c>
      <c r="R2560" s="29">
        <v>0.28999999999999998</v>
      </c>
      <c r="S2560" s="2">
        <f>IF($A2560="site","",MIN(VLOOKUP($P2560,margin_ranges!$A$5:$D$10,4,FALSE)/100,$Q2560))</f>
        <v>0.29749999999999999</v>
      </c>
      <c r="T2560" s="6">
        <f>IF(A2560="placement",$J2560*MIN($Q2560,$S2560),"")</f>
        <v>30.939999999999998</v>
      </c>
      <c r="U2560" s="6">
        <f>IF($A2560="placement",T2560,SUMIF($C$10:$C$6209,$C2560,$T$10:$T$6209))</f>
        <v>30.939999999999998</v>
      </c>
      <c r="V2560" s="34">
        <f t="shared" si="122"/>
        <v>-1.0563380281690127E-2</v>
      </c>
      <c r="W2560" s="24"/>
      <c r="X2560" s="2" t="str">
        <f>IFERROR(MIN(VLOOKUP($W2560,margin_ranges!$A$5:$D$10,4,FALSE),$Q2560*100)/100,"")</f>
        <v/>
      </c>
      <c r="Y2560" s="6">
        <f t="shared" si="120"/>
        <v>30.939999999999998</v>
      </c>
      <c r="Z2560" s="6">
        <f>IF($A2560="placement",Y2560,SUMIF($C$10:$C$6209,$C2560,$Y$10:$Y$6209))</f>
        <v>30.939999999999998</v>
      </c>
      <c r="AA2560" s="29">
        <f t="shared" si="121"/>
        <v>-1.0563380281690127E-2</v>
      </c>
    </row>
    <row r="2561" spans="1:27" hidden="1" x14ac:dyDescent="0.3">
      <c r="A2561" s="8" t="s">
        <v>17</v>
      </c>
      <c r="B2561" s="8" t="s">
        <v>3971</v>
      </c>
      <c r="C2561" s="8" t="s">
        <v>3972</v>
      </c>
      <c r="D2561" s="8" t="s">
        <v>3987</v>
      </c>
      <c r="E2561" s="8" t="s">
        <v>3988</v>
      </c>
      <c r="F2561" s="29">
        <v>0.28999999999999998</v>
      </c>
      <c r="G2561" s="29">
        <v>0</v>
      </c>
      <c r="H2561" s="30">
        <v>25.853400000000001</v>
      </c>
      <c r="I2561" s="30">
        <v>2.5992000000000002</v>
      </c>
      <c r="J2561" s="14">
        <v>119</v>
      </c>
      <c r="K2561" s="14">
        <v>30</v>
      </c>
      <c r="L2561" s="12">
        <v>0.10050000000000001</v>
      </c>
      <c r="M2561" s="7">
        <v>1.52225123</v>
      </c>
      <c r="N2561" s="31">
        <v>0.9</v>
      </c>
      <c r="O2561" s="14">
        <f>IFERROR(VLOOKUP($C2561,'site totals'!$J$2:$K$607,2,FALSE),1)</f>
        <v>5965.1283000000003</v>
      </c>
      <c r="P2561" s="32" t="s">
        <v>91</v>
      </c>
      <c r="Q2561" s="12">
        <v>0.40877039059999998</v>
      </c>
      <c r="R2561" s="29">
        <v>0.28999999999999998</v>
      </c>
      <c r="S2561" s="2">
        <f>IF($A2561="site","",MIN(VLOOKUP($P2561,margin_ranges!$A$5:$D$10,4,FALSE)/100,$Q2561))</f>
        <v>0.29749999999999999</v>
      </c>
      <c r="T2561" s="6">
        <f>IF(A2561="placement",$J2561*MIN($Q2561,$S2561),"")</f>
        <v>35.402499999999996</v>
      </c>
      <c r="U2561" s="6">
        <f>IF($A2561="placement",T2561,SUMIF($C$10:$C$6209,$C2561,$T$10:$T$6209))</f>
        <v>35.402499999999996</v>
      </c>
      <c r="V2561" s="34">
        <f t="shared" si="122"/>
        <v>-1.0563380281690127E-2</v>
      </c>
      <c r="W2561" s="24"/>
      <c r="X2561" s="2" t="str">
        <f>IFERROR(MIN(VLOOKUP($W2561,margin_ranges!$A$5:$D$10,4,FALSE),$Q2561*100)/100,"")</f>
        <v/>
      </c>
      <c r="Y2561" s="6">
        <f t="shared" si="120"/>
        <v>35.402499999999996</v>
      </c>
      <c r="Z2561" s="6">
        <f>IF($A2561="placement",Y2561,SUMIF($C$10:$C$6209,$C2561,$Y$10:$Y$6209))</f>
        <v>35.402499999999996</v>
      </c>
      <c r="AA2561" s="29">
        <f t="shared" si="121"/>
        <v>-1.0563380281690127E-2</v>
      </c>
    </row>
    <row r="2562" spans="1:27" hidden="1" x14ac:dyDescent="0.3">
      <c r="A2562" s="8" t="s">
        <v>17</v>
      </c>
      <c r="B2562" s="8" t="s">
        <v>3971</v>
      </c>
      <c r="C2562" s="8" t="s">
        <v>3972</v>
      </c>
      <c r="D2562" s="8" t="s">
        <v>3989</v>
      </c>
      <c r="E2562" s="8" t="s">
        <v>3990</v>
      </c>
      <c r="F2562" s="29">
        <v>0.28999999999999998</v>
      </c>
      <c r="G2562" s="29">
        <v>0</v>
      </c>
      <c r="H2562" s="30">
        <v>10.9717</v>
      </c>
      <c r="I2562" s="30">
        <v>2.8666</v>
      </c>
      <c r="J2562" s="14">
        <v>128</v>
      </c>
      <c r="K2562" s="14">
        <v>33</v>
      </c>
      <c r="L2562" s="12">
        <v>0.26129999999999998</v>
      </c>
      <c r="M2562" s="7">
        <v>1.4865273000000001</v>
      </c>
      <c r="N2562" s="31">
        <v>1</v>
      </c>
      <c r="O2562" s="14">
        <f>IFERROR(VLOOKUP($C2562,'site totals'!$J$2:$K$607,2,FALSE),1)</f>
        <v>5965.1283000000003</v>
      </c>
      <c r="P2562" s="32" t="s">
        <v>22</v>
      </c>
      <c r="Q2562" s="12">
        <v>0.3272911959</v>
      </c>
      <c r="R2562" s="29">
        <v>0.28999999999999998</v>
      </c>
      <c r="S2562" s="2">
        <f>IF($A2562="site","",MIN(VLOOKUP($P2562,margin_ranges!$A$5:$D$10,4,FALSE)/100,$Q2562))</f>
        <v>0.29749999999999999</v>
      </c>
      <c r="T2562" s="6">
        <f>IF(A2562="placement",$J2562*MIN($Q2562,$S2562),"")</f>
        <v>38.08</v>
      </c>
      <c r="U2562" s="6">
        <f>IF($A2562="placement",T2562,SUMIF($C$10:$C$6209,$C2562,$T$10:$T$6209))</f>
        <v>38.08</v>
      </c>
      <c r="V2562" s="34">
        <f t="shared" si="122"/>
        <v>-1.0563380281690127E-2</v>
      </c>
      <c r="W2562" s="24"/>
      <c r="X2562" s="2" t="str">
        <f>IFERROR(MIN(VLOOKUP($W2562,margin_ranges!$A$5:$D$10,4,FALSE),$Q2562*100)/100,"")</f>
        <v/>
      </c>
      <c r="Y2562" s="6">
        <f t="shared" si="120"/>
        <v>38.08</v>
      </c>
      <c r="Z2562" s="6">
        <f>IF($A2562="placement",Y2562,SUMIF($C$10:$C$6209,$C2562,$Y$10:$Y$6209))</f>
        <v>38.08</v>
      </c>
      <c r="AA2562" s="29">
        <f t="shared" si="121"/>
        <v>-1.0563380281690127E-2</v>
      </c>
    </row>
    <row r="2563" spans="1:27" hidden="1" x14ac:dyDescent="0.3">
      <c r="A2563" s="8" t="s">
        <v>17</v>
      </c>
      <c r="B2563" s="8" t="s">
        <v>3971</v>
      </c>
      <c r="C2563" s="8" t="s">
        <v>3972</v>
      </c>
      <c r="D2563" s="8" t="s">
        <v>4073</v>
      </c>
      <c r="E2563" s="8" t="s">
        <v>4074</v>
      </c>
      <c r="F2563" s="29">
        <v>0.28999999999999998</v>
      </c>
      <c r="G2563" s="29">
        <v>0</v>
      </c>
      <c r="H2563" s="30">
        <v>10.7081</v>
      </c>
      <c r="I2563" s="30">
        <v>2.8794</v>
      </c>
      <c r="J2563" s="14">
        <v>155</v>
      </c>
      <c r="K2563" s="14">
        <v>39</v>
      </c>
      <c r="L2563" s="12">
        <v>0.26889999999999997</v>
      </c>
      <c r="M2563" s="7">
        <v>1.7918880699999999</v>
      </c>
      <c r="N2563" s="31">
        <v>1</v>
      </c>
      <c r="O2563" s="14">
        <f>IFERROR(VLOOKUP($C2563,'site totals'!$J$2:$K$607,2,FALSE),1)</f>
        <v>5965.1283000000003</v>
      </c>
      <c r="P2563" s="32" t="s">
        <v>22</v>
      </c>
      <c r="Q2563" s="12">
        <v>0.44192942819999997</v>
      </c>
      <c r="R2563" s="29">
        <v>0.28999999999999998</v>
      </c>
      <c r="S2563" s="2">
        <f>IF($A2563="site","",MIN(VLOOKUP($P2563,margin_ranges!$A$5:$D$10,4,FALSE)/100,$Q2563))</f>
        <v>0.29749999999999999</v>
      </c>
      <c r="T2563" s="6">
        <f>IF(A2563="placement",$J2563*MIN($Q2563,$S2563),"")</f>
        <v>46.112499999999997</v>
      </c>
      <c r="U2563" s="6">
        <f>IF($A2563="placement",T2563,SUMIF($C$10:$C$6209,$C2563,$T$10:$T$6209))</f>
        <v>46.112499999999997</v>
      </c>
      <c r="V2563" s="34">
        <f t="shared" si="122"/>
        <v>-1.0563380281690127E-2</v>
      </c>
      <c r="W2563" s="24"/>
      <c r="X2563" s="2" t="str">
        <f>IFERROR(MIN(VLOOKUP($W2563,margin_ranges!$A$5:$D$10,4,FALSE),$Q2563*100)/100,"")</f>
        <v/>
      </c>
      <c r="Y2563" s="6">
        <f t="shared" si="120"/>
        <v>46.112499999999997</v>
      </c>
      <c r="Z2563" s="6">
        <f>IF($A2563="placement",Y2563,SUMIF($C$10:$C$6209,$C2563,$Y$10:$Y$6209))</f>
        <v>46.112499999999997</v>
      </c>
      <c r="AA2563" s="29">
        <f t="shared" si="121"/>
        <v>-1.0563380281690127E-2</v>
      </c>
    </row>
    <row r="2564" spans="1:27" hidden="1" x14ac:dyDescent="0.3">
      <c r="A2564" s="8" t="s">
        <v>17</v>
      </c>
      <c r="B2564" s="8" t="s">
        <v>3971</v>
      </c>
      <c r="C2564" s="8" t="s">
        <v>3972</v>
      </c>
      <c r="D2564" s="8" t="s">
        <v>4057</v>
      </c>
      <c r="E2564" s="8" t="s">
        <v>4058</v>
      </c>
      <c r="F2564" s="29">
        <v>0.28999999999999998</v>
      </c>
      <c r="G2564" s="29">
        <v>0</v>
      </c>
      <c r="H2564" s="30">
        <v>18.840399999999999</v>
      </c>
      <c r="I2564" s="30">
        <v>2.9761000000000002</v>
      </c>
      <c r="J2564" s="14">
        <v>200</v>
      </c>
      <c r="K2564" s="14">
        <v>52</v>
      </c>
      <c r="L2564" s="12">
        <v>0.158</v>
      </c>
      <c r="M2564" s="7">
        <v>2.2438593500000001</v>
      </c>
      <c r="N2564" s="31">
        <v>1</v>
      </c>
      <c r="O2564" s="14">
        <f>IFERROR(VLOOKUP($C2564,'site totals'!$J$2:$K$607,2,FALSE),1)</f>
        <v>5965.1283000000003</v>
      </c>
      <c r="P2564" s="32" t="s">
        <v>22</v>
      </c>
      <c r="Q2564" s="12">
        <v>0.55433926909999998</v>
      </c>
      <c r="R2564" s="29">
        <v>0.28999999999999998</v>
      </c>
      <c r="S2564" s="2">
        <f>IF($A2564="site","",MIN(VLOOKUP($P2564,margin_ranges!$A$5:$D$10,4,FALSE)/100,$Q2564))</f>
        <v>0.29749999999999999</v>
      </c>
      <c r="T2564" s="6">
        <f>IF(A2564="placement",$J2564*MIN($Q2564,$S2564),"")</f>
        <v>59.5</v>
      </c>
      <c r="U2564" s="6">
        <f>IF($A2564="placement",T2564,SUMIF($C$10:$C$6209,$C2564,$T$10:$T$6209))</f>
        <v>59.5</v>
      </c>
      <c r="V2564" s="34">
        <f t="shared" si="122"/>
        <v>-1.0563380281690127E-2</v>
      </c>
      <c r="W2564" s="24"/>
      <c r="X2564" s="2" t="str">
        <f>IFERROR(MIN(VLOOKUP($W2564,margin_ranges!$A$5:$D$10,4,FALSE),$Q2564*100)/100,"")</f>
        <v/>
      </c>
      <c r="Y2564" s="6">
        <f t="shared" si="120"/>
        <v>59.5</v>
      </c>
      <c r="Z2564" s="6">
        <f>IF($A2564="placement",Y2564,SUMIF($C$10:$C$6209,$C2564,$Y$10:$Y$6209))</f>
        <v>59.5</v>
      </c>
      <c r="AA2564" s="29">
        <f t="shared" si="121"/>
        <v>-1.0563380281690127E-2</v>
      </c>
    </row>
    <row r="2565" spans="1:27" hidden="1" x14ac:dyDescent="0.3">
      <c r="A2565" s="8" t="s">
        <v>17</v>
      </c>
      <c r="B2565" s="8" t="s">
        <v>3971</v>
      </c>
      <c r="C2565" s="8" t="s">
        <v>3972</v>
      </c>
      <c r="D2565" s="8" t="s">
        <v>3975</v>
      </c>
      <c r="E2565" s="8" t="s">
        <v>3976</v>
      </c>
      <c r="F2565" s="29">
        <v>0.28999999999999998</v>
      </c>
      <c r="G2565" s="29">
        <v>0</v>
      </c>
      <c r="H2565" s="30">
        <v>23.207899999999999</v>
      </c>
      <c r="I2565" s="30">
        <v>3.9802</v>
      </c>
      <c r="J2565" s="14">
        <v>204</v>
      </c>
      <c r="K2565" s="14">
        <v>53</v>
      </c>
      <c r="L2565" s="12">
        <v>0.17150000000000001</v>
      </c>
      <c r="M2565" s="7">
        <v>1.7101053399999999</v>
      </c>
      <c r="N2565" s="31">
        <v>1</v>
      </c>
      <c r="O2565" s="14">
        <f>IFERROR(VLOOKUP($C2565,'site totals'!$J$2:$K$607,2,FALSE),1)</f>
        <v>5965.1283000000003</v>
      </c>
      <c r="P2565" s="32" t="s">
        <v>22</v>
      </c>
      <c r="Q2565" s="12">
        <v>0.4152407018</v>
      </c>
      <c r="R2565" s="29">
        <v>0.28999999999999998</v>
      </c>
      <c r="S2565" s="2">
        <f>IF($A2565="site","",MIN(VLOOKUP($P2565,margin_ranges!$A$5:$D$10,4,FALSE)/100,$Q2565))</f>
        <v>0.29749999999999999</v>
      </c>
      <c r="T2565" s="6">
        <f>IF(A2565="placement",$J2565*MIN($Q2565,$S2565),"")</f>
        <v>60.69</v>
      </c>
      <c r="U2565" s="6">
        <f>IF($A2565="placement",T2565,SUMIF($C$10:$C$6209,$C2565,$T$10:$T$6209))</f>
        <v>60.69</v>
      </c>
      <c r="V2565" s="34">
        <f t="shared" si="122"/>
        <v>-1.0563380281690127E-2</v>
      </c>
      <c r="W2565" s="24"/>
      <c r="X2565" s="2" t="str">
        <f>IFERROR(MIN(VLOOKUP($W2565,margin_ranges!$A$5:$D$10,4,FALSE),$Q2565*100)/100,"")</f>
        <v/>
      </c>
      <c r="Y2565" s="6">
        <f t="shared" si="120"/>
        <v>60.69</v>
      </c>
      <c r="Z2565" s="6">
        <f>IF($A2565="placement",Y2565,SUMIF($C$10:$C$6209,$C2565,$Y$10:$Y$6209))</f>
        <v>60.69</v>
      </c>
      <c r="AA2565" s="29">
        <f t="shared" si="121"/>
        <v>-1.0563380281690127E-2</v>
      </c>
    </row>
    <row r="2566" spans="1:27" hidden="1" x14ac:dyDescent="0.3">
      <c r="A2566" s="8" t="s">
        <v>17</v>
      </c>
      <c r="B2566" s="8" t="s">
        <v>3971</v>
      </c>
      <c r="C2566" s="8" t="s">
        <v>3972</v>
      </c>
      <c r="D2566" s="8" t="s">
        <v>3993</v>
      </c>
      <c r="E2566" s="8" t="s">
        <v>3994</v>
      </c>
      <c r="F2566" s="29">
        <v>0.28999999999999998</v>
      </c>
      <c r="G2566" s="29">
        <v>0</v>
      </c>
      <c r="H2566" s="30">
        <v>31.951000000000001</v>
      </c>
      <c r="I2566" s="30">
        <v>4.5239000000000003</v>
      </c>
      <c r="J2566" s="14">
        <v>250</v>
      </c>
      <c r="K2566" s="14">
        <v>64</v>
      </c>
      <c r="L2566" s="12">
        <v>0.1416</v>
      </c>
      <c r="M2566" s="7">
        <v>1.8433157</v>
      </c>
      <c r="N2566" s="31">
        <v>1</v>
      </c>
      <c r="O2566" s="14">
        <f>IFERROR(VLOOKUP($C2566,'site totals'!$J$2:$K$607,2,FALSE),1)</f>
        <v>5965.1283000000003</v>
      </c>
      <c r="P2566" s="32" t="s">
        <v>22</v>
      </c>
      <c r="Q2566" s="12">
        <v>0.45749933189999997</v>
      </c>
      <c r="R2566" s="29">
        <v>0.28999999999999998</v>
      </c>
      <c r="S2566" s="2">
        <f>IF($A2566="site","",MIN(VLOOKUP($P2566,margin_ranges!$A$5:$D$10,4,FALSE)/100,$Q2566))</f>
        <v>0.29749999999999999</v>
      </c>
      <c r="T2566" s="6">
        <f>IF(A2566="placement",$J2566*MIN($Q2566,$S2566),"")</f>
        <v>74.375</v>
      </c>
      <c r="U2566" s="6">
        <f>IF($A2566="placement",T2566,SUMIF($C$10:$C$6209,$C2566,$T$10:$T$6209))</f>
        <v>74.375</v>
      </c>
      <c r="V2566" s="34">
        <f t="shared" si="122"/>
        <v>-1.0563380281690127E-2</v>
      </c>
      <c r="W2566" s="24"/>
      <c r="X2566" s="2" t="str">
        <f>IFERROR(MIN(VLOOKUP($W2566,margin_ranges!$A$5:$D$10,4,FALSE),$Q2566*100)/100,"")</f>
        <v/>
      </c>
      <c r="Y2566" s="6">
        <f t="shared" si="120"/>
        <v>74.375</v>
      </c>
      <c r="Z2566" s="6">
        <f>IF($A2566="placement",Y2566,SUMIF($C$10:$C$6209,$C2566,$Y$10:$Y$6209))</f>
        <v>74.375</v>
      </c>
      <c r="AA2566" s="29">
        <f t="shared" si="121"/>
        <v>-1.0563380281690127E-2</v>
      </c>
    </row>
    <row r="2567" spans="1:27" hidden="1" x14ac:dyDescent="0.3">
      <c r="A2567" s="8" t="s">
        <v>17</v>
      </c>
      <c r="B2567" s="8" t="s">
        <v>3971</v>
      </c>
      <c r="C2567" s="8" t="s">
        <v>3972</v>
      </c>
      <c r="D2567" s="8" t="s">
        <v>4065</v>
      </c>
      <c r="E2567" s="8" t="s">
        <v>4066</v>
      </c>
      <c r="F2567" s="29">
        <v>0.28999999999999998</v>
      </c>
      <c r="G2567" s="29">
        <v>0</v>
      </c>
      <c r="H2567" s="30">
        <v>32.106499999999997</v>
      </c>
      <c r="I2567" s="30">
        <v>5.9665999999999997</v>
      </c>
      <c r="J2567" s="14">
        <v>317</v>
      </c>
      <c r="K2567" s="14">
        <v>81</v>
      </c>
      <c r="L2567" s="12">
        <v>0.18579999999999999</v>
      </c>
      <c r="M2567" s="7">
        <v>1.7692094</v>
      </c>
      <c r="N2567" s="31">
        <v>1</v>
      </c>
      <c r="O2567" s="14">
        <f>IFERROR(VLOOKUP($C2567,'site totals'!$J$2:$K$607,2,FALSE),1)</f>
        <v>5965.1283000000003</v>
      </c>
      <c r="P2567" s="32" t="s">
        <v>22</v>
      </c>
      <c r="Q2567" s="12">
        <v>0.4347757833</v>
      </c>
      <c r="R2567" s="29">
        <v>0.28999999999999998</v>
      </c>
      <c r="S2567" s="2">
        <f>IF($A2567="site","",MIN(VLOOKUP($P2567,margin_ranges!$A$5:$D$10,4,FALSE)/100,$Q2567))</f>
        <v>0.29749999999999999</v>
      </c>
      <c r="T2567" s="6">
        <f>IF(A2567="placement",$J2567*MIN($Q2567,$S2567),"")</f>
        <v>94.30749999999999</v>
      </c>
      <c r="U2567" s="6">
        <f>IF($A2567="placement",T2567,SUMIF($C$10:$C$6209,$C2567,$T$10:$T$6209))</f>
        <v>94.30749999999999</v>
      </c>
      <c r="V2567" s="34">
        <f t="shared" si="122"/>
        <v>-1.0563380281690127E-2</v>
      </c>
      <c r="W2567" s="24"/>
      <c r="X2567" s="2" t="str">
        <f>IFERROR(MIN(VLOOKUP($W2567,margin_ranges!$A$5:$D$10,4,FALSE),$Q2567*100)/100,"")</f>
        <v/>
      </c>
      <c r="Y2567" s="6">
        <f t="shared" si="120"/>
        <v>94.30749999999999</v>
      </c>
      <c r="Z2567" s="6">
        <f>IF($A2567="placement",Y2567,SUMIF($C$10:$C$6209,$C2567,$Y$10:$Y$6209))</f>
        <v>94.30749999999999</v>
      </c>
      <c r="AA2567" s="29">
        <f t="shared" si="121"/>
        <v>-1.0563380281690127E-2</v>
      </c>
    </row>
    <row r="2568" spans="1:27" hidden="1" x14ac:dyDescent="0.3">
      <c r="A2568" s="8" t="s">
        <v>17</v>
      </c>
      <c r="B2568" s="8" t="s">
        <v>3971</v>
      </c>
      <c r="C2568" s="8" t="s">
        <v>3972</v>
      </c>
      <c r="D2568" s="8" t="s">
        <v>3999</v>
      </c>
      <c r="E2568" s="8" t="s">
        <v>4000</v>
      </c>
      <c r="F2568" s="29">
        <v>0.28999999999999898</v>
      </c>
      <c r="G2568" s="29">
        <v>0</v>
      </c>
      <c r="H2568" s="30">
        <v>32.682899999999997</v>
      </c>
      <c r="I2568" s="30">
        <v>8.9131</v>
      </c>
      <c r="J2568" s="14">
        <v>450</v>
      </c>
      <c r="K2568" s="14">
        <v>115</v>
      </c>
      <c r="L2568" s="12">
        <v>0.2727</v>
      </c>
      <c r="M2568" s="7">
        <v>1.68303308</v>
      </c>
      <c r="N2568" s="31">
        <v>1</v>
      </c>
      <c r="O2568" s="14">
        <f>IFERROR(VLOOKUP($C2568,'site totals'!$J$2:$K$607,2,FALSE),1)</f>
        <v>5965.1283000000003</v>
      </c>
      <c r="P2568" s="32" t="s">
        <v>22</v>
      </c>
      <c r="Q2568" s="12">
        <v>0.4058346142</v>
      </c>
      <c r="R2568" s="29">
        <v>0.28999999999999998</v>
      </c>
      <c r="S2568" s="2">
        <f>IF($A2568="site","",MIN(VLOOKUP($P2568,margin_ranges!$A$5:$D$10,4,FALSE)/100,$Q2568))</f>
        <v>0.29749999999999999</v>
      </c>
      <c r="T2568" s="6">
        <f>IF(A2568="placement",$J2568*MIN($Q2568,$S2568),"")</f>
        <v>133.875</v>
      </c>
      <c r="U2568" s="6">
        <f>IF($A2568="placement",T2568,SUMIF($C$10:$C$6209,$C2568,$T$10:$T$6209))</f>
        <v>133.875</v>
      </c>
      <c r="V2568" s="34">
        <f t="shared" si="122"/>
        <v>-1.0563380281690127E-2</v>
      </c>
      <c r="W2568" s="24"/>
      <c r="X2568" s="2" t="str">
        <f>IFERROR(MIN(VLOOKUP($W2568,margin_ranges!$A$5:$D$10,4,FALSE),$Q2568*100)/100,"")</f>
        <v/>
      </c>
      <c r="Y2568" s="6">
        <f t="shared" si="120"/>
        <v>133.875</v>
      </c>
      <c r="Z2568" s="6">
        <f>IF($A2568="placement",Y2568,SUMIF($C$10:$C$6209,$C2568,$Y$10:$Y$6209))</f>
        <v>133.875</v>
      </c>
      <c r="AA2568" s="29">
        <f t="shared" si="121"/>
        <v>-1.0563380281690127E-2</v>
      </c>
    </row>
    <row r="2569" spans="1:27" hidden="1" x14ac:dyDescent="0.3">
      <c r="A2569" s="8" t="s">
        <v>17</v>
      </c>
      <c r="B2569" s="8" t="s">
        <v>3971</v>
      </c>
      <c r="C2569" s="8" t="s">
        <v>3972</v>
      </c>
      <c r="D2569" s="8" t="s">
        <v>4017</v>
      </c>
      <c r="E2569" s="8" t="s">
        <v>4018</v>
      </c>
      <c r="F2569" s="29">
        <v>0.28999999999999998</v>
      </c>
      <c r="G2569" s="29">
        <v>0</v>
      </c>
      <c r="H2569" s="30">
        <v>36.593400000000003</v>
      </c>
      <c r="I2569" s="30">
        <v>10.0023</v>
      </c>
      <c r="J2569" s="14">
        <v>495</v>
      </c>
      <c r="K2569" s="14">
        <v>127</v>
      </c>
      <c r="L2569" s="12">
        <v>0.27329999999999999</v>
      </c>
      <c r="M2569" s="7">
        <v>1.6508455200000001</v>
      </c>
      <c r="N2569" s="31">
        <v>1</v>
      </c>
      <c r="O2569" s="14">
        <f>IFERROR(VLOOKUP($C2569,'site totals'!$J$2:$K$607,2,FALSE),1)</f>
        <v>5965.1283000000003</v>
      </c>
      <c r="P2569" s="32" t="s">
        <v>22</v>
      </c>
      <c r="Q2569" s="12">
        <v>0.39424980269999998</v>
      </c>
      <c r="R2569" s="29">
        <v>0.28999999999999998</v>
      </c>
      <c r="S2569" s="2">
        <f>IF($A2569="site","",MIN(VLOOKUP($P2569,margin_ranges!$A$5:$D$10,4,FALSE)/100,$Q2569))</f>
        <v>0.29749999999999999</v>
      </c>
      <c r="T2569" s="6">
        <f>IF(A2569="placement",$J2569*MIN($Q2569,$S2569),"")</f>
        <v>147.26249999999999</v>
      </c>
      <c r="U2569" s="6">
        <f>IF($A2569="placement",T2569,SUMIF($C$10:$C$6209,$C2569,$T$10:$T$6209))</f>
        <v>147.26249999999999</v>
      </c>
      <c r="V2569" s="34">
        <f t="shared" si="122"/>
        <v>-1.0563380281690127E-2</v>
      </c>
      <c r="W2569" s="24"/>
      <c r="X2569" s="2" t="str">
        <f>IFERROR(MIN(VLOOKUP($W2569,margin_ranges!$A$5:$D$10,4,FALSE),$Q2569*100)/100,"")</f>
        <v/>
      </c>
      <c r="Y2569" s="6">
        <f t="shared" si="120"/>
        <v>147.26249999999999</v>
      </c>
      <c r="Z2569" s="6">
        <f>IF($A2569="placement",Y2569,SUMIF($C$10:$C$6209,$C2569,$Y$10:$Y$6209))</f>
        <v>147.26249999999999</v>
      </c>
      <c r="AA2569" s="29">
        <f t="shared" si="121"/>
        <v>-1.0563380281690127E-2</v>
      </c>
    </row>
    <row r="2570" spans="1:27" hidden="1" x14ac:dyDescent="0.3">
      <c r="A2570" s="8" t="s">
        <v>17</v>
      </c>
      <c r="B2570" s="8" t="s">
        <v>3971</v>
      </c>
      <c r="C2570" s="8" t="s">
        <v>3972</v>
      </c>
      <c r="D2570" s="8" t="s">
        <v>4025</v>
      </c>
      <c r="E2570" s="8" t="s">
        <v>4026</v>
      </c>
      <c r="F2570" s="29">
        <v>0.28999999999999998</v>
      </c>
      <c r="G2570" s="29">
        <v>0</v>
      </c>
      <c r="H2570" s="30">
        <v>43.303100000000001</v>
      </c>
      <c r="I2570" s="30">
        <v>10.3139</v>
      </c>
      <c r="J2570" s="14">
        <v>518</v>
      </c>
      <c r="K2570" s="14">
        <v>132</v>
      </c>
      <c r="L2570" s="12">
        <v>0.2382</v>
      </c>
      <c r="M2570" s="7">
        <v>1.6727144300000001</v>
      </c>
      <c r="N2570" s="31">
        <v>1</v>
      </c>
      <c r="O2570" s="14">
        <f>IFERROR(VLOOKUP($C2570,'site totals'!$J$2:$K$607,2,FALSE),1)</f>
        <v>5965.1283000000003</v>
      </c>
      <c r="P2570" s="32" t="s">
        <v>22</v>
      </c>
      <c r="Q2570" s="12">
        <v>0.40216932280000001</v>
      </c>
      <c r="R2570" s="29">
        <v>0.28999999999999998</v>
      </c>
      <c r="S2570" s="2">
        <f>IF($A2570="site","",MIN(VLOOKUP($P2570,margin_ranges!$A$5:$D$10,4,FALSE)/100,$Q2570))</f>
        <v>0.29749999999999999</v>
      </c>
      <c r="T2570" s="6">
        <f>IF(A2570="placement",$J2570*MIN($Q2570,$S2570),"")</f>
        <v>154.10499999999999</v>
      </c>
      <c r="U2570" s="6">
        <f>IF($A2570="placement",T2570,SUMIF($C$10:$C$6209,$C2570,$T$10:$T$6209))</f>
        <v>154.10499999999999</v>
      </c>
      <c r="V2570" s="34">
        <f t="shared" si="122"/>
        <v>-1.0563380281690127E-2</v>
      </c>
      <c r="W2570" s="24"/>
      <c r="X2570" s="2" t="str">
        <f>IFERROR(MIN(VLOOKUP($W2570,margin_ranges!$A$5:$D$10,4,FALSE),$Q2570*100)/100,"")</f>
        <v/>
      </c>
      <c r="Y2570" s="6">
        <f t="shared" si="120"/>
        <v>154.10499999999999</v>
      </c>
      <c r="Z2570" s="6">
        <f>IF($A2570="placement",Y2570,SUMIF($C$10:$C$6209,$C2570,$Y$10:$Y$6209))</f>
        <v>154.10499999999999</v>
      </c>
      <c r="AA2570" s="29">
        <f t="shared" si="121"/>
        <v>-1.0563380281690127E-2</v>
      </c>
    </row>
    <row r="2571" spans="1:27" hidden="1" x14ac:dyDescent="0.3">
      <c r="A2571" s="8" t="s">
        <v>17</v>
      </c>
      <c r="B2571" s="8" t="s">
        <v>3971</v>
      </c>
      <c r="C2571" s="8" t="s">
        <v>3972</v>
      </c>
      <c r="D2571" s="8" t="s">
        <v>4035</v>
      </c>
      <c r="E2571" s="8" t="s">
        <v>4036</v>
      </c>
      <c r="F2571" s="29">
        <v>0.28999999999999998</v>
      </c>
      <c r="G2571" s="29">
        <v>0</v>
      </c>
      <c r="H2571" s="30">
        <v>11.670199999999999</v>
      </c>
      <c r="I2571" s="30">
        <v>1.1249</v>
      </c>
      <c r="J2571" s="14">
        <v>56</v>
      </c>
      <c r="K2571" s="14">
        <v>14</v>
      </c>
      <c r="L2571" s="12">
        <v>9.64E-2</v>
      </c>
      <c r="M2571" s="7">
        <v>1.64681229</v>
      </c>
      <c r="N2571" s="31">
        <v>1</v>
      </c>
      <c r="O2571" s="14">
        <f>IFERROR(VLOOKUP($C2571,'site totals'!$J$2:$K$607,2,FALSE),1)</f>
        <v>5965.1283000000003</v>
      </c>
      <c r="P2571" s="32" t="s">
        <v>22</v>
      </c>
      <c r="Q2571" s="12">
        <v>0.39276625279999999</v>
      </c>
      <c r="R2571" s="29">
        <v>0.28999999999999998</v>
      </c>
      <c r="S2571" s="2">
        <f>IF($A2571="site","",MIN(VLOOKUP($P2571,margin_ranges!$A$5:$D$10,4,FALSE)/100,$Q2571))</f>
        <v>0.29749999999999999</v>
      </c>
      <c r="T2571" s="6">
        <f>IF(A2571="placement",$J2571*MIN($Q2571,$S2571),"")</f>
        <v>16.66</v>
      </c>
      <c r="U2571" s="6">
        <f>IF($A2571="placement",T2571,SUMIF($C$10:$C$6209,$C2571,$T$10:$T$6209))</f>
        <v>16.66</v>
      </c>
      <c r="V2571" s="34">
        <f t="shared" si="122"/>
        <v>-1.0563380281690016E-2</v>
      </c>
      <c r="W2571" s="24"/>
      <c r="X2571" s="2" t="str">
        <f>IFERROR(MIN(VLOOKUP($W2571,margin_ranges!$A$5:$D$10,4,FALSE),$Q2571*100)/100,"")</f>
        <v/>
      </c>
      <c r="Y2571" s="6">
        <f t="shared" si="120"/>
        <v>16.66</v>
      </c>
      <c r="Z2571" s="6">
        <f>IF($A2571="placement",Y2571,SUMIF($C$10:$C$6209,$C2571,$Y$10:$Y$6209))</f>
        <v>16.66</v>
      </c>
      <c r="AA2571" s="29">
        <f t="shared" si="121"/>
        <v>-1.0563380281690016E-2</v>
      </c>
    </row>
    <row r="2572" spans="1:27" hidden="1" x14ac:dyDescent="0.3">
      <c r="A2572" s="8" t="s">
        <v>17</v>
      </c>
      <c r="B2572" s="8" t="s">
        <v>3971</v>
      </c>
      <c r="C2572" s="8" t="s">
        <v>3972</v>
      </c>
      <c r="D2572" s="8" t="s">
        <v>4063</v>
      </c>
      <c r="E2572" s="8" t="s">
        <v>4064</v>
      </c>
      <c r="F2572" s="29">
        <v>0.28999999999999998</v>
      </c>
      <c r="G2572" s="29">
        <v>0</v>
      </c>
      <c r="H2572" s="30">
        <v>5.9623999999999997</v>
      </c>
      <c r="I2572" s="30">
        <v>2.3224999999999998</v>
      </c>
      <c r="J2572" s="14">
        <v>59</v>
      </c>
      <c r="K2572" s="14">
        <v>15</v>
      </c>
      <c r="L2572" s="12">
        <v>0.38950000000000001</v>
      </c>
      <c r="M2572" s="7">
        <v>0.85171766999999998</v>
      </c>
      <c r="N2572" s="31">
        <v>0.01</v>
      </c>
      <c r="O2572" s="14">
        <f>IFERROR(VLOOKUP($C2572,'site totals'!$J$2:$K$607,2,FALSE),1)</f>
        <v>5965.1283000000003</v>
      </c>
      <c r="P2572" s="32" t="s">
        <v>91</v>
      </c>
      <c r="Q2572" s="12">
        <v>0.9882590201</v>
      </c>
      <c r="R2572" s="29">
        <v>0.28999999999999998</v>
      </c>
      <c r="S2572" s="2">
        <f>IF($A2572="site","",MIN(VLOOKUP($P2572,margin_ranges!$A$5:$D$10,4,FALSE)/100,$Q2572))</f>
        <v>0.29749999999999999</v>
      </c>
      <c r="T2572" s="6">
        <f>IF(A2572="placement",$J2572*MIN($Q2572,$S2572),"")</f>
        <v>17.552499999999998</v>
      </c>
      <c r="U2572" s="6">
        <f>IF($A2572="placement",T2572,SUMIF($C$10:$C$6209,$C2572,$T$10:$T$6209))</f>
        <v>17.552499999999998</v>
      </c>
      <c r="V2572" s="34">
        <f t="shared" si="122"/>
        <v>-1.0563380281690016E-2</v>
      </c>
      <c r="W2572" s="24"/>
      <c r="X2572" s="2" t="str">
        <f>IFERROR(MIN(VLOOKUP($W2572,margin_ranges!$A$5:$D$10,4,FALSE),$Q2572*100)/100,"")</f>
        <v/>
      </c>
      <c r="Y2572" s="6">
        <f t="shared" si="120"/>
        <v>17.552499999999998</v>
      </c>
      <c r="Z2572" s="6">
        <f>IF($A2572="placement",Y2572,SUMIF($C$10:$C$6209,$C2572,$Y$10:$Y$6209))</f>
        <v>17.552499999999998</v>
      </c>
      <c r="AA2572" s="29">
        <f t="shared" si="121"/>
        <v>-1.0563380281690016E-2</v>
      </c>
    </row>
    <row r="2573" spans="1:27" hidden="1" x14ac:dyDescent="0.3">
      <c r="A2573" s="8" t="s">
        <v>17</v>
      </c>
      <c r="B2573" s="8" t="s">
        <v>3971</v>
      </c>
      <c r="C2573" s="8" t="s">
        <v>3972</v>
      </c>
      <c r="D2573" s="8" t="s">
        <v>3979</v>
      </c>
      <c r="E2573" s="8" t="s">
        <v>3980</v>
      </c>
      <c r="F2573" s="29">
        <v>0.28999999999999998</v>
      </c>
      <c r="G2573" s="29">
        <v>0</v>
      </c>
      <c r="H2573" s="30">
        <v>15.3119</v>
      </c>
      <c r="I2573" s="30">
        <v>1.6733</v>
      </c>
      <c r="J2573" s="14">
        <v>112</v>
      </c>
      <c r="K2573" s="14">
        <v>28</v>
      </c>
      <c r="L2573" s="12">
        <v>0.10929999999999999</v>
      </c>
      <c r="M2573" s="7">
        <v>2.2389310999999998</v>
      </c>
      <c r="N2573" s="31">
        <v>0.9</v>
      </c>
      <c r="O2573" s="14">
        <f>IFERROR(VLOOKUP($C2573,'site totals'!$J$2:$K$607,2,FALSE),1)</f>
        <v>5965.1283000000003</v>
      </c>
      <c r="P2573" s="32" t="s">
        <v>91</v>
      </c>
      <c r="Q2573" s="12">
        <v>0.59802246749999999</v>
      </c>
      <c r="R2573" s="29">
        <v>0.28999999999999998</v>
      </c>
      <c r="S2573" s="2">
        <f>IF($A2573="site","",MIN(VLOOKUP($P2573,margin_ranges!$A$5:$D$10,4,FALSE)/100,$Q2573))</f>
        <v>0.29749999999999999</v>
      </c>
      <c r="T2573" s="6">
        <f>IF(A2573="placement",$J2573*MIN($Q2573,$S2573),"")</f>
        <v>33.32</v>
      </c>
      <c r="U2573" s="6">
        <f>IF($A2573="placement",T2573,SUMIF($C$10:$C$6209,$C2573,$T$10:$T$6209))</f>
        <v>33.32</v>
      </c>
      <c r="V2573" s="34">
        <f t="shared" si="122"/>
        <v>-1.0563380281690016E-2</v>
      </c>
      <c r="W2573" s="24"/>
      <c r="X2573" s="2" t="str">
        <f>IFERROR(MIN(VLOOKUP($W2573,margin_ranges!$A$5:$D$10,4,FALSE),$Q2573*100)/100,"")</f>
        <v/>
      </c>
      <c r="Y2573" s="6">
        <f t="shared" si="120"/>
        <v>33.32</v>
      </c>
      <c r="Z2573" s="6">
        <f>IF($A2573="placement",Y2573,SUMIF($C$10:$C$6209,$C2573,$Y$10:$Y$6209))</f>
        <v>33.32</v>
      </c>
      <c r="AA2573" s="29">
        <f t="shared" si="121"/>
        <v>-1.0563380281690016E-2</v>
      </c>
    </row>
    <row r="2574" spans="1:27" hidden="1" x14ac:dyDescent="0.3">
      <c r="A2574" s="8" t="s">
        <v>17</v>
      </c>
      <c r="B2574" s="8" t="s">
        <v>3971</v>
      </c>
      <c r="C2574" s="8" t="s">
        <v>3972</v>
      </c>
      <c r="D2574" s="8" t="s">
        <v>4005</v>
      </c>
      <c r="E2574" s="8" t="s">
        <v>4006</v>
      </c>
      <c r="F2574" s="29">
        <v>0.28999999999999998</v>
      </c>
      <c r="G2574" s="29">
        <v>0</v>
      </c>
      <c r="H2574" s="30">
        <v>32.007399999999997</v>
      </c>
      <c r="I2574" s="30">
        <v>2.8904999999999998</v>
      </c>
      <c r="J2574" s="14">
        <v>135</v>
      </c>
      <c r="K2574" s="14">
        <v>34</v>
      </c>
      <c r="L2574" s="12">
        <v>9.0300000000000005E-2</v>
      </c>
      <c r="M2574" s="7">
        <v>1.5584550399999999</v>
      </c>
      <c r="N2574" s="31">
        <v>0.9</v>
      </c>
      <c r="O2574" s="14">
        <f>IFERROR(VLOOKUP($C2574,'site totals'!$J$2:$K$607,2,FALSE),1)</f>
        <v>5965.1283000000003</v>
      </c>
      <c r="P2574" s="32" t="s">
        <v>91</v>
      </c>
      <c r="Q2574" s="12">
        <v>0.42250499479999998</v>
      </c>
      <c r="R2574" s="29">
        <v>0.28999999999999998</v>
      </c>
      <c r="S2574" s="2">
        <f>IF($A2574="site","",MIN(VLOOKUP($P2574,margin_ranges!$A$5:$D$10,4,FALSE)/100,$Q2574))</f>
        <v>0.29749999999999999</v>
      </c>
      <c r="T2574" s="6">
        <f>IF(A2574="placement",$J2574*MIN($Q2574,$S2574),"")</f>
        <v>40.162500000000001</v>
      </c>
      <c r="U2574" s="6">
        <f>IF($A2574="placement",T2574,SUMIF($C$10:$C$6209,$C2574,$T$10:$T$6209))</f>
        <v>40.162500000000001</v>
      </c>
      <c r="V2574" s="34">
        <f t="shared" si="122"/>
        <v>-1.0563380281690016E-2</v>
      </c>
      <c r="W2574" s="24"/>
      <c r="X2574" s="2" t="str">
        <f>IFERROR(MIN(VLOOKUP($W2574,margin_ranges!$A$5:$D$10,4,FALSE),$Q2574*100)/100,"")</f>
        <v/>
      </c>
      <c r="Y2574" s="6">
        <f t="shared" si="120"/>
        <v>40.162500000000001</v>
      </c>
      <c r="Z2574" s="6">
        <f>IF($A2574="placement",Y2574,SUMIF($C$10:$C$6209,$C2574,$Y$10:$Y$6209))</f>
        <v>40.162500000000001</v>
      </c>
      <c r="AA2574" s="29">
        <f t="shared" si="121"/>
        <v>-1.0563380281690016E-2</v>
      </c>
    </row>
    <row r="2575" spans="1:27" hidden="1" x14ac:dyDescent="0.3">
      <c r="A2575" s="8" t="s">
        <v>17</v>
      </c>
      <c r="B2575" s="8" t="s">
        <v>3971</v>
      </c>
      <c r="C2575" s="8" t="s">
        <v>3972</v>
      </c>
      <c r="D2575" s="8" t="s">
        <v>4085</v>
      </c>
      <c r="E2575" s="8" t="s">
        <v>4086</v>
      </c>
      <c r="F2575" s="29">
        <v>0.28999999999999998</v>
      </c>
      <c r="G2575" s="29">
        <v>0</v>
      </c>
      <c r="H2575" s="30">
        <v>14.689399999999999</v>
      </c>
      <c r="I2575" s="30">
        <v>2.6604000000000001</v>
      </c>
      <c r="J2575" s="14">
        <v>143</v>
      </c>
      <c r="K2575" s="14">
        <v>36</v>
      </c>
      <c r="L2575" s="12">
        <v>0.18110000000000001</v>
      </c>
      <c r="M2575" s="7">
        <v>1.79243946</v>
      </c>
      <c r="N2575" s="31">
        <v>1</v>
      </c>
      <c r="O2575" s="14">
        <f>IFERROR(VLOOKUP($C2575,'site totals'!$J$2:$K$607,2,FALSE),1)</f>
        <v>5965.1283000000003</v>
      </c>
      <c r="P2575" s="32" t="s">
        <v>22</v>
      </c>
      <c r="Q2575" s="12">
        <v>0.44210110060000002</v>
      </c>
      <c r="R2575" s="29">
        <v>0.28999999999999998</v>
      </c>
      <c r="S2575" s="2">
        <f>IF($A2575="site","",MIN(VLOOKUP($P2575,margin_ranges!$A$5:$D$10,4,FALSE)/100,$Q2575))</f>
        <v>0.29749999999999999</v>
      </c>
      <c r="T2575" s="6">
        <f>IF(A2575="placement",$J2575*MIN($Q2575,$S2575),"")</f>
        <v>42.542499999999997</v>
      </c>
      <c r="U2575" s="6">
        <f>IF($A2575="placement",T2575,SUMIF($C$10:$C$6209,$C2575,$T$10:$T$6209))</f>
        <v>42.542499999999997</v>
      </c>
      <c r="V2575" s="34">
        <f t="shared" si="122"/>
        <v>-1.0563380281690016E-2</v>
      </c>
      <c r="W2575" s="24"/>
      <c r="X2575" s="2" t="str">
        <f>IFERROR(MIN(VLOOKUP($W2575,margin_ranges!$A$5:$D$10,4,FALSE),$Q2575*100)/100,"")</f>
        <v/>
      </c>
      <c r="Y2575" s="6">
        <f t="shared" si="120"/>
        <v>42.542499999999997</v>
      </c>
      <c r="Z2575" s="6">
        <f>IF($A2575="placement",Y2575,SUMIF($C$10:$C$6209,$C2575,$Y$10:$Y$6209))</f>
        <v>42.542499999999997</v>
      </c>
      <c r="AA2575" s="29">
        <f t="shared" si="121"/>
        <v>-1.0563380281690016E-2</v>
      </c>
    </row>
    <row r="2576" spans="1:27" hidden="1" x14ac:dyDescent="0.3">
      <c r="A2576" s="8" t="s">
        <v>17</v>
      </c>
      <c r="B2576" s="8" t="s">
        <v>3971</v>
      </c>
      <c r="C2576" s="8" t="s">
        <v>3972</v>
      </c>
      <c r="D2576" s="8" t="s">
        <v>4079</v>
      </c>
      <c r="E2576" s="8" t="s">
        <v>4080</v>
      </c>
      <c r="F2576" s="29">
        <v>0.28999999999999998</v>
      </c>
      <c r="G2576" s="29">
        <v>0</v>
      </c>
      <c r="H2576" s="30">
        <v>22.2273</v>
      </c>
      <c r="I2576" s="30">
        <v>4.2225999999999999</v>
      </c>
      <c r="J2576" s="14">
        <v>220</v>
      </c>
      <c r="K2576" s="14">
        <v>57</v>
      </c>
      <c r="L2576" s="12">
        <v>0.19</v>
      </c>
      <c r="M2576" s="7">
        <v>1.7348444599999999</v>
      </c>
      <c r="N2576" s="31">
        <v>1</v>
      </c>
      <c r="O2576" s="14">
        <f>IFERROR(VLOOKUP($C2576,'site totals'!$J$2:$K$607,2,FALSE),1)</f>
        <v>5965.1283000000003</v>
      </c>
      <c r="P2576" s="32" t="s">
        <v>22</v>
      </c>
      <c r="Q2576" s="12">
        <v>0.42357944910000001</v>
      </c>
      <c r="R2576" s="29">
        <v>0.28999999999999998</v>
      </c>
      <c r="S2576" s="2">
        <f>IF($A2576="site","",MIN(VLOOKUP($P2576,margin_ranges!$A$5:$D$10,4,FALSE)/100,$Q2576))</f>
        <v>0.29749999999999999</v>
      </c>
      <c r="T2576" s="6">
        <f>IF(A2576="placement",$J2576*MIN($Q2576,$S2576),"")</f>
        <v>65.45</v>
      </c>
      <c r="U2576" s="6">
        <f>IF($A2576="placement",T2576,SUMIF($C$10:$C$6209,$C2576,$T$10:$T$6209))</f>
        <v>65.45</v>
      </c>
      <c r="V2576" s="34">
        <f t="shared" si="122"/>
        <v>-1.0563380281690016E-2</v>
      </c>
      <c r="W2576" s="24"/>
      <c r="X2576" s="2" t="str">
        <f>IFERROR(MIN(VLOOKUP($W2576,margin_ranges!$A$5:$D$10,4,FALSE),$Q2576*100)/100,"")</f>
        <v/>
      </c>
      <c r="Y2576" s="6">
        <f t="shared" si="120"/>
        <v>65.45</v>
      </c>
      <c r="Z2576" s="6">
        <f>IF($A2576="placement",Y2576,SUMIF($C$10:$C$6209,$C2576,$Y$10:$Y$6209))</f>
        <v>65.45</v>
      </c>
      <c r="AA2576" s="29">
        <f t="shared" si="121"/>
        <v>-1.0563380281690016E-2</v>
      </c>
    </row>
    <row r="2577" spans="1:27" hidden="1" x14ac:dyDescent="0.3">
      <c r="A2577" s="8" t="s">
        <v>17</v>
      </c>
      <c r="B2577" s="8" t="s">
        <v>3971</v>
      </c>
      <c r="C2577" s="8" t="s">
        <v>3972</v>
      </c>
      <c r="D2577" s="8" t="s">
        <v>4031</v>
      </c>
      <c r="E2577" s="8" t="s">
        <v>4032</v>
      </c>
      <c r="F2577" s="29">
        <v>0.28999999999999998</v>
      </c>
      <c r="G2577" s="29">
        <v>0</v>
      </c>
      <c r="H2577" s="30">
        <v>28.6341</v>
      </c>
      <c r="I2577" s="30">
        <v>4.0500999999999996</v>
      </c>
      <c r="J2577" s="14">
        <v>245</v>
      </c>
      <c r="K2577" s="14">
        <v>62</v>
      </c>
      <c r="L2577" s="12">
        <v>0.1414</v>
      </c>
      <c r="M2577" s="7">
        <v>2.0159782700000002</v>
      </c>
      <c r="N2577" s="31">
        <v>0.9</v>
      </c>
      <c r="O2577" s="14">
        <f>IFERROR(VLOOKUP($C2577,'site totals'!$J$2:$K$607,2,FALSE),1)</f>
        <v>5965.1283000000003</v>
      </c>
      <c r="P2577" s="32" t="s">
        <v>22</v>
      </c>
      <c r="Q2577" s="12">
        <v>0.55356661709999999</v>
      </c>
      <c r="R2577" s="29">
        <v>0.28999999999999998</v>
      </c>
      <c r="S2577" s="2">
        <f>IF($A2577="site","",MIN(VLOOKUP($P2577,margin_ranges!$A$5:$D$10,4,FALSE)/100,$Q2577))</f>
        <v>0.29749999999999999</v>
      </c>
      <c r="T2577" s="6">
        <f>IF(A2577="placement",$J2577*MIN($Q2577,$S2577),"")</f>
        <v>72.887500000000003</v>
      </c>
      <c r="U2577" s="6">
        <f>IF($A2577="placement",T2577,SUMIF($C$10:$C$6209,$C2577,$T$10:$T$6209))</f>
        <v>72.887500000000003</v>
      </c>
      <c r="V2577" s="34">
        <f t="shared" si="122"/>
        <v>-1.0563380281690016E-2</v>
      </c>
      <c r="W2577" s="24"/>
      <c r="X2577" s="2" t="str">
        <f>IFERROR(MIN(VLOOKUP($W2577,margin_ranges!$A$5:$D$10,4,FALSE),$Q2577*100)/100,"")</f>
        <v/>
      </c>
      <c r="Y2577" s="6">
        <f t="shared" si="120"/>
        <v>72.887500000000003</v>
      </c>
      <c r="Z2577" s="6">
        <f>IF($A2577="placement",Y2577,SUMIF($C$10:$C$6209,$C2577,$Y$10:$Y$6209))</f>
        <v>72.887500000000003</v>
      </c>
      <c r="AA2577" s="29">
        <f t="shared" si="121"/>
        <v>-1.0563380281690016E-2</v>
      </c>
    </row>
    <row r="2578" spans="1:27" hidden="1" x14ac:dyDescent="0.3">
      <c r="A2578" s="8" t="s">
        <v>17</v>
      </c>
      <c r="B2578" s="8" t="s">
        <v>3971</v>
      </c>
      <c r="C2578" s="8" t="s">
        <v>3972</v>
      </c>
      <c r="D2578" s="8" t="s">
        <v>4009</v>
      </c>
      <c r="E2578" s="8" t="s">
        <v>4010</v>
      </c>
      <c r="F2578" s="29">
        <v>0.28999999999999998</v>
      </c>
      <c r="G2578" s="29">
        <v>0</v>
      </c>
      <c r="H2578" s="30">
        <v>31.614100000000001</v>
      </c>
      <c r="I2578" s="30">
        <v>4.2506000000000004</v>
      </c>
      <c r="J2578" s="14">
        <v>270</v>
      </c>
      <c r="K2578" s="14">
        <v>68</v>
      </c>
      <c r="L2578" s="12">
        <v>0.13450000000000001</v>
      </c>
      <c r="M2578" s="7">
        <v>2.1172615399999999</v>
      </c>
      <c r="N2578" s="31">
        <v>0.9</v>
      </c>
      <c r="O2578" s="14">
        <f>IFERROR(VLOOKUP($C2578,'site totals'!$J$2:$K$607,2,FALSE),1)</f>
        <v>5965.1283000000003</v>
      </c>
      <c r="P2578" s="32" t="s">
        <v>22</v>
      </c>
      <c r="Q2578" s="12">
        <v>0.5749226154</v>
      </c>
      <c r="R2578" s="29">
        <v>0.28999999999999998</v>
      </c>
      <c r="S2578" s="2">
        <f>IF($A2578="site","",MIN(VLOOKUP($P2578,margin_ranges!$A$5:$D$10,4,FALSE)/100,$Q2578))</f>
        <v>0.29749999999999999</v>
      </c>
      <c r="T2578" s="6">
        <f>IF(A2578="placement",$J2578*MIN($Q2578,$S2578),"")</f>
        <v>80.325000000000003</v>
      </c>
      <c r="U2578" s="6">
        <f>IF($A2578="placement",T2578,SUMIF($C$10:$C$6209,$C2578,$T$10:$T$6209))</f>
        <v>80.325000000000003</v>
      </c>
      <c r="V2578" s="34">
        <f t="shared" si="122"/>
        <v>-1.0563380281690016E-2</v>
      </c>
      <c r="W2578" s="24"/>
      <c r="X2578" s="2" t="str">
        <f>IFERROR(MIN(VLOOKUP($W2578,margin_ranges!$A$5:$D$10,4,FALSE),$Q2578*100)/100,"")</f>
        <v/>
      </c>
      <c r="Y2578" s="6">
        <f t="shared" si="120"/>
        <v>80.325000000000003</v>
      </c>
      <c r="Z2578" s="6">
        <f>IF($A2578="placement",Y2578,SUMIF($C$10:$C$6209,$C2578,$Y$10:$Y$6209))</f>
        <v>80.325000000000003</v>
      </c>
      <c r="AA2578" s="29">
        <f t="shared" si="121"/>
        <v>-1.0563380281690016E-2</v>
      </c>
    </row>
    <row r="2579" spans="1:27" hidden="1" x14ac:dyDescent="0.3">
      <c r="A2579" s="8" t="s">
        <v>17</v>
      </c>
      <c r="B2579" s="8" t="s">
        <v>3971</v>
      </c>
      <c r="C2579" s="8" t="s">
        <v>3972</v>
      </c>
      <c r="D2579" s="8" t="s">
        <v>4019</v>
      </c>
      <c r="E2579" s="8" t="s">
        <v>4020</v>
      </c>
      <c r="F2579" s="29">
        <v>0.28999999999999998</v>
      </c>
      <c r="G2579" s="29">
        <v>0</v>
      </c>
      <c r="H2579" s="30">
        <v>36.1036</v>
      </c>
      <c r="I2579" s="30">
        <v>4.8475999999999999</v>
      </c>
      <c r="J2579" s="14">
        <v>303</v>
      </c>
      <c r="K2579" s="14">
        <v>77</v>
      </c>
      <c r="L2579" s="12">
        <v>0.1343</v>
      </c>
      <c r="M2579" s="7">
        <v>2.0834408999999998</v>
      </c>
      <c r="N2579" s="31">
        <v>0.9</v>
      </c>
      <c r="O2579" s="14">
        <f>IFERROR(VLOOKUP($C2579,'site totals'!$J$2:$K$607,2,FALSE),1)</f>
        <v>5965.1283000000003</v>
      </c>
      <c r="P2579" s="32" t="s">
        <v>22</v>
      </c>
      <c r="Q2579" s="12">
        <v>0.56802230350000005</v>
      </c>
      <c r="R2579" s="29">
        <v>0.28999999999999998</v>
      </c>
      <c r="S2579" s="2">
        <f>IF($A2579="site","",MIN(VLOOKUP($P2579,margin_ranges!$A$5:$D$10,4,FALSE)/100,$Q2579))</f>
        <v>0.29749999999999999</v>
      </c>
      <c r="T2579" s="6">
        <f>IF(A2579="placement",$J2579*MIN($Q2579,$S2579),"")</f>
        <v>90.142499999999998</v>
      </c>
      <c r="U2579" s="6">
        <f>IF($A2579="placement",T2579,SUMIF($C$10:$C$6209,$C2579,$T$10:$T$6209))</f>
        <v>90.142499999999998</v>
      </c>
      <c r="V2579" s="34">
        <f t="shared" si="122"/>
        <v>-1.0563380281690016E-2</v>
      </c>
      <c r="W2579" s="24"/>
      <c r="X2579" s="2" t="str">
        <f>IFERROR(MIN(VLOOKUP($W2579,margin_ranges!$A$5:$D$10,4,FALSE),$Q2579*100)/100,"")</f>
        <v/>
      </c>
      <c r="Y2579" s="6">
        <f t="shared" si="120"/>
        <v>90.142499999999998</v>
      </c>
      <c r="Z2579" s="6">
        <f>IF($A2579="placement",Y2579,SUMIF($C$10:$C$6209,$C2579,$Y$10:$Y$6209))</f>
        <v>90.142499999999998</v>
      </c>
      <c r="AA2579" s="29">
        <f t="shared" si="121"/>
        <v>-1.0563380281690016E-2</v>
      </c>
    </row>
    <row r="2580" spans="1:27" hidden="1" x14ac:dyDescent="0.3">
      <c r="A2580" s="8" t="s">
        <v>17</v>
      </c>
      <c r="B2580" s="8" t="s">
        <v>3971</v>
      </c>
      <c r="C2580" s="8" t="s">
        <v>3972</v>
      </c>
      <c r="D2580" s="8" t="s">
        <v>3973</v>
      </c>
      <c r="E2580" s="8" t="s">
        <v>3974</v>
      </c>
      <c r="F2580" s="29">
        <v>0.28999999999999998</v>
      </c>
      <c r="G2580" s="29">
        <v>0</v>
      </c>
      <c r="H2580" s="30">
        <v>31.076799999999999</v>
      </c>
      <c r="I2580" s="30">
        <v>7.8728999999999996</v>
      </c>
      <c r="J2580" s="14">
        <v>373</v>
      </c>
      <c r="K2580" s="14">
        <v>96</v>
      </c>
      <c r="L2580" s="12">
        <v>0.25330000000000003</v>
      </c>
      <c r="M2580" s="7">
        <v>1.5803629100000001</v>
      </c>
      <c r="N2580" s="31">
        <v>1</v>
      </c>
      <c r="O2580" s="14">
        <f>IFERROR(VLOOKUP($C2580,'site totals'!$J$2:$K$607,2,FALSE),1)</f>
        <v>5965.1283000000003</v>
      </c>
      <c r="P2580" s="32" t="s">
        <v>22</v>
      </c>
      <c r="Q2580" s="12">
        <v>0.36723394780000002</v>
      </c>
      <c r="R2580" s="29">
        <v>0.28999999999999998</v>
      </c>
      <c r="S2580" s="2">
        <f>IF($A2580="site","",MIN(VLOOKUP($P2580,margin_ranges!$A$5:$D$10,4,FALSE)/100,$Q2580))</f>
        <v>0.29749999999999999</v>
      </c>
      <c r="T2580" s="6">
        <f>IF(A2580="placement",$J2580*MIN($Q2580,$S2580),"")</f>
        <v>110.9675</v>
      </c>
      <c r="U2580" s="6">
        <f>IF($A2580="placement",T2580,SUMIF($C$10:$C$6209,$C2580,$T$10:$T$6209))</f>
        <v>110.9675</v>
      </c>
      <c r="V2580" s="34">
        <f t="shared" si="122"/>
        <v>-1.0563380281690016E-2</v>
      </c>
      <c r="W2580" s="24"/>
      <c r="X2580" s="2" t="str">
        <f>IFERROR(MIN(VLOOKUP($W2580,margin_ranges!$A$5:$D$10,4,FALSE),$Q2580*100)/100,"")</f>
        <v/>
      </c>
      <c r="Y2580" s="6">
        <f t="shared" si="120"/>
        <v>110.9675</v>
      </c>
      <c r="Z2580" s="6">
        <f>IF($A2580="placement",Y2580,SUMIF($C$10:$C$6209,$C2580,$Y$10:$Y$6209))</f>
        <v>110.9675</v>
      </c>
      <c r="AA2580" s="29">
        <f t="shared" si="121"/>
        <v>-1.0563380281690016E-2</v>
      </c>
    </row>
    <row r="2581" spans="1:27" hidden="1" x14ac:dyDescent="0.3">
      <c r="A2581" s="8" t="s">
        <v>17</v>
      </c>
      <c r="B2581" s="8" t="s">
        <v>3971</v>
      </c>
      <c r="C2581" s="8" t="s">
        <v>3972</v>
      </c>
      <c r="D2581" s="8" t="s">
        <v>4037</v>
      </c>
      <c r="E2581" s="8" t="s">
        <v>4038</v>
      </c>
      <c r="F2581" s="29">
        <v>0.28999999999999998</v>
      </c>
      <c r="G2581" s="29">
        <v>0</v>
      </c>
      <c r="H2581" s="30">
        <v>44.739400000000003</v>
      </c>
      <c r="I2581" s="30">
        <v>9.8141999999999996</v>
      </c>
      <c r="J2581" s="14">
        <v>507</v>
      </c>
      <c r="K2581" s="14">
        <v>130</v>
      </c>
      <c r="L2581" s="12">
        <v>0.21940000000000001</v>
      </c>
      <c r="M2581" s="7">
        <v>1.7208538600000001</v>
      </c>
      <c r="N2581" s="31">
        <v>1</v>
      </c>
      <c r="O2581" s="14">
        <f>IFERROR(VLOOKUP($C2581,'site totals'!$J$2:$K$607,2,FALSE),1)</f>
        <v>5965.1283000000003</v>
      </c>
      <c r="P2581" s="32" t="s">
        <v>22</v>
      </c>
      <c r="Q2581" s="12">
        <v>0.41889313140000001</v>
      </c>
      <c r="R2581" s="29">
        <v>0.28999999999999998</v>
      </c>
      <c r="S2581" s="2">
        <f>IF($A2581="site","",MIN(VLOOKUP($P2581,margin_ranges!$A$5:$D$10,4,FALSE)/100,$Q2581))</f>
        <v>0.29749999999999999</v>
      </c>
      <c r="T2581" s="6">
        <f>IF(A2581="placement",$J2581*MIN($Q2581,$S2581),"")</f>
        <v>150.83249999999998</v>
      </c>
      <c r="U2581" s="6">
        <f>IF($A2581="placement",T2581,SUMIF($C$10:$C$6209,$C2581,$T$10:$T$6209))</f>
        <v>150.83249999999998</v>
      </c>
      <c r="V2581" s="34">
        <f t="shared" si="122"/>
        <v>-1.0563380281690016E-2</v>
      </c>
      <c r="W2581" s="24"/>
      <c r="X2581" s="2" t="str">
        <f>IFERROR(MIN(VLOOKUP($W2581,margin_ranges!$A$5:$D$10,4,FALSE),$Q2581*100)/100,"")</f>
        <v/>
      </c>
      <c r="Y2581" s="6">
        <f t="shared" si="120"/>
        <v>150.83249999999998</v>
      </c>
      <c r="Z2581" s="6">
        <f>IF($A2581="placement",Y2581,SUMIF($C$10:$C$6209,$C2581,$Y$10:$Y$6209))</f>
        <v>150.83249999999998</v>
      </c>
      <c r="AA2581" s="29">
        <f t="shared" si="121"/>
        <v>-1.0563380281690016E-2</v>
      </c>
    </row>
    <row r="2582" spans="1:27" hidden="1" x14ac:dyDescent="0.3">
      <c r="A2582" s="8" t="s">
        <v>17</v>
      </c>
      <c r="B2582" s="8" t="s">
        <v>3971</v>
      </c>
      <c r="C2582" s="8" t="s">
        <v>3972</v>
      </c>
      <c r="D2582" s="8" t="s">
        <v>4055</v>
      </c>
      <c r="E2582" s="8" t="s">
        <v>4056</v>
      </c>
      <c r="F2582" s="29">
        <v>0.28999999999999998</v>
      </c>
      <c r="G2582" s="29">
        <v>0</v>
      </c>
      <c r="H2582" s="30">
        <v>4.2926000000000002</v>
      </c>
      <c r="I2582" s="30">
        <v>1.1680999999999999</v>
      </c>
      <c r="J2582" s="14">
        <v>60</v>
      </c>
      <c r="K2582" s="14">
        <v>15</v>
      </c>
      <c r="L2582" s="12">
        <v>0.27210000000000001</v>
      </c>
      <c r="M2582" s="7">
        <v>1.7058334399999999</v>
      </c>
      <c r="N2582" s="31">
        <v>1</v>
      </c>
      <c r="O2582" s="14">
        <f>IFERROR(VLOOKUP($C2582,'site totals'!$J$2:$K$607,2,FALSE),1)</f>
        <v>5965.1283000000003</v>
      </c>
      <c r="P2582" s="32" t="s">
        <v>22</v>
      </c>
      <c r="Q2582" s="12">
        <v>0.41377629300000002</v>
      </c>
      <c r="R2582" s="29">
        <v>0.28999999999999998</v>
      </c>
      <c r="S2582" s="2">
        <f>IF($A2582="site","",MIN(VLOOKUP($P2582,margin_ranges!$A$5:$D$10,4,FALSE)/100,$Q2582))</f>
        <v>0.29749999999999999</v>
      </c>
      <c r="T2582" s="6">
        <f>IF(A2582="placement",$J2582*MIN($Q2582,$S2582),"")</f>
        <v>17.849999999999998</v>
      </c>
      <c r="U2582" s="6">
        <f>IF($A2582="placement",T2582,SUMIF($C$10:$C$6209,$C2582,$T$10:$T$6209))</f>
        <v>17.849999999999998</v>
      </c>
      <c r="V2582" s="34">
        <f t="shared" si="122"/>
        <v>-1.0563380281689905E-2</v>
      </c>
      <c r="W2582" s="24"/>
      <c r="X2582" s="2" t="str">
        <f>IFERROR(MIN(VLOOKUP($W2582,margin_ranges!$A$5:$D$10,4,FALSE),$Q2582*100)/100,"")</f>
        <v/>
      </c>
      <c r="Y2582" s="6">
        <f t="shared" si="120"/>
        <v>17.849999999999998</v>
      </c>
      <c r="Z2582" s="6">
        <f>IF($A2582="placement",Y2582,SUMIF($C$10:$C$6209,$C2582,$Y$10:$Y$6209))</f>
        <v>17.849999999999998</v>
      </c>
      <c r="AA2582" s="29">
        <f t="shared" si="121"/>
        <v>-1.0563380281689905E-2</v>
      </c>
    </row>
    <row r="2583" spans="1:27" hidden="1" x14ac:dyDescent="0.3">
      <c r="A2583" s="8" t="s">
        <v>17</v>
      </c>
      <c r="B2583" s="8" t="s">
        <v>3971</v>
      </c>
      <c r="C2583" s="8" t="s">
        <v>3972</v>
      </c>
      <c r="D2583" s="8" t="s">
        <v>4087</v>
      </c>
      <c r="E2583" s="8" t="s">
        <v>4088</v>
      </c>
      <c r="F2583" s="29">
        <v>0.247342192691029</v>
      </c>
      <c r="G2583" s="29">
        <v>0</v>
      </c>
      <c r="H2583" s="30">
        <v>3.5809000000000002</v>
      </c>
      <c r="I2583" s="30">
        <v>0.3236</v>
      </c>
      <c r="J2583" s="14">
        <v>13</v>
      </c>
      <c r="K2583" s="14">
        <v>3</v>
      </c>
      <c r="L2583" s="12">
        <v>9.0399999999999994E-2</v>
      </c>
      <c r="M2583" s="7">
        <v>1.32862503</v>
      </c>
      <c r="N2583" s="31">
        <v>1</v>
      </c>
      <c r="O2583" s="14">
        <f>IFERROR(VLOOKUP($C2583,'site totals'!$J$2:$K$607,2,FALSE),1)</f>
        <v>5965.1283000000003</v>
      </c>
      <c r="P2583" s="32" t="s">
        <v>91</v>
      </c>
      <c r="Q2583" s="12">
        <v>0.24734219269999999</v>
      </c>
      <c r="R2583" s="29">
        <v>0.28000000000000003</v>
      </c>
      <c r="S2583" s="2">
        <f>IF($A2583="site","",MIN(VLOOKUP($P2583,margin_ranges!$A$5:$D$10,4,FALSE)/100,$Q2583))</f>
        <v>0.24734219269999999</v>
      </c>
      <c r="T2583" s="6">
        <f>IF(A2583="placement",$J2583*MIN($Q2583,$S2583),"")</f>
        <v>3.2154485050999999</v>
      </c>
      <c r="U2583" s="6">
        <f>IF($A2583="placement",T2583,SUMIF($C$10:$C$6209,$C2583,$T$10:$T$6209))</f>
        <v>3.2154485050999999</v>
      </c>
      <c r="V2583" s="34">
        <f t="shared" si="122"/>
        <v>4.535806569444456E-2</v>
      </c>
      <c r="W2583" s="24"/>
      <c r="X2583" s="2" t="str">
        <f>IFERROR(MIN(VLOOKUP($W2583,margin_ranges!$A$5:$D$10,4,FALSE),$Q2583*100)/100,"")</f>
        <v/>
      </c>
      <c r="Y2583" s="6">
        <f t="shared" si="120"/>
        <v>3.2154485050999999</v>
      </c>
      <c r="Z2583" s="6">
        <f>IF($A2583="placement",Y2583,SUMIF($C$10:$C$6209,$C2583,$Y$10:$Y$6209))</f>
        <v>3.2154485050999999</v>
      </c>
      <c r="AA2583" s="29">
        <f t="shared" si="121"/>
        <v>4.535806569444456E-2</v>
      </c>
    </row>
    <row r="2584" spans="1:27" hidden="1" x14ac:dyDescent="0.3">
      <c r="A2584" s="8" t="s">
        <v>17</v>
      </c>
      <c r="B2584" s="8" t="s">
        <v>3971</v>
      </c>
      <c r="C2584" s="8" t="s">
        <v>3972</v>
      </c>
      <c r="D2584" s="8" t="s">
        <v>4043</v>
      </c>
      <c r="E2584" s="8" t="s">
        <v>4044</v>
      </c>
      <c r="F2584" s="29">
        <v>0.28397668025245598</v>
      </c>
      <c r="G2584" s="29">
        <v>0</v>
      </c>
      <c r="H2584" s="30">
        <v>12.562900000000001</v>
      </c>
      <c r="I2584" s="30">
        <v>3.0379999999999998</v>
      </c>
      <c r="J2584" s="14">
        <v>127</v>
      </c>
      <c r="K2584" s="14">
        <v>36</v>
      </c>
      <c r="L2584" s="12">
        <v>0.24179999999999999</v>
      </c>
      <c r="M2584" s="7">
        <v>1.39660256</v>
      </c>
      <c r="N2584" s="31">
        <v>1</v>
      </c>
      <c r="O2584" s="14">
        <f>IFERROR(VLOOKUP($C2584,'site totals'!$J$2:$K$607,2,FALSE),1)</f>
        <v>5965.1283000000003</v>
      </c>
      <c r="P2584" s="32" t="s">
        <v>91</v>
      </c>
      <c r="Q2584" s="12">
        <v>0.28397668030000001</v>
      </c>
      <c r="R2584" s="29">
        <v>0.35</v>
      </c>
      <c r="S2584" s="2">
        <f>IF($A2584="site","",MIN(VLOOKUP($P2584,margin_ranges!$A$5:$D$10,4,FALSE)/100,$Q2584))</f>
        <v>0.28397668030000001</v>
      </c>
      <c r="T2584" s="6">
        <f>IF(A2584="placement",$J2584*MIN($Q2584,$S2584),"")</f>
        <v>36.0650383981</v>
      </c>
      <c r="U2584" s="6">
        <f>IF($A2584="placement",T2584,SUMIF($C$10:$C$6209,$C2584,$T$10:$T$6209))</f>
        <v>36.0650383981</v>
      </c>
      <c r="V2584" s="34">
        <f t="shared" si="122"/>
        <v>0.10157433800000004</v>
      </c>
      <c r="W2584" s="24"/>
      <c r="X2584" s="2" t="str">
        <f>IFERROR(MIN(VLOOKUP($W2584,margin_ranges!$A$5:$D$10,4,FALSE),$Q2584*100)/100,"")</f>
        <v/>
      </c>
      <c r="Y2584" s="6">
        <f t="shared" si="120"/>
        <v>36.0650383981</v>
      </c>
      <c r="Z2584" s="6">
        <f>IF($A2584="placement",Y2584,SUMIF($C$10:$C$6209,$C2584,$Y$10:$Y$6209))</f>
        <v>36.0650383981</v>
      </c>
      <c r="AA2584" s="29">
        <f t="shared" si="121"/>
        <v>0.10157433800000004</v>
      </c>
    </row>
    <row r="2585" spans="1:27" hidden="1" x14ac:dyDescent="0.3">
      <c r="A2585" s="8" t="s">
        <v>17</v>
      </c>
      <c r="B2585" s="8" t="s">
        <v>3971</v>
      </c>
      <c r="C2585" s="8" t="s">
        <v>3972</v>
      </c>
      <c r="D2585" s="8" t="s">
        <v>4021</v>
      </c>
      <c r="E2585" s="8" t="s">
        <v>4022</v>
      </c>
      <c r="F2585" s="29">
        <v>0.288455934738993</v>
      </c>
      <c r="G2585" s="29">
        <v>0</v>
      </c>
      <c r="H2585" s="30">
        <v>14.210900000000001</v>
      </c>
      <c r="I2585" s="30">
        <v>3.6454</v>
      </c>
      <c r="J2585" s="14">
        <v>154</v>
      </c>
      <c r="K2585" s="14">
        <v>43</v>
      </c>
      <c r="L2585" s="12">
        <v>0.25650000000000001</v>
      </c>
      <c r="M2585" s="7">
        <v>1.40539434</v>
      </c>
      <c r="N2585" s="31">
        <v>1</v>
      </c>
      <c r="O2585" s="14">
        <f>IFERROR(VLOOKUP($C2585,'site totals'!$J$2:$K$607,2,FALSE),1)</f>
        <v>5965.1283000000003</v>
      </c>
      <c r="P2585" s="32" t="s">
        <v>91</v>
      </c>
      <c r="Q2585" s="12">
        <v>0.28845593470000003</v>
      </c>
      <c r="R2585" s="29">
        <v>0.3</v>
      </c>
      <c r="S2585" s="2">
        <f>IF($A2585="site","",MIN(VLOOKUP($P2585,margin_ranges!$A$5:$D$10,4,FALSE)/100,$Q2585))</f>
        <v>0.28845593470000003</v>
      </c>
      <c r="T2585" s="6">
        <f>IF(A2585="placement",$J2585*MIN($Q2585,$S2585),"")</f>
        <v>44.422213943800003</v>
      </c>
      <c r="U2585" s="6">
        <f>IF($A2585="placement",T2585,SUMIF($C$10:$C$6209,$C2585,$T$10:$T$6209))</f>
        <v>44.422213943800003</v>
      </c>
      <c r="V2585" s="34">
        <f t="shared" si="122"/>
        <v>1.6491521857142866E-2</v>
      </c>
      <c r="W2585" s="24"/>
      <c r="X2585" s="2" t="str">
        <f>IFERROR(MIN(VLOOKUP($W2585,margin_ranges!$A$5:$D$10,4,FALSE),$Q2585*100)/100,"")</f>
        <v/>
      </c>
      <c r="Y2585" s="6">
        <f t="shared" si="120"/>
        <v>44.422213943800003</v>
      </c>
      <c r="Z2585" s="6">
        <f>IF($A2585="placement",Y2585,SUMIF($C$10:$C$6209,$C2585,$Y$10:$Y$6209))</f>
        <v>44.422213943800003</v>
      </c>
      <c r="AA2585" s="29">
        <f t="shared" si="121"/>
        <v>1.6491521857142866E-2</v>
      </c>
    </row>
    <row r="2586" spans="1:27" hidden="1" x14ac:dyDescent="0.3">
      <c r="A2586" s="8" t="s">
        <v>17</v>
      </c>
      <c r="B2586" s="8" t="s">
        <v>3971</v>
      </c>
      <c r="C2586" s="8" t="s">
        <v>3972</v>
      </c>
      <c r="D2586" s="8" t="s">
        <v>4027</v>
      </c>
      <c r="E2586" s="8" t="s">
        <v>4028</v>
      </c>
      <c r="F2586" s="29">
        <v>0.261675895935638</v>
      </c>
      <c r="G2586" s="29">
        <v>0</v>
      </c>
      <c r="H2586" s="30">
        <v>22.697800000000001</v>
      </c>
      <c r="I2586" s="30">
        <v>5.0475000000000003</v>
      </c>
      <c r="J2586" s="14">
        <v>205</v>
      </c>
      <c r="K2586" s="14">
        <v>54</v>
      </c>
      <c r="L2586" s="12">
        <v>0.22239999999999999</v>
      </c>
      <c r="M2586" s="7">
        <v>1.3544187400000001</v>
      </c>
      <c r="N2586" s="31">
        <v>1</v>
      </c>
      <c r="O2586" s="14">
        <f>IFERROR(VLOOKUP($C2586,'site totals'!$J$2:$K$607,2,FALSE),1)</f>
        <v>5965.1283000000003</v>
      </c>
      <c r="P2586" s="32" t="s">
        <v>91</v>
      </c>
      <c r="Q2586" s="12">
        <v>0.26167589590000001</v>
      </c>
      <c r="R2586" s="29">
        <v>0.3</v>
      </c>
      <c r="S2586" s="2">
        <f>IF($A2586="site","",MIN(VLOOKUP($P2586,margin_ranges!$A$5:$D$10,4,FALSE)/100,$Q2586))</f>
        <v>0.26167589590000001</v>
      </c>
      <c r="T2586" s="6">
        <f>IF(A2586="placement",$J2586*MIN($Q2586,$S2586),"")</f>
        <v>53.643558659500002</v>
      </c>
      <c r="U2586" s="6">
        <f>IF($A2586="placement",T2586,SUMIF($C$10:$C$6209,$C2586,$T$10:$T$6209))</f>
        <v>53.643558659500002</v>
      </c>
      <c r="V2586" s="34">
        <f t="shared" si="122"/>
        <v>5.4748720142857144E-2</v>
      </c>
      <c r="W2586" s="24"/>
      <c r="X2586" s="2" t="str">
        <f>IFERROR(MIN(VLOOKUP($W2586,margin_ranges!$A$5:$D$10,4,FALSE),$Q2586*100)/100,"")</f>
        <v/>
      </c>
      <c r="Y2586" s="6">
        <f t="shared" si="120"/>
        <v>53.643558659500002</v>
      </c>
      <c r="Z2586" s="6">
        <f>IF($A2586="placement",Y2586,SUMIF($C$10:$C$6209,$C2586,$Y$10:$Y$6209))</f>
        <v>53.643558659500002</v>
      </c>
      <c r="AA2586" s="29">
        <f t="shared" si="121"/>
        <v>5.4748720142857144E-2</v>
      </c>
    </row>
    <row r="2587" spans="1:27" hidden="1" x14ac:dyDescent="0.3">
      <c r="A2587" s="8" t="s">
        <v>17</v>
      </c>
      <c r="B2587" s="8" t="s">
        <v>3971</v>
      </c>
      <c r="C2587" s="8" t="s">
        <v>3972</v>
      </c>
      <c r="D2587" s="8" t="s">
        <v>4071</v>
      </c>
      <c r="E2587" s="8" t="s">
        <v>4072</v>
      </c>
      <c r="F2587" s="29">
        <v>0.263624567474048</v>
      </c>
      <c r="G2587" s="29">
        <v>0</v>
      </c>
      <c r="H2587" s="30">
        <v>25.937100000000001</v>
      </c>
      <c r="I2587" s="30">
        <v>6.0804</v>
      </c>
      <c r="J2587" s="14">
        <v>248</v>
      </c>
      <c r="K2587" s="14">
        <v>65</v>
      </c>
      <c r="L2587" s="12">
        <v>0.2344</v>
      </c>
      <c r="M2587" s="7">
        <v>1.35800294</v>
      </c>
      <c r="N2587" s="31">
        <v>1</v>
      </c>
      <c r="O2587" s="14">
        <f>IFERROR(VLOOKUP($C2587,'site totals'!$J$2:$K$607,2,FALSE),1)</f>
        <v>5965.1283000000003</v>
      </c>
      <c r="P2587" s="32" t="s">
        <v>91</v>
      </c>
      <c r="Q2587" s="12">
        <v>0.26362456750000002</v>
      </c>
      <c r="R2587" s="29">
        <v>0.3</v>
      </c>
      <c r="S2587" s="2">
        <f>IF($A2587="site","",MIN(VLOOKUP($P2587,margin_ranges!$A$5:$D$10,4,FALSE)/100,$Q2587))</f>
        <v>0.26362456750000002</v>
      </c>
      <c r="T2587" s="6">
        <f>IF(A2587="placement",$J2587*MIN($Q2587,$S2587),"")</f>
        <v>65.378892739999998</v>
      </c>
      <c r="U2587" s="6">
        <f>IF($A2587="placement",T2587,SUMIF($C$10:$C$6209,$C2587,$T$10:$T$6209))</f>
        <v>65.378892739999998</v>
      </c>
      <c r="V2587" s="34">
        <f t="shared" si="122"/>
        <v>5.1964903571428689E-2</v>
      </c>
      <c r="W2587" s="24"/>
      <c r="X2587" s="2" t="str">
        <f>IFERROR(MIN(VLOOKUP($W2587,margin_ranges!$A$5:$D$10,4,FALSE),$Q2587*100)/100,"")</f>
        <v/>
      </c>
      <c r="Y2587" s="6">
        <f t="shared" si="120"/>
        <v>65.378892739999998</v>
      </c>
      <c r="Z2587" s="6">
        <f>IF($A2587="placement",Y2587,SUMIF($C$10:$C$6209,$C2587,$Y$10:$Y$6209))</f>
        <v>65.378892739999998</v>
      </c>
      <c r="AA2587" s="29">
        <f t="shared" si="121"/>
        <v>5.1964903571428689E-2</v>
      </c>
    </row>
    <row r="2588" spans="1:27" hidden="1" x14ac:dyDescent="0.3">
      <c r="A2588" s="8" t="s">
        <v>17</v>
      </c>
      <c r="B2588" s="8" t="s">
        <v>3971</v>
      </c>
      <c r="C2588" s="8" t="s">
        <v>3972</v>
      </c>
      <c r="D2588" s="8" t="s">
        <v>11915</v>
      </c>
      <c r="E2588" s="8" t="s">
        <v>11916</v>
      </c>
      <c r="F2588" s="29">
        <v>0.29999999999999899</v>
      </c>
      <c r="G2588" s="29">
        <v>0</v>
      </c>
      <c r="H2588" s="30">
        <v>2.2463000000000002</v>
      </c>
      <c r="I2588" s="30">
        <v>0.1598</v>
      </c>
      <c r="J2588" s="14">
        <v>9</v>
      </c>
      <c r="K2588" s="14">
        <v>3</v>
      </c>
      <c r="L2588" s="12">
        <v>7.1099999999999997E-2</v>
      </c>
      <c r="M2588" s="7">
        <v>1.7957979399999999</v>
      </c>
      <c r="N2588" s="31">
        <v>1</v>
      </c>
      <c r="O2588" s="14">
        <f>IFERROR(VLOOKUP($C2588,'site totals'!$J$2:$K$607,2,FALSE),1)</f>
        <v>5965.1283000000003</v>
      </c>
      <c r="P2588" s="32" t="s">
        <v>22</v>
      </c>
      <c r="Q2588" s="12">
        <v>0.44314447870000001</v>
      </c>
      <c r="R2588" s="29">
        <v>0.3</v>
      </c>
      <c r="S2588" s="2">
        <f>IF($A2588="site","",MIN(VLOOKUP($P2588,margin_ranges!$A$5:$D$10,4,FALSE)/100,$Q2588))</f>
        <v>0.29749999999999999</v>
      </c>
      <c r="T2588" s="6">
        <f>IF(A2588="placement",$J2588*MIN($Q2588,$S2588),"")</f>
        <v>2.6774999999999998</v>
      </c>
      <c r="U2588" s="6">
        <f>IF($A2588="placement",T2588,SUMIF($C$10:$C$6209,$C2588,$T$10:$T$6209))</f>
        <v>2.6774999999999998</v>
      </c>
      <c r="V2588" s="34">
        <f t="shared" si="122"/>
        <v>3.5714285714285587E-3</v>
      </c>
      <c r="W2588" s="24"/>
      <c r="X2588" s="2" t="str">
        <f>IFERROR(MIN(VLOOKUP($W2588,margin_ranges!$A$5:$D$10,4,FALSE),$Q2588*100)/100,"")</f>
        <v/>
      </c>
      <c r="Y2588" s="6">
        <f t="shared" si="120"/>
        <v>2.6774999999999998</v>
      </c>
      <c r="Z2588" s="6">
        <f>IF($A2588="placement",Y2588,SUMIF($C$10:$C$6209,$C2588,$Y$10:$Y$6209))</f>
        <v>2.6774999999999998</v>
      </c>
      <c r="AA2588" s="29">
        <f t="shared" si="121"/>
        <v>3.5714285714285587E-3</v>
      </c>
    </row>
    <row r="2589" spans="1:27" hidden="1" x14ac:dyDescent="0.3">
      <c r="A2589" s="8" t="s">
        <v>17</v>
      </c>
      <c r="B2589" s="8" t="s">
        <v>3971</v>
      </c>
      <c r="C2589" s="8" t="s">
        <v>3972</v>
      </c>
      <c r="D2589" s="8" t="s">
        <v>11923</v>
      </c>
      <c r="E2589" s="8" t="s">
        <v>11924</v>
      </c>
      <c r="F2589" s="29">
        <v>0.3</v>
      </c>
      <c r="G2589" s="29">
        <v>0</v>
      </c>
      <c r="H2589" s="30">
        <v>2.3952</v>
      </c>
      <c r="I2589" s="30">
        <v>0.40789999999999998</v>
      </c>
      <c r="J2589" s="14">
        <v>18</v>
      </c>
      <c r="K2589" s="14">
        <v>5</v>
      </c>
      <c r="L2589" s="12">
        <v>0.17030000000000001</v>
      </c>
      <c r="M2589" s="7">
        <v>1.46942207</v>
      </c>
      <c r="N2589" s="31">
        <v>1</v>
      </c>
      <c r="O2589" s="14">
        <f>IFERROR(VLOOKUP($C2589,'site totals'!$J$2:$K$607,2,FALSE),1)</f>
        <v>5965.1283000000003</v>
      </c>
      <c r="P2589" s="32" t="s">
        <v>91</v>
      </c>
      <c r="Q2589" s="12">
        <v>0.31946033559999998</v>
      </c>
      <c r="R2589" s="29">
        <v>0.3</v>
      </c>
      <c r="S2589" s="2">
        <f>IF($A2589="site","",MIN(VLOOKUP($P2589,margin_ranges!$A$5:$D$10,4,FALSE)/100,$Q2589))</f>
        <v>0.29749999999999999</v>
      </c>
      <c r="T2589" s="6">
        <f>IF(A2589="placement",$J2589*MIN($Q2589,$S2589),"")</f>
        <v>5.3549999999999995</v>
      </c>
      <c r="U2589" s="6">
        <f>IF($A2589="placement",T2589,SUMIF($C$10:$C$6209,$C2589,$T$10:$T$6209))</f>
        <v>5.3549999999999995</v>
      </c>
      <c r="V2589" s="34">
        <f t="shared" si="122"/>
        <v>3.5714285714285587E-3</v>
      </c>
      <c r="W2589" s="24"/>
      <c r="X2589" s="2" t="str">
        <f>IFERROR(MIN(VLOOKUP($W2589,margin_ranges!$A$5:$D$10,4,FALSE),$Q2589*100)/100,"")</f>
        <v/>
      </c>
      <c r="Y2589" s="6">
        <f t="shared" si="120"/>
        <v>5.3549999999999995</v>
      </c>
      <c r="Z2589" s="6">
        <f>IF($A2589="placement",Y2589,SUMIF($C$10:$C$6209,$C2589,$Y$10:$Y$6209))</f>
        <v>5.3549999999999995</v>
      </c>
      <c r="AA2589" s="29">
        <f t="shared" si="121"/>
        <v>3.5714285714285587E-3</v>
      </c>
    </row>
    <row r="2590" spans="1:27" hidden="1" x14ac:dyDescent="0.3">
      <c r="A2590" s="8" t="s">
        <v>17</v>
      </c>
      <c r="B2590" s="8" t="s">
        <v>3971</v>
      </c>
      <c r="C2590" s="8" t="s">
        <v>3972</v>
      </c>
      <c r="D2590" s="8" t="s">
        <v>4089</v>
      </c>
      <c r="E2590" s="8" t="s">
        <v>4090</v>
      </c>
      <c r="F2590" s="29">
        <v>0.3</v>
      </c>
      <c r="G2590" s="29">
        <v>0</v>
      </c>
      <c r="H2590" s="30">
        <v>11.4826</v>
      </c>
      <c r="I2590" s="30">
        <v>3.2610999999999999</v>
      </c>
      <c r="J2590" s="14">
        <v>158</v>
      </c>
      <c r="K2590" s="14">
        <v>47</v>
      </c>
      <c r="L2590" s="12">
        <v>0.28399999999999997</v>
      </c>
      <c r="M2590" s="7">
        <v>1.6148107599999999</v>
      </c>
      <c r="N2590" s="31">
        <v>1</v>
      </c>
      <c r="O2590" s="14">
        <f>IFERROR(VLOOKUP($C2590,'site totals'!$J$2:$K$607,2,FALSE),1)</f>
        <v>5965.1283000000003</v>
      </c>
      <c r="P2590" s="32" t="s">
        <v>91</v>
      </c>
      <c r="Q2590" s="12">
        <v>0.38073238949999999</v>
      </c>
      <c r="R2590" s="29">
        <v>0.3</v>
      </c>
      <c r="S2590" s="2">
        <f>IF($A2590="site","",MIN(VLOOKUP($P2590,margin_ranges!$A$5:$D$10,4,FALSE)/100,$Q2590))</f>
        <v>0.29749999999999999</v>
      </c>
      <c r="T2590" s="6">
        <f>IF(A2590="placement",$J2590*MIN($Q2590,$S2590),"")</f>
        <v>47.004999999999995</v>
      </c>
      <c r="U2590" s="6">
        <f>IF($A2590="placement",T2590,SUMIF($C$10:$C$6209,$C2590,$T$10:$T$6209))</f>
        <v>47.004999999999995</v>
      </c>
      <c r="V2590" s="34">
        <f t="shared" si="122"/>
        <v>3.5714285714285587E-3</v>
      </c>
      <c r="W2590" s="24"/>
      <c r="X2590" s="2" t="str">
        <f>IFERROR(MIN(VLOOKUP($W2590,margin_ranges!$A$5:$D$10,4,FALSE),$Q2590*100)/100,"")</f>
        <v/>
      </c>
      <c r="Y2590" s="6">
        <f t="shared" si="120"/>
        <v>47.004999999999995</v>
      </c>
      <c r="Z2590" s="6">
        <f>IF($A2590="placement",Y2590,SUMIF($C$10:$C$6209,$C2590,$Y$10:$Y$6209))</f>
        <v>47.004999999999995</v>
      </c>
      <c r="AA2590" s="29">
        <f t="shared" si="121"/>
        <v>3.5714285714285587E-3</v>
      </c>
    </row>
    <row r="2591" spans="1:27" hidden="1" x14ac:dyDescent="0.3">
      <c r="A2591" s="8" t="s">
        <v>17</v>
      </c>
      <c r="B2591" s="8" t="s">
        <v>3971</v>
      </c>
      <c r="C2591" s="8" t="s">
        <v>3972</v>
      </c>
      <c r="D2591" s="8" t="s">
        <v>4069</v>
      </c>
      <c r="E2591" s="8" t="s">
        <v>4070</v>
      </c>
      <c r="F2591" s="29">
        <v>0.3</v>
      </c>
      <c r="G2591" s="29">
        <v>0</v>
      </c>
      <c r="H2591" s="30">
        <v>17.943100000000001</v>
      </c>
      <c r="I2591" s="30">
        <v>6.3375000000000004</v>
      </c>
      <c r="J2591" s="14">
        <v>164</v>
      </c>
      <c r="K2591" s="14">
        <v>49</v>
      </c>
      <c r="L2591" s="12">
        <v>0.35320000000000001</v>
      </c>
      <c r="M2591" s="7">
        <v>0.86372950000000004</v>
      </c>
      <c r="N2591" s="31">
        <v>0.01</v>
      </c>
      <c r="O2591" s="14">
        <f>IFERROR(VLOOKUP($C2591,'site totals'!$J$2:$K$607,2,FALSE),1)</f>
        <v>5965.1283000000003</v>
      </c>
      <c r="P2591" s="32" t="s">
        <v>91</v>
      </c>
      <c r="Q2591" s="12">
        <v>0.98842230119999996</v>
      </c>
      <c r="R2591" s="29">
        <v>0.3</v>
      </c>
      <c r="S2591" s="2">
        <f>IF($A2591="site","",MIN(VLOOKUP($P2591,margin_ranges!$A$5:$D$10,4,FALSE)/100,$Q2591))</f>
        <v>0.29749999999999999</v>
      </c>
      <c r="T2591" s="6">
        <f>IF(A2591="placement",$J2591*MIN($Q2591,$S2591),"")</f>
        <v>48.79</v>
      </c>
      <c r="U2591" s="6">
        <f>IF($A2591="placement",T2591,SUMIF($C$10:$C$6209,$C2591,$T$10:$T$6209))</f>
        <v>48.79</v>
      </c>
      <c r="V2591" s="34">
        <f t="shared" si="122"/>
        <v>3.5714285714285587E-3</v>
      </c>
      <c r="W2591" s="24"/>
      <c r="X2591" s="2" t="str">
        <f>IFERROR(MIN(VLOOKUP($W2591,margin_ranges!$A$5:$D$10,4,FALSE),$Q2591*100)/100,"")</f>
        <v/>
      </c>
      <c r="Y2591" s="6">
        <f t="shared" si="120"/>
        <v>48.79</v>
      </c>
      <c r="Z2591" s="6">
        <f>IF($A2591="placement",Y2591,SUMIF($C$10:$C$6209,$C2591,$Y$10:$Y$6209))</f>
        <v>48.79</v>
      </c>
      <c r="AA2591" s="17">
        <f t="shared" si="121"/>
        <v>3.5714285714285587E-3</v>
      </c>
    </row>
    <row r="2592" spans="1:27" hidden="1" x14ac:dyDescent="0.3">
      <c r="A2592" s="8" t="s">
        <v>17</v>
      </c>
      <c r="B2592" s="8" t="s">
        <v>3971</v>
      </c>
      <c r="C2592" s="8" t="s">
        <v>3972</v>
      </c>
      <c r="D2592" s="8" t="s">
        <v>3977</v>
      </c>
      <c r="E2592" s="8" t="s">
        <v>3978</v>
      </c>
      <c r="F2592" s="29">
        <v>0.3</v>
      </c>
      <c r="G2592" s="29">
        <v>0</v>
      </c>
      <c r="H2592" s="30">
        <v>22.851600000000001</v>
      </c>
      <c r="I2592" s="30">
        <v>6.8316999999999997</v>
      </c>
      <c r="J2592" s="14">
        <v>196</v>
      </c>
      <c r="K2592" s="14">
        <v>59</v>
      </c>
      <c r="L2592" s="12">
        <v>0.29899999999999999</v>
      </c>
      <c r="M2592" s="7">
        <v>0.95577767999999996</v>
      </c>
      <c r="N2592" s="31">
        <v>0.01</v>
      </c>
      <c r="O2592" s="14">
        <f>IFERROR(VLOOKUP($C2592,'site totals'!$J$2:$K$607,2,FALSE),1)</f>
        <v>5965.1283000000003</v>
      </c>
      <c r="P2592" s="32" t="s">
        <v>91</v>
      </c>
      <c r="Q2592" s="12">
        <v>0.98953731580000004</v>
      </c>
      <c r="R2592" s="29">
        <v>0.3</v>
      </c>
      <c r="S2592" s="2">
        <f>IF($A2592="site","",MIN(VLOOKUP($P2592,margin_ranges!$A$5:$D$10,4,FALSE)/100,$Q2592))</f>
        <v>0.29749999999999999</v>
      </c>
      <c r="T2592" s="6">
        <f>IF(A2592="placement",$J2592*MIN($Q2592,$S2592),"")</f>
        <v>58.309999999999995</v>
      </c>
      <c r="U2592" s="6">
        <f>IF($A2592="placement",T2592,SUMIF($C$10:$C$6209,$C2592,$T$10:$T$6209))</f>
        <v>58.309999999999995</v>
      </c>
      <c r="V2592" s="34">
        <f t="shared" si="122"/>
        <v>3.5714285714285587E-3</v>
      </c>
      <c r="W2592" s="24"/>
      <c r="X2592" s="2" t="str">
        <f>IFERROR(MIN(VLOOKUP($W2592,margin_ranges!$A$5:$D$10,4,FALSE),$Q2592*100)/100,"")</f>
        <v/>
      </c>
      <c r="Y2592" s="6">
        <f t="shared" ref="Y2592:Y2655" si="123">IF(A2592="placement",IF($X2592="",$T2592,$J2592*MIN($Q2592,$X2592)),"")</f>
        <v>58.309999999999995</v>
      </c>
      <c r="Z2592" s="6">
        <f>IF($A2592="placement",Y2592,SUMIF($C$10:$C$6209,$C2592,$Y$10:$Y$6209))</f>
        <v>58.309999999999995</v>
      </c>
      <c r="AA2592" s="29">
        <f t="shared" ref="AA2592:AA2655" si="124">($J2592-$Z2592)/($J2592*(1-$R2592))-1</f>
        <v>3.5714285714285587E-3</v>
      </c>
    </row>
    <row r="2593" spans="1:27" hidden="1" x14ac:dyDescent="0.3">
      <c r="A2593" s="8" t="s">
        <v>17</v>
      </c>
      <c r="B2593" s="8" t="s">
        <v>3971</v>
      </c>
      <c r="C2593" s="8" t="s">
        <v>3972</v>
      </c>
      <c r="D2593" s="8" t="s">
        <v>4067</v>
      </c>
      <c r="E2593" s="8" t="s">
        <v>4068</v>
      </c>
      <c r="F2593" s="29">
        <v>0.3</v>
      </c>
      <c r="G2593" s="29">
        <v>0</v>
      </c>
      <c r="H2593" s="30">
        <v>9.5637000000000008</v>
      </c>
      <c r="I2593" s="30">
        <v>2.2178</v>
      </c>
      <c r="J2593" s="14">
        <v>101</v>
      </c>
      <c r="K2593" s="14">
        <v>29</v>
      </c>
      <c r="L2593" s="12">
        <v>0.2319</v>
      </c>
      <c r="M2593" s="7">
        <v>1.52545332</v>
      </c>
      <c r="N2593" s="31">
        <v>1</v>
      </c>
      <c r="O2593" s="14">
        <f>IFERROR(VLOOKUP($C2593,'site totals'!$J$2:$K$607,2,FALSE),1)</f>
        <v>5965.1283000000003</v>
      </c>
      <c r="P2593" s="32" t="s">
        <v>91</v>
      </c>
      <c r="Q2593" s="12">
        <v>0.34445715929999998</v>
      </c>
      <c r="R2593" s="29">
        <v>0.3</v>
      </c>
      <c r="S2593" s="2">
        <f>IF($A2593="site","",MIN(VLOOKUP($P2593,margin_ranges!$A$5:$D$10,4,FALSE)/100,$Q2593))</f>
        <v>0.29749999999999999</v>
      </c>
      <c r="T2593" s="6">
        <f>IF(A2593="placement",$J2593*MIN($Q2593,$S2593),"")</f>
        <v>30.047499999999999</v>
      </c>
      <c r="U2593" s="6">
        <f>IF($A2593="placement",T2593,SUMIF($C$10:$C$6209,$C2593,$T$10:$T$6209))</f>
        <v>30.047499999999999</v>
      </c>
      <c r="V2593" s="34">
        <f t="shared" si="122"/>
        <v>3.5714285714287808E-3</v>
      </c>
      <c r="W2593" s="24"/>
      <c r="X2593" s="2" t="str">
        <f>IFERROR(MIN(VLOOKUP($W2593,margin_ranges!$A$5:$D$10,4,FALSE),$Q2593*100)/100,"")</f>
        <v/>
      </c>
      <c r="Y2593" s="6">
        <f t="shared" si="123"/>
        <v>30.047499999999999</v>
      </c>
      <c r="Z2593" s="6">
        <f>IF($A2593="placement",Y2593,SUMIF($C$10:$C$6209,$C2593,$Y$10:$Y$6209))</f>
        <v>30.047499999999999</v>
      </c>
      <c r="AA2593" s="29">
        <f t="shared" si="124"/>
        <v>3.5714285714287808E-3</v>
      </c>
    </row>
    <row r="2594" spans="1:27" hidden="1" x14ac:dyDescent="0.3">
      <c r="A2594" s="8" t="s">
        <v>17</v>
      </c>
      <c r="B2594" s="8" t="s">
        <v>3971</v>
      </c>
      <c r="C2594" s="8" t="s">
        <v>3972</v>
      </c>
      <c r="D2594" s="8" t="s">
        <v>3981</v>
      </c>
      <c r="E2594" s="8" t="s">
        <v>3982</v>
      </c>
      <c r="F2594" s="29">
        <v>0.3</v>
      </c>
      <c r="G2594" s="29">
        <v>0</v>
      </c>
      <c r="H2594" s="30">
        <v>10.323600000000001</v>
      </c>
      <c r="I2594" s="30">
        <v>2.5522999999999998</v>
      </c>
      <c r="J2594" s="14">
        <v>120</v>
      </c>
      <c r="K2594" s="14">
        <v>36</v>
      </c>
      <c r="L2594" s="12">
        <v>0.2472</v>
      </c>
      <c r="M2594" s="7">
        <v>1.5681461999999999</v>
      </c>
      <c r="N2594" s="31">
        <v>1</v>
      </c>
      <c r="O2594" s="14">
        <f>IFERROR(VLOOKUP($C2594,'site totals'!$J$2:$K$607,2,FALSE),1)</f>
        <v>5965.1283000000003</v>
      </c>
      <c r="P2594" s="32" t="s">
        <v>91</v>
      </c>
      <c r="Q2594" s="12">
        <v>0.36230435640000003</v>
      </c>
      <c r="R2594" s="29">
        <v>0.3</v>
      </c>
      <c r="S2594" s="2">
        <f>IF($A2594="site","",MIN(VLOOKUP($P2594,margin_ranges!$A$5:$D$10,4,FALSE)/100,$Q2594))</f>
        <v>0.29749999999999999</v>
      </c>
      <c r="T2594" s="6">
        <f>IF(A2594="placement",$J2594*MIN($Q2594,$S2594),"")</f>
        <v>35.699999999999996</v>
      </c>
      <c r="U2594" s="6">
        <f>IF($A2594="placement",T2594,SUMIF($C$10:$C$6209,$C2594,$T$10:$T$6209))</f>
        <v>35.699999999999996</v>
      </c>
      <c r="V2594" s="34">
        <f t="shared" si="122"/>
        <v>3.5714285714287808E-3</v>
      </c>
      <c r="W2594" s="24"/>
      <c r="X2594" s="2" t="str">
        <f>IFERROR(MIN(VLOOKUP($W2594,margin_ranges!$A$5:$D$10,4,FALSE),$Q2594*100)/100,"")</f>
        <v/>
      </c>
      <c r="Y2594" s="6">
        <f t="shared" si="123"/>
        <v>35.699999999999996</v>
      </c>
      <c r="Z2594" s="6">
        <f>IF($A2594="placement",Y2594,SUMIF($C$10:$C$6209,$C2594,$Y$10:$Y$6209))</f>
        <v>35.699999999999996</v>
      </c>
      <c r="AA2594" s="29">
        <f t="shared" si="124"/>
        <v>3.5714285714287808E-3</v>
      </c>
    </row>
    <row r="2595" spans="1:27" hidden="1" x14ac:dyDescent="0.3">
      <c r="A2595" s="8" t="s">
        <v>17</v>
      </c>
      <c r="B2595" s="8" t="s">
        <v>3971</v>
      </c>
      <c r="C2595" s="8" t="s">
        <v>3972</v>
      </c>
      <c r="D2595" s="8" t="s">
        <v>4029</v>
      </c>
      <c r="E2595" s="8" t="s">
        <v>4030</v>
      </c>
      <c r="F2595" s="29">
        <v>0.33999999999999903</v>
      </c>
      <c r="G2595" s="29">
        <v>0</v>
      </c>
      <c r="H2595" s="30">
        <v>6.3141999999999996</v>
      </c>
      <c r="I2595" s="30">
        <v>1.3889</v>
      </c>
      <c r="J2595" s="14">
        <v>69</v>
      </c>
      <c r="K2595" s="14">
        <v>21</v>
      </c>
      <c r="L2595" s="12">
        <v>0.22</v>
      </c>
      <c r="M2595" s="7">
        <v>1.6633890499999999</v>
      </c>
      <c r="N2595" s="31">
        <v>1</v>
      </c>
      <c r="O2595" s="14">
        <f>IFERROR(VLOOKUP($C2595,'site totals'!$J$2:$K$607,2,FALSE),1)</f>
        <v>5965.1283000000003</v>
      </c>
      <c r="P2595" s="32" t="s">
        <v>22</v>
      </c>
      <c r="Q2595" s="12">
        <v>0.3988177316</v>
      </c>
      <c r="R2595" s="29">
        <v>0.34</v>
      </c>
      <c r="S2595" s="2">
        <f>IF($A2595="site","",MIN(VLOOKUP($P2595,margin_ranges!$A$5:$D$10,4,FALSE)/100,$Q2595))</f>
        <v>0.29749999999999999</v>
      </c>
      <c r="T2595" s="6">
        <f>IF(A2595="placement",$J2595*MIN($Q2595,$S2595),"")</f>
        <v>20.5275</v>
      </c>
      <c r="U2595" s="6">
        <f>IF($A2595="placement",T2595,SUMIF($C$10:$C$6209,$C2595,$T$10:$T$6209))</f>
        <v>20.5275</v>
      </c>
      <c r="V2595" s="34">
        <f t="shared" si="122"/>
        <v>6.4393939393939448E-2</v>
      </c>
      <c r="W2595" s="24"/>
      <c r="X2595" s="2" t="str">
        <f>IFERROR(MIN(VLOOKUP($W2595,margin_ranges!$A$5:$D$10,4,FALSE),$Q2595*100)/100,"")</f>
        <v/>
      </c>
      <c r="Y2595" s="6">
        <f t="shared" si="123"/>
        <v>20.5275</v>
      </c>
      <c r="Z2595" s="6">
        <f>IF($A2595="placement",Y2595,SUMIF($C$10:$C$6209,$C2595,$Y$10:$Y$6209))</f>
        <v>20.5275</v>
      </c>
      <c r="AA2595" s="29">
        <f t="shared" si="124"/>
        <v>6.4393939393939448E-2</v>
      </c>
    </row>
    <row r="2596" spans="1:27" hidden="1" x14ac:dyDescent="0.3">
      <c r="A2596" s="8" t="s">
        <v>17</v>
      </c>
      <c r="B2596" s="8" t="s">
        <v>3971</v>
      </c>
      <c r="C2596" s="8" t="s">
        <v>3972</v>
      </c>
      <c r="D2596" s="8" t="s">
        <v>4075</v>
      </c>
      <c r="E2596" s="8" t="s">
        <v>4076</v>
      </c>
      <c r="F2596" s="29">
        <v>0.33999999999999903</v>
      </c>
      <c r="G2596" s="29">
        <v>0</v>
      </c>
      <c r="H2596" s="30">
        <v>16.2483</v>
      </c>
      <c r="I2596" s="30">
        <v>2.5253999999999999</v>
      </c>
      <c r="J2596" s="14">
        <v>131</v>
      </c>
      <c r="K2596" s="14">
        <v>40</v>
      </c>
      <c r="L2596" s="12">
        <v>0.15540000000000001</v>
      </c>
      <c r="M2596" s="7">
        <v>1.72718068</v>
      </c>
      <c r="N2596" s="31">
        <v>1</v>
      </c>
      <c r="O2596" s="14">
        <f>IFERROR(VLOOKUP($C2596,'site totals'!$J$2:$K$607,2,FALSE),1)</f>
        <v>5965.1283000000003</v>
      </c>
      <c r="P2596" s="32" t="s">
        <v>22</v>
      </c>
      <c r="Q2596" s="12">
        <v>0.42102177639999999</v>
      </c>
      <c r="R2596" s="29">
        <v>0.34</v>
      </c>
      <c r="S2596" s="2">
        <f>IF($A2596="site","",MIN(VLOOKUP($P2596,margin_ranges!$A$5:$D$10,4,FALSE)/100,$Q2596))</f>
        <v>0.29749999999999999</v>
      </c>
      <c r="T2596" s="6">
        <f>IF(A2596="placement",$J2596*MIN($Q2596,$S2596),"")</f>
        <v>38.972499999999997</v>
      </c>
      <c r="U2596" s="6">
        <f>IF($A2596="placement",T2596,SUMIF($C$10:$C$6209,$C2596,$T$10:$T$6209))</f>
        <v>38.972499999999997</v>
      </c>
      <c r="V2596" s="34">
        <f t="shared" si="122"/>
        <v>6.4393939393939448E-2</v>
      </c>
      <c r="W2596" s="24"/>
      <c r="X2596" s="2" t="str">
        <f>IFERROR(MIN(VLOOKUP($W2596,margin_ranges!$A$5:$D$10,4,FALSE),$Q2596*100)/100,"")</f>
        <v/>
      </c>
      <c r="Y2596" s="6">
        <f t="shared" si="123"/>
        <v>38.972499999999997</v>
      </c>
      <c r="Z2596" s="6">
        <f>IF($A2596="placement",Y2596,SUMIF($C$10:$C$6209,$C2596,$Y$10:$Y$6209))</f>
        <v>38.972499999999997</v>
      </c>
      <c r="AA2596" s="29">
        <f t="shared" si="124"/>
        <v>6.4393939393939448E-2</v>
      </c>
    </row>
    <row r="2597" spans="1:27" hidden="1" x14ac:dyDescent="0.3">
      <c r="A2597" s="8" t="s">
        <v>17</v>
      </c>
      <c r="B2597" s="8" t="s">
        <v>3971</v>
      </c>
      <c r="C2597" s="8" t="s">
        <v>3972</v>
      </c>
      <c r="D2597" s="8" t="s">
        <v>4013</v>
      </c>
      <c r="E2597" s="8" t="s">
        <v>4014</v>
      </c>
      <c r="F2597" s="29">
        <v>0.33999999999999903</v>
      </c>
      <c r="G2597" s="29">
        <v>0</v>
      </c>
      <c r="H2597" s="30">
        <v>19.765999999999998</v>
      </c>
      <c r="I2597" s="30">
        <v>2.9481000000000002</v>
      </c>
      <c r="J2597" s="14">
        <v>163</v>
      </c>
      <c r="K2597" s="14">
        <v>49</v>
      </c>
      <c r="L2597" s="12">
        <v>0.1492</v>
      </c>
      <c r="M2597" s="7">
        <v>1.8389252300000001</v>
      </c>
      <c r="N2597" s="31">
        <v>1</v>
      </c>
      <c r="O2597" s="14">
        <f>IFERROR(VLOOKUP($C2597,'site totals'!$J$2:$K$607,2,FALSE),1)</f>
        <v>5965.1283000000003</v>
      </c>
      <c r="P2597" s="32" t="s">
        <v>22</v>
      </c>
      <c r="Q2597" s="12">
        <v>0.4562041007</v>
      </c>
      <c r="R2597" s="29">
        <v>0.34</v>
      </c>
      <c r="S2597" s="2">
        <f>IF($A2597="site","",MIN(VLOOKUP($P2597,margin_ranges!$A$5:$D$10,4,FALSE)/100,$Q2597))</f>
        <v>0.29749999999999999</v>
      </c>
      <c r="T2597" s="6">
        <f>IF(A2597="placement",$J2597*MIN($Q2597,$S2597),"")</f>
        <v>48.4925</v>
      </c>
      <c r="U2597" s="6">
        <f>IF($A2597="placement",T2597,SUMIF($C$10:$C$6209,$C2597,$T$10:$T$6209))</f>
        <v>48.4925</v>
      </c>
      <c r="V2597" s="34">
        <f t="shared" si="122"/>
        <v>6.4393939393939448E-2</v>
      </c>
      <c r="W2597" s="24"/>
      <c r="X2597" s="2" t="str">
        <f>IFERROR(MIN(VLOOKUP($W2597,margin_ranges!$A$5:$D$10,4,FALSE),$Q2597*100)/100,"")</f>
        <v/>
      </c>
      <c r="Y2597" s="6">
        <f t="shared" si="123"/>
        <v>48.4925</v>
      </c>
      <c r="Z2597" s="6">
        <f>IF($A2597="placement",Y2597,SUMIF($C$10:$C$6209,$C2597,$Y$10:$Y$6209))</f>
        <v>48.4925</v>
      </c>
      <c r="AA2597" s="29">
        <f t="shared" si="124"/>
        <v>6.4393939393939448E-2</v>
      </c>
    </row>
    <row r="2598" spans="1:27" hidden="1" x14ac:dyDescent="0.3">
      <c r="A2598" s="8" t="s">
        <v>17</v>
      </c>
      <c r="B2598" s="8" t="s">
        <v>3971</v>
      </c>
      <c r="C2598" s="8" t="s">
        <v>3972</v>
      </c>
      <c r="D2598" s="8" t="s">
        <v>4015</v>
      </c>
      <c r="E2598" s="8" t="s">
        <v>4016</v>
      </c>
      <c r="F2598" s="29">
        <v>0.33999999999999903</v>
      </c>
      <c r="G2598" s="29">
        <v>0</v>
      </c>
      <c r="H2598" s="30">
        <v>21.7867</v>
      </c>
      <c r="I2598" s="30">
        <v>3.1705000000000001</v>
      </c>
      <c r="J2598" s="14">
        <v>223</v>
      </c>
      <c r="K2598" s="14">
        <v>69</v>
      </c>
      <c r="L2598" s="12">
        <v>0.14549999999999999</v>
      </c>
      <c r="M2598" s="7">
        <v>2.34917431</v>
      </c>
      <c r="N2598" s="31">
        <v>0.9</v>
      </c>
      <c r="O2598" s="14">
        <f>IFERROR(VLOOKUP($C2598,'site totals'!$J$2:$K$607,2,FALSE),1)</f>
        <v>5965.1283000000003</v>
      </c>
      <c r="P2598" s="32" t="s">
        <v>22</v>
      </c>
      <c r="Q2598" s="12">
        <v>0.61688666650000001</v>
      </c>
      <c r="R2598" s="29">
        <v>0.34</v>
      </c>
      <c r="S2598" s="2">
        <f>IF($A2598="site","",MIN(VLOOKUP($P2598,margin_ranges!$A$5:$D$10,4,FALSE)/100,$Q2598))</f>
        <v>0.29749999999999999</v>
      </c>
      <c r="T2598" s="6">
        <f>IF(A2598="placement",$J2598*MIN($Q2598,$S2598),"")</f>
        <v>66.342500000000001</v>
      </c>
      <c r="U2598" s="6">
        <f>IF($A2598="placement",T2598,SUMIF($C$10:$C$6209,$C2598,$T$10:$T$6209))</f>
        <v>66.342500000000001</v>
      </c>
      <c r="V2598" s="34">
        <f t="shared" si="122"/>
        <v>6.4393939393939448E-2</v>
      </c>
      <c r="W2598" s="24"/>
      <c r="X2598" s="2" t="str">
        <f>IFERROR(MIN(VLOOKUP($W2598,margin_ranges!$A$5:$D$10,4,FALSE),$Q2598*100)/100,"")</f>
        <v/>
      </c>
      <c r="Y2598" s="6">
        <f t="shared" si="123"/>
        <v>66.342500000000001</v>
      </c>
      <c r="Z2598" s="6">
        <f>IF($A2598="placement",Y2598,SUMIF($C$10:$C$6209,$C2598,$Y$10:$Y$6209))</f>
        <v>66.342500000000001</v>
      </c>
      <c r="AA2598" s="17">
        <f t="shared" si="124"/>
        <v>6.4393939393939448E-2</v>
      </c>
    </row>
    <row r="2599" spans="1:27" hidden="1" x14ac:dyDescent="0.3">
      <c r="A2599" s="8" t="s">
        <v>17</v>
      </c>
      <c r="B2599" s="8" t="s">
        <v>3971</v>
      </c>
      <c r="C2599" s="8" t="s">
        <v>3972</v>
      </c>
      <c r="D2599" s="8" t="s">
        <v>4047</v>
      </c>
      <c r="E2599" s="8" t="s">
        <v>4048</v>
      </c>
      <c r="F2599" s="29">
        <v>0.34</v>
      </c>
      <c r="G2599" s="29">
        <v>0</v>
      </c>
      <c r="H2599" s="30">
        <v>23.336200000000002</v>
      </c>
      <c r="I2599" s="30">
        <v>3.4861</v>
      </c>
      <c r="J2599" s="14">
        <v>226</v>
      </c>
      <c r="K2599" s="14">
        <v>70</v>
      </c>
      <c r="L2599" s="12">
        <v>0.14940000000000001</v>
      </c>
      <c r="M2599" s="7">
        <v>2.1655486100000001</v>
      </c>
      <c r="N2599" s="31">
        <v>0.9</v>
      </c>
      <c r="O2599" s="14">
        <f>IFERROR(VLOOKUP($C2599,'site totals'!$J$2:$K$607,2,FALSE),1)</f>
        <v>5965.1283000000003</v>
      </c>
      <c r="P2599" s="32" t="s">
        <v>22</v>
      </c>
      <c r="Q2599" s="12">
        <v>0.58440092499999996</v>
      </c>
      <c r="R2599" s="29">
        <v>0.34</v>
      </c>
      <c r="S2599" s="2">
        <f>IF($A2599="site","",MIN(VLOOKUP($P2599,margin_ranges!$A$5:$D$10,4,FALSE)/100,$Q2599))</f>
        <v>0.29749999999999999</v>
      </c>
      <c r="T2599" s="6">
        <f>IF(A2599="placement",$J2599*MIN($Q2599,$S2599),"")</f>
        <v>67.234999999999999</v>
      </c>
      <c r="U2599" s="6">
        <f>IF($A2599="placement",T2599,SUMIF($C$10:$C$6209,$C2599,$T$10:$T$6209))</f>
        <v>67.234999999999999</v>
      </c>
      <c r="V2599" s="34">
        <f t="shared" ref="V2599:V2662" si="125">($J2599-$U2599)/($J2599*(1-$R2599))-1</f>
        <v>6.4393939393939448E-2</v>
      </c>
      <c r="W2599" s="24"/>
      <c r="X2599" s="2" t="str">
        <f>IFERROR(MIN(VLOOKUP($W2599,margin_ranges!$A$5:$D$10,4,FALSE),$Q2599*100)/100,"")</f>
        <v/>
      </c>
      <c r="Y2599" s="6">
        <f t="shared" si="123"/>
        <v>67.234999999999999</v>
      </c>
      <c r="Z2599" s="6">
        <f>IF($A2599="placement",Y2599,SUMIF($C$10:$C$6209,$C2599,$Y$10:$Y$6209))</f>
        <v>67.234999999999999</v>
      </c>
      <c r="AA2599" s="29">
        <f t="shared" si="124"/>
        <v>6.4393939393939448E-2</v>
      </c>
    </row>
    <row r="2600" spans="1:27" hidden="1" x14ac:dyDescent="0.3">
      <c r="A2600" s="8" t="s">
        <v>17</v>
      </c>
      <c r="B2600" s="8" t="s">
        <v>3971</v>
      </c>
      <c r="C2600" s="8" t="s">
        <v>3972</v>
      </c>
      <c r="D2600" s="8" t="s">
        <v>3983</v>
      </c>
      <c r="E2600" s="8" t="s">
        <v>3984</v>
      </c>
      <c r="F2600" s="29">
        <v>0.33999999999999903</v>
      </c>
      <c r="G2600" s="29">
        <v>0</v>
      </c>
      <c r="H2600" s="30">
        <v>23.849900000000002</v>
      </c>
      <c r="I2600" s="30">
        <v>3.7160000000000002</v>
      </c>
      <c r="J2600" s="14">
        <v>273</v>
      </c>
      <c r="K2600" s="14">
        <v>84</v>
      </c>
      <c r="L2600" s="12">
        <v>0.15579999999999999</v>
      </c>
      <c r="M2600" s="7">
        <v>2.4473089300000002</v>
      </c>
      <c r="N2600" s="31">
        <v>0.9</v>
      </c>
      <c r="O2600" s="14">
        <f>IFERROR(VLOOKUP($C2600,'site totals'!$J$2:$K$607,2,FALSE),1)</f>
        <v>5965.1283000000003</v>
      </c>
      <c r="P2600" s="32" t="s">
        <v>22</v>
      </c>
      <c r="Q2600" s="12">
        <v>0.63224912580000003</v>
      </c>
      <c r="R2600" s="29">
        <v>0.34</v>
      </c>
      <c r="S2600" s="2">
        <f>IF($A2600="site","",MIN(VLOOKUP($P2600,margin_ranges!$A$5:$D$10,4,FALSE)/100,$Q2600))</f>
        <v>0.29749999999999999</v>
      </c>
      <c r="T2600" s="6">
        <f>IF(A2600="placement",$J2600*MIN($Q2600,$S2600),"")</f>
        <v>81.217500000000001</v>
      </c>
      <c r="U2600" s="6">
        <f>IF($A2600="placement",T2600,SUMIF($C$10:$C$6209,$C2600,$T$10:$T$6209))</f>
        <v>81.217500000000001</v>
      </c>
      <c r="V2600" s="34">
        <f t="shared" si="125"/>
        <v>6.4393939393939448E-2</v>
      </c>
      <c r="W2600" s="24"/>
      <c r="X2600" s="2" t="str">
        <f>IFERROR(MIN(VLOOKUP($W2600,margin_ranges!$A$5:$D$10,4,FALSE),$Q2600*100)/100,"")</f>
        <v/>
      </c>
      <c r="Y2600" s="6">
        <f t="shared" si="123"/>
        <v>81.217500000000001</v>
      </c>
      <c r="Z2600" s="6">
        <f>IF($A2600="placement",Y2600,SUMIF($C$10:$C$6209,$C2600,$Y$10:$Y$6209))</f>
        <v>81.217500000000001</v>
      </c>
      <c r="AA2600" s="29">
        <f t="shared" si="124"/>
        <v>6.4393939393939448E-2</v>
      </c>
    </row>
    <row r="2601" spans="1:27" hidden="1" x14ac:dyDescent="0.3">
      <c r="A2601" s="8" t="s">
        <v>17</v>
      </c>
      <c r="B2601" s="8" t="s">
        <v>3971</v>
      </c>
      <c r="C2601" s="8" t="s">
        <v>3972</v>
      </c>
      <c r="D2601" s="8" t="s">
        <v>4045</v>
      </c>
      <c r="E2601" s="8" t="s">
        <v>4046</v>
      </c>
      <c r="F2601" s="29">
        <v>0.33999999999999903</v>
      </c>
      <c r="G2601" s="29">
        <v>0</v>
      </c>
      <c r="H2601" s="30">
        <v>26.9331</v>
      </c>
      <c r="I2601" s="30">
        <v>4.1957000000000004</v>
      </c>
      <c r="J2601" s="14">
        <v>301</v>
      </c>
      <c r="K2601" s="14">
        <v>93</v>
      </c>
      <c r="L2601" s="12">
        <v>0.15579999999999999</v>
      </c>
      <c r="M2601" s="7">
        <v>2.3933469500000002</v>
      </c>
      <c r="N2601" s="31">
        <v>0.9</v>
      </c>
      <c r="O2601" s="14">
        <f>IFERROR(VLOOKUP($C2601,'site totals'!$J$2:$K$607,2,FALSE),1)</f>
        <v>5965.1283000000003</v>
      </c>
      <c r="P2601" s="32" t="s">
        <v>22</v>
      </c>
      <c r="Q2601" s="12">
        <v>0.62395757159999998</v>
      </c>
      <c r="R2601" s="29">
        <v>0.34</v>
      </c>
      <c r="S2601" s="2">
        <f>IF($A2601="site","",MIN(VLOOKUP($P2601,margin_ranges!$A$5:$D$10,4,FALSE)/100,$Q2601))</f>
        <v>0.29749999999999999</v>
      </c>
      <c r="T2601" s="6">
        <f>IF(A2601="placement",$J2601*MIN($Q2601,$S2601),"")</f>
        <v>89.547499999999999</v>
      </c>
      <c r="U2601" s="6">
        <f>IF($A2601="placement",T2601,SUMIF($C$10:$C$6209,$C2601,$T$10:$T$6209))</f>
        <v>89.547499999999999</v>
      </c>
      <c r="V2601" s="34">
        <f t="shared" si="125"/>
        <v>6.4393939393939448E-2</v>
      </c>
      <c r="W2601" s="24"/>
      <c r="X2601" s="2" t="str">
        <f>IFERROR(MIN(VLOOKUP($W2601,margin_ranges!$A$5:$D$10,4,FALSE),$Q2601*100)/100,"")</f>
        <v/>
      </c>
      <c r="Y2601" s="6">
        <f t="shared" si="123"/>
        <v>89.547499999999999</v>
      </c>
      <c r="Z2601" s="6">
        <f>IF($A2601="placement",Y2601,SUMIF($C$10:$C$6209,$C2601,$Y$10:$Y$6209))</f>
        <v>89.547499999999999</v>
      </c>
      <c r="AA2601" s="17">
        <f t="shared" si="124"/>
        <v>6.4393939393939448E-2</v>
      </c>
    </row>
    <row r="2602" spans="1:27" hidden="1" x14ac:dyDescent="0.3">
      <c r="A2602" s="8" t="s">
        <v>17</v>
      </c>
      <c r="B2602" s="8" t="s">
        <v>3971</v>
      </c>
      <c r="C2602" s="8" t="s">
        <v>3972</v>
      </c>
      <c r="D2602" s="33" t="s">
        <v>3991</v>
      </c>
      <c r="E2602" s="8" t="s">
        <v>3992</v>
      </c>
      <c r="F2602" s="29">
        <v>0.34</v>
      </c>
      <c r="G2602" s="29">
        <v>0</v>
      </c>
      <c r="H2602" s="30">
        <v>26.8062</v>
      </c>
      <c r="I2602" s="30">
        <v>4.5742000000000003</v>
      </c>
      <c r="J2602" s="14">
        <v>303</v>
      </c>
      <c r="K2602" s="14">
        <v>93</v>
      </c>
      <c r="L2602" s="12">
        <v>0.1706</v>
      </c>
      <c r="M2602" s="7">
        <v>2.20866659</v>
      </c>
      <c r="N2602" s="31">
        <v>0.9</v>
      </c>
      <c r="O2602" s="14">
        <f>IFERROR(VLOOKUP($C2602,'site totals'!$J$2:$K$607,2,FALSE),1)</f>
        <v>5965.1283000000003</v>
      </c>
      <c r="P2602" s="32" t="s">
        <v>22</v>
      </c>
      <c r="Q2602" s="12">
        <v>0.59251432400000004</v>
      </c>
      <c r="R2602" s="29">
        <v>0.34</v>
      </c>
      <c r="S2602" s="2">
        <f>IF($A2602="site","",MIN(VLOOKUP($P2602,margin_ranges!$A$5:$D$10,4,FALSE)/100,$Q2602))</f>
        <v>0.29749999999999999</v>
      </c>
      <c r="T2602" s="6">
        <f>IF(A2602="placement",$J2602*MIN($Q2602,$S2602),"")</f>
        <v>90.142499999999998</v>
      </c>
      <c r="U2602" s="6">
        <f>IF($A2602="placement",T2602,SUMIF($C$10:$C$6209,$C2602,$T$10:$T$6209))</f>
        <v>90.142499999999998</v>
      </c>
      <c r="V2602" s="34">
        <f t="shared" si="125"/>
        <v>6.4393939393939448E-2</v>
      </c>
      <c r="W2602" s="24"/>
      <c r="X2602" s="2" t="str">
        <f>IFERROR(MIN(VLOOKUP($W2602,margin_ranges!$A$5:$D$10,4,FALSE),$Q2602*100)/100,"")</f>
        <v/>
      </c>
      <c r="Y2602" s="6">
        <f t="shared" si="123"/>
        <v>90.142499999999998</v>
      </c>
      <c r="Z2602" s="6">
        <f>IF($A2602="placement",Y2602,SUMIF($C$10:$C$6209,$C2602,$Y$10:$Y$6209))</f>
        <v>90.142499999999998</v>
      </c>
      <c r="AA2602" s="29">
        <f t="shared" si="124"/>
        <v>6.4393939393939448E-2</v>
      </c>
    </row>
    <row r="2603" spans="1:27" hidden="1" x14ac:dyDescent="0.3">
      <c r="A2603" s="8" t="s">
        <v>17</v>
      </c>
      <c r="B2603" s="8" t="s">
        <v>3971</v>
      </c>
      <c r="C2603" s="8" t="s">
        <v>3972</v>
      </c>
      <c r="D2603" s="8" t="s">
        <v>4033</v>
      </c>
      <c r="E2603" s="8" t="s">
        <v>4034</v>
      </c>
      <c r="F2603" s="29">
        <v>0.34</v>
      </c>
      <c r="G2603" s="29">
        <v>1</v>
      </c>
      <c r="H2603" s="30">
        <v>41.061999999999998</v>
      </c>
      <c r="I2603" s="30">
        <v>9.2408999999999999</v>
      </c>
      <c r="J2603" s="14">
        <v>490</v>
      </c>
      <c r="K2603" s="14">
        <v>149</v>
      </c>
      <c r="L2603" s="12">
        <v>0.22500000000000001</v>
      </c>
      <c r="M2603" s="7">
        <v>1.76684161</v>
      </c>
      <c r="N2603" s="31">
        <v>1</v>
      </c>
      <c r="O2603" s="14">
        <f>IFERROR(VLOOKUP($C2603,'site totals'!$J$2:$K$607,2,FALSE),1)</f>
        <v>5965.1283000000003</v>
      </c>
      <c r="P2603" s="32" t="s">
        <v>22</v>
      </c>
      <c r="Q2603" s="12">
        <v>0.43401831120000001</v>
      </c>
      <c r="R2603" s="29">
        <v>0.34</v>
      </c>
      <c r="S2603" s="2">
        <f>IF($A2603="site","",MIN(VLOOKUP($P2603,margin_ranges!$A$5:$D$10,4,FALSE)/100,$Q2603))</f>
        <v>0.29749999999999999</v>
      </c>
      <c r="T2603" s="6">
        <f>IF(A2603="placement",$J2603*MIN($Q2603,$S2603),"")</f>
        <v>145.77500000000001</v>
      </c>
      <c r="U2603" s="6">
        <f>IF($A2603="placement",T2603,SUMIF($C$10:$C$6209,$C2603,$T$10:$T$6209))</f>
        <v>145.77500000000001</v>
      </c>
      <c r="V2603" s="34">
        <f t="shared" si="125"/>
        <v>6.4393939393939448E-2</v>
      </c>
      <c r="W2603" s="24"/>
      <c r="X2603" s="2" t="str">
        <f>IFERROR(MIN(VLOOKUP($W2603,margin_ranges!$A$5:$D$10,4,FALSE),$Q2603*100)/100,"")</f>
        <v/>
      </c>
      <c r="Y2603" s="6">
        <f t="shared" si="123"/>
        <v>145.77500000000001</v>
      </c>
      <c r="Z2603" s="6">
        <f>IF($A2603="placement",Y2603,SUMIF($C$10:$C$6209,$C2603,$Y$10:$Y$6209))</f>
        <v>145.77500000000001</v>
      </c>
      <c r="AA2603" s="29">
        <f t="shared" si="124"/>
        <v>6.4393939393939448E-2</v>
      </c>
    </row>
    <row r="2604" spans="1:27" hidden="1" x14ac:dyDescent="0.3">
      <c r="A2604" s="8" t="s">
        <v>17</v>
      </c>
      <c r="B2604" s="8" t="s">
        <v>3971</v>
      </c>
      <c r="C2604" s="8" t="s">
        <v>3972</v>
      </c>
      <c r="D2604" s="8" t="s">
        <v>4007</v>
      </c>
      <c r="E2604" s="8" t="s">
        <v>4008</v>
      </c>
      <c r="F2604" s="29">
        <v>0.34</v>
      </c>
      <c r="G2604" s="29">
        <v>0</v>
      </c>
      <c r="H2604" s="30">
        <v>16.546800000000001</v>
      </c>
      <c r="I2604" s="30">
        <v>1.7175</v>
      </c>
      <c r="J2604" s="14">
        <v>86</v>
      </c>
      <c r="K2604" s="14">
        <v>26</v>
      </c>
      <c r="L2604" s="12">
        <v>0.1038</v>
      </c>
      <c r="M2604" s="7">
        <v>1.6687211500000001</v>
      </c>
      <c r="N2604" s="31">
        <v>1</v>
      </c>
      <c r="O2604" s="14">
        <f>IFERROR(VLOOKUP($C2604,'site totals'!$J$2:$K$607,2,FALSE),1)</f>
        <v>5965.1283000000003</v>
      </c>
      <c r="P2604" s="32" t="s">
        <v>22</v>
      </c>
      <c r="Q2604" s="12">
        <v>0.4007387026</v>
      </c>
      <c r="R2604" s="29">
        <v>0.34</v>
      </c>
      <c r="S2604" s="2">
        <f>IF($A2604="site","",MIN(VLOOKUP($P2604,margin_ranges!$A$5:$D$10,4,FALSE)/100,$Q2604))</f>
        <v>0.29749999999999999</v>
      </c>
      <c r="T2604" s="6">
        <f>IF(A2604="placement",$J2604*MIN($Q2604,$S2604),"")</f>
        <v>25.584999999999997</v>
      </c>
      <c r="U2604" s="6">
        <f>IF($A2604="placement",T2604,SUMIF($C$10:$C$6209,$C2604,$T$10:$T$6209))</f>
        <v>25.584999999999997</v>
      </c>
      <c r="V2604" s="34">
        <f t="shared" si="125"/>
        <v>6.439393939393967E-2</v>
      </c>
      <c r="W2604" s="24"/>
      <c r="X2604" s="2" t="str">
        <f>IFERROR(MIN(VLOOKUP($W2604,margin_ranges!$A$5:$D$10,4,FALSE),$Q2604*100)/100,"")</f>
        <v/>
      </c>
      <c r="Y2604" s="6">
        <f t="shared" si="123"/>
        <v>25.584999999999997</v>
      </c>
      <c r="Z2604" s="6">
        <f>IF($A2604="placement",Y2604,SUMIF($C$10:$C$6209,$C2604,$Y$10:$Y$6209))</f>
        <v>25.584999999999997</v>
      </c>
      <c r="AA2604" s="29">
        <f t="shared" si="124"/>
        <v>6.439393939393967E-2</v>
      </c>
    </row>
    <row r="2605" spans="1:27" hidden="1" x14ac:dyDescent="0.3">
      <c r="A2605" s="8" t="s">
        <v>17</v>
      </c>
      <c r="B2605" s="8" t="s">
        <v>3971</v>
      </c>
      <c r="C2605" s="8" t="s">
        <v>3972</v>
      </c>
      <c r="D2605" s="8" t="s">
        <v>4077</v>
      </c>
      <c r="E2605" s="8" t="s">
        <v>4078</v>
      </c>
      <c r="F2605" s="29">
        <v>0.33999999999999903</v>
      </c>
      <c r="G2605" s="29">
        <v>0</v>
      </c>
      <c r="H2605" s="30">
        <v>18.793900000000001</v>
      </c>
      <c r="I2605" s="30">
        <v>2.0739000000000001</v>
      </c>
      <c r="J2605" s="14">
        <v>108</v>
      </c>
      <c r="K2605" s="14">
        <v>33</v>
      </c>
      <c r="L2605" s="12">
        <v>0.1104</v>
      </c>
      <c r="M2605" s="7">
        <v>1.7418219399999999</v>
      </c>
      <c r="N2605" s="31">
        <v>1</v>
      </c>
      <c r="O2605" s="14">
        <f>IFERROR(VLOOKUP($C2605,'site totals'!$J$2:$K$607,2,FALSE),1)</f>
        <v>5965.1283000000003</v>
      </c>
      <c r="P2605" s="32" t="s">
        <v>22</v>
      </c>
      <c r="Q2605" s="12">
        <v>0.42588850350000002</v>
      </c>
      <c r="R2605" s="29">
        <v>0.34</v>
      </c>
      <c r="S2605" s="2">
        <f>IF($A2605="site","",MIN(VLOOKUP($P2605,margin_ranges!$A$5:$D$10,4,FALSE)/100,$Q2605))</f>
        <v>0.29749999999999999</v>
      </c>
      <c r="T2605" s="6">
        <f>IF(A2605="placement",$J2605*MIN($Q2605,$S2605),"")</f>
        <v>32.129999999999995</v>
      </c>
      <c r="U2605" s="6">
        <f>IF($A2605="placement",T2605,SUMIF($C$10:$C$6209,$C2605,$T$10:$T$6209))</f>
        <v>32.129999999999995</v>
      </c>
      <c r="V2605" s="34">
        <f t="shared" si="125"/>
        <v>6.439393939393967E-2</v>
      </c>
      <c r="W2605" s="24"/>
      <c r="X2605" s="2" t="str">
        <f>IFERROR(MIN(VLOOKUP($W2605,margin_ranges!$A$5:$D$10,4,FALSE),$Q2605*100)/100,"")</f>
        <v/>
      </c>
      <c r="Y2605" s="6">
        <f t="shared" si="123"/>
        <v>32.129999999999995</v>
      </c>
      <c r="Z2605" s="6">
        <f>IF($A2605="placement",Y2605,SUMIF($C$10:$C$6209,$C2605,$Y$10:$Y$6209))</f>
        <v>32.129999999999995</v>
      </c>
      <c r="AA2605" s="29">
        <f t="shared" si="124"/>
        <v>6.439393939393967E-2</v>
      </c>
    </row>
    <row r="2606" spans="1:27" hidden="1" x14ac:dyDescent="0.3">
      <c r="A2606" s="8" t="s">
        <v>17</v>
      </c>
      <c r="B2606" s="8" t="s">
        <v>3971</v>
      </c>
      <c r="C2606" s="8" t="s">
        <v>3972</v>
      </c>
      <c r="D2606" s="8" t="s">
        <v>4011</v>
      </c>
      <c r="E2606" s="8" t="s">
        <v>4012</v>
      </c>
      <c r="F2606" s="29">
        <v>0.34</v>
      </c>
      <c r="G2606" s="29">
        <v>0</v>
      </c>
      <c r="H2606" s="30">
        <v>19.562000000000001</v>
      </c>
      <c r="I2606" s="30">
        <v>3.8559000000000001</v>
      </c>
      <c r="J2606" s="14">
        <v>207</v>
      </c>
      <c r="K2606" s="14">
        <v>63</v>
      </c>
      <c r="L2606" s="12">
        <v>0.1971</v>
      </c>
      <c r="M2606" s="7">
        <v>1.79270511</v>
      </c>
      <c r="N2606" s="31">
        <v>1</v>
      </c>
      <c r="O2606" s="14">
        <f>IFERROR(VLOOKUP($C2606,'site totals'!$J$2:$K$607,2,FALSE),1)</f>
        <v>5965.1283000000003</v>
      </c>
      <c r="P2606" s="32" t="s">
        <v>22</v>
      </c>
      <c r="Q2606" s="12">
        <v>0.4421837736</v>
      </c>
      <c r="R2606" s="29">
        <v>0.34</v>
      </c>
      <c r="S2606" s="2">
        <f>IF($A2606="site","",MIN(VLOOKUP($P2606,margin_ranges!$A$5:$D$10,4,FALSE)/100,$Q2606))</f>
        <v>0.29749999999999999</v>
      </c>
      <c r="T2606" s="6">
        <f>IF(A2606="placement",$J2606*MIN($Q2606,$S2606),"")</f>
        <v>61.582499999999996</v>
      </c>
      <c r="U2606" s="6">
        <f>IF($A2606="placement",T2606,SUMIF($C$10:$C$6209,$C2606,$T$10:$T$6209))</f>
        <v>61.582499999999996</v>
      </c>
      <c r="V2606" s="34">
        <f t="shared" si="125"/>
        <v>6.439393939393967E-2</v>
      </c>
      <c r="W2606" s="24"/>
      <c r="X2606" s="2" t="str">
        <f>IFERROR(MIN(VLOOKUP($W2606,margin_ranges!$A$5:$D$10,4,FALSE),$Q2606*100)/100,"")</f>
        <v/>
      </c>
      <c r="Y2606" s="6">
        <f t="shared" si="123"/>
        <v>61.582499999999996</v>
      </c>
      <c r="Z2606" s="6">
        <f>IF($A2606="placement",Y2606,SUMIF($C$10:$C$6209,$C2606,$Y$10:$Y$6209))</f>
        <v>61.582499999999996</v>
      </c>
      <c r="AA2606" s="17">
        <f t="shared" si="124"/>
        <v>6.439393939393967E-2</v>
      </c>
    </row>
    <row r="2607" spans="1:27" hidden="1" x14ac:dyDescent="0.3">
      <c r="A2607" s="8" t="s">
        <v>17</v>
      </c>
      <c r="B2607" s="8" t="s">
        <v>3971</v>
      </c>
      <c r="C2607" s="8" t="s">
        <v>3972</v>
      </c>
      <c r="D2607" s="8" t="s">
        <v>4049</v>
      </c>
      <c r="E2607" s="8" t="s">
        <v>4050</v>
      </c>
      <c r="F2607" s="29">
        <v>0.34</v>
      </c>
      <c r="G2607" s="29">
        <v>0</v>
      </c>
      <c r="H2607" s="30">
        <v>31.779800000000002</v>
      </c>
      <c r="I2607" s="30">
        <v>3.9298999999999999</v>
      </c>
      <c r="J2607" s="14">
        <v>224</v>
      </c>
      <c r="K2607" s="14">
        <v>68</v>
      </c>
      <c r="L2607" s="12">
        <v>0.1237</v>
      </c>
      <c r="M2607" s="7">
        <v>1.90096512</v>
      </c>
      <c r="N2607" s="31">
        <v>1</v>
      </c>
      <c r="O2607" s="14">
        <f>IFERROR(VLOOKUP($C2607,'site totals'!$J$2:$K$607,2,FALSE),1)</f>
        <v>5965.1283000000003</v>
      </c>
      <c r="P2607" s="32" t="s">
        <v>22</v>
      </c>
      <c r="Q2607" s="12">
        <v>0.47395142140000002</v>
      </c>
      <c r="R2607" s="29">
        <v>0.34</v>
      </c>
      <c r="S2607" s="2">
        <f>IF($A2607="site","",MIN(VLOOKUP($P2607,margin_ranges!$A$5:$D$10,4,FALSE)/100,$Q2607))</f>
        <v>0.29749999999999999</v>
      </c>
      <c r="T2607" s="6">
        <f>IF(A2607="placement",$J2607*MIN($Q2607,$S2607),"")</f>
        <v>66.64</v>
      </c>
      <c r="U2607" s="6">
        <f>IF($A2607="placement",T2607,SUMIF($C$10:$C$6209,$C2607,$T$10:$T$6209))</f>
        <v>66.64</v>
      </c>
      <c r="V2607" s="34">
        <f t="shared" si="125"/>
        <v>6.439393939393967E-2</v>
      </c>
      <c r="W2607" s="24"/>
      <c r="X2607" s="2" t="str">
        <f>IFERROR(MIN(VLOOKUP($W2607,margin_ranges!$A$5:$D$10,4,FALSE),$Q2607*100)/100,"")</f>
        <v/>
      </c>
      <c r="Y2607" s="6">
        <f t="shared" si="123"/>
        <v>66.64</v>
      </c>
      <c r="Z2607" s="6">
        <f>IF($A2607="placement",Y2607,SUMIF($C$10:$C$6209,$C2607,$Y$10:$Y$6209))</f>
        <v>66.64</v>
      </c>
      <c r="AA2607" s="29">
        <f t="shared" si="124"/>
        <v>6.439393939393967E-2</v>
      </c>
    </row>
    <row r="2608" spans="1:27" hidden="1" x14ac:dyDescent="0.3">
      <c r="A2608" s="8" t="s">
        <v>17</v>
      </c>
      <c r="B2608" s="8" t="s">
        <v>3971</v>
      </c>
      <c r="C2608" s="8" t="s">
        <v>3972</v>
      </c>
      <c r="D2608" s="8" t="s">
        <v>4081</v>
      </c>
      <c r="E2608" s="8" t="s">
        <v>4082</v>
      </c>
      <c r="F2608" s="29">
        <v>0.33999999999999903</v>
      </c>
      <c r="G2608" s="29">
        <v>0</v>
      </c>
      <c r="H2608" s="30">
        <v>31.624199999999998</v>
      </c>
      <c r="I2608" s="30">
        <v>4.3093000000000004</v>
      </c>
      <c r="J2608" s="14">
        <v>310</v>
      </c>
      <c r="K2608" s="14">
        <v>95</v>
      </c>
      <c r="L2608" s="12">
        <v>0.1363</v>
      </c>
      <c r="M2608" s="7">
        <v>2.39965523</v>
      </c>
      <c r="N2608" s="31">
        <v>0.9</v>
      </c>
      <c r="O2608" s="14">
        <f>IFERROR(VLOOKUP($C2608,'site totals'!$J$2:$K$607,2,FALSE),1)</f>
        <v>5965.1283000000003</v>
      </c>
      <c r="P2608" s="32" t="s">
        <v>22</v>
      </c>
      <c r="Q2608" s="12">
        <v>0.62494612189999998</v>
      </c>
      <c r="R2608" s="29">
        <v>0.34</v>
      </c>
      <c r="S2608" s="2">
        <f>IF($A2608="site","",MIN(VLOOKUP($P2608,margin_ranges!$A$5:$D$10,4,FALSE)/100,$Q2608))</f>
        <v>0.29749999999999999</v>
      </c>
      <c r="T2608" s="6">
        <f>IF(A2608="placement",$J2608*MIN($Q2608,$S2608),"")</f>
        <v>92.224999999999994</v>
      </c>
      <c r="U2608" s="6">
        <f>IF($A2608="placement",T2608,SUMIF($C$10:$C$6209,$C2608,$T$10:$T$6209))</f>
        <v>92.224999999999994</v>
      </c>
      <c r="V2608" s="34">
        <f t="shared" si="125"/>
        <v>6.439393939393967E-2</v>
      </c>
      <c r="W2608" s="24"/>
      <c r="X2608" s="2" t="str">
        <f>IFERROR(MIN(VLOOKUP($W2608,margin_ranges!$A$5:$D$10,4,FALSE),$Q2608*100)/100,"")</f>
        <v/>
      </c>
      <c r="Y2608" s="6">
        <f t="shared" si="123"/>
        <v>92.224999999999994</v>
      </c>
      <c r="Z2608" s="6">
        <f>IF($A2608="placement",Y2608,SUMIF($C$10:$C$6209,$C2608,$Y$10:$Y$6209))</f>
        <v>92.224999999999994</v>
      </c>
      <c r="AA2608" s="29">
        <f t="shared" si="124"/>
        <v>6.439393939393967E-2</v>
      </c>
    </row>
    <row r="2609" spans="1:27" hidden="1" x14ac:dyDescent="0.3">
      <c r="A2609" s="8" t="s">
        <v>17</v>
      </c>
      <c r="B2609" s="8" t="s">
        <v>3971</v>
      </c>
      <c r="C2609" s="8" t="s">
        <v>3972</v>
      </c>
      <c r="D2609" s="33" t="s">
        <v>4003</v>
      </c>
      <c r="E2609" s="8" t="s">
        <v>4004</v>
      </c>
      <c r="F2609" s="29">
        <v>0.33999999999999903</v>
      </c>
      <c r="G2609" s="29">
        <v>0</v>
      </c>
      <c r="H2609" s="30">
        <v>32.556399999999996</v>
      </c>
      <c r="I2609" s="30">
        <v>6.5982000000000003</v>
      </c>
      <c r="J2609" s="14">
        <v>353</v>
      </c>
      <c r="K2609" s="14">
        <v>107</v>
      </c>
      <c r="L2609" s="12">
        <v>0.20269999999999999</v>
      </c>
      <c r="M2609" s="7">
        <v>1.7847642800000001</v>
      </c>
      <c r="N2609" s="31">
        <v>1</v>
      </c>
      <c r="O2609" s="14">
        <f>IFERROR(VLOOKUP($C2609,'site totals'!$J$2:$K$607,2,FALSE),1)</f>
        <v>5965.1283000000003</v>
      </c>
      <c r="P2609" s="32" t="s">
        <v>22</v>
      </c>
      <c r="Q2609" s="12">
        <v>0.4397019184</v>
      </c>
      <c r="R2609" s="29">
        <v>0.34</v>
      </c>
      <c r="S2609" s="2">
        <f>IF($A2609="site","",MIN(VLOOKUP($P2609,margin_ranges!$A$5:$D$10,4,FALSE)/100,$Q2609))</f>
        <v>0.29749999999999999</v>
      </c>
      <c r="T2609" s="6">
        <f>IF(A2609="placement",$J2609*MIN($Q2609,$S2609),"")</f>
        <v>105.0175</v>
      </c>
      <c r="U2609" s="6">
        <f>IF($A2609="placement",T2609,SUMIF($C$10:$C$6209,$C2609,$T$10:$T$6209))</f>
        <v>105.0175</v>
      </c>
      <c r="V2609" s="34">
        <f t="shared" si="125"/>
        <v>6.439393939393967E-2</v>
      </c>
      <c r="W2609" s="24"/>
      <c r="X2609" s="2" t="str">
        <f>IFERROR(MIN(VLOOKUP($W2609,margin_ranges!$A$5:$D$10,4,FALSE),$Q2609*100)/100,"")</f>
        <v/>
      </c>
      <c r="Y2609" s="6">
        <f t="shared" si="123"/>
        <v>105.0175</v>
      </c>
      <c r="Z2609" s="6">
        <f>IF($A2609="placement",Y2609,SUMIF($C$10:$C$6209,$C2609,$Y$10:$Y$6209))</f>
        <v>105.0175</v>
      </c>
      <c r="AA2609" s="29">
        <f t="shared" si="124"/>
        <v>6.439393939393967E-2</v>
      </c>
    </row>
    <row r="2610" spans="1:27" hidden="1" x14ac:dyDescent="0.3">
      <c r="A2610" s="8" t="s">
        <v>17</v>
      </c>
      <c r="B2610" s="8" t="s">
        <v>3971</v>
      </c>
      <c r="C2610" s="8" t="s">
        <v>3972</v>
      </c>
      <c r="D2610" s="8" t="s">
        <v>4039</v>
      </c>
      <c r="E2610" s="8" t="s">
        <v>4040</v>
      </c>
      <c r="F2610" s="29">
        <v>0.35</v>
      </c>
      <c r="G2610" s="29">
        <v>1</v>
      </c>
      <c r="H2610" s="30">
        <v>58.770200000000003</v>
      </c>
      <c r="I2610" s="30">
        <v>9.4224999999999994</v>
      </c>
      <c r="J2610" s="14">
        <v>471</v>
      </c>
      <c r="K2610" s="14">
        <v>164</v>
      </c>
      <c r="L2610" s="12">
        <v>0.1603</v>
      </c>
      <c r="M2610" s="7">
        <v>1.66642914</v>
      </c>
      <c r="N2610" s="31">
        <v>1</v>
      </c>
      <c r="O2610" s="14">
        <f>IFERROR(VLOOKUP($C2610,'site totals'!$J$2:$K$607,2,FALSE),1)</f>
        <v>5965.1283000000003</v>
      </c>
      <c r="P2610" s="32" t="s">
        <v>91</v>
      </c>
      <c r="Q2610" s="12">
        <v>0.39991447819999998</v>
      </c>
      <c r="R2610" s="29">
        <v>0.35</v>
      </c>
      <c r="S2610" s="2">
        <f>IF($A2610="site","",MIN(VLOOKUP($P2610,margin_ranges!$A$5:$D$10,4,FALSE)/100,$Q2610))</f>
        <v>0.29749999999999999</v>
      </c>
      <c r="T2610" s="6">
        <f>IF(A2610="placement",$J2610*MIN($Q2610,$S2610),"")</f>
        <v>140.1225</v>
      </c>
      <c r="U2610" s="6">
        <f>IF($A2610="placement",T2610,SUMIF($C$10:$C$6209,$C2610,$T$10:$T$6209))</f>
        <v>140.1225</v>
      </c>
      <c r="V2610" s="34">
        <f t="shared" si="125"/>
        <v>8.0769230769230704E-2</v>
      </c>
      <c r="W2610" s="24"/>
      <c r="X2610" s="2" t="str">
        <f>IFERROR(MIN(VLOOKUP($W2610,margin_ranges!$A$5:$D$10,4,FALSE),$Q2610*100)/100,"")</f>
        <v/>
      </c>
      <c r="Y2610" s="6">
        <f t="shared" si="123"/>
        <v>140.1225</v>
      </c>
      <c r="Z2610" s="6">
        <f>IF($A2610="placement",Y2610,SUMIF($C$10:$C$6209,$C2610,$Y$10:$Y$6209))</f>
        <v>140.1225</v>
      </c>
      <c r="AA2610" s="29">
        <f t="shared" si="124"/>
        <v>8.0769230769230704E-2</v>
      </c>
    </row>
    <row r="2611" spans="1:27" hidden="1" x14ac:dyDescent="0.3">
      <c r="A2611" s="8" t="s">
        <v>17</v>
      </c>
      <c r="B2611" s="8" t="s">
        <v>3971</v>
      </c>
      <c r="C2611" s="8" t="s">
        <v>3972</v>
      </c>
      <c r="D2611" s="8" t="s">
        <v>4061</v>
      </c>
      <c r="E2611" s="8" t="s">
        <v>4062</v>
      </c>
      <c r="F2611" s="29">
        <v>0.35</v>
      </c>
      <c r="G2611" s="29">
        <v>1</v>
      </c>
      <c r="H2611" s="30">
        <v>47.363399999999999</v>
      </c>
      <c r="I2611" s="30">
        <v>8.3858999999999995</v>
      </c>
      <c r="J2611" s="14">
        <v>390</v>
      </c>
      <c r="K2611" s="14">
        <v>133</v>
      </c>
      <c r="L2611" s="12">
        <v>0.17710000000000001</v>
      </c>
      <c r="M2611" s="7">
        <v>1.55013373</v>
      </c>
      <c r="N2611" s="31">
        <v>1</v>
      </c>
      <c r="O2611" s="14">
        <f>IFERROR(VLOOKUP($C2611,'site totals'!$J$2:$K$607,2,FALSE),1)</f>
        <v>5965.1283000000003</v>
      </c>
      <c r="P2611" s="32" t="s">
        <v>91</v>
      </c>
      <c r="Q2611" s="12">
        <v>0.3548943671</v>
      </c>
      <c r="R2611" s="29">
        <v>0.35</v>
      </c>
      <c r="S2611" s="2">
        <f>IF($A2611="site","",MIN(VLOOKUP($P2611,margin_ranges!$A$5:$D$10,4,FALSE)/100,$Q2611))</f>
        <v>0.29749999999999999</v>
      </c>
      <c r="T2611" s="6">
        <f>IF(A2611="placement",$J2611*MIN($Q2611,$S2611),"")</f>
        <v>116.02499999999999</v>
      </c>
      <c r="U2611" s="6">
        <f>IF($A2611="placement",T2611,SUMIF($C$10:$C$6209,$C2611,$T$10:$T$6209))</f>
        <v>116.02499999999999</v>
      </c>
      <c r="V2611" s="34">
        <f t="shared" si="125"/>
        <v>8.0769230769230926E-2</v>
      </c>
      <c r="W2611" s="24"/>
      <c r="X2611" s="2" t="str">
        <f>IFERROR(MIN(VLOOKUP($W2611,margin_ranges!$A$5:$D$10,4,FALSE),$Q2611*100)/100,"")</f>
        <v/>
      </c>
      <c r="Y2611" s="6">
        <f t="shared" si="123"/>
        <v>116.02499999999999</v>
      </c>
      <c r="Z2611" s="6">
        <f>IF($A2611="placement",Y2611,SUMIF($C$10:$C$6209,$C2611,$Y$10:$Y$6209))</f>
        <v>116.02499999999999</v>
      </c>
      <c r="AA2611" s="29">
        <f t="shared" si="124"/>
        <v>8.0769230769230926E-2</v>
      </c>
    </row>
    <row r="2612" spans="1:27" hidden="1" x14ac:dyDescent="0.3">
      <c r="A2612" s="8" t="s">
        <v>17</v>
      </c>
      <c r="B2612" s="8" t="s">
        <v>3971</v>
      </c>
      <c r="C2612" s="8" t="s">
        <v>3972</v>
      </c>
      <c r="D2612" s="8" t="s">
        <v>4023</v>
      </c>
      <c r="E2612" s="8" t="s">
        <v>4024</v>
      </c>
      <c r="F2612" s="29">
        <v>0.39</v>
      </c>
      <c r="G2612" s="29">
        <v>0</v>
      </c>
      <c r="H2612" s="30">
        <v>43.238799999999998</v>
      </c>
      <c r="I2612" s="30">
        <v>8.2990999999999993</v>
      </c>
      <c r="J2612" s="14">
        <v>444</v>
      </c>
      <c r="K2612" s="14">
        <v>157</v>
      </c>
      <c r="L2612" s="12">
        <v>0.19189999999999999</v>
      </c>
      <c r="M2612" s="7">
        <v>1.78508968</v>
      </c>
      <c r="N2612" s="31">
        <v>1</v>
      </c>
      <c r="O2612" s="14">
        <f>IFERROR(VLOOKUP($C2612,'site totals'!$J$2:$K$607,2,FALSE),1)</f>
        <v>5965.1283000000003</v>
      </c>
      <c r="P2612" s="32" t="s">
        <v>22</v>
      </c>
      <c r="Q2612" s="12">
        <v>0.43980405579999998</v>
      </c>
      <c r="R2612" s="29">
        <v>0.39</v>
      </c>
      <c r="S2612" s="2">
        <f>IF($A2612="site","",MIN(VLOOKUP($P2612,margin_ranges!$A$5:$D$10,4,FALSE)/100,$Q2612))</f>
        <v>0.29749999999999999</v>
      </c>
      <c r="T2612" s="6">
        <f>IF(A2612="placement",$J2612*MIN($Q2612,$S2612),"")</f>
        <v>132.09</v>
      </c>
      <c r="U2612" s="6">
        <f>IF($A2612="placement",T2612,SUMIF($C$10:$C$6209,$C2612,$T$10:$T$6209))</f>
        <v>132.09</v>
      </c>
      <c r="V2612" s="34">
        <f t="shared" si="125"/>
        <v>0.15163934426229497</v>
      </c>
      <c r="W2612" s="24"/>
      <c r="X2612" s="2" t="str">
        <f>IFERROR(MIN(VLOOKUP($W2612,margin_ranges!$A$5:$D$10,4,FALSE),$Q2612*100)/100,"")</f>
        <v/>
      </c>
      <c r="Y2612" s="6">
        <f t="shared" si="123"/>
        <v>132.09</v>
      </c>
      <c r="Z2612" s="6">
        <f>IF($A2612="placement",Y2612,SUMIF($C$10:$C$6209,$C2612,$Y$10:$Y$6209))</f>
        <v>132.09</v>
      </c>
      <c r="AA2612" s="17">
        <f t="shared" si="124"/>
        <v>0.15163934426229497</v>
      </c>
    </row>
    <row r="2613" spans="1:27" hidden="1" x14ac:dyDescent="0.3">
      <c r="A2613" s="8" t="s">
        <v>17</v>
      </c>
      <c r="B2613" s="8" t="s">
        <v>3971</v>
      </c>
      <c r="C2613" s="8" t="s">
        <v>3972</v>
      </c>
      <c r="D2613" s="8" t="s">
        <v>4083</v>
      </c>
      <c r="E2613" s="8" t="s">
        <v>4084</v>
      </c>
      <c r="F2613" s="29">
        <v>0.38999999999999901</v>
      </c>
      <c r="G2613" s="29">
        <v>0</v>
      </c>
      <c r="H2613" s="30">
        <v>5.7633999999999999</v>
      </c>
      <c r="I2613" s="30">
        <v>1.0134000000000001</v>
      </c>
      <c r="J2613" s="14">
        <v>78</v>
      </c>
      <c r="K2613" s="14">
        <v>27</v>
      </c>
      <c r="L2613" s="12">
        <v>0.17580000000000001</v>
      </c>
      <c r="M2613" s="7">
        <v>2.5673362900000001</v>
      </c>
      <c r="N2613" s="31">
        <v>0.9</v>
      </c>
      <c r="O2613" s="14">
        <f>IFERROR(VLOOKUP($C2613,'site totals'!$J$2:$K$607,2,FALSE),1)</f>
        <v>5965.1283000000003</v>
      </c>
      <c r="P2613" s="32" t="s">
        <v>22</v>
      </c>
      <c r="Q2613" s="12">
        <v>0.64944210769999999</v>
      </c>
      <c r="R2613" s="29">
        <v>0.39</v>
      </c>
      <c r="S2613" s="2">
        <f>IF($A2613="site","",MIN(VLOOKUP($P2613,margin_ranges!$A$5:$D$10,4,FALSE)/100,$Q2613))</f>
        <v>0.29749999999999999</v>
      </c>
      <c r="T2613" s="6">
        <f>IF(A2613="placement",$J2613*MIN($Q2613,$S2613),"")</f>
        <v>23.204999999999998</v>
      </c>
      <c r="U2613" s="6">
        <f>IF($A2613="placement",T2613,SUMIF($C$10:$C$6209,$C2613,$T$10:$T$6209))</f>
        <v>23.204999999999998</v>
      </c>
      <c r="V2613" s="34">
        <f t="shared" si="125"/>
        <v>0.15163934426229519</v>
      </c>
      <c r="W2613" s="24"/>
      <c r="X2613" s="2" t="str">
        <f>IFERROR(MIN(VLOOKUP($W2613,margin_ranges!$A$5:$D$10,4,FALSE),$Q2613*100)/100,"")</f>
        <v/>
      </c>
      <c r="Y2613" s="6">
        <f t="shared" si="123"/>
        <v>23.204999999999998</v>
      </c>
      <c r="Z2613" s="6">
        <f>IF($A2613="placement",Y2613,SUMIF($C$10:$C$6209,$C2613,$Y$10:$Y$6209))</f>
        <v>23.204999999999998</v>
      </c>
      <c r="AA2613" s="17">
        <f t="shared" si="124"/>
        <v>0.15163934426229519</v>
      </c>
    </row>
    <row r="2614" spans="1:27" hidden="1" x14ac:dyDescent="0.3">
      <c r="A2614" s="8" t="s">
        <v>17</v>
      </c>
      <c r="B2614" s="8" t="s">
        <v>3971</v>
      </c>
      <c r="C2614" s="8" t="s">
        <v>3972</v>
      </c>
      <c r="D2614" s="8" t="s">
        <v>4053</v>
      </c>
      <c r="E2614" s="8" t="s">
        <v>4054</v>
      </c>
      <c r="F2614" s="29">
        <v>0.38999999999999901</v>
      </c>
      <c r="G2614" s="29">
        <v>0</v>
      </c>
      <c r="H2614" s="30">
        <v>33.625599999999999</v>
      </c>
      <c r="I2614" s="30">
        <v>4.7633999999999999</v>
      </c>
      <c r="J2614" s="14">
        <v>311</v>
      </c>
      <c r="K2614" s="14">
        <v>111</v>
      </c>
      <c r="L2614" s="12">
        <v>0.14169999999999999</v>
      </c>
      <c r="M2614" s="7">
        <v>2.1768380600000001</v>
      </c>
      <c r="N2614" s="31">
        <v>0.9</v>
      </c>
      <c r="O2614" s="14">
        <f>IFERROR(VLOOKUP($C2614,'site totals'!$J$2:$K$607,2,FALSE),1)</f>
        <v>5965.1283000000003</v>
      </c>
      <c r="P2614" s="32" t="s">
        <v>22</v>
      </c>
      <c r="Q2614" s="12">
        <v>0.58655629249999996</v>
      </c>
      <c r="R2614" s="29">
        <v>0.39</v>
      </c>
      <c r="S2614" s="2">
        <f>IF($A2614="site","",MIN(VLOOKUP($P2614,margin_ranges!$A$5:$D$10,4,FALSE)/100,$Q2614))</f>
        <v>0.29749999999999999</v>
      </c>
      <c r="T2614" s="6">
        <f>IF(A2614="placement",$J2614*MIN($Q2614,$S2614),"")</f>
        <v>92.522499999999994</v>
      </c>
      <c r="U2614" s="6">
        <f>IF($A2614="placement",T2614,SUMIF($C$10:$C$6209,$C2614,$T$10:$T$6209))</f>
        <v>92.522499999999994</v>
      </c>
      <c r="V2614" s="34">
        <f t="shared" si="125"/>
        <v>0.15163934426229519</v>
      </c>
      <c r="W2614" s="24"/>
      <c r="X2614" s="2" t="str">
        <f>IFERROR(MIN(VLOOKUP($W2614,margin_ranges!$A$5:$D$10,4,FALSE),$Q2614*100)/100,"")</f>
        <v/>
      </c>
      <c r="Y2614" s="6">
        <f t="shared" si="123"/>
        <v>92.522499999999994</v>
      </c>
      <c r="Z2614" s="6">
        <f>IF($A2614="placement",Y2614,SUMIF($C$10:$C$6209,$C2614,$Y$10:$Y$6209))</f>
        <v>92.522499999999994</v>
      </c>
      <c r="AA2614" s="29">
        <f t="shared" si="124"/>
        <v>0.15163934426229519</v>
      </c>
    </row>
    <row r="2615" spans="1:27" hidden="1" x14ac:dyDescent="0.3">
      <c r="A2615" s="8" t="s">
        <v>17</v>
      </c>
      <c r="B2615" s="8" t="s">
        <v>3971</v>
      </c>
      <c r="C2615" s="8" t="s">
        <v>3972</v>
      </c>
      <c r="D2615" s="8" t="s">
        <v>3985</v>
      </c>
      <c r="E2615" s="8" t="s">
        <v>3986</v>
      </c>
      <c r="F2615" s="29">
        <v>0.39</v>
      </c>
      <c r="G2615" s="29">
        <v>0</v>
      </c>
      <c r="H2615" s="30">
        <v>29.7593</v>
      </c>
      <c r="I2615" s="30">
        <v>4.9256000000000002</v>
      </c>
      <c r="J2615" s="14">
        <v>329</v>
      </c>
      <c r="K2615" s="14">
        <v>118</v>
      </c>
      <c r="L2615" s="12">
        <v>0.16550000000000001</v>
      </c>
      <c r="M2615" s="7">
        <v>2.2283907799999998</v>
      </c>
      <c r="N2615" s="31">
        <v>0.9</v>
      </c>
      <c r="O2615" s="14">
        <f>IFERROR(VLOOKUP($C2615,'site totals'!$J$2:$K$607,2,FALSE),1)</f>
        <v>5965.1283000000003</v>
      </c>
      <c r="P2615" s="32" t="s">
        <v>22</v>
      </c>
      <c r="Q2615" s="12">
        <v>0.59612110819999997</v>
      </c>
      <c r="R2615" s="29">
        <v>0.39</v>
      </c>
      <c r="S2615" s="2">
        <f>IF($A2615="site","",MIN(VLOOKUP($P2615,margin_ranges!$A$5:$D$10,4,FALSE)/100,$Q2615))</f>
        <v>0.29749999999999999</v>
      </c>
      <c r="T2615" s="6">
        <f>IF(A2615="placement",$J2615*MIN($Q2615,$S2615),"")</f>
        <v>97.877499999999998</v>
      </c>
      <c r="U2615" s="6">
        <f>IF($A2615="placement",T2615,SUMIF($C$10:$C$6209,$C2615,$T$10:$T$6209))</f>
        <v>97.877499999999998</v>
      </c>
      <c r="V2615" s="34">
        <f t="shared" si="125"/>
        <v>0.15163934426229519</v>
      </c>
      <c r="W2615" s="24"/>
      <c r="X2615" s="2" t="str">
        <f>IFERROR(MIN(VLOOKUP($W2615,margin_ranges!$A$5:$D$10,4,FALSE),$Q2615*100)/100,"")</f>
        <v/>
      </c>
      <c r="Y2615" s="6">
        <f t="shared" si="123"/>
        <v>97.877499999999998</v>
      </c>
      <c r="Z2615" s="6">
        <f>IF($A2615="placement",Y2615,SUMIF($C$10:$C$6209,$C2615,$Y$10:$Y$6209))</f>
        <v>97.877499999999998</v>
      </c>
      <c r="AA2615" s="17">
        <f t="shared" si="124"/>
        <v>0.15163934426229519</v>
      </c>
    </row>
    <row r="2616" spans="1:27" x14ac:dyDescent="0.3">
      <c r="A2616" s="16" t="s">
        <v>33</v>
      </c>
      <c r="B2616" s="16" t="s">
        <v>3971</v>
      </c>
      <c r="C2616" s="16" t="s">
        <v>3972</v>
      </c>
      <c r="D2616" s="8" t="s">
        <v>34</v>
      </c>
      <c r="E2616" s="16"/>
      <c r="F2616" s="17">
        <v>0.31821302619760899</v>
      </c>
      <c r="G2616" s="17">
        <v>0.10568044</v>
      </c>
      <c r="H2616" s="36">
        <v>1343.6511</v>
      </c>
      <c r="I2616" s="36">
        <v>246.12860000000001</v>
      </c>
      <c r="J2616" s="22">
        <v>12782</v>
      </c>
      <c r="K2616" s="22">
        <v>3674</v>
      </c>
      <c r="L2616" s="18">
        <v>0.1832</v>
      </c>
      <c r="M2616" s="19">
        <v>1.73113016</v>
      </c>
      <c r="N2616" s="20">
        <v>0.91370899999999999</v>
      </c>
      <c r="O2616" s="22">
        <f>IFERROR(VLOOKUP($C2616,'site totals'!$J$2:$K$607,2,FALSE),1)</f>
        <v>5965.1283000000003</v>
      </c>
      <c r="P2616" s="21"/>
      <c r="Q2616" s="18">
        <v>0.47218931200000003</v>
      </c>
      <c r="R2616" s="17">
        <v>0.31819999999999998</v>
      </c>
      <c r="S2616" s="18" t="str">
        <f>IF($A2616="site","",MIN(VLOOKUP($P2616,margin_ranges!$A$5:$D$10,4,FALSE)/100,$Q2616))</f>
        <v/>
      </c>
      <c r="T2616" s="22" t="str">
        <f>IF(A2616="placement",$J2616*MIN($Q2616,$S2616),"")</f>
        <v/>
      </c>
      <c r="U2616" s="22">
        <f>IF($A2616="placement",T2616,SUMIF($C$10:$C$6209,$C2616,$T$10:$T$6209))</f>
        <v>3779.8026949673003</v>
      </c>
      <c r="V2616" s="37">
        <f t="shared" si="125"/>
        <v>3.2981912797387825E-2</v>
      </c>
      <c r="W2616" s="38"/>
      <c r="X2616" s="18" t="str">
        <f>IFERROR(MIN(VLOOKUP($W2616,margin_ranges!$A$5:$D$10,4,FALSE),$Q2616*100)/100,"")</f>
        <v/>
      </c>
      <c r="Y2616" s="6" t="str">
        <f t="shared" si="123"/>
        <v/>
      </c>
      <c r="Z2616" s="6">
        <f>IF($A2616="placement",Y2616,SUMIF($C$10:$C$6209,$C2616,$Y$10:$Y$6209))</f>
        <v>3779.8026949673003</v>
      </c>
      <c r="AA2616" s="17">
        <f t="shared" si="124"/>
        <v>3.2981912797387825E-2</v>
      </c>
    </row>
    <row r="2617" spans="1:27" hidden="1" x14ac:dyDescent="0.3">
      <c r="A2617" s="8" t="s">
        <v>17</v>
      </c>
      <c r="B2617" s="8" t="s">
        <v>3090</v>
      </c>
      <c r="C2617" s="8" t="s">
        <v>3091</v>
      </c>
      <c r="D2617" s="8" t="s">
        <v>3110</v>
      </c>
      <c r="E2617" s="8" t="s">
        <v>3111</v>
      </c>
      <c r="F2617" s="29">
        <v>0.25</v>
      </c>
      <c r="G2617" s="29">
        <v>1</v>
      </c>
      <c r="H2617" s="30">
        <v>82.816100000000006</v>
      </c>
      <c r="I2617" s="30">
        <v>2.91</v>
      </c>
      <c r="J2617" s="14">
        <v>150</v>
      </c>
      <c r="K2617" s="14">
        <v>45</v>
      </c>
      <c r="L2617" s="12">
        <v>3.5099999999999999E-2</v>
      </c>
      <c r="M2617" s="7">
        <v>1.7162690199999999</v>
      </c>
      <c r="N2617" s="31">
        <v>1</v>
      </c>
      <c r="O2617" s="14">
        <f>IFERROR(VLOOKUP($C2617,'site totals'!$J$2:$K$607,2,FALSE),1)</f>
        <v>5842.3531999999996</v>
      </c>
      <c r="P2617" s="32" t="s">
        <v>161</v>
      </c>
      <c r="Q2617" s="12">
        <v>0.41734076269999998</v>
      </c>
      <c r="R2617" s="29">
        <v>0.25</v>
      </c>
      <c r="S2617" s="2">
        <f>IF($A2617="site","",MIN(VLOOKUP($P2617,margin_ranges!$A$5:$D$10,4,FALSE)/100,$Q2617))</f>
        <v>0.41734076269999998</v>
      </c>
      <c r="T2617" s="6">
        <f>IF(A2617="placement",$J2617*MIN($Q2617,$S2617),"")</f>
        <v>62.601114404999997</v>
      </c>
      <c r="U2617" s="6">
        <f>IF($A2617="placement",T2617,SUMIF($C$10:$C$6209,$C2617,$T$10:$T$6209))</f>
        <v>62.601114404999997</v>
      </c>
      <c r="V2617" s="34">
        <f t="shared" si="125"/>
        <v>-0.22312101693333342</v>
      </c>
      <c r="W2617" s="24"/>
      <c r="X2617" s="2" t="str">
        <f>IFERROR(MIN(VLOOKUP($W2617,margin_ranges!$A$5:$D$10,4,FALSE),$Q2617*100)/100,"")</f>
        <v/>
      </c>
      <c r="Y2617" s="6">
        <f t="shared" si="123"/>
        <v>62.601114404999997</v>
      </c>
      <c r="Z2617" s="6">
        <f>IF($A2617="placement",Y2617,SUMIF($C$10:$C$6209,$C2617,$Y$10:$Y$6209))</f>
        <v>62.601114404999997</v>
      </c>
      <c r="AA2617" s="29">
        <f t="shared" si="124"/>
        <v>-0.22312101693333342</v>
      </c>
    </row>
    <row r="2618" spans="1:27" hidden="1" x14ac:dyDescent="0.3">
      <c r="A2618" s="8" t="s">
        <v>17</v>
      </c>
      <c r="B2618" s="8" t="s">
        <v>3090</v>
      </c>
      <c r="C2618" s="8" t="s">
        <v>3091</v>
      </c>
      <c r="D2618" s="8" t="s">
        <v>3106</v>
      </c>
      <c r="E2618" s="8" t="s">
        <v>3107</v>
      </c>
      <c r="F2618" s="29">
        <v>0.25</v>
      </c>
      <c r="G2618" s="29">
        <v>1</v>
      </c>
      <c r="H2618" s="30">
        <v>82.373000000000005</v>
      </c>
      <c r="I2618" s="30">
        <v>1.4757</v>
      </c>
      <c r="J2618" s="14">
        <v>74</v>
      </c>
      <c r="K2618" s="14">
        <v>22</v>
      </c>
      <c r="L2618" s="12">
        <v>1.7899999999999999E-2</v>
      </c>
      <c r="M2618" s="7">
        <v>1.6717715399999999</v>
      </c>
      <c r="N2618" s="31">
        <v>1</v>
      </c>
      <c r="O2618" s="14">
        <f>IFERROR(VLOOKUP($C2618,'site totals'!$J$2:$K$607,2,FALSE),1)</f>
        <v>5842.3531999999996</v>
      </c>
      <c r="P2618" s="32" t="s">
        <v>161</v>
      </c>
      <c r="Q2618" s="12">
        <v>0.40183214239999998</v>
      </c>
      <c r="R2618" s="29">
        <v>0.25</v>
      </c>
      <c r="S2618" s="2">
        <f>IF($A2618="site","",MIN(VLOOKUP($P2618,margin_ranges!$A$5:$D$10,4,FALSE)/100,$Q2618))</f>
        <v>0.40183214239999998</v>
      </c>
      <c r="T2618" s="6">
        <f>IF(A2618="placement",$J2618*MIN($Q2618,$S2618),"")</f>
        <v>29.735578537599999</v>
      </c>
      <c r="U2618" s="6">
        <f>IF($A2618="placement",T2618,SUMIF($C$10:$C$6209,$C2618,$T$10:$T$6209))</f>
        <v>29.735578537599999</v>
      </c>
      <c r="V2618" s="34">
        <f t="shared" si="125"/>
        <v>-0.20244285653333327</v>
      </c>
      <c r="W2618" s="24"/>
      <c r="X2618" s="2" t="str">
        <f>IFERROR(MIN(VLOOKUP($W2618,margin_ranges!$A$5:$D$10,4,FALSE),$Q2618*100)/100,"")</f>
        <v/>
      </c>
      <c r="Y2618" s="6">
        <f t="shared" si="123"/>
        <v>29.735578537599999</v>
      </c>
      <c r="Z2618" s="6">
        <f>IF($A2618="placement",Y2618,SUMIF($C$10:$C$6209,$C2618,$Y$10:$Y$6209))</f>
        <v>29.735578537599999</v>
      </c>
      <c r="AA2618" s="29">
        <f t="shared" si="124"/>
        <v>-0.20244285653333327</v>
      </c>
    </row>
    <row r="2619" spans="1:27" hidden="1" x14ac:dyDescent="0.3">
      <c r="A2619" s="8" t="s">
        <v>17</v>
      </c>
      <c r="B2619" s="8" t="s">
        <v>3090</v>
      </c>
      <c r="C2619" s="8" t="s">
        <v>3091</v>
      </c>
      <c r="D2619" s="8" t="s">
        <v>3120</v>
      </c>
      <c r="E2619" s="8" t="s">
        <v>3121</v>
      </c>
      <c r="F2619" s="29">
        <v>0.3</v>
      </c>
      <c r="G2619" s="29">
        <v>1</v>
      </c>
      <c r="H2619" s="30">
        <v>161.43350000000001</v>
      </c>
      <c r="I2619" s="30">
        <v>23.2728</v>
      </c>
      <c r="J2619" s="14">
        <v>1319</v>
      </c>
      <c r="K2619" s="14">
        <v>396</v>
      </c>
      <c r="L2619" s="12">
        <v>0.14419999999999999</v>
      </c>
      <c r="M2619" s="7">
        <v>1.8898946999999999</v>
      </c>
      <c r="N2619" s="31">
        <v>1</v>
      </c>
      <c r="O2619" s="14">
        <f>IFERROR(VLOOKUP($C2619,'site totals'!$J$2:$K$607,2,FALSE),1)</f>
        <v>5842.3531999999996</v>
      </c>
      <c r="P2619" s="32" t="s">
        <v>161</v>
      </c>
      <c r="Q2619" s="12">
        <v>0.47086998969999999</v>
      </c>
      <c r="R2619" s="29">
        <v>0.3</v>
      </c>
      <c r="S2619" s="2">
        <f>IF($A2619="site","",MIN(VLOOKUP($P2619,margin_ranges!$A$5:$D$10,4,FALSE)/100,$Q2619))</f>
        <v>0.43</v>
      </c>
      <c r="T2619" s="6">
        <f>IF(A2619="placement",$J2619*MIN($Q2619,$S2619),"")</f>
        <v>567.16999999999996</v>
      </c>
      <c r="U2619" s="6">
        <f>IF($A2619="placement",T2619,SUMIF($C$10:$C$6209,$C2619,$T$10:$T$6209))</f>
        <v>567.16999999999996</v>
      </c>
      <c r="V2619" s="34">
        <f t="shared" si="125"/>
        <v>-0.18571428571428561</v>
      </c>
      <c r="W2619" s="24"/>
      <c r="X2619" s="2" t="str">
        <f>IFERROR(MIN(VLOOKUP($W2619,margin_ranges!$A$5:$D$10,4,FALSE),$Q2619*100)/100,"")</f>
        <v/>
      </c>
      <c r="Y2619" s="6">
        <f t="shared" si="123"/>
        <v>567.16999999999996</v>
      </c>
      <c r="Z2619" s="6">
        <f>IF($A2619="placement",Y2619,SUMIF($C$10:$C$6209,$C2619,$Y$10:$Y$6209))</f>
        <v>567.16999999999996</v>
      </c>
      <c r="AA2619" s="29">
        <f t="shared" si="124"/>
        <v>-0.18571428571428561</v>
      </c>
    </row>
    <row r="2620" spans="1:27" hidden="1" x14ac:dyDescent="0.3">
      <c r="A2620" s="8" t="s">
        <v>17</v>
      </c>
      <c r="B2620" s="8" t="s">
        <v>3090</v>
      </c>
      <c r="C2620" s="8" t="s">
        <v>3091</v>
      </c>
      <c r="D2620" s="8" t="s">
        <v>3126</v>
      </c>
      <c r="E2620" s="8" t="s">
        <v>3127</v>
      </c>
      <c r="F2620" s="29">
        <v>0.25</v>
      </c>
      <c r="G2620" s="29">
        <v>1</v>
      </c>
      <c r="H2620" s="30">
        <v>83.190600000000003</v>
      </c>
      <c r="I2620" s="30">
        <v>6.6768999999999998</v>
      </c>
      <c r="J2620" s="14">
        <v>328</v>
      </c>
      <c r="K2620" s="14">
        <v>98</v>
      </c>
      <c r="L2620" s="12">
        <v>8.0299999999999996E-2</v>
      </c>
      <c r="M2620" s="7">
        <v>1.6360409499999999</v>
      </c>
      <c r="N2620" s="31">
        <v>1</v>
      </c>
      <c r="O2620" s="14">
        <f>IFERROR(VLOOKUP($C2620,'site totals'!$J$2:$K$607,2,FALSE),1)</f>
        <v>5842.3531999999996</v>
      </c>
      <c r="P2620" s="32" t="s">
        <v>161</v>
      </c>
      <c r="Q2620" s="12">
        <v>0.3887683562</v>
      </c>
      <c r="R2620" s="29">
        <v>0.25</v>
      </c>
      <c r="S2620" s="2">
        <f>IF($A2620="site","",MIN(VLOOKUP($P2620,margin_ranges!$A$5:$D$10,4,FALSE)/100,$Q2620))</f>
        <v>0.3887683562</v>
      </c>
      <c r="T2620" s="6">
        <f>IF(A2620="placement",$J2620*MIN($Q2620,$S2620),"")</f>
        <v>127.5160208336</v>
      </c>
      <c r="U2620" s="6">
        <f>IF($A2620="placement",T2620,SUMIF($C$10:$C$6209,$C2620,$T$10:$T$6209))</f>
        <v>127.5160208336</v>
      </c>
      <c r="V2620" s="34">
        <f t="shared" si="125"/>
        <v>-0.1850244749333334</v>
      </c>
      <c r="W2620" s="24"/>
      <c r="X2620" s="2" t="str">
        <f>IFERROR(MIN(VLOOKUP($W2620,margin_ranges!$A$5:$D$10,4,FALSE),$Q2620*100)/100,"")</f>
        <v/>
      </c>
      <c r="Y2620" s="6">
        <f t="shared" si="123"/>
        <v>127.5160208336</v>
      </c>
      <c r="Z2620" s="6">
        <f>IF($A2620="placement",Y2620,SUMIF($C$10:$C$6209,$C2620,$Y$10:$Y$6209))</f>
        <v>127.5160208336</v>
      </c>
      <c r="AA2620" s="29">
        <f t="shared" si="124"/>
        <v>-0.1850244749333334</v>
      </c>
    </row>
    <row r="2621" spans="1:27" hidden="1" x14ac:dyDescent="0.3">
      <c r="A2621" s="8" t="s">
        <v>17</v>
      </c>
      <c r="B2621" s="8" t="s">
        <v>3090</v>
      </c>
      <c r="C2621" s="8" t="s">
        <v>3091</v>
      </c>
      <c r="D2621" s="8" t="s">
        <v>3122</v>
      </c>
      <c r="E2621" s="8" t="s">
        <v>3123</v>
      </c>
      <c r="F2621" s="29">
        <v>0.3</v>
      </c>
      <c r="G2621" s="29">
        <v>1</v>
      </c>
      <c r="H2621" s="30">
        <v>62.324100000000001</v>
      </c>
      <c r="I2621" s="30">
        <v>8.6902000000000008</v>
      </c>
      <c r="J2621" s="14">
        <v>446</v>
      </c>
      <c r="K2621" s="14">
        <v>134</v>
      </c>
      <c r="L2621" s="12">
        <v>0.1394</v>
      </c>
      <c r="M2621" s="7">
        <v>1.71161651</v>
      </c>
      <c r="N2621" s="31">
        <v>1</v>
      </c>
      <c r="O2621" s="14">
        <f>IFERROR(VLOOKUP($C2621,'site totals'!$J$2:$K$607,2,FALSE),1)</f>
        <v>5842.3531999999996</v>
      </c>
      <c r="P2621" s="32" t="s">
        <v>161</v>
      </c>
      <c r="Q2621" s="12">
        <v>0.41575698090000002</v>
      </c>
      <c r="R2621" s="29">
        <v>0.3</v>
      </c>
      <c r="S2621" s="2">
        <f>IF($A2621="site","",MIN(VLOOKUP($P2621,margin_ranges!$A$5:$D$10,4,FALSE)/100,$Q2621))</f>
        <v>0.41575698090000002</v>
      </c>
      <c r="T2621" s="6">
        <f>IF(A2621="placement",$J2621*MIN($Q2621,$S2621),"")</f>
        <v>185.42761348140002</v>
      </c>
      <c r="U2621" s="6">
        <f>IF($A2621="placement",T2621,SUMIF($C$10:$C$6209,$C2621,$T$10:$T$6209))</f>
        <v>185.42761348140002</v>
      </c>
      <c r="V2621" s="34">
        <f t="shared" si="125"/>
        <v>-0.16536711557142869</v>
      </c>
      <c r="W2621" s="24"/>
      <c r="X2621" s="2" t="str">
        <f>IFERROR(MIN(VLOOKUP($W2621,margin_ranges!$A$5:$D$10,4,FALSE),$Q2621*100)/100,"")</f>
        <v/>
      </c>
      <c r="Y2621" s="6">
        <f t="shared" si="123"/>
        <v>185.42761348140002</v>
      </c>
      <c r="Z2621" s="6">
        <f>IF($A2621="placement",Y2621,SUMIF($C$10:$C$6209,$C2621,$Y$10:$Y$6209))</f>
        <v>185.42761348140002</v>
      </c>
      <c r="AA2621" s="29">
        <f t="shared" si="124"/>
        <v>-0.16536711557142869</v>
      </c>
    </row>
    <row r="2622" spans="1:27" hidden="1" x14ac:dyDescent="0.3">
      <c r="A2622" s="8" t="s">
        <v>17</v>
      </c>
      <c r="B2622" s="8" t="s">
        <v>3090</v>
      </c>
      <c r="C2622" s="8" t="s">
        <v>3091</v>
      </c>
      <c r="D2622" s="8" t="s">
        <v>3108</v>
      </c>
      <c r="E2622" s="8" t="s">
        <v>3109</v>
      </c>
      <c r="F2622" s="29">
        <v>0.28999999999999998</v>
      </c>
      <c r="G2622" s="29">
        <v>0</v>
      </c>
      <c r="H2622" s="30">
        <v>15.193099999999999</v>
      </c>
      <c r="I2622" s="30">
        <v>2.5989</v>
      </c>
      <c r="J2622" s="14">
        <v>117</v>
      </c>
      <c r="K2622" s="14">
        <v>30</v>
      </c>
      <c r="L2622" s="12">
        <v>0.1711</v>
      </c>
      <c r="M2622" s="7">
        <v>1.50442502</v>
      </c>
      <c r="N2622" s="31">
        <v>1</v>
      </c>
      <c r="O2622" s="14">
        <f>IFERROR(VLOOKUP($C2622,'site totals'!$J$2:$K$607,2,FALSE),1)</f>
        <v>5842.3531999999996</v>
      </c>
      <c r="P2622" s="32" t="s">
        <v>22</v>
      </c>
      <c r="Q2622" s="12">
        <v>0.33529422510000001</v>
      </c>
      <c r="R2622" s="29">
        <v>0.28999999999999998</v>
      </c>
      <c r="S2622" s="2">
        <f>IF($A2622="site","",MIN(VLOOKUP($P2622,margin_ranges!$A$5:$D$10,4,FALSE)/100,$Q2622))</f>
        <v>0.29749999999999999</v>
      </c>
      <c r="T2622" s="6">
        <f>IF(A2622="placement",$J2622*MIN($Q2622,$S2622),"")</f>
        <v>34.807499999999997</v>
      </c>
      <c r="U2622" s="6">
        <f>IF($A2622="placement",T2622,SUMIF($C$10:$C$6209,$C2622,$T$10:$T$6209))</f>
        <v>34.807499999999997</v>
      </c>
      <c r="V2622" s="34">
        <f t="shared" si="125"/>
        <v>-1.0563380281690127E-2</v>
      </c>
      <c r="W2622" s="24"/>
      <c r="X2622" s="2" t="str">
        <f>IFERROR(MIN(VLOOKUP($W2622,margin_ranges!$A$5:$D$10,4,FALSE),$Q2622*100)/100,"")</f>
        <v/>
      </c>
      <c r="Y2622" s="6">
        <f t="shared" si="123"/>
        <v>34.807499999999997</v>
      </c>
      <c r="Z2622" s="6">
        <f>IF($A2622="placement",Y2622,SUMIF($C$10:$C$6209,$C2622,$Y$10:$Y$6209))</f>
        <v>34.807499999999997</v>
      </c>
      <c r="AA2622" s="29">
        <f t="shared" si="124"/>
        <v>-1.0563380281690127E-2</v>
      </c>
    </row>
    <row r="2623" spans="1:27" hidden="1" x14ac:dyDescent="0.3">
      <c r="A2623" s="8" t="s">
        <v>17</v>
      </c>
      <c r="B2623" s="8" t="s">
        <v>3090</v>
      </c>
      <c r="C2623" s="8" t="s">
        <v>3091</v>
      </c>
      <c r="D2623" s="8" t="s">
        <v>3114</v>
      </c>
      <c r="E2623" s="8" t="s">
        <v>3115</v>
      </c>
      <c r="F2623" s="29">
        <v>0.28999999999999998</v>
      </c>
      <c r="G2623" s="29">
        <v>1</v>
      </c>
      <c r="H2623" s="30">
        <v>49.992800000000003</v>
      </c>
      <c r="I2623" s="30">
        <v>6.2037000000000004</v>
      </c>
      <c r="J2623" s="14">
        <v>271</v>
      </c>
      <c r="K2623" s="14">
        <v>69</v>
      </c>
      <c r="L2623" s="12">
        <v>0.1241</v>
      </c>
      <c r="M2623" s="7">
        <v>1.4558904800000001</v>
      </c>
      <c r="N2623" s="31">
        <v>1</v>
      </c>
      <c r="O2623" s="14">
        <f>IFERROR(VLOOKUP($C2623,'site totals'!$J$2:$K$607,2,FALSE),1)</f>
        <v>5842.3531999999996</v>
      </c>
      <c r="P2623" s="32" t="s">
        <v>22</v>
      </c>
      <c r="Q2623" s="12">
        <v>0.31313514749999999</v>
      </c>
      <c r="R2623" s="29">
        <v>0.28999999999999998</v>
      </c>
      <c r="S2623" s="2">
        <f>IF($A2623="site","",MIN(VLOOKUP($P2623,margin_ranges!$A$5:$D$10,4,FALSE)/100,$Q2623))</f>
        <v>0.29749999999999999</v>
      </c>
      <c r="T2623" s="6">
        <f>IF(A2623="placement",$J2623*MIN($Q2623,$S2623),"")</f>
        <v>80.622500000000002</v>
      </c>
      <c r="U2623" s="6">
        <f>IF($A2623="placement",T2623,SUMIF($C$10:$C$6209,$C2623,$T$10:$T$6209))</f>
        <v>80.622500000000002</v>
      </c>
      <c r="V2623" s="34">
        <f t="shared" si="125"/>
        <v>-1.0563380281690127E-2</v>
      </c>
      <c r="W2623" s="24"/>
      <c r="X2623" s="2" t="str">
        <f>IFERROR(MIN(VLOOKUP($W2623,margin_ranges!$A$5:$D$10,4,FALSE),$Q2623*100)/100,"")</f>
        <v/>
      </c>
      <c r="Y2623" s="6">
        <f t="shared" si="123"/>
        <v>80.622500000000002</v>
      </c>
      <c r="Z2623" s="6">
        <f>IF($A2623="placement",Y2623,SUMIF($C$10:$C$6209,$C2623,$Y$10:$Y$6209))</f>
        <v>80.622500000000002</v>
      </c>
      <c r="AA2623" s="29">
        <f t="shared" si="124"/>
        <v>-1.0563380281690127E-2</v>
      </c>
    </row>
    <row r="2624" spans="1:27" hidden="1" x14ac:dyDescent="0.3">
      <c r="A2624" s="8" t="s">
        <v>17</v>
      </c>
      <c r="B2624" s="8" t="s">
        <v>3090</v>
      </c>
      <c r="C2624" s="8" t="s">
        <v>3091</v>
      </c>
      <c r="D2624" s="8" t="s">
        <v>3124</v>
      </c>
      <c r="E2624" s="8" t="s">
        <v>3125</v>
      </c>
      <c r="F2624" s="29">
        <v>0.28999999999999998</v>
      </c>
      <c r="G2624" s="29">
        <v>0</v>
      </c>
      <c r="H2624" s="30">
        <v>21.418900000000001</v>
      </c>
      <c r="I2624" s="30">
        <v>2.9209000000000001</v>
      </c>
      <c r="J2624" s="14">
        <v>137</v>
      </c>
      <c r="K2624" s="14">
        <v>35</v>
      </c>
      <c r="L2624" s="12">
        <v>0.13639999999999999</v>
      </c>
      <c r="M2624" s="7">
        <v>1.56734894</v>
      </c>
      <c r="N2624" s="31">
        <v>1</v>
      </c>
      <c r="O2624" s="14">
        <f>IFERROR(VLOOKUP($C2624,'site totals'!$J$2:$K$607,2,FALSE),1)</f>
        <v>5842.3531999999996</v>
      </c>
      <c r="P2624" s="32" t="s">
        <v>22</v>
      </c>
      <c r="Q2624" s="12">
        <v>0.36197997929999998</v>
      </c>
      <c r="R2624" s="29">
        <v>0.28999999999999998</v>
      </c>
      <c r="S2624" s="2">
        <f>IF($A2624="site","",MIN(VLOOKUP($P2624,margin_ranges!$A$5:$D$10,4,FALSE)/100,$Q2624))</f>
        <v>0.29749999999999999</v>
      </c>
      <c r="T2624" s="6">
        <f>IF(A2624="placement",$J2624*MIN($Q2624,$S2624),"")</f>
        <v>40.7575</v>
      </c>
      <c r="U2624" s="6">
        <f>IF($A2624="placement",T2624,SUMIF($C$10:$C$6209,$C2624,$T$10:$T$6209))</f>
        <v>40.7575</v>
      </c>
      <c r="V2624" s="34">
        <f t="shared" si="125"/>
        <v>-1.0563380281690016E-2</v>
      </c>
      <c r="W2624" s="24"/>
      <c r="X2624" s="2" t="str">
        <f>IFERROR(MIN(VLOOKUP($W2624,margin_ranges!$A$5:$D$10,4,FALSE),$Q2624*100)/100,"")</f>
        <v/>
      </c>
      <c r="Y2624" s="6">
        <f t="shared" si="123"/>
        <v>40.7575</v>
      </c>
      <c r="Z2624" s="6">
        <f>IF($A2624="placement",Y2624,SUMIF($C$10:$C$6209,$C2624,$Y$10:$Y$6209))</f>
        <v>40.7575</v>
      </c>
      <c r="AA2624" s="29">
        <f t="shared" si="124"/>
        <v>-1.0563380281690016E-2</v>
      </c>
    </row>
    <row r="2625" spans="1:27" hidden="1" x14ac:dyDescent="0.3">
      <c r="A2625" s="8" t="s">
        <v>17</v>
      </c>
      <c r="B2625" s="8" t="s">
        <v>3090</v>
      </c>
      <c r="C2625" s="8" t="s">
        <v>3091</v>
      </c>
      <c r="D2625" s="8" t="s">
        <v>3094</v>
      </c>
      <c r="E2625" s="8" t="s">
        <v>3095</v>
      </c>
      <c r="F2625" s="29">
        <v>0.28999999999999998</v>
      </c>
      <c r="G2625" s="29">
        <v>1</v>
      </c>
      <c r="H2625" s="30">
        <v>65.631399999999999</v>
      </c>
      <c r="I2625" s="30">
        <v>12.9178</v>
      </c>
      <c r="J2625" s="14">
        <v>574</v>
      </c>
      <c r="K2625" s="14">
        <v>146</v>
      </c>
      <c r="L2625" s="12">
        <v>0.1968</v>
      </c>
      <c r="M2625" s="7">
        <v>1.48083097</v>
      </c>
      <c r="N2625" s="31">
        <v>1</v>
      </c>
      <c r="O2625" s="14">
        <f>IFERROR(VLOOKUP($C2625,'site totals'!$J$2:$K$607,2,FALSE),1)</f>
        <v>5842.3531999999996</v>
      </c>
      <c r="P2625" s="32" t="s">
        <v>22</v>
      </c>
      <c r="Q2625" s="12">
        <v>0.32470348030000001</v>
      </c>
      <c r="R2625" s="29">
        <v>0.28999999999999998</v>
      </c>
      <c r="S2625" s="2">
        <f>IF($A2625="site","",MIN(VLOOKUP($P2625,margin_ranges!$A$5:$D$10,4,FALSE)/100,$Q2625))</f>
        <v>0.29749999999999999</v>
      </c>
      <c r="T2625" s="6">
        <f>IF(A2625="placement",$J2625*MIN($Q2625,$S2625),"")</f>
        <v>170.76499999999999</v>
      </c>
      <c r="U2625" s="6">
        <f>IF($A2625="placement",T2625,SUMIF($C$10:$C$6209,$C2625,$T$10:$T$6209))</f>
        <v>170.76499999999999</v>
      </c>
      <c r="V2625" s="34">
        <f t="shared" si="125"/>
        <v>-1.0563380281690016E-2</v>
      </c>
      <c r="W2625" s="24"/>
      <c r="X2625" s="2" t="str">
        <f>IFERROR(MIN(VLOOKUP($W2625,margin_ranges!$A$5:$D$10,4,FALSE),$Q2625*100)/100,"")</f>
        <v/>
      </c>
      <c r="Y2625" s="6">
        <f t="shared" si="123"/>
        <v>170.76499999999999</v>
      </c>
      <c r="Z2625" s="6">
        <f>IF($A2625="placement",Y2625,SUMIF($C$10:$C$6209,$C2625,$Y$10:$Y$6209))</f>
        <v>170.76499999999999</v>
      </c>
      <c r="AA2625" s="29">
        <f t="shared" si="124"/>
        <v>-1.0563380281690016E-2</v>
      </c>
    </row>
    <row r="2626" spans="1:27" hidden="1" x14ac:dyDescent="0.3">
      <c r="A2626" s="8" t="s">
        <v>17</v>
      </c>
      <c r="B2626" s="8" t="s">
        <v>3090</v>
      </c>
      <c r="C2626" s="8" t="s">
        <v>3091</v>
      </c>
      <c r="D2626" s="8" t="s">
        <v>3118</v>
      </c>
      <c r="E2626" s="8" t="s">
        <v>3119</v>
      </c>
      <c r="F2626" s="29">
        <v>0.28999999999999998</v>
      </c>
      <c r="G2626" s="29">
        <v>1</v>
      </c>
      <c r="H2626" s="30">
        <v>84.264600000000002</v>
      </c>
      <c r="I2626" s="30">
        <v>21.115400000000001</v>
      </c>
      <c r="J2626" s="14">
        <v>1067</v>
      </c>
      <c r="K2626" s="14">
        <v>271</v>
      </c>
      <c r="L2626" s="12">
        <v>0.25059999999999999</v>
      </c>
      <c r="M2626" s="7">
        <v>1.6840143999999999</v>
      </c>
      <c r="N2626" s="31">
        <v>1</v>
      </c>
      <c r="O2626" s="14">
        <f>IFERROR(VLOOKUP($C2626,'site totals'!$J$2:$K$607,2,FALSE),1)</f>
        <v>5842.3531999999996</v>
      </c>
      <c r="P2626" s="32" t="s">
        <v>22</v>
      </c>
      <c r="Q2626" s="12">
        <v>0.40618084869999999</v>
      </c>
      <c r="R2626" s="29">
        <v>0.28999999999999998</v>
      </c>
      <c r="S2626" s="2">
        <f>IF($A2626="site","",MIN(VLOOKUP($P2626,margin_ranges!$A$5:$D$10,4,FALSE)/100,$Q2626))</f>
        <v>0.29749999999999999</v>
      </c>
      <c r="T2626" s="6">
        <f>IF(A2626="placement",$J2626*MIN($Q2626,$S2626),"")</f>
        <v>317.4325</v>
      </c>
      <c r="U2626" s="6">
        <f>IF($A2626="placement",T2626,SUMIF($C$10:$C$6209,$C2626,$T$10:$T$6209))</f>
        <v>317.4325</v>
      </c>
      <c r="V2626" s="34">
        <f t="shared" si="125"/>
        <v>-1.0563380281690016E-2</v>
      </c>
      <c r="W2626" s="24"/>
      <c r="X2626" s="2" t="str">
        <f>IFERROR(MIN(VLOOKUP($W2626,margin_ranges!$A$5:$D$10,4,FALSE),$Q2626*100)/100,"")</f>
        <v/>
      </c>
      <c r="Y2626" s="6">
        <f t="shared" si="123"/>
        <v>317.4325</v>
      </c>
      <c r="Z2626" s="6">
        <f>IF($A2626="placement",Y2626,SUMIF($C$10:$C$6209,$C2626,$Y$10:$Y$6209))</f>
        <v>317.4325</v>
      </c>
      <c r="AA2626" s="29">
        <f t="shared" si="124"/>
        <v>-1.0563380281690016E-2</v>
      </c>
    </row>
    <row r="2627" spans="1:27" hidden="1" x14ac:dyDescent="0.3">
      <c r="A2627" s="8" t="s">
        <v>17</v>
      </c>
      <c r="B2627" s="8" t="s">
        <v>3090</v>
      </c>
      <c r="C2627" s="8" t="s">
        <v>3091</v>
      </c>
      <c r="D2627" s="8" t="s">
        <v>3096</v>
      </c>
      <c r="E2627" s="8" t="s">
        <v>3097</v>
      </c>
      <c r="F2627" s="29">
        <v>0.28999999999999998</v>
      </c>
      <c r="G2627" s="29">
        <v>1</v>
      </c>
      <c r="H2627" s="30">
        <v>83.933099999999996</v>
      </c>
      <c r="I2627" s="30">
        <v>24.421399999999998</v>
      </c>
      <c r="J2627" s="14">
        <v>1296</v>
      </c>
      <c r="K2627" s="14">
        <v>329</v>
      </c>
      <c r="L2627" s="12">
        <v>0.29099999999999998</v>
      </c>
      <c r="M2627" s="7">
        <v>1.7683591700000001</v>
      </c>
      <c r="N2627" s="31">
        <v>1</v>
      </c>
      <c r="O2627" s="14">
        <f>IFERROR(VLOOKUP($C2627,'site totals'!$J$2:$K$607,2,FALSE),1)</f>
        <v>5842.3531999999996</v>
      </c>
      <c r="P2627" s="32" t="s">
        <v>22</v>
      </c>
      <c r="Q2627" s="12">
        <v>0.4345040208</v>
      </c>
      <c r="R2627" s="29">
        <v>0.28999999999999998</v>
      </c>
      <c r="S2627" s="2">
        <f>IF($A2627="site","",MIN(VLOOKUP($P2627,margin_ranges!$A$5:$D$10,4,FALSE)/100,$Q2627))</f>
        <v>0.29749999999999999</v>
      </c>
      <c r="T2627" s="6">
        <f>IF(A2627="placement",$J2627*MIN($Q2627,$S2627),"")</f>
        <v>385.56</v>
      </c>
      <c r="U2627" s="6">
        <f>IF($A2627="placement",T2627,SUMIF($C$10:$C$6209,$C2627,$T$10:$T$6209))</f>
        <v>385.56</v>
      </c>
      <c r="V2627" s="34">
        <f t="shared" si="125"/>
        <v>-1.0563380281690016E-2</v>
      </c>
      <c r="W2627" s="24"/>
      <c r="X2627" s="2" t="str">
        <f>IFERROR(MIN(VLOOKUP($W2627,margin_ranges!$A$5:$D$10,4,FALSE),$Q2627*100)/100,"")</f>
        <v/>
      </c>
      <c r="Y2627" s="6">
        <f t="shared" si="123"/>
        <v>385.56</v>
      </c>
      <c r="Z2627" s="6">
        <f>IF($A2627="placement",Y2627,SUMIF($C$10:$C$6209,$C2627,$Y$10:$Y$6209))</f>
        <v>385.56</v>
      </c>
      <c r="AA2627" s="29">
        <f t="shared" si="124"/>
        <v>-1.0563380281690016E-2</v>
      </c>
    </row>
    <row r="2628" spans="1:27" hidden="1" x14ac:dyDescent="0.3">
      <c r="A2628" s="8" t="s">
        <v>17</v>
      </c>
      <c r="B2628" s="8" t="s">
        <v>3090</v>
      </c>
      <c r="C2628" s="8" t="s">
        <v>3091</v>
      </c>
      <c r="D2628" s="8" t="s">
        <v>3100</v>
      </c>
      <c r="E2628" s="8" t="s">
        <v>3101</v>
      </c>
      <c r="F2628" s="29">
        <v>0.28999999999999998</v>
      </c>
      <c r="G2628" s="29">
        <v>1</v>
      </c>
      <c r="H2628" s="30">
        <v>356.0754</v>
      </c>
      <c r="I2628" s="30">
        <v>108.1841</v>
      </c>
      <c r="J2628" s="14">
        <v>5968</v>
      </c>
      <c r="K2628" s="14">
        <v>1520</v>
      </c>
      <c r="L2628" s="12">
        <v>0.30380000000000001</v>
      </c>
      <c r="M2628" s="7">
        <v>1.83875905</v>
      </c>
      <c r="N2628" s="31">
        <v>1</v>
      </c>
      <c r="O2628" s="14">
        <f>IFERROR(VLOOKUP($C2628,'site totals'!$J$2:$K$607,2,FALSE),1)</f>
        <v>5842.3531999999996</v>
      </c>
      <c r="P2628" s="32" t="s">
        <v>22</v>
      </c>
      <c r="Q2628" s="12">
        <v>0.45615495319999999</v>
      </c>
      <c r="R2628" s="29">
        <v>0.28999999999999998</v>
      </c>
      <c r="S2628" s="2">
        <f>IF($A2628="site","",MIN(VLOOKUP($P2628,margin_ranges!$A$5:$D$10,4,FALSE)/100,$Q2628))</f>
        <v>0.29749999999999999</v>
      </c>
      <c r="T2628" s="6">
        <f>IF(A2628="placement",$J2628*MIN($Q2628,$S2628),"")</f>
        <v>1775.48</v>
      </c>
      <c r="U2628" s="6">
        <f>IF($A2628="placement",T2628,SUMIF($C$10:$C$6209,$C2628,$T$10:$T$6209))</f>
        <v>1775.48</v>
      </c>
      <c r="V2628" s="34">
        <f t="shared" si="125"/>
        <v>-1.0563380281690016E-2</v>
      </c>
      <c r="W2628" s="24"/>
      <c r="X2628" s="2" t="str">
        <f>IFERROR(MIN(VLOOKUP($W2628,margin_ranges!$A$5:$D$10,4,FALSE),$Q2628*100)/100,"")</f>
        <v/>
      </c>
      <c r="Y2628" s="6">
        <f t="shared" si="123"/>
        <v>1775.48</v>
      </c>
      <c r="Z2628" s="6">
        <f>IF($A2628="placement",Y2628,SUMIF($C$10:$C$6209,$C2628,$Y$10:$Y$6209))</f>
        <v>1775.48</v>
      </c>
      <c r="AA2628" s="29">
        <f t="shared" si="124"/>
        <v>-1.0563380281690016E-2</v>
      </c>
    </row>
    <row r="2629" spans="1:27" hidden="1" x14ac:dyDescent="0.3">
      <c r="A2629" s="8" t="s">
        <v>17</v>
      </c>
      <c r="B2629" s="8" t="s">
        <v>3090</v>
      </c>
      <c r="C2629" s="8" t="s">
        <v>3091</v>
      </c>
      <c r="D2629" s="8" t="s">
        <v>3098</v>
      </c>
      <c r="E2629" s="8" t="s">
        <v>3099</v>
      </c>
      <c r="F2629" s="29">
        <v>0.28999999999999998</v>
      </c>
      <c r="G2629" s="29">
        <v>0</v>
      </c>
      <c r="H2629" s="30">
        <v>24.8934</v>
      </c>
      <c r="I2629" s="30">
        <v>5.0789</v>
      </c>
      <c r="J2629" s="14">
        <v>216</v>
      </c>
      <c r="K2629" s="14">
        <v>55</v>
      </c>
      <c r="L2629" s="12">
        <v>0.20399999999999999</v>
      </c>
      <c r="M2629" s="7">
        <v>1.41531841</v>
      </c>
      <c r="N2629" s="31">
        <v>1</v>
      </c>
      <c r="O2629" s="14">
        <f>IFERROR(VLOOKUP($C2629,'site totals'!$J$2:$K$607,2,FALSE),1)</f>
        <v>5842.3531999999996</v>
      </c>
      <c r="P2629" s="32" t="s">
        <v>22</v>
      </c>
      <c r="Q2629" s="12">
        <v>0.2934452098</v>
      </c>
      <c r="R2629" s="29">
        <v>0.28999999999999998</v>
      </c>
      <c r="S2629" s="2">
        <f>IF($A2629="site","",MIN(VLOOKUP($P2629,margin_ranges!$A$5:$D$10,4,FALSE)/100,$Q2629))</f>
        <v>0.2934452098</v>
      </c>
      <c r="T2629" s="6">
        <f>IF(A2629="placement",$J2629*MIN($Q2629,$S2629),"")</f>
        <v>63.384165316800001</v>
      </c>
      <c r="U2629" s="6">
        <f>IF($A2629="placement",T2629,SUMIF($C$10:$C$6209,$C2629,$T$10:$T$6209))</f>
        <v>63.384165316800001</v>
      </c>
      <c r="V2629" s="34">
        <f t="shared" si="125"/>
        <v>-4.8524081690139997E-3</v>
      </c>
      <c r="W2629" s="24"/>
      <c r="X2629" s="2" t="str">
        <f>IFERROR(MIN(VLOOKUP($W2629,margin_ranges!$A$5:$D$10,4,FALSE),$Q2629*100)/100,"")</f>
        <v/>
      </c>
      <c r="Y2629" s="6">
        <f t="shared" si="123"/>
        <v>63.384165316800001</v>
      </c>
      <c r="Z2629" s="6">
        <f>IF($A2629="placement",Y2629,SUMIF($C$10:$C$6209,$C2629,$Y$10:$Y$6209))</f>
        <v>63.384165316800001</v>
      </c>
      <c r="AA2629" s="17">
        <f t="shared" si="124"/>
        <v>-4.8524081690139997E-3</v>
      </c>
    </row>
    <row r="2630" spans="1:27" hidden="1" x14ac:dyDescent="0.3">
      <c r="A2630" s="8" t="s">
        <v>17</v>
      </c>
      <c r="B2630" s="8" t="s">
        <v>3090</v>
      </c>
      <c r="C2630" s="8" t="s">
        <v>3091</v>
      </c>
      <c r="D2630" s="8" t="s">
        <v>3102</v>
      </c>
      <c r="E2630" s="8" t="s">
        <v>3103</v>
      </c>
      <c r="F2630" s="29">
        <v>0.28569191254776599</v>
      </c>
      <c r="G2630" s="29">
        <v>0</v>
      </c>
      <c r="H2630" s="30">
        <v>6.2553000000000001</v>
      </c>
      <c r="I2630" s="30">
        <v>0.65159999999999996</v>
      </c>
      <c r="J2630" s="14">
        <v>27</v>
      </c>
      <c r="K2630" s="14">
        <v>7</v>
      </c>
      <c r="L2630" s="12">
        <v>0.1042</v>
      </c>
      <c r="M2630" s="7">
        <v>1.39995615</v>
      </c>
      <c r="N2630" s="31">
        <v>1</v>
      </c>
      <c r="O2630" s="14">
        <f>IFERROR(VLOOKUP($C2630,'site totals'!$J$2:$K$607,2,FALSE),1)</f>
        <v>5842.3531999999996</v>
      </c>
      <c r="P2630" s="32" t="s">
        <v>22</v>
      </c>
      <c r="Q2630" s="12">
        <v>0.28569191249999998</v>
      </c>
      <c r="R2630" s="29">
        <v>0.28999999999999998</v>
      </c>
      <c r="S2630" s="2">
        <f>IF($A2630="site","",MIN(VLOOKUP($P2630,margin_ranges!$A$5:$D$10,4,FALSE)/100,$Q2630))</f>
        <v>0.28569191249999998</v>
      </c>
      <c r="T2630" s="6">
        <f>IF(A2630="placement",$J2630*MIN($Q2630,$S2630),"")</f>
        <v>7.7136816374999997</v>
      </c>
      <c r="U2630" s="6">
        <f>IF($A2630="placement",T2630,SUMIF($C$10:$C$6209,$C2630,$T$10:$T$6209))</f>
        <v>7.7136816374999997</v>
      </c>
      <c r="V2630" s="34">
        <f t="shared" si="125"/>
        <v>6.0677288732395862E-3</v>
      </c>
      <c r="W2630" s="24"/>
      <c r="X2630" s="2" t="str">
        <f>IFERROR(MIN(VLOOKUP($W2630,margin_ranges!$A$5:$D$10,4,FALSE),$Q2630*100)/100,"")</f>
        <v/>
      </c>
      <c r="Y2630" s="6">
        <f t="shared" si="123"/>
        <v>7.7136816374999997</v>
      </c>
      <c r="Z2630" s="6">
        <f>IF($A2630="placement",Y2630,SUMIF($C$10:$C$6209,$C2630,$Y$10:$Y$6209))</f>
        <v>7.7136816374999997</v>
      </c>
      <c r="AA2630" s="29">
        <f t="shared" si="124"/>
        <v>6.0677288732395862E-3</v>
      </c>
    </row>
    <row r="2631" spans="1:27" hidden="1" x14ac:dyDescent="0.3">
      <c r="A2631" s="8" t="s">
        <v>17</v>
      </c>
      <c r="B2631" s="8" t="s">
        <v>3090</v>
      </c>
      <c r="C2631" s="8" t="s">
        <v>3091</v>
      </c>
      <c r="D2631" s="8" t="s">
        <v>3112</v>
      </c>
      <c r="E2631" s="8" t="s">
        <v>3113</v>
      </c>
      <c r="F2631" s="29">
        <v>0.27179882215540502</v>
      </c>
      <c r="G2631" s="29">
        <v>0</v>
      </c>
      <c r="H2631" s="30">
        <v>5.2257999999999996</v>
      </c>
      <c r="I2631" s="30">
        <v>0.83730000000000004</v>
      </c>
      <c r="J2631" s="14">
        <v>34</v>
      </c>
      <c r="K2631" s="14">
        <v>9</v>
      </c>
      <c r="L2631" s="12">
        <v>0.16020000000000001</v>
      </c>
      <c r="M2631" s="7">
        <v>1.3732468900000001</v>
      </c>
      <c r="N2631" s="31">
        <v>1</v>
      </c>
      <c r="O2631" s="14">
        <f>IFERROR(VLOOKUP($C2631,'site totals'!$J$2:$K$607,2,FALSE),1)</f>
        <v>5842.3531999999996</v>
      </c>
      <c r="P2631" s="32" t="s">
        <v>22</v>
      </c>
      <c r="Q2631" s="12">
        <v>0.27179882220000001</v>
      </c>
      <c r="R2631" s="29">
        <v>0.28999999999999998</v>
      </c>
      <c r="S2631" s="2">
        <f>IF($A2631="site","",MIN(VLOOKUP($P2631,margin_ranges!$A$5:$D$10,4,FALSE)/100,$Q2631))</f>
        <v>0.27179882220000001</v>
      </c>
      <c r="T2631" s="6">
        <f>IF(A2631="placement",$J2631*MIN($Q2631,$S2631),"")</f>
        <v>9.2411599548000005</v>
      </c>
      <c r="U2631" s="6">
        <f>IF($A2631="placement",T2631,SUMIF($C$10:$C$6209,$C2631,$T$10:$T$6209))</f>
        <v>9.2411599548000005</v>
      </c>
      <c r="V2631" s="34">
        <f t="shared" si="125"/>
        <v>2.5635461690140859E-2</v>
      </c>
      <c r="W2631" s="24"/>
      <c r="X2631" s="2" t="str">
        <f>IFERROR(MIN(VLOOKUP($W2631,margin_ranges!$A$5:$D$10,4,FALSE),$Q2631*100)/100,"")</f>
        <v/>
      </c>
      <c r="Y2631" s="6">
        <f t="shared" si="123"/>
        <v>9.2411599548000005</v>
      </c>
      <c r="Z2631" s="6">
        <f>IF($A2631="placement",Y2631,SUMIF($C$10:$C$6209,$C2631,$Y$10:$Y$6209))</f>
        <v>9.2411599548000005</v>
      </c>
      <c r="AA2631" s="29">
        <f t="shared" si="124"/>
        <v>2.5635461690140859E-2</v>
      </c>
    </row>
    <row r="2632" spans="1:27" hidden="1" x14ac:dyDescent="0.3">
      <c r="A2632" s="8" t="s">
        <v>17</v>
      </c>
      <c r="B2632" s="8" t="s">
        <v>3090</v>
      </c>
      <c r="C2632" s="8" t="s">
        <v>3091</v>
      </c>
      <c r="D2632" s="8" t="s">
        <v>3116</v>
      </c>
      <c r="E2632" s="8" t="s">
        <v>3117</v>
      </c>
      <c r="F2632" s="29">
        <v>0.27627344792402397</v>
      </c>
      <c r="G2632" s="29">
        <v>0</v>
      </c>
      <c r="H2632" s="30">
        <v>14.5388</v>
      </c>
      <c r="I2632" s="30">
        <v>2.6345999999999998</v>
      </c>
      <c r="J2632" s="14">
        <v>109</v>
      </c>
      <c r="K2632" s="14">
        <v>28</v>
      </c>
      <c r="L2632" s="12">
        <v>0.1812</v>
      </c>
      <c r="M2632" s="7">
        <v>1.3817373399999999</v>
      </c>
      <c r="N2632" s="31">
        <v>1</v>
      </c>
      <c r="O2632" s="14">
        <f>IFERROR(VLOOKUP($C2632,'site totals'!$J$2:$K$607,2,FALSE),1)</f>
        <v>5842.3531999999996</v>
      </c>
      <c r="P2632" s="32" t="s">
        <v>22</v>
      </c>
      <c r="Q2632" s="12">
        <v>0.27627344790000002</v>
      </c>
      <c r="R2632" s="29">
        <v>0.28999999999999998</v>
      </c>
      <c r="S2632" s="2">
        <f>IF($A2632="site","",MIN(VLOOKUP($P2632,margin_ranges!$A$5:$D$10,4,FALSE)/100,$Q2632))</f>
        <v>0.27627344790000002</v>
      </c>
      <c r="T2632" s="6">
        <f>IF(A2632="placement",$J2632*MIN($Q2632,$S2632),"")</f>
        <v>30.113805821100001</v>
      </c>
      <c r="U2632" s="6">
        <f>IF($A2632="placement",T2632,SUMIF($C$10:$C$6209,$C2632,$T$10:$T$6209))</f>
        <v>30.113805821100001</v>
      </c>
      <c r="V2632" s="34">
        <f t="shared" si="125"/>
        <v>1.9333171971831042E-2</v>
      </c>
      <c r="W2632" s="24"/>
      <c r="X2632" s="2" t="str">
        <f>IFERROR(MIN(VLOOKUP($W2632,margin_ranges!$A$5:$D$10,4,FALSE),$Q2632*100)/100,"")</f>
        <v/>
      </c>
      <c r="Y2632" s="6">
        <f t="shared" si="123"/>
        <v>30.113805821100001</v>
      </c>
      <c r="Z2632" s="6">
        <f>IF($A2632="placement",Y2632,SUMIF($C$10:$C$6209,$C2632,$Y$10:$Y$6209))</f>
        <v>30.113805821100001</v>
      </c>
      <c r="AA2632" s="29">
        <f t="shared" si="124"/>
        <v>1.9333171971831042E-2</v>
      </c>
    </row>
    <row r="2633" spans="1:27" hidden="1" x14ac:dyDescent="0.3">
      <c r="A2633" s="8" t="s">
        <v>17</v>
      </c>
      <c r="B2633" s="8" t="s">
        <v>3090</v>
      </c>
      <c r="C2633" s="8" t="s">
        <v>3091</v>
      </c>
      <c r="D2633" s="8" t="s">
        <v>3092</v>
      </c>
      <c r="E2633" s="8" t="s">
        <v>3093</v>
      </c>
      <c r="F2633" s="29">
        <v>0.28827748962849198</v>
      </c>
      <c r="G2633" s="29">
        <v>0</v>
      </c>
      <c r="H2633" s="30">
        <v>17.142800000000001</v>
      </c>
      <c r="I2633" s="30">
        <v>2.7229000000000001</v>
      </c>
      <c r="J2633" s="14">
        <v>115</v>
      </c>
      <c r="K2633" s="14">
        <v>29</v>
      </c>
      <c r="L2633" s="12">
        <v>0.1588</v>
      </c>
      <c r="M2633" s="7">
        <v>1.4050419700000001</v>
      </c>
      <c r="N2633" s="31">
        <v>1</v>
      </c>
      <c r="O2633" s="14">
        <f>IFERROR(VLOOKUP($C2633,'site totals'!$J$2:$K$607,2,FALSE),1)</f>
        <v>5842.3531999999996</v>
      </c>
      <c r="P2633" s="32" t="s">
        <v>22</v>
      </c>
      <c r="Q2633" s="12">
        <v>0.28827748959999999</v>
      </c>
      <c r="R2633" s="29">
        <v>0.28999999999999998</v>
      </c>
      <c r="S2633" s="2">
        <f>IF($A2633="site","",MIN(VLOOKUP($P2633,margin_ranges!$A$5:$D$10,4,FALSE)/100,$Q2633))</f>
        <v>0.28827748959999999</v>
      </c>
      <c r="T2633" s="6">
        <f>IF(A2633="placement",$J2633*MIN($Q2633,$S2633),"")</f>
        <v>33.151911304000002</v>
      </c>
      <c r="U2633" s="6">
        <f>IF($A2633="placement",T2633,SUMIF($C$10:$C$6209,$C2633,$T$10:$T$6209))</f>
        <v>33.151911304000002</v>
      </c>
      <c r="V2633" s="34">
        <f t="shared" si="125"/>
        <v>2.4260709859154073E-3</v>
      </c>
      <c r="W2633" s="24"/>
      <c r="X2633" s="2" t="str">
        <f>IFERROR(MIN(VLOOKUP($W2633,margin_ranges!$A$5:$D$10,4,FALSE),$Q2633*100)/100,"")</f>
        <v/>
      </c>
      <c r="Y2633" s="6">
        <f t="shared" si="123"/>
        <v>33.151911304000002</v>
      </c>
      <c r="Z2633" s="6">
        <f>IF($A2633="placement",Y2633,SUMIF($C$10:$C$6209,$C2633,$Y$10:$Y$6209))</f>
        <v>33.151911304000002</v>
      </c>
      <c r="AA2633" s="29">
        <f t="shared" si="124"/>
        <v>2.4260709859154073E-3</v>
      </c>
    </row>
    <row r="2634" spans="1:27" hidden="1" x14ac:dyDescent="0.3">
      <c r="A2634" s="8" t="s">
        <v>17</v>
      </c>
      <c r="B2634" s="8" t="s">
        <v>3090</v>
      </c>
      <c r="C2634" s="8" t="s">
        <v>3091</v>
      </c>
      <c r="D2634" s="8" t="s">
        <v>3104</v>
      </c>
      <c r="E2634" s="8" t="s">
        <v>3105</v>
      </c>
      <c r="F2634" s="29">
        <v>0.28745370765693501</v>
      </c>
      <c r="G2634" s="29">
        <v>0</v>
      </c>
      <c r="H2634" s="30">
        <v>28.580400000000001</v>
      </c>
      <c r="I2634" s="30">
        <v>6.4372999999999996</v>
      </c>
      <c r="J2634" s="14">
        <v>271</v>
      </c>
      <c r="K2634" s="14">
        <v>69</v>
      </c>
      <c r="L2634" s="12">
        <v>0.22520000000000001</v>
      </c>
      <c r="M2634" s="7">
        <v>1.4034175900000001</v>
      </c>
      <c r="N2634" s="31">
        <v>1</v>
      </c>
      <c r="O2634" s="14">
        <f>IFERROR(VLOOKUP($C2634,'site totals'!$J$2:$K$607,2,FALSE),1)</f>
        <v>5842.3531999999996</v>
      </c>
      <c r="P2634" s="32" t="s">
        <v>22</v>
      </c>
      <c r="Q2634" s="12">
        <v>0.28745370770000001</v>
      </c>
      <c r="R2634" s="29">
        <v>0.28999999999999998</v>
      </c>
      <c r="S2634" s="2">
        <f>IF($A2634="site","",MIN(VLOOKUP($P2634,margin_ranges!$A$5:$D$10,4,FALSE)/100,$Q2634))</f>
        <v>0.28745370770000001</v>
      </c>
      <c r="T2634" s="6">
        <f>IF(A2634="placement",$J2634*MIN($Q2634,$S2634),"")</f>
        <v>77.899954786700008</v>
      </c>
      <c r="U2634" s="6">
        <f>IF($A2634="placement",T2634,SUMIF($C$10:$C$6209,$C2634,$T$10:$T$6209))</f>
        <v>77.899954786700008</v>
      </c>
      <c r="V2634" s="34">
        <f t="shared" si="125"/>
        <v>3.5863271830987031E-3</v>
      </c>
      <c r="W2634" s="24"/>
      <c r="X2634" s="2" t="str">
        <f>IFERROR(MIN(VLOOKUP($W2634,margin_ranges!$A$5:$D$10,4,FALSE),$Q2634*100)/100,"")</f>
        <v/>
      </c>
      <c r="Y2634" s="6">
        <f t="shared" si="123"/>
        <v>77.899954786700008</v>
      </c>
      <c r="Z2634" s="6">
        <f>IF($A2634="placement",Y2634,SUMIF($C$10:$C$6209,$C2634,$Y$10:$Y$6209))</f>
        <v>77.899954786700008</v>
      </c>
      <c r="AA2634" s="29">
        <f t="shared" si="124"/>
        <v>3.5863271830987031E-3</v>
      </c>
    </row>
    <row r="2635" spans="1:27" x14ac:dyDescent="0.3">
      <c r="A2635" s="16" t="s">
        <v>33</v>
      </c>
      <c r="B2635" s="16" t="s">
        <v>3090</v>
      </c>
      <c r="C2635" s="16" t="s">
        <v>3091</v>
      </c>
      <c r="D2635" s="8" t="s">
        <v>34</v>
      </c>
      <c r="E2635" s="16"/>
      <c r="F2635" s="17">
        <v>0.28964814999545002</v>
      </c>
      <c r="G2635" s="17">
        <v>0.91795497999999998</v>
      </c>
      <c r="H2635" s="36">
        <v>1245.2843</v>
      </c>
      <c r="I2635" s="36">
        <v>239.75040000000001</v>
      </c>
      <c r="J2635" s="22">
        <v>12519</v>
      </c>
      <c r="K2635" s="22">
        <v>3290</v>
      </c>
      <c r="L2635" s="18">
        <v>0.1925</v>
      </c>
      <c r="M2635" s="19">
        <v>1.7406061399999999</v>
      </c>
      <c r="N2635" s="20">
        <v>1</v>
      </c>
      <c r="O2635" s="22">
        <f>IFERROR(VLOOKUP($C2635,'site totals'!$J$2:$K$607,2,FALSE),1)</f>
        <v>5842.3531999999996</v>
      </c>
      <c r="P2635" s="21"/>
      <c r="Q2635" s="18">
        <v>0.42548749019999998</v>
      </c>
      <c r="R2635" s="17">
        <v>0.28960000000000002</v>
      </c>
      <c r="S2635" s="18" t="str">
        <f>IF($A2635="site","",MIN(VLOOKUP($P2635,margin_ranges!$A$5:$D$10,4,FALSE)/100,$Q2635))</f>
        <v/>
      </c>
      <c r="T2635" s="22" t="str">
        <f>IF(A2635="placement",$J2635*MIN($Q2635,$S2635),"")</f>
        <v/>
      </c>
      <c r="U2635" s="22">
        <f>IF($A2635="placement",T2635,SUMIF($C$10:$C$6209,$C2635,$T$10:$T$6209))</f>
        <v>3999.3800060785002</v>
      </c>
      <c r="V2635" s="37">
        <f t="shared" si="125"/>
        <v>-4.2039434078050331E-2</v>
      </c>
      <c r="W2635" s="38"/>
      <c r="X2635" s="18" t="str">
        <f>IFERROR(MIN(VLOOKUP($W2635,margin_ranges!$A$5:$D$10,4,FALSE),$Q2635*100)/100,"")</f>
        <v/>
      </c>
      <c r="Y2635" s="6" t="str">
        <f t="shared" si="123"/>
        <v/>
      </c>
      <c r="Z2635" s="6">
        <f>IF($A2635="placement",Y2635,SUMIF($C$10:$C$6209,$C2635,$Y$10:$Y$6209))</f>
        <v>3999.3800060785002</v>
      </c>
      <c r="AA2635" s="17">
        <f t="shared" si="124"/>
        <v>-4.2039434078050331E-2</v>
      </c>
    </row>
    <row r="2636" spans="1:27" hidden="1" x14ac:dyDescent="0.3">
      <c r="A2636" s="8" t="s">
        <v>17</v>
      </c>
      <c r="B2636" s="8" t="s">
        <v>5936</v>
      </c>
      <c r="C2636" s="8" t="s">
        <v>5937</v>
      </c>
      <c r="D2636" s="33" t="s">
        <v>5976</v>
      </c>
      <c r="E2636" s="8" t="s">
        <v>5977</v>
      </c>
      <c r="F2636" s="29">
        <v>0.149999999999999</v>
      </c>
      <c r="G2636" s="29">
        <v>1</v>
      </c>
      <c r="H2636" s="30">
        <v>165.11519999999999</v>
      </c>
      <c r="I2636" s="30">
        <v>12.7776</v>
      </c>
      <c r="J2636" s="14">
        <v>389</v>
      </c>
      <c r="K2636" s="14">
        <v>58</v>
      </c>
      <c r="L2636" s="12">
        <v>7.7399999999999997E-2</v>
      </c>
      <c r="M2636" s="7">
        <v>1.0140950099999999</v>
      </c>
      <c r="N2636" s="31">
        <v>0.7</v>
      </c>
      <c r="O2636" s="14">
        <f>IFERROR(VLOOKUP($C2636,'site totals'!$J$2:$K$607,2,FALSE),1)</f>
        <v>5729.9929000000002</v>
      </c>
      <c r="P2636" s="32" t="s">
        <v>91</v>
      </c>
      <c r="Q2636" s="12">
        <v>0.30972937160000003</v>
      </c>
      <c r="R2636" s="29">
        <v>0.15</v>
      </c>
      <c r="S2636" s="2">
        <f>IF($A2636="site","",MIN(VLOOKUP($P2636,margin_ranges!$A$5:$D$10,4,FALSE)/100,$Q2636))</f>
        <v>0.29749999999999999</v>
      </c>
      <c r="T2636" s="6">
        <f>IF(A2636="placement",$J2636*MIN($Q2636,$S2636),"")</f>
        <v>115.72749999999999</v>
      </c>
      <c r="U2636" s="6">
        <f>IF($A2636="placement",T2636,SUMIF($C$10:$C$6209,$C2636,$T$10:$T$6209))</f>
        <v>115.72749999999999</v>
      </c>
      <c r="V2636" s="34">
        <f t="shared" si="125"/>
        <v>-0.17352941176470571</v>
      </c>
      <c r="W2636" s="24"/>
      <c r="X2636" s="2" t="str">
        <f>IFERROR(MIN(VLOOKUP($W2636,margin_ranges!$A$5:$D$10,4,FALSE),$Q2636*100)/100,"")</f>
        <v/>
      </c>
      <c r="Y2636" s="6">
        <f t="shared" si="123"/>
        <v>115.72749999999999</v>
      </c>
      <c r="Z2636" s="6">
        <f>IF($A2636="placement",Y2636,SUMIF($C$10:$C$6209,$C2636,$Y$10:$Y$6209))</f>
        <v>115.72749999999999</v>
      </c>
      <c r="AA2636" s="29">
        <f t="shared" si="124"/>
        <v>-0.17352941176470571</v>
      </c>
    </row>
    <row r="2637" spans="1:27" hidden="1" x14ac:dyDescent="0.3">
      <c r="A2637" s="8" t="s">
        <v>17</v>
      </c>
      <c r="B2637" s="8" t="s">
        <v>5936</v>
      </c>
      <c r="C2637" s="8" t="s">
        <v>5937</v>
      </c>
      <c r="D2637" s="8" t="s">
        <v>5974</v>
      </c>
      <c r="E2637" s="8" t="s">
        <v>5975</v>
      </c>
      <c r="F2637" s="29">
        <v>0.32</v>
      </c>
      <c r="G2637" s="29">
        <v>1</v>
      </c>
      <c r="H2637" s="30">
        <v>150.3663</v>
      </c>
      <c r="I2637" s="30">
        <v>38.101900000000001</v>
      </c>
      <c r="J2637" s="14">
        <v>291</v>
      </c>
      <c r="K2637" s="14">
        <v>93</v>
      </c>
      <c r="L2637" s="12">
        <v>0.25340000000000001</v>
      </c>
      <c r="M2637" s="7">
        <v>0.25495869999999998</v>
      </c>
      <c r="N2637" s="31">
        <v>0.1</v>
      </c>
      <c r="O2637" s="14">
        <f>IFERROR(VLOOKUP($C2637,'site totals'!$J$2:$K$607,2,FALSE),1)</f>
        <v>5729.9929000000002</v>
      </c>
      <c r="P2637" s="32" t="s">
        <v>161</v>
      </c>
      <c r="Q2637" s="12">
        <v>0.60777961439999995</v>
      </c>
      <c r="R2637" s="29">
        <v>0.32</v>
      </c>
      <c r="S2637" s="2">
        <f>IF($A2637="site","",MIN(VLOOKUP($P2637,margin_ranges!$A$5:$D$10,4,FALSE)/100,$Q2637))</f>
        <v>0.43</v>
      </c>
      <c r="T2637" s="6">
        <f>IF(A2637="placement",$J2637*MIN($Q2637,$S2637),"")</f>
        <v>125.13</v>
      </c>
      <c r="U2637" s="6">
        <f>IF($A2637="placement",T2637,SUMIF($C$10:$C$6209,$C2637,$T$10:$T$6209))</f>
        <v>125.13</v>
      </c>
      <c r="V2637" s="34">
        <f t="shared" si="125"/>
        <v>-0.16176470588235292</v>
      </c>
      <c r="W2637" s="24"/>
      <c r="X2637" s="2" t="str">
        <f>IFERROR(MIN(VLOOKUP($W2637,margin_ranges!$A$5:$D$10,4,FALSE),$Q2637*100)/100,"")</f>
        <v/>
      </c>
      <c r="Y2637" s="6">
        <f t="shared" si="123"/>
        <v>125.13</v>
      </c>
      <c r="Z2637" s="6">
        <f>IF($A2637="placement",Y2637,SUMIF($C$10:$C$6209,$C2637,$Y$10:$Y$6209))</f>
        <v>125.13</v>
      </c>
      <c r="AA2637" s="29">
        <f t="shared" si="124"/>
        <v>-0.16176470588235292</v>
      </c>
    </row>
    <row r="2638" spans="1:27" hidden="1" x14ac:dyDescent="0.3">
      <c r="A2638" s="8" t="s">
        <v>17</v>
      </c>
      <c r="B2638" s="8" t="s">
        <v>5936</v>
      </c>
      <c r="C2638" s="8" t="s">
        <v>5937</v>
      </c>
      <c r="D2638" s="8" t="s">
        <v>5956</v>
      </c>
      <c r="E2638" s="8" t="s">
        <v>5957</v>
      </c>
      <c r="F2638" s="29">
        <v>0.15</v>
      </c>
      <c r="G2638" s="29">
        <v>1</v>
      </c>
      <c r="H2638" s="30">
        <v>172.61959999999999</v>
      </c>
      <c r="I2638" s="30">
        <v>17.115300000000001</v>
      </c>
      <c r="J2638" s="14">
        <v>500</v>
      </c>
      <c r="K2638" s="14">
        <v>100</v>
      </c>
      <c r="L2638" s="12">
        <v>9.9199999999999997E-2</v>
      </c>
      <c r="M2638" s="7">
        <v>0.97361339000000002</v>
      </c>
      <c r="N2638" s="31">
        <v>0.7</v>
      </c>
      <c r="O2638" s="14">
        <f>IFERROR(VLOOKUP($C2638,'site totals'!$J$2:$K$607,2,FALSE),1)</f>
        <v>5729.9929000000002</v>
      </c>
      <c r="P2638" s="32" t="s">
        <v>91</v>
      </c>
      <c r="Q2638" s="12">
        <v>0.28102879060000002</v>
      </c>
      <c r="R2638" s="29">
        <v>0.15</v>
      </c>
      <c r="S2638" s="2">
        <f>IF($A2638="site","",MIN(VLOOKUP($P2638,margin_ranges!$A$5:$D$10,4,FALSE)/100,$Q2638))</f>
        <v>0.28102879060000002</v>
      </c>
      <c r="T2638" s="6">
        <f>IF(A2638="placement",$J2638*MIN($Q2638,$S2638),"")</f>
        <v>140.51439530000002</v>
      </c>
      <c r="U2638" s="6">
        <f>IF($A2638="placement",T2638,SUMIF($C$10:$C$6209,$C2638,$T$10:$T$6209))</f>
        <v>140.51439530000002</v>
      </c>
      <c r="V2638" s="34">
        <f t="shared" si="125"/>
        <v>-0.15415151835294127</v>
      </c>
      <c r="W2638" s="24"/>
      <c r="X2638" s="2" t="str">
        <f>IFERROR(MIN(VLOOKUP($W2638,margin_ranges!$A$5:$D$10,4,FALSE),$Q2638*100)/100,"")</f>
        <v/>
      </c>
      <c r="Y2638" s="6">
        <f t="shared" si="123"/>
        <v>140.51439530000002</v>
      </c>
      <c r="Z2638" s="6">
        <f>IF($A2638="placement",Y2638,SUMIF($C$10:$C$6209,$C2638,$Y$10:$Y$6209))</f>
        <v>140.51439530000002</v>
      </c>
      <c r="AA2638" s="29">
        <f t="shared" si="124"/>
        <v>-0.15415151835294127</v>
      </c>
    </row>
    <row r="2639" spans="1:27" hidden="1" x14ac:dyDescent="0.3">
      <c r="A2639" s="8" t="s">
        <v>17</v>
      </c>
      <c r="B2639" s="8" t="s">
        <v>5936</v>
      </c>
      <c r="C2639" s="8" t="s">
        <v>5937</v>
      </c>
      <c r="D2639" s="8" t="s">
        <v>5948</v>
      </c>
      <c r="E2639" s="8" t="s">
        <v>5949</v>
      </c>
      <c r="F2639" s="29">
        <v>0.19999999999999901</v>
      </c>
      <c r="G2639" s="29">
        <v>1</v>
      </c>
      <c r="H2639" s="30">
        <v>253.39689999999999</v>
      </c>
      <c r="I2639" s="30">
        <v>37.056199999999997</v>
      </c>
      <c r="J2639" s="14">
        <v>1110</v>
      </c>
      <c r="K2639" s="14">
        <v>244</v>
      </c>
      <c r="L2639" s="12">
        <v>0.1462</v>
      </c>
      <c r="M2639" s="7">
        <v>0.99814952999999995</v>
      </c>
      <c r="N2639" s="31">
        <v>0.7</v>
      </c>
      <c r="O2639" s="14">
        <f>IFERROR(VLOOKUP($C2639,'site totals'!$J$2:$K$607,2,FALSE),1)</f>
        <v>5729.9929000000002</v>
      </c>
      <c r="P2639" s="32" t="s">
        <v>91</v>
      </c>
      <c r="Q2639" s="12">
        <v>0.29870226929999999</v>
      </c>
      <c r="R2639" s="29">
        <v>0.2</v>
      </c>
      <c r="S2639" s="2">
        <f>IF($A2639="site","",MIN(VLOOKUP($P2639,margin_ranges!$A$5:$D$10,4,FALSE)/100,$Q2639))</f>
        <v>0.29749999999999999</v>
      </c>
      <c r="T2639" s="6">
        <f>IF(A2639="placement",$J2639*MIN($Q2639,$S2639),"")</f>
        <v>330.22499999999997</v>
      </c>
      <c r="U2639" s="6">
        <f>IF($A2639="placement",T2639,SUMIF($C$10:$C$6209,$C2639,$T$10:$T$6209))</f>
        <v>330.22499999999997</v>
      </c>
      <c r="V2639" s="34">
        <f t="shared" si="125"/>
        <v>-0.12187499999999984</v>
      </c>
      <c r="W2639" s="24"/>
      <c r="X2639" s="2" t="str">
        <f>IFERROR(MIN(VLOOKUP($W2639,margin_ranges!$A$5:$D$10,4,FALSE),$Q2639*100)/100,"")</f>
        <v/>
      </c>
      <c r="Y2639" s="6">
        <f t="shared" si="123"/>
        <v>330.22499999999997</v>
      </c>
      <c r="Z2639" s="6">
        <f>IF($A2639="placement",Y2639,SUMIF($C$10:$C$6209,$C2639,$Y$10:$Y$6209))</f>
        <v>330.22499999999997</v>
      </c>
      <c r="AA2639" s="29">
        <f t="shared" si="124"/>
        <v>-0.12187499999999984</v>
      </c>
    </row>
    <row r="2640" spans="1:27" hidden="1" x14ac:dyDescent="0.3">
      <c r="A2640" s="8" t="s">
        <v>17</v>
      </c>
      <c r="B2640" s="8" t="s">
        <v>5936</v>
      </c>
      <c r="C2640" s="8" t="s">
        <v>5937</v>
      </c>
      <c r="D2640" s="8" t="s">
        <v>5940</v>
      </c>
      <c r="E2640" s="8" t="s">
        <v>5941</v>
      </c>
      <c r="F2640" s="29">
        <v>0.2</v>
      </c>
      <c r="G2640" s="29">
        <v>1</v>
      </c>
      <c r="H2640" s="30">
        <v>235.4873</v>
      </c>
      <c r="I2640" s="30">
        <v>24.2149</v>
      </c>
      <c r="J2640" s="14">
        <v>699</v>
      </c>
      <c r="K2640" s="14">
        <v>152</v>
      </c>
      <c r="L2640" s="12">
        <v>0.1028</v>
      </c>
      <c r="M2640" s="7">
        <v>0.96197032999999998</v>
      </c>
      <c r="N2640" s="31">
        <v>0.7</v>
      </c>
      <c r="O2640" s="14">
        <f>IFERROR(VLOOKUP($C2640,'site totals'!$J$2:$K$607,2,FALSE),1)</f>
        <v>5729.9929000000002</v>
      </c>
      <c r="P2640" s="32" t="s">
        <v>91</v>
      </c>
      <c r="Q2640" s="12">
        <v>0.27232683029999999</v>
      </c>
      <c r="R2640" s="29">
        <v>0.2</v>
      </c>
      <c r="S2640" s="2">
        <f>IF($A2640="site","",MIN(VLOOKUP($P2640,margin_ranges!$A$5:$D$10,4,FALSE)/100,$Q2640))</f>
        <v>0.27232683029999999</v>
      </c>
      <c r="T2640" s="6">
        <f>IF(A2640="placement",$J2640*MIN($Q2640,$S2640),"")</f>
        <v>190.35645437969998</v>
      </c>
      <c r="U2640" s="6">
        <f>IF($A2640="placement",T2640,SUMIF($C$10:$C$6209,$C2640,$T$10:$T$6209))</f>
        <v>190.35645437969998</v>
      </c>
      <c r="V2640" s="34">
        <f t="shared" si="125"/>
        <v>-9.0408537875000028E-2</v>
      </c>
      <c r="W2640" s="24"/>
      <c r="X2640" s="2" t="str">
        <f>IFERROR(MIN(VLOOKUP($W2640,margin_ranges!$A$5:$D$10,4,FALSE),$Q2640*100)/100,"")</f>
        <v/>
      </c>
      <c r="Y2640" s="6">
        <f t="shared" si="123"/>
        <v>190.35645437969998</v>
      </c>
      <c r="Z2640" s="6">
        <f>IF($A2640="placement",Y2640,SUMIF($C$10:$C$6209,$C2640,$Y$10:$Y$6209))</f>
        <v>190.35645437969998</v>
      </c>
      <c r="AA2640" s="17">
        <f t="shared" si="124"/>
        <v>-9.0408537875000028E-2</v>
      </c>
    </row>
    <row r="2641" spans="1:27" hidden="1" x14ac:dyDescent="0.3">
      <c r="A2641" s="8" t="s">
        <v>17</v>
      </c>
      <c r="B2641" s="8" t="s">
        <v>5936</v>
      </c>
      <c r="C2641" s="8" t="s">
        <v>5937</v>
      </c>
      <c r="D2641" s="8" t="s">
        <v>5954</v>
      </c>
      <c r="E2641" s="8" t="s">
        <v>5955</v>
      </c>
      <c r="F2641" s="29">
        <v>0.35</v>
      </c>
      <c r="G2641" s="29">
        <v>1</v>
      </c>
      <c r="H2641" s="30">
        <v>423.62090000000001</v>
      </c>
      <c r="I2641" s="30">
        <v>158.9034</v>
      </c>
      <c r="J2641" s="14">
        <v>1178</v>
      </c>
      <c r="K2641" s="14">
        <v>358</v>
      </c>
      <c r="L2641" s="12">
        <v>0.37509999999999999</v>
      </c>
      <c r="M2641" s="7">
        <v>0.24712255999999999</v>
      </c>
      <c r="N2641" s="31">
        <v>0.15</v>
      </c>
      <c r="O2641" s="14">
        <f>IFERROR(VLOOKUP($C2641,'site totals'!$J$2:$K$607,2,FALSE),1)</f>
        <v>5729.9929000000002</v>
      </c>
      <c r="P2641" s="32" t="s">
        <v>161</v>
      </c>
      <c r="Q2641" s="12">
        <v>0.39301372400000001</v>
      </c>
      <c r="R2641" s="29">
        <v>0.35</v>
      </c>
      <c r="S2641" s="2">
        <f>IF($A2641="site","",MIN(VLOOKUP($P2641,margin_ranges!$A$5:$D$10,4,FALSE)/100,$Q2641))</f>
        <v>0.39301372400000001</v>
      </c>
      <c r="T2641" s="6">
        <f>IF(A2641="placement",$J2641*MIN($Q2641,$S2641),"")</f>
        <v>462.97016687199999</v>
      </c>
      <c r="U2641" s="6">
        <f>IF($A2641="placement",T2641,SUMIF($C$10:$C$6209,$C2641,$T$10:$T$6209))</f>
        <v>462.97016687199999</v>
      </c>
      <c r="V2641" s="34">
        <f t="shared" si="125"/>
        <v>-6.6174960000000005E-2</v>
      </c>
      <c r="W2641" s="24"/>
      <c r="X2641" s="2" t="str">
        <f>IFERROR(MIN(VLOOKUP($W2641,margin_ranges!$A$5:$D$10,4,FALSE),$Q2641*100)/100,"")</f>
        <v/>
      </c>
      <c r="Y2641" s="6">
        <f t="shared" si="123"/>
        <v>462.97016687199999</v>
      </c>
      <c r="Z2641" s="6">
        <f>IF($A2641="placement",Y2641,SUMIF($C$10:$C$6209,$C2641,$Y$10:$Y$6209))</f>
        <v>462.97016687199999</v>
      </c>
      <c r="AA2641" s="29">
        <f t="shared" si="124"/>
        <v>-6.6174960000000005E-2</v>
      </c>
    </row>
    <row r="2642" spans="1:27" hidden="1" x14ac:dyDescent="0.3">
      <c r="A2642" s="8" t="s">
        <v>17</v>
      </c>
      <c r="B2642" s="8" t="s">
        <v>5936</v>
      </c>
      <c r="C2642" s="8" t="s">
        <v>5937</v>
      </c>
      <c r="D2642" s="8" t="s">
        <v>5970</v>
      </c>
      <c r="E2642" s="8" t="s">
        <v>5971</v>
      </c>
      <c r="F2642" s="29">
        <v>0.2</v>
      </c>
      <c r="G2642" s="29">
        <v>1</v>
      </c>
      <c r="H2642" s="30">
        <v>237.46629999999999</v>
      </c>
      <c r="I2642" s="30">
        <v>24.323399999999999</v>
      </c>
      <c r="J2642" s="14">
        <v>680</v>
      </c>
      <c r="K2642" s="14">
        <v>148</v>
      </c>
      <c r="L2642" s="12">
        <v>0.1024</v>
      </c>
      <c r="M2642" s="7">
        <v>0.93199012000000003</v>
      </c>
      <c r="N2642" s="31">
        <v>0.7</v>
      </c>
      <c r="O2642" s="14">
        <f>IFERROR(VLOOKUP($C2642,'site totals'!$J$2:$K$607,2,FALSE),1)</f>
        <v>5729.9929000000002</v>
      </c>
      <c r="P2642" s="32" t="s">
        <v>91</v>
      </c>
      <c r="Q2642" s="12">
        <v>0.2489190775</v>
      </c>
      <c r="R2642" s="29">
        <v>0.2</v>
      </c>
      <c r="S2642" s="2">
        <f>IF($A2642="site","",MIN(VLOOKUP($P2642,margin_ranges!$A$5:$D$10,4,FALSE)/100,$Q2642))</f>
        <v>0.2489190775</v>
      </c>
      <c r="T2642" s="6">
        <f>IF(A2642="placement",$J2642*MIN($Q2642,$S2642),"")</f>
        <v>169.26497270000002</v>
      </c>
      <c r="U2642" s="6">
        <f>IF($A2642="placement",T2642,SUMIF($C$10:$C$6209,$C2642,$T$10:$T$6209))</f>
        <v>169.26497270000002</v>
      </c>
      <c r="V2642" s="34">
        <f t="shared" si="125"/>
        <v>-6.1148846875000107E-2</v>
      </c>
      <c r="W2642" s="24"/>
      <c r="X2642" s="2" t="str">
        <f>IFERROR(MIN(VLOOKUP($W2642,margin_ranges!$A$5:$D$10,4,FALSE),$Q2642*100)/100,"")</f>
        <v/>
      </c>
      <c r="Y2642" s="6">
        <f t="shared" si="123"/>
        <v>169.26497270000002</v>
      </c>
      <c r="Z2642" s="6">
        <f>IF($A2642="placement",Y2642,SUMIF($C$10:$C$6209,$C2642,$Y$10:$Y$6209))</f>
        <v>169.26497270000002</v>
      </c>
      <c r="AA2642" s="29">
        <f t="shared" si="124"/>
        <v>-6.1148846875000107E-2</v>
      </c>
    </row>
    <row r="2643" spans="1:27" hidden="1" x14ac:dyDescent="0.3">
      <c r="A2643" s="8" t="s">
        <v>17</v>
      </c>
      <c r="B2643" s="8" t="s">
        <v>5936</v>
      </c>
      <c r="C2643" s="8" t="s">
        <v>5937</v>
      </c>
      <c r="D2643" s="8" t="s">
        <v>5958</v>
      </c>
      <c r="E2643" s="8" t="s">
        <v>5959</v>
      </c>
      <c r="F2643" s="29">
        <v>0.18</v>
      </c>
      <c r="G2643" s="29">
        <v>1</v>
      </c>
      <c r="H2643" s="30">
        <v>254.03139999999999</v>
      </c>
      <c r="I2643" s="30">
        <v>37.058599999999998</v>
      </c>
      <c r="J2643" s="14">
        <v>1002</v>
      </c>
      <c r="K2643" s="14">
        <v>216</v>
      </c>
      <c r="L2643" s="12">
        <v>0.1459</v>
      </c>
      <c r="M2643" s="7">
        <v>0.90099456</v>
      </c>
      <c r="N2643" s="31">
        <v>0.7</v>
      </c>
      <c r="O2643" s="14">
        <f>IFERROR(VLOOKUP($C2643,'site totals'!$J$2:$K$607,2,FALSE),1)</f>
        <v>5729.9929000000002</v>
      </c>
      <c r="P2643" s="32" t="s">
        <v>91</v>
      </c>
      <c r="Q2643" s="12">
        <v>0.22308077370000001</v>
      </c>
      <c r="R2643" s="29">
        <v>0.18</v>
      </c>
      <c r="S2643" s="2">
        <f>IF($A2643="site","",MIN(VLOOKUP($P2643,margin_ranges!$A$5:$D$10,4,FALSE)/100,$Q2643))</f>
        <v>0.22308077370000001</v>
      </c>
      <c r="T2643" s="6">
        <f>IF(A2643="placement",$J2643*MIN($Q2643,$S2643),"")</f>
        <v>223.52693524740002</v>
      </c>
      <c r="U2643" s="6">
        <f>IF($A2643="placement",T2643,SUMIF($C$10:$C$6209,$C2643,$T$10:$T$6209))</f>
        <v>223.52693524740002</v>
      </c>
      <c r="V2643" s="34">
        <f t="shared" si="125"/>
        <v>-5.2537528902439234E-2</v>
      </c>
      <c r="W2643" s="24"/>
      <c r="X2643" s="2" t="str">
        <f>IFERROR(MIN(VLOOKUP($W2643,margin_ranges!$A$5:$D$10,4,FALSE),$Q2643*100)/100,"")</f>
        <v/>
      </c>
      <c r="Y2643" s="6">
        <f t="shared" si="123"/>
        <v>223.52693524740002</v>
      </c>
      <c r="Z2643" s="6">
        <f>IF($A2643="placement",Y2643,SUMIF($C$10:$C$6209,$C2643,$Y$10:$Y$6209))</f>
        <v>223.52693524740002</v>
      </c>
      <c r="AA2643" s="29">
        <f t="shared" si="124"/>
        <v>-5.2537528902439234E-2</v>
      </c>
    </row>
    <row r="2644" spans="1:27" hidden="1" x14ac:dyDescent="0.3">
      <c r="A2644" s="8" t="s">
        <v>17</v>
      </c>
      <c r="B2644" s="8" t="s">
        <v>5936</v>
      </c>
      <c r="C2644" s="8" t="s">
        <v>5937</v>
      </c>
      <c r="D2644" s="8" t="s">
        <v>5964</v>
      </c>
      <c r="E2644" s="8" t="s">
        <v>5965</v>
      </c>
      <c r="F2644" s="29">
        <v>0.39999999999999902</v>
      </c>
      <c r="G2644" s="29">
        <v>1</v>
      </c>
      <c r="H2644" s="30">
        <v>752.06920000000002</v>
      </c>
      <c r="I2644" s="30">
        <v>279.35890000000001</v>
      </c>
      <c r="J2644" s="14">
        <v>2000</v>
      </c>
      <c r="K2644" s="14">
        <v>800</v>
      </c>
      <c r="L2644" s="12">
        <v>0.3715</v>
      </c>
      <c r="M2644" s="7">
        <v>0.23859285999999999</v>
      </c>
      <c r="N2644" s="31">
        <v>0.1</v>
      </c>
      <c r="O2644" s="14">
        <f>IFERROR(VLOOKUP($C2644,'site totals'!$J$2:$K$607,2,FALSE),1)</f>
        <v>5729.9929000000002</v>
      </c>
      <c r="P2644" s="32" t="s">
        <v>161</v>
      </c>
      <c r="Q2644" s="12">
        <v>0.58087597349999998</v>
      </c>
      <c r="R2644" s="29">
        <v>0.4</v>
      </c>
      <c r="S2644" s="2">
        <f>IF($A2644="site","",MIN(VLOOKUP($P2644,margin_ranges!$A$5:$D$10,4,FALSE)/100,$Q2644))</f>
        <v>0.43</v>
      </c>
      <c r="T2644" s="6">
        <f>IF(A2644="placement",$J2644*MIN($Q2644,$S2644),"")</f>
        <v>860</v>
      </c>
      <c r="U2644" s="6">
        <f>IF($A2644="placement",T2644,SUMIF($C$10:$C$6209,$C2644,$T$10:$T$6209))</f>
        <v>860</v>
      </c>
      <c r="V2644" s="34">
        <f t="shared" si="125"/>
        <v>-5.0000000000000044E-2</v>
      </c>
      <c r="W2644" s="24"/>
      <c r="X2644" s="2" t="str">
        <f>IFERROR(MIN(VLOOKUP($W2644,margin_ranges!$A$5:$D$10,4,FALSE),$Q2644*100)/100,"")</f>
        <v/>
      </c>
      <c r="Y2644" s="6">
        <f t="shared" si="123"/>
        <v>860</v>
      </c>
      <c r="Z2644" s="6">
        <f>IF($A2644="placement",Y2644,SUMIF($C$10:$C$6209,$C2644,$Y$10:$Y$6209))</f>
        <v>860</v>
      </c>
      <c r="AA2644" s="29">
        <f t="shared" si="124"/>
        <v>-5.0000000000000044E-2</v>
      </c>
    </row>
    <row r="2645" spans="1:27" hidden="1" x14ac:dyDescent="0.3">
      <c r="A2645" s="8" t="s">
        <v>17</v>
      </c>
      <c r="B2645" s="8" t="s">
        <v>5936</v>
      </c>
      <c r="C2645" s="8" t="s">
        <v>5937</v>
      </c>
      <c r="D2645" s="8" t="s">
        <v>5972</v>
      </c>
      <c r="E2645" s="8" t="s">
        <v>5973</v>
      </c>
      <c r="F2645" s="29">
        <v>0.15</v>
      </c>
      <c r="G2645" s="29">
        <v>1</v>
      </c>
      <c r="H2645" s="30">
        <v>163.48820000000001</v>
      </c>
      <c r="I2645" s="30">
        <v>17.074999999999999</v>
      </c>
      <c r="J2645" s="14">
        <v>444</v>
      </c>
      <c r="K2645" s="14">
        <v>67</v>
      </c>
      <c r="L2645" s="12">
        <v>0.10440000000000001</v>
      </c>
      <c r="M2645" s="7">
        <v>0.86582389000000004</v>
      </c>
      <c r="N2645" s="31">
        <v>0.7</v>
      </c>
      <c r="O2645" s="14">
        <f>IFERROR(VLOOKUP($C2645,'site totals'!$J$2:$K$607,2,FALSE),1)</f>
        <v>5729.9929000000002</v>
      </c>
      <c r="P2645" s="32" t="s">
        <v>91</v>
      </c>
      <c r="Q2645" s="12">
        <v>0.19152149630000001</v>
      </c>
      <c r="R2645" s="29">
        <v>0.15</v>
      </c>
      <c r="S2645" s="2">
        <f>IF($A2645="site","",MIN(VLOOKUP($P2645,margin_ranges!$A$5:$D$10,4,FALSE)/100,$Q2645))</f>
        <v>0.19152149630000001</v>
      </c>
      <c r="T2645" s="6">
        <f>IF(A2645="placement",$J2645*MIN($Q2645,$S2645),"")</f>
        <v>85.03554435720001</v>
      </c>
      <c r="U2645" s="6">
        <f>IF($A2645="placement",T2645,SUMIF($C$10:$C$6209,$C2645,$T$10:$T$6209))</f>
        <v>85.03554435720001</v>
      </c>
      <c r="V2645" s="34">
        <f t="shared" si="125"/>
        <v>-4.8848819176470548E-2</v>
      </c>
      <c r="W2645" s="24"/>
      <c r="X2645" s="2" t="str">
        <f>IFERROR(MIN(VLOOKUP($W2645,margin_ranges!$A$5:$D$10,4,FALSE),$Q2645*100)/100,"")</f>
        <v/>
      </c>
      <c r="Y2645" s="6">
        <f t="shared" si="123"/>
        <v>85.03554435720001</v>
      </c>
      <c r="Z2645" s="6">
        <f>IF($A2645="placement",Y2645,SUMIF($C$10:$C$6209,$C2645,$Y$10:$Y$6209))</f>
        <v>85.03554435720001</v>
      </c>
      <c r="AA2645" s="29">
        <f t="shared" si="124"/>
        <v>-4.8848819176470548E-2</v>
      </c>
    </row>
    <row r="2646" spans="1:27" hidden="1" x14ac:dyDescent="0.3">
      <c r="A2646" s="8" t="s">
        <v>17</v>
      </c>
      <c r="B2646" s="8" t="s">
        <v>5936</v>
      </c>
      <c r="C2646" s="8" t="s">
        <v>5937</v>
      </c>
      <c r="D2646" s="8" t="s">
        <v>5946</v>
      </c>
      <c r="E2646" s="8" t="s">
        <v>5947</v>
      </c>
      <c r="F2646" s="29">
        <v>0.19999999999999901</v>
      </c>
      <c r="G2646" s="29">
        <v>1</v>
      </c>
      <c r="H2646" s="30">
        <v>197.11609999999999</v>
      </c>
      <c r="I2646" s="30">
        <v>28.3096</v>
      </c>
      <c r="J2646" s="14">
        <v>781</v>
      </c>
      <c r="K2646" s="14">
        <v>172</v>
      </c>
      <c r="L2646" s="12">
        <v>0.14360000000000001</v>
      </c>
      <c r="M2646" s="7">
        <v>0.91981511000000005</v>
      </c>
      <c r="N2646" s="31">
        <v>0.7</v>
      </c>
      <c r="O2646" s="14">
        <f>IFERROR(VLOOKUP($C2646,'site totals'!$J$2:$K$607,2,FALSE),1)</f>
        <v>5729.9929000000002</v>
      </c>
      <c r="P2646" s="32" t="s">
        <v>91</v>
      </c>
      <c r="Q2646" s="12">
        <v>0.23897749030000001</v>
      </c>
      <c r="R2646" s="29">
        <v>0.2</v>
      </c>
      <c r="S2646" s="2">
        <f>IF($A2646="site","",MIN(VLOOKUP($P2646,margin_ranges!$A$5:$D$10,4,FALSE)/100,$Q2646))</f>
        <v>0.23897749030000001</v>
      </c>
      <c r="T2646" s="6">
        <f>IF(A2646="placement",$J2646*MIN($Q2646,$S2646),"")</f>
        <v>186.64141992430001</v>
      </c>
      <c r="U2646" s="6">
        <f>IF($A2646="placement",T2646,SUMIF($C$10:$C$6209,$C2646,$T$10:$T$6209))</f>
        <v>186.64141992430001</v>
      </c>
      <c r="V2646" s="34">
        <f t="shared" si="125"/>
        <v>-4.8721862875000022E-2</v>
      </c>
      <c r="W2646" s="24"/>
      <c r="X2646" s="2" t="str">
        <f>IFERROR(MIN(VLOOKUP($W2646,margin_ranges!$A$5:$D$10,4,FALSE),$Q2646*100)/100,"")</f>
        <v/>
      </c>
      <c r="Y2646" s="6">
        <f t="shared" si="123"/>
        <v>186.64141992430001</v>
      </c>
      <c r="Z2646" s="6">
        <f>IF($A2646="placement",Y2646,SUMIF($C$10:$C$6209,$C2646,$Y$10:$Y$6209))</f>
        <v>186.64141992430001</v>
      </c>
      <c r="AA2646" s="29">
        <f t="shared" si="124"/>
        <v>-4.8721862875000022E-2</v>
      </c>
    </row>
    <row r="2647" spans="1:27" hidden="1" x14ac:dyDescent="0.3">
      <c r="A2647" s="8" t="s">
        <v>17</v>
      </c>
      <c r="B2647" s="8" t="s">
        <v>5936</v>
      </c>
      <c r="C2647" s="8" t="s">
        <v>5937</v>
      </c>
      <c r="D2647" s="8" t="s">
        <v>5966</v>
      </c>
      <c r="E2647" s="8" t="s">
        <v>5967</v>
      </c>
      <c r="F2647" s="29">
        <v>0.2</v>
      </c>
      <c r="G2647" s="29">
        <v>1</v>
      </c>
      <c r="H2647" s="30">
        <v>173.02959999999999</v>
      </c>
      <c r="I2647" s="30">
        <v>43.600099999999998</v>
      </c>
      <c r="J2647" s="14">
        <v>499</v>
      </c>
      <c r="K2647" s="14">
        <v>91</v>
      </c>
      <c r="L2647" s="12">
        <v>0.252</v>
      </c>
      <c r="M2647" s="7">
        <v>0.3815038</v>
      </c>
      <c r="N2647" s="31">
        <v>0.3</v>
      </c>
      <c r="O2647" s="14">
        <f>IFERROR(VLOOKUP($C2647,'site totals'!$J$2:$K$607,2,FALSE),1)</f>
        <v>5729.9929000000002</v>
      </c>
      <c r="P2647" s="32" t="s">
        <v>91</v>
      </c>
      <c r="Q2647" s="12">
        <v>0.2136382355</v>
      </c>
      <c r="R2647" s="29">
        <v>0.2</v>
      </c>
      <c r="S2647" s="2">
        <f>IF($A2647="site","",MIN(VLOOKUP($P2647,margin_ranges!$A$5:$D$10,4,FALSE)/100,$Q2647))</f>
        <v>0.2136382355</v>
      </c>
      <c r="T2647" s="6">
        <f>IF(A2647="placement",$J2647*MIN($Q2647,$S2647),"")</f>
        <v>106.6054795145</v>
      </c>
      <c r="U2647" s="6">
        <f>IF($A2647="placement",T2647,SUMIF($C$10:$C$6209,$C2647,$T$10:$T$6209))</f>
        <v>106.6054795145</v>
      </c>
      <c r="V2647" s="34">
        <f t="shared" si="125"/>
        <v>-1.7047794375000147E-2</v>
      </c>
      <c r="W2647" s="24"/>
      <c r="X2647" s="2" t="str">
        <f>IFERROR(MIN(VLOOKUP($W2647,margin_ranges!$A$5:$D$10,4,FALSE),$Q2647*100)/100,"")</f>
        <v/>
      </c>
      <c r="Y2647" s="6">
        <f t="shared" si="123"/>
        <v>106.6054795145</v>
      </c>
      <c r="Z2647" s="6">
        <f>IF($A2647="placement",Y2647,SUMIF($C$10:$C$6209,$C2647,$Y$10:$Y$6209))</f>
        <v>106.6054795145</v>
      </c>
      <c r="AA2647" s="29">
        <f t="shared" si="124"/>
        <v>-1.7047794375000147E-2</v>
      </c>
    </row>
    <row r="2648" spans="1:27" hidden="1" x14ac:dyDescent="0.3">
      <c r="A2648" s="8" t="s">
        <v>17</v>
      </c>
      <c r="B2648" s="8" t="s">
        <v>5936</v>
      </c>
      <c r="C2648" s="8" t="s">
        <v>5937</v>
      </c>
      <c r="D2648" s="8" t="s">
        <v>5942</v>
      </c>
      <c r="E2648" s="8" t="s">
        <v>5943</v>
      </c>
      <c r="F2648" s="29">
        <v>0.28999999999999998</v>
      </c>
      <c r="G2648" s="29">
        <v>0</v>
      </c>
      <c r="H2648" s="30">
        <v>1.3866000000000001</v>
      </c>
      <c r="I2648" s="30">
        <v>0.31009999999999999</v>
      </c>
      <c r="J2648" s="14">
        <v>8</v>
      </c>
      <c r="K2648" s="14">
        <v>2</v>
      </c>
      <c r="L2648" s="12">
        <v>0.22370000000000001</v>
      </c>
      <c r="M2648" s="7">
        <v>0.88226623999999998</v>
      </c>
      <c r="N2648" s="31">
        <v>0.4</v>
      </c>
      <c r="O2648" s="14">
        <f>IFERROR(VLOOKUP($C2648,'site totals'!$J$2:$K$607,2,FALSE),1)</f>
        <v>5729.9929000000002</v>
      </c>
      <c r="P2648" s="32" t="s">
        <v>22</v>
      </c>
      <c r="Q2648" s="12">
        <v>0.54662211549999995</v>
      </c>
      <c r="R2648" s="29">
        <v>0.28999999999999998</v>
      </c>
      <c r="S2648" s="2">
        <f>IF($A2648="site","",MIN(VLOOKUP($P2648,margin_ranges!$A$5:$D$10,4,FALSE)/100,$Q2648))</f>
        <v>0.29749999999999999</v>
      </c>
      <c r="T2648" s="6">
        <f>IF(A2648="placement",$J2648*MIN($Q2648,$S2648),"")</f>
        <v>2.38</v>
      </c>
      <c r="U2648" s="6">
        <f>IF($A2648="placement",T2648,SUMIF($C$10:$C$6209,$C2648,$T$10:$T$6209))</f>
        <v>2.38</v>
      </c>
      <c r="V2648" s="34">
        <f t="shared" si="125"/>
        <v>-1.0563380281690127E-2</v>
      </c>
      <c r="W2648" s="24"/>
      <c r="X2648" s="2" t="str">
        <f>IFERROR(MIN(VLOOKUP($W2648,margin_ranges!$A$5:$D$10,4,FALSE),$Q2648*100)/100,"")</f>
        <v/>
      </c>
      <c r="Y2648" s="6">
        <f t="shared" si="123"/>
        <v>2.38</v>
      </c>
      <c r="Z2648" s="6">
        <f>IF($A2648="placement",Y2648,SUMIF($C$10:$C$6209,$C2648,$Y$10:$Y$6209))</f>
        <v>2.38</v>
      </c>
      <c r="AA2648" s="29">
        <f t="shared" si="124"/>
        <v>-1.0563380281690127E-2</v>
      </c>
    </row>
    <row r="2649" spans="1:27" hidden="1" x14ac:dyDescent="0.3">
      <c r="A2649" s="8" t="s">
        <v>17</v>
      </c>
      <c r="B2649" s="8" t="s">
        <v>5936</v>
      </c>
      <c r="C2649" s="8" t="s">
        <v>5937</v>
      </c>
      <c r="D2649" s="8" t="s">
        <v>5978</v>
      </c>
      <c r="E2649" s="8" t="s">
        <v>5979</v>
      </c>
      <c r="F2649" s="29">
        <v>0.28999999999999998</v>
      </c>
      <c r="G2649" s="29">
        <v>0</v>
      </c>
      <c r="H2649" s="30">
        <v>1.3909</v>
      </c>
      <c r="I2649" s="30">
        <v>0.3019</v>
      </c>
      <c r="J2649" s="14">
        <v>8</v>
      </c>
      <c r="K2649" s="14">
        <v>2</v>
      </c>
      <c r="L2649" s="12">
        <v>0.217</v>
      </c>
      <c r="M2649" s="7">
        <v>0.88376716</v>
      </c>
      <c r="N2649" s="31">
        <v>0.4</v>
      </c>
      <c r="O2649" s="14">
        <f>IFERROR(VLOOKUP($C2649,'site totals'!$J$2:$K$607,2,FALSE),1)</f>
        <v>5729.9929000000002</v>
      </c>
      <c r="P2649" s="32" t="s">
        <v>22</v>
      </c>
      <c r="Q2649" s="12">
        <v>0.54739209600000005</v>
      </c>
      <c r="R2649" s="29">
        <v>0.28999999999999998</v>
      </c>
      <c r="S2649" s="2">
        <f>IF($A2649="site","",MIN(VLOOKUP($P2649,margin_ranges!$A$5:$D$10,4,FALSE)/100,$Q2649))</f>
        <v>0.29749999999999999</v>
      </c>
      <c r="T2649" s="6">
        <f>IF(A2649="placement",$J2649*MIN($Q2649,$S2649),"")</f>
        <v>2.38</v>
      </c>
      <c r="U2649" s="6">
        <f>IF($A2649="placement",T2649,SUMIF($C$10:$C$6209,$C2649,$T$10:$T$6209))</f>
        <v>2.38</v>
      </c>
      <c r="V2649" s="34">
        <f t="shared" si="125"/>
        <v>-1.0563380281690127E-2</v>
      </c>
      <c r="W2649" s="24"/>
      <c r="X2649" s="2" t="str">
        <f>IFERROR(MIN(VLOOKUP($W2649,margin_ranges!$A$5:$D$10,4,FALSE),$Q2649*100)/100,"")</f>
        <v/>
      </c>
      <c r="Y2649" s="6">
        <f t="shared" si="123"/>
        <v>2.38</v>
      </c>
      <c r="Z2649" s="6">
        <f>IF($A2649="placement",Y2649,SUMIF($C$10:$C$6209,$C2649,$Y$10:$Y$6209))</f>
        <v>2.38</v>
      </c>
      <c r="AA2649" s="29">
        <f t="shared" si="124"/>
        <v>-1.0563380281690127E-2</v>
      </c>
    </row>
    <row r="2650" spans="1:27" hidden="1" x14ac:dyDescent="0.3">
      <c r="A2650" s="8" t="s">
        <v>17</v>
      </c>
      <c r="B2650" s="8" t="s">
        <v>5936</v>
      </c>
      <c r="C2650" s="8" t="s">
        <v>5937</v>
      </c>
      <c r="D2650" s="8" t="s">
        <v>5950</v>
      </c>
      <c r="E2650" s="8" t="s">
        <v>5951</v>
      </c>
      <c r="F2650" s="29">
        <v>0.28999999999999998</v>
      </c>
      <c r="G2650" s="29">
        <v>0</v>
      </c>
      <c r="H2650" s="30">
        <v>1.3841000000000001</v>
      </c>
      <c r="I2650" s="30">
        <v>0.36659999999999998</v>
      </c>
      <c r="J2650" s="14">
        <v>9</v>
      </c>
      <c r="K2650" s="14">
        <v>2</v>
      </c>
      <c r="L2650" s="12">
        <v>0.26479999999999998</v>
      </c>
      <c r="M2650" s="7">
        <v>0.84271238999999998</v>
      </c>
      <c r="N2650" s="31">
        <v>0.4</v>
      </c>
      <c r="O2650" s="14">
        <f>IFERROR(VLOOKUP($C2650,'site totals'!$J$2:$K$607,2,FALSE),1)</f>
        <v>5729.9929000000002</v>
      </c>
      <c r="P2650" s="32" t="s">
        <v>22</v>
      </c>
      <c r="Q2650" s="12">
        <v>0.52534221240000001</v>
      </c>
      <c r="R2650" s="29">
        <v>0.28999999999999998</v>
      </c>
      <c r="S2650" s="2">
        <f>IF($A2650="site","",MIN(VLOOKUP($P2650,margin_ranges!$A$5:$D$10,4,FALSE)/100,$Q2650))</f>
        <v>0.29749999999999999</v>
      </c>
      <c r="T2650" s="6">
        <f>IF(A2650="placement",$J2650*MIN($Q2650,$S2650),"")</f>
        <v>2.6774999999999998</v>
      </c>
      <c r="U2650" s="6">
        <f>IF($A2650="placement",T2650,SUMIF($C$10:$C$6209,$C2650,$T$10:$T$6209))</f>
        <v>2.6774999999999998</v>
      </c>
      <c r="V2650" s="34">
        <f t="shared" si="125"/>
        <v>-1.0563380281690127E-2</v>
      </c>
      <c r="W2650" s="24"/>
      <c r="X2650" s="2" t="str">
        <f>IFERROR(MIN(VLOOKUP($W2650,margin_ranges!$A$5:$D$10,4,FALSE),$Q2650*100)/100,"")</f>
        <v/>
      </c>
      <c r="Y2650" s="6">
        <f t="shared" si="123"/>
        <v>2.6774999999999998</v>
      </c>
      <c r="Z2650" s="6">
        <f>IF($A2650="placement",Y2650,SUMIF($C$10:$C$6209,$C2650,$Y$10:$Y$6209))</f>
        <v>2.6774999999999998</v>
      </c>
      <c r="AA2650" s="29">
        <f t="shared" si="124"/>
        <v>-1.0563380281690127E-2</v>
      </c>
    </row>
    <row r="2651" spans="1:27" hidden="1" x14ac:dyDescent="0.3">
      <c r="A2651" s="8" t="s">
        <v>17</v>
      </c>
      <c r="B2651" s="8" t="s">
        <v>5936</v>
      </c>
      <c r="C2651" s="8" t="s">
        <v>5937</v>
      </c>
      <c r="D2651" s="8" t="s">
        <v>5952</v>
      </c>
      <c r="E2651" s="8" t="s">
        <v>5953</v>
      </c>
      <c r="F2651" s="29">
        <v>0.28999999999999998</v>
      </c>
      <c r="G2651" s="29">
        <v>0</v>
      </c>
      <c r="H2651" s="30">
        <v>1.3828</v>
      </c>
      <c r="I2651" s="30">
        <v>0.3669</v>
      </c>
      <c r="J2651" s="14">
        <v>9</v>
      </c>
      <c r="K2651" s="14">
        <v>2</v>
      </c>
      <c r="L2651" s="12">
        <v>0.26540000000000002</v>
      </c>
      <c r="M2651" s="7">
        <v>0.84010123000000003</v>
      </c>
      <c r="N2651" s="31">
        <v>0.4</v>
      </c>
      <c r="O2651" s="14">
        <f>IFERROR(VLOOKUP($C2651,'site totals'!$J$2:$K$607,2,FALSE),1)</f>
        <v>5729.9929000000002</v>
      </c>
      <c r="P2651" s="32" t="s">
        <v>22</v>
      </c>
      <c r="Q2651" s="12">
        <v>0.52386690150000004</v>
      </c>
      <c r="R2651" s="29">
        <v>0.28999999999999998</v>
      </c>
      <c r="S2651" s="2">
        <f>IF($A2651="site","",MIN(VLOOKUP($P2651,margin_ranges!$A$5:$D$10,4,FALSE)/100,$Q2651))</f>
        <v>0.29749999999999999</v>
      </c>
      <c r="T2651" s="6">
        <f>IF(A2651="placement",$J2651*MIN($Q2651,$S2651),"")</f>
        <v>2.6774999999999998</v>
      </c>
      <c r="U2651" s="6">
        <f>IF($A2651="placement",T2651,SUMIF($C$10:$C$6209,$C2651,$T$10:$T$6209))</f>
        <v>2.6774999999999998</v>
      </c>
      <c r="V2651" s="34">
        <f t="shared" si="125"/>
        <v>-1.0563380281690127E-2</v>
      </c>
      <c r="W2651" s="24"/>
      <c r="X2651" s="2" t="str">
        <f>IFERROR(MIN(VLOOKUP($W2651,margin_ranges!$A$5:$D$10,4,FALSE),$Q2651*100)/100,"")</f>
        <v/>
      </c>
      <c r="Y2651" s="6">
        <f t="shared" si="123"/>
        <v>2.6774999999999998</v>
      </c>
      <c r="Z2651" s="6">
        <f>IF($A2651="placement",Y2651,SUMIF($C$10:$C$6209,$C2651,$Y$10:$Y$6209))</f>
        <v>2.6774999999999998</v>
      </c>
      <c r="AA2651" s="29">
        <f t="shared" si="124"/>
        <v>-1.0563380281690127E-2</v>
      </c>
    </row>
    <row r="2652" spans="1:27" hidden="1" x14ac:dyDescent="0.3">
      <c r="A2652" s="8" t="s">
        <v>17</v>
      </c>
      <c r="B2652" s="8" t="s">
        <v>5936</v>
      </c>
      <c r="C2652" s="8" t="s">
        <v>5937</v>
      </c>
      <c r="D2652" s="8" t="s">
        <v>5938</v>
      </c>
      <c r="E2652" s="8" t="s">
        <v>5939</v>
      </c>
      <c r="F2652" s="29">
        <v>0.28999999999999898</v>
      </c>
      <c r="G2652" s="29">
        <v>0</v>
      </c>
      <c r="H2652" s="30">
        <v>1.3872</v>
      </c>
      <c r="I2652" s="30">
        <v>0.3826</v>
      </c>
      <c r="J2652" s="14">
        <v>10</v>
      </c>
      <c r="K2652" s="14">
        <v>2</v>
      </c>
      <c r="L2652" s="12">
        <v>0.27579999999999999</v>
      </c>
      <c r="M2652" s="7">
        <v>0.84002986999999996</v>
      </c>
      <c r="N2652" s="31">
        <v>0.4</v>
      </c>
      <c r="O2652" s="14">
        <f>IFERROR(VLOOKUP($C2652,'site totals'!$J$2:$K$607,2,FALSE),1)</f>
        <v>5729.9929000000002</v>
      </c>
      <c r="P2652" s="32" t="s">
        <v>22</v>
      </c>
      <c r="Q2652" s="12">
        <v>0.52382645800000005</v>
      </c>
      <c r="R2652" s="29">
        <v>0.28999999999999998</v>
      </c>
      <c r="S2652" s="2">
        <f>IF($A2652="site","",MIN(VLOOKUP($P2652,margin_ranges!$A$5:$D$10,4,FALSE)/100,$Q2652))</f>
        <v>0.29749999999999999</v>
      </c>
      <c r="T2652" s="6">
        <f>IF(A2652="placement",$J2652*MIN($Q2652,$S2652),"")</f>
        <v>2.9749999999999996</v>
      </c>
      <c r="U2652" s="6">
        <f>IF($A2652="placement",T2652,SUMIF($C$10:$C$6209,$C2652,$T$10:$T$6209))</f>
        <v>2.9749999999999996</v>
      </c>
      <c r="V2652" s="34">
        <f t="shared" si="125"/>
        <v>-1.0563380281690016E-2</v>
      </c>
      <c r="W2652" s="24"/>
      <c r="X2652" s="2" t="str">
        <f>IFERROR(MIN(VLOOKUP($W2652,margin_ranges!$A$5:$D$10,4,FALSE),$Q2652*100)/100,"")</f>
        <v/>
      </c>
      <c r="Y2652" s="6">
        <f t="shared" si="123"/>
        <v>2.9749999999999996</v>
      </c>
      <c r="Z2652" s="6">
        <f>IF($A2652="placement",Y2652,SUMIF($C$10:$C$6209,$C2652,$Y$10:$Y$6209))</f>
        <v>2.9749999999999996</v>
      </c>
      <c r="AA2652" s="29">
        <f t="shared" si="124"/>
        <v>-1.0563380281690016E-2</v>
      </c>
    </row>
    <row r="2653" spans="1:27" hidden="1" x14ac:dyDescent="0.3">
      <c r="A2653" s="8" t="s">
        <v>17</v>
      </c>
      <c r="B2653" s="8" t="s">
        <v>5936</v>
      </c>
      <c r="C2653" s="8" t="s">
        <v>5937</v>
      </c>
      <c r="D2653" s="8" t="s">
        <v>5944</v>
      </c>
      <c r="E2653" s="8" t="s">
        <v>5945</v>
      </c>
      <c r="F2653" s="29">
        <v>0.2</v>
      </c>
      <c r="G2653" s="29">
        <v>1</v>
      </c>
      <c r="H2653" s="30">
        <v>238.54689999999999</v>
      </c>
      <c r="I2653" s="30">
        <v>35.287500000000001</v>
      </c>
      <c r="J2653" s="14">
        <v>935</v>
      </c>
      <c r="K2653" s="14">
        <v>191</v>
      </c>
      <c r="L2653" s="12">
        <v>0.1479</v>
      </c>
      <c r="M2653" s="7">
        <v>0.88350266</v>
      </c>
      <c r="N2653" s="31">
        <v>0.7</v>
      </c>
      <c r="O2653" s="14">
        <f>IFERROR(VLOOKUP($C2653,'site totals'!$J$2:$K$607,2,FALSE),1)</f>
        <v>5729.9929000000002</v>
      </c>
      <c r="P2653" s="32" t="s">
        <v>91</v>
      </c>
      <c r="Q2653" s="12">
        <v>0.20769904350000001</v>
      </c>
      <c r="R2653" s="29">
        <v>0.2</v>
      </c>
      <c r="S2653" s="2">
        <f>IF($A2653="site","",MIN(VLOOKUP($P2653,margin_ranges!$A$5:$D$10,4,FALSE)/100,$Q2653))</f>
        <v>0.20769904350000001</v>
      </c>
      <c r="T2653" s="6">
        <f>IF(A2653="placement",$J2653*MIN($Q2653,$S2653),"")</f>
        <v>194.19860567250001</v>
      </c>
      <c r="U2653" s="6">
        <f>IF($A2653="placement",T2653,SUMIF($C$10:$C$6209,$C2653,$T$10:$T$6209))</f>
        <v>194.19860567250001</v>
      </c>
      <c r="V2653" s="34">
        <f t="shared" si="125"/>
        <v>-9.6238043749999891E-3</v>
      </c>
      <c r="W2653" s="24"/>
      <c r="X2653" s="2" t="str">
        <f>IFERROR(MIN(VLOOKUP($W2653,margin_ranges!$A$5:$D$10,4,FALSE),$Q2653*100)/100,"")</f>
        <v/>
      </c>
      <c r="Y2653" s="6">
        <f t="shared" si="123"/>
        <v>194.19860567250001</v>
      </c>
      <c r="Z2653" s="6">
        <f>IF($A2653="placement",Y2653,SUMIF($C$10:$C$6209,$C2653,$Y$10:$Y$6209))</f>
        <v>194.19860567250001</v>
      </c>
      <c r="AA2653" s="29">
        <f t="shared" si="124"/>
        <v>-9.6238043749999891E-3</v>
      </c>
    </row>
    <row r="2654" spans="1:27" hidden="1" x14ac:dyDescent="0.3">
      <c r="A2654" s="8" t="s">
        <v>17</v>
      </c>
      <c r="B2654" s="8" t="s">
        <v>5936</v>
      </c>
      <c r="C2654" s="8" t="s">
        <v>5937</v>
      </c>
      <c r="D2654" s="8" t="s">
        <v>5960</v>
      </c>
      <c r="E2654" s="8" t="s">
        <v>5961</v>
      </c>
      <c r="F2654" s="29">
        <v>0.19999999999999901</v>
      </c>
      <c r="G2654" s="29">
        <v>1</v>
      </c>
      <c r="H2654" s="30">
        <v>253.40309999999999</v>
      </c>
      <c r="I2654" s="30">
        <v>39.285699999999999</v>
      </c>
      <c r="J2654" s="14">
        <v>1040</v>
      </c>
      <c r="K2654" s="14">
        <v>215</v>
      </c>
      <c r="L2654" s="12">
        <v>0.155</v>
      </c>
      <c r="M2654" s="7">
        <v>0.88254473</v>
      </c>
      <c r="N2654" s="31">
        <v>0.7</v>
      </c>
      <c r="O2654" s="14">
        <f>IFERROR(VLOOKUP($C2654,'site totals'!$J$2:$K$607,2,FALSE),1)</f>
        <v>5729.9929000000002</v>
      </c>
      <c r="P2654" s="32" t="s">
        <v>91</v>
      </c>
      <c r="Q2654" s="12">
        <v>0.2068390662</v>
      </c>
      <c r="R2654" s="29">
        <v>0.2</v>
      </c>
      <c r="S2654" s="2">
        <f>IF($A2654="site","",MIN(VLOOKUP($P2654,margin_ranges!$A$5:$D$10,4,FALSE)/100,$Q2654))</f>
        <v>0.2068390662</v>
      </c>
      <c r="T2654" s="6">
        <f>IF(A2654="placement",$J2654*MIN($Q2654,$S2654),"")</f>
        <v>215.11262884800001</v>
      </c>
      <c r="U2654" s="6">
        <f>IF($A2654="placement",T2654,SUMIF($C$10:$C$6209,$C2654,$T$10:$T$6209))</f>
        <v>215.11262884800001</v>
      </c>
      <c r="V2654" s="34">
        <f t="shared" si="125"/>
        <v>-8.5488327499999572E-3</v>
      </c>
      <c r="W2654" s="24"/>
      <c r="X2654" s="2" t="str">
        <f>IFERROR(MIN(VLOOKUP($W2654,margin_ranges!$A$5:$D$10,4,FALSE),$Q2654*100)/100,"")</f>
        <v/>
      </c>
      <c r="Y2654" s="6">
        <f t="shared" si="123"/>
        <v>215.11262884800001</v>
      </c>
      <c r="Z2654" s="6">
        <f>IF($A2654="placement",Y2654,SUMIF($C$10:$C$6209,$C2654,$Y$10:$Y$6209))</f>
        <v>215.11262884800001</v>
      </c>
      <c r="AA2654" s="17">
        <f t="shared" si="124"/>
        <v>-8.5488327499999572E-3</v>
      </c>
    </row>
    <row r="2655" spans="1:27" hidden="1" x14ac:dyDescent="0.3">
      <c r="A2655" s="8" t="s">
        <v>17</v>
      </c>
      <c r="B2655" s="8" t="s">
        <v>5936</v>
      </c>
      <c r="C2655" s="8" t="s">
        <v>5937</v>
      </c>
      <c r="D2655" s="8" t="s">
        <v>5968</v>
      </c>
      <c r="E2655" s="8" t="s">
        <v>5969</v>
      </c>
      <c r="F2655" s="29">
        <v>0.16027620888891</v>
      </c>
      <c r="G2655" s="29">
        <v>1</v>
      </c>
      <c r="H2655" s="30">
        <v>193.3449</v>
      </c>
      <c r="I2655" s="30">
        <v>27.057600000000001</v>
      </c>
      <c r="J2655" s="14">
        <v>677</v>
      </c>
      <c r="K2655" s="14">
        <v>108</v>
      </c>
      <c r="L2655" s="12">
        <v>0.1399</v>
      </c>
      <c r="M2655" s="7">
        <v>0.83360743999999998</v>
      </c>
      <c r="N2655" s="31">
        <v>0.7</v>
      </c>
      <c r="O2655" s="14">
        <f>IFERROR(VLOOKUP($C2655,'site totals'!$J$2:$K$607,2,FALSE),1)</f>
        <v>5729.9929000000002</v>
      </c>
      <c r="P2655" s="32" t="s">
        <v>91</v>
      </c>
      <c r="Q2655" s="12">
        <v>0.16027620889999999</v>
      </c>
      <c r="R2655" s="29">
        <v>0.2</v>
      </c>
      <c r="S2655" s="2">
        <f>IF($A2655="site","",MIN(VLOOKUP($P2655,margin_ranges!$A$5:$D$10,4,FALSE)/100,$Q2655))</f>
        <v>0.16027620889999999</v>
      </c>
      <c r="T2655" s="6">
        <f>IF(A2655="placement",$J2655*MIN($Q2655,$S2655),"")</f>
        <v>108.5069934253</v>
      </c>
      <c r="U2655" s="6">
        <f>IF($A2655="placement",T2655,SUMIF($C$10:$C$6209,$C2655,$T$10:$T$6209))</f>
        <v>108.5069934253</v>
      </c>
      <c r="V2655" s="34">
        <f t="shared" si="125"/>
        <v>4.9654738874999937E-2</v>
      </c>
      <c r="W2655" s="24"/>
      <c r="X2655" s="2" t="str">
        <f>IFERROR(MIN(VLOOKUP($W2655,margin_ranges!$A$5:$D$10,4,FALSE),$Q2655*100)/100,"")</f>
        <v/>
      </c>
      <c r="Y2655" s="6">
        <f t="shared" si="123"/>
        <v>108.5069934253</v>
      </c>
      <c r="Z2655" s="6">
        <f>IF($A2655="placement",Y2655,SUMIF($C$10:$C$6209,$C2655,$Y$10:$Y$6209))</f>
        <v>108.5069934253</v>
      </c>
      <c r="AA2655" s="29">
        <f t="shared" si="124"/>
        <v>4.9654738874999937E-2</v>
      </c>
    </row>
    <row r="2656" spans="1:27" hidden="1" x14ac:dyDescent="0.3">
      <c r="A2656" s="8" t="s">
        <v>17</v>
      </c>
      <c r="B2656" s="8" t="s">
        <v>5936</v>
      </c>
      <c r="C2656" s="8" t="s">
        <v>5937</v>
      </c>
      <c r="D2656" s="8" t="s">
        <v>5962</v>
      </c>
      <c r="E2656" s="8" t="s">
        <v>5963</v>
      </c>
      <c r="F2656" s="29">
        <v>0.33999999999999903</v>
      </c>
      <c r="G2656" s="29">
        <v>0</v>
      </c>
      <c r="H2656" s="30">
        <v>1.3854</v>
      </c>
      <c r="I2656" s="30">
        <v>0.33429999999999999</v>
      </c>
      <c r="J2656" s="14">
        <v>9</v>
      </c>
      <c r="K2656" s="14">
        <v>3</v>
      </c>
      <c r="L2656" s="12">
        <v>0.24129999999999999</v>
      </c>
      <c r="M2656" s="7">
        <v>0.92213674999999995</v>
      </c>
      <c r="N2656" s="31">
        <v>0.4</v>
      </c>
      <c r="O2656" s="14">
        <f>IFERROR(VLOOKUP($C2656,'site totals'!$J$2:$K$607,2,FALSE),1)</f>
        <v>5729.9929000000002</v>
      </c>
      <c r="P2656" s="32" t="s">
        <v>22</v>
      </c>
      <c r="Q2656" s="12">
        <v>0.56622485870000006</v>
      </c>
      <c r="R2656" s="29">
        <v>0.34</v>
      </c>
      <c r="S2656" s="2">
        <f>IF($A2656="site","",MIN(VLOOKUP($P2656,margin_ranges!$A$5:$D$10,4,FALSE)/100,$Q2656))</f>
        <v>0.29749999999999999</v>
      </c>
      <c r="T2656" s="6">
        <f>IF(A2656="placement",$J2656*MIN($Q2656,$S2656),"")</f>
        <v>2.6774999999999998</v>
      </c>
      <c r="U2656" s="6">
        <f>IF($A2656="placement",T2656,SUMIF($C$10:$C$6209,$C2656,$T$10:$T$6209))</f>
        <v>2.6774999999999998</v>
      </c>
      <c r="V2656" s="34">
        <f t="shared" si="125"/>
        <v>6.4393939393939448E-2</v>
      </c>
      <c r="W2656" s="24"/>
      <c r="X2656" s="2" t="str">
        <f>IFERROR(MIN(VLOOKUP($W2656,margin_ranges!$A$5:$D$10,4,FALSE),$Q2656*100)/100,"")</f>
        <v/>
      </c>
      <c r="Y2656" s="6">
        <f t="shared" ref="Y2656:Y2719" si="126">IF(A2656="placement",IF($X2656="",$T2656,$J2656*MIN($Q2656,$X2656)),"")</f>
        <v>2.6774999999999998</v>
      </c>
      <c r="Z2656" s="6">
        <f>IF($A2656="placement",Y2656,SUMIF($C$10:$C$6209,$C2656,$Y$10:$Y$6209))</f>
        <v>2.6774999999999998</v>
      </c>
      <c r="AA2656" s="29">
        <f t="shared" ref="AA2656:AA2719" si="127">($J2656-$Z2656)/($J2656*(1-$R2656))-1</f>
        <v>6.4393939393939448E-2</v>
      </c>
    </row>
    <row r="2657" spans="1:27" x14ac:dyDescent="0.3">
      <c r="A2657" s="16" t="s">
        <v>33</v>
      </c>
      <c r="B2657" s="16" t="s">
        <v>5936</v>
      </c>
      <c r="C2657" s="16" t="s">
        <v>5937</v>
      </c>
      <c r="D2657" s="8" t="s">
        <v>34</v>
      </c>
      <c r="E2657" s="16"/>
      <c r="F2657" s="17">
        <v>0.24318949662223799</v>
      </c>
      <c r="G2657" s="17">
        <v>0.99553628999999999</v>
      </c>
      <c r="H2657" s="36">
        <v>3871.9077000000002</v>
      </c>
      <c r="I2657" s="36">
        <v>821.62459999999999</v>
      </c>
      <c r="J2657" s="22">
        <v>12279</v>
      </c>
      <c r="K2657" s="22">
        <v>3027</v>
      </c>
      <c r="L2657" s="18">
        <v>0.2122</v>
      </c>
      <c r="M2657" s="19">
        <v>0.49814134999999998</v>
      </c>
      <c r="N2657" s="20">
        <v>0.33982699999999999</v>
      </c>
      <c r="O2657" s="22">
        <f>IFERROR(VLOOKUP($C2657,'site totals'!$J$2:$K$607,2,FALSE),1)</f>
        <v>5729.9929000000002</v>
      </c>
      <c r="P2657" s="21"/>
      <c r="Q2657" s="18">
        <v>0.31781009269999999</v>
      </c>
      <c r="R2657" s="17">
        <v>0.2432</v>
      </c>
      <c r="S2657" s="18" t="str">
        <f>IF($A2657="site","",MIN(VLOOKUP($P2657,margin_ranges!$A$5:$D$10,4,FALSE)/100,$Q2657))</f>
        <v/>
      </c>
      <c r="T2657" s="22" t="str">
        <f>IF(A2657="placement",$J2657*MIN($Q2657,$S2657),"")</f>
        <v/>
      </c>
      <c r="U2657" s="22">
        <f>IF($A2657="placement",T2657,SUMIF($C$10:$C$6209,$C2657,$T$10:$T$6209))</f>
        <v>3529.5835962408992</v>
      </c>
      <c r="V2657" s="37">
        <f t="shared" si="125"/>
        <v>-5.8468263964062239E-2</v>
      </c>
      <c r="W2657" s="38"/>
      <c r="X2657" s="18" t="str">
        <f>IFERROR(MIN(VLOOKUP($W2657,margin_ranges!$A$5:$D$10,4,FALSE),$Q2657*100)/100,"")</f>
        <v/>
      </c>
      <c r="Y2657" s="6" t="str">
        <f t="shared" si="126"/>
        <v/>
      </c>
      <c r="Z2657" s="6">
        <f>IF($A2657="placement",Y2657,SUMIF($C$10:$C$6209,$C2657,$Y$10:$Y$6209))</f>
        <v>3529.5835962408992</v>
      </c>
      <c r="AA2657" s="17">
        <f t="shared" si="127"/>
        <v>-5.8468263964062239E-2</v>
      </c>
    </row>
    <row r="2658" spans="1:27" hidden="1" x14ac:dyDescent="0.3">
      <c r="A2658" s="8" t="s">
        <v>17</v>
      </c>
      <c r="B2658" s="8" t="s">
        <v>3267</v>
      </c>
      <c r="C2658" s="8" t="s">
        <v>3268</v>
      </c>
      <c r="D2658" s="8" t="s">
        <v>3271</v>
      </c>
      <c r="E2658" s="8" t="s">
        <v>3272</v>
      </c>
      <c r="F2658" s="29">
        <v>0.28999999999999998</v>
      </c>
      <c r="G2658" s="29">
        <v>0</v>
      </c>
      <c r="H2658" s="30">
        <v>10.4221</v>
      </c>
      <c r="I2658" s="30">
        <v>6.1364000000000001</v>
      </c>
      <c r="J2658" s="14">
        <v>217</v>
      </c>
      <c r="K2658" s="14">
        <v>55</v>
      </c>
      <c r="L2658" s="12">
        <v>0.58879999999999999</v>
      </c>
      <c r="M2658" s="7">
        <v>1.1798300500000001</v>
      </c>
      <c r="N2658" s="31">
        <v>0.8</v>
      </c>
      <c r="O2658" s="14">
        <f>IFERROR(VLOOKUP($C2658,'site totals'!$J$2:$K$607,2,FALSE),1)</f>
        <v>5474.0605999999998</v>
      </c>
      <c r="P2658" s="32" t="s">
        <v>22</v>
      </c>
      <c r="Q2658" s="12">
        <v>0.32193624259999998</v>
      </c>
      <c r="R2658" s="29">
        <v>0.28999999999999998</v>
      </c>
      <c r="S2658" s="2">
        <f>IF($A2658="site","",MIN(VLOOKUP($P2658,margin_ranges!$A$5:$D$10,4,FALSE)/100,$Q2658))</f>
        <v>0.29749999999999999</v>
      </c>
      <c r="T2658" s="6">
        <f>IF(A2658="placement",$J2658*MIN($Q2658,$S2658),"")</f>
        <v>64.55749999999999</v>
      </c>
      <c r="U2658" s="6">
        <f>IF($A2658="placement",T2658,SUMIF($C$10:$C$6209,$C2658,$T$10:$T$6209))</f>
        <v>64.55749999999999</v>
      </c>
      <c r="V2658" s="34">
        <f t="shared" si="125"/>
        <v>-1.0563380281690127E-2</v>
      </c>
      <c r="W2658" s="24"/>
      <c r="X2658" s="2" t="str">
        <f>IFERROR(MIN(VLOOKUP($W2658,margin_ranges!$A$5:$D$10,4,FALSE),$Q2658*100)/100,"")</f>
        <v/>
      </c>
      <c r="Y2658" s="6">
        <f t="shared" si="126"/>
        <v>64.55749999999999</v>
      </c>
      <c r="Z2658" s="6">
        <f>IF($A2658="placement",Y2658,SUMIF($C$10:$C$6209,$C2658,$Y$10:$Y$6209))</f>
        <v>64.55749999999999</v>
      </c>
      <c r="AA2658" s="29">
        <f t="shared" si="127"/>
        <v>-1.0563380281690127E-2</v>
      </c>
    </row>
    <row r="2659" spans="1:27" hidden="1" x14ac:dyDescent="0.3">
      <c r="A2659" s="8" t="s">
        <v>17</v>
      </c>
      <c r="B2659" s="8" t="s">
        <v>3267</v>
      </c>
      <c r="C2659" s="8" t="s">
        <v>3268</v>
      </c>
      <c r="D2659" s="8" t="s">
        <v>3273</v>
      </c>
      <c r="E2659" s="8" t="s">
        <v>3274</v>
      </c>
      <c r="F2659" s="29">
        <v>0.28999999999999998</v>
      </c>
      <c r="G2659" s="29">
        <v>1</v>
      </c>
      <c r="H2659" s="30">
        <v>227.4203</v>
      </c>
      <c r="I2659" s="30">
        <v>96.7166</v>
      </c>
      <c r="J2659" s="14">
        <v>3257</v>
      </c>
      <c r="K2659" s="14">
        <v>825</v>
      </c>
      <c r="L2659" s="12">
        <v>0.42530000000000001</v>
      </c>
      <c r="M2659" s="7">
        <v>1.1226109</v>
      </c>
      <c r="N2659" s="31">
        <v>0.3</v>
      </c>
      <c r="O2659" s="14">
        <f>IFERROR(VLOOKUP($C2659,'site totals'!$J$2:$K$607,2,FALSE),1)</f>
        <v>5474.0605999999998</v>
      </c>
      <c r="P2659" s="32" t="s">
        <v>22</v>
      </c>
      <c r="Q2659" s="12">
        <v>0.73276582209999996</v>
      </c>
      <c r="R2659" s="29">
        <v>0.28999999999999998</v>
      </c>
      <c r="S2659" s="2">
        <f>IF($A2659="site","",MIN(VLOOKUP($P2659,margin_ranges!$A$5:$D$10,4,FALSE)/100,$Q2659))</f>
        <v>0.29749999999999999</v>
      </c>
      <c r="T2659" s="6">
        <f>IF(A2659="placement",$J2659*MIN($Q2659,$S2659),"")</f>
        <v>968.95749999999998</v>
      </c>
      <c r="U2659" s="6">
        <f>IF($A2659="placement",T2659,SUMIF($C$10:$C$6209,$C2659,$T$10:$T$6209))</f>
        <v>968.95749999999998</v>
      </c>
      <c r="V2659" s="34">
        <f t="shared" si="125"/>
        <v>-1.0563380281690016E-2</v>
      </c>
      <c r="W2659" s="24"/>
      <c r="X2659" s="2" t="str">
        <f>IFERROR(MIN(VLOOKUP($W2659,margin_ranges!$A$5:$D$10,4,FALSE),$Q2659*100)/100,"")</f>
        <v/>
      </c>
      <c r="Y2659" s="6">
        <f t="shared" si="126"/>
        <v>968.95749999999998</v>
      </c>
      <c r="Z2659" s="6">
        <f>IF($A2659="placement",Y2659,SUMIF($C$10:$C$6209,$C2659,$Y$10:$Y$6209))</f>
        <v>968.95749999999998</v>
      </c>
      <c r="AA2659" s="29">
        <f t="shared" si="127"/>
        <v>-1.0563380281690016E-2</v>
      </c>
    </row>
    <row r="2660" spans="1:27" hidden="1" x14ac:dyDescent="0.3">
      <c r="A2660" s="8" t="s">
        <v>17</v>
      </c>
      <c r="B2660" s="8" t="s">
        <v>3267</v>
      </c>
      <c r="C2660" s="8" t="s">
        <v>3268</v>
      </c>
      <c r="D2660" s="8" t="s">
        <v>3277</v>
      </c>
      <c r="E2660" s="8" t="s">
        <v>3278</v>
      </c>
      <c r="F2660" s="29">
        <v>0.34</v>
      </c>
      <c r="G2660" s="29">
        <v>1</v>
      </c>
      <c r="H2660" s="30">
        <v>72.648499999999999</v>
      </c>
      <c r="I2660" s="30">
        <v>36.203800000000001</v>
      </c>
      <c r="J2660" s="14">
        <v>1566</v>
      </c>
      <c r="K2660" s="14">
        <v>475</v>
      </c>
      <c r="L2660" s="12">
        <v>0.49830000000000002</v>
      </c>
      <c r="M2660" s="7">
        <v>1.44143884</v>
      </c>
      <c r="N2660" s="31">
        <v>0.1</v>
      </c>
      <c r="O2660" s="14">
        <f>IFERROR(VLOOKUP($C2660,'site totals'!$J$2:$K$607,2,FALSE),1)</f>
        <v>5474.0605999999998</v>
      </c>
      <c r="P2660" s="32" t="s">
        <v>22</v>
      </c>
      <c r="Q2660" s="12">
        <v>0.9306248748</v>
      </c>
      <c r="R2660" s="29">
        <v>0.34</v>
      </c>
      <c r="S2660" s="2">
        <f>IF($A2660="site","",MIN(VLOOKUP($P2660,margin_ranges!$A$5:$D$10,4,FALSE)/100,$Q2660))</f>
        <v>0.29749999999999999</v>
      </c>
      <c r="T2660" s="6">
        <f>IF(A2660="placement",$J2660*MIN($Q2660,$S2660),"")</f>
        <v>465.88499999999999</v>
      </c>
      <c r="U2660" s="6">
        <f>IF($A2660="placement",T2660,SUMIF($C$10:$C$6209,$C2660,$T$10:$T$6209))</f>
        <v>465.88499999999999</v>
      </c>
      <c r="V2660" s="34">
        <f t="shared" si="125"/>
        <v>6.4393939393939448E-2</v>
      </c>
      <c r="W2660" s="24"/>
      <c r="X2660" s="2" t="str">
        <f>IFERROR(MIN(VLOOKUP($W2660,margin_ranges!$A$5:$D$10,4,FALSE),$Q2660*100)/100,"")</f>
        <v/>
      </c>
      <c r="Y2660" s="6">
        <f t="shared" si="126"/>
        <v>465.88499999999999</v>
      </c>
      <c r="Z2660" s="6">
        <f>IF($A2660="placement",Y2660,SUMIF($C$10:$C$6209,$C2660,$Y$10:$Y$6209))</f>
        <v>465.88499999999999</v>
      </c>
      <c r="AA2660" s="17">
        <f t="shared" si="127"/>
        <v>6.4393939393939448E-2</v>
      </c>
    </row>
    <row r="2661" spans="1:27" hidden="1" x14ac:dyDescent="0.3">
      <c r="A2661" s="8" t="s">
        <v>17</v>
      </c>
      <c r="B2661" s="8" t="s">
        <v>3267</v>
      </c>
      <c r="C2661" s="8" t="s">
        <v>3268</v>
      </c>
      <c r="D2661" s="8" t="s">
        <v>3269</v>
      </c>
      <c r="E2661" s="8" t="s">
        <v>3270</v>
      </c>
      <c r="F2661" s="29">
        <v>0.33999999999999903</v>
      </c>
      <c r="G2661" s="29">
        <v>1</v>
      </c>
      <c r="H2661" s="30">
        <v>225.37559999999999</v>
      </c>
      <c r="I2661" s="30">
        <v>101.6537</v>
      </c>
      <c r="J2661" s="14">
        <v>3180</v>
      </c>
      <c r="K2661" s="14">
        <v>965</v>
      </c>
      <c r="L2661" s="12">
        <v>0.45100000000000001</v>
      </c>
      <c r="M2661" s="7">
        <v>1.04285417</v>
      </c>
      <c r="N2661" s="31">
        <v>0.3</v>
      </c>
      <c r="O2661" s="14">
        <f>IFERROR(VLOOKUP($C2661,'site totals'!$J$2:$K$607,2,FALSE),1)</f>
        <v>5474.0605999999998</v>
      </c>
      <c r="P2661" s="32" t="s">
        <v>22</v>
      </c>
      <c r="Q2661" s="12">
        <v>0.71232794749999995</v>
      </c>
      <c r="R2661" s="29">
        <v>0.34</v>
      </c>
      <c r="S2661" s="2">
        <f>IF($A2661="site","",MIN(VLOOKUP($P2661,margin_ranges!$A$5:$D$10,4,FALSE)/100,$Q2661))</f>
        <v>0.29749999999999999</v>
      </c>
      <c r="T2661" s="6">
        <f>IF(A2661="placement",$J2661*MIN($Q2661,$S2661),"")</f>
        <v>946.05</v>
      </c>
      <c r="U2661" s="6">
        <f>IF($A2661="placement",T2661,SUMIF($C$10:$C$6209,$C2661,$T$10:$T$6209))</f>
        <v>946.05</v>
      </c>
      <c r="V2661" s="34">
        <f t="shared" si="125"/>
        <v>6.4393939393939448E-2</v>
      </c>
      <c r="W2661" s="24"/>
      <c r="X2661" s="2" t="str">
        <f>IFERROR(MIN(VLOOKUP($W2661,margin_ranges!$A$5:$D$10,4,FALSE),$Q2661*100)/100,"")</f>
        <v/>
      </c>
      <c r="Y2661" s="6">
        <f t="shared" si="126"/>
        <v>946.05</v>
      </c>
      <c r="Z2661" s="6">
        <f>IF($A2661="placement",Y2661,SUMIF($C$10:$C$6209,$C2661,$Y$10:$Y$6209))</f>
        <v>946.05</v>
      </c>
      <c r="AA2661" s="29">
        <f t="shared" si="127"/>
        <v>6.4393939393939448E-2</v>
      </c>
    </row>
    <row r="2662" spans="1:27" hidden="1" x14ac:dyDescent="0.3">
      <c r="A2662" s="8" t="s">
        <v>17</v>
      </c>
      <c r="B2662" s="8" t="s">
        <v>3267</v>
      </c>
      <c r="C2662" s="8" t="s">
        <v>3268</v>
      </c>
      <c r="D2662" s="8" t="s">
        <v>3275</v>
      </c>
      <c r="E2662" s="8" t="s">
        <v>3276</v>
      </c>
      <c r="F2662" s="29">
        <v>0.33999999999999903</v>
      </c>
      <c r="G2662" s="29">
        <v>1</v>
      </c>
      <c r="H2662" s="30">
        <v>225.3468</v>
      </c>
      <c r="I2662" s="30">
        <v>79.524199999999993</v>
      </c>
      <c r="J2662" s="14">
        <v>3510</v>
      </c>
      <c r="K2662" s="14">
        <v>1064</v>
      </c>
      <c r="L2662" s="12">
        <v>0.35289999999999999</v>
      </c>
      <c r="M2662" s="7">
        <v>1.4711706</v>
      </c>
      <c r="N2662" s="31">
        <v>0.5</v>
      </c>
      <c r="O2662" s="14">
        <f>IFERROR(VLOOKUP($C2662,'site totals'!$J$2:$K$607,2,FALSE),1)</f>
        <v>5474.0605999999998</v>
      </c>
      <c r="P2662" s="32" t="s">
        <v>22</v>
      </c>
      <c r="Q2662" s="12">
        <v>0.66013458849999995</v>
      </c>
      <c r="R2662" s="29">
        <v>0.34</v>
      </c>
      <c r="S2662" s="2">
        <f>IF($A2662="site","",MIN(VLOOKUP($P2662,margin_ranges!$A$5:$D$10,4,FALSE)/100,$Q2662))</f>
        <v>0.29749999999999999</v>
      </c>
      <c r="T2662" s="6">
        <f>IF(A2662="placement",$J2662*MIN($Q2662,$S2662),"")</f>
        <v>1044.2249999999999</v>
      </c>
      <c r="U2662" s="6">
        <f>IF($A2662="placement",T2662,SUMIF($C$10:$C$6209,$C2662,$T$10:$T$6209))</f>
        <v>1044.2249999999999</v>
      </c>
      <c r="V2662" s="34">
        <f t="shared" si="125"/>
        <v>6.4393939393939448E-2</v>
      </c>
      <c r="W2662" s="24"/>
      <c r="X2662" s="2" t="str">
        <f>IFERROR(MIN(VLOOKUP($W2662,margin_ranges!$A$5:$D$10,4,FALSE),$Q2662*100)/100,"")</f>
        <v/>
      </c>
      <c r="Y2662" s="6">
        <f t="shared" si="126"/>
        <v>1044.2249999999999</v>
      </c>
      <c r="Z2662" s="6">
        <f>IF($A2662="placement",Y2662,SUMIF($C$10:$C$6209,$C2662,$Y$10:$Y$6209))</f>
        <v>1044.2249999999999</v>
      </c>
      <c r="AA2662" s="29">
        <f t="shared" si="127"/>
        <v>6.4393939393939448E-2</v>
      </c>
    </row>
    <row r="2663" spans="1:27" x14ac:dyDescent="0.3">
      <c r="A2663" s="16" t="s">
        <v>33</v>
      </c>
      <c r="B2663" s="16" t="s">
        <v>3267</v>
      </c>
      <c r="C2663" s="16" t="s">
        <v>3268</v>
      </c>
      <c r="D2663" s="8" t="s">
        <v>34</v>
      </c>
      <c r="E2663" s="16"/>
      <c r="F2663" s="17">
        <v>0.325190048864274</v>
      </c>
      <c r="G2663" s="17">
        <v>0.98148373</v>
      </c>
      <c r="H2663" s="36">
        <v>761.22410000000002</v>
      </c>
      <c r="I2663" s="36">
        <v>320.23489999999998</v>
      </c>
      <c r="J2663" s="22">
        <v>11730</v>
      </c>
      <c r="K2663" s="22">
        <v>3383</v>
      </c>
      <c r="L2663" s="18">
        <v>0.42070000000000002</v>
      </c>
      <c r="M2663" s="19">
        <v>1.22099213</v>
      </c>
      <c r="N2663" s="20">
        <v>0.33663700000000002</v>
      </c>
      <c r="O2663" s="22">
        <f>IFERROR(VLOOKUP($C2663,'site totals'!$J$2:$K$607,2,FALSE),1)</f>
        <v>5474.0605999999998</v>
      </c>
      <c r="P2663" s="21"/>
      <c r="Q2663" s="18">
        <v>0.72429224489999999</v>
      </c>
      <c r="R2663" s="17">
        <v>0.32519999999999999</v>
      </c>
      <c r="S2663" s="18" t="str">
        <f>IF($A2663="site","",MIN(VLOOKUP($P2663,margin_ranges!$A$5:$D$10,4,FALSE)/100,$Q2663))</f>
        <v/>
      </c>
      <c r="T2663" s="22" t="str">
        <f>IF(A2663="placement",$J2663*MIN($Q2663,$S2663),"")</f>
        <v/>
      </c>
      <c r="U2663" s="22">
        <f>IF($A2663="placement",T2663,SUMIF($C$10:$C$6209,$C2663,$T$10:$T$6209))</f>
        <v>3489.6749999999997</v>
      </c>
      <c r="V2663" s="37">
        <f t="shared" ref="V2663:V2726" si="128">($J2663-$U2663)/($J2663*(1-$R2663))-1</f>
        <v>4.1049199762892785E-2</v>
      </c>
      <c r="W2663" s="38"/>
      <c r="X2663" s="18" t="str">
        <f>IFERROR(MIN(VLOOKUP($W2663,margin_ranges!$A$5:$D$10,4,FALSE),$Q2663*100)/100,"")</f>
        <v/>
      </c>
      <c r="Y2663" s="6" t="str">
        <f t="shared" si="126"/>
        <v/>
      </c>
      <c r="Z2663" s="6">
        <f>IF($A2663="placement",Y2663,SUMIF($C$10:$C$6209,$C2663,$Y$10:$Y$6209))</f>
        <v>3489.6749999999997</v>
      </c>
      <c r="AA2663" s="17">
        <f t="shared" si="127"/>
        <v>4.1049199762892785E-2</v>
      </c>
    </row>
    <row r="2664" spans="1:27" hidden="1" x14ac:dyDescent="0.3">
      <c r="A2664" s="8" t="s">
        <v>17</v>
      </c>
      <c r="B2664" s="8" t="s">
        <v>4543</v>
      </c>
      <c r="C2664" s="8" t="s">
        <v>4544</v>
      </c>
      <c r="D2664" s="8" t="s">
        <v>4555</v>
      </c>
      <c r="E2664" s="8" t="s">
        <v>4556</v>
      </c>
      <c r="F2664" s="29">
        <v>0.28999999999999998</v>
      </c>
      <c r="G2664" s="29">
        <v>0</v>
      </c>
      <c r="H2664" s="30">
        <v>2.3532999999999999</v>
      </c>
      <c r="I2664" s="30">
        <v>0.57640000000000002</v>
      </c>
      <c r="J2664" s="14">
        <v>8</v>
      </c>
      <c r="K2664" s="14">
        <v>2</v>
      </c>
      <c r="L2664" s="12">
        <v>0.24490000000000001</v>
      </c>
      <c r="M2664" s="7">
        <v>0.45184634000000001</v>
      </c>
      <c r="N2664" s="31">
        <v>0.25</v>
      </c>
      <c r="O2664" s="14">
        <f>IFERROR(VLOOKUP($C2664,'site totals'!$J$2:$K$607,2,FALSE),1)</f>
        <v>5290.4512000000004</v>
      </c>
      <c r="P2664" s="32" t="s">
        <v>22</v>
      </c>
      <c r="Q2664" s="12">
        <v>0.44671456780000002</v>
      </c>
      <c r="R2664" s="29">
        <v>0.28999999999999998</v>
      </c>
      <c r="S2664" s="2">
        <f>IF($A2664="site","",MIN(VLOOKUP($P2664,margin_ranges!$A$5:$D$10,4,FALSE)/100,$Q2664))</f>
        <v>0.29749999999999999</v>
      </c>
      <c r="T2664" s="6">
        <f>IF(A2664="placement",$J2664*MIN($Q2664,$S2664),"")</f>
        <v>2.38</v>
      </c>
      <c r="U2664" s="6">
        <f>IF($A2664="placement",T2664,SUMIF($C$10:$C$6209,$C2664,$T$10:$T$6209))</f>
        <v>2.38</v>
      </c>
      <c r="V2664" s="34">
        <f t="shared" si="128"/>
        <v>-1.0563380281690127E-2</v>
      </c>
      <c r="W2664" s="24"/>
      <c r="X2664" s="2" t="str">
        <f>IFERROR(MIN(VLOOKUP($W2664,margin_ranges!$A$5:$D$10,4,FALSE),$Q2664*100)/100,"")</f>
        <v/>
      </c>
      <c r="Y2664" s="6">
        <f t="shared" si="126"/>
        <v>2.38</v>
      </c>
      <c r="Z2664" s="6">
        <f>IF($A2664="placement",Y2664,SUMIF($C$10:$C$6209,$C2664,$Y$10:$Y$6209))</f>
        <v>2.38</v>
      </c>
      <c r="AA2664" s="29">
        <f t="shared" si="127"/>
        <v>-1.0563380281690127E-2</v>
      </c>
    </row>
    <row r="2665" spans="1:27" hidden="1" x14ac:dyDescent="0.3">
      <c r="A2665" s="8" t="s">
        <v>17</v>
      </c>
      <c r="B2665" s="8" t="s">
        <v>4543</v>
      </c>
      <c r="C2665" s="8" t="s">
        <v>4544</v>
      </c>
      <c r="D2665" s="8" t="s">
        <v>4585</v>
      </c>
      <c r="E2665" s="8" t="s">
        <v>4586</v>
      </c>
      <c r="F2665" s="29">
        <v>0.28999999999999898</v>
      </c>
      <c r="G2665" s="29">
        <v>0</v>
      </c>
      <c r="H2665" s="30">
        <v>3.0505</v>
      </c>
      <c r="I2665" s="30">
        <v>0.90490000000000004</v>
      </c>
      <c r="J2665" s="14">
        <v>9</v>
      </c>
      <c r="K2665" s="14">
        <v>2</v>
      </c>
      <c r="L2665" s="12">
        <v>0.29659999999999997</v>
      </c>
      <c r="M2665" s="7">
        <v>0.31554977000000001</v>
      </c>
      <c r="N2665" s="31">
        <v>0.2</v>
      </c>
      <c r="O2665" s="14">
        <f>IFERROR(VLOOKUP($C2665,'site totals'!$J$2:$K$607,2,FALSE),1)</f>
        <v>5290.4512000000004</v>
      </c>
      <c r="P2665" s="32" t="s">
        <v>22</v>
      </c>
      <c r="Q2665" s="12">
        <v>0.36618555670000003</v>
      </c>
      <c r="R2665" s="29">
        <v>0.28999999999999998</v>
      </c>
      <c r="S2665" s="2">
        <f>IF($A2665="site","",MIN(VLOOKUP($P2665,margin_ranges!$A$5:$D$10,4,FALSE)/100,$Q2665))</f>
        <v>0.29749999999999999</v>
      </c>
      <c r="T2665" s="6">
        <f>IF(A2665="placement",$J2665*MIN($Q2665,$S2665),"")</f>
        <v>2.6774999999999998</v>
      </c>
      <c r="U2665" s="6">
        <f>IF($A2665="placement",T2665,SUMIF($C$10:$C$6209,$C2665,$T$10:$T$6209))</f>
        <v>2.6774999999999998</v>
      </c>
      <c r="V2665" s="34">
        <f t="shared" si="128"/>
        <v>-1.0563380281690127E-2</v>
      </c>
      <c r="W2665" s="24"/>
      <c r="X2665" s="2" t="str">
        <f>IFERROR(MIN(VLOOKUP($W2665,margin_ranges!$A$5:$D$10,4,FALSE),$Q2665*100)/100,"")</f>
        <v/>
      </c>
      <c r="Y2665" s="6">
        <f t="shared" si="126"/>
        <v>2.6774999999999998</v>
      </c>
      <c r="Z2665" s="6">
        <f>IF($A2665="placement",Y2665,SUMIF($C$10:$C$6209,$C2665,$Y$10:$Y$6209))</f>
        <v>2.6774999999999998</v>
      </c>
      <c r="AA2665" s="29">
        <f t="shared" si="127"/>
        <v>-1.0563380281690127E-2</v>
      </c>
    </row>
    <row r="2666" spans="1:27" hidden="1" x14ac:dyDescent="0.3">
      <c r="A2666" s="8" t="s">
        <v>17</v>
      </c>
      <c r="B2666" s="8" t="s">
        <v>4543</v>
      </c>
      <c r="C2666" s="8" t="s">
        <v>4544</v>
      </c>
      <c r="D2666" s="8" t="s">
        <v>4587</v>
      </c>
      <c r="E2666" s="8" t="s">
        <v>4588</v>
      </c>
      <c r="F2666" s="29">
        <v>0.28999999999999998</v>
      </c>
      <c r="G2666" s="29">
        <v>0</v>
      </c>
      <c r="H2666" s="30">
        <v>3.6760999999999999</v>
      </c>
      <c r="I2666" s="30">
        <v>1.1626000000000001</v>
      </c>
      <c r="J2666" s="14">
        <v>11</v>
      </c>
      <c r="K2666" s="14">
        <v>3</v>
      </c>
      <c r="L2666" s="12">
        <v>0.31619999999999998</v>
      </c>
      <c r="M2666" s="7">
        <v>0.31607275000000001</v>
      </c>
      <c r="N2666" s="31">
        <v>0.2</v>
      </c>
      <c r="O2666" s="14">
        <f>IFERROR(VLOOKUP($C2666,'site totals'!$J$2:$K$607,2,FALSE),1)</f>
        <v>5290.4512000000004</v>
      </c>
      <c r="P2666" s="32" t="s">
        <v>22</v>
      </c>
      <c r="Q2666" s="12">
        <v>0.36723427419999999</v>
      </c>
      <c r="R2666" s="29">
        <v>0.28999999999999998</v>
      </c>
      <c r="S2666" s="2">
        <f>IF($A2666="site","",MIN(VLOOKUP($P2666,margin_ranges!$A$5:$D$10,4,FALSE)/100,$Q2666))</f>
        <v>0.29749999999999999</v>
      </c>
      <c r="T2666" s="6">
        <f>IF(A2666="placement",$J2666*MIN($Q2666,$S2666),"")</f>
        <v>3.2725</v>
      </c>
      <c r="U2666" s="6">
        <f>IF($A2666="placement",T2666,SUMIF($C$10:$C$6209,$C2666,$T$10:$T$6209))</f>
        <v>3.2725</v>
      </c>
      <c r="V2666" s="34">
        <f t="shared" si="128"/>
        <v>-1.0563380281690127E-2</v>
      </c>
      <c r="W2666" s="24"/>
      <c r="X2666" s="2" t="str">
        <f>IFERROR(MIN(VLOOKUP($W2666,margin_ranges!$A$5:$D$10,4,FALSE),$Q2666*100)/100,"")</f>
        <v/>
      </c>
      <c r="Y2666" s="6">
        <f t="shared" si="126"/>
        <v>3.2725</v>
      </c>
      <c r="Z2666" s="6">
        <f>IF($A2666="placement",Y2666,SUMIF($C$10:$C$6209,$C2666,$Y$10:$Y$6209))</f>
        <v>3.2725</v>
      </c>
      <c r="AA2666" s="29">
        <f t="shared" si="127"/>
        <v>-1.0563380281690127E-2</v>
      </c>
    </row>
    <row r="2667" spans="1:27" hidden="1" x14ac:dyDescent="0.3">
      <c r="A2667" s="8" t="s">
        <v>17</v>
      </c>
      <c r="B2667" s="8" t="s">
        <v>4543</v>
      </c>
      <c r="C2667" s="8" t="s">
        <v>4544</v>
      </c>
      <c r="D2667" s="8" t="s">
        <v>4547</v>
      </c>
      <c r="E2667" s="8" t="s">
        <v>4548</v>
      </c>
      <c r="F2667" s="29">
        <v>0.28999999999999998</v>
      </c>
      <c r="G2667" s="29">
        <v>0</v>
      </c>
      <c r="H2667" s="30">
        <v>7.9878</v>
      </c>
      <c r="I2667" s="30">
        <v>4.2602000000000002</v>
      </c>
      <c r="J2667" s="14">
        <v>12</v>
      </c>
      <c r="K2667" s="14">
        <v>3</v>
      </c>
      <c r="L2667" s="12">
        <v>0.5333</v>
      </c>
      <c r="M2667" s="7">
        <v>9.055212E-2</v>
      </c>
      <c r="N2667" s="31">
        <v>0.03</v>
      </c>
      <c r="O2667" s="14">
        <f>IFERROR(VLOOKUP($C2667,'site totals'!$J$2:$K$607,2,FALSE),1)</f>
        <v>5290.4512000000004</v>
      </c>
      <c r="P2667" s="32" t="s">
        <v>91</v>
      </c>
      <c r="Q2667" s="12">
        <v>0.66869908160000002</v>
      </c>
      <c r="R2667" s="29">
        <v>0.28999999999999998</v>
      </c>
      <c r="S2667" s="2">
        <f>IF($A2667="site","",MIN(VLOOKUP($P2667,margin_ranges!$A$5:$D$10,4,FALSE)/100,$Q2667))</f>
        <v>0.29749999999999999</v>
      </c>
      <c r="T2667" s="6">
        <f>IF(A2667="placement",$J2667*MIN($Q2667,$S2667),"")</f>
        <v>3.57</v>
      </c>
      <c r="U2667" s="6">
        <f>IF($A2667="placement",T2667,SUMIF($C$10:$C$6209,$C2667,$T$10:$T$6209))</f>
        <v>3.57</v>
      </c>
      <c r="V2667" s="34">
        <f t="shared" si="128"/>
        <v>-1.0563380281690127E-2</v>
      </c>
      <c r="W2667" s="24"/>
      <c r="X2667" s="2" t="str">
        <f>IFERROR(MIN(VLOOKUP($W2667,margin_ranges!$A$5:$D$10,4,FALSE),$Q2667*100)/100,"")</f>
        <v/>
      </c>
      <c r="Y2667" s="6">
        <f t="shared" si="126"/>
        <v>3.57</v>
      </c>
      <c r="Z2667" s="6">
        <f>IF($A2667="placement",Y2667,SUMIF($C$10:$C$6209,$C2667,$Y$10:$Y$6209))</f>
        <v>3.57</v>
      </c>
      <c r="AA2667" s="29">
        <f t="shared" si="127"/>
        <v>-1.0563380281690127E-2</v>
      </c>
    </row>
    <row r="2668" spans="1:27" hidden="1" x14ac:dyDescent="0.3">
      <c r="A2668" s="8" t="s">
        <v>17</v>
      </c>
      <c r="B2668" s="8" t="s">
        <v>4543</v>
      </c>
      <c r="C2668" s="8" t="s">
        <v>4544</v>
      </c>
      <c r="D2668" s="8" t="s">
        <v>4545</v>
      </c>
      <c r="E2668" s="8" t="s">
        <v>4546</v>
      </c>
      <c r="F2668" s="29">
        <v>0.28999999999999998</v>
      </c>
      <c r="G2668" s="29">
        <v>0</v>
      </c>
      <c r="H2668" s="30">
        <v>20.4907</v>
      </c>
      <c r="I2668" s="30">
        <v>7.0110999999999999</v>
      </c>
      <c r="J2668" s="14">
        <v>125</v>
      </c>
      <c r="K2668" s="14">
        <v>32</v>
      </c>
      <c r="L2668" s="12">
        <v>0.3422</v>
      </c>
      <c r="M2668" s="7">
        <v>0.59579852</v>
      </c>
      <c r="N2668" s="31">
        <v>0.35</v>
      </c>
      <c r="O2668" s="14">
        <f>IFERROR(VLOOKUP($C2668,'site totals'!$J$2:$K$607,2,FALSE),1)</f>
        <v>5290.4512000000004</v>
      </c>
      <c r="P2668" s="32" t="s">
        <v>22</v>
      </c>
      <c r="Q2668" s="12">
        <v>0.41255309400000001</v>
      </c>
      <c r="R2668" s="29">
        <v>0.28999999999999998</v>
      </c>
      <c r="S2668" s="2">
        <f>IF($A2668="site","",MIN(VLOOKUP($P2668,margin_ranges!$A$5:$D$10,4,FALSE)/100,$Q2668))</f>
        <v>0.29749999999999999</v>
      </c>
      <c r="T2668" s="6">
        <f>IF(A2668="placement",$J2668*MIN($Q2668,$S2668),"")</f>
        <v>37.1875</v>
      </c>
      <c r="U2668" s="6">
        <f>IF($A2668="placement",T2668,SUMIF($C$10:$C$6209,$C2668,$T$10:$T$6209))</f>
        <v>37.1875</v>
      </c>
      <c r="V2668" s="34">
        <f t="shared" si="128"/>
        <v>-1.0563380281690127E-2</v>
      </c>
      <c r="W2668" s="24"/>
      <c r="X2668" s="2" t="str">
        <f>IFERROR(MIN(VLOOKUP($W2668,margin_ranges!$A$5:$D$10,4,FALSE),$Q2668*100)/100,"")</f>
        <v/>
      </c>
      <c r="Y2668" s="6">
        <f t="shared" si="126"/>
        <v>37.1875</v>
      </c>
      <c r="Z2668" s="6">
        <f>IF($A2668="placement",Y2668,SUMIF($C$10:$C$6209,$C2668,$Y$10:$Y$6209))</f>
        <v>37.1875</v>
      </c>
      <c r="AA2668" s="29">
        <f t="shared" si="127"/>
        <v>-1.0563380281690127E-2</v>
      </c>
    </row>
    <row r="2669" spans="1:27" hidden="1" x14ac:dyDescent="0.3">
      <c r="A2669" s="8" t="s">
        <v>17</v>
      </c>
      <c r="B2669" s="8" t="s">
        <v>4543</v>
      </c>
      <c r="C2669" s="8" t="s">
        <v>4544</v>
      </c>
      <c r="D2669" s="8" t="s">
        <v>4577</v>
      </c>
      <c r="E2669" s="8" t="s">
        <v>4578</v>
      </c>
      <c r="F2669" s="29">
        <v>0.28999999999999998</v>
      </c>
      <c r="G2669" s="29">
        <v>0</v>
      </c>
      <c r="H2669" s="30">
        <v>25.648599999999998</v>
      </c>
      <c r="I2669" s="30">
        <v>14.659599999999999</v>
      </c>
      <c r="J2669" s="14">
        <v>159</v>
      </c>
      <c r="K2669" s="14">
        <v>41</v>
      </c>
      <c r="L2669" s="12">
        <v>0.5716</v>
      </c>
      <c r="M2669" s="7">
        <v>0.36116403000000002</v>
      </c>
      <c r="N2669" s="31">
        <v>0.2</v>
      </c>
      <c r="O2669" s="14">
        <f>IFERROR(VLOOKUP($C2669,'site totals'!$J$2:$K$607,2,FALSE),1)</f>
        <v>5290.4512000000004</v>
      </c>
      <c r="P2669" s="32" t="s">
        <v>22</v>
      </c>
      <c r="Q2669" s="12">
        <v>0.44623499970000002</v>
      </c>
      <c r="R2669" s="29">
        <v>0.28999999999999998</v>
      </c>
      <c r="S2669" s="2">
        <f>IF($A2669="site","",MIN(VLOOKUP($P2669,margin_ranges!$A$5:$D$10,4,FALSE)/100,$Q2669))</f>
        <v>0.29749999999999999</v>
      </c>
      <c r="T2669" s="6">
        <f>IF(A2669="placement",$J2669*MIN($Q2669,$S2669),"")</f>
        <v>47.302499999999995</v>
      </c>
      <c r="U2669" s="6">
        <f>IF($A2669="placement",T2669,SUMIF($C$10:$C$6209,$C2669,$T$10:$T$6209))</f>
        <v>47.302499999999995</v>
      </c>
      <c r="V2669" s="34">
        <f t="shared" si="128"/>
        <v>-1.0563380281690127E-2</v>
      </c>
      <c r="W2669" s="24"/>
      <c r="X2669" s="2" t="str">
        <f>IFERROR(MIN(VLOOKUP($W2669,margin_ranges!$A$5:$D$10,4,FALSE),$Q2669*100)/100,"")</f>
        <v/>
      </c>
      <c r="Y2669" s="6">
        <f t="shared" si="126"/>
        <v>47.302499999999995</v>
      </c>
      <c r="Z2669" s="6">
        <f>IF($A2669="placement",Y2669,SUMIF($C$10:$C$6209,$C2669,$Y$10:$Y$6209))</f>
        <v>47.302499999999995</v>
      </c>
      <c r="AA2669" s="29">
        <f t="shared" si="127"/>
        <v>-1.0563380281690127E-2</v>
      </c>
    </row>
    <row r="2670" spans="1:27" hidden="1" x14ac:dyDescent="0.3">
      <c r="A2670" s="8" t="s">
        <v>17</v>
      </c>
      <c r="B2670" s="8" t="s">
        <v>4543</v>
      </c>
      <c r="C2670" s="8" t="s">
        <v>4544</v>
      </c>
      <c r="D2670" s="8" t="s">
        <v>4579</v>
      </c>
      <c r="E2670" s="8" t="s">
        <v>4580</v>
      </c>
      <c r="F2670" s="29">
        <v>0.28999999999999998</v>
      </c>
      <c r="G2670" s="29">
        <v>0</v>
      </c>
      <c r="H2670" s="30">
        <v>5.3228999999999997</v>
      </c>
      <c r="I2670" s="30">
        <v>3.6080000000000001</v>
      </c>
      <c r="J2670" s="14">
        <v>19</v>
      </c>
      <c r="K2670" s="14">
        <v>5</v>
      </c>
      <c r="L2670" s="12">
        <v>0.67779999999999996</v>
      </c>
      <c r="M2670" s="7">
        <v>0.17368348</v>
      </c>
      <c r="N2670" s="31">
        <v>0.03</v>
      </c>
      <c r="O2670" s="14">
        <f>IFERROR(VLOOKUP($C2670,'site totals'!$J$2:$K$607,2,FALSE),1)</f>
        <v>5290.4512000000004</v>
      </c>
      <c r="P2670" s="32" t="s">
        <v>22</v>
      </c>
      <c r="Q2670" s="12">
        <v>0.82727200190000005</v>
      </c>
      <c r="R2670" s="29">
        <v>0.28999999999999998</v>
      </c>
      <c r="S2670" s="2">
        <f>IF($A2670="site","",MIN(VLOOKUP($P2670,margin_ranges!$A$5:$D$10,4,FALSE)/100,$Q2670))</f>
        <v>0.29749999999999999</v>
      </c>
      <c r="T2670" s="6">
        <f>IF(A2670="placement",$J2670*MIN($Q2670,$S2670),"")</f>
        <v>5.6524999999999999</v>
      </c>
      <c r="U2670" s="6">
        <f>IF($A2670="placement",T2670,SUMIF($C$10:$C$6209,$C2670,$T$10:$T$6209))</f>
        <v>5.6524999999999999</v>
      </c>
      <c r="V2670" s="34">
        <f t="shared" si="128"/>
        <v>-1.0563380281690016E-2</v>
      </c>
      <c r="W2670" s="24"/>
      <c r="X2670" s="2" t="str">
        <f>IFERROR(MIN(VLOOKUP($W2670,margin_ranges!$A$5:$D$10,4,FALSE),$Q2670*100)/100,"")</f>
        <v/>
      </c>
      <c r="Y2670" s="6">
        <f t="shared" si="126"/>
        <v>5.6524999999999999</v>
      </c>
      <c r="Z2670" s="6">
        <f>IF($A2670="placement",Y2670,SUMIF($C$10:$C$6209,$C2670,$Y$10:$Y$6209))</f>
        <v>5.6524999999999999</v>
      </c>
      <c r="AA2670" s="29">
        <f t="shared" si="127"/>
        <v>-1.0563380281690016E-2</v>
      </c>
    </row>
    <row r="2671" spans="1:27" hidden="1" x14ac:dyDescent="0.3">
      <c r="A2671" s="8" t="s">
        <v>17</v>
      </c>
      <c r="B2671" s="8" t="s">
        <v>4543</v>
      </c>
      <c r="C2671" s="8" t="s">
        <v>4544</v>
      </c>
      <c r="D2671" s="8" t="s">
        <v>4565</v>
      </c>
      <c r="E2671" s="8" t="s">
        <v>4566</v>
      </c>
      <c r="F2671" s="29">
        <v>0.28999999999999998</v>
      </c>
      <c r="G2671" s="29">
        <v>0</v>
      </c>
      <c r="H2671" s="30">
        <v>5.6196000000000002</v>
      </c>
      <c r="I2671" s="30">
        <v>3.42</v>
      </c>
      <c r="J2671" s="14">
        <v>20</v>
      </c>
      <c r="K2671" s="14">
        <v>5</v>
      </c>
      <c r="L2671" s="12">
        <v>0.60860000000000003</v>
      </c>
      <c r="M2671" s="7">
        <v>0.19441938</v>
      </c>
      <c r="N2671" s="31">
        <v>0.01</v>
      </c>
      <c r="O2671" s="14">
        <f>IFERROR(VLOOKUP($C2671,'site totals'!$J$2:$K$607,2,FALSE),1)</f>
        <v>5290.4512000000004</v>
      </c>
      <c r="P2671" s="32" t="s">
        <v>22</v>
      </c>
      <c r="Q2671" s="12">
        <v>0.94856479890000001</v>
      </c>
      <c r="R2671" s="29">
        <v>0.28999999999999998</v>
      </c>
      <c r="S2671" s="2">
        <f>IF($A2671="site","",MIN(VLOOKUP($P2671,margin_ranges!$A$5:$D$10,4,FALSE)/100,$Q2671))</f>
        <v>0.29749999999999999</v>
      </c>
      <c r="T2671" s="6">
        <f>IF(A2671="placement",$J2671*MIN($Q2671,$S2671),"")</f>
        <v>5.9499999999999993</v>
      </c>
      <c r="U2671" s="6">
        <f>IF($A2671="placement",T2671,SUMIF($C$10:$C$6209,$C2671,$T$10:$T$6209))</f>
        <v>5.9499999999999993</v>
      </c>
      <c r="V2671" s="34">
        <f t="shared" si="128"/>
        <v>-1.0563380281690016E-2</v>
      </c>
      <c r="W2671" s="24"/>
      <c r="X2671" s="2" t="str">
        <f>IFERROR(MIN(VLOOKUP($W2671,margin_ranges!$A$5:$D$10,4,FALSE),$Q2671*100)/100,"")</f>
        <v/>
      </c>
      <c r="Y2671" s="6">
        <f t="shared" si="126"/>
        <v>5.9499999999999993</v>
      </c>
      <c r="Z2671" s="6">
        <f>IF($A2671="placement",Y2671,SUMIF($C$10:$C$6209,$C2671,$Y$10:$Y$6209))</f>
        <v>5.9499999999999993</v>
      </c>
      <c r="AA2671" s="29">
        <f t="shared" si="127"/>
        <v>-1.0563380281690016E-2</v>
      </c>
    </row>
    <row r="2672" spans="1:27" hidden="1" x14ac:dyDescent="0.3">
      <c r="A2672" s="8" t="s">
        <v>17</v>
      </c>
      <c r="B2672" s="8" t="s">
        <v>4543</v>
      </c>
      <c r="C2672" s="8" t="s">
        <v>4544</v>
      </c>
      <c r="D2672" s="8" t="s">
        <v>4549</v>
      </c>
      <c r="E2672" s="8" t="s">
        <v>4550</v>
      </c>
      <c r="F2672" s="29">
        <v>0.28999999999999898</v>
      </c>
      <c r="G2672" s="29">
        <v>0</v>
      </c>
      <c r="H2672" s="30">
        <v>7.8875000000000002</v>
      </c>
      <c r="I2672" s="30">
        <v>1.9380999999999999</v>
      </c>
      <c r="J2672" s="14">
        <v>54</v>
      </c>
      <c r="K2672" s="14">
        <v>14</v>
      </c>
      <c r="L2672" s="12">
        <v>0.2457</v>
      </c>
      <c r="M2672" s="7">
        <v>0.93186040000000003</v>
      </c>
      <c r="N2672" s="31">
        <v>0.6</v>
      </c>
      <c r="O2672" s="14">
        <f>IFERROR(VLOOKUP($C2672,'site totals'!$J$2:$K$607,2,FALSE),1)</f>
        <v>5290.4512000000004</v>
      </c>
      <c r="P2672" s="32" t="s">
        <v>91</v>
      </c>
      <c r="Q2672" s="12">
        <v>0.35612673080000001</v>
      </c>
      <c r="R2672" s="29">
        <v>0.28999999999999998</v>
      </c>
      <c r="S2672" s="2">
        <f>IF($A2672="site","",MIN(VLOOKUP($P2672,margin_ranges!$A$5:$D$10,4,FALSE)/100,$Q2672))</f>
        <v>0.29749999999999999</v>
      </c>
      <c r="T2672" s="6">
        <f>IF(A2672="placement",$J2672*MIN($Q2672,$S2672),"")</f>
        <v>16.064999999999998</v>
      </c>
      <c r="U2672" s="6">
        <f>IF($A2672="placement",T2672,SUMIF($C$10:$C$6209,$C2672,$T$10:$T$6209))</f>
        <v>16.064999999999998</v>
      </c>
      <c r="V2672" s="34">
        <f t="shared" si="128"/>
        <v>-1.0563380281690016E-2</v>
      </c>
      <c r="W2672" s="24"/>
      <c r="X2672" s="2" t="str">
        <f>IFERROR(MIN(VLOOKUP($W2672,margin_ranges!$A$5:$D$10,4,FALSE),$Q2672*100)/100,"")</f>
        <v/>
      </c>
      <c r="Y2672" s="6">
        <f t="shared" si="126"/>
        <v>16.064999999999998</v>
      </c>
      <c r="Z2672" s="6">
        <f>IF($A2672="placement",Y2672,SUMIF($C$10:$C$6209,$C2672,$Y$10:$Y$6209))</f>
        <v>16.064999999999998</v>
      </c>
      <c r="AA2672" s="29">
        <f t="shared" si="127"/>
        <v>-1.0563380281690016E-2</v>
      </c>
    </row>
    <row r="2673" spans="1:27" hidden="1" x14ac:dyDescent="0.3">
      <c r="A2673" s="8" t="s">
        <v>17</v>
      </c>
      <c r="B2673" s="8" t="s">
        <v>4543</v>
      </c>
      <c r="C2673" s="8" t="s">
        <v>4544</v>
      </c>
      <c r="D2673" s="8" t="s">
        <v>4581</v>
      </c>
      <c r="E2673" s="8" t="s">
        <v>4582</v>
      </c>
      <c r="F2673" s="29">
        <v>0.28999999999999998</v>
      </c>
      <c r="G2673" s="29">
        <v>0</v>
      </c>
      <c r="H2673" s="30">
        <v>26.1083</v>
      </c>
      <c r="I2673" s="30">
        <v>13.1479</v>
      </c>
      <c r="J2673" s="14">
        <v>211</v>
      </c>
      <c r="K2673" s="14">
        <v>54</v>
      </c>
      <c r="L2673" s="12">
        <v>0.50360000000000005</v>
      </c>
      <c r="M2673" s="7">
        <v>0.53516379999999997</v>
      </c>
      <c r="N2673" s="31">
        <v>0.2</v>
      </c>
      <c r="O2673" s="14">
        <f>IFERROR(VLOOKUP($C2673,'site totals'!$J$2:$K$607,2,FALSE),1)</f>
        <v>5290.4512000000004</v>
      </c>
      <c r="P2673" s="32" t="s">
        <v>22</v>
      </c>
      <c r="Q2673" s="12">
        <v>0.62628264219999996</v>
      </c>
      <c r="R2673" s="29">
        <v>0.28999999999999998</v>
      </c>
      <c r="S2673" s="2">
        <f>IF($A2673="site","",MIN(VLOOKUP($P2673,margin_ranges!$A$5:$D$10,4,FALSE)/100,$Q2673))</f>
        <v>0.29749999999999999</v>
      </c>
      <c r="T2673" s="6">
        <f>IF(A2673="placement",$J2673*MIN($Q2673,$S2673),"")</f>
        <v>62.772499999999994</v>
      </c>
      <c r="U2673" s="6">
        <f>IF($A2673="placement",T2673,SUMIF($C$10:$C$6209,$C2673,$T$10:$T$6209))</f>
        <v>62.772499999999994</v>
      </c>
      <c r="V2673" s="34">
        <f t="shared" si="128"/>
        <v>-1.0563380281690016E-2</v>
      </c>
      <c r="W2673" s="24"/>
      <c r="X2673" s="2" t="str">
        <f>IFERROR(MIN(VLOOKUP($W2673,margin_ranges!$A$5:$D$10,4,FALSE),$Q2673*100)/100,"")</f>
        <v/>
      </c>
      <c r="Y2673" s="6">
        <f t="shared" si="126"/>
        <v>62.772499999999994</v>
      </c>
      <c r="Z2673" s="6">
        <f>IF($A2673="placement",Y2673,SUMIF($C$10:$C$6209,$C2673,$Y$10:$Y$6209))</f>
        <v>62.772499999999994</v>
      </c>
      <c r="AA2673" s="29">
        <f t="shared" si="127"/>
        <v>-1.0563380281690016E-2</v>
      </c>
    </row>
    <row r="2674" spans="1:27" hidden="1" x14ac:dyDescent="0.3">
      <c r="A2674" s="8" t="s">
        <v>17</v>
      </c>
      <c r="B2674" s="8" t="s">
        <v>4543</v>
      </c>
      <c r="C2674" s="8" t="s">
        <v>4544</v>
      </c>
      <c r="D2674" s="8" t="s">
        <v>4563</v>
      </c>
      <c r="E2674" s="8" t="s">
        <v>4564</v>
      </c>
      <c r="F2674" s="29">
        <v>0.28999999999999998</v>
      </c>
      <c r="G2674" s="29">
        <v>1</v>
      </c>
      <c r="H2674" s="30">
        <v>60.632100000000001</v>
      </c>
      <c r="I2674" s="30">
        <v>35.971200000000003</v>
      </c>
      <c r="J2674" s="14">
        <v>282</v>
      </c>
      <c r="K2674" s="14">
        <v>73</v>
      </c>
      <c r="L2674" s="12">
        <v>0.59330000000000005</v>
      </c>
      <c r="M2674" s="7">
        <v>0.26110799000000001</v>
      </c>
      <c r="N2674" s="31">
        <v>0.03</v>
      </c>
      <c r="O2674" s="14">
        <f>IFERROR(VLOOKUP($C2674,'site totals'!$J$2:$K$607,2,FALSE),1)</f>
        <v>5290.4512000000004</v>
      </c>
      <c r="P2674" s="32" t="s">
        <v>22</v>
      </c>
      <c r="Q2674" s="12">
        <v>0.88510500920000001</v>
      </c>
      <c r="R2674" s="29">
        <v>0.28999999999999998</v>
      </c>
      <c r="S2674" s="2">
        <f>IF($A2674="site","",MIN(VLOOKUP($P2674,margin_ranges!$A$5:$D$10,4,FALSE)/100,$Q2674))</f>
        <v>0.29749999999999999</v>
      </c>
      <c r="T2674" s="6">
        <f>IF(A2674="placement",$J2674*MIN($Q2674,$S2674),"")</f>
        <v>83.894999999999996</v>
      </c>
      <c r="U2674" s="6">
        <f>IF($A2674="placement",T2674,SUMIF($C$10:$C$6209,$C2674,$T$10:$T$6209))</f>
        <v>83.894999999999996</v>
      </c>
      <c r="V2674" s="34">
        <f t="shared" si="128"/>
        <v>-1.0563380281690016E-2</v>
      </c>
      <c r="W2674" s="24"/>
      <c r="X2674" s="2" t="str">
        <f>IFERROR(MIN(VLOOKUP($W2674,margin_ranges!$A$5:$D$10,4,FALSE),$Q2674*100)/100,"")</f>
        <v/>
      </c>
      <c r="Y2674" s="6">
        <f t="shared" si="126"/>
        <v>83.894999999999996</v>
      </c>
      <c r="Z2674" s="6">
        <f>IF($A2674="placement",Y2674,SUMIF($C$10:$C$6209,$C2674,$Y$10:$Y$6209))</f>
        <v>83.894999999999996</v>
      </c>
      <c r="AA2674" s="29">
        <f t="shared" si="127"/>
        <v>-1.0563380281690016E-2</v>
      </c>
    </row>
    <row r="2675" spans="1:27" hidden="1" x14ac:dyDescent="0.3">
      <c r="A2675" s="8" t="s">
        <v>17</v>
      </c>
      <c r="B2675" s="8" t="s">
        <v>4543</v>
      </c>
      <c r="C2675" s="8" t="s">
        <v>4544</v>
      </c>
      <c r="D2675" s="8" t="s">
        <v>4575</v>
      </c>
      <c r="E2675" s="8" t="s">
        <v>4576</v>
      </c>
      <c r="F2675" s="29">
        <v>0.28999999999999998</v>
      </c>
      <c r="G2675" s="29">
        <v>1</v>
      </c>
      <c r="H2675" s="30">
        <v>77.495400000000004</v>
      </c>
      <c r="I2675" s="30">
        <v>31.175599999999999</v>
      </c>
      <c r="J2675" s="14">
        <v>379</v>
      </c>
      <c r="K2675" s="14">
        <v>97</v>
      </c>
      <c r="L2675" s="12">
        <v>0.40229999999999999</v>
      </c>
      <c r="M2675" s="7">
        <v>0.40555998999999998</v>
      </c>
      <c r="N2675" s="31">
        <v>0.2</v>
      </c>
      <c r="O2675" s="14">
        <f>IFERROR(VLOOKUP($C2675,'site totals'!$J$2:$K$607,2,FALSE),1)</f>
        <v>5290.4512000000004</v>
      </c>
      <c r="P2675" s="32" t="s">
        <v>22</v>
      </c>
      <c r="Q2675" s="12">
        <v>0.50685470129999999</v>
      </c>
      <c r="R2675" s="29">
        <v>0.28999999999999998</v>
      </c>
      <c r="S2675" s="2">
        <f>IF($A2675="site","",MIN(VLOOKUP($P2675,margin_ranges!$A$5:$D$10,4,FALSE)/100,$Q2675))</f>
        <v>0.29749999999999999</v>
      </c>
      <c r="T2675" s="6">
        <f>IF(A2675="placement",$J2675*MIN($Q2675,$S2675),"")</f>
        <v>112.7525</v>
      </c>
      <c r="U2675" s="6">
        <f>IF($A2675="placement",T2675,SUMIF($C$10:$C$6209,$C2675,$T$10:$T$6209))</f>
        <v>112.7525</v>
      </c>
      <c r="V2675" s="34">
        <f t="shared" si="128"/>
        <v>-1.0563380281690016E-2</v>
      </c>
      <c r="W2675" s="24"/>
      <c r="X2675" s="2" t="str">
        <f>IFERROR(MIN(VLOOKUP($W2675,margin_ranges!$A$5:$D$10,4,FALSE),$Q2675*100)/100,"")</f>
        <v/>
      </c>
      <c r="Y2675" s="6">
        <f t="shared" si="126"/>
        <v>112.7525</v>
      </c>
      <c r="Z2675" s="6">
        <f>IF($A2675="placement",Y2675,SUMIF($C$10:$C$6209,$C2675,$Y$10:$Y$6209))</f>
        <v>112.7525</v>
      </c>
      <c r="AA2675" s="29">
        <f t="shared" si="127"/>
        <v>-1.0563380281690016E-2</v>
      </c>
    </row>
    <row r="2676" spans="1:27" hidden="1" x14ac:dyDescent="0.3">
      <c r="A2676" s="8" t="s">
        <v>17</v>
      </c>
      <c r="B2676" s="8" t="s">
        <v>4543</v>
      </c>
      <c r="C2676" s="8" t="s">
        <v>4544</v>
      </c>
      <c r="D2676" s="8" t="s">
        <v>11953</v>
      </c>
      <c r="E2676" s="8" t="s">
        <v>11954</v>
      </c>
      <c r="F2676" s="29">
        <v>0.22024738132382399</v>
      </c>
      <c r="G2676" s="29">
        <v>0</v>
      </c>
      <c r="H2676" s="30">
        <v>3.4424000000000001</v>
      </c>
      <c r="I2676" s="30">
        <v>0.99960000000000004</v>
      </c>
      <c r="J2676" s="14">
        <v>10</v>
      </c>
      <c r="K2676" s="14">
        <v>2</v>
      </c>
      <c r="L2676" s="12">
        <v>0.29039999999999999</v>
      </c>
      <c r="M2676" s="7">
        <v>0.32061451000000002</v>
      </c>
      <c r="N2676" s="31">
        <v>0.25</v>
      </c>
      <c r="O2676" s="14">
        <f>IFERROR(VLOOKUP($C2676,'site totals'!$J$2:$K$607,2,FALSE),1)</f>
        <v>5290.4512000000004</v>
      </c>
      <c r="P2676" s="32" t="s">
        <v>22</v>
      </c>
      <c r="Q2676" s="12">
        <v>0.22024738129999999</v>
      </c>
      <c r="R2676" s="29">
        <v>0.25</v>
      </c>
      <c r="S2676" s="2">
        <f>IF($A2676="site","",MIN(VLOOKUP($P2676,margin_ranges!$A$5:$D$10,4,FALSE)/100,$Q2676))</f>
        <v>0.22024738129999999</v>
      </c>
      <c r="T2676" s="6">
        <f>IF(A2676="placement",$J2676*MIN($Q2676,$S2676),"")</f>
        <v>2.2024738130000001</v>
      </c>
      <c r="U2676" s="6">
        <f>IF($A2676="placement",T2676,SUMIF($C$10:$C$6209,$C2676,$T$10:$T$6209))</f>
        <v>2.2024738130000001</v>
      </c>
      <c r="V2676" s="34">
        <f t="shared" si="128"/>
        <v>3.9670158266666755E-2</v>
      </c>
      <c r="W2676" s="24"/>
      <c r="X2676" s="2" t="str">
        <f>IFERROR(MIN(VLOOKUP($W2676,margin_ranges!$A$5:$D$10,4,FALSE),$Q2676*100)/100,"")</f>
        <v/>
      </c>
      <c r="Y2676" s="6">
        <f t="shared" si="126"/>
        <v>2.2024738130000001</v>
      </c>
      <c r="Z2676" s="6">
        <f>IF($A2676="placement",Y2676,SUMIF($C$10:$C$6209,$C2676,$Y$10:$Y$6209))</f>
        <v>2.2024738130000001</v>
      </c>
      <c r="AA2676" s="29">
        <f t="shared" si="127"/>
        <v>3.9670158266666755E-2</v>
      </c>
    </row>
    <row r="2677" spans="1:27" hidden="1" x14ac:dyDescent="0.3">
      <c r="A2677" s="8" t="s">
        <v>17</v>
      </c>
      <c r="B2677" s="8" t="s">
        <v>4543</v>
      </c>
      <c r="C2677" s="8" t="s">
        <v>4544</v>
      </c>
      <c r="D2677" s="8" t="s">
        <v>4551</v>
      </c>
      <c r="E2677" s="8" t="s">
        <v>4552</v>
      </c>
      <c r="F2677" s="29">
        <v>7.2359579670018298E-2</v>
      </c>
      <c r="G2677" s="29">
        <v>0</v>
      </c>
      <c r="H2677" s="30">
        <v>10.6578</v>
      </c>
      <c r="I2677" s="30">
        <v>2.0461</v>
      </c>
      <c r="J2677" s="14">
        <v>40</v>
      </c>
      <c r="K2677" s="14">
        <v>3</v>
      </c>
      <c r="L2677" s="12">
        <v>0.192</v>
      </c>
      <c r="M2677" s="7">
        <v>0.64680234999999997</v>
      </c>
      <c r="N2677" s="31">
        <v>0.6</v>
      </c>
      <c r="O2677" s="14">
        <f>IFERROR(VLOOKUP($C2677,'site totals'!$J$2:$K$607,2,FALSE),1)</f>
        <v>5290.4512000000004</v>
      </c>
      <c r="P2677" s="32" t="s">
        <v>22</v>
      </c>
      <c r="Q2677" s="12">
        <v>7.2359579699999996E-2</v>
      </c>
      <c r="R2677" s="29">
        <v>0.11</v>
      </c>
      <c r="S2677" s="2">
        <f>IF($A2677="site","",MIN(VLOOKUP($P2677,margin_ranges!$A$5:$D$10,4,FALSE)/100,$Q2677))</f>
        <v>7.2359579699999996E-2</v>
      </c>
      <c r="T2677" s="6">
        <f>IF(A2677="placement",$J2677*MIN($Q2677,$S2677),"")</f>
        <v>2.8943831879999999</v>
      </c>
      <c r="U2677" s="6">
        <f>IF($A2677="placement",T2677,SUMIF($C$10:$C$6209,$C2677,$T$10:$T$6209))</f>
        <v>2.8943831879999999</v>
      </c>
      <c r="V2677" s="34">
        <f t="shared" si="128"/>
        <v>4.2292607078651567E-2</v>
      </c>
      <c r="W2677" s="24"/>
      <c r="X2677" s="2" t="str">
        <f>IFERROR(MIN(VLOOKUP($W2677,margin_ranges!$A$5:$D$10,4,FALSE),$Q2677*100)/100,"")</f>
        <v/>
      </c>
      <c r="Y2677" s="6">
        <f t="shared" si="126"/>
        <v>2.8943831879999999</v>
      </c>
      <c r="Z2677" s="6">
        <f>IF($A2677="placement",Y2677,SUMIF($C$10:$C$6209,$C2677,$Y$10:$Y$6209))</f>
        <v>2.8943831879999999</v>
      </c>
      <c r="AA2677" s="29">
        <f t="shared" si="127"/>
        <v>4.2292607078651567E-2</v>
      </c>
    </row>
    <row r="2678" spans="1:27" hidden="1" x14ac:dyDescent="0.3">
      <c r="A2678" s="8" t="s">
        <v>17</v>
      </c>
      <c r="B2678" s="8" t="s">
        <v>4543</v>
      </c>
      <c r="C2678" s="8" t="s">
        <v>4544</v>
      </c>
      <c r="D2678" s="8" t="s">
        <v>4569</v>
      </c>
      <c r="E2678" s="8" t="s">
        <v>4570</v>
      </c>
      <c r="F2678" s="29">
        <v>8.4546168715049094E-2</v>
      </c>
      <c r="G2678" s="29">
        <v>0</v>
      </c>
      <c r="H2678" s="30">
        <v>12.0951</v>
      </c>
      <c r="I2678" s="30">
        <v>1.6869000000000001</v>
      </c>
      <c r="J2678" s="14">
        <v>41</v>
      </c>
      <c r="K2678" s="14">
        <v>4</v>
      </c>
      <c r="L2678" s="12">
        <v>0.13950000000000001</v>
      </c>
      <c r="M2678" s="7">
        <v>0.81926578000000005</v>
      </c>
      <c r="N2678" s="31">
        <v>0.75</v>
      </c>
      <c r="O2678" s="14">
        <f>IFERROR(VLOOKUP($C2678,'site totals'!$J$2:$K$607,2,FALSE),1)</f>
        <v>5290.4512000000004</v>
      </c>
      <c r="P2678" s="32" t="s">
        <v>161</v>
      </c>
      <c r="Q2678" s="12">
        <v>8.4546168699999993E-2</v>
      </c>
      <c r="R2678" s="29">
        <v>0.35</v>
      </c>
      <c r="S2678" s="2">
        <f>IF($A2678="site","",MIN(VLOOKUP($P2678,margin_ranges!$A$5:$D$10,4,FALSE)/100,$Q2678))</f>
        <v>8.4546168699999993E-2</v>
      </c>
      <c r="T2678" s="6">
        <f>IF(A2678="placement",$J2678*MIN($Q2678,$S2678),"")</f>
        <v>3.4663929166999998</v>
      </c>
      <c r="U2678" s="6">
        <f>IF($A2678="placement",T2678,SUMIF($C$10:$C$6209,$C2678,$T$10:$T$6209))</f>
        <v>3.4663929166999998</v>
      </c>
      <c r="V2678" s="34">
        <f t="shared" si="128"/>
        <v>0.4083905096923075</v>
      </c>
      <c r="W2678" s="24"/>
      <c r="X2678" s="2" t="str">
        <f>IFERROR(MIN(VLOOKUP($W2678,margin_ranges!$A$5:$D$10,4,FALSE),$Q2678*100)/100,"")</f>
        <v/>
      </c>
      <c r="Y2678" s="6">
        <f t="shared" si="126"/>
        <v>3.4663929166999998</v>
      </c>
      <c r="Z2678" s="6">
        <f>IF($A2678="placement",Y2678,SUMIF($C$10:$C$6209,$C2678,$Y$10:$Y$6209))</f>
        <v>3.4663929166999998</v>
      </c>
      <c r="AA2678" s="29">
        <f t="shared" si="127"/>
        <v>0.4083905096923075</v>
      </c>
    </row>
    <row r="2679" spans="1:27" hidden="1" x14ac:dyDescent="0.3">
      <c r="A2679" s="8" t="s">
        <v>17</v>
      </c>
      <c r="B2679" s="8" t="s">
        <v>4543</v>
      </c>
      <c r="C2679" s="8" t="s">
        <v>4544</v>
      </c>
      <c r="D2679" s="8" t="s">
        <v>4557</v>
      </c>
      <c r="E2679" s="8" t="s">
        <v>4558</v>
      </c>
      <c r="F2679" s="29">
        <v>0.26472581156352798</v>
      </c>
      <c r="G2679" s="29">
        <v>0</v>
      </c>
      <c r="H2679" s="30">
        <v>11.377700000000001</v>
      </c>
      <c r="I2679" s="30">
        <v>2.6212</v>
      </c>
      <c r="J2679" s="14">
        <v>59</v>
      </c>
      <c r="K2679" s="14">
        <v>14</v>
      </c>
      <c r="L2679" s="12">
        <v>0.23039999999999999</v>
      </c>
      <c r="M2679" s="7">
        <v>0.74802027000000004</v>
      </c>
      <c r="N2679" s="31">
        <v>0.55000000000000004</v>
      </c>
      <c r="O2679" s="14">
        <f>IFERROR(VLOOKUP($C2679,'site totals'!$J$2:$K$607,2,FALSE),1)</f>
        <v>5290.4512000000004</v>
      </c>
      <c r="P2679" s="32" t="s">
        <v>91</v>
      </c>
      <c r="Q2679" s="12">
        <v>0.26472581160000003</v>
      </c>
      <c r="R2679" s="29">
        <v>0.27</v>
      </c>
      <c r="S2679" s="2">
        <f>IF($A2679="site","",MIN(VLOOKUP($P2679,margin_ranges!$A$5:$D$10,4,FALSE)/100,$Q2679))</f>
        <v>0.26472581160000003</v>
      </c>
      <c r="T2679" s="6">
        <f>IF(A2679="placement",$J2679*MIN($Q2679,$S2679),"")</f>
        <v>15.618822884400002</v>
      </c>
      <c r="U2679" s="6">
        <f>IF($A2679="placement",T2679,SUMIF($C$10:$C$6209,$C2679,$T$10:$T$6209))</f>
        <v>15.618822884400002</v>
      </c>
      <c r="V2679" s="34">
        <f t="shared" si="128"/>
        <v>7.2249156164383432E-3</v>
      </c>
      <c r="W2679" s="24"/>
      <c r="X2679" s="2" t="str">
        <f>IFERROR(MIN(VLOOKUP($W2679,margin_ranges!$A$5:$D$10,4,FALSE),$Q2679*100)/100,"")</f>
        <v/>
      </c>
      <c r="Y2679" s="6">
        <f t="shared" si="126"/>
        <v>15.618822884400002</v>
      </c>
      <c r="Z2679" s="6">
        <f>IF($A2679="placement",Y2679,SUMIF($C$10:$C$6209,$C2679,$Y$10:$Y$6209))</f>
        <v>15.618822884400002</v>
      </c>
      <c r="AA2679" s="29">
        <f t="shared" si="127"/>
        <v>7.2249156164383432E-3</v>
      </c>
    </row>
    <row r="2680" spans="1:27" hidden="1" x14ac:dyDescent="0.3">
      <c r="A2680" s="8" t="s">
        <v>17</v>
      </c>
      <c r="B2680" s="8" t="s">
        <v>4543</v>
      </c>
      <c r="C2680" s="8" t="s">
        <v>4544</v>
      </c>
      <c r="D2680" s="8" t="s">
        <v>4553</v>
      </c>
      <c r="E2680" s="8" t="s">
        <v>4554</v>
      </c>
      <c r="F2680" s="29">
        <v>0.21990733799142301</v>
      </c>
      <c r="G2680" s="29">
        <v>0</v>
      </c>
      <c r="H2680" s="30">
        <v>9.5279000000000007</v>
      </c>
      <c r="I2680" s="30">
        <v>2.4775</v>
      </c>
      <c r="J2680" s="14">
        <v>71</v>
      </c>
      <c r="K2680" s="14">
        <v>16</v>
      </c>
      <c r="L2680" s="12">
        <v>0.26</v>
      </c>
      <c r="M2680" s="7">
        <v>0.96142424999999998</v>
      </c>
      <c r="N2680" s="31">
        <v>0.75</v>
      </c>
      <c r="O2680" s="14">
        <f>IFERROR(VLOOKUP($C2680,'site totals'!$J$2:$K$607,2,FALSE),1)</f>
        <v>5290.4512000000004</v>
      </c>
      <c r="P2680" s="32" t="s">
        <v>91</v>
      </c>
      <c r="Q2680" s="12">
        <v>0.21990733800000001</v>
      </c>
      <c r="R2680" s="29">
        <v>0.28000000000000003</v>
      </c>
      <c r="S2680" s="2">
        <f>IF($A2680="site","",MIN(VLOOKUP($P2680,margin_ranges!$A$5:$D$10,4,FALSE)/100,$Q2680))</f>
        <v>0.21990733800000001</v>
      </c>
      <c r="T2680" s="6">
        <f>IF(A2680="placement",$J2680*MIN($Q2680,$S2680),"")</f>
        <v>15.613420998</v>
      </c>
      <c r="U2680" s="6">
        <f>IF($A2680="placement",T2680,SUMIF($C$10:$C$6209,$C2680,$T$10:$T$6209))</f>
        <v>15.613420998</v>
      </c>
      <c r="V2680" s="34">
        <f t="shared" si="128"/>
        <v>8.3462030555555566E-2</v>
      </c>
      <c r="W2680" s="24"/>
      <c r="X2680" s="2" t="str">
        <f>IFERROR(MIN(VLOOKUP($W2680,margin_ranges!$A$5:$D$10,4,FALSE),$Q2680*100)/100,"")</f>
        <v/>
      </c>
      <c r="Y2680" s="6">
        <f t="shared" si="126"/>
        <v>15.613420998</v>
      </c>
      <c r="Z2680" s="6">
        <f>IF($A2680="placement",Y2680,SUMIF($C$10:$C$6209,$C2680,$Y$10:$Y$6209))</f>
        <v>15.613420998</v>
      </c>
      <c r="AA2680" s="29">
        <f t="shared" si="127"/>
        <v>8.3462030555555566E-2</v>
      </c>
    </row>
    <row r="2681" spans="1:27" hidden="1" x14ac:dyDescent="0.3">
      <c r="A2681" s="8" t="s">
        <v>17</v>
      </c>
      <c r="B2681" s="8" t="s">
        <v>4543</v>
      </c>
      <c r="C2681" s="8" t="s">
        <v>4544</v>
      </c>
      <c r="D2681" s="33" t="s">
        <v>4561</v>
      </c>
      <c r="E2681" s="8" t="s">
        <v>4562</v>
      </c>
      <c r="F2681" s="29">
        <v>0.241329290065112</v>
      </c>
      <c r="G2681" s="29">
        <v>0</v>
      </c>
      <c r="H2681" s="30">
        <v>21.136199999999999</v>
      </c>
      <c r="I2681" s="30">
        <v>8.2561</v>
      </c>
      <c r="J2681" s="14">
        <v>114</v>
      </c>
      <c r="K2681" s="14">
        <v>26</v>
      </c>
      <c r="L2681" s="12">
        <v>0.3906</v>
      </c>
      <c r="M2681" s="7">
        <v>0.46133321999999999</v>
      </c>
      <c r="N2681" s="31">
        <v>0.35</v>
      </c>
      <c r="O2681" s="14">
        <f>IFERROR(VLOOKUP($C2681,'site totals'!$J$2:$K$607,2,FALSE),1)</f>
        <v>5290.4512000000004</v>
      </c>
      <c r="P2681" s="32" t="s">
        <v>91</v>
      </c>
      <c r="Q2681" s="12">
        <v>0.24132929010000001</v>
      </c>
      <c r="R2681" s="29">
        <v>0.26</v>
      </c>
      <c r="S2681" s="2">
        <f>IF($A2681="site","",MIN(VLOOKUP($P2681,margin_ranges!$A$5:$D$10,4,FALSE)/100,$Q2681))</f>
        <v>0.24132929010000001</v>
      </c>
      <c r="T2681" s="6">
        <f>IF(A2681="placement",$J2681*MIN($Q2681,$S2681),"")</f>
        <v>27.511539071400001</v>
      </c>
      <c r="U2681" s="6">
        <f>IF($A2681="placement",T2681,SUMIF($C$10:$C$6209,$C2681,$T$10:$T$6209))</f>
        <v>27.511539071400001</v>
      </c>
      <c r="V2681" s="34">
        <f t="shared" si="128"/>
        <v>2.5230689054054123E-2</v>
      </c>
      <c r="W2681" s="24"/>
      <c r="X2681" s="2" t="str">
        <f>IFERROR(MIN(VLOOKUP($W2681,margin_ranges!$A$5:$D$10,4,FALSE),$Q2681*100)/100,"")</f>
        <v/>
      </c>
      <c r="Y2681" s="6">
        <f t="shared" si="126"/>
        <v>27.511539071400001</v>
      </c>
      <c r="Z2681" s="6">
        <f>IF($A2681="placement",Y2681,SUMIF($C$10:$C$6209,$C2681,$Y$10:$Y$6209))</f>
        <v>27.511539071400001</v>
      </c>
      <c r="AA2681" s="29">
        <f t="shared" si="127"/>
        <v>2.5230689054054123E-2</v>
      </c>
    </row>
    <row r="2682" spans="1:27" hidden="1" x14ac:dyDescent="0.3">
      <c r="A2682" s="8" t="s">
        <v>17</v>
      </c>
      <c r="B2682" s="8" t="s">
        <v>4543</v>
      </c>
      <c r="C2682" s="8" t="s">
        <v>4544</v>
      </c>
      <c r="D2682" s="8" t="s">
        <v>4583</v>
      </c>
      <c r="E2682" s="8" t="s">
        <v>4584</v>
      </c>
      <c r="F2682" s="29">
        <v>0.21867919797006999</v>
      </c>
      <c r="G2682" s="29">
        <v>1</v>
      </c>
      <c r="H2682" s="30">
        <v>466.19279999999998</v>
      </c>
      <c r="I2682" s="30">
        <v>50.520899999999997</v>
      </c>
      <c r="J2682" s="14">
        <v>1940</v>
      </c>
      <c r="K2682" s="14">
        <v>423</v>
      </c>
      <c r="L2682" s="12">
        <v>0.1084</v>
      </c>
      <c r="M2682" s="7">
        <v>1.27988401</v>
      </c>
      <c r="N2682" s="31">
        <v>1</v>
      </c>
      <c r="O2682" s="14">
        <f>IFERROR(VLOOKUP($C2682,'site totals'!$J$2:$K$607,2,FALSE),1)</f>
        <v>5290.4512000000004</v>
      </c>
      <c r="P2682" s="32" t="s">
        <v>91</v>
      </c>
      <c r="Q2682" s="12">
        <v>0.21867919799999999</v>
      </c>
      <c r="R2682" s="29">
        <v>0.28000000000000003</v>
      </c>
      <c r="S2682" s="2">
        <f>IF($A2682="site","",MIN(VLOOKUP($P2682,margin_ranges!$A$5:$D$10,4,FALSE)/100,$Q2682))</f>
        <v>0.21867919799999999</v>
      </c>
      <c r="T2682" s="6">
        <f>IF(A2682="placement",$J2682*MIN($Q2682,$S2682),"")</f>
        <v>424.23764411999997</v>
      </c>
      <c r="U2682" s="6">
        <f>IF($A2682="placement",T2682,SUMIF($C$10:$C$6209,$C2682,$T$10:$T$6209))</f>
        <v>424.23764411999997</v>
      </c>
      <c r="V2682" s="34">
        <f t="shared" si="128"/>
        <v>8.5167780555555739E-2</v>
      </c>
      <c r="W2682" s="24"/>
      <c r="X2682" s="2" t="str">
        <f>IFERROR(MIN(VLOOKUP($W2682,margin_ranges!$A$5:$D$10,4,FALSE),$Q2682*100)/100,"")</f>
        <v/>
      </c>
      <c r="Y2682" s="6">
        <f t="shared" si="126"/>
        <v>424.23764411999997</v>
      </c>
      <c r="Z2682" s="6">
        <f>IF($A2682="placement",Y2682,SUMIF($C$10:$C$6209,$C2682,$Y$10:$Y$6209))</f>
        <v>424.23764411999997</v>
      </c>
      <c r="AA2682" s="17">
        <f t="shared" si="127"/>
        <v>8.5167780555555739E-2</v>
      </c>
    </row>
    <row r="2683" spans="1:27" hidden="1" x14ac:dyDescent="0.3">
      <c r="A2683" s="8" t="s">
        <v>17</v>
      </c>
      <c r="B2683" s="8" t="s">
        <v>4543</v>
      </c>
      <c r="C2683" s="8" t="s">
        <v>4544</v>
      </c>
      <c r="D2683" s="8" t="s">
        <v>4567</v>
      </c>
      <c r="E2683" s="8" t="s">
        <v>4568</v>
      </c>
      <c r="F2683" s="29">
        <v>0.214432134067717</v>
      </c>
      <c r="G2683" s="29">
        <v>1</v>
      </c>
      <c r="H2683" s="30">
        <v>430.21359999999999</v>
      </c>
      <c r="I2683" s="30">
        <v>75.644300000000001</v>
      </c>
      <c r="J2683" s="14">
        <v>2022</v>
      </c>
      <c r="K2683" s="14">
        <v>433</v>
      </c>
      <c r="L2683" s="12">
        <v>0.17580000000000001</v>
      </c>
      <c r="M2683" s="7">
        <v>0.89107513999999999</v>
      </c>
      <c r="N2683" s="31">
        <v>0.7</v>
      </c>
      <c r="O2683" s="14">
        <f>IFERROR(VLOOKUP($C2683,'site totals'!$J$2:$K$607,2,FALSE),1)</f>
        <v>5290.4512000000004</v>
      </c>
      <c r="P2683" s="32" t="s">
        <v>91</v>
      </c>
      <c r="Q2683" s="12">
        <v>0.2144321341</v>
      </c>
      <c r="R2683" s="29">
        <v>0.3</v>
      </c>
      <c r="S2683" s="2">
        <f>IF($A2683="site","",MIN(VLOOKUP($P2683,margin_ranges!$A$5:$D$10,4,FALSE)/100,$Q2683))</f>
        <v>0.2144321341</v>
      </c>
      <c r="T2683" s="6">
        <f>IF(A2683="placement",$J2683*MIN($Q2683,$S2683),"")</f>
        <v>433.58177515020003</v>
      </c>
      <c r="U2683" s="6">
        <f>IF($A2683="placement",T2683,SUMIF($C$10:$C$6209,$C2683,$T$10:$T$6209))</f>
        <v>433.58177515020003</v>
      </c>
      <c r="V2683" s="34">
        <f t="shared" si="128"/>
        <v>0.12223980842857163</v>
      </c>
      <c r="W2683" s="24"/>
      <c r="X2683" s="2" t="str">
        <f>IFERROR(MIN(VLOOKUP($W2683,margin_ranges!$A$5:$D$10,4,FALSE),$Q2683*100)/100,"")</f>
        <v/>
      </c>
      <c r="Y2683" s="6">
        <f t="shared" si="126"/>
        <v>433.58177515020003</v>
      </c>
      <c r="Z2683" s="6">
        <f>IF($A2683="placement",Y2683,SUMIF($C$10:$C$6209,$C2683,$Y$10:$Y$6209))</f>
        <v>433.58177515020003</v>
      </c>
      <c r="AA2683" s="29">
        <f t="shared" si="127"/>
        <v>0.12223980842857163</v>
      </c>
    </row>
    <row r="2684" spans="1:27" hidden="1" x14ac:dyDescent="0.3">
      <c r="A2684" s="8" t="s">
        <v>17</v>
      </c>
      <c r="B2684" s="8" t="s">
        <v>4543</v>
      </c>
      <c r="C2684" s="8" t="s">
        <v>4544</v>
      </c>
      <c r="D2684" s="8" t="s">
        <v>4571</v>
      </c>
      <c r="E2684" s="8" t="s">
        <v>4572</v>
      </c>
      <c r="F2684" s="29">
        <v>0.240588959942518</v>
      </c>
      <c r="G2684" s="29">
        <v>1</v>
      </c>
      <c r="H2684" s="30">
        <v>464.96339999999998</v>
      </c>
      <c r="I2684" s="30">
        <v>52.6496</v>
      </c>
      <c r="J2684" s="14">
        <v>2080</v>
      </c>
      <c r="K2684" s="14">
        <v>497</v>
      </c>
      <c r="L2684" s="12">
        <v>0.1132</v>
      </c>
      <c r="M2684" s="7">
        <v>1.31680993</v>
      </c>
      <c r="N2684" s="31">
        <v>1</v>
      </c>
      <c r="O2684" s="14">
        <f>IFERROR(VLOOKUP($C2684,'site totals'!$J$2:$K$607,2,FALSE),1)</f>
        <v>5290.4512000000004</v>
      </c>
      <c r="P2684" s="32" t="s">
        <v>22</v>
      </c>
      <c r="Q2684" s="12">
        <v>0.24058895990000001</v>
      </c>
      <c r="R2684" s="29">
        <v>0.27</v>
      </c>
      <c r="S2684" s="2">
        <f>IF($A2684="site","",MIN(VLOOKUP($P2684,margin_ranges!$A$5:$D$10,4,FALSE)/100,$Q2684))</f>
        <v>0.24058895990000001</v>
      </c>
      <c r="T2684" s="6">
        <f>IF(A2684="placement",$J2684*MIN($Q2684,$S2684),"")</f>
        <v>500.42503659200003</v>
      </c>
      <c r="U2684" s="6">
        <f>IF($A2684="placement",T2684,SUMIF($C$10:$C$6209,$C2684,$T$10:$T$6209))</f>
        <v>500.42503659200003</v>
      </c>
      <c r="V2684" s="34">
        <f t="shared" si="128"/>
        <v>4.0289096027397386E-2</v>
      </c>
      <c r="W2684" s="24"/>
      <c r="X2684" s="2" t="str">
        <f>IFERROR(MIN(VLOOKUP($W2684,margin_ranges!$A$5:$D$10,4,FALSE),$Q2684*100)/100,"")</f>
        <v/>
      </c>
      <c r="Y2684" s="6">
        <f t="shared" si="126"/>
        <v>500.42503659200003</v>
      </c>
      <c r="Z2684" s="6">
        <f>IF($A2684="placement",Y2684,SUMIF($C$10:$C$6209,$C2684,$Y$10:$Y$6209))</f>
        <v>500.42503659200003</v>
      </c>
      <c r="AA2684" s="29">
        <f t="shared" si="127"/>
        <v>4.0289096027397386E-2</v>
      </c>
    </row>
    <row r="2685" spans="1:27" hidden="1" x14ac:dyDescent="0.3">
      <c r="A2685" s="8" t="s">
        <v>17</v>
      </c>
      <c r="B2685" s="8" t="s">
        <v>4543</v>
      </c>
      <c r="C2685" s="8" t="s">
        <v>4544</v>
      </c>
      <c r="D2685" s="8" t="s">
        <v>4573</v>
      </c>
      <c r="E2685" s="8" t="s">
        <v>4574</v>
      </c>
      <c r="F2685" s="29">
        <v>0.34</v>
      </c>
      <c r="G2685" s="29">
        <v>1</v>
      </c>
      <c r="H2685" s="30">
        <v>461.03059999999999</v>
      </c>
      <c r="I2685" s="30">
        <v>51.134099999999997</v>
      </c>
      <c r="J2685" s="14">
        <v>2355</v>
      </c>
      <c r="K2685" s="14">
        <v>700</v>
      </c>
      <c r="L2685" s="12">
        <v>0.1109</v>
      </c>
      <c r="M2685" s="7">
        <v>1.5349459000000001</v>
      </c>
      <c r="N2685" s="31">
        <v>1</v>
      </c>
      <c r="O2685" s="14">
        <f>IFERROR(VLOOKUP($C2685,'site totals'!$J$2:$K$607,2,FALSE),1)</f>
        <v>5290.4512000000004</v>
      </c>
      <c r="P2685" s="32" t="s">
        <v>22</v>
      </c>
      <c r="Q2685" s="12">
        <v>0.34851124010000001</v>
      </c>
      <c r="R2685" s="29">
        <v>0.34</v>
      </c>
      <c r="S2685" s="2">
        <f>IF($A2685="site","",MIN(VLOOKUP($P2685,margin_ranges!$A$5:$D$10,4,FALSE)/100,$Q2685))</f>
        <v>0.29749999999999999</v>
      </c>
      <c r="T2685" s="6">
        <f>IF(A2685="placement",$J2685*MIN($Q2685,$S2685),"")</f>
        <v>700.61249999999995</v>
      </c>
      <c r="U2685" s="6">
        <f>IF($A2685="placement",T2685,SUMIF($C$10:$C$6209,$C2685,$T$10:$T$6209))</f>
        <v>700.61249999999995</v>
      </c>
      <c r="V2685" s="34">
        <f t="shared" si="128"/>
        <v>6.439393939393967E-2</v>
      </c>
      <c r="W2685" s="24"/>
      <c r="X2685" s="2" t="str">
        <f>IFERROR(MIN(VLOOKUP($W2685,margin_ranges!$A$5:$D$10,4,FALSE),$Q2685*100)/100,"")</f>
        <v/>
      </c>
      <c r="Y2685" s="6">
        <f t="shared" si="126"/>
        <v>700.61249999999995</v>
      </c>
      <c r="Z2685" s="6">
        <f>IF($A2685="placement",Y2685,SUMIF($C$10:$C$6209,$C2685,$Y$10:$Y$6209))</f>
        <v>700.61249999999995</v>
      </c>
      <c r="AA2685" s="17">
        <f t="shared" si="127"/>
        <v>6.439393939393967E-2</v>
      </c>
    </row>
    <row r="2686" spans="1:27" hidden="1" x14ac:dyDescent="0.3">
      <c r="A2686" s="8" t="s">
        <v>17</v>
      </c>
      <c r="B2686" s="8" t="s">
        <v>4543</v>
      </c>
      <c r="C2686" s="8" t="s">
        <v>4544</v>
      </c>
      <c r="D2686" s="8" t="s">
        <v>4559</v>
      </c>
      <c r="E2686" s="8" t="s">
        <v>4560</v>
      </c>
      <c r="F2686" s="29">
        <v>0.34999999999999898</v>
      </c>
      <c r="G2686" s="29">
        <v>1</v>
      </c>
      <c r="H2686" s="30">
        <v>245.2816</v>
      </c>
      <c r="I2686" s="30">
        <v>118.3078</v>
      </c>
      <c r="J2686" s="14">
        <v>1308</v>
      </c>
      <c r="K2686" s="14">
        <v>458</v>
      </c>
      <c r="L2686" s="12">
        <v>0.48230000000000001</v>
      </c>
      <c r="M2686" s="7">
        <v>0.36864714999999998</v>
      </c>
      <c r="N2686" s="31">
        <v>0.2</v>
      </c>
      <c r="O2686" s="14">
        <f>IFERROR(VLOOKUP($C2686,'site totals'!$J$2:$K$607,2,FALSE),1)</f>
        <v>5290.4512000000004</v>
      </c>
      <c r="P2686" s="32" t="s">
        <v>91</v>
      </c>
      <c r="Q2686" s="12">
        <v>0.45747580710000002</v>
      </c>
      <c r="R2686" s="29">
        <v>0.35</v>
      </c>
      <c r="S2686" s="2">
        <f>IF($A2686="site","",MIN(VLOOKUP($P2686,margin_ranges!$A$5:$D$10,4,FALSE)/100,$Q2686))</f>
        <v>0.29749999999999999</v>
      </c>
      <c r="T2686" s="6">
        <f>IF(A2686="placement",$J2686*MIN($Q2686,$S2686),"")</f>
        <v>389.13</v>
      </c>
      <c r="U2686" s="6">
        <f>IF($A2686="placement",T2686,SUMIF($C$10:$C$6209,$C2686,$T$10:$T$6209))</f>
        <v>389.13</v>
      </c>
      <c r="V2686" s="34">
        <f t="shared" si="128"/>
        <v>8.0769230769230704E-2</v>
      </c>
      <c r="W2686" s="24"/>
      <c r="X2686" s="2" t="str">
        <f>IFERROR(MIN(VLOOKUP($W2686,margin_ranges!$A$5:$D$10,4,FALSE),$Q2686*100)/100,"")</f>
        <v/>
      </c>
      <c r="Y2686" s="6">
        <f t="shared" si="126"/>
        <v>389.13</v>
      </c>
      <c r="Z2686" s="6">
        <f>IF($A2686="placement",Y2686,SUMIF($C$10:$C$6209,$C2686,$Y$10:$Y$6209))</f>
        <v>389.13</v>
      </c>
      <c r="AA2686" s="17">
        <f t="shared" si="127"/>
        <v>8.0769230769230704E-2</v>
      </c>
    </row>
    <row r="2687" spans="1:27" x14ac:dyDescent="0.3">
      <c r="A2687" s="16" t="s">
        <v>33</v>
      </c>
      <c r="B2687" s="16" t="s">
        <v>4543</v>
      </c>
      <c r="C2687" s="16" t="s">
        <v>4544</v>
      </c>
      <c r="D2687" s="8" t="s">
        <v>34</v>
      </c>
      <c r="E2687" s="16"/>
      <c r="F2687" s="17">
        <v>0.30278432754468998</v>
      </c>
      <c r="G2687" s="17">
        <v>0.91437623000000001</v>
      </c>
      <c r="H2687" s="36">
        <v>2384.3344000000002</v>
      </c>
      <c r="I2687" s="36">
        <v>484.97140000000002</v>
      </c>
      <c r="J2687" s="22">
        <v>11337</v>
      </c>
      <c r="K2687" s="22">
        <v>2907</v>
      </c>
      <c r="L2687" s="18">
        <v>0.2034</v>
      </c>
      <c r="M2687" s="19">
        <v>0.77919936000000001</v>
      </c>
      <c r="N2687" s="20">
        <v>0.53065499999999999</v>
      </c>
      <c r="O2687" s="22">
        <f>IFERROR(VLOOKUP($C2687,'site totals'!$J$2:$K$607,2,FALSE),1)</f>
        <v>5290.4512000000004</v>
      </c>
      <c r="P2687" s="21"/>
      <c r="Q2687" s="18">
        <v>0.31897403050000001</v>
      </c>
      <c r="R2687" s="17">
        <v>0.30280000000000001</v>
      </c>
      <c r="S2687" s="18" t="str">
        <f>IF($A2687="site","",MIN(VLOOKUP($P2687,margin_ranges!$A$5:$D$10,4,FALSE)/100,$Q2687))</f>
        <v/>
      </c>
      <c r="T2687" s="22" t="str">
        <f>IF(A2687="placement",$J2687*MIN($Q2687,$S2687),"")</f>
        <v/>
      </c>
      <c r="U2687" s="22">
        <f>IF($A2687="placement",T2687,SUMIF($C$10:$C$6209,$C2687,$T$10:$T$6209))</f>
        <v>2898.7714887336997</v>
      </c>
      <c r="V2687" s="37">
        <f t="shared" si="128"/>
        <v>6.7568515125320694E-2</v>
      </c>
      <c r="W2687" s="38"/>
      <c r="X2687" s="18" t="str">
        <f>IFERROR(MIN(VLOOKUP($W2687,margin_ranges!$A$5:$D$10,4,FALSE),$Q2687*100)/100,"")</f>
        <v/>
      </c>
      <c r="Y2687" s="6" t="str">
        <f t="shared" si="126"/>
        <v/>
      </c>
      <c r="Z2687" s="6">
        <f>IF($A2687="placement",Y2687,SUMIF($C$10:$C$6209,$C2687,$Y$10:$Y$6209))</f>
        <v>2898.7714887336997</v>
      </c>
      <c r="AA2687" s="17">
        <f t="shared" si="127"/>
        <v>6.7568515125320694E-2</v>
      </c>
    </row>
    <row r="2688" spans="1:27" hidden="1" x14ac:dyDescent="0.3">
      <c r="A2688" s="8" t="s">
        <v>17</v>
      </c>
      <c r="B2688" s="8" t="s">
        <v>6116</v>
      </c>
      <c r="C2688" s="8" t="s">
        <v>6117</v>
      </c>
      <c r="D2688" s="8" t="s">
        <v>6138</v>
      </c>
      <c r="E2688" s="8" t="s">
        <v>6139</v>
      </c>
      <c r="F2688" s="29">
        <v>0.28999999999999998</v>
      </c>
      <c r="G2688" s="29">
        <v>0</v>
      </c>
      <c r="H2688" s="30">
        <v>173.4726</v>
      </c>
      <c r="I2688" s="30">
        <v>11.1966</v>
      </c>
      <c r="J2688" s="14">
        <v>558</v>
      </c>
      <c r="K2688" s="14">
        <v>140</v>
      </c>
      <c r="L2688" s="12">
        <v>6.4500000000000002E-2</v>
      </c>
      <c r="M2688" s="7">
        <v>1.66268756</v>
      </c>
      <c r="N2688" s="31">
        <v>1.1499999999999999</v>
      </c>
      <c r="O2688" s="14">
        <f>IFERROR(VLOOKUP($C2688,'site totals'!$J$2:$K$607,2,FALSE),1)</f>
        <v>5178.0364</v>
      </c>
      <c r="P2688" s="32" t="s">
        <v>91</v>
      </c>
      <c r="Q2688" s="12">
        <v>0.30834870640000001</v>
      </c>
      <c r="R2688" s="29">
        <v>0.28999999999999998</v>
      </c>
      <c r="S2688" s="2">
        <f>IF($A2688="site","",MIN(VLOOKUP($P2688,margin_ranges!$A$5:$D$10,4,FALSE)/100,$Q2688))</f>
        <v>0.29749999999999999</v>
      </c>
      <c r="T2688" s="6">
        <f>IF(A2688="placement",$J2688*MIN($Q2688,$S2688),"")</f>
        <v>166.005</v>
      </c>
      <c r="U2688" s="6">
        <f>IF($A2688="placement",T2688,SUMIF($C$10:$C$6209,$C2688,$T$10:$T$6209))</f>
        <v>166.005</v>
      </c>
      <c r="V2688" s="34">
        <f t="shared" si="128"/>
        <v>-1.0563380281690127E-2</v>
      </c>
      <c r="W2688" s="24"/>
      <c r="X2688" s="2" t="str">
        <f>IFERROR(MIN(VLOOKUP($W2688,margin_ranges!$A$5:$D$10,4,FALSE),$Q2688*100)/100,"")</f>
        <v/>
      </c>
      <c r="Y2688" s="6">
        <f t="shared" si="126"/>
        <v>166.005</v>
      </c>
      <c r="Z2688" s="6">
        <f>IF($A2688="placement",Y2688,SUMIF($C$10:$C$6209,$C2688,$Y$10:$Y$6209))</f>
        <v>166.005</v>
      </c>
      <c r="AA2688" s="29">
        <f t="shared" si="127"/>
        <v>-1.0563380281690127E-2</v>
      </c>
    </row>
    <row r="2689" spans="1:27" hidden="1" x14ac:dyDescent="0.3">
      <c r="A2689" s="8" t="s">
        <v>17</v>
      </c>
      <c r="B2689" s="8" t="s">
        <v>6116</v>
      </c>
      <c r="C2689" s="8" t="s">
        <v>6117</v>
      </c>
      <c r="D2689" s="8" t="s">
        <v>6136</v>
      </c>
      <c r="E2689" s="8" t="s">
        <v>6137</v>
      </c>
      <c r="F2689" s="29">
        <v>0.28999999999999998</v>
      </c>
      <c r="G2689" s="29">
        <v>0</v>
      </c>
      <c r="H2689" s="30">
        <v>291.68979999999999</v>
      </c>
      <c r="I2689" s="30">
        <v>11.5794</v>
      </c>
      <c r="J2689" s="14">
        <v>968</v>
      </c>
      <c r="K2689" s="14">
        <v>242</v>
      </c>
      <c r="L2689" s="12">
        <v>3.9699999999999999E-2</v>
      </c>
      <c r="M2689" s="7">
        <v>2.7872557200000001</v>
      </c>
      <c r="N2689" s="31">
        <v>1.89</v>
      </c>
      <c r="O2689" s="14">
        <f>IFERROR(VLOOKUP($C2689,'site totals'!$J$2:$K$607,2,FALSE),1)</f>
        <v>5178.0364</v>
      </c>
      <c r="P2689" s="32" t="s">
        <v>22</v>
      </c>
      <c r="Q2689" s="12">
        <v>0.32191367180000002</v>
      </c>
      <c r="R2689" s="29">
        <v>0.28999999999999998</v>
      </c>
      <c r="S2689" s="2">
        <f>IF($A2689="site","",MIN(VLOOKUP($P2689,margin_ranges!$A$5:$D$10,4,FALSE)/100,$Q2689))</f>
        <v>0.29749999999999999</v>
      </c>
      <c r="T2689" s="6">
        <f>IF(A2689="placement",$J2689*MIN($Q2689,$S2689),"")</f>
        <v>287.97999999999996</v>
      </c>
      <c r="U2689" s="6">
        <f>IF($A2689="placement",T2689,SUMIF($C$10:$C$6209,$C2689,$T$10:$T$6209))</f>
        <v>287.97999999999996</v>
      </c>
      <c r="V2689" s="34">
        <f t="shared" si="128"/>
        <v>-1.0563380281690127E-2</v>
      </c>
      <c r="W2689" s="24"/>
      <c r="X2689" s="2" t="str">
        <f>IFERROR(MIN(VLOOKUP($W2689,margin_ranges!$A$5:$D$10,4,FALSE),$Q2689*100)/100,"")</f>
        <v/>
      </c>
      <c r="Y2689" s="6">
        <f t="shared" si="126"/>
        <v>287.97999999999996</v>
      </c>
      <c r="Z2689" s="6">
        <f>IF($A2689="placement",Y2689,SUMIF($C$10:$C$6209,$C2689,$Y$10:$Y$6209))</f>
        <v>287.97999999999996</v>
      </c>
      <c r="AA2689" s="29">
        <f t="shared" si="127"/>
        <v>-1.0563380281690127E-2</v>
      </c>
    </row>
    <row r="2690" spans="1:27" hidden="1" x14ac:dyDescent="0.3">
      <c r="A2690" s="8" t="s">
        <v>17</v>
      </c>
      <c r="B2690" s="8" t="s">
        <v>6116</v>
      </c>
      <c r="C2690" s="8" t="s">
        <v>6117</v>
      </c>
      <c r="D2690" s="8" t="s">
        <v>6150</v>
      </c>
      <c r="E2690" s="8" t="s">
        <v>6151</v>
      </c>
      <c r="F2690" s="29">
        <v>0.28999999999999998</v>
      </c>
      <c r="G2690" s="29">
        <v>0</v>
      </c>
      <c r="H2690" s="30">
        <v>415.21230000000003</v>
      </c>
      <c r="I2690" s="30">
        <v>26.485499999999998</v>
      </c>
      <c r="J2690" s="14">
        <v>1417</v>
      </c>
      <c r="K2690" s="14">
        <v>354</v>
      </c>
      <c r="L2690" s="12">
        <v>6.3799999999999996E-2</v>
      </c>
      <c r="M2690" s="7">
        <v>1.7835117300000001</v>
      </c>
      <c r="N2690" s="31">
        <v>1.1499999999999999</v>
      </c>
      <c r="O2690" s="14">
        <f>IFERROR(VLOOKUP($C2690,'site totals'!$J$2:$K$607,2,FALSE),1)</f>
        <v>5178.0364</v>
      </c>
      <c r="P2690" s="32" t="s">
        <v>91</v>
      </c>
      <c r="Q2690" s="12">
        <v>0.35520469040000002</v>
      </c>
      <c r="R2690" s="29">
        <v>0.28999999999999998</v>
      </c>
      <c r="S2690" s="2">
        <f>IF($A2690="site","",MIN(VLOOKUP($P2690,margin_ranges!$A$5:$D$10,4,FALSE)/100,$Q2690))</f>
        <v>0.29749999999999999</v>
      </c>
      <c r="T2690" s="6">
        <f>IF(A2690="placement",$J2690*MIN($Q2690,$S2690),"")</f>
        <v>421.5575</v>
      </c>
      <c r="U2690" s="6">
        <f>IF($A2690="placement",T2690,SUMIF($C$10:$C$6209,$C2690,$T$10:$T$6209))</f>
        <v>421.5575</v>
      </c>
      <c r="V2690" s="34">
        <f t="shared" si="128"/>
        <v>-1.0563380281690127E-2</v>
      </c>
      <c r="W2690" s="24"/>
      <c r="X2690" s="2" t="str">
        <f>IFERROR(MIN(VLOOKUP($W2690,margin_ranges!$A$5:$D$10,4,FALSE),$Q2690*100)/100,"")</f>
        <v/>
      </c>
      <c r="Y2690" s="6">
        <f t="shared" si="126"/>
        <v>421.5575</v>
      </c>
      <c r="Z2690" s="6">
        <f>IF($A2690="placement",Y2690,SUMIF($C$10:$C$6209,$C2690,$Y$10:$Y$6209))</f>
        <v>421.5575</v>
      </c>
      <c r="AA2690" s="29">
        <f t="shared" si="127"/>
        <v>-1.0563380281690127E-2</v>
      </c>
    </row>
    <row r="2691" spans="1:27" hidden="1" x14ac:dyDescent="0.3">
      <c r="A2691" s="8" t="s">
        <v>17</v>
      </c>
      <c r="B2691" s="8" t="s">
        <v>6116</v>
      </c>
      <c r="C2691" s="8" t="s">
        <v>6117</v>
      </c>
      <c r="D2691" s="8" t="s">
        <v>6146</v>
      </c>
      <c r="E2691" s="8" t="s">
        <v>6147</v>
      </c>
      <c r="F2691" s="29">
        <v>0.28999999999999998</v>
      </c>
      <c r="G2691" s="29">
        <v>0</v>
      </c>
      <c r="H2691" s="30">
        <v>84.509900000000002</v>
      </c>
      <c r="I2691" s="30">
        <v>5.7508999999999997</v>
      </c>
      <c r="J2691" s="14">
        <v>143</v>
      </c>
      <c r="K2691" s="14">
        <v>36</v>
      </c>
      <c r="L2691" s="12">
        <v>6.8000000000000005E-2</v>
      </c>
      <c r="M2691" s="7">
        <v>0.83045011999999996</v>
      </c>
      <c r="N2691" s="31">
        <v>0.48</v>
      </c>
      <c r="O2691" s="14">
        <f>IFERROR(VLOOKUP($C2691,'site totals'!$J$2:$K$607,2,FALSE),1)</f>
        <v>5178.0364</v>
      </c>
      <c r="P2691" s="32" t="s">
        <v>22</v>
      </c>
      <c r="Q2691" s="12">
        <v>0.4220002034</v>
      </c>
      <c r="R2691" s="29">
        <v>0.28999999999999998</v>
      </c>
      <c r="S2691" s="2">
        <f>IF($A2691="site","",MIN(VLOOKUP($P2691,margin_ranges!$A$5:$D$10,4,FALSE)/100,$Q2691))</f>
        <v>0.29749999999999999</v>
      </c>
      <c r="T2691" s="6">
        <f>IF(A2691="placement",$J2691*MIN($Q2691,$S2691),"")</f>
        <v>42.542499999999997</v>
      </c>
      <c r="U2691" s="6">
        <f>IF($A2691="placement",T2691,SUMIF($C$10:$C$6209,$C2691,$T$10:$T$6209))</f>
        <v>42.542499999999997</v>
      </c>
      <c r="V2691" s="34">
        <f t="shared" si="128"/>
        <v>-1.0563380281690016E-2</v>
      </c>
      <c r="W2691" s="24"/>
      <c r="X2691" s="2" t="str">
        <f>IFERROR(MIN(VLOOKUP($W2691,margin_ranges!$A$5:$D$10,4,FALSE),$Q2691*100)/100,"")</f>
        <v/>
      </c>
      <c r="Y2691" s="6">
        <f t="shared" si="126"/>
        <v>42.542499999999997</v>
      </c>
      <c r="Z2691" s="6">
        <f>IF($A2691="placement",Y2691,SUMIF($C$10:$C$6209,$C2691,$Y$10:$Y$6209))</f>
        <v>42.542499999999997</v>
      </c>
      <c r="AA2691" s="29">
        <f t="shared" si="127"/>
        <v>-1.0563380281690016E-2</v>
      </c>
    </row>
    <row r="2692" spans="1:27" hidden="1" x14ac:dyDescent="0.3">
      <c r="A2692" s="8" t="s">
        <v>17</v>
      </c>
      <c r="B2692" s="8" t="s">
        <v>6116</v>
      </c>
      <c r="C2692" s="8" t="s">
        <v>6117</v>
      </c>
      <c r="D2692" s="8" t="s">
        <v>6148</v>
      </c>
      <c r="E2692" s="8" t="s">
        <v>6149</v>
      </c>
      <c r="F2692" s="29">
        <v>0.28999999999999998</v>
      </c>
      <c r="G2692" s="29">
        <v>0</v>
      </c>
      <c r="H2692" s="30">
        <v>95.043499999999995</v>
      </c>
      <c r="I2692" s="30">
        <v>4.4093999999999998</v>
      </c>
      <c r="J2692" s="14">
        <v>162</v>
      </c>
      <c r="K2692" s="14">
        <v>40</v>
      </c>
      <c r="L2692" s="12">
        <v>4.6399999999999997E-2</v>
      </c>
      <c r="M2692" s="7">
        <v>1.22297674</v>
      </c>
      <c r="N2692" s="31">
        <v>0.85</v>
      </c>
      <c r="O2692" s="14">
        <f>IFERROR(VLOOKUP($C2692,'site totals'!$J$2:$K$607,2,FALSE),1)</f>
        <v>5178.0364</v>
      </c>
      <c r="P2692" s="32" t="s">
        <v>22</v>
      </c>
      <c r="Q2692" s="12">
        <v>0.30497451549999999</v>
      </c>
      <c r="R2692" s="29">
        <v>0.28999999999999998</v>
      </c>
      <c r="S2692" s="2">
        <f>IF($A2692="site","",MIN(VLOOKUP($P2692,margin_ranges!$A$5:$D$10,4,FALSE)/100,$Q2692))</f>
        <v>0.29749999999999999</v>
      </c>
      <c r="T2692" s="6">
        <f>IF(A2692="placement",$J2692*MIN($Q2692,$S2692),"")</f>
        <v>48.195</v>
      </c>
      <c r="U2692" s="6">
        <f>IF($A2692="placement",T2692,SUMIF($C$10:$C$6209,$C2692,$T$10:$T$6209))</f>
        <v>48.195</v>
      </c>
      <c r="V2692" s="34">
        <f t="shared" si="128"/>
        <v>-1.0563380281690016E-2</v>
      </c>
      <c r="W2692" s="24"/>
      <c r="X2692" s="2" t="str">
        <f>IFERROR(MIN(VLOOKUP($W2692,margin_ranges!$A$5:$D$10,4,FALSE),$Q2692*100)/100,"")</f>
        <v/>
      </c>
      <c r="Y2692" s="6">
        <f t="shared" si="126"/>
        <v>48.195</v>
      </c>
      <c r="Z2692" s="6">
        <f>IF($A2692="placement",Y2692,SUMIF($C$10:$C$6209,$C2692,$Y$10:$Y$6209))</f>
        <v>48.195</v>
      </c>
      <c r="AA2692" s="29">
        <f t="shared" si="127"/>
        <v>-1.0563380281690016E-2</v>
      </c>
    </row>
    <row r="2693" spans="1:27" hidden="1" x14ac:dyDescent="0.3">
      <c r="A2693" s="8" t="s">
        <v>17</v>
      </c>
      <c r="B2693" s="8" t="s">
        <v>6116</v>
      </c>
      <c r="C2693" s="8" t="s">
        <v>6117</v>
      </c>
      <c r="D2693" s="8" t="s">
        <v>6142</v>
      </c>
      <c r="E2693" s="8" t="s">
        <v>6143</v>
      </c>
      <c r="F2693" s="29">
        <v>0.28999999999999998</v>
      </c>
      <c r="G2693" s="29">
        <v>0</v>
      </c>
      <c r="H2693" s="30">
        <v>125.46599999999999</v>
      </c>
      <c r="I2693" s="30">
        <v>13.278700000000001</v>
      </c>
      <c r="J2693" s="14">
        <v>324</v>
      </c>
      <c r="K2693" s="14">
        <v>81</v>
      </c>
      <c r="L2693" s="12">
        <v>0.10580000000000001</v>
      </c>
      <c r="M2693" s="7">
        <v>0.81286915000000004</v>
      </c>
      <c r="N2693" s="31">
        <v>0.48</v>
      </c>
      <c r="O2693" s="14">
        <f>IFERROR(VLOOKUP($C2693,'site totals'!$J$2:$K$607,2,FALSE),1)</f>
        <v>5178.0364</v>
      </c>
      <c r="P2693" s="32" t="s">
        <v>22</v>
      </c>
      <c r="Q2693" s="12">
        <v>0.4094990537</v>
      </c>
      <c r="R2693" s="29">
        <v>0.28999999999999998</v>
      </c>
      <c r="S2693" s="2">
        <f>IF($A2693="site","",MIN(VLOOKUP($P2693,margin_ranges!$A$5:$D$10,4,FALSE)/100,$Q2693))</f>
        <v>0.29749999999999999</v>
      </c>
      <c r="T2693" s="6">
        <f>IF(A2693="placement",$J2693*MIN($Q2693,$S2693),"")</f>
        <v>96.39</v>
      </c>
      <c r="U2693" s="6">
        <f>IF($A2693="placement",T2693,SUMIF($C$10:$C$6209,$C2693,$T$10:$T$6209))</f>
        <v>96.39</v>
      </c>
      <c r="V2693" s="34">
        <f t="shared" si="128"/>
        <v>-1.0563380281690016E-2</v>
      </c>
      <c r="W2693" s="24"/>
      <c r="X2693" s="2" t="str">
        <f>IFERROR(MIN(VLOOKUP($W2693,margin_ranges!$A$5:$D$10,4,FALSE),$Q2693*100)/100,"")</f>
        <v/>
      </c>
      <c r="Y2693" s="6">
        <f t="shared" si="126"/>
        <v>96.39</v>
      </c>
      <c r="Z2693" s="6">
        <f>IF($A2693="placement",Y2693,SUMIF($C$10:$C$6209,$C2693,$Y$10:$Y$6209))</f>
        <v>96.39</v>
      </c>
      <c r="AA2693" s="29">
        <f t="shared" si="127"/>
        <v>-1.0563380281690016E-2</v>
      </c>
    </row>
    <row r="2694" spans="1:27" hidden="1" x14ac:dyDescent="0.3">
      <c r="A2694" s="8" t="s">
        <v>17</v>
      </c>
      <c r="B2694" s="8" t="s">
        <v>6116</v>
      </c>
      <c r="C2694" s="8" t="s">
        <v>6117</v>
      </c>
      <c r="D2694" s="8" t="s">
        <v>6124</v>
      </c>
      <c r="E2694" s="8" t="s">
        <v>6125</v>
      </c>
      <c r="F2694" s="29">
        <v>0.28999999999999998</v>
      </c>
      <c r="G2694" s="29">
        <v>0</v>
      </c>
      <c r="H2694" s="30">
        <v>180.08760000000001</v>
      </c>
      <c r="I2694" s="30">
        <v>15.0501</v>
      </c>
      <c r="J2694" s="14">
        <v>379</v>
      </c>
      <c r="K2694" s="14">
        <v>95</v>
      </c>
      <c r="L2694" s="12">
        <v>8.3599999999999994E-2</v>
      </c>
      <c r="M2694" s="7">
        <v>0.83848657999999998</v>
      </c>
      <c r="N2694" s="31">
        <v>0.48</v>
      </c>
      <c r="O2694" s="14">
        <f>IFERROR(VLOOKUP($C2694,'site totals'!$J$2:$K$607,2,FALSE),1)</f>
        <v>5178.0364</v>
      </c>
      <c r="P2694" s="32" t="s">
        <v>22</v>
      </c>
      <c r="Q2694" s="12">
        <v>0.42754003489999998</v>
      </c>
      <c r="R2694" s="29">
        <v>0.28999999999999998</v>
      </c>
      <c r="S2694" s="2">
        <f>IF($A2694="site","",MIN(VLOOKUP($P2694,margin_ranges!$A$5:$D$10,4,FALSE)/100,$Q2694))</f>
        <v>0.29749999999999999</v>
      </c>
      <c r="T2694" s="6">
        <f>IF(A2694="placement",$J2694*MIN($Q2694,$S2694),"")</f>
        <v>112.7525</v>
      </c>
      <c r="U2694" s="6">
        <f>IF($A2694="placement",T2694,SUMIF($C$10:$C$6209,$C2694,$T$10:$T$6209))</f>
        <v>112.7525</v>
      </c>
      <c r="V2694" s="34">
        <f t="shared" si="128"/>
        <v>-1.0563380281690016E-2</v>
      </c>
      <c r="W2694" s="24"/>
      <c r="X2694" s="2" t="str">
        <f>IFERROR(MIN(VLOOKUP($W2694,margin_ranges!$A$5:$D$10,4,FALSE),$Q2694*100)/100,"")</f>
        <v/>
      </c>
      <c r="Y2694" s="6">
        <f t="shared" si="126"/>
        <v>112.7525</v>
      </c>
      <c r="Z2694" s="6">
        <f>IF($A2694="placement",Y2694,SUMIF($C$10:$C$6209,$C2694,$Y$10:$Y$6209))</f>
        <v>112.7525</v>
      </c>
      <c r="AA2694" s="29">
        <f t="shared" si="127"/>
        <v>-1.0563380281690016E-2</v>
      </c>
    </row>
    <row r="2695" spans="1:27" hidden="1" x14ac:dyDescent="0.3">
      <c r="A2695" s="8" t="s">
        <v>17</v>
      </c>
      <c r="B2695" s="8" t="s">
        <v>6116</v>
      </c>
      <c r="C2695" s="8" t="s">
        <v>6117</v>
      </c>
      <c r="D2695" s="8" t="s">
        <v>6126</v>
      </c>
      <c r="E2695" s="8" t="s">
        <v>6127</v>
      </c>
      <c r="F2695" s="29">
        <v>0.28999999999999998</v>
      </c>
      <c r="G2695" s="29">
        <v>0</v>
      </c>
      <c r="H2695" s="30">
        <v>211.9511</v>
      </c>
      <c r="I2695" s="30">
        <v>13.8939</v>
      </c>
      <c r="J2695" s="14">
        <v>513</v>
      </c>
      <c r="K2695" s="14">
        <v>128</v>
      </c>
      <c r="L2695" s="12">
        <v>6.5600000000000006E-2</v>
      </c>
      <c r="M2695" s="7">
        <v>1.2315327899999999</v>
      </c>
      <c r="N2695" s="31">
        <v>0.85</v>
      </c>
      <c r="O2695" s="14">
        <f>IFERROR(VLOOKUP($C2695,'site totals'!$J$2:$K$607,2,FALSE),1)</f>
        <v>5178.0364</v>
      </c>
      <c r="P2695" s="32" t="s">
        <v>22</v>
      </c>
      <c r="Q2695" s="12">
        <v>0.3098031906</v>
      </c>
      <c r="R2695" s="29">
        <v>0.28999999999999998</v>
      </c>
      <c r="S2695" s="2">
        <f>IF($A2695="site","",MIN(VLOOKUP($P2695,margin_ranges!$A$5:$D$10,4,FALSE)/100,$Q2695))</f>
        <v>0.29749999999999999</v>
      </c>
      <c r="T2695" s="6">
        <f>IF(A2695="placement",$J2695*MIN($Q2695,$S2695),"")</f>
        <v>152.61750000000001</v>
      </c>
      <c r="U2695" s="6">
        <f>IF($A2695="placement",T2695,SUMIF($C$10:$C$6209,$C2695,$T$10:$T$6209))</f>
        <v>152.61750000000001</v>
      </c>
      <c r="V2695" s="34">
        <f t="shared" si="128"/>
        <v>-1.0563380281690016E-2</v>
      </c>
      <c r="W2695" s="24"/>
      <c r="X2695" s="2" t="str">
        <f>IFERROR(MIN(VLOOKUP($W2695,margin_ranges!$A$5:$D$10,4,FALSE),$Q2695*100)/100,"")</f>
        <v/>
      </c>
      <c r="Y2695" s="6">
        <f t="shared" si="126"/>
        <v>152.61750000000001</v>
      </c>
      <c r="Z2695" s="6">
        <f>IF($A2695="placement",Y2695,SUMIF($C$10:$C$6209,$C2695,$Y$10:$Y$6209))</f>
        <v>152.61750000000001</v>
      </c>
      <c r="AA2695" s="29">
        <f t="shared" si="127"/>
        <v>-1.0563380281690016E-2</v>
      </c>
    </row>
    <row r="2696" spans="1:27" hidden="1" x14ac:dyDescent="0.3">
      <c r="A2696" s="8" t="s">
        <v>17</v>
      </c>
      <c r="B2696" s="8" t="s">
        <v>6116</v>
      </c>
      <c r="C2696" s="8" t="s">
        <v>6117</v>
      </c>
      <c r="D2696" s="8" t="s">
        <v>6122</v>
      </c>
      <c r="E2696" s="8" t="s">
        <v>6123</v>
      </c>
      <c r="F2696" s="29">
        <v>0.28999999999999998</v>
      </c>
      <c r="G2696" s="29">
        <v>0</v>
      </c>
      <c r="H2696" s="30">
        <v>362.63099999999997</v>
      </c>
      <c r="I2696" s="30">
        <v>24.2362</v>
      </c>
      <c r="J2696" s="14">
        <v>1535</v>
      </c>
      <c r="K2696" s="14">
        <v>384</v>
      </c>
      <c r="L2696" s="12">
        <v>6.6799999999999998E-2</v>
      </c>
      <c r="M2696" s="7">
        <v>2.1114660199999999</v>
      </c>
      <c r="N2696" s="31">
        <v>1.48</v>
      </c>
      <c r="O2696" s="14">
        <f>IFERROR(VLOOKUP($C2696,'site totals'!$J$2:$K$607,2,FALSE),1)</f>
        <v>5178.0364</v>
      </c>
      <c r="P2696" s="32" t="s">
        <v>22</v>
      </c>
      <c r="Q2696" s="12">
        <v>0.29906520510000001</v>
      </c>
      <c r="R2696" s="29">
        <v>0.28999999999999998</v>
      </c>
      <c r="S2696" s="2">
        <f>IF($A2696="site","",MIN(VLOOKUP($P2696,margin_ranges!$A$5:$D$10,4,FALSE)/100,$Q2696))</f>
        <v>0.29749999999999999</v>
      </c>
      <c r="T2696" s="6">
        <f>IF(A2696="placement",$J2696*MIN($Q2696,$S2696),"")</f>
        <v>456.66249999999997</v>
      </c>
      <c r="U2696" s="6">
        <f>IF($A2696="placement",T2696,SUMIF($C$10:$C$6209,$C2696,$T$10:$T$6209))</f>
        <v>456.66249999999997</v>
      </c>
      <c r="V2696" s="34">
        <f t="shared" si="128"/>
        <v>-1.0563380281690016E-2</v>
      </c>
      <c r="W2696" s="24"/>
      <c r="X2696" s="2" t="str">
        <f>IFERROR(MIN(VLOOKUP($W2696,margin_ranges!$A$5:$D$10,4,FALSE),$Q2696*100)/100,"")</f>
        <v/>
      </c>
      <c r="Y2696" s="6">
        <f t="shared" si="126"/>
        <v>456.66249999999997</v>
      </c>
      <c r="Z2696" s="6">
        <f>IF($A2696="placement",Y2696,SUMIF($C$10:$C$6209,$C2696,$Y$10:$Y$6209))</f>
        <v>456.66249999999997</v>
      </c>
      <c r="AA2696" s="29">
        <f t="shared" si="127"/>
        <v>-1.0563380281690016E-2</v>
      </c>
    </row>
    <row r="2697" spans="1:27" hidden="1" x14ac:dyDescent="0.3">
      <c r="A2697" s="8" t="s">
        <v>17</v>
      </c>
      <c r="B2697" s="8" t="s">
        <v>6116</v>
      </c>
      <c r="C2697" s="8" t="s">
        <v>6117</v>
      </c>
      <c r="D2697" s="8" t="s">
        <v>6134</v>
      </c>
      <c r="E2697" s="8" t="s">
        <v>6135</v>
      </c>
      <c r="F2697" s="29">
        <v>0.28919179684892798</v>
      </c>
      <c r="G2697" s="29">
        <v>0</v>
      </c>
      <c r="H2697" s="30">
        <v>110.65130000000001</v>
      </c>
      <c r="I2697" s="30">
        <v>2.7368999999999999</v>
      </c>
      <c r="J2697" s="14">
        <v>218</v>
      </c>
      <c r="K2697" s="14">
        <v>54</v>
      </c>
      <c r="L2697" s="12">
        <v>2.47E-2</v>
      </c>
      <c r="M2697" s="7">
        <v>2.6589451199999998</v>
      </c>
      <c r="N2697" s="31">
        <v>1.89</v>
      </c>
      <c r="O2697" s="14">
        <f>IFERROR(VLOOKUP($C2697,'site totals'!$J$2:$K$607,2,FALSE),1)</f>
        <v>5178.0364</v>
      </c>
      <c r="P2697" s="32" t="s">
        <v>22</v>
      </c>
      <c r="Q2697" s="12">
        <v>0.28919179680000001</v>
      </c>
      <c r="R2697" s="29">
        <v>0.28999999999999998</v>
      </c>
      <c r="S2697" s="2">
        <f>IF($A2697="site","",MIN(VLOOKUP($P2697,margin_ranges!$A$5:$D$10,4,FALSE)/100,$Q2697))</f>
        <v>0.28919179680000001</v>
      </c>
      <c r="T2697" s="6">
        <f>IF(A2697="placement",$J2697*MIN($Q2697,$S2697),"")</f>
        <v>63.043811702399999</v>
      </c>
      <c r="U2697" s="6">
        <f>IF($A2697="placement",T2697,SUMIF($C$10:$C$6209,$C2697,$T$10:$T$6209))</f>
        <v>63.043811702399999</v>
      </c>
      <c r="V2697" s="34">
        <f t="shared" si="128"/>
        <v>1.1383143661971573E-3</v>
      </c>
      <c r="W2697" s="24"/>
      <c r="X2697" s="2" t="str">
        <f>IFERROR(MIN(VLOOKUP($W2697,margin_ranges!$A$5:$D$10,4,FALSE),$Q2697*100)/100,"")</f>
        <v/>
      </c>
      <c r="Y2697" s="6">
        <f t="shared" si="126"/>
        <v>63.043811702399999</v>
      </c>
      <c r="Z2697" s="6">
        <f>IF($A2697="placement",Y2697,SUMIF($C$10:$C$6209,$C2697,$Y$10:$Y$6209))</f>
        <v>63.043811702399999</v>
      </c>
      <c r="AA2697" s="29">
        <f t="shared" si="127"/>
        <v>1.1383143661971573E-3</v>
      </c>
    </row>
    <row r="2698" spans="1:27" hidden="1" x14ac:dyDescent="0.3">
      <c r="A2698" s="8" t="s">
        <v>17</v>
      </c>
      <c r="B2698" s="8" t="s">
        <v>6116</v>
      </c>
      <c r="C2698" s="8" t="s">
        <v>6117</v>
      </c>
      <c r="D2698" s="8" t="s">
        <v>6120</v>
      </c>
      <c r="E2698" s="8" t="s">
        <v>6121</v>
      </c>
      <c r="F2698" s="29">
        <v>0.26081898479800703</v>
      </c>
      <c r="G2698" s="29">
        <v>0</v>
      </c>
      <c r="H2698" s="30">
        <v>146.94030000000001</v>
      </c>
      <c r="I2698" s="30">
        <v>11.1647</v>
      </c>
      <c r="J2698" s="14">
        <v>385</v>
      </c>
      <c r="K2698" s="14">
        <v>96</v>
      </c>
      <c r="L2698" s="12">
        <v>7.5999999999999998E-2</v>
      </c>
      <c r="M2698" s="7">
        <v>1.1499213100000001</v>
      </c>
      <c r="N2698" s="31">
        <v>0.85</v>
      </c>
      <c r="O2698" s="14">
        <f>IFERROR(VLOOKUP($C2698,'site totals'!$J$2:$K$607,2,FALSE),1)</f>
        <v>5178.0364</v>
      </c>
      <c r="P2698" s="32" t="s">
        <v>22</v>
      </c>
      <c r="Q2698" s="12">
        <v>0.26081898479999999</v>
      </c>
      <c r="R2698" s="29">
        <v>0.28999999999999998</v>
      </c>
      <c r="S2698" s="2">
        <f>IF($A2698="site","",MIN(VLOOKUP($P2698,margin_ranges!$A$5:$D$10,4,FALSE)/100,$Q2698))</f>
        <v>0.26081898479999999</v>
      </c>
      <c r="T2698" s="6">
        <f>IF(A2698="placement",$J2698*MIN($Q2698,$S2698),"")</f>
        <v>100.41530914799999</v>
      </c>
      <c r="U2698" s="6">
        <f>IF($A2698="placement",T2698,SUMIF($C$10:$C$6209,$C2698,$T$10:$T$6209))</f>
        <v>100.41530914799999</v>
      </c>
      <c r="V2698" s="34">
        <f t="shared" si="128"/>
        <v>4.1100021408450704E-2</v>
      </c>
      <c r="W2698" s="24"/>
      <c r="X2698" s="2" t="str">
        <f>IFERROR(MIN(VLOOKUP($W2698,margin_ranges!$A$5:$D$10,4,FALSE),$Q2698*100)/100,"")</f>
        <v/>
      </c>
      <c r="Y2698" s="6">
        <f t="shared" si="126"/>
        <v>100.41530914799999</v>
      </c>
      <c r="Z2698" s="6">
        <f>IF($A2698="placement",Y2698,SUMIF($C$10:$C$6209,$C2698,$Y$10:$Y$6209))</f>
        <v>100.41530914799999</v>
      </c>
      <c r="AA2698" s="29">
        <f t="shared" si="127"/>
        <v>4.1100021408450704E-2</v>
      </c>
    </row>
    <row r="2699" spans="1:27" hidden="1" x14ac:dyDescent="0.3">
      <c r="A2699" s="8" t="s">
        <v>17</v>
      </c>
      <c r="B2699" s="8" t="s">
        <v>6116</v>
      </c>
      <c r="C2699" s="8" t="s">
        <v>6117</v>
      </c>
      <c r="D2699" s="8" t="s">
        <v>6118</v>
      </c>
      <c r="E2699" s="8" t="s">
        <v>6119</v>
      </c>
      <c r="F2699" s="29">
        <v>0.244589699269046</v>
      </c>
      <c r="G2699" s="29">
        <v>0</v>
      </c>
      <c r="H2699" s="30">
        <v>182.75389999999999</v>
      </c>
      <c r="I2699" s="30">
        <v>7.7958999999999996</v>
      </c>
      <c r="J2699" s="14">
        <v>585</v>
      </c>
      <c r="K2699" s="14">
        <v>139</v>
      </c>
      <c r="L2699" s="12">
        <v>4.2700000000000002E-2</v>
      </c>
      <c r="M2699" s="7">
        <v>2.50195159</v>
      </c>
      <c r="N2699" s="31">
        <v>1.89</v>
      </c>
      <c r="O2699" s="14">
        <f>IFERROR(VLOOKUP($C2699,'site totals'!$J$2:$K$607,2,FALSE),1)</f>
        <v>5178.0364</v>
      </c>
      <c r="P2699" s="32" t="s">
        <v>22</v>
      </c>
      <c r="Q2699" s="12">
        <v>0.24458969929999999</v>
      </c>
      <c r="R2699" s="29">
        <v>0.28999999999999998</v>
      </c>
      <c r="S2699" s="2">
        <f>IF($A2699="site","",MIN(VLOOKUP($P2699,margin_ranges!$A$5:$D$10,4,FALSE)/100,$Q2699))</f>
        <v>0.24458969929999999</v>
      </c>
      <c r="T2699" s="6">
        <f>IF(A2699="placement",$J2699*MIN($Q2699,$S2699),"")</f>
        <v>143.0849740905</v>
      </c>
      <c r="U2699" s="6">
        <f>IF($A2699="placement",T2699,SUMIF($C$10:$C$6209,$C2699,$T$10:$T$6209))</f>
        <v>143.0849740905</v>
      </c>
      <c r="V2699" s="34">
        <f t="shared" si="128"/>
        <v>6.3958170000000036E-2</v>
      </c>
      <c r="W2699" s="24"/>
      <c r="X2699" s="2" t="str">
        <f>IFERROR(MIN(VLOOKUP($W2699,margin_ranges!$A$5:$D$10,4,FALSE),$Q2699*100)/100,"")</f>
        <v/>
      </c>
      <c r="Y2699" s="6">
        <f t="shared" si="126"/>
        <v>143.0849740905</v>
      </c>
      <c r="Z2699" s="6">
        <f>IF($A2699="placement",Y2699,SUMIF($C$10:$C$6209,$C2699,$Y$10:$Y$6209))</f>
        <v>143.0849740905</v>
      </c>
      <c r="AA2699" s="29">
        <f t="shared" si="127"/>
        <v>6.3958170000000036E-2</v>
      </c>
    </row>
    <row r="2700" spans="1:27" hidden="1" x14ac:dyDescent="0.3">
      <c r="A2700" s="8" t="s">
        <v>17</v>
      </c>
      <c r="B2700" s="8" t="s">
        <v>6116</v>
      </c>
      <c r="C2700" s="8" t="s">
        <v>6117</v>
      </c>
      <c r="D2700" s="8" t="s">
        <v>6140</v>
      </c>
      <c r="E2700" s="8" t="s">
        <v>6141</v>
      </c>
      <c r="F2700" s="29">
        <v>0.27754388541353298</v>
      </c>
      <c r="G2700" s="29">
        <v>0</v>
      </c>
      <c r="H2700" s="30">
        <v>174.9991</v>
      </c>
      <c r="I2700" s="30">
        <v>11.776300000000001</v>
      </c>
      <c r="J2700" s="14">
        <v>724</v>
      </c>
      <c r="K2700" s="14">
        <v>181</v>
      </c>
      <c r="L2700" s="12">
        <v>6.7299999999999999E-2</v>
      </c>
      <c r="M2700" s="7">
        <v>2.04856734</v>
      </c>
      <c r="N2700" s="31">
        <v>1.48</v>
      </c>
      <c r="O2700" s="14">
        <f>IFERROR(VLOOKUP($C2700,'site totals'!$J$2:$K$607,2,FALSE),1)</f>
        <v>5178.0364</v>
      </c>
      <c r="P2700" s="32" t="s">
        <v>22</v>
      </c>
      <c r="Q2700" s="12">
        <v>0.27754388540000002</v>
      </c>
      <c r="R2700" s="29">
        <v>0.28999999999999998</v>
      </c>
      <c r="S2700" s="2">
        <f>IF($A2700="site","",MIN(VLOOKUP($P2700,margin_ranges!$A$5:$D$10,4,FALSE)/100,$Q2700))</f>
        <v>0.27754388540000002</v>
      </c>
      <c r="T2700" s="6">
        <f>IF(A2700="placement",$J2700*MIN($Q2700,$S2700),"")</f>
        <v>200.94177302960003</v>
      </c>
      <c r="U2700" s="6">
        <f>IF($A2700="placement",T2700,SUMIF($C$10:$C$6209,$C2700,$T$10:$T$6209))</f>
        <v>200.94177302960003</v>
      </c>
      <c r="V2700" s="34">
        <f t="shared" si="128"/>
        <v>1.754382338028182E-2</v>
      </c>
      <c r="W2700" s="24"/>
      <c r="X2700" s="2" t="str">
        <f>IFERROR(MIN(VLOOKUP($W2700,margin_ranges!$A$5:$D$10,4,FALSE),$Q2700*100)/100,"")</f>
        <v/>
      </c>
      <c r="Y2700" s="6">
        <f t="shared" si="126"/>
        <v>200.94177302960003</v>
      </c>
      <c r="Z2700" s="6">
        <f>IF($A2700="placement",Y2700,SUMIF($C$10:$C$6209,$C2700,$Y$10:$Y$6209))</f>
        <v>200.94177302960003</v>
      </c>
      <c r="AA2700" s="29">
        <f t="shared" si="127"/>
        <v>1.754382338028182E-2</v>
      </c>
    </row>
    <row r="2701" spans="1:27" hidden="1" x14ac:dyDescent="0.3">
      <c r="A2701" s="8" t="s">
        <v>17</v>
      </c>
      <c r="B2701" s="8" t="s">
        <v>6116</v>
      </c>
      <c r="C2701" s="8" t="s">
        <v>6117</v>
      </c>
      <c r="D2701" s="8" t="s">
        <v>6144</v>
      </c>
      <c r="E2701" s="8" t="s">
        <v>6145</v>
      </c>
      <c r="F2701" s="29">
        <v>0.29999999999999899</v>
      </c>
      <c r="G2701" s="29">
        <v>0</v>
      </c>
      <c r="H2701" s="30">
        <v>145.22399999999999</v>
      </c>
      <c r="I2701" s="30">
        <v>22.3766</v>
      </c>
      <c r="J2701" s="14">
        <v>488</v>
      </c>
      <c r="K2701" s="14">
        <v>146</v>
      </c>
      <c r="L2701" s="12">
        <v>0.15409999999999999</v>
      </c>
      <c r="M2701" s="7">
        <v>0.72703848000000004</v>
      </c>
      <c r="N2701" s="31">
        <v>0.45</v>
      </c>
      <c r="O2701" s="14">
        <f>IFERROR(VLOOKUP($C2701,'site totals'!$J$2:$K$607,2,FALSE),1)</f>
        <v>5178.0364</v>
      </c>
      <c r="P2701" s="32" t="s">
        <v>91</v>
      </c>
      <c r="Q2701" s="12">
        <v>0.3810506461</v>
      </c>
      <c r="R2701" s="29">
        <v>0.3</v>
      </c>
      <c r="S2701" s="2">
        <f>IF($A2701="site","",MIN(VLOOKUP($P2701,margin_ranges!$A$5:$D$10,4,FALSE)/100,$Q2701))</f>
        <v>0.29749999999999999</v>
      </c>
      <c r="T2701" s="6">
        <f>IF(A2701="placement",$J2701*MIN($Q2701,$S2701),"")</f>
        <v>145.18</v>
      </c>
      <c r="U2701" s="6">
        <f>IF($A2701="placement",T2701,SUMIF($C$10:$C$6209,$C2701,$T$10:$T$6209))</f>
        <v>145.18</v>
      </c>
      <c r="V2701" s="34">
        <f t="shared" si="128"/>
        <v>3.5714285714285587E-3</v>
      </c>
      <c r="W2701" s="24"/>
      <c r="X2701" s="2" t="str">
        <f>IFERROR(MIN(VLOOKUP($W2701,margin_ranges!$A$5:$D$10,4,FALSE),$Q2701*100)/100,"")</f>
        <v/>
      </c>
      <c r="Y2701" s="6">
        <f t="shared" si="126"/>
        <v>145.18</v>
      </c>
      <c r="Z2701" s="6">
        <f>IF($A2701="placement",Y2701,SUMIF($C$10:$C$6209,$C2701,$Y$10:$Y$6209))</f>
        <v>145.18</v>
      </c>
      <c r="AA2701" s="29">
        <f t="shared" si="127"/>
        <v>3.5714285714285587E-3</v>
      </c>
    </row>
    <row r="2702" spans="1:27" hidden="1" x14ac:dyDescent="0.3">
      <c r="A2702" s="8" t="s">
        <v>17</v>
      </c>
      <c r="B2702" s="8" t="s">
        <v>6116</v>
      </c>
      <c r="C2702" s="8" t="s">
        <v>6117</v>
      </c>
      <c r="D2702" s="8" t="s">
        <v>6128</v>
      </c>
      <c r="E2702" s="8" t="s">
        <v>6129</v>
      </c>
      <c r="F2702" s="29">
        <v>0.3</v>
      </c>
      <c r="G2702" s="29">
        <v>0</v>
      </c>
      <c r="H2702" s="30">
        <v>349.06659999999999</v>
      </c>
      <c r="I2702" s="30">
        <v>55.282200000000003</v>
      </c>
      <c r="J2702" s="14">
        <v>1230</v>
      </c>
      <c r="K2702" s="14">
        <v>369</v>
      </c>
      <c r="L2702" s="12">
        <v>0.15840000000000001</v>
      </c>
      <c r="M2702" s="7">
        <v>0.74159785</v>
      </c>
      <c r="N2702" s="31">
        <v>0.45</v>
      </c>
      <c r="O2702" s="14">
        <f>IFERROR(VLOOKUP($C2702,'site totals'!$J$2:$K$607,2,FALSE),1)</f>
        <v>5178.0364</v>
      </c>
      <c r="P2702" s="32" t="s">
        <v>91</v>
      </c>
      <c r="Q2702" s="12">
        <v>0.3932021268</v>
      </c>
      <c r="R2702" s="29">
        <v>0.3</v>
      </c>
      <c r="S2702" s="2">
        <f>IF($A2702="site","",MIN(VLOOKUP($P2702,margin_ranges!$A$5:$D$10,4,FALSE)/100,$Q2702))</f>
        <v>0.29749999999999999</v>
      </c>
      <c r="T2702" s="6">
        <f>IF(A2702="placement",$J2702*MIN($Q2702,$S2702),"")</f>
        <v>365.92500000000001</v>
      </c>
      <c r="U2702" s="6">
        <f>IF($A2702="placement",T2702,SUMIF($C$10:$C$6209,$C2702,$T$10:$T$6209))</f>
        <v>365.92500000000001</v>
      </c>
      <c r="V2702" s="34">
        <f t="shared" si="128"/>
        <v>3.5714285714285587E-3</v>
      </c>
      <c r="W2702" s="24"/>
      <c r="X2702" s="2" t="str">
        <f>IFERROR(MIN(VLOOKUP($W2702,margin_ranges!$A$5:$D$10,4,FALSE),$Q2702*100)/100,"")</f>
        <v/>
      </c>
      <c r="Y2702" s="6">
        <f t="shared" si="126"/>
        <v>365.92500000000001</v>
      </c>
      <c r="Z2702" s="6">
        <f>IF($A2702="placement",Y2702,SUMIF($C$10:$C$6209,$C2702,$Y$10:$Y$6209))</f>
        <v>365.92500000000001</v>
      </c>
      <c r="AA2702" s="29">
        <f t="shared" si="127"/>
        <v>3.5714285714285587E-3</v>
      </c>
    </row>
    <row r="2703" spans="1:27" hidden="1" x14ac:dyDescent="0.3">
      <c r="A2703" s="8" t="s">
        <v>17</v>
      </c>
      <c r="B2703" s="8" t="s">
        <v>6116</v>
      </c>
      <c r="C2703" s="8" t="s">
        <v>6117</v>
      </c>
      <c r="D2703" s="8" t="s">
        <v>6130</v>
      </c>
      <c r="E2703" s="8" t="s">
        <v>6131</v>
      </c>
      <c r="F2703" s="29">
        <v>0.34</v>
      </c>
      <c r="G2703" s="29">
        <v>0</v>
      </c>
      <c r="H2703" s="30">
        <v>134.45480000000001</v>
      </c>
      <c r="I2703" s="30">
        <v>20.702000000000002</v>
      </c>
      <c r="J2703" s="14">
        <v>454</v>
      </c>
      <c r="K2703" s="14">
        <v>136</v>
      </c>
      <c r="L2703" s="12">
        <v>0.154</v>
      </c>
      <c r="M2703" s="7">
        <v>0.73020688</v>
      </c>
      <c r="N2703" s="31">
        <v>0.45</v>
      </c>
      <c r="O2703" s="14">
        <f>IFERROR(VLOOKUP($C2703,'site totals'!$J$2:$K$607,2,FALSE),1)</f>
        <v>5178.0364</v>
      </c>
      <c r="P2703" s="32" t="s">
        <v>22</v>
      </c>
      <c r="Q2703" s="12">
        <v>0.38373629240000001</v>
      </c>
      <c r="R2703" s="29">
        <v>0.34</v>
      </c>
      <c r="S2703" s="2">
        <f>IF($A2703="site","",MIN(VLOOKUP($P2703,margin_ranges!$A$5:$D$10,4,FALSE)/100,$Q2703))</f>
        <v>0.29749999999999999</v>
      </c>
      <c r="T2703" s="6">
        <f>IF(A2703="placement",$J2703*MIN($Q2703,$S2703),"")</f>
        <v>135.065</v>
      </c>
      <c r="U2703" s="6">
        <f>IF($A2703="placement",T2703,SUMIF($C$10:$C$6209,$C2703,$T$10:$T$6209))</f>
        <v>135.065</v>
      </c>
      <c r="V2703" s="34">
        <f t="shared" si="128"/>
        <v>6.4393939393939448E-2</v>
      </c>
      <c r="W2703" s="24"/>
      <c r="X2703" s="2" t="str">
        <f>IFERROR(MIN(VLOOKUP($W2703,margin_ranges!$A$5:$D$10,4,FALSE),$Q2703*100)/100,"")</f>
        <v/>
      </c>
      <c r="Y2703" s="6">
        <f t="shared" si="126"/>
        <v>135.065</v>
      </c>
      <c r="Z2703" s="6">
        <f>IF($A2703="placement",Y2703,SUMIF($C$10:$C$6209,$C2703,$Y$10:$Y$6209))</f>
        <v>135.065</v>
      </c>
      <c r="AA2703" s="17">
        <f t="shared" si="127"/>
        <v>6.4393939393939448E-2</v>
      </c>
    </row>
    <row r="2704" spans="1:27" hidden="1" x14ac:dyDescent="0.3">
      <c r="A2704" s="8" t="s">
        <v>17</v>
      </c>
      <c r="B2704" s="8" t="s">
        <v>6116</v>
      </c>
      <c r="C2704" s="8" t="s">
        <v>6117</v>
      </c>
      <c r="D2704" s="8" t="s">
        <v>6132</v>
      </c>
      <c r="E2704" s="8" t="s">
        <v>6133</v>
      </c>
      <c r="F2704" s="29">
        <v>0.34</v>
      </c>
      <c r="G2704" s="29">
        <v>0</v>
      </c>
      <c r="H2704" s="30">
        <v>271.56650000000002</v>
      </c>
      <c r="I2704" s="30">
        <v>48.0366</v>
      </c>
      <c r="J2704" s="14">
        <v>1012</v>
      </c>
      <c r="K2704" s="14">
        <v>304</v>
      </c>
      <c r="L2704" s="12">
        <v>0.1769</v>
      </c>
      <c r="M2704" s="7">
        <v>0.70232145000000001</v>
      </c>
      <c r="N2704" s="31">
        <v>0.45</v>
      </c>
      <c r="O2704" s="14">
        <f>IFERROR(VLOOKUP($C2704,'site totals'!$J$2:$K$607,2,FALSE),1)</f>
        <v>5178.0364</v>
      </c>
      <c r="P2704" s="32" t="s">
        <v>22</v>
      </c>
      <c r="Q2704" s="12">
        <v>0.35926775010000001</v>
      </c>
      <c r="R2704" s="29">
        <v>0.34</v>
      </c>
      <c r="S2704" s="2">
        <f>IF($A2704="site","",MIN(VLOOKUP($P2704,margin_ranges!$A$5:$D$10,4,FALSE)/100,$Q2704))</f>
        <v>0.29749999999999999</v>
      </c>
      <c r="T2704" s="6">
        <f>IF(A2704="placement",$J2704*MIN($Q2704,$S2704),"")</f>
        <v>301.07</v>
      </c>
      <c r="U2704" s="6">
        <f>IF($A2704="placement",T2704,SUMIF($C$10:$C$6209,$C2704,$T$10:$T$6209))</f>
        <v>301.07</v>
      </c>
      <c r="V2704" s="34">
        <f t="shared" si="128"/>
        <v>6.4393939393939448E-2</v>
      </c>
      <c r="W2704" s="24"/>
      <c r="X2704" s="2" t="str">
        <f>IFERROR(MIN(VLOOKUP($W2704,margin_ranges!$A$5:$D$10,4,FALSE),$Q2704*100)/100,"")</f>
        <v/>
      </c>
      <c r="Y2704" s="6">
        <f t="shared" si="126"/>
        <v>301.07</v>
      </c>
      <c r="Z2704" s="6">
        <f>IF($A2704="placement",Y2704,SUMIF($C$10:$C$6209,$C2704,$Y$10:$Y$6209))</f>
        <v>301.07</v>
      </c>
      <c r="AA2704" s="29">
        <f t="shared" si="127"/>
        <v>6.4393939393939448E-2</v>
      </c>
    </row>
    <row r="2705" spans="1:27" x14ac:dyDescent="0.3">
      <c r="A2705" s="16" t="s">
        <v>33</v>
      </c>
      <c r="B2705" s="16" t="s">
        <v>6116</v>
      </c>
      <c r="C2705" s="16" t="s">
        <v>6117</v>
      </c>
      <c r="D2705" s="8" t="s">
        <v>34</v>
      </c>
      <c r="E2705" s="16"/>
      <c r="F2705" s="17">
        <v>0.298152687377786</v>
      </c>
      <c r="G2705" s="17">
        <v>0</v>
      </c>
      <c r="H2705" s="36">
        <v>3455.7206000000001</v>
      </c>
      <c r="I2705" s="36">
        <v>305.75189999999998</v>
      </c>
      <c r="J2705" s="22">
        <v>11096</v>
      </c>
      <c r="K2705" s="22">
        <v>2925</v>
      </c>
      <c r="L2705" s="18">
        <v>8.8499999999999995E-2</v>
      </c>
      <c r="M2705" s="19">
        <v>1.20967264</v>
      </c>
      <c r="N2705" s="20">
        <v>0.80362500000000003</v>
      </c>
      <c r="O2705" s="22">
        <f>IFERROR(VLOOKUP($C2705,'site totals'!$J$2:$K$607,2,FALSE),1)</f>
        <v>5178.0364</v>
      </c>
      <c r="P2705" s="21"/>
      <c r="Q2705" s="18">
        <v>0.33566737569999999</v>
      </c>
      <c r="R2705" s="17">
        <v>0.29820000000000002</v>
      </c>
      <c r="S2705" s="18" t="str">
        <f>IF($A2705="site","",MIN(VLOOKUP($P2705,margin_ranges!$A$5:$D$10,4,FALSE)/100,$Q2705))</f>
        <v/>
      </c>
      <c r="T2705" s="22" t="str">
        <f>IF(A2705="placement",$J2705*MIN($Q2705,$S2705),"")</f>
        <v/>
      </c>
      <c r="U2705" s="22">
        <f>IF($A2705="placement",T2705,SUMIF($C$10:$C$6209,$C2705,$T$10:$T$6209))</f>
        <v>3239.4283679705004</v>
      </c>
      <c r="V2705" s="37">
        <f t="shared" si="128"/>
        <v>8.9119419604377637E-3</v>
      </c>
      <c r="W2705" s="38"/>
      <c r="X2705" s="18" t="str">
        <f>IFERROR(MIN(VLOOKUP($W2705,margin_ranges!$A$5:$D$10,4,FALSE),$Q2705*100)/100,"")</f>
        <v/>
      </c>
      <c r="Y2705" s="6" t="str">
        <f t="shared" si="126"/>
        <v/>
      </c>
      <c r="Z2705" s="6">
        <f>IF($A2705="placement",Y2705,SUMIF($C$10:$C$6209,$C2705,$Y$10:$Y$6209))</f>
        <v>3239.4283679705004</v>
      </c>
      <c r="AA2705" s="17">
        <f t="shared" si="127"/>
        <v>8.9119419604377637E-3</v>
      </c>
    </row>
    <row r="2706" spans="1:27" hidden="1" x14ac:dyDescent="0.3">
      <c r="A2706" s="8" t="s">
        <v>17</v>
      </c>
      <c r="B2706" s="8" t="s">
        <v>8825</v>
      </c>
      <c r="C2706" s="8" t="s">
        <v>8826</v>
      </c>
      <c r="D2706" s="8" t="s">
        <v>8839</v>
      </c>
      <c r="E2706" s="8" t="s">
        <v>8840</v>
      </c>
      <c r="F2706" s="29">
        <v>0.249692496924969</v>
      </c>
      <c r="G2706" s="29">
        <v>0</v>
      </c>
      <c r="H2706" s="30">
        <v>0.97719999999999996</v>
      </c>
      <c r="I2706" s="30">
        <v>0.17430000000000001</v>
      </c>
      <c r="J2706" s="14">
        <v>7</v>
      </c>
      <c r="K2706" s="14">
        <v>2</v>
      </c>
      <c r="L2706" s="12">
        <v>0.17829999999999999</v>
      </c>
      <c r="M2706" s="7">
        <v>1.3327868899999999</v>
      </c>
      <c r="N2706" s="31">
        <v>1</v>
      </c>
      <c r="O2706" s="14">
        <f>IFERROR(VLOOKUP($C2706,'site totals'!$J$2:$K$607,2,FALSE),1)</f>
        <v>5006.7641999999996</v>
      </c>
      <c r="P2706" s="32" t="s">
        <v>22</v>
      </c>
      <c r="Q2706" s="12">
        <v>0.2496924969</v>
      </c>
      <c r="R2706" s="29">
        <v>0.28999999999999998</v>
      </c>
      <c r="S2706" s="2">
        <f>IF($A2706="site","",MIN(VLOOKUP($P2706,margin_ranges!$A$5:$D$10,4,FALSE)/100,$Q2706))</f>
        <v>0.2496924969</v>
      </c>
      <c r="T2706" s="6">
        <f>IF(A2706="placement",$J2706*MIN($Q2706,$S2706),"")</f>
        <v>1.7478474783</v>
      </c>
      <c r="U2706" s="6">
        <f>IF($A2706="placement",T2706,SUMIF($C$10:$C$6209,$C2706,$T$10:$T$6209))</f>
        <v>1.7478474783</v>
      </c>
      <c r="V2706" s="34">
        <f t="shared" si="128"/>
        <v>5.6771131126760688E-2</v>
      </c>
      <c r="W2706" s="24"/>
      <c r="X2706" s="2" t="str">
        <f>IFERROR(MIN(VLOOKUP($W2706,margin_ranges!$A$5:$D$10,4,FALSE),$Q2706*100)/100,"")</f>
        <v/>
      </c>
      <c r="Y2706" s="6">
        <f t="shared" si="126"/>
        <v>1.7478474783</v>
      </c>
      <c r="Z2706" s="6">
        <f>IF($A2706="placement",Y2706,SUMIF($C$10:$C$6209,$C2706,$Y$10:$Y$6209))</f>
        <v>1.7478474783</v>
      </c>
      <c r="AA2706" s="29">
        <f t="shared" si="127"/>
        <v>5.6771131126760688E-2</v>
      </c>
    </row>
    <row r="2707" spans="1:27" hidden="1" x14ac:dyDescent="0.3">
      <c r="A2707" s="8" t="s">
        <v>17</v>
      </c>
      <c r="B2707" s="8" t="s">
        <v>8825</v>
      </c>
      <c r="C2707" s="8" t="s">
        <v>8826</v>
      </c>
      <c r="D2707" s="8" t="s">
        <v>8851</v>
      </c>
      <c r="E2707" s="8" t="s">
        <v>8852</v>
      </c>
      <c r="F2707" s="29">
        <v>0.26202928870292802</v>
      </c>
      <c r="G2707" s="29">
        <v>0</v>
      </c>
      <c r="H2707" s="30">
        <v>1.0829</v>
      </c>
      <c r="I2707" s="30">
        <v>0.2016</v>
      </c>
      <c r="J2707" s="14">
        <v>8</v>
      </c>
      <c r="K2707" s="14">
        <v>2</v>
      </c>
      <c r="L2707" s="12">
        <v>0.18609999999999999</v>
      </c>
      <c r="M2707" s="7">
        <v>1.35506733</v>
      </c>
      <c r="N2707" s="31">
        <v>1</v>
      </c>
      <c r="O2707" s="14">
        <f>IFERROR(VLOOKUP($C2707,'site totals'!$J$2:$K$607,2,FALSE),1)</f>
        <v>5006.7641999999996</v>
      </c>
      <c r="P2707" s="32" t="s">
        <v>22</v>
      </c>
      <c r="Q2707" s="12">
        <v>0.26202928869999997</v>
      </c>
      <c r="R2707" s="29">
        <v>0.28999999999999998</v>
      </c>
      <c r="S2707" s="2">
        <f>IF($A2707="site","",MIN(VLOOKUP($P2707,margin_ranges!$A$5:$D$10,4,FALSE)/100,$Q2707))</f>
        <v>0.26202928869999997</v>
      </c>
      <c r="T2707" s="6">
        <f>IF(A2707="placement",$J2707*MIN($Q2707,$S2707),"")</f>
        <v>2.0962343095999998</v>
      </c>
      <c r="U2707" s="6">
        <f>IF($A2707="placement",T2707,SUMIF($C$10:$C$6209,$C2707,$T$10:$T$6209))</f>
        <v>2.0962343095999998</v>
      </c>
      <c r="V2707" s="34">
        <f t="shared" si="128"/>
        <v>3.939536802816912E-2</v>
      </c>
      <c r="W2707" s="24"/>
      <c r="X2707" s="2" t="str">
        <f>IFERROR(MIN(VLOOKUP($W2707,margin_ranges!$A$5:$D$10,4,FALSE),$Q2707*100)/100,"")</f>
        <v/>
      </c>
      <c r="Y2707" s="6">
        <f t="shared" si="126"/>
        <v>2.0962343095999998</v>
      </c>
      <c r="Z2707" s="6">
        <f>IF($A2707="placement",Y2707,SUMIF($C$10:$C$6209,$C2707,$Y$10:$Y$6209))</f>
        <v>2.0962343095999998</v>
      </c>
      <c r="AA2707" s="29">
        <f t="shared" si="127"/>
        <v>3.939536802816912E-2</v>
      </c>
    </row>
    <row r="2708" spans="1:27" hidden="1" x14ac:dyDescent="0.3">
      <c r="A2708" s="8" t="s">
        <v>17</v>
      </c>
      <c r="B2708" s="8" t="s">
        <v>8825</v>
      </c>
      <c r="C2708" s="8" t="s">
        <v>8826</v>
      </c>
      <c r="D2708" s="8" t="s">
        <v>8843</v>
      </c>
      <c r="E2708" s="8" t="s">
        <v>8844</v>
      </c>
      <c r="F2708" s="29">
        <v>0.184339400263139</v>
      </c>
      <c r="G2708" s="29">
        <v>0</v>
      </c>
      <c r="H2708" s="30">
        <v>40.427700000000002</v>
      </c>
      <c r="I2708" s="30">
        <v>12.2395</v>
      </c>
      <c r="J2708" s="14">
        <v>450</v>
      </c>
      <c r="K2708" s="14">
        <v>81</v>
      </c>
      <c r="L2708" s="12">
        <v>0.30280000000000001</v>
      </c>
      <c r="M2708" s="7">
        <v>1.2260001300000001</v>
      </c>
      <c r="N2708" s="31">
        <v>1</v>
      </c>
      <c r="O2708" s="14">
        <f>IFERROR(VLOOKUP($C2708,'site totals'!$J$2:$K$607,2,FALSE),1)</f>
        <v>5006.7641999999996</v>
      </c>
      <c r="P2708" s="32" t="s">
        <v>91</v>
      </c>
      <c r="Q2708" s="12">
        <v>0.18433940030000001</v>
      </c>
      <c r="R2708" s="29">
        <v>0.25</v>
      </c>
      <c r="S2708" s="2">
        <f>IF($A2708="site","",MIN(VLOOKUP($P2708,margin_ranges!$A$5:$D$10,4,FALSE)/100,$Q2708))</f>
        <v>0.18433940030000001</v>
      </c>
      <c r="T2708" s="6">
        <f>IF(A2708="placement",$J2708*MIN($Q2708,$S2708),"")</f>
        <v>82.95273013500001</v>
      </c>
      <c r="U2708" s="6">
        <f>IF($A2708="placement",T2708,SUMIF($C$10:$C$6209,$C2708,$T$10:$T$6209))</f>
        <v>82.95273013500001</v>
      </c>
      <c r="V2708" s="34">
        <f t="shared" si="128"/>
        <v>8.7547466266666651E-2</v>
      </c>
      <c r="W2708" s="24"/>
      <c r="X2708" s="2" t="str">
        <f>IFERROR(MIN(VLOOKUP($W2708,margin_ranges!$A$5:$D$10,4,FALSE),$Q2708*100)/100,"")</f>
        <v/>
      </c>
      <c r="Y2708" s="6">
        <f t="shared" si="126"/>
        <v>82.95273013500001</v>
      </c>
      <c r="Z2708" s="6">
        <f>IF($A2708="placement",Y2708,SUMIF($C$10:$C$6209,$C2708,$Y$10:$Y$6209))</f>
        <v>82.95273013500001</v>
      </c>
      <c r="AA2708" s="29">
        <f t="shared" si="127"/>
        <v>8.7547466266666651E-2</v>
      </c>
    </row>
    <row r="2709" spans="1:27" hidden="1" x14ac:dyDescent="0.3">
      <c r="A2709" s="8" t="s">
        <v>17</v>
      </c>
      <c r="B2709" s="8" t="s">
        <v>8825</v>
      </c>
      <c r="C2709" s="8" t="s">
        <v>8826</v>
      </c>
      <c r="D2709" s="8" t="s">
        <v>8849</v>
      </c>
      <c r="E2709" s="8" t="s">
        <v>8850</v>
      </c>
      <c r="F2709" s="29">
        <v>0.241846215668165</v>
      </c>
      <c r="G2709" s="29">
        <v>1</v>
      </c>
      <c r="H2709" s="30">
        <v>32.516399999999997</v>
      </c>
      <c r="I2709" s="30">
        <v>12.829499999999999</v>
      </c>
      <c r="J2709" s="14">
        <v>508</v>
      </c>
      <c r="K2709" s="14">
        <v>121</v>
      </c>
      <c r="L2709" s="12">
        <v>0.39460000000000001</v>
      </c>
      <c r="M2709" s="7">
        <v>1.3189936099999999</v>
      </c>
      <c r="N2709" s="31">
        <v>1</v>
      </c>
      <c r="O2709" s="14">
        <f>IFERROR(VLOOKUP($C2709,'site totals'!$J$2:$K$607,2,FALSE),1)</f>
        <v>5006.7641999999996</v>
      </c>
      <c r="P2709" s="32" t="s">
        <v>91</v>
      </c>
      <c r="Q2709" s="12">
        <v>0.24184621570000001</v>
      </c>
      <c r="R2709" s="29">
        <v>0.25</v>
      </c>
      <c r="S2709" s="2">
        <f>IF($A2709="site","",MIN(VLOOKUP($P2709,margin_ranges!$A$5:$D$10,4,FALSE)/100,$Q2709))</f>
        <v>0.24184621570000001</v>
      </c>
      <c r="T2709" s="6">
        <f>IF(A2709="placement",$J2709*MIN($Q2709,$S2709),"")</f>
        <v>122.8578775756</v>
      </c>
      <c r="U2709" s="6">
        <f>IF($A2709="placement",T2709,SUMIF($C$10:$C$6209,$C2709,$T$10:$T$6209))</f>
        <v>122.8578775756</v>
      </c>
      <c r="V2709" s="34">
        <f t="shared" si="128"/>
        <v>1.0871712399999955E-2</v>
      </c>
      <c r="W2709" s="24"/>
      <c r="X2709" s="2" t="str">
        <f>IFERROR(MIN(VLOOKUP($W2709,margin_ranges!$A$5:$D$10,4,FALSE),$Q2709*100)/100,"")</f>
        <v/>
      </c>
      <c r="Y2709" s="6">
        <f t="shared" si="126"/>
        <v>122.8578775756</v>
      </c>
      <c r="Z2709" s="6">
        <f>IF($A2709="placement",Y2709,SUMIF($C$10:$C$6209,$C2709,$Y$10:$Y$6209))</f>
        <v>122.8578775756</v>
      </c>
      <c r="AA2709" s="29">
        <f t="shared" si="127"/>
        <v>1.0871712399999955E-2</v>
      </c>
    </row>
    <row r="2710" spans="1:27" hidden="1" x14ac:dyDescent="0.3">
      <c r="A2710" s="8" t="s">
        <v>17</v>
      </c>
      <c r="B2710" s="8" t="s">
        <v>8825</v>
      </c>
      <c r="C2710" s="8" t="s">
        <v>8826</v>
      </c>
      <c r="D2710" s="8" t="s">
        <v>8837</v>
      </c>
      <c r="E2710" s="8" t="s">
        <v>8838</v>
      </c>
      <c r="F2710" s="29">
        <v>0.31921402894275902</v>
      </c>
      <c r="G2710" s="29">
        <v>1</v>
      </c>
      <c r="H2710" s="30">
        <v>385.41</v>
      </c>
      <c r="I2710" s="30">
        <v>25.1219</v>
      </c>
      <c r="J2710" s="14">
        <v>232</v>
      </c>
      <c r="K2710" s="14">
        <v>53</v>
      </c>
      <c r="L2710" s="12">
        <v>6.5199999999999994E-2</v>
      </c>
      <c r="M2710" s="7">
        <v>0.30846699</v>
      </c>
      <c r="N2710" s="31">
        <v>0.21</v>
      </c>
      <c r="O2710" s="14">
        <f>IFERROR(VLOOKUP($C2710,'site totals'!$J$2:$K$607,2,FALSE),1)</f>
        <v>5006.7641999999996</v>
      </c>
      <c r="P2710" s="32" t="s">
        <v>22</v>
      </c>
      <c r="Q2710" s="12">
        <v>0.3192140289</v>
      </c>
      <c r="R2710" s="29">
        <v>0.37</v>
      </c>
      <c r="S2710" s="2">
        <f>IF($A2710="site","",MIN(VLOOKUP($P2710,margin_ranges!$A$5:$D$10,4,FALSE)/100,$Q2710))</f>
        <v>0.29749999999999999</v>
      </c>
      <c r="T2710" s="6">
        <f>IF(A2710="placement",$J2710*MIN($Q2710,$S2710),"")</f>
        <v>69.02</v>
      </c>
      <c r="U2710" s="6">
        <f>IF($A2710="placement",T2710,SUMIF($C$10:$C$6209,$C2710,$T$10:$T$6209))</f>
        <v>69.02</v>
      </c>
      <c r="V2710" s="34">
        <f t="shared" si="128"/>
        <v>0.11507936507936534</v>
      </c>
      <c r="W2710" s="24"/>
      <c r="X2710" s="2" t="str">
        <f>IFERROR(MIN(VLOOKUP($W2710,margin_ranges!$A$5:$D$10,4,FALSE),$Q2710*100)/100,"")</f>
        <v/>
      </c>
      <c r="Y2710" s="6">
        <f t="shared" si="126"/>
        <v>69.02</v>
      </c>
      <c r="Z2710" s="6">
        <f>IF($A2710="placement",Y2710,SUMIF($C$10:$C$6209,$C2710,$Y$10:$Y$6209))</f>
        <v>69.02</v>
      </c>
      <c r="AA2710" s="29">
        <f t="shared" si="127"/>
        <v>0.11507936507936534</v>
      </c>
    </row>
    <row r="2711" spans="1:27" hidden="1" x14ac:dyDescent="0.3">
      <c r="A2711" s="8" t="s">
        <v>17</v>
      </c>
      <c r="B2711" s="8" t="s">
        <v>8825</v>
      </c>
      <c r="C2711" s="8" t="s">
        <v>8826</v>
      </c>
      <c r="D2711" s="8" t="s">
        <v>8847</v>
      </c>
      <c r="E2711" s="8" t="s">
        <v>8848</v>
      </c>
      <c r="F2711" s="29">
        <v>0.32</v>
      </c>
      <c r="G2711" s="29">
        <v>1</v>
      </c>
      <c r="H2711" s="30">
        <v>259.36250000000001</v>
      </c>
      <c r="I2711" s="30">
        <v>12.279400000000001</v>
      </c>
      <c r="J2711" s="14">
        <v>319</v>
      </c>
      <c r="K2711" s="14">
        <v>92</v>
      </c>
      <c r="L2711" s="12">
        <v>4.7300000000000002E-2</v>
      </c>
      <c r="M2711" s="7">
        <v>0.86723207000000002</v>
      </c>
      <c r="N2711" s="31">
        <v>0.4</v>
      </c>
      <c r="O2711" s="14">
        <f>IFERROR(VLOOKUP($C2711,'site totals'!$J$2:$K$607,2,FALSE),1)</f>
        <v>5006.7641999999996</v>
      </c>
      <c r="P2711" s="32" t="s">
        <v>22</v>
      </c>
      <c r="Q2711" s="12">
        <v>0.53876244569999998</v>
      </c>
      <c r="R2711" s="29">
        <v>0.32</v>
      </c>
      <c r="S2711" s="2">
        <f>IF($A2711="site","",MIN(VLOOKUP($P2711,margin_ranges!$A$5:$D$10,4,FALSE)/100,$Q2711))</f>
        <v>0.29749999999999999</v>
      </c>
      <c r="T2711" s="6">
        <f>IF(A2711="placement",$J2711*MIN($Q2711,$S2711),"")</f>
        <v>94.902499999999989</v>
      </c>
      <c r="U2711" s="6">
        <f>IF($A2711="placement",T2711,SUMIF($C$10:$C$6209,$C2711,$T$10:$T$6209))</f>
        <v>94.902499999999989</v>
      </c>
      <c r="V2711" s="34">
        <f t="shared" si="128"/>
        <v>3.3088235294117752E-2</v>
      </c>
      <c r="W2711" s="24"/>
      <c r="X2711" s="2" t="str">
        <f>IFERROR(MIN(VLOOKUP($W2711,margin_ranges!$A$5:$D$10,4,FALSE),$Q2711*100)/100,"")</f>
        <v/>
      </c>
      <c r="Y2711" s="6">
        <f t="shared" si="126"/>
        <v>94.902499999999989</v>
      </c>
      <c r="Z2711" s="6">
        <f>IF($A2711="placement",Y2711,SUMIF($C$10:$C$6209,$C2711,$Y$10:$Y$6209))</f>
        <v>94.902499999999989</v>
      </c>
      <c r="AA2711" s="29">
        <f t="shared" si="127"/>
        <v>3.3088235294117752E-2</v>
      </c>
    </row>
    <row r="2712" spans="1:27" hidden="1" x14ac:dyDescent="0.3">
      <c r="A2712" s="8" t="s">
        <v>17</v>
      </c>
      <c r="B2712" s="8" t="s">
        <v>8825</v>
      </c>
      <c r="C2712" s="8" t="s">
        <v>8826</v>
      </c>
      <c r="D2712" s="8" t="s">
        <v>8835</v>
      </c>
      <c r="E2712" s="8" t="s">
        <v>8836</v>
      </c>
      <c r="F2712" s="29">
        <v>0.33999999999999903</v>
      </c>
      <c r="G2712" s="29">
        <v>1</v>
      </c>
      <c r="H2712" s="30">
        <v>88.977599999999995</v>
      </c>
      <c r="I2712" s="30">
        <v>3.1088</v>
      </c>
      <c r="J2712" s="14">
        <v>61</v>
      </c>
      <c r="K2712" s="14">
        <v>19</v>
      </c>
      <c r="L2712" s="12">
        <v>3.49E-2</v>
      </c>
      <c r="M2712" s="7">
        <v>0.64977138999999995</v>
      </c>
      <c r="N2712" s="31">
        <v>0.25</v>
      </c>
      <c r="O2712" s="14">
        <f>IFERROR(VLOOKUP($C2712,'site totals'!$J$2:$K$607,2,FALSE),1)</f>
        <v>5006.7641999999996</v>
      </c>
      <c r="P2712" s="32" t="s">
        <v>22</v>
      </c>
      <c r="Q2712" s="12">
        <v>0.61524929279999996</v>
      </c>
      <c r="R2712" s="29">
        <v>0.34</v>
      </c>
      <c r="S2712" s="2">
        <f>IF($A2712="site","",MIN(VLOOKUP($P2712,margin_ranges!$A$5:$D$10,4,FALSE)/100,$Q2712))</f>
        <v>0.29749999999999999</v>
      </c>
      <c r="T2712" s="6">
        <f>IF(A2712="placement",$J2712*MIN($Q2712,$S2712),"")</f>
        <v>18.147500000000001</v>
      </c>
      <c r="U2712" s="6">
        <f>IF($A2712="placement",T2712,SUMIF($C$10:$C$6209,$C2712,$T$10:$T$6209))</f>
        <v>18.147500000000001</v>
      </c>
      <c r="V2712" s="34">
        <f t="shared" si="128"/>
        <v>6.4393939393939448E-2</v>
      </c>
      <c r="W2712" s="24"/>
      <c r="X2712" s="2" t="str">
        <f>IFERROR(MIN(VLOOKUP($W2712,margin_ranges!$A$5:$D$10,4,FALSE),$Q2712*100)/100,"")</f>
        <v/>
      </c>
      <c r="Y2712" s="6">
        <f t="shared" si="126"/>
        <v>18.147500000000001</v>
      </c>
      <c r="Z2712" s="6">
        <f>IF($A2712="placement",Y2712,SUMIF($C$10:$C$6209,$C2712,$Y$10:$Y$6209))</f>
        <v>18.147500000000001</v>
      </c>
      <c r="AA2712" s="29">
        <f t="shared" si="127"/>
        <v>6.4393939393939448E-2</v>
      </c>
    </row>
    <row r="2713" spans="1:27" hidden="1" x14ac:dyDescent="0.3">
      <c r="A2713" s="8" t="s">
        <v>17</v>
      </c>
      <c r="B2713" s="8" t="s">
        <v>8825</v>
      </c>
      <c r="C2713" s="8" t="s">
        <v>8826</v>
      </c>
      <c r="D2713" s="8" t="s">
        <v>8827</v>
      </c>
      <c r="E2713" s="8" t="s">
        <v>8828</v>
      </c>
      <c r="F2713" s="29">
        <v>0.34</v>
      </c>
      <c r="G2713" s="29">
        <v>1</v>
      </c>
      <c r="H2713" s="30">
        <v>371.7054</v>
      </c>
      <c r="I2713" s="30">
        <v>6.7659000000000002</v>
      </c>
      <c r="J2713" s="14">
        <v>139</v>
      </c>
      <c r="K2713" s="14">
        <v>43</v>
      </c>
      <c r="L2713" s="12">
        <v>1.8200000000000001E-2</v>
      </c>
      <c r="M2713" s="7">
        <v>0.68357931999999999</v>
      </c>
      <c r="N2713" s="31">
        <v>0.25</v>
      </c>
      <c r="O2713" s="14">
        <f>IFERROR(VLOOKUP($C2713,'site totals'!$J$2:$K$607,2,FALSE),1)</f>
        <v>5006.7641999999996</v>
      </c>
      <c r="P2713" s="32" t="s">
        <v>22</v>
      </c>
      <c r="Q2713" s="12">
        <v>0.63427799230000004</v>
      </c>
      <c r="R2713" s="29">
        <v>0.34</v>
      </c>
      <c r="S2713" s="2">
        <f>IF($A2713="site","",MIN(VLOOKUP($P2713,margin_ranges!$A$5:$D$10,4,FALSE)/100,$Q2713))</f>
        <v>0.29749999999999999</v>
      </c>
      <c r="T2713" s="6">
        <f>IF(A2713="placement",$J2713*MIN($Q2713,$S2713),"")</f>
        <v>41.352499999999999</v>
      </c>
      <c r="U2713" s="6">
        <f>IF($A2713="placement",T2713,SUMIF($C$10:$C$6209,$C2713,$T$10:$T$6209))</f>
        <v>41.352499999999999</v>
      </c>
      <c r="V2713" s="34">
        <f t="shared" si="128"/>
        <v>6.4393939393939448E-2</v>
      </c>
      <c r="W2713" s="24"/>
      <c r="X2713" s="2" t="str">
        <f>IFERROR(MIN(VLOOKUP($W2713,margin_ranges!$A$5:$D$10,4,FALSE),$Q2713*100)/100,"")</f>
        <v/>
      </c>
      <c r="Y2713" s="6">
        <f t="shared" si="126"/>
        <v>41.352499999999999</v>
      </c>
      <c r="Z2713" s="6">
        <f>IF($A2713="placement",Y2713,SUMIF($C$10:$C$6209,$C2713,$Y$10:$Y$6209))</f>
        <v>41.352499999999999</v>
      </c>
      <c r="AA2713" s="29">
        <f t="shared" si="127"/>
        <v>6.4393939393939448E-2</v>
      </c>
    </row>
    <row r="2714" spans="1:27" hidden="1" x14ac:dyDescent="0.3">
      <c r="A2714" s="8" t="s">
        <v>17</v>
      </c>
      <c r="B2714" s="8" t="s">
        <v>8825</v>
      </c>
      <c r="C2714" s="8" t="s">
        <v>8826</v>
      </c>
      <c r="D2714" s="8" t="s">
        <v>8841</v>
      </c>
      <c r="E2714" s="8" t="s">
        <v>8842</v>
      </c>
      <c r="F2714" s="29">
        <v>0.33999999999999903</v>
      </c>
      <c r="G2714" s="29">
        <v>1</v>
      </c>
      <c r="H2714" s="30">
        <v>958.33799999999997</v>
      </c>
      <c r="I2714" s="30">
        <v>63.9452</v>
      </c>
      <c r="J2714" s="14">
        <v>1857</v>
      </c>
      <c r="K2714" s="14">
        <v>567</v>
      </c>
      <c r="L2714" s="12">
        <v>6.6699999999999995E-2</v>
      </c>
      <c r="M2714" s="7">
        <v>0.96788209999999997</v>
      </c>
      <c r="N2714" s="31">
        <v>0.4</v>
      </c>
      <c r="O2714" s="14">
        <f>IFERROR(VLOOKUP($C2714,'site totals'!$J$2:$K$607,2,FALSE),1)</f>
        <v>5006.7641999999996</v>
      </c>
      <c r="P2714" s="32" t="s">
        <v>22</v>
      </c>
      <c r="Q2714" s="12">
        <v>0.58672652569999995</v>
      </c>
      <c r="R2714" s="29">
        <v>0.34</v>
      </c>
      <c r="S2714" s="2">
        <f>IF($A2714="site","",MIN(VLOOKUP($P2714,margin_ranges!$A$5:$D$10,4,FALSE)/100,$Q2714))</f>
        <v>0.29749999999999999</v>
      </c>
      <c r="T2714" s="6">
        <f>IF(A2714="placement",$J2714*MIN($Q2714,$S2714),"")</f>
        <v>552.45749999999998</v>
      </c>
      <c r="U2714" s="6">
        <f>IF($A2714="placement",T2714,SUMIF($C$10:$C$6209,$C2714,$T$10:$T$6209))</f>
        <v>552.45749999999998</v>
      </c>
      <c r="V2714" s="34">
        <f t="shared" si="128"/>
        <v>6.4393939393939448E-2</v>
      </c>
      <c r="W2714" s="24"/>
      <c r="X2714" s="2" t="str">
        <f>IFERROR(MIN(VLOOKUP($W2714,margin_ranges!$A$5:$D$10,4,FALSE),$Q2714*100)/100,"")</f>
        <v/>
      </c>
      <c r="Y2714" s="6">
        <f t="shared" si="126"/>
        <v>552.45749999999998</v>
      </c>
      <c r="Z2714" s="6">
        <f>IF($A2714="placement",Y2714,SUMIF($C$10:$C$6209,$C2714,$Y$10:$Y$6209))</f>
        <v>552.45749999999998</v>
      </c>
      <c r="AA2714" s="17">
        <f t="shared" si="127"/>
        <v>6.4393939393939448E-2</v>
      </c>
    </row>
    <row r="2715" spans="1:27" hidden="1" x14ac:dyDescent="0.3">
      <c r="A2715" s="8" t="s">
        <v>17</v>
      </c>
      <c r="B2715" s="8" t="s">
        <v>8825</v>
      </c>
      <c r="C2715" s="8" t="s">
        <v>8826</v>
      </c>
      <c r="D2715" s="8" t="s">
        <v>8845</v>
      </c>
      <c r="E2715" s="8" t="s">
        <v>8846</v>
      </c>
      <c r="F2715" s="29">
        <v>0.33999999999999903</v>
      </c>
      <c r="G2715" s="29">
        <v>1</v>
      </c>
      <c r="H2715" s="30">
        <v>129.45869999999999</v>
      </c>
      <c r="I2715" s="30">
        <v>4.9126000000000003</v>
      </c>
      <c r="J2715" s="14">
        <v>107</v>
      </c>
      <c r="K2715" s="14">
        <v>33</v>
      </c>
      <c r="L2715" s="12">
        <v>3.7900000000000003E-2</v>
      </c>
      <c r="M2715" s="7">
        <v>0.72302078000000003</v>
      </c>
      <c r="N2715" s="31">
        <v>0.25</v>
      </c>
      <c r="O2715" s="14">
        <f>IFERROR(VLOOKUP($C2715,'site totals'!$J$2:$K$607,2,FALSE),1)</f>
        <v>5006.7641999999996</v>
      </c>
      <c r="P2715" s="32" t="s">
        <v>22</v>
      </c>
      <c r="Q2715" s="12">
        <v>0.65422847049999999</v>
      </c>
      <c r="R2715" s="29">
        <v>0.34</v>
      </c>
      <c r="S2715" s="2">
        <f>IF($A2715="site","",MIN(VLOOKUP($P2715,margin_ranges!$A$5:$D$10,4,FALSE)/100,$Q2715))</f>
        <v>0.29749999999999999</v>
      </c>
      <c r="T2715" s="6">
        <f>IF(A2715="placement",$J2715*MIN($Q2715,$S2715),"")</f>
        <v>31.8325</v>
      </c>
      <c r="U2715" s="6">
        <f>IF($A2715="placement",T2715,SUMIF($C$10:$C$6209,$C2715,$T$10:$T$6209))</f>
        <v>31.8325</v>
      </c>
      <c r="V2715" s="34">
        <f t="shared" si="128"/>
        <v>6.439393939393967E-2</v>
      </c>
      <c r="W2715" s="24"/>
      <c r="X2715" s="2" t="str">
        <f>IFERROR(MIN(VLOOKUP($W2715,margin_ranges!$A$5:$D$10,4,FALSE),$Q2715*100)/100,"")</f>
        <v/>
      </c>
      <c r="Y2715" s="6">
        <f t="shared" si="126"/>
        <v>31.8325</v>
      </c>
      <c r="Z2715" s="6">
        <f>IF($A2715="placement",Y2715,SUMIF($C$10:$C$6209,$C2715,$Y$10:$Y$6209))</f>
        <v>31.8325</v>
      </c>
      <c r="AA2715" s="29">
        <f t="shared" si="127"/>
        <v>6.439393939393967E-2</v>
      </c>
    </row>
    <row r="2716" spans="1:27" hidden="1" x14ac:dyDescent="0.3">
      <c r="A2716" s="8" t="s">
        <v>17</v>
      </c>
      <c r="B2716" s="8" t="s">
        <v>8825</v>
      </c>
      <c r="C2716" s="8" t="s">
        <v>8826</v>
      </c>
      <c r="D2716" s="8" t="s">
        <v>8853</v>
      </c>
      <c r="E2716" s="8" t="s">
        <v>8854</v>
      </c>
      <c r="F2716" s="29">
        <v>0.35980718979409998</v>
      </c>
      <c r="G2716" s="29">
        <v>1</v>
      </c>
      <c r="H2716" s="30">
        <v>241.37790000000001</v>
      </c>
      <c r="I2716" s="30">
        <v>48.1068</v>
      </c>
      <c r="J2716" s="14">
        <v>2254</v>
      </c>
      <c r="K2716" s="14">
        <v>785</v>
      </c>
      <c r="L2716" s="12">
        <v>0.1993</v>
      </c>
      <c r="M2716" s="7">
        <v>1.5620294100000001</v>
      </c>
      <c r="N2716" s="31">
        <v>1</v>
      </c>
      <c r="O2716" s="14">
        <f>IFERROR(VLOOKUP($C2716,'site totals'!$J$2:$K$607,2,FALSE),1)</f>
        <v>5006.7641999999996</v>
      </c>
      <c r="P2716" s="32" t="s">
        <v>22</v>
      </c>
      <c r="Q2716" s="12">
        <v>0.35980718979999998</v>
      </c>
      <c r="R2716" s="29">
        <v>0.39</v>
      </c>
      <c r="S2716" s="2">
        <f>IF($A2716="site","",MIN(VLOOKUP($P2716,margin_ranges!$A$5:$D$10,4,FALSE)/100,$Q2716))</f>
        <v>0.29749999999999999</v>
      </c>
      <c r="T2716" s="6">
        <f>IF(A2716="placement",$J2716*MIN($Q2716,$S2716),"")</f>
        <v>670.56499999999994</v>
      </c>
      <c r="U2716" s="6">
        <f>IF($A2716="placement",T2716,SUMIF($C$10:$C$6209,$C2716,$T$10:$T$6209))</f>
        <v>670.56499999999994</v>
      </c>
      <c r="V2716" s="34">
        <f t="shared" si="128"/>
        <v>0.15163934426229497</v>
      </c>
      <c r="W2716" s="24"/>
      <c r="X2716" s="2" t="str">
        <f>IFERROR(MIN(VLOOKUP($W2716,margin_ranges!$A$5:$D$10,4,FALSE),$Q2716*100)/100,"")</f>
        <v/>
      </c>
      <c r="Y2716" s="6">
        <f t="shared" si="126"/>
        <v>670.56499999999994</v>
      </c>
      <c r="Z2716" s="6">
        <f>IF($A2716="placement",Y2716,SUMIF($C$10:$C$6209,$C2716,$Y$10:$Y$6209))</f>
        <v>670.56499999999994</v>
      </c>
      <c r="AA2716" s="29">
        <f t="shared" si="127"/>
        <v>0.15163934426229497</v>
      </c>
    </row>
    <row r="2717" spans="1:27" hidden="1" x14ac:dyDescent="0.3">
      <c r="A2717" s="8" t="s">
        <v>17</v>
      </c>
      <c r="B2717" s="8" t="s">
        <v>8825</v>
      </c>
      <c r="C2717" s="8" t="s">
        <v>8826</v>
      </c>
      <c r="D2717" s="8" t="s">
        <v>8833</v>
      </c>
      <c r="E2717" s="8" t="s">
        <v>8834</v>
      </c>
      <c r="F2717" s="29">
        <v>0.39</v>
      </c>
      <c r="G2717" s="29">
        <v>1</v>
      </c>
      <c r="H2717" s="30">
        <v>274.93540000000002</v>
      </c>
      <c r="I2717" s="30">
        <v>54.6907</v>
      </c>
      <c r="J2717" s="14">
        <v>2697</v>
      </c>
      <c r="K2717" s="14">
        <v>957</v>
      </c>
      <c r="L2717" s="12">
        <v>0.19889999999999999</v>
      </c>
      <c r="M2717" s="7">
        <v>1.6439719500000001</v>
      </c>
      <c r="N2717" s="31">
        <v>1</v>
      </c>
      <c r="O2717" s="14">
        <f>IFERROR(VLOOKUP($C2717,'site totals'!$J$2:$K$607,2,FALSE),1)</f>
        <v>5006.7641999999996</v>
      </c>
      <c r="P2717" s="32" t="s">
        <v>22</v>
      </c>
      <c r="Q2717" s="12">
        <v>0.39171711390000002</v>
      </c>
      <c r="R2717" s="29">
        <v>0.39</v>
      </c>
      <c r="S2717" s="2">
        <f>IF($A2717="site","",MIN(VLOOKUP($P2717,margin_ranges!$A$5:$D$10,4,FALSE)/100,$Q2717))</f>
        <v>0.29749999999999999</v>
      </c>
      <c r="T2717" s="6">
        <f>IF(A2717="placement",$J2717*MIN($Q2717,$S2717),"")</f>
        <v>802.35749999999996</v>
      </c>
      <c r="U2717" s="6">
        <f>IF($A2717="placement",T2717,SUMIF($C$10:$C$6209,$C2717,$T$10:$T$6209))</f>
        <v>802.35749999999996</v>
      </c>
      <c r="V2717" s="34">
        <f t="shared" si="128"/>
        <v>0.15163934426229497</v>
      </c>
      <c r="W2717" s="24"/>
      <c r="X2717" s="2" t="str">
        <f>IFERROR(MIN(VLOOKUP($W2717,margin_ranges!$A$5:$D$10,4,FALSE),$Q2717*100)/100,"")</f>
        <v/>
      </c>
      <c r="Y2717" s="6">
        <f t="shared" si="126"/>
        <v>802.35749999999996</v>
      </c>
      <c r="Z2717" s="6">
        <f>IF($A2717="placement",Y2717,SUMIF($C$10:$C$6209,$C2717,$Y$10:$Y$6209))</f>
        <v>802.35749999999996</v>
      </c>
      <c r="AA2717" s="29">
        <f t="shared" si="127"/>
        <v>0.15163934426229497</v>
      </c>
    </row>
    <row r="2718" spans="1:27" hidden="1" x14ac:dyDescent="0.3">
      <c r="A2718" s="8" t="s">
        <v>17</v>
      </c>
      <c r="B2718" s="8" t="s">
        <v>8825</v>
      </c>
      <c r="C2718" s="8" t="s">
        <v>8826</v>
      </c>
      <c r="D2718" s="8" t="s">
        <v>8829</v>
      </c>
      <c r="E2718" s="8" t="s">
        <v>8830</v>
      </c>
      <c r="F2718" s="29">
        <v>0.39</v>
      </c>
      <c r="G2718" s="29">
        <v>1</v>
      </c>
      <c r="H2718" s="30">
        <v>355.19380000000001</v>
      </c>
      <c r="I2718" s="30">
        <v>16.391100000000002</v>
      </c>
      <c r="J2718" s="14">
        <v>445</v>
      </c>
      <c r="K2718" s="14">
        <v>158</v>
      </c>
      <c r="L2718" s="12">
        <v>4.6100000000000002E-2</v>
      </c>
      <c r="M2718" s="7">
        <v>0.90523498999999996</v>
      </c>
      <c r="N2718" s="31">
        <v>0.4</v>
      </c>
      <c r="O2718" s="14">
        <f>IFERROR(VLOOKUP($C2718,'site totals'!$J$2:$K$607,2,FALSE),1)</f>
        <v>5006.7641999999996</v>
      </c>
      <c r="P2718" s="32" t="s">
        <v>22</v>
      </c>
      <c r="Q2718" s="12">
        <v>0.55812578710000005</v>
      </c>
      <c r="R2718" s="29">
        <v>0.39</v>
      </c>
      <c r="S2718" s="2">
        <f>IF($A2718="site","",MIN(VLOOKUP($P2718,margin_ranges!$A$5:$D$10,4,FALSE)/100,$Q2718))</f>
        <v>0.29749999999999999</v>
      </c>
      <c r="T2718" s="6">
        <f>IF(A2718="placement",$J2718*MIN($Q2718,$S2718),"")</f>
        <v>132.38749999999999</v>
      </c>
      <c r="U2718" s="6">
        <f>IF($A2718="placement",T2718,SUMIF($C$10:$C$6209,$C2718,$T$10:$T$6209))</f>
        <v>132.38749999999999</v>
      </c>
      <c r="V2718" s="34">
        <f t="shared" si="128"/>
        <v>0.15163934426229519</v>
      </c>
      <c r="W2718" s="24"/>
      <c r="X2718" s="2" t="str">
        <f>IFERROR(MIN(VLOOKUP($W2718,margin_ranges!$A$5:$D$10,4,FALSE),$Q2718*100)/100,"")</f>
        <v/>
      </c>
      <c r="Y2718" s="6">
        <f t="shared" si="126"/>
        <v>132.38749999999999</v>
      </c>
      <c r="Z2718" s="6">
        <f>IF($A2718="placement",Y2718,SUMIF($C$10:$C$6209,$C2718,$Y$10:$Y$6209))</f>
        <v>132.38749999999999</v>
      </c>
      <c r="AA2718" s="17">
        <f t="shared" si="127"/>
        <v>0.15163934426229519</v>
      </c>
    </row>
    <row r="2719" spans="1:27" hidden="1" x14ac:dyDescent="0.3">
      <c r="A2719" s="8" t="s">
        <v>17</v>
      </c>
      <c r="B2719" s="8" t="s">
        <v>8825</v>
      </c>
      <c r="C2719" s="8" t="s">
        <v>8826</v>
      </c>
      <c r="D2719" s="8" t="s">
        <v>8831</v>
      </c>
      <c r="E2719" s="8" t="s">
        <v>8832</v>
      </c>
      <c r="F2719" s="29">
        <v>0.39</v>
      </c>
      <c r="G2719" s="29">
        <v>1</v>
      </c>
      <c r="H2719" s="30">
        <v>1129.1014</v>
      </c>
      <c r="I2719" s="30">
        <v>75.014899999999997</v>
      </c>
      <c r="J2719" s="14">
        <v>1635</v>
      </c>
      <c r="K2719" s="14">
        <v>579</v>
      </c>
      <c r="L2719" s="12">
        <v>6.6400000000000001E-2</v>
      </c>
      <c r="M2719" s="7">
        <v>0.72634182999999997</v>
      </c>
      <c r="N2719" s="31">
        <v>0.4</v>
      </c>
      <c r="O2719" s="14">
        <f>IFERROR(VLOOKUP($C2719,'site totals'!$J$2:$K$607,2,FALSE),1)</f>
        <v>5006.7641999999996</v>
      </c>
      <c r="P2719" s="32" t="s">
        <v>22</v>
      </c>
      <c r="Q2719" s="12">
        <v>0.44929510630000002</v>
      </c>
      <c r="R2719" s="29">
        <v>0.39</v>
      </c>
      <c r="S2719" s="2">
        <f>IF($A2719="site","",MIN(VLOOKUP($P2719,margin_ranges!$A$5:$D$10,4,FALSE)/100,$Q2719))</f>
        <v>0.29749999999999999</v>
      </c>
      <c r="T2719" s="6">
        <f>IF(A2719="placement",$J2719*MIN($Q2719,$S2719),"")</f>
        <v>486.41249999999997</v>
      </c>
      <c r="U2719" s="6">
        <f>IF($A2719="placement",T2719,SUMIF($C$10:$C$6209,$C2719,$T$10:$T$6209))</f>
        <v>486.41249999999997</v>
      </c>
      <c r="V2719" s="34">
        <f t="shared" si="128"/>
        <v>0.15163934426229519</v>
      </c>
      <c r="W2719" s="24"/>
      <c r="X2719" s="2" t="str">
        <f>IFERROR(MIN(VLOOKUP($W2719,margin_ranges!$A$5:$D$10,4,FALSE),$Q2719*100)/100,"")</f>
        <v/>
      </c>
      <c r="Y2719" s="6">
        <f t="shared" si="126"/>
        <v>486.41249999999997</v>
      </c>
      <c r="Z2719" s="6">
        <f>IF($A2719="placement",Y2719,SUMIF($C$10:$C$6209,$C2719,$Y$10:$Y$6209))</f>
        <v>486.41249999999997</v>
      </c>
      <c r="AA2719" s="29">
        <f t="shared" si="127"/>
        <v>0.15163934426229519</v>
      </c>
    </row>
    <row r="2720" spans="1:27" x14ac:dyDescent="0.3">
      <c r="A2720" s="16" t="s">
        <v>33</v>
      </c>
      <c r="B2720" s="16" t="s">
        <v>8825</v>
      </c>
      <c r="C2720" s="16" t="s">
        <v>8826</v>
      </c>
      <c r="D2720" s="8" t="s">
        <v>34</v>
      </c>
      <c r="E2720" s="16"/>
      <c r="F2720" s="17">
        <v>0.36464304470340297</v>
      </c>
      <c r="G2720" s="17">
        <v>0.95571128000000005</v>
      </c>
      <c r="H2720" s="36">
        <v>4275.0524999999998</v>
      </c>
      <c r="I2720" s="36">
        <v>336.32810000000001</v>
      </c>
      <c r="J2720" s="22">
        <v>10729</v>
      </c>
      <c r="K2720" s="22">
        <v>3492</v>
      </c>
      <c r="L2720" s="18">
        <v>7.8700000000000006E-2</v>
      </c>
      <c r="M2720" s="19">
        <v>1.0633249</v>
      </c>
      <c r="N2720" s="20">
        <v>0.60793799999999998</v>
      </c>
      <c r="O2720" s="22">
        <f>IFERROR(VLOOKUP($C2720,'site totals'!$J$2:$K$607,2,FALSE),1)</f>
        <v>5006.7641999999996</v>
      </c>
      <c r="P2720" s="21"/>
      <c r="Q2720" s="18">
        <v>0.42826694110000002</v>
      </c>
      <c r="R2720" s="17">
        <v>0.36459999999999998</v>
      </c>
      <c r="S2720" s="18" t="str">
        <f>IF($A2720="site","",MIN(VLOOKUP($P2720,margin_ranges!$A$5:$D$10,4,FALSE)/100,$Q2720))</f>
        <v/>
      </c>
      <c r="T2720" s="22" t="str">
        <f>IF(A2720="placement",$J2720*MIN($Q2720,$S2720),"")</f>
        <v/>
      </c>
      <c r="U2720" s="22">
        <f>IF($A2720="placement",T2720,SUMIF($C$10:$C$6209,$C2720,$T$10:$T$6209))</f>
        <v>3109.0896894984999</v>
      </c>
      <c r="V2720" s="37">
        <f t="shared" si="128"/>
        <v>0.11774671908894474</v>
      </c>
      <c r="W2720" s="38"/>
      <c r="X2720" s="18" t="str">
        <f>IFERROR(MIN(VLOOKUP($W2720,margin_ranges!$A$5:$D$10,4,FALSE),$Q2720*100)/100,"")</f>
        <v/>
      </c>
      <c r="Y2720" s="6" t="str">
        <f t="shared" ref="Y2720:Y2783" si="129">IF(A2720="placement",IF($X2720="",$T2720,$J2720*MIN($Q2720,$X2720)),"")</f>
        <v/>
      </c>
      <c r="Z2720" s="6">
        <f>IF($A2720="placement",Y2720,SUMIF($C$10:$C$6209,$C2720,$Y$10:$Y$6209))</f>
        <v>3109.0896894984999</v>
      </c>
      <c r="AA2720" s="17">
        <f t="shared" ref="AA2720:AA2783" si="130">($J2720-$Z2720)/($J2720*(1-$R2720))-1</f>
        <v>0.11774671908894474</v>
      </c>
    </row>
    <row r="2721" spans="1:27" hidden="1" x14ac:dyDescent="0.3">
      <c r="A2721" s="8" t="s">
        <v>17</v>
      </c>
      <c r="B2721" s="8" t="s">
        <v>10889</v>
      </c>
      <c r="C2721" s="8" t="s">
        <v>10890</v>
      </c>
      <c r="D2721" s="33" t="s">
        <v>10897</v>
      </c>
      <c r="E2721" s="8" t="s">
        <v>10898</v>
      </c>
      <c r="F2721" s="29">
        <v>0.28999999999999998</v>
      </c>
      <c r="G2721" s="29">
        <v>1</v>
      </c>
      <c r="H2721" s="30">
        <v>41.075400000000002</v>
      </c>
      <c r="I2721" s="30">
        <v>3.4716</v>
      </c>
      <c r="J2721" s="14">
        <v>595</v>
      </c>
      <c r="K2721" s="14">
        <v>160</v>
      </c>
      <c r="L2721" s="12">
        <v>8.4500000000000006E-2</v>
      </c>
      <c r="M2721" s="7">
        <v>5.7119107900000001</v>
      </c>
      <c r="N2721" s="31">
        <v>4</v>
      </c>
      <c r="O2721" s="14">
        <f>IFERROR(VLOOKUP($C2721,'site totals'!$J$2:$K$607,2,FALSE),1)</f>
        <v>4869.2443000000003</v>
      </c>
      <c r="P2721" s="32" t="s">
        <v>22</v>
      </c>
      <c r="Q2721" s="12">
        <v>0.29970895050000002</v>
      </c>
      <c r="R2721" s="29">
        <v>0.28999999999999998</v>
      </c>
      <c r="S2721" s="2">
        <f>IF($A2721="site","",MIN(VLOOKUP($P2721,margin_ranges!$A$5:$D$10,4,FALSE)/100,$Q2721))</f>
        <v>0.29749999999999999</v>
      </c>
      <c r="T2721" s="6">
        <f>IF(A2721="placement",$J2721*MIN($Q2721,$S2721),"")</f>
        <v>177.01249999999999</v>
      </c>
      <c r="U2721" s="6">
        <f>IF($A2721="placement",T2721,SUMIF($C$10:$C$6209,$C2721,$T$10:$T$6209))</f>
        <v>177.01249999999999</v>
      </c>
      <c r="V2721" s="34">
        <f t="shared" si="128"/>
        <v>-1.0563380281690127E-2</v>
      </c>
      <c r="W2721" s="24"/>
      <c r="X2721" s="2" t="str">
        <f>IFERROR(MIN(VLOOKUP($W2721,margin_ranges!$A$5:$D$10,4,FALSE),$Q2721*100)/100,"")</f>
        <v/>
      </c>
      <c r="Y2721" s="6">
        <f t="shared" si="129"/>
        <v>177.01249999999999</v>
      </c>
      <c r="Z2721" s="6">
        <f>IF($A2721="placement",Y2721,SUMIF($C$10:$C$6209,$C2721,$Y$10:$Y$6209))</f>
        <v>177.01249999999999</v>
      </c>
      <c r="AA2721" s="29">
        <f t="shared" si="130"/>
        <v>-1.0563380281690127E-2</v>
      </c>
    </row>
    <row r="2722" spans="1:27" hidden="1" x14ac:dyDescent="0.3">
      <c r="A2722" s="8" t="s">
        <v>17</v>
      </c>
      <c r="B2722" s="8" t="s">
        <v>10889</v>
      </c>
      <c r="C2722" s="8" t="s">
        <v>10890</v>
      </c>
      <c r="D2722" s="33" t="s">
        <v>10893</v>
      </c>
      <c r="E2722" s="8" t="s">
        <v>10894</v>
      </c>
      <c r="F2722" s="29">
        <v>0.27855739783643602</v>
      </c>
      <c r="G2722" s="29">
        <v>1</v>
      </c>
      <c r="H2722" s="30">
        <v>114.9545</v>
      </c>
      <c r="I2722" s="30">
        <v>1.8206</v>
      </c>
      <c r="J2722" s="14">
        <v>303</v>
      </c>
      <c r="K2722" s="14">
        <v>75</v>
      </c>
      <c r="L2722" s="12">
        <v>1.5800000000000002E-2</v>
      </c>
      <c r="M2722" s="7">
        <v>5.5444466200000004</v>
      </c>
      <c r="N2722" s="31">
        <v>4</v>
      </c>
      <c r="O2722" s="14">
        <f>IFERROR(VLOOKUP($C2722,'site totals'!$J$2:$K$607,2,FALSE),1)</f>
        <v>4869.2443000000003</v>
      </c>
      <c r="P2722" s="32" t="s">
        <v>22</v>
      </c>
      <c r="Q2722" s="12">
        <v>0.2785573978</v>
      </c>
      <c r="R2722" s="29">
        <v>0.28999999999999998</v>
      </c>
      <c r="S2722" s="2">
        <f>IF($A2722="site","",MIN(VLOOKUP($P2722,margin_ranges!$A$5:$D$10,4,FALSE)/100,$Q2722))</f>
        <v>0.2785573978</v>
      </c>
      <c r="T2722" s="6">
        <f>IF(A2722="placement",$J2722*MIN($Q2722,$S2722),"")</f>
        <v>84.402891533399995</v>
      </c>
      <c r="U2722" s="6">
        <f>IF($A2722="placement",T2722,SUMIF($C$10:$C$6209,$C2722,$T$10:$T$6209))</f>
        <v>84.402891533399995</v>
      </c>
      <c r="V2722" s="34">
        <f t="shared" si="128"/>
        <v>1.6116341126760636E-2</v>
      </c>
      <c r="W2722" s="24"/>
      <c r="X2722" s="2" t="str">
        <f>IFERROR(MIN(VLOOKUP($W2722,margin_ranges!$A$5:$D$10,4,FALSE),$Q2722*100)/100,"")</f>
        <v/>
      </c>
      <c r="Y2722" s="6">
        <f t="shared" si="129"/>
        <v>84.402891533399995</v>
      </c>
      <c r="Z2722" s="6">
        <f>IF($A2722="placement",Y2722,SUMIF($C$10:$C$6209,$C2722,$Y$10:$Y$6209))</f>
        <v>84.402891533399995</v>
      </c>
      <c r="AA2722" s="29">
        <f t="shared" si="130"/>
        <v>1.6116341126760636E-2</v>
      </c>
    </row>
    <row r="2723" spans="1:27" hidden="1" x14ac:dyDescent="0.3">
      <c r="A2723" s="8" t="s">
        <v>17</v>
      </c>
      <c r="B2723" s="8" t="s">
        <v>10889</v>
      </c>
      <c r="C2723" s="8" t="s">
        <v>10890</v>
      </c>
      <c r="D2723" s="8" t="s">
        <v>10891</v>
      </c>
      <c r="E2723" s="8" t="s">
        <v>10892</v>
      </c>
      <c r="F2723" s="29">
        <v>0.212594440570017</v>
      </c>
      <c r="G2723" s="29">
        <v>1</v>
      </c>
      <c r="H2723" s="30">
        <v>60.5884</v>
      </c>
      <c r="I2723" s="30">
        <v>12.447900000000001</v>
      </c>
      <c r="J2723" s="14">
        <v>1897</v>
      </c>
      <c r="K2723" s="14">
        <v>403</v>
      </c>
      <c r="L2723" s="12">
        <v>0.20549999999999999</v>
      </c>
      <c r="M2723" s="7">
        <v>5.07997429</v>
      </c>
      <c r="N2723" s="31">
        <v>4</v>
      </c>
      <c r="O2723" s="14">
        <f>IFERROR(VLOOKUP($C2723,'site totals'!$J$2:$K$607,2,FALSE),1)</f>
        <v>4869.2443000000003</v>
      </c>
      <c r="P2723" s="32" t="s">
        <v>22</v>
      </c>
      <c r="Q2723" s="12">
        <v>0.21259444059999999</v>
      </c>
      <c r="R2723" s="29">
        <v>0.25</v>
      </c>
      <c r="S2723" s="2">
        <f>IF($A2723="site","",MIN(VLOOKUP($P2723,margin_ranges!$A$5:$D$10,4,FALSE)/100,$Q2723))</f>
        <v>0.21259444059999999</v>
      </c>
      <c r="T2723" s="6">
        <f>IF(A2723="placement",$J2723*MIN($Q2723,$S2723),"")</f>
        <v>403.29165381819996</v>
      </c>
      <c r="U2723" s="6">
        <f>IF($A2723="placement",T2723,SUMIF($C$10:$C$6209,$C2723,$T$10:$T$6209))</f>
        <v>403.29165381819996</v>
      </c>
      <c r="V2723" s="34">
        <f t="shared" si="128"/>
        <v>4.9874079200000088E-2</v>
      </c>
      <c r="W2723" s="24"/>
      <c r="X2723" s="2" t="str">
        <f>IFERROR(MIN(VLOOKUP($W2723,margin_ranges!$A$5:$D$10,4,FALSE),$Q2723*100)/100,"")</f>
        <v/>
      </c>
      <c r="Y2723" s="6">
        <f t="shared" si="129"/>
        <v>403.29165381819996</v>
      </c>
      <c r="Z2723" s="6">
        <f>IF($A2723="placement",Y2723,SUMIF($C$10:$C$6209,$C2723,$Y$10:$Y$6209))</f>
        <v>403.29165381819996</v>
      </c>
      <c r="AA2723" s="29">
        <f t="shared" si="130"/>
        <v>4.9874079200000088E-2</v>
      </c>
    </row>
    <row r="2724" spans="1:27" hidden="1" x14ac:dyDescent="0.3">
      <c r="A2724" s="8" t="s">
        <v>17</v>
      </c>
      <c r="B2724" s="8" t="s">
        <v>10889</v>
      </c>
      <c r="C2724" s="8" t="s">
        <v>10890</v>
      </c>
      <c r="D2724" s="8" t="s">
        <v>10899</v>
      </c>
      <c r="E2724" s="8" t="s">
        <v>10900</v>
      </c>
      <c r="F2724" s="29">
        <v>0.16280510983091201</v>
      </c>
      <c r="G2724" s="29">
        <v>1</v>
      </c>
      <c r="H2724" s="30">
        <v>94.229900000000001</v>
      </c>
      <c r="I2724" s="30">
        <v>16.8093</v>
      </c>
      <c r="J2724" s="14">
        <v>2409</v>
      </c>
      <c r="K2724" s="14">
        <v>392</v>
      </c>
      <c r="L2724" s="12">
        <v>0.1784</v>
      </c>
      <c r="M2724" s="7">
        <v>4.7778600300000003</v>
      </c>
      <c r="N2724" s="31">
        <v>4</v>
      </c>
      <c r="O2724" s="14">
        <f>IFERROR(VLOOKUP($C2724,'site totals'!$J$2:$K$607,2,FALSE),1)</f>
        <v>4869.2443000000003</v>
      </c>
      <c r="P2724" s="32" t="s">
        <v>22</v>
      </c>
      <c r="Q2724" s="12">
        <v>0.16280510979999999</v>
      </c>
      <c r="R2724" s="29">
        <v>0.21</v>
      </c>
      <c r="S2724" s="2">
        <f>IF($A2724="site","",MIN(VLOOKUP($P2724,margin_ranges!$A$5:$D$10,4,FALSE)/100,$Q2724))</f>
        <v>0.16280510979999999</v>
      </c>
      <c r="T2724" s="6">
        <f>IF(A2724="placement",$J2724*MIN($Q2724,$S2724),"")</f>
        <v>392.19750950819997</v>
      </c>
      <c r="U2724" s="6">
        <f>IF($A2724="placement",T2724,SUMIF($C$10:$C$6209,$C2724,$T$10:$T$6209))</f>
        <v>392.19750950819997</v>
      </c>
      <c r="V2724" s="34">
        <f t="shared" si="128"/>
        <v>5.9740367341772016E-2</v>
      </c>
      <c r="W2724" s="24"/>
      <c r="X2724" s="2" t="str">
        <f>IFERROR(MIN(VLOOKUP($W2724,margin_ranges!$A$5:$D$10,4,FALSE),$Q2724*100)/100,"")</f>
        <v/>
      </c>
      <c r="Y2724" s="6">
        <f t="shared" si="129"/>
        <v>392.19750950819997</v>
      </c>
      <c r="Z2724" s="6">
        <f>IF($A2724="placement",Y2724,SUMIF($C$10:$C$6209,$C2724,$Y$10:$Y$6209))</f>
        <v>392.19750950819997</v>
      </c>
      <c r="AA2724" s="29">
        <f t="shared" si="130"/>
        <v>5.9740367341772016E-2</v>
      </c>
    </row>
    <row r="2725" spans="1:27" hidden="1" x14ac:dyDescent="0.3">
      <c r="A2725" s="8" t="s">
        <v>17</v>
      </c>
      <c r="B2725" s="8" t="s">
        <v>10889</v>
      </c>
      <c r="C2725" s="8" t="s">
        <v>10890</v>
      </c>
      <c r="D2725" s="8" t="s">
        <v>10895</v>
      </c>
      <c r="E2725" s="8" t="s">
        <v>10896</v>
      </c>
      <c r="F2725" s="29">
        <v>0.211110168280048</v>
      </c>
      <c r="G2725" s="29">
        <v>1</v>
      </c>
      <c r="H2725" s="30">
        <v>142.13409999999999</v>
      </c>
      <c r="I2725" s="30">
        <v>34.382100000000001</v>
      </c>
      <c r="J2725" s="14">
        <v>5230</v>
      </c>
      <c r="K2725" s="14">
        <v>1104</v>
      </c>
      <c r="L2725" s="12">
        <v>0.2419</v>
      </c>
      <c r="M2725" s="7">
        <v>5.0704164799999996</v>
      </c>
      <c r="N2725" s="31">
        <v>4</v>
      </c>
      <c r="O2725" s="14">
        <f>IFERROR(VLOOKUP($C2725,'site totals'!$J$2:$K$607,2,FALSE),1)</f>
        <v>4869.2443000000003</v>
      </c>
      <c r="P2725" s="32" t="s">
        <v>22</v>
      </c>
      <c r="Q2725" s="12">
        <v>0.21111016830000001</v>
      </c>
      <c r="R2725" s="29">
        <v>0.25</v>
      </c>
      <c r="S2725" s="2">
        <f>IF($A2725="site","",MIN(VLOOKUP($P2725,margin_ranges!$A$5:$D$10,4,FALSE)/100,$Q2725))</f>
        <v>0.21111016830000001</v>
      </c>
      <c r="T2725" s="6">
        <f>IF(A2725="placement",$J2725*MIN($Q2725,$S2725),"")</f>
        <v>1104.1061802090001</v>
      </c>
      <c r="U2725" s="6">
        <f>IF($A2725="placement",T2725,SUMIF($C$10:$C$6209,$C2725,$T$10:$T$6209))</f>
        <v>1104.1061802090001</v>
      </c>
      <c r="V2725" s="34">
        <f t="shared" si="128"/>
        <v>5.1853108933333392E-2</v>
      </c>
      <c r="W2725" s="24"/>
      <c r="X2725" s="2" t="str">
        <f>IFERROR(MIN(VLOOKUP($W2725,margin_ranges!$A$5:$D$10,4,FALSE),$Q2725*100)/100,"")</f>
        <v/>
      </c>
      <c r="Y2725" s="6">
        <f t="shared" si="129"/>
        <v>1104.1061802090001</v>
      </c>
      <c r="Z2725" s="6">
        <f>IF($A2725="placement",Y2725,SUMIF($C$10:$C$6209,$C2725,$Y$10:$Y$6209))</f>
        <v>1104.1061802090001</v>
      </c>
      <c r="AA2725" s="29">
        <f t="shared" si="130"/>
        <v>5.1853108933333392E-2</v>
      </c>
    </row>
    <row r="2726" spans="1:27" x14ac:dyDescent="0.3">
      <c r="A2726" s="16" t="s">
        <v>33</v>
      </c>
      <c r="B2726" s="16" t="s">
        <v>10889</v>
      </c>
      <c r="C2726" s="16" t="s">
        <v>10890</v>
      </c>
      <c r="D2726" s="8" t="s">
        <v>34</v>
      </c>
      <c r="E2726" s="16"/>
      <c r="F2726" s="17">
        <v>0.207234683213573</v>
      </c>
      <c r="G2726" s="17">
        <v>1</v>
      </c>
      <c r="H2726" s="36">
        <v>452.98219999999998</v>
      </c>
      <c r="I2726" s="36">
        <v>68.931600000000003</v>
      </c>
      <c r="J2726" s="22">
        <v>10434</v>
      </c>
      <c r="K2726" s="22">
        <v>2135</v>
      </c>
      <c r="L2726" s="18">
        <v>0.1522</v>
      </c>
      <c r="M2726" s="19">
        <v>5.0456294100000001</v>
      </c>
      <c r="N2726" s="20">
        <v>4</v>
      </c>
      <c r="O2726" s="22">
        <f>IFERROR(VLOOKUP($C2726,'site totals'!$J$2:$K$607,2,FALSE),1)</f>
        <v>4869.2443000000003</v>
      </c>
      <c r="P2726" s="21"/>
      <c r="Q2726" s="18">
        <v>0.20723468319999999</v>
      </c>
      <c r="R2726" s="17">
        <v>0.2442</v>
      </c>
      <c r="S2726" s="18" t="str">
        <f>IF($A2726="site","",MIN(VLOOKUP($P2726,margin_ranges!$A$5:$D$10,4,FALSE)/100,$Q2726))</f>
        <v/>
      </c>
      <c r="T2726" s="22" t="str">
        <f>IF(A2726="placement",$J2726*MIN($Q2726,$S2726),"")</f>
        <v/>
      </c>
      <c r="U2726" s="22">
        <f>IF($A2726="placement",T2726,SUMIF($C$10:$C$6209,$C2726,$T$10:$T$6209))</f>
        <v>2161.0107350687999</v>
      </c>
      <c r="V2726" s="37">
        <f t="shared" si="128"/>
        <v>4.9070659512535642E-2</v>
      </c>
      <c r="W2726" s="38"/>
      <c r="X2726" s="18" t="str">
        <f>IFERROR(MIN(VLOOKUP($W2726,margin_ranges!$A$5:$D$10,4,FALSE),$Q2726*100)/100,"")</f>
        <v/>
      </c>
      <c r="Y2726" s="6" t="str">
        <f t="shared" si="129"/>
        <v/>
      </c>
      <c r="Z2726" s="6">
        <f>IF($A2726="placement",Y2726,SUMIF($C$10:$C$6209,$C2726,$Y$10:$Y$6209))</f>
        <v>2161.0107350687999</v>
      </c>
      <c r="AA2726" s="17">
        <f t="shared" si="130"/>
        <v>4.9070659512535642E-2</v>
      </c>
    </row>
    <row r="2727" spans="1:27" hidden="1" x14ac:dyDescent="0.3">
      <c r="A2727" s="8" t="s">
        <v>17</v>
      </c>
      <c r="B2727" s="8" t="s">
        <v>11610</v>
      </c>
      <c r="C2727" s="8" t="s">
        <v>11611</v>
      </c>
      <c r="D2727" s="8" t="s">
        <v>11616</v>
      </c>
      <c r="E2727" s="8" t="s">
        <v>11617</v>
      </c>
      <c r="F2727" s="29">
        <v>0.15</v>
      </c>
      <c r="G2727" s="29">
        <v>1</v>
      </c>
      <c r="H2727" s="30">
        <v>122.2689</v>
      </c>
      <c r="I2727" s="30">
        <v>21.219899999999999</v>
      </c>
      <c r="J2727" s="14">
        <v>2251</v>
      </c>
      <c r="K2727" s="14">
        <v>430</v>
      </c>
      <c r="L2727" s="12">
        <v>0.1736</v>
      </c>
      <c r="M2727" s="7">
        <v>3.5352678399999999</v>
      </c>
      <c r="N2727" s="31">
        <v>2.74</v>
      </c>
      <c r="O2727" s="14">
        <f>IFERROR(VLOOKUP($C2727,'site totals'!$J$2:$K$607,2,FALSE),1)</f>
        <v>4772.8414000000002</v>
      </c>
      <c r="P2727" s="32" t="s">
        <v>91</v>
      </c>
      <c r="Q2727" s="12">
        <v>0.2249526422</v>
      </c>
      <c r="R2727" s="29">
        <v>0.15</v>
      </c>
      <c r="S2727" s="2">
        <f>IF($A2727="site","",MIN(VLOOKUP($P2727,margin_ranges!$A$5:$D$10,4,FALSE)/100,$Q2727))</f>
        <v>0.2249526422</v>
      </c>
      <c r="T2727" s="6">
        <f>IF(A2727="placement",$J2727*MIN($Q2727,$S2727),"")</f>
        <v>506.36839759219998</v>
      </c>
      <c r="U2727" s="6">
        <f>IF($A2727="placement",T2727,SUMIF($C$10:$C$6209,$C2727,$T$10:$T$6209))</f>
        <v>506.36839759219998</v>
      </c>
      <c r="V2727" s="34">
        <f t="shared" ref="V2727:V2790" si="131">($J2727-$U2727)/($J2727*(1-$R2727))-1</f>
        <v>-8.8179579058823454E-2</v>
      </c>
      <c r="W2727" s="24"/>
      <c r="X2727" s="2" t="str">
        <f>IFERROR(MIN(VLOOKUP($W2727,margin_ranges!$A$5:$D$10,4,FALSE),$Q2727*100)/100,"")</f>
        <v/>
      </c>
      <c r="Y2727" s="6">
        <f t="shared" si="129"/>
        <v>506.36839759219998</v>
      </c>
      <c r="Z2727" s="6">
        <f>IF($A2727="placement",Y2727,SUMIF($C$10:$C$6209,$C2727,$Y$10:$Y$6209))</f>
        <v>506.36839759219998</v>
      </c>
      <c r="AA2727" s="29">
        <f t="shared" si="130"/>
        <v>-8.8179579058823454E-2</v>
      </c>
    </row>
    <row r="2728" spans="1:27" hidden="1" x14ac:dyDescent="0.3">
      <c r="A2728" s="8" t="s">
        <v>17</v>
      </c>
      <c r="B2728" s="8" t="s">
        <v>11610</v>
      </c>
      <c r="C2728" s="8" t="s">
        <v>11611</v>
      </c>
      <c r="D2728" s="8" t="s">
        <v>11612</v>
      </c>
      <c r="E2728" s="8" t="s">
        <v>11613</v>
      </c>
      <c r="F2728" s="29">
        <v>0.189999999999999</v>
      </c>
      <c r="G2728" s="29">
        <v>1</v>
      </c>
      <c r="H2728" s="30">
        <v>115.95189999999999</v>
      </c>
      <c r="I2728" s="30">
        <v>22.431799999999999</v>
      </c>
      <c r="J2728" s="14">
        <v>2252</v>
      </c>
      <c r="K2728" s="14">
        <v>485</v>
      </c>
      <c r="L2728" s="12">
        <v>0.19350000000000001</v>
      </c>
      <c r="M2728" s="7">
        <v>3.34674776</v>
      </c>
      <c r="N2728" s="31">
        <v>2.4900000000000002</v>
      </c>
      <c r="O2728" s="14">
        <f>IFERROR(VLOOKUP($C2728,'site totals'!$J$2:$K$607,2,FALSE),1)</f>
        <v>4772.8414000000002</v>
      </c>
      <c r="P2728" s="32" t="s">
        <v>91</v>
      </c>
      <c r="Q2728" s="12">
        <v>0.2559941235</v>
      </c>
      <c r="R2728" s="29">
        <v>0.19</v>
      </c>
      <c r="S2728" s="2">
        <f>IF($A2728="site","",MIN(VLOOKUP($P2728,margin_ranges!$A$5:$D$10,4,FALSE)/100,$Q2728))</f>
        <v>0.2559941235</v>
      </c>
      <c r="T2728" s="6">
        <f>IF(A2728="placement",$J2728*MIN($Q2728,$S2728),"")</f>
        <v>576.49876612200001</v>
      </c>
      <c r="U2728" s="6">
        <f>IF($A2728="placement",T2728,SUMIF($C$10:$C$6209,$C2728,$T$10:$T$6209))</f>
        <v>576.49876612200001</v>
      </c>
      <c r="V2728" s="34">
        <f t="shared" si="131"/>
        <v>-8.1474226543209904E-2</v>
      </c>
      <c r="W2728" s="24"/>
      <c r="X2728" s="2" t="str">
        <f>IFERROR(MIN(VLOOKUP($W2728,margin_ranges!$A$5:$D$10,4,FALSE),$Q2728*100)/100,"")</f>
        <v/>
      </c>
      <c r="Y2728" s="6">
        <f t="shared" si="129"/>
        <v>576.49876612200001</v>
      </c>
      <c r="Z2728" s="6">
        <f>IF($A2728="placement",Y2728,SUMIF($C$10:$C$6209,$C2728,$Y$10:$Y$6209))</f>
        <v>576.49876612200001</v>
      </c>
      <c r="AA2728" s="29">
        <f t="shared" si="130"/>
        <v>-8.1474226543209904E-2</v>
      </c>
    </row>
    <row r="2729" spans="1:27" hidden="1" x14ac:dyDescent="0.3">
      <c r="A2729" s="8" t="s">
        <v>17</v>
      </c>
      <c r="B2729" s="8" t="s">
        <v>11610</v>
      </c>
      <c r="C2729" s="8" t="s">
        <v>11611</v>
      </c>
      <c r="D2729" s="8" t="s">
        <v>11614</v>
      </c>
      <c r="E2729" s="8" t="s">
        <v>11615</v>
      </c>
      <c r="F2729" s="29">
        <v>0.18</v>
      </c>
      <c r="G2729" s="29">
        <v>1</v>
      </c>
      <c r="H2729" s="30">
        <v>186.35990000000001</v>
      </c>
      <c r="I2729" s="30">
        <v>26.318899999999999</v>
      </c>
      <c r="J2729" s="14">
        <v>3893</v>
      </c>
      <c r="K2729" s="14">
        <v>743</v>
      </c>
      <c r="L2729" s="12">
        <v>0.14119999999999999</v>
      </c>
      <c r="M2729" s="7">
        <v>4.9308027399999999</v>
      </c>
      <c r="N2729" s="31">
        <v>3.99</v>
      </c>
      <c r="O2729" s="14">
        <f>IFERROR(VLOOKUP($C2729,'site totals'!$J$2:$K$607,2,FALSE),1)</f>
        <v>4772.8414000000002</v>
      </c>
      <c r="P2729" s="32" t="s">
        <v>91</v>
      </c>
      <c r="Q2729" s="12">
        <v>0.19080113069999999</v>
      </c>
      <c r="R2729" s="29">
        <v>0.18</v>
      </c>
      <c r="S2729" s="2">
        <f>IF($A2729="site","",MIN(VLOOKUP($P2729,margin_ranges!$A$5:$D$10,4,FALSE)/100,$Q2729))</f>
        <v>0.19080113069999999</v>
      </c>
      <c r="T2729" s="6">
        <f>IF(A2729="placement",$J2729*MIN($Q2729,$S2729),"")</f>
        <v>742.78880181509999</v>
      </c>
      <c r="U2729" s="6">
        <f>IF($A2729="placement",T2729,SUMIF($C$10:$C$6209,$C2729,$T$10:$T$6209))</f>
        <v>742.78880181509999</v>
      </c>
      <c r="V2729" s="34">
        <f t="shared" si="131"/>
        <v>-1.3172110609756094E-2</v>
      </c>
      <c r="W2729" s="24"/>
      <c r="X2729" s="2" t="str">
        <f>IFERROR(MIN(VLOOKUP($W2729,margin_ranges!$A$5:$D$10,4,FALSE),$Q2729*100)/100,"")</f>
        <v/>
      </c>
      <c r="Y2729" s="6">
        <f t="shared" si="129"/>
        <v>742.78880181509999</v>
      </c>
      <c r="Z2729" s="6">
        <f>IF($A2729="placement",Y2729,SUMIF($C$10:$C$6209,$C2729,$Y$10:$Y$6209))</f>
        <v>742.78880181509999</v>
      </c>
      <c r="AA2729" s="29">
        <f t="shared" si="130"/>
        <v>-1.3172110609756094E-2</v>
      </c>
    </row>
    <row r="2730" spans="1:27" hidden="1" x14ac:dyDescent="0.3">
      <c r="A2730" s="8" t="s">
        <v>17</v>
      </c>
      <c r="B2730" s="8" t="s">
        <v>11610</v>
      </c>
      <c r="C2730" s="8" t="s">
        <v>11611</v>
      </c>
      <c r="D2730" s="8" t="s">
        <v>12395</v>
      </c>
      <c r="E2730" s="8" t="s">
        <v>12396</v>
      </c>
      <c r="F2730" s="29">
        <v>1.39018675187636E-2</v>
      </c>
      <c r="G2730" s="29">
        <v>1</v>
      </c>
      <c r="H2730" s="30">
        <v>186.78659999999999</v>
      </c>
      <c r="I2730" s="30">
        <v>17.250399999999999</v>
      </c>
      <c r="J2730" s="14">
        <v>1832</v>
      </c>
      <c r="K2730" s="14">
        <v>25</v>
      </c>
      <c r="L2730" s="12">
        <v>9.2399999999999996E-2</v>
      </c>
      <c r="M2730" s="7">
        <v>3.5392015099999998</v>
      </c>
      <c r="N2730" s="31">
        <v>3.49</v>
      </c>
      <c r="O2730" s="14">
        <f>IFERROR(VLOOKUP($C2730,'site totals'!$J$2:$K$607,2,FALSE),1)</f>
        <v>4772.8414000000002</v>
      </c>
      <c r="P2730" s="32" t="s">
        <v>91</v>
      </c>
      <c r="Q2730" s="12">
        <v>1.39018675E-2</v>
      </c>
      <c r="R2730" s="29">
        <v>0.19</v>
      </c>
      <c r="S2730" s="2">
        <f>IF($A2730="site","",MIN(VLOOKUP($P2730,margin_ranges!$A$5:$D$10,4,FALSE)/100,$Q2730))</f>
        <v>1.39018675E-2</v>
      </c>
      <c r="T2730" s="6">
        <f>IF(A2730="placement",$J2730*MIN($Q2730,$S2730),"")</f>
        <v>25.46822126</v>
      </c>
      <c r="U2730" s="6">
        <f>IF($A2730="placement",T2730,SUMIF($C$10:$C$6209,$C2730,$T$10:$T$6209))</f>
        <v>25.46822126</v>
      </c>
      <c r="V2730" s="34">
        <f t="shared" si="131"/>
        <v>0.21740510185185169</v>
      </c>
      <c r="W2730" s="24"/>
      <c r="X2730" s="2" t="str">
        <f>IFERROR(MIN(VLOOKUP($W2730,margin_ranges!$A$5:$D$10,4,FALSE),$Q2730*100)/100,"")</f>
        <v/>
      </c>
      <c r="Y2730" s="6">
        <f t="shared" si="129"/>
        <v>25.46822126</v>
      </c>
      <c r="Z2730" s="6">
        <f>IF($A2730="placement",Y2730,SUMIF($C$10:$C$6209,$C2730,$Y$10:$Y$6209))</f>
        <v>25.46822126</v>
      </c>
      <c r="AA2730" s="29">
        <f t="shared" si="130"/>
        <v>0.21740510185185169</v>
      </c>
    </row>
    <row r="2731" spans="1:27" x14ac:dyDescent="0.3">
      <c r="A2731" s="16" t="s">
        <v>33</v>
      </c>
      <c r="B2731" s="16" t="s">
        <v>11610</v>
      </c>
      <c r="C2731" s="16" t="s">
        <v>11611</v>
      </c>
      <c r="D2731" s="8" t="s">
        <v>34</v>
      </c>
      <c r="E2731" s="16"/>
      <c r="F2731" s="17">
        <v>0.17739152635576699</v>
      </c>
      <c r="G2731" s="17">
        <v>1</v>
      </c>
      <c r="H2731" s="36">
        <v>611.3673</v>
      </c>
      <c r="I2731" s="36">
        <v>87.2209</v>
      </c>
      <c r="J2731" s="22">
        <v>10228</v>
      </c>
      <c r="K2731" s="22">
        <v>1683</v>
      </c>
      <c r="L2731" s="18">
        <v>0.14269999999999999</v>
      </c>
      <c r="M2731" s="19">
        <v>3.9086633000000002</v>
      </c>
      <c r="N2731" s="20">
        <v>3.201225</v>
      </c>
      <c r="O2731" s="22">
        <f>IFERROR(VLOOKUP($C2731,'site totals'!$J$2:$K$607,2,FALSE),1)</f>
        <v>4772.8414000000002</v>
      </c>
      <c r="P2731" s="21"/>
      <c r="Q2731" s="18">
        <v>0.18099238770000001</v>
      </c>
      <c r="R2731" s="17">
        <v>0.1774</v>
      </c>
      <c r="S2731" s="18" t="str">
        <f>IF($A2731="site","",MIN(VLOOKUP($P2731,margin_ranges!$A$5:$D$10,4,FALSE)/100,$Q2731))</f>
        <v/>
      </c>
      <c r="T2731" s="22" t="str">
        <f>IF(A2731="placement",$J2731*MIN($Q2731,$S2731),"")</f>
        <v/>
      </c>
      <c r="U2731" s="22">
        <f>IF($A2731="placement",T2731,SUMIF($C$10:$C$6209,$C2731,$T$10:$T$6209))</f>
        <v>1851.1241867893</v>
      </c>
      <c r="V2731" s="37">
        <f t="shared" si="131"/>
        <v>-4.3592745729603699E-3</v>
      </c>
      <c r="W2731" s="38"/>
      <c r="X2731" s="18" t="str">
        <f>IFERROR(MIN(VLOOKUP($W2731,margin_ranges!$A$5:$D$10,4,FALSE),$Q2731*100)/100,"")</f>
        <v/>
      </c>
      <c r="Y2731" s="6" t="str">
        <f t="shared" si="129"/>
        <v/>
      </c>
      <c r="Z2731" s="6">
        <f>IF($A2731="placement",Y2731,SUMIF($C$10:$C$6209,$C2731,$Y$10:$Y$6209))</f>
        <v>1851.1241867893</v>
      </c>
      <c r="AA2731" s="17">
        <f t="shared" si="130"/>
        <v>-4.3592745729603699E-3</v>
      </c>
    </row>
    <row r="2732" spans="1:27" hidden="1" x14ac:dyDescent="0.3">
      <c r="A2732" s="8" t="s">
        <v>17</v>
      </c>
      <c r="B2732" s="8" t="s">
        <v>6280</v>
      </c>
      <c r="C2732" s="8" t="s">
        <v>6281</v>
      </c>
      <c r="D2732" s="8" t="s">
        <v>6300</v>
      </c>
      <c r="E2732" s="8" t="s">
        <v>6301</v>
      </c>
      <c r="F2732" s="29">
        <v>0.189999999999999</v>
      </c>
      <c r="G2732" s="29">
        <v>0</v>
      </c>
      <c r="H2732" s="30">
        <v>183.8261</v>
      </c>
      <c r="I2732" s="30">
        <v>26.308800000000002</v>
      </c>
      <c r="J2732" s="14">
        <v>750</v>
      </c>
      <c r="K2732" s="14">
        <v>154</v>
      </c>
      <c r="L2732" s="12">
        <v>0.1431</v>
      </c>
      <c r="M2732" s="7">
        <v>0.95031642999999999</v>
      </c>
      <c r="N2732" s="31">
        <v>0.75</v>
      </c>
      <c r="O2732" s="14">
        <f>IFERROR(VLOOKUP($C2732,'site totals'!$J$2:$K$607,2,FALSE),1)</f>
        <v>4692.4282999999996</v>
      </c>
      <c r="P2732" s="32" t="s">
        <v>91</v>
      </c>
      <c r="Q2732" s="12">
        <v>0.21078919300000001</v>
      </c>
      <c r="R2732" s="29">
        <v>0.19</v>
      </c>
      <c r="S2732" s="2">
        <f>IF($A2732="site","",MIN(VLOOKUP($P2732,margin_ranges!$A$5:$D$10,4,FALSE)/100,$Q2732))</f>
        <v>0.21078919300000001</v>
      </c>
      <c r="T2732" s="6">
        <f>IF(A2732="placement",$J2732*MIN($Q2732,$S2732),"")</f>
        <v>158.09189475000002</v>
      </c>
      <c r="U2732" s="6">
        <f>IF($A2732="placement",T2732,SUMIF($C$10:$C$6209,$C2732,$T$10:$T$6209))</f>
        <v>158.09189475000002</v>
      </c>
      <c r="V2732" s="34">
        <f t="shared" si="131"/>
        <v>-2.5665670370370486E-2</v>
      </c>
      <c r="W2732" s="24"/>
      <c r="X2732" s="2" t="str">
        <f>IFERROR(MIN(VLOOKUP($W2732,margin_ranges!$A$5:$D$10,4,FALSE),$Q2732*100)/100,"")</f>
        <v/>
      </c>
      <c r="Y2732" s="6">
        <f t="shared" si="129"/>
        <v>158.09189475000002</v>
      </c>
      <c r="Z2732" s="6">
        <f>IF($A2732="placement",Y2732,SUMIF($C$10:$C$6209,$C2732,$Y$10:$Y$6209))</f>
        <v>158.09189475000002</v>
      </c>
      <c r="AA2732" s="29">
        <f t="shared" si="130"/>
        <v>-2.5665670370370486E-2</v>
      </c>
    </row>
    <row r="2733" spans="1:27" hidden="1" x14ac:dyDescent="0.3">
      <c r="A2733" s="8" t="s">
        <v>17</v>
      </c>
      <c r="B2733" s="8" t="s">
        <v>6280</v>
      </c>
      <c r="C2733" s="8" t="s">
        <v>6281</v>
      </c>
      <c r="D2733" s="8" t="s">
        <v>6288</v>
      </c>
      <c r="E2733" s="8" t="s">
        <v>6289</v>
      </c>
      <c r="F2733" s="29">
        <v>0.28999999999999998</v>
      </c>
      <c r="G2733" s="29">
        <v>0</v>
      </c>
      <c r="H2733" s="30">
        <v>145.01689999999999</v>
      </c>
      <c r="I2733" s="30">
        <v>13.8759</v>
      </c>
      <c r="J2733" s="14">
        <v>305</v>
      </c>
      <c r="K2733" s="14">
        <v>76</v>
      </c>
      <c r="L2733" s="12">
        <v>9.5699999999999993E-2</v>
      </c>
      <c r="M2733" s="7">
        <v>0.73271973000000001</v>
      </c>
      <c r="N2733" s="31">
        <v>0.35</v>
      </c>
      <c r="O2733" s="14">
        <f>IFERROR(VLOOKUP($C2733,'site totals'!$J$2:$K$607,2,FALSE),1)</f>
        <v>4692.4282999999996</v>
      </c>
      <c r="P2733" s="32" t="s">
        <v>22</v>
      </c>
      <c r="Q2733" s="12">
        <v>0.52232758840000004</v>
      </c>
      <c r="R2733" s="29">
        <v>0.28999999999999998</v>
      </c>
      <c r="S2733" s="2">
        <f>IF($A2733="site","",MIN(VLOOKUP($P2733,margin_ranges!$A$5:$D$10,4,FALSE)/100,$Q2733))</f>
        <v>0.29749999999999999</v>
      </c>
      <c r="T2733" s="6">
        <f>IF(A2733="placement",$J2733*MIN($Q2733,$S2733),"")</f>
        <v>90.737499999999997</v>
      </c>
      <c r="U2733" s="6">
        <f>IF($A2733="placement",T2733,SUMIF($C$10:$C$6209,$C2733,$T$10:$T$6209))</f>
        <v>90.737499999999997</v>
      </c>
      <c r="V2733" s="34">
        <f t="shared" si="131"/>
        <v>-1.0563380281690127E-2</v>
      </c>
      <c r="W2733" s="24"/>
      <c r="X2733" s="2" t="str">
        <f>IFERROR(MIN(VLOOKUP($W2733,margin_ranges!$A$5:$D$10,4,FALSE),$Q2733*100)/100,"")</f>
        <v/>
      </c>
      <c r="Y2733" s="6">
        <f t="shared" si="129"/>
        <v>90.737499999999997</v>
      </c>
      <c r="Z2733" s="6">
        <f>IF($A2733="placement",Y2733,SUMIF($C$10:$C$6209,$C2733,$Y$10:$Y$6209))</f>
        <v>90.737499999999997</v>
      </c>
      <c r="AA2733" s="29">
        <f t="shared" si="130"/>
        <v>-1.0563380281690127E-2</v>
      </c>
    </row>
    <row r="2734" spans="1:27" hidden="1" x14ac:dyDescent="0.3">
      <c r="A2734" s="8" t="s">
        <v>17</v>
      </c>
      <c r="B2734" s="8" t="s">
        <v>6280</v>
      </c>
      <c r="C2734" s="8" t="s">
        <v>6281</v>
      </c>
      <c r="D2734" s="8" t="s">
        <v>6296</v>
      </c>
      <c r="E2734" s="8" t="s">
        <v>6297</v>
      </c>
      <c r="F2734" s="29">
        <v>0.28999999999999998</v>
      </c>
      <c r="G2734" s="29">
        <v>0</v>
      </c>
      <c r="H2734" s="30">
        <v>488.50760000000002</v>
      </c>
      <c r="I2734" s="30">
        <v>19.4146</v>
      </c>
      <c r="J2734" s="14">
        <v>947</v>
      </c>
      <c r="K2734" s="14">
        <v>237</v>
      </c>
      <c r="L2734" s="12">
        <v>3.9699999999999999E-2</v>
      </c>
      <c r="M2734" s="7">
        <v>1.62575091</v>
      </c>
      <c r="N2734" s="31">
        <v>1</v>
      </c>
      <c r="O2734" s="14">
        <f>IFERROR(VLOOKUP($C2734,'site totals'!$J$2:$K$607,2,FALSE),1)</f>
        <v>4692.4282999999996</v>
      </c>
      <c r="P2734" s="32" t="s">
        <v>22</v>
      </c>
      <c r="Q2734" s="12">
        <v>0.38489962109999998</v>
      </c>
      <c r="R2734" s="29">
        <v>0.28999999999999998</v>
      </c>
      <c r="S2734" s="2">
        <f>IF($A2734="site","",MIN(VLOOKUP($P2734,margin_ranges!$A$5:$D$10,4,FALSE)/100,$Q2734))</f>
        <v>0.29749999999999999</v>
      </c>
      <c r="T2734" s="6">
        <f>IF(A2734="placement",$J2734*MIN($Q2734,$S2734),"")</f>
        <v>281.73249999999996</v>
      </c>
      <c r="U2734" s="6">
        <f>IF($A2734="placement",T2734,SUMIF($C$10:$C$6209,$C2734,$T$10:$T$6209))</f>
        <v>281.73249999999996</v>
      </c>
      <c r="V2734" s="34">
        <f t="shared" si="131"/>
        <v>-1.0563380281690127E-2</v>
      </c>
      <c r="W2734" s="24"/>
      <c r="X2734" s="2" t="str">
        <f>IFERROR(MIN(VLOOKUP($W2734,margin_ranges!$A$5:$D$10,4,FALSE),$Q2734*100)/100,"")</f>
        <v/>
      </c>
      <c r="Y2734" s="6">
        <f t="shared" si="129"/>
        <v>281.73249999999996</v>
      </c>
      <c r="Z2734" s="6">
        <f>IF($A2734="placement",Y2734,SUMIF($C$10:$C$6209,$C2734,$Y$10:$Y$6209))</f>
        <v>281.73249999999996</v>
      </c>
      <c r="AA2734" s="29">
        <f t="shared" si="130"/>
        <v>-1.0563380281690127E-2</v>
      </c>
    </row>
    <row r="2735" spans="1:27" hidden="1" x14ac:dyDescent="0.3">
      <c r="A2735" s="8" t="s">
        <v>17</v>
      </c>
      <c r="B2735" s="8" t="s">
        <v>6280</v>
      </c>
      <c r="C2735" s="8" t="s">
        <v>6281</v>
      </c>
      <c r="D2735" s="8" t="s">
        <v>6298</v>
      </c>
      <c r="E2735" s="8" t="s">
        <v>6299</v>
      </c>
      <c r="F2735" s="29">
        <v>0.28999999999999998</v>
      </c>
      <c r="G2735" s="29">
        <v>0</v>
      </c>
      <c r="H2735" s="30">
        <v>189.11539999999999</v>
      </c>
      <c r="I2735" s="30">
        <v>15.458600000000001</v>
      </c>
      <c r="J2735" s="14">
        <v>1017</v>
      </c>
      <c r="K2735" s="14">
        <v>254</v>
      </c>
      <c r="L2735" s="12">
        <v>8.1699999999999995E-2</v>
      </c>
      <c r="M2735" s="7">
        <v>2.1926513299999999</v>
      </c>
      <c r="N2735" s="31">
        <v>1.5</v>
      </c>
      <c r="O2735" s="14">
        <f>IFERROR(VLOOKUP($C2735,'site totals'!$J$2:$K$607,2,FALSE),1)</f>
        <v>4692.4282999999996</v>
      </c>
      <c r="P2735" s="32" t="s">
        <v>22</v>
      </c>
      <c r="Q2735" s="12">
        <v>0.3158967036</v>
      </c>
      <c r="R2735" s="29">
        <v>0.28999999999999998</v>
      </c>
      <c r="S2735" s="2">
        <f>IF($A2735="site","",MIN(VLOOKUP($P2735,margin_ranges!$A$5:$D$10,4,FALSE)/100,$Q2735))</f>
        <v>0.29749999999999999</v>
      </c>
      <c r="T2735" s="6">
        <f>IF(A2735="placement",$J2735*MIN($Q2735,$S2735),"")</f>
        <v>302.5575</v>
      </c>
      <c r="U2735" s="6">
        <f>IF($A2735="placement",T2735,SUMIF($C$10:$C$6209,$C2735,$T$10:$T$6209))</f>
        <v>302.5575</v>
      </c>
      <c r="V2735" s="34">
        <f t="shared" si="131"/>
        <v>-1.0563380281690016E-2</v>
      </c>
      <c r="W2735" s="24"/>
      <c r="X2735" s="2" t="str">
        <f>IFERROR(MIN(VLOOKUP($W2735,margin_ranges!$A$5:$D$10,4,FALSE),$Q2735*100)/100,"")</f>
        <v/>
      </c>
      <c r="Y2735" s="6">
        <f t="shared" si="129"/>
        <v>302.5575</v>
      </c>
      <c r="Z2735" s="6">
        <f>IF($A2735="placement",Y2735,SUMIF($C$10:$C$6209,$C2735,$Y$10:$Y$6209))</f>
        <v>302.5575</v>
      </c>
      <c r="AA2735" s="29">
        <f t="shared" si="130"/>
        <v>-1.0563380281690016E-2</v>
      </c>
    </row>
    <row r="2736" spans="1:27" hidden="1" x14ac:dyDescent="0.3">
      <c r="A2736" s="8" t="s">
        <v>17</v>
      </c>
      <c r="B2736" s="8" t="s">
        <v>6280</v>
      </c>
      <c r="C2736" s="8" t="s">
        <v>6281</v>
      </c>
      <c r="D2736" s="8" t="s">
        <v>6284</v>
      </c>
      <c r="E2736" s="8" t="s">
        <v>6285</v>
      </c>
      <c r="F2736" s="29">
        <v>0.13</v>
      </c>
      <c r="G2736" s="29">
        <v>0</v>
      </c>
      <c r="H2736" s="30">
        <v>66.412899999999993</v>
      </c>
      <c r="I2736" s="30">
        <v>12.437799999999999</v>
      </c>
      <c r="J2736" s="14">
        <v>644</v>
      </c>
      <c r="K2736" s="14">
        <v>85</v>
      </c>
      <c r="L2736" s="12">
        <v>0.18729999999999999</v>
      </c>
      <c r="M2736" s="7">
        <v>1.7265590500000001</v>
      </c>
      <c r="N2736" s="31">
        <v>1.5</v>
      </c>
      <c r="O2736" s="14">
        <f>IFERROR(VLOOKUP($C2736,'site totals'!$J$2:$K$607,2,FALSE),1)</f>
        <v>4692.4282999999996</v>
      </c>
      <c r="P2736" s="32" t="s">
        <v>91</v>
      </c>
      <c r="Q2736" s="12">
        <v>0.13121998109999999</v>
      </c>
      <c r="R2736" s="29">
        <v>0.13</v>
      </c>
      <c r="S2736" s="2">
        <f>IF($A2736="site","",MIN(VLOOKUP($P2736,margin_ranges!$A$5:$D$10,4,FALSE)/100,$Q2736))</f>
        <v>0.13121998109999999</v>
      </c>
      <c r="T2736" s="6">
        <f>IF(A2736="placement",$J2736*MIN($Q2736,$S2736),"")</f>
        <v>84.505667828399993</v>
      </c>
      <c r="U2736" s="6">
        <f>IF($A2736="placement",T2736,SUMIF($C$10:$C$6209,$C2736,$T$10:$T$6209))</f>
        <v>84.505667828399993</v>
      </c>
      <c r="V2736" s="34">
        <f t="shared" si="131"/>
        <v>-1.4022771264367018E-3</v>
      </c>
      <c r="W2736" s="24"/>
      <c r="X2736" s="2" t="str">
        <f>IFERROR(MIN(VLOOKUP($W2736,margin_ranges!$A$5:$D$10,4,FALSE),$Q2736*100)/100,"")</f>
        <v/>
      </c>
      <c r="Y2736" s="6">
        <f t="shared" si="129"/>
        <v>84.505667828399993</v>
      </c>
      <c r="Z2736" s="6">
        <f>IF($A2736="placement",Y2736,SUMIF($C$10:$C$6209,$C2736,$Y$10:$Y$6209))</f>
        <v>84.505667828399993</v>
      </c>
      <c r="AA2736" s="29">
        <f t="shared" si="130"/>
        <v>-1.4022771264367018E-3</v>
      </c>
    </row>
    <row r="2737" spans="1:27" hidden="1" x14ac:dyDescent="0.3">
      <c r="A2737" s="8" t="s">
        <v>17</v>
      </c>
      <c r="B2737" s="8" t="s">
        <v>6280</v>
      </c>
      <c r="C2737" s="8" t="s">
        <v>6281</v>
      </c>
      <c r="D2737" s="8" t="s">
        <v>6308</v>
      </c>
      <c r="E2737" s="8" t="s">
        <v>6309</v>
      </c>
      <c r="F2737" s="29">
        <v>0.169557992328006</v>
      </c>
      <c r="G2737" s="29">
        <v>0</v>
      </c>
      <c r="H2737" s="30">
        <v>268.72210000000001</v>
      </c>
      <c r="I2737" s="30">
        <v>9.4758999999999993</v>
      </c>
      <c r="J2737" s="14">
        <v>513</v>
      </c>
      <c r="K2737" s="14">
        <v>87</v>
      </c>
      <c r="L2737" s="12">
        <v>3.5299999999999998E-2</v>
      </c>
      <c r="M2737" s="7">
        <v>1.80626701</v>
      </c>
      <c r="N2737" s="31">
        <v>1.5</v>
      </c>
      <c r="O2737" s="14">
        <f>IFERROR(VLOOKUP($C2737,'site totals'!$J$2:$K$607,2,FALSE),1)</f>
        <v>4692.4282999999996</v>
      </c>
      <c r="P2737" s="32" t="s">
        <v>161</v>
      </c>
      <c r="Q2737" s="12">
        <v>0.16955799229999999</v>
      </c>
      <c r="R2737" s="29">
        <v>0.25</v>
      </c>
      <c r="S2737" s="2">
        <f>IF($A2737="site","",MIN(VLOOKUP($P2737,margin_ranges!$A$5:$D$10,4,FALSE)/100,$Q2737))</f>
        <v>0.16955799229999999</v>
      </c>
      <c r="T2737" s="6">
        <f>IF(A2737="placement",$J2737*MIN($Q2737,$S2737),"")</f>
        <v>86.983250049899993</v>
      </c>
      <c r="U2737" s="6">
        <f>IF($A2737="placement",T2737,SUMIF($C$10:$C$6209,$C2737,$T$10:$T$6209))</f>
        <v>86.983250049899993</v>
      </c>
      <c r="V2737" s="34">
        <f t="shared" si="131"/>
        <v>0.10725601026666665</v>
      </c>
      <c r="W2737" s="24"/>
      <c r="X2737" s="2" t="str">
        <f>IFERROR(MIN(VLOOKUP($W2737,margin_ranges!$A$5:$D$10,4,FALSE),$Q2737*100)/100,"")</f>
        <v/>
      </c>
      <c r="Y2737" s="6">
        <f t="shared" si="129"/>
        <v>86.983250049899993</v>
      </c>
      <c r="Z2737" s="6">
        <f>IF($A2737="placement",Y2737,SUMIF($C$10:$C$6209,$C2737,$Y$10:$Y$6209))</f>
        <v>86.983250049899993</v>
      </c>
      <c r="AA2737" s="29">
        <f t="shared" si="130"/>
        <v>0.10725601026666665</v>
      </c>
    </row>
    <row r="2738" spans="1:27" hidden="1" x14ac:dyDescent="0.3">
      <c r="A2738" s="8" t="s">
        <v>17</v>
      </c>
      <c r="B2738" s="8" t="s">
        <v>6280</v>
      </c>
      <c r="C2738" s="8" t="s">
        <v>6281</v>
      </c>
      <c r="D2738" s="8" t="s">
        <v>6286</v>
      </c>
      <c r="E2738" s="8" t="s">
        <v>6287</v>
      </c>
      <c r="F2738" s="29">
        <v>0.22447929416388801</v>
      </c>
      <c r="G2738" s="29">
        <v>0</v>
      </c>
      <c r="H2738" s="30">
        <v>276.4898</v>
      </c>
      <c r="I2738" s="30">
        <v>12.853199999999999</v>
      </c>
      <c r="J2738" s="14">
        <v>746</v>
      </c>
      <c r="K2738" s="14">
        <v>165</v>
      </c>
      <c r="L2738" s="12">
        <v>4.65E-2</v>
      </c>
      <c r="M2738" s="7">
        <v>1.9341843299999999</v>
      </c>
      <c r="N2738" s="31">
        <v>1.5</v>
      </c>
      <c r="O2738" s="14">
        <f>IFERROR(VLOOKUP($C2738,'site totals'!$J$2:$K$607,2,FALSE),1)</f>
        <v>4692.4282999999996</v>
      </c>
      <c r="P2738" s="32" t="s">
        <v>161</v>
      </c>
      <c r="Q2738" s="12">
        <v>0.22447929420000001</v>
      </c>
      <c r="R2738" s="29">
        <v>0.25</v>
      </c>
      <c r="S2738" s="2">
        <f>IF($A2738="site","",MIN(VLOOKUP($P2738,margin_ranges!$A$5:$D$10,4,FALSE)/100,$Q2738))</f>
        <v>0.22447929420000001</v>
      </c>
      <c r="T2738" s="6">
        <f>IF(A2738="placement",$J2738*MIN($Q2738,$S2738),"")</f>
        <v>167.46155347320001</v>
      </c>
      <c r="U2738" s="6">
        <f>IF($A2738="placement",T2738,SUMIF($C$10:$C$6209,$C2738,$T$10:$T$6209))</f>
        <v>167.46155347320001</v>
      </c>
      <c r="V2738" s="34">
        <f t="shared" si="131"/>
        <v>3.4027607733333465E-2</v>
      </c>
      <c r="W2738" s="24"/>
      <c r="X2738" s="2" t="str">
        <f>IFERROR(MIN(VLOOKUP($W2738,margin_ranges!$A$5:$D$10,4,FALSE),$Q2738*100)/100,"")</f>
        <v/>
      </c>
      <c r="Y2738" s="6">
        <f t="shared" si="129"/>
        <v>167.46155347320001</v>
      </c>
      <c r="Z2738" s="6">
        <f>IF($A2738="placement",Y2738,SUMIF($C$10:$C$6209,$C2738,$Y$10:$Y$6209))</f>
        <v>167.46155347320001</v>
      </c>
      <c r="AA2738" s="29">
        <f t="shared" si="130"/>
        <v>3.4027607733333465E-2</v>
      </c>
    </row>
    <row r="2739" spans="1:27" hidden="1" x14ac:dyDescent="0.3">
      <c r="A2739" s="8" t="s">
        <v>17</v>
      </c>
      <c r="B2739" s="8" t="s">
        <v>6280</v>
      </c>
      <c r="C2739" s="8" t="s">
        <v>6281</v>
      </c>
      <c r="D2739" s="8" t="s">
        <v>6290</v>
      </c>
      <c r="E2739" s="8" t="s">
        <v>6291</v>
      </c>
      <c r="F2739" s="29">
        <v>0.238243713994016</v>
      </c>
      <c r="G2739" s="29">
        <v>0</v>
      </c>
      <c r="H2739" s="30">
        <v>321.37569999999999</v>
      </c>
      <c r="I2739" s="30">
        <v>7.6147999999999998</v>
      </c>
      <c r="J2739" s="14">
        <v>750</v>
      </c>
      <c r="K2739" s="14">
        <v>179</v>
      </c>
      <c r="L2739" s="12">
        <v>2.3699999999999999E-2</v>
      </c>
      <c r="M2739" s="7">
        <v>3.2818895600000002</v>
      </c>
      <c r="N2739" s="31">
        <v>2.5</v>
      </c>
      <c r="O2739" s="14">
        <f>IFERROR(VLOOKUP($C2739,'site totals'!$J$2:$K$607,2,FALSE),1)</f>
        <v>4692.4282999999996</v>
      </c>
      <c r="P2739" s="32" t="s">
        <v>161</v>
      </c>
      <c r="Q2739" s="12">
        <v>0.238243714</v>
      </c>
      <c r="R2739" s="29">
        <v>0.25</v>
      </c>
      <c r="S2739" s="2">
        <f>IF($A2739="site","",MIN(VLOOKUP($P2739,margin_ranges!$A$5:$D$10,4,FALSE)/100,$Q2739))</f>
        <v>0.238243714</v>
      </c>
      <c r="T2739" s="6">
        <f>IF(A2739="placement",$J2739*MIN($Q2739,$S2739),"")</f>
        <v>178.68278549999999</v>
      </c>
      <c r="U2739" s="6">
        <f>IF($A2739="placement",T2739,SUMIF($C$10:$C$6209,$C2739,$T$10:$T$6209))</f>
        <v>178.68278549999999</v>
      </c>
      <c r="V2739" s="34">
        <f t="shared" si="131"/>
        <v>1.5675047999999858E-2</v>
      </c>
      <c r="W2739" s="24"/>
      <c r="X2739" s="2" t="str">
        <f>IFERROR(MIN(VLOOKUP($W2739,margin_ranges!$A$5:$D$10,4,FALSE),$Q2739*100)/100,"")</f>
        <v/>
      </c>
      <c r="Y2739" s="6">
        <f t="shared" si="129"/>
        <v>178.68278549999999</v>
      </c>
      <c r="Z2739" s="6">
        <f>IF($A2739="placement",Y2739,SUMIF($C$10:$C$6209,$C2739,$Y$10:$Y$6209))</f>
        <v>178.68278549999999</v>
      </c>
      <c r="AA2739" s="29">
        <f t="shared" si="130"/>
        <v>1.5675047999999858E-2</v>
      </c>
    </row>
    <row r="2740" spans="1:27" hidden="1" x14ac:dyDescent="0.3">
      <c r="A2740" s="8" t="s">
        <v>17</v>
      </c>
      <c r="B2740" s="8" t="s">
        <v>6280</v>
      </c>
      <c r="C2740" s="8" t="s">
        <v>6281</v>
      </c>
      <c r="D2740" s="8" t="s">
        <v>6304</v>
      </c>
      <c r="E2740" s="8" t="s">
        <v>6305</v>
      </c>
      <c r="F2740" s="29">
        <v>0.21661758037280501</v>
      </c>
      <c r="G2740" s="29">
        <v>0</v>
      </c>
      <c r="H2740" s="30">
        <v>352.20870000000002</v>
      </c>
      <c r="I2740" s="30">
        <v>13.366300000000001</v>
      </c>
      <c r="J2740" s="14">
        <v>1280</v>
      </c>
      <c r="K2740" s="14">
        <v>277</v>
      </c>
      <c r="L2740" s="12">
        <v>3.7900000000000003E-2</v>
      </c>
      <c r="M2740" s="7">
        <v>3.1912893800000002</v>
      </c>
      <c r="N2740" s="31">
        <v>2.5</v>
      </c>
      <c r="O2740" s="14">
        <f>IFERROR(VLOOKUP($C2740,'site totals'!$J$2:$K$607,2,FALSE),1)</f>
        <v>4692.4282999999996</v>
      </c>
      <c r="P2740" s="32" t="s">
        <v>161</v>
      </c>
      <c r="Q2740" s="12">
        <v>0.21661758040000001</v>
      </c>
      <c r="R2740" s="29">
        <v>0.25</v>
      </c>
      <c r="S2740" s="2">
        <f>IF($A2740="site","",MIN(VLOOKUP($P2740,margin_ranges!$A$5:$D$10,4,FALSE)/100,$Q2740))</f>
        <v>0.21661758040000001</v>
      </c>
      <c r="T2740" s="6">
        <f>IF(A2740="placement",$J2740*MIN($Q2740,$S2740),"")</f>
        <v>277.27050291199998</v>
      </c>
      <c r="U2740" s="6">
        <f>IF($A2740="placement",T2740,SUMIF($C$10:$C$6209,$C2740,$T$10:$T$6209))</f>
        <v>277.27050291199998</v>
      </c>
      <c r="V2740" s="34">
        <f t="shared" si="131"/>
        <v>4.4509892800000062E-2</v>
      </c>
      <c r="W2740" s="24"/>
      <c r="X2740" s="2" t="str">
        <f>IFERROR(MIN(VLOOKUP($W2740,margin_ranges!$A$5:$D$10,4,FALSE),$Q2740*100)/100,"")</f>
        <v/>
      </c>
      <c r="Y2740" s="6">
        <f t="shared" si="129"/>
        <v>277.27050291199998</v>
      </c>
      <c r="Z2740" s="6">
        <f>IF($A2740="placement",Y2740,SUMIF($C$10:$C$6209,$C2740,$Y$10:$Y$6209))</f>
        <v>277.27050291199998</v>
      </c>
      <c r="AA2740" s="17">
        <f t="shared" si="130"/>
        <v>4.4509892800000062E-2</v>
      </c>
    </row>
    <row r="2741" spans="1:27" hidden="1" x14ac:dyDescent="0.3">
      <c r="A2741" s="8" t="s">
        <v>17</v>
      </c>
      <c r="B2741" s="8" t="s">
        <v>6280</v>
      </c>
      <c r="C2741" s="8" t="s">
        <v>6281</v>
      </c>
      <c r="D2741" s="8" t="s">
        <v>6306</v>
      </c>
      <c r="E2741" s="8" t="s">
        <v>6307</v>
      </c>
      <c r="F2741" s="29">
        <v>0.309999999999999</v>
      </c>
      <c r="G2741" s="29">
        <v>0</v>
      </c>
      <c r="H2741" s="30">
        <v>209.0926</v>
      </c>
      <c r="I2741" s="30">
        <v>8.2870000000000008</v>
      </c>
      <c r="J2741" s="14">
        <v>390</v>
      </c>
      <c r="K2741" s="14">
        <v>105</v>
      </c>
      <c r="L2741" s="12">
        <v>3.9600000000000003E-2</v>
      </c>
      <c r="M2741" s="7">
        <v>1.56920478</v>
      </c>
      <c r="N2741" s="31">
        <v>1</v>
      </c>
      <c r="O2741" s="14">
        <f>IFERROR(VLOOKUP($C2741,'site totals'!$J$2:$K$607,2,FALSE),1)</f>
        <v>4692.4282999999996</v>
      </c>
      <c r="P2741" s="32" t="s">
        <v>22</v>
      </c>
      <c r="Q2741" s="12">
        <v>0.36273454319999998</v>
      </c>
      <c r="R2741" s="29">
        <v>0.31</v>
      </c>
      <c r="S2741" s="2">
        <f>IF($A2741="site","",MIN(VLOOKUP($P2741,margin_ranges!$A$5:$D$10,4,FALSE)/100,$Q2741))</f>
        <v>0.29749999999999999</v>
      </c>
      <c r="T2741" s="6">
        <f>IF(A2741="placement",$J2741*MIN($Q2741,$S2741),"")</f>
        <v>116.02499999999999</v>
      </c>
      <c r="U2741" s="6">
        <f>IF($A2741="placement",T2741,SUMIF($C$10:$C$6209,$C2741,$T$10:$T$6209))</f>
        <v>116.02499999999999</v>
      </c>
      <c r="V2741" s="34">
        <f t="shared" si="131"/>
        <v>1.811594202898581E-2</v>
      </c>
      <c r="W2741" s="24"/>
      <c r="X2741" s="2" t="str">
        <f>IFERROR(MIN(VLOOKUP($W2741,margin_ranges!$A$5:$D$10,4,FALSE),$Q2741*100)/100,"")</f>
        <v/>
      </c>
      <c r="Y2741" s="6">
        <f t="shared" si="129"/>
        <v>116.02499999999999</v>
      </c>
      <c r="Z2741" s="6">
        <f>IF($A2741="placement",Y2741,SUMIF($C$10:$C$6209,$C2741,$Y$10:$Y$6209))</f>
        <v>116.02499999999999</v>
      </c>
      <c r="AA2741" s="29">
        <f t="shared" si="130"/>
        <v>1.811594202898581E-2</v>
      </c>
    </row>
    <row r="2742" spans="1:27" hidden="1" x14ac:dyDescent="0.3">
      <c r="A2742" s="8" t="s">
        <v>17</v>
      </c>
      <c r="B2742" s="8" t="s">
        <v>6280</v>
      </c>
      <c r="C2742" s="8" t="s">
        <v>6281</v>
      </c>
      <c r="D2742" s="8" t="s">
        <v>6302</v>
      </c>
      <c r="E2742" s="8" t="s">
        <v>6303</v>
      </c>
      <c r="F2742" s="29">
        <v>0.34</v>
      </c>
      <c r="G2742" s="29">
        <v>0</v>
      </c>
      <c r="H2742" s="30">
        <v>185.54839999999999</v>
      </c>
      <c r="I2742" s="30">
        <v>13.938599999999999</v>
      </c>
      <c r="J2742" s="14">
        <v>323</v>
      </c>
      <c r="K2742" s="14">
        <v>97</v>
      </c>
      <c r="L2742" s="12">
        <v>7.51E-2</v>
      </c>
      <c r="M2742" s="7">
        <v>0.77267193000000001</v>
      </c>
      <c r="N2742" s="31">
        <v>0.5</v>
      </c>
      <c r="O2742" s="14">
        <f>IFERROR(VLOOKUP($C2742,'site totals'!$J$2:$K$607,2,FALSE),1)</f>
        <v>4692.4282999999996</v>
      </c>
      <c r="P2742" s="32" t="s">
        <v>22</v>
      </c>
      <c r="Q2742" s="12">
        <v>0.35289482900000002</v>
      </c>
      <c r="R2742" s="29">
        <v>0.34</v>
      </c>
      <c r="S2742" s="2">
        <f>IF($A2742="site","",MIN(VLOOKUP($P2742,margin_ranges!$A$5:$D$10,4,FALSE)/100,$Q2742))</f>
        <v>0.29749999999999999</v>
      </c>
      <c r="T2742" s="6">
        <f>IF(A2742="placement",$J2742*MIN($Q2742,$S2742),"")</f>
        <v>96.092500000000001</v>
      </c>
      <c r="U2742" s="6">
        <f>IF($A2742="placement",T2742,SUMIF($C$10:$C$6209,$C2742,$T$10:$T$6209))</f>
        <v>96.092500000000001</v>
      </c>
      <c r="V2742" s="34">
        <f t="shared" si="131"/>
        <v>6.4393939393939448E-2</v>
      </c>
      <c r="W2742" s="24"/>
      <c r="X2742" s="2" t="str">
        <f>IFERROR(MIN(VLOOKUP($W2742,margin_ranges!$A$5:$D$10,4,FALSE),$Q2742*100)/100,"")</f>
        <v/>
      </c>
      <c r="Y2742" s="6">
        <f t="shared" si="129"/>
        <v>96.092500000000001</v>
      </c>
      <c r="Z2742" s="6">
        <f>IF($A2742="placement",Y2742,SUMIF($C$10:$C$6209,$C2742,$Y$10:$Y$6209))</f>
        <v>96.092500000000001</v>
      </c>
      <c r="AA2742" s="29">
        <f t="shared" si="130"/>
        <v>6.4393939393939448E-2</v>
      </c>
    </row>
    <row r="2743" spans="1:27" hidden="1" x14ac:dyDescent="0.3">
      <c r="A2743" s="8" t="s">
        <v>17</v>
      </c>
      <c r="B2743" s="8" t="s">
        <v>6280</v>
      </c>
      <c r="C2743" s="8" t="s">
        <v>6281</v>
      </c>
      <c r="D2743" s="8" t="s">
        <v>6292</v>
      </c>
      <c r="E2743" s="8" t="s">
        <v>6293</v>
      </c>
      <c r="F2743" s="29">
        <v>0.34</v>
      </c>
      <c r="G2743" s="29">
        <v>0</v>
      </c>
      <c r="H2743" s="30">
        <v>435.9436</v>
      </c>
      <c r="I2743" s="30">
        <v>31.8291</v>
      </c>
      <c r="J2743" s="14">
        <v>741</v>
      </c>
      <c r="K2743" s="14">
        <v>222</v>
      </c>
      <c r="L2743" s="12">
        <v>7.2999999999999995E-2</v>
      </c>
      <c r="M2743" s="7">
        <v>0.77598332000000003</v>
      </c>
      <c r="N2743" s="31">
        <v>0.5</v>
      </c>
      <c r="O2743" s="14">
        <f>IFERROR(VLOOKUP($C2743,'site totals'!$J$2:$K$607,2,FALSE),1)</f>
        <v>4692.4282999999996</v>
      </c>
      <c r="P2743" s="32" t="s">
        <v>22</v>
      </c>
      <c r="Q2743" s="12">
        <v>0.35565625439999998</v>
      </c>
      <c r="R2743" s="29">
        <v>0.34</v>
      </c>
      <c r="S2743" s="2">
        <f>IF($A2743="site","",MIN(VLOOKUP($P2743,margin_ranges!$A$5:$D$10,4,FALSE)/100,$Q2743))</f>
        <v>0.29749999999999999</v>
      </c>
      <c r="T2743" s="6">
        <f>IF(A2743="placement",$J2743*MIN($Q2743,$S2743),"")</f>
        <v>220.44749999999999</v>
      </c>
      <c r="U2743" s="6">
        <f>IF($A2743="placement",T2743,SUMIF($C$10:$C$6209,$C2743,$T$10:$T$6209))</f>
        <v>220.44749999999999</v>
      </c>
      <c r="V2743" s="34">
        <f t="shared" si="131"/>
        <v>6.4393939393939448E-2</v>
      </c>
      <c r="W2743" s="24"/>
      <c r="X2743" s="2" t="str">
        <f>IFERROR(MIN(VLOOKUP($W2743,margin_ranges!$A$5:$D$10,4,FALSE),$Q2743*100)/100,"")</f>
        <v/>
      </c>
      <c r="Y2743" s="6">
        <f t="shared" si="129"/>
        <v>220.44749999999999</v>
      </c>
      <c r="Z2743" s="6">
        <f>IF($A2743="placement",Y2743,SUMIF($C$10:$C$6209,$C2743,$Y$10:$Y$6209))</f>
        <v>220.44749999999999</v>
      </c>
      <c r="AA2743" s="17">
        <f t="shared" si="130"/>
        <v>6.4393939393939448E-2</v>
      </c>
    </row>
    <row r="2744" spans="1:27" hidden="1" x14ac:dyDescent="0.3">
      <c r="A2744" s="8" t="s">
        <v>17</v>
      </c>
      <c r="B2744" s="8" t="s">
        <v>6280</v>
      </c>
      <c r="C2744" s="8" t="s">
        <v>6281</v>
      </c>
      <c r="D2744" s="8" t="s">
        <v>6294</v>
      </c>
      <c r="E2744" s="8" t="s">
        <v>6295</v>
      </c>
      <c r="F2744" s="29">
        <v>0.39999999999999902</v>
      </c>
      <c r="G2744" s="29">
        <v>0</v>
      </c>
      <c r="H2744" s="30">
        <v>127.92489999999999</v>
      </c>
      <c r="I2744" s="30">
        <v>58.522599999999997</v>
      </c>
      <c r="J2744" s="14">
        <v>777</v>
      </c>
      <c r="K2744" s="14">
        <v>295</v>
      </c>
      <c r="L2744" s="12">
        <v>0.45750000000000002</v>
      </c>
      <c r="M2744" s="7">
        <v>0.44244381999999999</v>
      </c>
      <c r="N2744" s="31">
        <v>0.25</v>
      </c>
      <c r="O2744" s="14">
        <f>IFERROR(VLOOKUP($C2744,'site totals'!$J$2:$K$607,2,FALSE),1)</f>
        <v>4692.4282999999996</v>
      </c>
      <c r="P2744" s="32" t="s">
        <v>22</v>
      </c>
      <c r="Q2744" s="12">
        <v>0.4349565091</v>
      </c>
      <c r="R2744" s="29">
        <v>0.4</v>
      </c>
      <c r="S2744" s="2">
        <f>IF($A2744="site","",MIN(VLOOKUP($P2744,margin_ranges!$A$5:$D$10,4,FALSE)/100,$Q2744))</f>
        <v>0.29749999999999999</v>
      </c>
      <c r="T2744" s="6">
        <f>IF(A2744="placement",$J2744*MIN($Q2744,$S2744),"")</f>
        <v>231.1575</v>
      </c>
      <c r="U2744" s="6">
        <f>IF($A2744="placement",T2744,SUMIF($C$10:$C$6209,$C2744,$T$10:$T$6209))</f>
        <v>231.1575</v>
      </c>
      <c r="V2744" s="34">
        <f t="shared" si="131"/>
        <v>0.17083333333333339</v>
      </c>
      <c r="W2744" s="24"/>
      <c r="X2744" s="2" t="str">
        <f>IFERROR(MIN(VLOOKUP($W2744,margin_ranges!$A$5:$D$10,4,FALSE),$Q2744*100)/100,"")</f>
        <v/>
      </c>
      <c r="Y2744" s="6">
        <f t="shared" si="129"/>
        <v>231.1575</v>
      </c>
      <c r="Z2744" s="6">
        <f>IF($A2744="placement",Y2744,SUMIF($C$10:$C$6209,$C2744,$Y$10:$Y$6209))</f>
        <v>231.1575</v>
      </c>
      <c r="AA2744" s="29">
        <f t="shared" si="130"/>
        <v>0.17083333333333339</v>
      </c>
    </row>
    <row r="2745" spans="1:27" hidden="1" x14ac:dyDescent="0.3">
      <c r="A2745" s="8" t="s">
        <v>17</v>
      </c>
      <c r="B2745" s="8" t="s">
        <v>6280</v>
      </c>
      <c r="C2745" s="8" t="s">
        <v>6281</v>
      </c>
      <c r="D2745" s="8" t="s">
        <v>6282</v>
      </c>
      <c r="E2745" s="8" t="s">
        <v>6283</v>
      </c>
      <c r="F2745" s="29">
        <v>0.4</v>
      </c>
      <c r="G2745" s="29">
        <v>0</v>
      </c>
      <c r="H2745" s="30">
        <v>160.1131</v>
      </c>
      <c r="I2745" s="30">
        <v>56.951599999999999</v>
      </c>
      <c r="J2745" s="14">
        <v>872</v>
      </c>
      <c r="K2745" s="14">
        <v>349</v>
      </c>
      <c r="L2745" s="12">
        <v>0.35570000000000002</v>
      </c>
      <c r="M2745" s="7">
        <v>0.51065678999999997</v>
      </c>
      <c r="N2745" s="31">
        <v>0.25</v>
      </c>
      <c r="O2745" s="14">
        <f>IFERROR(VLOOKUP($C2745,'site totals'!$J$2:$K$607,2,FALSE),1)</f>
        <v>4692.4282999999996</v>
      </c>
      <c r="P2745" s="32" t="s">
        <v>22</v>
      </c>
      <c r="Q2745" s="12">
        <v>0.5104343911</v>
      </c>
      <c r="R2745" s="29">
        <v>0.4</v>
      </c>
      <c r="S2745" s="2">
        <f>IF($A2745="site","",MIN(VLOOKUP($P2745,margin_ranges!$A$5:$D$10,4,FALSE)/100,$Q2745))</f>
        <v>0.29749999999999999</v>
      </c>
      <c r="T2745" s="6">
        <f>IF(A2745="placement",$J2745*MIN($Q2745,$S2745),"")</f>
        <v>259.42</v>
      </c>
      <c r="U2745" s="6">
        <f>IF($A2745="placement",T2745,SUMIF($C$10:$C$6209,$C2745,$T$10:$T$6209))</f>
        <v>259.42</v>
      </c>
      <c r="V2745" s="34">
        <f t="shared" si="131"/>
        <v>0.17083333333333339</v>
      </c>
      <c r="W2745" s="24"/>
      <c r="X2745" s="2" t="str">
        <f>IFERROR(MIN(VLOOKUP($W2745,margin_ranges!$A$5:$D$10,4,FALSE),$Q2745*100)/100,"")</f>
        <v/>
      </c>
      <c r="Y2745" s="6">
        <f t="shared" si="129"/>
        <v>259.42</v>
      </c>
      <c r="Z2745" s="6">
        <f>IF($A2745="placement",Y2745,SUMIF($C$10:$C$6209,$C2745,$Y$10:$Y$6209))</f>
        <v>259.42</v>
      </c>
      <c r="AA2745" s="29">
        <f t="shared" si="130"/>
        <v>0.17083333333333339</v>
      </c>
    </row>
    <row r="2746" spans="1:27" x14ac:dyDescent="0.3">
      <c r="A2746" s="16" t="s">
        <v>33</v>
      </c>
      <c r="B2746" s="16" t="s">
        <v>6280</v>
      </c>
      <c r="C2746" s="16" t="s">
        <v>6281</v>
      </c>
      <c r="D2746" s="8" t="s">
        <v>34</v>
      </c>
      <c r="E2746" s="16"/>
      <c r="F2746" s="17">
        <v>0.28331636095537099</v>
      </c>
      <c r="G2746" s="17">
        <v>0</v>
      </c>
      <c r="H2746" s="36">
        <v>3412.3802999999998</v>
      </c>
      <c r="I2746" s="36">
        <v>300.33460000000002</v>
      </c>
      <c r="J2746" s="22">
        <v>10055</v>
      </c>
      <c r="K2746" s="22">
        <v>2582</v>
      </c>
      <c r="L2746" s="18">
        <v>8.7999999999999995E-2</v>
      </c>
      <c r="M2746" s="19">
        <v>1.1159999599999999</v>
      </c>
      <c r="N2746" s="20">
        <v>0.77191600000000005</v>
      </c>
      <c r="O2746" s="22">
        <f>IFERROR(VLOOKUP($C2746,'site totals'!$J$2:$K$607,2,FALSE),1)</f>
        <v>4692.4282999999996</v>
      </c>
      <c r="P2746" s="21"/>
      <c r="Q2746" s="18">
        <v>0.30831897279999998</v>
      </c>
      <c r="R2746" s="17">
        <v>0.2833</v>
      </c>
      <c r="S2746" s="18" t="str">
        <f>IF($A2746="site","",MIN(VLOOKUP($P2746,margin_ranges!$A$5:$D$10,4,FALSE)/100,$Q2746))</f>
        <v/>
      </c>
      <c r="T2746" s="22" t="str">
        <f>IF(A2746="placement",$J2746*MIN($Q2746,$S2746),"")</f>
        <v/>
      </c>
      <c r="U2746" s="22">
        <f>IF($A2746="placement",T2746,SUMIF($C$10:$C$6209,$C2746,$T$10:$T$6209))</f>
        <v>2551.1656545134997</v>
      </c>
      <c r="V2746" s="37">
        <f t="shared" si="131"/>
        <v>4.1270964971920732E-2</v>
      </c>
      <c r="W2746" s="38"/>
      <c r="X2746" s="18" t="str">
        <f>IFERROR(MIN(VLOOKUP($W2746,margin_ranges!$A$5:$D$10,4,FALSE),$Q2746*100)/100,"")</f>
        <v/>
      </c>
      <c r="Y2746" s="6" t="str">
        <f t="shared" si="129"/>
        <v/>
      </c>
      <c r="Z2746" s="6">
        <f>IF($A2746="placement",Y2746,SUMIF($C$10:$C$6209,$C2746,$Y$10:$Y$6209))</f>
        <v>2551.1656545134997</v>
      </c>
      <c r="AA2746" s="17">
        <f t="shared" si="130"/>
        <v>4.1270964971920732E-2</v>
      </c>
    </row>
    <row r="2747" spans="1:27" hidden="1" x14ac:dyDescent="0.3">
      <c r="A2747" s="8" t="s">
        <v>17</v>
      </c>
      <c r="B2747" s="8" t="s">
        <v>8708</v>
      </c>
      <c r="C2747" s="8" t="s">
        <v>8709</v>
      </c>
      <c r="D2747" s="8" t="s">
        <v>8712</v>
      </c>
      <c r="E2747" s="8" t="s">
        <v>8713</v>
      </c>
      <c r="F2747" s="29">
        <v>0.15</v>
      </c>
      <c r="G2747" s="29">
        <v>1</v>
      </c>
      <c r="H2747" s="30">
        <v>104.0196</v>
      </c>
      <c r="I2747" s="30">
        <v>7.2953999999999999</v>
      </c>
      <c r="J2747" s="14">
        <v>964</v>
      </c>
      <c r="K2747" s="14">
        <v>206</v>
      </c>
      <c r="L2747" s="12">
        <v>7.0099999999999996E-2</v>
      </c>
      <c r="M2747" s="7">
        <v>4.4036275199999997</v>
      </c>
      <c r="N2747" s="31">
        <v>2.25</v>
      </c>
      <c r="O2747" s="14">
        <f>IFERROR(VLOOKUP($C2747,'site totals'!$J$2:$K$607,2,FALSE),1)</f>
        <v>4579.1635999999999</v>
      </c>
      <c r="P2747" s="32" t="s">
        <v>22</v>
      </c>
      <c r="Q2747" s="12">
        <v>0.48905760269999998</v>
      </c>
      <c r="R2747" s="29">
        <v>0.15</v>
      </c>
      <c r="S2747" s="2">
        <f>IF($A2747="site","",MIN(VLOOKUP($P2747,margin_ranges!$A$5:$D$10,4,FALSE)/100,$Q2747))</f>
        <v>0.29749999999999999</v>
      </c>
      <c r="T2747" s="6">
        <f>IF(A2747="placement",$J2747*MIN($Q2747,$S2747),"")</f>
        <v>286.78999999999996</v>
      </c>
      <c r="U2747" s="6">
        <f>IF($A2747="placement",T2747,SUMIF($C$10:$C$6209,$C2747,$T$10:$T$6209))</f>
        <v>286.78999999999996</v>
      </c>
      <c r="V2747" s="34">
        <f t="shared" si="131"/>
        <v>-0.17352941176470582</v>
      </c>
      <c r="W2747" s="24"/>
      <c r="X2747" s="2" t="str">
        <f>IFERROR(MIN(VLOOKUP($W2747,margin_ranges!$A$5:$D$10,4,FALSE),$Q2747*100)/100,"")</f>
        <v/>
      </c>
      <c r="Y2747" s="6">
        <f t="shared" si="129"/>
        <v>286.78999999999996</v>
      </c>
      <c r="Z2747" s="6">
        <f>IF($A2747="placement",Y2747,SUMIF($C$10:$C$6209,$C2747,$Y$10:$Y$6209))</f>
        <v>286.78999999999996</v>
      </c>
      <c r="AA2747" s="29">
        <f t="shared" si="130"/>
        <v>-0.17352941176470582</v>
      </c>
    </row>
    <row r="2748" spans="1:27" hidden="1" x14ac:dyDescent="0.3">
      <c r="A2748" s="8" t="s">
        <v>17</v>
      </c>
      <c r="B2748" s="8" t="s">
        <v>8708</v>
      </c>
      <c r="C2748" s="8" t="s">
        <v>8709</v>
      </c>
      <c r="D2748" s="8" t="s">
        <v>8714</v>
      </c>
      <c r="E2748" s="8" t="s">
        <v>8715</v>
      </c>
      <c r="F2748" s="29">
        <v>0.18</v>
      </c>
      <c r="G2748" s="29">
        <v>0</v>
      </c>
      <c r="H2748" s="30">
        <v>40.043500000000002</v>
      </c>
      <c r="I2748" s="30">
        <v>2.5994000000000002</v>
      </c>
      <c r="J2748" s="14">
        <v>244</v>
      </c>
      <c r="K2748" s="14">
        <v>42</v>
      </c>
      <c r="L2748" s="12">
        <v>6.4899999999999999E-2</v>
      </c>
      <c r="M2748" s="7">
        <v>3.1300184099999999</v>
      </c>
      <c r="N2748" s="31">
        <v>2.25</v>
      </c>
      <c r="O2748" s="14">
        <f>IFERROR(VLOOKUP($C2748,'site totals'!$J$2:$K$607,2,FALSE),1)</f>
        <v>4579.1635999999999</v>
      </c>
      <c r="P2748" s="32" t="s">
        <v>22</v>
      </c>
      <c r="Q2748" s="12">
        <v>0.28115438809999999</v>
      </c>
      <c r="R2748" s="29">
        <v>0.18</v>
      </c>
      <c r="S2748" s="2">
        <f>IF($A2748="site","",MIN(VLOOKUP($P2748,margin_ranges!$A$5:$D$10,4,FALSE)/100,$Q2748))</f>
        <v>0.28115438809999999</v>
      </c>
      <c r="T2748" s="6">
        <f>IF(A2748="placement",$J2748*MIN($Q2748,$S2748),"")</f>
        <v>68.601670696399992</v>
      </c>
      <c r="U2748" s="6">
        <f>IF($A2748="placement",T2748,SUMIF($C$10:$C$6209,$C2748,$T$10:$T$6209))</f>
        <v>68.601670696399992</v>
      </c>
      <c r="V2748" s="34">
        <f t="shared" si="131"/>
        <v>-0.12335900987804882</v>
      </c>
      <c r="W2748" s="24"/>
      <c r="X2748" s="2" t="str">
        <f>IFERROR(MIN(VLOOKUP($W2748,margin_ranges!$A$5:$D$10,4,FALSE),$Q2748*100)/100,"")</f>
        <v/>
      </c>
      <c r="Y2748" s="6">
        <f t="shared" si="129"/>
        <v>68.601670696399992</v>
      </c>
      <c r="Z2748" s="6">
        <f>IF($A2748="placement",Y2748,SUMIF($C$10:$C$6209,$C2748,$Y$10:$Y$6209))</f>
        <v>68.601670696399992</v>
      </c>
      <c r="AA2748" s="29">
        <f t="shared" si="130"/>
        <v>-0.12335900987804882</v>
      </c>
    </row>
    <row r="2749" spans="1:27" hidden="1" x14ac:dyDescent="0.3">
      <c r="A2749" s="8" t="s">
        <v>17</v>
      </c>
      <c r="B2749" s="8" t="s">
        <v>8708</v>
      </c>
      <c r="C2749" s="8" t="s">
        <v>8709</v>
      </c>
      <c r="D2749" s="8" t="s">
        <v>8722</v>
      </c>
      <c r="E2749" s="8" t="s">
        <v>8723</v>
      </c>
      <c r="F2749" s="29">
        <v>0.25</v>
      </c>
      <c r="G2749" s="29">
        <v>1</v>
      </c>
      <c r="H2749" s="30">
        <v>106.5566</v>
      </c>
      <c r="I2749" s="30">
        <v>19.3428</v>
      </c>
      <c r="J2749" s="14">
        <v>1683</v>
      </c>
      <c r="K2749" s="14">
        <v>421</v>
      </c>
      <c r="L2749" s="12">
        <v>0.18149999999999999</v>
      </c>
      <c r="M2749" s="7">
        <v>2.90108531</v>
      </c>
      <c r="N2749" s="31">
        <v>1.95</v>
      </c>
      <c r="O2749" s="14">
        <f>IFERROR(VLOOKUP($C2749,'site totals'!$J$2:$K$607,2,FALSE),1)</f>
        <v>4579.1635999999999</v>
      </c>
      <c r="P2749" s="32" t="s">
        <v>161</v>
      </c>
      <c r="Q2749" s="12">
        <v>0.32783775939999998</v>
      </c>
      <c r="R2749" s="29">
        <v>0.25</v>
      </c>
      <c r="S2749" s="2">
        <f>IF($A2749="site","",MIN(VLOOKUP($P2749,margin_ranges!$A$5:$D$10,4,FALSE)/100,$Q2749))</f>
        <v>0.32783775939999998</v>
      </c>
      <c r="T2749" s="6">
        <f>IF(A2749="placement",$J2749*MIN($Q2749,$S2749),"")</f>
        <v>551.75094907020002</v>
      </c>
      <c r="U2749" s="6">
        <f>IF($A2749="placement",T2749,SUMIF($C$10:$C$6209,$C2749,$T$10:$T$6209))</f>
        <v>551.75094907020002</v>
      </c>
      <c r="V2749" s="34">
        <f t="shared" si="131"/>
        <v>-0.10378367919999998</v>
      </c>
      <c r="W2749" s="24"/>
      <c r="X2749" s="2" t="str">
        <f>IFERROR(MIN(VLOOKUP($W2749,margin_ranges!$A$5:$D$10,4,FALSE),$Q2749*100)/100,"")</f>
        <v/>
      </c>
      <c r="Y2749" s="6">
        <f t="shared" si="129"/>
        <v>551.75094907020002</v>
      </c>
      <c r="Z2749" s="6">
        <f>IF($A2749="placement",Y2749,SUMIF($C$10:$C$6209,$C2749,$Y$10:$Y$6209))</f>
        <v>551.75094907020002</v>
      </c>
      <c r="AA2749" s="29">
        <f t="shared" si="130"/>
        <v>-0.10378367919999998</v>
      </c>
    </row>
    <row r="2750" spans="1:27" hidden="1" x14ac:dyDescent="0.3">
      <c r="A2750" s="8" t="s">
        <v>17</v>
      </c>
      <c r="B2750" s="8" t="s">
        <v>8708</v>
      </c>
      <c r="C2750" s="8" t="s">
        <v>8709</v>
      </c>
      <c r="D2750" s="8" t="s">
        <v>12243</v>
      </c>
      <c r="E2750" s="8" t="s">
        <v>12244</v>
      </c>
      <c r="F2750" s="29">
        <v>0.25</v>
      </c>
      <c r="G2750" s="29">
        <v>1</v>
      </c>
      <c r="H2750" s="30">
        <v>18.533000000000001</v>
      </c>
      <c r="I2750" s="30">
        <v>2.2898000000000001</v>
      </c>
      <c r="J2750" s="14">
        <v>128</v>
      </c>
      <c r="K2750" s="14">
        <v>32</v>
      </c>
      <c r="L2750" s="12">
        <v>0.1236</v>
      </c>
      <c r="M2750" s="7">
        <v>1.8641451200000001</v>
      </c>
      <c r="N2750" s="31">
        <v>1.25</v>
      </c>
      <c r="O2750" s="14">
        <f>IFERROR(VLOOKUP($C2750,'site totals'!$J$2:$K$607,2,FALSE),1)</f>
        <v>4579.1635999999999</v>
      </c>
      <c r="P2750" s="32" t="s">
        <v>22</v>
      </c>
      <c r="Q2750" s="12">
        <v>0.32945134529999998</v>
      </c>
      <c r="R2750" s="29">
        <v>0.25</v>
      </c>
      <c r="S2750" s="2">
        <f>IF($A2750="site","",MIN(VLOOKUP($P2750,margin_ranges!$A$5:$D$10,4,FALSE)/100,$Q2750))</f>
        <v>0.29749999999999999</v>
      </c>
      <c r="T2750" s="6">
        <f>IF(A2750="placement",$J2750*MIN($Q2750,$S2750),"")</f>
        <v>38.08</v>
      </c>
      <c r="U2750" s="6">
        <f>IF($A2750="placement",T2750,SUMIF($C$10:$C$6209,$C2750,$T$10:$T$6209))</f>
        <v>38.08</v>
      </c>
      <c r="V2750" s="34">
        <f t="shared" si="131"/>
        <v>-6.3333333333333353E-2</v>
      </c>
      <c r="W2750" s="24"/>
      <c r="X2750" s="2" t="str">
        <f>IFERROR(MIN(VLOOKUP($W2750,margin_ranges!$A$5:$D$10,4,FALSE),$Q2750*100)/100,"")</f>
        <v/>
      </c>
      <c r="Y2750" s="6">
        <f t="shared" si="129"/>
        <v>38.08</v>
      </c>
      <c r="Z2750" s="6">
        <f>IF($A2750="placement",Y2750,SUMIF($C$10:$C$6209,$C2750,$Y$10:$Y$6209))</f>
        <v>38.08</v>
      </c>
      <c r="AA2750" s="29">
        <f t="shared" si="130"/>
        <v>-6.3333333333333353E-2</v>
      </c>
    </row>
    <row r="2751" spans="1:27" hidden="1" x14ac:dyDescent="0.3">
      <c r="A2751" s="8" t="s">
        <v>17</v>
      </c>
      <c r="B2751" s="8" t="s">
        <v>8708</v>
      </c>
      <c r="C2751" s="8" t="s">
        <v>8709</v>
      </c>
      <c r="D2751" s="8" t="s">
        <v>8732</v>
      </c>
      <c r="E2751" s="8" t="s">
        <v>8733</v>
      </c>
      <c r="F2751" s="29">
        <v>0.28999999999999998</v>
      </c>
      <c r="G2751" s="29">
        <v>1</v>
      </c>
      <c r="H2751" s="30">
        <v>105.0581</v>
      </c>
      <c r="I2751" s="30">
        <v>15.2094</v>
      </c>
      <c r="J2751" s="14">
        <v>1270</v>
      </c>
      <c r="K2751" s="14">
        <v>307</v>
      </c>
      <c r="L2751" s="12">
        <v>0.14480000000000001</v>
      </c>
      <c r="M2751" s="7">
        <v>2.7823125800000001</v>
      </c>
      <c r="N2751" s="31">
        <v>1.95</v>
      </c>
      <c r="O2751" s="14">
        <f>IFERROR(VLOOKUP($C2751,'site totals'!$J$2:$K$607,2,FALSE),1)</f>
        <v>4579.1635999999999</v>
      </c>
      <c r="P2751" s="32" t="s">
        <v>22</v>
      </c>
      <c r="Q2751" s="12">
        <v>0.29914416739999999</v>
      </c>
      <c r="R2751" s="29">
        <v>0.28999999999999998</v>
      </c>
      <c r="S2751" s="2">
        <f>IF($A2751="site","",MIN(VLOOKUP($P2751,margin_ranges!$A$5:$D$10,4,FALSE)/100,$Q2751))</f>
        <v>0.29749999999999999</v>
      </c>
      <c r="T2751" s="6">
        <f>IF(A2751="placement",$J2751*MIN($Q2751,$S2751),"")</f>
        <v>377.82499999999999</v>
      </c>
      <c r="U2751" s="6">
        <f>IF($A2751="placement",T2751,SUMIF($C$10:$C$6209,$C2751,$T$10:$T$6209))</f>
        <v>377.82499999999999</v>
      </c>
      <c r="V2751" s="34">
        <f t="shared" si="131"/>
        <v>-1.0563380281690127E-2</v>
      </c>
      <c r="W2751" s="24"/>
      <c r="X2751" s="2" t="str">
        <f>IFERROR(MIN(VLOOKUP($W2751,margin_ranges!$A$5:$D$10,4,FALSE),$Q2751*100)/100,"")</f>
        <v/>
      </c>
      <c r="Y2751" s="6">
        <f t="shared" si="129"/>
        <v>377.82499999999999</v>
      </c>
      <c r="Z2751" s="6">
        <f>IF($A2751="placement",Y2751,SUMIF($C$10:$C$6209,$C2751,$Y$10:$Y$6209))</f>
        <v>377.82499999999999</v>
      </c>
      <c r="AA2751" s="29">
        <f t="shared" si="130"/>
        <v>-1.0563380281690127E-2</v>
      </c>
    </row>
    <row r="2752" spans="1:27" hidden="1" x14ac:dyDescent="0.3">
      <c r="A2752" s="8" t="s">
        <v>17</v>
      </c>
      <c r="B2752" s="8" t="s">
        <v>8708</v>
      </c>
      <c r="C2752" s="8" t="s">
        <v>8709</v>
      </c>
      <c r="D2752" s="8" t="s">
        <v>12245</v>
      </c>
      <c r="E2752" s="8" t="s">
        <v>12246</v>
      </c>
      <c r="F2752" s="29">
        <v>0.20756505712631301</v>
      </c>
      <c r="G2752" s="29">
        <v>1</v>
      </c>
      <c r="H2752" s="30">
        <v>47.872599999999998</v>
      </c>
      <c r="I2752" s="30">
        <v>3.0848</v>
      </c>
      <c r="J2752" s="14">
        <v>263</v>
      </c>
      <c r="K2752" s="14">
        <v>55</v>
      </c>
      <c r="L2752" s="12">
        <v>6.4399999999999999E-2</v>
      </c>
      <c r="M2752" s="7">
        <v>2.8393497999999999</v>
      </c>
      <c r="N2752" s="31">
        <v>2.25</v>
      </c>
      <c r="O2752" s="14">
        <f>IFERROR(VLOOKUP($C2752,'site totals'!$J$2:$K$607,2,FALSE),1)</f>
        <v>4579.1635999999999</v>
      </c>
      <c r="P2752" s="32" t="s">
        <v>22</v>
      </c>
      <c r="Q2752" s="12">
        <v>0.20756505710000001</v>
      </c>
      <c r="R2752" s="29">
        <v>0.25</v>
      </c>
      <c r="S2752" s="2">
        <f>IF($A2752="site","",MIN(VLOOKUP($P2752,margin_ranges!$A$5:$D$10,4,FALSE)/100,$Q2752))</f>
        <v>0.20756505710000001</v>
      </c>
      <c r="T2752" s="6">
        <f>IF(A2752="placement",$J2752*MIN($Q2752,$S2752),"")</f>
        <v>54.589610017300004</v>
      </c>
      <c r="U2752" s="6">
        <f>IF($A2752="placement",T2752,SUMIF($C$10:$C$6209,$C2752,$T$10:$T$6209))</f>
        <v>54.589610017300004</v>
      </c>
      <c r="V2752" s="34">
        <f t="shared" si="131"/>
        <v>5.6579923866666659E-2</v>
      </c>
      <c r="W2752" s="24"/>
      <c r="X2752" s="2" t="str">
        <f>IFERROR(MIN(VLOOKUP($W2752,margin_ranges!$A$5:$D$10,4,FALSE),$Q2752*100)/100,"")</f>
        <v/>
      </c>
      <c r="Y2752" s="6">
        <f t="shared" si="129"/>
        <v>54.589610017300004</v>
      </c>
      <c r="Z2752" s="6">
        <f>IF($A2752="placement",Y2752,SUMIF($C$10:$C$6209,$C2752,$Y$10:$Y$6209))</f>
        <v>54.589610017300004</v>
      </c>
      <c r="AA2752" s="29">
        <f t="shared" si="130"/>
        <v>5.6579923866666659E-2</v>
      </c>
    </row>
    <row r="2753" spans="1:27" hidden="1" x14ac:dyDescent="0.3">
      <c r="A2753" s="8" t="s">
        <v>17</v>
      </c>
      <c r="B2753" s="8" t="s">
        <v>8708</v>
      </c>
      <c r="C2753" s="8" t="s">
        <v>8709</v>
      </c>
      <c r="D2753" s="8" t="s">
        <v>8728</v>
      </c>
      <c r="E2753" s="8" t="s">
        <v>8729</v>
      </c>
      <c r="F2753" s="29">
        <v>0.22572449242103801</v>
      </c>
      <c r="G2753" s="29">
        <v>1</v>
      </c>
      <c r="H2753" s="30">
        <v>56.499299999999998</v>
      </c>
      <c r="I2753" s="30">
        <v>3.3536000000000001</v>
      </c>
      <c r="J2753" s="14">
        <v>292</v>
      </c>
      <c r="K2753" s="14">
        <v>66</v>
      </c>
      <c r="L2753" s="12">
        <v>5.9400000000000001E-2</v>
      </c>
      <c r="M2753" s="7">
        <v>2.90594237</v>
      </c>
      <c r="N2753" s="31">
        <v>2.25</v>
      </c>
      <c r="O2753" s="14">
        <f>IFERROR(VLOOKUP($C2753,'site totals'!$J$2:$K$607,2,FALSE),1)</f>
        <v>4579.1635999999999</v>
      </c>
      <c r="P2753" s="32" t="s">
        <v>22</v>
      </c>
      <c r="Q2753" s="12">
        <v>0.2257244924</v>
      </c>
      <c r="R2753" s="29">
        <v>0.28999999999999998</v>
      </c>
      <c r="S2753" s="2">
        <f>IF($A2753="site","",MIN(VLOOKUP($P2753,margin_ranges!$A$5:$D$10,4,FALSE)/100,$Q2753))</f>
        <v>0.2257244924</v>
      </c>
      <c r="T2753" s="6">
        <f>IF(A2753="placement",$J2753*MIN($Q2753,$S2753),"")</f>
        <v>65.911551780799996</v>
      </c>
      <c r="U2753" s="6">
        <f>IF($A2753="placement",T2753,SUMIF($C$10:$C$6209,$C2753,$T$10:$T$6209))</f>
        <v>65.911551780799996</v>
      </c>
      <c r="V2753" s="34">
        <f t="shared" si="131"/>
        <v>9.0528883943661986E-2</v>
      </c>
      <c r="W2753" s="24"/>
      <c r="X2753" s="2" t="str">
        <f>IFERROR(MIN(VLOOKUP($W2753,margin_ranges!$A$5:$D$10,4,FALSE),$Q2753*100)/100,"")</f>
        <v/>
      </c>
      <c r="Y2753" s="6">
        <f t="shared" si="129"/>
        <v>65.911551780799996</v>
      </c>
      <c r="Z2753" s="6">
        <f>IF($A2753="placement",Y2753,SUMIF($C$10:$C$6209,$C2753,$Y$10:$Y$6209))</f>
        <v>65.911551780799996</v>
      </c>
      <c r="AA2753" s="29">
        <f t="shared" si="130"/>
        <v>9.0528883943661986E-2</v>
      </c>
    </row>
    <row r="2754" spans="1:27" hidden="1" x14ac:dyDescent="0.3">
      <c r="A2754" s="8" t="s">
        <v>17</v>
      </c>
      <c r="B2754" s="8" t="s">
        <v>8708</v>
      </c>
      <c r="C2754" s="8" t="s">
        <v>8709</v>
      </c>
      <c r="D2754" s="8" t="s">
        <v>8726</v>
      </c>
      <c r="E2754" s="8" t="s">
        <v>8727</v>
      </c>
      <c r="F2754" s="29">
        <v>0.23088522612538101</v>
      </c>
      <c r="G2754" s="29">
        <v>1</v>
      </c>
      <c r="H2754" s="30">
        <v>56.558</v>
      </c>
      <c r="I2754" s="30">
        <v>3.3517000000000001</v>
      </c>
      <c r="J2754" s="14">
        <v>294</v>
      </c>
      <c r="K2754" s="14">
        <v>67</v>
      </c>
      <c r="L2754" s="12">
        <v>5.9299999999999999E-2</v>
      </c>
      <c r="M2754" s="7">
        <v>2.9254411400000002</v>
      </c>
      <c r="N2754" s="31">
        <v>2.25</v>
      </c>
      <c r="O2754" s="14">
        <f>IFERROR(VLOOKUP($C2754,'site totals'!$J$2:$K$607,2,FALSE),1)</f>
        <v>4579.1635999999999</v>
      </c>
      <c r="P2754" s="32" t="s">
        <v>22</v>
      </c>
      <c r="Q2754" s="12">
        <v>0.23088522610000001</v>
      </c>
      <c r="R2754" s="29">
        <v>0.28999999999999998</v>
      </c>
      <c r="S2754" s="2">
        <f>IF($A2754="site","",MIN(VLOOKUP($P2754,margin_ranges!$A$5:$D$10,4,FALSE)/100,$Q2754))</f>
        <v>0.23088522610000001</v>
      </c>
      <c r="T2754" s="6">
        <f>IF(A2754="placement",$J2754*MIN($Q2754,$S2754),"")</f>
        <v>67.880256473399996</v>
      </c>
      <c r="U2754" s="6">
        <f>IF($A2754="placement",T2754,SUMIF($C$10:$C$6209,$C2754,$T$10:$T$6209))</f>
        <v>67.880256473399996</v>
      </c>
      <c r="V2754" s="34">
        <f t="shared" si="131"/>
        <v>8.326024492957762E-2</v>
      </c>
      <c r="W2754" s="24"/>
      <c r="X2754" s="2" t="str">
        <f>IFERROR(MIN(VLOOKUP($W2754,margin_ranges!$A$5:$D$10,4,FALSE),$Q2754*100)/100,"")</f>
        <v/>
      </c>
      <c r="Y2754" s="6">
        <f t="shared" si="129"/>
        <v>67.880256473399996</v>
      </c>
      <c r="Z2754" s="6">
        <f>IF($A2754="placement",Y2754,SUMIF($C$10:$C$6209,$C2754,$Y$10:$Y$6209))</f>
        <v>67.880256473399996</v>
      </c>
      <c r="AA2754" s="29">
        <f t="shared" si="130"/>
        <v>8.326024492957762E-2</v>
      </c>
    </row>
    <row r="2755" spans="1:27" hidden="1" x14ac:dyDescent="0.3">
      <c r="A2755" s="8" t="s">
        <v>17</v>
      </c>
      <c r="B2755" s="8" t="s">
        <v>8708</v>
      </c>
      <c r="C2755" s="8" t="s">
        <v>8709</v>
      </c>
      <c r="D2755" s="8" t="s">
        <v>8716</v>
      </c>
      <c r="E2755" s="8" t="s">
        <v>8717</v>
      </c>
      <c r="F2755" s="29">
        <v>0.20085109566099099</v>
      </c>
      <c r="G2755" s="29">
        <v>1</v>
      </c>
      <c r="H2755" s="30">
        <v>56.1935</v>
      </c>
      <c r="I2755" s="30">
        <v>3.6629</v>
      </c>
      <c r="J2755" s="14">
        <v>309</v>
      </c>
      <c r="K2755" s="14">
        <v>62</v>
      </c>
      <c r="L2755" s="12">
        <v>6.5199999999999994E-2</v>
      </c>
      <c r="M2755" s="7">
        <v>2.8154953200000001</v>
      </c>
      <c r="N2755" s="31">
        <v>2.25</v>
      </c>
      <c r="O2755" s="14">
        <f>IFERROR(VLOOKUP($C2755,'site totals'!$J$2:$K$607,2,FALSE),1)</f>
        <v>4579.1635999999999</v>
      </c>
      <c r="P2755" s="32" t="s">
        <v>22</v>
      </c>
      <c r="Q2755" s="12">
        <v>0.20085109570000001</v>
      </c>
      <c r="R2755" s="29">
        <v>0.23</v>
      </c>
      <c r="S2755" s="2">
        <f>IF($A2755="site","",MIN(VLOOKUP($P2755,margin_ranges!$A$5:$D$10,4,FALSE)/100,$Q2755))</f>
        <v>0.20085109570000001</v>
      </c>
      <c r="T2755" s="6">
        <f>IF(A2755="placement",$J2755*MIN($Q2755,$S2755),"")</f>
        <v>62.062988571300004</v>
      </c>
      <c r="U2755" s="6">
        <f>IF($A2755="placement",T2755,SUMIF($C$10:$C$6209,$C2755,$T$10:$T$6209))</f>
        <v>62.062988571300004</v>
      </c>
      <c r="V2755" s="34">
        <f t="shared" si="131"/>
        <v>3.7855719870129922E-2</v>
      </c>
      <c r="W2755" s="24"/>
      <c r="X2755" s="2" t="str">
        <f>IFERROR(MIN(VLOOKUP($W2755,margin_ranges!$A$5:$D$10,4,FALSE),$Q2755*100)/100,"")</f>
        <v/>
      </c>
      <c r="Y2755" s="6">
        <f t="shared" si="129"/>
        <v>62.062988571300004</v>
      </c>
      <c r="Z2755" s="6">
        <f>IF($A2755="placement",Y2755,SUMIF($C$10:$C$6209,$C2755,$Y$10:$Y$6209))</f>
        <v>62.062988571300004</v>
      </c>
      <c r="AA2755" s="29">
        <f t="shared" si="130"/>
        <v>3.7855719870129922E-2</v>
      </c>
    </row>
    <row r="2756" spans="1:27" hidden="1" x14ac:dyDescent="0.3">
      <c r="A2756" s="8" t="s">
        <v>17</v>
      </c>
      <c r="B2756" s="8" t="s">
        <v>8708</v>
      </c>
      <c r="C2756" s="8" t="s">
        <v>8709</v>
      </c>
      <c r="D2756" s="8" t="s">
        <v>8710</v>
      </c>
      <c r="E2756" s="8" t="s">
        <v>8711</v>
      </c>
      <c r="F2756" s="29">
        <v>0.209259936422346</v>
      </c>
      <c r="G2756" s="29">
        <v>1</v>
      </c>
      <c r="H2756" s="30">
        <v>56.2331</v>
      </c>
      <c r="I2756" s="30">
        <v>4.0297000000000001</v>
      </c>
      <c r="J2756" s="14">
        <v>344</v>
      </c>
      <c r="K2756" s="14">
        <v>72</v>
      </c>
      <c r="L2756" s="12">
        <v>7.17E-2</v>
      </c>
      <c r="M2756" s="7">
        <v>2.84543569</v>
      </c>
      <c r="N2756" s="31">
        <v>2.25</v>
      </c>
      <c r="O2756" s="14">
        <f>IFERROR(VLOOKUP($C2756,'site totals'!$J$2:$K$607,2,FALSE),1)</f>
        <v>4579.1635999999999</v>
      </c>
      <c r="P2756" s="32" t="s">
        <v>22</v>
      </c>
      <c r="Q2756" s="12">
        <v>0.20925993640000001</v>
      </c>
      <c r="R2756" s="29">
        <v>0.28000000000000003</v>
      </c>
      <c r="S2756" s="2">
        <f>IF($A2756="site","",MIN(VLOOKUP($P2756,margin_ranges!$A$5:$D$10,4,FALSE)/100,$Q2756))</f>
        <v>0.20925993640000001</v>
      </c>
      <c r="T2756" s="6">
        <f>IF(A2756="placement",$J2756*MIN($Q2756,$S2756),"")</f>
        <v>71.985418121600006</v>
      </c>
      <c r="U2756" s="6">
        <f>IF($A2756="placement",T2756,SUMIF($C$10:$C$6209,$C2756,$T$10:$T$6209))</f>
        <v>71.985418121600006</v>
      </c>
      <c r="V2756" s="34">
        <f t="shared" si="131"/>
        <v>9.8250088333333485E-2</v>
      </c>
      <c r="W2756" s="24"/>
      <c r="X2756" s="2" t="str">
        <f>IFERROR(MIN(VLOOKUP($W2756,margin_ranges!$A$5:$D$10,4,FALSE),$Q2756*100)/100,"")</f>
        <v/>
      </c>
      <c r="Y2756" s="6">
        <f t="shared" si="129"/>
        <v>71.985418121600006</v>
      </c>
      <c r="Z2756" s="6">
        <f>IF($A2756="placement",Y2756,SUMIF($C$10:$C$6209,$C2756,$Y$10:$Y$6209))</f>
        <v>71.985418121600006</v>
      </c>
      <c r="AA2756" s="29">
        <f t="shared" si="130"/>
        <v>9.8250088333333485E-2</v>
      </c>
    </row>
    <row r="2757" spans="1:27" hidden="1" x14ac:dyDescent="0.3">
      <c r="A2757" s="8" t="s">
        <v>17</v>
      </c>
      <c r="B2757" s="8" t="s">
        <v>8708</v>
      </c>
      <c r="C2757" s="8" t="s">
        <v>8709</v>
      </c>
      <c r="D2757" s="33" t="s">
        <v>8730</v>
      </c>
      <c r="E2757" s="8" t="s">
        <v>8731</v>
      </c>
      <c r="F2757" s="29">
        <v>0.17572015844234901</v>
      </c>
      <c r="G2757" s="29">
        <v>1</v>
      </c>
      <c r="H2757" s="30">
        <v>56.9009</v>
      </c>
      <c r="I2757" s="30">
        <v>4.7149000000000001</v>
      </c>
      <c r="J2757" s="14">
        <v>386</v>
      </c>
      <c r="K2757" s="14">
        <v>67</v>
      </c>
      <c r="L2757" s="12">
        <v>8.2900000000000001E-2</v>
      </c>
      <c r="M2757" s="7">
        <v>2.7296554999999998</v>
      </c>
      <c r="N2757" s="31">
        <v>2.25</v>
      </c>
      <c r="O2757" s="14">
        <f>IFERROR(VLOOKUP($C2757,'site totals'!$J$2:$K$607,2,FALSE),1)</f>
        <v>4579.1635999999999</v>
      </c>
      <c r="P2757" s="32" t="s">
        <v>22</v>
      </c>
      <c r="Q2757" s="12">
        <v>0.17572015839999999</v>
      </c>
      <c r="R2757" s="29">
        <v>0.18</v>
      </c>
      <c r="S2757" s="2">
        <f>IF($A2757="site","",MIN(VLOOKUP($P2757,margin_ranges!$A$5:$D$10,4,FALSE)/100,$Q2757))</f>
        <v>0.17572015839999999</v>
      </c>
      <c r="T2757" s="6">
        <f>IF(A2757="placement",$J2757*MIN($Q2757,$S2757),"")</f>
        <v>67.827981142399992</v>
      </c>
      <c r="U2757" s="6">
        <f>IF($A2757="placement",T2757,SUMIF($C$10:$C$6209,$C2757,$T$10:$T$6209))</f>
        <v>67.827981142399992</v>
      </c>
      <c r="V2757" s="34">
        <f t="shared" si="131"/>
        <v>5.2193190243901011E-3</v>
      </c>
      <c r="W2757" s="24"/>
      <c r="X2757" s="2" t="str">
        <f>IFERROR(MIN(VLOOKUP($W2757,margin_ranges!$A$5:$D$10,4,FALSE),$Q2757*100)/100,"")</f>
        <v/>
      </c>
      <c r="Y2757" s="6">
        <f t="shared" si="129"/>
        <v>67.827981142399992</v>
      </c>
      <c r="Z2757" s="6">
        <f>IF($A2757="placement",Y2757,SUMIF($C$10:$C$6209,$C2757,$Y$10:$Y$6209))</f>
        <v>67.827981142399992</v>
      </c>
      <c r="AA2757" s="29">
        <f t="shared" si="130"/>
        <v>5.2193190243901011E-3</v>
      </c>
    </row>
    <row r="2758" spans="1:27" hidden="1" x14ac:dyDescent="0.3">
      <c r="A2758" s="8" t="s">
        <v>17</v>
      </c>
      <c r="B2758" s="8" t="s">
        <v>8708</v>
      </c>
      <c r="C2758" s="8" t="s">
        <v>8709</v>
      </c>
      <c r="D2758" s="8" t="s">
        <v>8720</v>
      </c>
      <c r="E2758" s="8" t="s">
        <v>8721</v>
      </c>
      <c r="F2758" s="29">
        <v>0.22036489532165701</v>
      </c>
      <c r="G2758" s="29">
        <v>1</v>
      </c>
      <c r="H2758" s="30">
        <v>82.891000000000005</v>
      </c>
      <c r="I2758" s="30">
        <v>9.8726000000000003</v>
      </c>
      <c r="J2758" s="14">
        <v>1045</v>
      </c>
      <c r="K2758" s="14">
        <v>230</v>
      </c>
      <c r="L2758" s="12">
        <v>0.1191</v>
      </c>
      <c r="M2758" s="7">
        <v>3.52729114</v>
      </c>
      <c r="N2758" s="31">
        <v>2.75</v>
      </c>
      <c r="O2758" s="14">
        <f>IFERROR(VLOOKUP($C2758,'site totals'!$J$2:$K$607,2,FALSE),1)</f>
        <v>4579.1635999999999</v>
      </c>
      <c r="P2758" s="32" t="s">
        <v>22</v>
      </c>
      <c r="Q2758" s="12">
        <v>0.2203648953</v>
      </c>
      <c r="R2758" s="29">
        <v>0.28000000000000003</v>
      </c>
      <c r="S2758" s="2">
        <f>IF($A2758="site","",MIN(VLOOKUP($P2758,margin_ranges!$A$5:$D$10,4,FALSE)/100,$Q2758))</f>
        <v>0.2203648953</v>
      </c>
      <c r="T2758" s="6">
        <f>IF(A2758="placement",$J2758*MIN($Q2758,$S2758),"")</f>
        <v>230.28131558850001</v>
      </c>
      <c r="U2758" s="6">
        <f>IF($A2758="placement",T2758,SUMIF($C$10:$C$6209,$C2758,$T$10:$T$6209))</f>
        <v>230.28131558850001</v>
      </c>
      <c r="V2758" s="34">
        <f t="shared" si="131"/>
        <v>8.2826534305555644E-2</v>
      </c>
      <c r="W2758" s="24"/>
      <c r="X2758" s="2" t="str">
        <f>IFERROR(MIN(VLOOKUP($W2758,margin_ranges!$A$5:$D$10,4,FALSE),$Q2758*100)/100,"")</f>
        <v/>
      </c>
      <c r="Y2758" s="6">
        <f t="shared" si="129"/>
        <v>230.28131558850001</v>
      </c>
      <c r="Z2758" s="6">
        <f>IF($A2758="placement",Y2758,SUMIF($C$10:$C$6209,$C2758,$Y$10:$Y$6209))</f>
        <v>230.28131558850001</v>
      </c>
      <c r="AA2758" s="17">
        <f t="shared" si="130"/>
        <v>8.2826534305555644E-2</v>
      </c>
    </row>
    <row r="2759" spans="1:27" hidden="1" x14ac:dyDescent="0.3">
      <c r="A2759" s="8" t="s">
        <v>17</v>
      </c>
      <c r="B2759" s="8" t="s">
        <v>8708</v>
      </c>
      <c r="C2759" s="8" t="s">
        <v>8709</v>
      </c>
      <c r="D2759" s="8" t="s">
        <v>8724</v>
      </c>
      <c r="E2759" s="8" t="s">
        <v>8725</v>
      </c>
      <c r="F2759" s="29">
        <v>0.24078357423046801</v>
      </c>
      <c r="G2759" s="29">
        <v>1</v>
      </c>
      <c r="H2759" s="30">
        <v>106.1785</v>
      </c>
      <c r="I2759" s="30">
        <v>15.171099999999999</v>
      </c>
      <c r="J2759" s="14">
        <v>1169</v>
      </c>
      <c r="K2759" s="14">
        <v>266</v>
      </c>
      <c r="L2759" s="12">
        <v>0.1429</v>
      </c>
      <c r="M2759" s="7">
        <v>2.5684375799999999</v>
      </c>
      <c r="N2759" s="31">
        <v>1.95</v>
      </c>
      <c r="O2759" s="14">
        <f>IFERROR(VLOOKUP($C2759,'site totals'!$J$2:$K$607,2,FALSE),1)</f>
        <v>4579.1635999999999</v>
      </c>
      <c r="P2759" s="32" t="s">
        <v>22</v>
      </c>
      <c r="Q2759" s="12">
        <v>0.24078357419999999</v>
      </c>
      <c r="R2759" s="29">
        <v>0.28999999999999998</v>
      </c>
      <c r="S2759" s="2">
        <f>IF($A2759="site","",MIN(VLOOKUP($P2759,margin_ranges!$A$5:$D$10,4,FALSE)/100,$Q2759))</f>
        <v>0.24078357419999999</v>
      </c>
      <c r="T2759" s="6">
        <f>IF(A2759="placement",$J2759*MIN($Q2759,$S2759),"")</f>
        <v>281.47599823979999</v>
      </c>
      <c r="U2759" s="6">
        <f>IF($A2759="placement",T2759,SUMIF($C$10:$C$6209,$C2759,$T$10:$T$6209))</f>
        <v>281.47599823979999</v>
      </c>
      <c r="V2759" s="34">
        <f t="shared" si="131"/>
        <v>6.9318909577464893E-2</v>
      </c>
      <c r="W2759" s="24"/>
      <c r="X2759" s="2" t="str">
        <f>IFERROR(MIN(VLOOKUP($W2759,margin_ranges!$A$5:$D$10,4,FALSE),$Q2759*100)/100,"")</f>
        <v/>
      </c>
      <c r="Y2759" s="6">
        <f t="shared" si="129"/>
        <v>281.47599823979999</v>
      </c>
      <c r="Z2759" s="6">
        <f>IF($A2759="placement",Y2759,SUMIF($C$10:$C$6209,$C2759,$Y$10:$Y$6209))</f>
        <v>281.47599823979999</v>
      </c>
      <c r="AA2759" s="29">
        <f t="shared" si="130"/>
        <v>6.9318909577464893E-2</v>
      </c>
    </row>
    <row r="2760" spans="1:27" hidden="1" x14ac:dyDescent="0.3">
      <c r="A2760" s="8" t="s">
        <v>17</v>
      </c>
      <c r="B2760" s="8" t="s">
        <v>8708</v>
      </c>
      <c r="C2760" s="8" t="s">
        <v>8709</v>
      </c>
      <c r="D2760" s="8" t="s">
        <v>8718</v>
      </c>
      <c r="E2760" s="8" t="s">
        <v>8719</v>
      </c>
      <c r="F2760" s="29">
        <v>0.23273575973428701</v>
      </c>
      <c r="G2760" s="29">
        <v>1</v>
      </c>
      <c r="H2760" s="30">
        <v>107.2186</v>
      </c>
      <c r="I2760" s="30">
        <v>16.145499999999998</v>
      </c>
      <c r="J2760" s="14">
        <v>1420</v>
      </c>
      <c r="K2760" s="14">
        <v>323</v>
      </c>
      <c r="L2760" s="12">
        <v>0.15060000000000001</v>
      </c>
      <c r="M2760" s="7">
        <v>2.9324968899999999</v>
      </c>
      <c r="N2760" s="31">
        <v>2.25</v>
      </c>
      <c r="O2760" s="14">
        <f>IFERROR(VLOOKUP($C2760,'site totals'!$J$2:$K$607,2,FALSE),1)</f>
        <v>4579.1635999999999</v>
      </c>
      <c r="P2760" s="32" t="s">
        <v>161</v>
      </c>
      <c r="Q2760" s="12">
        <v>0.23273575969999999</v>
      </c>
      <c r="R2760" s="29">
        <v>0.25</v>
      </c>
      <c r="S2760" s="2">
        <f>IF($A2760="site","",MIN(VLOOKUP($P2760,margin_ranges!$A$5:$D$10,4,FALSE)/100,$Q2760))</f>
        <v>0.23273575969999999</v>
      </c>
      <c r="T2760" s="6">
        <f>IF(A2760="placement",$J2760*MIN($Q2760,$S2760),"")</f>
        <v>330.48477877400001</v>
      </c>
      <c r="U2760" s="6">
        <f>IF($A2760="placement",T2760,SUMIF($C$10:$C$6209,$C2760,$T$10:$T$6209))</f>
        <v>330.48477877400001</v>
      </c>
      <c r="V2760" s="34">
        <f t="shared" si="131"/>
        <v>2.3018987066666607E-2</v>
      </c>
      <c r="W2760" s="24"/>
      <c r="X2760" s="2" t="str">
        <f>IFERROR(MIN(VLOOKUP($W2760,margin_ranges!$A$5:$D$10,4,FALSE),$Q2760*100)/100,"")</f>
        <v/>
      </c>
      <c r="Y2760" s="6">
        <f t="shared" si="129"/>
        <v>330.48477877400001</v>
      </c>
      <c r="Z2760" s="6">
        <f>IF($A2760="placement",Y2760,SUMIF($C$10:$C$6209,$C2760,$Y$10:$Y$6209))</f>
        <v>330.48477877400001</v>
      </c>
      <c r="AA2760" s="29">
        <f t="shared" si="130"/>
        <v>2.3018987066666607E-2</v>
      </c>
    </row>
    <row r="2761" spans="1:27" x14ac:dyDescent="0.3">
      <c r="A2761" s="16" t="s">
        <v>33</v>
      </c>
      <c r="B2761" s="16" t="s">
        <v>8708</v>
      </c>
      <c r="C2761" s="16" t="s">
        <v>8709</v>
      </c>
      <c r="D2761" s="8" t="s">
        <v>34</v>
      </c>
      <c r="E2761" s="16"/>
      <c r="F2761" s="17">
        <v>0.25162877888878998</v>
      </c>
      <c r="G2761" s="17">
        <v>0.97504840999999998</v>
      </c>
      <c r="H2761" s="36">
        <v>1001.0694999999999</v>
      </c>
      <c r="I2761" s="36">
        <v>110.13030000000001</v>
      </c>
      <c r="J2761" s="22">
        <v>9812</v>
      </c>
      <c r="K2761" s="22">
        <v>2215</v>
      </c>
      <c r="L2761" s="18">
        <v>0.11</v>
      </c>
      <c r="M2761" s="19">
        <v>2.96996518</v>
      </c>
      <c r="N2761" s="20">
        <v>2.1386349999999998</v>
      </c>
      <c r="O2761" s="22">
        <f>IFERROR(VLOOKUP($C2761,'site totals'!$J$2:$K$607,2,FALSE),1)</f>
        <v>4579.1635999999999</v>
      </c>
      <c r="P2761" s="21"/>
      <c r="Q2761" s="18">
        <v>0.2799124342</v>
      </c>
      <c r="R2761" s="17">
        <v>0.25159999999999999</v>
      </c>
      <c r="S2761" s="18" t="str">
        <f>IF($A2761="site","",MIN(VLOOKUP($P2761,margin_ranges!$A$5:$D$10,4,FALSE)/100,$Q2761))</f>
        <v/>
      </c>
      <c r="T2761" s="22" t="str">
        <f>IF(A2761="placement",$J2761*MIN($Q2761,$S2761),"")</f>
        <v/>
      </c>
      <c r="U2761" s="22">
        <f>IF($A2761="placement",T2761,SUMIF($C$10:$C$6209,$C2761,$T$10:$T$6209))</f>
        <v>2555.5475184757001</v>
      </c>
      <c r="V2761" s="37">
        <f t="shared" si="131"/>
        <v>-1.1826877427614013E-2</v>
      </c>
      <c r="W2761" s="38"/>
      <c r="X2761" s="18" t="str">
        <f>IFERROR(MIN(VLOOKUP($W2761,margin_ranges!$A$5:$D$10,4,FALSE),$Q2761*100)/100,"")</f>
        <v/>
      </c>
      <c r="Y2761" s="6" t="str">
        <f t="shared" si="129"/>
        <v/>
      </c>
      <c r="Z2761" s="6">
        <f>IF($A2761="placement",Y2761,SUMIF($C$10:$C$6209,$C2761,$Y$10:$Y$6209))</f>
        <v>2555.5475184757001</v>
      </c>
      <c r="AA2761" s="17">
        <f t="shared" si="130"/>
        <v>-1.1826877427614013E-2</v>
      </c>
    </row>
    <row r="2762" spans="1:27" hidden="1" x14ac:dyDescent="0.3">
      <c r="A2762" s="8" t="s">
        <v>17</v>
      </c>
      <c r="B2762" s="8" t="s">
        <v>10539</v>
      </c>
      <c r="C2762" s="8" t="s">
        <v>10540</v>
      </c>
      <c r="D2762" s="8" t="s">
        <v>10541</v>
      </c>
      <c r="E2762" s="8" t="s">
        <v>10542</v>
      </c>
      <c r="F2762" s="29">
        <v>0.28999999999999998</v>
      </c>
      <c r="G2762" s="29">
        <v>1</v>
      </c>
      <c r="H2762" s="30">
        <v>72.177400000000006</v>
      </c>
      <c r="I2762" s="30">
        <v>8.9164999999999992</v>
      </c>
      <c r="J2762" s="14">
        <v>388</v>
      </c>
      <c r="K2762" s="14">
        <v>99</v>
      </c>
      <c r="L2762" s="12">
        <v>0.1235</v>
      </c>
      <c r="M2762" s="7">
        <v>1.4491816900000001</v>
      </c>
      <c r="N2762" s="31">
        <v>1</v>
      </c>
      <c r="O2762" s="14">
        <f>IFERROR(VLOOKUP($C2762,'site totals'!$J$2:$K$607,2,FALSE),1)</f>
        <v>4516.7376000000004</v>
      </c>
      <c r="P2762" s="32" t="s">
        <v>22</v>
      </c>
      <c r="Q2762" s="12">
        <v>0.30995540150000001</v>
      </c>
      <c r="R2762" s="29">
        <v>0.28999999999999998</v>
      </c>
      <c r="S2762" s="2">
        <f>IF($A2762="site","",MIN(VLOOKUP($P2762,margin_ranges!$A$5:$D$10,4,FALSE)/100,$Q2762))</f>
        <v>0.29749999999999999</v>
      </c>
      <c r="T2762" s="6">
        <f>IF(A2762="placement",$J2762*MIN($Q2762,$S2762),"")</f>
        <v>115.42999999999999</v>
      </c>
      <c r="U2762" s="6">
        <f>IF($A2762="placement",T2762,SUMIF($C$10:$C$6209,$C2762,$T$10:$T$6209))</f>
        <v>115.42999999999999</v>
      </c>
      <c r="V2762" s="34">
        <f t="shared" si="131"/>
        <v>-1.0563380281690016E-2</v>
      </c>
      <c r="W2762" s="24"/>
      <c r="X2762" s="2" t="str">
        <f>IFERROR(MIN(VLOOKUP($W2762,margin_ranges!$A$5:$D$10,4,FALSE),$Q2762*100)/100,"")</f>
        <v/>
      </c>
      <c r="Y2762" s="6">
        <f t="shared" si="129"/>
        <v>115.42999999999999</v>
      </c>
      <c r="Z2762" s="6">
        <f>IF($A2762="placement",Y2762,SUMIF($C$10:$C$6209,$C2762,$Y$10:$Y$6209))</f>
        <v>115.42999999999999</v>
      </c>
      <c r="AA2762" s="29">
        <f t="shared" si="130"/>
        <v>-1.0563380281690016E-2</v>
      </c>
    </row>
    <row r="2763" spans="1:27" hidden="1" x14ac:dyDescent="0.3">
      <c r="A2763" s="8" t="s">
        <v>17</v>
      </c>
      <c r="B2763" s="8" t="s">
        <v>10539</v>
      </c>
      <c r="C2763" s="8" t="s">
        <v>10540</v>
      </c>
      <c r="D2763" s="8" t="s">
        <v>10545</v>
      </c>
      <c r="E2763" s="8" t="s">
        <v>10546</v>
      </c>
      <c r="F2763" s="29">
        <v>0.23520914801897999</v>
      </c>
      <c r="G2763" s="29">
        <v>1</v>
      </c>
      <c r="H2763" s="30">
        <v>76.096299999999999</v>
      </c>
      <c r="I2763" s="30">
        <v>14.4655</v>
      </c>
      <c r="J2763" s="14">
        <v>567</v>
      </c>
      <c r="K2763" s="14">
        <v>133</v>
      </c>
      <c r="L2763" s="12">
        <v>0.19009999999999999</v>
      </c>
      <c r="M2763" s="7">
        <v>1.3075470199999999</v>
      </c>
      <c r="N2763" s="31">
        <v>1</v>
      </c>
      <c r="O2763" s="14">
        <f>IFERROR(VLOOKUP($C2763,'site totals'!$J$2:$K$607,2,FALSE),1)</f>
        <v>4516.7376000000004</v>
      </c>
      <c r="P2763" s="32" t="s">
        <v>478</v>
      </c>
      <c r="Q2763" s="12">
        <v>0.23520914800000001</v>
      </c>
      <c r="R2763" s="29">
        <v>0.33</v>
      </c>
      <c r="S2763" s="2">
        <f>IF($A2763="site","",MIN(VLOOKUP($P2763,margin_ranges!$A$5:$D$10,4,FALSE)/100,$Q2763))</f>
        <v>0.23520914800000001</v>
      </c>
      <c r="T2763" s="6">
        <f>IF(A2763="placement",$J2763*MIN($Q2763,$S2763),"")</f>
        <v>133.363586916</v>
      </c>
      <c r="U2763" s="6">
        <f>IF($A2763="placement",T2763,SUMIF($C$10:$C$6209,$C2763,$T$10:$T$6209))</f>
        <v>133.363586916</v>
      </c>
      <c r="V2763" s="34">
        <f t="shared" si="131"/>
        <v>0.14147888358208949</v>
      </c>
      <c r="W2763" s="24"/>
      <c r="X2763" s="2" t="str">
        <f>IFERROR(MIN(VLOOKUP($W2763,margin_ranges!$A$5:$D$10,4,FALSE),$Q2763*100)/100,"")</f>
        <v/>
      </c>
      <c r="Y2763" s="6">
        <f t="shared" si="129"/>
        <v>133.363586916</v>
      </c>
      <c r="Z2763" s="6">
        <f>IF($A2763="placement",Y2763,SUMIF($C$10:$C$6209,$C2763,$Y$10:$Y$6209))</f>
        <v>133.363586916</v>
      </c>
      <c r="AA2763" s="29">
        <f t="shared" si="130"/>
        <v>0.14147888358208949</v>
      </c>
    </row>
    <row r="2764" spans="1:27" hidden="1" x14ac:dyDescent="0.3">
      <c r="A2764" s="8" t="s">
        <v>17</v>
      </c>
      <c r="B2764" s="8" t="s">
        <v>10539</v>
      </c>
      <c r="C2764" s="8" t="s">
        <v>10540</v>
      </c>
      <c r="D2764" s="8" t="s">
        <v>10551</v>
      </c>
      <c r="E2764" s="8" t="s">
        <v>10552</v>
      </c>
      <c r="F2764" s="29">
        <v>2.7642063566832301E-2</v>
      </c>
      <c r="G2764" s="29">
        <v>1</v>
      </c>
      <c r="H2764" s="30">
        <v>111.97709999999999</v>
      </c>
      <c r="I2764" s="30">
        <v>25.360900000000001</v>
      </c>
      <c r="J2764" s="14">
        <v>587</v>
      </c>
      <c r="K2764" s="14">
        <v>14</v>
      </c>
      <c r="L2764" s="12">
        <v>0.22650000000000001</v>
      </c>
      <c r="M2764" s="7">
        <v>0.77132089999999998</v>
      </c>
      <c r="N2764" s="31">
        <v>0.75</v>
      </c>
      <c r="O2764" s="14">
        <f>IFERROR(VLOOKUP($C2764,'site totals'!$J$2:$K$607,2,FALSE),1)</f>
        <v>4516.7376000000004</v>
      </c>
      <c r="P2764" s="32" t="s">
        <v>22</v>
      </c>
      <c r="Q2764" s="12">
        <v>2.7642063599999999E-2</v>
      </c>
      <c r="R2764" s="29">
        <v>0.09</v>
      </c>
      <c r="S2764" s="2">
        <f>IF($A2764="site","",MIN(VLOOKUP($P2764,margin_ranges!$A$5:$D$10,4,FALSE)/100,$Q2764))</f>
        <v>2.7642063599999999E-2</v>
      </c>
      <c r="T2764" s="6">
        <f>IF(A2764="placement",$J2764*MIN($Q2764,$S2764),"")</f>
        <v>16.2258913332</v>
      </c>
      <c r="U2764" s="6">
        <f>IF($A2764="placement",T2764,SUMIF($C$10:$C$6209,$C2764,$T$10:$T$6209))</f>
        <v>16.2258913332</v>
      </c>
      <c r="V2764" s="34">
        <f t="shared" si="131"/>
        <v>6.8525204835164555E-2</v>
      </c>
      <c r="W2764" s="24"/>
      <c r="X2764" s="2" t="str">
        <f>IFERROR(MIN(VLOOKUP($W2764,margin_ranges!$A$5:$D$10,4,FALSE),$Q2764*100)/100,"")</f>
        <v/>
      </c>
      <c r="Y2764" s="6">
        <f t="shared" si="129"/>
        <v>16.2258913332</v>
      </c>
      <c r="Z2764" s="6">
        <f>IF($A2764="placement",Y2764,SUMIF($C$10:$C$6209,$C2764,$Y$10:$Y$6209))</f>
        <v>16.2258913332</v>
      </c>
      <c r="AA2764" s="29">
        <f t="shared" si="130"/>
        <v>6.8525204835164555E-2</v>
      </c>
    </row>
    <row r="2765" spans="1:27" hidden="1" x14ac:dyDescent="0.3">
      <c r="A2765" s="8" t="s">
        <v>17</v>
      </c>
      <c r="B2765" s="8" t="s">
        <v>10539</v>
      </c>
      <c r="C2765" s="8" t="s">
        <v>10540</v>
      </c>
      <c r="D2765" s="8" t="s">
        <v>10543</v>
      </c>
      <c r="E2765" s="8" t="s">
        <v>10544</v>
      </c>
      <c r="F2765" s="29">
        <v>0.135537412702985</v>
      </c>
      <c r="G2765" s="29">
        <v>1</v>
      </c>
      <c r="H2765" s="30">
        <v>112.35429999999999</v>
      </c>
      <c r="I2765" s="30">
        <v>42.667000000000002</v>
      </c>
      <c r="J2765" s="14">
        <v>1111</v>
      </c>
      <c r="K2765" s="14">
        <v>144</v>
      </c>
      <c r="L2765" s="12">
        <v>0.37980000000000003</v>
      </c>
      <c r="M2765" s="7">
        <v>0.86759105000000003</v>
      </c>
      <c r="N2765" s="31">
        <v>0.75</v>
      </c>
      <c r="O2765" s="14">
        <f>IFERROR(VLOOKUP($C2765,'site totals'!$J$2:$K$607,2,FALSE),1)</f>
        <v>4516.7376000000004</v>
      </c>
      <c r="P2765" s="32" t="s">
        <v>91</v>
      </c>
      <c r="Q2765" s="12">
        <v>0.1355374127</v>
      </c>
      <c r="R2765" s="29">
        <v>0.4</v>
      </c>
      <c r="S2765" s="2">
        <f>IF($A2765="site","",MIN(VLOOKUP($P2765,margin_ranges!$A$5:$D$10,4,FALSE)/100,$Q2765))</f>
        <v>0.1355374127</v>
      </c>
      <c r="T2765" s="6">
        <f>IF(A2765="placement",$J2765*MIN($Q2765,$S2765),"")</f>
        <v>150.58206550969999</v>
      </c>
      <c r="U2765" s="6">
        <f>IF($A2765="placement",T2765,SUMIF($C$10:$C$6209,$C2765,$T$10:$T$6209))</f>
        <v>150.58206550969999</v>
      </c>
      <c r="V2765" s="34">
        <f t="shared" si="131"/>
        <v>0.44077097883333338</v>
      </c>
      <c r="W2765" s="24"/>
      <c r="X2765" s="2" t="str">
        <f>IFERROR(MIN(VLOOKUP($W2765,margin_ranges!$A$5:$D$10,4,FALSE),$Q2765*100)/100,"")</f>
        <v/>
      </c>
      <c r="Y2765" s="6">
        <f t="shared" si="129"/>
        <v>150.58206550969999</v>
      </c>
      <c r="Z2765" s="6">
        <f>IF($A2765="placement",Y2765,SUMIF($C$10:$C$6209,$C2765,$Y$10:$Y$6209))</f>
        <v>150.58206550969999</v>
      </c>
      <c r="AA2765" s="29">
        <f t="shared" si="130"/>
        <v>0.44077097883333338</v>
      </c>
    </row>
    <row r="2766" spans="1:27" hidden="1" x14ac:dyDescent="0.3">
      <c r="A2766" s="8" t="s">
        <v>17</v>
      </c>
      <c r="B2766" s="8" t="s">
        <v>10539</v>
      </c>
      <c r="C2766" s="8" t="s">
        <v>10540</v>
      </c>
      <c r="D2766" s="8" t="s">
        <v>10549</v>
      </c>
      <c r="E2766" s="8" t="s">
        <v>10550</v>
      </c>
      <c r="F2766" s="29">
        <v>0.22406141626136</v>
      </c>
      <c r="G2766" s="29">
        <v>1</v>
      </c>
      <c r="H2766" s="30">
        <v>75.935699999999997</v>
      </c>
      <c r="I2766" s="30">
        <v>17.6844</v>
      </c>
      <c r="J2766" s="14">
        <v>1538</v>
      </c>
      <c r="K2766" s="14">
        <v>345</v>
      </c>
      <c r="L2766" s="12">
        <v>0.2329</v>
      </c>
      <c r="M2766" s="7">
        <v>2.8997140300000002</v>
      </c>
      <c r="N2766" s="31">
        <v>2.25</v>
      </c>
      <c r="O2766" s="14">
        <f>IFERROR(VLOOKUP($C2766,'site totals'!$J$2:$K$607,2,FALSE),1)</f>
        <v>4516.7376000000004</v>
      </c>
      <c r="P2766" s="32" t="s">
        <v>22</v>
      </c>
      <c r="Q2766" s="12">
        <v>0.22406141630000001</v>
      </c>
      <c r="R2766" s="29">
        <v>0.28000000000000003</v>
      </c>
      <c r="S2766" s="2">
        <f>IF($A2766="site","",MIN(VLOOKUP($P2766,margin_ranges!$A$5:$D$10,4,FALSE)/100,$Q2766))</f>
        <v>0.22406141630000001</v>
      </c>
      <c r="T2766" s="6">
        <f>IF(A2766="placement",$J2766*MIN($Q2766,$S2766),"")</f>
        <v>344.60645826940004</v>
      </c>
      <c r="U2766" s="6">
        <f>IF($A2766="placement",T2766,SUMIF($C$10:$C$6209,$C2766,$T$10:$T$6209))</f>
        <v>344.60645826940004</v>
      </c>
      <c r="V2766" s="34">
        <f t="shared" si="131"/>
        <v>7.7692477361111179E-2</v>
      </c>
      <c r="W2766" s="24"/>
      <c r="X2766" s="2" t="str">
        <f>IFERROR(MIN(VLOOKUP($W2766,margin_ranges!$A$5:$D$10,4,FALSE),$Q2766*100)/100,"")</f>
        <v/>
      </c>
      <c r="Y2766" s="6">
        <f t="shared" si="129"/>
        <v>344.60645826940004</v>
      </c>
      <c r="Z2766" s="6">
        <f>IF($A2766="placement",Y2766,SUMIF($C$10:$C$6209,$C2766,$Y$10:$Y$6209))</f>
        <v>344.60645826940004</v>
      </c>
      <c r="AA2766" s="29">
        <f t="shared" si="130"/>
        <v>7.7692477361111179E-2</v>
      </c>
    </row>
    <row r="2767" spans="1:27" hidden="1" x14ac:dyDescent="0.3">
      <c r="A2767" s="8" t="s">
        <v>17</v>
      </c>
      <c r="B2767" s="8" t="s">
        <v>10539</v>
      </c>
      <c r="C2767" s="8" t="s">
        <v>10540</v>
      </c>
      <c r="D2767" s="8" t="s">
        <v>10553</v>
      </c>
      <c r="E2767" s="8" t="s">
        <v>10554</v>
      </c>
      <c r="F2767" s="29">
        <v>0.21041779041516601</v>
      </c>
      <c r="G2767" s="29">
        <v>1</v>
      </c>
      <c r="H2767" s="30">
        <v>140.4853</v>
      </c>
      <c r="I2767" s="30">
        <v>31.0852</v>
      </c>
      <c r="J2767" s="14">
        <v>2362</v>
      </c>
      <c r="K2767" s="14">
        <v>497</v>
      </c>
      <c r="L2767" s="12">
        <v>0.2213</v>
      </c>
      <c r="M2767" s="7">
        <v>2.5329851400000001</v>
      </c>
      <c r="N2767" s="31">
        <v>2</v>
      </c>
      <c r="O2767" s="14">
        <f>IFERROR(VLOOKUP($C2767,'site totals'!$J$2:$K$607,2,FALSE),1)</f>
        <v>4516.7376000000004</v>
      </c>
      <c r="P2767" s="32" t="s">
        <v>161</v>
      </c>
      <c r="Q2767" s="12">
        <v>0.2104177904</v>
      </c>
      <c r="R2767" s="29">
        <v>0.3</v>
      </c>
      <c r="S2767" s="2">
        <f>IF($A2767="site","",MIN(VLOOKUP($P2767,margin_ranges!$A$5:$D$10,4,FALSE)/100,$Q2767))</f>
        <v>0.2104177904</v>
      </c>
      <c r="T2767" s="6">
        <f>IF(A2767="placement",$J2767*MIN($Q2767,$S2767),"")</f>
        <v>497.00682092480002</v>
      </c>
      <c r="U2767" s="6">
        <f>IF($A2767="placement",T2767,SUMIF($C$10:$C$6209,$C2767,$T$10:$T$6209))</f>
        <v>497.00682092480002</v>
      </c>
      <c r="V2767" s="34">
        <f t="shared" si="131"/>
        <v>0.12797458514285731</v>
      </c>
      <c r="W2767" s="24"/>
      <c r="X2767" s="2" t="str">
        <f>IFERROR(MIN(VLOOKUP($W2767,margin_ranges!$A$5:$D$10,4,FALSE),$Q2767*100)/100,"")</f>
        <v/>
      </c>
      <c r="Y2767" s="6">
        <f t="shared" si="129"/>
        <v>497.00682092480002</v>
      </c>
      <c r="Z2767" s="6">
        <f>IF($A2767="placement",Y2767,SUMIF($C$10:$C$6209,$C2767,$Y$10:$Y$6209))</f>
        <v>497.00682092480002</v>
      </c>
      <c r="AA2767" s="29">
        <f t="shared" si="130"/>
        <v>0.12797458514285731</v>
      </c>
    </row>
    <row r="2768" spans="1:27" hidden="1" x14ac:dyDescent="0.3">
      <c r="A2768" s="8" t="s">
        <v>17</v>
      </c>
      <c r="B2768" s="8" t="s">
        <v>10539</v>
      </c>
      <c r="C2768" s="8" t="s">
        <v>10540</v>
      </c>
      <c r="D2768" s="8" t="s">
        <v>10547</v>
      </c>
      <c r="E2768" s="8" t="s">
        <v>10548</v>
      </c>
      <c r="F2768" s="29">
        <v>0.242165628203457</v>
      </c>
      <c r="G2768" s="29">
        <v>1</v>
      </c>
      <c r="H2768" s="30">
        <v>147.41540000000001</v>
      </c>
      <c r="I2768" s="30">
        <v>35.093200000000003</v>
      </c>
      <c r="J2768" s="14">
        <v>3126</v>
      </c>
      <c r="K2768" s="14">
        <v>756</v>
      </c>
      <c r="L2768" s="12">
        <v>0.23810000000000001</v>
      </c>
      <c r="M2768" s="7">
        <v>2.9689864699999999</v>
      </c>
      <c r="N2768" s="31">
        <v>2.25</v>
      </c>
      <c r="O2768" s="14">
        <f>IFERROR(VLOOKUP($C2768,'site totals'!$J$2:$K$607,2,FALSE),1)</f>
        <v>4516.7376000000004</v>
      </c>
      <c r="P2768" s="32" t="s">
        <v>161</v>
      </c>
      <c r="Q2768" s="12">
        <v>0.24216562820000001</v>
      </c>
      <c r="R2768" s="29">
        <v>0.25</v>
      </c>
      <c r="S2768" s="2">
        <f>IF($A2768="site","",MIN(VLOOKUP($P2768,margin_ranges!$A$5:$D$10,4,FALSE)/100,$Q2768))</f>
        <v>0.24216562820000001</v>
      </c>
      <c r="T2768" s="6">
        <f>IF(A2768="placement",$J2768*MIN($Q2768,$S2768),"")</f>
        <v>757.00975375320002</v>
      </c>
      <c r="U2768" s="6">
        <f>IF($A2768="placement",T2768,SUMIF($C$10:$C$6209,$C2768,$T$10:$T$6209))</f>
        <v>757.00975375320002</v>
      </c>
      <c r="V2768" s="34">
        <f t="shared" si="131"/>
        <v>1.044582906666669E-2</v>
      </c>
      <c r="W2768" s="24"/>
      <c r="X2768" s="2" t="str">
        <f>IFERROR(MIN(VLOOKUP($W2768,margin_ranges!$A$5:$D$10,4,FALSE),$Q2768*100)/100,"")</f>
        <v/>
      </c>
      <c r="Y2768" s="6">
        <f t="shared" si="129"/>
        <v>757.00975375320002</v>
      </c>
      <c r="Z2768" s="6">
        <f>IF($A2768="placement",Y2768,SUMIF($C$10:$C$6209,$C2768,$Y$10:$Y$6209))</f>
        <v>757.00975375320002</v>
      </c>
      <c r="AA2768" s="29">
        <f t="shared" si="130"/>
        <v>1.044582906666669E-2</v>
      </c>
    </row>
    <row r="2769" spans="1:27" x14ac:dyDescent="0.3">
      <c r="A2769" s="16" t="s">
        <v>33</v>
      </c>
      <c r="B2769" s="16" t="s">
        <v>10539</v>
      </c>
      <c r="C2769" s="16" t="s">
        <v>10540</v>
      </c>
      <c r="D2769" s="8" t="s">
        <v>34</v>
      </c>
      <c r="E2769" s="16"/>
      <c r="F2769" s="17">
        <v>0.208605598579824</v>
      </c>
      <c r="G2769" s="17">
        <v>1</v>
      </c>
      <c r="H2769" s="36">
        <v>736.44150000000002</v>
      </c>
      <c r="I2769" s="36">
        <v>175.27269999999999</v>
      </c>
      <c r="J2769" s="22">
        <v>9679</v>
      </c>
      <c r="K2769" s="22">
        <v>1989</v>
      </c>
      <c r="L2769" s="18">
        <v>0.23799999999999999</v>
      </c>
      <c r="M2769" s="19">
        <v>1.84069788</v>
      </c>
      <c r="N2769" s="20">
        <v>1.456718</v>
      </c>
      <c r="O2769" s="22">
        <f>IFERROR(VLOOKUP($C2769,'site totals'!$J$2:$K$607,2,FALSE),1)</f>
        <v>4516.7376000000004</v>
      </c>
      <c r="P2769" s="21"/>
      <c r="Q2769" s="18">
        <v>0.2086055986</v>
      </c>
      <c r="R2769" s="17">
        <v>0.28079999999999999</v>
      </c>
      <c r="S2769" s="18" t="str">
        <f>IF($A2769="site","",MIN(VLOOKUP($P2769,margin_ranges!$A$5:$D$10,4,FALSE)/100,$Q2769))</f>
        <v/>
      </c>
      <c r="T2769" s="22" t="str">
        <f>IF(A2769="placement",$J2769*MIN($Q2769,$S2769),"")</f>
        <v/>
      </c>
      <c r="U2769" s="22">
        <f>IF($A2769="placement",T2769,SUMIF($C$10:$C$6209,$C2769,$T$10:$T$6209))</f>
        <v>2014.2245767063</v>
      </c>
      <c r="V2769" s="37">
        <f t="shared" si="131"/>
        <v>0.10108099345119892</v>
      </c>
      <c r="W2769" s="38"/>
      <c r="X2769" s="18" t="str">
        <f>IFERROR(MIN(VLOOKUP($W2769,margin_ranges!$A$5:$D$10,4,FALSE),$Q2769*100)/100,"")</f>
        <v/>
      </c>
      <c r="Y2769" s="6" t="str">
        <f t="shared" si="129"/>
        <v/>
      </c>
      <c r="Z2769" s="6">
        <f>IF($A2769="placement",Y2769,SUMIF($C$10:$C$6209,$C2769,$Y$10:$Y$6209))</f>
        <v>2014.2245767063</v>
      </c>
      <c r="AA2769" s="17">
        <f t="shared" si="130"/>
        <v>0.10108099345119892</v>
      </c>
    </row>
    <row r="2770" spans="1:27" hidden="1" x14ac:dyDescent="0.3">
      <c r="A2770" s="8" t="s">
        <v>17</v>
      </c>
      <c r="B2770" s="8" t="s">
        <v>7315</v>
      </c>
      <c r="C2770" s="8" t="s">
        <v>7316</v>
      </c>
      <c r="D2770" s="8" t="s">
        <v>7329</v>
      </c>
      <c r="E2770" s="8" t="s">
        <v>7330</v>
      </c>
      <c r="F2770" s="29">
        <v>0.25</v>
      </c>
      <c r="G2770" s="29">
        <v>0</v>
      </c>
      <c r="H2770" s="30">
        <v>114.7426</v>
      </c>
      <c r="I2770" s="30">
        <v>16.616099999999999</v>
      </c>
      <c r="J2770" s="14">
        <v>538</v>
      </c>
      <c r="K2770" s="14">
        <v>135</v>
      </c>
      <c r="L2770" s="12">
        <v>0.14480000000000001</v>
      </c>
      <c r="M2770" s="7">
        <v>1.0795997900000001</v>
      </c>
      <c r="N2770" s="31">
        <v>0.7</v>
      </c>
      <c r="O2770" s="14">
        <f>IFERROR(VLOOKUP($C2770,'site totals'!$J$2:$K$607,2,FALSE),1)</f>
        <v>4411.6148000000003</v>
      </c>
      <c r="P2770" s="32" t="s">
        <v>91</v>
      </c>
      <c r="Q2770" s="12">
        <v>0.35161157900000001</v>
      </c>
      <c r="R2770" s="29">
        <v>0.25</v>
      </c>
      <c r="S2770" s="2">
        <f>IF($A2770="site","",MIN(VLOOKUP($P2770,margin_ranges!$A$5:$D$10,4,FALSE)/100,$Q2770))</f>
        <v>0.29749999999999999</v>
      </c>
      <c r="T2770" s="6">
        <f>IF(A2770="placement",$J2770*MIN($Q2770,$S2770),"")</f>
        <v>160.05500000000001</v>
      </c>
      <c r="U2770" s="6">
        <f>IF($A2770="placement",T2770,SUMIF($C$10:$C$6209,$C2770,$T$10:$T$6209))</f>
        <v>160.05500000000001</v>
      </c>
      <c r="V2770" s="34">
        <f t="shared" si="131"/>
        <v>-6.3333333333333353E-2</v>
      </c>
      <c r="W2770" s="24"/>
      <c r="X2770" s="2" t="str">
        <f>IFERROR(MIN(VLOOKUP($W2770,margin_ranges!$A$5:$D$10,4,FALSE),$Q2770*100)/100,"")</f>
        <v/>
      </c>
      <c r="Y2770" s="6">
        <f t="shared" si="129"/>
        <v>160.05500000000001</v>
      </c>
      <c r="Z2770" s="6">
        <f>IF($A2770="placement",Y2770,SUMIF($C$10:$C$6209,$C2770,$Y$10:$Y$6209))</f>
        <v>160.05500000000001</v>
      </c>
      <c r="AA2770" s="29">
        <f t="shared" si="130"/>
        <v>-6.3333333333333353E-2</v>
      </c>
    </row>
    <row r="2771" spans="1:27" hidden="1" x14ac:dyDescent="0.3">
      <c r="A2771" s="8" t="s">
        <v>17</v>
      </c>
      <c r="B2771" s="8" t="s">
        <v>7315</v>
      </c>
      <c r="C2771" s="8" t="s">
        <v>7316</v>
      </c>
      <c r="D2771" s="8" t="s">
        <v>7325</v>
      </c>
      <c r="E2771" s="8" t="s">
        <v>7326</v>
      </c>
      <c r="F2771" s="29">
        <v>0.25</v>
      </c>
      <c r="G2771" s="29">
        <v>1</v>
      </c>
      <c r="H2771" s="30">
        <v>562.53219999999999</v>
      </c>
      <c r="I2771" s="30">
        <v>74.471699999999998</v>
      </c>
      <c r="J2771" s="14">
        <v>2611</v>
      </c>
      <c r="K2771" s="14">
        <v>653</v>
      </c>
      <c r="L2771" s="12">
        <v>0.13239999999999999</v>
      </c>
      <c r="M2771" s="7">
        <v>1.16868591</v>
      </c>
      <c r="N2771" s="31">
        <v>0.7</v>
      </c>
      <c r="O2771" s="14">
        <f>IFERROR(VLOOKUP($C2771,'site totals'!$J$2:$K$607,2,FALSE),1)</f>
        <v>4411.6148000000003</v>
      </c>
      <c r="P2771" s="32" t="s">
        <v>91</v>
      </c>
      <c r="Q2771" s="12">
        <v>0.4010366715</v>
      </c>
      <c r="R2771" s="29">
        <v>0.25</v>
      </c>
      <c r="S2771" s="2">
        <f>IF($A2771="site","",MIN(VLOOKUP($P2771,margin_ranges!$A$5:$D$10,4,FALSE)/100,$Q2771))</f>
        <v>0.29749999999999999</v>
      </c>
      <c r="T2771" s="6">
        <f>IF(A2771="placement",$J2771*MIN($Q2771,$S2771),"")</f>
        <v>776.77249999999992</v>
      </c>
      <c r="U2771" s="6">
        <f>IF($A2771="placement",T2771,SUMIF($C$10:$C$6209,$C2771,$T$10:$T$6209))</f>
        <v>776.77249999999992</v>
      </c>
      <c r="V2771" s="34">
        <f t="shared" si="131"/>
        <v>-6.3333333333333353E-2</v>
      </c>
      <c r="W2771" s="24"/>
      <c r="X2771" s="2" t="str">
        <f>IFERROR(MIN(VLOOKUP($W2771,margin_ranges!$A$5:$D$10,4,FALSE),$Q2771*100)/100,"")</f>
        <v/>
      </c>
      <c r="Y2771" s="6">
        <f t="shared" si="129"/>
        <v>776.77249999999992</v>
      </c>
      <c r="Z2771" s="6">
        <f>IF($A2771="placement",Y2771,SUMIF($C$10:$C$6209,$C2771,$Y$10:$Y$6209))</f>
        <v>776.77249999999992</v>
      </c>
      <c r="AA2771" s="29">
        <f t="shared" si="130"/>
        <v>-6.3333333333333353E-2</v>
      </c>
    </row>
    <row r="2772" spans="1:27" hidden="1" x14ac:dyDescent="0.3">
      <c r="A2772" s="8" t="s">
        <v>17</v>
      </c>
      <c r="B2772" s="8" t="s">
        <v>7315</v>
      </c>
      <c r="C2772" s="8" t="s">
        <v>7316</v>
      </c>
      <c r="D2772" s="8" t="s">
        <v>7323</v>
      </c>
      <c r="E2772" s="8" t="s">
        <v>7324</v>
      </c>
      <c r="F2772" s="29">
        <v>0.249999999999999</v>
      </c>
      <c r="G2772" s="29">
        <v>0</v>
      </c>
      <c r="H2772" s="30">
        <v>125.3283</v>
      </c>
      <c r="I2772" s="30">
        <v>8.6976999999999993</v>
      </c>
      <c r="J2772" s="14">
        <v>311</v>
      </c>
      <c r="K2772" s="14">
        <v>78</v>
      </c>
      <c r="L2772" s="12">
        <v>6.9400000000000003E-2</v>
      </c>
      <c r="M2772" s="7">
        <v>1.19037678</v>
      </c>
      <c r="N2772" s="31">
        <v>0.7</v>
      </c>
      <c r="O2772" s="14">
        <f>IFERROR(VLOOKUP($C2772,'site totals'!$J$2:$K$607,2,FALSE),1)</f>
        <v>4411.6148000000003</v>
      </c>
      <c r="P2772" s="32" t="s">
        <v>91</v>
      </c>
      <c r="Q2772" s="12">
        <v>0.41195089610000002</v>
      </c>
      <c r="R2772" s="29">
        <v>0.25</v>
      </c>
      <c r="S2772" s="2">
        <f>IF($A2772="site","",MIN(VLOOKUP($P2772,margin_ranges!$A$5:$D$10,4,FALSE)/100,$Q2772))</f>
        <v>0.29749999999999999</v>
      </c>
      <c r="T2772" s="6">
        <f>IF(A2772="placement",$J2772*MIN($Q2772,$S2772),"")</f>
        <v>92.522499999999994</v>
      </c>
      <c r="U2772" s="6">
        <f>IF($A2772="placement",T2772,SUMIF($C$10:$C$6209,$C2772,$T$10:$T$6209))</f>
        <v>92.522499999999994</v>
      </c>
      <c r="V2772" s="34">
        <f t="shared" si="131"/>
        <v>-6.3333333333333242E-2</v>
      </c>
      <c r="W2772" s="24"/>
      <c r="X2772" s="2" t="str">
        <f>IFERROR(MIN(VLOOKUP($W2772,margin_ranges!$A$5:$D$10,4,FALSE),$Q2772*100)/100,"")</f>
        <v/>
      </c>
      <c r="Y2772" s="6">
        <f t="shared" si="129"/>
        <v>92.522499999999994</v>
      </c>
      <c r="Z2772" s="6">
        <f>IF($A2772="placement",Y2772,SUMIF($C$10:$C$6209,$C2772,$Y$10:$Y$6209))</f>
        <v>92.522499999999994</v>
      </c>
      <c r="AA2772" s="29">
        <f t="shared" si="130"/>
        <v>-6.3333333333333242E-2</v>
      </c>
    </row>
    <row r="2773" spans="1:27" hidden="1" x14ac:dyDescent="0.3">
      <c r="A2773" s="8" t="s">
        <v>17</v>
      </c>
      <c r="B2773" s="8" t="s">
        <v>7315</v>
      </c>
      <c r="C2773" s="8" t="s">
        <v>7316</v>
      </c>
      <c r="D2773" s="8" t="s">
        <v>7335</v>
      </c>
      <c r="E2773" s="8" t="s">
        <v>7336</v>
      </c>
      <c r="F2773" s="29">
        <v>0.185796937245614</v>
      </c>
      <c r="G2773" s="29">
        <v>0</v>
      </c>
      <c r="H2773" s="30">
        <v>44.723100000000002</v>
      </c>
      <c r="I2773" s="30">
        <v>1.1618999999999999</v>
      </c>
      <c r="J2773" s="14">
        <v>94</v>
      </c>
      <c r="K2773" s="14">
        <v>17</v>
      </c>
      <c r="L2773" s="12">
        <v>2.5999999999999999E-2</v>
      </c>
      <c r="M2773" s="7">
        <v>2.7020286499999999</v>
      </c>
      <c r="N2773" s="31">
        <v>2.2000000000000002</v>
      </c>
      <c r="O2773" s="14">
        <f>IFERROR(VLOOKUP($C2773,'site totals'!$J$2:$K$607,2,FALSE),1)</f>
        <v>4411.6148000000003</v>
      </c>
      <c r="P2773" s="32" t="s">
        <v>91</v>
      </c>
      <c r="Q2773" s="12">
        <v>0.18579693720000001</v>
      </c>
      <c r="R2773" s="29">
        <v>0.25</v>
      </c>
      <c r="S2773" s="2">
        <f>IF($A2773="site","",MIN(VLOOKUP($P2773,margin_ranges!$A$5:$D$10,4,FALSE)/100,$Q2773))</f>
        <v>0.18579693720000001</v>
      </c>
      <c r="T2773" s="6">
        <f>IF(A2773="placement",$J2773*MIN($Q2773,$S2773),"")</f>
        <v>17.464912096800003</v>
      </c>
      <c r="U2773" s="6">
        <f>IF($A2773="placement",T2773,SUMIF($C$10:$C$6209,$C2773,$T$10:$T$6209))</f>
        <v>17.464912096800003</v>
      </c>
      <c r="V2773" s="34">
        <f t="shared" si="131"/>
        <v>8.5604083733333169E-2</v>
      </c>
      <c r="W2773" s="24"/>
      <c r="X2773" s="2" t="str">
        <f>IFERROR(MIN(VLOOKUP($W2773,margin_ranges!$A$5:$D$10,4,FALSE),$Q2773*100)/100,"")</f>
        <v/>
      </c>
      <c r="Y2773" s="6">
        <f t="shared" si="129"/>
        <v>17.464912096800003</v>
      </c>
      <c r="Z2773" s="6">
        <f>IF($A2773="placement",Y2773,SUMIF($C$10:$C$6209,$C2773,$Y$10:$Y$6209))</f>
        <v>17.464912096800003</v>
      </c>
      <c r="AA2773" s="29">
        <f t="shared" si="130"/>
        <v>8.5604083733333169E-2</v>
      </c>
    </row>
    <row r="2774" spans="1:27" hidden="1" x14ac:dyDescent="0.3">
      <c r="A2774" s="8" t="s">
        <v>17</v>
      </c>
      <c r="B2774" s="8" t="s">
        <v>7315</v>
      </c>
      <c r="C2774" s="8" t="s">
        <v>7316</v>
      </c>
      <c r="D2774" s="8" t="s">
        <v>7337</v>
      </c>
      <c r="E2774" s="8" t="s">
        <v>7338</v>
      </c>
      <c r="F2774" s="29">
        <v>0.185157652634827</v>
      </c>
      <c r="G2774" s="29">
        <v>0</v>
      </c>
      <c r="H2774" s="30">
        <v>45.004399999999997</v>
      </c>
      <c r="I2774" s="30">
        <v>1.1744000000000001</v>
      </c>
      <c r="J2774" s="14">
        <v>95</v>
      </c>
      <c r="K2774" s="14">
        <v>17</v>
      </c>
      <c r="L2774" s="12">
        <v>2.6100000000000002E-2</v>
      </c>
      <c r="M2774" s="7">
        <v>2.69990877</v>
      </c>
      <c r="N2774" s="31">
        <v>2.2000000000000002</v>
      </c>
      <c r="O2774" s="14">
        <f>IFERROR(VLOOKUP($C2774,'site totals'!$J$2:$K$607,2,FALSE),1)</f>
        <v>4411.6148000000003</v>
      </c>
      <c r="P2774" s="32" t="s">
        <v>91</v>
      </c>
      <c r="Q2774" s="12">
        <v>0.1851576526</v>
      </c>
      <c r="R2774" s="29">
        <v>0.25</v>
      </c>
      <c r="S2774" s="2">
        <f>IF($A2774="site","",MIN(VLOOKUP($P2774,margin_ranges!$A$5:$D$10,4,FALSE)/100,$Q2774))</f>
        <v>0.1851576526</v>
      </c>
      <c r="T2774" s="6">
        <f>IF(A2774="placement",$J2774*MIN($Q2774,$S2774),"")</f>
        <v>17.589976997000001</v>
      </c>
      <c r="U2774" s="6">
        <f>IF($A2774="placement",T2774,SUMIF($C$10:$C$6209,$C2774,$T$10:$T$6209))</f>
        <v>17.589976997000001</v>
      </c>
      <c r="V2774" s="34">
        <f t="shared" si="131"/>
        <v>8.6456463199999778E-2</v>
      </c>
      <c r="W2774" s="24"/>
      <c r="X2774" s="2" t="str">
        <f>IFERROR(MIN(VLOOKUP($W2774,margin_ranges!$A$5:$D$10,4,FALSE),$Q2774*100)/100,"")</f>
        <v/>
      </c>
      <c r="Y2774" s="6">
        <f t="shared" si="129"/>
        <v>17.589976997000001</v>
      </c>
      <c r="Z2774" s="6">
        <f>IF($A2774="placement",Y2774,SUMIF($C$10:$C$6209,$C2774,$Y$10:$Y$6209))</f>
        <v>17.589976997000001</v>
      </c>
      <c r="AA2774" s="29">
        <f t="shared" si="130"/>
        <v>8.6456463199999778E-2</v>
      </c>
    </row>
    <row r="2775" spans="1:27" hidden="1" x14ac:dyDescent="0.3">
      <c r="A2775" s="8" t="s">
        <v>17</v>
      </c>
      <c r="B2775" s="8" t="s">
        <v>7315</v>
      </c>
      <c r="C2775" s="8" t="s">
        <v>7316</v>
      </c>
      <c r="D2775" s="8" t="s">
        <v>7321</v>
      </c>
      <c r="E2775" s="8" t="s">
        <v>7322</v>
      </c>
      <c r="F2775" s="29">
        <v>0.185199935734538</v>
      </c>
      <c r="G2775" s="29">
        <v>0</v>
      </c>
      <c r="H2775" s="30">
        <v>44.759900000000002</v>
      </c>
      <c r="I2775" s="30">
        <v>1.1691</v>
      </c>
      <c r="J2775" s="14">
        <v>95</v>
      </c>
      <c r="K2775" s="14">
        <v>17</v>
      </c>
      <c r="L2775" s="12">
        <v>2.6100000000000002E-2</v>
      </c>
      <c r="M2775" s="7">
        <v>2.7000488800000002</v>
      </c>
      <c r="N2775" s="31">
        <v>2.2000000000000002</v>
      </c>
      <c r="O2775" s="14">
        <f>IFERROR(VLOOKUP($C2775,'site totals'!$J$2:$K$607,2,FALSE),1)</f>
        <v>4411.6148000000003</v>
      </c>
      <c r="P2775" s="32" t="s">
        <v>91</v>
      </c>
      <c r="Q2775" s="12">
        <v>0.18519993570000001</v>
      </c>
      <c r="R2775" s="29">
        <v>0.25</v>
      </c>
      <c r="S2775" s="2">
        <f>IF($A2775="site","",MIN(VLOOKUP($P2775,margin_ranges!$A$5:$D$10,4,FALSE)/100,$Q2775))</f>
        <v>0.18519993570000001</v>
      </c>
      <c r="T2775" s="6">
        <f>IF(A2775="placement",$J2775*MIN($Q2775,$S2775),"")</f>
        <v>17.593993891500002</v>
      </c>
      <c r="U2775" s="6">
        <f>IF($A2775="placement",T2775,SUMIF($C$10:$C$6209,$C2775,$T$10:$T$6209))</f>
        <v>17.593993891500002</v>
      </c>
      <c r="V2775" s="34">
        <f t="shared" si="131"/>
        <v>8.6400085733333354E-2</v>
      </c>
      <c r="W2775" s="24"/>
      <c r="X2775" s="2" t="str">
        <f>IFERROR(MIN(VLOOKUP($W2775,margin_ranges!$A$5:$D$10,4,FALSE),$Q2775*100)/100,"")</f>
        <v/>
      </c>
      <c r="Y2775" s="6">
        <f t="shared" si="129"/>
        <v>17.593993891500002</v>
      </c>
      <c r="Z2775" s="6">
        <f>IF($A2775="placement",Y2775,SUMIF($C$10:$C$6209,$C2775,$Y$10:$Y$6209))</f>
        <v>17.593993891500002</v>
      </c>
      <c r="AA2775" s="29">
        <f t="shared" si="130"/>
        <v>8.6400085733333354E-2</v>
      </c>
    </row>
    <row r="2776" spans="1:27" hidden="1" x14ac:dyDescent="0.3">
      <c r="A2776" s="8" t="s">
        <v>17</v>
      </c>
      <c r="B2776" s="8" t="s">
        <v>7315</v>
      </c>
      <c r="C2776" s="8" t="s">
        <v>7316</v>
      </c>
      <c r="D2776" s="8" t="s">
        <v>7339</v>
      </c>
      <c r="E2776" s="8" t="s">
        <v>7340</v>
      </c>
      <c r="F2776" s="29">
        <v>0.182691235939025</v>
      </c>
      <c r="G2776" s="29">
        <v>0</v>
      </c>
      <c r="H2776" s="30">
        <v>45.155099999999997</v>
      </c>
      <c r="I2776" s="30">
        <v>1.1903999999999999</v>
      </c>
      <c r="J2776" s="14">
        <v>96</v>
      </c>
      <c r="K2776" s="14">
        <v>17</v>
      </c>
      <c r="L2776" s="12">
        <v>2.64E-2</v>
      </c>
      <c r="M2776" s="7">
        <v>2.6917611799999999</v>
      </c>
      <c r="N2776" s="31">
        <v>2.2000000000000002</v>
      </c>
      <c r="O2776" s="14">
        <f>IFERROR(VLOOKUP($C2776,'site totals'!$J$2:$K$607,2,FALSE),1)</f>
        <v>4411.6148000000003</v>
      </c>
      <c r="P2776" s="32" t="s">
        <v>91</v>
      </c>
      <c r="Q2776" s="12">
        <v>0.1826912359</v>
      </c>
      <c r="R2776" s="29">
        <v>0.25</v>
      </c>
      <c r="S2776" s="2">
        <f>IF($A2776="site","",MIN(VLOOKUP($P2776,margin_ranges!$A$5:$D$10,4,FALSE)/100,$Q2776))</f>
        <v>0.1826912359</v>
      </c>
      <c r="T2776" s="6">
        <f>IF(A2776="placement",$J2776*MIN($Q2776,$S2776),"")</f>
        <v>17.538358646399999</v>
      </c>
      <c r="U2776" s="6">
        <f>IF($A2776="placement",T2776,SUMIF($C$10:$C$6209,$C2776,$T$10:$T$6209))</f>
        <v>17.538358646399999</v>
      </c>
      <c r="V2776" s="34">
        <f t="shared" si="131"/>
        <v>8.9745018799999965E-2</v>
      </c>
      <c r="W2776" s="24"/>
      <c r="X2776" s="2" t="str">
        <f>IFERROR(MIN(VLOOKUP($W2776,margin_ranges!$A$5:$D$10,4,FALSE),$Q2776*100)/100,"")</f>
        <v/>
      </c>
      <c r="Y2776" s="6">
        <f t="shared" si="129"/>
        <v>17.538358646399999</v>
      </c>
      <c r="Z2776" s="6">
        <f>IF($A2776="placement",Y2776,SUMIF($C$10:$C$6209,$C2776,$Y$10:$Y$6209))</f>
        <v>17.538358646399999</v>
      </c>
      <c r="AA2776" s="29">
        <f t="shared" si="130"/>
        <v>8.9745018799999965E-2</v>
      </c>
    </row>
    <row r="2777" spans="1:27" hidden="1" x14ac:dyDescent="0.3">
      <c r="A2777" s="8" t="s">
        <v>17</v>
      </c>
      <c r="B2777" s="8" t="s">
        <v>7315</v>
      </c>
      <c r="C2777" s="8" t="s">
        <v>7316</v>
      </c>
      <c r="D2777" s="8" t="s">
        <v>7343</v>
      </c>
      <c r="E2777" s="8" t="s">
        <v>7344</v>
      </c>
      <c r="F2777" s="29">
        <v>0.121884529497923</v>
      </c>
      <c r="G2777" s="29">
        <v>0</v>
      </c>
      <c r="H2777" s="30">
        <v>75.103499999999997</v>
      </c>
      <c r="I2777" s="30">
        <v>1.8997999999999999</v>
      </c>
      <c r="J2777" s="14">
        <v>143</v>
      </c>
      <c r="K2777" s="14">
        <v>17</v>
      </c>
      <c r="L2777" s="12">
        <v>2.53E-2</v>
      </c>
      <c r="M2777" s="7">
        <v>2.50536527</v>
      </c>
      <c r="N2777" s="31">
        <v>2.2000000000000002</v>
      </c>
      <c r="O2777" s="14">
        <f>IFERROR(VLOOKUP($C2777,'site totals'!$J$2:$K$607,2,FALSE),1)</f>
        <v>4411.6148000000003</v>
      </c>
      <c r="P2777" s="32" t="s">
        <v>91</v>
      </c>
      <c r="Q2777" s="12">
        <v>0.12188452950000001</v>
      </c>
      <c r="R2777" s="29">
        <v>0.25</v>
      </c>
      <c r="S2777" s="2">
        <f>IF($A2777="site","",MIN(VLOOKUP($P2777,margin_ranges!$A$5:$D$10,4,FALSE)/100,$Q2777))</f>
        <v>0.12188452950000001</v>
      </c>
      <c r="T2777" s="6">
        <f>IF(A2777="placement",$J2777*MIN($Q2777,$S2777),"")</f>
        <v>17.429487718499999</v>
      </c>
      <c r="U2777" s="6">
        <f>IF($A2777="placement",T2777,SUMIF($C$10:$C$6209,$C2777,$T$10:$T$6209))</f>
        <v>17.429487718499999</v>
      </c>
      <c r="V2777" s="34">
        <f t="shared" si="131"/>
        <v>0.17082062733333325</v>
      </c>
      <c r="W2777" s="24"/>
      <c r="X2777" s="2" t="str">
        <f>IFERROR(MIN(VLOOKUP($W2777,margin_ranges!$A$5:$D$10,4,FALSE),$Q2777*100)/100,"")</f>
        <v/>
      </c>
      <c r="Y2777" s="6">
        <f t="shared" si="129"/>
        <v>17.429487718499999</v>
      </c>
      <c r="Z2777" s="6">
        <f>IF($A2777="placement",Y2777,SUMIF($C$10:$C$6209,$C2777,$Y$10:$Y$6209))</f>
        <v>17.429487718499999</v>
      </c>
      <c r="AA2777" s="29">
        <f t="shared" si="130"/>
        <v>0.17082062733333325</v>
      </c>
    </row>
    <row r="2778" spans="1:27" hidden="1" x14ac:dyDescent="0.3">
      <c r="A2778" s="8" t="s">
        <v>17</v>
      </c>
      <c r="B2778" s="8" t="s">
        <v>7315</v>
      </c>
      <c r="C2778" s="8" t="s">
        <v>7316</v>
      </c>
      <c r="D2778" s="8" t="s">
        <v>7341</v>
      </c>
      <c r="E2778" s="8" t="s">
        <v>7342</v>
      </c>
      <c r="F2778" s="29">
        <v>0.189932231160928</v>
      </c>
      <c r="G2778" s="29">
        <v>1</v>
      </c>
      <c r="H2778" s="30">
        <v>63.0045</v>
      </c>
      <c r="I2778" s="30">
        <v>1.8170999999999999</v>
      </c>
      <c r="J2778" s="14">
        <v>148</v>
      </c>
      <c r="K2778" s="14">
        <v>27</v>
      </c>
      <c r="L2778" s="12">
        <v>2.8799999999999999E-2</v>
      </c>
      <c r="M2778" s="7">
        <v>2.7158221600000001</v>
      </c>
      <c r="N2778" s="31">
        <v>2.2000000000000002</v>
      </c>
      <c r="O2778" s="14">
        <f>IFERROR(VLOOKUP($C2778,'site totals'!$J$2:$K$607,2,FALSE),1)</f>
        <v>4411.6148000000003</v>
      </c>
      <c r="P2778" s="32" t="s">
        <v>91</v>
      </c>
      <c r="Q2778" s="12">
        <v>0.1899322312</v>
      </c>
      <c r="R2778" s="29">
        <v>0.25</v>
      </c>
      <c r="S2778" s="2">
        <f>IF($A2778="site","",MIN(VLOOKUP($P2778,margin_ranges!$A$5:$D$10,4,FALSE)/100,$Q2778))</f>
        <v>0.1899322312</v>
      </c>
      <c r="T2778" s="6">
        <f>IF(A2778="placement",$J2778*MIN($Q2778,$S2778),"")</f>
        <v>28.109970217600001</v>
      </c>
      <c r="U2778" s="6">
        <f>IF($A2778="placement",T2778,SUMIF($C$10:$C$6209,$C2778,$T$10:$T$6209))</f>
        <v>28.109970217600001</v>
      </c>
      <c r="V2778" s="34">
        <f t="shared" si="131"/>
        <v>8.0090358400000117E-2</v>
      </c>
      <c r="W2778" s="24"/>
      <c r="X2778" s="2" t="str">
        <f>IFERROR(MIN(VLOOKUP($W2778,margin_ranges!$A$5:$D$10,4,FALSE),$Q2778*100)/100,"")</f>
        <v/>
      </c>
      <c r="Y2778" s="6">
        <f t="shared" si="129"/>
        <v>28.109970217600001</v>
      </c>
      <c r="Z2778" s="6">
        <f>IF($A2778="placement",Y2778,SUMIF($C$10:$C$6209,$C2778,$Y$10:$Y$6209))</f>
        <v>28.109970217600001</v>
      </c>
      <c r="AA2778" s="29">
        <f t="shared" si="130"/>
        <v>8.0090358400000117E-2</v>
      </c>
    </row>
    <row r="2779" spans="1:27" hidden="1" x14ac:dyDescent="0.3">
      <c r="A2779" s="8" t="s">
        <v>17</v>
      </c>
      <c r="B2779" s="8" t="s">
        <v>7315</v>
      </c>
      <c r="C2779" s="8" t="s">
        <v>7316</v>
      </c>
      <c r="D2779" s="8" t="s">
        <v>7317</v>
      </c>
      <c r="E2779" s="8" t="s">
        <v>7318</v>
      </c>
      <c r="F2779" s="29">
        <v>0.10352116471070801</v>
      </c>
      <c r="G2779" s="29">
        <v>0</v>
      </c>
      <c r="H2779" s="30">
        <v>63.014200000000002</v>
      </c>
      <c r="I2779" s="30">
        <v>2.6465999999999998</v>
      </c>
      <c r="J2779" s="14">
        <v>195</v>
      </c>
      <c r="K2779" s="14">
        <v>20</v>
      </c>
      <c r="L2779" s="12">
        <v>4.2000000000000003E-2</v>
      </c>
      <c r="M2779" s="7">
        <v>2.4540456700000002</v>
      </c>
      <c r="N2779" s="31">
        <v>2.2000000000000002</v>
      </c>
      <c r="O2779" s="14">
        <f>IFERROR(VLOOKUP($C2779,'site totals'!$J$2:$K$607,2,FALSE),1)</f>
        <v>4411.6148000000003</v>
      </c>
      <c r="P2779" s="32" t="s">
        <v>91</v>
      </c>
      <c r="Q2779" s="12">
        <v>0.1035211647</v>
      </c>
      <c r="R2779" s="29">
        <v>0.25</v>
      </c>
      <c r="S2779" s="2">
        <f>IF($A2779="site","",MIN(VLOOKUP($P2779,margin_ranges!$A$5:$D$10,4,FALSE)/100,$Q2779))</f>
        <v>0.1035211647</v>
      </c>
      <c r="T2779" s="6">
        <f>IF(A2779="placement",$J2779*MIN($Q2779,$S2779),"")</f>
        <v>20.186627116499999</v>
      </c>
      <c r="U2779" s="6">
        <f>IF($A2779="placement",T2779,SUMIF($C$10:$C$6209,$C2779,$T$10:$T$6209))</f>
        <v>20.186627116499999</v>
      </c>
      <c r="V2779" s="34">
        <f t="shared" si="131"/>
        <v>0.19530511373333326</v>
      </c>
      <c r="W2779" s="24"/>
      <c r="X2779" s="2" t="str">
        <f>IFERROR(MIN(VLOOKUP($W2779,margin_ranges!$A$5:$D$10,4,FALSE),$Q2779*100)/100,"")</f>
        <v/>
      </c>
      <c r="Y2779" s="6">
        <f t="shared" si="129"/>
        <v>20.186627116499999</v>
      </c>
      <c r="Z2779" s="6">
        <f>IF($A2779="placement",Y2779,SUMIF($C$10:$C$6209,$C2779,$Y$10:$Y$6209))</f>
        <v>20.186627116499999</v>
      </c>
      <c r="AA2779" s="29">
        <f t="shared" si="130"/>
        <v>0.19530511373333326</v>
      </c>
    </row>
    <row r="2780" spans="1:27" hidden="1" x14ac:dyDescent="0.3">
      <c r="A2780" s="8" t="s">
        <v>17</v>
      </c>
      <c r="B2780" s="8" t="s">
        <v>7315</v>
      </c>
      <c r="C2780" s="8" t="s">
        <v>7316</v>
      </c>
      <c r="D2780" s="8" t="s">
        <v>7333</v>
      </c>
      <c r="E2780" s="8" t="s">
        <v>7334</v>
      </c>
      <c r="F2780" s="29">
        <v>0.21086360890071201</v>
      </c>
      <c r="G2780" s="29">
        <v>0</v>
      </c>
      <c r="H2780" s="30">
        <v>110.3753</v>
      </c>
      <c r="I2780" s="30">
        <v>17.192799999999998</v>
      </c>
      <c r="J2780" s="14">
        <v>458</v>
      </c>
      <c r="K2780" s="14">
        <v>96</v>
      </c>
      <c r="L2780" s="12">
        <v>0.15579999999999999</v>
      </c>
      <c r="M2780" s="7">
        <v>0.88704565000000002</v>
      </c>
      <c r="N2780" s="31">
        <v>0.7</v>
      </c>
      <c r="O2780" s="14">
        <f>IFERROR(VLOOKUP($C2780,'site totals'!$J$2:$K$607,2,FALSE),1)</f>
        <v>4411.6148000000003</v>
      </c>
      <c r="P2780" s="32" t="s">
        <v>91</v>
      </c>
      <c r="Q2780" s="12">
        <v>0.2108636089</v>
      </c>
      <c r="R2780" s="29">
        <v>0.25</v>
      </c>
      <c r="S2780" s="2">
        <f>IF($A2780="site","",MIN(VLOOKUP($P2780,margin_ranges!$A$5:$D$10,4,FALSE)/100,$Q2780))</f>
        <v>0.2108636089</v>
      </c>
      <c r="T2780" s="6">
        <f>IF(A2780="placement",$J2780*MIN($Q2780,$S2780),"")</f>
        <v>96.5755328762</v>
      </c>
      <c r="U2780" s="6">
        <f>IF($A2780="placement",T2780,SUMIF($C$10:$C$6209,$C2780,$T$10:$T$6209))</f>
        <v>96.5755328762</v>
      </c>
      <c r="V2780" s="34">
        <f t="shared" si="131"/>
        <v>5.2181854800000149E-2</v>
      </c>
      <c r="W2780" s="24"/>
      <c r="X2780" s="2" t="str">
        <f>IFERROR(MIN(VLOOKUP($W2780,margin_ranges!$A$5:$D$10,4,FALSE),$Q2780*100)/100,"")</f>
        <v/>
      </c>
      <c r="Y2780" s="6">
        <f t="shared" si="129"/>
        <v>96.5755328762</v>
      </c>
      <c r="Z2780" s="6">
        <f>IF($A2780="placement",Y2780,SUMIF($C$10:$C$6209,$C2780,$Y$10:$Y$6209))</f>
        <v>96.5755328762</v>
      </c>
      <c r="AA2780" s="29">
        <f t="shared" si="130"/>
        <v>5.2181854800000149E-2</v>
      </c>
    </row>
    <row r="2781" spans="1:27" hidden="1" x14ac:dyDescent="0.3">
      <c r="A2781" s="8" t="s">
        <v>17</v>
      </c>
      <c r="B2781" s="8" t="s">
        <v>7315</v>
      </c>
      <c r="C2781" s="8" t="s">
        <v>7316</v>
      </c>
      <c r="D2781" s="33" t="s">
        <v>7331</v>
      </c>
      <c r="E2781" s="8" t="s">
        <v>7332</v>
      </c>
      <c r="F2781" s="29">
        <v>0.22224595043427001</v>
      </c>
      <c r="G2781" s="29">
        <v>0</v>
      </c>
      <c r="H2781" s="30">
        <v>115.64100000000001</v>
      </c>
      <c r="I2781" s="30">
        <v>17.9496</v>
      </c>
      <c r="J2781" s="14">
        <v>485</v>
      </c>
      <c r="K2781" s="14">
        <v>106</v>
      </c>
      <c r="L2781" s="12">
        <v>0.1552</v>
      </c>
      <c r="M2781" s="7">
        <v>0.90002746</v>
      </c>
      <c r="N2781" s="31">
        <v>0.7</v>
      </c>
      <c r="O2781" s="14">
        <f>IFERROR(VLOOKUP($C2781,'site totals'!$J$2:$K$607,2,FALSE),1)</f>
        <v>4411.6148000000003</v>
      </c>
      <c r="P2781" s="32" t="s">
        <v>91</v>
      </c>
      <c r="Q2781" s="12">
        <v>0.2222459504</v>
      </c>
      <c r="R2781" s="29">
        <v>0.25</v>
      </c>
      <c r="S2781" s="2">
        <f>IF($A2781="site","",MIN(VLOOKUP($P2781,margin_ranges!$A$5:$D$10,4,FALSE)/100,$Q2781))</f>
        <v>0.2222459504</v>
      </c>
      <c r="T2781" s="6">
        <f>IF(A2781="placement",$J2781*MIN($Q2781,$S2781),"")</f>
        <v>107.789285944</v>
      </c>
      <c r="U2781" s="6">
        <f>IF($A2781="placement",T2781,SUMIF($C$10:$C$6209,$C2781,$T$10:$T$6209))</f>
        <v>107.789285944</v>
      </c>
      <c r="V2781" s="34">
        <f t="shared" si="131"/>
        <v>3.7005399466666811E-2</v>
      </c>
      <c r="W2781" s="24"/>
      <c r="X2781" s="2" t="str">
        <f>IFERROR(MIN(VLOOKUP($W2781,margin_ranges!$A$5:$D$10,4,FALSE),$Q2781*100)/100,"")</f>
        <v/>
      </c>
      <c r="Y2781" s="6">
        <f t="shared" si="129"/>
        <v>107.789285944</v>
      </c>
      <c r="Z2781" s="6">
        <f>IF($A2781="placement",Y2781,SUMIF($C$10:$C$6209,$C2781,$Y$10:$Y$6209))</f>
        <v>107.789285944</v>
      </c>
      <c r="AA2781" s="17">
        <f t="shared" si="130"/>
        <v>3.7005399466666811E-2</v>
      </c>
    </row>
    <row r="2782" spans="1:27" hidden="1" x14ac:dyDescent="0.3">
      <c r="A2782" s="8" t="s">
        <v>17</v>
      </c>
      <c r="B2782" s="8" t="s">
        <v>7315</v>
      </c>
      <c r="C2782" s="8" t="s">
        <v>7316</v>
      </c>
      <c r="D2782" s="8" t="s">
        <v>7327</v>
      </c>
      <c r="E2782" s="8" t="s">
        <v>7328</v>
      </c>
      <c r="F2782" s="29">
        <v>0.102269227682683</v>
      </c>
      <c r="G2782" s="29">
        <v>0</v>
      </c>
      <c r="H2782" s="30">
        <v>385.4853</v>
      </c>
      <c r="I2782" s="30">
        <v>10.060700000000001</v>
      </c>
      <c r="J2782" s="14">
        <v>740</v>
      </c>
      <c r="K2782" s="14">
        <v>76</v>
      </c>
      <c r="L2782" s="12">
        <v>2.6100000000000002E-2</v>
      </c>
      <c r="M2782" s="7">
        <v>2.4506233599999998</v>
      </c>
      <c r="N2782" s="31">
        <v>2.2000000000000002</v>
      </c>
      <c r="O2782" s="14">
        <f>IFERROR(VLOOKUP($C2782,'site totals'!$J$2:$K$607,2,FALSE),1)</f>
        <v>4411.6148000000003</v>
      </c>
      <c r="P2782" s="32" t="s">
        <v>91</v>
      </c>
      <c r="Q2782" s="12">
        <v>0.10226922770000001</v>
      </c>
      <c r="R2782" s="29">
        <v>0.25</v>
      </c>
      <c r="S2782" s="2">
        <f>IF($A2782="site","",MIN(VLOOKUP($P2782,margin_ranges!$A$5:$D$10,4,FALSE)/100,$Q2782))</f>
        <v>0.10226922770000001</v>
      </c>
      <c r="T2782" s="6">
        <f>IF(A2782="placement",$J2782*MIN($Q2782,$S2782),"")</f>
        <v>75.679228498000001</v>
      </c>
      <c r="U2782" s="6">
        <f>IF($A2782="placement",T2782,SUMIF($C$10:$C$6209,$C2782,$T$10:$T$6209))</f>
        <v>75.679228498000001</v>
      </c>
      <c r="V2782" s="34">
        <f t="shared" si="131"/>
        <v>0.19697436306666649</v>
      </c>
      <c r="W2782" s="24"/>
      <c r="X2782" s="2" t="str">
        <f>IFERROR(MIN(VLOOKUP($W2782,margin_ranges!$A$5:$D$10,4,FALSE),$Q2782*100)/100,"")</f>
        <v/>
      </c>
      <c r="Y2782" s="6">
        <f t="shared" si="129"/>
        <v>75.679228498000001</v>
      </c>
      <c r="Z2782" s="6">
        <f>IF($A2782="placement",Y2782,SUMIF($C$10:$C$6209,$C2782,$Y$10:$Y$6209))</f>
        <v>75.679228498000001</v>
      </c>
      <c r="AA2782" s="29">
        <f t="shared" si="130"/>
        <v>0.19697436306666649</v>
      </c>
    </row>
    <row r="2783" spans="1:27" hidden="1" x14ac:dyDescent="0.3">
      <c r="A2783" s="8" t="s">
        <v>17</v>
      </c>
      <c r="B2783" s="8" t="s">
        <v>7315</v>
      </c>
      <c r="C2783" s="8" t="s">
        <v>7316</v>
      </c>
      <c r="D2783" s="8" t="s">
        <v>7319</v>
      </c>
      <c r="E2783" s="8" t="s">
        <v>7320</v>
      </c>
      <c r="F2783" s="29">
        <v>0.3</v>
      </c>
      <c r="G2783" s="29">
        <v>0</v>
      </c>
      <c r="H2783" s="30">
        <v>706.8759</v>
      </c>
      <c r="I2783" s="30">
        <v>94.083399999999997</v>
      </c>
      <c r="J2783" s="14">
        <v>3443</v>
      </c>
      <c r="K2783" s="14">
        <v>1033</v>
      </c>
      <c r="L2783" s="12">
        <v>0.1331</v>
      </c>
      <c r="M2783" s="7">
        <v>1.2198184400000001</v>
      </c>
      <c r="N2783" s="31">
        <v>0.7</v>
      </c>
      <c r="O2783" s="14">
        <f>IFERROR(VLOOKUP($C2783,'site totals'!$J$2:$K$607,2,FALSE),1)</f>
        <v>4411.6148000000003</v>
      </c>
      <c r="P2783" s="32" t="s">
        <v>91</v>
      </c>
      <c r="Q2783" s="12">
        <v>0.42614410889999998</v>
      </c>
      <c r="R2783" s="29">
        <v>0.3</v>
      </c>
      <c r="S2783" s="2">
        <f>IF($A2783="site","",MIN(VLOOKUP($P2783,margin_ranges!$A$5:$D$10,4,FALSE)/100,$Q2783))</f>
        <v>0.29749999999999999</v>
      </c>
      <c r="T2783" s="6">
        <f>IF(A2783="placement",$J2783*MIN($Q2783,$S2783),"")</f>
        <v>1024.2925</v>
      </c>
      <c r="U2783" s="6">
        <f>IF($A2783="placement",T2783,SUMIF($C$10:$C$6209,$C2783,$T$10:$T$6209))</f>
        <v>1024.2925</v>
      </c>
      <c r="V2783" s="34">
        <f t="shared" si="131"/>
        <v>3.5714285714285587E-3</v>
      </c>
      <c r="W2783" s="24"/>
      <c r="X2783" s="2" t="str">
        <f>IFERROR(MIN(VLOOKUP($W2783,margin_ranges!$A$5:$D$10,4,FALSE),$Q2783*100)/100,"")</f>
        <v/>
      </c>
      <c r="Y2783" s="6">
        <f t="shared" si="129"/>
        <v>1024.2925</v>
      </c>
      <c r="Z2783" s="6">
        <f>IF($A2783="placement",Y2783,SUMIF($C$10:$C$6209,$C2783,$Y$10:$Y$6209))</f>
        <v>1024.2925</v>
      </c>
      <c r="AA2783" s="17">
        <f t="shared" si="130"/>
        <v>3.5714285714285587E-3</v>
      </c>
    </row>
    <row r="2784" spans="1:27" x14ac:dyDescent="0.3">
      <c r="A2784" s="16" t="s">
        <v>33</v>
      </c>
      <c r="B2784" s="16" t="s">
        <v>7315</v>
      </c>
      <c r="C2784" s="16" t="s">
        <v>7316</v>
      </c>
      <c r="D2784" s="8" t="s">
        <v>34</v>
      </c>
      <c r="E2784" s="16"/>
      <c r="F2784" s="17">
        <v>0.26820993754939698</v>
      </c>
      <c r="G2784" s="17">
        <v>0.29185784999999997</v>
      </c>
      <c r="H2784" s="36">
        <v>2503.2474000000002</v>
      </c>
      <c r="I2784" s="36">
        <v>250.1739</v>
      </c>
      <c r="J2784" s="22">
        <v>9453</v>
      </c>
      <c r="K2784" s="22">
        <v>2310</v>
      </c>
      <c r="L2784" s="18">
        <v>9.9900000000000003E-2</v>
      </c>
      <c r="M2784" s="19">
        <v>1.2595854200000001</v>
      </c>
      <c r="N2784" s="20">
        <v>0.82688700000000004</v>
      </c>
      <c r="O2784" s="22">
        <f>IFERROR(VLOOKUP($C2784,'site totals'!$J$2:$K$607,2,FALSE),1)</f>
        <v>4411.6148000000003</v>
      </c>
      <c r="P2784" s="21"/>
      <c r="Q2784" s="18">
        <v>0.34352447479999998</v>
      </c>
      <c r="R2784" s="17">
        <v>0.26819999999999999</v>
      </c>
      <c r="S2784" s="18" t="str">
        <f>IF($A2784="site","",MIN(VLOOKUP($P2784,margin_ranges!$A$5:$D$10,4,FALSE)/100,$Q2784))</f>
        <v/>
      </c>
      <c r="T2784" s="22" t="str">
        <f>IF(A2784="placement",$J2784*MIN($Q2784,$S2784),"")</f>
        <v/>
      </c>
      <c r="U2784" s="22">
        <f>IF($A2784="placement",T2784,SUMIF($C$10:$C$6209,$C2784,$T$10:$T$6209))</f>
        <v>2469.5998740024997</v>
      </c>
      <c r="V2784" s="37">
        <f t="shared" si="131"/>
        <v>9.4966064899930647E-3</v>
      </c>
      <c r="W2784" s="38"/>
      <c r="X2784" s="18" t="str">
        <f>IFERROR(MIN(VLOOKUP($W2784,margin_ranges!$A$5:$D$10,4,FALSE),$Q2784*100)/100,"")</f>
        <v/>
      </c>
      <c r="Y2784" s="6" t="str">
        <f t="shared" ref="Y2784:Y2847" si="132">IF(A2784="placement",IF($X2784="",$T2784,$J2784*MIN($Q2784,$X2784)),"")</f>
        <v/>
      </c>
      <c r="Z2784" s="6">
        <f>IF($A2784="placement",Y2784,SUMIF($C$10:$C$6209,$C2784,$Y$10:$Y$6209))</f>
        <v>2469.5998740024997</v>
      </c>
      <c r="AA2784" s="17">
        <f t="shared" ref="AA2784:AA2847" si="133">($J2784-$Z2784)/($J2784*(1-$R2784))-1</f>
        <v>9.4966064899930647E-3</v>
      </c>
    </row>
    <row r="2785" spans="1:27" hidden="1" x14ac:dyDescent="0.3">
      <c r="A2785" s="8" t="s">
        <v>17</v>
      </c>
      <c r="B2785" s="8" t="s">
        <v>4601</v>
      </c>
      <c r="C2785" s="8" t="s">
        <v>4602</v>
      </c>
      <c r="D2785" s="8" t="s">
        <v>4607</v>
      </c>
      <c r="E2785" s="8" t="s">
        <v>4608</v>
      </c>
      <c r="F2785" s="29">
        <v>0.19999999999999901</v>
      </c>
      <c r="G2785" s="29">
        <v>0</v>
      </c>
      <c r="H2785" s="30">
        <v>10.968299999999999</v>
      </c>
      <c r="I2785" s="30">
        <v>2.2221000000000002</v>
      </c>
      <c r="J2785" s="14">
        <v>135</v>
      </c>
      <c r="K2785" s="14">
        <v>30</v>
      </c>
      <c r="L2785" s="12">
        <v>0.2026</v>
      </c>
      <c r="M2785" s="7">
        <v>2.0188042400000001</v>
      </c>
      <c r="N2785" s="31">
        <v>1.55</v>
      </c>
      <c r="O2785" s="14">
        <f>IFERROR(VLOOKUP($C2785,'site totals'!$J$2:$K$607,2,FALSE),1)</f>
        <v>4351.5451999999996</v>
      </c>
      <c r="P2785" s="32" t="s">
        <v>22</v>
      </c>
      <c r="Q2785" s="12">
        <v>0.2322187724</v>
      </c>
      <c r="R2785" s="29">
        <v>0.2</v>
      </c>
      <c r="S2785" s="2">
        <f>IF($A2785="site","",MIN(VLOOKUP($P2785,margin_ranges!$A$5:$D$10,4,FALSE)/100,$Q2785))</f>
        <v>0.2322187724</v>
      </c>
      <c r="T2785" s="6">
        <f>IF(A2785="placement",$J2785*MIN($Q2785,$S2785),"")</f>
        <v>31.349534274</v>
      </c>
      <c r="U2785" s="6">
        <f>IF($A2785="placement",T2785,SUMIF($C$10:$C$6209,$C2785,$T$10:$T$6209))</f>
        <v>31.349534274</v>
      </c>
      <c r="V2785" s="34">
        <f t="shared" si="131"/>
        <v>-4.0273465500000105E-2</v>
      </c>
      <c r="W2785" s="24"/>
      <c r="X2785" s="2" t="str">
        <f>IFERROR(MIN(VLOOKUP($W2785,margin_ranges!$A$5:$D$10,4,FALSE),$Q2785*100)/100,"")</f>
        <v/>
      </c>
      <c r="Y2785" s="6">
        <f t="shared" si="132"/>
        <v>31.349534274</v>
      </c>
      <c r="Z2785" s="6">
        <f>IF($A2785="placement",Y2785,SUMIF($C$10:$C$6209,$C2785,$Y$10:$Y$6209))</f>
        <v>31.349534274</v>
      </c>
      <c r="AA2785" s="29">
        <f t="shared" si="133"/>
        <v>-4.0273465500000105E-2</v>
      </c>
    </row>
    <row r="2786" spans="1:27" hidden="1" x14ac:dyDescent="0.3">
      <c r="A2786" s="8" t="s">
        <v>17</v>
      </c>
      <c r="B2786" s="8" t="s">
        <v>4601</v>
      </c>
      <c r="C2786" s="8" t="s">
        <v>4602</v>
      </c>
      <c r="D2786" s="33" t="s">
        <v>4659</v>
      </c>
      <c r="E2786" s="8" t="s">
        <v>4660</v>
      </c>
      <c r="F2786" s="29">
        <v>0.13</v>
      </c>
      <c r="G2786" s="29">
        <v>0</v>
      </c>
      <c r="H2786" s="30">
        <v>4.8129999999999997</v>
      </c>
      <c r="I2786" s="30">
        <v>1.1942999999999999</v>
      </c>
      <c r="J2786" s="14">
        <v>95</v>
      </c>
      <c r="K2786" s="14">
        <v>12</v>
      </c>
      <c r="L2786" s="12">
        <v>0.24809999999999999</v>
      </c>
      <c r="M2786" s="7">
        <v>2.6555263199999999</v>
      </c>
      <c r="N2786" s="31">
        <v>2.25</v>
      </c>
      <c r="O2786" s="14">
        <f>IFERROR(VLOOKUP($C2786,'site totals'!$J$2:$K$607,2,FALSE),1)</f>
        <v>4351.5451999999996</v>
      </c>
      <c r="P2786" s="32" t="s">
        <v>22</v>
      </c>
      <c r="Q2786" s="12">
        <v>0.15271033589999999</v>
      </c>
      <c r="R2786" s="29">
        <v>0.13</v>
      </c>
      <c r="S2786" s="2">
        <f>IF($A2786="site","",MIN(VLOOKUP($P2786,margin_ranges!$A$5:$D$10,4,FALSE)/100,$Q2786))</f>
        <v>0.15271033589999999</v>
      </c>
      <c r="T2786" s="6">
        <f>IF(A2786="placement",$J2786*MIN($Q2786,$S2786),"")</f>
        <v>14.507481910499999</v>
      </c>
      <c r="U2786" s="6">
        <f>IF($A2786="placement",T2786,SUMIF($C$10:$C$6209,$C2786,$T$10:$T$6209))</f>
        <v>14.507481910499999</v>
      </c>
      <c r="V2786" s="34">
        <f t="shared" si="131"/>
        <v>-2.6103834367816159E-2</v>
      </c>
      <c r="W2786" s="24"/>
      <c r="X2786" s="2" t="str">
        <f>IFERROR(MIN(VLOOKUP($W2786,margin_ranges!$A$5:$D$10,4,FALSE),$Q2786*100)/100,"")</f>
        <v/>
      </c>
      <c r="Y2786" s="6">
        <f t="shared" si="132"/>
        <v>14.507481910499999</v>
      </c>
      <c r="Z2786" s="6">
        <f>IF($A2786="placement",Y2786,SUMIF($C$10:$C$6209,$C2786,$Y$10:$Y$6209))</f>
        <v>14.507481910499999</v>
      </c>
      <c r="AA2786" s="29">
        <f t="shared" si="133"/>
        <v>-2.6103834367816159E-2</v>
      </c>
    </row>
    <row r="2787" spans="1:27" hidden="1" x14ac:dyDescent="0.3">
      <c r="A2787" s="8" t="s">
        <v>17</v>
      </c>
      <c r="B2787" s="8" t="s">
        <v>4601</v>
      </c>
      <c r="C2787" s="8" t="s">
        <v>4602</v>
      </c>
      <c r="D2787" s="8" t="s">
        <v>4614</v>
      </c>
      <c r="E2787" s="8" t="s">
        <v>378</v>
      </c>
      <c r="F2787" s="29">
        <v>0.19999999999999901</v>
      </c>
      <c r="G2787" s="29">
        <v>0</v>
      </c>
      <c r="H2787" s="30">
        <v>36.7864</v>
      </c>
      <c r="I2787" s="30">
        <v>3.9624999999999999</v>
      </c>
      <c r="J2787" s="14">
        <v>191</v>
      </c>
      <c r="K2787" s="14">
        <v>41</v>
      </c>
      <c r="L2787" s="12">
        <v>0.1077</v>
      </c>
      <c r="M2787" s="7">
        <v>1.60309148</v>
      </c>
      <c r="N2787" s="31">
        <v>1.25</v>
      </c>
      <c r="O2787" s="14">
        <f>IFERROR(VLOOKUP($C2787,'site totals'!$J$2:$K$607,2,FALSE),1)</f>
        <v>4351.5451999999996</v>
      </c>
      <c r="P2787" s="32" t="s">
        <v>22</v>
      </c>
      <c r="Q2787" s="12">
        <v>0.220256602</v>
      </c>
      <c r="R2787" s="29">
        <v>0.2</v>
      </c>
      <c r="S2787" s="2">
        <f>IF($A2787="site","",MIN(VLOOKUP($P2787,margin_ranges!$A$5:$D$10,4,FALSE)/100,$Q2787))</f>
        <v>0.220256602</v>
      </c>
      <c r="T2787" s="6">
        <f>IF(A2787="placement",$J2787*MIN($Q2787,$S2787),"")</f>
        <v>42.069010982000002</v>
      </c>
      <c r="U2787" s="6">
        <f>IF($A2787="placement",T2787,SUMIF($C$10:$C$6209,$C2787,$T$10:$T$6209))</f>
        <v>42.069010982000002</v>
      </c>
      <c r="V2787" s="34">
        <f t="shared" si="131"/>
        <v>-2.5320752500000099E-2</v>
      </c>
      <c r="W2787" s="24"/>
      <c r="X2787" s="2" t="str">
        <f>IFERROR(MIN(VLOOKUP($W2787,margin_ranges!$A$5:$D$10,4,FALSE),$Q2787*100)/100,"")</f>
        <v/>
      </c>
      <c r="Y2787" s="6">
        <f t="shared" si="132"/>
        <v>42.069010982000002</v>
      </c>
      <c r="Z2787" s="6">
        <f>IF($A2787="placement",Y2787,SUMIF($C$10:$C$6209,$C2787,$Y$10:$Y$6209))</f>
        <v>42.069010982000002</v>
      </c>
      <c r="AA2787" s="29">
        <f t="shared" si="133"/>
        <v>-2.5320752500000099E-2</v>
      </c>
    </row>
    <row r="2788" spans="1:27" hidden="1" x14ac:dyDescent="0.3">
      <c r="A2788" s="8" t="s">
        <v>17</v>
      </c>
      <c r="B2788" s="8" t="s">
        <v>4601</v>
      </c>
      <c r="C2788" s="8" t="s">
        <v>4602</v>
      </c>
      <c r="D2788" s="8" t="s">
        <v>4687</v>
      </c>
      <c r="E2788" s="8" t="s">
        <v>4688</v>
      </c>
      <c r="F2788" s="29">
        <v>0.16</v>
      </c>
      <c r="G2788" s="29">
        <v>0</v>
      </c>
      <c r="H2788" s="30">
        <v>9.0736000000000008</v>
      </c>
      <c r="I2788" s="30">
        <v>1.2263999999999999</v>
      </c>
      <c r="J2788" s="14">
        <v>85</v>
      </c>
      <c r="K2788" s="14">
        <v>12</v>
      </c>
      <c r="L2788" s="12">
        <v>0.13519999999999999</v>
      </c>
      <c r="M2788" s="7">
        <v>2.31793826</v>
      </c>
      <c r="N2788" s="31">
        <v>1.9</v>
      </c>
      <c r="O2788" s="14">
        <f>IFERROR(VLOOKUP($C2788,'site totals'!$J$2:$K$607,2,FALSE),1)</f>
        <v>4351.5451999999996</v>
      </c>
      <c r="P2788" s="32" t="s">
        <v>22</v>
      </c>
      <c r="Q2788" s="12">
        <v>0.18030603780000001</v>
      </c>
      <c r="R2788" s="29">
        <v>0.16</v>
      </c>
      <c r="S2788" s="2">
        <f>IF($A2788="site","",MIN(VLOOKUP($P2788,margin_ranges!$A$5:$D$10,4,FALSE)/100,$Q2788))</f>
        <v>0.18030603780000001</v>
      </c>
      <c r="T2788" s="6">
        <f>IF(A2788="placement",$J2788*MIN($Q2788,$S2788),"")</f>
        <v>15.326013213000001</v>
      </c>
      <c r="U2788" s="6">
        <f>IF($A2788="placement",T2788,SUMIF($C$10:$C$6209,$C2788,$T$10:$T$6209))</f>
        <v>15.326013213000001</v>
      </c>
      <c r="V2788" s="34">
        <f t="shared" si="131"/>
        <v>-2.4173854523809379E-2</v>
      </c>
      <c r="W2788" s="24"/>
      <c r="X2788" s="2" t="str">
        <f>IFERROR(MIN(VLOOKUP($W2788,margin_ranges!$A$5:$D$10,4,FALSE),$Q2788*100)/100,"")</f>
        <v/>
      </c>
      <c r="Y2788" s="6">
        <f t="shared" si="132"/>
        <v>15.326013213000001</v>
      </c>
      <c r="Z2788" s="6">
        <f>IF($A2788="placement",Y2788,SUMIF($C$10:$C$6209,$C2788,$Y$10:$Y$6209))</f>
        <v>15.326013213000001</v>
      </c>
      <c r="AA2788" s="29">
        <f t="shared" si="133"/>
        <v>-2.4173854523809379E-2</v>
      </c>
    </row>
    <row r="2789" spans="1:27" hidden="1" x14ac:dyDescent="0.3">
      <c r="A2789" s="8" t="s">
        <v>17</v>
      </c>
      <c r="B2789" s="8" t="s">
        <v>4601</v>
      </c>
      <c r="C2789" s="8" t="s">
        <v>4602</v>
      </c>
      <c r="D2789" s="8" t="s">
        <v>4693</v>
      </c>
      <c r="E2789" s="8" t="s">
        <v>4694</v>
      </c>
      <c r="F2789" s="29">
        <v>0.109999999999999</v>
      </c>
      <c r="G2789" s="29">
        <v>0</v>
      </c>
      <c r="H2789" s="30">
        <v>8.4457000000000004</v>
      </c>
      <c r="I2789" s="30">
        <v>2.3254000000000001</v>
      </c>
      <c r="J2789" s="14">
        <v>159</v>
      </c>
      <c r="K2789" s="14">
        <v>19</v>
      </c>
      <c r="L2789" s="12">
        <v>0.27529999999999999</v>
      </c>
      <c r="M2789" s="7">
        <v>2.2815671499999999</v>
      </c>
      <c r="N2789" s="31">
        <v>2</v>
      </c>
      <c r="O2789" s="14">
        <f>IFERROR(VLOOKUP($C2789,'site totals'!$J$2:$K$607,2,FALSE),1)</f>
        <v>4351.5451999999996</v>
      </c>
      <c r="P2789" s="32" t="s">
        <v>22</v>
      </c>
      <c r="Q2789" s="12">
        <v>0.1234095373</v>
      </c>
      <c r="R2789" s="29">
        <v>0.11</v>
      </c>
      <c r="S2789" s="2">
        <f>IF($A2789="site","",MIN(VLOOKUP($P2789,margin_ranges!$A$5:$D$10,4,FALSE)/100,$Q2789))</f>
        <v>0.1234095373</v>
      </c>
      <c r="T2789" s="6">
        <f>IF(A2789="placement",$J2789*MIN($Q2789,$S2789),"")</f>
        <v>19.6221164307</v>
      </c>
      <c r="U2789" s="6">
        <f>IF($A2789="placement",T2789,SUMIF($C$10:$C$6209,$C2789,$T$10:$T$6209))</f>
        <v>19.6221164307</v>
      </c>
      <c r="V2789" s="34">
        <f t="shared" si="131"/>
        <v>-1.5066895842696604E-2</v>
      </c>
      <c r="W2789" s="24"/>
      <c r="X2789" s="2" t="str">
        <f>IFERROR(MIN(VLOOKUP($W2789,margin_ranges!$A$5:$D$10,4,FALSE),$Q2789*100)/100,"")</f>
        <v/>
      </c>
      <c r="Y2789" s="6">
        <f t="shared" si="132"/>
        <v>19.6221164307</v>
      </c>
      <c r="Z2789" s="6">
        <f>IF($A2789="placement",Y2789,SUMIF($C$10:$C$6209,$C2789,$Y$10:$Y$6209))</f>
        <v>19.6221164307</v>
      </c>
      <c r="AA2789" s="29">
        <f t="shared" si="133"/>
        <v>-1.5066895842696604E-2</v>
      </c>
    </row>
    <row r="2790" spans="1:27" hidden="1" x14ac:dyDescent="0.3">
      <c r="A2790" s="8" t="s">
        <v>17</v>
      </c>
      <c r="B2790" s="8" t="s">
        <v>4601</v>
      </c>
      <c r="C2790" s="8" t="s">
        <v>4602</v>
      </c>
      <c r="D2790" s="8" t="s">
        <v>4627</v>
      </c>
      <c r="E2790" s="8" t="s">
        <v>4628</v>
      </c>
      <c r="F2790" s="29">
        <v>0.159999999999999</v>
      </c>
      <c r="G2790" s="29">
        <v>0</v>
      </c>
      <c r="H2790" s="30">
        <v>4.7568999999999999</v>
      </c>
      <c r="I2790" s="30">
        <v>0.72589999999999999</v>
      </c>
      <c r="J2790" s="14">
        <v>50</v>
      </c>
      <c r="K2790" s="14">
        <v>7</v>
      </c>
      <c r="L2790" s="12">
        <v>0.15260000000000001</v>
      </c>
      <c r="M2790" s="7">
        <v>2.2955918500000001</v>
      </c>
      <c r="N2790" s="31">
        <v>1.9</v>
      </c>
      <c r="O2790" s="14">
        <f>IFERROR(VLOOKUP($C2790,'site totals'!$J$2:$K$607,2,FALSE),1)</f>
        <v>4351.5451999999996</v>
      </c>
      <c r="P2790" s="32" t="s">
        <v>22</v>
      </c>
      <c r="Q2790" s="12">
        <v>0.17232673670000001</v>
      </c>
      <c r="R2790" s="29">
        <v>0.16</v>
      </c>
      <c r="S2790" s="2">
        <f>IF($A2790="site","",MIN(VLOOKUP($P2790,margin_ranges!$A$5:$D$10,4,FALSE)/100,$Q2790))</f>
        <v>0.17232673670000001</v>
      </c>
      <c r="T2790" s="6">
        <f>IF(A2790="placement",$J2790*MIN($Q2790,$S2790),"")</f>
        <v>8.6163368350000002</v>
      </c>
      <c r="U2790" s="6">
        <f>IF($A2790="placement",T2790,SUMIF($C$10:$C$6209,$C2790,$T$10:$T$6209))</f>
        <v>8.6163368350000002</v>
      </c>
      <c r="V2790" s="34">
        <f t="shared" si="131"/>
        <v>-1.4674686547619054E-2</v>
      </c>
      <c r="W2790" s="24"/>
      <c r="X2790" s="2" t="str">
        <f>IFERROR(MIN(VLOOKUP($W2790,margin_ranges!$A$5:$D$10,4,FALSE),$Q2790*100)/100,"")</f>
        <v/>
      </c>
      <c r="Y2790" s="6">
        <f t="shared" si="132"/>
        <v>8.6163368350000002</v>
      </c>
      <c r="Z2790" s="6">
        <f>IF($A2790="placement",Y2790,SUMIF($C$10:$C$6209,$C2790,$Y$10:$Y$6209))</f>
        <v>8.6163368350000002</v>
      </c>
      <c r="AA2790" s="29">
        <f t="shared" si="133"/>
        <v>-1.4674686547619054E-2</v>
      </c>
    </row>
    <row r="2791" spans="1:27" hidden="1" x14ac:dyDescent="0.3">
      <c r="A2791" s="8" t="s">
        <v>17</v>
      </c>
      <c r="B2791" s="8" t="s">
        <v>4601</v>
      </c>
      <c r="C2791" s="8" t="s">
        <v>4602</v>
      </c>
      <c r="D2791" s="8" t="s">
        <v>4609</v>
      </c>
      <c r="E2791" s="8" t="s">
        <v>4610</v>
      </c>
      <c r="F2791" s="29">
        <v>0.189999999999999</v>
      </c>
      <c r="G2791" s="29">
        <v>0</v>
      </c>
      <c r="H2791" s="30">
        <v>0.85899999999999999</v>
      </c>
      <c r="I2791" s="30">
        <v>0.2361</v>
      </c>
      <c r="J2791" s="14">
        <v>18</v>
      </c>
      <c r="K2791" s="14">
        <v>4</v>
      </c>
      <c r="L2791" s="12">
        <v>0.27489999999999998</v>
      </c>
      <c r="M2791" s="7">
        <v>2.4948275899999999</v>
      </c>
      <c r="N2791" s="31">
        <v>2</v>
      </c>
      <c r="O2791" s="14">
        <f>IFERROR(VLOOKUP($C2791,'site totals'!$J$2:$K$607,2,FALSE),1)</f>
        <v>4351.5451999999996</v>
      </c>
      <c r="P2791" s="32" t="s">
        <v>22</v>
      </c>
      <c r="Q2791" s="12">
        <v>0.198341396</v>
      </c>
      <c r="R2791" s="29">
        <v>0.19</v>
      </c>
      <c r="S2791" s="2">
        <f>IF($A2791="site","",MIN(VLOOKUP($P2791,margin_ranges!$A$5:$D$10,4,FALSE)/100,$Q2791))</f>
        <v>0.198341396</v>
      </c>
      <c r="T2791" s="6">
        <f>IF(A2791="placement",$J2791*MIN($Q2791,$S2791),"")</f>
        <v>3.5701451280000001</v>
      </c>
      <c r="U2791" s="6">
        <f>IF($A2791="placement",T2791,SUMIF($C$10:$C$6209,$C2791,$T$10:$T$6209))</f>
        <v>3.5701451280000001</v>
      </c>
      <c r="V2791" s="34">
        <f t="shared" ref="V2791:V2854" si="134">($J2791-$U2791)/($J2791*(1-$R2791))-1</f>
        <v>-1.0298019753086529E-2</v>
      </c>
      <c r="W2791" s="24"/>
      <c r="X2791" s="2" t="str">
        <f>IFERROR(MIN(VLOOKUP($W2791,margin_ranges!$A$5:$D$10,4,FALSE),$Q2791*100)/100,"")</f>
        <v/>
      </c>
      <c r="Y2791" s="6">
        <f t="shared" si="132"/>
        <v>3.5701451280000001</v>
      </c>
      <c r="Z2791" s="6">
        <f>IF($A2791="placement",Y2791,SUMIF($C$10:$C$6209,$C2791,$Y$10:$Y$6209))</f>
        <v>3.5701451280000001</v>
      </c>
      <c r="AA2791" s="29">
        <f t="shared" si="133"/>
        <v>-1.0298019753086529E-2</v>
      </c>
    </row>
    <row r="2792" spans="1:27" hidden="1" x14ac:dyDescent="0.3">
      <c r="A2792" s="8" t="s">
        <v>17</v>
      </c>
      <c r="B2792" s="8" t="s">
        <v>4601</v>
      </c>
      <c r="C2792" s="8" t="s">
        <v>4602</v>
      </c>
      <c r="D2792" s="8" t="s">
        <v>4637</v>
      </c>
      <c r="E2792" s="8" t="s">
        <v>4638</v>
      </c>
      <c r="F2792" s="29">
        <v>0.12</v>
      </c>
      <c r="G2792" s="29">
        <v>0</v>
      </c>
      <c r="H2792" s="30">
        <v>5.8384</v>
      </c>
      <c r="I2792" s="30">
        <v>0.86460000000000004</v>
      </c>
      <c r="J2792" s="14">
        <v>67</v>
      </c>
      <c r="K2792" s="14">
        <v>8</v>
      </c>
      <c r="L2792" s="12">
        <v>0.14810000000000001</v>
      </c>
      <c r="M2792" s="7">
        <v>2.5832631099999999</v>
      </c>
      <c r="N2792" s="31">
        <v>2.25</v>
      </c>
      <c r="O2792" s="14">
        <f>IFERROR(VLOOKUP($C2792,'site totals'!$J$2:$K$607,2,FALSE),1)</f>
        <v>4351.5451999999996</v>
      </c>
      <c r="P2792" s="32" t="s">
        <v>22</v>
      </c>
      <c r="Q2792" s="12">
        <v>0.1290085832</v>
      </c>
      <c r="R2792" s="29">
        <v>0.12</v>
      </c>
      <c r="S2792" s="2">
        <f>IF($A2792="site","",MIN(VLOOKUP($P2792,margin_ranges!$A$5:$D$10,4,FALSE)/100,$Q2792))</f>
        <v>0.1290085832</v>
      </c>
      <c r="T2792" s="6">
        <f>IF(A2792="placement",$J2792*MIN($Q2792,$S2792),"")</f>
        <v>8.6435750743999993</v>
      </c>
      <c r="U2792" s="6">
        <f>IF($A2792="placement",T2792,SUMIF($C$10:$C$6209,$C2792,$T$10:$T$6209))</f>
        <v>8.6435750743999993</v>
      </c>
      <c r="V2792" s="34">
        <f t="shared" si="134"/>
        <v>-1.0237026363636326E-2</v>
      </c>
      <c r="W2792" s="24"/>
      <c r="X2792" s="2" t="str">
        <f>IFERROR(MIN(VLOOKUP($W2792,margin_ranges!$A$5:$D$10,4,FALSE),$Q2792*100)/100,"")</f>
        <v/>
      </c>
      <c r="Y2792" s="6">
        <f t="shared" si="132"/>
        <v>8.6435750743999993</v>
      </c>
      <c r="Z2792" s="6">
        <f>IF($A2792="placement",Y2792,SUMIF($C$10:$C$6209,$C2792,$Y$10:$Y$6209))</f>
        <v>8.6435750743999993</v>
      </c>
      <c r="AA2792" s="29">
        <f t="shared" si="133"/>
        <v>-1.0237026363636326E-2</v>
      </c>
    </row>
    <row r="2793" spans="1:27" hidden="1" x14ac:dyDescent="0.3">
      <c r="A2793" s="8" t="s">
        <v>17</v>
      </c>
      <c r="B2793" s="8" t="s">
        <v>4601</v>
      </c>
      <c r="C2793" s="8" t="s">
        <v>4602</v>
      </c>
      <c r="D2793" s="8" t="s">
        <v>4613</v>
      </c>
      <c r="E2793" s="8" t="s">
        <v>457</v>
      </c>
      <c r="F2793" s="29">
        <v>0.22</v>
      </c>
      <c r="G2793" s="29">
        <v>0</v>
      </c>
      <c r="H2793" s="30">
        <v>30.476800000000001</v>
      </c>
      <c r="I2793" s="30">
        <v>3.2764000000000002</v>
      </c>
      <c r="J2793" s="14">
        <v>159</v>
      </c>
      <c r="K2793" s="14">
        <v>36</v>
      </c>
      <c r="L2793" s="12">
        <v>0.1075</v>
      </c>
      <c r="M2793" s="7">
        <v>1.6150098100000001</v>
      </c>
      <c r="N2793" s="31">
        <v>1.25</v>
      </c>
      <c r="O2793" s="14">
        <f>IFERROR(VLOOKUP($C2793,'site totals'!$J$2:$K$607,2,FALSE),1)</f>
        <v>4351.5451999999996</v>
      </c>
      <c r="P2793" s="32" t="s">
        <v>22</v>
      </c>
      <c r="Q2793" s="12">
        <v>0.22601089360000001</v>
      </c>
      <c r="R2793" s="29">
        <v>0.22</v>
      </c>
      <c r="S2793" s="2">
        <f>IF($A2793="site","",MIN(VLOOKUP($P2793,margin_ranges!$A$5:$D$10,4,FALSE)/100,$Q2793))</f>
        <v>0.22601089360000001</v>
      </c>
      <c r="T2793" s="6">
        <f>IF(A2793="placement",$J2793*MIN($Q2793,$S2793),"")</f>
        <v>35.935732082400001</v>
      </c>
      <c r="U2793" s="6">
        <f>IF($A2793="placement",T2793,SUMIF($C$10:$C$6209,$C2793,$T$10:$T$6209))</f>
        <v>35.935732082400001</v>
      </c>
      <c r="V2793" s="34">
        <f t="shared" si="134"/>
        <v>-7.7062738461538549E-3</v>
      </c>
      <c r="W2793" s="24"/>
      <c r="X2793" s="2" t="str">
        <f>IFERROR(MIN(VLOOKUP($W2793,margin_ranges!$A$5:$D$10,4,FALSE),$Q2793*100)/100,"")</f>
        <v/>
      </c>
      <c r="Y2793" s="6">
        <f t="shared" si="132"/>
        <v>35.935732082400001</v>
      </c>
      <c r="Z2793" s="6">
        <f>IF($A2793="placement",Y2793,SUMIF($C$10:$C$6209,$C2793,$Y$10:$Y$6209))</f>
        <v>35.935732082400001</v>
      </c>
      <c r="AA2793" s="29">
        <f t="shared" si="133"/>
        <v>-7.7062738461538549E-3</v>
      </c>
    </row>
    <row r="2794" spans="1:27" hidden="1" x14ac:dyDescent="0.3">
      <c r="A2794" s="8" t="s">
        <v>17</v>
      </c>
      <c r="B2794" s="8" t="s">
        <v>4601</v>
      </c>
      <c r="C2794" s="8" t="s">
        <v>4602</v>
      </c>
      <c r="D2794" s="8" t="s">
        <v>11957</v>
      </c>
      <c r="E2794" s="8" t="s">
        <v>11958</v>
      </c>
      <c r="F2794" s="29">
        <v>0.234683281412253</v>
      </c>
      <c r="G2794" s="29">
        <v>0</v>
      </c>
      <c r="H2794" s="30">
        <v>0.65669999999999995</v>
      </c>
      <c r="I2794" s="30">
        <v>0.1053</v>
      </c>
      <c r="J2794" s="14">
        <v>7</v>
      </c>
      <c r="K2794" s="14">
        <v>2</v>
      </c>
      <c r="L2794" s="12">
        <v>0.1603</v>
      </c>
      <c r="M2794" s="7">
        <v>2.3519674400000001</v>
      </c>
      <c r="N2794" s="31">
        <v>1.8</v>
      </c>
      <c r="O2794" s="14">
        <f>IFERROR(VLOOKUP($C2794,'site totals'!$J$2:$K$607,2,FALSE),1)</f>
        <v>4351.5451999999996</v>
      </c>
      <c r="P2794" s="32" t="s">
        <v>22</v>
      </c>
      <c r="Q2794" s="12">
        <v>0.2346832814</v>
      </c>
      <c r="R2794" s="29">
        <v>0.25</v>
      </c>
      <c r="S2794" s="2">
        <f>IF($A2794="site","",MIN(VLOOKUP($P2794,margin_ranges!$A$5:$D$10,4,FALSE)/100,$Q2794))</f>
        <v>0.2346832814</v>
      </c>
      <c r="T2794" s="6">
        <f>IF(A2794="placement",$J2794*MIN($Q2794,$S2794),"")</f>
        <v>1.6427829698</v>
      </c>
      <c r="U2794" s="6">
        <f>IF($A2794="placement",T2794,SUMIF($C$10:$C$6209,$C2794,$T$10:$T$6209))</f>
        <v>1.6427829698</v>
      </c>
      <c r="V2794" s="34">
        <f t="shared" si="134"/>
        <v>2.0422291466666742E-2</v>
      </c>
      <c r="W2794" s="24"/>
      <c r="X2794" s="2" t="str">
        <f>IFERROR(MIN(VLOOKUP($W2794,margin_ranges!$A$5:$D$10,4,FALSE),$Q2794*100)/100,"")</f>
        <v/>
      </c>
      <c r="Y2794" s="6">
        <f t="shared" si="132"/>
        <v>1.6427829698</v>
      </c>
      <c r="Z2794" s="6">
        <f>IF($A2794="placement",Y2794,SUMIF($C$10:$C$6209,$C2794,$Y$10:$Y$6209))</f>
        <v>1.6427829698</v>
      </c>
      <c r="AA2794" s="29">
        <f t="shared" si="133"/>
        <v>2.0422291466666742E-2</v>
      </c>
    </row>
    <row r="2795" spans="1:27" hidden="1" x14ac:dyDescent="0.3">
      <c r="A2795" s="8" t="s">
        <v>17</v>
      </c>
      <c r="B2795" s="8" t="s">
        <v>4601</v>
      </c>
      <c r="C2795" s="8" t="s">
        <v>4602</v>
      </c>
      <c r="D2795" s="8" t="s">
        <v>4639</v>
      </c>
      <c r="E2795" s="8" t="s">
        <v>4640</v>
      </c>
      <c r="F2795" s="29">
        <v>0.21773301507830201</v>
      </c>
      <c r="G2795" s="29">
        <v>0</v>
      </c>
      <c r="H2795" s="30">
        <v>0.71160000000000001</v>
      </c>
      <c r="I2795" s="30">
        <v>0.1066</v>
      </c>
      <c r="J2795" s="14">
        <v>7</v>
      </c>
      <c r="K2795" s="14">
        <v>2</v>
      </c>
      <c r="L2795" s="12">
        <v>0.14990000000000001</v>
      </c>
      <c r="M2795" s="7">
        <v>2.3010046900000001</v>
      </c>
      <c r="N2795" s="31">
        <v>1.8</v>
      </c>
      <c r="O2795" s="14">
        <f>IFERROR(VLOOKUP($C2795,'site totals'!$J$2:$K$607,2,FALSE),1)</f>
        <v>4351.5451999999996</v>
      </c>
      <c r="P2795" s="32" t="s">
        <v>22</v>
      </c>
      <c r="Q2795" s="12">
        <v>0.21773301510000001</v>
      </c>
      <c r="R2795" s="29">
        <v>0.27</v>
      </c>
      <c r="S2795" s="2">
        <f>IF($A2795="site","",MIN(VLOOKUP($P2795,margin_ranges!$A$5:$D$10,4,FALSE)/100,$Q2795))</f>
        <v>0.21773301510000001</v>
      </c>
      <c r="T2795" s="6">
        <f>IF(A2795="placement",$J2795*MIN($Q2795,$S2795),"")</f>
        <v>1.5241311057</v>
      </c>
      <c r="U2795" s="6">
        <f>IF($A2795="placement",T2795,SUMIF($C$10:$C$6209,$C2795,$T$10:$T$6209))</f>
        <v>1.5241311057</v>
      </c>
      <c r="V2795" s="34">
        <f t="shared" si="134"/>
        <v>7.1598609452054873E-2</v>
      </c>
      <c r="W2795" s="24"/>
      <c r="X2795" s="2" t="str">
        <f>IFERROR(MIN(VLOOKUP($W2795,margin_ranges!$A$5:$D$10,4,FALSE),$Q2795*100)/100,"")</f>
        <v/>
      </c>
      <c r="Y2795" s="6">
        <f t="shared" si="132"/>
        <v>1.5241311057</v>
      </c>
      <c r="Z2795" s="6">
        <f>IF($A2795="placement",Y2795,SUMIF($C$10:$C$6209,$C2795,$Y$10:$Y$6209))</f>
        <v>1.5241311057</v>
      </c>
      <c r="AA2795" s="29">
        <f t="shared" si="133"/>
        <v>7.1598609452054873E-2</v>
      </c>
    </row>
    <row r="2796" spans="1:27" hidden="1" x14ac:dyDescent="0.3">
      <c r="A2796" s="8" t="s">
        <v>17</v>
      </c>
      <c r="B2796" s="8" t="s">
        <v>4601</v>
      </c>
      <c r="C2796" s="8" t="s">
        <v>4602</v>
      </c>
      <c r="D2796" s="8" t="s">
        <v>4605</v>
      </c>
      <c r="E2796" s="8" t="s">
        <v>4606</v>
      </c>
      <c r="F2796" s="29">
        <v>0.12325814150434899</v>
      </c>
      <c r="G2796" s="29">
        <v>0</v>
      </c>
      <c r="H2796" s="30">
        <v>1.6376999999999999</v>
      </c>
      <c r="I2796" s="30">
        <v>0.12509999999999999</v>
      </c>
      <c r="J2796" s="14">
        <v>8</v>
      </c>
      <c r="K2796" s="14">
        <v>1</v>
      </c>
      <c r="L2796" s="12">
        <v>7.6399999999999996E-2</v>
      </c>
      <c r="M2796" s="7">
        <v>2.22414384</v>
      </c>
      <c r="N2796" s="31">
        <v>1.95</v>
      </c>
      <c r="O2796" s="14">
        <f>IFERROR(VLOOKUP($C2796,'site totals'!$J$2:$K$607,2,FALSE),1)</f>
        <v>4351.5451999999996</v>
      </c>
      <c r="P2796" s="32" t="s">
        <v>22</v>
      </c>
      <c r="Q2796" s="12">
        <v>0.1232581415</v>
      </c>
      <c r="R2796" s="29">
        <v>0.17</v>
      </c>
      <c r="S2796" s="2">
        <f>IF($A2796="site","",MIN(VLOOKUP($P2796,margin_ranges!$A$5:$D$10,4,FALSE)/100,$Q2796))</f>
        <v>0.1232581415</v>
      </c>
      <c r="T2796" s="6">
        <f>IF(A2796="placement",$J2796*MIN($Q2796,$S2796),"")</f>
        <v>0.98606513200000001</v>
      </c>
      <c r="U2796" s="6">
        <f>IF($A2796="placement",T2796,SUMIF($C$10:$C$6209,$C2796,$T$10:$T$6209))</f>
        <v>0.98606513200000001</v>
      </c>
      <c r="V2796" s="34">
        <f t="shared" si="134"/>
        <v>5.6315492168674819E-2</v>
      </c>
      <c r="W2796" s="24"/>
      <c r="X2796" s="2" t="str">
        <f>IFERROR(MIN(VLOOKUP($W2796,margin_ranges!$A$5:$D$10,4,FALSE),$Q2796*100)/100,"")</f>
        <v/>
      </c>
      <c r="Y2796" s="6">
        <f t="shared" si="132"/>
        <v>0.98606513200000001</v>
      </c>
      <c r="Z2796" s="6">
        <f>IF($A2796="placement",Y2796,SUMIF($C$10:$C$6209,$C2796,$Y$10:$Y$6209))</f>
        <v>0.98606513200000001</v>
      </c>
      <c r="AA2796" s="29">
        <f t="shared" si="133"/>
        <v>5.6315492168674819E-2</v>
      </c>
    </row>
    <row r="2797" spans="1:27" hidden="1" x14ac:dyDescent="0.3">
      <c r="A2797" s="8" t="s">
        <v>17</v>
      </c>
      <c r="B2797" s="8" t="s">
        <v>4601</v>
      </c>
      <c r="C2797" s="8" t="s">
        <v>4602</v>
      </c>
      <c r="D2797" s="8" t="s">
        <v>11961</v>
      </c>
      <c r="E2797" s="8" t="s">
        <v>11962</v>
      </c>
      <c r="F2797" s="29">
        <v>0.21381369514149501</v>
      </c>
      <c r="G2797" s="29">
        <v>0</v>
      </c>
      <c r="H2797" s="30">
        <v>1.0729</v>
      </c>
      <c r="I2797" s="30">
        <v>0.25580000000000003</v>
      </c>
      <c r="J2797" s="14">
        <v>10</v>
      </c>
      <c r="K2797" s="14">
        <v>2</v>
      </c>
      <c r="L2797" s="12">
        <v>0.2384</v>
      </c>
      <c r="M2797" s="7">
        <v>1.27196314</v>
      </c>
      <c r="N2797" s="31">
        <v>1</v>
      </c>
      <c r="O2797" s="14">
        <f>IFERROR(VLOOKUP($C2797,'site totals'!$J$2:$K$607,2,FALSE),1)</f>
        <v>4351.5451999999996</v>
      </c>
      <c r="P2797" s="32" t="s">
        <v>22</v>
      </c>
      <c r="Q2797" s="12">
        <v>0.21381369510000001</v>
      </c>
      <c r="R2797" s="29">
        <v>0.25</v>
      </c>
      <c r="S2797" s="2">
        <f>IF($A2797="site","",MIN(VLOOKUP($P2797,margin_ranges!$A$5:$D$10,4,FALSE)/100,$Q2797))</f>
        <v>0.21381369510000001</v>
      </c>
      <c r="T2797" s="6">
        <f>IF(A2797="placement",$J2797*MIN($Q2797,$S2797),"")</f>
        <v>2.1381369509999999</v>
      </c>
      <c r="U2797" s="6">
        <f>IF($A2797="placement",T2797,SUMIF($C$10:$C$6209,$C2797,$T$10:$T$6209))</f>
        <v>2.1381369509999999</v>
      </c>
      <c r="V2797" s="34">
        <f t="shared" si="134"/>
        <v>4.8248406533333288E-2</v>
      </c>
      <c r="W2797" s="24"/>
      <c r="X2797" s="2" t="str">
        <f>IFERROR(MIN(VLOOKUP($W2797,margin_ranges!$A$5:$D$10,4,FALSE),$Q2797*100)/100,"")</f>
        <v/>
      </c>
      <c r="Y2797" s="6">
        <f t="shared" si="132"/>
        <v>2.1381369509999999</v>
      </c>
      <c r="Z2797" s="6">
        <f>IF($A2797="placement",Y2797,SUMIF($C$10:$C$6209,$C2797,$Y$10:$Y$6209))</f>
        <v>2.1381369509999999</v>
      </c>
      <c r="AA2797" s="17">
        <f t="shared" si="133"/>
        <v>4.8248406533333288E-2</v>
      </c>
    </row>
    <row r="2798" spans="1:27" hidden="1" x14ac:dyDescent="0.3">
      <c r="A2798" s="8" t="s">
        <v>17</v>
      </c>
      <c r="B2798" s="8" t="s">
        <v>4601</v>
      </c>
      <c r="C2798" s="8" t="s">
        <v>4602</v>
      </c>
      <c r="D2798" s="8" t="s">
        <v>4619</v>
      </c>
      <c r="E2798" s="8" t="s">
        <v>4620</v>
      </c>
      <c r="F2798" s="29">
        <v>9.7922428624316701E-2</v>
      </c>
      <c r="G2798" s="29">
        <v>0</v>
      </c>
      <c r="H2798" s="30">
        <v>0.56230000000000002</v>
      </c>
      <c r="I2798" s="30">
        <v>0.13150000000000001</v>
      </c>
      <c r="J2798" s="14">
        <v>10</v>
      </c>
      <c r="K2798" s="14">
        <v>1</v>
      </c>
      <c r="L2798" s="12">
        <v>0.2339</v>
      </c>
      <c r="M2798" s="7">
        <v>2.49424226</v>
      </c>
      <c r="N2798" s="31">
        <v>2.25</v>
      </c>
      <c r="O2798" s="14">
        <f>IFERROR(VLOOKUP($C2798,'site totals'!$J$2:$K$607,2,FALSE),1)</f>
        <v>4351.5451999999996</v>
      </c>
      <c r="P2798" s="32" t="s">
        <v>22</v>
      </c>
      <c r="Q2798" s="12">
        <v>9.79224286E-2</v>
      </c>
      <c r="R2798" s="29">
        <v>0.1</v>
      </c>
      <c r="S2798" s="2">
        <f>IF($A2798="site","",MIN(VLOOKUP($P2798,margin_ranges!$A$5:$D$10,4,FALSE)/100,$Q2798))</f>
        <v>9.79224286E-2</v>
      </c>
      <c r="T2798" s="6">
        <f>IF(A2798="placement",$J2798*MIN($Q2798,$S2798),"")</f>
        <v>0.979224286</v>
      </c>
      <c r="U2798" s="6">
        <f>IF($A2798="placement",T2798,SUMIF($C$10:$C$6209,$C2798,$T$10:$T$6209))</f>
        <v>0.979224286</v>
      </c>
      <c r="V2798" s="34">
        <f t="shared" si="134"/>
        <v>2.3084126666665927E-3</v>
      </c>
      <c r="W2798" s="24"/>
      <c r="X2798" s="2" t="str">
        <f>IFERROR(MIN(VLOOKUP($W2798,margin_ranges!$A$5:$D$10,4,FALSE),$Q2798*100)/100,"")</f>
        <v/>
      </c>
      <c r="Y2798" s="6">
        <f t="shared" si="132"/>
        <v>0.979224286</v>
      </c>
      <c r="Z2798" s="6">
        <f>IF($A2798="placement",Y2798,SUMIF($C$10:$C$6209,$C2798,$Y$10:$Y$6209))</f>
        <v>0.979224286</v>
      </c>
      <c r="AA2798" s="29">
        <f t="shared" si="133"/>
        <v>2.3084126666665927E-3</v>
      </c>
    </row>
    <row r="2799" spans="1:27" hidden="1" x14ac:dyDescent="0.3">
      <c r="A2799" s="8" t="s">
        <v>17</v>
      </c>
      <c r="B2799" s="8" t="s">
        <v>4601</v>
      </c>
      <c r="C2799" s="8" t="s">
        <v>4602</v>
      </c>
      <c r="D2799" s="8" t="s">
        <v>4685</v>
      </c>
      <c r="E2799" s="8" t="s">
        <v>4686</v>
      </c>
      <c r="F2799" s="29">
        <v>0.128365873131078</v>
      </c>
      <c r="G2799" s="29">
        <v>0</v>
      </c>
      <c r="H2799" s="30">
        <v>0.88070000000000004</v>
      </c>
      <c r="I2799" s="30">
        <v>0.1525</v>
      </c>
      <c r="J2799" s="14">
        <v>12</v>
      </c>
      <c r="K2799" s="14">
        <v>2</v>
      </c>
      <c r="L2799" s="12">
        <v>0.17319999999999999</v>
      </c>
      <c r="M2799" s="7">
        <v>2.5813583100000002</v>
      </c>
      <c r="N2799" s="31">
        <v>2.25</v>
      </c>
      <c r="O2799" s="14">
        <f>IFERROR(VLOOKUP($C2799,'site totals'!$J$2:$K$607,2,FALSE),1)</f>
        <v>4351.5451999999996</v>
      </c>
      <c r="P2799" s="32" t="s">
        <v>22</v>
      </c>
      <c r="Q2799" s="12">
        <v>0.1283658731</v>
      </c>
      <c r="R2799" s="29">
        <v>0.25</v>
      </c>
      <c r="S2799" s="2">
        <f>IF($A2799="site","",MIN(VLOOKUP($P2799,margin_ranges!$A$5:$D$10,4,FALSE)/100,$Q2799))</f>
        <v>0.1283658731</v>
      </c>
      <c r="T2799" s="6">
        <f>IF(A2799="placement",$J2799*MIN($Q2799,$S2799),"")</f>
        <v>1.5403904771999999</v>
      </c>
      <c r="U2799" s="6">
        <f>IF($A2799="placement",T2799,SUMIF($C$10:$C$6209,$C2799,$T$10:$T$6209))</f>
        <v>1.5403904771999999</v>
      </c>
      <c r="V2799" s="34">
        <f t="shared" si="134"/>
        <v>0.1621788358666667</v>
      </c>
      <c r="W2799" s="24"/>
      <c r="X2799" s="2" t="str">
        <f>IFERROR(MIN(VLOOKUP($W2799,margin_ranges!$A$5:$D$10,4,FALSE),$Q2799*100)/100,"")</f>
        <v/>
      </c>
      <c r="Y2799" s="6">
        <f t="shared" si="132"/>
        <v>1.5403904771999999</v>
      </c>
      <c r="Z2799" s="6">
        <f>IF($A2799="placement",Y2799,SUMIF($C$10:$C$6209,$C2799,$Y$10:$Y$6209))</f>
        <v>1.5403904771999999</v>
      </c>
      <c r="AA2799" s="29">
        <f t="shared" si="133"/>
        <v>0.1621788358666667</v>
      </c>
    </row>
    <row r="2800" spans="1:27" hidden="1" x14ac:dyDescent="0.3">
      <c r="A2800" s="8" t="s">
        <v>17</v>
      </c>
      <c r="B2800" s="8" t="s">
        <v>4601</v>
      </c>
      <c r="C2800" s="8" t="s">
        <v>4602</v>
      </c>
      <c r="D2800" s="8" t="s">
        <v>11963</v>
      </c>
      <c r="E2800" s="8" t="s">
        <v>11964</v>
      </c>
      <c r="F2800" s="29">
        <v>0.214593674430444</v>
      </c>
      <c r="G2800" s="29">
        <v>0</v>
      </c>
      <c r="H2800" s="30">
        <v>0.99309999999999998</v>
      </c>
      <c r="I2800" s="30">
        <v>0.20150000000000001</v>
      </c>
      <c r="J2800" s="14">
        <v>13</v>
      </c>
      <c r="K2800" s="14">
        <v>3</v>
      </c>
      <c r="L2800" s="12">
        <v>0.2029</v>
      </c>
      <c r="M2800" s="7">
        <v>2.2281460499999999</v>
      </c>
      <c r="N2800" s="31">
        <v>1.75</v>
      </c>
      <c r="O2800" s="14">
        <f>IFERROR(VLOOKUP($C2800,'site totals'!$J$2:$K$607,2,FALSE),1)</f>
        <v>4351.5451999999996</v>
      </c>
      <c r="P2800" s="32" t="s">
        <v>22</v>
      </c>
      <c r="Q2800" s="12">
        <v>0.21459367439999999</v>
      </c>
      <c r="R2800" s="29">
        <v>0.25</v>
      </c>
      <c r="S2800" s="2">
        <f>IF($A2800="site","",MIN(VLOOKUP($P2800,margin_ranges!$A$5:$D$10,4,FALSE)/100,$Q2800))</f>
        <v>0.21459367439999999</v>
      </c>
      <c r="T2800" s="6">
        <f>IF(A2800="placement",$J2800*MIN($Q2800,$S2800),"")</f>
        <v>2.7897177672</v>
      </c>
      <c r="U2800" s="6">
        <f>IF($A2800="placement",T2800,SUMIF($C$10:$C$6209,$C2800,$T$10:$T$6209))</f>
        <v>2.7897177672</v>
      </c>
      <c r="V2800" s="34">
        <f t="shared" si="134"/>
        <v>4.7208434133333421E-2</v>
      </c>
      <c r="W2800" s="24"/>
      <c r="X2800" s="2" t="str">
        <f>IFERROR(MIN(VLOOKUP($W2800,margin_ranges!$A$5:$D$10,4,FALSE),$Q2800*100)/100,"")</f>
        <v/>
      </c>
      <c r="Y2800" s="6">
        <f t="shared" si="132"/>
        <v>2.7897177672</v>
      </c>
      <c r="Z2800" s="6">
        <f>IF($A2800="placement",Y2800,SUMIF($C$10:$C$6209,$C2800,$Y$10:$Y$6209))</f>
        <v>2.7897177672</v>
      </c>
      <c r="AA2800" s="29">
        <f t="shared" si="133"/>
        <v>4.7208434133333421E-2</v>
      </c>
    </row>
    <row r="2801" spans="1:27" hidden="1" x14ac:dyDescent="0.3">
      <c r="A2801" s="8" t="s">
        <v>17</v>
      </c>
      <c r="B2801" s="8" t="s">
        <v>4601</v>
      </c>
      <c r="C2801" s="8" t="s">
        <v>4602</v>
      </c>
      <c r="D2801" s="8" t="s">
        <v>4657</v>
      </c>
      <c r="E2801" s="8" t="s">
        <v>4658</v>
      </c>
      <c r="F2801" s="29">
        <v>0.18881002319669901</v>
      </c>
      <c r="G2801" s="29">
        <v>0</v>
      </c>
      <c r="H2801" s="30">
        <v>0.625</v>
      </c>
      <c r="I2801" s="30">
        <v>0.20860000000000001</v>
      </c>
      <c r="J2801" s="14">
        <v>15</v>
      </c>
      <c r="K2801" s="14">
        <v>3</v>
      </c>
      <c r="L2801" s="12">
        <v>0.3337</v>
      </c>
      <c r="M2801" s="7">
        <v>2.4655136999999998</v>
      </c>
      <c r="N2801" s="31">
        <v>2</v>
      </c>
      <c r="O2801" s="14">
        <f>IFERROR(VLOOKUP($C2801,'site totals'!$J$2:$K$607,2,FALSE),1)</f>
        <v>4351.5451999999996</v>
      </c>
      <c r="P2801" s="32" t="s">
        <v>22</v>
      </c>
      <c r="Q2801" s="12">
        <v>0.18881002320000001</v>
      </c>
      <c r="R2801" s="29">
        <v>0.19</v>
      </c>
      <c r="S2801" s="2">
        <f>IF($A2801="site","",MIN(VLOOKUP($P2801,margin_ranges!$A$5:$D$10,4,FALSE)/100,$Q2801))</f>
        <v>0.18881002320000001</v>
      </c>
      <c r="T2801" s="6">
        <f>IF(A2801="placement",$J2801*MIN($Q2801,$S2801),"")</f>
        <v>2.8321503480000003</v>
      </c>
      <c r="U2801" s="6">
        <f>IF($A2801="placement",T2801,SUMIF($C$10:$C$6209,$C2801,$T$10:$T$6209))</f>
        <v>2.8321503480000003</v>
      </c>
      <c r="V2801" s="34">
        <f t="shared" si="134"/>
        <v>1.4691071604937544E-3</v>
      </c>
      <c r="W2801" s="24"/>
      <c r="X2801" s="2" t="str">
        <f>IFERROR(MIN(VLOOKUP($W2801,margin_ranges!$A$5:$D$10,4,FALSE),$Q2801*100)/100,"")</f>
        <v/>
      </c>
      <c r="Y2801" s="6">
        <f t="shared" si="132"/>
        <v>2.8321503480000003</v>
      </c>
      <c r="Z2801" s="6">
        <f>IF($A2801="placement",Y2801,SUMIF($C$10:$C$6209,$C2801,$Y$10:$Y$6209))</f>
        <v>2.8321503480000003</v>
      </c>
      <c r="AA2801" s="29">
        <f t="shared" si="133"/>
        <v>1.4691071604937544E-3</v>
      </c>
    </row>
    <row r="2802" spans="1:27" hidden="1" x14ac:dyDescent="0.3">
      <c r="A2802" s="8" t="s">
        <v>17</v>
      </c>
      <c r="B2802" s="8" t="s">
        <v>4601</v>
      </c>
      <c r="C2802" s="8" t="s">
        <v>4602</v>
      </c>
      <c r="D2802" s="8" t="s">
        <v>11955</v>
      </c>
      <c r="E2802" s="8" t="s">
        <v>11956</v>
      </c>
      <c r="F2802" s="29">
        <v>0.21764004121251501</v>
      </c>
      <c r="G2802" s="29">
        <v>0</v>
      </c>
      <c r="H2802" s="30">
        <v>1.7109000000000001</v>
      </c>
      <c r="I2802" s="30">
        <v>0.41220000000000001</v>
      </c>
      <c r="J2802" s="14">
        <v>16</v>
      </c>
      <c r="K2802" s="14">
        <v>3</v>
      </c>
      <c r="L2802" s="12">
        <v>0.2409</v>
      </c>
      <c r="M2802" s="7">
        <v>1.2781840200000001</v>
      </c>
      <c r="N2802" s="31">
        <v>1</v>
      </c>
      <c r="O2802" s="14">
        <f>IFERROR(VLOOKUP($C2802,'site totals'!$J$2:$K$607,2,FALSE),1)</f>
        <v>4351.5451999999996</v>
      </c>
      <c r="P2802" s="32" t="s">
        <v>22</v>
      </c>
      <c r="Q2802" s="12">
        <v>0.2176400412</v>
      </c>
      <c r="R2802" s="29">
        <v>0.25</v>
      </c>
      <c r="S2802" s="2">
        <f>IF($A2802="site","",MIN(VLOOKUP($P2802,margin_ranges!$A$5:$D$10,4,FALSE)/100,$Q2802))</f>
        <v>0.2176400412</v>
      </c>
      <c r="T2802" s="6">
        <f>IF(A2802="placement",$J2802*MIN($Q2802,$S2802),"")</f>
        <v>3.4822406591999999</v>
      </c>
      <c r="U2802" s="6">
        <f>IF($A2802="placement",T2802,SUMIF($C$10:$C$6209,$C2802,$T$10:$T$6209))</f>
        <v>3.4822406591999999</v>
      </c>
      <c r="V2802" s="34">
        <f t="shared" si="134"/>
        <v>4.3146611733333229E-2</v>
      </c>
      <c r="W2802" s="24"/>
      <c r="X2802" s="2" t="str">
        <f>IFERROR(MIN(VLOOKUP($W2802,margin_ranges!$A$5:$D$10,4,FALSE),$Q2802*100)/100,"")</f>
        <v/>
      </c>
      <c r="Y2802" s="6">
        <f t="shared" si="132"/>
        <v>3.4822406591999999</v>
      </c>
      <c r="Z2802" s="6">
        <f>IF($A2802="placement",Y2802,SUMIF($C$10:$C$6209,$C2802,$Y$10:$Y$6209))</f>
        <v>3.4822406591999999</v>
      </c>
      <c r="AA2802" s="29">
        <f t="shared" si="133"/>
        <v>4.3146611733333229E-2</v>
      </c>
    </row>
    <row r="2803" spans="1:27" hidden="1" x14ac:dyDescent="0.3">
      <c r="A2803" s="8" t="s">
        <v>17</v>
      </c>
      <c r="B2803" s="8" t="s">
        <v>4601</v>
      </c>
      <c r="C2803" s="8" t="s">
        <v>4602</v>
      </c>
      <c r="D2803" s="8" t="s">
        <v>11965</v>
      </c>
      <c r="E2803" s="8" t="s">
        <v>11966</v>
      </c>
      <c r="F2803" s="29">
        <v>0.137278683769923</v>
      </c>
      <c r="G2803" s="29">
        <v>0</v>
      </c>
      <c r="H2803" s="30">
        <v>1.1424000000000001</v>
      </c>
      <c r="I2803" s="30">
        <v>0.23369999999999999</v>
      </c>
      <c r="J2803" s="14">
        <v>16</v>
      </c>
      <c r="K2803" s="14">
        <v>2</v>
      </c>
      <c r="L2803" s="12">
        <v>0.2046</v>
      </c>
      <c r="M2803" s="7">
        <v>2.3182457200000002</v>
      </c>
      <c r="N2803" s="31">
        <v>2</v>
      </c>
      <c r="O2803" s="14">
        <f>IFERROR(VLOOKUP($C2803,'site totals'!$J$2:$K$607,2,FALSE),1)</f>
        <v>4351.5451999999996</v>
      </c>
      <c r="P2803" s="32" t="s">
        <v>22</v>
      </c>
      <c r="Q2803" s="12">
        <v>0.1372786838</v>
      </c>
      <c r="R2803" s="29">
        <v>0.25</v>
      </c>
      <c r="S2803" s="2">
        <f>IF($A2803="site","",MIN(VLOOKUP($P2803,margin_ranges!$A$5:$D$10,4,FALSE)/100,$Q2803))</f>
        <v>0.1372786838</v>
      </c>
      <c r="T2803" s="6">
        <f>IF(A2803="placement",$J2803*MIN($Q2803,$S2803),"")</f>
        <v>2.1964589407999999</v>
      </c>
      <c r="U2803" s="6">
        <f>IF($A2803="placement",T2803,SUMIF($C$10:$C$6209,$C2803,$T$10:$T$6209))</f>
        <v>2.1964589407999999</v>
      </c>
      <c r="V2803" s="34">
        <f t="shared" si="134"/>
        <v>0.15029508826666671</v>
      </c>
      <c r="W2803" s="24"/>
      <c r="X2803" s="2" t="str">
        <f>IFERROR(MIN(VLOOKUP($W2803,margin_ranges!$A$5:$D$10,4,FALSE),$Q2803*100)/100,"")</f>
        <v/>
      </c>
      <c r="Y2803" s="6">
        <f t="shared" si="132"/>
        <v>2.1964589407999999</v>
      </c>
      <c r="Z2803" s="6">
        <f>IF($A2803="placement",Y2803,SUMIF($C$10:$C$6209,$C2803,$Y$10:$Y$6209))</f>
        <v>2.1964589407999999</v>
      </c>
      <c r="AA2803" s="29">
        <f t="shared" si="133"/>
        <v>0.15029508826666671</v>
      </c>
    </row>
    <row r="2804" spans="1:27" hidden="1" x14ac:dyDescent="0.3">
      <c r="A2804" s="8" t="s">
        <v>17</v>
      </c>
      <c r="B2804" s="8" t="s">
        <v>4601</v>
      </c>
      <c r="C2804" s="8" t="s">
        <v>4602</v>
      </c>
      <c r="D2804" s="8" t="s">
        <v>4603</v>
      </c>
      <c r="E2804" s="8" t="s">
        <v>4604</v>
      </c>
      <c r="F2804" s="29">
        <v>0.15453566255215301</v>
      </c>
      <c r="G2804" s="29">
        <v>0</v>
      </c>
      <c r="H2804" s="30">
        <v>2.3281000000000001</v>
      </c>
      <c r="I2804" s="30">
        <v>0.25009999999999999</v>
      </c>
      <c r="J2804" s="14">
        <v>17</v>
      </c>
      <c r="K2804" s="14">
        <v>3</v>
      </c>
      <c r="L2804" s="12">
        <v>0.1074</v>
      </c>
      <c r="M2804" s="7">
        <v>2.3064249000000001</v>
      </c>
      <c r="N2804" s="31">
        <v>1.95</v>
      </c>
      <c r="O2804" s="14">
        <f>IFERROR(VLOOKUP($C2804,'site totals'!$J$2:$K$607,2,FALSE),1)</f>
        <v>4351.5451999999996</v>
      </c>
      <c r="P2804" s="32" t="s">
        <v>22</v>
      </c>
      <c r="Q2804" s="12">
        <v>0.15453566260000001</v>
      </c>
      <c r="R2804" s="29">
        <v>0.18</v>
      </c>
      <c r="S2804" s="2">
        <f>IF($A2804="site","",MIN(VLOOKUP($P2804,margin_ranges!$A$5:$D$10,4,FALSE)/100,$Q2804))</f>
        <v>0.15453566260000001</v>
      </c>
      <c r="T2804" s="6">
        <f>IF(A2804="placement",$J2804*MIN($Q2804,$S2804),"")</f>
        <v>2.6271062642</v>
      </c>
      <c r="U2804" s="6">
        <f>IF($A2804="placement",T2804,SUMIF($C$10:$C$6209,$C2804,$T$10:$T$6209))</f>
        <v>2.6271062642</v>
      </c>
      <c r="V2804" s="34">
        <f t="shared" si="134"/>
        <v>3.1054069999999934E-2</v>
      </c>
      <c r="W2804" s="24"/>
      <c r="X2804" s="2" t="str">
        <f>IFERROR(MIN(VLOOKUP($W2804,margin_ranges!$A$5:$D$10,4,FALSE),$Q2804*100)/100,"")</f>
        <v/>
      </c>
      <c r="Y2804" s="6">
        <f t="shared" si="132"/>
        <v>2.6271062642</v>
      </c>
      <c r="Z2804" s="6">
        <f>IF($A2804="placement",Y2804,SUMIF($C$10:$C$6209,$C2804,$Y$10:$Y$6209))</f>
        <v>2.6271062642</v>
      </c>
      <c r="AA2804" s="17">
        <f t="shared" si="133"/>
        <v>3.1054069999999934E-2</v>
      </c>
    </row>
    <row r="2805" spans="1:27" hidden="1" x14ac:dyDescent="0.3">
      <c r="A2805" s="8" t="s">
        <v>17</v>
      </c>
      <c r="B2805" s="8" t="s">
        <v>4601</v>
      </c>
      <c r="C2805" s="8" t="s">
        <v>4602</v>
      </c>
      <c r="D2805" s="8" t="s">
        <v>4625</v>
      </c>
      <c r="E2805" s="8" t="s">
        <v>4626</v>
      </c>
      <c r="F2805" s="29">
        <v>0.21757586802019499</v>
      </c>
      <c r="G2805" s="29">
        <v>0</v>
      </c>
      <c r="H2805" s="30">
        <v>1.9084000000000001</v>
      </c>
      <c r="I2805" s="30">
        <v>0.52139999999999997</v>
      </c>
      <c r="J2805" s="14">
        <v>20</v>
      </c>
      <c r="K2805" s="14">
        <v>4</v>
      </c>
      <c r="L2805" s="12">
        <v>0.2732</v>
      </c>
      <c r="M2805" s="7">
        <v>1.2780791899999999</v>
      </c>
      <c r="N2805" s="31">
        <v>1</v>
      </c>
      <c r="O2805" s="14">
        <f>IFERROR(VLOOKUP($C2805,'site totals'!$J$2:$K$607,2,FALSE),1)</f>
        <v>4351.5451999999996</v>
      </c>
      <c r="P2805" s="32" t="s">
        <v>22</v>
      </c>
      <c r="Q2805" s="12">
        <v>0.21757586800000001</v>
      </c>
      <c r="R2805" s="29">
        <v>0.27</v>
      </c>
      <c r="S2805" s="2">
        <f>IF($A2805="site","",MIN(VLOOKUP($P2805,margin_ranges!$A$5:$D$10,4,FALSE)/100,$Q2805))</f>
        <v>0.21757586800000001</v>
      </c>
      <c r="T2805" s="6">
        <f>IF(A2805="placement",$J2805*MIN($Q2805,$S2805),"")</f>
        <v>4.3515173599999999</v>
      </c>
      <c r="U2805" s="6">
        <f>IF($A2805="placement",T2805,SUMIF($C$10:$C$6209,$C2805,$T$10:$T$6209))</f>
        <v>4.3515173599999999</v>
      </c>
      <c r="V2805" s="34">
        <f t="shared" si="134"/>
        <v>7.1813879452054863E-2</v>
      </c>
      <c r="W2805" s="24"/>
      <c r="X2805" s="2" t="str">
        <f>IFERROR(MIN(VLOOKUP($W2805,margin_ranges!$A$5:$D$10,4,FALSE),$Q2805*100)/100,"")</f>
        <v/>
      </c>
      <c r="Y2805" s="6">
        <f t="shared" si="132"/>
        <v>4.3515173599999999</v>
      </c>
      <c r="Z2805" s="6">
        <f>IF($A2805="placement",Y2805,SUMIF($C$10:$C$6209,$C2805,$Y$10:$Y$6209))</f>
        <v>4.3515173599999999</v>
      </c>
      <c r="AA2805" s="29">
        <f t="shared" si="133"/>
        <v>7.1813879452054863E-2</v>
      </c>
    </row>
    <row r="2806" spans="1:27" hidden="1" x14ac:dyDescent="0.3">
      <c r="A2806" s="8" t="s">
        <v>17</v>
      </c>
      <c r="B2806" s="8" t="s">
        <v>4601</v>
      </c>
      <c r="C2806" s="8" t="s">
        <v>4602</v>
      </c>
      <c r="D2806" s="8" t="s">
        <v>4689</v>
      </c>
      <c r="E2806" s="8" t="s">
        <v>4690</v>
      </c>
      <c r="F2806" s="29">
        <v>8.1908190819081905E-2</v>
      </c>
      <c r="G2806" s="29">
        <v>0</v>
      </c>
      <c r="H2806" s="30">
        <v>1.3896999999999999</v>
      </c>
      <c r="I2806" s="30">
        <v>0.38250000000000001</v>
      </c>
      <c r="J2806" s="14">
        <v>25</v>
      </c>
      <c r="K2806" s="14">
        <v>2</v>
      </c>
      <c r="L2806" s="12">
        <v>0.2752</v>
      </c>
      <c r="M2806" s="7">
        <v>2.1784313700000002</v>
      </c>
      <c r="N2806" s="31">
        <v>2</v>
      </c>
      <c r="O2806" s="14">
        <f>IFERROR(VLOOKUP($C2806,'site totals'!$J$2:$K$607,2,FALSE),1)</f>
        <v>4351.5451999999996</v>
      </c>
      <c r="P2806" s="32" t="s">
        <v>22</v>
      </c>
      <c r="Q2806" s="12">
        <v>8.1908190800000003E-2</v>
      </c>
      <c r="R2806" s="29">
        <v>0.25</v>
      </c>
      <c r="S2806" s="2">
        <f>IF($A2806="site","",MIN(VLOOKUP($P2806,margin_ranges!$A$5:$D$10,4,FALSE)/100,$Q2806))</f>
        <v>8.1908190800000003E-2</v>
      </c>
      <c r="T2806" s="6">
        <f>IF(A2806="placement",$J2806*MIN($Q2806,$S2806),"")</f>
        <v>2.0477047700000002</v>
      </c>
      <c r="U2806" s="6">
        <f>IF($A2806="placement",T2806,SUMIF($C$10:$C$6209,$C2806,$T$10:$T$6209))</f>
        <v>2.0477047700000002</v>
      </c>
      <c r="V2806" s="34">
        <f t="shared" si="134"/>
        <v>0.22412241226666674</v>
      </c>
      <c r="W2806" s="24"/>
      <c r="X2806" s="2" t="str">
        <f>IFERROR(MIN(VLOOKUP($W2806,margin_ranges!$A$5:$D$10,4,FALSE),$Q2806*100)/100,"")</f>
        <v/>
      </c>
      <c r="Y2806" s="6">
        <f t="shared" si="132"/>
        <v>2.0477047700000002</v>
      </c>
      <c r="Z2806" s="6">
        <f>IF($A2806="placement",Y2806,SUMIF($C$10:$C$6209,$C2806,$Y$10:$Y$6209))</f>
        <v>2.0477047700000002</v>
      </c>
      <c r="AA2806" s="29">
        <f t="shared" si="133"/>
        <v>0.22412241226666674</v>
      </c>
    </row>
    <row r="2807" spans="1:27" hidden="1" x14ac:dyDescent="0.3">
      <c r="A2807" s="8" t="s">
        <v>17</v>
      </c>
      <c r="B2807" s="8" t="s">
        <v>4601</v>
      </c>
      <c r="C2807" s="8" t="s">
        <v>4602</v>
      </c>
      <c r="D2807" s="8" t="s">
        <v>11959</v>
      </c>
      <c r="E2807" s="8" t="s">
        <v>11960</v>
      </c>
      <c r="F2807" s="29">
        <v>0.14218169537318401</v>
      </c>
      <c r="G2807" s="29">
        <v>0</v>
      </c>
      <c r="H2807" s="30">
        <v>2.0836000000000001</v>
      </c>
      <c r="I2807" s="30">
        <v>0.37190000000000001</v>
      </c>
      <c r="J2807" s="14">
        <v>26</v>
      </c>
      <c r="K2807" s="14">
        <v>4</v>
      </c>
      <c r="L2807" s="12">
        <v>0.17849999999999999</v>
      </c>
      <c r="M2807" s="7">
        <v>2.3314960600000001</v>
      </c>
      <c r="N2807" s="31">
        <v>2</v>
      </c>
      <c r="O2807" s="14">
        <f>IFERROR(VLOOKUP($C2807,'site totals'!$J$2:$K$607,2,FALSE),1)</f>
        <v>4351.5451999999996</v>
      </c>
      <c r="P2807" s="32" t="s">
        <v>22</v>
      </c>
      <c r="Q2807" s="12">
        <v>0.1421816954</v>
      </c>
      <c r="R2807" s="29">
        <v>0.25</v>
      </c>
      <c r="S2807" s="2">
        <f>IF($A2807="site","",MIN(VLOOKUP($P2807,margin_ranges!$A$5:$D$10,4,FALSE)/100,$Q2807))</f>
        <v>0.1421816954</v>
      </c>
      <c r="T2807" s="6">
        <f>IF(A2807="placement",$J2807*MIN($Q2807,$S2807),"")</f>
        <v>3.6967240804000001</v>
      </c>
      <c r="U2807" s="6">
        <f>IF($A2807="placement",T2807,SUMIF($C$10:$C$6209,$C2807,$T$10:$T$6209))</f>
        <v>3.6967240804000001</v>
      </c>
      <c r="V2807" s="34">
        <f t="shared" si="134"/>
        <v>0.1437577394666667</v>
      </c>
      <c r="W2807" s="24"/>
      <c r="X2807" s="2" t="str">
        <f>IFERROR(MIN(VLOOKUP($W2807,margin_ranges!$A$5:$D$10,4,FALSE),$Q2807*100)/100,"")</f>
        <v/>
      </c>
      <c r="Y2807" s="6">
        <f t="shared" si="132"/>
        <v>3.6967240804000001</v>
      </c>
      <c r="Z2807" s="6">
        <f>IF($A2807="placement",Y2807,SUMIF($C$10:$C$6209,$C2807,$Y$10:$Y$6209))</f>
        <v>3.6967240804000001</v>
      </c>
      <c r="AA2807" s="29">
        <f t="shared" si="133"/>
        <v>0.1437577394666667</v>
      </c>
    </row>
    <row r="2808" spans="1:27" hidden="1" x14ac:dyDescent="0.3">
      <c r="A2808" s="8" t="s">
        <v>17</v>
      </c>
      <c r="B2808" s="8" t="s">
        <v>4601</v>
      </c>
      <c r="C2808" s="8" t="s">
        <v>4602</v>
      </c>
      <c r="D2808" s="8" t="s">
        <v>4695</v>
      </c>
      <c r="E2808" s="8" t="s">
        <v>4696</v>
      </c>
      <c r="F2808" s="29">
        <v>0.162756216629731</v>
      </c>
      <c r="G2808" s="29">
        <v>0</v>
      </c>
      <c r="H2808" s="30">
        <v>3.4893999999999998</v>
      </c>
      <c r="I2808" s="30">
        <v>0.37909999999999999</v>
      </c>
      <c r="J2808" s="14">
        <v>27</v>
      </c>
      <c r="K2808" s="14">
        <v>4</v>
      </c>
      <c r="L2808" s="12">
        <v>0.1087</v>
      </c>
      <c r="M2808" s="7">
        <v>2.3887904999999998</v>
      </c>
      <c r="N2808" s="31">
        <v>2</v>
      </c>
      <c r="O2808" s="14">
        <f>IFERROR(VLOOKUP($C2808,'site totals'!$J$2:$K$607,2,FALSE),1)</f>
        <v>4351.5451999999996</v>
      </c>
      <c r="P2808" s="32" t="s">
        <v>22</v>
      </c>
      <c r="Q2808" s="12">
        <v>0.1627562166</v>
      </c>
      <c r="R2808" s="29">
        <v>0.24</v>
      </c>
      <c r="S2808" s="2">
        <f>IF($A2808="site","",MIN(VLOOKUP($P2808,margin_ranges!$A$5:$D$10,4,FALSE)/100,$Q2808))</f>
        <v>0.1627562166</v>
      </c>
      <c r="T2808" s="6">
        <f>IF(A2808="placement",$J2808*MIN($Q2808,$S2808),"")</f>
        <v>4.3944178481999998</v>
      </c>
      <c r="U2808" s="6">
        <f>IF($A2808="placement",T2808,SUMIF($C$10:$C$6209,$C2808,$T$10:$T$6209))</f>
        <v>4.3944178481999998</v>
      </c>
      <c r="V2808" s="34">
        <f t="shared" si="134"/>
        <v>0.10163655710526309</v>
      </c>
      <c r="W2808" s="24"/>
      <c r="X2808" s="2" t="str">
        <f>IFERROR(MIN(VLOOKUP($W2808,margin_ranges!$A$5:$D$10,4,FALSE),$Q2808*100)/100,"")</f>
        <v/>
      </c>
      <c r="Y2808" s="6">
        <f t="shared" si="132"/>
        <v>4.3944178481999998</v>
      </c>
      <c r="Z2808" s="6">
        <f>IF($A2808="placement",Y2808,SUMIF($C$10:$C$6209,$C2808,$Y$10:$Y$6209))</f>
        <v>4.3944178481999998</v>
      </c>
      <c r="AA2808" s="29">
        <f t="shared" si="133"/>
        <v>0.10163655710526309</v>
      </c>
    </row>
    <row r="2809" spans="1:27" hidden="1" x14ac:dyDescent="0.3">
      <c r="A2809" s="8" t="s">
        <v>17</v>
      </c>
      <c r="B2809" s="8" t="s">
        <v>4601</v>
      </c>
      <c r="C2809" s="8" t="s">
        <v>4602</v>
      </c>
      <c r="D2809" s="8" t="s">
        <v>4645</v>
      </c>
      <c r="E2809" s="8" t="s">
        <v>4646</v>
      </c>
      <c r="F2809" s="29">
        <v>0.13401979459444999</v>
      </c>
      <c r="G2809" s="29">
        <v>0</v>
      </c>
      <c r="H2809" s="30">
        <v>13.8789</v>
      </c>
      <c r="I2809" s="30">
        <v>0.46439999999999998</v>
      </c>
      <c r="J2809" s="14">
        <v>32</v>
      </c>
      <c r="K2809" s="14">
        <v>4</v>
      </c>
      <c r="L2809" s="12">
        <v>3.3500000000000002E-2</v>
      </c>
      <c r="M2809" s="7">
        <v>2.30952161</v>
      </c>
      <c r="N2809" s="31">
        <v>2</v>
      </c>
      <c r="O2809" s="14">
        <f>IFERROR(VLOOKUP($C2809,'site totals'!$J$2:$K$607,2,FALSE),1)</f>
        <v>4351.5451999999996</v>
      </c>
      <c r="P2809" s="32" t="s">
        <v>22</v>
      </c>
      <c r="Q2809" s="12">
        <v>0.13401979459999999</v>
      </c>
      <c r="R2809" s="29">
        <v>0.16</v>
      </c>
      <c r="S2809" s="2">
        <f>IF($A2809="site","",MIN(VLOOKUP($P2809,margin_ranges!$A$5:$D$10,4,FALSE)/100,$Q2809))</f>
        <v>0.13401979459999999</v>
      </c>
      <c r="T2809" s="6">
        <f>IF(A2809="placement",$J2809*MIN($Q2809,$S2809),"")</f>
        <v>4.2886334271999997</v>
      </c>
      <c r="U2809" s="6">
        <f>IF($A2809="placement",T2809,SUMIF($C$10:$C$6209,$C2809,$T$10:$T$6209))</f>
        <v>4.2886334271999997</v>
      </c>
      <c r="V2809" s="34">
        <f t="shared" si="134"/>
        <v>3.0928815952381061E-2</v>
      </c>
      <c r="W2809" s="24"/>
      <c r="X2809" s="2" t="str">
        <f>IFERROR(MIN(VLOOKUP($W2809,margin_ranges!$A$5:$D$10,4,FALSE),$Q2809*100)/100,"")</f>
        <v/>
      </c>
      <c r="Y2809" s="6">
        <f t="shared" si="132"/>
        <v>4.2886334271999997</v>
      </c>
      <c r="Z2809" s="6">
        <f>IF($A2809="placement",Y2809,SUMIF($C$10:$C$6209,$C2809,$Y$10:$Y$6209))</f>
        <v>4.2886334271999997</v>
      </c>
      <c r="AA2809" s="29">
        <f t="shared" si="133"/>
        <v>3.0928815952381061E-2</v>
      </c>
    </row>
    <row r="2810" spans="1:27" hidden="1" x14ac:dyDescent="0.3">
      <c r="A2810" s="8" t="s">
        <v>17</v>
      </c>
      <c r="B2810" s="8" t="s">
        <v>4601</v>
      </c>
      <c r="C2810" s="8" t="s">
        <v>4602</v>
      </c>
      <c r="D2810" s="8" t="s">
        <v>4665</v>
      </c>
      <c r="E2810" s="8" t="s">
        <v>4666</v>
      </c>
      <c r="F2810" s="29">
        <v>7.0920626495839897E-2</v>
      </c>
      <c r="G2810" s="29">
        <v>0</v>
      </c>
      <c r="H2810" s="30">
        <v>3.0779000000000001</v>
      </c>
      <c r="I2810" s="30">
        <v>0.54010000000000002</v>
      </c>
      <c r="J2810" s="14">
        <v>44</v>
      </c>
      <c r="K2810" s="14">
        <v>8</v>
      </c>
      <c r="L2810" s="12">
        <v>0.17549999999999999</v>
      </c>
      <c r="M2810" s="7">
        <v>2.6908357600000001</v>
      </c>
      <c r="N2810" s="31">
        <v>2.5</v>
      </c>
      <c r="O2810" s="14">
        <f>IFERROR(VLOOKUP($C2810,'site totals'!$J$2:$K$607,2,FALSE),1)</f>
        <v>4351.5451999999996</v>
      </c>
      <c r="P2810" s="32" t="s">
        <v>22</v>
      </c>
      <c r="Q2810" s="12">
        <v>7.09206265E-2</v>
      </c>
      <c r="R2810" s="29">
        <v>0.23</v>
      </c>
      <c r="S2810" s="2">
        <f>IF($A2810="site","",MIN(VLOOKUP($P2810,margin_ranges!$A$5:$D$10,4,FALSE)/100,$Q2810))</f>
        <v>7.09206265E-2</v>
      </c>
      <c r="T2810" s="6">
        <f>IF(A2810="placement",$J2810*MIN($Q2810,$S2810),"")</f>
        <v>3.1205075660000001</v>
      </c>
      <c r="U2810" s="6">
        <f>IF($A2810="placement",T2810,SUMIF($C$10:$C$6209,$C2810,$T$10:$T$6209))</f>
        <v>3.1205075660000001</v>
      </c>
      <c r="V2810" s="34">
        <f t="shared" si="134"/>
        <v>0.20659658896103883</v>
      </c>
      <c r="W2810" s="24"/>
      <c r="X2810" s="2" t="str">
        <f>IFERROR(MIN(VLOOKUP($W2810,margin_ranges!$A$5:$D$10,4,FALSE),$Q2810*100)/100,"")</f>
        <v/>
      </c>
      <c r="Y2810" s="6">
        <f t="shared" si="132"/>
        <v>3.1205075660000001</v>
      </c>
      <c r="Z2810" s="6">
        <f>IF($A2810="placement",Y2810,SUMIF($C$10:$C$6209,$C2810,$Y$10:$Y$6209))</f>
        <v>3.1205075660000001</v>
      </c>
      <c r="AA2810" s="29">
        <f t="shared" si="133"/>
        <v>0.20659658896103883</v>
      </c>
    </row>
    <row r="2811" spans="1:27" hidden="1" x14ac:dyDescent="0.3">
      <c r="A2811" s="8" t="s">
        <v>17</v>
      </c>
      <c r="B2811" s="8" t="s">
        <v>4601</v>
      </c>
      <c r="C2811" s="8" t="s">
        <v>4602</v>
      </c>
      <c r="D2811" s="8" t="s">
        <v>4661</v>
      </c>
      <c r="E2811" s="8" t="s">
        <v>4662</v>
      </c>
      <c r="F2811" s="29">
        <v>0.175255125494162</v>
      </c>
      <c r="G2811" s="29">
        <v>0</v>
      </c>
      <c r="H2811" s="30">
        <v>3.2395</v>
      </c>
      <c r="I2811" s="30">
        <v>0.5696</v>
      </c>
      <c r="J2811" s="14">
        <v>47</v>
      </c>
      <c r="K2811" s="14">
        <v>8</v>
      </c>
      <c r="L2811" s="12">
        <v>0.17580000000000001</v>
      </c>
      <c r="M2811" s="7">
        <v>2.7281163799999999</v>
      </c>
      <c r="N2811" s="31">
        <v>2.25</v>
      </c>
      <c r="O2811" s="14">
        <f>IFERROR(VLOOKUP($C2811,'site totals'!$J$2:$K$607,2,FALSE),1)</f>
        <v>4351.5451999999996</v>
      </c>
      <c r="P2811" s="32" t="s">
        <v>22</v>
      </c>
      <c r="Q2811" s="12">
        <v>0.1752551255</v>
      </c>
      <c r="R2811" s="29">
        <v>0.19</v>
      </c>
      <c r="S2811" s="2">
        <f>IF($A2811="site","",MIN(VLOOKUP($P2811,margin_ranges!$A$5:$D$10,4,FALSE)/100,$Q2811))</f>
        <v>0.1752551255</v>
      </c>
      <c r="T2811" s="6">
        <f>IF(A2811="placement",$J2811*MIN($Q2811,$S2811),"")</f>
        <v>8.2369908985000002</v>
      </c>
      <c r="U2811" s="6">
        <f>IF($A2811="placement",T2811,SUMIF($C$10:$C$6209,$C2811,$T$10:$T$6209))</f>
        <v>8.2369908985000002</v>
      </c>
      <c r="V2811" s="34">
        <f t="shared" si="134"/>
        <v>1.8203548765432176E-2</v>
      </c>
      <c r="W2811" s="24"/>
      <c r="X2811" s="2" t="str">
        <f>IFERROR(MIN(VLOOKUP($W2811,margin_ranges!$A$5:$D$10,4,FALSE),$Q2811*100)/100,"")</f>
        <v/>
      </c>
      <c r="Y2811" s="6">
        <f t="shared" si="132"/>
        <v>8.2369908985000002</v>
      </c>
      <c r="Z2811" s="6">
        <f>IF($A2811="placement",Y2811,SUMIF($C$10:$C$6209,$C2811,$Y$10:$Y$6209))</f>
        <v>8.2369908985000002</v>
      </c>
      <c r="AA2811" s="29">
        <f t="shared" si="133"/>
        <v>1.8203548765432176E-2</v>
      </c>
    </row>
    <row r="2812" spans="1:27" hidden="1" x14ac:dyDescent="0.3">
      <c r="A2812" s="8" t="s">
        <v>17</v>
      </c>
      <c r="B2812" s="8" t="s">
        <v>4601</v>
      </c>
      <c r="C2812" s="8" t="s">
        <v>4602</v>
      </c>
      <c r="D2812" s="8" t="s">
        <v>4675</v>
      </c>
      <c r="E2812" s="8" t="s">
        <v>4676</v>
      </c>
      <c r="F2812" s="29">
        <v>0.144155540850881</v>
      </c>
      <c r="G2812" s="29">
        <v>0</v>
      </c>
      <c r="H2812" s="30">
        <v>3.9615</v>
      </c>
      <c r="I2812" s="30">
        <v>0.62819999999999998</v>
      </c>
      <c r="J2812" s="14">
        <v>50</v>
      </c>
      <c r="K2812" s="14">
        <v>7</v>
      </c>
      <c r="L2812" s="12">
        <v>0.15859999999999999</v>
      </c>
      <c r="M2812" s="7">
        <v>2.6289823800000001</v>
      </c>
      <c r="N2812" s="31">
        <v>2.25</v>
      </c>
      <c r="O2812" s="14">
        <f>IFERROR(VLOOKUP($C2812,'site totals'!$J$2:$K$607,2,FALSE),1)</f>
        <v>4351.5451999999996</v>
      </c>
      <c r="P2812" s="32" t="s">
        <v>22</v>
      </c>
      <c r="Q2812" s="12">
        <v>0.14415554089999999</v>
      </c>
      <c r="R2812" s="29">
        <v>0.15</v>
      </c>
      <c r="S2812" s="2">
        <f>IF($A2812="site","",MIN(VLOOKUP($P2812,margin_ranges!$A$5:$D$10,4,FALSE)/100,$Q2812))</f>
        <v>0.14415554089999999</v>
      </c>
      <c r="T2812" s="6">
        <f>IF(A2812="placement",$J2812*MIN($Q2812,$S2812),"")</f>
        <v>7.2077770449999994</v>
      </c>
      <c r="U2812" s="6">
        <f>IF($A2812="placement",T2812,SUMIF($C$10:$C$6209,$C2812,$T$10:$T$6209))</f>
        <v>7.2077770449999994</v>
      </c>
      <c r="V2812" s="34">
        <f t="shared" si="134"/>
        <v>6.8758342352941426E-3</v>
      </c>
      <c r="W2812" s="24"/>
      <c r="X2812" s="2" t="str">
        <f>IFERROR(MIN(VLOOKUP($W2812,margin_ranges!$A$5:$D$10,4,FALSE),$Q2812*100)/100,"")</f>
        <v/>
      </c>
      <c r="Y2812" s="6">
        <f t="shared" si="132"/>
        <v>7.2077770449999994</v>
      </c>
      <c r="Z2812" s="6">
        <f>IF($A2812="placement",Y2812,SUMIF($C$10:$C$6209,$C2812,$Y$10:$Y$6209))</f>
        <v>7.2077770449999994</v>
      </c>
      <c r="AA2812" s="29">
        <f t="shared" si="133"/>
        <v>6.8758342352941426E-3</v>
      </c>
    </row>
    <row r="2813" spans="1:27" hidden="1" x14ac:dyDescent="0.3">
      <c r="A2813" s="8" t="s">
        <v>17</v>
      </c>
      <c r="B2813" s="8" t="s">
        <v>4601</v>
      </c>
      <c r="C2813" s="8" t="s">
        <v>4602</v>
      </c>
      <c r="D2813" s="8" t="s">
        <v>4641</v>
      </c>
      <c r="E2813" s="8" t="s">
        <v>4642</v>
      </c>
      <c r="F2813" s="29">
        <v>0.156257674865873</v>
      </c>
      <c r="G2813" s="29">
        <v>0</v>
      </c>
      <c r="H2813" s="30">
        <v>3.6741000000000001</v>
      </c>
      <c r="I2813" s="30">
        <v>0.87109999999999999</v>
      </c>
      <c r="J2813" s="14">
        <v>62</v>
      </c>
      <c r="K2813" s="14">
        <v>10</v>
      </c>
      <c r="L2813" s="12">
        <v>0.23710000000000001</v>
      </c>
      <c r="M2813" s="7">
        <v>2.3703919299999998</v>
      </c>
      <c r="N2813" s="31">
        <v>2</v>
      </c>
      <c r="O2813" s="14">
        <f>IFERROR(VLOOKUP($C2813,'site totals'!$J$2:$K$607,2,FALSE),1)</f>
        <v>4351.5451999999996</v>
      </c>
      <c r="P2813" s="32" t="s">
        <v>22</v>
      </c>
      <c r="Q2813" s="12">
        <v>0.1562576749</v>
      </c>
      <c r="R2813" s="29">
        <v>0.18</v>
      </c>
      <c r="S2813" s="2">
        <f>IF($A2813="site","",MIN(VLOOKUP($P2813,margin_ranges!$A$5:$D$10,4,FALSE)/100,$Q2813))</f>
        <v>0.1562576749</v>
      </c>
      <c r="T2813" s="6">
        <f>IF(A2813="placement",$J2813*MIN($Q2813,$S2813),"")</f>
        <v>9.6879758438000003</v>
      </c>
      <c r="U2813" s="6">
        <f>IF($A2813="placement",T2813,SUMIF($C$10:$C$6209,$C2813,$T$10:$T$6209))</f>
        <v>9.6879758438000003</v>
      </c>
      <c r="V2813" s="34">
        <f t="shared" si="134"/>
        <v>2.8954054999999812E-2</v>
      </c>
      <c r="W2813" s="24"/>
      <c r="X2813" s="2" t="str">
        <f>IFERROR(MIN(VLOOKUP($W2813,margin_ranges!$A$5:$D$10,4,FALSE),$Q2813*100)/100,"")</f>
        <v/>
      </c>
      <c r="Y2813" s="6">
        <f t="shared" si="132"/>
        <v>9.6879758438000003</v>
      </c>
      <c r="Z2813" s="6">
        <f>IF($A2813="placement",Y2813,SUMIF($C$10:$C$6209,$C2813,$Y$10:$Y$6209))</f>
        <v>9.6879758438000003</v>
      </c>
      <c r="AA2813" s="29">
        <f t="shared" si="133"/>
        <v>2.8954054999999812E-2</v>
      </c>
    </row>
    <row r="2814" spans="1:27" hidden="1" x14ac:dyDescent="0.3">
      <c r="A2814" s="8" t="s">
        <v>17</v>
      </c>
      <c r="B2814" s="8" t="s">
        <v>4601</v>
      </c>
      <c r="C2814" s="8" t="s">
        <v>4602</v>
      </c>
      <c r="D2814" s="8" t="s">
        <v>4677</v>
      </c>
      <c r="E2814" s="8" t="s">
        <v>4678</v>
      </c>
      <c r="F2814" s="29">
        <v>0.18715571265133199</v>
      </c>
      <c r="G2814" s="29">
        <v>0</v>
      </c>
      <c r="H2814" s="30">
        <v>9.4733999999999998</v>
      </c>
      <c r="I2814" s="30">
        <v>0.89480000000000004</v>
      </c>
      <c r="J2814" s="14">
        <v>63</v>
      </c>
      <c r="K2814" s="14">
        <v>10</v>
      </c>
      <c r="L2814" s="12">
        <v>9.4500000000000001E-2</v>
      </c>
      <c r="M2814" s="7">
        <v>2.3374710599999999</v>
      </c>
      <c r="N2814" s="31">
        <v>1.9</v>
      </c>
      <c r="O2814" s="14">
        <f>IFERROR(VLOOKUP($C2814,'site totals'!$J$2:$K$607,2,FALSE),1)</f>
        <v>4351.5451999999996</v>
      </c>
      <c r="P2814" s="32" t="s">
        <v>22</v>
      </c>
      <c r="Q2814" s="12">
        <v>0.1871557127</v>
      </c>
      <c r="R2814" s="29">
        <v>0.22</v>
      </c>
      <c r="S2814" s="2">
        <f>IF($A2814="site","",MIN(VLOOKUP($P2814,margin_ranges!$A$5:$D$10,4,FALSE)/100,$Q2814))</f>
        <v>0.1871557127</v>
      </c>
      <c r="T2814" s="6">
        <f>IF(A2814="placement",$J2814*MIN($Q2814,$S2814),"")</f>
        <v>11.790809900100001</v>
      </c>
      <c r="U2814" s="6">
        <f>IF($A2814="placement",T2814,SUMIF($C$10:$C$6209,$C2814,$T$10:$T$6209))</f>
        <v>11.790809900100001</v>
      </c>
      <c r="V2814" s="34">
        <f t="shared" si="134"/>
        <v>4.2108060641025569E-2</v>
      </c>
      <c r="W2814" s="24"/>
      <c r="X2814" s="2" t="str">
        <f>IFERROR(MIN(VLOOKUP($W2814,margin_ranges!$A$5:$D$10,4,FALSE),$Q2814*100)/100,"")</f>
        <v/>
      </c>
      <c r="Y2814" s="6">
        <f t="shared" si="132"/>
        <v>11.790809900100001</v>
      </c>
      <c r="Z2814" s="6">
        <f>IF($A2814="placement",Y2814,SUMIF($C$10:$C$6209,$C2814,$Y$10:$Y$6209))</f>
        <v>11.790809900100001</v>
      </c>
      <c r="AA2814" s="29">
        <f t="shared" si="133"/>
        <v>4.2108060641025569E-2</v>
      </c>
    </row>
    <row r="2815" spans="1:27" hidden="1" x14ac:dyDescent="0.3">
      <c r="A2815" s="8" t="s">
        <v>17</v>
      </c>
      <c r="B2815" s="8" t="s">
        <v>4601</v>
      </c>
      <c r="C2815" s="8" t="s">
        <v>4602</v>
      </c>
      <c r="D2815" s="8" t="s">
        <v>4651</v>
      </c>
      <c r="E2815" s="8" t="s">
        <v>4652</v>
      </c>
      <c r="F2815" s="29">
        <v>0.17730293996477101</v>
      </c>
      <c r="G2815" s="29">
        <v>0</v>
      </c>
      <c r="H2815" s="30">
        <v>10.2666</v>
      </c>
      <c r="I2815" s="30">
        <v>0.95340000000000003</v>
      </c>
      <c r="J2815" s="14">
        <v>66</v>
      </c>
      <c r="K2815" s="14">
        <v>10</v>
      </c>
      <c r="L2815" s="12">
        <v>9.2899999999999996E-2</v>
      </c>
      <c r="M2815" s="7">
        <v>2.3094770800000002</v>
      </c>
      <c r="N2815" s="31">
        <v>1.9</v>
      </c>
      <c r="O2815" s="14">
        <f>IFERROR(VLOOKUP($C2815,'site totals'!$J$2:$K$607,2,FALSE),1)</f>
        <v>4351.5451999999996</v>
      </c>
      <c r="P2815" s="32" t="s">
        <v>22</v>
      </c>
      <c r="Q2815" s="12">
        <v>0.17730293999999999</v>
      </c>
      <c r="R2815" s="29">
        <v>0.21</v>
      </c>
      <c r="S2815" s="2">
        <f>IF($A2815="site","",MIN(VLOOKUP($P2815,margin_ranges!$A$5:$D$10,4,FALSE)/100,$Q2815))</f>
        <v>0.17730293999999999</v>
      </c>
      <c r="T2815" s="6">
        <f>IF(A2815="placement",$J2815*MIN($Q2815,$S2815),"")</f>
        <v>11.701994039999999</v>
      </c>
      <c r="U2815" s="6">
        <f>IF($A2815="placement",T2815,SUMIF($C$10:$C$6209,$C2815,$T$10:$T$6209))</f>
        <v>11.701994039999999</v>
      </c>
      <c r="V2815" s="34">
        <f t="shared" si="134"/>
        <v>4.1388683544303806E-2</v>
      </c>
      <c r="W2815" s="24"/>
      <c r="X2815" s="2" t="str">
        <f>IFERROR(MIN(VLOOKUP($W2815,margin_ranges!$A$5:$D$10,4,FALSE),$Q2815*100)/100,"")</f>
        <v/>
      </c>
      <c r="Y2815" s="6">
        <f t="shared" si="132"/>
        <v>11.701994039999999</v>
      </c>
      <c r="Z2815" s="6">
        <f>IF($A2815="placement",Y2815,SUMIF($C$10:$C$6209,$C2815,$Y$10:$Y$6209))</f>
        <v>11.701994039999999</v>
      </c>
      <c r="AA2815" s="29">
        <f t="shared" si="133"/>
        <v>4.1388683544303806E-2</v>
      </c>
    </row>
    <row r="2816" spans="1:27" hidden="1" x14ac:dyDescent="0.3">
      <c r="A2816" s="8" t="s">
        <v>17</v>
      </c>
      <c r="B2816" s="8" t="s">
        <v>4601</v>
      </c>
      <c r="C2816" s="8" t="s">
        <v>4602</v>
      </c>
      <c r="D2816" s="8" t="s">
        <v>4611</v>
      </c>
      <c r="E2816" s="8" t="s">
        <v>4612</v>
      </c>
      <c r="F2816" s="29">
        <v>-4.46977789237172E-2</v>
      </c>
      <c r="G2816" s="29">
        <v>0</v>
      </c>
      <c r="H2816" s="30">
        <v>14.7369</v>
      </c>
      <c r="I2816" s="30">
        <v>1.1345000000000001</v>
      </c>
      <c r="J2816" s="14">
        <v>81</v>
      </c>
      <c r="K2816" s="14">
        <v>13</v>
      </c>
      <c r="L2816" s="12">
        <v>7.6999999999999999E-2</v>
      </c>
      <c r="M2816" s="7">
        <v>2.39303658</v>
      </c>
      <c r="N2816" s="31">
        <v>2.5</v>
      </c>
      <c r="O2816" s="14">
        <f>IFERROR(VLOOKUP($C2816,'site totals'!$J$2:$K$607,2,FALSE),1)</f>
        <v>4351.5451999999996</v>
      </c>
      <c r="P2816" s="32" t="s">
        <v>22</v>
      </c>
      <c r="Q2816" s="12">
        <v>-4.4697778899999999E-2</v>
      </c>
      <c r="R2816" s="29">
        <v>0.2</v>
      </c>
      <c r="S2816" s="2">
        <f>IF($A2816="site","",MIN(VLOOKUP($P2816,margin_ranges!$A$5:$D$10,4,FALSE)/100,$Q2816))</f>
        <v>-4.4697778899999999E-2</v>
      </c>
      <c r="T2816" s="6">
        <f>IF(A2816="placement",$J2816*MIN($Q2816,$S2816),"")</f>
        <v>-3.6205200908999999</v>
      </c>
      <c r="U2816" s="6">
        <f>IF($A2816="placement",T2816,SUMIF($C$10:$C$6209,$C2816,$T$10:$T$6209))</f>
        <v>-3.6205200908999999</v>
      </c>
      <c r="V2816" s="34">
        <f t="shared" si="134"/>
        <v>0.30587222362499999</v>
      </c>
      <c r="W2816" s="24"/>
      <c r="X2816" s="2" t="str">
        <f>IFERROR(MIN(VLOOKUP($W2816,margin_ranges!$A$5:$D$10,4,FALSE),$Q2816*100)/100,"")</f>
        <v/>
      </c>
      <c r="Y2816" s="6">
        <f t="shared" si="132"/>
        <v>-3.6205200908999999</v>
      </c>
      <c r="Z2816" s="6">
        <f>IF($A2816="placement",Y2816,SUMIF($C$10:$C$6209,$C2816,$Y$10:$Y$6209))</f>
        <v>-3.6205200908999999</v>
      </c>
      <c r="AA2816" s="29">
        <f t="shared" si="133"/>
        <v>0.30587222362499999</v>
      </c>
    </row>
    <row r="2817" spans="1:27" hidden="1" x14ac:dyDescent="0.3">
      <c r="A2817" s="8" t="s">
        <v>17</v>
      </c>
      <c r="B2817" s="8" t="s">
        <v>4601</v>
      </c>
      <c r="C2817" s="8" t="s">
        <v>4602</v>
      </c>
      <c r="D2817" s="8" t="s">
        <v>4671</v>
      </c>
      <c r="E2817" s="8" t="s">
        <v>4672</v>
      </c>
      <c r="F2817" s="29">
        <v>0.14866172202515299</v>
      </c>
      <c r="G2817" s="29">
        <v>0</v>
      </c>
      <c r="H2817" s="30">
        <v>9.4833999999999996</v>
      </c>
      <c r="I2817" s="30">
        <v>1.518</v>
      </c>
      <c r="J2817" s="14">
        <v>107</v>
      </c>
      <c r="K2817" s="14">
        <v>16</v>
      </c>
      <c r="L2817" s="12">
        <v>0.16009999999999999</v>
      </c>
      <c r="M2817" s="7">
        <v>2.3492424199999999</v>
      </c>
      <c r="N2817" s="31">
        <v>2</v>
      </c>
      <c r="O2817" s="14">
        <f>IFERROR(VLOOKUP($C2817,'site totals'!$J$2:$K$607,2,FALSE),1)</f>
        <v>4351.5451999999996</v>
      </c>
      <c r="P2817" s="32" t="s">
        <v>22</v>
      </c>
      <c r="Q2817" s="12">
        <v>0.148661722</v>
      </c>
      <c r="R2817" s="29">
        <v>0.19</v>
      </c>
      <c r="S2817" s="2">
        <f>IF($A2817="site","",MIN(VLOOKUP($P2817,margin_ranges!$A$5:$D$10,4,FALSE)/100,$Q2817))</f>
        <v>0.148661722</v>
      </c>
      <c r="T2817" s="6">
        <f>IF(A2817="placement",$J2817*MIN($Q2817,$S2817),"")</f>
        <v>15.906804253999999</v>
      </c>
      <c r="U2817" s="6">
        <f>IF($A2817="placement",T2817,SUMIF($C$10:$C$6209,$C2817,$T$10:$T$6209))</f>
        <v>15.906804253999999</v>
      </c>
      <c r="V2817" s="34">
        <f t="shared" si="134"/>
        <v>5.1034911111111247E-2</v>
      </c>
      <c r="W2817" s="24"/>
      <c r="X2817" s="2" t="str">
        <f>IFERROR(MIN(VLOOKUP($W2817,margin_ranges!$A$5:$D$10,4,FALSE),$Q2817*100)/100,"")</f>
        <v/>
      </c>
      <c r="Y2817" s="6">
        <f t="shared" si="132"/>
        <v>15.906804253999999</v>
      </c>
      <c r="Z2817" s="6">
        <f>IF($A2817="placement",Y2817,SUMIF($C$10:$C$6209,$C2817,$Y$10:$Y$6209))</f>
        <v>15.906804253999999</v>
      </c>
      <c r="AA2817" s="29">
        <f t="shared" si="133"/>
        <v>5.1034911111111247E-2</v>
      </c>
    </row>
    <row r="2818" spans="1:27" hidden="1" x14ac:dyDescent="0.3">
      <c r="A2818" s="8" t="s">
        <v>17</v>
      </c>
      <c r="B2818" s="8" t="s">
        <v>4601</v>
      </c>
      <c r="C2818" s="8" t="s">
        <v>4602</v>
      </c>
      <c r="D2818" s="8" t="s">
        <v>4683</v>
      </c>
      <c r="E2818" s="8" t="s">
        <v>4684</v>
      </c>
      <c r="F2818" s="29">
        <v>0.23235590786263199</v>
      </c>
      <c r="G2818" s="29">
        <v>0</v>
      </c>
      <c r="H2818" s="30">
        <v>14.6607</v>
      </c>
      <c r="I2818" s="30">
        <v>3.3866000000000001</v>
      </c>
      <c r="J2818" s="14">
        <v>132</v>
      </c>
      <c r="K2818" s="14">
        <v>30</v>
      </c>
      <c r="L2818" s="12">
        <v>0.23100000000000001</v>
      </c>
      <c r="M2818" s="7">
        <v>1.30268703</v>
      </c>
      <c r="N2818" s="31">
        <v>1</v>
      </c>
      <c r="O2818" s="14">
        <f>IFERROR(VLOOKUP($C2818,'site totals'!$J$2:$K$607,2,FALSE),1)</f>
        <v>4351.5451999999996</v>
      </c>
      <c r="P2818" s="32" t="s">
        <v>22</v>
      </c>
      <c r="Q2818" s="12">
        <v>0.23235590789999999</v>
      </c>
      <c r="R2818" s="29">
        <v>0.28999999999999998</v>
      </c>
      <c r="S2818" s="2">
        <f>IF($A2818="site","",MIN(VLOOKUP($P2818,margin_ranges!$A$5:$D$10,4,FALSE)/100,$Q2818))</f>
        <v>0.23235590789999999</v>
      </c>
      <c r="T2818" s="6">
        <f>IF(A2818="placement",$J2818*MIN($Q2818,$S2818),"")</f>
        <v>30.670979842799998</v>
      </c>
      <c r="U2818" s="6">
        <f>IF($A2818="placement",T2818,SUMIF($C$10:$C$6209,$C2818,$T$10:$T$6209))</f>
        <v>30.670979842799998</v>
      </c>
      <c r="V2818" s="34">
        <f t="shared" si="134"/>
        <v>8.1188862112676174E-2</v>
      </c>
      <c r="W2818" s="24"/>
      <c r="X2818" s="2" t="str">
        <f>IFERROR(MIN(VLOOKUP($W2818,margin_ranges!$A$5:$D$10,4,FALSE),$Q2818*100)/100,"")</f>
        <v/>
      </c>
      <c r="Y2818" s="6">
        <f t="shared" si="132"/>
        <v>30.670979842799998</v>
      </c>
      <c r="Z2818" s="6">
        <f>IF($A2818="placement",Y2818,SUMIF($C$10:$C$6209,$C2818,$Y$10:$Y$6209))</f>
        <v>30.670979842799998</v>
      </c>
      <c r="AA2818" s="29">
        <f t="shared" si="133"/>
        <v>8.1188862112676174E-2</v>
      </c>
    </row>
    <row r="2819" spans="1:27" hidden="1" x14ac:dyDescent="0.3">
      <c r="A2819" s="8" t="s">
        <v>17</v>
      </c>
      <c r="B2819" s="8" t="s">
        <v>4601</v>
      </c>
      <c r="C2819" s="8" t="s">
        <v>4602</v>
      </c>
      <c r="D2819" s="8" t="s">
        <v>4635</v>
      </c>
      <c r="E2819" s="8" t="s">
        <v>4636</v>
      </c>
      <c r="F2819" s="29">
        <v>4.6470213468225399E-2</v>
      </c>
      <c r="G2819" s="29">
        <v>0</v>
      </c>
      <c r="H2819" s="30">
        <v>16.3291</v>
      </c>
      <c r="I2819" s="30">
        <v>1.9289000000000001</v>
      </c>
      <c r="J2819" s="14">
        <v>140</v>
      </c>
      <c r="K2819" s="14">
        <v>19</v>
      </c>
      <c r="L2819" s="12">
        <v>0.1181</v>
      </c>
      <c r="M2819" s="7">
        <v>2.4120903500000002</v>
      </c>
      <c r="N2819" s="31">
        <v>2.2999999999999998</v>
      </c>
      <c r="O2819" s="14">
        <f>IFERROR(VLOOKUP($C2819,'site totals'!$J$2:$K$607,2,FALSE),1)</f>
        <v>4351.5451999999996</v>
      </c>
      <c r="P2819" s="32" t="s">
        <v>22</v>
      </c>
      <c r="Q2819" s="12">
        <v>4.6470213500000003E-2</v>
      </c>
      <c r="R2819" s="29">
        <v>0.1</v>
      </c>
      <c r="S2819" s="2">
        <f>IF($A2819="site","",MIN(VLOOKUP($P2819,margin_ranges!$A$5:$D$10,4,FALSE)/100,$Q2819))</f>
        <v>4.6470213500000003E-2</v>
      </c>
      <c r="T2819" s="6">
        <f>IF(A2819="placement",$J2819*MIN($Q2819,$S2819),"")</f>
        <v>6.5058298900000002</v>
      </c>
      <c r="U2819" s="6">
        <f>IF($A2819="placement",T2819,SUMIF($C$10:$C$6209,$C2819,$T$10:$T$6209))</f>
        <v>6.5058298900000002</v>
      </c>
      <c r="V2819" s="34">
        <f t="shared" si="134"/>
        <v>5.9477540555555652E-2</v>
      </c>
      <c r="W2819" s="24"/>
      <c r="X2819" s="2" t="str">
        <f>IFERROR(MIN(VLOOKUP($W2819,margin_ranges!$A$5:$D$10,4,FALSE),$Q2819*100)/100,"")</f>
        <v/>
      </c>
      <c r="Y2819" s="6">
        <f t="shared" si="132"/>
        <v>6.5058298900000002</v>
      </c>
      <c r="Z2819" s="6">
        <f>IF($A2819="placement",Y2819,SUMIF($C$10:$C$6209,$C2819,$Y$10:$Y$6209))</f>
        <v>6.5058298900000002</v>
      </c>
      <c r="AA2819" s="29">
        <f t="shared" si="133"/>
        <v>5.9477540555555652E-2</v>
      </c>
    </row>
    <row r="2820" spans="1:27" hidden="1" x14ac:dyDescent="0.3">
      <c r="A2820" s="8" t="s">
        <v>17</v>
      </c>
      <c r="B2820" s="8" t="s">
        <v>4601</v>
      </c>
      <c r="C2820" s="8" t="s">
        <v>4602</v>
      </c>
      <c r="D2820" s="8" t="s">
        <v>4653</v>
      </c>
      <c r="E2820" s="8" t="s">
        <v>4654</v>
      </c>
      <c r="F2820" s="29">
        <v>0.16887949747946401</v>
      </c>
      <c r="G2820" s="29">
        <v>0</v>
      </c>
      <c r="H2820" s="30">
        <v>9.6585999999999999</v>
      </c>
      <c r="I2820" s="30">
        <v>2.0579000000000001</v>
      </c>
      <c r="J2820" s="14">
        <v>149</v>
      </c>
      <c r="K2820" s="14">
        <v>25</v>
      </c>
      <c r="L2820" s="12">
        <v>0.21310000000000001</v>
      </c>
      <c r="M2820" s="7">
        <v>2.4063899200000001</v>
      </c>
      <c r="N2820" s="31">
        <v>2</v>
      </c>
      <c r="O2820" s="14">
        <f>IFERROR(VLOOKUP($C2820,'site totals'!$J$2:$K$607,2,FALSE),1)</f>
        <v>4351.5451999999996</v>
      </c>
      <c r="P2820" s="32" t="s">
        <v>22</v>
      </c>
      <c r="Q2820" s="12">
        <v>0.1688794975</v>
      </c>
      <c r="R2820" s="29">
        <v>0.19</v>
      </c>
      <c r="S2820" s="2">
        <f>IF($A2820="site","",MIN(VLOOKUP($P2820,margin_ranges!$A$5:$D$10,4,FALSE)/100,$Q2820))</f>
        <v>0.1688794975</v>
      </c>
      <c r="T2820" s="6">
        <f>IF(A2820="placement",$J2820*MIN($Q2820,$S2820),"")</f>
        <v>25.163045127500002</v>
      </c>
      <c r="U2820" s="6">
        <f>IF($A2820="placement",T2820,SUMIF($C$10:$C$6209,$C2820,$T$10:$T$6209))</f>
        <v>25.163045127500002</v>
      </c>
      <c r="V2820" s="34">
        <f t="shared" si="134"/>
        <v>2.6074694444444324E-2</v>
      </c>
      <c r="W2820" s="24"/>
      <c r="X2820" s="2" t="str">
        <f>IFERROR(MIN(VLOOKUP($W2820,margin_ranges!$A$5:$D$10,4,FALSE),$Q2820*100)/100,"")</f>
        <v/>
      </c>
      <c r="Y2820" s="6">
        <f t="shared" si="132"/>
        <v>25.163045127500002</v>
      </c>
      <c r="Z2820" s="6">
        <f>IF($A2820="placement",Y2820,SUMIF($C$10:$C$6209,$C2820,$Y$10:$Y$6209))</f>
        <v>25.163045127500002</v>
      </c>
      <c r="AA2820" s="29">
        <f t="shared" si="133"/>
        <v>2.6074694444444324E-2</v>
      </c>
    </row>
    <row r="2821" spans="1:27" hidden="1" x14ac:dyDescent="0.3">
      <c r="A2821" s="8" t="s">
        <v>17</v>
      </c>
      <c r="B2821" s="8" t="s">
        <v>4601</v>
      </c>
      <c r="C2821" s="8" t="s">
        <v>4602</v>
      </c>
      <c r="D2821" s="8" t="s">
        <v>4691</v>
      </c>
      <c r="E2821" s="8" t="s">
        <v>4692</v>
      </c>
      <c r="F2821" s="29">
        <v>0.22153463727350001</v>
      </c>
      <c r="G2821" s="29">
        <v>0</v>
      </c>
      <c r="H2821" s="30">
        <v>21.880199999999999</v>
      </c>
      <c r="I2821" s="30">
        <v>4.2500999999999998</v>
      </c>
      <c r="J2821" s="14">
        <v>164</v>
      </c>
      <c r="K2821" s="14">
        <v>35</v>
      </c>
      <c r="L2821" s="12">
        <v>0.19420000000000001</v>
      </c>
      <c r="M2821" s="7">
        <v>1.2845786699999999</v>
      </c>
      <c r="N2821" s="31">
        <v>1</v>
      </c>
      <c r="O2821" s="14">
        <f>IFERROR(VLOOKUP($C2821,'site totals'!$J$2:$K$607,2,FALSE),1)</f>
        <v>4351.5451999999996</v>
      </c>
      <c r="P2821" s="32" t="s">
        <v>22</v>
      </c>
      <c r="Q2821" s="12">
        <v>0.2215346373</v>
      </c>
      <c r="R2821" s="29">
        <v>0.28999999999999998</v>
      </c>
      <c r="S2821" s="2">
        <f>IF($A2821="site","",MIN(VLOOKUP($P2821,margin_ranges!$A$5:$D$10,4,FALSE)/100,$Q2821))</f>
        <v>0.2215346373</v>
      </c>
      <c r="T2821" s="6">
        <f>IF(A2821="placement",$J2821*MIN($Q2821,$S2821),"")</f>
        <v>36.331680517199999</v>
      </c>
      <c r="U2821" s="6">
        <f>IF($A2821="placement",T2821,SUMIF($C$10:$C$6209,$C2821,$T$10:$T$6209))</f>
        <v>36.331680517199999</v>
      </c>
      <c r="V2821" s="34">
        <f t="shared" si="134"/>
        <v>9.6430088309859219E-2</v>
      </c>
      <c r="W2821" s="24"/>
      <c r="X2821" s="2" t="str">
        <f>IFERROR(MIN(VLOOKUP($W2821,margin_ranges!$A$5:$D$10,4,FALSE),$Q2821*100)/100,"")</f>
        <v/>
      </c>
      <c r="Y2821" s="6">
        <f t="shared" si="132"/>
        <v>36.331680517199999</v>
      </c>
      <c r="Z2821" s="6">
        <f>IF($A2821="placement",Y2821,SUMIF($C$10:$C$6209,$C2821,$Y$10:$Y$6209))</f>
        <v>36.331680517199999</v>
      </c>
      <c r="AA2821" s="29">
        <f t="shared" si="133"/>
        <v>9.6430088309859219E-2</v>
      </c>
    </row>
    <row r="2822" spans="1:27" hidden="1" x14ac:dyDescent="0.3">
      <c r="A2822" s="8" t="s">
        <v>17</v>
      </c>
      <c r="B2822" s="8" t="s">
        <v>4601</v>
      </c>
      <c r="C2822" s="8" t="s">
        <v>4602</v>
      </c>
      <c r="D2822" s="8" t="s">
        <v>4617</v>
      </c>
      <c r="E2822" s="8" t="s">
        <v>4618</v>
      </c>
      <c r="F2822" s="29">
        <v>0.112413031981047</v>
      </c>
      <c r="G2822" s="29">
        <v>0</v>
      </c>
      <c r="H2822" s="30">
        <v>23.272600000000001</v>
      </c>
      <c r="I2822" s="30">
        <v>2.6253000000000002</v>
      </c>
      <c r="J2822" s="14">
        <v>177</v>
      </c>
      <c r="K2822" s="14">
        <v>20</v>
      </c>
      <c r="L2822" s="12">
        <v>0.1128</v>
      </c>
      <c r="M2822" s="7">
        <v>2.2533003200000001</v>
      </c>
      <c r="N2822" s="31">
        <v>2</v>
      </c>
      <c r="O2822" s="14">
        <f>IFERROR(VLOOKUP($C2822,'site totals'!$J$2:$K$607,2,FALSE),1)</f>
        <v>4351.5451999999996</v>
      </c>
      <c r="P2822" s="32" t="s">
        <v>22</v>
      </c>
      <c r="Q2822" s="12">
        <v>0.112413032</v>
      </c>
      <c r="R2822" s="29">
        <v>0.17</v>
      </c>
      <c r="S2822" s="2">
        <f>IF($A2822="site","",MIN(VLOOKUP($P2822,margin_ranges!$A$5:$D$10,4,FALSE)/100,$Q2822))</f>
        <v>0.112413032</v>
      </c>
      <c r="T2822" s="6">
        <f>IF(A2822="placement",$J2822*MIN($Q2822,$S2822),"")</f>
        <v>19.897106663999999</v>
      </c>
      <c r="U2822" s="6">
        <f>IF($A2822="placement",T2822,SUMIF($C$10:$C$6209,$C2822,$T$10:$T$6209))</f>
        <v>19.897106663999999</v>
      </c>
      <c r="V2822" s="34">
        <f t="shared" si="134"/>
        <v>6.9381889156626464E-2</v>
      </c>
      <c r="W2822" s="24"/>
      <c r="X2822" s="2" t="str">
        <f>IFERROR(MIN(VLOOKUP($W2822,margin_ranges!$A$5:$D$10,4,FALSE),$Q2822*100)/100,"")</f>
        <v/>
      </c>
      <c r="Y2822" s="6">
        <f t="shared" si="132"/>
        <v>19.897106663999999</v>
      </c>
      <c r="Z2822" s="6">
        <f>IF($A2822="placement",Y2822,SUMIF($C$10:$C$6209,$C2822,$Y$10:$Y$6209))</f>
        <v>19.897106663999999</v>
      </c>
      <c r="AA2822" s="29">
        <f t="shared" si="133"/>
        <v>6.9381889156626464E-2</v>
      </c>
    </row>
    <row r="2823" spans="1:27" hidden="1" x14ac:dyDescent="0.3">
      <c r="A2823" s="8" t="s">
        <v>17</v>
      </c>
      <c r="B2823" s="8" t="s">
        <v>4601</v>
      </c>
      <c r="C2823" s="8" t="s">
        <v>4602</v>
      </c>
      <c r="D2823" s="8" t="s">
        <v>4669</v>
      </c>
      <c r="E2823" s="8" t="s">
        <v>4670</v>
      </c>
      <c r="F2823" s="29">
        <v>4.3402452724208902E-2</v>
      </c>
      <c r="G2823" s="29">
        <v>0</v>
      </c>
      <c r="H2823" s="30">
        <v>20.4435</v>
      </c>
      <c r="I2823" s="30">
        <v>2.5951</v>
      </c>
      <c r="J2823" s="14">
        <v>183</v>
      </c>
      <c r="K2823" s="14">
        <v>27</v>
      </c>
      <c r="L2823" s="12">
        <v>0.12690000000000001</v>
      </c>
      <c r="M2823" s="7">
        <v>2.3520863200000002</v>
      </c>
      <c r="N2823" s="31">
        <v>2.25</v>
      </c>
      <c r="O2823" s="14">
        <f>IFERROR(VLOOKUP($C2823,'site totals'!$J$2:$K$607,2,FALSE),1)</f>
        <v>4351.5451999999996</v>
      </c>
      <c r="P2823" s="32" t="s">
        <v>22</v>
      </c>
      <c r="Q2823" s="12">
        <v>4.3402452699999997E-2</v>
      </c>
      <c r="R2823" s="29">
        <v>0.18</v>
      </c>
      <c r="S2823" s="2">
        <f>IF($A2823="site","",MIN(VLOOKUP($P2823,margin_ranges!$A$5:$D$10,4,FALSE)/100,$Q2823))</f>
        <v>4.3402452699999997E-2</v>
      </c>
      <c r="T2823" s="6">
        <f>IF(A2823="placement",$J2823*MIN($Q2823,$S2823),"")</f>
        <v>7.9426488440999989</v>
      </c>
      <c r="U2823" s="6">
        <f>IF($A2823="placement",T2823,SUMIF($C$10:$C$6209,$C2823,$T$10:$T$6209))</f>
        <v>7.9426488440999989</v>
      </c>
      <c r="V2823" s="34">
        <f t="shared" si="134"/>
        <v>0.1665823747560975</v>
      </c>
      <c r="W2823" s="24"/>
      <c r="X2823" s="2" t="str">
        <f>IFERROR(MIN(VLOOKUP($W2823,margin_ranges!$A$5:$D$10,4,FALSE),$Q2823*100)/100,"")</f>
        <v/>
      </c>
      <c r="Y2823" s="6">
        <f t="shared" si="132"/>
        <v>7.9426488440999989</v>
      </c>
      <c r="Z2823" s="6">
        <f>IF($A2823="placement",Y2823,SUMIF($C$10:$C$6209,$C2823,$Y$10:$Y$6209))</f>
        <v>7.9426488440999989</v>
      </c>
      <c r="AA2823" s="29">
        <f t="shared" si="133"/>
        <v>0.1665823747560975</v>
      </c>
    </row>
    <row r="2824" spans="1:27" hidden="1" x14ac:dyDescent="0.3">
      <c r="A2824" s="8" t="s">
        <v>17</v>
      </c>
      <c r="B2824" s="8" t="s">
        <v>4601</v>
      </c>
      <c r="C2824" s="8" t="s">
        <v>4602</v>
      </c>
      <c r="D2824" s="8" t="s">
        <v>4679</v>
      </c>
      <c r="E2824" s="8" t="s">
        <v>4680</v>
      </c>
      <c r="F2824" s="29">
        <v>-2.3589353019038001E-2</v>
      </c>
      <c r="G2824" s="29">
        <v>0</v>
      </c>
      <c r="H2824" s="30">
        <v>12.2364</v>
      </c>
      <c r="I2824" s="30">
        <v>2.5497000000000001</v>
      </c>
      <c r="J2824" s="14">
        <v>187</v>
      </c>
      <c r="K2824" s="14">
        <v>34</v>
      </c>
      <c r="L2824" s="12">
        <v>0.2084</v>
      </c>
      <c r="M2824" s="7">
        <v>2.4423857</v>
      </c>
      <c r="N2824" s="31">
        <v>2.5</v>
      </c>
      <c r="O2824" s="14">
        <f>IFERROR(VLOOKUP($C2824,'site totals'!$J$2:$K$607,2,FALSE),1)</f>
        <v>4351.5451999999996</v>
      </c>
      <c r="P2824" s="32" t="s">
        <v>22</v>
      </c>
      <c r="Q2824" s="12">
        <v>-2.3589353E-2</v>
      </c>
      <c r="R2824" s="29">
        <v>0.22</v>
      </c>
      <c r="S2824" s="2">
        <f>IF($A2824="site","",MIN(VLOOKUP($P2824,margin_ranges!$A$5:$D$10,4,FALSE)/100,$Q2824))</f>
        <v>-2.3589353E-2</v>
      </c>
      <c r="T2824" s="6">
        <f>IF(A2824="placement",$J2824*MIN($Q2824,$S2824),"")</f>
        <v>-4.4112090110000004</v>
      </c>
      <c r="U2824" s="6">
        <f>IF($A2824="placement",T2824,SUMIF($C$10:$C$6209,$C2824,$T$10:$T$6209))</f>
        <v>-4.4112090110000004</v>
      </c>
      <c r="V2824" s="34">
        <f t="shared" si="134"/>
        <v>0.31229404230769231</v>
      </c>
      <c r="W2824" s="24"/>
      <c r="X2824" s="2" t="str">
        <f>IFERROR(MIN(VLOOKUP($W2824,margin_ranges!$A$5:$D$10,4,FALSE),$Q2824*100)/100,"")</f>
        <v/>
      </c>
      <c r="Y2824" s="6">
        <f t="shared" si="132"/>
        <v>-4.4112090110000004</v>
      </c>
      <c r="Z2824" s="6">
        <f>IF($A2824="placement",Y2824,SUMIF($C$10:$C$6209,$C2824,$Y$10:$Y$6209))</f>
        <v>-4.4112090110000004</v>
      </c>
      <c r="AA2824" s="29">
        <f t="shared" si="133"/>
        <v>0.31229404230769231</v>
      </c>
    </row>
    <row r="2825" spans="1:27" hidden="1" x14ac:dyDescent="0.3">
      <c r="A2825" s="8" t="s">
        <v>17</v>
      </c>
      <c r="B2825" s="8" t="s">
        <v>4601</v>
      </c>
      <c r="C2825" s="8" t="s">
        <v>4602</v>
      </c>
      <c r="D2825" s="8" t="s">
        <v>4647</v>
      </c>
      <c r="E2825" s="8" t="s">
        <v>4648</v>
      </c>
      <c r="F2825" s="29">
        <v>0.12477327791180801</v>
      </c>
      <c r="G2825" s="29">
        <v>0</v>
      </c>
      <c r="H2825" s="30">
        <v>8.3937000000000008</v>
      </c>
      <c r="I2825" s="30">
        <v>3.0486</v>
      </c>
      <c r="J2825" s="14">
        <v>209</v>
      </c>
      <c r="K2825" s="14">
        <v>26</v>
      </c>
      <c r="L2825" s="12">
        <v>0.36320000000000002</v>
      </c>
      <c r="M2825" s="7">
        <v>2.2851221900000001</v>
      </c>
      <c r="N2825" s="31">
        <v>2</v>
      </c>
      <c r="O2825" s="14">
        <f>IFERROR(VLOOKUP($C2825,'site totals'!$J$2:$K$607,2,FALSE),1)</f>
        <v>4351.5451999999996</v>
      </c>
      <c r="P2825" s="32" t="s">
        <v>22</v>
      </c>
      <c r="Q2825" s="12">
        <v>0.12477327789999999</v>
      </c>
      <c r="R2825" s="29">
        <v>0.14000000000000001</v>
      </c>
      <c r="S2825" s="2">
        <f>IF($A2825="site","",MIN(VLOOKUP($P2825,margin_ranges!$A$5:$D$10,4,FALSE)/100,$Q2825))</f>
        <v>0.12477327789999999</v>
      </c>
      <c r="T2825" s="6">
        <f>IF(A2825="placement",$J2825*MIN($Q2825,$S2825),"")</f>
        <v>26.077615081099999</v>
      </c>
      <c r="U2825" s="6">
        <f>IF($A2825="placement",T2825,SUMIF($C$10:$C$6209,$C2825,$T$10:$T$6209))</f>
        <v>26.077615081099999</v>
      </c>
      <c r="V2825" s="34">
        <f t="shared" si="134"/>
        <v>1.7705490813953562E-2</v>
      </c>
      <c r="W2825" s="24"/>
      <c r="X2825" s="2" t="str">
        <f>IFERROR(MIN(VLOOKUP($W2825,margin_ranges!$A$5:$D$10,4,FALSE),$Q2825*100)/100,"")</f>
        <v/>
      </c>
      <c r="Y2825" s="6">
        <f t="shared" si="132"/>
        <v>26.077615081099999</v>
      </c>
      <c r="Z2825" s="6">
        <f>IF($A2825="placement",Y2825,SUMIF($C$10:$C$6209,$C2825,$Y$10:$Y$6209))</f>
        <v>26.077615081099999</v>
      </c>
      <c r="AA2825" s="17">
        <f t="shared" si="133"/>
        <v>1.7705490813953562E-2</v>
      </c>
    </row>
    <row r="2826" spans="1:27" hidden="1" x14ac:dyDescent="0.3">
      <c r="A2826" s="8" t="s">
        <v>17</v>
      </c>
      <c r="B2826" s="8" t="s">
        <v>4601</v>
      </c>
      <c r="C2826" s="8" t="s">
        <v>4602</v>
      </c>
      <c r="D2826" s="8" t="s">
        <v>4643</v>
      </c>
      <c r="E2826" s="8" t="s">
        <v>4644</v>
      </c>
      <c r="F2826" s="29">
        <v>0.142062343155095</v>
      </c>
      <c r="G2826" s="29">
        <v>1</v>
      </c>
      <c r="H2826" s="30">
        <v>30.336400000000001</v>
      </c>
      <c r="I2826" s="30">
        <v>3.3759999999999999</v>
      </c>
      <c r="J2826" s="14">
        <v>236</v>
      </c>
      <c r="K2826" s="14">
        <v>34</v>
      </c>
      <c r="L2826" s="12">
        <v>0.1113</v>
      </c>
      <c r="M2826" s="7">
        <v>2.3311717199999999</v>
      </c>
      <c r="N2826" s="31">
        <v>2</v>
      </c>
      <c r="O2826" s="14">
        <f>IFERROR(VLOOKUP($C2826,'site totals'!$J$2:$K$607,2,FALSE),1)</f>
        <v>4351.5451999999996</v>
      </c>
      <c r="P2826" s="32" t="s">
        <v>22</v>
      </c>
      <c r="Q2826" s="12">
        <v>0.1420623432</v>
      </c>
      <c r="R2826" s="29">
        <v>0.19</v>
      </c>
      <c r="S2826" s="2">
        <f>IF($A2826="site","",MIN(VLOOKUP($P2826,margin_ranges!$A$5:$D$10,4,FALSE)/100,$Q2826))</f>
        <v>0.1420623432</v>
      </c>
      <c r="T2826" s="6">
        <f>IF(A2826="placement",$J2826*MIN($Q2826,$S2826),"")</f>
        <v>33.5267129952</v>
      </c>
      <c r="U2826" s="6">
        <f>IF($A2826="placement",T2826,SUMIF($C$10:$C$6209,$C2826,$T$10:$T$6209))</f>
        <v>33.5267129952</v>
      </c>
      <c r="V2826" s="34">
        <f t="shared" si="134"/>
        <v>5.9182292345678844E-2</v>
      </c>
      <c r="W2826" s="24"/>
      <c r="X2826" s="2" t="str">
        <f>IFERROR(MIN(VLOOKUP($W2826,margin_ranges!$A$5:$D$10,4,FALSE),$Q2826*100)/100,"")</f>
        <v/>
      </c>
      <c r="Y2826" s="6">
        <f t="shared" si="132"/>
        <v>33.5267129952</v>
      </c>
      <c r="Z2826" s="6">
        <f>IF($A2826="placement",Y2826,SUMIF($C$10:$C$6209,$C2826,$Y$10:$Y$6209))</f>
        <v>33.5267129952</v>
      </c>
      <c r="AA2826" s="29">
        <f t="shared" si="133"/>
        <v>5.9182292345678844E-2</v>
      </c>
    </row>
    <row r="2827" spans="1:27" hidden="1" x14ac:dyDescent="0.3">
      <c r="A2827" s="8" t="s">
        <v>17</v>
      </c>
      <c r="B2827" s="8" t="s">
        <v>4601</v>
      </c>
      <c r="C2827" s="8" t="s">
        <v>4602</v>
      </c>
      <c r="D2827" s="8" t="s">
        <v>4615</v>
      </c>
      <c r="E2827" s="8" t="s">
        <v>4616</v>
      </c>
      <c r="F2827" s="29">
        <v>0.16240756689963101</v>
      </c>
      <c r="G2827" s="29">
        <v>0</v>
      </c>
      <c r="H2827" s="30">
        <v>22.669699999999999</v>
      </c>
      <c r="I2827" s="30">
        <v>3.5392999999999999</v>
      </c>
      <c r="J2827" s="14">
        <v>254</v>
      </c>
      <c r="K2827" s="14">
        <v>41</v>
      </c>
      <c r="L2827" s="12">
        <v>0.15609999999999999</v>
      </c>
      <c r="M2827" s="7">
        <v>2.3877961700000001</v>
      </c>
      <c r="N2827" s="31">
        <v>2</v>
      </c>
      <c r="O2827" s="14">
        <f>IFERROR(VLOOKUP($C2827,'site totals'!$J$2:$K$607,2,FALSE),1)</f>
        <v>4351.5451999999996</v>
      </c>
      <c r="P2827" s="32" t="s">
        <v>22</v>
      </c>
      <c r="Q2827" s="12">
        <v>0.16240756689999999</v>
      </c>
      <c r="R2827" s="29">
        <v>0.21</v>
      </c>
      <c r="S2827" s="2">
        <f>IF($A2827="site","",MIN(VLOOKUP($P2827,margin_ranges!$A$5:$D$10,4,FALSE)/100,$Q2827))</f>
        <v>0.16240756689999999</v>
      </c>
      <c r="T2827" s="6">
        <f>IF(A2827="placement",$J2827*MIN($Q2827,$S2827),"")</f>
        <v>41.251521992599997</v>
      </c>
      <c r="U2827" s="6">
        <f>IF($A2827="placement",T2827,SUMIF($C$10:$C$6209,$C2827,$T$10:$T$6209))</f>
        <v>41.251521992599997</v>
      </c>
      <c r="V2827" s="34">
        <f t="shared" si="134"/>
        <v>6.0243586202531674E-2</v>
      </c>
      <c r="W2827" s="24"/>
      <c r="X2827" s="2" t="str">
        <f>IFERROR(MIN(VLOOKUP($W2827,margin_ranges!$A$5:$D$10,4,FALSE),$Q2827*100)/100,"")</f>
        <v/>
      </c>
      <c r="Y2827" s="6">
        <f t="shared" si="132"/>
        <v>41.251521992599997</v>
      </c>
      <c r="Z2827" s="6">
        <f>IF($A2827="placement",Y2827,SUMIF($C$10:$C$6209,$C2827,$Y$10:$Y$6209))</f>
        <v>41.251521992599997</v>
      </c>
      <c r="AA2827" s="29">
        <f t="shared" si="133"/>
        <v>6.0243586202531674E-2</v>
      </c>
    </row>
    <row r="2828" spans="1:27" hidden="1" x14ac:dyDescent="0.3">
      <c r="A2828" s="8" t="s">
        <v>17</v>
      </c>
      <c r="B2828" s="8" t="s">
        <v>4601</v>
      </c>
      <c r="C2828" s="8" t="s">
        <v>4602</v>
      </c>
      <c r="D2828" s="8" t="s">
        <v>4667</v>
      </c>
      <c r="E2828" s="8" t="s">
        <v>4668</v>
      </c>
      <c r="F2828" s="29">
        <v>5.8634057185431299E-2</v>
      </c>
      <c r="G2828" s="29">
        <v>0</v>
      </c>
      <c r="H2828" s="30">
        <v>35.525300000000001</v>
      </c>
      <c r="I2828" s="30">
        <v>4.0180999999999996</v>
      </c>
      <c r="J2828" s="14">
        <v>295</v>
      </c>
      <c r="K2828" s="14">
        <v>42</v>
      </c>
      <c r="L2828" s="12">
        <v>0.11310000000000001</v>
      </c>
      <c r="M2828" s="7">
        <v>2.4432581400000002</v>
      </c>
      <c r="N2828" s="31">
        <v>2.2999999999999998</v>
      </c>
      <c r="O2828" s="14">
        <f>IFERROR(VLOOKUP($C2828,'site totals'!$J$2:$K$607,2,FALSE),1)</f>
        <v>4351.5451999999996</v>
      </c>
      <c r="P2828" s="32" t="s">
        <v>22</v>
      </c>
      <c r="Q2828" s="12">
        <v>5.8634057199999999E-2</v>
      </c>
      <c r="R2828" s="29">
        <v>0.12</v>
      </c>
      <c r="S2828" s="2">
        <f>IF($A2828="site","",MIN(VLOOKUP($P2828,margin_ranges!$A$5:$D$10,4,FALSE)/100,$Q2828))</f>
        <v>5.8634057199999999E-2</v>
      </c>
      <c r="T2828" s="6">
        <f>IF(A2828="placement",$J2828*MIN($Q2828,$S2828),"")</f>
        <v>17.297046873999999</v>
      </c>
      <c r="U2828" s="6">
        <f>IF($A2828="placement",T2828,SUMIF($C$10:$C$6209,$C2828,$T$10:$T$6209))</f>
        <v>17.297046873999999</v>
      </c>
      <c r="V2828" s="34">
        <f t="shared" si="134"/>
        <v>6.9734025909090835E-2</v>
      </c>
      <c r="W2828" s="24"/>
      <c r="X2828" s="2" t="str">
        <f>IFERROR(MIN(VLOOKUP($W2828,margin_ranges!$A$5:$D$10,4,FALSE),$Q2828*100)/100,"")</f>
        <v/>
      </c>
      <c r="Y2828" s="6">
        <f t="shared" si="132"/>
        <v>17.297046873999999</v>
      </c>
      <c r="Z2828" s="6">
        <f>IF($A2828="placement",Y2828,SUMIF($C$10:$C$6209,$C2828,$Y$10:$Y$6209))</f>
        <v>17.297046873999999</v>
      </c>
      <c r="AA2828" s="29">
        <f t="shared" si="133"/>
        <v>6.9734025909090835E-2</v>
      </c>
    </row>
    <row r="2829" spans="1:27" hidden="1" x14ac:dyDescent="0.3">
      <c r="A2829" s="8" t="s">
        <v>17</v>
      </c>
      <c r="B2829" s="8" t="s">
        <v>4601</v>
      </c>
      <c r="C2829" s="8" t="s">
        <v>4602</v>
      </c>
      <c r="D2829" s="8" t="s">
        <v>4629</v>
      </c>
      <c r="E2829" s="8" t="s">
        <v>4630</v>
      </c>
      <c r="F2829" s="29">
        <v>0.14272592156553601</v>
      </c>
      <c r="G2829" s="29">
        <v>0</v>
      </c>
      <c r="H2829" s="30">
        <v>37.956899999999997</v>
      </c>
      <c r="I2829" s="30">
        <v>5.8531000000000004</v>
      </c>
      <c r="J2829" s="14">
        <v>307</v>
      </c>
      <c r="K2829" s="14">
        <v>44</v>
      </c>
      <c r="L2829" s="12">
        <v>0.1542</v>
      </c>
      <c r="M2829" s="7">
        <v>1.7497321299999999</v>
      </c>
      <c r="N2829" s="31">
        <v>1.5</v>
      </c>
      <c r="O2829" s="14">
        <f>IFERROR(VLOOKUP($C2829,'site totals'!$J$2:$K$607,2,FALSE),1)</f>
        <v>4351.5451999999996</v>
      </c>
      <c r="P2829" s="32" t="s">
        <v>22</v>
      </c>
      <c r="Q2829" s="12">
        <v>0.1427259216</v>
      </c>
      <c r="R2829" s="29">
        <v>0.19</v>
      </c>
      <c r="S2829" s="2">
        <f>IF($A2829="site","",MIN(VLOOKUP($P2829,margin_ranges!$A$5:$D$10,4,FALSE)/100,$Q2829))</f>
        <v>0.1427259216</v>
      </c>
      <c r="T2829" s="6">
        <f>IF(A2829="placement",$J2829*MIN($Q2829,$S2829),"")</f>
        <v>43.816857931199998</v>
      </c>
      <c r="U2829" s="6">
        <f>IF($A2829="placement",T2829,SUMIF($C$10:$C$6209,$C2829,$T$10:$T$6209))</f>
        <v>43.816857931199998</v>
      </c>
      <c r="V2829" s="34">
        <f t="shared" si="134"/>
        <v>5.8363059753086421E-2</v>
      </c>
      <c r="W2829" s="24"/>
      <c r="X2829" s="2" t="str">
        <f>IFERROR(MIN(VLOOKUP($W2829,margin_ranges!$A$5:$D$10,4,FALSE),$Q2829*100)/100,"")</f>
        <v/>
      </c>
      <c r="Y2829" s="6">
        <f t="shared" si="132"/>
        <v>43.816857931199998</v>
      </c>
      <c r="Z2829" s="6">
        <f>IF($A2829="placement",Y2829,SUMIF($C$10:$C$6209,$C2829,$Y$10:$Y$6209))</f>
        <v>43.816857931199998</v>
      </c>
      <c r="AA2829" s="29">
        <f t="shared" si="133"/>
        <v>5.8363059753086421E-2</v>
      </c>
    </row>
    <row r="2830" spans="1:27" hidden="1" x14ac:dyDescent="0.3">
      <c r="A2830" s="8" t="s">
        <v>17</v>
      </c>
      <c r="B2830" s="8" t="s">
        <v>4601</v>
      </c>
      <c r="C2830" s="8" t="s">
        <v>4602</v>
      </c>
      <c r="D2830" s="8" t="s">
        <v>4649</v>
      </c>
      <c r="E2830" s="8" t="s">
        <v>4650</v>
      </c>
      <c r="F2830" s="29">
        <v>-6.4511732034332799E-3</v>
      </c>
      <c r="G2830" s="29">
        <v>1</v>
      </c>
      <c r="H2830" s="30">
        <v>33.829300000000003</v>
      </c>
      <c r="I2830" s="30">
        <v>4.1771000000000003</v>
      </c>
      <c r="J2830" s="14">
        <v>311</v>
      </c>
      <c r="K2830" s="14">
        <v>54</v>
      </c>
      <c r="L2830" s="12">
        <v>0.1235</v>
      </c>
      <c r="M2830" s="7">
        <v>2.48397544</v>
      </c>
      <c r="N2830" s="31">
        <v>2.5</v>
      </c>
      <c r="O2830" s="14">
        <f>IFERROR(VLOOKUP($C2830,'site totals'!$J$2:$K$607,2,FALSE),1)</f>
        <v>4351.5451999999996</v>
      </c>
      <c r="P2830" s="32" t="s">
        <v>161</v>
      </c>
      <c r="Q2830" s="12">
        <v>-6.4511732000000002E-3</v>
      </c>
      <c r="R2830" s="29">
        <v>0.25</v>
      </c>
      <c r="S2830" s="2">
        <f>IF($A2830="site","",MIN(VLOOKUP($P2830,margin_ranges!$A$5:$D$10,4,FALSE)/100,$Q2830))</f>
        <v>-6.4511732000000002E-3</v>
      </c>
      <c r="T2830" s="6">
        <f>IF(A2830="placement",$J2830*MIN($Q2830,$S2830),"")</f>
        <v>-2.0063148652000002</v>
      </c>
      <c r="U2830" s="6">
        <f>IF($A2830="placement",T2830,SUMIF($C$10:$C$6209,$C2830,$T$10:$T$6209))</f>
        <v>-2.0063148652000002</v>
      </c>
      <c r="V2830" s="34">
        <f t="shared" si="134"/>
        <v>0.34193489760000007</v>
      </c>
      <c r="W2830" s="24"/>
      <c r="X2830" s="2" t="str">
        <f>IFERROR(MIN(VLOOKUP($W2830,margin_ranges!$A$5:$D$10,4,FALSE),$Q2830*100)/100,"")</f>
        <v/>
      </c>
      <c r="Y2830" s="6">
        <f t="shared" si="132"/>
        <v>-2.0063148652000002</v>
      </c>
      <c r="Z2830" s="6">
        <f>IF($A2830="placement",Y2830,SUMIF($C$10:$C$6209,$C2830,$Y$10:$Y$6209))</f>
        <v>-2.0063148652000002</v>
      </c>
      <c r="AA2830" s="29">
        <f t="shared" si="133"/>
        <v>0.34193489760000007</v>
      </c>
    </row>
    <row r="2831" spans="1:27" hidden="1" x14ac:dyDescent="0.3">
      <c r="A2831" s="8" t="s">
        <v>17</v>
      </c>
      <c r="B2831" s="8" t="s">
        <v>4601</v>
      </c>
      <c r="C2831" s="8" t="s">
        <v>4602</v>
      </c>
      <c r="D2831" s="8" t="s">
        <v>4673</v>
      </c>
      <c r="E2831" s="8" t="s">
        <v>4674</v>
      </c>
      <c r="F2831" s="29">
        <v>4.9854390879897001E-2</v>
      </c>
      <c r="G2831" s="29">
        <v>1</v>
      </c>
      <c r="H2831" s="30">
        <v>34.5871</v>
      </c>
      <c r="I2831" s="30">
        <v>4.4165000000000001</v>
      </c>
      <c r="J2831" s="14">
        <v>314</v>
      </c>
      <c r="K2831" s="14">
        <v>48</v>
      </c>
      <c r="L2831" s="12">
        <v>0.12770000000000001</v>
      </c>
      <c r="M2831" s="7">
        <v>2.3680580899999999</v>
      </c>
      <c r="N2831" s="31">
        <v>2.25</v>
      </c>
      <c r="O2831" s="14">
        <f>IFERROR(VLOOKUP($C2831,'site totals'!$J$2:$K$607,2,FALSE),1)</f>
        <v>4351.5451999999996</v>
      </c>
      <c r="P2831" s="32" t="s">
        <v>22</v>
      </c>
      <c r="Q2831" s="12">
        <v>4.9854390899999997E-2</v>
      </c>
      <c r="R2831" s="29">
        <v>0.18</v>
      </c>
      <c r="S2831" s="2">
        <f>IF($A2831="site","",MIN(VLOOKUP($P2831,margin_ranges!$A$5:$D$10,4,FALSE)/100,$Q2831))</f>
        <v>4.9854390899999997E-2</v>
      </c>
      <c r="T2831" s="6">
        <f>IF(A2831="placement",$J2831*MIN($Q2831,$S2831),"")</f>
        <v>15.654278742599999</v>
      </c>
      <c r="U2831" s="6">
        <f>IF($A2831="placement",T2831,SUMIF($C$10:$C$6209,$C2831,$T$10:$T$6209))</f>
        <v>15.654278742599999</v>
      </c>
      <c r="V2831" s="34">
        <f t="shared" si="134"/>
        <v>0.15871415743902428</v>
      </c>
      <c r="W2831" s="24"/>
      <c r="X2831" s="2" t="str">
        <f>IFERROR(MIN(VLOOKUP($W2831,margin_ranges!$A$5:$D$10,4,FALSE),$Q2831*100)/100,"")</f>
        <v/>
      </c>
      <c r="Y2831" s="6">
        <f t="shared" si="132"/>
        <v>15.654278742599999</v>
      </c>
      <c r="Z2831" s="6">
        <f>IF($A2831="placement",Y2831,SUMIF($C$10:$C$6209,$C2831,$Y$10:$Y$6209))</f>
        <v>15.654278742599999</v>
      </c>
      <c r="AA2831" s="29">
        <f t="shared" si="133"/>
        <v>0.15871415743902428</v>
      </c>
    </row>
    <row r="2832" spans="1:27" hidden="1" x14ac:dyDescent="0.3">
      <c r="A2832" s="8" t="s">
        <v>17</v>
      </c>
      <c r="B2832" s="8" t="s">
        <v>4601</v>
      </c>
      <c r="C2832" s="8" t="s">
        <v>4602</v>
      </c>
      <c r="D2832" s="8" t="s">
        <v>4663</v>
      </c>
      <c r="E2832" s="8" t="s">
        <v>4664</v>
      </c>
      <c r="F2832" s="29">
        <v>4.8421390460143598E-2</v>
      </c>
      <c r="G2832" s="29">
        <v>1</v>
      </c>
      <c r="H2832" s="30">
        <v>39.454599999999999</v>
      </c>
      <c r="I2832" s="30">
        <v>4.7439999999999998</v>
      </c>
      <c r="J2832" s="14">
        <v>337</v>
      </c>
      <c r="K2832" s="14">
        <v>50</v>
      </c>
      <c r="L2832" s="12">
        <v>0.1202</v>
      </c>
      <c r="M2832" s="7">
        <v>2.3644919899999999</v>
      </c>
      <c r="N2832" s="31">
        <v>2.25</v>
      </c>
      <c r="O2832" s="14">
        <f>IFERROR(VLOOKUP($C2832,'site totals'!$J$2:$K$607,2,FALSE),1)</f>
        <v>4351.5451999999996</v>
      </c>
      <c r="P2832" s="32" t="s">
        <v>22</v>
      </c>
      <c r="Q2832" s="12">
        <v>4.8421390500000001E-2</v>
      </c>
      <c r="R2832" s="29">
        <v>0.2</v>
      </c>
      <c r="S2832" s="2">
        <f>IF($A2832="site","",MIN(VLOOKUP($P2832,margin_ranges!$A$5:$D$10,4,FALSE)/100,$Q2832))</f>
        <v>4.8421390500000001E-2</v>
      </c>
      <c r="T2832" s="6">
        <f>IF(A2832="placement",$J2832*MIN($Q2832,$S2832),"")</f>
        <v>16.318008598500001</v>
      </c>
      <c r="U2832" s="6">
        <f>IF($A2832="placement",T2832,SUMIF($C$10:$C$6209,$C2832,$T$10:$T$6209))</f>
        <v>16.318008598500001</v>
      </c>
      <c r="V2832" s="34">
        <f t="shared" si="134"/>
        <v>0.18947326187499991</v>
      </c>
      <c r="W2832" s="24"/>
      <c r="X2832" s="2" t="str">
        <f>IFERROR(MIN(VLOOKUP($W2832,margin_ranges!$A$5:$D$10,4,FALSE),$Q2832*100)/100,"")</f>
        <v/>
      </c>
      <c r="Y2832" s="6">
        <f t="shared" si="132"/>
        <v>16.318008598500001</v>
      </c>
      <c r="Z2832" s="6">
        <f>IF($A2832="placement",Y2832,SUMIF($C$10:$C$6209,$C2832,$Y$10:$Y$6209))</f>
        <v>16.318008598500001</v>
      </c>
      <c r="AA2832" s="29">
        <f t="shared" si="133"/>
        <v>0.18947326187499991</v>
      </c>
    </row>
    <row r="2833" spans="1:27" hidden="1" x14ac:dyDescent="0.3">
      <c r="A2833" s="8" t="s">
        <v>17</v>
      </c>
      <c r="B2833" s="8" t="s">
        <v>4601</v>
      </c>
      <c r="C2833" s="8" t="s">
        <v>4602</v>
      </c>
      <c r="D2833" s="8" t="s">
        <v>4655</v>
      </c>
      <c r="E2833" s="8" t="s">
        <v>4656</v>
      </c>
      <c r="F2833" s="29">
        <v>5.5954682559445197E-2</v>
      </c>
      <c r="G2833" s="29">
        <v>1</v>
      </c>
      <c r="H2833" s="30">
        <v>37.6616</v>
      </c>
      <c r="I2833" s="30">
        <v>5.1031000000000004</v>
      </c>
      <c r="J2833" s="14">
        <v>365</v>
      </c>
      <c r="K2833" s="14">
        <v>58</v>
      </c>
      <c r="L2833" s="12">
        <v>0.13550000000000001</v>
      </c>
      <c r="M2833" s="7">
        <v>2.3833601600000001</v>
      </c>
      <c r="N2833" s="31">
        <v>2.25</v>
      </c>
      <c r="O2833" s="14">
        <f>IFERROR(VLOOKUP($C2833,'site totals'!$J$2:$K$607,2,FALSE),1)</f>
        <v>4351.5451999999996</v>
      </c>
      <c r="P2833" s="32" t="s">
        <v>22</v>
      </c>
      <c r="Q2833" s="12">
        <v>5.59546826E-2</v>
      </c>
      <c r="R2833" s="29">
        <v>0.2</v>
      </c>
      <c r="S2833" s="2">
        <f>IF($A2833="site","",MIN(VLOOKUP($P2833,margin_ranges!$A$5:$D$10,4,FALSE)/100,$Q2833))</f>
        <v>5.59546826E-2</v>
      </c>
      <c r="T2833" s="6">
        <f>IF(A2833="placement",$J2833*MIN($Q2833,$S2833),"")</f>
        <v>20.423459148999999</v>
      </c>
      <c r="U2833" s="6">
        <f>IF($A2833="placement",T2833,SUMIF($C$10:$C$6209,$C2833,$T$10:$T$6209))</f>
        <v>20.423459148999999</v>
      </c>
      <c r="V2833" s="34">
        <f t="shared" si="134"/>
        <v>0.18005664674999999</v>
      </c>
      <c r="W2833" s="24"/>
      <c r="X2833" s="2" t="str">
        <f>IFERROR(MIN(VLOOKUP($W2833,margin_ranges!$A$5:$D$10,4,FALSE),$Q2833*100)/100,"")</f>
        <v/>
      </c>
      <c r="Y2833" s="6">
        <f t="shared" si="132"/>
        <v>20.423459148999999</v>
      </c>
      <c r="Z2833" s="6">
        <f>IF($A2833="placement",Y2833,SUMIF($C$10:$C$6209,$C2833,$Y$10:$Y$6209))</f>
        <v>20.423459148999999</v>
      </c>
      <c r="AA2833" s="29">
        <f t="shared" si="133"/>
        <v>0.18005664674999999</v>
      </c>
    </row>
    <row r="2834" spans="1:27" hidden="1" x14ac:dyDescent="0.3">
      <c r="A2834" s="8" t="s">
        <v>17</v>
      </c>
      <c r="B2834" s="8" t="s">
        <v>4601</v>
      </c>
      <c r="C2834" s="8" t="s">
        <v>4602</v>
      </c>
      <c r="D2834" s="8" t="s">
        <v>4633</v>
      </c>
      <c r="E2834" s="8" t="s">
        <v>4634</v>
      </c>
      <c r="F2834" s="29">
        <v>4.5561182196407597E-2</v>
      </c>
      <c r="G2834" s="29">
        <v>1</v>
      </c>
      <c r="H2834" s="30">
        <v>47.527099999999997</v>
      </c>
      <c r="I2834" s="30">
        <v>7.9131</v>
      </c>
      <c r="J2834" s="14">
        <v>572</v>
      </c>
      <c r="K2834" s="14">
        <v>96</v>
      </c>
      <c r="L2834" s="12">
        <v>0.16650000000000001</v>
      </c>
      <c r="M2834" s="7">
        <v>2.40979302</v>
      </c>
      <c r="N2834" s="31">
        <v>2.2999999999999998</v>
      </c>
      <c r="O2834" s="14">
        <f>IFERROR(VLOOKUP($C2834,'site totals'!$J$2:$K$607,2,FALSE),1)</f>
        <v>4351.5451999999996</v>
      </c>
      <c r="P2834" s="32" t="s">
        <v>22</v>
      </c>
      <c r="Q2834" s="12">
        <v>4.5561182200000001E-2</v>
      </c>
      <c r="R2834" s="29">
        <v>0.15</v>
      </c>
      <c r="S2834" s="2">
        <f>IF($A2834="site","",MIN(VLOOKUP($P2834,margin_ranges!$A$5:$D$10,4,FALSE)/100,$Q2834))</f>
        <v>4.5561182200000001E-2</v>
      </c>
      <c r="T2834" s="6">
        <f>IF(A2834="placement",$J2834*MIN($Q2834,$S2834),"")</f>
        <v>26.0609962184</v>
      </c>
      <c r="U2834" s="6">
        <f>IF($A2834="placement",T2834,SUMIF($C$10:$C$6209,$C2834,$T$10:$T$6209))</f>
        <v>26.0609962184</v>
      </c>
      <c r="V2834" s="34">
        <f t="shared" si="134"/>
        <v>0.12286919741176483</v>
      </c>
      <c r="W2834" s="24"/>
      <c r="X2834" s="2" t="str">
        <f>IFERROR(MIN(VLOOKUP($W2834,margin_ranges!$A$5:$D$10,4,FALSE),$Q2834*100)/100,"")</f>
        <v/>
      </c>
      <c r="Y2834" s="6">
        <f t="shared" si="132"/>
        <v>26.0609962184</v>
      </c>
      <c r="Z2834" s="6">
        <f>IF($A2834="placement",Y2834,SUMIF($C$10:$C$6209,$C2834,$Y$10:$Y$6209))</f>
        <v>26.0609962184</v>
      </c>
      <c r="AA2834" s="29">
        <f t="shared" si="133"/>
        <v>0.12286919741176483</v>
      </c>
    </row>
    <row r="2835" spans="1:27" hidden="1" x14ac:dyDescent="0.3">
      <c r="A2835" s="8" t="s">
        <v>17</v>
      </c>
      <c r="B2835" s="8" t="s">
        <v>4601</v>
      </c>
      <c r="C2835" s="8" t="s">
        <v>4602</v>
      </c>
      <c r="D2835" s="8" t="s">
        <v>4631</v>
      </c>
      <c r="E2835" s="8" t="s">
        <v>4632</v>
      </c>
      <c r="F2835" s="29">
        <v>4.6438279875826403E-2</v>
      </c>
      <c r="G2835" s="29">
        <v>0</v>
      </c>
      <c r="H2835" s="30">
        <v>38.2224</v>
      </c>
      <c r="I2835" s="30">
        <v>8.0561000000000007</v>
      </c>
      <c r="J2835" s="14">
        <v>583</v>
      </c>
      <c r="K2835" s="14">
        <v>97</v>
      </c>
      <c r="L2835" s="12">
        <v>0.21079999999999999</v>
      </c>
      <c r="M2835" s="7">
        <v>2.4120095799999999</v>
      </c>
      <c r="N2835" s="31">
        <v>2.2999999999999998</v>
      </c>
      <c r="O2835" s="14">
        <f>IFERROR(VLOOKUP($C2835,'site totals'!$J$2:$K$607,2,FALSE),1)</f>
        <v>4351.5451999999996</v>
      </c>
      <c r="P2835" s="32" t="s">
        <v>22</v>
      </c>
      <c r="Q2835" s="12">
        <v>4.6438279899999997E-2</v>
      </c>
      <c r="R2835" s="29">
        <v>0.14000000000000001</v>
      </c>
      <c r="S2835" s="2">
        <f>IF($A2835="site","",MIN(VLOOKUP($P2835,margin_ranges!$A$5:$D$10,4,FALSE)/100,$Q2835))</f>
        <v>4.6438279899999997E-2</v>
      </c>
      <c r="T2835" s="6">
        <f>IF(A2835="placement",$J2835*MIN($Q2835,$S2835),"")</f>
        <v>27.073517181699998</v>
      </c>
      <c r="U2835" s="6">
        <f>IF($A2835="placement",T2835,SUMIF($C$10:$C$6209,$C2835,$T$10:$T$6209))</f>
        <v>27.073517181699998</v>
      </c>
      <c r="V2835" s="34">
        <f t="shared" si="134"/>
        <v>0.10879269779069767</v>
      </c>
      <c r="W2835" s="24"/>
      <c r="X2835" s="2" t="str">
        <f>IFERROR(MIN(VLOOKUP($W2835,margin_ranges!$A$5:$D$10,4,FALSE),$Q2835*100)/100,"")</f>
        <v/>
      </c>
      <c r="Y2835" s="6">
        <f t="shared" si="132"/>
        <v>27.073517181699998</v>
      </c>
      <c r="Z2835" s="6">
        <f>IF($A2835="placement",Y2835,SUMIF($C$10:$C$6209,$C2835,$Y$10:$Y$6209))</f>
        <v>27.073517181699998</v>
      </c>
      <c r="AA2835" s="17">
        <f t="shared" si="133"/>
        <v>0.10879269779069767</v>
      </c>
    </row>
    <row r="2836" spans="1:27" hidden="1" x14ac:dyDescent="0.3">
      <c r="A2836" s="8" t="s">
        <v>17</v>
      </c>
      <c r="B2836" s="8" t="s">
        <v>4601</v>
      </c>
      <c r="C2836" s="8" t="s">
        <v>4602</v>
      </c>
      <c r="D2836" s="8" t="s">
        <v>4621</v>
      </c>
      <c r="E2836" s="8" t="s">
        <v>4622</v>
      </c>
      <c r="F2836" s="29">
        <v>0.174680929583551</v>
      </c>
      <c r="G2836" s="29">
        <v>1</v>
      </c>
      <c r="H2836" s="30">
        <v>184.8158</v>
      </c>
      <c r="I2836" s="30">
        <v>10.894399999999999</v>
      </c>
      <c r="J2836" s="14">
        <v>594</v>
      </c>
      <c r="K2836" s="14">
        <v>104</v>
      </c>
      <c r="L2836" s="12">
        <v>5.8900000000000001E-2</v>
      </c>
      <c r="M2836" s="7">
        <v>1.8174789</v>
      </c>
      <c r="N2836" s="31">
        <v>1.5</v>
      </c>
      <c r="O2836" s="14">
        <f>IFERROR(VLOOKUP($C2836,'site totals'!$J$2:$K$607,2,FALSE),1)</f>
        <v>4351.5451999999996</v>
      </c>
      <c r="P2836" s="32" t="s">
        <v>22</v>
      </c>
      <c r="Q2836" s="12">
        <v>0.17468092960000001</v>
      </c>
      <c r="R2836" s="29">
        <v>0.2</v>
      </c>
      <c r="S2836" s="2">
        <f>IF($A2836="site","",MIN(VLOOKUP($P2836,margin_ranges!$A$5:$D$10,4,FALSE)/100,$Q2836))</f>
        <v>0.17468092960000001</v>
      </c>
      <c r="T2836" s="6">
        <f>IF(A2836="placement",$J2836*MIN($Q2836,$S2836),"")</f>
        <v>103.76047218240001</v>
      </c>
      <c r="U2836" s="6">
        <f>IF($A2836="placement",T2836,SUMIF($C$10:$C$6209,$C2836,$T$10:$T$6209))</f>
        <v>103.76047218240001</v>
      </c>
      <c r="V2836" s="34">
        <f t="shared" si="134"/>
        <v>3.1648837999999957E-2</v>
      </c>
      <c r="W2836" s="24"/>
      <c r="X2836" s="2" t="str">
        <f>IFERROR(MIN(VLOOKUP($W2836,margin_ranges!$A$5:$D$10,4,FALSE),$Q2836*100)/100,"")</f>
        <v/>
      </c>
      <c r="Y2836" s="6">
        <f t="shared" si="132"/>
        <v>103.76047218240001</v>
      </c>
      <c r="Z2836" s="6">
        <f>IF($A2836="placement",Y2836,SUMIF($C$10:$C$6209,$C2836,$Y$10:$Y$6209))</f>
        <v>103.76047218240001</v>
      </c>
      <c r="AA2836" s="29">
        <f t="shared" si="133"/>
        <v>3.1648837999999957E-2</v>
      </c>
    </row>
    <row r="2837" spans="1:27" hidden="1" x14ac:dyDescent="0.3">
      <c r="A2837" s="8" t="s">
        <v>17</v>
      </c>
      <c r="B2837" s="8" t="s">
        <v>4601</v>
      </c>
      <c r="C2837" s="8" t="s">
        <v>4602</v>
      </c>
      <c r="D2837" s="8" t="s">
        <v>4681</v>
      </c>
      <c r="E2837" s="8" t="s">
        <v>4682</v>
      </c>
      <c r="F2837" s="29">
        <v>4.35044522148922E-2</v>
      </c>
      <c r="G2837" s="29">
        <v>0</v>
      </c>
      <c r="H2837" s="30">
        <v>25.3887</v>
      </c>
      <c r="I2837" s="30">
        <v>10.7004</v>
      </c>
      <c r="J2837" s="14">
        <v>772</v>
      </c>
      <c r="K2837" s="14">
        <v>94</v>
      </c>
      <c r="L2837" s="12">
        <v>0.42149999999999999</v>
      </c>
      <c r="M2837" s="7">
        <v>2.4046113</v>
      </c>
      <c r="N2837" s="31">
        <v>2.2999999999999998</v>
      </c>
      <c r="O2837" s="14">
        <f>IFERROR(VLOOKUP($C2837,'site totals'!$J$2:$K$607,2,FALSE),1)</f>
        <v>4351.5451999999996</v>
      </c>
      <c r="P2837" s="32" t="s">
        <v>22</v>
      </c>
      <c r="Q2837" s="12">
        <v>4.3504452200000002E-2</v>
      </c>
      <c r="R2837" s="29">
        <v>0.11</v>
      </c>
      <c r="S2837" s="2">
        <f>IF($A2837="site","",MIN(VLOOKUP($P2837,margin_ranges!$A$5:$D$10,4,FALSE)/100,$Q2837))</f>
        <v>4.3504452200000002E-2</v>
      </c>
      <c r="T2837" s="6">
        <f>IF(A2837="placement",$J2837*MIN($Q2837,$S2837),"")</f>
        <v>33.5854370984</v>
      </c>
      <c r="U2837" s="6">
        <f>IF($A2837="placement",T2837,SUMIF($C$10:$C$6209,$C2837,$T$10:$T$6209))</f>
        <v>33.5854370984</v>
      </c>
      <c r="V2837" s="34">
        <f t="shared" si="134"/>
        <v>7.4714098651685212E-2</v>
      </c>
      <c r="W2837" s="24"/>
      <c r="X2837" s="2" t="str">
        <f>IFERROR(MIN(VLOOKUP($W2837,margin_ranges!$A$5:$D$10,4,FALSE),$Q2837*100)/100,"")</f>
        <v/>
      </c>
      <c r="Y2837" s="6">
        <f t="shared" si="132"/>
        <v>33.5854370984</v>
      </c>
      <c r="Z2837" s="6">
        <f>IF($A2837="placement",Y2837,SUMIF($C$10:$C$6209,$C2837,$Y$10:$Y$6209))</f>
        <v>33.5854370984</v>
      </c>
      <c r="AA2837" s="29">
        <f t="shared" si="133"/>
        <v>7.4714098651685212E-2</v>
      </c>
    </row>
    <row r="2838" spans="1:27" hidden="1" x14ac:dyDescent="0.3">
      <c r="A2838" s="8" t="s">
        <v>17</v>
      </c>
      <c r="B2838" s="8" t="s">
        <v>4601</v>
      </c>
      <c r="C2838" s="8" t="s">
        <v>4602</v>
      </c>
      <c r="D2838" s="8" t="s">
        <v>4623</v>
      </c>
      <c r="E2838" s="8" t="s">
        <v>4624</v>
      </c>
      <c r="F2838" s="29">
        <v>0.21378926376367499</v>
      </c>
      <c r="G2838" s="29">
        <v>1</v>
      </c>
      <c r="H2838" s="30">
        <v>115.65600000000001</v>
      </c>
      <c r="I2838" s="30">
        <v>16.593800000000002</v>
      </c>
      <c r="J2838" s="14">
        <v>1298</v>
      </c>
      <c r="K2838" s="14">
        <v>309</v>
      </c>
      <c r="L2838" s="12">
        <v>0.14349999999999999</v>
      </c>
      <c r="M2838" s="7">
        <v>2.6074434100000001</v>
      </c>
      <c r="N2838" s="31">
        <v>2.0499999999999998</v>
      </c>
      <c r="O2838" s="14">
        <f>IFERROR(VLOOKUP($C2838,'site totals'!$J$2:$K$607,2,FALSE),1)</f>
        <v>4351.5451999999996</v>
      </c>
      <c r="P2838" s="32" t="s">
        <v>22</v>
      </c>
      <c r="Q2838" s="12">
        <v>0.21378926379999999</v>
      </c>
      <c r="R2838" s="29">
        <v>0.22</v>
      </c>
      <c r="S2838" s="2">
        <f>IF($A2838="site","",MIN(VLOOKUP($P2838,margin_ranges!$A$5:$D$10,4,FALSE)/100,$Q2838))</f>
        <v>0.21378926379999999</v>
      </c>
      <c r="T2838" s="6">
        <f>IF(A2838="placement",$J2838*MIN($Q2838,$S2838),"")</f>
        <v>277.49846441239998</v>
      </c>
      <c r="U2838" s="6">
        <f>IF($A2838="placement",T2838,SUMIF($C$10:$C$6209,$C2838,$T$10:$T$6209))</f>
        <v>277.49846441239998</v>
      </c>
      <c r="V2838" s="34">
        <f t="shared" si="134"/>
        <v>7.9624823076922535E-3</v>
      </c>
      <c r="W2838" s="24"/>
      <c r="X2838" s="2" t="str">
        <f>IFERROR(MIN(VLOOKUP($W2838,margin_ranges!$A$5:$D$10,4,FALSE),$Q2838*100)/100,"")</f>
        <v/>
      </c>
      <c r="Y2838" s="6">
        <f t="shared" si="132"/>
        <v>277.49846441239998</v>
      </c>
      <c r="Z2838" s="6">
        <f>IF($A2838="placement",Y2838,SUMIF($C$10:$C$6209,$C2838,$Y$10:$Y$6209))</f>
        <v>277.49846441239998</v>
      </c>
      <c r="AA2838" s="29">
        <f t="shared" si="133"/>
        <v>7.9624823076922535E-3</v>
      </c>
    </row>
    <row r="2839" spans="1:27" x14ac:dyDescent="0.3">
      <c r="A2839" s="16" t="s">
        <v>33</v>
      </c>
      <c r="B2839" s="16" t="s">
        <v>4601</v>
      </c>
      <c r="C2839" s="16" t="s">
        <v>4602</v>
      </c>
      <c r="D2839" s="8" t="s">
        <v>34</v>
      </c>
      <c r="E2839" s="16"/>
      <c r="F2839" s="17">
        <v>0.11675326617887299</v>
      </c>
      <c r="G2839" s="17">
        <v>0.43182030999999998</v>
      </c>
      <c r="H2839" s="36">
        <v>1019.237</v>
      </c>
      <c r="I2839" s="36">
        <v>139.4289</v>
      </c>
      <c r="J2839" s="22">
        <v>9325</v>
      </c>
      <c r="K2839" s="22">
        <v>1581</v>
      </c>
      <c r="L2839" s="18">
        <v>0.1368</v>
      </c>
      <c r="M2839" s="19">
        <v>2.2292694900000001</v>
      </c>
      <c r="N2839" s="20">
        <v>1.9689950000000001</v>
      </c>
      <c r="O2839" s="22">
        <f>IFERROR(VLOOKUP($C2839,'site totals'!$J$2:$K$607,2,FALSE),1)</f>
        <v>4351.5451999999996</v>
      </c>
      <c r="P2839" s="21"/>
      <c r="Q2839" s="18">
        <v>0.1167532662</v>
      </c>
      <c r="R2839" s="17">
        <v>0.18340000000000001</v>
      </c>
      <c r="S2839" s="18" t="str">
        <f>IF($A2839="site","",MIN(VLOOKUP($P2839,margin_ranges!$A$5:$D$10,4,FALSE)/100,$Q2839))</f>
        <v/>
      </c>
      <c r="T2839" s="22" t="str">
        <f>IF(A2839="placement",$J2839*MIN($Q2839,$S2839),"")</f>
        <v/>
      </c>
      <c r="U2839" s="22">
        <f>IF($A2839="placement",T2839,SUMIF($C$10:$C$6209,$C2839,$T$10:$T$6209))</f>
        <v>1087.6278432403001</v>
      </c>
      <c r="V2839" s="37">
        <f t="shared" si="134"/>
        <v>8.1758886057957003E-2</v>
      </c>
      <c r="W2839" s="38"/>
      <c r="X2839" s="18" t="str">
        <f>IFERROR(MIN(VLOOKUP($W2839,margin_ranges!$A$5:$D$10,4,FALSE),$Q2839*100)/100,"")</f>
        <v/>
      </c>
      <c r="Y2839" s="6" t="str">
        <f t="shared" si="132"/>
        <v/>
      </c>
      <c r="Z2839" s="6">
        <f>IF($A2839="placement",Y2839,SUMIF($C$10:$C$6209,$C2839,$Y$10:$Y$6209))</f>
        <v>1087.6278432403001</v>
      </c>
      <c r="AA2839" s="17">
        <f t="shared" si="133"/>
        <v>8.1758886057957003E-2</v>
      </c>
    </row>
    <row r="2840" spans="1:27" hidden="1" x14ac:dyDescent="0.3">
      <c r="A2840" s="8" t="s">
        <v>17</v>
      </c>
      <c r="B2840" s="8" t="s">
        <v>7773</v>
      </c>
      <c r="C2840" s="8" t="s">
        <v>7774</v>
      </c>
      <c r="D2840" s="8" t="s">
        <v>7777</v>
      </c>
      <c r="E2840" s="8" t="s">
        <v>6165</v>
      </c>
      <c r="F2840" s="29">
        <v>0.2</v>
      </c>
      <c r="G2840" s="29">
        <v>1</v>
      </c>
      <c r="H2840" s="30">
        <v>151.23689999999999</v>
      </c>
      <c r="I2840" s="30">
        <v>16.451000000000001</v>
      </c>
      <c r="J2840" s="14">
        <v>583</v>
      </c>
      <c r="K2840" s="14">
        <v>117</v>
      </c>
      <c r="L2840" s="12">
        <v>0.10879999999999999</v>
      </c>
      <c r="M2840" s="7">
        <v>1.1805413499999999</v>
      </c>
      <c r="N2840" s="31">
        <v>0.65</v>
      </c>
      <c r="O2840" s="14">
        <f>IFERROR(VLOOKUP($C2840,'site totals'!$J$2:$K$607,2,FALSE),1)</f>
        <v>4172.8897999999999</v>
      </c>
      <c r="P2840" s="32" t="s">
        <v>91</v>
      </c>
      <c r="Q2840" s="12">
        <v>0.44940513850000002</v>
      </c>
      <c r="R2840" s="29">
        <v>0.2</v>
      </c>
      <c r="S2840" s="2">
        <f>IF($A2840="site","",MIN(VLOOKUP($P2840,margin_ranges!$A$5:$D$10,4,FALSE)/100,$Q2840))</f>
        <v>0.29749999999999999</v>
      </c>
      <c r="T2840" s="6">
        <f>IF(A2840="placement",$J2840*MIN($Q2840,$S2840),"")</f>
        <v>173.4425</v>
      </c>
      <c r="U2840" s="6">
        <f>IF($A2840="placement",T2840,SUMIF($C$10:$C$6209,$C2840,$T$10:$T$6209))</f>
        <v>173.4425</v>
      </c>
      <c r="V2840" s="34">
        <f t="shared" si="134"/>
        <v>-0.12187500000000007</v>
      </c>
      <c r="W2840" s="24"/>
      <c r="X2840" s="2" t="str">
        <f>IFERROR(MIN(VLOOKUP($W2840,margin_ranges!$A$5:$D$10,4,FALSE),$Q2840*100)/100,"")</f>
        <v/>
      </c>
      <c r="Y2840" s="6">
        <f t="shared" si="132"/>
        <v>173.4425</v>
      </c>
      <c r="Z2840" s="6">
        <f>IF($A2840="placement",Y2840,SUMIF($C$10:$C$6209,$C2840,$Y$10:$Y$6209))</f>
        <v>173.4425</v>
      </c>
      <c r="AA2840" s="29">
        <f t="shared" si="133"/>
        <v>-0.12187500000000007</v>
      </c>
    </row>
    <row r="2841" spans="1:27" hidden="1" x14ac:dyDescent="0.3">
      <c r="A2841" s="8" t="s">
        <v>17</v>
      </c>
      <c r="B2841" s="8" t="s">
        <v>7773</v>
      </c>
      <c r="C2841" s="8" t="s">
        <v>7774</v>
      </c>
      <c r="D2841" s="8" t="s">
        <v>7784</v>
      </c>
      <c r="E2841" s="8" t="s">
        <v>6269</v>
      </c>
      <c r="F2841" s="29">
        <v>0.22999999999999901</v>
      </c>
      <c r="G2841" s="29">
        <v>1</v>
      </c>
      <c r="H2841" s="30">
        <v>132.64959999999999</v>
      </c>
      <c r="I2841" s="30">
        <v>10.5558</v>
      </c>
      <c r="J2841" s="14">
        <v>365</v>
      </c>
      <c r="K2841" s="14">
        <v>84</v>
      </c>
      <c r="L2841" s="12">
        <v>7.9600000000000004E-2</v>
      </c>
      <c r="M2841" s="7">
        <v>1.1517042099999999</v>
      </c>
      <c r="N2841" s="31">
        <v>0.65</v>
      </c>
      <c r="O2841" s="14">
        <f>IFERROR(VLOOKUP($C2841,'site totals'!$J$2:$K$607,2,FALSE),1)</f>
        <v>4172.8897999999999</v>
      </c>
      <c r="P2841" s="32" t="s">
        <v>91</v>
      </c>
      <c r="Q2841" s="12">
        <v>0.43561897770000002</v>
      </c>
      <c r="R2841" s="29">
        <v>0.23</v>
      </c>
      <c r="S2841" s="2">
        <f>IF($A2841="site","",MIN(VLOOKUP($P2841,margin_ranges!$A$5:$D$10,4,FALSE)/100,$Q2841))</f>
        <v>0.29749999999999999</v>
      </c>
      <c r="T2841" s="6">
        <f>IF(A2841="placement",$J2841*MIN($Q2841,$S2841),"")</f>
        <v>108.58749999999999</v>
      </c>
      <c r="U2841" s="6">
        <f>IF($A2841="placement",T2841,SUMIF($C$10:$C$6209,$C2841,$T$10:$T$6209))</f>
        <v>108.58749999999999</v>
      </c>
      <c r="V2841" s="34">
        <f t="shared" si="134"/>
        <v>-8.7662337662337664E-2</v>
      </c>
      <c r="W2841" s="24"/>
      <c r="X2841" s="2" t="str">
        <f>IFERROR(MIN(VLOOKUP($W2841,margin_ranges!$A$5:$D$10,4,FALSE),$Q2841*100)/100,"")</f>
        <v/>
      </c>
      <c r="Y2841" s="6">
        <f t="shared" si="132"/>
        <v>108.58749999999999</v>
      </c>
      <c r="Z2841" s="6">
        <f>IF($A2841="placement",Y2841,SUMIF($C$10:$C$6209,$C2841,$Y$10:$Y$6209))</f>
        <v>108.58749999999999</v>
      </c>
      <c r="AA2841" s="29">
        <f t="shared" si="133"/>
        <v>-8.7662337662337664E-2</v>
      </c>
    </row>
    <row r="2842" spans="1:27" hidden="1" x14ac:dyDescent="0.3">
      <c r="A2842" s="8" t="s">
        <v>17</v>
      </c>
      <c r="B2842" s="8" t="s">
        <v>7773</v>
      </c>
      <c r="C2842" s="8" t="s">
        <v>7774</v>
      </c>
      <c r="D2842" s="8" t="s">
        <v>7811</v>
      </c>
      <c r="E2842" s="8" t="s">
        <v>7812</v>
      </c>
      <c r="F2842" s="29">
        <v>0.25</v>
      </c>
      <c r="G2842" s="29">
        <v>1</v>
      </c>
      <c r="H2842" s="30">
        <v>48.105600000000003</v>
      </c>
      <c r="I2842" s="30">
        <v>7.5133999999999999</v>
      </c>
      <c r="J2842" s="14">
        <v>209</v>
      </c>
      <c r="K2842" s="14">
        <v>52</v>
      </c>
      <c r="L2842" s="12">
        <v>0.15620000000000001</v>
      </c>
      <c r="M2842" s="7">
        <v>0.92902925000000003</v>
      </c>
      <c r="N2842" s="31">
        <v>0.65</v>
      </c>
      <c r="O2842" s="14">
        <f>IFERROR(VLOOKUP($C2842,'site totals'!$J$2:$K$607,2,FALSE),1)</f>
        <v>4172.8897999999999</v>
      </c>
      <c r="P2842" s="32" t="s">
        <v>91</v>
      </c>
      <c r="Q2842" s="12">
        <v>0.30034495890000001</v>
      </c>
      <c r="R2842" s="29">
        <v>0.25</v>
      </c>
      <c r="S2842" s="2">
        <f>IF($A2842="site","",MIN(VLOOKUP($P2842,margin_ranges!$A$5:$D$10,4,FALSE)/100,$Q2842))</f>
        <v>0.29749999999999999</v>
      </c>
      <c r="T2842" s="6">
        <f>IF(A2842="placement",$J2842*MIN($Q2842,$S2842),"")</f>
        <v>62.177499999999995</v>
      </c>
      <c r="U2842" s="6">
        <f>IF($A2842="placement",T2842,SUMIF($C$10:$C$6209,$C2842,$T$10:$T$6209))</f>
        <v>62.177499999999995</v>
      </c>
      <c r="V2842" s="34">
        <f t="shared" si="134"/>
        <v>-6.3333333333333353E-2</v>
      </c>
      <c r="W2842" s="24"/>
      <c r="X2842" s="2" t="str">
        <f>IFERROR(MIN(VLOOKUP($W2842,margin_ranges!$A$5:$D$10,4,FALSE),$Q2842*100)/100,"")</f>
        <v/>
      </c>
      <c r="Y2842" s="6">
        <f t="shared" si="132"/>
        <v>62.177499999999995</v>
      </c>
      <c r="Z2842" s="6">
        <f>IF($A2842="placement",Y2842,SUMIF($C$10:$C$6209,$C2842,$Y$10:$Y$6209))</f>
        <v>62.177499999999995</v>
      </c>
      <c r="AA2842" s="29">
        <f t="shared" si="133"/>
        <v>-6.3333333333333353E-2</v>
      </c>
    </row>
    <row r="2843" spans="1:27" hidden="1" x14ac:dyDescent="0.3">
      <c r="A2843" s="8" t="s">
        <v>17</v>
      </c>
      <c r="B2843" s="8" t="s">
        <v>7773</v>
      </c>
      <c r="C2843" s="8" t="s">
        <v>7774</v>
      </c>
      <c r="D2843" s="8" t="s">
        <v>12187</v>
      </c>
      <c r="E2843" s="8" t="s">
        <v>12188</v>
      </c>
      <c r="F2843" s="29">
        <v>0.25</v>
      </c>
      <c r="G2843" s="29">
        <v>0</v>
      </c>
      <c r="H2843" s="30">
        <v>2.5836000000000001</v>
      </c>
      <c r="I2843" s="30">
        <v>0.47649999999999998</v>
      </c>
      <c r="J2843" s="14">
        <v>23</v>
      </c>
      <c r="K2843" s="14">
        <v>6</v>
      </c>
      <c r="L2843" s="12">
        <v>0.18440000000000001</v>
      </c>
      <c r="M2843" s="7">
        <v>1.62182581</v>
      </c>
      <c r="N2843" s="31">
        <v>1.2</v>
      </c>
      <c r="O2843" s="14">
        <f>IFERROR(VLOOKUP($C2843,'site totals'!$J$2:$K$607,2,FALSE),1)</f>
        <v>4172.8897999999999</v>
      </c>
      <c r="P2843" s="32" t="s">
        <v>91</v>
      </c>
      <c r="Q2843" s="12">
        <v>0.26009316770000002</v>
      </c>
      <c r="R2843" s="29">
        <v>0.25</v>
      </c>
      <c r="S2843" s="2">
        <f>IF($A2843="site","",MIN(VLOOKUP($P2843,margin_ranges!$A$5:$D$10,4,FALSE)/100,$Q2843))</f>
        <v>0.26009316770000002</v>
      </c>
      <c r="T2843" s="6">
        <f>IF(A2843="placement",$J2843*MIN($Q2843,$S2843),"")</f>
        <v>5.9821428571000004</v>
      </c>
      <c r="U2843" s="6">
        <f>IF($A2843="placement",T2843,SUMIF($C$10:$C$6209,$C2843,$T$10:$T$6209))</f>
        <v>5.9821428571000004</v>
      </c>
      <c r="V2843" s="34">
        <f t="shared" si="134"/>
        <v>-1.3457556933333392E-2</v>
      </c>
      <c r="W2843" s="24"/>
      <c r="X2843" s="2" t="str">
        <f>IFERROR(MIN(VLOOKUP($W2843,margin_ranges!$A$5:$D$10,4,FALSE),$Q2843*100)/100,"")</f>
        <v/>
      </c>
      <c r="Y2843" s="6">
        <f t="shared" si="132"/>
        <v>5.9821428571000004</v>
      </c>
      <c r="Z2843" s="6">
        <f>IF($A2843="placement",Y2843,SUMIF($C$10:$C$6209,$C2843,$Y$10:$Y$6209))</f>
        <v>5.9821428571000004</v>
      </c>
      <c r="AA2843" s="29">
        <f t="shared" si="133"/>
        <v>-1.3457556933333392E-2</v>
      </c>
    </row>
    <row r="2844" spans="1:27" hidden="1" x14ac:dyDescent="0.3">
      <c r="A2844" s="8" t="s">
        <v>17</v>
      </c>
      <c r="B2844" s="8" t="s">
        <v>7773</v>
      </c>
      <c r="C2844" s="8" t="s">
        <v>7774</v>
      </c>
      <c r="D2844" s="8" t="s">
        <v>7792</v>
      </c>
      <c r="E2844" s="8" t="s">
        <v>7793</v>
      </c>
      <c r="F2844" s="29">
        <v>0.28999999999999998</v>
      </c>
      <c r="G2844" s="29">
        <v>0</v>
      </c>
      <c r="H2844" s="30">
        <v>4.8227000000000002</v>
      </c>
      <c r="I2844" s="30">
        <v>1.3687</v>
      </c>
      <c r="J2844" s="14">
        <v>74</v>
      </c>
      <c r="K2844" s="14">
        <v>19</v>
      </c>
      <c r="L2844" s="12">
        <v>0.2838</v>
      </c>
      <c r="M2844" s="7">
        <v>1.80138295</v>
      </c>
      <c r="N2844" s="31">
        <v>1.25</v>
      </c>
      <c r="O2844" s="14">
        <f>IFERROR(VLOOKUP($C2844,'site totals'!$J$2:$K$607,2,FALSE),1)</f>
        <v>4172.8897999999999</v>
      </c>
      <c r="P2844" s="32" t="s">
        <v>22</v>
      </c>
      <c r="Q2844" s="12">
        <v>0.30608868970000003</v>
      </c>
      <c r="R2844" s="29">
        <v>0.28999999999999998</v>
      </c>
      <c r="S2844" s="2">
        <f>IF($A2844="site","",MIN(VLOOKUP($P2844,margin_ranges!$A$5:$D$10,4,FALSE)/100,$Q2844))</f>
        <v>0.29749999999999999</v>
      </c>
      <c r="T2844" s="6">
        <f>IF(A2844="placement",$J2844*MIN($Q2844,$S2844),"")</f>
        <v>22.015000000000001</v>
      </c>
      <c r="U2844" s="6">
        <f>IF($A2844="placement",T2844,SUMIF($C$10:$C$6209,$C2844,$T$10:$T$6209))</f>
        <v>22.015000000000001</v>
      </c>
      <c r="V2844" s="34">
        <f t="shared" si="134"/>
        <v>-1.0563380281690127E-2</v>
      </c>
      <c r="W2844" s="24"/>
      <c r="X2844" s="2" t="str">
        <f>IFERROR(MIN(VLOOKUP($W2844,margin_ranges!$A$5:$D$10,4,FALSE),$Q2844*100)/100,"")</f>
        <v/>
      </c>
      <c r="Y2844" s="6">
        <f t="shared" si="132"/>
        <v>22.015000000000001</v>
      </c>
      <c r="Z2844" s="6">
        <f>IF($A2844="placement",Y2844,SUMIF($C$10:$C$6209,$C2844,$Y$10:$Y$6209))</f>
        <v>22.015000000000001</v>
      </c>
      <c r="AA2844" s="29">
        <f t="shared" si="133"/>
        <v>-1.0563380281690127E-2</v>
      </c>
    </row>
    <row r="2845" spans="1:27" hidden="1" x14ac:dyDescent="0.3">
      <c r="A2845" s="8" t="s">
        <v>17</v>
      </c>
      <c r="B2845" s="8" t="s">
        <v>7773</v>
      </c>
      <c r="C2845" s="8" t="s">
        <v>7774</v>
      </c>
      <c r="D2845" s="8" t="s">
        <v>12189</v>
      </c>
      <c r="E2845" s="8" t="s">
        <v>12190</v>
      </c>
      <c r="F2845" s="29">
        <v>0.184109892321626</v>
      </c>
      <c r="G2845" s="29">
        <v>0</v>
      </c>
      <c r="H2845" s="30">
        <v>4.7680999999999996</v>
      </c>
      <c r="I2845" s="30">
        <v>0.2316</v>
      </c>
      <c r="J2845" s="14">
        <v>11</v>
      </c>
      <c r="K2845" s="14">
        <v>2</v>
      </c>
      <c r="L2845" s="12">
        <v>4.8599999999999997E-2</v>
      </c>
      <c r="M2845" s="7">
        <v>1.5320690699999999</v>
      </c>
      <c r="N2845" s="31">
        <v>1.25</v>
      </c>
      <c r="O2845" s="14">
        <f>IFERROR(VLOOKUP($C2845,'site totals'!$J$2:$K$607,2,FALSE),1)</f>
        <v>4172.8897999999999</v>
      </c>
      <c r="P2845" s="32" t="s">
        <v>91</v>
      </c>
      <c r="Q2845" s="12">
        <v>0.18410989229999999</v>
      </c>
      <c r="R2845" s="29">
        <v>0.25</v>
      </c>
      <c r="S2845" s="2">
        <f>IF($A2845="site","",MIN(VLOOKUP($P2845,margin_ranges!$A$5:$D$10,4,FALSE)/100,$Q2845))</f>
        <v>0.18410989229999999</v>
      </c>
      <c r="T2845" s="6">
        <f>IF(A2845="placement",$J2845*MIN($Q2845,$S2845),"")</f>
        <v>2.0252088153000001</v>
      </c>
      <c r="U2845" s="6">
        <f>IF($A2845="placement",T2845,SUMIF($C$10:$C$6209,$C2845,$T$10:$T$6209))</f>
        <v>2.0252088153000001</v>
      </c>
      <c r="V2845" s="34">
        <f t="shared" si="134"/>
        <v>8.785347693333323E-2</v>
      </c>
      <c r="W2845" s="24"/>
      <c r="X2845" s="2" t="str">
        <f>IFERROR(MIN(VLOOKUP($W2845,margin_ranges!$A$5:$D$10,4,FALSE),$Q2845*100)/100,"")</f>
        <v/>
      </c>
      <c r="Y2845" s="6">
        <f t="shared" si="132"/>
        <v>2.0252088153000001</v>
      </c>
      <c r="Z2845" s="6">
        <f>IF($A2845="placement",Y2845,SUMIF($C$10:$C$6209,$C2845,$Y$10:$Y$6209))</f>
        <v>2.0252088153000001</v>
      </c>
      <c r="AA2845" s="17">
        <f t="shared" si="133"/>
        <v>8.785347693333323E-2</v>
      </c>
    </row>
    <row r="2846" spans="1:27" hidden="1" x14ac:dyDescent="0.3">
      <c r="A2846" s="8" t="s">
        <v>17</v>
      </c>
      <c r="B2846" s="8" t="s">
        <v>7773</v>
      </c>
      <c r="C2846" s="8" t="s">
        <v>7774</v>
      </c>
      <c r="D2846" s="8" t="s">
        <v>7778</v>
      </c>
      <c r="E2846" s="8" t="s">
        <v>7779</v>
      </c>
      <c r="F2846" s="29">
        <v>0.20497291301622</v>
      </c>
      <c r="G2846" s="29">
        <v>0</v>
      </c>
      <c r="H2846" s="30">
        <v>6.6318000000000001</v>
      </c>
      <c r="I2846" s="30">
        <v>0.56520000000000004</v>
      </c>
      <c r="J2846" s="14">
        <v>27</v>
      </c>
      <c r="K2846" s="14">
        <v>5</v>
      </c>
      <c r="L2846" s="12">
        <v>8.5199999999999998E-2</v>
      </c>
      <c r="M2846" s="7">
        <v>1.5722734700000001</v>
      </c>
      <c r="N2846" s="31">
        <v>1.25</v>
      </c>
      <c r="O2846" s="14">
        <f>IFERROR(VLOOKUP($C2846,'site totals'!$J$2:$K$607,2,FALSE),1)</f>
        <v>4172.8897999999999</v>
      </c>
      <c r="P2846" s="32" t="s">
        <v>22</v>
      </c>
      <c r="Q2846" s="12">
        <v>0.20497291300000001</v>
      </c>
      <c r="R2846" s="29">
        <v>0.25</v>
      </c>
      <c r="S2846" s="2">
        <f>IF($A2846="site","",MIN(VLOOKUP($P2846,margin_ranges!$A$5:$D$10,4,FALSE)/100,$Q2846))</f>
        <v>0.20497291300000001</v>
      </c>
      <c r="T2846" s="6">
        <f>IF(A2846="placement",$J2846*MIN($Q2846,$S2846),"")</f>
        <v>5.5342686510000005</v>
      </c>
      <c r="U2846" s="6">
        <f>IF($A2846="placement",T2846,SUMIF($C$10:$C$6209,$C2846,$T$10:$T$6209))</f>
        <v>5.5342686510000005</v>
      </c>
      <c r="V2846" s="34">
        <f t="shared" si="134"/>
        <v>6.0036116000000028E-2</v>
      </c>
      <c r="W2846" s="24"/>
      <c r="X2846" s="2" t="str">
        <f>IFERROR(MIN(VLOOKUP($W2846,margin_ranges!$A$5:$D$10,4,FALSE),$Q2846*100)/100,"")</f>
        <v/>
      </c>
      <c r="Y2846" s="6">
        <f t="shared" si="132"/>
        <v>5.5342686510000005</v>
      </c>
      <c r="Z2846" s="6">
        <f>IF($A2846="placement",Y2846,SUMIF($C$10:$C$6209,$C2846,$Y$10:$Y$6209))</f>
        <v>5.5342686510000005</v>
      </c>
      <c r="AA2846" s="29">
        <f t="shared" si="133"/>
        <v>6.0036116000000028E-2</v>
      </c>
    </row>
    <row r="2847" spans="1:27" hidden="1" x14ac:dyDescent="0.3">
      <c r="A2847" s="8" t="s">
        <v>17</v>
      </c>
      <c r="B2847" s="8" t="s">
        <v>7773</v>
      </c>
      <c r="C2847" s="8" t="s">
        <v>7774</v>
      </c>
      <c r="D2847" s="8" t="s">
        <v>7805</v>
      </c>
      <c r="E2847" s="8" t="s">
        <v>7806</v>
      </c>
      <c r="F2847" s="29">
        <v>0.177268373264197</v>
      </c>
      <c r="G2847" s="29">
        <v>0</v>
      </c>
      <c r="H2847" s="30">
        <v>15.3215</v>
      </c>
      <c r="I2847" s="30">
        <v>0.8196</v>
      </c>
      <c r="J2847" s="14">
        <v>37</v>
      </c>
      <c r="K2847" s="14">
        <v>7</v>
      </c>
      <c r="L2847" s="12">
        <v>5.3499999999999999E-2</v>
      </c>
      <c r="M2847" s="7">
        <v>1.5193289800000001</v>
      </c>
      <c r="N2847" s="31">
        <v>1.25</v>
      </c>
      <c r="O2847" s="14">
        <f>IFERROR(VLOOKUP($C2847,'site totals'!$J$2:$K$607,2,FALSE),1)</f>
        <v>4172.8897999999999</v>
      </c>
      <c r="P2847" s="32" t="s">
        <v>91</v>
      </c>
      <c r="Q2847" s="12">
        <v>0.1772683733</v>
      </c>
      <c r="R2847" s="29">
        <v>0.25</v>
      </c>
      <c r="S2847" s="2">
        <f>IF($A2847="site","",MIN(VLOOKUP($P2847,margin_ranges!$A$5:$D$10,4,FALSE)/100,$Q2847))</f>
        <v>0.1772683733</v>
      </c>
      <c r="T2847" s="6">
        <f>IF(A2847="placement",$J2847*MIN($Q2847,$S2847),"")</f>
        <v>6.5589298121000006</v>
      </c>
      <c r="U2847" s="6">
        <f>IF($A2847="placement",T2847,SUMIF($C$10:$C$6209,$C2847,$T$10:$T$6209))</f>
        <v>6.5589298121000006</v>
      </c>
      <c r="V2847" s="34">
        <f t="shared" si="134"/>
        <v>9.6975502266666735E-2</v>
      </c>
      <c r="W2847" s="24"/>
      <c r="X2847" s="2" t="str">
        <f>IFERROR(MIN(VLOOKUP($W2847,margin_ranges!$A$5:$D$10,4,FALSE),$Q2847*100)/100,"")</f>
        <v/>
      </c>
      <c r="Y2847" s="6">
        <f t="shared" si="132"/>
        <v>6.5589298121000006</v>
      </c>
      <c r="Z2847" s="6">
        <f>IF($A2847="placement",Y2847,SUMIF($C$10:$C$6209,$C2847,$Y$10:$Y$6209))</f>
        <v>6.5589298121000006</v>
      </c>
      <c r="AA2847" s="29">
        <f t="shared" si="133"/>
        <v>9.6975502266666735E-2</v>
      </c>
    </row>
    <row r="2848" spans="1:27" hidden="1" x14ac:dyDescent="0.3">
      <c r="A2848" s="8" t="s">
        <v>17</v>
      </c>
      <c r="B2848" s="8" t="s">
        <v>7773</v>
      </c>
      <c r="C2848" s="8" t="s">
        <v>7774</v>
      </c>
      <c r="D2848" s="8" t="s">
        <v>7794</v>
      </c>
      <c r="E2848" s="8" t="s">
        <v>7795</v>
      </c>
      <c r="F2848" s="29">
        <v>0.277941883841685</v>
      </c>
      <c r="G2848" s="29">
        <v>0</v>
      </c>
      <c r="H2848" s="30">
        <v>4.6986999999999997</v>
      </c>
      <c r="I2848" s="30">
        <v>1.3381000000000001</v>
      </c>
      <c r="J2848" s="14">
        <v>69</v>
      </c>
      <c r="K2848" s="14">
        <v>18</v>
      </c>
      <c r="L2848" s="12">
        <v>0.2848</v>
      </c>
      <c r="M2848" s="7">
        <v>1.7311625900000001</v>
      </c>
      <c r="N2848" s="31">
        <v>1.25</v>
      </c>
      <c r="O2848" s="14">
        <f>IFERROR(VLOOKUP($C2848,'site totals'!$J$2:$K$607,2,FALSE),1)</f>
        <v>4172.8897999999999</v>
      </c>
      <c r="P2848" s="32" t="s">
        <v>22</v>
      </c>
      <c r="Q2848" s="12">
        <v>0.27794188380000001</v>
      </c>
      <c r="R2848" s="29">
        <v>0.28999999999999998</v>
      </c>
      <c r="S2848" s="2">
        <f>IF($A2848="site","",MIN(VLOOKUP($P2848,margin_ranges!$A$5:$D$10,4,FALSE)/100,$Q2848))</f>
        <v>0.27794188380000001</v>
      </c>
      <c r="T2848" s="6">
        <f>IF(A2848="placement",$J2848*MIN($Q2848,$S2848),"")</f>
        <v>19.1779899822</v>
      </c>
      <c r="U2848" s="6">
        <f>IF($A2848="placement",T2848,SUMIF($C$10:$C$6209,$C2848,$T$10:$T$6209))</f>
        <v>19.1779899822</v>
      </c>
      <c r="V2848" s="34">
        <f t="shared" si="134"/>
        <v>1.6983262253521092E-2</v>
      </c>
      <c r="W2848" s="24"/>
      <c r="X2848" s="2" t="str">
        <f>IFERROR(MIN(VLOOKUP($W2848,margin_ranges!$A$5:$D$10,4,FALSE),$Q2848*100)/100,"")</f>
        <v/>
      </c>
      <c r="Y2848" s="6">
        <f t="shared" ref="Y2848:Y2911" si="135">IF(A2848="placement",IF($X2848="",$T2848,$J2848*MIN($Q2848,$X2848)),"")</f>
        <v>19.1779899822</v>
      </c>
      <c r="Z2848" s="6">
        <f>IF($A2848="placement",Y2848,SUMIF($C$10:$C$6209,$C2848,$Y$10:$Y$6209))</f>
        <v>19.1779899822</v>
      </c>
      <c r="AA2848" s="29">
        <f t="shared" ref="AA2848:AA2911" si="136">($J2848-$Z2848)/($J2848*(1-$R2848))-1</f>
        <v>1.6983262253521092E-2</v>
      </c>
    </row>
    <row r="2849" spans="1:27" hidden="1" x14ac:dyDescent="0.3">
      <c r="A2849" s="8" t="s">
        <v>17</v>
      </c>
      <c r="B2849" s="8" t="s">
        <v>7773</v>
      </c>
      <c r="C2849" s="8" t="s">
        <v>7774</v>
      </c>
      <c r="D2849" s="8" t="s">
        <v>7798</v>
      </c>
      <c r="E2849" s="8" t="s">
        <v>7799</v>
      </c>
      <c r="F2849" s="29">
        <v>0.27248689451577501</v>
      </c>
      <c r="G2849" s="29">
        <v>0</v>
      </c>
      <c r="H2849" s="30">
        <v>5.2088999999999999</v>
      </c>
      <c r="I2849" s="30">
        <v>1.4186000000000001</v>
      </c>
      <c r="J2849" s="14">
        <v>79</v>
      </c>
      <c r="K2849" s="14">
        <v>20</v>
      </c>
      <c r="L2849" s="12">
        <v>0.27229999999999999</v>
      </c>
      <c r="M2849" s="7">
        <v>1.85563667</v>
      </c>
      <c r="N2849" s="31">
        <v>1.35</v>
      </c>
      <c r="O2849" s="14">
        <f>IFERROR(VLOOKUP($C2849,'site totals'!$J$2:$K$607,2,FALSE),1)</f>
        <v>4172.8897999999999</v>
      </c>
      <c r="P2849" s="32" t="s">
        <v>22</v>
      </c>
      <c r="Q2849" s="12">
        <v>0.27248689450000002</v>
      </c>
      <c r="R2849" s="29">
        <v>0.28999999999999998</v>
      </c>
      <c r="S2849" s="2">
        <f>IF($A2849="site","",MIN(VLOOKUP($P2849,margin_ranges!$A$5:$D$10,4,FALSE)/100,$Q2849))</f>
        <v>0.27248689450000002</v>
      </c>
      <c r="T2849" s="6">
        <f>IF(A2849="placement",$J2849*MIN($Q2849,$S2849),"")</f>
        <v>21.526464665500001</v>
      </c>
      <c r="U2849" s="6">
        <f>IF($A2849="placement",T2849,SUMIF($C$10:$C$6209,$C2849,$T$10:$T$6209))</f>
        <v>21.526464665500001</v>
      </c>
      <c r="V2849" s="34">
        <f t="shared" si="134"/>
        <v>2.466634577464788E-2</v>
      </c>
      <c r="W2849" s="24"/>
      <c r="X2849" s="2" t="str">
        <f>IFERROR(MIN(VLOOKUP($W2849,margin_ranges!$A$5:$D$10,4,FALSE),$Q2849*100)/100,"")</f>
        <v/>
      </c>
      <c r="Y2849" s="6">
        <f t="shared" si="135"/>
        <v>21.526464665500001</v>
      </c>
      <c r="Z2849" s="6">
        <f>IF($A2849="placement",Y2849,SUMIF($C$10:$C$6209,$C2849,$Y$10:$Y$6209))</f>
        <v>21.526464665500001</v>
      </c>
      <c r="AA2849" s="29">
        <f t="shared" si="136"/>
        <v>2.466634577464788E-2</v>
      </c>
    </row>
    <row r="2850" spans="1:27" hidden="1" x14ac:dyDescent="0.3">
      <c r="A2850" s="8" t="s">
        <v>17</v>
      </c>
      <c r="B2850" s="8" t="s">
        <v>7773</v>
      </c>
      <c r="C2850" s="8" t="s">
        <v>7774</v>
      </c>
      <c r="D2850" s="8" t="s">
        <v>7775</v>
      </c>
      <c r="E2850" s="8" t="s">
        <v>7776</v>
      </c>
      <c r="F2850" s="29">
        <v>0.25259001840046702</v>
      </c>
      <c r="G2850" s="29">
        <v>0</v>
      </c>
      <c r="H2850" s="30">
        <v>5.1093999999999999</v>
      </c>
      <c r="I2850" s="30">
        <v>1.9590000000000001</v>
      </c>
      <c r="J2850" s="14">
        <v>98</v>
      </c>
      <c r="K2850" s="14">
        <v>24</v>
      </c>
      <c r="L2850" s="12">
        <v>0.38340000000000002</v>
      </c>
      <c r="M2850" s="7">
        <v>1.67244221</v>
      </c>
      <c r="N2850" s="31">
        <v>1.25</v>
      </c>
      <c r="O2850" s="14">
        <f>IFERROR(VLOOKUP($C2850,'site totals'!$J$2:$K$607,2,FALSE),1)</f>
        <v>4172.8897999999999</v>
      </c>
      <c r="P2850" s="32" t="s">
        <v>22</v>
      </c>
      <c r="Q2850" s="12">
        <v>0.2525900184</v>
      </c>
      <c r="R2850" s="29">
        <v>0.28000000000000003</v>
      </c>
      <c r="S2850" s="2">
        <f>IF($A2850="site","",MIN(VLOOKUP($P2850,margin_ranges!$A$5:$D$10,4,FALSE)/100,$Q2850))</f>
        <v>0.2525900184</v>
      </c>
      <c r="T2850" s="6">
        <f>IF(A2850="placement",$J2850*MIN($Q2850,$S2850),"")</f>
        <v>24.753821803200001</v>
      </c>
      <c r="U2850" s="6">
        <f>IF($A2850="placement",T2850,SUMIF($C$10:$C$6209,$C2850,$T$10:$T$6209))</f>
        <v>24.753821803200001</v>
      </c>
      <c r="V2850" s="34">
        <f t="shared" si="134"/>
        <v>3.8069418888888817E-2</v>
      </c>
      <c r="W2850" s="24"/>
      <c r="X2850" s="2" t="str">
        <f>IFERROR(MIN(VLOOKUP($W2850,margin_ranges!$A$5:$D$10,4,FALSE),$Q2850*100)/100,"")</f>
        <v/>
      </c>
      <c r="Y2850" s="6">
        <f t="shared" si="135"/>
        <v>24.753821803200001</v>
      </c>
      <c r="Z2850" s="6">
        <f>IF($A2850="placement",Y2850,SUMIF($C$10:$C$6209,$C2850,$Y$10:$Y$6209))</f>
        <v>24.753821803200001</v>
      </c>
      <c r="AA2850" s="29">
        <f t="shared" si="136"/>
        <v>3.8069418888888817E-2</v>
      </c>
    </row>
    <row r="2851" spans="1:27" hidden="1" x14ac:dyDescent="0.3">
      <c r="A2851" s="8" t="s">
        <v>17</v>
      </c>
      <c r="B2851" s="8" t="s">
        <v>7773</v>
      </c>
      <c r="C2851" s="8" t="s">
        <v>7774</v>
      </c>
      <c r="D2851" s="8" t="s">
        <v>7803</v>
      </c>
      <c r="E2851" s="8" t="s">
        <v>7804</v>
      </c>
      <c r="F2851" s="29">
        <v>0.21537850154572899</v>
      </c>
      <c r="G2851" s="29">
        <v>1</v>
      </c>
      <c r="H2851" s="30">
        <v>61.180599999999998</v>
      </c>
      <c r="I2851" s="30">
        <v>2.4131</v>
      </c>
      <c r="J2851" s="14">
        <v>125</v>
      </c>
      <c r="K2851" s="14">
        <v>29</v>
      </c>
      <c r="L2851" s="12">
        <v>3.9399999999999998E-2</v>
      </c>
      <c r="M2851" s="7">
        <v>1.7205748300000001</v>
      </c>
      <c r="N2851" s="31">
        <v>1.35</v>
      </c>
      <c r="O2851" s="14">
        <f>IFERROR(VLOOKUP($C2851,'site totals'!$J$2:$K$607,2,FALSE),1)</f>
        <v>4172.8897999999999</v>
      </c>
      <c r="P2851" s="32" t="s">
        <v>22</v>
      </c>
      <c r="Q2851" s="12">
        <v>0.21537850150000001</v>
      </c>
      <c r="R2851" s="29">
        <v>0.25</v>
      </c>
      <c r="S2851" s="2">
        <f>IF($A2851="site","",MIN(VLOOKUP($P2851,margin_ranges!$A$5:$D$10,4,FALSE)/100,$Q2851))</f>
        <v>0.21537850150000001</v>
      </c>
      <c r="T2851" s="6">
        <f>IF(A2851="placement",$J2851*MIN($Q2851,$S2851),"")</f>
        <v>26.922312687500003</v>
      </c>
      <c r="U2851" s="6">
        <f>IF($A2851="placement",T2851,SUMIF($C$10:$C$6209,$C2851,$T$10:$T$6209))</f>
        <v>26.922312687500003</v>
      </c>
      <c r="V2851" s="34">
        <f t="shared" si="134"/>
        <v>4.6161997999999871E-2</v>
      </c>
      <c r="W2851" s="24"/>
      <c r="X2851" s="2" t="str">
        <f>IFERROR(MIN(VLOOKUP($W2851,margin_ranges!$A$5:$D$10,4,FALSE),$Q2851*100)/100,"")</f>
        <v/>
      </c>
      <c r="Y2851" s="6">
        <f t="shared" si="135"/>
        <v>26.922312687500003</v>
      </c>
      <c r="Z2851" s="6">
        <f>IF($A2851="placement",Y2851,SUMIF($C$10:$C$6209,$C2851,$Y$10:$Y$6209))</f>
        <v>26.922312687500003</v>
      </c>
      <c r="AA2851" s="17">
        <f t="shared" si="136"/>
        <v>4.6161997999999871E-2</v>
      </c>
    </row>
    <row r="2852" spans="1:27" hidden="1" x14ac:dyDescent="0.3">
      <c r="A2852" s="8" t="s">
        <v>17</v>
      </c>
      <c r="B2852" s="8" t="s">
        <v>7773</v>
      </c>
      <c r="C2852" s="8" t="s">
        <v>7774</v>
      </c>
      <c r="D2852" s="8" t="s">
        <v>7782</v>
      </c>
      <c r="E2852" s="8" t="s">
        <v>7783</v>
      </c>
      <c r="F2852" s="29">
        <v>0.27131682622759201</v>
      </c>
      <c r="G2852" s="29">
        <v>0</v>
      </c>
      <c r="H2852" s="30">
        <v>9.4339999999999993</v>
      </c>
      <c r="I2852" s="30">
        <v>2.6221999999999999</v>
      </c>
      <c r="J2852" s="14">
        <v>135</v>
      </c>
      <c r="K2852" s="14">
        <v>37</v>
      </c>
      <c r="L2852" s="12">
        <v>0.27800000000000002</v>
      </c>
      <c r="M2852" s="7">
        <v>1.71542317</v>
      </c>
      <c r="N2852" s="31">
        <v>1.25</v>
      </c>
      <c r="O2852" s="14">
        <f>IFERROR(VLOOKUP($C2852,'site totals'!$J$2:$K$607,2,FALSE),1)</f>
        <v>4172.8897999999999</v>
      </c>
      <c r="P2852" s="32" t="s">
        <v>478</v>
      </c>
      <c r="Q2852" s="12">
        <v>0.27131682620000003</v>
      </c>
      <c r="R2852" s="29">
        <v>0.33</v>
      </c>
      <c r="S2852" s="2">
        <f>IF($A2852="site","",MIN(VLOOKUP($P2852,margin_ranges!$A$5:$D$10,4,FALSE)/100,$Q2852))</f>
        <v>0.27131682620000003</v>
      </c>
      <c r="T2852" s="6">
        <f>IF(A2852="placement",$J2852*MIN($Q2852,$S2852),"")</f>
        <v>36.627771537000001</v>
      </c>
      <c r="U2852" s="6">
        <f>IF($A2852="placement",T2852,SUMIF($C$10:$C$6209,$C2852,$T$10:$T$6209))</f>
        <v>36.627771537000001</v>
      </c>
      <c r="V2852" s="34">
        <f t="shared" si="134"/>
        <v>8.7586826567164211E-2</v>
      </c>
      <c r="W2852" s="24"/>
      <c r="X2852" s="2" t="str">
        <f>IFERROR(MIN(VLOOKUP($W2852,margin_ranges!$A$5:$D$10,4,FALSE),$Q2852*100)/100,"")</f>
        <v/>
      </c>
      <c r="Y2852" s="6">
        <f t="shared" si="135"/>
        <v>36.627771537000001</v>
      </c>
      <c r="Z2852" s="6">
        <f>IF($A2852="placement",Y2852,SUMIF($C$10:$C$6209,$C2852,$Y$10:$Y$6209))</f>
        <v>36.627771537000001</v>
      </c>
      <c r="AA2852" s="29">
        <f t="shared" si="136"/>
        <v>8.7586826567164211E-2</v>
      </c>
    </row>
    <row r="2853" spans="1:27" hidden="1" x14ac:dyDescent="0.3">
      <c r="A2853" s="8" t="s">
        <v>17</v>
      </c>
      <c r="B2853" s="8" t="s">
        <v>7773</v>
      </c>
      <c r="C2853" s="8" t="s">
        <v>7774</v>
      </c>
      <c r="D2853" s="8" t="s">
        <v>7809</v>
      </c>
      <c r="E2853" s="8" t="s">
        <v>7810</v>
      </c>
      <c r="F2853" s="29">
        <v>0.24889971632195801</v>
      </c>
      <c r="G2853" s="29">
        <v>0</v>
      </c>
      <c r="H2853" s="30">
        <v>14.3653</v>
      </c>
      <c r="I2853" s="30">
        <v>2.7052</v>
      </c>
      <c r="J2853" s="14">
        <v>135</v>
      </c>
      <c r="K2853" s="14">
        <v>33</v>
      </c>
      <c r="L2853" s="12">
        <v>0.1883</v>
      </c>
      <c r="M2853" s="7">
        <v>1.6642251699999999</v>
      </c>
      <c r="N2853" s="31">
        <v>1.25</v>
      </c>
      <c r="O2853" s="14">
        <f>IFERROR(VLOOKUP($C2853,'site totals'!$J$2:$K$607,2,FALSE),1)</f>
        <v>4172.8897999999999</v>
      </c>
      <c r="P2853" s="32" t="s">
        <v>22</v>
      </c>
      <c r="Q2853" s="12">
        <v>0.24889971629999999</v>
      </c>
      <c r="R2853" s="29">
        <v>0.28999999999999998</v>
      </c>
      <c r="S2853" s="2">
        <f>IF($A2853="site","",MIN(VLOOKUP($P2853,margin_ranges!$A$5:$D$10,4,FALSE)/100,$Q2853))</f>
        <v>0.24889971629999999</v>
      </c>
      <c r="T2853" s="6">
        <f>IF(A2853="placement",$J2853*MIN($Q2853,$S2853),"")</f>
        <v>33.601461700499996</v>
      </c>
      <c r="U2853" s="6">
        <f>IF($A2853="placement",T2853,SUMIF($C$10:$C$6209,$C2853,$T$10:$T$6209))</f>
        <v>33.601461700499996</v>
      </c>
      <c r="V2853" s="34">
        <f t="shared" si="134"/>
        <v>5.788772352112681E-2</v>
      </c>
      <c r="W2853" s="24"/>
      <c r="X2853" s="2" t="str">
        <f>IFERROR(MIN(VLOOKUP($W2853,margin_ranges!$A$5:$D$10,4,FALSE),$Q2853*100)/100,"")</f>
        <v/>
      </c>
      <c r="Y2853" s="6">
        <f t="shared" si="135"/>
        <v>33.601461700499996</v>
      </c>
      <c r="Z2853" s="6">
        <f>IF($A2853="placement",Y2853,SUMIF($C$10:$C$6209,$C2853,$Y$10:$Y$6209))</f>
        <v>33.601461700499996</v>
      </c>
      <c r="AA2853" s="29">
        <f t="shared" si="136"/>
        <v>5.788772352112681E-2</v>
      </c>
    </row>
    <row r="2854" spans="1:27" hidden="1" x14ac:dyDescent="0.3">
      <c r="A2854" s="8" t="s">
        <v>17</v>
      </c>
      <c r="B2854" s="8" t="s">
        <v>7773</v>
      </c>
      <c r="C2854" s="8" t="s">
        <v>7774</v>
      </c>
      <c r="D2854" s="8" t="s">
        <v>7790</v>
      </c>
      <c r="E2854" s="8" t="s">
        <v>7791</v>
      </c>
      <c r="F2854" s="29">
        <v>0.273878839248825</v>
      </c>
      <c r="G2854" s="29">
        <v>0</v>
      </c>
      <c r="H2854" s="30">
        <v>11.978400000000001</v>
      </c>
      <c r="I2854" s="30">
        <v>2.706</v>
      </c>
      <c r="J2854" s="14">
        <v>151</v>
      </c>
      <c r="K2854" s="14">
        <v>38</v>
      </c>
      <c r="L2854" s="12">
        <v>0.22589999999999999</v>
      </c>
      <c r="M2854" s="7">
        <v>1.85919385</v>
      </c>
      <c r="N2854" s="31">
        <v>1.35</v>
      </c>
      <c r="O2854" s="14">
        <f>IFERROR(VLOOKUP($C2854,'site totals'!$J$2:$K$607,2,FALSE),1)</f>
        <v>4172.8897999999999</v>
      </c>
      <c r="P2854" s="32" t="s">
        <v>22</v>
      </c>
      <c r="Q2854" s="12">
        <v>0.2738788392</v>
      </c>
      <c r="R2854" s="29">
        <v>0.28999999999999998</v>
      </c>
      <c r="S2854" s="2">
        <f>IF($A2854="site","",MIN(VLOOKUP($P2854,margin_ranges!$A$5:$D$10,4,FALSE)/100,$Q2854))</f>
        <v>0.2738788392</v>
      </c>
      <c r="T2854" s="6">
        <f>IF(A2854="placement",$J2854*MIN($Q2854,$S2854),"")</f>
        <v>41.355704719199998</v>
      </c>
      <c r="U2854" s="6">
        <f>IF($A2854="placement",T2854,SUMIF($C$10:$C$6209,$C2854,$T$10:$T$6209))</f>
        <v>41.355704719199998</v>
      </c>
      <c r="V2854" s="34">
        <f t="shared" si="134"/>
        <v>2.2705860281690304E-2</v>
      </c>
      <c r="W2854" s="24"/>
      <c r="X2854" s="2" t="str">
        <f>IFERROR(MIN(VLOOKUP($W2854,margin_ranges!$A$5:$D$10,4,FALSE),$Q2854*100)/100,"")</f>
        <v/>
      </c>
      <c r="Y2854" s="6">
        <f t="shared" si="135"/>
        <v>41.355704719199998</v>
      </c>
      <c r="Z2854" s="6">
        <f>IF($A2854="placement",Y2854,SUMIF($C$10:$C$6209,$C2854,$Y$10:$Y$6209))</f>
        <v>41.355704719199998</v>
      </c>
      <c r="AA2854" s="29">
        <f t="shared" si="136"/>
        <v>2.2705860281690304E-2</v>
      </c>
    </row>
    <row r="2855" spans="1:27" hidden="1" x14ac:dyDescent="0.3">
      <c r="A2855" s="8" t="s">
        <v>17</v>
      </c>
      <c r="B2855" s="8" t="s">
        <v>7773</v>
      </c>
      <c r="C2855" s="8" t="s">
        <v>7774</v>
      </c>
      <c r="D2855" s="8" t="s">
        <v>7820</v>
      </c>
      <c r="E2855" s="8" t="s">
        <v>7821</v>
      </c>
      <c r="F2855" s="29">
        <v>0.236401898536091</v>
      </c>
      <c r="G2855" s="29">
        <v>0</v>
      </c>
      <c r="H2855" s="30">
        <v>19.6189</v>
      </c>
      <c r="I2855" s="30">
        <v>2.9691000000000001</v>
      </c>
      <c r="J2855" s="14">
        <v>157</v>
      </c>
      <c r="K2855" s="14">
        <v>38</v>
      </c>
      <c r="L2855" s="12">
        <v>0.15129999999999999</v>
      </c>
      <c r="M2855" s="7">
        <v>1.7679457300000001</v>
      </c>
      <c r="N2855" s="31">
        <v>1.35</v>
      </c>
      <c r="O2855" s="14">
        <f>IFERROR(VLOOKUP($C2855,'site totals'!$J$2:$K$607,2,FALSE),1)</f>
        <v>4172.8897999999999</v>
      </c>
      <c r="P2855" s="32" t="s">
        <v>22</v>
      </c>
      <c r="Q2855" s="12">
        <v>0.23640189850000001</v>
      </c>
      <c r="R2855" s="29">
        <v>0.26</v>
      </c>
      <c r="S2855" s="2">
        <f>IF($A2855="site","",MIN(VLOOKUP($P2855,margin_ranges!$A$5:$D$10,4,FALSE)/100,$Q2855))</f>
        <v>0.23640189850000001</v>
      </c>
      <c r="T2855" s="6">
        <f>IF(A2855="placement",$J2855*MIN($Q2855,$S2855),"")</f>
        <v>37.115098064500003</v>
      </c>
      <c r="U2855" s="6">
        <f>IF($A2855="placement",T2855,SUMIF($C$10:$C$6209,$C2855,$T$10:$T$6209))</f>
        <v>37.115098064500003</v>
      </c>
      <c r="V2855" s="34">
        <f t="shared" ref="V2855:V2918" si="137">($J2855-$U2855)/($J2855*(1-$R2855))-1</f>
        <v>3.1889326351351333E-2</v>
      </c>
      <c r="W2855" s="24"/>
      <c r="X2855" s="2" t="str">
        <f>IFERROR(MIN(VLOOKUP($W2855,margin_ranges!$A$5:$D$10,4,FALSE),$Q2855*100)/100,"")</f>
        <v/>
      </c>
      <c r="Y2855" s="6">
        <f t="shared" si="135"/>
        <v>37.115098064500003</v>
      </c>
      <c r="Z2855" s="6">
        <f>IF($A2855="placement",Y2855,SUMIF($C$10:$C$6209,$C2855,$Y$10:$Y$6209))</f>
        <v>37.115098064500003</v>
      </c>
      <c r="AA2855" s="29">
        <f t="shared" si="136"/>
        <v>3.1889326351351333E-2</v>
      </c>
    </row>
    <row r="2856" spans="1:27" hidden="1" x14ac:dyDescent="0.3">
      <c r="A2856" s="8" t="s">
        <v>17</v>
      </c>
      <c r="B2856" s="8" t="s">
        <v>7773</v>
      </c>
      <c r="C2856" s="8" t="s">
        <v>7774</v>
      </c>
      <c r="D2856" s="8" t="s">
        <v>7780</v>
      </c>
      <c r="E2856" s="8" t="s">
        <v>7781</v>
      </c>
      <c r="F2856" s="29">
        <v>0.21744654622366699</v>
      </c>
      <c r="G2856" s="29">
        <v>0</v>
      </c>
      <c r="H2856" s="30">
        <v>21.0304</v>
      </c>
      <c r="I2856" s="30">
        <v>3.2848999999999999</v>
      </c>
      <c r="J2856" s="14">
        <v>170</v>
      </c>
      <c r="K2856" s="14">
        <v>40</v>
      </c>
      <c r="L2856" s="12">
        <v>0.15620000000000001</v>
      </c>
      <c r="M2856" s="7">
        <v>1.7251217700000001</v>
      </c>
      <c r="N2856" s="31">
        <v>1.35</v>
      </c>
      <c r="O2856" s="14">
        <f>IFERROR(VLOOKUP($C2856,'site totals'!$J$2:$K$607,2,FALSE),1)</f>
        <v>4172.8897999999999</v>
      </c>
      <c r="P2856" s="32" t="s">
        <v>22</v>
      </c>
      <c r="Q2856" s="12">
        <v>0.21744654620000001</v>
      </c>
      <c r="R2856" s="29">
        <v>0.25</v>
      </c>
      <c r="S2856" s="2">
        <f>IF($A2856="site","",MIN(VLOOKUP($P2856,margin_ranges!$A$5:$D$10,4,FALSE)/100,$Q2856))</f>
        <v>0.21744654620000001</v>
      </c>
      <c r="T2856" s="6">
        <f>IF(A2856="placement",$J2856*MIN($Q2856,$S2856),"")</f>
        <v>36.965912854000003</v>
      </c>
      <c r="U2856" s="6">
        <f>IF($A2856="placement",T2856,SUMIF($C$10:$C$6209,$C2856,$T$10:$T$6209))</f>
        <v>36.965912854000003</v>
      </c>
      <c r="V2856" s="34">
        <f t="shared" si="137"/>
        <v>4.3404605066666546E-2</v>
      </c>
      <c r="W2856" s="24"/>
      <c r="X2856" s="2" t="str">
        <f>IFERROR(MIN(VLOOKUP($W2856,margin_ranges!$A$5:$D$10,4,FALSE),$Q2856*100)/100,"")</f>
        <v/>
      </c>
      <c r="Y2856" s="6">
        <f t="shared" si="135"/>
        <v>36.965912854000003</v>
      </c>
      <c r="Z2856" s="6">
        <f>IF($A2856="placement",Y2856,SUMIF($C$10:$C$6209,$C2856,$Y$10:$Y$6209))</f>
        <v>36.965912854000003</v>
      </c>
      <c r="AA2856" s="29">
        <f t="shared" si="136"/>
        <v>4.3404605066666546E-2</v>
      </c>
    </row>
    <row r="2857" spans="1:27" hidden="1" x14ac:dyDescent="0.3">
      <c r="A2857" s="8" t="s">
        <v>17</v>
      </c>
      <c r="B2857" s="8" t="s">
        <v>7773</v>
      </c>
      <c r="C2857" s="8" t="s">
        <v>7774</v>
      </c>
      <c r="D2857" s="8" t="s">
        <v>7801</v>
      </c>
      <c r="E2857" s="8" t="s">
        <v>7802</v>
      </c>
      <c r="F2857" s="29">
        <v>0.27451740377217698</v>
      </c>
      <c r="G2857" s="29">
        <v>0</v>
      </c>
      <c r="H2857" s="30">
        <v>13.520799999999999</v>
      </c>
      <c r="I2857" s="30">
        <v>3.5564</v>
      </c>
      <c r="J2857" s="14">
        <v>184</v>
      </c>
      <c r="K2857" s="14">
        <v>46</v>
      </c>
      <c r="L2857" s="12">
        <v>0.26300000000000001</v>
      </c>
      <c r="M2857" s="7">
        <v>1.72299102</v>
      </c>
      <c r="N2857" s="31">
        <v>1.25</v>
      </c>
      <c r="O2857" s="14">
        <f>IFERROR(VLOOKUP($C2857,'site totals'!$J$2:$K$607,2,FALSE),1)</f>
        <v>4172.8897999999999</v>
      </c>
      <c r="P2857" s="32" t="s">
        <v>22</v>
      </c>
      <c r="Q2857" s="12">
        <v>0.2745174038</v>
      </c>
      <c r="R2857" s="29">
        <v>0.28999999999999998</v>
      </c>
      <c r="S2857" s="2">
        <f>IF($A2857="site","",MIN(VLOOKUP($P2857,margin_ranges!$A$5:$D$10,4,FALSE)/100,$Q2857))</f>
        <v>0.2745174038</v>
      </c>
      <c r="T2857" s="6">
        <f>IF(A2857="placement",$J2857*MIN($Q2857,$S2857),"")</f>
        <v>50.511202299200001</v>
      </c>
      <c r="U2857" s="6">
        <f>IF($A2857="placement",T2857,SUMIF($C$10:$C$6209,$C2857,$T$10:$T$6209))</f>
        <v>50.511202299200001</v>
      </c>
      <c r="V2857" s="34">
        <f t="shared" si="137"/>
        <v>2.1806473521126968E-2</v>
      </c>
      <c r="W2857" s="24"/>
      <c r="X2857" s="2" t="str">
        <f>IFERROR(MIN(VLOOKUP($W2857,margin_ranges!$A$5:$D$10,4,FALSE),$Q2857*100)/100,"")</f>
        <v/>
      </c>
      <c r="Y2857" s="6">
        <f t="shared" si="135"/>
        <v>50.511202299200001</v>
      </c>
      <c r="Z2857" s="6">
        <f>IF($A2857="placement",Y2857,SUMIF($C$10:$C$6209,$C2857,$Y$10:$Y$6209))</f>
        <v>50.511202299200001</v>
      </c>
      <c r="AA2857" s="29">
        <f t="shared" si="136"/>
        <v>2.1806473521126968E-2</v>
      </c>
    </row>
    <row r="2858" spans="1:27" hidden="1" x14ac:dyDescent="0.3">
      <c r="A2858" s="8" t="s">
        <v>17</v>
      </c>
      <c r="B2858" s="8" t="s">
        <v>7773</v>
      </c>
      <c r="C2858" s="8" t="s">
        <v>7774</v>
      </c>
      <c r="D2858" s="8" t="s">
        <v>7785</v>
      </c>
      <c r="E2858" s="8" t="s">
        <v>7786</v>
      </c>
      <c r="F2858" s="29">
        <v>0.27038961859910599</v>
      </c>
      <c r="G2858" s="29">
        <v>0</v>
      </c>
      <c r="H2858" s="30">
        <v>20.1492</v>
      </c>
      <c r="I2858" s="30">
        <v>3.8473999999999999</v>
      </c>
      <c r="J2858" s="14">
        <v>190</v>
      </c>
      <c r="K2858" s="14">
        <v>51</v>
      </c>
      <c r="L2858" s="12">
        <v>0.19089999999999999</v>
      </c>
      <c r="M2858" s="7">
        <v>1.6447134400000001</v>
      </c>
      <c r="N2858" s="31">
        <v>1.2</v>
      </c>
      <c r="O2858" s="14">
        <f>IFERROR(VLOOKUP($C2858,'site totals'!$J$2:$K$607,2,FALSE),1)</f>
        <v>4172.8897999999999</v>
      </c>
      <c r="P2858" s="32" t="s">
        <v>22</v>
      </c>
      <c r="Q2858" s="12">
        <v>0.27038961859999999</v>
      </c>
      <c r="R2858" s="29">
        <v>0.3</v>
      </c>
      <c r="S2858" s="2">
        <f>IF($A2858="site","",MIN(VLOOKUP($P2858,margin_ranges!$A$5:$D$10,4,FALSE)/100,$Q2858))</f>
        <v>0.27038961859999999</v>
      </c>
      <c r="T2858" s="6">
        <f>IF(A2858="placement",$J2858*MIN($Q2858,$S2858),"")</f>
        <v>51.374027534</v>
      </c>
      <c r="U2858" s="6">
        <f>IF($A2858="placement",T2858,SUMIF($C$10:$C$6209,$C2858,$T$10:$T$6209))</f>
        <v>51.374027534</v>
      </c>
      <c r="V2858" s="34">
        <f t="shared" si="137"/>
        <v>4.2300544857142963E-2</v>
      </c>
      <c r="W2858" s="24"/>
      <c r="X2858" s="2" t="str">
        <f>IFERROR(MIN(VLOOKUP($W2858,margin_ranges!$A$5:$D$10,4,FALSE),$Q2858*100)/100,"")</f>
        <v/>
      </c>
      <c r="Y2858" s="6">
        <f t="shared" si="135"/>
        <v>51.374027534</v>
      </c>
      <c r="Z2858" s="6">
        <f>IF($A2858="placement",Y2858,SUMIF($C$10:$C$6209,$C2858,$Y$10:$Y$6209))</f>
        <v>51.374027534</v>
      </c>
      <c r="AA2858" s="29">
        <f t="shared" si="136"/>
        <v>4.2300544857142963E-2</v>
      </c>
    </row>
    <row r="2859" spans="1:27" hidden="1" x14ac:dyDescent="0.3">
      <c r="A2859" s="8" t="s">
        <v>17</v>
      </c>
      <c r="B2859" s="8" t="s">
        <v>7773</v>
      </c>
      <c r="C2859" s="8" t="s">
        <v>7774</v>
      </c>
      <c r="D2859" s="8" t="s">
        <v>7796</v>
      </c>
      <c r="E2859" s="8" t="s">
        <v>7797</v>
      </c>
      <c r="F2859" s="29">
        <v>0.184650198217191</v>
      </c>
      <c r="G2859" s="29">
        <v>1</v>
      </c>
      <c r="H2859" s="30">
        <v>77.2744</v>
      </c>
      <c r="I2859" s="30">
        <v>5.6478000000000002</v>
      </c>
      <c r="J2859" s="14">
        <v>281</v>
      </c>
      <c r="K2859" s="14">
        <v>60</v>
      </c>
      <c r="L2859" s="12">
        <v>7.3099999999999998E-2</v>
      </c>
      <c r="M2859" s="7">
        <v>1.6557310700000001</v>
      </c>
      <c r="N2859" s="31">
        <v>1.35</v>
      </c>
      <c r="O2859" s="14">
        <f>IFERROR(VLOOKUP($C2859,'site totals'!$J$2:$K$607,2,FALSE),1)</f>
        <v>4172.8897999999999</v>
      </c>
      <c r="P2859" s="32" t="s">
        <v>22</v>
      </c>
      <c r="Q2859" s="12">
        <v>0.1846501982</v>
      </c>
      <c r="R2859" s="29">
        <v>0.2</v>
      </c>
      <c r="S2859" s="2">
        <f>IF($A2859="site","",MIN(VLOOKUP($P2859,margin_ranges!$A$5:$D$10,4,FALSE)/100,$Q2859))</f>
        <v>0.1846501982</v>
      </c>
      <c r="T2859" s="6">
        <f>IF(A2859="placement",$J2859*MIN($Q2859,$S2859),"")</f>
        <v>51.886705694200003</v>
      </c>
      <c r="U2859" s="6">
        <f>IF($A2859="placement",T2859,SUMIF($C$10:$C$6209,$C2859,$T$10:$T$6209))</f>
        <v>51.886705694200003</v>
      </c>
      <c r="V2859" s="34">
        <f t="shared" si="137"/>
        <v>1.9187252249999842E-2</v>
      </c>
      <c r="W2859" s="24"/>
      <c r="X2859" s="2" t="str">
        <f>IFERROR(MIN(VLOOKUP($W2859,margin_ranges!$A$5:$D$10,4,FALSE),$Q2859*100)/100,"")</f>
        <v/>
      </c>
      <c r="Y2859" s="6">
        <f t="shared" si="135"/>
        <v>51.886705694200003</v>
      </c>
      <c r="Z2859" s="6">
        <f>IF($A2859="placement",Y2859,SUMIF($C$10:$C$6209,$C2859,$Y$10:$Y$6209))</f>
        <v>51.886705694200003</v>
      </c>
      <c r="AA2859" s="29">
        <f t="shared" si="136"/>
        <v>1.9187252249999842E-2</v>
      </c>
    </row>
    <row r="2860" spans="1:27" hidden="1" x14ac:dyDescent="0.3">
      <c r="A2860" s="8" t="s">
        <v>17</v>
      </c>
      <c r="B2860" s="8" t="s">
        <v>7773</v>
      </c>
      <c r="C2860" s="8" t="s">
        <v>7774</v>
      </c>
      <c r="D2860" s="8" t="s">
        <v>7813</v>
      </c>
      <c r="E2860" s="8" t="s">
        <v>7814</v>
      </c>
      <c r="F2860" s="29">
        <v>0.15935128048901701</v>
      </c>
      <c r="G2860" s="29">
        <v>1</v>
      </c>
      <c r="H2860" s="30">
        <v>171.40110000000001</v>
      </c>
      <c r="I2860" s="30">
        <v>13.1914</v>
      </c>
      <c r="J2860" s="14">
        <v>636</v>
      </c>
      <c r="K2860" s="14">
        <v>120</v>
      </c>
      <c r="L2860" s="12">
        <v>7.6999999999999999E-2</v>
      </c>
      <c r="M2860" s="7">
        <v>1.60590264</v>
      </c>
      <c r="N2860" s="31">
        <v>1.35</v>
      </c>
      <c r="O2860" s="14">
        <f>IFERROR(VLOOKUP($C2860,'site totals'!$J$2:$K$607,2,FALSE),1)</f>
        <v>4172.8897999999999</v>
      </c>
      <c r="P2860" s="32" t="s">
        <v>22</v>
      </c>
      <c r="Q2860" s="12">
        <v>0.1593512805</v>
      </c>
      <c r="R2860" s="29">
        <v>0.19</v>
      </c>
      <c r="S2860" s="2">
        <f>IF($A2860="site","",MIN(VLOOKUP($P2860,margin_ranges!$A$5:$D$10,4,FALSE)/100,$Q2860))</f>
        <v>0.1593512805</v>
      </c>
      <c r="T2860" s="6">
        <f>IF(A2860="placement",$J2860*MIN($Q2860,$S2860),"")</f>
        <v>101.347414398</v>
      </c>
      <c r="U2860" s="6">
        <f>IF($A2860="placement",T2860,SUMIF($C$10:$C$6209,$C2860,$T$10:$T$6209))</f>
        <v>101.347414398</v>
      </c>
      <c r="V2860" s="34">
        <f t="shared" si="137"/>
        <v>3.7837925308641829E-2</v>
      </c>
      <c r="W2860" s="24"/>
      <c r="X2860" s="2" t="str">
        <f>IFERROR(MIN(VLOOKUP($W2860,margin_ranges!$A$5:$D$10,4,FALSE),$Q2860*100)/100,"")</f>
        <v/>
      </c>
      <c r="Y2860" s="6">
        <f t="shared" si="135"/>
        <v>101.347414398</v>
      </c>
      <c r="Z2860" s="6">
        <f>IF($A2860="placement",Y2860,SUMIF($C$10:$C$6209,$C2860,$Y$10:$Y$6209))</f>
        <v>101.347414398</v>
      </c>
      <c r="AA2860" s="29">
        <f t="shared" si="136"/>
        <v>3.7837925308641829E-2</v>
      </c>
    </row>
    <row r="2861" spans="1:27" hidden="1" x14ac:dyDescent="0.3">
      <c r="A2861" s="8" t="s">
        <v>17</v>
      </c>
      <c r="B2861" s="8" t="s">
        <v>7773</v>
      </c>
      <c r="C2861" s="8" t="s">
        <v>7774</v>
      </c>
      <c r="D2861" s="8" t="s">
        <v>7788</v>
      </c>
      <c r="E2861" s="8" t="s">
        <v>7789</v>
      </c>
      <c r="F2861" s="29">
        <v>0.242706115427203</v>
      </c>
      <c r="G2861" s="29">
        <v>1</v>
      </c>
      <c r="H2861" s="30">
        <v>158.44139999999999</v>
      </c>
      <c r="I2861" s="30">
        <v>16.5623</v>
      </c>
      <c r="J2861" s="14">
        <v>886</v>
      </c>
      <c r="K2861" s="14">
        <v>208</v>
      </c>
      <c r="L2861" s="12">
        <v>0.1045</v>
      </c>
      <c r="M2861" s="7">
        <v>1.78266328</v>
      </c>
      <c r="N2861" s="31">
        <v>1.35</v>
      </c>
      <c r="O2861" s="14">
        <f>IFERROR(VLOOKUP($C2861,'site totals'!$J$2:$K$607,2,FALSE),1)</f>
        <v>4172.8897999999999</v>
      </c>
      <c r="P2861" s="32" t="s">
        <v>22</v>
      </c>
      <c r="Q2861" s="12">
        <v>0.24270611540000001</v>
      </c>
      <c r="R2861" s="29">
        <v>0.26</v>
      </c>
      <c r="S2861" s="2">
        <f>IF($A2861="site","",MIN(VLOOKUP($P2861,margin_ranges!$A$5:$D$10,4,FALSE)/100,$Q2861))</f>
        <v>0.24270611540000001</v>
      </c>
      <c r="T2861" s="6">
        <f>IF(A2861="placement",$J2861*MIN($Q2861,$S2861),"")</f>
        <v>215.03761824439999</v>
      </c>
      <c r="U2861" s="6">
        <f>IF($A2861="placement",T2861,SUMIF($C$10:$C$6209,$C2861,$T$10:$T$6209))</f>
        <v>215.03761824439999</v>
      </c>
      <c r="V2861" s="34">
        <f t="shared" si="137"/>
        <v>2.3370114324324343E-2</v>
      </c>
      <c r="W2861" s="24"/>
      <c r="X2861" s="2" t="str">
        <f>IFERROR(MIN(VLOOKUP($W2861,margin_ranges!$A$5:$D$10,4,FALSE),$Q2861*100)/100,"")</f>
        <v/>
      </c>
      <c r="Y2861" s="6">
        <f t="shared" si="135"/>
        <v>215.03761824439999</v>
      </c>
      <c r="Z2861" s="6">
        <f>IF($A2861="placement",Y2861,SUMIF($C$10:$C$6209,$C2861,$Y$10:$Y$6209))</f>
        <v>215.03761824439999</v>
      </c>
      <c r="AA2861" s="29">
        <f t="shared" si="136"/>
        <v>2.3370114324324343E-2</v>
      </c>
    </row>
    <row r="2862" spans="1:27" hidden="1" x14ac:dyDescent="0.3">
      <c r="A2862" s="8" t="s">
        <v>17</v>
      </c>
      <c r="B2862" s="8" t="s">
        <v>7773</v>
      </c>
      <c r="C2862" s="8" t="s">
        <v>7774</v>
      </c>
      <c r="D2862" s="8" t="s">
        <v>7818</v>
      </c>
      <c r="E2862" s="8" t="s">
        <v>7819</v>
      </c>
      <c r="F2862" s="29">
        <v>0.25647836978469002</v>
      </c>
      <c r="G2862" s="29">
        <v>1</v>
      </c>
      <c r="H2862" s="30">
        <v>493.25779999999997</v>
      </c>
      <c r="I2862" s="30">
        <v>57.824399999999997</v>
      </c>
      <c r="J2862" s="14">
        <v>3150</v>
      </c>
      <c r="K2862" s="14">
        <v>779</v>
      </c>
      <c r="L2862" s="12">
        <v>0.1172</v>
      </c>
      <c r="M2862" s="7">
        <v>1.8156835600000001</v>
      </c>
      <c r="N2862" s="31">
        <v>1.35</v>
      </c>
      <c r="O2862" s="14">
        <f>IFERROR(VLOOKUP($C2862,'site totals'!$J$2:$K$607,2,FALSE),1)</f>
        <v>4172.8897999999999</v>
      </c>
      <c r="P2862" s="32" t="s">
        <v>22</v>
      </c>
      <c r="Q2862" s="12">
        <v>0.25647836979999999</v>
      </c>
      <c r="R2862" s="29">
        <v>0.27</v>
      </c>
      <c r="S2862" s="2">
        <f>IF($A2862="site","",MIN(VLOOKUP($P2862,margin_ranges!$A$5:$D$10,4,FALSE)/100,$Q2862))</f>
        <v>0.25647836979999999</v>
      </c>
      <c r="T2862" s="6">
        <f>IF(A2862="placement",$J2862*MIN($Q2862,$S2862),"")</f>
        <v>807.90686486999994</v>
      </c>
      <c r="U2862" s="6">
        <f>IF($A2862="placement",T2862,SUMIF($C$10:$C$6209,$C2862,$T$10:$T$6209))</f>
        <v>807.90686486999994</v>
      </c>
      <c r="V2862" s="34">
        <f t="shared" si="137"/>
        <v>1.8522781095890339E-2</v>
      </c>
      <c r="W2862" s="24"/>
      <c r="X2862" s="2" t="str">
        <f>IFERROR(MIN(VLOOKUP($W2862,margin_ranges!$A$5:$D$10,4,FALSE),$Q2862*100)/100,"")</f>
        <v/>
      </c>
      <c r="Y2862" s="6">
        <f t="shared" si="135"/>
        <v>807.90686486999994</v>
      </c>
      <c r="Z2862" s="6">
        <f>IF($A2862="placement",Y2862,SUMIF($C$10:$C$6209,$C2862,$Y$10:$Y$6209))</f>
        <v>807.90686486999994</v>
      </c>
      <c r="AA2862" s="29">
        <f t="shared" si="136"/>
        <v>1.8522781095890339E-2</v>
      </c>
    </row>
    <row r="2863" spans="1:27" hidden="1" x14ac:dyDescent="0.3">
      <c r="A2863" s="8" t="s">
        <v>17</v>
      </c>
      <c r="B2863" s="8" t="s">
        <v>7773</v>
      </c>
      <c r="C2863" s="8" t="s">
        <v>7774</v>
      </c>
      <c r="D2863" s="33" t="s">
        <v>7787</v>
      </c>
      <c r="E2863" s="8" t="s">
        <v>6185</v>
      </c>
      <c r="F2863" s="29">
        <v>0.33999999999999903</v>
      </c>
      <c r="G2863" s="29">
        <v>1</v>
      </c>
      <c r="H2863" s="30">
        <v>93.816999999999993</v>
      </c>
      <c r="I2863" s="30">
        <v>2.5242</v>
      </c>
      <c r="J2863" s="14">
        <v>73</v>
      </c>
      <c r="K2863" s="14">
        <v>22</v>
      </c>
      <c r="L2863" s="12">
        <v>2.69E-2</v>
      </c>
      <c r="M2863" s="7">
        <v>0.95868021000000003</v>
      </c>
      <c r="N2863" s="31">
        <v>0.5</v>
      </c>
      <c r="O2863" s="14">
        <f>IFERROR(VLOOKUP($C2863,'site totals'!$J$2:$K$607,2,FALSE),1)</f>
        <v>4172.8897999999999</v>
      </c>
      <c r="P2863" s="32" t="s">
        <v>22</v>
      </c>
      <c r="Q2863" s="12">
        <v>0.4784496499</v>
      </c>
      <c r="R2863" s="29">
        <v>0.34</v>
      </c>
      <c r="S2863" s="2">
        <f>IF($A2863="site","",MIN(VLOOKUP($P2863,margin_ranges!$A$5:$D$10,4,FALSE)/100,$Q2863))</f>
        <v>0.29749999999999999</v>
      </c>
      <c r="T2863" s="6">
        <f>IF(A2863="placement",$J2863*MIN($Q2863,$S2863),"")</f>
        <v>21.717499999999998</v>
      </c>
      <c r="U2863" s="6">
        <f>IF($A2863="placement",T2863,SUMIF($C$10:$C$6209,$C2863,$T$10:$T$6209))</f>
        <v>21.717499999999998</v>
      </c>
      <c r="V2863" s="34">
        <f t="shared" si="137"/>
        <v>6.4393939393939448E-2</v>
      </c>
      <c r="W2863" s="24"/>
      <c r="X2863" s="2" t="str">
        <f>IFERROR(MIN(VLOOKUP($W2863,margin_ranges!$A$5:$D$10,4,FALSE),$Q2863*100)/100,"")</f>
        <v/>
      </c>
      <c r="Y2863" s="6">
        <f t="shared" si="135"/>
        <v>21.717499999999998</v>
      </c>
      <c r="Z2863" s="6">
        <f>IF($A2863="placement",Y2863,SUMIF($C$10:$C$6209,$C2863,$Y$10:$Y$6209))</f>
        <v>21.717499999999998</v>
      </c>
      <c r="AA2863" s="29">
        <f t="shared" si="136"/>
        <v>6.4393939393939448E-2</v>
      </c>
    </row>
    <row r="2864" spans="1:27" hidden="1" x14ac:dyDescent="0.3">
      <c r="A2864" s="8" t="s">
        <v>17</v>
      </c>
      <c r="B2864" s="8" t="s">
        <v>7773</v>
      </c>
      <c r="C2864" s="8" t="s">
        <v>7774</v>
      </c>
      <c r="D2864" s="8" t="s">
        <v>7815</v>
      </c>
      <c r="E2864" s="8" t="s">
        <v>6215</v>
      </c>
      <c r="F2864" s="29">
        <v>0.33999999999999903</v>
      </c>
      <c r="G2864" s="29">
        <v>1</v>
      </c>
      <c r="H2864" s="30">
        <v>83.849000000000004</v>
      </c>
      <c r="I2864" s="30">
        <v>3.1177999999999999</v>
      </c>
      <c r="J2864" s="14">
        <v>93</v>
      </c>
      <c r="K2864" s="14">
        <v>29</v>
      </c>
      <c r="L2864" s="12">
        <v>3.7199999999999997E-2</v>
      </c>
      <c r="M2864" s="7">
        <v>0.99946391000000001</v>
      </c>
      <c r="N2864" s="31">
        <v>0.5</v>
      </c>
      <c r="O2864" s="14">
        <f>IFERROR(VLOOKUP($C2864,'site totals'!$J$2:$K$607,2,FALSE),1)</f>
        <v>4172.8897999999999</v>
      </c>
      <c r="P2864" s="32" t="s">
        <v>22</v>
      </c>
      <c r="Q2864" s="12">
        <v>0.49973180880000001</v>
      </c>
      <c r="R2864" s="29">
        <v>0.34</v>
      </c>
      <c r="S2864" s="2">
        <f>IF($A2864="site","",MIN(VLOOKUP($P2864,margin_ranges!$A$5:$D$10,4,FALSE)/100,$Q2864))</f>
        <v>0.29749999999999999</v>
      </c>
      <c r="T2864" s="6">
        <f>IF(A2864="placement",$J2864*MIN($Q2864,$S2864),"")</f>
        <v>27.6675</v>
      </c>
      <c r="U2864" s="6">
        <f>IF($A2864="placement",T2864,SUMIF($C$10:$C$6209,$C2864,$T$10:$T$6209))</f>
        <v>27.6675</v>
      </c>
      <c r="V2864" s="34">
        <f t="shared" si="137"/>
        <v>6.4393939393939448E-2</v>
      </c>
      <c r="W2864" s="24"/>
      <c r="X2864" s="2" t="str">
        <f>IFERROR(MIN(VLOOKUP($W2864,margin_ranges!$A$5:$D$10,4,FALSE),$Q2864*100)/100,"")</f>
        <v/>
      </c>
      <c r="Y2864" s="6">
        <f t="shared" si="135"/>
        <v>27.6675</v>
      </c>
      <c r="Z2864" s="6">
        <f>IF($A2864="placement",Y2864,SUMIF($C$10:$C$6209,$C2864,$Y$10:$Y$6209))</f>
        <v>27.6675</v>
      </c>
      <c r="AA2864" s="29">
        <f t="shared" si="136"/>
        <v>6.4393939393939448E-2</v>
      </c>
    </row>
    <row r="2865" spans="1:27" hidden="1" x14ac:dyDescent="0.3">
      <c r="A2865" s="8" t="s">
        <v>17</v>
      </c>
      <c r="B2865" s="8" t="s">
        <v>7773</v>
      </c>
      <c r="C2865" s="8" t="s">
        <v>7774</v>
      </c>
      <c r="D2865" s="8" t="s">
        <v>7800</v>
      </c>
      <c r="E2865" s="8" t="s">
        <v>6171</v>
      </c>
      <c r="F2865" s="29">
        <v>0.33999999999999903</v>
      </c>
      <c r="G2865" s="29">
        <v>1</v>
      </c>
      <c r="H2865" s="30">
        <v>47.710700000000003</v>
      </c>
      <c r="I2865" s="30">
        <v>1.4654</v>
      </c>
      <c r="J2865" s="14">
        <v>42</v>
      </c>
      <c r="K2865" s="14">
        <v>13</v>
      </c>
      <c r="L2865" s="12">
        <v>3.0700000000000002E-2</v>
      </c>
      <c r="M2865" s="7">
        <v>0.96309222000000005</v>
      </c>
      <c r="N2865" s="31">
        <v>0.5</v>
      </c>
      <c r="O2865" s="14">
        <f>IFERROR(VLOOKUP($C2865,'site totals'!$J$2:$K$607,2,FALSE),1)</f>
        <v>4172.8897999999999</v>
      </c>
      <c r="P2865" s="32" t="s">
        <v>22</v>
      </c>
      <c r="Q2865" s="12">
        <v>0.4808389173</v>
      </c>
      <c r="R2865" s="29">
        <v>0.34</v>
      </c>
      <c r="S2865" s="2">
        <f>IF($A2865="site","",MIN(VLOOKUP($P2865,margin_ranges!$A$5:$D$10,4,FALSE)/100,$Q2865))</f>
        <v>0.29749999999999999</v>
      </c>
      <c r="T2865" s="6">
        <f>IF(A2865="placement",$J2865*MIN($Q2865,$S2865),"")</f>
        <v>12.494999999999999</v>
      </c>
      <c r="U2865" s="6">
        <f>IF($A2865="placement",T2865,SUMIF($C$10:$C$6209,$C2865,$T$10:$T$6209))</f>
        <v>12.494999999999999</v>
      </c>
      <c r="V2865" s="34">
        <f t="shared" si="137"/>
        <v>6.439393939393967E-2</v>
      </c>
      <c r="W2865" s="24"/>
      <c r="X2865" s="2" t="str">
        <f>IFERROR(MIN(VLOOKUP($W2865,margin_ranges!$A$5:$D$10,4,FALSE),$Q2865*100)/100,"")</f>
        <v/>
      </c>
      <c r="Y2865" s="6">
        <f t="shared" si="135"/>
        <v>12.494999999999999</v>
      </c>
      <c r="Z2865" s="6">
        <f>IF($A2865="placement",Y2865,SUMIF($C$10:$C$6209,$C2865,$Y$10:$Y$6209))</f>
        <v>12.494999999999999</v>
      </c>
      <c r="AA2865" s="29">
        <f t="shared" si="136"/>
        <v>6.439393939393967E-2</v>
      </c>
    </row>
    <row r="2866" spans="1:27" hidden="1" x14ac:dyDescent="0.3">
      <c r="A2866" s="8" t="s">
        <v>17</v>
      </c>
      <c r="B2866" s="8" t="s">
        <v>7773</v>
      </c>
      <c r="C2866" s="8" t="s">
        <v>7774</v>
      </c>
      <c r="D2866" s="8" t="s">
        <v>7807</v>
      </c>
      <c r="E2866" s="8" t="s">
        <v>6229</v>
      </c>
      <c r="F2866" s="29">
        <v>0.39</v>
      </c>
      <c r="G2866" s="29">
        <v>1</v>
      </c>
      <c r="H2866" s="30">
        <v>163.34690000000001</v>
      </c>
      <c r="I2866" s="30">
        <v>17.0015</v>
      </c>
      <c r="J2866" s="14">
        <v>614</v>
      </c>
      <c r="K2866" s="14">
        <v>216</v>
      </c>
      <c r="L2866" s="12">
        <v>0.1041</v>
      </c>
      <c r="M2866" s="7">
        <v>1.2030652799999999</v>
      </c>
      <c r="N2866" s="31">
        <v>0.65</v>
      </c>
      <c r="O2866" s="14">
        <f>IFERROR(VLOOKUP($C2866,'site totals'!$J$2:$K$607,2,FALSE),1)</f>
        <v>4172.8897999999999</v>
      </c>
      <c r="P2866" s="32" t="s">
        <v>22</v>
      </c>
      <c r="Q2866" s="12">
        <v>0.45971343939999998</v>
      </c>
      <c r="R2866" s="29">
        <v>0.39</v>
      </c>
      <c r="S2866" s="2">
        <f>IF($A2866="site","",MIN(VLOOKUP($P2866,margin_ranges!$A$5:$D$10,4,FALSE)/100,$Q2866))</f>
        <v>0.29749999999999999</v>
      </c>
      <c r="T2866" s="6">
        <f>IF(A2866="placement",$J2866*MIN($Q2866,$S2866),"")</f>
        <v>182.66499999999999</v>
      </c>
      <c r="U2866" s="6">
        <f>IF($A2866="placement",T2866,SUMIF($C$10:$C$6209,$C2866,$T$10:$T$6209))</f>
        <v>182.66499999999999</v>
      </c>
      <c r="V2866" s="34">
        <f t="shared" si="137"/>
        <v>0.15163934426229519</v>
      </c>
      <c r="W2866" s="24"/>
      <c r="X2866" s="2" t="str">
        <f>IFERROR(MIN(VLOOKUP($W2866,margin_ranges!$A$5:$D$10,4,FALSE),$Q2866*100)/100,"")</f>
        <v/>
      </c>
      <c r="Y2866" s="6">
        <f t="shared" si="135"/>
        <v>182.66499999999999</v>
      </c>
      <c r="Z2866" s="6">
        <f>IF($A2866="placement",Y2866,SUMIF($C$10:$C$6209,$C2866,$Y$10:$Y$6209))</f>
        <v>182.66499999999999</v>
      </c>
      <c r="AA2866" s="17">
        <f t="shared" si="136"/>
        <v>0.15163934426229519</v>
      </c>
    </row>
    <row r="2867" spans="1:27" hidden="1" x14ac:dyDescent="0.3">
      <c r="A2867" s="8" t="s">
        <v>17</v>
      </c>
      <c r="B2867" s="8" t="s">
        <v>7773</v>
      </c>
      <c r="C2867" s="8" t="s">
        <v>7774</v>
      </c>
      <c r="D2867" s="8" t="s">
        <v>7816</v>
      </c>
      <c r="E2867" s="8" t="s">
        <v>7817</v>
      </c>
      <c r="F2867" s="29">
        <v>0.39999999999999902</v>
      </c>
      <c r="G2867" s="29">
        <v>1</v>
      </c>
      <c r="H2867" s="30">
        <v>28.192499999999999</v>
      </c>
      <c r="I2867" s="30">
        <v>4.6314000000000002</v>
      </c>
      <c r="J2867" s="14">
        <v>161</v>
      </c>
      <c r="K2867" s="14">
        <v>63</v>
      </c>
      <c r="L2867" s="12">
        <v>0.1643</v>
      </c>
      <c r="M2867" s="7">
        <v>1.1560672400000001</v>
      </c>
      <c r="N2867" s="31">
        <v>0.65</v>
      </c>
      <c r="O2867" s="14">
        <f>IFERROR(VLOOKUP($C2867,'site totals'!$J$2:$K$607,2,FALSE),1)</f>
        <v>4172.8897999999999</v>
      </c>
      <c r="P2867" s="32" t="s">
        <v>91</v>
      </c>
      <c r="Q2867" s="12">
        <v>0.43774896810000002</v>
      </c>
      <c r="R2867" s="29">
        <v>0.4</v>
      </c>
      <c r="S2867" s="2">
        <f>IF($A2867="site","",MIN(VLOOKUP($P2867,margin_ranges!$A$5:$D$10,4,FALSE)/100,$Q2867))</f>
        <v>0.29749999999999999</v>
      </c>
      <c r="T2867" s="6">
        <f>IF(A2867="placement",$J2867*MIN($Q2867,$S2867),"")</f>
        <v>47.897500000000001</v>
      </c>
      <c r="U2867" s="6">
        <f>IF($A2867="placement",T2867,SUMIF($C$10:$C$6209,$C2867,$T$10:$T$6209))</f>
        <v>47.897500000000001</v>
      </c>
      <c r="V2867" s="34">
        <f t="shared" si="137"/>
        <v>0.17083333333333339</v>
      </c>
      <c r="W2867" s="24"/>
      <c r="X2867" s="2" t="str">
        <f>IFERROR(MIN(VLOOKUP($W2867,margin_ranges!$A$5:$D$10,4,FALSE),$Q2867*100)/100,"")</f>
        <v/>
      </c>
      <c r="Y2867" s="6">
        <f t="shared" si="135"/>
        <v>47.897500000000001</v>
      </c>
      <c r="Z2867" s="6">
        <f>IF($A2867="placement",Y2867,SUMIF($C$10:$C$6209,$C2867,$Y$10:$Y$6209))</f>
        <v>47.897500000000001</v>
      </c>
      <c r="AA2867" s="29">
        <f t="shared" si="136"/>
        <v>0.17083333333333339</v>
      </c>
    </row>
    <row r="2868" spans="1:27" hidden="1" x14ac:dyDescent="0.3">
      <c r="A2868" s="8" t="s">
        <v>17</v>
      </c>
      <c r="B2868" s="8" t="s">
        <v>7773</v>
      </c>
      <c r="C2868" s="8" t="s">
        <v>7774</v>
      </c>
      <c r="D2868" s="8" t="s">
        <v>7808</v>
      </c>
      <c r="E2868" s="8" t="s">
        <v>6233</v>
      </c>
      <c r="F2868" s="29">
        <v>0.4</v>
      </c>
      <c r="G2868" s="29">
        <v>1</v>
      </c>
      <c r="H2868" s="30">
        <v>93.047700000000006</v>
      </c>
      <c r="I2868" s="30">
        <v>6.7541000000000002</v>
      </c>
      <c r="J2868" s="14">
        <v>173</v>
      </c>
      <c r="K2868" s="14">
        <v>66</v>
      </c>
      <c r="L2868" s="12">
        <v>7.2599999999999998E-2</v>
      </c>
      <c r="M2868" s="7">
        <v>0.85148217000000004</v>
      </c>
      <c r="N2868" s="31">
        <v>0.5</v>
      </c>
      <c r="O2868" s="14">
        <f>IFERROR(VLOOKUP($C2868,'site totals'!$J$2:$K$607,2,FALSE),1)</f>
        <v>4172.8897999999999</v>
      </c>
      <c r="P2868" s="32" t="s">
        <v>22</v>
      </c>
      <c r="Q2868" s="12">
        <v>0.4127886469</v>
      </c>
      <c r="R2868" s="29">
        <v>0.4</v>
      </c>
      <c r="S2868" s="2">
        <f>IF($A2868="site","",MIN(VLOOKUP($P2868,margin_ranges!$A$5:$D$10,4,FALSE)/100,$Q2868))</f>
        <v>0.29749999999999999</v>
      </c>
      <c r="T2868" s="6">
        <f>IF(A2868="placement",$J2868*MIN($Q2868,$S2868),"")</f>
        <v>51.467500000000001</v>
      </c>
      <c r="U2868" s="6">
        <f>IF($A2868="placement",T2868,SUMIF($C$10:$C$6209,$C2868,$T$10:$T$6209))</f>
        <v>51.467500000000001</v>
      </c>
      <c r="V2868" s="34">
        <f t="shared" si="137"/>
        <v>0.17083333333333339</v>
      </c>
      <c r="W2868" s="24"/>
      <c r="X2868" s="2" t="str">
        <f>IFERROR(MIN(VLOOKUP($W2868,margin_ranges!$A$5:$D$10,4,FALSE),$Q2868*100)/100,"")</f>
        <v/>
      </c>
      <c r="Y2868" s="6">
        <f t="shared" si="135"/>
        <v>51.467500000000001</v>
      </c>
      <c r="Z2868" s="6">
        <f>IF($A2868="placement",Y2868,SUMIF($C$10:$C$6209,$C2868,$Y$10:$Y$6209))</f>
        <v>51.467500000000001</v>
      </c>
      <c r="AA2868" s="29">
        <f t="shared" si="136"/>
        <v>0.17083333333333339</v>
      </c>
    </row>
    <row r="2869" spans="1:27" x14ac:dyDescent="0.3">
      <c r="A2869" s="16" t="s">
        <v>33</v>
      </c>
      <c r="B2869" s="16" t="s">
        <v>7773</v>
      </c>
      <c r="C2869" s="16" t="s">
        <v>7774</v>
      </c>
      <c r="D2869" s="8" t="s">
        <v>34</v>
      </c>
      <c r="E2869" s="16"/>
      <c r="F2869" s="17">
        <v>0.27129481971941799</v>
      </c>
      <c r="G2869" s="17">
        <v>0.82622666</v>
      </c>
      <c r="H2869" s="36">
        <v>2766.9207000000001</v>
      </c>
      <c r="I2869" s="36">
        <v>195.81710000000001</v>
      </c>
      <c r="J2869" s="22">
        <v>8942</v>
      </c>
      <c r="K2869" s="22">
        <v>2244</v>
      </c>
      <c r="L2869" s="18">
        <v>7.0800000000000002E-2</v>
      </c>
      <c r="M2869" s="19">
        <v>1.5221530700000001</v>
      </c>
      <c r="N2869" s="20">
        <v>1.0777840000000001</v>
      </c>
      <c r="O2869" s="22">
        <f>IFERROR(VLOOKUP($C2869,'site totals'!$J$2:$K$607,2,FALSE),1)</f>
        <v>4172.8897999999999</v>
      </c>
      <c r="P2869" s="21"/>
      <c r="Q2869" s="18">
        <v>0.29193455070000002</v>
      </c>
      <c r="R2869" s="17">
        <v>0.27129999999999999</v>
      </c>
      <c r="S2869" s="18" t="str">
        <f>IF($A2869="site","",MIN(VLOOKUP($P2869,margin_ranges!$A$5:$D$10,4,FALSE)/100,$Q2869))</f>
        <v/>
      </c>
      <c r="T2869" s="22" t="str">
        <f>IF(A2869="placement",$J2869*MIN($Q2869,$S2869),"")</f>
        <v/>
      </c>
      <c r="U2869" s="22">
        <f>IF($A2869="placement",T2869,SUMIF($C$10:$C$6209,$C2869,$T$10:$T$6209))</f>
        <v>2286.3434211889003</v>
      </c>
      <c r="V2869" s="37">
        <f t="shared" si="137"/>
        <v>2.1427320485567058E-2</v>
      </c>
      <c r="W2869" s="38"/>
      <c r="X2869" s="18" t="str">
        <f>IFERROR(MIN(VLOOKUP($W2869,margin_ranges!$A$5:$D$10,4,FALSE),$Q2869*100)/100,"")</f>
        <v/>
      </c>
      <c r="Y2869" s="6" t="str">
        <f t="shared" si="135"/>
        <v/>
      </c>
      <c r="Z2869" s="6">
        <f>IF($A2869="placement",Y2869,SUMIF($C$10:$C$6209,$C2869,$Y$10:$Y$6209))</f>
        <v>2286.3434211889003</v>
      </c>
      <c r="AA2869" s="17">
        <f t="shared" si="136"/>
        <v>2.1427320485567058E-2</v>
      </c>
    </row>
    <row r="2870" spans="1:27" hidden="1" x14ac:dyDescent="0.3">
      <c r="A2870" s="8" t="s">
        <v>17</v>
      </c>
      <c r="B2870" s="8" t="s">
        <v>6892</v>
      </c>
      <c r="C2870" s="8" t="s">
        <v>6893</v>
      </c>
      <c r="D2870" s="8" t="s">
        <v>6948</v>
      </c>
      <c r="E2870" s="8" t="s">
        <v>6949</v>
      </c>
      <c r="F2870" s="29">
        <v>0.15</v>
      </c>
      <c r="G2870" s="29">
        <v>1</v>
      </c>
      <c r="H2870" s="30">
        <v>89.164400000000001</v>
      </c>
      <c r="I2870" s="30">
        <v>5.4511000000000003</v>
      </c>
      <c r="J2870" s="14">
        <v>261</v>
      </c>
      <c r="K2870" s="14">
        <v>39</v>
      </c>
      <c r="L2870" s="12">
        <v>6.1100000000000002E-2</v>
      </c>
      <c r="M2870" s="7">
        <v>1.5936945600000001</v>
      </c>
      <c r="N2870" s="31">
        <v>1.1499999999999999</v>
      </c>
      <c r="O2870" s="14">
        <f>IFERROR(VLOOKUP($C2870,'site totals'!$J$2:$K$607,2,FALSE),1)</f>
        <v>4037.6093000000001</v>
      </c>
      <c r="P2870" s="32" t="s">
        <v>91</v>
      </c>
      <c r="Q2870" s="12">
        <v>0.2784062692</v>
      </c>
      <c r="R2870" s="29">
        <v>0.15</v>
      </c>
      <c r="S2870" s="2">
        <f>IF($A2870="site","",MIN(VLOOKUP($P2870,margin_ranges!$A$5:$D$10,4,FALSE)/100,$Q2870))</f>
        <v>0.2784062692</v>
      </c>
      <c r="T2870" s="6">
        <f>IF(A2870="placement",$J2870*MIN($Q2870,$S2870),"")</f>
        <v>72.664036261199996</v>
      </c>
      <c r="U2870" s="6">
        <f>IF($A2870="placement",T2870,SUMIF($C$10:$C$6209,$C2870,$T$10:$T$6209))</f>
        <v>72.664036261199996</v>
      </c>
      <c r="V2870" s="34">
        <f t="shared" si="137"/>
        <v>-0.15106619905882357</v>
      </c>
      <c r="W2870" s="24"/>
      <c r="X2870" s="2" t="str">
        <f>IFERROR(MIN(VLOOKUP($W2870,margin_ranges!$A$5:$D$10,4,FALSE),$Q2870*100)/100,"")</f>
        <v/>
      </c>
      <c r="Y2870" s="6">
        <f t="shared" si="135"/>
        <v>72.664036261199996</v>
      </c>
      <c r="Z2870" s="6">
        <f>IF($A2870="placement",Y2870,SUMIF($C$10:$C$6209,$C2870,$Y$10:$Y$6209))</f>
        <v>72.664036261199996</v>
      </c>
      <c r="AA2870" s="29">
        <f t="shared" si="136"/>
        <v>-0.15106619905882357</v>
      </c>
    </row>
    <row r="2871" spans="1:27" hidden="1" x14ac:dyDescent="0.3">
      <c r="A2871" s="8" t="s">
        <v>17</v>
      </c>
      <c r="B2871" s="8" t="s">
        <v>6892</v>
      </c>
      <c r="C2871" s="8" t="s">
        <v>6893</v>
      </c>
      <c r="D2871" s="8" t="s">
        <v>6940</v>
      </c>
      <c r="E2871" s="8" t="s">
        <v>6941</v>
      </c>
      <c r="F2871" s="29">
        <v>0.15</v>
      </c>
      <c r="G2871" s="29">
        <v>1</v>
      </c>
      <c r="H2871" s="30">
        <v>174.85040000000001</v>
      </c>
      <c r="I2871" s="30">
        <v>13.988899999999999</v>
      </c>
      <c r="J2871" s="14">
        <v>620</v>
      </c>
      <c r="K2871" s="14">
        <v>93</v>
      </c>
      <c r="L2871" s="12">
        <v>0.08</v>
      </c>
      <c r="M2871" s="7">
        <v>1.47700619</v>
      </c>
      <c r="N2871" s="31">
        <v>1.1499999999999999</v>
      </c>
      <c r="O2871" s="14">
        <f>IFERROR(VLOOKUP($C2871,'site totals'!$J$2:$K$607,2,FALSE),1)</f>
        <v>4037.6093000000001</v>
      </c>
      <c r="P2871" s="32" t="s">
        <v>91</v>
      </c>
      <c r="Q2871" s="12">
        <v>0.2213979814</v>
      </c>
      <c r="R2871" s="29">
        <v>0.15</v>
      </c>
      <c r="S2871" s="2">
        <f>IF($A2871="site","",MIN(VLOOKUP($P2871,margin_ranges!$A$5:$D$10,4,FALSE)/100,$Q2871))</f>
        <v>0.2213979814</v>
      </c>
      <c r="T2871" s="6">
        <f>IF(A2871="placement",$J2871*MIN($Q2871,$S2871),"")</f>
        <v>137.266748468</v>
      </c>
      <c r="U2871" s="6">
        <f>IF($A2871="placement",T2871,SUMIF($C$10:$C$6209,$C2871,$T$10:$T$6209))</f>
        <v>137.266748468</v>
      </c>
      <c r="V2871" s="34">
        <f t="shared" si="137"/>
        <v>-8.3997625176470581E-2</v>
      </c>
      <c r="W2871" s="24"/>
      <c r="X2871" s="2" t="str">
        <f>IFERROR(MIN(VLOOKUP($W2871,margin_ranges!$A$5:$D$10,4,FALSE),$Q2871*100)/100,"")</f>
        <v/>
      </c>
      <c r="Y2871" s="6">
        <f t="shared" si="135"/>
        <v>137.266748468</v>
      </c>
      <c r="Z2871" s="6">
        <f>IF($A2871="placement",Y2871,SUMIF($C$10:$C$6209,$C2871,$Y$10:$Y$6209))</f>
        <v>137.266748468</v>
      </c>
      <c r="AA2871" s="29">
        <f t="shared" si="136"/>
        <v>-8.3997625176470581E-2</v>
      </c>
    </row>
    <row r="2872" spans="1:27" hidden="1" x14ac:dyDescent="0.3">
      <c r="A2872" s="8" t="s">
        <v>17</v>
      </c>
      <c r="B2872" s="8" t="s">
        <v>6892</v>
      </c>
      <c r="C2872" s="8" t="s">
        <v>6893</v>
      </c>
      <c r="D2872" s="8" t="s">
        <v>6942</v>
      </c>
      <c r="E2872" s="8" t="s">
        <v>6943</v>
      </c>
      <c r="F2872" s="29">
        <v>0.2</v>
      </c>
      <c r="G2872" s="29">
        <v>0</v>
      </c>
      <c r="H2872" s="30">
        <v>1.7523</v>
      </c>
      <c r="I2872" s="30">
        <v>0.45150000000000001</v>
      </c>
      <c r="J2872" s="14">
        <v>20</v>
      </c>
      <c r="K2872" s="14">
        <v>4</v>
      </c>
      <c r="L2872" s="12">
        <v>0.25769999999999998</v>
      </c>
      <c r="M2872" s="7">
        <v>1.4988292999999999</v>
      </c>
      <c r="N2872" s="31">
        <v>1.1000000000000001</v>
      </c>
      <c r="O2872" s="14">
        <f>IFERROR(VLOOKUP($C2872,'site totals'!$J$2:$K$607,2,FALSE),1)</f>
        <v>4037.6093000000001</v>
      </c>
      <c r="P2872" s="32" t="s">
        <v>91</v>
      </c>
      <c r="Q2872" s="12">
        <v>0.26609387699999998</v>
      </c>
      <c r="R2872" s="29">
        <v>0.2</v>
      </c>
      <c r="S2872" s="2">
        <f>IF($A2872="site","",MIN(VLOOKUP($P2872,margin_ranges!$A$5:$D$10,4,FALSE)/100,$Q2872))</f>
        <v>0.26609387699999998</v>
      </c>
      <c r="T2872" s="6">
        <f>IF(A2872="placement",$J2872*MIN($Q2872,$S2872),"")</f>
        <v>5.3218775399999991</v>
      </c>
      <c r="U2872" s="6">
        <f>IF($A2872="placement",T2872,SUMIF($C$10:$C$6209,$C2872,$T$10:$T$6209))</f>
        <v>5.3218775399999991</v>
      </c>
      <c r="V2872" s="34">
        <f t="shared" si="137"/>
        <v>-8.2617346249999946E-2</v>
      </c>
      <c r="W2872" s="24"/>
      <c r="X2872" s="2" t="str">
        <f>IFERROR(MIN(VLOOKUP($W2872,margin_ranges!$A$5:$D$10,4,FALSE),$Q2872*100)/100,"")</f>
        <v/>
      </c>
      <c r="Y2872" s="6">
        <f t="shared" si="135"/>
        <v>5.3218775399999991</v>
      </c>
      <c r="Z2872" s="6">
        <f>IF($A2872="placement",Y2872,SUMIF($C$10:$C$6209,$C2872,$Y$10:$Y$6209))</f>
        <v>5.3218775399999991</v>
      </c>
      <c r="AA2872" s="29">
        <f t="shared" si="136"/>
        <v>-8.2617346249999946E-2</v>
      </c>
    </row>
    <row r="2873" spans="1:27" hidden="1" x14ac:dyDescent="0.3">
      <c r="A2873" s="8" t="s">
        <v>17</v>
      </c>
      <c r="B2873" s="8" t="s">
        <v>6892</v>
      </c>
      <c r="C2873" s="8" t="s">
        <v>6893</v>
      </c>
      <c r="D2873" s="8" t="s">
        <v>12109</v>
      </c>
      <c r="E2873" s="8" t="s">
        <v>463</v>
      </c>
      <c r="F2873" s="29">
        <v>0.249999999999999</v>
      </c>
      <c r="G2873" s="29">
        <v>0</v>
      </c>
      <c r="H2873" s="30">
        <v>1.2039</v>
      </c>
      <c r="I2873" s="30">
        <v>0.28449999999999998</v>
      </c>
      <c r="J2873" s="14">
        <v>9</v>
      </c>
      <c r="K2873" s="14">
        <v>2</v>
      </c>
      <c r="L2873" s="12">
        <v>0.23630000000000001</v>
      </c>
      <c r="M2873" s="7">
        <v>1.0249058499999999</v>
      </c>
      <c r="N2873" s="31">
        <v>0.4</v>
      </c>
      <c r="O2873" s="14">
        <f>IFERROR(VLOOKUP($C2873,'site totals'!$J$2:$K$607,2,FALSE),1)</f>
        <v>4037.6093000000001</v>
      </c>
      <c r="P2873" s="32" t="s">
        <v>91</v>
      </c>
      <c r="Q2873" s="12">
        <v>0.60972024889999998</v>
      </c>
      <c r="R2873" s="29">
        <v>0.25</v>
      </c>
      <c r="S2873" s="2">
        <f>IF($A2873="site","",MIN(VLOOKUP($P2873,margin_ranges!$A$5:$D$10,4,FALSE)/100,$Q2873))</f>
        <v>0.29749999999999999</v>
      </c>
      <c r="T2873" s="6">
        <f>IF(A2873="placement",$J2873*MIN($Q2873,$S2873),"")</f>
        <v>2.6774999999999998</v>
      </c>
      <c r="U2873" s="6">
        <f>IF($A2873="placement",T2873,SUMIF($C$10:$C$6209,$C2873,$T$10:$T$6209))</f>
        <v>2.6774999999999998</v>
      </c>
      <c r="V2873" s="34">
        <f t="shared" si="137"/>
        <v>-6.3333333333333353E-2</v>
      </c>
      <c r="W2873" s="24"/>
      <c r="X2873" s="2" t="str">
        <f>IFERROR(MIN(VLOOKUP($W2873,margin_ranges!$A$5:$D$10,4,FALSE),$Q2873*100)/100,"")</f>
        <v/>
      </c>
      <c r="Y2873" s="6">
        <f t="shared" si="135"/>
        <v>2.6774999999999998</v>
      </c>
      <c r="Z2873" s="6">
        <f>IF($A2873="placement",Y2873,SUMIF($C$10:$C$6209,$C2873,$Y$10:$Y$6209))</f>
        <v>2.6774999999999998</v>
      </c>
      <c r="AA2873" s="29">
        <f t="shared" si="136"/>
        <v>-6.3333333333333353E-2</v>
      </c>
    </row>
    <row r="2874" spans="1:27" hidden="1" x14ac:dyDescent="0.3">
      <c r="A2874" s="8" t="s">
        <v>17</v>
      </c>
      <c r="B2874" s="8" t="s">
        <v>6892</v>
      </c>
      <c r="C2874" s="8" t="s">
        <v>6893</v>
      </c>
      <c r="D2874" s="8" t="s">
        <v>12108</v>
      </c>
      <c r="E2874" s="8" t="s">
        <v>488</v>
      </c>
      <c r="F2874" s="29">
        <v>0.249999999999999</v>
      </c>
      <c r="G2874" s="29">
        <v>0</v>
      </c>
      <c r="H2874" s="30">
        <v>1.3076000000000001</v>
      </c>
      <c r="I2874" s="30">
        <v>0.37380000000000002</v>
      </c>
      <c r="J2874" s="14">
        <v>11</v>
      </c>
      <c r="K2874" s="14">
        <v>3</v>
      </c>
      <c r="L2874" s="12">
        <v>0.2858</v>
      </c>
      <c r="M2874" s="7">
        <v>1.01941525</v>
      </c>
      <c r="N2874" s="31">
        <v>0.4</v>
      </c>
      <c r="O2874" s="14">
        <f>IFERROR(VLOOKUP($C2874,'site totals'!$J$2:$K$607,2,FALSE),1)</f>
        <v>4037.6093000000001</v>
      </c>
      <c r="P2874" s="32" t="s">
        <v>91</v>
      </c>
      <c r="Q2874" s="12">
        <v>0.6076181907</v>
      </c>
      <c r="R2874" s="29">
        <v>0.25</v>
      </c>
      <c r="S2874" s="2">
        <f>IF($A2874="site","",MIN(VLOOKUP($P2874,margin_ranges!$A$5:$D$10,4,FALSE)/100,$Q2874))</f>
        <v>0.29749999999999999</v>
      </c>
      <c r="T2874" s="6">
        <f>IF(A2874="placement",$J2874*MIN($Q2874,$S2874),"")</f>
        <v>3.2725</v>
      </c>
      <c r="U2874" s="6">
        <f>IF($A2874="placement",T2874,SUMIF($C$10:$C$6209,$C2874,$T$10:$T$6209))</f>
        <v>3.2725</v>
      </c>
      <c r="V2874" s="34">
        <f t="shared" si="137"/>
        <v>-6.3333333333333353E-2</v>
      </c>
      <c r="W2874" s="24"/>
      <c r="X2874" s="2" t="str">
        <f>IFERROR(MIN(VLOOKUP($W2874,margin_ranges!$A$5:$D$10,4,FALSE),$Q2874*100)/100,"")</f>
        <v/>
      </c>
      <c r="Y2874" s="6">
        <f t="shared" si="135"/>
        <v>3.2725</v>
      </c>
      <c r="Z2874" s="6">
        <f>IF($A2874="placement",Y2874,SUMIF($C$10:$C$6209,$C2874,$Y$10:$Y$6209))</f>
        <v>3.2725</v>
      </c>
      <c r="AA2874" s="29">
        <f t="shared" si="136"/>
        <v>-6.3333333333333353E-2</v>
      </c>
    </row>
    <row r="2875" spans="1:27" hidden="1" x14ac:dyDescent="0.3">
      <c r="A2875" s="8" t="s">
        <v>17</v>
      </c>
      <c r="B2875" s="8" t="s">
        <v>6892</v>
      </c>
      <c r="C2875" s="8" t="s">
        <v>6893</v>
      </c>
      <c r="D2875" s="8" t="s">
        <v>6902</v>
      </c>
      <c r="E2875" s="8" t="s">
        <v>6903</v>
      </c>
      <c r="F2875" s="29">
        <v>0.249999999999999</v>
      </c>
      <c r="G2875" s="29">
        <v>0</v>
      </c>
      <c r="H2875" s="30">
        <v>3.7252000000000001</v>
      </c>
      <c r="I2875" s="30">
        <v>0.83589999999999998</v>
      </c>
      <c r="J2875" s="14">
        <v>22</v>
      </c>
      <c r="K2875" s="14">
        <v>6</v>
      </c>
      <c r="L2875" s="12">
        <v>0.22439999999999999</v>
      </c>
      <c r="M2875" s="7">
        <v>0.89277046999999998</v>
      </c>
      <c r="N2875" s="31">
        <v>0.6</v>
      </c>
      <c r="O2875" s="14">
        <f>IFERROR(VLOOKUP($C2875,'site totals'!$J$2:$K$607,2,FALSE),1)</f>
        <v>4037.6093000000001</v>
      </c>
      <c r="P2875" s="32" t="s">
        <v>91</v>
      </c>
      <c r="Q2875" s="12">
        <v>0.32793475760000002</v>
      </c>
      <c r="R2875" s="29">
        <v>0.25</v>
      </c>
      <c r="S2875" s="2">
        <f>IF($A2875="site","",MIN(VLOOKUP($P2875,margin_ranges!$A$5:$D$10,4,FALSE)/100,$Q2875))</f>
        <v>0.29749999999999999</v>
      </c>
      <c r="T2875" s="6">
        <f>IF(A2875="placement",$J2875*MIN($Q2875,$S2875),"")</f>
        <v>6.5449999999999999</v>
      </c>
      <c r="U2875" s="6">
        <f>IF($A2875="placement",T2875,SUMIF($C$10:$C$6209,$C2875,$T$10:$T$6209))</f>
        <v>6.5449999999999999</v>
      </c>
      <c r="V2875" s="34">
        <f t="shared" si="137"/>
        <v>-6.3333333333333353E-2</v>
      </c>
      <c r="W2875" s="24"/>
      <c r="X2875" s="2" t="str">
        <f>IFERROR(MIN(VLOOKUP($W2875,margin_ranges!$A$5:$D$10,4,FALSE),$Q2875*100)/100,"")</f>
        <v/>
      </c>
      <c r="Y2875" s="6">
        <f t="shared" si="135"/>
        <v>6.5449999999999999</v>
      </c>
      <c r="Z2875" s="6">
        <f>IF($A2875="placement",Y2875,SUMIF($C$10:$C$6209,$C2875,$Y$10:$Y$6209))</f>
        <v>6.5449999999999999</v>
      </c>
      <c r="AA2875" s="29">
        <f t="shared" si="136"/>
        <v>-6.3333333333333353E-2</v>
      </c>
    </row>
    <row r="2876" spans="1:27" hidden="1" x14ac:dyDescent="0.3">
      <c r="A2876" s="8" t="s">
        <v>17</v>
      </c>
      <c r="B2876" s="8" t="s">
        <v>6892</v>
      </c>
      <c r="C2876" s="8" t="s">
        <v>6893</v>
      </c>
      <c r="D2876" s="8" t="s">
        <v>6922</v>
      </c>
      <c r="E2876" s="8" t="s">
        <v>6923</v>
      </c>
      <c r="F2876" s="29">
        <v>0.25</v>
      </c>
      <c r="G2876" s="29">
        <v>0</v>
      </c>
      <c r="H2876" s="30">
        <v>9.4471000000000007</v>
      </c>
      <c r="I2876" s="30">
        <v>1.2899</v>
      </c>
      <c r="J2876" s="14">
        <v>42</v>
      </c>
      <c r="K2876" s="14">
        <v>11</v>
      </c>
      <c r="L2876" s="12">
        <v>0.13650000000000001</v>
      </c>
      <c r="M2876" s="7">
        <v>1.0915499200000001</v>
      </c>
      <c r="N2876" s="31">
        <v>0.75</v>
      </c>
      <c r="O2876" s="14">
        <f>IFERROR(VLOOKUP($C2876,'site totals'!$J$2:$K$607,2,FALSE),1)</f>
        <v>4037.6093000000001</v>
      </c>
      <c r="P2876" s="32" t="s">
        <v>91</v>
      </c>
      <c r="Q2876" s="12">
        <v>0.31290361859999999</v>
      </c>
      <c r="R2876" s="29">
        <v>0.25</v>
      </c>
      <c r="S2876" s="2">
        <f>IF($A2876="site","",MIN(VLOOKUP($P2876,margin_ranges!$A$5:$D$10,4,FALSE)/100,$Q2876))</f>
        <v>0.29749999999999999</v>
      </c>
      <c r="T2876" s="6">
        <f>IF(A2876="placement",$J2876*MIN($Q2876,$S2876),"")</f>
        <v>12.494999999999999</v>
      </c>
      <c r="U2876" s="6">
        <f>IF($A2876="placement",T2876,SUMIF($C$10:$C$6209,$C2876,$T$10:$T$6209))</f>
        <v>12.494999999999999</v>
      </c>
      <c r="V2876" s="34">
        <f t="shared" si="137"/>
        <v>-6.3333333333333242E-2</v>
      </c>
      <c r="W2876" s="24"/>
      <c r="X2876" s="2" t="str">
        <f>IFERROR(MIN(VLOOKUP($W2876,margin_ranges!$A$5:$D$10,4,FALSE),$Q2876*100)/100,"")</f>
        <v/>
      </c>
      <c r="Y2876" s="6">
        <f t="shared" si="135"/>
        <v>12.494999999999999</v>
      </c>
      <c r="Z2876" s="6">
        <f>IF($A2876="placement",Y2876,SUMIF($C$10:$C$6209,$C2876,$Y$10:$Y$6209))</f>
        <v>12.494999999999999</v>
      </c>
      <c r="AA2876" s="29">
        <f t="shared" si="136"/>
        <v>-6.3333333333333242E-2</v>
      </c>
    </row>
    <row r="2877" spans="1:27" hidden="1" x14ac:dyDescent="0.3">
      <c r="A2877" s="8" t="s">
        <v>17</v>
      </c>
      <c r="B2877" s="8" t="s">
        <v>6892</v>
      </c>
      <c r="C2877" s="8" t="s">
        <v>6893</v>
      </c>
      <c r="D2877" s="8" t="s">
        <v>6944</v>
      </c>
      <c r="E2877" s="8" t="s">
        <v>6945</v>
      </c>
      <c r="F2877" s="29">
        <v>0.24</v>
      </c>
      <c r="G2877" s="29">
        <v>1</v>
      </c>
      <c r="H2877" s="30">
        <v>114.7906</v>
      </c>
      <c r="I2877" s="30">
        <v>9.3696000000000002</v>
      </c>
      <c r="J2877" s="14">
        <v>454</v>
      </c>
      <c r="K2877" s="14">
        <v>91</v>
      </c>
      <c r="L2877" s="12">
        <v>8.1600000000000006E-2</v>
      </c>
      <c r="M2877" s="7">
        <v>1.61516295</v>
      </c>
      <c r="N2877" s="31">
        <v>1.1499999999999999</v>
      </c>
      <c r="O2877" s="14">
        <f>IFERROR(VLOOKUP($C2877,'site totals'!$J$2:$K$607,2,FALSE),1)</f>
        <v>4037.6093000000001</v>
      </c>
      <c r="P2877" s="32" t="s">
        <v>22</v>
      </c>
      <c r="Q2877" s="12">
        <v>0.28799753620000001</v>
      </c>
      <c r="R2877" s="29">
        <v>0.24</v>
      </c>
      <c r="S2877" s="2">
        <f>IF($A2877="site","",MIN(VLOOKUP($P2877,margin_ranges!$A$5:$D$10,4,FALSE)/100,$Q2877))</f>
        <v>0.28799753620000001</v>
      </c>
      <c r="T2877" s="6">
        <f>IF(A2877="placement",$J2877*MIN($Q2877,$S2877),"")</f>
        <v>130.75088143479999</v>
      </c>
      <c r="U2877" s="6">
        <f>IF($A2877="placement",T2877,SUMIF($C$10:$C$6209,$C2877,$T$10:$T$6209))</f>
        <v>130.75088143479999</v>
      </c>
      <c r="V2877" s="34">
        <f t="shared" si="137"/>
        <v>-6.3154652894736985E-2</v>
      </c>
      <c r="W2877" s="24"/>
      <c r="X2877" s="2" t="str">
        <f>IFERROR(MIN(VLOOKUP($W2877,margin_ranges!$A$5:$D$10,4,FALSE),$Q2877*100)/100,"")</f>
        <v/>
      </c>
      <c r="Y2877" s="6">
        <f t="shared" si="135"/>
        <v>130.75088143479999</v>
      </c>
      <c r="Z2877" s="6">
        <f>IF($A2877="placement",Y2877,SUMIF($C$10:$C$6209,$C2877,$Y$10:$Y$6209))</f>
        <v>130.75088143479999</v>
      </c>
      <c r="AA2877" s="29">
        <f t="shared" si="136"/>
        <v>-6.3154652894736985E-2</v>
      </c>
    </row>
    <row r="2878" spans="1:27" hidden="1" x14ac:dyDescent="0.3">
      <c r="A2878" s="8" t="s">
        <v>17</v>
      </c>
      <c r="B2878" s="8" t="s">
        <v>6892</v>
      </c>
      <c r="C2878" s="8" t="s">
        <v>6893</v>
      </c>
      <c r="D2878" s="8" t="s">
        <v>6938</v>
      </c>
      <c r="E2878" s="8" t="s">
        <v>6939</v>
      </c>
      <c r="F2878" s="29">
        <v>0.2</v>
      </c>
      <c r="G2878" s="29">
        <v>0</v>
      </c>
      <c r="H2878" s="30">
        <v>3.1873</v>
      </c>
      <c r="I2878" s="30">
        <v>0.99550000000000005</v>
      </c>
      <c r="J2878" s="14">
        <v>43</v>
      </c>
      <c r="K2878" s="14">
        <v>9</v>
      </c>
      <c r="L2878" s="12">
        <v>0.31230000000000002</v>
      </c>
      <c r="M2878" s="7">
        <v>1.44825285</v>
      </c>
      <c r="N2878" s="31">
        <v>1.1000000000000001</v>
      </c>
      <c r="O2878" s="14">
        <f>IFERROR(VLOOKUP($C2878,'site totals'!$J$2:$K$607,2,FALSE),1)</f>
        <v>4037.6093000000001</v>
      </c>
      <c r="P2878" s="32" t="s">
        <v>91</v>
      </c>
      <c r="Q2878" s="12">
        <v>0.24046412310000001</v>
      </c>
      <c r="R2878" s="29">
        <v>0.2</v>
      </c>
      <c r="S2878" s="2">
        <f>IF($A2878="site","",MIN(VLOOKUP($P2878,margin_ranges!$A$5:$D$10,4,FALSE)/100,$Q2878))</f>
        <v>0.24046412310000001</v>
      </c>
      <c r="T2878" s="6">
        <f>IF(A2878="placement",$J2878*MIN($Q2878,$S2878),"")</f>
        <v>10.339957293300001</v>
      </c>
      <c r="U2878" s="6">
        <f>IF($A2878="placement",T2878,SUMIF($C$10:$C$6209,$C2878,$T$10:$T$6209))</f>
        <v>10.339957293300001</v>
      </c>
      <c r="V2878" s="34">
        <f t="shared" si="137"/>
        <v>-5.0580153875000033E-2</v>
      </c>
      <c r="W2878" s="24"/>
      <c r="X2878" s="2" t="str">
        <f>IFERROR(MIN(VLOOKUP($W2878,margin_ranges!$A$5:$D$10,4,FALSE),$Q2878*100)/100,"")</f>
        <v/>
      </c>
      <c r="Y2878" s="6">
        <f t="shared" si="135"/>
        <v>10.339957293300001</v>
      </c>
      <c r="Z2878" s="6">
        <f>IF($A2878="placement",Y2878,SUMIF($C$10:$C$6209,$C2878,$Y$10:$Y$6209))</f>
        <v>10.339957293300001</v>
      </c>
      <c r="AA2878" s="29">
        <f t="shared" si="136"/>
        <v>-5.0580153875000033E-2</v>
      </c>
    </row>
    <row r="2879" spans="1:27" hidden="1" x14ac:dyDescent="0.3">
      <c r="A2879" s="8" t="s">
        <v>17</v>
      </c>
      <c r="B2879" s="8" t="s">
        <v>6892</v>
      </c>
      <c r="C2879" s="8" t="s">
        <v>6893</v>
      </c>
      <c r="D2879" s="8" t="s">
        <v>6908</v>
      </c>
      <c r="E2879" s="8" t="s">
        <v>6909</v>
      </c>
      <c r="F2879" s="29">
        <v>0.2</v>
      </c>
      <c r="G2879" s="29">
        <v>1</v>
      </c>
      <c r="H2879" s="30">
        <v>265.63319999999999</v>
      </c>
      <c r="I2879" s="30">
        <v>29.660299999999999</v>
      </c>
      <c r="J2879" s="14">
        <v>1312</v>
      </c>
      <c r="K2879" s="14">
        <v>262</v>
      </c>
      <c r="L2879" s="12">
        <v>0.11169999999999999</v>
      </c>
      <c r="M2879" s="7">
        <v>1.474062</v>
      </c>
      <c r="N2879" s="31">
        <v>1.1499999999999999</v>
      </c>
      <c r="O2879" s="14">
        <f>IFERROR(VLOOKUP($C2879,'site totals'!$J$2:$K$607,2,FALSE),1)</f>
        <v>4037.6093000000001</v>
      </c>
      <c r="P2879" s="32" t="s">
        <v>91</v>
      </c>
      <c r="Q2879" s="12">
        <v>0.2198428546</v>
      </c>
      <c r="R2879" s="29">
        <v>0.2</v>
      </c>
      <c r="S2879" s="2">
        <f>IF($A2879="site","",MIN(VLOOKUP($P2879,margin_ranges!$A$5:$D$10,4,FALSE)/100,$Q2879))</f>
        <v>0.2198428546</v>
      </c>
      <c r="T2879" s="6">
        <f>IF(A2879="placement",$J2879*MIN($Q2879,$S2879),"")</f>
        <v>288.4338252352</v>
      </c>
      <c r="U2879" s="6">
        <f>IF($A2879="placement",T2879,SUMIF($C$10:$C$6209,$C2879,$T$10:$T$6209))</f>
        <v>288.4338252352</v>
      </c>
      <c r="V2879" s="34">
        <f t="shared" si="137"/>
        <v>-2.4803568250000074E-2</v>
      </c>
      <c r="W2879" s="24"/>
      <c r="X2879" s="2" t="str">
        <f>IFERROR(MIN(VLOOKUP($W2879,margin_ranges!$A$5:$D$10,4,FALSE),$Q2879*100)/100,"")</f>
        <v/>
      </c>
      <c r="Y2879" s="6">
        <f t="shared" si="135"/>
        <v>288.4338252352</v>
      </c>
      <c r="Z2879" s="6">
        <f>IF($A2879="placement",Y2879,SUMIF($C$10:$C$6209,$C2879,$Y$10:$Y$6209))</f>
        <v>288.4338252352</v>
      </c>
      <c r="AA2879" s="29">
        <f t="shared" si="136"/>
        <v>-2.4803568250000074E-2</v>
      </c>
    </row>
    <row r="2880" spans="1:27" hidden="1" x14ac:dyDescent="0.3">
      <c r="A2880" s="8" t="s">
        <v>17</v>
      </c>
      <c r="B2880" s="8" t="s">
        <v>6892</v>
      </c>
      <c r="C2880" s="8" t="s">
        <v>6893</v>
      </c>
      <c r="D2880" s="8" t="s">
        <v>6946</v>
      </c>
      <c r="E2880" s="8" t="s">
        <v>6947</v>
      </c>
      <c r="F2880" s="29">
        <v>0.25</v>
      </c>
      <c r="G2880" s="29">
        <v>1</v>
      </c>
      <c r="H2880" s="30">
        <v>104.4868</v>
      </c>
      <c r="I2880" s="30">
        <v>9.3354999999999997</v>
      </c>
      <c r="J2880" s="14">
        <v>434</v>
      </c>
      <c r="K2880" s="14">
        <v>43</v>
      </c>
      <c r="L2880" s="12">
        <v>8.9300000000000004E-2</v>
      </c>
      <c r="M2880" s="7">
        <v>1.54805696</v>
      </c>
      <c r="N2880" s="31">
        <v>1.1499999999999999</v>
      </c>
      <c r="O2880" s="14">
        <f>IFERROR(VLOOKUP($C2880,'site totals'!$J$2:$K$607,2,FALSE),1)</f>
        <v>4037.6093000000001</v>
      </c>
      <c r="P2880" s="32" t="s">
        <v>91</v>
      </c>
      <c r="Q2880" s="12">
        <v>0.2571332757</v>
      </c>
      <c r="R2880" s="29">
        <v>0.25</v>
      </c>
      <c r="S2880" s="2">
        <f>IF($A2880="site","",MIN(VLOOKUP($P2880,margin_ranges!$A$5:$D$10,4,FALSE)/100,$Q2880))</f>
        <v>0.2571332757</v>
      </c>
      <c r="T2880" s="6">
        <f>IF(A2880="placement",$J2880*MIN($Q2880,$S2880),"")</f>
        <v>111.59584165379999</v>
      </c>
      <c r="U2880" s="6">
        <f>IF($A2880="placement",T2880,SUMIF($C$10:$C$6209,$C2880,$T$10:$T$6209))</f>
        <v>111.59584165379999</v>
      </c>
      <c r="V2880" s="34">
        <f t="shared" si="137"/>
        <v>-9.5110342666666625E-3</v>
      </c>
      <c r="W2880" s="24"/>
      <c r="X2880" s="2" t="str">
        <f>IFERROR(MIN(VLOOKUP($W2880,margin_ranges!$A$5:$D$10,4,FALSE),$Q2880*100)/100,"")</f>
        <v/>
      </c>
      <c r="Y2880" s="6">
        <f t="shared" si="135"/>
        <v>111.59584165379999</v>
      </c>
      <c r="Z2880" s="6">
        <f>IF($A2880="placement",Y2880,SUMIF($C$10:$C$6209,$C2880,$Y$10:$Y$6209))</f>
        <v>111.59584165379999</v>
      </c>
      <c r="AA2880" s="29">
        <f t="shared" si="136"/>
        <v>-9.5110342666666625E-3</v>
      </c>
    </row>
    <row r="2881" spans="1:27" hidden="1" x14ac:dyDescent="0.3">
      <c r="A2881" s="8" t="s">
        <v>17</v>
      </c>
      <c r="B2881" s="8" t="s">
        <v>6892</v>
      </c>
      <c r="C2881" s="8" t="s">
        <v>6893</v>
      </c>
      <c r="D2881" s="33" t="s">
        <v>6920</v>
      </c>
      <c r="E2881" s="8" t="s">
        <v>6921</v>
      </c>
      <c r="F2881" s="29">
        <v>0.25</v>
      </c>
      <c r="G2881" s="29">
        <v>1</v>
      </c>
      <c r="H2881" s="30">
        <v>36.889899999999997</v>
      </c>
      <c r="I2881" s="30">
        <v>6.3357999999999999</v>
      </c>
      <c r="J2881" s="14">
        <v>191</v>
      </c>
      <c r="K2881" s="14">
        <v>46</v>
      </c>
      <c r="L2881" s="12">
        <v>0.17169999999999999</v>
      </c>
      <c r="M2881" s="7">
        <v>1.00689958</v>
      </c>
      <c r="N2881" s="31">
        <v>0.75</v>
      </c>
      <c r="O2881" s="14">
        <f>IFERROR(VLOOKUP($C2881,'site totals'!$J$2:$K$607,2,FALSE),1)</f>
        <v>4037.6093000000001</v>
      </c>
      <c r="P2881" s="32" t="s">
        <v>91</v>
      </c>
      <c r="Q2881" s="12">
        <v>0.25513922950000001</v>
      </c>
      <c r="R2881" s="29">
        <v>0.25</v>
      </c>
      <c r="S2881" s="2">
        <f>IF($A2881="site","",MIN(VLOOKUP($P2881,margin_ranges!$A$5:$D$10,4,FALSE)/100,$Q2881))</f>
        <v>0.25513922950000001</v>
      </c>
      <c r="T2881" s="6">
        <f>IF(A2881="placement",$J2881*MIN($Q2881,$S2881),"")</f>
        <v>48.731592834499999</v>
      </c>
      <c r="U2881" s="6">
        <f>IF($A2881="placement",T2881,SUMIF($C$10:$C$6209,$C2881,$T$10:$T$6209))</f>
        <v>48.731592834499999</v>
      </c>
      <c r="V2881" s="34">
        <f t="shared" si="137"/>
        <v>-6.8523059999999747E-3</v>
      </c>
      <c r="W2881" s="24"/>
      <c r="X2881" s="2" t="str">
        <f>IFERROR(MIN(VLOOKUP($W2881,margin_ranges!$A$5:$D$10,4,FALSE),$Q2881*100)/100,"")</f>
        <v/>
      </c>
      <c r="Y2881" s="6">
        <f t="shared" si="135"/>
        <v>48.731592834499999</v>
      </c>
      <c r="Z2881" s="6">
        <f>IF($A2881="placement",Y2881,SUMIF($C$10:$C$6209,$C2881,$Y$10:$Y$6209))</f>
        <v>48.731592834499999</v>
      </c>
      <c r="AA2881" s="29">
        <f t="shared" si="136"/>
        <v>-6.8523059999999747E-3</v>
      </c>
    </row>
    <row r="2882" spans="1:27" hidden="1" x14ac:dyDescent="0.3">
      <c r="A2882" s="8" t="s">
        <v>17</v>
      </c>
      <c r="B2882" s="8" t="s">
        <v>6892</v>
      </c>
      <c r="C2882" s="8" t="s">
        <v>6893</v>
      </c>
      <c r="D2882" s="8" t="s">
        <v>6932</v>
      </c>
      <c r="E2882" s="8" t="s">
        <v>6933</v>
      </c>
      <c r="F2882" s="29">
        <v>0.26538858321870701</v>
      </c>
      <c r="G2882" s="29">
        <v>0</v>
      </c>
      <c r="H2882" s="30">
        <v>8.4024999999999999</v>
      </c>
      <c r="I2882" s="30">
        <v>1.0986</v>
      </c>
      <c r="J2882" s="14">
        <v>34</v>
      </c>
      <c r="K2882" s="14">
        <v>8</v>
      </c>
      <c r="L2882" s="12">
        <v>0.1308</v>
      </c>
      <c r="M2882" s="7">
        <v>1.02094792</v>
      </c>
      <c r="N2882" s="31">
        <v>0.75</v>
      </c>
      <c r="O2882" s="14">
        <f>IFERROR(VLOOKUP($C2882,'site totals'!$J$2:$K$607,2,FALSE),1)</f>
        <v>4037.6093000000001</v>
      </c>
      <c r="P2882" s="32" t="s">
        <v>22</v>
      </c>
      <c r="Q2882" s="12">
        <v>0.26538858320000003</v>
      </c>
      <c r="R2882" s="29">
        <v>0.28999999999999998</v>
      </c>
      <c r="S2882" s="2">
        <f>IF($A2882="site","",MIN(VLOOKUP($P2882,margin_ranges!$A$5:$D$10,4,FALSE)/100,$Q2882))</f>
        <v>0.26538858320000003</v>
      </c>
      <c r="T2882" s="6">
        <f>IF(A2882="placement",$J2882*MIN($Q2882,$S2882),"")</f>
        <v>9.0232118288000009</v>
      </c>
      <c r="U2882" s="6">
        <f>IF($A2882="placement",T2882,SUMIF($C$10:$C$6209,$C2882,$T$10:$T$6209))</f>
        <v>9.0232118288000009</v>
      </c>
      <c r="V2882" s="34">
        <f t="shared" si="137"/>
        <v>3.4663967323943501E-2</v>
      </c>
      <c r="W2882" s="24"/>
      <c r="X2882" s="2" t="str">
        <f>IFERROR(MIN(VLOOKUP($W2882,margin_ranges!$A$5:$D$10,4,FALSE),$Q2882*100)/100,"")</f>
        <v/>
      </c>
      <c r="Y2882" s="6">
        <f t="shared" si="135"/>
        <v>9.0232118288000009</v>
      </c>
      <c r="Z2882" s="6">
        <f>IF($A2882="placement",Y2882,SUMIF($C$10:$C$6209,$C2882,$Y$10:$Y$6209))</f>
        <v>9.0232118288000009</v>
      </c>
      <c r="AA2882" s="29">
        <f t="shared" si="136"/>
        <v>3.4663967323943501E-2</v>
      </c>
    </row>
    <row r="2883" spans="1:27" hidden="1" x14ac:dyDescent="0.3">
      <c r="A2883" s="8" t="s">
        <v>17</v>
      </c>
      <c r="B2883" s="8" t="s">
        <v>6892</v>
      </c>
      <c r="C2883" s="8" t="s">
        <v>6893</v>
      </c>
      <c r="D2883" s="8" t="s">
        <v>6934</v>
      </c>
      <c r="E2883" s="8" t="s">
        <v>6935</v>
      </c>
      <c r="F2883" s="29">
        <v>0.15934583762156401</v>
      </c>
      <c r="G2883" s="29">
        <v>0</v>
      </c>
      <c r="H2883" s="30">
        <v>16.543800000000001</v>
      </c>
      <c r="I2883" s="30">
        <v>0.90310000000000001</v>
      </c>
      <c r="J2883" s="14">
        <v>37</v>
      </c>
      <c r="K2883" s="14">
        <v>6</v>
      </c>
      <c r="L2883" s="12">
        <v>5.4600000000000003E-2</v>
      </c>
      <c r="M2883" s="7">
        <v>1.3679822800000001</v>
      </c>
      <c r="N2883" s="31">
        <v>1.1499999999999999</v>
      </c>
      <c r="O2883" s="14">
        <f>IFERROR(VLOOKUP($C2883,'site totals'!$J$2:$K$607,2,FALSE),1)</f>
        <v>4037.6093000000001</v>
      </c>
      <c r="P2883" s="32" t="s">
        <v>22</v>
      </c>
      <c r="Q2883" s="12">
        <v>0.15934583760000001</v>
      </c>
      <c r="R2883" s="29">
        <v>0.17</v>
      </c>
      <c r="S2883" s="2">
        <f>IF($A2883="site","",MIN(VLOOKUP($P2883,margin_ranges!$A$5:$D$10,4,FALSE)/100,$Q2883))</f>
        <v>0.15934583760000001</v>
      </c>
      <c r="T2883" s="6">
        <f>IF(A2883="placement",$J2883*MIN($Q2883,$S2883),"")</f>
        <v>5.8957959912000009</v>
      </c>
      <c r="U2883" s="6">
        <f>IF($A2883="placement",T2883,SUMIF($C$10:$C$6209,$C2883,$T$10:$T$6209))</f>
        <v>5.8957959912000009</v>
      </c>
      <c r="V2883" s="34">
        <f t="shared" si="137"/>
        <v>1.2836340240963917E-2</v>
      </c>
      <c r="W2883" s="24"/>
      <c r="X2883" s="2" t="str">
        <f>IFERROR(MIN(VLOOKUP($W2883,margin_ranges!$A$5:$D$10,4,FALSE),$Q2883*100)/100,"")</f>
        <v/>
      </c>
      <c r="Y2883" s="6">
        <f t="shared" si="135"/>
        <v>5.8957959912000009</v>
      </c>
      <c r="Z2883" s="6">
        <f>IF($A2883="placement",Y2883,SUMIF($C$10:$C$6209,$C2883,$Y$10:$Y$6209))</f>
        <v>5.8957959912000009</v>
      </c>
      <c r="AA2883" s="29">
        <f t="shared" si="136"/>
        <v>1.2836340240963917E-2</v>
      </c>
    </row>
    <row r="2884" spans="1:27" hidden="1" x14ac:dyDescent="0.3">
      <c r="A2884" s="8" t="s">
        <v>17</v>
      </c>
      <c r="B2884" s="8" t="s">
        <v>6892</v>
      </c>
      <c r="C2884" s="8" t="s">
        <v>6893</v>
      </c>
      <c r="D2884" s="33" t="s">
        <v>6914</v>
      </c>
      <c r="E2884" s="8" t="s">
        <v>6915</v>
      </c>
      <c r="F2884" s="29">
        <v>0.2107624381895</v>
      </c>
      <c r="G2884" s="29">
        <v>0</v>
      </c>
      <c r="H2884" s="30">
        <v>5.1792999999999996</v>
      </c>
      <c r="I2884" s="30">
        <v>1.4261999999999999</v>
      </c>
      <c r="J2884" s="14">
        <v>54</v>
      </c>
      <c r="K2884" s="14">
        <v>11</v>
      </c>
      <c r="L2884" s="12">
        <v>0.27539999999999998</v>
      </c>
      <c r="M2884" s="7">
        <v>1.2670456299999999</v>
      </c>
      <c r="N2884" s="31">
        <v>1</v>
      </c>
      <c r="O2884" s="14">
        <f>IFERROR(VLOOKUP($C2884,'site totals'!$J$2:$K$607,2,FALSE),1)</f>
        <v>4037.6093000000001</v>
      </c>
      <c r="P2884" s="32" t="s">
        <v>91</v>
      </c>
      <c r="Q2884" s="12">
        <v>0.21076243820000001</v>
      </c>
      <c r="R2884" s="29">
        <v>0.25</v>
      </c>
      <c r="S2884" s="2">
        <f>IF($A2884="site","",MIN(VLOOKUP($P2884,margin_ranges!$A$5:$D$10,4,FALSE)/100,$Q2884))</f>
        <v>0.21076243820000001</v>
      </c>
      <c r="T2884" s="6">
        <f>IF(A2884="placement",$J2884*MIN($Q2884,$S2884),"")</f>
        <v>11.3811716628</v>
      </c>
      <c r="U2884" s="6">
        <f>IF($A2884="placement",T2884,SUMIF($C$10:$C$6209,$C2884,$T$10:$T$6209))</f>
        <v>11.3811716628</v>
      </c>
      <c r="V2884" s="34">
        <f t="shared" si="137"/>
        <v>5.2316749066666723E-2</v>
      </c>
      <c r="W2884" s="24"/>
      <c r="X2884" s="2" t="str">
        <f>IFERROR(MIN(VLOOKUP($W2884,margin_ranges!$A$5:$D$10,4,FALSE),$Q2884*100)/100,"")</f>
        <v/>
      </c>
      <c r="Y2884" s="6">
        <f t="shared" si="135"/>
        <v>11.3811716628</v>
      </c>
      <c r="Z2884" s="6">
        <f>IF($A2884="placement",Y2884,SUMIF($C$10:$C$6209,$C2884,$Y$10:$Y$6209))</f>
        <v>11.3811716628</v>
      </c>
      <c r="AA2884" s="29">
        <f t="shared" si="136"/>
        <v>5.2316749066666723E-2</v>
      </c>
    </row>
    <row r="2885" spans="1:27" hidden="1" x14ac:dyDescent="0.3">
      <c r="A2885" s="8" t="s">
        <v>17</v>
      </c>
      <c r="B2885" s="8" t="s">
        <v>6892</v>
      </c>
      <c r="C2885" s="8" t="s">
        <v>6893</v>
      </c>
      <c r="D2885" s="8" t="s">
        <v>6912</v>
      </c>
      <c r="E2885" s="8" t="s">
        <v>6913</v>
      </c>
      <c r="F2885" s="29">
        <v>0.11094866758592201</v>
      </c>
      <c r="G2885" s="29">
        <v>0</v>
      </c>
      <c r="H2885" s="30">
        <v>24.246099999999998</v>
      </c>
      <c r="I2885" s="30">
        <v>2.3588</v>
      </c>
      <c r="J2885" s="14">
        <v>92</v>
      </c>
      <c r="K2885" s="14">
        <v>10</v>
      </c>
      <c r="L2885" s="12">
        <v>9.7299999999999998E-2</v>
      </c>
      <c r="M2885" s="7">
        <v>1.29351361</v>
      </c>
      <c r="N2885" s="31">
        <v>1.1499999999999999</v>
      </c>
      <c r="O2885" s="14">
        <f>IFERROR(VLOOKUP($C2885,'site totals'!$J$2:$K$607,2,FALSE),1)</f>
        <v>4037.6093000000001</v>
      </c>
      <c r="P2885" s="32" t="s">
        <v>22</v>
      </c>
      <c r="Q2885" s="12">
        <v>0.11094866759999999</v>
      </c>
      <c r="R2885" s="29">
        <v>0.14000000000000001</v>
      </c>
      <c r="S2885" s="2">
        <f>IF($A2885="site","",MIN(VLOOKUP($P2885,margin_ranges!$A$5:$D$10,4,FALSE)/100,$Q2885))</f>
        <v>0.11094866759999999</v>
      </c>
      <c r="T2885" s="6">
        <f>IF(A2885="placement",$J2885*MIN($Q2885,$S2885),"")</f>
        <v>10.2072774192</v>
      </c>
      <c r="U2885" s="6">
        <f>IF($A2885="placement",T2885,SUMIF($C$10:$C$6209,$C2885,$T$10:$T$6209))</f>
        <v>10.2072774192</v>
      </c>
      <c r="V2885" s="34">
        <f t="shared" si="137"/>
        <v>3.378061906976737E-2</v>
      </c>
      <c r="W2885" s="24"/>
      <c r="X2885" s="2" t="str">
        <f>IFERROR(MIN(VLOOKUP($W2885,margin_ranges!$A$5:$D$10,4,FALSE),$Q2885*100)/100,"")</f>
        <v/>
      </c>
      <c r="Y2885" s="6">
        <f t="shared" si="135"/>
        <v>10.2072774192</v>
      </c>
      <c r="Z2885" s="6">
        <f>IF($A2885="placement",Y2885,SUMIF($C$10:$C$6209,$C2885,$Y$10:$Y$6209))</f>
        <v>10.2072774192</v>
      </c>
      <c r="AA2885" s="29">
        <f t="shared" si="136"/>
        <v>3.378061906976737E-2</v>
      </c>
    </row>
    <row r="2886" spans="1:27" hidden="1" x14ac:dyDescent="0.3">
      <c r="A2886" s="8" t="s">
        <v>17</v>
      </c>
      <c r="B2886" s="8" t="s">
        <v>6892</v>
      </c>
      <c r="C2886" s="8" t="s">
        <v>6893</v>
      </c>
      <c r="D2886" s="8" t="s">
        <v>6904</v>
      </c>
      <c r="E2886" s="8" t="s">
        <v>6905</v>
      </c>
      <c r="F2886" s="29">
        <v>0.12076030153077701</v>
      </c>
      <c r="G2886" s="29">
        <v>0</v>
      </c>
      <c r="H2886" s="30">
        <v>29.229700000000001</v>
      </c>
      <c r="I2886" s="30">
        <v>2.3616999999999999</v>
      </c>
      <c r="J2886" s="14">
        <v>93</v>
      </c>
      <c r="K2886" s="14">
        <v>11</v>
      </c>
      <c r="L2886" s="12">
        <v>8.0799999999999997E-2</v>
      </c>
      <c r="M2886" s="7">
        <v>1.3079482200000001</v>
      </c>
      <c r="N2886" s="31">
        <v>1.1499999999999999</v>
      </c>
      <c r="O2886" s="14">
        <f>IFERROR(VLOOKUP($C2886,'site totals'!$J$2:$K$607,2,FALSE),1)</f>
        <v>4037.6093000000001</v>
      </c>
      <c r="P2886" s="32" t="s">
        <v>91</v>
      </c>
      <c r="Q2886" s="12">
        <v>0.1207603015</v>
      </c>
      <c r="R2886" s="29">
        <v>0.15</v>
      </c>
      <c r="S2886" s="2">
        <f>IF($A2886="site","",MIN(VLOOKUP($P2886,margin_ranges!$A$5:$D$10,4,FALSE)/100,$Q2886))</f>
        <v>0.1207603015</v>
      </c>
      <c r="T2886" s="6">
        <f>IF(A2886="placement",$J2886*MIN($Q2886,$S2886),"")</f>
        <v>11.2307080395</v>
      </c>
      <c r="U2886" s="6">
        <f>IF($A2886="placement",T2886,SUMIF($C$10:$C$6209,$C2886,$T$10:$T$6209))</f>
        <v>11.2307080395</v>
      </c>
      <c r="V2886" s="34">
        <f t="shared" si="137"/>
        <v>3.4399645294117764E-2</v>
      </c>
      <c r="W2886" s="24"/>
      <c r="X2886" s="2" t="str">
        <f>IFERROR(MIN(VLOOKUP($W2886,margin_ranges!$A$5:$D$10,4,FALSE),$Q2886*100)/100,"")</f>
        <v/>
      </c>
      <c r="Y2886" s="6">
        <f t="shared" si="135"/>
        <v>11.2307080395</v>
      </c>
      <c r="Z2886" s="6">
        <f>IF($A2886="placement",Y2886,SUMIF($C$10:$C$6209,$C2886,$Y$10:$Y$6209))</f>
        <v>11.2307080395</v>
      </c>
      <c r="AA2886" s="29">
        <f t="shared" si="136"/>
        <v>3.4399645294117764E-2</v>
      </c>
    </row>
    <row r="2887" spans="1:27" hidden="1" x14ac:dyDescent="0.3">
      <c r="A2887" s="8" t="s">
        <v>17</v>
      </c>
      <c r="B2887" s="8" t="s">
        <v>6892</v>
      </c>
      <c r="C2887" s="8" t="s">
        <v>6893</v>
      </c>
      <c r="D2887" s="8" t="s">
        <v>6954</v>
      </c>
      <c r="E2887" s="8" t="s">
        <v>6955</v>
      </c>
      <c r="F2887" s="29">
        <v>0.226799721958369</v>
      </c>
      <c r="G2887" s="29">
        <v>1</v>
      </c>
      <c r="H2887" s="30">
        <v>91.908699999999996</v>
      </c>
      <c r="I2887" s="30">
        <v>9.1614000000000004</v>
      </c>
      <c r="J2887" s="14">
        <v>409</v>
      </c>
      <c r="K2887" s="14">
        <v>82</v>
      </c>
      <c r="L2887" s="12">
        <v>9.9699999999999997E-2</v>
      </c>
      <c r="M2887" s="7">
        <v>1.4873248699999999</v>
      </c>
      <c r="N2887" s="31">
        <v>1.1499999999999999</v>
      </c>
      <c r="O2887" s="14">
        <f>IFERROR(VLOOKUP($C2887,'site totals'!$J$2:$K$607,2,FALSE),1)</f>
        <v>4037.6093000000001</v>
      </c>
      <c r="P2887" s="32" t="s">
        <v>22</v>
      </c>
      <c r="Q2887" s="12">
        <v>0.22679972200000001</v>
      </c>
      <c r="R2887" s="29">
        <v>0.24</v>
      </c>
      <c r="S2887" s="2">
        <f>IF($A2887="site","",MIN(VLOOKUP($P2887,margin_ranges!$A$5:$D$10,4,FALSE)/100,$Q2887))</f>
        <v>0.22679972200000001</v>
      </c>
      <c r="T2887" s="6">
        <f>IF(A2887="placement",$J2887*MIN($Q2887,$S2887),"")</f>
        <v>92.761086298000009</v>
      </c>
      <c r="U2887" s="6">
        <f>IF($A2887="placement",T2887,SUMIF($C$10:$C$6209,$C2887,$T$10:$T$6209))</f>
        <v>92.761086298000009</v>
      </c>
      <c r="V2887" s="34">
        <f t="shared" si="137"/>
        <v>1.7368786842105077E-2</v>
      </c>
      <c r="W2887" s="24"/>
      <c r="X2887" s="2" t="str">
        <f>IFERROR(MIN(VLOOKUP($W2887,margin_ranges!$A$5:$D$10,4,FALSE),$Q2887*100)/100,"")</f>
        <v/>
      </c>
      <c r="Y2887" s="6">
        <f t="shared" si="135"/>
        <v>92.761086298000009</v>
      </c>
      <c r="Z2887" s="6">
        <f>IF($A2887="placement",Y2887,SUMIF($C$10:$C$6209,$C2887,$Y$10:$Y$6209))</f>
        <v>92.761086298000009</v>
      </c>
      <c r="AA2887" s="29">
        <f t="shared" si="136"/>
        <v>1.7368786842105077E-2</v>
      </c>
    </row>
    <row r="2888" spans="1:27" hidden="1" x14ac:dyDescent="0.3">
      <c r="A2888" s="8" t="s">
        <v>17</v>
      </c>
      <c r="B2888" s="8" t="s">
        <v>6892</v>
      </c>
      <c r="C2888" s="8" t="s">
        <v>6893</v>
      </c>
      <c r="D2888" s="8" t="s">
        <v>6952</v>
      </c>
      <c r="E2888" s="8" t="s">
        <v>6953</v>
      </c>
      <c r="F2888" s="29">
        <v>0.3</v>
      </c>
      <c r="G2888" s="29">
        <v>0</v>
      </c>
      <c r="H2888" s="30">
        <v>5.9051999999999998</v>
      </c>
      <c r="I2888" s="30">
        <v>2.5024000000000002</v>
      </c>
      <c r="J2888" s="14">
        <v>34</v>
      </c>
      <c r="K2888" s="14">
        <v>10</v>
      </c>
      <c r="L2888" s="12">
        <v>0.42380000000000001</v>
      </c>
      <c r="M2888" s="7">
        <v>0.45044814</v>
      </c>
      <c r="N2888" s="31">
        <v>0.25</v>
      </c>
      <c r="O2888" s="14">
        <f>IFERROR(VLOOKUP($C2888,'site totals'!$J$2:$K$607,2,FALSE),1)</f>
        <v>4037.6093000000001</v>
      </c>
      <c r="P2888" s="32" t="s">
        <v>91</v>
      </c>
      <c r="Q2888" s="12">
        <v>0.44499714849999999</v>
      </c>
      <c r="R2888" s="29">
        <v>0.3</v>
      </c>
      <c r="S2888" s="2">
        <f>IF($A2888="site","",MIN(VLOOKUP($P2888,margin_ranges!$A$5:$D$10,4,FALSE)/100,$Q2888))</f>
        <v>0.29749999999999999</v>
      </c>
      <c r="T2888" s="6">
        <f>IF(A2888="placement",$J2888*MIN($Q2888,$S2888),"")</f>
        <v>10.115</v>
      </c>
      <c r="U2888" s="6">
        <f>IF($A2888="placement",T2888,SUMIF($C$10:$C$6209,$C2888,$T$10:$T$6209))</f>
        <v>10.115</v>
      </c>
      <c r="V2888" s="34">
        <f t="shared" si="137"/>
        <v>3.5714285714285587E-3</v>
      </c>
      <c r="W2888" s="24"/>
      <c r="X2888" s="2" t="str">
        <f>IFERROR(MIN(VLOOKUP($W2888,margin_ranges!$A$5:$D$10,4,FALSE),$Q2888*100)/100,"")</f>
        <v/>
      </c>
      <c r="Y2888" s="6">
        <f t="shared" si="135"/>
        <v>10.115</v>
      </c>
      <c r="Z2888" s="6">
        <f>IF($A2888="placement",Y2888,SUMIF($C$10:$C$6209,$C2888,$Y$10:$Y$6209))</f>
        <v>10.115</v>
      </c>
      <c r="AA2888" s="29">
        <f t="shared" si="136"/>
        <v>3.5714285714285587E-3</v>
      </c>
    </row>
    <row r="2889" spans="1:27" hidden="1" x14ac:dyDescent="0.3">
      <c r="A2889" s="8" t="s">
        <v>17</v>
      </c>
      <c r="B2889" s="8" t="s">
        <v>6892</v>
      </c>
      <c r="C2889" s="8" t="s">
        <v>6893</v>
      </c>
      <c r="D2889" s="8" t="s">
        <v>6916</v>
      </c>
      <c r="E2889" s="8" t="s">
        <v>6917</v>
      </c>
      <c r="F2889" s="29">
        <v>0.3</v>
      </c>
      <c r="G2889" s="29">
        <v>0</v>
      </c>
      <c r="H2889" s="30">
        <v>14.9457</v>
      </c>
      <c r="I2889" s="30">
        <v>3.3704000000000001</v>
      </c>
      <c r="J2889" s="14">
        <v>99</v>
      </c>
      <c r="K2889" s="14">
        <v>29</v>
      </c>
      <c r="L2889" s="12">
        <v>0.22550000000000001</v>
      </c>
      <c r="M2889" s="7">
        <v>0.98150086999999997</v>
      </c>
      <c r="N2889" s="31">
        <v>0.6</v>
      </c>
      <c r="O2889" s="14">
        <f>IFERROR(VLOOKUP($C2889,'site totals'!$J$2:$K$607,2,FALSE),1)</f>
        <v>4037.6093000000001</v>
      </c>
      <c r="P2889" s="32" t="s">
        <v>91</v>
      </c>
      <c r="Q2889" s="12">
        <v>0.3886913206</v>
      </c>
      <c r="R2889" s="29">
        <v>0.3</v>
      </c>
      <c r="S2889" s="2">
        <f>IF($A2889="site","",MIN(VLOOKUP($P2889,margin_ranges!$A$5:$D$10,4,FALSE)/100,$Q2889))</f>
        <v>0.29749999999999999</v>
      </c>
      <c r="T2889" s="6">
        <f>IF(A2889="placement",$J2889*MIN($Q2889,$S2889),"")</f>
        <v>29.452499999999997</v>
      </c>
      <c r="U2889" s="6">
        <f>IF($A2889="placement",T2889,SUMIF($C$10:$C$6209,$C2889,$T$10:$T$6209))</f>
        <v>29.452499999999997</v>
      </c>
      <c r="V2889" s="34">
        <f t="shared" si="137"/>
        <v>3.5714285714285587E-3</v>
      </c>
      <c r="W2889" s="24"/>
      <c r="X2889" s="2" t="str">
        <f>IFERROR(MIN(VLOOKUP($W2889,margin_ranges!$A$5:$D$10,4,FALSE),$Q2889*100)/100,"")</f>
        <v/>
      </c>
      <c r="Y2889" s="6">
        <f t="shared" si="135"/>
        <v>29.452499999999997</v>
      </c>
      <c r="Z2889" s="6">
        <f>IF($A2889="placement",Y2889,SUMIF($C$10:$C$6209,$C2889,$Y$10:$Y$6209))</f>
        <v>29.452499999999997</v>
      </c>
      <c r="AA2889" s="29">
        <f t="shared" si="136"/>
        <v>3.5714285714285587E-3</v>
      </c>
    </row>
    <row r="2890" spans="1:27" hidden="1" x14ac:dyDescent="0.3">
      <c r="A2890" s="8" t="s">
        <v>17</v>
      </c>
      <c r="B2890" s="8" t="s">
        <v>6892</v>
      </c>
      <c r="C2890" s="8" t="s">
        <v>6893</v>
      </c>
      <c r="D2890" s="8" t="s">
        <v>6918</v>
      </c>
      <c r="E2890" s="8" t="s">
        <v>6919</v>
      </c>
      <c r="F2890" s="29">
        <v>0.3</v>
      </c>
      <c r="G2890" s="29">
        <v>1</v>
      </c>
      <c r="H2890" s="30">
        <v>98.723799999999997</v>
      </c>
      <c r="I2890" s="30">
        <v>47.4848</v>
      </c>
      <c r="J2890" s="14">
        <v>796</v>
      </c>
      <c r="K2890" s="14">
        <v>239</v>
      </c>
      <c r="L2890" s="12">
        <v>0.48099999999999998</v>
      </c>
      <c r="M2890" s="7">
        <v>0.55899949999999998</v>
      </c>
      <c r="N2890" s="31">
        <v>0.03</v>
      </c>
      <c r="O2890" s="14">
        <f>IFERROR(VLOOKUP($C2890,'site totals'!$J$2:$K$607,2,FALSE),1)</f>
        <v>4037.6093000000001</v>
      </c>
      <c r="P2890" s="32" t="s">
        <v>91</v>
      </c>
      <c r="Q2890" s="12">
        <v>0.9463326889</v>
      </c>
      <c r="R2890" s="29">
        <v>0.3</v>
      </c>
      <c r="S2890" s="2">
        <f>IF($A2890="site","",MIN(VLOOKUP($P2890,margin_ranges!$A$5:$D$10,4,FALSE)/100,$Q2890))</f>
        <v>0.29749999999999999</v>
      </c>
      <c r="T2890" s="6">
        <f>IF(A2890="placement",$J2890*MIN($Q2890,$S2890),"")</f>
        <v>236.81</v>
      </c>
      <c r="U2890" s="6">
        <f>IF($A2890="placement",T2890,SUMIF($C$10:$C$6209,$C2890,$T$10:$T$6209))</f>
        <v>236.81</v>
      </c>
      <c r="V2890" s="34">
        <f t="shared" si="137"/>
        <v>3.5714285714287808E-3</v>
      </c>
      <c r="W2890" s="24"/>
      <c r="X2890" s="2" t="str">
        <f>IFERROR(MIN(VLOOKUP($W2890,margin_ranges!$A$5:$D$10,4,FALSE),$Q2890*100)/100,"")</f>
        <v/>
      </c>
      <c r="Y2890" s="6">
        <f t="shared" si="135"/>
        <v>236.81</v>
      </c>
      <c r="Z2890" s="6">
        <f>IF($A2890="placement",Y2890,SUMIF($C$10:$C$6209,$C2890,$Y$10:$Y$6209))</f>
        <v>236.81</v>
      </c>
      <c r="AA2890" s="29">
        <f t="shared" si="136"/>
        <v>3.5714285714287808E-3</v>
      </c>
    </row>
    <row r="2891" spans="1:27" hidden="1" x14ac:dyDescent="0.3">
      <c r="A2891" s="8" t="s">
        <v>17</v>
      </c>
      <c r="B2891" s="8" t="s">
        <v>6892</v>
      </c>
      <c r="C2891" s="8" t="s">
        <v>6893</v>
      </c>
      <c r="D2891" s="8" t="s">
        <v>6924</v>
      </c>
      <c r="E2891" s="8" t="s">
        <v>6925</v>
      </c>
      <c r="F2891" s="29">
        <v>0.35</v>
      </c>
      <c r="G2891" s="29">
        <v>1</v>
      </c>
      <c r="H2891" s="30">
        <v>175.2534</v>
      </c>
      <c r="I2891" s="30">
        <v>47.544899999999998</v>
      </c>
      <c r="J2891" s="14">
        <v>1726</v>
      </c>
      <c r="K2891" s="14">
        <v>604</v>
      </c>
      <c r="L2891" s="12">
        <v>0.27129999999999999</v>
      </c>
      <c r="M2891" s="7">
        <v>1.2101840500000001</v>
      </c>
      <c r="N2891" s="31">
        <v>0.25</v>
      </c>
      <c r="O2891" s="14">
        <f>IFERROR(VLOOKUP($C2891,'site totals'!$J$2:$K$607,2,FALSE),1)</f>
        <v>4037.6093000000001</v>
      </c>
      <c r="P2891" s="32" t="s">
        <v>91</v>
      </c>
      <c r="Q2891" s="12">
        <v>0.79341985240000001</v>
      </c>
      <c r="R2891" s="29">
        <v>0.35</v>
      </c>
      <c r="S2891" s="2">
        <f>IF($A2891="site","",MIN(VLOOKUP($P2891,margin_ranges!$A$5:$D$10,4,FALSE)/100,$Q2891))</f>
        <v>0.29749999999999999</v>
      </c>
      <c r="T2891" s="6">
        <f>IF(A2891="placement",$J2891*MIN($Q2891,$S2891),"")</f>
        <v>513.48500000000001</v>
      </c>
      <c r="U2891" s="6">
        <f>IF($A2891="placement",T2891,SUMIF($C$10:$C$6209,$C2891,$T$10:$T$6209))</f>
        <v>513.48500000000001</v>
      </c>
      <c r="V2891" s="34">
        <f t="shared" si="137"/>
        <v>8.0769230769230482E-2</v>
      </c>
      <c r="W2891" s="24"/>
      <c r="X2891" s="2" t="str">
        <f>IFERROR(MIN(VLOOKUP($W2891,margin_ranges!$A$5:$D$10,4,FALSE),$Q2891*100)/100,"")</f>
        <v/>
      </c>
      <c r="Y2891" s="6">
        <f t="shared" si="135"/>
        <v>513.48500000000001</v>
      </c>
      <c r="Z2891" s="6">
        <f>IF($A2891="placement",Y2891,SUMIF($C$10:$C$6209,$C2891,$Y$10:$Y$6209))</f>
        <v>513.48500000000001</v>
      </c>
      <c r="AA2891" s="17">
        <f t="shared" si="136"/>
        <v>8.0769230769230482E-2</v>
      </c>
    </row>
    <row r="2892" spans="1:27" hidden="1" x14ac:dyDescent="0.3">
      <c r="A2892" s="8" t="s">
        <v>17</v>
      </c>
      <c r="B2892" s="8" t="s">
        <v>6892</v>
      </c>
      <c r="C2892" s="8" t="s">
        <v>6893</v>
      </c>
      <c r="D2892" s="8" t="s">
        <v>6926</v>
      </c>
      <c r="E2892" s="8" t="s">
        <v>6927</v>
      </c>
      <c r="F2892" s="29">
        <v>0.35</v>
      </c>
      <c r="G2892" s="29">
        <v>0</v>
      </c>
      <c r="H2892" s="30">
        <v>5.2426000000000004</v>
      </c>
      <c r="I2892" s="30">
        <v>3.6400999999999999</v>
      </c>
      <c r="J2892" s="14">
        <v>22</v>
      </c>
      <c r="K2892" s="14">
        <v>8</v>
      </c>
      <c r="L2892" s="12">
        <v>0.69430000000000003</v>
      </c>
      <c r="M2892" s="7">
        <v>0.20031397000000001</v>
      </c>
      <c r="N2892" s="31">
        <v>0.03</v>
      </c>
      <c r="O2892" s="14">
        <f>IFERROR(VLOOKUP($C2892,'site totals'!$J$2:$K$607,2,FALSE),1)</f>
        <v>4037.6093000000001</v>
      </c>
      <c r="P2892" s="32" t="s">
        <v>91</v>
      </c>
      <c r="Q2892" s="12">
        <v>0.8502351051</v>
      </c>
      <c r="R2892" s="29">
        <v>0.35</v>
      </c>
      <c r="S2892" s="2">
        <f>IF($A2892="site","",MIN(VLOOKUP($P2892,margin_ranges!$A$5:$D$10,4,FALSE)/100,$Q2892))</f>
        <v>0.29749999999999999</v>
      </c>
      <c r="T2892" s="6">
        <f>IF(A2892="placement",$J2892*MIN($Q2892,$S2892),"")</f>
        <v>6.5449999999999999</v>
      </c>
      <c r="U2892" s="6">
        <f>IF($A2892="placement",T2892,SUMIF($C$10:$C$6209,$C2892,$T$10:$T$6209))</f>
        <v>6.5449999999999999</v>
      </c>
      <c r="V2892" s="34">
        <f t="shared" si="137"/>
        <v>8.0769230769230704E-2</v>
      </c>
      <c r="W2892" s="24"/>
      <c r="X2892" s="2" t="str">
        <f>IFERROR(MIN(VLOOKUP($W2892,margin_ranges!$A$5:$D$10,4,FALSE),$Q2892*100)/100,"")</f>
        <v/>
      </c>
      <c r="Y2892" s="6">
        <f t="shared" si="135"/>
        <v>6.5449999999999999</v>
      </c>
      <c r="Z2892" s="6">
        <f>IF($A2892="placement",Y2892,SUMIF($C$10:$C$6209,$C2892,$Y$10:$Y$6209))</f>
        <v>6.5449999999999999</v>
      </c>
      <c r="AA2892" s="29">
        <f t="shared" si="136"/>
        <v>8.0769230769230704E-2</v>
      </c>
    </row>
    <row r="2893" spans="1:27" hidden="1" x14ac:dyDescent="0.3">
      <c r="A2893" s="8" t="s">
        <v>17</v>
      </c>
      <c r="B2893" s="8" t="s">
        <v>6892</v>
      </c>
      <c r="C2893" s="8" t="s">
        <v>6893</v>
      </c>
      <c r="D2893" s="8" t="s">
        <v>6894</v>
      </c>
      <c r="E2893" s="8" t="s">
        <v>6895</v>
      </c>
      <c r="F2893" s="29">
        <v>0.35</v>
      </c>
      <c r="G2893" s="29">
        <v>0</v>
      </c>
      <c r="H2893" s="30">
        <v>5.6070000000000002</v>
      </c>
      <c r="I2893" s="30">
        <v>1.0448999999999999</v>
      </c>
      <c r="J2893" s="14">
        <v>38</v>
      </c>
      <c r="K2893" s="14">
        <v>13</v>
      </c>
      <c r="L2893" s="12">
        <v>0.18629999999999999</v>
      </c>
      <c r="M2893" s="7">
        <v>1.22707137</v>
      </c>
      <c r="N2893" s="31">
        <v>0.25</v>
      </c>
      <c r="O2893" s="14">
        <f>IFERROR(VLOOKUP($C2893,'site totals'!$J$2:$K$607,2,FALSE),1)</f>
        <v>4037.6093000000001</v>
      </c>
      <c r="P2893" s="32" t="s">
        <v>91</v>
      </c>
      <c r="Q2893" s="12">
        <v>0.79626286940000002</v>
      </c>
      <c r="R2893" s="29">
        <v>0.35</v>
      </c>
      <c r="S2893" s="2">
        <f>IF($A2893="site","",MIN(VLOOKUP($P2893,margin_ranges!$A$5:$D$10,4,FALSE)/100,$Q2893))</f>
        <v>0.29749999999999999</v>
      </c>
      <c r="T2893" s="6">
        <f>IF(A2893="placement",$J2893*MIN($Q2893,$S2893),"")</f>
        <v>11.305</v>
      </c>
      <c r="U2893" s="6">
        <f>IF($A2893="placement",T2893,SUMIF($C$10:$C$6209,$C2893,$T$10:$T$6209))</f>
        <v>11.305</v>
      </c>
      <c r="V2893" s="34">
        <f t="shared" si="137"/>
        <v>8.0769230769230704E-2</v>
      </c>
      <c r="W2893" s="24"/>
      <c r="X2893" s="2" t="str">
        <f>IFERROR(MIN(VLOOKUP($W2893,margin_ranges!$A$5:$D$10,4,FALSE),$Q2893*100)/100,"")</f>
        <v/>
      </c>
      <c r="Y2893" s="6">
        <f t="shared" si="135"/>
        <v>11.305</v>
      </c>
      <c r="Z2893" s="6">
        <f>IF($A2893="placement",Y2893,SUMIF($C$10:$C$6209,$C2893,$Y$10:$Y$6209))</f>
        <v>11.305</v>
      </c>
      <c r="AA2893" s="29">
        <f t="shared" si="136"/>
        <v>8.0769230769230704E-2</v>
      </c>
    </row>
    <row r="2894" spans="1:27" hidden="1" x14ac:dyDescent="0.3">
      <c r="A2894" s="8" t="s">
        <v>17</v>
      </c>
      <c r="B2894" s="8" t="s">
        <v>6892</v>
      </c>
      <c r="C2894" s="8" t="s">
        <v>6893</v>
      </c>
      <c r="D2894" s="8" t="s">
        <v>6950</v>
      </c>
      <c r="E2894" s="8" t="s">
        <v>6951</v>
      </c>
      <c r="F2894" s="29">
        <v>0.35</v>
      </c>
      <c r="G2894" s="29">
        <v>0</v>
      </c>
      <c r="H2894" s="30">
        <v>6.5388999999999999</v>
      </c>
      <c r="I2894" s="30">
        <v>3.4998999999999998</v>
      </c>
      <c r="J2894" s="14">
        <v>48</v>
      </c>
      <c r="K2894" s="14">
        <v>17</v>
      </c>
      <c r="L2894" s="12">
        <v>0.5353</v>
      </c>
      <c r="M2894" s="7">
        <v>0.45599094000000001</v>
      </c>
      <c r="N2894" s="31">
        <v>0.03</v>
      </c>
      <c r="O2894" s="14">
        <f>IFERROR(VLOOKUP($C2894,'site totals'!$J$2:$K$607,2,FALSE),1)</f>
        <v>4037.6093000000001</v>
      </c>
      <c r="P2894" s="32" t="s">
        <v>91</v>
      </c>
      <c r="Q2894" s="12">
        <v>0.93420921899999998</v>
      </c>
      <c r="R2894" s="29">
        <v>0.35</v>
      </c>
      <c r="S2894" s="2">
        <f>IF($A2894="site","",MIN(VLOOKUP($P2894,margin_ranges!$A$5:$D$10,4,FALSE)/100,$Q2894))</f>
        <v>0.29749999999999999</v>
      </c>
      <c r="T2894" s="6">
        <f>IF(A2894="placement",$J2894*MIN($Q2894,$S2894),"")</f>
        <v>14.28</v>
      </c>
      <c r="U2894" s="6">
        <f>IF($A2894="placement",T2894,SUMIF($C$10:$C$6209,$C2894,$T$10:$T$6209))</f>
        <v>14.28</v>
      </c>
      <c r="V2894" s="34">
        <f t="shared" si="137"/>
        <v>8.0769230769230704E-2</v>
      </c>
      <c r="W2894" s="24"/>
      <c r="X2894" s="2" t="str">
        <f>IFERROR(MIN(VLOOKUP($W2894,margin_ranges!$A$5:$D$10,4,FALSE),$Q2894*100)/100,"")</f>
        <v/>
      </c>
      <c r="Y2894" s="6">
        <f t="shared" si="135"/>
        <v>14.28</v>
      </c>
      <c r="Z2894" s="6">
        <f>IF($A2894="placement",Y2894,SUMIF($C$10:$C$6209,$C2894,$Y$10:$Y$6209))</f>
        <v>14.28</v>
      </c>
      <c r="AA2894" s="17">
        <f t="shared" si="136"/>
        <v>8.0769230769230704E-2</v>
      </c>
    </row>
    <row r="2895" spans="1:27" hidden="1" x14ac:dyDescent="0.3">
      <c r="A2895" s="8" t="s">
        <v>17</v>
      </c>
      <c r="B2895" s="8" t="s">
        <v>6892</v>
      </c>
      <c r="C2895" s="8" t="s">
        <v>6893</v>
      </c>
      <c r="D2895" s="8" t="s">
        <v>6906</v>
      </c>
      <c r="E2895" s="8" t="s">
        <v>6907</v>
      </c>
      <c r="F2895" s="29">
        <v>0.34999999999999898</v>
      </c>
      <c r="G2895" s="29">
        <v>0</v>
      </c>
      <c r="H2895" s="30">
        <v>7.1355000000000004</v>
      </c>
      <c r="I2895" s="30">
        <v>1.3834</v>
      </c>
      <c r="J2895" s="14">
        <v>50</v>
      </c>
      <c r="K2895" s="14">
        <v>17</v>
      </c>
      <c r="L2895" s="12">
        <v>0.19389999999999999</v>
      </c>
      <c r="M2895" s="7">
        <v>1.1972737099999999</v>
      </c>
      <c r="N2895" s="31">
        <v>0.25</v>
      </c>
      <c r="O2895" s="14">
        <f>IFERROR(VLOOKUP($C2895,'site totals'!$J$2:$K$607,2,FALSE),1)</f>
        <v>4037.6093000000001</v>
      </c>
      <c r="P2895" s="32" t="s">
        <v>91</v>
      </c>
      <c r="Q2895" s="12">
        <v>0.79119227520000002</v>
      </c>
      <c r="R2895" s="29">
        <v>0.35</v>
      </c>
      <c r="S2895" s="2">
        <f>IF($A2895="site","",MIN(VLOOKUP($P2895,margin_ranges!$A$5:$D$10,4,FALSE)/100,$Q2895))</f>
        <v>0.29749999999999999</v>
      </c>
      <c r="T2895" s="6">
        <f>IF(A2895="placement",$J2895*MIN($Q2895,$S2895),"")</f>
        <v>14.875</v>
      </c>
      <c r="U2895" s="6">
        <f>IF($A2895="placement",T2895,SUMIF($C$10:$C$6209,$C2895,$T$10:$T$6209))</f>
        <v>14.875</v>
      </c>
      <c r="V2895" s="34">
        <f t="shared" si="137"/>
        <v>8.0769230769230704E-2</v>
      </c>
      <c r="W2895" s="24"/>
      <c r="X2895" s="2" t="str">
        <f>IFERROR(MIN(VLOOKUP($W2895,margin_ranges!$A$5:$D$10,4,FALSE),$Q2895*100)/100,"")</f>
        <v/>
      </c>
      <c r="Y2895" s="6">
        <f t="shared" si="135"/>
        <v>14.875</v>
      </c>
      <c r="Z2895" s="6">
        <f>IF($A2895="placement",Y2895,SUMIF($C$10:$C$6209,$C2895,$Y$10:$Y$6209))</f>
        <v>14.875</v>
      </c>
      <c r="AA2895" s="29">
        <f t="shared" si="136"/>
        <v>8.0769230769230704E-2</v>
      </c>
    </row>
    <row r="2896" spans="1:27" hidden="1" x14ac:dyDescent="0.3">
      <c r="A2896" s="8" t="s">
        <v>17</v>
      </c>
      <c r="B2896" s="8" t="s">
        <v>6892</v>
      </c>
      <c r="C2896" s="8" t="s">
        <v>6893</v>
      </c>
      <c r="D2896" s="8" t="s">
        <v>6898</v>
      </c>
      <c r="E2896" s="8" t="s">
        <v>6899</v>
      </c>
      <c r="F2896" s="29">
        <v>0.35</v>
      </c>
      <c r="G2896" s="29">
        <v>0</v>
      </c>
      <c r="H2896" s="30">
        <v>8.2187000000000001</v>
      </c>
      <c r="I2896" s="30">
        <v>3.6080999999999999</v>
      </c>
      <c r="J2896" s="14">
        <v>52</v>
      </c>
      <c r="K2896" s="14">
        <v>18</v>
      </c>
      <c r="L2896" s="12">
        <v>0.439</v>
      </c>
      <c r="M2896" s="7">
        <v>0.48082671999999999</v>
      </c>
      <c r="N2896" s="31">
        <v>0.03</v>
      </c>
      <c r="O2896" s="14">
        <f>IFERROR(VLOOKUP($C2896,'site totals'!$J$2:$K$607,2,FALSE),1)</f>
        <v>4037.6093000000001</v>
      </c>
      <c r="P2896" s="32" t="s">
        <v>91</v>
      </c>
      <c r="Q2896" s="12">
        <v>0.93760746049999999</v>
      </c>
      <c r="R2896" s="29">
        <v>0.35</v>
      </c>
      <c r="S2896" s="2">
        <f>IF($A2896="site","",MIN(VLOOKUP($P2896,margin_ranges!$A$5:$D$10,4,FALSE)/100,$Q2896))</f>
        <v>0.29749999999999999</v>
      </c>
      <c r="T2896" s="6">
        <f>IF(A2896="placement",$J2896*MIN($Q2896,$S2896),"")</f>
        <v>15.469999999999999</v>
      </c>
      <c r="U2896" s="6">
        <f>IF($A2896="placement",T2896,SUMIF($C$10:$C$6209,$C2896,$T$10:$T$6209))</f>
        <v>15.469999999999999</v>
      </c>
      <c r="V2896" s="34">
        <f t="shared" si="137"/>
        <v>8.0769230769230704E-2</v>
      </c>
      <c r="W2896" s="24"/>
      <c r="X2896" s="2" t="str">
        <f>IFERROR(MIN(VLOOKUP($W2896,margin_ranges!$A$5:$D$10,4,FALSE),$Q2896*100)/100,"")</f>
        <v/>
      </c>
      <c r="Y2896" s="6">
        <f t="shared" si="135"/>
        <v>15.469999999999999</v>
      </c>
      <c r="Z2896" s="6">
        <f>IF($A2896="placement",Y2896,SUMIF($C$10:$C$6209,$C2896,$Y$10:$Y$6209))</f>
        <v>15.469999999999999</v>
      </c>
      <c r="AA2896" s="29">
        <f t="shared" si="136"/>
        <v>8.0769230769230704E-2</v>
      </c>
    </row>
    <row r="2897" spans="1:27" hidden="1" x14ac:dyDescent="0.3">
      <c r="A2897" s="8" t="s">
        <v>17</v>
      </c>
      <c r="B2897" s="8" t="s">
        <v>6892</v>
      </c>
      <c r="C2897" s="8" t="s">
        <v>6893</v>
      </c>
      <c r="D2897" s="8" t="s">
        <v>6900</v>
      </c>
      <c r="E2897" s="8" t="s">
        <v>6901</v>
      </c>
      <c r="F2897" s="29">
        <v>0.35</v>
      </c>
      <c r="G2897" s="29">
        <v>0</v>
      </c>
      <c r="H2897" s="30">
        <v>7.9493999999999998</v>
      </c>
      <c r="I2897" s="30">
        <v>3.2642000000000002</v>
      </c>
      <c r="J2897" s="14">
        <v>62</v>
      </c>
      <c r="K2897" s="14">
        <v>22</v>
      </c>
      <c r="L2897" s="12">
        <v>0.41060000000000002</v>
      </c>
      <c r="M2897" s="7">
        <v>0.62816254000000005</v>
      </c>
      <c r="N2897" s="31">
        <v>0.03</v>
      </c>
      <c r="O2897" s="14">
        <f>IFERROR(VLOOKUP($C2897,'site totals'!$J$2:$K$607,2,FALSE),1)</f>
        <v>4037.6093000000001</v>
      </c>
      <c r="P2897" s="32" t="s">
        <v>91</v>
      </c>
      <c r="Q2897" s="12">
        <v>0.95224166040000002</v>
      </c>
      <c r="R2897" s="29">
        <v>0.35</v>
      </c>
      <c r="S2897" s="2">
        <f>IF($A2897="site","",MIN(VLOOKUP($P2897,margin_ranges!$A$5:$D$10,4,FALSE)/100,$Q2897))</f>
        <v>0.29749999999999999</v>
      </c>
      <c r="T2897" s="6">
        <f>IF(A2897="placement",$J2897*MIN($Q2897,$S2897),"")</f>
        <v>18.445</v>
      </c>
      <c r="U2897" s="6">
        <f>IF($A2897="placement",T2897,SUMIF($C$10:$C$6209,$C2897,$T$10:$T$6209))</f>
        <v>18.445</v>
      </c>
      <c r="V2897" s="34">
        <f t="shared" si="137"/>
        <v>8.0769230769230704E-2</v>
      </c>
      <c r="W2897" s="24"/>
      <c r="X2897" s="2" t="str">
        <f>IFERROR(MIN(VLOOKUP($W2897,margin_ranges!$A$5:$D$10,4,FALSE),$Q2897*100)/100,"")</f>
        <v/>
      </c>
      <c r="Y2897" s="6">
        <f t="shared" si="135"/>
        <v>18.445</v>
      </c>
      <c r="Z2897" s="6">
        <f>IF($A2897="placement",Y2897,SUMIF($C$10:$C$6209,$C2897,$Y$10:$Y$6209))</f>
        <v>18.445</v>
      </c>
      <c r="AA2897" s="29">
        <f t="shared" si="136"/>
        <v>8.0769230769230704E-2</v>
      </c>
    </row>
    <row r="2898" spans="1:27" hidden="1" x14ac:dyDescent="0.3">
      <c r="A2898" s="8" t="s">
        <v>17</v>
      </c>
      <c r="B2898" s="8" t="s">
        <v>6892</v>
      </c>
      <c r="C2898" s="8" t="s">
        <v>6893</v>
      </c>
      <c r="D2898" s="8" t="s">
        <v>6896</v>
      </c>
      <c r="E2898" s="8" t="s">
        <v>6897</v>
      </c>
      <c r="F2898" s="29">
        <v>0.35</v>
      </c>
      <c r="G2898" s="29">
        <v>0</v>
      </c>
      <c r="H2898" s="30">
        <v>7.2343999999999999</v>
      </c>
      <c r="I2898" s="30">
        <v>3.2989000000000002</v>
      </c>
      <c r="J2898" s="14">
        <v>79</v>
      </c>
      <c r="K2898" s="14">
        <v>28</v>
      </c>
      <c r="L2898" s="12">
        <v>0.45600000000000002</v>
      </c>
      <c r="M2898" s="7">
        <v>0.80237305999999997</v>
      </c>
      <c r="N2898" s="31">
        <v>0.03</v>
      </c>
      <c r="O2898" s="14">
        <f>IFERROR(VLOOKUP($C2898,'site totals'!$J$2:$K$607,2,FALSE),1)</f>
        <v>4037.6093000000001</v>
      </c>
      <c r="P2898" s="32" t="s">
        <v>91</v>
      </c>
      <c r="Q2898" s="12">
        <v>0.96261090839999996</v>
      </c>
      <c r="R2898" s="29">
        <v>0.35</v>
      </c>
      <c r="S2898" s="2">
        <f>IF($A2898="site","",MIN(VLOOKUP($P2898,margin_ranges!$A$5:$D$10,4,FALSE)/100,$Q2898))</f>
        <v>0.29749999999999999</v>
      </c>
      <c r="T2898" s="6">
        <f>IF(A2898="placement",$J2898*MIN($Q2898,$S2898),"")</f>
        <v>23.502499999999998</v>
      </c>
      <c r="U2898" s="6">
        <f>IF($A2898="placement",T2898,SUMIF($C$10:$C$6209,$C2898,$T$10:$T$6209))</f>
        <v>23.502499999999998</v>
      </c>
      <c r="V2898" s="34">
        <f t="shared" si="137"/>
        <v>8.0769230769230704E-2</v>
      </c>
      <c r="W2898" s="24"/>
      <c r="X2898" s="2" t="str">
        <f>IFERROR(MIN(VLOOKUP($W2898,margin_ranges!$A$5:$D$10,4,FALSE),$Q2898*100)/100,"")</f>
        <v/>
      </c>
      <c r="Y2898" s="6">
        <f t="shared" si="135"/>
        <v>23.502499999999998</v>
      </c>
      <c r="Z2898" s="6">
        <f>IF($A2898="placement",Y2898,SUMIF($C$10:$C$6209,$C2898,$Y$10:$Y$6209))</f>
        <v>23.502499999999998</v>
      </c>
      <c r="AA2898" s="29">
        <f t="shared" si="136"/>
        <v>8.0769230769230704E-2</v>
      </c>
    </row>
    <row r="2899" spans="1:27" hidden="1" x14ac:dyDescent="0.3">
      <c r="A2899" s="8" t="s">
        <v>17</v>
      </c>
      <c r="B2899" s="8" t="s">
        <v>6892</v>
      </c>
      <c r="C2899" s="8" t="s">
        <v>6893</v>
      </c>
      <c r="D2899" s="8" t="s">
        <v>6936</v>
      </c>
      <c r="E2899" s="8" t="s">
        <v>6937</v>
      </c>
      <c r="F2899" s="29">
        <v>0.35</v>
      </c>
      <c r="G2899" s="29">
        <v>0</v>
      </c>
      <c r="H2899" s="30">
        <v>13.3208</v>
      </c>
      <c r="I2899" s="30">
        <v>3.6779000000000002</v>
      </c>
      <c r="J2899" s="14">
        <v>83</v>
      </c>
      <c r="K2899" s="14">
        <v>29</v>
      </c>
      <c r="L2899" s="12">
        <v>0.27610000000000001</v>
      </c>
      <c r="M2899" s="7">
        <v>0.74936493000000004</v>
      </c>
      <c r="N2899" s="31">
        <v>0.25</v>
      </c>
      <c r="O2899" s="14">
        <f>IFERROR(VLOOKUP($C2899,'site totals'!$J$2:$K$607,2,FALSE),1)</f>
        <v>4037.6093000000001</v>
      </c>
      <c r="P2899" s="32" t="s">
        <v>91</v>
      </c>
      <c r="Q2899" s="12">
        <v>0.666384172</v>
      </c>
      <c r="R2899" s="29">
        <v>0.35</v>
      </c>
      <c r="S2899" s="2">
        <f>IF($A2899="site","",MIN(VLOOKUP($P2899,margin_ranges!$A$5:$D$10,4,FALSE)/100,$Q2899))</f>
        <v>0.29749999999999999</v>
      </c>
      <c r="T2899" s="6">
        <f>IF(A2899="placement",$J2899*MIN($Q2899,$S2899),"")</f>
        <v>24.692499999999999</v>
      </c>
      <c r="U2899" s="6">
        <f>IF($A2899="placement",T2899,SUMIF($C$10:$C$6209,$C2899,$T$10:$T$6209))</f>
        <v>24.692499999999999</v>
      </c>
      <c r="V2899" s="34">
        <f t="shared" si="137"/>
        <v>8.0769230769230704E-2</v>
      </c>
      <c r="W2899" s="24"/>
      <c r="X2899" s="2" t="str">
        <f>IFERROR(MIN(VLOOKUP($W2899,margin_ranges!$A$5:$D$10,4,FALSE),$Q2899*100)/100,"")</f>
        <v/>
      </c>
      <c r="Y2899" s="6">
        <f t="shared" si="135"/>
        <v>24.692499999999999</v>
      </c>
      <c r="Z2899" s="6">
        <f>IF($A2899="placement",Y2899,SUMIF($C$10:$C$6209,$C2899,$Y$10:$Y$6209))</f>
        <v>24.692499999999999</v>
      </c>
      <c r="AA2899" s="29">
        <f t="shared" si="136"/>
        <v>8.0769230769230704E-2</v>
      </c>
    </row>
    <row r="2900" spans="1:27" hidden="1" x14ac:dyDescent="0.3">
      <c r="A2900" s="8" t="s">
        <v>17</v>
      </c>
      <c r="B2900" s="8" t="s">
        <v>6892</v>
      </c>
      <c r="C2900" s="8" t="s">
        <v>6893</v>
      </c>
      <c r="D2900" s="8" t="s">
        <v>6910</v>
      </c>
      <c r="E2900" s="8" t="s">
        <v>6911</v>
      </c>
      <c r="F2900" s="29">
        <v>0.35</v>
      </c>
      <c r="G2900" s="29">
        <v>1</v>
      </c>
      <c r="H2900" s="30">
        <v>80.990799999999993</v>
      </c>
      <c r="I2900" s="30">
        <v>25.1051</v>
      </c>
      <c r="J2900" s="14">
        <v>838</v>
      </c>
      <c r="K2900" s="14">
        <v>293</v>
      </c>
      <c r="L2900" s="12">
        <v>0.31</v>
      </c>
      <c r="M2900" s="7">
        <v>1.1128306100000001</v>
      </c>
      <c r="N2900" s="31">
        <v>0.25</v>
      </c>
      <c r="O2900" s="14">
        <f>IFERROR(VLOOKUP($C2900,'site totals'!$J$2:$K$607,2,FALSE),1)</f>
        <v>4037.6093000000001</v>
      </c>
      <c r="P2900" s="32" t="s">
        <v>91</v>
      </c>
      <c r="Q2900" s="12">
        <v>0.77534766040000003</v>
      </c>
      <c r="R2900" s="29">
        <v>0.35</v>
      </c>
      <c r="S2900" s="2">
        <f>IF($A2900="site","",MIN(VLOOKUP($P2900,margin_ranges!$A$5:$D$10,4,FALSE)/100,$Q2900))</f>
        <v>0.29749999999999999</v>
      </c>
      <c r="T2900" s="6">
        <f>IF(A2900="placement",$J2900*MIN($Q2900,$S2900),"")</f>
        <v>249.30499999999998</v>
      </c>
      <c r="U2900" s="6">
        <f>IF($A2900="placement",T2900,SUMIF($C$10:$C$6209,$C2900,$T$10:$T$6209))</f>
        <v>249.30499999999998</v>
      </c>
      <c r="V2900" s="34">
        <f t="shared" si="137"/>
        <v>8.0769230769230704E-2</v>
      </c>
      <c r="W2900" s="24"/>
      <c r="X2900" s="2" t="str">
        <f>IFERROR(MIN(VLOOKUP($W2900,margin_ranges!$A$5:$D$10,4,FALSE),$Q2900*100)/100,"")</f>
        <v/>
      </c>
      <c r="Y2900" s="6">
        <f t="shared" si="135"/>
        <v>249.30499999999998</v>
      </c>
      <c r="Z2900" s="6">
        <f>IF($A2900="placement",Y2900,SUMIF($C$10:$C$6209,$C2900,$Y$10:$Y$6209))</f>
        <v>249.30499999999998</v>
      </c>
      <c r="AA2900" s="17">
        <f t="shared" si="136"/>
        <v>8.0769230769230704E-2</v>
      </c>
    </row>
    <row r="2901" spans="1:27" hidden="1" x14ac:dyDescent="0.3">
      <c r="A2901" s="8" t="s">
        <v>17</v>
      </c>
      <c r="B2901" s="8" t="s">
        <v>6892</v>
      </c>
      <c r="C2901" s="8" t="s">
        <v>6893</v>
      </c>
      <c r="D2901" s="8" t="s">
        <v>6930</v>
      </c>
      <c r="E2901" s="8" t="s">
        <v>6931</v>
      </c>
      <c r="F2901" s="29">
        <v>0.35</v>
      </c>
      <c r="G2901" s="29">
        <v>0</v>
      </c>
      <c r="H2901" s="30">
        <v>6.5724999999999998</v>
      </c>
      <c r="I2901" s="30">
        <v>1.6928000000000001</v>
      </c>
      <c r="J2901" s="14">
        <v>59</v>
      </c>
      <c r="K2901" s="14">
        <v>21</v>
      </c>
      <c r="L2901" s="12">
        <v>0.2576</v>
      </c>
      <c r="M2901" s="7">
        <v>1.15723026</v>
      </c>
      <c r="N2901" s="31">
        <v>0.25</v>
      </c>
      <c r="O2901" s="14">
        <f>IFERROR(VLOOKUP($C2901,'site totals'!$J$2:$K$607,2,FALSE),1)</f>
        <v>4037.6093000000001</v>
      </c>
      <c r="P2901" s="32" t="s">
        <v>91</v>
      </c>
      <c r="Q2901" s="12">
        <v>0.78396693549999996</v>
      </c>
      <c r="R2901" s="29">
        <v>0.35</v>
      </c>
      <c r="S2901" s="2">
        <f>IF($A2901="site","",MIN(VLOOKUP($P2901,margin_ranges!$A$5:$D$10,4,FALSE)/100,$Q2901))</f>
        <v>0.29749999999999999</v>
      </c>
      <c r="T2901" s="6">
        <f>IF(A2901="placement",$J2901*MIN($Q2901,$S2901),"")</f>
        <v>17.552499999999998</v>
      </c>
      <c r="U2901" s="6">
        <f>IF($A2901="placement",T2901,SUMIF($C$10:$C$6209,$C2901,$T$10:$T$6209))</f>
        <v>17.552499999999998</v>
      </c>
      <c r="V2901" s="34">
        <f t="shared" si="137"/>
        <v>8.0769230769230926E-2</v>
      </c>
      <c r="W2901" s="24"/>
      <c r="X2901" s="2" t="str">
        <f>IFERROR(MIN(VLOOKUP($W2901,margin_ranges!$A$5:$D$10,4,FALSE),$Q2901*100)/100,"")</f>
        <v/>
      </c>
      <c r="Y2901" s="6">
        <f t="shared" si="135"/>
        <v>17.552499999999998</v>
      </c>
      <c r="Z2901" s="6">
        <f>IF($A2901="placement",Y2901,SUMIF($C$10:$C$6209,$C2901,$Y$10:$Y$6209))</f>
        <v>17.552499999999998</v>
      </c>
      <c r="AA2901" s="17">
        <f t="shared" si="136"/>
        <v>8.0769230769230926E-2</v>
      </c>
    </row>
    <row r="2902" spans="1:27" hidden="1" x14ac:dyDescent="0.3">
      <c r="A2902" s="8" t="s">
        <v>17</v>
      </c>
      <c r="B2902" s="8" t="s">
        <v>6892</v>
      </c>
      <c r="C2902" s="8" t="s">
        <v>6893</v>
      </c>
      <c r="D2902" s="8" t="s">
        <v>6928</v>
      </c>
      <c r="E2902" s="8" t="s">
        <v>6929</v>
      </c>
      <c r="F2902" s="29">
        <v>0.38999999999999901</v>
      </c>
      <c r="G2902" s="29">
        <v>1</v>
      </c>
      <c r="H2902" s="30">
        <v>41.759300000000003</v>
      </c>
      <c r="I2902" s="30">
        <v>27.91</v>
      </c>
      <c r="J2902" s="14">
        <v>486</v>
      </c>
      <c r="K2902" s="14">
        <v>171</v>
      </c>
      <c r="L2902" s="12">
        <v>0.66839999999999999</v>
      </c>
      <c r="M2902" s="7">
        <v>0.58094922000000004</v>
      </c>
      <c r="N2902" s="31">
        <v>0.2</v>
      </c>
      <c r="O2902" s="14">
        <f>IFERROR(VLOOKUP($C2902,'site totals'!$J$2:$K$607,2,FALSE),1)</f>
        <v>4037.6093000000001</v>
      </c>
      <c r="P2902" s="32" t="s">
        <v>22</v>
      </c>
      <c r="Q2902" s="12">
        <v>0.65573583449999995</v>
      </c>
      <c r="R2902" s="29">
        <v>0.39</v>
      </c>
      <c r="S2902" s="2">
        <f>IF($A2902="site","",MIN(VLOOKUP($P2902,margin_ranges!$A$5:$D$10,4,FALSE)/100,$Q2902))</f>
        <v>0.29749999999999999</v>
      </c>
      <c r="T2902" s="6">
        <f>IF(A2902="placement",$J2902*MIN($Q2902,$S2902),"")</f>
        <v>144.58499999999998</v>
      </c>
      <c r="U2902" s="6">
        <f>IF($A2902="placement",T2902,SUMIF($C$10:$C$6209,$C2902,$T$10:$T$6209))</f>
        <v>144.58499999999998</v>
      </c>
      <c r="V2902" s="34">
        <f t="shared" si="137"/>
        <v>0.15163934426229519</v>
      </c>
      <c r="W2902" s="24"/>
      <c r="X2902" s="2" t="str">
        <f>IFERROR(MIN(VLOOKUP($W2902,margin_ranges!$A$5:$D$10,4,FALSE),$Q2902*100)/100,"")</f>
        <v/>
      </c>
      <c r="Y2902" s="6">
        <f t="shared" si="135"/>
        <v>144.58499999999998</v>
      </c>
      <c r="Z2902" s="6">
        <f>IF($A2902="placement",Y2902,SUMIF($C$10:$C$6209,$C2902,$Y$10:$Y$6209))</f>
        <v>144.58499999999998</v>
      </c>
      <c r="AA2902" s="17">
        <f t="shared" si="136"/>
        <v>0.15163934426229519</v>
      </c>
    </row>
    <row r="2903" spans="1:27" x14ac:dyDescent="0.3">
      <c r="A2903" s="16" t="s">
        <v>33</v>
      </c>
      <c r="B2903" s="16" t="s">
        <v>6892</v>
      </c>
      <c r="C2903" s="16" t="s">
        <v>6893</v>
      </c>
      <c r="D2903" s="8" t="s">
        <v>34</v>
      </c>
      <c r="E2903" s="16"/>
      <c r="F2903" s="17">
        <v>0.27712863649288699</v>
      </c>
      <c r="G2903" s="17">
        <v>0.86995299000000004</v>
      </c>
      <c r="H2903" s="36">
        <v>1667.3275000000001</v>
      </c>
      <c r="I2903" s="36">
        <v>276.76339999999999</v>
      </c>
      <c r="J2903" s="22">
        <v>8652</v>
      </c>
      <c r="K2903" s="22">
        <v>2266</v>
      </c>
      <c r="L2903" s="18">
        <v>0.16600000000000001</v>
      </c>
      <c r="M2903" s="19">
        <v>1.04204786</v>
      </c>
      <c r="N2903" s="20">
        <v>0.492562</v>
      </c>
      <c r="O2903" s="22">
        <f>IFERROR(VLOOKUP($C2903,'site totals'!$J$2:$K$607,2,FALSE),1)</f>
        <v>4037.6093000000001</v>
      </c>
      <c r="P2903" s="21"/>
      <c r="Q2903" s="18">
        <v>0.52731345799999996</v>
      </c>
      <c r="R2903" s="17">
        <v>0.27710000000000001</v>
      </c>
      <c r="S2903" s="18" t="str">
        <f>IF($A2903="site","",MIN(VLOOKUP($P2903,margin_ranges!$A$5:$D$10,4,FALSE)/100,$Q2903))</f>
        <v/>
      </c>
      <c r="T2903" s="22" t="str">
        <f>IF(A2903="placement",$J2903*MIN($Q2903,$S2903),"")</f>
        <v/>
      </c>
      <c r="U2903" s="22">
        <f>IF($A2903="placement",T2903,SUMIF($C$10:$C$6209,$C2903,$T$10:$T$6209))</f>
        <v>2301.0140119602997</v>
      </c>
      <c r="V2903" s="37">
        <f t="shared" si="137"/>
        <v>1.5421650500098361E-2</v>
      </c>
      <c r="W2903" s="38"/>
      <c r="X2903" s="18" t="str">
        <f>IFERROR(MIN(VLOOKUP($W2903,margin_ranges!$A$5:$D$10,4,FALSE),$Q2903*100)/100,"")</f>
        <v/>
      </c>
      <c r="Y2903" s="6" t="str">
        <f t="shared" si="135"/>
        <v/>
      </c>
      <c r="Z2903" s="6">
        <f>IF($A2903="placement",Y2903,SUMIF($C$10:$C$6209,$C2903,$Y$10:$Y$6209))</f>
        <v>2301.0140119602997</v>
      </c>
      <c r="AA2903" s="17">
        <f t="shared" si="136"/>
        <v>1.5421650500098361E-2</v>
      </c>
    </row>
    <row r="2904" spans="1:27" hidden="1" x14ac:dyDescent="0.3">
      <c r="A2904" s="8" t="s">
        <v>17</v>
      </c>
      <c r="B2904" s="8" t="s">
        <v>11200</v>
      </c>
      <c r="C2904" s="8" t="s">
        <v>11201</v>
      </c>
      <c r="D2904" s="8" t="s">
        <v>11202</v>
      </c>
      <c r="E2904" s="8" t="s">
        <v>11203</v>
      </c>
      <c r="F2904" s="29">
        <v>0.3</v>
      </c>
      <c r="G2904" s="29">
        <v>0</v>
      </c>
      <c r="H2904" s="30">
        <v>34.020400000000002</v>
      </c>
      <c r="I2904" s="30">
        <v>1.2497</v>
      </c>
      <c r="J2904" s="14">
        <v>11</v>
      </c>
      <c r="K2904" s="14">
        <v>3</v>
      </c>
      <c r="L2904" s="12">
        <v>3.6700000000000003E-2</v>
      </c>
      <c r="M2904" s="7">
        <v>0.28026978000000002</v>
      </c>
      <c r="N2904" s="31">
        <v>0.05</v>
      </c>
      <c r="O2904" s="14">
        <f>IFERROR(VLOOKUP($C2904,'site totals'!$J$2:$K$607,2,FALSE),1)</f>
        <v>3879.2995999999998</v>
      </c>
      <c r="P2904" s="32" t="s">
        <v>91</v>
      </c>
      <c r="Q2904" s="12">
        <v>0.82160045680000005</v>
      </c>
      <c r="R2904" s="29">
        <v>0.3</v>
      </c>
      <c r="S2904" s="2">
        <f>IF($A2904="site","",MIN(VLOOKUP($P2904,margin_ranges!$A$5:$D$10,4,FALSE)/100,$Q2904))</f>
        <v>0.29749999999999999</v>
      </c>
      <c r="T2904" s="6">
        <f>IF(A2904="placement",$J2904*MIN($Q2904,$S2904),"")</f>
        <v>3.2725</v>
      </c>
      <c r="U2904" s="6">
        <f>IF($A2904="placement",T2904,SUMIF($C$10:$C$6209,$C2904,$T$10:$T$6209))</f>
        <v>3.2725</v>
      </c>
      <c r="V2904" s="34">
        <f t="shared" si="137"/>
        <v>3.5714285714285587E-3</v>
      </c>
      <c r="W2904" s="24"/>
      <c r="X2904" s="2" t="str">
        <f>IFERROR(MIN(VLOOKUP($W2904,margin_ranges!$A$5:$D$10,4,FALSE),$Q2904*100)/100,"")</f>
        <v/>
      </c>
      <c r="Y2904" s="6">
        <f t="shared" si="135"/>
        <v>3.2725</v>
      </c>
      <c r="Z2904" s="6">
        <f>IF($A2904="placement",Y2904,SUMIF($C$10:$C$6209,$C2904,$Y$10:$Y$6209))</f>
        <v>3.2725</v>
      </c>
      <c r="AA2904" s="29">
        <f t="shared" si="136"/>
        <v>3.5714285714285587E-3</v>
      </c>
    </row>
    <row r="2905" spans="1:27" hidden="1" x14ac:dyDescent="0.3">
      <c r="A2905" s="8" t="s">
        <v>17</v>
      </c>
      <c r="B2905" s="8" t="s">
        <v>11200</v>
      </c>
      <c r="C2905" s="8" t="s">
        <v>11201</v>
      </c>
      <c r="D2905" s="8" t="s">
        <v>11207</v>
      </c>
      <c r="E2905" s="8" t="s">
        <v>11208</v>
      </c>
      <c r="F2905" s="29">
        <v>0.3</v>
      </c>
      <c r="G2905" s="29">
        <v>1</v>
      </c>
      <c r="H2905" s="30">
        <v>1844.2129</v>
      </c>
      <c r="I2905" s="30">
        <v>66.474500000000006</v>
      </c>
      <c r="J2905" s="14">
        <v>353</v>
      </c>
      <c r="K2905" s="14">
        <v>106</v>
      </c>
      <c r="L2905" s="12">
        <v>3.5999999999999997E-2</v>
      </c>
      <c r="M2905" s="7">
        <v>0.17707154999999999</v>
      </c>
      <c r="N2905" s="31">
        <v>0.05</v>
      </c>
      <c r="O2905" s="14">
        <f>IFERROR(VLOOKUP($C2905,'site totals'!$J$2:$K$607,2,FALSE),1)</f>
        <v>3879.2995999999998</v>
      </c>
      <c r="P2905" s="32" t="s">
        <v>91</v>
      </c>
      <c r="Q2905" s="12">
        <v>0.71762827200000001</v>
      </c>
      <c r="R2905" s="29">
        <v>0.3</v>
      </c>
      <c r="S2905" s="2">
        <f>IF($A2905="site","",MIN(VLOOKUP($P2905,margin_ranges!$A$5:$D$10,4,FALSE)/100,$Q2905))</f>
        <v>0.29749999999999999</v>
      </c>
      <c r="T2905" s="6">
        <f>IF(A2905="placement",$J2905*MIN($Q2905,$S2905),"")</f>
        <v>105.0175</v>
      </c>
      <c r="U2905" s="6">
        <f>IF($A2905="placement",T2905,SUMIF($C$10:$C$6209,$C2905,$T$10:$T$6209))</f>
        <v>105.0175</v>
      </c>
      <c r="V2905" s="34">
        <f t="shared" si="137"/>
        <v>3.5714285714285587E-3</v>
      </c>
      <c r="W2905" s="24"/>
      <c r="X2905" s="2" t="str">
        <f>IFERROR(MIN(VLOOKUP($W2905,margin_ranges!$A$5:$D$10,4,FALSE),$Q2905*100)/100,"")</f>
        <v/>
      </c>
      <c r="Y2905" s="6">
        <f t="shared" si="135"/>
        <v>105.0175</v>
      </c>
      <c r="Z2905" s="6">
        <f>IF($A2905="placement",Y2905,SUMIF($C$10:$C$6209,$C2905,$Y$10:$Y$6209))</f>
        <v>105.0175</v>
      </c>
      <c r="AA2905" s="29">
        <f t="shared" si="136"/>
        <v>3.5714285714285587E-3</v>
      </c>
    </row>
    <row r="2906" spans="1:27" hidden="1" x14ac:dyDescent="0.3">
      <c r="A2906" s="8" t="s">
        <v>17</v>
      </c>
      <c r="B2906" s="8" t="s">
        <v>11200</v>
      </c>
      <c r="C2906" s="8" t="s">
        <v>11201</v>
      </c>
      <c r="D2906" s="8" t="s">
        <v>11206</v>
      </c>
      <c r="E2906" s="8" t="s">
        <v>11205</v>
      </c>
      <c r="F2906" s="29">
        <v>0.29999999999999899</v>
      </c>
      <c r="G2906" s="29">
        <v>1</v>
      </c>
      <c r="H2906" s="30">
        <v>1315.0615</v>
      </c>
      <c r="I2906" s="30">
        <v>118.3614</v>
      </c>
      <c r="J2906" s="14">
        <v>875</v>
      </c>
      <c r="K2906" s="14">
        <v>262</v>
      </c>
      <c r="L2906" s="12">
        <v>0.09</v>
      </c>
      <c r="M2906" s="7">
        <v>0.24628695</v>
      </c>
      <c r="N2906" s="31">
        <v>0.03</v>
      </c>
      <c r="O2906" s="14">
        <f>IFERROR(VLOOKUP($C2906,'site totals'!$J$2:$K$607,2,FALSE),1)</f>
        <v>3879.2995999999998</v>
      </c>
      <c r="P2906" s="32" t="s">
        <v>91</v>
      </c>
      <c r="Q2906" s="12">
        <v>0.87819086430000004</v>
      </c>
      <c r="R2906" s="29">
        <v>0.3</v>
      </c>
      <c r="S2906" s="2">
        <f>IF($A2906="site","",MIN(VLOOKUP($P2906,margin_ranges!$A$5:$D$10,4,FALSE)/100,$Q2906))</f>
        <v>0.29749999999999999</v>
      </c>
      <c r="T2906" s="6">
        <f>IF(A2906="placement",$J2906*MIN($Q2906,$S2906),"")</f>
        <v>260.3125</v>
      </c>
      <c r="U2906" s="6">
        <f>IF($A2906="placement",T2906,SUMIF($C$10:$C$6209,$C2906,$T$10:$T$6209))</f>
        <v>260.3125</v>
      </c>
      <c r="V2906" s="34">
        <f t="shared" si="137"/>
        <v>3.5714285714285587E-3</v>
      </c>
      <c r="W2906" s="24"/>
      <c r="X2906" s="2" t="str">
        <f>IFERROR(MIN(VLOOKUP($W2906,margin_ranges!$A$5:$D$10,4,FALSE),$Q2906*100)/100,"")</f>
        <v/>
      </c>
      <c r="Y2906" s="6">
        <f t="shared" si="135"/>
        <v>260.3125</v>
      </c>
      <c r="Z2906" s="6">
        <f>IF($A2906="placement",Y2906,SUMIF($C$10:$C$6209,$C2906,$Y$10:$Y$6209))</f>
        <v>260.3125</v>
      </c>
      <c r="AA2906" s="17">
        <f t="shared" si="136"/>
        <v>3.5714285714285587E-3</v>
      </c>
    </row>
    <row r="2907" spans="1:27" hidden="1" x14ac:dyDescent="0.3">
      <c r="A2907" s="8" t="s">
        <v>17</v>
      </c>
      <c r="B2907" s="8" t="s">
        <v>11200</v>
      </c>
      <c r="C2907" s="8" t="s">
        <v>11201</v>
      </c>
      <c r="D2907" s="8" t="s">
        <v>11209</v>
      </c>
      <c r="E2907" s="8" t="s">
        <v>11210</v>
      </c>
      <c r="F2907" s="29">
        <v>0.3</v>
      </c>
      <c r="G2907" s="29">
        <v>1</v>
      </c>
      <c r="H2907" s="30">
        <v>6151.7057000000004</v>
      </c>
      <c r="I2907" s="30">
        <v>405.83170000000001</v>
      </c>
      <c r="J2907" s="14">
        <v>4785</v>
      </c>
      <c r="K2907" s="14">
        <v>1436</v>
      </c>
      <c r="L2907" s="12">
        <v>6.6000000000000003E-2</v>
      </c>
      <c r="M2907" s="7">
        <v>0.39302751000000002</v>
      </c>
      <c r="N2907" s="31">
        <v>0.05</v>
      </c>
      <c r="O2907" s="14">
        <f>IFERROR(VLOOKUP($C2907,'site totals'!$J$2:$K$607,2,FALSE),1)</f>
        <v>3879.2995999999998</v>
      </c>
      <c r="P2907" s="32" t="s">
        <v>91</v>
      </c>
      <c r="Q2907" s="12">
        <v>0.87278244250000003</v>
      </c>
      <c r="R2907" s="29">
        <v>0.3</v>
      </c>
      <c r="S2907" s="2">
        <f>IF($A2907="site","",MIN(VLOOKUP($P2907,margin_ranges!$A$5:$D$10,4,FALSE)/100,$Q2907))</f>
        <v>0.29749999999999999</v>
      </c>
      <c r="T2907" s="6">
        <f>IF(A2907="placement",$J2907*MIN($Q2907,$S2907),"")</f>
        <v>1423.5374999999999</v>
      </c>
      <c r="U2907" s="6">
        <f>IF($A2907="placement",T2907,SUMIF($C$10:$C$6209,$C2907,$T$10:$T$6209))</f>
        <v>1423.5374999999999</v>
      </c>
      <c r="V2907" s="34">
        <f t="shared" si="137"/>
        <v>3.5714285714285587E-3</v>
      </c>
      <c r="W2907" s="24"/>
      <c r="X2907" s="2" t="str">
        <f>IFERROR(MIN(VLOOKUP($W2907,margin_ranges!$A$5:$D$10,4,FALSE),$Q2907*100)/100,"")</f>
        <v/>
      </c>
      <c r="Y2907" s="6">
        <f t="shared" si="135"/>
        <v>1423.5374999999999</v>
      </c>
      <c r="Z2907" s="6">
        <f>IF($A2907="placement",Y2907,SUMIF($C$10:$C$6209,$C2907,$Y$10:$Y$6209))</f>
        <v>1423.5374999999999</v>
      </c>
      <c r="AA2907" s="29">
        <f t="shared" si="136"/>
        <v>3.5714285714285587E-3</v>
      </c>
    </row>
    <row r="2908" spans="1:27" hidden="1" x14ac:dyDescent="0.3">
      <c r="A2908" s="8" t="s">
        <v>17</v>
      </c>
      <c r="B2908" s="8" t="s">
        <v>11200</v>
      </c>
      <c r="C2908" s="8" t="s">
        <v>11201</v>
      </c>
      <c r="D2908" s="8" t="s">
        <v>11204</v>
      </c>
      <c r="E2908" s="8" t="s">
        <v>11205</v>
      </c>
      <c r="F2908" s="29">
        <v>0.3</v>
      </c>
      <c r="G2908" s="29">
        <v>1</v>
      </c>
      <c r="H2908" s="30">
        <v>3264.1604000000002</v>
      </c>
      <c r="I2908" s="30">
        <v>302.37459999999999</v>
      </c>
      <c r="J2908" s="14">
        <v>2288</v>
      </c>
      <c r="K2908" s="14">
        <v>687</v>
      </c>
      <c r="L2908" s="12">
        <v>9.2600000000000002E-2</v>
      </c>
      <c r="M2908" s="7">
        <v>0.25226280000000001</v>
      </c>
      <c r="N2908" s="31">
        <v>0.01</v>
      </c>
      <c r="O2908" s="14">
        <f>IFERROR(VLOOKUP($C2908,'site totals'!$J$2:$K$607,2,FALSE),1)</f>
        <v>3879.2995999999998</v>
      </c>
      <c r="P2908" s="32" t="s">
        <v>91</v>
      </c>
      <c r="Q2908" s="12">
        <v>0.96035880100000004</v>
      </c>
      <c r="R2908" s="29">
        <v>0.3</v>
      </c>
      <c r="S2908" s="2">
        <f>IF($A2908="site","",MIN(VLOOKUP($P2908,margin_ranges!$A$5:$D$10,4,FALSE)/100,$Q2908))</f>
        <v>0.29749999999999999</v>
      </c>
      <c r="T2908" s="6">
        <f>IF(A2908="placement",$J2908*MIN($Q2908,$S2908),"")</f>
        <v>680.68</v>
      </c>
      <c r="U2908" s="6">
        <f>IF($A2908="placement",T2908,SUMIF($C$10:$C$6209,$C2908,$T$10:$T$6209))</f>
        <v>680.68</v>
      </c>
      <c r="V2908" s="34">
        <f t="shared" si="137"/>
        <v>3.5714285714287808E-3</v>
      </c>
      <c r="W2908" s="24"/>
      <c r="X2908" s="2" t="str">
        <f>IFERROR(MIN(VLOOKUP($W2908,margin_ranges!$A$5:$D$10,4,FALSE),$Q2908*100)/100,"")</f>
        <v/>
      </c>
      <c r="Y2908" s="6">
        <f t="shared" si="135"/>
        <v>680.68</v>
      </c>
      <c r="Z2908" s="6">
        <f>IF($A2908="placement",Y2908,SUMIF($C$10:$C$6209,$C2908,$Y$10:$Y$6209))</f>
        <v>680.68</v>
      </c>
      <c r="AA2908" s="29">
        <f t="shared" si="136"/>
        <v>3.5714285714287808E-3</v>
      </c>
    </row>
    <row r="2909" spans="1:27" x14ac:dyDescent="0.3">
      <c r="A2909" s="16" t="s">
        <v>33</v>
      </c>
      <c r="B2909" s="16" t="s">
        <v>11200</v>
      </c>
      <c r="C2909" s="16" t="s">
        <v>11201</v>
      </c>
      <c r="D2909" s="8" t="s">
        <v>34</v>
      </c>
      <c r="E2909" s="16"/>
      <c r="F2909" s="17">
        <v>0.29999276673552</v>
      </c>
      <c r="G2909" s="17">
        <v>0.99859129000000002</v>
      </c>
      <c r="H2909" s="36">
        <v>12619.071900000001</v>
      </c>
      <c r="I2909" s="36">
        <v>894.49789999999996</v>
      </c>
      <c r="J2909" s="22">
        <v>8313</v>
      </c>
      <c r="K2909" s="22">
        <v>2494</v>
      </c>
      <c r="L2909" s="18">
        <v>7.0900000000000005E-2</v>
      </c>
      <c r="M2909" s="19">
        <v>0.30977470000000001</v>
      </c>
      <c r="N2909" s="20">
        <v>3.3822999999999999E-2</v>
      </c>
      <c r="O2909" s="22">
        <f>IFERROR(VLOOKUP($C2909,'site totals'!$J$2:$K$607,2,FALSE),1)</f>
        <v>3879.2995999999998</v>
      </c>
      <c r="P2909" s="21"/>
      <c r="Q2909" s="18">
        <v>0.89081419539999995</v>
      </c>
      <c r="R2909" s="17">
        <v>0.3</v>
      </c>
      <c r="S2909" s="18" t="str">
        <f>IF($A2909="site","",MIN(VLOOKUP($P2909,margin_ranges!$A$5:$D$10,4,FALSE)/100,$Q2909))</f>
        <v/>
      </c>
      <c r="T2909" s="22" t="str">
        <f>IF(A2909="placement",$J2909*MIN($Q2909,$S2909),"")</f>
        <v/>
      </c>
      <c r="U2909" s="22">
        <f>IF($A2909="placement",T2909,SUMIF($C$10:$C$6209,$C2909,$T$10:$T$6209))</f>
        <v>2472.8199999999997</v>
      </c>
      <c r="V2909" s="37">
        <f t="shared" si="137"/>
        <v>3.6225533158049661E-3</v>
      </c>
      <c r="W2909" s="38"/>
      <c r="X2909" s="18" t="str">
        <f>IFERROR(MIN(VLOOKUP($W2909,margin_ranges!$A$5:$D$10,4,FALSE),$Q2909*100)/100,"")</f>
        <v/>
      </c>
      <c r="Y2909" s="6" t="str">
        <f t="shared" si="135"/>
        <v/>
      </c>
      <c r="Z2909" s="6">
        <f>IF($A2909="placement",Y2909,SUMIF($C$10:$C$6209,$C2909,$Y$10:$Y$6209))</f>
        <v>2472.8199999999997</v>
      </c>
      <c r="AA2909" s="17">
        <f t="shared" si="136"/>
        <v>3.6225533158049661E-3</v>
      </c>
    </row>
    <row r="2910" spans="1:27" hidden="1" x14ac:dyDescent="0.3">
      <c r="A2910" s="8" t="s">
        <v>17</v>
      </c>
      <c r="B2910" s="8" t="s">
        <v>8378</v>
      </c>
      <c r="C2910" s="8" t="s">
        <v>8379</v>
      </c>
      <c r="D2910" s="8" t="s">
        <v>8380</v>
      </c>
      <c r="E2910" s="8" t="s">
        <v>8381</v>
      </c>
      <c r="F2910" s="29">
        <v>0.25</v>
      </c>
      <c r="G2910" s="29">
        <v>0</v>
      </c>
      <c r="H2910" s="30">
        <v>6.5793999999999997</v>
      </c>
      <c r="I2910" s="30">
        <v>0.47199999999999998</v>
      </c>
      <c r="J2910" s="14">
        <v>20</v>
      </c>
      <c r="K2910" s="14">
        <v>6</v>
      </c>
      <c r="L2910" s="12">
        <v>7.17E-2</v>
      </c>
      <c r="M2910" s="7">
        <v>1.3852905600000001</v>
      </c>
      <c r="N2910" s="31">
        <v>0.75</v>
      </c>
      <c r="O2910" s="14">
        <f>IFERROR(VLOOKUP($C2910,'site totals'!$J$2:$K$607,2,FALSE),1)</f>
        <v>3849.0542999999998</v>
      </c>
      <c r="P2910" s="32" t="s">
        <v>91</v>
      </c>
      <c r="Q2910" s="12">
        <v>0.45859733450000001</v>
      </c>
      <c r="R2910" s="29">
        <v>0.25</v>
      </c>
      <c r="S2910" s="2">
        <f>IF($A2910="site","",MIN(VLOOKUP($P2910,margin_ranges!$A$5:$D$10,4,FALSE)/100,$Q2910))</f>
        <v>0.29749999999999999</v>
      </c>
      <c r="T2910" s="6">
        <f>IF(A2910="placement",$J2910*MIN($Q2910,$S2910),"")</f>
        <v>5.9499999999999993</v>
      </c>
      <c r="U2910" s="6">
        <f>IF($A2910="placement",T2910,SUMIF($C$10:$C$6209,$C2910,$T$10:$T$6209))</f>
        <v>5.9499999999999993</v>
      </c>
      <c r="V2910" s="34">
        <f t="shared" si="137"/>
        <v>-6.3333333333333242E-2</v>
      </c>
      <c r="W2910" s="24"/>
      <c r="X2910" s="2" t="str">
        <f>IFERROR(MIN(VLOOKUP($W2910,margin_ranges!$A$5:$D$10,4,FALSE),$Q2910*100)/100,"")</f>
        <v/>
      </c>
      <c r="Y2910" s="6">
        <f t="shared" si="135"/>
        <v>5.9499999999999993</v>
      </c>
      <c r="Z2910" s="6">
        <f>IF($A2910="placement",Y2910,SUMIF($C$10:$C$6209,$C2910,$Y$10:$Y$6209))</f>
        <v>5.9499999999999993</v>
      </c>
      <c r="AA2910" s="29">
        <f t="shared" si="136"/>
        <v>-6.3333333333333242E-2</v>
      </c>
    </row>
    <row r="2911" spans="1:27" hidden="1" x14ac:dyDescent="0.3">
      <c r="A2911" s="8" t="s">
        <v>17</v>
      </c>
      <c r="B2911" s="8" t="s">
        <v>8378</v>
      </c>
      <c r="C2911" s="8" t="s">
        <v>8379</v>
      </c>
      <c r="D2911" s="8" t="s">
        <v>8425</v>
      </c>
      <c r="E2911" s="8" t="s">
        <v>8426</v>
      </c>
      <c r="F2911" s="29">
        <v>0.28999999999999998</v>
      </c>
      <c r="G2911" s="29">
        <v>0</v>
      </c>
      <c r="H2911" s="30">
        <v>2.3113000000000001</v>
      </c>
      <c r="I2911" s="30">
        <v>0.58199999999999996</v>
      </c>
      <c r="J2911" s="14">
        <v>25</v>
      </c>
      <c r="K2911" s="14">
        <v>7</v>
      </c>
      <c r="L2911" s="12">
        <v>0.25180000000000002</v>
      </c>
      <c r="M2911" s="7">
        <v>1.4541728</v>
      </c>
      <c r="N2911" s="31">
        <v>0.95</v>
      </c>
      <c r="O2911" s="14">
        <f>IFERROR(VLOOKUP($C2911,'site totals'!$J$2:$K$607,2,FALSE),1)</f>
        <v>3849.0542999999998</v>
      </c>
      <c r="P2911" s="32" t="s">
        <v>22</v>
      </c>
      <c r="Q2911" s="12">
        <v>0.34670762789999998</v>
      </c>
      <c r="R2911" s="29">
        <v>0.28999999999999998</v>
      </c>
      <c r="S2911" s="2">
        <f>IF($A2911="site","",MIN(VLOOKUP($P2911,margin_ranges!$A$5:$D$10,4,FALSE)/100,$Q2911))</f>
        <v>0.29749999999999999</v>
      </c>
      <c r="T2911" s="6">
        <f>IF(A2911="placement",$J2911*MIN($Q2911,$S2911),"")</f>
        <v>7.4375</v>
      </c>
      <c r="U2911" s="6">
        <f>IF($A2911="placement",T2911,SUMIF($C$10:$C$6209,$C2911,$T$10:$T$6209))</f>
        <v>7.4375</v>
      </c>
      <c r="V2911" s="34">
        <f t="shared" si="137"/>
        <v>-1.0563380281690127E-2</v>
      </c>
      <c r="W2911" s="24"/>
      <c r="X2911" s="2" t="str">
        <f>IFERROR(MIN(VLOOKUP($W2911,margin_ranges!$A$5:$D$10,4,FALSE),$Q2911*100)/100,"")</f>
        <v/>
      </c>
      <c r="Y2911" s="6">
        <f t="shared" si="135"/>
        <v>7.4375</v>
      </c>
      <c r="Z2911" s="6">
        <f>IF($A2911="placement",Y2911,SUMIF($C$10:$C$6209,$C2911,$Y$10:$Y$6209))</f>
        <v>7.4375</v>
      </c>
      <c r="AA2911" s="29">
        <f t="shared" si="136"/>
        <v>-1.0563380281690127E-2</v>
      </c>
    </row>
    <row r="2912" spans="1:27" hidden="1" x14ac:dyDescent="0.3">
      <c r="A2912" s="8" t="s">
        <v>17</v>
      </c>
      <c r="B2912" s="8" t="s">
        <v>8378</v>
      </c>
      <c r="C2912" s="8" t="s">
        <v>8379</v>
      </c>
      <c r="D2912" s="8" t="s">
        <v>8407</v>
      </c>
      <c r="E2912" s="8" t="s">
        <v>8408</v>
      </c>
      <c r="F2912" s="29">
        <v>0.28999999999999998</v>
      </c>
      <c r="G2912" s="29">
        <v>1</v>
      </c>
      <c r="H2912" s="30">
        <v>109.78279999999999</v>
      </c>
      <c r="I2912" s="30">
        <v>10.116099999999999</v>
      </c>
      <c r="J2912" s="14">
        <v>292</v>
      </c>
      <c r="K2912" s="14">
        <v>73</v>
      </c>
      <c r="L2912" s="12">
        <v>9.2100000000000001E-2</v>
      </c>
      <c r="M2912" s="7">
        <v>0.96200839000000005</v>
      </c>
      <c r="N2912" s="31">
        <v>0.65</v>
      </c>
      <c r="O2912" s="14">
        <f>IFERROR(VLOOKUP($C2912,'site totals'!$J$2:$K$607,2,FALSE),1)</f>
        <v>3849.0542999999998</v>
      </c>
      <c r="P2912" s="32" t="s">
        <v>22</v>
      </c>
      <c r="Q2912" s="12">
        <v>0.3243302159</v>
      </c>
      <c r="R2912" s="29">
        <v>0.28999999999999998</v>
      </c>
      <c r="S2912" s="2">
        <f>IF($A2912="site","",MIN(VLOOKUP($P2912,margin_ranges!$A$5:$D$10,4,FALSE)/100,$Q2912))</f>
        <v>0.29749999999999999</v>
      </c>
      <c r="T2912" s="6">
        <f>IF(A2912="placement",$J2912*MIN($Q2912,$S2912),"")</f>
        <v>86.86999999999999</v>
      </c>
      <c r="U2912" s="6">
        <f>IF($A2912="placement",T2912,SUMIF($C$10:$C$6209,$C2912,$T$10:$T$6209))</f>
        <v>86.86999999999999</v>
      </c>
      <c r="V2912" s="34">
        <f t="shared" si="137"/>
        <v>-1.0563380281690127E-2</v>
      </c>
      <c r="W2912" s="24"/>
      <c r="X2912" s="2" t="str">
        <f>IFERROR(MIN(VLOOKUP($W2912,margin_ranges!$A$5:$D$10,4,FALSE),$Q2912*100)/100,"")</f>
        <v/>
      </c>
      <c r="Y2912" s="6">
        <f t="shared" ref="Y2912:Y2975" si="138">IF(A2912="placement",IF($X2912="",$T2912,$J2912*MIN($Q2912,$X2912)),"")</f>
        <v>86.86999999999999</v>
      </c>
      <c r="Z2912" s="6">
        <f>IF($A2912="placement",Y2912,SUMIF($C$10:$C$6209,$C2912,$Y$10:$Y$6209))</f>
        <v>86.86999999999999</v>
      </c>
      <c r="AA2912" s="29">
        <f t="shared" ref="AA2912:AA2975" si="139">($J2912-$Z2912)/($J2912*(1-$R2912))-1</f>
        <v>-1.0563380281690127E-2</v>
      </c>
    </row>
    <row r="2913" spans="1:27" hidden="1" x14ac:dyDescent="0.3">
      <c r="A2913" s="8" t="s">
        <v>17</v>
      </c>
      <c r="B2913" s="8" t="s">
        <v>8378</v>
      </c>
      <c r="C2913" s="8" t="s">
        <v>8379</v>
      </c>
      <c r="D2913" s="8" t="s">
        <v>8395</v>
      </c>
      <c r="E2913" s="8" t="s">
        <v>8396</v>
      </c>
      <c r="F2913" s="29">
        <v>0.28999999999999998</v>
      </c>
      <c r="G2913" s="29">
        <v>0</v>
      </c>
      <c r="H2913" s="30">
        <v>2.1349</v>
      </c>
      <c r="I2913" s="30">
        <v>0.77810000000000001</v>
      </c>
      <c r="J2913" s="14">
        <v>31</v>
      </c>
      <c r="K2913" s="14">
        <v>8</v>
      </c>
      <c r="L2913" s="12">
        <v>0.36449999999999999</v>
      </c>
      <c r="M2913" s="7">
        <v>1.33155866</v>
      </c>
      <c r="N2913" s="31">
        <v>0.75</v>
      </c>
      <c r="O2913" s="14">
        <f>IFERROR(VLOOKUP($C2913,'site totals'!$J$2:$K$607,2,FALSE),1)</f>
        <v>3849.0542999999998</v>
      </c>
      <c r="P2913" s="32" t="s">
        <v>22</v>
      </c>
      <c r="Q2913" s="12">
        <v>0.43675031019999999</v>
      </c>
      <c r="R2913" s="29">
        <v>0.28999999999999998</v>
      </c>
      <c r="S2913" s="2">
        <f>IF($A2913="site","",MIN(VLOOKUP($P2913,margin_ranges!$A$5:$D$10,4,FALSE)/100,$Q2913))</f>
        <v>0.29749999999999999</v>
      </c>
      <c r="T2913" s="6">
        <f>IF(A2913="placement",$J2913*MIN($Q2913,$S2913),"")</f>
        <v>9.2225000000000001</v>
      </c>
      <c r="U2913" s="6">
        <f>IF($A2913="placement",T2913,SUMIF($C$10:$C$6209,$C2913,$T$10:$T$6209))</f>
        <v>9.2225000000000001</v>
      </c>
      <c r="V2913" s="34">
        <f t="shared" si="137"/>
        <v>-1.0563380281690016E-2</v>
      </c>
      <c r="W2913" s="24"/>
      <c r="X2913" s="2" t="str">
        <f>IFERROR(MIN(VLOOKUP($W2913,margin_ranges!$A$5:$D$10,4,FALSE),$Q2913*100)/100,"")</f>
        <v/>
      </c>
      <c r="Y2913" s="6">
        <f t="shared" si="138"/>
        <v>9.2225000000000001</v>
      </c>
      <c r="Z2913" s="6">
        <f>IF($A2913="placement",Y2913,SUMIF($C$10:$C$6209,$C2913,$Y$10:$Y$6209))</f>
        <v>9.2225000000000001</v>
      </c>
      <c r="AA2913" s="29">
        <f t="shared" si="139"/>
        <v>-1.0563380281690016E-2</v>
      </c>
    </row>
    <row r="2914" spans="1:27" hidden="1" x14ac:dyDescent="0.3">
      <c r="A2914" s="8" t="s">
        <v>17</v>
      </c>
      <c r="B2914" s="8" t="s">
        <v>8378</v>
      </c>
      <c r="C2914" s="8" t="s">
        <v>8379</v>
      </c>
      <c r="D2914" s="8" t="s">
        <v>8429</v>
      </c>
      <c r="E2914" s="8" t="s">
        <v>8430</v>
      </c>
      <c r="F2914" s="29">
        <v>0.28999999999999998</v>
      </c>
      <c r="G2914" s="29">
        <v>1</v>
      </c>
      <c r="H2914" s="30">
        <v>61.767000000000003</v>
      </c>
      <c r="I2914" s="30">
        <v>7.2718999999999996</v>
      </c>
      <c r="J2914" s="14">
        <v>223</v>
      </c>
      <c r="K2914" s="14">
        <v>57</v>
      </c>
      <c r="L2914" s="12">
        <v>0.1177</v>
      </c>
      <c r="M2914" s="7">
        <v>1.02196018</v>
      </c>
      <c r="N2914" s="31">
        <v>0.65</v>
      </c>
      <c r="O2914" s="14">
        <f>IFERROR(VLOOKUP($C2914,'site totals'!$J$2:$K$607,2,FALSE),1)</f>
        <v>3849.0542999999998</v>
      </c>
      <c r="P2914" s="32" t="s">
        <v>22</v>
      </c>
      <c r="Q2914" s="12">
        <v>0.36396739030000003</v>
      </c>
      <c r="R2914" s="29">
        <v>0.28999999999999998</v>
      </c>
      <c r="S2914" s="2">
        <f>IF($A2914="site","",MIN(VLOOKUP($P2914,margin_ranges!$A$5:$D$10,4,FALSE)/100,$Q2914))</f>
        <v>0.29749999999999999</v>
      </c>
      <c r="T2914" s="6">
        <f>IF(A2914="placement",$J2914*MIN($Q2914,$S2914),"")</f>
        <v>66.342500000000001</v>
      </c>
      <c r="U2914" s="6">
        <f>IF($A2914="placement",T2914,SUMIF($C$10:$C$6209,$C2914,$T$10:$T$6209))</f>
        <v>66.342500000000001</v>
      </c>
      <c r="V2914" s="34">
        <f t="shared" si="137"/>
        <v>-1.0563380281690016E-2</v>
      </c>
      <c r="W2914" s="24"/>
      <c r="X2914" s="2" t="str">
        <f>IFERROR(MIN(VLOOKUP($W2914,margin_ranges!$A$5:$D$10,4,FALSE),$Q2914*100)/100,"")</f>
        <v/>
      </c>
      <c r="Y2914" s="6">
        <f t="shared" si="138"/>
        <v>66.342500000000001</v>
      </c>
      <c r="Z2914" s="6">
        <f>IF($A2914="placement",Y2914,SUMIF($C$10:$C$6209,$C2914,$Y$10:$Y$6209))</f>
        <v>66.342500000000001</v>
      </c>
      <c r="AA2914" s="29">
        <f t="shared" si="139"/>
        <v>-1.0563380281690016E-2</v>
      </c>
    </row>
    <row r="2915" spans="1:27" hidden="1" x14ac:dyDescent="0.3">
      <c r="A2915" s="8" t="s">
        <v>17</v>
      </c>
      <c r="B2915" s="8" t="s">
        <v>8378</v>
      </c>
      <c r="C2915" s="8" t="s">
        <v>8379</v>
      </c>
      <c r="D2915" s="8" t="s">
        <v>8421</v>
      </c>
      <c r="E2915" s="8" t="s">
        <v>8422</v>
      </c>
      <c r="F2915" s="29">
        <v>0.29481997504051199</v>
      </c>
      <c r="G2915" s="29">
        <v>0</v>
      </c>
      <c r="H2915" s="30">
        <v>1.6435</v>
      </c>
      <c r="I2915" s="30">
        <v>0.31809999999999999</v>
      </c>
      <c r="J2915" s="14">
        <v>12</v>
      </c>
      <c r="K2915" s="14">
        <v>3</v>
      </c>
      <c r="L2915" s="12">
        <v>0.19359999999999999</v>
      </c>
      <c r="M2915" s="7">
        <v>1.20536596</v>
      </c>
      <c r="N2915" s="31">
        <v>0.85</v>
      </c>
      <c r="O2915" s="14">
        <f>IFERROR(VLOOKUP($C2915,'site totals'!$J$2:$K$607,2,FALSE),1)</f>
        <v>3849.0542999999998</v>
      </c>
      <c r="P2915" s="32" t="s">
        <v>22</v>
      </c>
      <c r="Q2915" s="12">
        <v>0.29481997500000001</v>
      </c>
      <c r="R2915" s="29">
        <v>0.35</v>
      </c>
      <c r="S2915" s="2">
        <f>IF($A2915="site","",MIN(VLOOKUP($P2915,margin_ranges!$A$5:$D$10,4,FALSE)/100,$Q2915))</f>
        <v>0.29481997500000001</v>
      </c>
      <c r="T2915" s="6">
        <f>IF(A2915="placement",$J2915*MIN($Q2915,$S2915),"")</f>
        <v>3.5378397000000001</v>
      </c>
      <c r="U2915" s="6">
        <f>IF($A2915="placement",T2915,SUMIF($C$10:$C$6209,$C2915,$T$10:$T$6209))</f>
        <v>3.5378397000000001</v>
      </c>
      <c r="V2915" s="34">
        <f t="shared" si="137"/>
        <v>8.4892346153846221E-2</v>
      </c>
      <c r="W2915" s="24"/>
      <c r="X2915" s="2" t="str">
        <f>IFERROR(MIN(VLOOKUP($W2915,margin_ranges!$A$5:$D$10,4,FALSE),$Q2915*100)/100,"")</f>
        <v/>
      </c>
      <c r="Y2915" s="6">
        <f t="shared" si="138"/>
        <v>3.5378397000000001</v>
      </c>
      <c r="Z2915" s="6">
        <f>IF($A2915="placement",Y2915,SUMIF($C$10:$C$6209,$C2915,$Y$10:$Y$6209))</f>
        <v>3.5378397000000001</v>
      </c>
      <c r="AA2915" s="29">
        <f t="shared" si="139"/>
        <v>8.4892346153846221E-2</v>
      </c>
    </row>
    <row r="2916" spans="1:27" hidden="1" x14ac:dyDescent="0.3">
      <c r="A2916" s="8" t="s">
        <v>17</v>
      </c>
      <c r="B2916" s="8" t="s">
        <v>8378</v>
      </c>
      <c r="C2916" s="8" t="s">
        <v>8379</v>
      </c>
      <c r="D2916" s="8" t="s">
        <v>8401</v>
      </c>
      <c r="E2916" s="8" t="s">
        <v>8402</v>
      </c>
      <c r="F2916" s="29">
        <v>0.28408964725913299</v>
      </c>
      <c r="G2916" s="29">
        <v>0</v>
      </c>
      <c r="H2916" s="30">
        <v>0.86370000000000002</v>
      </c>
      <c r="I2916" s="30">
        <v>0.3251</v>
      </c>
      <c r="J2916" s="14">
        <v>12</v>
      </c>
      <c r="K2916" s="14">
        <v>3</v>
      </c>
      <c r="L2916" s="12">
        <v>0.37640000000000001</v>
      </c>
      <c r="M2916" s="7">
        <v>1.18729949</v>
      </c>
      <c r="N2916" s="31">
        <v>0.85</v>
      </c>
      <c r="O2916" s="14">
        <f>IFERROR(VLOOKUP($C2916,'site totals'!$J$2:$K$607,2,FALSE),1)</f>
        <v>3849.0542999999998</v>
      </c>
      <c r="P2916" s="32" t="s">
        <v>22</v>
      </c>
      <c r="Q2916" s="12">
        <v>0.28408964730000003</v>
      </c>
      <c r="R2916" s="29">
        <v>0.32</v>
      </c>
      <c r="S2916" s="2">
        <f>IF($A2916="site","",MIN(VLOOKUP($P2916,margin_ranges!$A$5:$D$10,4,FALSE)/100,$Q2916))</f>
        <v>0.28408964730000003</v>
      </c>
      <c r="T2916" s="6">
        <f>IF(A2916="placement",$J2916*MIN($Q2916,$S2916),"")</f>
        <v>3.4090757676000001</v>
      </c>
      <c r="U2916" s="6">
        <f>IF($A2916="placement",T2916,SUMIF($C$10:$C$6209,$C2916,$T$10:$T$6209))</f>
        <v>3.4090757676000001</v>
      </c>
      <c r="V2916" s="34">
        <f t="shared" si="137"/>
        <v>5.2809342205882182E-2</v>
      </c>
      <c r="W2916" s="24"/>
      <c r="X2916" s="2" t="str">
        <f>IFERROR(MIN(VLOOKUP($W2916,margin_ranges!$A$5:$D$10,4,FALSE),$Q2916*100)/100,"")</f>
        <v/>
      </c>
      <c r="Y2916" s="6">
        <f t="shared" si="138"/>
        <v>3.4090757676000001</v>
      </c>
      <c r="Z2916" s="6">
        <f>IF($A2916="placement",Y2916,SUMIF($C$10:$C$6209,$C2916,$Y$10:$Y$6209))</f>
        <v>3.4090757676000001</v>
      </c>
      <c r="AA2916" s="29">
        <f t="shared" si="139"/>
        <v>5.2809342205882182E-2</v>
      </c>
    </row>
    <row r="2917" spans="1:27" hidden="1" x14ac:dyDescent="0.3">
      <c r="A2917" s="8" t="s">
        <v>17</v>
      </c>
      <c r="B2917" s="8" t="s">
        <v>8378</v>
      </c>
      <c r="C2917" s="8" t="s">
        <v>8379</v>
      </c>
      <c r="D2917" s="8" t="s">
        <v>8399</v>
      </c>
      <c r="E2917" s="8" t="s">
        <v>8400</v>
      </c>
      <c r="F2917" s="29">
        <v>0.27809755073897502</v>
      </c>
      <c r="G2917" s="29">
        <v>0</v>
      </c>
      <c r="H2917" s="30">
        <v>2.0617000000000001</v>
      </c>
      <c r="I2917" s="30">
        <v>0.4047</v>
      </c>
      <c r="J2917" s="14">
        <v>14</v>
      </c>
      <c r="K2917" s="14">
        <v>4</v>
      </c>
      <c r="L2917" s="12">
        <v>0.1963</v>
      </c>
      <c r="M2917" s="7">
        <v>1.1774444100000001</v>
      </c>
      <c r="N2917" s="31">
        <v>0.85</v>
      </c>
      <c r="O2917" s="14">
        <f>IFERROR(VLOOKUP($C2917,'site totals'!$J$2:$K$607,2,FALSE),1)</f>
        <v>3849.0542999999998</v>
      </c>
      <c r="P2917" s="32" t="s">
        <v>22</v>
      </c>
      <c r="Q2917" s="12">
        <v>0.27809755069999997</v>
      </c>
      <c r="R2917" s="29">
        <v>0.33</v>
      </c>
      <c r="S2917" s="2">
        <f>IF($A2917="site","",MIN(VLOOKUP($P2917,margin_ranges!$A$5:$D$10,4,FALSE)/100,$Q2917))</f>
        <v>0.27809755069999997</v>
      </c>
      <c r="T2917" s="6">
        <f>IF(A2917="placement",$J2917*MIN($Q2917,$S2917),"")</f>
        <v>3.8933657097999994</v>
      </c>
      <c r="U2917" s="6">
        <f>IF($A2917="placement",T2917,SUMIF($C$10:$C$6209,$C2917,$T$10:$T$6209))</f>
        <v>3.8933657097999994</v>
      </c>
      <c r="V2917" s="34">
        <f t="shared" si="137"/>
        <v>7.7466342238806218E-2</v>
      </c>
      <c r="W2917" s="24"/>
      <c r="X2917" s="2" t="str">
        <f>IFERROR(MIN(VLOOKUP($W2917,margin_ranges!$A$5:$D$10,4,FALSE),$Q2917*100)/100,"")</f>
        <v/>
      </c>
      <c r="Y2917" s="6">
        <f t="shared" si="138"/>
        <v>3.8933657097999994</v>
      </c>
      <c r="Z2917" s="6">
        <f>IF($A2917="placement",Y2917,SUMIF($C$10:$C$6209,$C2917,$Y$10:$Y$6209))</f>
        <v>3.8933657097999994</v>
      </c>
      <c r="AA2917" s="29">
        <f t="shared" si="139"/>
        <v>7.7466342238806218E-2</v>
      </c>
    </row>
    <row r="2918" spans="1:27" hidden="1" x14ac:dyDescent="0.3">
      <c r="A2918" s="8" t="s">
        <v>17</v>
      </c>
      <c r="B2918" s="8" t="s">
        <v>8378</v>
      </c>
      <c r="C2918" s="8" t="s">
        <v>8379</v>
      </c>
      <c r="D2918" s="8" t="s">
        <v>8384</v>
      </c>
      <c r="E2918" s="8" t="s">
        <v>8385</v>
      </c>
      <c r="F2918" s="29">
        <v>0.27591236383777401</v>
      </c>
      <c r="G2918" s="29">
        <v>0</v>
      </c>
      <c r="H2918" s="30">
        <v>3.3889</v>
      </c>
      <c r="I2918" s="30">
        <v>0.93379999999999996</v>
      </c>
      <c r="J2918" s="14">
        <v>35</v>
      </c>
      <c r="K2918" s="14">
        <v>10</v>
      </c>
      <c r="L2918" s="12">
        <v>0.27550000000000002</v>
      </c>
      <c r="M2918" s="7">
        <v>1.2429434699999999</v>
      </c>
      <c r="N2918" s="31">
        <v>0.9</v>
      </c>
      <c r="O2918" s="14">
        <f>IFERROR(VLOOKUP($C2918,'site totals'!$J$2:$K$607,2,FALSE),1)</f>
        <v>3849.0542999999998</v>
      </c>
      <c r="P2918" s="32" t="s">
        <v>22</v>
      </c>
      <c r="Q2918" s="12">
        <v>0.2759123638</v>
      </c>
      <c r="R2918" s="29">
        <v>0.32</v>
      </c>
      <c r="S2918" s="2">
        <f>IF($A2918="site","",MIN(VLOOKUP($P2918,margin_ranges!$A$5:$D$10,4,FALSE)/100,$Q2918))</f>
        <v>0.2759123638</v>
      </c>
      <c r="T2918" s="6">
        <f>IF(A2918="placement",$J2918*MIN($Q2918,$S2918),"")</f>
        <v>9.6569327329999997</v>
      </c>
      <c r="U2918" s="6">
        <f>IF($A2918="placement",T2918,SUMIF($C$10:$C$6209,$C2918,$T$10:$T$6209))</f>
        <v>9.6569327329999997</v>
      </c>
      <c r="V2918" s="34">
        <f t="shared" si="137"/>
        <v>6.4834759117647245E-2</v>
      </c>
      <c r="W2918" s="24"/>
      <c r="X2918" s="2" t="str">
        <f>IFERROR(MIN(VLOOKUP($W2918,margin_ranges!$A$5:$D$10,4,FALSE),$Q2918*100)/100,"")</f>
        <v/>
      </c>
      <c r="Y2918" s="6">
        <f t="shared" si="138"/>
        <v>9.6569327329999997</v>
      </c>
      <c r="Z2918" s="6">
        <f>IF($A2918="placement",Y2918,SUMIF($C$10:$C$6209,$C2918,$Y$10:$Y$6209))</f>
        <v>9.6569327329999997</v>
      </c>
      <c r="AA2918" s="17">
        <f t="shared" si="139"/>
        <v>6.4834759117647245E-2</v>
      </c>
    </row>
    <row r="2919" spans="1:27" hidden="1" x14ac:dyDescent="0.3">
      <c r="A2919" s="8" t="s">
        <v>17</v>
      </c>
      <c r="B2919" s="8" t="s">
        <v>8378</v>
      </c>
      <c r="C2919" s="8" t="s">
        <v>8379</v>
      </c>
      <c r="D2919" s="8" t="s">
        <v>8405</v>
      </c>
      <c r="E2919" s="8" t="s">
        <v>8406</v>
      </c>
      <c r="F2919" s="29">
        <v>0.27865300108454699</v>
      </c>
      <c r="G2919" s="29">
        <v>0</v>
      </c>
      <c r="H2919" s="30">
        <v>3.1092</v>
      </c>
      <c r="I2919" s="30">
        <v>1.2552000000000001</v>
      </c>
      <c r="J2919" s="14">
        <v>50</v>
      </c>
      <c r="K2919" s="14">
        <v>14</v>
      </c>
      <c r="L2919" s="12">
        <v>0.4037</v>
      </c>
      <c r="M2919" s="7">
        <v>1.3169805999999999</v>
      </c>
      <c r="N2919" s="31">
        <v>0.95</v>
      </c>
      <c r="O2919" s="14">
        <f>IFERROR(VLOOKUP($C2919,'site totals'!$J$2:$K$607,2,FALSE),1)</f>
        <v>3849.0542999999998</v>
      </c>
      <c r="P2919" s="32" t="s">
        <v>22</v>
      </c>
      <c r="Q2919" s="12">
        <v>0.27865300110000002</v>
      </c>
      <c r="R2919" s="29">
        <v>0.33</v>
      </c>
      <c r="S2919" s="2">
        <f>IF($A2919="site","",MIN(VLOOKUP($P2919,margin_ranges!$A$5:$D$10,4,FALSE)/100,$Q2919))</f>
        <v>0.27865300110000002</v>
      </c>
      <c r="T2919" s="6">
        <f>IF(A2919="placement",$J2919*MIN($Q2919,$S2919),"")</f>
        <v>13.932650055000002</v>
      </c>
      <c r="U2919" s="6">
        <f>IF($A2919="placement",T2919,SUMIF($C$10:$C$6209,$C2919,$T$10:$T$6209))</f>
        <v>13.932650055000002</v>
      </c>
      <c r="V2919" s="34">
        <f t="shared" ref="V2919:V2982" si="140">($J2919-$U2919)/($J2919*(1-$R2919))-1</f>
        <v>7.6637311791044604E-2</v>
      </c>
      <c r="W2919" s="24"/>
      <c r="X2919" s="2" t="str">
        <f>IFERROR(MIN(VLOOKUP($W2919,margin_ranges!$A$5:$D$10,4,FALSE),$Q2919*100)/100,"")</f>
        <v/>
      </c>
      <c r="Y2919" s="6">
        <f t="shared" si="138"/>
        <v>13.932650055000002</v>
      </c>
      <c r="Z2919" s="6">
        <f>IF($A2919="placement",Y2919,SUMIF($C$10:$C$6209,$C2919,$Y$10:$Y$6209))</f>
        <v>13.932650055000002</v>
      </c>
      <c r="AA2919" s="29">
        <f t="shared" si="139"/>
        <v>7.6637311791044604E-2</v>
      </c>
    </row>
    <row r="2920" spans="1:27" hidden="1" x14ac:dyDescent="0.3">
      <c r="A2920" s="8" t="s">
        <v>17</v>
      </c>
      <c r="B2920" s="8" t="s">
        <v>8378</v>
      </c>
      <c r="C2920" s="8" t="s">
        <v>8379</v>
      </c>
      <c r="D2920" s="33" t="s">
        <v>8413</v>
      </c>
      <c r="E2920" s="8" t="s">
        <v>8414</v>
      </c>
      <c r="F2920" s="29">
        <v>0.28680224511763802</v>
      </c>
      <c r="G2920" s="29">
        <v>0</v>
      </c>
      <c r="H2920" s="30">
        <v>2.5449000000000002</v>
      </c>
      <c r="I2920" s="30">
        <v>1.4723999999999999</v>
      </c>
      <c r="J2920" s="14">
        <v>56</v>
      </c>
      <c r="K2920" s="14">
        <v>16</v>
      </c>
      <c r="L2920" s="12">
        <v>0.57850000000000001</v>
      </c>
      <c r="M2920" s="7">
        <v>1.2619220900000001</v>
      </c>
      <c r="N2920" s="31">
        <v>0.9</v>
      </c>
      <c r="O2920" s="14">
        <f>IFERROR(VLOOKUP($C2920,'site totals'!$J$2:$K$607,2,FALSE),1)</f>
        <v>3849.0542999999998</v>
      </c>
      <c r="P2920" s="32" t="s">
        <v>22</v>
      </c>
      <c r="Q2920" s="12">
        <v>0.28680224510000002</v>
      </c>
      <c r="R2920" s="29">
        <v>0.33</v>
      </c>
      <c r="S2920" s="2">
        <f>IF($A2920="site","",MIN(VLOOKUP($P2920,margin_ranges!$A$5:$D$10,4,FALSE)/100,$Q2920))</f>
        <v>0.28680224510000002</v>
      </c>
      <c r="T2920" s="6">
        <f>IF(A2920="placement",$J2920*MIN($Q2920,$S2920),"")</f>
        <v>16.060925725600001</v>
      </c>
      <c r="U2920" s="6">
        <f>IF($A2920="placement",T2920,SUMIF($C$10:$C$6209,$C2920,$T$10:$T$6209))</f>
        <v>16.060925725600001</v>
      </c>
      <c r="V2920" s="34">
        <f t="shared" si="140"/>
        <v>6.447426104477616E-2</v>
      </c>
      <c r="W2920" s="24"/>
      <c r="X2920" s="2" t="str">
        <f>IFERROR(MIN(VLOOKUP($W2920,margin_ranges!$A$5:$D$10,4,FALSE),$Q2920*100)/100,"")</f>
        <v/>
      </c>
      <c r="Y2920" s="6">
        <f t="shared" si="138"/>
        <v>16.060925725600001</v>
      </c>
      <c r="Z2920" s="6">
        <f>IF($A2920="placement",Y2920,SUMIF($C$10:$C$6209,$C2920,$Y$10:$Y$6209))</f>
        <v>16.060925725600001</v>
      </c>
      <c r="AA2920" s="29">
        <f t="shared" si="139"/>
        <v>6.447426104477616E-2</v>
      </c>
    </row>
    <row r="2921" spans="1:27" hidden="1" x14ac:dyDescent="0.3">
      <c r="A2921" s="8" t="s">
        <v>17</v>
      </c>
      <c r="B2921" s="8" t="s">
        <v>8378</v>
      </c>
      <c r="C2921" s="8" t="s">
        <v>8379</v>
      </c>
      <c r="D2921" s="8" t="s">
        <v>8392</v>
      </c>
      <c r="E2921" s="8" t="s">
        <v>8393</v>
      </c>
      <c r="F2921" s="29">
        <v>0.277390260623677</v>
      </c>
      <c r="G2921" s="29">
        <v>0</v>
      </c>
      <c r="H2921" s="30">
        <v>8.0959000000000003</v>
      </c>
      <c r="I2921" s="30">
        <v>2.8431999999999999</v>
      </c>
      <c r="J2921" s="14">
        <v>100</v>
      </c>
      <c r="K2921" s="14">
        <v>28</v>
      </c>
      <c r="L2921" s="12">
        <v>0.35120000000000001</v>
      </c>
      <c r="M2921" s="7">
        <v>1.1762919199999999</v>
      </c>
      <c r="N2921" s="31">
        <v>0.85</v>
      </c>
      <c r="O2921" s="14">
        <f>IFERROR(VLOOKUP($C2921,'site totals'!$J$2:$K$607,2,FALSE),1)</f>
        <v>3849.0542999999998</v>
      </c>
      <c r="P2921" s="32" t="s">
        <v>22</v>
      </c>
      <c r="Q2921" s="12">
        <v>0.27739026059999999</v>
      </c>
      <c r="R2921" s="29">
        <v>0.32</v>
      </c>
      <c r="S2921" s="2">
        <f>IF($A2921="site","",MIN(VLOOKUP($P2921,margin_ranges!$A$5:$D$10,4,FALSE)/100,$Q2921))</f>
        <v>0.27739026059999999</v>
      </c>
      <c r="T2921" s="6">
        <f>IF(A2921="placement",$J2921*MIN($Q2921,$S2921),"")</f>
        <v>27.73902606</v>
      </c>
      <c r="U2921" s="6">
        <f>IF($A2921="placement",T2921,SUMIF($C$10:$C$6209,$C2921,$T$10:$T$6209))</f>
        <v>27.73902606</v>
      </c>
      <c r="V2921" s="34">
        <f t="shared" si="140"/>
        <v>6.2661381470588307E-2</v>
      </c>
      <c r="W2921" s="24"/>
      <c r="X2921" s="2" t="str">
        <f>IFERROR(MIN(VLOOKUP($W2921,margin_ranges!$A$5:$D$10,4,FALSE),$Q2921*100)/100,"")</f>
        <v/>
      </c>
      <c r="Y2921" s="6">
        <f t="shared" si="138"/>
        <v>27.73902606</v>
      </c>
      <c r="Z2921" s="6">
        <f>IF($A2921="placement",Y2921,SUMIF($C$10:$C$6209,$C2921,$Y$10:$Y$6209))</f>
        <v>27.73902606</v>
      </c>
      <c r="AA2921" s="29">
        <f t="shared" si="139"/>
        <v>6.2661381470588307E-2</v>
      </c>
    </row>
    <row r="2922" spans="1:27" hidden="1" x14ac:dyDescent="0.3">
      <c r="A2922" s="8" t="s">
        <v>17</v>
      </c>
      <c r="B2922" s="8" t="s">
        <v>8378</v>
      </c>
      <c r="C2922" s="8" t="s">
        <v>8379</v>
      </c>
      <c r="D2922" s="8" t="s">
        <v>8433</v>
      </c>
      <c r="E2922" s="8" t="s">
        <v>8434</v>
      </c>
      <c r="F2922" s="29">
        <v>0.27560370884361801</v>
      </c>
      <c r="G2922" s="29">
        <v>0</v>
      </c>
      <c r="H2922" s="30">
        <v>8.6268999999999991</v>
      </c>
      <c r="I2922" s="30">
        <v>4.4451000000000001</v>
      </c>
      <c r="J2922" s="14">
        <v>166</v>
      </c>
      <c r="K2922" s="14">
        <v>46</v>
      </c>
      <c r="L2922" s="12">
        <v>0.51529999999999998</v>
      </c>
      <c r="M2922" s="7">
        <v>1.24241387</v>
      </c>
      <c r="N2922" s="31">
        <v>0.9</v>
      </c>
      <c r="O2922" s="14">
        <f>IFERROR(VLOOKUP($C2922,'site totals'!$J$2:$K$607,2,FALSE),1)</f>
        <v>3849.0542999999998</v>
      </c>
      <c r="P2922" s="32" t="s">
        <v>22</v>
      </c>
      <c r="Q2922" s="12">
        <v>0.27560370880000001</v>
      </c>
      <c r="R2922" s="29">
        <v>0.33</v>
      </c>
      <c r="S2922" s="2">
        <f>IF($A2922="site","",MIN(VLOOKUP($P2922,margin_ranges!$A$5:$D$10,4,FALSE)/100,$Q2922))</f>
        <v>0.27560370880000001</v>
      </c>
      <c r="T2922" s="6">
        <f>IF(A2922="placement",$J2922*MIN($Q2922,$S2922),"")</f>
        <v>45.750215660800002</v>
      </c>
      <c r="U2922" s="6">
        <f>IF($A2922="placement",T2922,SUMIF($C$10:$C$6209,$C2922,$T$10:$T$6209))</f>
        <v>45.750215660800002</v>
      </c>
      <c r="V2922" s="34">
        <f t="shared" si="140"/>
        <v>8.1188494328358507E-2</v>
      </c>
      <c r="W2922" s="24"/>
      <c r="X2922" s="2" t="str">
        <f>IFERROR(MIN(VLOOKUP($W2922,margin_ranges!$A$5:$D$10,4,FALSE),$Q2922*100)/100,"")</f>
        <v/>
      </c>
      <c r="Y2922" s="6">
        <f t="shared" si="138"/>
        <v>45.750215660800002</v>
      </c>
      <c r="Z2922" s="6">
        <f>IF($A2922="placement",Y2922,SUMIF($C$10:$C$6209,$C2922,$Y$10:$Y$6209))</f>
        <v>45.750215660800002</v>
      </c>
      <c r="AA2922" s="29">
        <f t="shared" si="139"/>
        <v>8.1188494328358507E-2</v>
      </c>
    </row>
    <row r="2923" spans="1:27" hidden="1" x14ac:dyDescent="0.3">
      <c r="A2923" s="8" t="s">
        <v>17</v>
      </c>
      <c r="B2923" s="8" t="s">
        <v>8378</v>
      </c>
      <c r="C2923" s="8" t="s">
        <v>8379</v>
      </c>
      <c r="D2923" s="8" t="s">
        <v>8423</v>
      </c>
      <c r="E2923" s="8" t="s">
        <v>8424</v>
      </c>
      <c r="F2923" s="29">
        <v>0.27250191326530598</v>
      </c>
      <c r="G2923" s="29">
        <v>0</v>
      </c>
      <c r="H2923" s="30">
        <v>12.7364</v>
      </c>
      <c r="I2923" s="30">
        <v>4.7929000000000004</v>
      </c>
      <c r="J2923" s="14">
        <v>168</v>
      </c>
      <c r="K2923" s="14">
        <v>46</v>
      </c>
      <c r="L2923" s="12">
        <v>0.37630000000000002</v>
      </c>
      <c r="M2923" s="7">
        <v>1.1683879500000001</v>
      </c>
      <c r="N2923" s="31">
        <v>0.85</v>
      </c>
      <c r="O2923" s="14">
        <f>IFERROR(VLOOKUP($C2923,'site totals'!$J$2:$K$607,2,FALSE),1)</f>
        <v>3849.0542999999998</v>
      </c>
      <c r="P2923" s="32" t="s">
        <v>22</v>
      </c>
      <c r="Q2923" s="12">
        <v>0.27250191330000001</v>
      </c>
      <c r="R2923" s="29">
        <v>0.31</v>
      </c>
      <c r="S2923" s="2">
        <f>IF($A2923="site","",MIN(VLOOKUP($P2923,margin_ranges!$A$5:$D$10,4,FALSE)/100,$Q2923))</f>
        <v>0.27250191330000001</v>
      </c>
      <c r="T2923" s="6">
        <f>IF(A2923="placement",$J2923*MIN($Q2923,$S2923),"")</f>
        <v>45.780321434400001</v>
      </c>
      <c r="U2923" s="6">
        <f>IF($A2923="placement",T2923,SUMIF($C$10:$C$6209,$C2923,$T$10:$T$6209))</f>
        <v>45.780321434400001</v>
      </c>
      <c r="V2923" s="34">
        <f t="shared" si="140"/>
        <v>5.4345053188405767E-2</v>
      </c>
      <c r="W2923" s="24"/>
      <c r="X2923" s="2" t="str">
        <f>IFERROR(MIN(VLOOKUP($W2923,margin_ranges!$A$5:$D$10,4,FALSE),$Q2923*100)/100,"")</f>
        <v/>
      </c>
      <c r="Y2923" s="6">
        <f t="shared" si="138"/>
        <v>45.780321434400001</v>
      </c>
      <c r="Z2923" s="6">
        <f>IF($A2923="placement",Y2923,SUMIF($C$10:$C$6209,$C2923,$Y$10:$Y$6209))</f>
        <v>45.780321434400001</v>
      </c>
      <c r="AA2923" s="29">
        <f t="shared" si="139"/>
        <v>5.4345053188405767E-2</v>
      </c>
    </row>
    <row r="2924" spans="1:27" hidden="1" x14ac:dyDescent="0.3">
      <c r="A2924" s="8" t="s">
        <v>17</v>
      </c>
      <c r="B2924" s="8" t="s">
        <v>8378</v>
      </c>
      <c r="C2924" s="8" t="s">
        <v>8379</v>
      </c>
      <c r="D2924" s="8" t="s">
        <v>8397</v>
      </c>
      <c r="E2924" s="8" t="s">
        <v>8398</v>
      </c>
      <c r="F2924" s="29">
        <v>0.25198500483169201</v>
      </c>
      <c r="G2924" s="29">
        <v>0</v>
      </c>
      <c r="H2924" s="30">
        <v>38.6511</v>
      </c>
      <c r="I2924" s="30">
        <v>4.4873000000000003</v>
      </c>
      <c r="J2924" s="14">
        <v>171</v>
      </c>
      <c r="K2924" s="14">
        <v>43</v>
      </c>
      <c r="L2924" s="12">
        <v>0.11609999999999999</v>
      </c>
      <c r="M2924" s="7">
        <v>1.27002802</v>
      </c>
      <c r="N2924" s="31">
        <v>0.95</v>
      </c>
      <c r="O2924" s="14">
        <f>IFERROR(VLOOKUP($C2924,'site totals'!$J$2:$K$607,2,FALSE),1)</f>
        <v>3849.0542999999998</v>
      </c>
      <c r="P2924" s="32" t="s">
        <v>478</v>
      </c>
      <c r="Q2924" s="12">
        <v>0.25198500480000002</v>
      </c>
      <c r="R2924" s="29">
        <v>0.33</v>
      </c>
      <c r="S2924" s="2">
        <f>IF($A2924="site","",MIN(VLOOKUP($P2924,margin_ranges!$A$5:$D$10,4,FALSE)/100,$Q2924))</f>
        <v>0.25198500480000002</v>
      </c>
      <c r="T2924" s="6">
        <f>IF(A2924="placement",$J2924*MIN($Q2924,$S2924),"")</f>
        <v>43.089435820800006</v>
      </c>
      <c r="U2924" s="6">
        <f>IF($A2924="placement",T2924,SUMIF($C$10:$C$6209,$C2924,$T$10:$T$6209))</f>
        <v>43.089435820800006</v>
      </c>
      <c r="V2924" s="34">
        <f t="shared" si="140"/>
        <v>0.1164402913432836</v>
      </c>
      <c r="W2924" s="24"/>
      <c r="X2924" s="2" t="str">
        <f>IFERROR(MIN(VLOOKUP($W2924,margin_ranges!$A$5:$D$10,4,FALSE),$Q2924*100)/100,"")</f>
        <v/>
      </c>
      <c r="Y2924" s="6">
        <f t="shared" si="138"/>
        <v>43.089435820800006</v>
      </c>
      <c r="Z2924" s="6">
        <f>IF($A2924="placement",Y2924,SUMIF($C$10:$C$6209,$C2924,$Y$10:$Y$6209))</f>
        <v>43.089435820800006</v>
      </c>
      <c r="AA2924" s="29">
        <f t="shared" si="139"/>
        <v>0.1164402913432836</v>
      </c>
    </row>
    <row r="2925" spans="1:27" hidden="1" x14ac:dyDescent="0.3">
      <c r="A2925" s="8" t="s">
        <v>17</v>
      </c>
      <c r="B2925" s="8" t="s">
        <v>8378</v>
      </c>
      <c r="C2925" s="8" t="s">
        <v>8379</v>
      </c>
      <c r="D2925" s="8" t="s">
        <v>8382</v>
      </c>
      <c r="E2925" s="8" t="s">
        <v>8383</v>
      </c>
      <c r="F2925" s="29">
        <v>0.28058635838951201</v>
      </c>
      <c r="G2925" s="29">
        <v>0</v>
      </c>
      <c r="H2925" s="30">
        <v>11.879</v>
      </c>
      <c r="I2925" s="30">
        <v>4.3720999999999997</v>
      </c>
      <c r="J2925" s="14">
        <v>173</v>
      </c>
      <c r="K2925" s="14">
        <v>49</v>
      </c>
      <c r="L2925" s="12">
        <v>0.36809999999999998</v>
      </c>
      <c r="M2925" s="7">
        <v>1.3205198600000001</v>
      </c>
      <c r="N2925" s="31">
        <v>0.95</v>
      </c>
      <c r="O2925" s="14">
        <f>IFERROR(VLOOKUP($C2925,'site totals'!$J$2:$K$607,2,FALSE),1)</f>
        <v>3849.0542999999998</v>
      </c>
      <c r="P2925" s="32" t="s">
        <v>22</v>
      </c>
      <c r="Q2925" s="12">
        <v>0.28058635840000001</v>
      </c>
      <c r="R2925" s="29">
        <v>0.33</v>
      </c>
      <c r="S2925" s="2">
        <f>IF($A2925="site","",MIN(VLOOKUP($P2925,margin_ranges!$A$5:$D$10,4,FALSE)/100,$Q2925))</f>
        <v>0.28058635840000001</v>
      </c>
      <c r="T2925" s="6">
        <f>IF(A2925="placement",$J2925*MIN($Q2925,$S2925),"")</f>
        <v>48.541440003200002</v>
      </c>
      <c r="U2925" s="6">
        <f>IF($A2925="placement",T2925,SUMIF($C$10:$C$6209,$C2925,$T$10:$T$6209))</f>
        <v>48.541440003200002</v>
      </c>
      <c r="V2925" s="34">
        <f t="shared" si="140"/>
        <v>7.3751703880597264E-2</v>
      </c>
      <c r="W2925" s="24"/>
      <c r="X2925" s="2" t="str">
        <f>IFERROR(MIN(VLOOKUP($W2925,margin_ranges!$A$5:$D$10,4,FALSE),$Q2925*100)/100,"")</f>
        <v/>
      </c>
      <c r="Y2925" s="6">
        <f t="shared" si="138"/>
        <v>48.541440003200002</v>
      </c>
      <c r="Z2925" s="6">
        <f>IF($A2925="placement",Y2925,SUMIF($C$10:$C$6209,$C2925,$Y$10:$Y$6209))</f>
        <v>48.541440003200002</v>
      </c>
      <c r="AA2925" s="29">
        <f t="shared" si="139"/>
        <v>7.3751703880597264E-2</v>
      </c>
    </row>
    <row r="2926" spans="1:27" hidden="1" x14ac:dyDescent="0.3">
      <c r="A2926" s="8" t="s">
        <v>17</v>
      </c>
      <c r="B2926" s="8" t="s">
        <v>8378</v>
      </c>
      <c r="C2926" s="8" t="s">
        <v>8379</v>
      </c>
      <c r="D2926" s="8" t="s">
        <v>8411</v>
      </c>
      <c r="E2926" s="8" t="s">
        <v>8412</v>
      </c>
      <c r="F2926" s="29">
        <v>0.297880334039407</v>
      </c>
      <c r="G2926" s="29">
        <v>0</v>
      </c>
      <c r="H2926" s="30">
        <v>38.958399999999997</v>
      </c>
      <c r="I2926" s="30">
        <v>15.0396</v>
      </c>
      <c r="J2926" s="14">
        <v>578</v>
      </c>
      <c r="K2926" s="14">
        <v>172</v>
      </c>
      <c r="L2926" s="12">
        <v>0.38600000000000001</v>
      </c>
      <c r="M2926" s="7">
        <v>1.28183278</v>
      </c>
      <c r="N2926" s="31">
        <v>0.9</v>
      </c>
      <c r="O2926" s="14">
        <f>IFERROR(VLOOKUP($C2926,'site totals'!$J$2:$K$607,2,FALSE),1)</f>
        <v>3849.0542999999998</v>
      </c>
      <c r="P2926" s="32" t="s">
        <v>22</v>
      </c>
      <c r="Q2926" s="12">
        <v>0.29788033400000002</v>
      </c>
      <c r="R2926" s="29">
        <v>0.36</v>
      </c>
      <c r="S2926" s="2">
        <f>IF($A2926="site","",MIN(VLOOKUP($P2926,margin_ranges!$A$5:$D$10,4,FALSE)/100,$Q2926))</f>
        <v>0.29749999999999999</v>
      </c>
      <c r="T2926" s="6">
        <f>IF(A2926="placement",$J2926*MIN($Q2926,$S2926),"")</f>
        <v>171.95499999999998</v>
      </c>
      <c r="U2926" s="6">
        <f>IF($A2926="placement",T2926,SUMIF($C$10:$C$6209,$C2926,$T$10:$T$6209))</f>
        <v>171.95499999999998</v>
      </c>
      <c r="V2926" s="34">
        <f t="shared" si="140"/>
        <v>9.765625E-2</v>
      </c>
      <c r="W2926" s="24"/>
      <c r="X2926" s="2" t="str">
        <f>IFERROR(MIN(VLOOKUP($W2926,margin_ranges!$A$5:$D$10,4,FALSE),$Q2926*100)/100,"")</f>
        <v/>
      </c>
      <c r="Y2926" s="6">
        <f t="shared" si="138"/>
        <v>171.95499999999998</v>
      </c>
      <c r="Z2926" s="6">
        <f>IF($A2926="placement",Y2926,SUMIF($C$10:$C$6209,$C2926,$Y$10:$Y$6209))</f>
        <v>171.95499999999998</v>
      </c>
      <c r="AA2926" s="29">
        <f t="shared" si="139"/>
        <v>9.765625E-2</v>
      </c>
    </row>
    <row r="2927" spans="1:27" hidden="1" x14ac:dyDescent="0.3">
      <c r="A2927" s="8" t="s">
        <v>17</v>
      </c>
      <c r="B2927" s="8" t="s">
        <v>8378</v>
      </c>
      <c r="C2927" s="8" t="s">
        <v>8379</v>
      </c>
      <c r="D2927" s="8" t="s">
        <v>8431</v>
      </c>
      <c r="E2927" s="8" t="s">
        <v>8432</v>
      </c>
      <c r="F2927" s="29">
        <v>0.3</v>
      </c>
      <c r="G2927" s="29">
        <v>0</v>
      </c>
      <c r="H2927" s="30">
        <v>1.3758999999999999</v>
      </c>
      <c r="I2927" s="30">
        <v>0.68740000000000001</v>
      </c>
      <c r="J2927" s="14">
        <v>13</v>
      </c>
      <c r="K2927" s="14">
        <v>4</v>
      </c>
      <c r="L2927" s="12">
        <v>0.49959999999999999</v>
      </c>
      <c r="M2927" s="7">
        <v>0.61605361999999997</v>
      </c>
      <c r="N2927" s="31">
        <v>0.28000000000000003</v>
      </c>
      <c r="O2927" s="14">
        <f>IFERROR(VLOOKUP($C2927,'site totals'!$J$2:$K$607,2,FALSE),1)</f>
        <v>3849.0542999999998</v>
      </c>
      <c r="P2927" s="32" t="s">
        <v>91</v>
      </c>
      <c r="Q2927" s="12">
        <v>0.54549410509999996</v>
      </c>
      <c r="R2927" s="29">
        <v>0.3</v>
      </c>
      <c r="S2927" s="2">
        <f>IF($A2927="site","",MIN(VLOOKUP($P2927,margin_ranges!$A$5:$D$10,4,FALSE)/100,$Q2927))</f>
        <v>0.29749999999999999</v>
      </c>
      <c r="T2927" s="6">
        <f>IF(A2927="placement",$J2927*MIN($Q2927,$S2927),"")</f>
        <v>3.8674999999999997</v>
      </c>
      <c r="U2927" s="6">
        <f>IF($A2927="placement",T2927,SUMIF($C$10:$C$6209,$C2927,$T$10:$T$6209))</f>
        <v>3.8674999999999997</v>
      </c>
      <c r="V2927" s="34">
        <f t="shared" si="140"/>
        <v>3.5714285714285587E-3</v>
      </c>
      <c r="W2927" s="24"/>
      <c r="X2927" s="2" t="str">
        <f>IFERROR(MIN(VLOOKUP($W2927,margin_ranges!$A$5:$D$10,4,FALSE),$Q2927*100)/100,"")</f>
        <v/>
      </c>
      <c r="Y2927" s="6">
        <f t="shared" si="138"/>
        <v>3.8674999999999997</v>
      </c>
      <c r="Z2927" s="6">
        <f>IF($A2927="placement",Y2927,SUMIF($C$10:$C$6209,$C2927,$Y$10:$Y$6209))</f>
        <v>3.8674999999999997</v>
      </c>
      <c r="AA2927" s="29">
        <f t="shared" si="139"/>
        <v>3.5714285714285587E-3</v>
      </c>
    </row>
    <row r="2928" spans="1:27" hidden="1" x14ac:dyDescent="0.3">
      <c r="A2928" s="8" t="s">
        <v>17</v>
      </c>
      <c r="B2928" s="8" t="s">
        <v>8378</v>
      </c>
      <c r="C2928" s="8" t="s">
        <v>8379</v>
      </c>
      <c r="D2928" s="8" t="s">
        <v>8386</v>
      </c>
      <c r="E2928" s="8" t="s">
        <v>8387</v>
      </c>
      <c r="F2928" s="29">
        <v>0.31104174144915597</v>
      </c>
      <c r="G2928" s="29">
        <v>0</v>
      </c>
      <c r="H2928" s="30">
        <v>7.2324999999999999</v>
      </c>
      <c r="I2928" s="30">
        <v>1.2121999999999999</v>
      </c>
      <c r="J2928" s="14">
        <v>50</v>
      </c>
      <c r="K2928" s="14">
        <v>16</v>
      </c>
      <c r="L2928" s="12">
        <v>0.1676</v>
      </c>
      <c r="M2928" s="7">
        <v>1.3788934100000001</v>
      </c>
      <c r="N2928" s="31">
        <v>0.95</v>
      </c>
      <c r="O2928" s="14">
        <f>IFERROR(VLOOKUP($C2928,'site totals'!$J$2:$K$607,2,FALSE),1)</f>
        <v>3849.0542999999998</v>
      </c>
      <c r="P2928" s="32" t="s">
        <v>22</v>
      </c>
      <c r="Q2928" s="12">
        <v>0.31104174140000002</v>
      </c>
      <c r="R2928" s="29">
        <v>0.35</v>
      </c>
      <c r="S2928" s="2">
        <f>IF($A2928="site","",MIN(VLOOKUP($P2928,margin_ranges!$A$5:$D$10,4,FALSE)/100,$Q2928))</f>
        <v>0.29749999999999999</v>
      </c>
      <c r="T2928" s="6">
        <f>IF(A2928="placement",$J2928*MIN($Q2928,$S2928),"")</f>
        <v>14.875</v>
      </c>
      <c r="U2928" s="6">
        <f>IF($A2928="placement",T2928,SUMIF($C$10:$C$6209,$C2928,$T$10:$T$6209))</f>
        <v>14.875</v>
      </c>
      <c r="V2928" s="34">
        <f t="shared" si="140"/>
        <v>8.0769230769230704E-2</v>
      </c>
      <c r="W2928" s="24"/>
      <c r="X2928" s="2" t="str">
        <f>IFERROR(MIN(VLOOKUP($W2928,margin_ranges!$A$5:$D$10,4,FALSE),$Q2928*100)/100,"")</f>
        <v/>
      </c>
      <c r="Y2928" s="6">
        <f t="shared" si="138"/>
        <v>14.875</v>
      </c>
      <c r="Z2928" s="6">
        <f>IF($A2928="placement",Y2928,SUMIF($C$10:$C$6209,$C2928,$Y$10:$Y$6209))</f>
        <v>14.875</v>
      </c>
      <c r="AA2928" s="17">
        <f t="shared" si="139"/>
        <v>8.0769230769230704E-2</v>
      </c>
    </row>
    <row r="2929" spans="1:27" hidden="1" x14ac:dyDescent="0.3">
      <c r="A2929" s="8" t="s">
        <v>17</v>
      </c>
      <c r="B2929" s="8" t="s">
        <v>8378</v>
      </c>
      <c r="C2929" s="8" t="s">
        <v>8379</v>
      </c>
      <c r="D2929" s="8" t="s">
        <v>8427</v>
      </c>
      <c r="E2929" s="8" t="s">
        <v>8428</v>
      </c>
      <c r="F2929" s="29">
        <v>0.34621344719562003</v>
      </c>
      <c r="G2929" s="29">
        <v>0</v>
      </c>
      <c r="H2929" s="30">
        <v>1.7312000000000001</v>
      </c>
      <c r="I2929" s="30">
        <v>0.46539999999999998</v>
      </c>
      <c r="J2929" s="14">
        <v>19</v>
      </c>
      <c r="K2929" s="14">
        <v>6</v>
      </c>
      <c r="L2929" s="12">
        <v>0.26879999999999998</v>
      </c>
      <c r="M2929" s="7">
        <v>1.3765960699999999</v>
      </c>
      <c r="N2929" s="31">
        <v>0.9</v>
      </c>
      <c r="O2929" s="14">
        <f>IFERROR(VLOOKUP($C2929,'site totals'!$J$2:$K$607,2,FALSE),1)</f>
        <v>3849.0542999999998</v>
      </c>
      <c r="P2929" s="32" t="s">
        <v>22</v>
      </c>
      <c r="Q2929" s="12">
        <v>0.34621344720000002</v>
      </c>
      <c r="R2929" s="29">
        <v>0.37</v>
      </c>
      <c r="S2929" s="2">
        <f>IF($A2929="site","",MIN(VLOOKUP($P2929,margin_ranges!$A$5:$D$10,4,FALSE)/100,$Q2929))</f>
        <v>0.29749999999999999</v>
      </c>
      <c r="T2929" s="6">
        <f>IF(A2929="placement",$J2929*MIN($Q2929,$S2929),"")</f>
        <v>5.6524999999999999</v>
      </c>
      <c r="U2929" s="6">
        <f>IF($A2929="placement",T2929,SUMIF($C$10:$C$6209,$C2929,$T$10:$T$6209))</f>
        <v>5.6524999999999999</v>
      </c>
      <c r="V2929" s="34">
        <f t="shared" si="140"/>
        <v>0.11507936507936511</v>
      </c>
      <c r="W2929" s="24"/>
      <c r="X2929" s="2" t="str">
        <f>IFERROR(MIN(VLOOKUP($W2929,margin_ranges!$A$5:$D$10,4,FALSE),$Q2929*100)/100,"")</f>
        <v/>
      </c>
      <c r="Y2929" s="6">
        <f t="shared" si="138"/>
        <v>5.6524999999999999</v>
      </c>
      <c r="Z2929" s="6">
        <f>IF($A2929="placement",Y2929,SUMIF($C$10:$C$6209,$C2929,$Y$10:$Y$6209))</f>
        <v>5.6524999999999999</v>
      </c>
      <c r="AA2929" s="29">
        <f t="shared" si="139"/>
        <v>0.11507936507936511</v>
      </c>
    </row>
    <row r="2930" spans="1:27" hidden="1" x14ac:dyDescent="0.3">
      <c r="A2930" s="8" t="s">
        <v>17</v>
      </c>
      <c r="B2930" s="8" t="s">
        <v>8378</v>
      </c>
      <c r="C2930" s="8" t="s">
        <v>8379</v>
      </c>
      <c r="D2930" s="8" t="s">
        <v>8419</v>
      </c>
      <c r="E2930" s="8" t="s">
        <v>8420</v>
      </c>
      <c r="F2930" s="29">
        <v>0.35441131145014598</v>
      </c>
      <c r="G2930" s="29">
        <v>0</v>
      </c>
      <c r="H2930" s="30">
        <v>2.3304</v>
      </c>
      <c r="I2930" s="30">
        <v>0.70409999999999995</v>
      </c>
      <c r="J2930" s="14">
        <v>28</v>
      </c>
      <c r="K2930" s="14">
        <v>9</v>
      </c>
      <c r="L2930" s="12">
        <v>0.30209999999999998</v>
      </c>
      <c r="M2930" s="7">
        <v>1.3166277799999999</v>
      </c>
      <c r="N2930" s="31">
        <v>0.85</v>
      </c>
      <c r="O2930" s="14">
        <f>IFERROR(VLOOKUP($C2930,'site totals'!$J$2:$K$607,2,FALSE),1)</f>
        <v>3849.0542999999998</v>
      </c>
      <c r="P2930" s="32" t="s">
        <v>22</v>
      </c>
      <c r="Q2930" s="12">
        <v>0.35441131149999999</v>
      </c>
      <c r="R2930" s="29">
        <v>0.37</v>
      </c>
      <c r="S2930" s="2">
        <f>IF($A2930="site","",MIN(VLOOKUP($P2930,margin_ranges!$A$5:$D$10,4,FALSE)/100,$Q2930))</f>
        <v>0.29749999999999999</v>
      </c>
      <c r="T2930" s="6">
        <f>IF(A2930="placement",$J2930*MIN($Q2930,$S2930),"")</f>
        <v>8.33</v>
      </c>
      <c r="U2930" s="6">
        <f>IF($A2930="placement",T2930,SUMIF($C$10:$C$6209,$C2930,$T$10:$T$6209))</f>
        <v>8.33</v>
      </c>
      <c r="V2930" s="34">
        <f t="shared" si="140"/>
        <v>0.11507936507936511</v>
      </c>
      <c r="W2930" s="24"/>
      <c r="X2930" s="2" t="str">
        <f>IFERROR(MIN(VLOOKUP($W2930,margin_ranges!$A$5:$D$10,4,FALSE),$Q2930*100)/100,"")</f>
        <v/>
      </c>
      <c r="Y2930" s="6">
        <f t="shared" si="138"/>
        <v>8.33</v>
      </c>
      <c r="Z2930" s="6">
        <f>IF($A2930="placement",Y2930,SUMIF($C$10:$C$6209,$C2930,$Y$10:$Y$6209))</f>
        <v>8.33</v>
      </c>
      <c r="AA2930" s="17">
        <f t="shared" si="139"/>
        <v>0.11507936507936511</v>
      </c>
    </row>
    <row r="2931" spans="1:27" hidden="1" x14ac:dyDescent="0.3">
      <c r="A2931" s="8" t="s">
        <v>17</v>
      </c>
      <c r="B2931" s="8" t="s">
        <v>8378</v>
      </c>
      <c r="C2931" s="8" t="s">
        <v>8379</v>
      </c>
      <c r="D2931" s="33" t="s">
        <v>8394</v>
      </c>
      <c r="E2931" s="8" t="s">
        <v>2959</v>
      </c>
      <c r="F2931" s="29">
        <v>0.37</v>
      </c>
      <c r="G2931" s="29">
        <v>0</v>
      </c>
      <c r="H2931" s="30">
        <v>6.9825999999999997</v>
      </c>
      <c r="I2931" s="30">
        <v>0.4168</v>
      </c>
      <c r="J2931" s="14">
        <v>17</v>
      </c>
      <c r="K2931" s="14">
        <v>6</v>
      </c>
      <c r="L2931" s="12">
        <v>5.9700000000000003E-2</v>
      </c>
      <c r="M2931" s="7">
        <v>1.35437875</v>
      </c>
      <c r="N2931" s="31">
        <v>0.85</v>
      </c>
      <c r="O2931" s="14">
        <f>IFERROR(VLOOKUP($C2931,'site totals'!$J$2:$K$607,2,FALSE),1)</f>
        <v>3849.0542999999998</v>
      </c>
      <c r="P2931" s="32" t="s">
        <v>22</v>
      </c>
      <c r="Q2931" s="12">
        <v>0.37240598270000003</v>
      </c>
      <c r="R2931" s="29">
        <v>0.37</v>
      </c>
      <c r="S2931" s="2">
        <f>IF($A2931="site","",MIN(VLOOKUP($P2931,margin_ranges!$A$5:$D$10,4,FALSE)/100,$Q2931))</f>
        <v>0.29749999999999999</v>
      </c>
      <c r="T2931" s="6">
        <f>IF(A2931="placement",$J2931*MIN($Q2931,$S2931),"")</f>
        <v>5.0575000000000001</v>
      </c>
      <c r="U2931" s="6">
        <f>IF($A2931="placement",T2931,SUMIF($C$10:$C$6209,$C2931,$T$10:$T$6209))</f>
        <v>5.0575000000000001</v>
      </c>
      <c r="V2931" s="34">
        <f t="shared" si="140"/>
        <v>0.11507936507936489</v>
      </c>
      <c r="W2931" s="24"/>
      <c r="X2931" s="2" t="str">
        <f>IFERROR(MIN(VLOOKUP($W2931,margin_ranges!$A$5:$D$10,4,FALSE),$Q2931*100)/100,"")</f>
        <v/>
      </c>
      <c r="Y2931" s="6">
        <f t="shared" si="138"/>
        <v>5.0575000000000001</v>
      </c>
      <c r="Z2931" s="6">
        <f>IF($A2931="placement",Y2931,SUMIF($C$10:$C$6209,$C2931,$Y$10:$Y$6209))</f>
        <v>5.0575000000000001</v>
      </c>
      <c r="AA2931" s="29">
        <f t="shared" si="139"/>
        <v>0.11507936507936489</v>
      </c>
    </row>
    <row r="2932" spans="1:27" hidden="1" x14ac:dyDescent="0.3">
      <c r="A2932" s="8" t="s">
        <v>17</v>
      </c>
      <c r="B2932" s="8" t="s">
        <v>8378</v>
      </c>
      <c r="C2932" s="8" t="s">
        <v>8379</v>
      </c>
      <c r="D2932" s="8" t="s">
        <v>8417</v>
      </c>
      <c r="E2932" s="8" t="s">
        <v>8418</v>
      </c>
      <c r="F2932" s="29">
        <v>0.369999999999999</v>
      </c>
      <c r="G2932" s="29">
        <v>0</v>
      </c>
      <c r="H2932" s="30">
        <v>3.8673000000000002</v>
      </c>
      <c r="I2932" s="30">
        <v>1.0290999999999999</v>
      </c>
      <c r="J2932" s="14">
        <v>38</v>
      </c>
      <c r="K2932" s="14">
        <v>13</v>
      </c>
      <c r="L2932" s="12">
        <v>0.2661</v>
      </c>
      <c r="M2932" s="7">
        <v>1.2411952500000001</v>
      </c>
      <c r="N2932" s="31">
        <v>0.75</v>
      </c>
      <c r="O2932" s="14">
        <f>IFERROR(VLOOKUP($C2932,'site totals'!$J$2:$K$607,2,FALSE),1)</f>
        <v>3849.0542999999998</v>
      </c>
      <c r="P2932" s="32" t="s">
        <v>22</v>
      </c>
      <c r="Q2932" s="12">
        <v>0.39574374089999997</v>
      </c>
      <c r="R2932" s="29">
        <v>0.37</v>
      </c>
      <c r="S2932" s="2">
        <f>IF($A2932="site","",MIN(VLOOKUP($P2932,margin_ranges!$A$5:$D$10,4,FALSE)/100,$Q2932))</f>
        <v>0.29749999999999999</v>
      </c>
      <c r="T2932" s="6">
        <f>IF(A2932="placement",$J2932*MIN($Q2932,$S2932),"")</f>
        <v>11.305</v>
      </c>
      <c r="U2932" s="6">
        <f>IF($A2932="placement",T2932,SUMIF($C$10:$C$6209,$C2932,$T$10:$T$6209))</f>
        <v>11.305</v>
      </c>
      <c r="V2932" s="34">
        <f t="shared" si="140"/>
        <v>0.11507936507936511</v>
      </c>
      <c r="W2932" s="24"/>
      <c r="X2932" s="2" t="str">
        <f>IFERROR(MIN(VLOOKUP($W2932,margin_ranges!$A$5:$D$10,4,FALSE),$Q2932*100)/100,"")</f>
        <v/>
      </c>
      <c r="Y2932" s="6">
        <f t="shared" si="138"/>
        <v>11.305</v>
      </c>
      <c r="Z2932" s="6">
        <f>IF($A2932="placement",Y2932,SUMIF($C$10:$C$6209,$C2932,$Y$10:$Y$6209))</f>
        <v>11.305</v>
      </c>
      <c r="AA2932" s="29">
        <f t="shared" si="139"/>
        <v>0.11507936507936511</v>
      </c>
    </row>
    <row r="2933" spans="1:27" hidden="1" x14ac:dyDescent="0.3">
      <c r="A2933" s="8" t="s">
        <v>17</v>
      </c>
      <c r="B2933" s="8" t="s">
        <v>8378</v>
      </c>
      <c r="C2933" s="8" t="s">
        <v>8379</v>
      </c>
      <c r="D2933" s="8" t="s">
        <v>8390</v>
      </c>
      <c r="E2933" s="8" t="s">
        <v>8391</v>
      </c>
      <c r="F2933" s="29">
        <v>0.39</v>
      </c>
      <c r="G2933" s="29">
        <v>0</v>
      </c>
      <c r="H2933" s="30">
        <v>0.5746</v>
      </c>
      <c r="I2933" s="30">
        <v>0.22639999999999999</v>
      </c>
      <c r="J2933" s="14">
        <v>7</v>
      </c>
      <c r="K2933" s="14">
        <v>3</v>
      </c>
      <c r="L2933" s="12">
        <v>0.39400000000000002</v>
      </c>
      <c r="M2933" s="7">
        <v>1.07390344</v>
      </c>
      <c r="N2933" s="31">
        <v>0.4</v>
      </c>
      <c r="O2933" s="14">
        <f>IFERROR(VLOOKUP($C2933,'site totals'!$J$2:$K$607,2,FALSE),1)</f>
        <v>3849.0542999999998</v>
      </c>
      <c r="P2933" s="32" t="s">
        <v>22</v>
      </c>
      <c r="Q2933" s="12">
        <v>0.62752703340000004</v>
      </c>
      <c r="R2933" s="29">
        <v>0.39</v>
      </c>
      <c r="S2933" s="2">
        <f>IF($A2933="site","",MIN(VLOOKUP($P2933,margin_ranges!$A$5:$D$10,4,FALSE)/100,$Q2933))</f>
        <v>0.29749999999999999</v>
      </c>
      <c r="T2933" s="6">
        <f>IF(A2933="placement",$J2933*MIN($Q2933,$S2933),"")</f>
        <v>2.0825</v>
      </c>
      <c r="U2933" s="6">
        <f>IF($A2933="placement",T2933,SUMIF($C$10:$C$6209,$C2933,$T$10:$T$6209))</f>
        <v>2.0825</v>
      </c>
      <c r="V2933" s="34">
        <f t="shared" si="140"/>
        <v>0.15163934426229519</v>
      </c>
      <c r="W2933" s="24"/>
      <c r="X2933" s="2" t="str">
        <f>IFERROR(MIN(VLOOKUP($W2933,margin_ranges!$A$5:$D$10,4,FALSE),$Q2933*100)/100,"")</f>
        <v/>
      </c>
      <c r="Y2933" s="6">
        <f t="shared" si="138"/>
        <v>2.0825</v>
      </c>
      <c r="Z2933" s="6">
        <f>IF($A2933="placement",Y2933,SUMIF($C$10:$C$6209,$C2933,$Y$10:$Y$6209))</f>
        <v>2.0825</v>
      </c>
      <c r="AA2933" s="29">
        <f t="shared" si="139"/>
        <v>0.15163934426229519</v>
      </c>
    </row>
    <row r="2934" spans="1:27" hidden="1" x14ac:dyDescent="0.3">
      <c r="A2934" s="8" t="s">
        <v>17</v>
      </c>
      <c r="B2934" s="8" t="s">
        <v>8378</v>
      </c>
      <c r="C2934" s="8" t="s">
        <v>8379</v>
      </c>
      <c r="D2934" s="8" t="s">
        <v>8415</v>
      </c>
      <c r="E2934" s="8" t="s">
        <v>8416</v>
      </c>
      <c r="F2934" s="29">
        <v>0.39</v>
      </c>
      <c r="G2934" s="29">
        <v>0</v>
      </c>
      <c r="H2934" s="30">
        <v>0.76559999999999995</v>
      </c>
      <c r="I2934" s="30">
        <v>0.27910000000000001</v>
      </c>
      <c r="J2934" s="14">
        <v>10</v>
      </c>
      <c r="K2934" s="14">
        <v>3</v>
      </c>
      <c r="L2934" s="12">
        <v>0.36449999999999999</v>
      </c>
      <c r="M2934" s="7">
        <v>1.1466854399999999</v>
      </c>
      <c r="N2934" s="31">
        <v>0.45</v>
      </c>
      <c r="O2934" s="14">
        <f>IFERROR(VLOOKUP($C2934,'site totals'!$J$2:$K$607,2,FALSE),1)</f>
        <v>3849.0542999999998</v>
      </c>
      <c r="P2934" s="32" t="s">
        <v>22</v>
      </c>
      <c r="Q2934" s="12">
        <v>0.60756456329999997</v>
      </c>
      <c r="R2934" s="29">
        <v>0.39</v>
      </c>
      <c r="S2934" s="2">
        <f>IF($A2934="site","",MIN(VLOOKUP($P2934,margin_ranges!$A$5:$D$10,4,FALSE)/100,$Q2934))</f>
        <v>0.29749999999999999</v>
      </c>
      <c r="T2934" s="6">
        <f>IF(A2934="placement",$J2934*MIN($Q2934,$S2934),"")</f>
        <v>2.9749999999999996</v>
      </c>
      <c r="U2934" s="6">
        <f>IF($A2934="placement",T2934,SUMIF($C$10:$C$6209,$C2934,$T$10:$T$6209))</f>
        <v>2.9749999999999996</v>
      </c>
      <c r="V2934" s="34">
        <f t="shared" si="140"/>
        <v>0.15163934426229519</v>
      </c>
      <c r="W2934" s="24"/>
      <c r="X2934" s="2" t="str">
        <f>IFERROR(MIN(VLOOKUP($W2934,margin_ranges!$A$5:$D$10,4,FALSE),$Q2934*100)/100,"")</f>
        <v/>
      </c>
      <c r="Y2934" s="6">
        <f t="shared" si="138"/>
        <v>2.9749999999999996</v>
      </c>
      <c r="Z2934" s="6">
        <f>IF($A2934="placement",Y2934,SUMIF($C$10:$C$6209,$C2934,$Y$10:$Y$6209))</f>
        <v>2.9749999999999996</v>
      </c>
      <c r="AA2934" s="29">
        <f t="shared" si="139"/>
        <v>0.15163934426229519</v>
      </c>
    </row>
    <row r="2935" spans="1:27" hidden="1" x14ac:dyDescent="0.3">
      <c r="A2935" s="8" t="s">
        <v>17</v>
      </c>
      <c r="B2935" s="8" t="s">
        <v>8378</v>
      </c>
      <c r="C2935" s="8" t="s">
        <v>8379</v>
      </c>
      <c r="D2935" s="8" t="s">
        <v>8409</v>
      </c>
      <c r="E2935" s="8" t="s">
        <v>8410</v>
      </c>
      <c r="F2935" s="29">
        <v>0.39</v>
      </c>
      <c r="G2935" s="29">
        <v>0</v>
      </c>
      <c r="H2935" s="30">
        <v>1.1869000000000001</v>
      </c>
      <c r="I2935" s="30">
        <v>0.5413</v>
      </c>
      <c r="J2935" s="14">
        <v>20</v>
      </c>
      <c r="K2935" s="14">
        <v>7</v>
      </c>
      <c r="L2935" s="12">
        <v>0.45610000000000001</v>
      </c>
      <c r="M2935" s="7">
        <v>1.2078516800000001</v>
      </c>
      <c r="N2935" s="31">
        <v>0.5</v>
      </c>
      <c r="O2935" s="14">
        <f>IFERROR(VLOOKUP($C2935,'site totals'!$J$2:$K$607,2,FALSE),1)</f>
        <v>3849.0542999999998</v>
      </c>
      <c r="P2935" s="32" t="s">
        <v>22</v>
      </c>
      <c r="Q2935" s="12">
        <v>0.58604188739999996</v>
      </c>
      <c r="R2935" s="29">
        <v>0.39</v>
      </c>
      <c r="S2935" s="2">
        <f>IF($A2935="site","",MIN(VLOOKUP($P2935,margin_ranges!$A$5:$D$10,4,FALSE)/100,$Q2935))</f>
        <v>0.29749999999999999</v>
      </c>
      <c r="T2935" s="6">
        <f>IF(A2935="placement",$J2935*MIN($Q2935,$S2935),"")</f>
        <v>5.9499999999999993</v>
      </c>
      <c r="U2935" s="6">
        <f>IF($A2935="placement",T2935,SUMIF($C$10:$C$6209,$C2935,$T$10:$T$6209))</f>
        <v>5.9499999999999993</v>
      </c>
      <c r="V2935" s="34">
        <f t="shared" si="140"/>
        <v>0.15163934426229519</v>
      </c>
      <c r="W2935" s="24"/>
      <c r="X2935" s="2" t="str">
        <f>IFERROR(MIN(VLOOKUP($W2935,margin_ranges!$A$5:$D$10,4,FALSE),$Q2935*100)/100,"")</f>
        <v/>
      </c>
      <c r="Y2935" s="6">
        <f t="shared" si="138"/>
        <v>5.9499999999999993</v>
      </c>
      <c r="Z2935" s="6">
        <f>IF($A2935="placement",Y2935,SUMIF($C$10:$C$6209,$C2935,$Y$10:$Y$6209))</f>
        <v>5.9499999999999993</v>
      </c>
      <c r="AA2935" s="29">
        <f t="shared" si="139"/>
        <v>0.15163934426229519</v>
      </c>
    </row>
    <row r="2936" spans="1:27" hidden="1" x14ac:dyDescent="0.3">
      <c r="A2936" s="8" t="s">
        <v>17</v>
      </c>
      <c r="B2936" s="8" t="s">
        <v>8378</v>
      </c>
      <c r="C2936" s="8" t="s">
        <v>8379</v>
      </c>
      <c r="D2936" s="8" t="s">
        <v>8388</v>
      </c>
      <c r="E2936" s="8" t="s">
        <v>8389</v>
      </c>
      <c r="F2936" s="29">
        <v>0.39</v>
      </c>
      <c r="G2936" s="29">
        <v>1</v>
      </c>
      <c r="H2936" s="30">
        <v>227.9425</v>
      </c>
      <c r="I2936" s="30">
        <v>28.150200000000002</v>
      </c>
      <c r="J2936" s="14">
        <v>1408</v>
      </c>
      <c r="K2936" s="14">
        <v>502</v>
      </c>
      <c r="L2936" s="12">
        <v>0.1235</v>
      </c>
      <c r="M2936" s="7">
        <v>1.6668500399999999</v>
      </c>
      <c r="N2936" s="31">
        <v>0.75</v>
      </c>
      <c r="O2936" s="14">
        <f>IFERROR(VLOOKUP($C2936,'site totals'!$J$2:$K$607,2,FALSE),1)</f>
        <v>3849.0542999999998</v>
      </c>
      <c r="P2936" s="32" t="s">
        <v>22</v>
      </c>
      <c r="Q2936" s="12">
        <v>0.55004950450000001</v>
      </c>
      <c r="R2936" s="29">
        <v>0.39</v>
      </c>
      <c r="S2936" s="2">
        <f>IF($A2936="site","",MIN(VLOOKUP($P2936,margin_ranges!$A$5:$D$10,4,FALSE)/100,$Q2936))</f>
        <v>0.29749999999999999</v>
      </c>
      <c r="T2936" s="6">
        <f>IF(A2936="placement",$J2936*MIN($Q2936,$S2936),"")</f>
        <v>418.88</v>
      </c>
      <c r="U2936" s="6">
        <f>IF($A2936="placement",T2936,SUMIF($C$10:$C$6209,$C2936,$T$10:$T$6209))</f>
        <v>418.88</v>
      </c>
      <c r="V2936" s="34">
        <f t="shared" si="140"/>
        <v>0.15163934426229519</v>
      </c>
      <c r="W2936" s="24"/>
      <c r="X2936" s="2" t="str">
        <f>IFERROR(MIN(VLOOKUP($W2936,margin_ranges!$A$5:$D$10,4,FALSE),$Q2936*100)/100,"")</f>
        <v/>
      </c>
      <c r="Y2936" s="6">
        <f t="shared" si="138"/>
        <v>418.88</v>
      </c>
      <c r="Z2936" s="6">
        <f>IF($A2936="placement",Y2936,SUMIF($C$10:$C$6209,$C2936,$Y$10:$Y$6209))</f>
        <v>418.88</v>
      </c>
      <c r="AA2936" s="29">
        <f t="shared" si="139"/>
        <v>0.15163934426229519</v>
      </c>
    </row>
    <row r="2937" spans="1:27" hidden="1" x14ac:dyDescent="0.3">
      <c r="A2937" s="8" t="s">
        <v>17</v>
      </c>
      <c r="B2937" s="8" t="s">
        <v>8378</v>
      </c>
      <c r="C2937" s="8" t="s">
        <v>8379</v>
      </c>
      <c r="D2937" s="8" t="s">
        <v>8403</v>
      </c>
      <c r="E2937" s="8" t="s">
        <v>8404</v>
      </c>
      <c r="F2937" s="29">
        <v>0.39</v>
      </c>
      <c r="G2937" s="29">
        <v>1</v>
      </c>
      <c r="H2937" s="30">
        <v>564.70709999999997</v>
      </c>
      <c r="I2937" s="30">
        <v>106.69029999999999</v>
      </c>
      <c r="J2937" s="14">
        <v>4465</v>
      </c>
      <c r="K2937" s="14">
        <v>1598</v>
      </c>
      <c r="L2937" s="12">
        <v>0.18890000000000001</v>
      </c>
      <c r="M2937" s="7">
        <v>1.39511403</v>
      </c>
      <c r="N2937" s="31">
        <v>0.75</v>
      </c>
      <c r="O2937" s="14">
        <f>IFERROR(VLOOKUP($C2937,'site totals'!$J$2:$K$607,2,FALSE),1)</f>
        <v>3849.0542999999998</v>
      </c>
      <c r="P2937" s="32" t="s">
        <v>22</v>
      </c>
      <c r="Q2937" s="12">
        <v>0.46240953439999999</v>
      </c>
      <c r="R2937" s="29">
        <v>0.39</v>
      </c>
      <c r="S2937" s="2">
        <f>IF($A2937="site","",MIN(VLOOKUP($P2937,margin_ranges!$A$5:$D$10,4,FALSE)/100,$Q2937))</f>
        <v>0.29749999999999999</v>
      </c>
      <c r="T2937" s="6">
        <f>IF(A2937="placement",$J2937*MIN($Q2937,$S2937),"")</f>
        <v>1328.3374999999999</v>
      </c>
      <c r="U2937" s="6">
        <f>IF($A2937="placement",T2937,SUMIF($C$10:$C$6209,$C2937,$T$10:$T$6209))</f>
        <v>1328.3374999999999</v>
      </c>
      <c r="V2937" s="34">
        <f t="shared" si="140"/>
        <v>0.15163934426229519</v>
      </c>
      <c r="W2937" s="24"/>
      <c r="X2937" s="2" t="str">
        <f>IFERROR(MIN(VLOOKUP($W2937,margin_ranges!$A$5:$D$10,4,FALSE),$Q2937*100)/100,"")</f>
        <v/>
      </c>
      <c r="Y2937" s="6">
        <f t="shared" si="138"/>
        <v>1328.3374999999999</v>
      </c>
      <c r="Z2937" s="6">
        <f>IF($A2937="placement",Y2937,SUMIF($C$10:$C$6209,$C2937,$Y$10:$Y$6209))</f>
        <v>1328.3374999999999</v>
      </c>
      <c r="AA2937" s="29">
        <f t="shared" si="139"/>
        <v>0.15163934426229519</v>
      </c>
    </row>
    <row r="2938" spans="1:27" x14ac:dyDescent="0.3">
      <c r="A2938" s="16" t="s">
        <v>33</v>
      </c>
      <c r="B2938" s="16" t="s">
        <v>8378</v>
      </c>
      <c r="C2938" s="16" t="s">
        <v>8379</v>
      </c>
      <c r="D2938" s="8" t="s">
        <v>34</v>
      </c>
      <c r="E2938" s="16"/>
      <c r="F2938" s="17">
        <v>0.372055257313465</v>
      </c>
      <c r="G2938" s="17">
        <v>0.77448382999999998</v>
      </c>
      <c r="H2938" s="36">
        <v>1226.3110999999999</v>
      </c>
      <c r="I2938" s="36">
        <v>202.00810000000001</v>
      </c>
      <c r="J2938" s="22">
        <v>8248</v>
      </c>
      <c r="K2938" s="22">
        <v>2764</v>
      </c>
      <c r="L2938" s="18">
        <v>0.16470000000000001</v>
      </c>
      <c r="M2938" s="19">
        <v>1.3609973500000001</v>
      </c>
      <c r="N2938" s="20">
        <v>0.77004099999999998</v>
      </c>
      <c r="O2938" s="22">
        <f>IFERROR(VLOOKUP($C2938,'site totals'!$J$2:$K$607,2,FALSE),1)</f>
        <v>3849.0542999999998</v>
      </c>
      <c r="P2938" s="21"/>
      <c r="Q2938" s="18">
        <v>0.4342083034</v>
      </c>
      <c r="R2938" s="17">
        <v>0.37209999999999999</v>
      </c>
      <c r="S2938" s="18" t="str">
        <f>IF($A2938="site","",MIN(VLOOKUP($P2938,margin_ranges!$A$5:$D$10,4,FALSE)/100,$Q2938))</f>
        <v/>
      </c>
      <c r="T2938" s="22" t="str">
        <f>IF(A2938="placement",$J2938*MIN($Q2938,$S2938),"")</f>
        <v/>
      </c>
      <c r="U2938" s="22">
        <f>IF($A2938="placement",T2938,SUMIF($C$10:$C$6209,$C2938,$T$10:$T$6209))</f>
        <v>2416.4812286701999</v>
      </c>
      <c r="V2938" s="37">
        <f t="shared" si="140"/>
        <v>0.12601076520556642</v>
      </c>
      <c r="W2938" s="38"/>
      <c r="X2938" s="18" t="str">
        <f>IFERROR(MIN(VLOOKUP($W2938,margin_ranges!$A$5:$D$10,4,FALSE),$Q2938*100)/100,"")</f>
        <v/>
      </c>
      <c r="Y2938" s="6" t="str">
        <f t="shared" si="138"/>
        <v/>
      </c>
      <c r="Z2938" s="6">
        <f>IF($A2938="placement",Y2938,SUMIF($C$10:$C$6209,$C2938,$Y$10:$Y$6209))</f>
        <v>2416.4812286701999</v>
      </c>
      <c r="AA2938" s="17">
        <f t="shared" si="139"/>
        <v>0.12601076520556642</v>
      </c>
    </row>
    <row r="2939" spans="1:27" hidden="1" x14ac:dyDescent="0.3">
      <c r="A2939" s="8" t="s">
        <v>17</v>
      </c>
      <c r="B2939" s="8" t="s">
        <v>6162</v>
      </c>
      <c r="C2939" s="8" t="s">
        <v>6163</v>
      </c>
      <c r="D2939" s="8" t="s">
        <v>6268</v>
      </c>
      <c r="E2939" s="8" t="s">
        <v>6269</v>
      </c>
      <c r="F2939" s="29">
        <v>0.25</v>
      </c>
      <c r="G2939" s="29">
        <v>1</v>
      </c>
      <c r="H2939" s="30">
        <v>59.8155</v>
      </c>
      <c r="I2939" s="30">
        <v>1.9976</v>
      </c>
      <c r="J2939" s="14">
        <v>49</v>
      </c>
      <c r="K2939" s="14">
        <v>17</v>
      </c>
      <c r="L2939" s="12">
        <v>3.3399999999999999E-2</v>
      </c>
      <c r="M2939" s="7">
        <v>0.81649145000000001</v>
      </c>
      <c r="N2939" s="31">
        <v>0.4</v>
      </c>
      <c r="O2939" s="14">
        <f>IFERROR(VLOOKUP($C2939,'site totals'!$J$2:$K$607,2,FALSE),1)</f>
        <v>3829.1653999999999</v>
      </c>
      <c r="P2939" s="32" t="s">
        <v>478</v>
      </c>
      <c r="Q2939" s="12">
        <v>0.51009897520000003</v>
      </c>
      <c r="R2939" s="29">
        <v>0.25</v>
      </c>
      <c r="S2939" s="2">
        <f>IF($A2939="site","",MIN(VLOOKUP($P2939,margin_ranges!$A$5:$D$10,4,FALSE)/100,$Q2939))</f>
        <v>0.43</v>
      </c>
      <c r="T2939" s="6">
        <f>IF(A2939="placement",$J2939*MIN($Q2939,$S2939),"")</f>
        <v>21.07</v>
      </c>
      <c r="U2939" s="6">
        <f>IF($A2939="placement",T2939,SUMIF($C$10:$C$6209,$C2939,$T$10:$T$6209))</f>
        <v>21.07</v>
      </c>
      <c r="V2939" s="34">
        <f t="shared" si="140"/>
        <v>-0.24</v>
      </c>
      <c r="W2939" s="24"/>
      <c r="X2939" s="2" t="str">
        <f>IFERROR(MIN(VLOOKUP($W2939,margin_ranges!$A$5:$D$10,4,FALSE),$Q2939*100)/100,"")</f>
        <v/>
      </c>
      <c r="Y2939" s="6">
        <f t="shared" si="138"/>
        <v>21.07</v>
      </c>
      <c r="Z2939" s="6">
        <f>IF($A2939="placement",Y2939,SUMIF($C$10:$C$6209,$C2939,$Y$10:$Y$6209))</f>
        <v>21.07</v>
      </c>
      <c r="AA2939" s="29">
        <f t="shared" si="139"/>
        <v>-0.24</v>
      </c>
    </row>
    <row r="2940" spans="1:27" hidden="1" x14ac:dyDescent="0.3">
      <c r="A2940" s="8" t="s">
        <v>17</v>
      </c>
      <c r="B2940" s="8" t="s">
        <v>6162</v>
      </c>
      <c r="C2940" s="8" t="s">
        <v>6163</v>
      </c>
      <c r="D2940" s="8" t="s">
        <v>6220</v>
      </c>
      <c r="E2940" s="8" t="s">
        <v>6221</v>
      </c>
      <c r="F2940" s="29">
        <v>0.3</v>
      </c>
      <c r="G2940" s="29">
        <v>1</v>
      </c>
      <c r="H2940" s="30">
        <v>122.00960000000001</v>
      </c>
      <c r="I2940" s="30">
        <v>4.0778999999999996</v>
      </c>
      <c r="J2940" s="14">
        <v>91</v>
      </c>
      <c r="K2940" s="14">
        <v>27</v>
      </c>
      <c r="L2940" s="12">
        <v>3.3399999999999999E-2</v>
      </c>
      <c r="M2940" s="7">
        <v>0.74636539000000002</v>
      </c>
      <c r="N2940" s="31">
        <v>0.3</v>
      </c>
      <c r="O2940" s="14">
        <f>IFERROR(VLOOKUP($C2940,'site totals'!$J$2:$K$607,2,FALSE),1)</f>
        <v>3829.1653999999999</v>
      </c>
      <c r="P2940" s="32" t="s">
        <v>161</v>
      </c>
      <c r="Q2940" s="12">
        <v>0.59805210040000001</v>
      </c>
      <c r="R2940" s="29">
        <v>0.3</v>
      </c>
      <c r="S2940" s="2">
        <f>IF($A2940="site","",MIN(VLOOKUP($P2940,margin_ranges!$A$5:$D$10,4,FALSE)/100,$Q2940))</f>
        <v>0.43</v>
      </c>
      <c r="T2940" s="6">
        <f>IF(A2940="placement",$J2940*MIN($Q2940,$S2940),"")</f>
        <v>39.130000000000003</v>
      </c>
      <c r="U2940" s="6">
        <f>IF($A2940="placement",T2940,SUMIF($C$10:$C$6209,$C2940,$T$10:$T$6209))</f>
        <v>39.130000000000003</v>
      </c>
      <c r="V2940" s="34">
        <f t="shared" si="140"/>
        <v>-0.18571428571428572</v>
      </c>
      <c r="W2940" s="24"/>
      <c r="X2940" s="2" t="str">
        <f>IFERROR(MIN(VLOOKUP($W2940,margin_ranges!$A$5:$D$10,4,FALSE),$Q2940*100)/100,"")</f>
        <v/>
      </c>
      <c r="Y2940" s="6">
        <f t="shared" si="138"/>
        <v>39.130000000000003</v>
      </c>
      <c r="Z2940" s="6">
        <f>IF($A2940="placement",Y2940,SUMIF($C$10:$C$6209,$C2940,$Y$10:$Y$6209))</f>
        <v>39.130000000000003</v>
      </c>
      <c r="AA2940" s="29">
        <f t="shared" si="139"/>
        <v>-0.18571428571428572</v>
      </c>
    </row>
    <row r="2941" spans="1:27" hidden="1" x14ac:dyDescent="0.3">
      <c r="A2941" s="8" t="s">
        <v>17</v>
      </c>
      <c r="B2941" s="8" t="s">
        <v>6162</v>
      </c>
      <c r="C2941" s="8" t="s">
        <v>6163</v>
      </c>
      <c r="D2941" s="8" t="s">
        <v>6228</v>
      </c>
      <c r="E2941" s="8" t="s">
        <v>6229</v>
      </c>
      <c r="F2941" s="29">
        <v>0.3</v>
      </c>
      <c r="G2941" s="29">
        <v>1</v>
      </c>
      <c r="H2941" s="30">
        <v>76.926400000000001</v>
      </c>
      <c r="I2941" s="30">
        <v>5.7819000000000003</v>
      </c>
      <c r="J2941" s="14">
        <v>164</v>
      </c>
      <c r="K2941" s="14">
        <v>57</v>
      </c>
      <c r="L2941" s="12">
        <v>7.5200000000000003E-2</v>
      </c>
      <c r="M2941" s="7">
        <v>0.94628336999999996</v>
      </c>
      <c r="N2941" s="31">
        <v>0.4</v>
      </c>
      <c r="O2941" s="14">
        <f>IFERROR(VLOOKUP($C2941,'site totals'!$J$2:$K$607,2,FALSE),1)</f>
        <v>3829.1653999999999</v>
      </c>
      <c r="P2941" s="32" t="s">
        <v>478</v>
      </c>
      <c r="Q2941" s="12">
        <v>0.57729363909999998</v>
      </c>
      <c r="R2941" s="29">
        <v>0.3</v>
      </c>
      <c r="S2941" s="2">
        <f>IF($A2941="site","",MIN(VLOOKUP($P2941,margin_ranges!$A$5:$D$10,4,FALSE)/100,$Q2941))</f>
        <v>0.43</v>
      </c>
      <c r="T2941" s="6">
        <f>IF(A2941="placement",$J2941*MIN($Q2941,$S2941),"")</f>
        <v>70.52</v>
      </c>
      <c r="U2941" s="6">
        <f>IF($A2941="placement",T2941,SUMIF($C$10:$C$6209,$C2941,$T$10:$T$6209))</f>
        <v>70.52</v>
      </c>
      <c r="V2941" s="34">
        <f t="shared" si="140"/>
        <v>-0.18571428571428561</v>
      </c>
      <c r="W2941" s="24"/>
      <c r="X2941" s="2" t="str">
        <f>IFERROR(MIN(VLOOKUP($W2941,margin_ranges!$A$5:$D$10,4,FALSE),$Q2941*100)/100,"")</f>
        <v/>
      </c>
      <c r="Y2941" s="6">
        <f t="shared" si="138"/>
        <v>70.52</v>
      </c>
      <c r="Z2941" s="6">
        <f>IF($A2941="placement",Y2941,SUMIF($C$10:$C$6209,$C2941,$Y$10:$Y$6209))</f>
        <v>70.52</v>
      </c>
      <c r="AA2941" s="29">
        <f t="shared" si="139"/>
        <v>-0.18571428571428561</v>
      </c>
    </row>
    <row r="2942" spans="1:27" hidden="1" x14ac:dyDescent="0.3">
      <c r="A2942" s="8" t="s">
        <v>17</v>
      </c>
      <c r="B2942" s="8" t="s">
        <v>6162</v>
      </c>
      <c r="C2942" s="8" t="s">
        <v>6163</v>
      </c>
      <c r="D2942" s="8" t="s">
        <v>6278</v>
      </c>
      <c r="E2942" s="8" t="s">
        <v>6279</v>
      </c>
      <c r="F2942" s="29">
        <v>0.35</v>
      </c>
      <c r="G2942" s="29">
        <v>0</v>
      </c>
      <c r="H2942" s="30">
        <v>13.8744</v>
      </c>
      <c r="I2942" s="30">
        <v>0.66679999999999995</v>
      </c>
      <c r="J2942" s="14">
        <v>18</v>
      </c>
      <c r="K2942" s="14">
        <v>6</v>
      </c>
      <c r="L2942" s="12">
        <v>4.8099999999999997E-2</v>
      </c>
      <c r="M2942" s="7">
        <v>0.87532940999999997</v>
      </c>
      <c r="N2942" s="31">
        <v>0.35</v>
      </c>
      <c r="O2942" s="14">
        <f>IFERROR(VLOOKUP($C2942,'site totals'!$J$2:$K$607,2,FALSE),1)</f>
        <v>3829.1653999999999</v>
      </c>
      <c r="P2942" s="32" t="s">
        <v>478</v>
      </c>
      <c r="Q2942" s="12">
        <v>0.60015052869999996</v>
      </c>
      <c r="R2942" s="29">
        <v>0.35</v>
      </c>
      <c r="S2942" s="2">
        <f>IF($A2942="site","",MIN(VLOOKUP($P2942,margin_ranges!$A$5:$D$10,4,FALSE)/100,$Q2942))</f>
        <v>0.43</v>
      </c>
      <c r="T2942" s="6">
        <f>IF(A2942="placement",$J2942*MIN($Q2942,$S2942),"")</f>
        <v>7.74</v>
      </c>
      <c r="U2942" s="6">
        <f>IF($A2942="placement",T2942,SUMIF($C$10:$C$6209,$C2942,$T$10:$T$6209))</f>
        <v>7.74</v>
      </c>
      <c r="V2942" s="34">
        <f t="shared" si="140"/>
        <v>-0.12307692307692319</v>
      </c>
      <c r="W2942" s="24"/>
      <c r="X2942" s="2" t="str">
        <f>IFERROR(MIN(VLOOKUP($W2942,margin_ranges!$A$5:$D$10,4,FALSE),$Q2942*100)/100,"")</f>
        <v/>
      </c>
      <c r="Y2942" s="6">
        <f t="shared" si="138"/>
        <v>7.74</v>
      </c>
      <c r="Z2942" s="6">
        <f>IF($A2942="placement",Y2942,SUMIF($C$10:$C$6209,$C2942,$Y$10:$Y$6209))</f>
        <v>7.74</v>
      </c>
      <c r="AA2942" s="29">
        <f t="shared" si="139"/>
        <v>-0.12307692307692319</v>
      </c>
    </row>
    <row r="2943" spans="1:27" hidden="1" x14ac:dyDescent="0.3">
      <c r="A2943" s="8" t="s">
        <v>17</v>
      </c>
      <c r="B2943" s="8" t="s">
        <v>6162</v>
      </c>
      <c r="C2943" s="8" t="s">
        <v>6163</v>
      </c>
      <c r="D2943" s="8" t="s">
        <v>6182</v>
      </c>
      <c r="E2943" s="8" t="s">
        <v>6183</v>
      </c>
      <c r="F2943" s="29">
        <v>0.25</v>
      </c>
      <c r="G2943" s="29">
        <v>1</v>
      </c>
      <c r="H2943" s="30">
        <v>113.70180000000001</v>
      </c>
      <c r="I2943" s="30">
        <v>5.3696000000000002</v>
      </c>
      <c r="J2943" s="14">
        <v>70</v>
      </c>
      <c r="K2943" s="14">
        <v>21</v>
      </c>
      <c r="L2943" s="12">
        <v>4.7199999999999999E-2</v>
      </c>
      <c r="M2943" s="7">
        <v>0.43233032999999998</v>
      </c>
      <c r="N2943" s="31">
        <v>0.3</v>
      </c>
      <c r="O2943" s="14">
        <f>IFERROR(VLOOKUP($C2943,'site totals'!$J$2:$K$607,2,FALSE),1)</f>
        <v>3829.1653999999999</v>
      </c>
      <c r="P2943" s="32" t="s">
        <v>91</v>
      </c>
      <c r="Q2943" s="12">
        <v>0.30608615379999998</v>
      </c>
      <c r="R2943" s="29">
        <v>0.25</v>
      </c>
      <c r="S2943" s="2">
        <f>IF($A2943="site","",MIN(VLOOKUP($P2943,margin_ranges!$A$5:$D$10,4,FALSE)/100,$Q2943))</f>
        <v>0.29749999999999999</v>
      </c>
      <c r="T2943" s="6">
        <f>IF(A2943="placement",$J2943*MIN($Q2943,$S2943),"")</f>
        <v>20.824999999999999</v>
      </c>
      <c r="U2943" s="6">
        <f>IF($A2943="placement",T2943,SUMIF($C$10:$C$6209,$C2943,$T$10:$T$6209))</f>
        <v>20.824999999999999</v>
      </c>
      <c r="V2943" s="34">
        <f t="shared" si="140"/>
        <v>-6.3333333333333353E-2</v>
      </c>
      <c r="W2943" s="24"/>
      <c r="X2943" s="2" t="str">
        <f>IFERROR(MIN(VLOOKUP($W2943,margin_ranges!$A$5:$D$10,4,FALSE),$Q2943*100)/100,"")</f>
        <v/>
      </c>
      <c r="Y2943" s="6">
        <f t="shared" si="138"/>
        <v>20.824999999999999</v>
      </c>
      <c r="Z2943" s="6">
        <f>IF($A2943="placement",Y2943,SUMIF($C$10:$C$6209,$C2943,$Y$10:$Y$6209))</f>
        <v>20.824999999999999</v>
      </c>
      <c r="AA2943" s="29">
        <f t="shared" si="139"/>
        <v>-6.3333333333333353E-2</v>
      </c>
    </row>
    <row r="2944" spans="1:27" hidden="1" x14ac:dyDescent="0.3">
      <c r="A2944" s="8" t="s">
        <v>17</v>
      </c>
      <c r="B2944" s="8" t="s">
        <v>6162</v>
      </c>
      <c r="C2944" s="8" t="s">
        <v>6163</v>
      </c>
      <c r="D2944" s="8" t="s">
        <v>6248</v>
      </c>
      <c r="E2944" s="8" t="s">
        <v>6249</v>
      </c>
      <c r="F2944" s="29">
        <v>0.25</v>
      </c>
      <c r="G2944" s="29">
        <v>1</v>
      </c>
      <c r="H2944" s="30">
        <v>127.34820000000001</v>
      </c>
      <c r="I2944" s="30">
        <v>6.5297000000000001</v>
      </c>
      <c r="J2944" s="14">
        <v>83</v>
      </c>
      <c r="K2944" s="14">
        <v>24</v>
      </c>
      <c r="L2944" s="12">
        <v>5.1299999999999998E-2</v>
      </c>
      <c r="M2944" s="7">
        <v>0.42410519000000002</v>
      </c>
      <c r="N2944" s="31">
        <v>0.3</v>
      </c>
      <c r="O2944" s="14">
        <f>IFERROR(VLOOKUP($C2944,'site totals'!$J$2:$K$607,2,FALSE),1)</f>
        <v>3829.1653999999999</v>
      </c>
      <c r="P2944" s="32" t="s">
        <v>91</v>
      </c>
      <c r="Q2944" s="12">
        <v>0.29262832090000002</v>
      </c>
      <c r="R2944" s="29">
        <v>0.25</v>
      </c>
      <c r="S2944" s="2">
        <f>IF($A2944="site","",MIN(VLOOKUP($P2944,margin_ranges!$A$5:$D$10,4,FALSE)/100,$Q2944))</f>
        <v>0.29262832090000002</v>
      </c>
      <c r="T2944" s="6">
        <f>IF(A2944="placement",$J2944*MIN($Q2944,$S2944),"")</f>
        <v>24.288150634700003</v>
      </c>
      <c r="U2944" s="6">
        <f>IF($A2944="placement",T2944,SUMIF($C$10:$C$6209,$C2944,$T$10:$T$6209))</f>
        <v>24.288150634700003</v>
      </c>
      <c r="V2944" s="34">
        <f t="shared" si="140"/>
        <v>-5.6837761200000059E-2</v>
      </c>
      <c r="W2944" s="24"/>
      <c r="X2944" s="2" t="str">
        <f>IFERROR(MIN(VLOOKUP($W2944,margin_ranges!$A$5:$D$10,4,FALSE),$Q2944*100)/100,"")</f>
        <v/>
      </c>
      <c r="Y2944" s="6">
        <f t="shared" si="138"/>
        <v>24.288150634700003</v>
      </c>
      <c r="Z2944" s="6">
        <f>IF($A2944="placement",Y2944,SUMIF($C$10:$C$6209,$C2944,$Y$10:$Y$6209))</f>
        <v>24.288150634700003</v>
      </c>
      <c r="AA2944" s="29">
        <f t="shared" si="139"/>
        <v>-5.6837761200000059E-2</v>
      </c>
    </row>
    <row r="2945" spans="1:27" hidden="1" x14ac:dyDescent="0.3">
      <c r="A2945" s="8" t="s">
        <v>17</v>
      </c>
      <c r="B2945" s="8" t="s">
        <v>6162</v>
      </c>
      <c r="C2945" s="8" t="s">
        <v>6163</v>
      </c>
      <c r="D2945" s="8" t="s">
        <v>6164</v>
      </c>
      <c r="E2945" s="8" t="s">
        <v>6165</v>
      </c>
      <c r="F2945" s="29">
        <v>0.39999999999999902</v>
      </c>
      <c r="G2945" s="29">
        <v>1</v>
      </c>
      <c r="H2945" s="30">
        <v>67.0565</v>
      </c>
      <c r="I2945" s="30">
        <v>4.2796000000000003</v>
      </c>
      <c r="J2945" s="14">
        <v>107</v>
      </c>
      <c r="K2945" s="14">
        <v>43</v>
      </c>
      <c r="L2945" s="12">
        <v>6.3799999999999996E-2</v>
      </c>
      <c r="M2945" s="7">
        <v>0.83191241000000005</v>
      </c>
      <c r="N2945" s="31">
        <v>0.4</v>
      </c>
      <c r="O2945" s="14">
        <f>IFERROR(VLOOKUP($C2945,'site totals'!$J$2:$K$607,2,FALSE),1)</f>
        <v>3829.1653999999999</v>
      </c>
      <c r="P2945" s="32" t="s">
        <v>478</v>
      </c>
      <c r="Q2945" s="12">
        <v>0.51918014889999997</v>
      </c>
      <c r="R2945" s="29">
        <v>0.4</v>
      </c>
      <c r="S2945" s="2">
        <f>IF($A2945="site","",MIN(VLOOKUP($P2945,margin_ranges!$A$5:$D$10,4,FALSE)/100,$Q2945))</f>
        <v>0.43</v>
      </c>
      <c r="T2945" s="6">
        <f>IF(A2945="placement",$J2945*MIN($Q2945,$S2945),"")</f>
        <v>46.01</v>
      </c>
      <c r="U2945" s="6">
        <f>IF($A2945="placement",T2945,SUMIF($C$10:$C$6209,$C2945,$T$10:$T$6209))</f>
        <v>46.01</v>
      </c>
      <c r="V2945" s="34">
        <f t="shared" si="140"/>
        <v>-5.0000000000000044E-2</v>
      </c>
      <c r="W2945" s="24"/>
      <c r="X2945" s="2" t="str">
        <f>IFERROR(MIN(VLOOKUP($W2945,margin_ranges!$A$5:$D$10,4,FALSE),$Q2945*100)/100,"")</f>
        <v/>
      </c>
      <c r="Y2945" s="6">
        <f t="shared" si="138"/>
        <v>46.01</v>
      </c>
      <c r="Z2945" s="6">
        <f>IF($A2945="placement",Y2945,SUMIF($C$10:$C$6209,$C2945,$Y$10:$Y$6209))</f>
        <v>46.01</v>
      </c>
      <c r="AA2945" s="29">
        <f t="shared" si="139"/>
        <v>-5.0000000000000044E-2</v>
      </c>
    </row>
    <row r="2946" spans="1:27" hidden="1" x14ac:dyDescent="0.3">
      <c r="A2946" s="8" t="s">
        <v>17</v>
      </c>
      <c r="B2946" s="8" t="s">
        <v>6162</v>
      </c>
      <c r="C2946" s="8" t="s">
        <v>6163</v>
      </c>
      <c r="D2946" s="8" t="s">
        <v>6258</v>
      </c>
      <c r="E2946" s="8" t="s">
        <v>6259</v>
      </c>
      <c r="F2946" s="29">
        <v>0.39999999999999902</v>
      </c>
      <c r="G2946" s="29">
        <v>1</v>
      </c>
      <c r="H2946" s="30">
        <v>182.1474</v>
      </c>
      <c r="I2946" s="30">
        <v>16.5108</v>
      </c>
      <c r="J2946" s="14">
        <v>376</v>
      </c>
      <c r="K2946" s="14">
        <v>150</v>
      </c>
      <c r="L2946" s="12">
        <v>9.06E-2</v>
      </c>
      <c r="M2946" s="7">
        <v>0.75809318999999997</v>
      </c>
      <c r="N2946" s="31">
        <v>0.4</v>
      </c>
      <c r="O2946" s="14">
        <f>IFERROR(VLOOKUP($C2946,'site totals'!$J$2:$K$607,2,FALSE),1)</f>
        <v>3829.1653999999999</v>
      </c>
      <c r="P2946" s="32" t="s">
        <v>478</v>
      </c>
      <c r="Q2946" s="12">
        <v>0.47236038670000002</v>
      </c>
      <c r="R2946" s="29">
        <v>0.4</v>
      </c>
      <c r="S2946" s="2">
        <f>IF($A2946="site","",MIN(VLOOKUP($P2946,margin_ranges!$A$5:$D$10,4,FALSE)/100,$Q2946))</f>
        <v>0.43</v>
      </c>
      <c r="T2946" s="6">
        <f>IF(A2946="placement",$J2946*MIN($Q2946,$S2946),"")</f>
        <v>161.68</v>
      </c>
      <c r="U2946" s="6">
        <f>IF($A2946="placement",T2946,SUMIF($C$10:$C$6209,$C2946,$T$10:$T$6209))</f>
        <v>161.68</v>
      </c>
      <c r="V2946" s="34">
        <f t="shared" si="140"/>
        <v>-5.0000000000000044E-2</v>
      </c>
      <c r="W2946" s="24"/>
      <c r="X2946" s="2" t="str">
        <f>IFERROR(MIN(VLOOKUP($W2946,margin_ranges!$A$5:$D$10,4,FALSE),$Q2946*100)/100,"")</f>
        <v/>
      </c>
      <c r="Y2946" s="6">
        <f t="shared" si="138"/>
        <v>161.68</v>
      </c>
      <c r="Z2946" s="6">
        <f>IF($A2946="placement",Y2946,SUMIF($C$10:$C$6209,$C2946,$Y$10:$Y$6209))</f>
        <v>161.68</v>
      </c>
      <c r="AA2946" s="29">
        <f t="shared" si="139"/>
        <v>-5.0000000000000044E-2</v>
      </c>
    </row>
    <row r="2947" spans="1:27" hidden="1" x14ac:dyDescent="0.3">
      <c r="A2947" s="8" t="s">
        <v>17</v>
      </c>
      <c r="B2947" s="8" t="s">
        <v>6162</v>
      </c>
      <c r="C2947" s="8" t="s">
        <v>6163</v>
      </c>
      <c r="D2947" s="8" t="s">
        <v>6194</v>
      </c>
      <c r="E2947" s="8" t="s">
        <v>6195</v>
      </c>
      <c r="F2947" s="29">
        <v>0.39999999999999902</v>
      </c>
      <c r="G2947" s="29">
        <v>0</v>
      </c>
      <c r="H2947" s="30">
        <v>7.5084</v>
      </c>
      <c r="I2947" s="30">
        <v>0.31630000000000003</v>
      </c>
      <c r="J2947" s="14">
        <v>8</v>
      </c>
      <c r="K2947" s="14">
        <v>3</v>
      </c>
      <c r="L2947" s="12">
        <v>4.2099999999999999E-2</v>
      </c>
      <c r="M2947" s="7">
        <v>0.83794038000000004</v>
      </c>
      <c r="N2947" s="31">
        <v>0.35</v>
      </c>
      <c r="O2947" s="14">
        <f>IFERROR(VLOOKUP($C2947,'site totals'!$J$2:$K$607,2,FALSE),1)</f>
        <v>3829.1653999999999</v>
      </c>
      <c r="P2947" s="32" t="s">
        <v>478</v>
      </c>
      <c r="Q2947" s="12">
        <v>0.58230918499999995</v>
      </c>
      <c r="R2947" s="29">
        <v>0.4</v>
      </c>
      <c r="S2947" s="2">
        <f>IF($A2947="site","",MIN(VLOOKUP($P2947,margin_ranges!$A$5:$D$10,4,FALSE)/100,$Q2947))</f>
        <v>0.43</v>
      </c>
      <c r="T2947" s="6">
        <f>IF(A2947="placement",$J2947*MIN($Q2947,$S2947),"")</f>
        <v>3.44</v>
      </c>
      <c r="U2947" s="6">
        <f>IF($A2947="placement",T2947,SUMIF($C$10:$C$6209,$C2947,$T$10:$T$6209))</f>
        <v>3.44</v>
      </c>
      <c r="V2947" s="34">
        <f t="shared" si="140"/>
        <v>-4.9999999999999822E-2</v>
      </c>
      <c r="W2947" s="24"/>
      <c r="X2947" s="2" t="str">
        <f>IFERROR(MIN(VLOOKUP($W2947,margin_ranges!$A$5:$D$10,4,FALSE),$Q2947*100)/100,"")</f>
        <v/>
      </c>
      <c r="Y2947" s="6">
        <f t="shared" si="138"/>
        <v>3.44</v>
      </c>
      <c r="Z2947" s="6">
        <f>IF($A2947="placement",Y2947,SUMIF($C$10:$C$6209,$C2947,$Y$10:$Y$6209))</f>
        <v>3.44</v>
      </c>
      <c r="AA2947" s="29">
        <f t="shared" si="139"/>
        <v>-4.9999999999999822E-2</v>
      </c>
    </row>
    <row r="2948" spans="1:27" hidden="1" x14ac:dyDescent="0.3">
      <c r="A2948" s="8" t="s">
        <v>17</v>
      </c>
      <c r="B2948" s="8" t="s">
        <v>6162</v>
      </c>
      <c r="C2948" s="8" t="s">
        <v>6163</v>
      </c>
      <c r="D2948" s="8" t="s">
        <v>6180</v>
      </c>
      <c r="E2948" s="8" t="s">
        <v>6181</v>
      </c>
      <c r="F2948" s="29">
        <v>0.28999999999999998</v>
      </c>
      <c r="G2948" s="29">
        <v>0</v>
      </c>
      <c r="H2948" s="30">
        <v>261.78590000000003</v>
      </c>
      <c r="I2948" s="30">
        <v>2.0931999999999999</v>
      </c>
      <c r="J2948" s="14">
        <v>34</v>
      </c>
      <c r="K2948" s="14">
        <v>9</v>
      </c>
      <c r="L2948" s="12">
        <v>8.0000000000000002E-3</v>
      </c>
      <c r="M2948" s="7">
        <v>0.54348405</v>
      </c>
      <c r="N2948" s="31">
        <v>0.2</v>
      </c>
      <c r="O2948" s="14">
        <f>IFERROR(VLOOKUP($C2948,'site totals'!$J$2:$K$607,2,FALSE),1)</f>
        <v>3829.1653999999999</v>
      </c>
      <c r="P2948" s="32" t="s">
        <v>22</v>
      </c>
      <c r="Q2948" s="12">
        <v>0.63200391789999999</v>
      </c>
      <c r="R2948" s="29">
        <v>0.28999999999999998</v>
      </c>
      <c r="S2948" s="2">
        <f>IF($A2948="site","",MIN(VLOOKUP($P2948,margin_ranges!$A$5:$D$10,4,FALSE)/100,$Q2948))</f>
        <v>0.29749999999999999</v>
      </c>
      <c r="T2948" s="6">
        <f>IF(A2948="placement",$J2948*MIN($Q2948,$S2948),"")</f>
        <v>10.115</v>
      </c>
      <c r="U2948" s="6">
        <f>IF($A2948="placement",T2948,SUMIF($C$10:$C$6209,$C2948,$T$10:$T$6209))</f>
        <v>10.115</v>
      </c>
      <c r="V2948" s="34">
        <f t="shared" si="140"/>
        <v>-1.0563380281690238E-2</v>
      </c>
      <c r="W2948" s="24"/>
      <c r="X2948" s="2" t="str">
        <f>IFERROR(MIN(VLOOKUP($W2948,margin_ranges!$A$5:$D$10,4,FALSE),$Q2948*100)/100,"")</f>
        <v/>
      </c>
      <c r="Y2948" s="6">
        <f t="shared" si="138"/>
        <v>10.115</v>
      </c>
      <c r="Z2948" s="6">
        <f>IF($A2948="placement",Y2948,SUMIF($C$10:$C$6209,$C2948,$Y$10:$Y$6209))</f>
        <v>10.115</v>
      </c>
      <c r="AA2948" s="29">
        <f t="shared" si="139"/>
        <v>-1.0563380281690238E-2</v>
      </c>
    </row>
    <row r="2949" spans="1:27" hidden="1" x14ac:dyDescent="0.3">
      <c r="A2949" s="8" t="s">
        <v>17</v>
      </c>
      <c r="B2949" s="8" t="s">
        <v>6162</v>
      </c>
      <c r="C2949" s="8" t="s">
        <v>6163</v>
      </c>
      <c r="D2949" s="8" t="s">
        <v>6192</v>
      </c>
      <c r="E2949" s="8" t="s">
        <v>6193</v>
      </c>
      <c r="F2949" s="29">
        <v>0.28999999999999998</v>
      </c>
      <c r="G2949" s="29">
        <v>0</v>
      </c>
      <c r="H2949" s="30">
        <v>261.70589999999999</v>
      </c>
      <c r="I2949" s="30">
        <v>1.5108999999999999</v>
      </c>
      <c r="J2949" s="14">
        <v>25</v>
      </c>
      <c r="K2949" s="14">
        <v>6</v>
      </c>
      <c r="L2949" s="12">
        <v>5.7999999999999996E-3</v>
      </c>
      <c r="M2949" s="7">
        <v>0.55484115000000001</v>
      </c>
      <c r="N2949" s="31">
        <v>0.2</v>
      </c>
      <c r="O2949" s="14">
        <f>IFERROR(VLOOKUP($C2949,'site totals'!$J$2:$K$607,2,FALSE),1)</f>
        <v>3829.1653999999999</v>
      </c>
      <c r="P2949" s="32" t="s">
        <v>22</v>
      </c>
      <c r="Q2949" s="12">
        <v>0.63953646900000005</v>
      </c>
      <c r="R2949" s="29">
        <v>0.28999999999999998</v>
      </c>
      <c r="S2949" s="2">
        <f>IF($A2949="site","",MIN(VLOOKUP($P2949,margin_ranges!$A$5:$D$10,4,FALSE)/100,$Q2949))</f>
        <v>0.29749999999999999</v>
      </c>
      <c r="T2949" s="6">
        <f>IF(A2949="placement",$J2949*MIN($Q2949,$S2949),"")</f>
        <v>7.4375</v>
      </c>
      <c r="U2949" s="6">
        <f>IF($A2949="placement",T2949,SUMIF($C$10:$C$6209,$C2949,$T$10:$T$6209))</f>
        <v>7.4375</v>
      </c>
      <c r="V2949" s="34">
        <f t="shared" si="140"/>
        <v>-1.0563380281690127E-2</v>
      </c>
      <c r="W2949" s="24"/>
      <c r="X2949" s="2" t="str">
        <f>IFERROR(MIN(VLOOKUP($W2949,margin_ranges!$A$5:$D$10,4,FALSE),$Q2949*100)/100,"")</f>
        <v/>
      </c>
      <c r="Y2949" s="6">
        <f t="shared" si="138"/>
        <v>7.4375</v>
      </c>
      <c r="Z2949" s="6">
        <f>IF($A2949="placement",Y2949,SUMIF($C$10:$C$6209,$C2949,$Y$10:$Y$6209))</f>
        <v>7.4375</v>
      </c>
      <c r="AA2949" s="29">
        <f t="shared" si="139"/>
        <v>-1.0563380281690127E-2</v>
      </c>
    </row>
    <row r="2950" spans="1:27" hidden="1" x14ac:dyDescent="0.3">
      <c r="A2950" s="8" t="s">
        <v>17</v>
      </c>
      <c r="B2950" s="8" t="s">
        <v>6162</v>
      </c>
      <c r="C2950" s="8" t="s">
        <v>6163</v>
      </c>
      <c r="D2950" s="8" t="s">
        <v>6212</v>
      </c>
      <c r="E2950" s="8" t="s">
        <v>6213</v>
      </c>
      <c r="F2950" s="29">
        <v>0.28999999999999998</v>
      </c>
      <c r="G2950" s="29">
        <v>0</v>
      </c>
      <c r="H2950" s="30">
        <v>271.65789999999998</v>
      </c>
      <c r="I2950" s="30">
        <v>1.4685999999999999</v>
      </c>
      <c r="J2950" s="14">
        <v>25</v>
      </c>
      <c r="K2950" s="14">
        <v>6</v>
      </c>
      <c r="L2950" s="12">
        <v>5.4000000000000003E-3</v>
      </c>
      <c r="M2950" s="7">
        <v>0.57734545999999998</v>
      </c>
      <c r="N2950" s="31">
        <v>0.2</v>
      </c>
      <c r="O2950" s="14">
        <f>IFERROR(VLOOKUP($C2950,'site totals'!$J$2:$K$607,2,FALSE),1)</f>
        <v>3829.1653999999999</v>
      </c>
      <c r="P2950" s="32" t="s">
        <v>22</v>
      </c>
      <c r="Q2950" s="12">
        <v>0.65358695290000002</v>
      </c>
      <c r="R2950" s="29">
        <v>0.28999999999999998</v>
      </c>
      <c r="S2950" s="2">
        <f>IF($A2950="site","",MIN(VLOOKUP($P2950,margin_ranges!$A$5:$D$10,4,FALSE)/100,$Q2950))</f>
        <v>0.29749999999999999</v>
      </c>
      <c r="T2950" s="6">
        <f>IF(A2950="placement",$J2950*MIN($Q2950,$S2950),"")</f>
        <v>7.4375</v>
      </c>
      <c r="U2950" s="6">
        <f>IF($A2950="placement",T2950,SUMIF($C$10:$C$6209,$C2950,$T$10:$T$6209))</f>
        <v>7.4375</v>
      </c>
      <c r="V2950" s="34">
        <f t="shared" si="140"/>
        <v>-1.0563380281690127E-2</v>
      </c>
      <c r="W2950" s="24"/>
      <c r="X2950" s="2" t="str">
        <f>IFERROR(MIN(VLOOKUP($W2950,margin_ranges!$A$5:$D$10,4,FALSE),$Q2950*100)/100,"")</f>
        <v/>
      </c>
      <c r="Y2950" s="6">
        <f t="shared" si="138"/>
        <v>7.4375</v>
      </c>
      <c r="Z2950" s="6">
        <f>IF($A2950="placement",Y2950,SUMIF($C$10:$C$6209,$C2950,$Y$10:$Y$6209))</f>
        <v>7.4375</v>
      </c>
      <c r="AA2950" s="29">
        <f t="shared" si="139"/>
        <v>-1.0563380281690127E-2</v>
      </c>
    </row>
    <row r="2951" spans="1:27" hidden="1" x14ac:dyDescent="0.3">
      <c r="A2951" s="8" t="s">
        <v>17</v>
      </c>
      <c r="B2951" s="8" t="s">
        <v>6162</v>
      </c>
      <c r="C2951" s="8" t="s">
        <v>6163</v>
      </c>
      <c r="D2951" s="8" t="s">
        <v>6216</v>
      </c>
      <c r="E2951" s="8" t="s">
        <v>6217</v>
      </c>
      <c r="F2951" s="29">
        <v>0.28999999999999998</v>
      </c>
      <c r="G2951" s="29">
        <v>0</v>
      </c>
      <c r="H2951" s="30">
        <v>267.8698</v>
      </c>
      <c r="I2951" s="30">
        <v>1.8754999999999999</v>
      </c>
      <c r="J2951" s="14">
        <v>32</v>
      </c>
      <c r="K2951" s="14">
        <v>8</v>
      </c>
      <c r="L2951" s="12">
        <v>7.0000000000000001E-3</v>
      </c>
      <c r="M2951" s="7">
        <v>0.56978329999999999</v>
      </c>
      <c r="N2951" s="31">
        <v>0.2</v>
      </c>
      <c r="O2951" s="14">
        <f>IFERROR(VLOOKUP($C2951,'site totals'!$J$2:$K$607,2,FALSE),1)</f>
        <v>3829.1653999999999</v>
      </c>
      <c r="P2951" s="32" t="s">
        <v>22</v>
      </c>
      <c r="Q2951" s="12">
        <v>0.64898935889999998</v>
      </c>
      <c r="R2951" s="29">
        <v>0.28999999999999998</v>
      </c>
      <c r="S2951" s="2">
        <f>IF($A2951="site","",MIN(VLOOKUP($P2951,margin_ranges!$A$5:$D$10,4,FALSE)/100,$Q2951))</f>
        <v>0.29749999999999999</v>
      </c>
      <c r="T2951" s="6">
        <f>IF(A2951="placement",$J2951*MIN($Q2951,$S2951),"")</f>
        <v>9.52</v>
      </c>
      <c r="U2951" s="6">
        <f>IF($A2951="placement",T2951,SUMIF($C$10:$C$6209,$C2951,$T$10:$T$6209))</f>
        <v>9.52</v>
      </c>
      <c r="V2951" s="34">
        <f t="shared" si="140"/>
        <v>-1.0563380281690127E-2</v>
      </c>
      <c r="W2951" s="24"/>
      <c r="X2951" s="2" t="str">
        <f>IFERROR(MIN(VLOOKUP($W2951,margin_ranges!$A$5:$D$10,4,FALSE),$Q2951*100)/100,"")</f>
        <v/>
      </c>
      <c r="Y2951" s="6">
        <f t="shared" si="138"/>
        <v>9.52</v>
      </c>
      <c r="Z2951" s="6">
        <f>IF($A2951="placement",Y2951,SUMIF($C$10:$C$6209,$C2951,$Y$10:$Y$6209))</f>
        <v>9.52</v>
      </c>
      <c r="AA2951" s="29">
        <f t="shared" si="139"/>
        <v>-1.0563380281690127E-2</v>
      </c>
    </row>
    <row r="2952" spans="1:27" hidden="1" x14ac:dyDescent="0.3">
      <c r="A2952" s="8" t="s">
        <v>17</v>
      </c>
      <c r="B2952" s="8" t="s">
        <v>6162</v>
      </c>
      <c r="C2952" s="8" t="s">
        <v>6163</v>
      </c>
      <c r="D2952" s="8" t="s">
        <v>6218</v>
      </c>
      <c r="E2952" s="8" t="s">
        <v>6219</v>
      </c>
      <c r="F2952" s="29">
        <v>0.28999999999999998</v>
      </c>
      <c r="G2952" s="29">
        <v>0</v>
      </c>
      <c r="H2952" s="30">
        <v>243.5813</v>
      </c>
      <c r="I2952" s="30">
        <v>1.6093999999999999</v>
      </c>
      <c r="J2952" s="14">
        <v>32</v>
      </c>
      <c r="K2952" s="14">
        <v>8</v>
      </c>
      <c r="L2952" s="12">
        <v>6.6E-3</v>
      </c>
      <c r="M2952" s="7">
        <v>0.66696253999999999</v>
      </c>
      <c r="N2952" s="31">
        <v>0.2</v>
      </c>
      <c r="O2952" s="14">
        <f>IFERROR(VLOOKUP($C2952,'site totals'!$J$2:$K$607,2,FALSE),1)</f>
        <v>3829.1653999999999</v>
      </c>
      <c r="P2952" s="32" t="s">
        <v>22</v>
      </c>
      <c r="Q2952" s="12">
        <v>0.70013308490000004</v>
      </c>
      <c r="R2952" s="29">
        <v>0.28999999999999998</v>
      </c>
      <c r="S2952" s="2">
        <f>IF($A2952="site","",MIN(VLOOKUP($P2952,margin_ranges!$A$5:$D$10,4,FALSE)/100,$Q2952))</f>
        <v>0.29749999999999999</v>
      </c>
      <c r="T2952" s="6">
        <f>IF(A2952="placement",$J2952*MIN($Q2952,$S2952),"")</f>
        <v>9.52</v>
      </c>
      <c r="U2952" s="6">
        <f>IF($A2952="placement",T2952,SUMIF($C$10:$C$6209,$C2952,$T$10:$T$6209))</f>
        <v>9.52</v>
      </c>
      <c r="V2952" s="34">
        <f t="shared" si="140"/>
        <v>-1.0563380281690127E-2</v>
      </c>
      <c r="W2952" s="24"/>
      <c r="X2952" s="2" t="str">
        <f>IFERROR(MIN(VLOOKUP($W2952,margin_ranges!$A$5:$D$10,4,FALSE),$Q2952*100)/100,"")</f>
        <v/>
      </c>
      <c r="Y2952" s="6">
        <f t="shared" si="138"/>
        <v>9.52</v>
      </c>
      <c r="Z2952" s="6">
        <f>IF($A2952="placement",Y2952,SUMIF($C$10:$C$6209,$C2952,$Y$10:$Y$6209))</f>
        <v>9.52</v>
      </c>
      <c r="AA2952" s="29">
        <f t="shared" si="139"/>
        <v>-1.0563380281690127E-2</v>
      </c>
    </row>
    <row r="2953" spans="1:27" hidden="1" x14ac:dyDescent="0.3">
      <c r="A2953" s="8" t="s">
        <v>17</v>
      </c>
      <c r="B2953" s="8" t="s">
        <v>6162</v>
      </c>
      <c r="C2953" s="8" t="s">
        <v>6163</v>
      </c>
      <c r="D2953" s="33" t="s">
        <v>6166</v>
      </c>
      <c r="E2953" s="8" t="s">
        <v>6167</v>
      </c>
      <c r="F2953" s="29">
        <v>0.28999999999999998</v>
      </c>
      <c r="G2953" s="29">
        <v>0</v>
      </c>
      <c r="H2953" s="30">
        <v>262.18579999999997</v>
      </c>
      <c r="I2953" s="30">
        <v>1.9921</v>
      </c>
      <c r="J2953" s="14">
        <v>36</v>
      </c>
      <c r="K2953" s="14">
        <v>9</v>
      </c>
      <c r="L2953" s="12">
        <v>7.6E-3</v>
      </c>
      <c r="M2953" s="7">
        <v>0.59561132999999999</v>
      </c>
      <c r="N2953" s="31">
        <v>0.2</v>
      </c>
      <c r="O2953" s="14">
        <f>IFERROR(VLOOKUP($C2953,'site totals'!$J$2:$K$607,2,FALSE),1)</f>
        <v>3829.1653999999999</v>
      </c>
      <c r="P2953" s="32" t="s">
        <v>22</v>
      </c>
      <c r="Q2953" s="12">
        <v>0.66421055169999998</v>
      </c>
      <c r="R2953" s="29">
        <v>0.28999999999999998</v>
      </c>
      <c r="S2953" s="2">
        <f>IF($A2953="site","",MIN(VLOOKUP($P2953,margin_ranges!$A$5:$D$10,4,FALSE)/100,$Q2953))</f>
        <v>0.29749999999999999</v>
      </c>
      <c r="T2953" s="6">
        <f>IF(A2953="placement",$J2953*MIN($Q2953,$S2953),"")</f>
        <v>10.709999999999999</v>
      </c>
      <c r="U2953" s="6">
        <f>IF($A2953="placement",T2953,SUMIF($C$10:$C$6209,$C2953,$T$10:$T$6209))</f>
        <v>10.709999999999999</v>
      </c>
      <c r="V2953" s="34">
        <f t="shared" si="140"/>
        <v>-1.0563380281690127E-2</v>
      </c>
      <c r="W2953" s="24"/>
      <c r="X2953" s="2" t="str">
        <f>IFERROR(MIN(VLOOKUP($W2953,margin_ranges!$A$5:$D$10,4,FALSE),$Q2953*100)/100,"")</f>
        <v/>
      </c>
      <c r="Y2953" s="6">
        <f t="shared" si="138"/>
        <v>10.709999999999999</v>
      </c>
      <c r="Z2953" s="6">
        <f>IF($A2953="placement",Y2953,SUMIF($C$10:$C$6209,$C2953,$Y$10:$Y$6209))</f>
        <v>10.709999999999999</v>
      </c>
      <c r="AA2953" s="29">
        <f t="shared" si="139"/>
        <v>-1.0563380281690127E-2</v>
      </c>
    </row>
    <row r="2954" spans="1:27" hidden="1" x14ac:dyDescent="0.3">
      <c r="A2954" s="8" t="s">
        <v>17</v>
      </c>
      <c r="B2954" s="8" t="s">
        <v>6162</v>
      </c>
      <c r="C2954" s="8" t="s">
        <v>6163</v>
      </c>
      <c r="D2954" s="8" t="s">
        <v>6190</v>
      </c>
      <c r="E2954" s="8" t="s">
        <v>6191</v>
      </c>
      <c r="F2954" s="29">
        <v>0.28999999999999998</v>
      </c>
      <c r="G2954" s="29">
        <v>0</v>
      </c>
      <c r="H2954" s="30">
        <v>279.67540000000002</v>
      </c>
      <c r="I2954" s="30">
        <v>1.9543999999999999</v>
      </c>
      <c r="J2954" s="14">
        <v>36</v>
      </c>
      <c r="K2954" s="14">
        <v>9</v>
      </c>
      <c r="L2954" s="12">
        <v>7.0000000000000001E-3</v>
      </c>
      <c r="M2954" s="7">
        <v>0.62062715000000002</v>
      </c>
      <c r="N2954" s="31">
        <v>0.2</v>
      </c>
      <c r="O2954" s="14">
        <f>IFERROR(VLOOKUP($C2954,'site totals'!$J$2:$K$607,2,FALSE),1)</f>
        <v>3829.1653999999999</v>
      </c>
      <c r="P2954" s="32" t="s">
        <v>22</v>
      </c>
      <c r="Q2954" s="12">
        <v>0.67774532440000002</v>
      </c>
      <c r="R2954" s="29">
        <v>0.28999999999999998</v>
      </c>
      <c r="S2954" s="2">
        <f>IF($A2954="site","",MIN(VLOOKUP($P2954,margin_ranges!$A$5:$D$10,4,FALSE)/100,$Q2954))</f>
        <v>0.29749999999999999</v>
      </c>
      <c r="T2954" s="6">
        <f>IF(A2954="placement",$J2954*MIN($Q2954,$S2954),"")</f>
        <v>10.709999999999999</v>
      </c>
      <c r="U2954" s="6">
        <f>IF($A2954="placement",T2954,SUMIF($C$10:$C$6209,$C2954,$T$10:$T$6209))</f>
        <v>10.709999999999999</v>
      </c>
      <c r="V2954" s="34">
        <f t="shared" si="140"/>
        <v>-1.0563380281690127E-2</v>
      </c>
      <c r="W2954" s="24"/>
      <c r="X2954" s="2" t="str">
        <f>IFERROR(MIN(VLOOKUP($W2954,margin_ranges!$A$5:$D$10,4,FALSE),$Q2954*100)/100,"")</f>
        <v/>
      </c>
      <c r="Y2954" s="6">
        <f t="shared" si="138"/>
        <v>10.709999999999999</v>
      </c>
      <c r="Z2954" s="6">
        <f>IF($A2954="placement",Y2954,SUMIF($C$10:$C$6209,$C2954,$Y$10:$Y$6209))</f>
        <v>10.709999999999999</v>
      </c>
      <c r="AA2954" s="29">
        <f t="shared" si="139"/>
        <v>-1.0563380281690127E-2</v>
      </c>
    </row>
    <row r="2955" spans="1:27" hidden="1" x14ac:dyDescent="0.3">
      <c r="A2955" s="8" t="s">
        <v>17</v>
      </c>
      <c r="B2955" s="8" t="s">
        <v>6162</v>
      </c>
      <c r="C2955" s="8" t="s">
        <v>6163</v>
      </c>
      <c r="D2955" s="8" t="s">
        <v>6236</v>
      </c>
      <c r="E2955" s="8" t="s">
        <v>6237</v>
      </c>
      <c r="F2955" s="29">
        <v>0.28999999999999998</v>
      </c>
      <c r="G2955" s="29">
        <v>0</v>
      </c>
      <c r="H2955" s="30">
        <v>246.6516</v>
      </c>
      <c r="I2955" s="30">
        <v>2.0253000000000001</v>
      </c>
      <c r="J2955" s="14">
        <v>37</v>
      </c>
      <c r="K2955" s="14">
        <v>9</v>
      </c>
      <c r="L2955" s="12">
        <v>8.2000000000000007E-3</v>
      </c>
      <c r="M2955" s="7">
        <v>0.61127178000000004</v>
      </c>
      <c r="N2955" s="31">
        <v>0.2</v>
      </c>
      <c r="O2955" s="14">
        <f>IFERROR(VLOOKUP($C2955,'site totals'!$J$2:$K$607,2,FALSE),1)</f>
        <v>3829.1653999999999</v>
      </c>
      <c r="P2955" s="32" t="s">
        <v>22</v>
      </c>
      <c r="Q2955" s="12">
        <v>0.67281329329999995</v>
      </c>
      <c r="R2955" s="29">
        <v>0.28999999999999998</v>
      </c>
      <c r="S2955" s="2">
        <f>IF($A2955="site","",MIN(VLOOKUP($P2955,margin_ranges!$A$5:$D$10,4,FALSE)/100,$Q2955))</f>
        <v>0.29749999999999999</v>
      </c>
      <c r="T2955" s="6">
        <f>IF(A2955="placement",$J2955*MIN($Q2955,$S2955),"")</f>
        <v>11.0075</v>
      </c>
      <c r="U2955" s="6">
        <f>IF($A2955="placement",T2955,SUMIF($C$10:$C$6209,$C2955,$T$10:$T$6209))</f>
        <v>11.0075</v>
      </c>
      <c r="V2955" s="34">
        <f t="shared" si="140"/>
        <v>-1.0563380281690127E-2</v>
      </c>
      <c r="W2955" s="24"/>
      <c r="X2955" s="2" t="str">
        <f>IFERROR(MIN(VLOOKUP($W2955,margin_ranges!$A$5:$D$10,4,FALSE),$Q2955*100)/100,"")</f>
        <v/>
      </c>
      <c r="Y2955" s="6">
        <f t="shared" si="138"/>
        <v>11.0075</v>
      </c>
      <c r="Z2955" s="6">
        <f>IF($A2955="placement",Y2955,SUMIF($C$10:$C$6209,$C2955,$Y$10:$Y$6209))</f>
        <v>11.0075</v>
      </c>
      <c r="AA2955" s="29">
        <f t="shared" si="139"/>
        <v>-1.0563380281690127E-2</v>
      </c>
    </row>
    <row r="2956" spans="1:27" hidden="1" x14ac:dyDescent="0.3">
      <c r="A2956" s="8" t="s">
        <v>17</v>
      </c>
      <c r="B2956" s="8" t="s">
        <v>6162</v>
      </c>
      <c r="C2956" s="8" t="s">
        <v>6163</v>
      </c>
      <c r="D2956" s="8" t="s">
        <v>6240</v>
      </c>
      <c r="E2956" s="8" t="s">
        <v>6241</v>
      </c>
      <c r="F2956" s="29">
        <v>0.28999999999999998</v>
      </c>
      <c r="G2956" s="29">
        <v>0</v>
      </c>
      <c r="H2956" s="30">
        <v>503.78410000000002</v>
      </c>
      <c r="I2956" s="30">
        <v>7.2538999999999998</v>
      </c>
      <c r="J2956" s="14">
        <v>146</v>
      </c>
      <c r="K2956" s="14">
        <v>37</v>
      </c>
      <c r="L2956" s="12">
        <v>1.44E-2</v>
      </c>
      <c r="M2956" s="7">
        <v>0.67305006999999994</v>
      </c>
      <c r="N2956" s="31">
        <v>0.2</v>
      </c>
      <c r="O2956" s="14">
        <f>IFERROR(VLOOKUP($C2956,'site totals'!$J$2:$K$607,2,FALSE),1)</f>
        <v>3829.1653999999999</v>
      </c>
      <c r="P2956" s="32" t="s">
        <v>22</v>
      </c>
      <c r="Q2956" s="12">
        <v>0.70284528820000003</v>
      </c>
      <c r="R2956" s="29">
        <v>0.28999999999999998</v>
      </c>
      <c r="S2956" s="2">
        <f>IF($A2956="site","",MIN(VLOOKUP($P2956,margin_ranges!$A$5:$D$10,4,FALSE)/100,$Q2956))</f>
        <v>0.29749999999999999</v>
      </c>
      <c r="T2956" s="6">
        <f>IF(A2956="placement",$J2956*MIN($Q2956,$S2956),"")</f>
        <v>43.434999999999995</v>
      </c>
      <c r="U2956" s="6">
        <f>IF($A2956="placement",T2956,SUMIF($C$10:$C$6209,$C2956,$T$10:$T$6209))</f>
        <v>43.434999999999995</v>
      </c>
      <c r="V2956" s="34">
        <f t="shared" si="140"/>
        <v>-1.0563380281690127E-2</v>
      </c>
      <c r="W2956" s="24"/>
      <c r="X2956" s="2" t="str">
        <f>IFERROR(MIN(VLOOKUP($W2956,margin_ranges!$A$5:$D$10,4,FALSE),$Q2956*100)/100,"")</f>
        <v/>
      </c>
      <c r="Y2956" s="6">
        <f t="shared" si="138"/>
        <v>43.434999999999995</v>
      </c>
      <c r="Z2956" s="6">
        <f>IF($A2956="placement",Y2956,SUMIF($C$10:$C$6209,$C2956,$Y$10:$Y$6209))</f>
        <v>43.434999999999995</v>
      </c>
      <c r="AA2956" s="29">
        <f t="shared" si="139"/>
        <v>-1.0563380281690127E-2</v>
      </c>
    </row>
    <row r="2957" spans="1:27" hidden="1" x14ac:dyDescent="0.3">
      <c r="A2957" s="8" t="s">
        <v>17</v>
      </c>
      <c r="B2957" s="8" t="s">
        <v>6162</v>
      </c>
      <c r="C2957" s="8" t="s">
        <v>6163</v>
      </c>
      <c r="D2957" s="8" t="s">
        <v>6184</v>
      </c>
      <c r="E2957" s="8" t="s">
        <v>6185</v>
      </c>
      <c r="F2957" s="29">
        <v>0.28999999999999998</v>
      </c>
      <c r="G2957" s="29">
        <v>1</v>
      </c>
      <c r="H2957" s="30">
        <v>294.8186</v>
      </c>
      <c r="I2957" s="30">
        <v>20.269500000000001</v>
      </c>
      <c r="J2957" s="14">
        <v>501</v>
      </c>
      <c r="K2957" s="14">
        <v>128</v>
      </c>
      <c r="L2957" s="12">
        <v>6.88E-2</v>
      </c>
      <c r="M2957" s="7">
        <v>0.82312834999999995</v>
      </c>
      <c r="N2957" s="31">
        <v>0.5</v>
      </c>
      <c r="O2957" s="14">
        <f>IFERROR(VLOOKUP($C2957,'site totals'!$J$2:$K$607,2,FALSE),1)</f>
        <v>3829.1653999999999</v>
      </c>
      <c r="P2957" s="32" t="s">
        <v>22</v>
      </c>
      <c r="Q2957" s="12">
        <v>0.39256131480000001</v>
      </c>
      <c r="R2957" s="29">
        <v>0.28999999999999998</v>
      </c>
      <c r="S2957" s="2">
        <f>IF($A2957="site","",MIN(VLOOKUP($P2957,margin_ranges!$A$5:$D$10,4,FALSE)/100,$Q2957))</f>
        <v>0.29749999999999999</v>
      </c>
      <c r="T2957" s="6">
        <f>IF(A2957="placement",$J2957*MIN($Q2957,$S2957),"")</f>
        <v>149.04749999999999</v>
      </c>
      <c r="U2957" s="6">
        <f>IF($A2957="placement",T2957,SUMIF($C$10:$C$6209,$C2957,$T$10:$T$6209))</f>
        <v>149.04749999999999</v>
      </c>
      <c r="V2957" s="34">
        <f t="shared" si="140"/>
        <v>-1.0563380281690127E-2</v>
      </c>
      <c r="W2957" s="24"/>
      <c r="X2957" s="2" t="str">
        <f>IFERROR(MIN(VLOOKUP($W2957,margin_ranges!$A$5:$D$10,4,FALSE),$Q2957*100)/100,"")</f>
        <v/>
      </c>
      <c r="Y2957" s="6">
        <f t="shared" si="138"/>
        <v>149.04749999999999</v>
      </c>
      <c r="Z2957" s="6">
        <f>IF($A2957="placement",Y2957,SUMIF($C$10:$C$6209,$C2957,$Y$10:$Y$6209))</f>
        <v>149.04749999999999</v>
      </c>
      <c r="AA2957" s="29">
        <f t="shared" si="139"/>
        <v>-1.0563380281690127E-2</v>
      </c>
    </row>
    <row r="2958" spans="1:27" hidden="1" x14ac:dyDescent="0.3">
      <c r="A2958" s="8" t="s">
        <v>17</v>
      </c>
      <c r="B2958" s="8" t="s">
        <v>6162</v>
      </c>
      <c r="C2958" s="8" t="s">
        <v>6163</v>
      </c>
      <c r="D2958" s="8" t="s">
        <v>6250</v>
      </c>
      <c r="E2958" s="8" t="s">
        <v>6251</v>
      </c>
      <c r="F2958" s="29">
        <v>0.28999999999999998</v>
      </c>
      <c r="G2958" s="29">
        <v>0</v>
      </c>
      <c r="H2958" s="30">
        <v>255.1927</v>
      </c>
      <c r="I2958" s="30">
        <v>1.4967999999999999</v>
      </c>
      <c r="J2958" s="14">
        <v>28</v>
      </c>
      <c r="K2958" s="14">
        <v>7</v>
      </c>
      <c r="L2958" s="12">
        <v>5.8999999999999999E-3</v>
      </c>
      <c r="M2958" s="7">
        <v>0.62066332999999996</v>
      </c>
      <c r="N2958" s="31">
        <v>0.2</v>
      </c>
      <c r="O2958" s="14">
        <f>IFERROR(VLOOKUP($C2958,'site totals'!$J$2:$K$607,2,FALSE),1)</f>
        <v>3829.1653999999999</v>
      </c>
      <c r="P2958" s="32" t="s">
        <v>22</v>
      </c>
      <c r="Q2958" s="12">
        <v>0.67776410890000005</v>
      </c>
      <c r="R2958" s="29">
        <v>0.28999999999999998</v>
      </c>
      <c r="S2958" s="2">
        <f>IF($A2958="site","",MIN(VLOOKUP($P2958,margin_ranges!$A$5:$D$10,4,FALSE)/100,$Q2958))</f>
        <v>0.29749999999999999</v>
      </c>
      <c r="T2958" s="6">
        <f>IF(A2958="placement",$J2958*MIN($Q2958,$S2958),"")</f>
        <v>8.33</v>
      </c>
      <c r="U2958" s="6">
        <f>IF($A2958="placement",T2958,SUMIF($C$10:$C$6209,$C2958,$T$10:$T$6209))</f>
        <v>8.33</v>
      </c>
      <c r="V2958" s="34">
        <f t="shared" si="140"/>
        <v>-1.0563380281690016E-2</v>
      </c>
      <c r="W2958" s="24"/>
      <c r="X2958" s="2" t="str">
        <f>IFERROR(MIN(VLOOKUP($W2958,margin_ranges!$A$5:$D$10,4,FALSE),$Q2958*100)/100,"")</f>
        <v/>
      </c>
      <c r="Y2958" s="6">
        <f t="shared" si="138"/>
        <v>8.33</v>
      </c>
      <c r="Z2958" s="6">
        <f>IF($A2958="placement",Y2958,SUMIF($C$10:$C$6209,$C2958,$Y$10:$Y$6209))</f>
        <v>8.33</v>
      </c>
      <c r="AA2958" s="29">
        <f t="shared" si="139"/>
        <v>-1.0563380281690016E-2</v>
      </c>
    </row>
    <row r="2959" spans="1:27" hidden="1" x14ac:dyDescent="0.3">
      <c r="A2959" s="8" t="s">
        <v>17</v>
      </c>
      <c r="B2959" s="8" t="s">
        <v>6162</v>
      </c>
      <c r="C2959" s="8" t="s">
        <v>6163</v>
      </c>
      <c r="D2959" s="8" t="s">
        <v>6266</v>
      </c>
      <c r="E2959" s="8" t="s">
        <v>6267</v>
      </c>
      <c r="F2959" s="29">
        <v>0.28999999999999998</v>
      </c>
      <c r="G2959" s="29">
        <v>0</v>
      </c>
      <c r="H2959" s="30">
        <v>262.42340000000002</v>
      </c>
      <c r="I2959" s="30">
        <v>1.3989</v>
      </c>
      <c r="J2959" s="14">
        <v>28</v>
      </c>
      <c r="K2959" s="14">
        <v>7</v>
      </c>
      <c r="L2959" s="12">
        <v>5.3E-3</v>
      </c>
      <c r="M2959" s="7">
        <v>0.66227533000000005</v>
      </c>
      <c r="N2959" s="31">
        <v>0.2</v>
      </c>
      <c r="O2959" s="14">
        <f>IFERROR(VLOOKUP($C2959,'site totals'!$J$2:$K$607,2,FALSE),1)</f>
        <v>3829.1653999999999</v>
      </c>
      <c r="P2959" s="32" t="s">
        <v>22</v>
      </c>
      <c r="Q2959" s="12">
        <v>0.6980107941</v>
      </c>
      <c r="R2959" s="29">
        <v>0.28999999999999998</v>
      </c>
      <c r="S2959" s="2">
        <f>IF($A2959="site","",MIN(VLOOKUP($P2959,margin_ranges!$A$5:$D$10,4,FALSE)/100,$Q2959))</f>
        <v>0.29749999999999999</v>
      </c>
      <c r="T2959" s="6">
        <f>IF(A2959="placement",$J2959*MIN($Q2959,$S2959),"")</f>
        <v>8.33</v>
      </c>
      <c r="U2959" s="6">
        <f>IF($A2959="placement",T2959,SUMIF($C$10:$C$6209,$C2959,$T$10:$T$6209))</f>
        <v>8.33</v>
      </c>
      <c r="V2959" s="34">
        <f t="shared" si="140"/>
        <v>-1.0563380281690016E-2</v>
      </c>
      <c r="W2959" s="24"/>
      <c r="X2959" s="2" t="str">
        <f>IFERROR(MIN(VLOOKUP($W2959,margin_ranges!$A$5:$D$10,4,FALSE),$Q2959*100)/100,"")</f>
        <v/>
      </c>
      <c r="Y2959" s="6">
        <f t="shared" si="138"/>
        <v>8.33</v>
      </c>
      <c r="Z2959" s="6">
        <f>IF($A2959="placement",Y2959,SUMIF($C$10:$C$6209,$C2959,$Y$10:$Y$6209))</f>
        <v>8.33</v>
      </c>
      <c r="AA2959" s="29">
        <f t="shared" si="139"/>
        <v>-1.0563380281690016E-2</v>
      </c>
    </row>
    <row r="2960" spans="1:27" hidden="1" x14ac:dyDescent="0.3">
      <c r="A2960" s="8" t="s">
        <v>17</v>
      </c>
      <c r="B2960" s="8" t="s">
        <v>6162</v>
      </c>
      <c r="C2960" s="8" t="s">
        <v>6163</v>
      </c>
      <c r="D2960" s="8" t="s">
        <v>6234</v>
      </c>
      <c r="E2960" s="8" t="s">
        <v>6235</v>
      </c>
      <c r="F2960" s="29">
        <v>0.28999999999999998</v>
      </c>
      <c r="G2960" s="29">
        <v>0</v>
      </c>
      <c r="H2960" s="30">
        <v>273.60759999999999</v>
      </c>
      <c r="I2960" s="30">
        <v>3.9998999999999998</v>
      </c>
      <c r="J2960" s="14">
        <v>63</v>
      </c>
      <c r="K2960" s="14">
        <v>16</v>
      </c>
      <c r="L2960" s="12">
        <v>1.46E-2</v>
      </c>
      <c r="M2960" s="7">
        <v>0.52546652999999999</v>
      </c>
      <c r="N2960" s="31">
        <v>0.2</v>
      </c>
      <c r="O2960" s="14">
        <f>IFERROR(VLOOKUP($C2960,'site totals'!$J$2:$K$607,2,FALSE),1)</f>
        <v>3829.1653999999999</v>
      </c>
      <c r="P2960" s="32" t="s">
        <v>22</v>
      </c>
      <c r="Q2960" s="12">
        <v>0.61938584090000004</v>
      </c>
      <c r="R2960" s="29">
        <v>0.28999999999999998</v>
      </c>
      <c r="S2960" s="2">
        <f>IF($A2960="site","",MIN(VLOOKUP($P2960,margin_ranges!$A$5:$D$10,4,FALSE)/100,$Q2960))</f>
        <v>0.29749999999999999</v>
      </c>
      <c r="T2960" s="6">
        <f>IF(A2960="placement",$J2960*MIN($Q2960,$S2960),"")</f>
        <v>18.7425</v>
      </c>
      <c r="U2960" s="6">
        <f>IF($A2960="placement",T2960,SUMIF($C$10:$C$6209,$C2960,$T$10:$T$6209))</f>
        <v>18.7425</v>
      </c>
      <c r="V2960" s="34">
        <f t="shared" si="140"/>
        <v>-1.0563380281690016E-2</v>
      </c>
      <c r="W2960" s="24"/>
      <c r="X2960" s="2" t="str">
        <f>IFERROR(MIN(VLOOKUP($W2960,margin_ranges!$A$5:$D$10,4,FALSE),$Q2960*100)/100,"")</f>
        <v/>
      </c>
      <c r="Y2960" s="6">
        <f t="shared" si="138"/>
        <v>18.7425</v>
      </c>
      <c r="Z2960" s="6">
        <f>IF($A2960="placement",Y2960,SUMIF($C$10:$C$6209,$C2960,$Y$10:$Y$6209))</f>
        <v>18.7425</v>
      </c>
      <c r="AA2960" s="29">
        <f t="shared" si="139"/>
        <v>-1.0563380281690016E-2</v>
      </c>
    </row>
    <row r="2961" spans="1:27" hidden="1" x14ac:dyDescent="0.3">
      <c r="A2961" s="8" t="s">
        <v>17</v>
      </c>
      <c r="B2961" s="8" t="s">
        <v>6162</v>
      </c>
      <c r="C2961" s="8" t="s">
        <v>6163</v>
      </c>
      <c r="D2961" s="8" t="s">
        <v>6200</v>
      </c>
      <c r="E2961" s="8" t="s">
        <v>6201</v>
      </c>
      <c r="F2961" s="29">
        <v>0.28999999999999998</v>
      </c>
      <c r="G2961" s="29">
        <v>0</v>
      </c>
      <c r="H2961" s="30">
        <v>527.25360000000001</v>
      </c>
      <c r="I2961" s="30">
        <v>7.6558000000000002</v>
      </c>
      <c r="J2961" s="14">
        <v>79</v>
      </c>
      <c r="K2961" s="14">
        <v>20</v>
      </c>
      <c r="L2961" s="12">
        <v>1.4500000000000001E-2</v>
      </c>
      <c r="M2961" s="7">
        <v>0.34224723000000001</v>
      </c>
      <c r="N2961" s="31">
        <v>0.2</v>
      </c>
      <c r="O2961" s="14">
        <f>IFERROR(VLOOKUP($C2961,'site totals'!$J$2:$K$607,2,FALSE),1)</f>
        <v>3829.1653999999999</v>
      </c>
      <c r="P2961" s="32" t="s">
        <v>22</v>
      </c>
      <c r="Q2961" s="12">
        <v>0.41562711270000002</v>
      </c>
      <c r="R2961" s="29">
        <v>0.28999999999999998</v>
      </c>
      <c r="S2961" s="2">
        <f>IF($A2961="site","",MIN(VLOOKUP($P2961,margin_ranges!$A$5:$D$10,4,FALSE)/100,$Q2961))</f>
        <v>0.29749999999999999</v>
      </c>
      <c r="T2961" s="6">
        <f>IF(A2961="placement",$J2961*MIN($Q2961,$S2961),"")</f>
        <v>23.502499999999998</v>
      </c>
      <c r="U2961" s="6">
        <f>IF($A2961="placement",T2961,SUMIF($C$10:$C$6209,$C2961,$T$10:$T$6209))</f>
        <v>23.502499999999998</v>
      </c>
      <c r="V2961" s="34">
        <f t="shared" si="140"/>
        <v>-1.0563380281690016E-2</v>
      </c>
      <c r="W2961" s="24"/>
      <c r="X2961" s="2" t="str">
        <f>IFERROR(MIN(VLOOKUP($W2961,margin_ranges!$A$5:$D$10,4,FALSE),$Q2961*100)/100,"")</f>
        <v/>
      </c>
      <c r="Y2961" s="6">
        <f t="shared" si="138"/>
        <v>23.502499999999998</v>
      </c>
      <c r="Z2961" s="6">
        <f>IF($A2961="placement",Y2961,SUMIF($C$10:$C$6209,$C2961,$Y$10:$Y$6209))</f>
        <v>23.502499999999998</v>
      </c>
      <c r="AA2961" s="29">
        <f t="shared" si="139"/>
        <v>-1.0563380281690016E-2</v>
      </c>
    </row>
    <row r="2962" spans="1:27" hidden="1" x14ac:dyDescent="0.3">
      <c r="A2962" s="8" t="s">
        <v>17</v>
      </c>
      <c r="B2962" s="8" t="s">
        <v>6162</v>
      </c>
      <c r="C2962" s="8" t="s">
        <v>6163</v>
      </c>
      <c r="D2962" s="8" t="s">
        <v>6272</v>
      </c>
      <c r="E2962" s="8" t="s">
        <v>6273</v>
      </c>
      <c r="F2962" s="29">
        <v>0.28999999999999998</v>
      </c>
      <c r="G2962" s="29">
        <v>0</v>
      </c>
      <c r="H2962" s="30">
        <v>552.45140000000004</v>
      </c>
      <c r="I2962" s="30">
        <v>7.4901</v>
      </c>
      <c r="J2962" s="14">
        <v>108</v>
      </c>
      <c r="K2962" s="14">
        <v>27</v>
      </c>
      <c r="L2962" s="12">
        <v>1.3599999999999999E-2</v>
      </c>
      <c r="M2962" s="7">
        <v>0.48035018000000002</v>
      </c>
      <c r="N2962" s="31">
        <v>0.2</v>
      </c>
      <c r="O2962" s="14">
        <f>IFERROR(VLOOKUP($C2962,'site totals'!$J$2:$K$607,2,FALSE),1)</f>
        <v>3829.1653999999999</v>
      </c>
      <c r="P2962" s="32" t="s">
        <v>22</v>
      </c>
      <c r="Q2962" s="12">
        <v>0.58363708560000005</v>
      </c>
      <c r="R2962" s="29">
        <v>0.28999999999999998</v>
      </c>
      <c r="S2962" s="2">
        <f>IF($A2962="site","",MIN(VLOOKUP($P2962,margin_ranges!$A$5:$D$10,4,FALSE)/100,$Q2962))</f>
        <v>0.29749999999999999</v>
      </c>
      <c r="T2962" s="6">
        <f>IF(A2962="placement",$J2962*MIN($Q2962,$S2962),"")</f>
        <v>32.129999999999995</v>
      </c>
      <c r="U2962" s="6">
        <f>IF($A2962="placement",T2962,SUMIF($C$10:$C$6209,$C2962,$T$10:$T$6209))</f>
        <v>32.129999999999995</v>
      </c>
      <c r="V2962" s="34">
        <f t="shared" si="140"/>
        <v>-1.0563380281690016E-2</v>
      </c>
      <c r="W2962" s="24"/>
      <c r="X2962" s="2" t="str">
        <f>IFERROR(MIN(VLOOKUP($W2962,margin_ranges!$A$5:$D$10,4,FALSE),$Q2962*100)/100,"")</f>
        <v/>
      </c>
      <c r="Y2962" s="6">
        <f t="shared" si="138"/>
        <v>32.129999999999995</v>
      </c>
      <c r="Z2962" s="6">
        <f>IF($A2962="placement",Y2962,SUMIF($C$10:$C$6209,$C2962,$Y$10:$Y$6209))</f>
        <v>32.129999999999995</v>
      </c>
      <c r="AA2962" s="29">
        <f t="shared" si="139"/>
        <v>-1.0563380281690016E-2</v>
      </c>
    </row>
    <row r="2963" spans="1:27" hidden="1" x14ac:dyDescent="0.3">
      <c r="A2963" s="8" t="s">
        <v>17</v>
      </c>
      <c r="B2963" s="8" t="s">
        <v>6162</v>
      </c>
      <c r="C2963" s="8" t="s">
        <v>6163</v>
      </c>
      <c r="D2963" s="8" t="s">
        <v>6262</v>
      </c>
      <c r="E2963" s="8" t="s">
        <v>6263</v>
      </c>
      <c r="F2963" s="29">
        <v>0.28999999999999998</v>
      </c>
      <c r="G2963" s="29">
        <v>0</v>
      </c>
      <c r="H2963" s="30">
        <v>276.35239999999999</v>
      </c>
      <c r="I2963" s="30">
        <v>2.1932</v>
      </c>
      <c r="J2963" s="14">
        <v>43</v>
      </c>
      <c r="K2963" s="14">
        <v>11</v>
      </c>
      <c r="L2963" s="12">
        <v>7.9000000000000008E-3</v>
      </c>
      <c r="M2963" s="7">
        <v>0.65700049000000005</v>
      </c>
      <c r="N2963" s="31">
        <v>0.2</v>
      </c>
      <c r="O2963" s="14">
        <f>IFERROR(VLOOKUP($C2963,'site totals'!$J$2:$K$607,2,FALSE),1)</f>
        <v>3829.1653999999999</v>
      </c>
      <c r="P2963" s="32" t="s">
        <v>22</v>
      </c>
      <c r="Q2963" s="12">
        <v>0.69558622329999997</v>
      </c>
      <c r="R2963" s="29">
        <v>0.28999999999999998</v>
      </c>
      <c r="S2963" s="2">
        <f>IF($A2963="site","",MIN(VLOOKUP($P2963,margin_ranges!$A$5:$D$10,4,FALSE)/100,$Q2963))</f>
        <v>0.29749999999999999</v>
      </c>
      <c r="T2963" s="6">
        <f>IF(A2963="placement",$J2963*MIN($Q2963,$S2963),"")</f>
        <v>12.792499999999999</v>
      </c>
      <c r="U2963" s="6">
        <f>IF($A2963="placement",T2963,SUMIF($C$10:$C$6209,$C2963,$T$10:$T$6209))</f>
        <v>12.792499999999999</v>
      </c>
      <c r="V2963" s="34">
        <f t="shared" si="140"/>
        <v>-1.0563380281689905E-2</v>
      </c>
      <c r="W2963" s="24"/>
      <c r="X2963" s="2" t="str">
        <f>IFERROR(MIN(VLOOKUP($W2963,margin_ranges!$A$5:$D$10,4,FALSE),$Q2963*100)/100,"")</f>
        <v/>
      </c>
      <c r="Y2963" s="6">
        <f t="shared" si="138"/>
        <v>12.792499999999999</v>
      </c>
      <c r="Z2963" s="6">
        <f>IF($A2963="placement",Y2963,SUMIF($C$10:$C$6209,$C2963,$Y$10:$Y$6209))</f>
        <v>12.792499999999999</v>
      </c>
      <c r="AA2963" s="17">
        <f t="shared" si="139"/>
        <v>-1.0563380281689905E-2</v>
      </c>
    </row>
    <row r="2964" spans="1:27" hidden="1" x14ac:dyDescent="0.3">
      <c r="A2964" s="8" t="s">
        <v>17</v>
      </c>
      <c r="B2964" s="8" t="s">
        <v>6162</v>
      </c>
      <c r="C2964" s="8" t="s">
        <v>6163</v>
      </c>
      <c r="D2964" s="8" t="s">
        <v>6260</v>
      </c>
      <c r="E2964" s="8" t="s">
        <v>6261</v>
      </c>
      <c r="F2964" s="29">
        <v>0.28999999999999998</v>
      </c>
      <c r="G2964" s="29">
        <v>0</v>
      </c>
      <c r="H2964" s="30">
        <v>531.13930000000005</v>
      </c>
      <c r="I2964" s="30">
        <v>7.1143999999999998</v>
      </c>
      <c r="J2964" s="14">
        <v>86</v>
      </c>
      <c r="K2964" s="14">
        <v>22</v>
      </c>
      <c r="L2964" s="12">
        <v>1.34E-2</v>
      </c>
      <c r="M2964" s="7">
        <v>0.40412847000000002</v>
      </c>
      <c r="N2964" s="31">
        <v>0.2</v>
      </c>
      <c r="O2964" s="14">
        <f>IFERROR(VLOOKUP($C2964,'site totals'!$J$2:$K$607,2,FALSE),1)</f>
        <v>3829.1653999999999</v>
      </c>
      <c r="P2964" s="32" t="s">
        <v>22</v>
      </c>
      <c r="Q2964" s="12">
        <v>0.50510787150000003</v>
      </c>
      <c r="R2964" s="29">
        <v>0.28999999999999998</v>
      </c>
      <c r="S2964" s="2">
        <f>IF($A2964="site","",MIN(VLOOKUP($P2964,margin_ranges!$A$5:$D$10,4,FALSE)/100,$Q2964))</f>
        <v>0.29749999999999999</v>
      </c>
      <c r="T2964" s="6">
        <f>IF(A2964="placement",$J2964*MIN($Q2964,$S2964),"")</f>
        <v>25.584999999999997</v>
      </c>
      <c r="U2964" s="6">
        <f>IF($A2964="placement",T2964,SUMIF($C$10:$C$6209,$C2964,$T$10:$T$6209))</f>
        <v>25.584999999999997</v>
      </c>
      <c r="V2964" s="34">
        <f t="shared" si="140"/>
        <v>-1.0563380281689905E-2</v>
      </c>
      <c r="W2964" s="24"/>
      <c r="X2964" s="2" t="str">
        <f>IFERROR(MIN(VLOOKUP($W2964,margin_ranges!$A$5:$D$10,4,FALSE),$Q2964*100)/100,"")</f>
        <v/>
      </c>
      <c r="Y2964" s="6">
        <f t="shared" si="138"/>
        <v>25.584999999999997</v>
      </c>
      <c r="Z2964" s="6">
        <f>IF($A2964="placement",Y2964,SUMIF($C$10:$C$6209,$C2964,$Y$10:$Y$6209))</f>
        <v>25.584999999999997</v>
      </c>
      <c r="AA2964" s="29">
        <f t="shared" si="139"/>
        <v>-1.0563380281689905E-2</v>
      </c>
    </row>
    <row r="2965" spans="1:27" hidden="1" x14ac:dyDescent="0.3">
      <c r="A2965" s="8" t="s">
        <v>17</v>
      </c>
      <c r="B2965" s="8" t="s">
        <v>6162</v>
      </c>
      <c r="C2965" s="8" t="s">
        <v>6163</v>
      </c>
      <c r="D2965" s="8" t="s">
        <v>6174</v>
      </c>
      <c r="E2965" s="8" t="s">
        <v>6175</v>
      </c>
      <c r="F2965" s="29">
        <v>0.218762651821862</v>
      </c>
      <c r="G2965" s="29">
        <v>1</v>
      </c>
      <c r="H2965" s="30">
        <v>127.4374</v>
      </c>
      <c r="I2965" s="30">
        <v>7.3510999999999997</v>
      </c>
      <c r="J2965" s="14">
        <v>85</v>
      </c>
      <c r="K2965" s="14">
        <v>19</v>
      </c>
      <c r="L2965" s="12">
        <v>5.7700000000000001E-2</v>
      </c>
      <c r="M2965" s="7">
        <v>0.38400622000000001</v>
      </c>
      <c r="N2965" s="31">
        <v>0.3</v>
      </c>
      <c r="O2965" s="14">
        <f>IFERROR(VLOOKUP($C2965,'site totals'!$J$2:$K$607,2,FALSE),1)</f>
        <v>3829.1653999999999</v>
      </c>
      <c r="P2965" s="32" t="s">
        <v>91</v>
      </c>
      <c r="Q2965" s="12">
        <v>0.21876265180000001</v>
      </c>
      <c r="R2965" s="29">
        <v>0.25</v>
      </c>
      <c r="S2965" s="2">
        <f>IF($A2965="site","",MIN(VLOOKUP($P2965,margin_ranges!$A$5:$D$10,4,FALSE)/100,$Q2965))</f>
        <v>0.21876265180000001</v>
      </c>
      <c r="T2965" s="6">
        <f>IF(A2965="placement",$J2965*MIN($Q2965,$S2965),"")</f>
        <v>18.594825403000002</v>
      </c>
      <c r="U2965" s="6">
        <f>IF($A2965="placement",T2965,SUMIF($C$10:$C$6209,$C2965,$T$10:$T$6209))</f>
        <v>18.594825403000002</v>
      </c>
      <c r="V2965" s="34">
        <f t="shared" si="140"/>
        <v>4.1649797599999872E-2</v>
      </c>
      <c r="W2965" s="24"/>
      <c r="X2965" s="2" t="str">
        <f>IFERROR(MIN(VLOOKUP($W2965,margin_ranges!$A$5:$D$10,4,FALSE),$Q2965*100)/100,"")</f>
        <v/>
      </c>
      <c r="Y2965" s="6">
        <f t="shared" si="138"/>
        <v>18.594825403000002</v>
      </c>
      <c r="Z2965" s="6">
        <f>IF($A2965="placement",Y2965,SUMIF($C$10:$C$6209,$C2965,$Y$10:$Y$6209))</f>
        <v>18.594825403000002</v>
      </c>
      <c r="AA2965" s="17">
        <f t="shared" si="139"/>
        <v>4.1649797599999872E-2</v>
      </c>
    </row>
    <row r="2966" spans="1:27" hidden="1" x14ac:dyDescent="0.3">
      <c r="A2966" s="8" t="s">
        <v>17</v>
      </c>
      <c r="B2966" s="8" t="s">
        <v>6162</v>
      </c>
      <c r="C2966" s="8" t="s">
        <v>6163</v>
      </c>
      <c r="D2966" s="8" t="s">
        <v>6198</v>
      </c>
      <c r="E2966" s="8" t="s">
        <v>6199</v>
      </c>
      <c r="F2966" s="29">
        <v>0.33587607282923698</v>
      </c>
      <c r="G2966" s="29">
        <v>0</v>
      </c>
      <c r="H2966" s="30">
        <v>253.27449999999999</v>
      </c>
      <c r="I2966" s="30">
        <v>4.0061</v>
      </c>
      <c r="J2966" s="14">
        <v>90</v>
      </c>
      <c r="K2966" s="14">
        <v>29</v>
      </c>
      <c r="L2966" s="12">
        <v>1.5800000000000002E-2</v>
      </c>
      <c r="M2966" s="7">
        <v>0.75287152999999996</v>
      </c>
      <c r="N2966" s="31">
        <v>0.5</v>
      </c>
      <c r="O2966" s="14">
        <f>IFERROR(VLOOKUP($C2966,'site totals'!$J$2:$K$607,2,FALSE),1)</f>
        <v>3829.1653999999999</v>
      </c>
      <c r="P2966" s="32" t="s">
        <v>22</v>
      </c>
      <c r="Q2966" s="12">
        <v>0.33587607279999998</v>
      </c>
      <c r="R2966" s="29">
        <v>0.37</v>
      </c>
      <c r="S2966" s="2">
        <f>IF($A2966="site","",MIN(VLOOKUP($P2966,margin_ranges!$A$5:$D$10,4,FALSE)/100,$Q2966))</f>
        <v>0.29749999999999999</v>
      </c>
      <c r="T2966" s="6">
        <f>IF(A2966="placement",$J2966*MIN($Q2966,$S2966),"")</f>
        <v>26.774999999999999</v>
      </c>
      <c r="U2966" s="6">
        <f>IF($A2966="placement",T2966,SUMIF($C$10:$C$6209,$C2966,$T$10:$T$6209))</f>
        <v>26.774999999999999</v>
      </c>
      <c r="V2966" s="34">
        <f t="shared" si="140"/>
        <v>0.11507936507936511</v>
      </c>
      <c r="W2966" s="24"/>
      <c r="X2966" s="2" t="str">
        <f>IFERROR(MIN(VLOOKUP($W2966,margin_ranges!$A$5:$D$10,4,FALSE),$Q2966*100)/100,"")</f>
        <v/>
      </c>
      <c r="Y2966" s="6">
        <f t="shared" si="138"/>
        <v>26.774999999999999</v>
      </c>
      <c r="Z2966" s="6">
        <f>IF($A2966="placement",Y2966,SUMIF($C$10:$C$6209,$C2966,$Y$10:$Y$6209))</f>
        <v>26.774999999999999</v>
      </c>
      <c r="AA2966" s="29">
        <f t="shared" si="139"/>
        <v>0.11507936507936511</v>
      </c>
    </row>
    <row r="2967" spans="1:27" hidden="1" x14ac:dyDescent="0.3">
      <c r="A2967" s="8" t="s">
        <v>17</v>
      </c>
      <c r="B2967" s="8" t="s">
        <v>6162</v>
      </c>
      <c r="C2967" s="8" t="s">
        <v>6163</v>
      </c>
      <c r="D2967" s="8" t="s">
        <v>6178</v>
      </c>
      <c r="E2967" s="8" t="s">
        <v>6179</v>
      </c>
      <c r="F2967" s="29">
        <v>0.34</v>
      </c>
      <c r="G2967" s="29">
        <v>0</v>
      </c>
      <c r="H2967" s="30">
        <v>4.2563000000000004</v>
      </c>
      <c r="I2967" s="30">
        <v>0.439</v>
      </c>
      <c r="J2967" s="14">
        <v>12</v>
      </c>
      <c r="K2967" s="14">
        <v>4</v>
      </c>
      <c r="L2967" s="12">
        <v>0.1031</v>
      </c>
      <c r="M2967" s="7">
        <v>0.94292222999999997</v>
      </c>
      <c r="N2967" s="31">
        <v>0.5</v>
      </c>
      <c r="O2967" s="14">
        <f>IFERROR(VLOOKUP($C2967,'site totals'!$J$2:$K$607,2,FALSE),1)</f>
        <v>3829.1653999999999</v>
      </c>
      <c r="P2967" s="32" t="s">
        <v>22</v>
      </c>
      <c r="Q2967" s="12">
        <v>0.46973357259999998</v>
      </c>
      <c r="R2967" s="29">
        <v>0.34</v>
      </c>
      <c r="S2967" s="2">
        <f>IF($A2967="site","",MIN(VLOOKUP($P2967,margin_ranges!$A$5:$D$10,4,FALSE)/100,$Q2967))</f>
        <v>0.29749999999999999</v>
      </c>
      <c r="T2967" s="6">
        <f>IF(A2967="placement",$J2967*MIN($Q2967,$S2967),"")</f>
        <v>3.57</v>
      </c>
      <c r="U2967" s="6">
        <f>IF($A2967="placement",T2967,SUMIF($C$10:$C$6209,$C2967,$T$10:$T$6209))</f>
        <v>3.57</v>
      </c>
      <c r="V2967" s="34">
        <f t="shared" si="140"/>
        <v>6.4393939393939448E-2</v>
      </c>
      <c r="W2967" s="24"/>
      <c r="X2967" s="2" t="str">
        <f>IFERROR(MIN(VLOOKUP($W2967,margin_ranges!$A$5:$D$10,4,FALSE),$Q2967*100)/100,"")</f>
        <v/>
      </c>
      <c r="Y2967" s="6">
        <f t="shared" si="138"/>
        <v>3.57</v>
      </c>
      <c r="Z2967" s="6">
        <f>IF($A2967="placement",Y2967,SUMIF($C$10:$C$6209,$C2967,$Y$10:$Y$6209))</f>
        <v>3.57</v>
      </c>
      <c r="AA2967" s="29">
        <f t="shared" si="139"/>
        <v>6.4393939393939448E-2</v>
      </c>
    </row>
    <row r="2968" spans="1:27" hidden="1" x14ac:dyDescent="0.3">
      <c r="A2968" s="8" t="s">
        <v>17</v>
      </c>
      <c r="B2968" s="8" t="s">
        <v>6162</v>
      </c>
      <c r="C2968" s="8" t="s">
        <v>6163</v>
      </c>
      <c r="D2968" s="33" t="s">
        <v>6226</v>
      </c>
      <c r="E2968" s="8" t="s">
        <v>6227</v>
      </c>
      <c r="F2968" s="29">
        <v>0.34</v>
      </c>
      <c r="G2968" s="29">
        <v>0</v>
      </c>
      <c r="H2968" s="30">
        <v>531.98350000000005</v>
      </c>
      <c r="I2968" s="30">
        <v>2.6726000000000001</v>
      </c>
      <c r="J2968" s="14">
        <v>34</v>
      </c>
      <c r="K2968" s="14">
        <v>10</v>
      </c>
      <c r="L2968" s="12">
        <v>5.0000000000000001E-3</v>
      </c>
      <c r="M2968" s="7">
        <v>0.42388282999999999</v>
      </c>
      <c r="N2968" s="31">
        <v>0.2</v>
      </c>
      <c r="O2968" s="14">
        <f>IFERROR(VLOOKUP($C2968,'site totals'!$J$2:$K$607,2,FALSE),1)</f>
        <v>3829.1653999999999</v>
      </c>
      <c r="P2968" s="32" t="s">
        <v>22</v>
      </c>
      <c r="Q2968" s="12">
        <v>0.52817150059999995</v>
      </c>
      <c r="R2968" s="29">
        <v>0.34</v>
      </c>
      <c r="S2968" s="2">
        <f>IF($A2968="site","",MIN(VLOOKUP($P2968,margin_ranges!$A$5:$D$10,4,FALSE)/100,$Q2968))</f>
        <v>0.29749999999999999</v>
      </c>
      <c r="T2968" s="6">
        <f>IF(A2968="placement",$J2968*MIN($Q2968,$S2968),"")</f>
        <v>10.115</v>
      </c>
      <c r="U2968" s="6">
        <f>IF($A2968="placement",T2968,SUMIF($C$10:$C$6209,$C2968,$T$10:$T$6209))</f>
        <v>10.115</v>
      </c>
      <c r="V2968" s="34">
        <f t="shared" si="140"/>
        <v>6.4393939393939448E-2</v>
      </c>
      <c r="W2968" s="24"/>
      <c r="X2968" s="2" t="str">
        <f>IFERROR(MIN(VLOOKUP($W2968,margin_ranges!$A$5:$D$10,4,FALSE),$Q2968*100)/100,"")</f>
        <v/>
      </c>
      <c r="Y2968" s="6">
        <f t="shared" si="138"/>
        <v>10.115</v>
      </c>
      <c r="Z2968" s="6">
        <f>IF($A2968="placement",Y2968,SUMIF($C$10:$C$6209,$C2968,$Y$10:$Y$6209))</f>
        <v>10.115</v>
      </c>
      <c r="AA2968" s="17">
        <f t="shared" si="139"/>
        <v>6.4393939393939448E-2</v>
      </c>
    </row>
    <row r="2969" spans="1:27" hidden="1" x14ac:dyDescent="0.3">
      <c r="A2969" s="8" t="s">
        <v>17</v>
      </c>
      <c r="B2969" s="8" t="s">
        <v>6162</v>
      </c>
      <c r="C2969" s="8" t="s">
        <v>6163</v>
      </c>
      <c r="D2969" s="33" t="s">
        <v>6230</v>
      </c>
      <c r="E2969" s="8" t="s">
        <v>6231</v>
      </c>
      <c r="F2969" s="29">
        <v>0.33999999999999903</v>
      </c>
      <c r="G2969" s="29">
        <v>0</v>
      </c>
      <c r="H2969" s="30">
        <v>263.40890000000002</v>
      </c>
      <c r="I2969" s="30">
        <v>2.3915000000000002</v>
      </c>
      <c r="J2969" s="14">
        <v>34</v>
      </c>
      <c r="K2969" s="14">
        <v>10</v>
      </c>
      <c r="L2969" s="12">
        <v>9.1000000000000004E-3</v>
      </c>
      <c r="M2969" s="7">
        <v>0.48049939000000003</v>
      </c>
      <c r="N2969" s="31">
        <v>0.2</v>
      </c>
      <c r="O2969" s="14">
        <f>IFERROR(VLOOKUP($C2969,'site totals'!$J$2:$K$607,2,FALSE),1)</f>
        <v>3829.1653999999999</v>
      </c>
      <c r="P2969" s="32" t="s">
        <v>22</v>
      </c>
      <c r="Q2969" s="12">
        <v>0.58376637909999995</v>
      </c>
      <c r="R2969" s="29">
        <v>0.34</v>
      </c>
      <c r="S2969" s="2">
        <f>IF($A2969="site","",MIN(VLOOKUP($P2969,margin_ranges!$A$5:$D$10,4,FALSE)/100,$Q2969))</f>
        <v>0.29749999999999999</v>
      </c>
      <c r="T2969" s="6">
        <f>IF(A2969="placement",$J2969*MIN($Q2969,$S2969),"")</f>
        <v>10.115</v>
      </c>
      <c r="U2969" s="6">
        <f>IF($A2969="placement",T2969,SUMIF($C$10:$C$6209,$C2969,$T$10:$T$6209))</f>
        <v>10.115</v>
      </c>
      <c r="V2969" s="34">
        <f t="shared" si="140"/>
        <v>6.4393939393939448E-2</v>
      </c>
      <c r="W2969" s="24"/>
      <c r="X2969" s="2" t="str">
        <f>IFERROR(MIN(VLOOKUP($W2969,margin_ranges!$A$5:$D$10,4,FALSE),$Q2969*100)/100,"")</f>
        <v/>
      </c>
      <c r="Y2969" s="6">
        <f t="shared" si="138"/>
        <v>10.115</v>
      </c>
      <c r="Z2969" s="6">
        <f>IF($A2969="placement",Y2969,SUMIF($C$10:$C$6209,$C2969,$Y$10:$Y$6209))</f>
        <v>10.115</v>
      </c>
      <c r="AA2969" s="29">
        <f t="shared" si="139"/>
        <v>6.4393939393939448E-2</v>
      </c>
    </row>
    <row r="2970" spans="1:27" hidden="1" x14ac:dyDescent="0.3">
      <c r="A2970" s="8" t="s">
        <v>17</v>
      </c>
      <c r="B2970" s="8" t="s">
        <v>6162</v>
      </c>
      <c r="C2970" s="8" t="s">
        <v>6163</v>
      </c>
      <c r="D2970" s="8" t="s">
        <v>6168</v>
      </c>
      <c r="E2970" s="8" t="s">
        <v>6169</v>
      </c>
      <c r="F2970" s="29">
        <v>0.33999999999999903</v>
      </c>
      <c r="G2970" s="29">
        <v>0</v>
      </c>
      <c r="H2970" s="30">
        <v>263.60449999999997</v>
      </c>
      <c r="I2970" s="30">
        <v>2.4556</v>
      </c>
      <c r="J2970" s="14">
        <v>35</v>
      </c>
      <c r="K2970" s="14">
        <v>10</v>
      </c>
      <c r="L2970" s="12">
        <v>9.2999999999999992E-3</v>
      </c>
      <c r="M2970" s="7">
        <v>0.47113852000000001</v>
      </c>
      <c r="N2970" s="31">
        <v>0.2</v>
      </c>
      <c r="O2970" s="14">
        <f>IFERROR(VLOOKUP($C2970,'site totals'!$J$2:$K$607,2,FALSE),1)</f>
        <v>3829.1653999999999</v>
      </c>
      <c r="P2970" s="32" t="s">
        <v>22</v>
      </c>
      <c r="Q2970" s="12">
        <v>0.57549639429999999</v>
      </c>
      <c r="R2970" s="29">
        <v>0.34</v>
      </c>
      <c r="S2970" s="2">
        <f>IF($A2970="site","",MIN(VLOOKUP($P2970,margin_ranges!$A$5:$D$10,4,FALSE)/100,$Q2970))</f>
        <v>0.29749999999999999</v>
      </c>
      <c r="T2970" s="6">
        <f>IF(A2970="placement",$J2970*MIN($Q2970,$S2970),"")</f>
        <v>10.4125</v>
      </c>
      <c r="U2970" s="6">
        <f>IF($A2970="placement",T2970,SUMIF($C$10:$C$6209,$C2970,$T$10:$T$6209))</f>
        <v>10.4125</v>
      </c>
      <c r="V2970" s="34">
        <f t="shared" si="140"/>
        <v>6.4393939393939448E-2</v>
      </c>
      <c r="W2970" s="24"/>
      <c r="X2970" s="2" t="str">
        <f>IFERROR(MIN(VLOOKUP($W2970,margin_ranges!$A$5:$D$10,4,FALSE),$Q2970*100)/100,"")</f>
        <v/>
      </c>
      <c r="Y2970" s="6">
        <f t="shared" si="138"/>
        <v>10.4125</v>
      </c>
      <c r="Z2970" s="6">
        <f>IF($A2970="placement",Y2970,SUMIF($C$10:$C$6209,$C2970,$Y$10:$Y$6209))</f>
        <v>10.4125</v>
      </c>
      <c r="AA2970" s="17">
        <f t="shared" si="139"/>
        <v>6.4393939393939448E-2</v>
      </c>
    </row>
    <row r="2971" spans="1:27" hidden="1" x14ac:dyDescent="0.3">
      <c r="A2971" s="8" t="s">
        <v>17</v>
      </c>
      <c r="B2971" s="8" t="s">
        <v>6162</v>
      </c>
      <c r="C2971" s="8" t="s">
        <v>6163</v>
      </c>
      <c r="D2971" s="8" t="s">
        <v>6186</v>
      </c>
      <c r="E2971" s="8" t="s">
        <v>6187</v>
      </c>
      <c r="F2971" s="29">
        <v>0.33999999999999903</v>
      </c>
      <c r="G2971" s="29">
        <v>0</v>
      </c>
      <c r="H2971" s="30">
        <v>248.91749999999999</v>
      </c>
      <c r="I2971" s="30">
        <v>2.4592999999999998</v>
      </c>
      <c r="J2971" s="14">
        <v>37</v>
      </c>
      <c r="K2971" s="14">
        <v>11</v>
      </c>
      <c r="L2971" s="12">
        <v>9.9000000000000008E-3</v>
      </c>
      <c r="M2971" s="7">
        <v>0.50193436000000002</v>
      </c>
      <c r="N2971" s="31">
        <v>0.2</v>
      </c>
      <c r="O2971" s="14">
        <f>IFERROR(VLOOKUP($C2971,'site totals'!$J$2:$K$607,2,FALSE),1)</f>
        <v>3829.1653999999999</v>
      </c>
      <c r="P2971" s="32" t="s">
        <v>22</v>
      </c>
      <c r="Q2971" s="12">
        <v>0.60154152390000004</v>
      </c>
      <c r="R2971" s="29">
        <v>0.34</v>
      </c>
      <c r="S2971" s="2">
        <f>IF($A2971="site","",MIN(VLOOKUP($P2971,margin_ranges!$A$5:$D$10,4,FALSE)/100,$Q2971))</f>
        <v>0.29749999999999999</v>
      </c>
      <c r="T2971" s="6">
        <f>IF(A2971="placement",$J2971*MIN($Q2971,$S2971),"")</f>
        <v>11.0075</v>
      </c>
      <c r="U2971" s="6">
        <f>IF($A2971="placement",T2971,SUMIF($C$10:$C$6209,$C2971,$T$10:$T$6209))</f>
        <v>11.0075</v>
      </c>
      <c r="V2971" s="34">
        <f t="shared" si="140"/>
        <v>6.4393939393939448E-2</v>
      </c>
      <c r="W2971" s="24"/>
      <c r="X2971" s="2" t="str">
        <f>IFERROR(MIN(VLOOKUP($W2971,margin_ranges!$A$5:$D$10,4,FALSE),$Q2971*100)/100,"")</f>
        <v/>
      </c>
      <c r="Y2971" s="6">
        <f t="shared" si="138"/>
        <v>11.0075</v>
      </c>
      <c r="Z2971" s="6">
        <f>IF($A2971="placement",Y2971,SUMIF($C$10:$C$6209,$C2971,$Y$10:$Y$6209))</f>
        <v>11.0075</v>
      </c>
      <c r="AA2971" s="29">
        <f t="shared" si="139"/>
        <v>6.4393939393939448E-2</v>
      </c>
    </row>
    <row r="2972" spans="1:27" hidden="1" x14ac:dyDescent="0.3">
      <c r="A2972" s="8" t="s">
        <v>17</v>
      </c>
      <c r="B2972" s="8" t="s">
        <v>6162</v>
      </c>
      <c r="C2972" s="8" t="s">
        <v>6163</v>
      </c>
      <c r="D2972" s="8" t="s">
        <v>6222</v>
      </c>
      <c r="E2972" s="8" t="s">
        <v>6223</v>
      </c>
      <c r="F2972" s="29">
        <v>0.34</v>
      </c>
      <c r="G2972" s="29">
        <v>0</v>
      </c>
      <c r="H2972" s="30">
        <v>263.8168</v>
      </c>
      <c r="I2972" s="30">
        <v>3.0526</v>
      </c>
      <c r="J2972" s="14">
        <v>38</v>
      </c>
      <c r="K2972" s="14">
        <v>11</v>
      </c>
      <c r="L2972" s="12">
        <v>1.1599999999999999E-2</v>
      </c>
      <c r="M2972" s="7">
        <v>0.40977629999999998</v>
      </c>
      <c r="N2972" s="31">
        <v>0.2</v>
      </c>
      <c r="O2972" s="14">
        <f>IFERROR(VLOOKUP($C2972,'site totals'!$J$2:$K$607,2,FALSE),1)</f>
        <v>3829.1653999999999</v>
      </c>
      <c r="P2972" s="32" t="s">
        <v>22</v>
      </c>
      <c r="Q2972" s="12">
        <v>0.51192882679999996</v>
      </c>
      <c r="R2972" s="29">
        <v>0.34</v>
      </c>
      <c r="S2972" s="2">
        <f>IF($A2972="site","",MIN(VLOOKUP($P2972,margin_ranges!$A$5:$D$10,4,FALSE)/100,$Q2972))</f>
        <v>0.29749999999999999</v>
      </c>
      <c r="T2972" s="6">
        <f>IF(A2972="placement",$J2972*MIN($Q2972,$S2972),"")</f>
        <v>11.305</v>
      </c>
      <c r="U2972" s="6">
        <f>IF($A2972="placement",T2972,SUMIF($C$10:$C$6209,$C2972,$T$10:$T$6209))</f>
        <v>11.305</v>
      </c>
      <c r="V2972" s="34">
        <f t="shared" si="140"/>
        <v>6.4393939393939448E-2</v>
      </c>
      <c r="W2972" s="24"/>
      <c r="X2972" s="2" t="str">
        <f>IFERROR(MIN(VLOOKUP($W2972,margin_ranges!$A$5:$D$10,4,FALSE),$Q2972*100)/100,"")</f>
        <v/>
      </c>
      <c r="Y2972" s="6">
        <f t="shared" si="138"/>
        <v>11.305</v>
      </c>
      <c r="Z2972" s="6">
        <f>IF($A2972="placement",Y2972,SUMIF($C$10:$C$6209,$C2972,$Y$10:$Y$6209))</f>
        <v>11.305</v>
      </c>
      <c r="AA2972" s="17">
        <f t="shared" si="139"/>
        <v>6.4393939393939448E-2</v>
      </c>
    </row>
    <row r="2973" spans="1:27" hidden="1" x14ac:dyDescent="0.3">
      <c r="A2973" s="8" t="s">
        <v>17</v>
      </c>
      <c r="B2973" s="8" t="s">
        <v>6162</v>
      </c>
      <c r="C2973" s="8" t="s">
        <v>6163</v>
      </c>
      <c r="D2973" s="8" t="s">
        <v>6176</v>
      </c>
      <c r="E2973" s="8" t="s">
        <v>6177</v>
      </c>
      <c r="F2973" s="29">
        <v>0.33999999999999903</v>
      </c>
      <c r="G2973" s="29">
        <v>0</v>
      </c>
      <c r="H2973" s="30">
        <v>250.44720000000001</v>
      </c>
      <c r="I2973" s="30">
        <v>2.5916000000000001</v>
      </c>
      <c r="J2973" s="14">
        <v>39</v>
      </c>
      <c r="K2973" s="14">
        <v>12</v>
      </c>
      <c r="L2973" s="12">
        <v>1.03E-2</v>
      </c>
      <c r="M2973" s="7">
        <v>0.50100876000000005</v>
      </c>
      <c r="N2973" s="31">
        <v>0.2</v>
      </c>
      <c r="O2973" s="14">
        <f>IFERROR(VLOOKUP($C2973,'site totals'!$J$2:$K$607,2,FALSE),1)</f>
        <v>3829.1653999999999</v>
      </c>
      <c r="P2973" s="32" t="s">
        <v>22</v>
      </c>
      <c r="Q2973" s="12">
        <v>0.60080538679999995</v>
      </c>
      <c r="R2973" s="29">
        <v>0.34</v>
      </c>
      <c r="S2973" s="2">
        <f>IF($A2973="site","",MIN(VLOOKUP($P2973,margin_ranges!$A$5:$D$10,4,FALSE)/100,$Q2973))</f>
        <v>0.29749999999999999</v>
      </c>
      <c r="T2973" s="6">
        <f>IF(A2973="placement",$J2973*MIN($Q2973,$S2973),"")</f>
        <v>11.602499999999999</v>
      </c>
      <c r="U2973" s="6">
        <f>IF($A2973="placement",T2973,SUMIF($C$10:$C$6209,$C2973,$T$10:$T$6209))</f>
        <v>11.602499999999999</v>
      </c>
      <c r="V2973" s="34">
        <f t="shared" si="140"/>
        <v>6.4393939393939448E-2</v>
      </c>
      <c r="W2973" s="24"/>
      <c r="X2973" s="2" t="str">
        <f>IFERROR(MIN(VLOOKUP($W2973,margin_ranges!$A$5:$D$10,4,FALSE),$Q2973*100)/100,"")</f>
        <v/>
      </c>
      <c r="Y2973" s="6">
        <f t="shared" si="138"/>
        <v>11.602499999999999</v>
      </c>
      <c r="Z2973" s="6">
        <f>IF($A2973="placement",Y2973,SUMIF($C$10:$C$6209,$C2973,$Y$10:$Y$6209))</f>
        <v>11.602499999999999</v>
      </c>
      <c r="AA2973" s="29">
        <f t="shared" si="139"/>
        <v>6.4393939393939448E-2</v>
      </c>
    </row>
    <row r="2974" spans="1:27" hidden="1" x14ac:dyDescent="0.3">
      <c r="A2974" s="8" t="s">
        <v>17</v>
      </c>
      <c r="B2974" s="8" t="s">
        <v>6162</v>
      </c>
      <c r="C2974" s="8" t="s">
        <v>6163</v>
      </c>
      <c r="D2974" s="8" t="s">
        <v>6242</v>
      </c>
      <c r="E2974" s="8" t="s">
        <v>6243</v>
      </c>
      <c r="F2974" s="29">
        <v>0.33999999999999903</v>
      </c>
      <c r="G2974" s="29">
        <v>0</v>
      </c>
      <c r="H2974" s="30">
        <v>258.87060000000002</v>
      </c>
      <c r="I2974" s="30">
        <v>2.8332000000000002</v>
      </c>
      <c r="J2974" s="14">
        <v>40</v>
      </c>
      <c r="K2974" s="14">
        <v>12</v>
      </c>
      <c r="L2974" s="12">
        <v>1.09E-2</v>
      </c>
      <c r="M2974" s="7">
        <v>0.47522501</v>
      </c>
      <c r="N2974" s="31">
        <v>0.2</v>
      </c>
      <c r="O2974" s="14">
        <f>IFERROR(VLOOKUP($C2974,'site totals'!$J$2:$K$607,2,FALSE),1)</f>
        <v>3829.1653999999999</v>
      </c>
      <c r="P2974" s="32" t="s">
        <v>22</v>
      </c>
      <c r="Q2974" s="12">
        <v>0.57914672830000002</v>
      </c>
      <c r="R2974" s="29">
        <v>0.34</v>
      </c>
      <c r="S2974" s="2">
        <f>IF($A2974="site","",MIN(VLOOKUP($P2974,margin_ranges!$A$5:$D$10,4,FALSE)/100,$Q2974))</f>
        <v>0.29749999999999999</v>
      </c>
      <c r="T2974" s="6">
        <f>IF(A2974="placement",$J2974*MIN($Q2974,$S2974),"")</f>
        <v>11.899999999999999</v>
      </c>
      <c r="U2974" s="6">
        <f>IF($A2974="placement",T2974,SUMIF($C$10:$C$6209,$C2974,$T$10:$T$6209))</f>
        <v>11.899999999999999</v>
      </c>
      <c r="V2974" s="34">
        <f t="shared" si="140"/>
        <v>6.4393939393939448E-2</v>
      </c>
      <c r="W2974" s="24"/>
      <c r="X2974" s="2" t="str">
        <f>IFERROR(MIN(VLOOKUP($W2974,margin_ranges!$A$5:$D$10,4,FALSE),$Q2974*100)/100,"")</f>
        <v/>
      </c>
      <c r="Y2974" s="6">
        <f t="shared" si="138"/>
        <v>11.899999999999999</v>
      </c>
      <c r="Z2974" s="6">
        <f>IF($A2974="placement",Y2974,SUMIF($C$10:$C$6209,$C2974,$Y$10:$Y$6209))</f>
        <v>11.899999999999999</v>
      </c>
      <c r="AA2974" s="29">
        <f t="shared" si="139"/>
        <v>6.4393939393939448E-2</v>
      </c>
    </row>
    <row r="2975" spans="1:27" hidden="1" x14ac:dyDescent="0.3">
      <c r="A2975" s="8" t="s">
        <v>17</v>
      </c>
      <c r="B2975" s="8" t="s">
        <v>6162</v>
      </c>
      <c r="C2975" s="8" t="s">
        <v>6163</v>
      </c>
      <c r="D2975" s="8" t="s">
        <v>6238</v>
      </c>
      <c r="E2975" s="8" t="s">
        <v>6239</v>
      </c>
      <c r="F2975" s="29">
        <v>0.33999999999999903</v>
      </c>
      <c r="G2975" s="29">
        <v>0</v>
      </c>
      <c r="H2975" s="30">
        <v>240.9691</v>
      </c>
      <c r="I2975" s="30">
        <v>2.2023999999999999</v>
      </c>
      <c r="J2975" s="14">
        <v>62</v>
      </c>
      <c r="K2975" s="14">
        <v>19</v>
      </c>
      <c r="L2975" s="12">
        <v>9.1000000000000004E-3</v>
      </c>
      <c r="M2975" s="7">
        <v>0.94144585000000003</v>
      </c>
      <c r="N2975" s="31">
        <v>0.5</v>
      </c>
      <c r="O2975" s="14">
        <f>IFERROR(VLOOKUP($C2975,'site totals'!$J$2:$K$607,2,FALSE),1)</f>
        <v>3829.1653999999999</v>
      </c>
      <c r="P2975" s="32" t="s">
        <v>22</v>
      </c>
      <c r="Q2975" s="12">
        <v>0.46890201050000002</v>
      </c>
      <c r="R2975" s="29">
        <v>0.34</v>
      </c>
      <c r="S2975" s="2">
        <f>IF($A2975="site","",MIN(VLOOKUP($P2975,margin_ranges!$A$5:$D$10,4,FALSE)/100,$Q2975))</f>
        <v>0.29749999999999999</v>
      </c>
      <c r="T2975" s="6">
        <f>IF(A2975="placement",$J2975*MIN($Q2975,$S2975),"")</f>
        <v>18.445</v>
      </c>
      <c r="U2975" s="6">
        <f>IF($A2975="placement",T2975,SUMIF($C$10:$C$6209,$C2975,$T$10:$T$6209))</f>
        <v>18.445</v>
      </c>
      <c r="V2975" s="34">
        <f t="shared" si="140"/>
        <v>6.4393939393939448E-2</v>
      </c>
      <c r="W2975" s="24"/>
      <c r="X2975" s="2" t="str">
        <f>IFERROR(MIN(VLOOKUP($W2975,margin_ranges!$A$5:$D$10,4,FALSE),$Q2975*100)/100,"")</f>
        <v/>
      </c>
      <c r="Y2975" s="6">
        <f t="shared" si="138"/>
        <v>18.445</v>
      </c>
      <c r="Z2975" s="6">
        <f>IF($A2975="placement",Y2975,SUMIF($C$10:$C$6209,$C2975,$Y$10:$Y$6209))</f>
        <v>18.445</v>
      </c>
      <c r="AA2975" s="29">
        <f t="shared" si="139"/>
        <v>6.4393939393939448E-2</v>
      </c>
    </row>
    <row r="2976" spans="1:27" hidden="1" x14ac:dyDescent="0.3">
      <c r="A2976" s="8" t="s">
        <v>17</v>
      </c>
      <c r="B2976" s="8" t="s">
        <v>6162</v>
      </c>
      <c r="C2976" s="8" t="s">
        <v>6163</v>
      </c>
      <c r="D2976" s="8" t="s">
        <v>6274</v>
      </c>
      <c r="E2976" s="8" t="s">
        <v>6275</v>
      </c>
      <c r="F2976" s="29">
        <v>0.33999999999999903</v>
      </c>
      <c r="G2976" s="29">
        <v>0</v>
      </c>
      <c r="H2976" s="30">
        <v>521.12509999999997</v>
      </c>
      <c r="I2976" s="30">
        <v>7.6189999999999998</v>
      </c>
      <c r="J2976" s="14">
        <v>95</v>
      </c>
      <c r="K2976" s="14">
        <v>29</v>
      </c>
      <c r="L2976" s="12">
        <v>1.46E-2</v>
      </c>
      <c r="M2976" s="7">
        <v>0.41612135</v>
      </c>
      <c r="N2976" s="31">
        <v>0.2</v>
      </c>
      <c r="O2976" s="14">
        <f>IFERROR(VLOOKUP($C2976,'site totals'!$J$2:$K$607,2,FALSE),1)</f>
        <v>3829.1653999999999</v>
      </c>
      <c r="P2976" s="32" t="s">
        <v>22</v>
      </c>
      <c r="Q2976" s="12">
        <v>0.5193709728</v>
      </c>
      <c r="R2976" s="29">
        <v>0.34</v>
      </c>
      <c r="S2976" s="2">
        <f>IF($A2976="site","",MIN(VLOOKUP($P2976,margin_ranges!$A$5:$D$10,4,FALSE)/100,$Q2976))</f>
        <v>0.29749999999999999</v>
      </c>
      <c r="T2976" s="6">
        <f>IF(A2976="placement",$J2976*MIN($Q2976,$S2976),"")</f>
        <v>28.262499999999999</v>
      </c>
      <c r="U2976" s="6">
        <f>IF($A2976="placement",T2976,SUMIF($C$10:$C$6209,$C2976,$T$10:$T$6209))</f>
        <v>28.262499999999999</v>
      </c>
      <c r="V2976" s="34">
        <f t="shared" si="140"/>
        <v>6.4393939393939448E-2</v>
      </c>
      <c r="W2976" s="24"/>
      <c r="X2976" s="2" t="str">
        <f>IFERROR(MIN(VLOOKUP($W2976,margin_ranges!$A$5:$D$10,4,FALSE),$Q2976*100)/100,"")</f>
        <v/>
      </c>
      <c r="Y2976" s="6">
        <f t="shared" ref="Y2976:Y3039" si="141">IF(A2976="placement",IF($X2976="",$T2976,$J2976*MIN($Q2976,$X2976)),"")</f>
        <v>28.262499999999999</v>
      </c>
      <c r="Z2976" s="6">
        <f>IF($A2976="placement",Y2976,SUMIF($C$10:$C$6209,$C2976,$Y$10:$Y$6209))</f>
        <v>28.262499999999999</v>
      </c>
      <c r="AA2976" s="29">
        <f t="shared" ref="AA2976:AA3039" si="142">($J2976-$Z2976)/($J2976*(1-$R2976))-1</f>
        <v>6.4393939393939448E-2</v>
      </c>
    </row>
    <row r="2977" spans="1:27" hidden="1" x14ac:dyDescent="0.3">
      <c r="A2977" s="8" t="s">
        <v>17</v>
      </c>
      <c r="B2977" s="8" t="s">
        <v>6162</v>
      </c>
      <c r="C2977" s="8" t="s">
        <v>6163</v>
      </c>
      <c r="D2977" s="8" t="s">
        <v>6254</v>
      </c>
      <c r="E2977" s="8" t="s">
        <v>6255</v>
      </c>
      <c r="F2977" s="29">
        <v>0.33999999999999903</v>
      </c>
      <c r="G2977" s="29">
        <v>1</v>
      </c>
      <c r="H2977" s="30">
        <v>189.70869999999999</v>
      </c>
      <c r="I2977" s="30">
        <v>8.6384000000000007</v>
      </c>
      <c r="J2977" s="14">
        <v>269</v>
      </c>
      <c r="K2977" s="14">
        <v>82</v>
      </c>
      <c r="L2977" s="12">
        <v>4.5499999999999999E-2</v>
      </c>
      <c r="M2977" s="7">
        <v>1.0380525599999999</v>
      </c>
      <c r="N2977" s="31">
        <v>0.5</v>
      </c>
      <c r="O2977" s="14">
        <f>IFERROR(VLOOKUP($C2977,'site totals'!$J$2:$K$607,2,FALSE),1)</f>
        <v>3829.1653999999999</v>
      </c>
      <c r="P2977" s="32" t="s">
        <v>22</v>
      </c>
      <c r="Q2977" s="12">
        <v>0.51832881949999998</v>
      </c>
      <c r="R2977" s="29">
        <v>0.34</v>
      </c>
      <c r="S2977" s="2">
        <f>IF($A2977="site","",MIN(VLOOKUP($P2977,margin_ranges!$A$5:$D$10,4,FALSE)/100,$Q2977))</f>
        <v>0.29749999999999999</v>
      </c>
      <c r="T2977" s="6">
        <f>IF(A2977="placement",$J2977*MIN($Q2977,$S2977),"")</f>
        <v>80.027500000000003</v>
      </c>
      <c r="U2977" s="6">
        <f>IF($A2977="placement",T2977,SUMIF($C$10:$C$6209,$C2977,$T$10:$T$6209))</f>
        <v>80.027500000000003</v>
      </c>
      <c r="V2977" s="34">
        <f t="shared" si="140"/>
        <v>6.4393939393939448E-2</v>
      </c>
      <c r="W2977" s="24"/>
      <c r="X2977" s="2" t="str">
        <f>IFERROR(MIN(VLOOKUP($W2977,margin_ranges!$A$5:$D$10,4,FALSE),$Q2977*100)/100,"")</f>
        <v/>
      </c>
      <c r="Y2977" s="6">
        <f t="shared" si="141"/>
        <v>80.027500000000003</v>
      </c>
      <c r="Z2977" s="6">
        <f>IF($A2977="placement",Y2977,SUMIF($C$10:$C$6209,$C2977,$Y$10:$Y$6209))</f>
        <v>80.027500000000003</v>
      </c>
      <c r="AA2977" s="29">
        <f t="shared" si="142"/>
        <v>6.4393939393939448E-2</v>
      </c>
    </row>
    <row r="2978" spans="1:27" hidden="1" x14ac:dyDescent="0.3">
      <c r="A2978" s="8" t="s">
        <v>17</v>
      </c>
      <c r="B2978" s="8" t="s">
        <v>6162</v>
      </c>
      <c r="C2978" s="8" t="s">
        <v>6163</v>
      </c>
      <c r="D2978" s="8" t="s">
        <v>6244</v>
      </c>
      <c r="E2978" s="8" t="s">
        <v>6245</v>
      </c>
      <c r="F2978" s="29">
        <v>0.34</v>
      </c>
      <c r="G2978" s="29">
        <v>1</v>
      </c>
      <c r="H2978" s="30">
        <v>214.43770000000001</v>
      </c>
      <c r="I2978" s="30">
        <v>8.3719999999999999</v>
      </c>
      <c r="J2978" s="14">
        <v>304</v>
      </c>
      <c r="K2978" s="14">
        <v>93</v>
      </c>
      <c r="L2978" s="12">
        <v>3.9E-2</v>
      </c>
      <c r="M2978" s="7">
        <v>1.21048734</v>
      </c>
      <c r="N2978" s="31">
        <v>0.5</v>
      </c>
      <c r="O2978" s="14">
        <f>IFERROR(VLOOKUP($C2978,'site totals'!$J$2:$K$607,2,FALSE),1)</f>
        <v>3829.1653999999999</v>
      </c>
      <c r="P2978" s="32" t="s">
        <v>22</v>
      </c>
      <c r="Q2978" s="12">
        <v>0.58694322200000004</v>
      </c>
      <c r="R2978" s="29">
        <v>0.34</v>
      </c>
      <c r="S2978" s="2">
        <f>IF($A2978="site","",MIN(VLOOKUP($P2978,margin_ranges!$A$5:$D$10,4,FALSE)/100,$Q2978))</f>
        <v>0.29749999999999999</v>
      </c>
      <c r="T2978" s="6">
        <f>IF(A2978="placement",$J2978*MIN($Q2978,$S2978),"")</f>
        <v>90.44</v>
      </c>
      <c r="U2978" s="6">
        <f>IF($A2978="placement",T2978,SUMIF($C$10:$C$6209,$C2978,$T$10:$T$6209))</f>
        <v>90.44</v>
      </c>
      <c r="V2978" s="34">
        <f t="shared" si="140"/>
        <v>6.4393939393939448E-2</v>
      </c>
      <c r="W2978" s="24"/>
      <c r="X2978" s="2" t="str">
        <f>IFERROR(MIN(VLOOKUP($W2978,margin_ranges!$A$5:$D$10,4,FALSE),$Q2978*100)/100,"")</f>
        <v/>
      </c>
      <c r="Y2978" s="6">
        <f t="shared" si="141"/>
        <v>90.44</v>
      </c>
      <c r="Z2978" s="6">
        <f>IF($A2978="placement",Y2978,SUMIF($C$10:$C$6209,$C2978,$Y$10:$Y$6209))</f>
        <v>90.44</v>
      </c>
      <c r="AA2978" s="29">
        <f t="shared" si="142"/>
        <v>6.4393939393939448E-2</v>
      </c>
    </row>
    <row r="2979" spans="1:27" hidden="1" x14ac:dyDescent="0.3">
      <c r="A2979" s="8" t="s">
        <v>17</v>
      </c>
      <c r="B2979" s="8" t="s">
        <v>6162</v>
      </c>
      <c r="C2979" s="8" t="s">
        <v>6163</v>
      </c>
      <c r="D2979" s="8" t="s">
        <v>6204</v>
      </c>
      <c r="E2979" s="8" t="s">
        <v>6205</v>
      </c>
      <c r="F2979" s="29">
        <v>0.34</v>
      </c>
      <c r="G2979" s="29">
        <v>1</v>
      </c>
      <c r="H2979" s="30">
        <v>231.54560000000001</v>
      </c>
      <c r="I2979" s="30">
        <v>22.771000000000001</v>
      </c>
      <c r="J2979" s="14">
        <v>584</v>
      </c>
      <c r="K2979" s="14">
        <v>180</v>
      </c>
      <c r="L2979" s="12">
        <v>9.8299999999999998E-2</v>
      </c>
      <c r="M2979" s="7">
        <v>0.85538122000000005</v>
      </c>
      <c r="N2979" s="31">
        <v>0.5</v>
      </c>
      <c r="O2979" s="14">
        <f>IFERROR(VLOOKUP($C2979,'site totals'!$J$2:$K$607,2,FALSE),1)</f>
        <v>3829.1653999999999</v>
      </c>
      <c r="P2979" s="32" t="s">
        <v>22</v>
      </c>
      <c r="Q2979" s="12">
        <v>0.4154653042</v>
      </c>
      <c r="R2979" s="29">
        <v>0.34</v>
      </c>
      <c r="S2979" s="2">
        <f>IF($A2979="site","",MIN(VLOOKUP($P2979,margin_ranges!$A$5:$D$10,4,FALSE)/100,$Q2979))</f>
        <v>0.29749999999999999</v>
      </c>
      <c r="T2979" s="6">
        <f>IF(A2979="placement",$J2979*MIN($Q2979,$S2979),"")</f>
        <v>173.73999999999998</v>
      </c>
      <c r="U2979" s="6">
        <f>IF($A2979="placement",T2979,SUMIF($C$10:$C$6209,$C2979,$T$10:$T$6209))</f>
        <v>173.73999999999998</v>
      </c>
      <c r="V2979" s="34">
        <f t="shared" si="140"/>
        <v>6.4393939393939448E-2</v>
      </c>
      <c r="W2979" s="24"/>
      <c r="X2979" s="2" t="str">
        <f>IFERROR(MIN(VLOOKUP($W2979,margin_ranges!$A$5:$D$10,4,FALSE),$Q2979*100)/100,"")</f>
        <v/>
      </c>
      <c r="Y2979" s="6">
        <f t="shared" si="141"/>
        <v>173.73999999999998</v>
      </c>
      <c r="Z2979" s="6">
        <f>IF($A2979="placement",Y2979,SUMIF($C$10:$C$6209,$C2979,$Y$10:$Y$6209))</f>
        <v>173.73999999999998</v>
      </c>
      <c r="AA2979" s="17">
        <f t="shared" si="142"/>
        <v>6.4393939393939448E-2</v>
      </c>
    </row>
    <row r="2980" spans="1:27" hidden="1" x14ac:dyDescent="0.3">
      <c r="A2980" s="8" t="s">
        <v>17</v>
      </c>
      <c r="B2980" s="8" t="s">
        <v>6162</v>
      </c>
      <c r="C2980" s="8" t="s">
        <v>6163</v>
      </c>
      <c r="D2980" s="8" t="s">
        <v>6206</v>
      </c>
      <c r="E2980" s="8" t="s">
        <v>6207</v>
      </c>
      <c r="F2980" s="29">
        <v>0.33999999999999903</v>
      </c>
      <c r="G2980" s="29">
        <v>1</v>
      </c>
      <c r="H2980" s="30">
        <v>193.19909999999999</v>
      </c>
      <c r="I2980" s="30">
        <v>24.511800000000001</v>
      </c>
      <c r="J2980" s="14">
        <v>653</v>
      </c>
      <c r="K2980" s="14">
        <v>200</v>
      </c>
      <c r="L2980" s="12">
        <v>0.12690000000000001</v>
      </c>
      <c r="M2980" s="7">
        <v>0.88858128999999997</v>
      </c>
      <c r="N2980" s="31">
        <v>0.5</v>
      </c>
      <c r="O2980" s="14">
        <f>IFERROR(VLOOKUP($C2980,'site totals'!$J$2:$K$607,2,FALSE),1)</f>
        <v>3829.1653999999999</v>
      </c>
      <c r="P2980" s="32" t="s">
        <v>22</v>
      </c>
      <c r="Q2980" s="12">
        <v>0.43730528320000001</v>
      </c>
      <c r="R2980" s="29">
        <v>0.34</v>
      </c>
      <c r="S2980" s="2">
        <f>IF($A2980="site","",MIN(VLOOKUP($P2980,margin_ranges!$A$5:$D$10,4,FALSE)/100,$Q2980))</f>
        <v>0.29749999999999999</v>
      </c>
      <c r="T2980" s="6">
        <f>IF(A2980="placement",$J2980*MIN($Q2980,$S2980),"")</f>
        <v>194.26749999999998</v>
      </c>
      <c r="U2980" s="6">
        <f>IF($A2980="placement",T2980,SUMIF($C$10:$C$6209,$C2980,$T$10:$T$6209))</f>
        <v>194.26749999999998</v>
      </c>
      <c r="V2980" s="34">
        <f t="shared" si="140"/>
        <v>6.4393939393939448E-2</v>
      </c>
      <c r="W2980" s="24"/>
      <c r="X2980" s="2" t="str">
        <f>IFERROR(MIN(VLOOKUP($W2980,margin_ranges!$A$5:$D$10,4,FALSE),$Q2980*100)/100,"")</f>
        <v/>
      </c>
      <c r="Y2980" s="6">
        <f t="shared" si="141"/>
        <v>194.26749999999998</v>
      </c>
      <c r="Z2980" s="6">
        <f>IF($A2980="placement",Y2980,SUMIF($C$10:$C$6209,$C2980,$Y$10:$Y$6209))</f>
        <v>194.26749999999998</v>
      </c>
      <c r="AA2980" s="29">
        <f t="shared" si="142"/>
        <v>6.4393939393939448E-2</v>
      </c>
    </row>
    <row r="2981" spans="1:27" hidden="1" x14ac:dyDescent="0.3">
      <c r="A2981" s="8" t="s">
        <v>17</v>
      </c>
      <c r="B2981" s="8" t="s">
        <v>6162</v>
      </c>
      <c r="C2981" s="8" t="s">
        <v>6163</v>
      </c>
      <c r="D2981" s="33" t="s">
        <v>6196</v>
      </c>
      <c r="E2981" s="8" t="s">
        <v>6197</v>
      </c>
      <c r="F2981" s="29">
        <v>0.34</v>
      </c>
      <c r="G2981" s="29">
        <v>0</v>
      </c>
      <c r="H2981" s="30">
        <v>262.09129999999999</v>
      </c>
      <c r="I2981" s="30">
        <v>0.6714</v>
      </c>
      <c r="J2981" s="14">
        <v>7</v>
      </c>
      <c r="K2981" s="14">
        <v>2</v>
      </c>
      <c r="L2981" s="12">
        <v>2.5999999999999999E-3</v>
      </c>
      <c r="M2981" s="7">
        <v>0.34148936000000002</v>
      </c>
      <c r="N2981" s="31">
        <v>0.2</v>
      </c>
      <c r="O2981" s="14">
        <f>IFERROR(VLOOKUP($C2981,'site totals'!$J$2:$K$607,2,FALSE),1)</f>
        <v>3829.1653999999999</v>
      </c>
      <c r="P2981" s="32" t="s">
        <v>22</v>
      </c>
      <c r="Q2981" s="12">
        <v>0.41433021809999998</v>
      </c>
      <c r="R2981" s="29">
        <v>0.34</v>
      </c>
      <c r="S2981" s="2">
        <f>IF($A2981="site","",MIN(VLOOKUP($P2981,margin_ranges!$A$5:$D$10,4,FALSE)/100,$Q2981))</f>
        <v>0.29749999999999999</v>
      </c>
      <c r="T2981" s="6">
        <f>IF(A2981="placement",$J2981*MIN($Q2981,$S2981),"")</f>
        <v>2.0825</v>
      </c>
      <c r="U2981" s="6">
        <f>IF($A2981="placement",T2981,SUMIF($C$10:$C$6209,$C2981,$T$10:$T$6209))</f>
        <v>2.0825</v>
      </c>
      <c r="V2981" s="34">
        <f t="shared" si="140"/>
        <v>6.439393939393967E-2</v>
      </c>
      <c r="W2981" s="24"/>
      <c r="X2981" s="2" t="str">
        <f>IFERROR(MIN(VLOOKUP($W2981,margin_ranges!$A$5:$D$10,4,FALSE),$Q2981*100)/100,"")</f>
        <v/>
      </c>
      <c r="Y2981" s="6">
        <f t="shared" si="141"/>
        <v>2.0825</v>
      </c>
      <c r="Z2981" s="6">
        <f>IF($A2981="placement",Y2981,SUMIF($C$10:$C$6209,$C2981,$Y$10:$Y$6209))</f>
        <v>2.0825</v>
      </c>
      <c r="AA2981" s="29">
        <f t="shared" si="142"/>
        <v>6.439393939393967E-2</v>
      </c>
    </row>
    <row r="2982" spans="1:27" hidden="1" x14ac:dyDescent="0.3">
      <c r="A2982" s="8" t="s">
        <v>17</v>
      </c>
      <c r="B2982" s="8" t="s">
        <v>6162</v>
      </c>
      <c r="C2982" s="8" t="s">
        <v>6163</v>
      </c>
      <c r="D2982" s="8" t="s">
        <v>6264</v>
      </c>
      <c r="E2982" s="8" t="s">
        <v>6265</v>
      </c>
      <c r="F2982" s="29">
        <v>0.33999999999999903</v>
      </c>
      <c r="G2982" s="29">
        <v>0</v>
      </c>
      <c r="H2982" s="30">
        <v>254.5789</v>
      </c>
      <c r="I2982" s="30">
        <v>0.66010000000000002</v>
      </c>
      <c r="J2982" s="14">
        <v>7</v>
      </c>
      <c r="K2982" s="14">
        <v>2</v>
      </c>
      <c r="L2982" s="12">
        <v>2.5999999999999999E-3</v>
      </c>
      <c r="M2982" s="7">
        <v>0.34520074000000001</v>
      </c>
      <c r="N2982" s="31">
        <v>0.2</v>
      </c>
      <c r="O2982" s="14">
        <f>IFERROR(VLOOKUP($C2982,'site totals'!$J$2:$K$607,2,FALSE),1)</f>
        <v>3829.1653999999999</v>
      </c>
      <c r="P2982" s="32" t="s">
        <v>22</v>
      </c>
      <c r="Q2982" s="12">
        <v>0.42062695919999998</v>
      </c>
      <c r="R2982" s="29">
        <v>0.34</v>
      </c>
      <c r="S2982" s="2">
        <f>IF($A2982="site","",MIN(VLOOKUP($P2982,margin_ranges!$A$5:$D$10,4,FALSE)/100,$Q2982))</f>
        <v>0.29749999999999999</v>
      </c>
      <c r="T2982" s="6">
        <f>IF(A2982="placement",$J2982*MIN($Q2982,$S2982),"")</f>
        <v>2.0825</v>
      </c>
      <c r="U2982" s="6">
        <f>IF($A2982="placement",T2982,SUMIF($C$10:$C$6209,$C2982,$T$10:$T$6209))</f>
        <v>2.0825</v>
      </c>
      <c r="V2982" s="34">
        <f t="shared" si="140"/>
        <v>6.439393939393967E-2</v>
      </c>
      <c r="W2982" s="24"/>
      <c r="X2982" s="2" t="str">
        <f>IFERROR(MIN(VLOOKUP($W2982,margin_ranges!$A$5:$D$10,4,FALSE),$Q2982*100)/100,"")</f>
        <v/>
      </c>
      <c r="Y2982" s="6">
        <f t="shared" si="141"/>
        <v>2.0825</v>
      </c>
      <c r="Z2982" s="6">
        <f>IF($A2982="placement",Y2982,SUMIF($C$10:$C$6209,$C2982,$Y$10:$Y$6209))</f>
        <v>2.0825</v>
      </c>
      <c r="AA2982" s="29">
        <f t="shared" si="142"/>
        <v>6.439393939393967E-2</v>
      </c>
    </row>
    <row r="2983" spans="1:27" hidden="1" x14ac:dyDescent="0.3">
      <c r="A2983" s="8" t="s">
        <v>17</v>
      </c>
      <c r="B2983" s="8" t="s">
        <v>6162</v>
      </c>
      <c r="C2983" s="8" t="s">
        <v>6163</v>
      </c>
      <c r="D2983" s="8" t="s">
        <v>6202</v>
      </c>
      <c r="E2983" s="8" t="s">
        <v>6203</v>
      </c>
      <c r="F2983" s="29">
        <v>0.34</v>
      </c>
      <c r="G2983" s="29">
        <v>0</v>
      </c>
      <c r="H2983" s="30">
        <v>264.83269999999999</v>
      </c>
      <c r="I2983" s="30">
        <v>1.5621</v>
      </c>
      <c r="J2983" s="14">
        <v>27</v>
      </c>
      <c r="K2983" s="14">
        <v>8</v>
      </c>
      <c r="L2983" s="12">
        <v>5.8999999999999999E-3</v>
      </c>
      <c r="M2983" s="7">
        <v>0.56660264999999999</v>
      </c>
      <c r="N2983" s="31">
        <v>0.2</v>
      </c>
      <c r="O2983" s="14">
        <f>IFERROR(VLOOKUP($C2983,'site totals'!$J$2:$K$607,2,FALSE),1)</f>
        <v>3829.1653999999999</v>
      </c>
      <c r="P2983" s="32" t="s">
        <v>22</v>
      </c>
      <c r="Q2983" s="12">
        <v>0.64701894829999995</v>
      </c>
      <c r="R2983" s="29">
        <v>0.34</v>
      </c>
      <c r="S2983" s="2">
        <f>IF($A2983="site","",MIN(VLOOKUP($P2983,margin_ranges!$A$5:$D$10,4,FALSE)/100,$Q2983))</f>
        <v>0.29749999999999999</v>
      </c>
      <c r="T2983" s="6">
        <f>IF(A2983="placement",$J2983*MIN($Q2983,$S2983),"")</f>
        <v>8.0324999999999989</v>
      </c>
      <c r="U2983" s="6">
        <f>IF($A2983="placement",T2983,SUMIF($C$10:$C$6209,$C2983,$T$10:$T$6209))</f>
        <v>8.0324999999999989</v>
      </c>
      <c r="V2983" s="34">
        <f t="shared" ref="V2983:V3046" si="143">($J2983-$U2983)/($J2983*(1-$R2983))-1</f>
        <v>6.439393939393967E-2</v>
      </c>
      <c r="W2983" s="24"/>
      <c r="X2983" s="2" t="str">
        <f>IFERROR(MIN(VLOOKUP($W2983,margin_ranges!$A$5:$D$10,4,FALSE),$Q2983*100)/100,"")</f>
        <v/>
      </c>
      <c r="Y2983" s="6">
        <f t="shared" si="141"/>
        <v>8.0324999999999989</v>
      </c>
      <c r="Z2983" s="6">
        <f>IF($A2983="placement",Y2983,SUMIF($C$10:$C$6209,$C2983,$Y$10:$Y$6209))</f>
        <v>8.0324999999999989</v>
      </c>
      <c r="AA2983" s="17">
        <f t="shared" si="142"/>
        <v>6.439393939393967E-2</v>
      </c>
    </row>
    <row r="2984" spans="1:27" hidden="1" x14ac:dyDescent="0.3">
      <c r="A2984" s="8" t="s">
        <v>17</v>
      </c>
      <c r="B2984" s="8" t="s">
        <v>6162</v>
      </c>
      <c r="C2984" s="8" t="s">
        <v>6163</v>
      </c>
      <c r="D2984" s="8" t="s">
        <v>6208</v>
      </c>
      <c r="E2984" s="8" t="s">
        <v>6209</v>
      </c>
      <c r="F2984" s="29">
        <v>0.33999999999999903</v>
      </c>
      <c r="G2984" s="29">
        <v>0</v>
      </c>
      <c r="H2984" s="30">
        <v>270.91309999999999</v>
      </c>
      <c r="I2984" s="30">
        <v>1.8261000000000001</v>
      </c>
      <c r="J2984" s="14">
        <v>29</v>
      </c>
      <c r="K2984" s="14">
        <v>9</v>
      </c>
      <c r="L2984" s="12">
        <v>6.7000000000000002E-3</v>
      </c>
      <c r="M2984" s="7">
        <v>0.53177390999999996</v>
      </c>
      <c r="N2984" s="31">
        <v>0.2</v>
      </c>
      <c r="O2984" s="14">
        <f>IFERROR(VLOOKUP($C2984,'site totals'!$J$2:$K$607,2,FALSE),1)</f>
        <v>3829.1653999999999</v>
      </c>
      <c r="P2984" s="32" t="s">
        <v>22</v>
      </c>
      <c r="Q2984" s="12">
        <v>0.62390031479999997</v>
      </c>
      <c r="R2984" s="29">
        <v>0.34</v>
      </c>
      <c r="S2984" s="2">
        <f>IF($A2984="site","",MIN(VLOOKUP($P2984,margin_ranges!$A$5:$D$10,4,FALSE)/100,$Q2984))</f>
        <v>0.29749999999999999</v>
      </c>
      <c r="T2984" s="6">
        <f>IF(A2984="placement",$J2984*MIN($Q2984,$S2984),"")</f>
        <v>8.6274999999999995</v>
      </c>
      <c r="U2984" s="6">
        <f>IF($A2984="placement",T2984,SUMIF($C$10:$C$6209,$C2984,$T$10:$T$6209))</f>
        <v>8.6274999999999995</v>
      </c>
      <c r="V2984" s="34">
        <f t="shared" si="143"/>
        <v>6.439393939393967E-2</v>
      </c>
      <c r="W2984" s="24"/>
      <c r="X2984" s="2" t="str">
        <f>IFERROR(MIN(VLOOKUP($W2984,margin_ranges!$A$5:$D$10,4,FALSE),$Q2984*100)/100,"")</f>
        <v/>
      </c>
      <c r="Y2984" s="6">
        <f t="shared" si="141"/>
        <v>8.6274999999999995</v>
      </c>
      <c r="Z2984" s="6">
        <f>IF($A2984="placement",Y2984,SUMIF($C$10:$C$6209,$C2984,$Y$10:$Y$6209))</f>
        <v>8.6274999999999995</v>
      </c>
      <c r="AA2984" s="29">
        <f t="shared" si="142"/>
        <v>6.439393939393967E-2</v>
      </c>
    </row>
    <row r="2985" spans="1:27" hidden="1" x14ac:dyDescent="0.3">
      <c r="A2985" s="8" t="s">
        <v>17</v>
      </c>
      <c r="B2985" s="8" t="s">
        <v>6162</v>
      </c>
      <c r="C2985" s="8" t="s">
        <v>6163</v>
      </c>
      <c r="D2985" s="33" t="s">
        <v>6270</v>
      </c>
      <c r="E2985" s="8" t="s">
        <v>6271</v>
      </c>
      <c r="F2985" s="29">
        <v>0.33999999999999903</v>
      </c>
      <c r="G2985" s="29">
        <v>0</v>
      </c>
      <c r="H2985" s="30">
        <v>160.7989</v>
      </c>
      <c r="I2985" s="30">
        <v>1.0206999999999999</v>
      </c>
      <c r="J2985" s="14">
        <v>29</v>
      </c>
      <c r="K2985" s="14">
        <v>9</v>
      </c>
      <c r="L2985" s="12">
        <v>6.3E-3</v>
      </c>
      <c r="M2985" s="7">
        <v>0.94953114000000005</v>
      </c>
      <c r="N2985" s="31">
        <v>0.5</v>
      </c>
      <c r="O2985" s="14">
        <f>IFERROR(VLOOKUP($C2985,'site totals'!$J$2:$K$607,2,FALSE),1)</f>
        <v>3829.1653999999999</v>
      </c>
      <c r="P2985" s="32" t="s">
        <v>22</v>
      </c>
      <c r="Q2985" s="12">
        <v>0.47342432639999998</v>
      </c>
      <c r="R2985" s="29">
        <v>0.34</v>
      </c>
      <c r="S2985" s="2">
        <f>IF($A2985="site","",MIN(VLOOKUP($P2985,margin_ranges!$A$5:$D$10,4,FALSE)/100,$Q2985))</f>
        <v>0.29749999999999999</v>
      </c>
      <c r="T2985" s="6">
        <f>IF(A2985="placement",$J2985*MIN($Q2985,$S2985),"")</f>
        <v>8.6274999999999995</v>
      </c>
      <c r="U2985" s="6">
        <f>IF($A2985="placement",T2985,SUMIF($C$10:$C$6209,$C2985,$T$10:$T$6209))</f>
        <v>8.6274999999999995</v>
      </c>
      <c r="V2985" s="34">
        <f t="shared" si="143"/>
        <v>6.439393939393967E-2</v>
      </c>
      <c r="W2985" s="24"/>
      <c r="X2985" s="2" t="str">
        <f>IFERROR(MIN(VLOOKUP($W2985,margin_ranges!$A$5:$D$10,4,FALSE),$Q2985*100)/100,"")</f>
        <v/>
      </c>
      <c r="Y2985" s="6">
        <f t="shared" si="141"/>
        <v>8.6274999999999995</v>
      </c>
      <c r="Z2985" s="6">
        <f>IF($A2985="placement",Y2985,SUMIF($C$10:$C$6209,$C2985,$Y$10:$Y$6209))</f>
        <v>8.6274999999999995</v>
      </c>
      <c r="AA2985" s="29">
        <f t="shared" si="142"/>
        <v>6.439393939393967E-2</v>
      </c>
    </row>
    <row r="2986" spans="1:27" hidden="1" x14ac:dyDescent="0.3">
      <c r="A2986" s="8" t="s">
        <v>17</v>
      </c>
      <c r="B2986" s="8" t="s">
        <v>6162</v>
      </c>
      <c r="C2986" s="8" t="s">
        <v>6163</v>
      </c>
      <c r="D2986" s="8" t="s">
        <v>6172</v>
      </c>
      <c r="E2986" s="8" t="s">
        <v>6173</v>
      </c>
      <c r="F2986" s="29">
        <v>0.34</v>
      </c>
      <c r="G2986" s="29">
        <v>0</v>
      </c>
      <c r="H2986" s="30">
        <v>270.06889999999999</v>
      </c>
      <c r="I2986" s="30">
        <v>2.4369999999999998</v>
      </c>
      <c r="J2986" s="14">
        <v>30</v>
      </c>
      <c r="K2986" s="14">
        <v>9</v>
      </c>
      <c r="L2986" s="12">
        <v>8.9999999999999993E-3</v>
      </c>
      <c r="M2986" s="7">
        <v>0.41291987000000002</v>
      </c>
      <c r="N2986" s="31">
        <v>0.2</v>
      </c>
      <c r="O2986" s="14">
        <f>IFERROR(VLOOKUP($C2986,'site totals'!$J$2:$K$607,2,FALSE),1)</f>
        <v>3829.1653999999999</v>
      </c>
      <c r="P2986" s="32" t="s">
        <v>22</v>
      </c>
      <c r="Q2986" s="12">
        <v>0.51564452019999996</v>
      </c>
      <c r="R2986" s="29">
        <v>0.34</v>
      </c>
      <c r="S2986" s="2">
        <f>IF($A2986="site","",MIN(VLOOKUP($P2986,margin_ranges!$A$5:$D$10,4,FALSE)/100,$Q2986))</f>
        <v>0.29749999999999999</v>
      </c>
      <c r="T2986" s="6">
        <f>IF(A2986="placement",$J2986*MIN($Q2986,$S2986),"")</f>
        <v>8.9249999999999989</v>
      </c>
      <c r="U2986" s="6">
        <f>IF($A2986="placement",T2986,SUMIF($C$10:$C$6209,$C2986,$T$10:$T$6209))</f>
        <v>8.9249999999999989</v>
      </c>
      <c r="V2986" s="34">
        <f t="shared" si="143"/>
        <v>6.439393939393967E-2</v>
      </c>
      <c r="W2986" s="24"/>
      <c r="X2986" s="2" t="str">
        <f>IFERROR(MIN(VLOOKUP($W2986,margin_ranges!$A$5:$D$10,4,FALSE),$Q2986*100)/100,"")</f>
        <v/>
      </c>
      <c r="Y2986" s="6">
        <f t="shared" si="141"/>
        <v>8.9249999999999989</v>
      </c>
      <c r="Z2986" s="6">
        <f>IF($A2986="placement",Y2986,SUMIF($C$10:$C$6209,$C2986,$Y$10:$Y$6209))</f>
        <v>8.9249999999999989</v>
      </c>
      <c r="AA2986" s="29">
        <f t="shared" si="142"/>
        <v>6.439393939393967E-2</v>
      </c>
    </row>
    <row r="2987" spans="1:27" hidden="1" x14ac:dyDescent="0.3">
      <c r="A2987" s="8" t="s">
        <v>17</v>
      </c>
      <c r="B2987" s="8" t="s">
        <v>6162</v>
      </c>
      <c r="C2987" s="8" t="s">
        <v>6163</v>
      </c>
      <c r="D2987" s="8" t="s">
        <v>6188</v>
      </c>
      <c r="E2987" s="8" t="s">
        <v>6189</v>
      </c>
      <c r="F2987" s="29">
        <v>0.34</v>
      </c>
      <c r="G2987" s="29">
        <v>0</v>
      </c>
      <c r="H2987" s="30">
        <v>245.143</v>
      </c>
      <c r="I2987" s="30">
        <v>1.5913999999999999</v>
      </c>
      <c r="J2987" s="14">
        <v>44</v>
      </c>
      <c r="K2987" s="14">
        <v>13</v>
      </c>
      <c r="L2987" s="12">
        <v>6.4999999999999997E-3</v>
      </c>
      <c r="M2987" s="7">
        <v>0.92075404000000005</v>
      </c>
      <c r="N2987" s="31">
        <v>0.5</v>
      </c>
      <c r="O2987" s="14">
        <f>IFERROR(VLOOKUP($C2987,'site totals'!$J$2:$K$607,2,FALSE),1)</f>
        <v>3829.1653999999999</v>
      </c>
      <c r="P2987" s="32" t="s">
        <v>22</v>
      </c>
      <c r="Q2987" s="12">
        <v>0.45696681360000002</v>
      </c>
      <c r="R2987" s="29">
        <v>0.34</v>
      </c>
      <c r="S2987" s="2">
        <f>IF($A2987="site","",MIN(VLOOKUP($P2987,margin_ranges!$A$5:$D$10,4,FALSE)/100,$Q2987))</f>
        <v>0.29749999999999999</v>
      </c>
      <c r="T2987" s="6">
        <f>IF(A2987="placement",$J2987*MIN($Q2987,$S2987),"")</f>
        <v>13.09</v>
      </c>
      <c r="U2987" s="6">
        <f>IF($A2987="placement",T2987,SUMIF($C$10:$C$6209,$C2987,$T$10:$T$6209))</f>
        <v>13.09</v>
      </c>
      <c r="V2987" s="34">
        <f t="shared" si="143"/>
        <v>6.439393939393967E-2</v>
      </c>
      <c r="W2987" s="24"/>
      <c r="X2987" s="2" t="str">
        <f>IFERROR(MIN(VLOOKUP($W2987,margin_ranges!$A$5:$D$10,4,FALSE),$Q2987*100)/100,"")</f>
        <v/>
      </c>
      <c r="Y2987" s="6">
        <f t="shared" si="141"/>
        <v>13.09</v>
      </c>
      <c r="Z2987" s="6">
        <f>IF($A2987="placement",Y2987,SUMIF($C$10:$C$6209,$C2987,$Y$10:$Y$6209))</f>
        <v>13.09</v>
      </c>
      <c r="AA2987" s="29">
        <f t="shared" si="142"/>
        <v>6.439393939393967E-2</v>
      </c>
    </row>
    <row r="2988" spans="1:27" hidden="1" x14ac:dyDescent="0.3">
      <c r="A2988" s="8" t="s">
        <v>17</v>
      </c>
      <c r="B2988" s="8" t="s">
        <v>6162</v>
      </c>
      <c r="C2988" s="8" t="s">
        <v>6163</v>
      </c>
      <c r="D2988" s="8" t="s">
        <v>6210</v>
      </c>
      <c r="E2988" s="8" t="s">
        <v>6211</v>
      </c>
      <c r="F2988" s="29">
        <v>0.33999999999999903</v>
      </c>
      <c r="G2988" s="29">
        <v>0</v>
      </c>
      <c r="H2988" s="30">
        <v>522.23879999999997</v>
      </c>
      <c r="I2988" s="30">
        <v>5.4339000000000004</v>
      </c>
      <c r="J2988" s="14">
        <v>83</v>
      </c>
      <c r="K2988" s="14">
        <v>25</v>
      </c>
      <c r="L2988" s="12">
        <v>1.04E-2</v>
      </c>
      <c r="M2988" s="7">
        <v>0.51134948000000002</v>
      </c>
      <c r="N2988" s="31">
        <v>0.2</v>
      </c>
      <c r="O2988" s="14">
        <f>IFERROR(VLOOKUP($C2988,'site totals'!$J$2:$K$607,2,FALSE),1)</f>
        <v>3829.1653999999999</v>
      </c>
      <c r="P2988" s="32" t="s">
        <v>22</v>
      </c>
      <c r="Q2988" s="12">
        <v>0.60887805780000004</v>
      </c>
      <c r="R2988" s="29">
        <v>0.34</v>
      </c>
      <c r="S2988" s="2">
        <f>IF($A2988="site","",MIN(VLOOKUP($P2988,margin_ranges!$A$5:$D$10,4,FALSE)/100,$Q2988))</f>
        <v>0.29749999999999999</v>
      </c>
      <c r="T2988" s="6">
        <f>IF(A2988="placement",$J2988*MIN($Q2988,$S2988),"")</f>
        <v>24.692499999999999</v>
      </c>
      <c r="U2988" s="6">
        <f>IF($A2988="placement",T2988,SUMIF($C$10:$C$6209,$C2988,$T$10:$T$6209))</f>
        <v>24.692499999999999</v>
      </c>
      <c r="V2988" s="34">
        <f t="shared" si="143"/>
        <v>6.439393939393967E-2</v>
      </c>
      <c r="W2988" s="24"/>
      <c r="X2988" s="2" t="str">
        <f>IFERROR(MIN(VLOOKUP($W2988,margin_ranges!$A$5:$D$10,4,FALSE),$Q2988*100)/100,"")</f>
        <v/>
      </c>
      <c r="Y2988" s="6">
        <f t="shared" si="141"/>
        <v>24.692499999999999</v>
      </c>
      <c r="Z2988" s="6">
        <f>IF($A2988="placement",Y2988,SUMIF($C$10:$C$6209,$C2988,$Y$10:$Y$6209))</f>
        <v>24.692499999999999</v>
      </c>
      <c r="AA2988" s="29">
        <f t="shared" si="142"/>
        <v>6.439393939393967E-2</v>
      </c>
    </row>
    <row r="2989" spans="1:27" hidden="1" x14ac:dyDescent="0.3">
      <c r="A2989" s="8" t="s">
        <v>17</v>
      </c>
      <c r="B2989" s="8" t="s">
        <v>6162</v>
      </c>
      <c r="C2989" s="8" t="s">
        <v>6163</v>
      </c>
      <c r="D2989" s="8" t="s">
        <v>6246</v>
      </c>
      <c r="E2989" s="8" t="s">
        <v>6247</v>
      </c>
      <c r="F2989" s="29">
        <v>0.34</v>
      </c>
      <c r="G2989" s="29">
        <v>0</v>
      </c>
      <c r="H2989" s="30">
        <v>511.78390000000002</v>
      </c>
      <c r="I2989" s="30">
        <v>5.5740999999999996</v>
      </c>
      <c r="J2989" s="14">
        <v>84</v>
      </c>
      <c r="K2989" s="14">
        <v>25</v>
      </c>
      <c r="L2989" s="12">
        <v>1.09E-2</v>
      </c>
      <c r="M2989" s="7">
        <v>0.50122633999999999</v>
      </c>
      <c r="N2989" s="31">
        <v>0.2</v>
      </c>
      <c r="O2989" s="14">
        <f>IFERROR(VLOOKUP($C2989,'site totals'!$J$2:$K$607,2,FALSE),1)</f>
        <v>3829.1653999999999</v>
      </c>
      <c r="P2989" s="32" t="s">
        <v>22</v>
      </c>
      <c r="Q2989" s="12">
        <v>0.60097867270000005</v>
      </c>
      <c r="R2989" s="29">
        <v>0.34</v>
      </c>
      <c r="S2989" s="2">
        <f>IF($A2989="site","",MIN(VLOOKUP($P2989,margin_ranges!$A$5:$D$10,4,FALSE)/100,$Q2989))</f>
        <v>0.29749999999999999</v>
      </c>
      <c r="T2989" s="6">
        <f>IF(A2989="placement",$J2989*MIN($Q2989,$S2989),"")</f>
        <v>24.99</v>
      </c>
      <c r="U2989" s="6">
        <f>IF($A2989="placement",T2989,SUMIF($C$10:$C$6209,$C2989,$T$10:$T$6209))</f>
        <v>24.99</v>
      </c>
      <c r="V2989" s="34">
        <f t="shared" si="143"/>
        <v>6.439393939393967E-2</v>
      </c>
      <c r="W2989" s="24"/>
      <c r="X2989" s="2" t="str">
        <f>IFERROR(MIN(VLOOKUP($W2989,margin_ranges!$A$5:$D$10,4,FALSE),$Q2989*100)/100,"")</f>
        <v/>
      </c>
      <c r="Y2989" s="6">
        <f t="shared" si="141"/>
        <v>24.99</v>
      </c>
      <c r="Z2989" s="6">
        <f>IF($A2989="placement",Y2989,SUMIF($C$10:$C$6209,$C2989,$Y$10:$Y$6209))</f>
        <v>24.99</v>
      </c>
      <c r="AA2989" s="29">
        <f t="shared" si="142"/>
        <v>6.439393939393967E-2</v>
      </c>
    </row>
    <row r="2990" spans="1:27" hidden="1" x14ac:dyDescent="0.3">
      <c r="A2990" s="8" t="s">
        <v>17</v>
      </c>
      <c r="B2990" s="8" t="s">
        <v>6162</v>
      </c>
      <c r="C2990" s="8" t="s">
        <v>6163</v>
      </c>
      <c r="D2990" s="8" t="s">
        <v>6224</v>
      </c>
      <c r="E2990" s="8" t="s">
        <v>6225</v>
      </c>
      <c r="F2990" s="29">
        <v>0.34</v>
      </c>
      <c r="G2990" s="29">
        <v>1</v>
      </c>
      <c r="H2990" s="30">
        <v>194.28190000000001</v>
      </c>
      <c r="I2990" s="30">
        <v>7.4757999999999996</v>
      </c>
      <c r="J2990" s="14">
        <v>232</v>
      </c>
      <c r="K2990" s="14">
        <v>71</v>
      </c>
      <c r="L2990" s="12">
        <v>3.85E-2</v>
      </c>
      <c r="M2990" s="7">
        <v>1.03362284</v>
      </c>
      <c r="N2990" s="31">
        <v>0.5</v>
      </c>
      <c r="O2990" s="14">
        <f>IFERROR(VLOOKUP($C2990,'site totals'!$J$2:$K$607,2,FALSE),1)</f>
        <v>3829.1653999999999</v>
      </c>
      <c r="P2990" s="32" t="s">
        <v>22</v>
      </c>
      <c r="Q2990" s="12">
        <v>0.51626455910000002</v>
      </c>
      <c r="R2990" s="29">
        <v>0.34</v>
      </c>
      <c r="S2990" s="2">
        <f>IF($A2990="site","",MIN(VLOOKUP($P2990,margin_ranges!$A$5:$D$10,4,FALSE)/100,$Q2990))</f>
        <v>0.29749999999999999</v>
      </c>
      <c r="T2990" s="6">
        <f>IF(A2990="placement",$J2990*MIN($Q2990,$S2990),"")</f>
        <v>69.02</v>
      </c>
      <c r="U2990" s="6">
        <f>IF($A2990="placement",T2990,SUMIF($C$10:$C$6209,$C2990,$T$10:$T$6209))</f>
        <v>69.02</v>
      </c>
      <c r="V2990" s="34">
        <f t="shared" si="143"/>
        <v>6.439393939393967E-2</v>
      </c>
      <c r="W2990" s="24"/>
      <c r="X2990" s="2" t="str">
        <f>IFERROR(MIN(VLOOKUP($W2990,margin_ranges!$A$5:$D$10,4,FALSE),$Q2990*100)/100,"")</f>
        <v/>
      </c>
      <c r="Y2990" s="6">
        <f t="shared" si="141"/>
        <v>69.02</v>
      </c>
      <c r="Z2990" s="6">
        <f>IF($A2990="placement",Y2990,SUMIF($C$10:$C$6209,$C2990,$Y$10:$Y$6209))</f>
        <v>69.02</v>
      </c>
      <c r="AA2990" s="29">
        <f t="shared" si="142"/>
        <v>6.439393939393967E-2</v>
      </c>
    </row>
    <row r="2991" spans="1:27" hidden="1" x14ac:dyDescent="0.3">
      <c r="A2991" s="8" t="s">
        <v>17</v>
      </c>
      <c r="B2991" s="8" t="s">
        <v>6162</v>
      </c>
      <c r="C2991" s="8" t="s">
        <v>6163</v>
      </c>
      <c r="D2991" s="8" t="s">
        <v>6276</v>
      </c>
      <c r="E2991" s="8" t="s">
        <v>6277</v>
      </c>
      <c r="F2991" s="29">
        <v>0.34</v>
      </c>
      <c r="G2991" s="29">
        <v>1</v>
      </c>
      <c r="H2991" s="30">
        <v>216.98589999999999</v>
      </c>
      <c r="I2991" s="30">
        <v>8.3229000000000006</v>
      </c>
      <c r="J2991" s="14">
        <v>243</v>
      </c>
      <c r="K2991" s="14">
        <v>75</v>
      </c>
      <c r="L2991" s="12">
        <v>3.8399999999999997E-2</v>
      </c>
      <c r="M2991" s="7">
        <v>0.97147466999999998</v>
      </c>
      <c r="N2991" s="31">
        <v>0.5</v>
      </c>
      <c r="O2991" s="14">
        <f>IFERROR(VLOOKUP($C2991,'site totals'!$J$2:$K$607,2,FALSE),1)</f>
        <v>3829.1653999999999</v>
      </c>
      <c r="P2991" s="32" t="s">
        <v>22</v>
      </c>
      <c r="Q2991" s="12">
        <v>0.48531854140000003</v>
      </c>
      <c r="R2991" s="29">
        <v>0.34</v>
      </c>
      <c r="S2991" s="2">
        <f>IF($A2991="site","",MIN(VLOOKUP($P2991,margin_ranges!$A$5:$D$10,4,FALSE)/100,$Q2991))</f>
        <v>0.29749999999999999</v>
      </c>
      <c r="T2991" s="6">
        <f>IF(A2991="placement",$J2991*MIN($Q2991,$S2991),"")</f>
        <v>72.29249999999999</v>
      </c>
      <c r="U2991" s="6">
        <f>IF($A2991="placement",T2991,SUMIF($C$10:$C$6209,$C2991,$T$10:$T$6209))</f>
        <v>72.29249999999999</v>
      </c>
      <c r="V2991" s="34">
        <f t="shared" si="143"/>
        <v>6.439393939393967E-2</v>
      </c>
      <c r="W2991" s="24"/>
      <c r="X2991" s="2" t="str">
        <f>IFERROR(MIN(VLOOKUP($W2991,margin_ranges!$A$5:$D$10,4,FALSE),$Q2991*100)/100,"")</f>
        <v/>
      </c>
      <c r="Y2991" s="6">
        <f t="shared" si="141"/>
        <v>72.29249999999999</v>
      </c>
      <c r="Z2991" s="6">
        <f>IF($A2991="placement",Y2991,SUMIF($C$10:$C$6209,$C2991,$Y$10:$Y$6209))</f>
        <v>72.29249999999999</v>
      </c>
      <c r="AA2991" s="29">
        <f t="shared" si="142"/>
        <v>6.439393939393967E-2</v>
      </c>
    </row>
    <row r="2992" spans="1:27" hidden="1" x14ac:dyDescent="0.3">
      <c r="A2992" s="8" t="s">
        <v>17</v>
      </c>
      <c r="B2992" s="8" t="s">
        <v>6162</v>
      </c>
      <c r="C2992" s="8" t="s">
        <v>6163</v>
      </c>
      <c r="D2992" s="8" t="s">
        <v>6256</v>
      </c>
      <c r="E2992" s="8" t="s">
        <v>6257</v>
      </c>
      <c r="F2992" s="29">
        <v>0.34</v>
      </c>
      <c r="G2992" s="29">
        <v>1</v>
      </c>
      <c r="H2992" s="30">
        <v>217.3904</v>
      </c>
      <c r="I2992" s="30">
        <v>11.651</v>
      </c>
      <c r="J2992" s="14">
        <v>343</v>
      </c>
      <c r="K2992" s="14">
        <v>105</v>
      </c>
      <c r="L2992" s="12">
        <v>5.3600000000000002E-2</v>
      </c>
      <c r="M2992" s="7">
        <v>0.98172811999999998</v>
      </c>
      <c r="N2992" s="31">
        <v>0.5</v>
      </c>
      <c r="O2992" s="14">
        <f>IFERROR(VLOOKUP($C2992,'site totals'!$J$2:$K$607,2,FALSE),1)</f>
        <v>3829.1653999999999</v>
      </c>
      <c r="P2992" s="32" t="s">
        <v>22</v>
      </c>
      <c r="Q2992" s="12">
        <v>0.49069402049999999</v>
      </c>
      <c r="R2992" s="29">
        <v>0.34</v>
      </c>
      <c r="S2992" s="2">
        <f>IF($A2992="site","",MIN(VLOOKUP($P2992,margin_ranges!$A$5:$D$10,4,FALSE)/100,$Q2992))</f>
        <v>0.29749999999999999</v>
      </c>
      <c r="T2992" s="6">
        <f>IF(A2992="placement",$J2992*MIN($Q2992,$S2992),"")</f>
        <v>102.04249999999999</v>
      </c>
      <c r="U2992" s="6">
        <f>IF($A2992="placement",T2992,SUMIF($C$10:$C$6209,$C2992,$T$10:$T$6209))</f>
        <v>102.04249999999999</v>
      </c>
      <c r="V2992" s="34">
        <f t="shared" si="143"/>
        <v>6.439393939393967E-2</v>
      </c>
      <c r="W2992" s="24"/>
      <c r="X2992" s="2" t="str">
        <f>IFERROR(MIN(VLOOKUP($W2992,margin_ranges!$A$5:$D$10,4,FALSE),$Q2992*100)/100,"")</f>
        <v/>
      </c>
      <c r="Y2992" s="6">
        <f t="shared" si="141"/>
        <v>102.04249999999999</v>
      </c>
      <c r="Z2992" s="6">
        <f>IF($A2992="placement",Y2992,SUMIF($C$10:$C$6209,$C2992,$Y$10:$Y$6209))</f>
        <v>102.04249999999999</v>
      </c>
      <c r="AA2992" s="29">
        <f t="shared" si="142"/>
        <v>6.439393939393967E-2</v>
      </c>
    </row>
    <row r="2993" spans="1:27" hidden="1" x14ac:dyDescent="0.3">
      <c r="A2993" s="8" t="s">
        <v>17</v>
      </c>
      <c r="B2993" s="8" t="s">
        <v>6162</v>
      </c>
      <c r="C2993" s="8" t="s">
        <v>6163</v>
      </c>
      <c r="D2993" s="8" t="s">
        <v>6170</v>
      </c>
      <c r="E2993" s="8" t="s">
        <v>6171</v>
      </c>
      <c r="F2993" s="29">
        <v>0.39</v>
      </c>
      <c r="G2993" s="29">
        <v>1</v>
      </c>
      <c r="H2993" s="30">
        <v>117.08410000000001</v>
      </c>
      <c r="I2993" s="30">
        <v>7.2987000000000002</v>
      </c>
      <c r="J2993" s="14">
        <v>225</v>
      </c>
      <c r="K2993" s="14">
        <v>81</v>
      </c>
      <c r="L2993" s="12">
        <v>6.2300000000000001E-2</v>
      </c>
      <c r="M2993" s="7">
        <v>1.02863909</v>
      </c>
      <c r="N2993" s="31">
        <v>0.5</v>
      </c>
      <c r="O2993" s="14">
        <f>IFERROR(VLOOKUP($C2993,'site totals'!$J$2:$K$607,2,FALSE),1)</f>
        <v>3829.1653999999999</v>
      </c>
      <c r="P2993" s="32" t="s">
        <v>22</v>
      </c>
      <c r="Q2993" s="12">
        <v>0.51392086650000002</v>
      </c>
      <c r="R2993" s="29">
        <v>0.39</v>
      </c>
      <c r="S2993" s="2">
        <f>IF($A2993="site","",MIN(VLOOKUP($P2993,margin_ranges!$A$5:$D$10,4,FALSE)/100,$Q2993))</f>
        <v>0.29749999999999999</v>
      </c>
      <c r="T2993" s="6">
        <f>IF(A2993="placement",$J2993*MIN($Q2993,$S2993),"")</f>
        <v>66.9375</v>
      </c>
      <c r="U2993" s="6">
        <f>IF($A2993="placement",T2993,SUMIF($C$10:$C$6209,$C2993,$T$10:$T$6209))</f>
        <v>66.9375</v>
      </c>
      <c r="V2993" s="34">
        <f t="shared" si="143"/>
        <v>0.15163934426229497</v>
      </c>
      <c r="W2993" s="24"/>
      <c r="X2993" s="2" t="str">
        <f>IFERROR(MIN(VLOOKUP($W2993,margin_ranges!$A$5:$D$10,4,FALSE),$Q2993*100)/100,"")</f>
        <v/>
      </c>
      <c r="Y2993" s="6">
        <f t="shared" si="141"/>
        <v>66.9375</v>
      </c>
      <c r="Z2993" s="6">
        <f>IF($A2993="placement",Y2993,SUMIF($C$10:$C$6209,$C2993,$Y$10:$Y$6209))</f>
        <v>66.9375</v>
      </c>
      <c r="AA2993" s="29">
        <f t="shared" si="142"/>
        <v>0.15163934426229497</v>
      </c>
    </row>
    <row r="2994" spans="1:27" hidden="1" x14ac:dyDescent="0.3">
      <c r="A2994" s="8" t="s">
        <v>17</v>
      </c>
      <c r="B2994" s="8" t="s">
        <v>6162</v>
      </c>
      <c r="C2994" s="8" t="s">
        <v>6163</v>
      </c>
      <c r="D2994" s="8" t="s">
        <v>6252</v>
      </c>
      <c r="E2994" s="8" t="s">
        <v>6253</v>
      </c>
      <c r="F2994" s="29">
        <v>0.39</v>
      </c>
      <c r="G2994" s="29">
        <v>1</v>
      </c>
      <c r="H2994" s="30">
        <v>188.1679</v>
      </c>
      <c r="I2994" s="30">
        <v>8.8963999999999999</v>
      </c>
      <c r="J2994" s="14">
        <v>265</v>
      </c>
      <c r="K2994" s="14">
        <v>94</v>
      </c>
      <c r="L2994" s="12">
        <v>4.7300000000000002E-2</v>
      </c>
      <c r="M2994" s="7">
        <v>0.99132878000000002</v>
      </c>
      <c r="N2994" s="31">
        <v>0.5</v>
      </c>
      <c r="O2994" s="14">
        <f>IFERROR(VLOOKUP($C2994,'site totals'!$J$2:$K$607,2,FALSE),1)</f>
        <v>3829.1653999999999</v>
      </c>
      <c r="P2994" s="32" t="s">
        <v>22</v>
      </c>
      <c r="Q2994" s="12">
        <v>0.49562646799999999</v>
      </c>
      <c r="R2994" s="29">
        <v>0.39</v>
      </c>
      <c r="S2994" s="2">
        <f>IF($A2994="site","",MIN(VLOOKUP($P2994,margin_ranges!$A$5:$D$10,4,FALSE)/100,$Q2994))</f>
        <v>0.29749999999999999</v>
      </c>
      <c r="T2994" s="6">
        <f>IF(A2994="placement",$J2994*MIN($Q2994,$S2994),"")</f>
        <v>78.837499999999991</v>
      </c>
      <c r="U2994" s="6">
        <f>IF($A2994="placement",T2994,SUMIF($C$10:$C$6209,$C2994,$T$10:$T$6209))</f>
        <v>78.837499999999991</v>
      </c>
      <c r="V2994" s="34">
        <f t="shared" si="143"/>
        <v>0.15163934426229519</v>
      </c>
      <c r="W2994" s="24"/>
      <c r="X2994" s="2" t="str">
        <f>IFERROR(MIN(VLOOKUP($W2994,margin_ranges!$A$5:$D$10,4,FALSE),$Q2994*100)/100,"")</f>
        <v/>
      </c>
      <c r="Y2994" s="6">
        <f t="shared" si="141"/>
        <v>78.837499999999991</v>
      </c>
      <c r="Z2994" s="6">
        <f>IF($A2994="placement",Y2994,SUMIF($C$10:$C$6209,$C2994,$Y$10:$Y$6209))</f>
        <v>78.837499999999991</v>
      </c>
      <c r="AA2994" s="29">
        <f t="shared" si="142"/>
        <v>0.15163934426229519</v>
      </c>
    </row>
    <row r="2995" spans="1:27" hidden="1" x14ac:dyDescent="0.3">
      <c r="A2995" s="8" t="s">
        <v>17</v>
      </c>
      <c r="B2995" s="8" t="s">
        <v>6162</v>
      </c>
      <c r="C2995" s="8" t="s">
        <v>6163</v>
      </c>
      <c r="D2995" s="8" t="s">
        <v>6214</v>
      </c>
      <c r="E2995" s="8" t="s">
        <v>6215</v>
      </c>
      <c r="F2995" s="29">
        <v>0.39</v>
      </c>
      <c r="G2995" s="29">
        <v>1</v>
      </c>
      <c r="H2995" s="30">
        <v>286.27210000000002</v>
      </c>
      <c r="I2995" s="30">
        <v>21.075600000000001</v>
      </c>
      <c r="J2995" s="14">
        <v>628</v>
      </c>
      <c r="K2995" s="14">
        <v>224</v>
      </c>
      <c r="L2995" s="12">
        <v>7.3599999999999999E-2</v>
      </c>
      <c r="M2995" s="7">
        <v>0.99399711000000002</v>
      </c>
      <c r="N2995" s="31">
        <v>0.5</v>
      </c>
      <c r="O2995" s="14">
        <f>IFERROR(VLOOKUP($C2995,'site totals'!$J$2:$K$607,2,FALSE),1)</f>
        <v>3829.1653999999999</v>
      </c>
      <c r="P2995" s="32" t="s">
        <v>22</v>
      </c>
      <c r="Q2995" s="12">
        <v>0.49698043009999998</v>
      </c>
      <c r="R2995" s="29">
        <v>0.39</v>
      </c>
      <c r="S2995" s="2">
        <f>IF($A2995="site","",MIN(VLOOKUP($P2995,margin_ranges!$A$5:$D$10,4,FALSE)/100,$Q2995))</f>
        <v>0.29749999999999999</v>
      </c>
      <c r="T2995" s="6">
        <f>IF(A2995="placement",$J2995*MIN($Q2995,$S2995),"")</f>
        <v>186.82999999999998</v>
      </c>
      <c r="U2995" s="6">
        <f>IF($A2995="placement",T2995,SUMIF($C$10:$C$6209,$C2995,$T$10:$T$6209))</f>
        <v>186.82999999999998</v>
      </c>
      <c r="V2995" s="34">
        <f t="shared" si="143"/>
        <v>0.15163934426229519</v>
      </c>
      <c r="W2995" s="24"/>
      <c r="X2995" s="2" t="str">
        <f>IFERROR(MIN(VLOOKUP($W2995,margin_ranges!$A$5:$D$10,4,FALSE),$Q2995*100)/100,"")</f>
        <v/>
      </c>
      <c r="Y2995" s="6">
        <f t="shared" si="141"/>
        <v>186.82999999999998</v>
      </c>
      <c r="Z2995" s="6">
        <f>IF($A2995="placement",Y2995,SUMIF($C$10:$C$6209,$C2995,$Y$10:$Y$6209))</f>
        <v>186.82999999999998</v>
      </c>
      <c r="AA2995" s="29">
        <f t="shared" si="142"/>
        <v>0.15163934426229519</v>
      </c>
    </row>
    <row r="2996" spans="1:27" hidden="1" x14ac:dyDescent="0.3">
      <c r="A2996" s="8" t="s">
        <v>17</v>
      </c>
      <c r="B2996" s="8" t="s">
        <v>6162</v>
      </c>
      <c r="C2996" s="8" t="s">
        <v>6163</v>
      </c>
      <c r="D2996" s="8" t="s">
        <v>6232</v>
      </c>
      <c r="E2996" s="8" t="s">
        <v>6233</v>
      </c>
      <c r="F2996" s="29">
        <v>0.39</v>
      </c>
      <c r="G2996" s="29">
        <v>1</v>
      </c>
      <c r="H2996" s="30">
        <v>309.2867</v>
      </c>
      <c r="I2996" s="30">
        <v>44.267600000000002</v>
      </c>
      <c r="J2996" s="14">
        <v>1195</v>
      </c>
      <c r="K2996" s="14">
        <v>428</v>
      </c>
      <c r="L2996" s="12">
        <v>0.1431</v>
      </c>
      <c r="M2996" s="7">
        <v>0.89979103999999999</v>
      </c>
      <c r="N2996" s="31">
        <v>0.5</v>
      </c>
      <c r="O2996" s="14">
        <f>IFERROR(VLOOKUP($C2996,'site totals'!$J$2:$K$607,2,FALSE),1)</f>
        <v>3829.1653999999999</v>
      </c>
      <c r="P2996" s="32" t="s">
        <v>22</v>
      </c>
      <c r="Q2996" s="12">
        <v>0.4443154292</v>
      </c>
      <c r="R2996" s="29">
        <v>0.39</v>
      </c>
      <c r="S2996" s="2">
        <f>IF($A2996="site","",MIN(VLOOKUP($P2996,margin_ranges!$A$5:$D$10,4,FALSE)/100,$Q2996))</f>
        <v>0.29749999999999999</v>
      </c>
      <c r="T2996" s="6">
        <f>IF(A2996="placement",$J2996*MIN($Q2996,$S2996),"")</f>
        <v>355.51249999999999</v>
      </c>
      <c r="U2996" s="6">
        <f>IF($A2996="placement",T2996,SUMIF($C$10:$C$6209,$C2996,$T$10:$T$6209))</f>
        <v>355.51249999999999</v>
      </c>
      <c r="V2996" s="34">
        <f t="shared" si="143"/>
        <v>0.15163934426229519</v>
      </c>
      <c r="W2996" s="24"/>
      <c r="X2996" s="2" t="str">
        <f>IFERROR(MIN(VLOOKUP($W2996,margin_ranges!$A$5:$D$10,4,FALSE),$Q2996*100)/100,"")</f>
        <v/>
      </c>
      <c r="Y2996" s="6">
        <f t="shared" si="141"/>
        <v>355.51249999999999</v>
      </c>
      <c r="Z2996" s="6">
        <f>IF($A2996="placement",Y2996,SUMIF($C$10:$C$6209,$C2996,$Y$10:$Y$6209))</f>
        <v>355.51249999999999</v>
      </c>
      <c r="AA2996" s="29">
        <f t="shared" si="142"/>
        <v>0.15163934426229519</v>
      </c>
    </row>
    <row r="2997" spans="1:27" x14ac:dyDescent="0.3">
      <c r="A2997" s="16" t="s">
        <v>33</v>
      </c>
      <c r="B2997" s="16" t="s">
        <v>6162</v>
      </c>
      <c r="C2997" s="16" t="s">
        <v>6163</v>
      </c>
      <c r="D2997" s="8" t="s">
        <v>34</v>
      </c>
      <c r="E2997" s="16"/>
      <c r="F2997" s="17">
        <v>0.345376578405309</v>
      </c>
      <c r="G2997" s="17">
        <v>0.78804368000000002</v>
      </c>
      <c r="H2997" s="36">
        <v>18029.524399999998</v>
      </c>
      <c r="I2997" s="36">
        <v>354.31639999999999</v>
      </c>
      <c r="J2997" s="22">
        <v>8205</v>
      </c>
      <c r="K2997" s="22">
        <v>2604</v>
      </c>
      <c r="L2997" s="18">
        <v>1.9699999999999999E-2</v>
      </c>
      <c r="M2997" s="19">
        <v>0.77194222999999995</v>
      </c>
      <c r="N2997" s="20">
        <v>0.395177</v>
      </c>
      <c r="O2997" s="22">
        <f>IFERROR(VLOOKUP($C2997,'site totals'!$J$2:$K$607,2,FALSE),1)</f>
        <v>3829.1653999999999</v>
      </c>
      <c r="P2997" s="21"/>
      <c r="Q2997" s="18">
        <v>0.48807438660000002</v>
      </c>
      <c r="R2997" s="17">
        <v>0.34539999999999998</v>
      </c>
      <c r="S2997" s="18" t="str">
        <f>IF($A2997="site","",MIN(VLOOKUP($P2997,margin_ranges!$A$5:$D$10,4,FALSE)/100,$Q2997))</f>
        <v/>
      </c>
      <c r="T2997" s="22" t="str">
        <f>IF(A2997="placement",$J2997*MIN($Q2997,$S2997),"")</f>
        <v/>
      </c>
      <c r="U2997" s="22">
        <f>IF($A2997="placement",T2997,SUMIF($C$10:$C$6209,$C2997,$T$10:$T$6209))</f>
        <v>2536.2579760376998</v>
      </c>
      <c r="V2997" s="37">
        <f t="shared" si="143"/>
        <v>5.5436494510847423E-2</v>
      </c>
      <c r="W2997" s="38"/>
      <c r="X2997" s="18" t="str">
        <f>IFERROR(MIN(VLOOKUP($W2997,margin_ranges!$A$5:$D$10,4,FALSE),$Q2997*100)/100,"")</f>
        <v/>
      </c>
      <c r="Y2997" s="6" t="str">
        <f t="shared" si="141"/>
        <v/>
      </c>
      <c r="Z2997" s="6">
        <f>IF($A2997="placement",Y2997,SUMIF($C$10:$C$6209,$C2997,$Y$10:$Y$6209))</f>
        <v>2536.2579760376998</v>
      </c>
      <c r="AA2997" s="17">
        <f t="shared" si="142"/>
        <v>5.5436494510847423E-2</v>
      </c>
    </row>
    <row r="2998" spans="1:27" hidden="1" x14ac:dyDescent="0.3">
      <c r="A2998" s="8" t="s">
        <v>17</v>
      </c>
      <c r="B2998" s="8" t="s">
        <v>11058</v>
      </c>
      <c r="C2998" s="8" t="s">
        <v>11059</v>
      </c>
      <c r="D2998" s="8" t="s">
        <v>11080</v>
      </c>
      <c r="E2998" s="8" t="s">
        <v>11081</v>
      </c>
      <c r="F2998" s="29">
        <v>0.28999999999999998</v>
      </c>
      <c r="G2998" s="29">
        <v>1</v>
      </c>
      <c r="H2998" s="30">
        <v>514.05430000000001</v>
      </c>
      <c r="I2998" s="30">
        <v>7.4006999999999996</v>
      </c>
      <c r="J2998" s="14">
        <v>222</v>
      </c>
      <c r="K2998" s="14">
        <v>55</v>
      </c>
      <c r="L2998" s="12">
        <v>1.44E-2</v>
      </c>
      <c r="M2998" s="7">
        <v>0.99932922000000002</v>
      </c>
      <c r="N2998" s="31">
        <v>0.5</v>
      </c>
      <c r="O2998" s="14">
        <f>IFERROR(VLOOKUP($C2998,'site totals'!$J$2:$K$607,2,FALSE),1)</f>
        <v>3790.5891999999999</v>
      </c>
      <c r="P2998" s="32" t="s">
        <v>22</v>
      </c>
      <c r="Q2998" s="12">
        <v>0.4996643825</v>
      </c>
      <c r="R2998" s="29">
        <v>0.28999999999999998</v>
      </c>
      <c r="S2998" s="2">
        <f>IF($A2998="site","",MIN(VLOOKUP($P2998,margin_ranges!$A$5:$D$10,4,FALSE)/100,$Q2998))</f>
        <v>0.29749999999999999</v>
      </c>
      <c r="T2998" s="6">
        <f>IF(A2998="placement",$J2998*MIN($Q2998,$S2998),"")</f>
        <v>66.045000000000002</v>
      </c>
      <c r="U2998" s="6">
        <f>IF($A2998="placement",T2998,SUMIF($C$10:$C$6209,$C2998,$T$10:$T$6209))</f>
        <v>66.045000000000002</v>
      </c>
      <c r="V2998" s="34">
        <f t="shared" si="143"/>
        <v>-1.0563380281690238E-2</v>
      </c>
      <c r="W2998" s="24"/>
      <c r="X2998" s="2" t="str">
        <f>IFERROR(MIN(VLOOKUP($W2998,margin_ranges!$A$5:$D$10,4,FALSE),$Q2998*100)/100,"")</f>
        <v/>
      </c>
      <c r="Y2998" s="6">
        <f t="shared" si="141"/>
        <v>66.045000000000002</v>
      </c>
      <c r="Z2998" s="6">
        <f>IF($A2998="placement",Y2998,SUMIF($C$10:$C$6209,$C2998,$Y$10:$Y$6209))</f>
        <v>66.045000000000002</v>
      </c>
      <c r="AA2998" s="29">
        <f t="shared" si="142"/>
        <v>-1.0563380281690238E-2</v>
      </c>
    </row>
    <row r="2999" spans="1:27" hidden="1" x14ac:dyDescent="0.3">
      <c r="A2999" s="8" t="s">
        <v>17</v>
      </c>
      <c r="B2999" s="8" t="s">
        <v>11058</v>
      </c>
      <c r="C2999" s="8" t="s">
        <v>11059</v>
      </c>
      <c r="D2999" s="33" t="s">
        <v>11060</v>
      </c>
      <c r="E2999" s="8" t="s">
        <v>11061</v>
      </c>
      <c r="F2999" s="29">
        <v>0.28999999999999998</v>
      </c>
      <c r="G2999" s="29">
        <v>0</v>
      </c>
      <c r="H2999" s="30">
        <v>150.22839999999999</v>
      </c>
      <c r="I2999" s="30">
        <v>16.443300000000001</v>
      </c>
      <c r="J2999" s="14">
        <v>888</v>
      </c>
      <c r="K2999" s="14">
        <v>222</v>
      </c>
      <c r="L2999" s="12">
        <v>0.1095</v>
      </c>
      <c r="M2999" s="7">
        <v>1.8003622800000001</v>
      </c>
      <c r="N2999" s="31">
        <v>0.8</v>
      </c>
      <c r="O2999" s="14">
        <f>IFERROR(VLOOKUP($C2999,'site totals'!$J$2:$K$607,2,FALSE),1)</f>
        <v>3790.5891999999999</v>
      </c>
      <c r="P2999" s="32" t="s">
        <v>22</v>
      </c>
      <c r="Q2999" s="12">
        <v>0.55564499040000004</v>
      </c>
      <c r="R2999" s="29">
        <v>0.28999999999999998</v>
      </c>
      <c r="S2999" s="2">
        <f>IF($A2999="site","",MIN(VLOOKUP($P2999,margin_ranges!$A$5:$D$10,4,FALSE)/100,$Q2999))</f>
        <v>0.29749999999999999</v>
      </c>
      <c r="T2999" s="6">
        <f>IF(A2999="placement",$J2999*MIN($Q2999,$S2999),"")</f>
        <v>264.18</v>
      </c>
      <c r="U2999" s="6">
        <f>IF($A2999="placement",T2999,SUMIF($C$10:$C$6209,$C2999,$T$10:$T$6209))</f>
        <v>264.18</v>
      </c>
      <c r="V2999" s="34">
        <f t="shared" si="143"/>
        <v>-1.0563380281690238E-2</v>
      </c>
      <c r="W2999" s="24"/>
      <c r="X2999" s="2" t="str">
        <f>IFERROR(MIN(VLOOKUP($W2999,margin_ranges!$A$5:$D$10,4,FALSE),$Q2999*100)/100,"")</f>
        <v/>
      </c>
      <c r="Y2999" s="6">
        <f t="shared" si="141"/>
        <v>264.18</v>
      </c>
      <c r="Z2999" s="6">
        <f>IF($A2999="placement",Y2999,SUMIF($C$10:$C$6209,$C2999,$Y$10:$Y$6209))</f>
        <v>264.18</v>
      </c>
      <c r="AA2999" s="29">
        <f t="shared" si="142"/>
        <v>-1.0563380281690238E-2</v>
      </c>
    </row>
    <row r="3000" spans="1:27" hidden="1" x14ac:dyDescent="0.3">
      <c r="A3000" s="8" t="s">
        <v>17</v>
      </c>
      <c r="B3000" s="8" t="s">
        <v>11058</v>
      </c>
      <c r="C3000" s="8" t="s">
        <v>11059</v>
      </c>
      <c r="D3000" s="8" t="s">
        <v>11064</v>
      </c>
      <c r="E3000" s="8" t="s">
        <v>11065</v>
      </c>
      <c r="F3000" s="29">
        <v>0.28999999999999998</v>
      </c>
      <c r="G3000" s="29">
        <v>1</v>
      </c>
      <c r="H3000" s="30">
        <v>268.75080000000003</v>
      </c>
      <c r="I3000" s="30">
        <v>23.039000000000001</v>
      </c>
      <c r="J3000" s="14">
        <v>1091</v>
      </c>
      <c r="K3000" s="14">
        <v>273</v>
      </c>
      <c r="L3000" s="12">
        <v>8.5699999999999998E-2</v>
      </c>
      <c r="M3000" s="7">
        <v>1.5784353200000001</v>
      </c>
      <c r="N3000" s="31">
        <v>1</v>
      </c>
      <c r="O3000" s="14">
        <f>IFERROR(VLOOKUP($C3000,'site totals'!$J$2:$K$607,2,FALSE),1)</f>
        <v>3790.5891999999999</v>
      </c>
      <c r="P3000" s="32" t="s">
        <v>22</v>
      </c>
      <c r="Q3000" s="12">
        <v>0.36646121329999998</v>
      </c>
      <c r="R3000" s="29">
        <v>0.28999999999999998</v>
      </c>
      <c r="S3000" s="2">
        <f>IF($A3000="site","",MIN(VLOOKUP($P3000,margin_ranges!$A$5:$D$10,4,FALSE)/100,$Q3000))</f>
        <v>0.29749999999999999</v>
      </c>
      <c r="T3000" s="6">
        <f>IF(A3000="placement",$J3000*MIN($Q3000,$S3000),"")</f>
        <v>324.57249999999999</v>
      </c>
      <c r="U3000" s="6">
        <f>IF($A3000="placement",T3000,SUMIF($C$10:$C$6209,$C3000,$T$10:$T$6209))</f>
        <v>324.57249999999999</v>
      </c>
      <c r="V3000" s="34">
        <f t="shared" si="143"/>
        <v>-1.0563380281690127E-2</v>
      </c>
      <c r="W3000" s="24"/>
      <c r="X3000" s="2" t="str">
        <f>IFERROR(MIN(VLOOKUP($W3000,margin_ranges!$A$5:$D$10,4,FALSE),$Q3000*100)/100,"")</f>
        <v/>
      </c>
      <c r="Y3000" s="6">
        <f t="shared" si="141"/>
        <v>324.57249999999999</v>
      </c>
      <c r="Z3000" s="6">
        <f>IF($A3000="placement",Y3000,SUMIF($C$10:$C$6209,$C3000,$Y$10:$Y$6209))</f>
        <v>324.57249999999999</v>
      </c>
      <c r="AA3000" s="29">
        <f t="shared" si="142"/>
        <v>-1.0563380281690127E-2</v>
      </c>
    </row>
    <row r="3001" spans="1:27" hidden="1" x14ac:dyDescent="0.3">
      <c r="A3001" s="8" t="s">
        <v>17</v>
      </c>
      <c r="B3001" s="8" t="s">
        <v>11058</v>
      </c>
      <c r="C3001" s="8" t="s">
        <v>11059</v>
      </c>
      <c r="D3001" s="8" t="s">
        <v>11066</v>
      </c>
      <c r="E3001" s="8" t="s">
        <v>11067</v>
      </c>
      <c r="F3001" s="29">
        <v>0.28999999999999998</v>
      </c>
      <c r="G3001" s="29">
        <v>1</v>
      </c>
      <c r="H3001" s="30">
        <v>667.42190000000005</v>
      </c>
      <c r="I3001" s="30">
        <v>49.477400000000003</v>
      </c>
      <c r="J3001" s="14">
        <v>1345</v>
      </c>
      <c r="K3001" s="14">
        <v>336</v>
      </c>
      <c r="L3001" s="12">
        <v>7.4099999999999999E-2</v>
      </c>
      <c r="M3001" s="7">
        <v>0.90591381000000004</v>
      </c>
      <c r="N3001" s="31">
        <v>0.5</v>
      </c>
      <c r="O3001" s="14">
        <f>IFERROR(VLOOKUP($C3001,'site totals'!$J$2:$K$607,2,FALSE),1)</f>
        <v>3790.5891999999999</v>
      </c>
      <c r="P3001" s="32" t="s">
        <v>22</v>
      </c>
      <c r="Q3001" s="12">
        <v>0.44807111259999999</v>
      </c>
      <c r="R3001" s="29">
        <v>0.28999999999999998</v>
      </c>
      <c r="S3001" s="2">
        <f>IF($A3001="site","",MIN(VLOOKUP($P3001,margin_ranges!$A$5:$D$10,4,FALSE)/100,$Q3001))</f>
        <v>0.29749999999999999</v>
      </c>
      <c r="T3001" s="6">
        <f>IF(A3001="placement",$J3001*MIN($Q3001,$S3001),"")</f>
        <v>400.13749999999999</v>
      </c>
      <c r="U3001" s="6">
        <f>IF($A3001="placement",T3001,SUMIF($C$10:$C$6209,$C3001,$T$10:$T$6209))</f>
        <v>400.13749999999999</v>
      </c>
      <c r="V3001" s="34">
        <f t="shared" si="143"/>
        <v>-1.0563380281690127E-2</v>
      </c>
      <c r="W3001" s="24"/>
      <c r="X3001" s="2" t="str">
        <f>IFERROR(MIN(VLOOKUP($W3001,margin_ranges!$A$5:$D$10,4,FALSE),$Q3001*100)/100,"")</f>
        <v/>
      </c>
      <c r="Y3001" s="6">
        <f t="shared" si="141"/>
        <v>400.13749999999999</v>
      </c>
      <c r="Z3001" s="6">
        <f>IF($A3001="placement",Y3001,SUMIF($C$10:$C$6209,$C3001,$Y$10:$Y$6209))</f>
        <v>400.13749999999999</v>
      </c>
      <c r="AA3001" s="29">
        <f t="shared" si="142"/>
        <v>-1.0563380281690127E-2</v>
      </c>
    </row>
    <row r="3002" spans="1:27" hidden="1" x14ac:dyDescent="0.3">
      <c r="A3002" s="8" t="s">
        <v>17</v>
      </c>
      <c r="B3002" s="8" t="s">
        <v>11058</v>
      </c>
      <c r="C3002" s="8" t="s">
        <v>11059</v>
      </c>
      <c r="D3002" s="8" t="s">
        <v>11062</v>
      </c>
      <c r="E3002" s="8" t="s">
        <v>11063</v>
      </c>
      <c r="F3002" s="29">
        <v>0.28999999999999998</v>
      </c>
      <c r="G3002" s="29">
        <v>1</v>
      </c>
      <c r="H3002" s="30">
        <v>214.26750000000001</v>
      </c>
      <c r="I3002" s="30">
        <v>11.5329</v>
      </c>
      <c r="J3002" s="14">
        <v>504</v>
      </c>
      <c r="K3002" s="14">
        <v>123</v>
      </c>
      <c r="L3002" s="12">
        <v>5.3800000000000001E-2</v>
      </c>
      <c r="M3002" s="7">
        <v>1.45563731</v>
      </c>
      <c r="N3002" s="31">
        <v>1</v>
      </c>
      <c r="O3002" s="14">
        <f>IFERROR(VLOOKUP($C3002,'site totals'!$J$2:$K$607,2,FALSE),1)</f>
        <v>3790.5891999999999</v>
      </c>
      <c r="P3002" s="32" t="s">
        <v>22</v>
      </c>
      <c r="Q3002" s="12">
        <v>0.31301568499999999</v>
      </c>
      <c r="R3002" s="29">
        <v>0.28999999999999998</v>
      </c>
      <c r="S3002" s="2">
        <f>IF($A3002="site","",MIN(VLOOKUP($P3002,margin_ranges!$A$5:$D$10,4,FALSE)/100,$Q3002))</f>
        <v>0.29749999999999999</v>
      </c>
      <c r="T3002" s="6">
        <f>IF(A3002="placement",$J3002*MIN($Q3002,$S3002),"")</f>
        <v>149.94</v>
      </c>
      <c r="U3002" s="6">
        <f>IF($A3002="placement",T3002,SUMIF($C$10:$C$6209,$C3002,$T$10:$T$6209))</f>
        <v>149.94</v>
      </c>
      <c r="V3002" s="34">
        <f t="shared" si="143"/>
        <v>-1.0563380281690016E-2</v>
      </c>
      <c r="W3002" s="24"/>
      <c r="X3002" s="2" t="str">
        <f>IFERROR(MIN(VLOOKUP($W3002,margin_ranges!$A$5:$D$10,4,FALSE),$Q3002*100)/100,"")</f>
        <v/>
      </c>
      <c r="Y3002" s="6">
        <f t="shared" si="141"/>
        <v>149.94</v>
      </c>
      <c r="Z3002" s="6">
        <f>IF($A3002="placement",Y3002,SUMIF($C$10:$C$6209,$C3002,$Y$10:$Y$6209))</f>
        <v>149.94</v>
      </c>
      <c r="AA3002" s="29">
        <f t="shared" si="142"/>
        <v>-1.0563380281690016E-2</v>
      </c>
    </row>
    <row r="3003" spans="1:27" hidden="1" x14ac:dyDescent="0.3">
      <c r="A3003" s="8" t="s">
        <v>17</v>
      </c>
      <c r="B3003" s="8" t="s">
        <v>11058</v>
      </c>
      <c r="C3003" s="8" t="s">
        <v>11059</v>
      </c>
      <c r="D3003" s="8" t="s">
        <v>11082</v>
      </c>
      <c r="E3003" s="8" t="s">
        <v>11083</v>
      </c>
      <c r="F3003" s="29">
        <v>0.28999999999999998</v>
      </c>
      <c r="G3003" s="29">
        <v>1</v>
      </c>
      <c r="H3003" s="30">
        <v>539.95479999999998</v>
      </c>
      <c r="I3003" s="30">
        <v>22.7559</v>
      </c>
      <c r="J3003" s="14">
        <v>640</v>
      </c>
      <c r="K3003" s="14">
        <v>160</v>
      </c>
      <c r="L3003" s="12">
        <v>4.2099999999999999E-2</v>
      </c>
      <c r="M3003" s="7">
        <v>0.93757639000000004</v>
      </c>
      <c r="N3003" s="31">
        <v>0.5</v>
      </c>
      <c r="O3003" s="14">
        <f>IFERROR(VLOOKUP($C3003,'site totals'!$J$2:$K$607,2,FALSE),1)</f>
        <v>3790.5891999999999</v>
      </c>
      <c r="P3003" s="32" t="s">
        <v>22</v>
      </c>
      <c r="Q3003" s="12">
        <v>0.46671012220000002</v>
      </c>
      <c r="R3003" s="29">
        <v>0.28999999999999998</v>
      </c>
      <c r="S3003" s="2">
        <f>IF($A3003="site","",MIN(VLOOKUP($P3003,margin_ranges!$A$5:$D$10,4,FALSE)/100,$Q3003))</f>
        <v>0.29749999999999999</v>
      </c>
      <c r="T3003" s="6">
        <f>IF(A3003="placement",$J3003*MIN($Q3003,$S3003),"")</f>
        <v>190.39999999999998</v>
      </c>
      <c r="U3003" s="6">
        <f>IF($A3003="placement",T3003,SUMIF($C$10:$C$6209,$C3003,$T$10:$T$6209))</f>
        <v>190.39999999999998</v>
      </c>
      <c r="V3003" s="34">
        <f t="shared" si="143"/>
        <v>-1.0563380281690016E-2</v>
      </c>
      <c r="W3003" s="24"/>
      <c r="X3003" s="2" t="str">
        <f>IFERROR(MIN(VLOOKUP($W3003,margin_ranges!$A$5:$D$10,4,FALSE),$Q3003*100)/100,"")</f>
        <v/>
      </c>
      <c r="Y3003" s="6">
        <f t="shared" si="141"/>
        <v>190.39999999999998</v>
      </c>
      <c r="Z3003" s="6">
        <f>IF($A3003="placement",Y3003,SUMIF($C$10:$C$6209,$C3003,$Y$10:$Y$6209))</f>
        <v>190.39999999999998</v>
      </c>
      <c r="AA3003" s="29">
        <f t="shared" si="142"/>
        <v>-1.0563380281690016E-2</v>
      </c>
    </row>
    <row r="3004" spans="1:27" hidden="1" x14ac:dyDescent="0.3">
      <c r="A3004" s="8" t="s">
        <v>17</v>
      </c>
      <c r="B3004" s="8" t="s">
        <v>11058</v>
      </c>
      <c r="C3004" s="8" t="s">
        <v>11059</v>
      </c>
      <c r="D3004" s="8" t="s">
        <v>11072</v>
      </c>
      <c r="E3004" s="8" t="s">
        <v>11073</v>
      </c>
      <c r="F3004" s="29">
        <v>0.28999999999999998</v>
      </c>
      <c r="G3004" s="29">
        <v>1</v>
      </c>
      <c r="H3004" s="30">
        <v>787.22109999999998</v>
      </c>
      <c r="I3004" s="30">
        <v>50.448999999999998</v>
      </c>
      <c r="J3004" s="14">
        <v>1477</v>
      </c>
      <c r="K3004" s="14">
        <v>369</v>
      </c>
      <c r="L3004" s="12">
        <v>6.4100000000000004E-2</v>
      </c>
      <c r="M3004" s="7">
        <v>0.97616546000000004</v>
      </c>
      <c r="N3004" s="31">
        <v>0.5</v>
      </c>
      <c r="O3004" s="14">
        <f>IFERROR(VLOOKUP($C3004,'site totals'!$J$2:$K$607,2,FALSE),1)</f>
        <v>3790.5891999999999</v>
      </c>
      <c r="P3004" s="32" t="s">
        <v>22</v>
      </c>
      <c r="Q3004" s="12">
        <v>0.48779175349999998</v>
      </c>
      <c r="R3004" s="29">
        <v>0.28999999999999998</v>
      </c>
      <c r="S3004" s="2">
        <f>IF($A3004="site","",MIN(VLOOKUP($P3004,margin_ranges!$A$5:$D$10,4,FALSE)/100,$Q3004))</f>
        <v>0.29749999999999999</v>
      </c>
      <c r="T3004" s="6">
        <f>IF(A3004="placement",$J3004*MIN($Q3004,$S3004),"")</f>
        <v>439.40749999999997</v>
      </c>
      <c r="U3004" s="6">
        <f>IF($A3004="placement",T3004,SUMIF($C$10:$C$6209,$C3004,$T$10:$T$6209))</f>
        <v>439.40749999999997</v>
      </c>
      <c r="V3004" s="34">
        <f t="shared" si="143"/>
        <v>-1.0563380281690016E-2</v>
      </c>
      <c r="W3004" s="24"/>
      <c r="X3004" s="2" t="str">
        <f>IFERROR(MIN(VLOOKUP($W3004,margin_ranges!$A$5:$D$10,4,FALSE),$Q3004*100)/100,"")</f>
        <v/>
      </c>
      <c r="Y3004" s="6">
        <f t="shared" si="141"/>
        <v>439.40749999999997</v>
      </c>
      <c r="Z3004" s="6">
        <f>IF($A3004="placement",Y3004,SUMIF($C$10:$C$6209,$C3004,$Y$10:$Y$6209))</f>
        <v>439.40749999999997</v>
      </c>
      <c r="AA3004" s="29">
        <f t="shared" si="142"/>
        <v>-1.0563380281690016E-2</v>
      </c>
    </row>
    <row r="3005" spans="1:27" hidden="1" x14ac:dyDescent="0.3">
      <c r="A3005" s="8" t="s">
        <v>17</v>
      </c>
      <c r="B3005" s="8" t="s">
        <v>11058</v>
      </c>
      <c r="C3005" s="8" t="s">
        <v>11059</v>
      </c>
      <c r="D3005" s="8" t="s">
        <v>11070</v>
      </c>
      <c r="E3005" s="8" t="s">
        <v>11071</v>
      </c>
      <c r="F3005" s="29">
        <v>0.28999999999999998</v>
      </c>
      <c r="G3005" s="29">
        <v>1</v>
      </c>
      <c r="H3005" s="30">
        <v>482.73880000000003</v>
      </c>
      <c r="I3005" s="30">
        <v>30.295000000000002</v>
      </c>
      <c r="J3005" s="14">
        <v>739</v>
      </c>
      <c r="K3005" s="14">
        <v>185</v>
      </c>
      <c r="L3005" s="12">
        <v>6.2799999999999995E-2</v>
      </c>
      <c r="M3005" s="7">
        <v>0.81360290000000002</v>
      </c>
      <c r="N3005" s="31">
        <v>0.5</v>
      </c>
      <c r="O3005" s="14">
        <f>IFERROR(VLOOKUP($C3005,'site totals'!$J$2:$K$607,2,FALSE),1)</f>
        <v>3790.5891999999999</v>
      </c>
      <c r="P3005" s="32" t="s">
        <v>22</v>
      </c>
      <c r="Q3005" s="12">
        <v>0.38544958839999999</v>
      </c>
      <c r="R3005" s="29">
        <v>0.28999999999999998</v>
      </c>
      <c r="S3005" s="2">
        <f>IF($A3005="site","",MIN(VLOOKUP($P3005,margin_ranges!$A$5:$D$10,4,FALSE)/100,$Q3005))</f>
        <v>0.29749999999999999</v>
      </c>
      <c r="T3005" s="6">
        <f>IF(A3005="placement",$J3005*MIN($Q3005,$S3005),"")</f>
        <v>219.85249999999999</v>
      </c>
      <c r="U3005" s="6">
        <f>IF($A3005="placement",T3005,SUMIF($C$10:$C$6209,$C3005,$T$10:$T$6209))</f>
        <v>219.85249999999999</v>
      </c>
      <c r="V3005" s="34">
        <f t="shared" si="143"/>
        <v>-1.0563380281689905E-2</v>
      </c>
      <c r="W3005" s="24"/>
      <c r="X3005" s="2" t="str">
        <f>IFERROR(MIN(VLOOKUP($W3005,margin_ranges!$A$5:$D$10,4,FALSE),$Q3005*100)/100,"")</f>
        <v/>
      </c>
      <c r="Y3005" s="6">
        <f t="shared" si="141"/>
        <v>219.85249999999999</v>
      </c>
      <c r="Z3005" s="6">
        <f>IF($A3005="placement",Y3005,SUMIF($C$10:$C$6209,$C3005,$Y$10:$Y$6209))</f>
        <v>219.85249999999999</v>
      </c>
      <c r="AA3005" s="29">
        <f t="shared" si="142"/>
        <v>-1.0563380281689905E-2</v>
      </c>
    </row>
    <row r="3006" spans="1:27" hidden="1" x14ac:dyDescent="0.3">
      <c r="A3006" s="8" t="s">
        <v>17</v>
      </c>
      <c r="B3006" s="8" t="s">
        <v>11058</v>
      </c>
      <c r="C3006" s="8" t="s">
        <v>11059</v>
      </c>
      <c r="D3006" s="8" t="s">
        <v>11078</v>
      </c>
      <c r="E3006" s="8" t="s">
        <v>11079</v>
      </c>
      <c r="F3006" s="29">
        <v>0.28999999999999998</v>
      </c>
      <c r="G3006" s="29">
        <v>1</v>
      </c>
      <c r="H3006" s="30">
        <v>795.45640000000003</v>
      </c>
      <c r="I3006" s="30">
        <v>38.591700000000003</v>
      </c>
      <c r="J3006" s="14">
        <v>1160</v>
      </c>
      <c r="K3006" s="14">
        <v>290</v>
      </c>
      <c r="L3006" s="12">
        <v>4.8500000000000001E-2</v>
      </c>
      <c r="M3006" s="7">
        <v>1.0017857299999999</v>
      </c>
      <c r="N3006" s="31">
        <v>0.5</v>
      </c>
      <c r="O3006" s="14">
        <f>IFERROR(VLOOKUP($C3006,'site totals'!$J$2:$K$607,2,FALSE),1)</f>
        <v>3790.5891999999999</v>
      </c>
      <c r="P3006" s="32" t="s">
        <v>22</v>
      </c>
      <c r="Q3006" s="12">
        <v>0.50089127219999996</v>
      </c>
      <c r="R3006" s="29">
        <v>0.28999999999999998</v>
      </c>
      <c r="S3006" s="2">
        <f>IF($A3006="site","",MIN(VLOOKUP($P3006,margin_ranges!$A$5:$D$10,4,FALSE)/100,$Q3006))</f>
        <v>0.29749999999999999</v>
      </c>
      <c r="T3006" s="6">
        <f>IF(A3006="placement",$J3006*MIN($Q3006,$S3006),"")</f>
        <v>345.09999999999997</v>
      </c>
      <c r="U3006" s="6">
        <f>IF($A3006="placement",T3006,SUMIF($C$10:$C$6209,$C3006,$T$10:$T$6209))</f>
        <v>345.09999999999997</v>
      </c>
      <c r="V3006" s="34">
        <f t="shared" si="143"/>
        <v>-1.0563380281689905E-2</v>
      </c>
      <c r="W3006" s="24"/>
      <c r="X3006" s="2" t="str">
        <f>IFERROR(MIN(VLOOKUP($W3006,margin_ranges!$A$5:$D$10,4,FALSE),$Q3006*100)/100,"")</f>
        <v/>
      </c>
      <c r="Y3006" s="6">
        <f t="shared" si="141"/>
        <v>345.09999999999997</v>
      </c>
      <c r="Z3006" s="6">
        <f>IF($A3006="placement",Y3006,SUMIF($C$10:$C$6209,$C3006,$Y$10:$Y$6209))</f>
        <v>345.09999999999997</v>
      </c>
      <c r="AA3006" s="29">
        <f t="shared" si="142"/>
        <v>-1.0563380281689905E-2</v>
      </c>
    </row>
    <row r="3007" spans="1:27" hidden="1" x14ac:dyDescent="0.3">
      <c r="A3007" s="8" t="s">
        <v>17</v>
      </c>
      <c r="B3007" s="8" t="s">
        <v>11058</v>
      </c>
      <c r="C3007" s="8" t="s">
        <v>11059</v>
      </c>
      <c r="D3007" s="8" t="s">
        <v>11074</v>
      </c>
      <c r="E3007" s="8" t="s">
        <v>11075</v>
      </c>
      <c r="F3007" s="29">
        <v>0.28999999999999998</v>
      </c>
      <c r="G3007" s="29">
        <v>0</v>
      </c>
      <c r="H3007" s="30">
        <v>20.303799999999999</v>
      </c>
      <c r="I3007" s="30">
        <v>0.60219999999999996</v>
      </c>
      <c r="J3007" s="14">
        <v>26</v>
      </c>
      <c r="K3007" s="14">
        <v>6</v>
      </c>
      <c r="L3007" s="12">
        <v>2.9700000000000001E-2</v>
      </c>
      <c r="M3007" s="7">
        <v>1.4168188799999999</v>
      </c>
      <c r="N3007" s="31">
        <v>1</v>
      </c>
      <c r="O3007" s="14">
        <f>IFERROR(VLOOKUP($C3007,'site totals'!$J$2:$K$607,2,FALSE),1)</f>
        <v>3790.5891999999999</v>
      </c>
      <c r="P3007" s="32" t="s">
        <v>22</v>
      </c>
      <c r="Q3007" s="12">
        <v>0.29419348360000003</v>
      </c>
      <c r="R3007" s="29">
        <v>0.28999999999999998</v>
      </c>
      <c r="S3007" s="2">
        <f>IF($A3007="site","",MIN(VLOOKUP($P3007,margin_ranges!$A$5:$D$10,4,FALSE)/100,$Q3007))</f>
        <v>0.29419348360000003</v>
      </c>
      <c r="T3007" s="6">
        <f>IF(A3007="placement",$J3007*MIN($Q3007,$S3007),"")</f>
        <v>7.649030573600001</v>
      </c>
      <c r="U3007" s="6">
        <f>IF($A3007="placement",T3007,SUMIF($C$10:$C$6209,$C3007,$T$10:$T$6209))</f>
        <v>7.649030573600001</v>
      </c>
      <c r="V3007" s="34">
        <f t="shared" si="143"/>
        <v>-5.9063149295776052E-3</v>
      </c>
      <c r="W3007" s="24"/>
      <c r="X3007" s="2" t="str">
        <f>IFERROR(MIN(VLOOKUP($W3007,margin_ranges!$A$5:$D$10,4,FALSE),$Q3007*100)/100,"")</f>
        <v/>
      </c>
      <c r="Y3007" s="6">
        <f t="shared" si="141"/>
        <v>7.649030573600001</v>
      </c>
      <c r="Z3007" s="6">
        <f>IF($A3007="placement",Y3007,SUMIF($C$10:$C$6209,$C3007,$Y$10:$Y$6209))</f>
        <v>7.649030573600001</v>
      </c>
      <c r="AA3007" s="29">
        <f t="shared" si="142"/>
        <v>-5.9063149295776052E-3</v>
      </c>
    </row>
    <row r="3008" spans="1:27" hidden="1" x14ac:dyDescent="0.3">
      <c r="A3008" s="8" t="s">
        <v>17</v>
      </c>
      <c r="B3008" s="8" t="s">
        <v>11058</v>
      </c>
      <c r="C3008" s="8" t="s">
        <v>11059</v>
      </c>
      <c r="D3008" s="33" t="s">
        <v>11076</v>
      </c>
      <c r="E3008" s="8" t="s">
        <v>11077</v>
      </c>
      <c r="F3008" s="29">
        <v>0.281497723056164</v>
      </c>
      <c r="G3008" s="29">
        <v>0</v>
      </c>
      <c r="H3008" s="30">
        <v>14.526899999999999</v>
      </c>
      <c r="I3008" s="30">
        <v>0.36509999999999998</v>
      </c>
      <c r="J3008" s="14">
        <v>15</v>
      </c>
      <c r="K3008" s="14">
        <v>4</v>
      </c>
      <c r="L3008" s="12">
        <v>2.5100000000000001E-2</v>
      </c>
      <c r="M3008" s="7">
        <v>1.3917840399999999</v>
      </c>
      <c r="N3008" s="31">
        <v>1</v>
      </c>
      <c r="O3008" s="14">
        <f>IFERROR(VLOOKUP($C3008,'site totals'!$J$2:$K$607,2,FALSE),1)</f>
        <v>3790.5891999999999</v>
      </c>
      <c r="P3008" s="32" t="s">
        <v>22</v>
      </c>
      <c r="Q3008" s="12">
        <v>0.28149772309999999</v>
      </c>
      <c r="R3008" s="29">
        <v>0.28999999999999998</v>
      </c>
      <c r="S3008" s="2">
        <f>IF($A3008="site","",MIN(VLOOKUP($P3008,margin_ranges!$A$5:$D$10,4,FALSE)/100,$Q3008))</f>
        <v>0.28149772309999999</v>
      </c>
      <c r="T3008" s="6">
        <f>IF(A3008="placement",$J3008*MIN($Q3008,$S3008),"")</f>
        <v>4.2224658464999996</v>
      </c>
      <c r="U3008" s="6">
        <f>IF($A3008="placement",T3008,SUMIF($C$10:$C$6209,$C3008,$T$10:$T$6209))</f>
        <v>4.2224658464999996</v>
      </c>
      <c r="V3008" s="34">
        <f t="shared" si="143"/>
        <v>1.1975037887324014E-2</v>
      </c>
      <c r="W3008" s="24"/>
      <c r="X3008" s="2" t="str">
        <f>IFERROR(MIN(VLOOKUP($W3008,margin_ranges!$A$5:$D$10,4,FALSE),$Q3008*100)/100,"")</f>
        <v/>
      </c>
      <c r="Y3008" s="6">
        <f t="shared" si="141"/>
        <v>4.2224658464999996</v>
      </c>
      <c r="Z3008" s="6">
        <f>IF($A3008="placement",Y3008,SUMIF($C$10:$C$6209,$C3008,$Y$10:$Y$6209))</f>
        <v>4.2224658464999996</v>
      </c>
      <c r="AA3008" s="29">
        <f t="shared" si="142"/>
        <v>1.1975037887324014E-2</v>
      </c>
    </row>
    <row r="3009" spans="1:27" hidden="1" x14ac:dyDescent="0.3">
      <c r="A3009" s="8" t="s">
        <v>17</v>
      </c>
      <c r="B3009" s="8" t="s">
        <v>11058</v>
      </c>
      <c r="C3009" s="8" t="s">
        <v>11059</v>
      </c>
      <c r="D3009" s="8" t="s">
        <v>11068</v>
      </c>
      <c r="E3009" s="8" t="s">
        <v>11069</v>
      </c>
      <c r="F3009" s="29">
        <v>0.28758505238146598</v>
      </c>
      <c r="G3009" s="29">
        <v>0</v>
      </c>
      <c r="H3009" s="30">
        <v>18.5486</v>
      </c>
      <c r="I3009" s="30">
        <v>0.37690000000000001</v>
      </c>
      <c r="J3009" s="14">
        <v>16</v>
      </c>
      <c r="K3009" s="14">
        <v>4</v>
      </c>
      <c r="L3009" s="12">
        <v>2.0299999999999999E-2</v>
      </c>
      <c r="M3009" s="7">
        <v>1.4036763299999999</v>
      </c>
      <c r="N3009" s="31">
        <v>1</v>
      </c>
      <c r="O3009" s="14">
        <f>IFERROR(VLOOKUP($C3009,'site totals'!$J$2:$K$607,2,FALSE),1)</f>
        <v>3790.5891999999999</v>
      </c>
      <c r="P3009" s="32" t="s">
        <v>22</v>
      </c>
      <c r="Q3009" s="12">
        <v>0.28758505239999999</v>
      </c>
      <c r="R3009" s="29">
        <v>0.28999999999999998</v>
      </c>
      <c r="S3009" s="2">
        <f>IF($A3009="site","",MIN(VLOOKUP($P3009,margin_ranges!$A$5:$D$10,4,FALSE)/100,$Q3009))</f>
        <v>0.28758505239999999</v>
      </c>
      <c r="T3009" s="6">
        <f>IF(A3009="placement",$J3009*MIN($Q3009,$S3009),"")</f>
        <v>4.6013608383999998</v>
      </c>
      <c r="U3009" s="6">
        <f>IF($A3009="placement",T3009,SUMIF($C$10:$C$6209,$C3009,$T$10:$T$6209))</f>
        <v>4.6013608383999998</v>
      </c>
      <c r="V3009" s="34">
        <f t="shared" si="143"/>
        <v>3.4013346478873885E-3</v>
      </c>
      <c r="W3009" s="24"/>
      <c r="X3009" s="2" t="str">
        <f>IFERROR(MIN(VLOOKUP($W3009,margin_ranges!$A$5:$D$10,4,FALSE),$Q3009*100)/100,"")</f>
        <v/>
      </c>
      <c r="Y3009" s="6">
        <f t="shared" si="141"/>
        <v>4.6013608383999998</v>
      </c>
      <c r="Z3009" s="6">
        <f>IF($A3009="placement",Y3009,SUMIF($C$10:$C$6209,$C3009,$Y$10:$Y$6209))</f>
        <v>4.6013608383999998</v>
      </c>
      <c r="AA3009" s="29">
        <f t="shared" si="142"/>
        <v>3.4013346478873885E-3</v>
      </c>
    </row>
    <row r="3010" spans="1:27" x14ac:dyDescent="0.3">
      <c r="A3010" s="16" t="s">
        <v>33</v>
      </c>
      <c r="B3010" s="16" t="s">
        <v>11058</v>
      </c>
      <c r="C3010" s="16" t="s">
        <v>11059</v>
      </c>
      <c r="D3010" s="8" t="s">
        <v>34</v>
      </c>
      <c r="E3010" s="16"/>
      <c r="F3010" s="17">
        <v>0.28999999999999998</v>
      </c>
      <c r="G3010" s="17">
        <v>0.88367998000000003</v>
      </c>
      <c r="H3010" s="36">
        <v>4473.4733999999999</v>
      </c>
      <c r="I3010" s="36">
        <v>251.32919999999999</v>
      </c>
      <c r="J3010" s="22">
        <v>8123</v>
      </c>
      <c r="K3010" s="22">
        <v>2027</v>
      </c>
      <c r="L3010" s="18">
        <v>5.62E-2</v>
      </c>
      <c r="M3010" s="19">
        <v>1.07729765</v>
      </c>
      <c r="N3010" s="20">
        <v>0.59108000000000005</v>
      </c>
      <c r="O3010" s="22">
        <f>IFERROR(VLOOKUP($C3010,'site totals'!$J$2:$K$607,2,FALSE),1)</f>
        <v>3790.5891999999999</v>
      </c>
      <c r="P3010" s="21"/>
      <c r="Q3010" s="18">
        <v>0.4513308359</v>
      </c>
      <c r="R3010" s="17">
        <v>0.28999999999999998</v>
      </c>
      <c r="S3010" s="18" t="str">
        <f>IF($A3010="site","",MIN(VLOOKUP($P3010,margin_ranges!$A$5:$D$10,4,FALSE)/100,$Q3010))</f>
        <v/>
      </c>
      <c r="T3010" s="22" t="str">
        <f>IF(A3010="placement",$J3010*MIN($Q3010,$S3010),"")</f>
        <v/>
      </c>
      <c r="U3010" s="22">
        <f>IF($A3010="placement",T3010,SUMIF($C$10:$C$6209,$C3010,$T$10:$T$6209))</f>
        <v>2416.1078572585006</v>
      </c>
      <c r="V3010" s="37">
        <f t="shared" si="143"/>
        <v>-1.0479347853946441E-2</v>
      </c>
      <c r="W3010" s="38"/>
      <c r="X3010" s="18" t="str">
        <f>IFERROR(MIN(VLOOKUP($W3010,margin_ranges!$A$5:$D$10,4,FALSE),$Q3010*100)/100,"")</f>
        <v/>
      </c>
      <c r="Y3010" s="6" t="str">
        <f t="shared" si="141"/>
        <v/>
      </c>
      <c r="Z3010" s="6">
        <f>IF($A3010="placement",Y3010,SUMIF($C$10:$C$6209,$C3010,$Y$10:$Y$6209))</f>
        <v>2416.1078572585006</v>
      </c>
      <c r="AA3010" s="17">
        <f t="shared" si="142"/>
        <v>-1.0479347853946441E-2</v>
      </c>
    </row>
    <row r="3011" spans="1:27" hidden="1" x14ac:dyDescent="0.3">
      <c r="A3011" s="8" t="s">
        <v>17</v>
      </c>
      <c r="B3011" s="8" t="s">
        <v>11633</v>
      </c>
      <c r="C3011" s="8" t="s">
        <v>11634</v>
      </c>
      <c r="D3011" s="8" t="s">
        <v>11651</v>
      </c>
      <c r="E3011" s="8" t="s">
        <v>11652</v>
      </c>
      <c r="F3011" s="29">
        <v>0.3</v>
      </c>
      <c r="G3011" s="29">
        <v>1</v>
      </c>
      <c r="H3011" s="30">
        <v>152.86859999999999</v>
      </c>
      <c r="I3011" s="30">
        <v>8.6104000000000003</v>
      </c>
      <c r="J3011" s="14">
        <v>130</v>
      </c>
      <c r="K3011" s="14">
        <v>39</v>
      </c>
      <c r="L3011" s="12">
        <v>5.6300000000000003E-2</v>
      </c>
      <c r="M3011" s="7">
        <v>0.50405157</v>
      </c>
      <c r="N3011" s="31">
        <v>0.1</v>
      </c>
      <c r="O3011" s="14">
        <f>IFERROR(VLOOKUP($C3011,'site totals'!$J$2:$K$607,2,FALSE),1)</f>
        <v>3657.4888000000001</v>
      </c>
      <c r="P3011" s="32" t="s">
        <v>91</v>
      </c>
      <c r="Q3011" s="12">
        <v>0.80160759960000005</v>
      </c>
      <c r="R3011" s="29">
        <v>0.3</v>
      </c>
      <c r="S3011" s="2">
        <f>IF($A3011="site","",MIN(VLOOKUP($P3011,margin_ranges!$A$5:$D$10,4,FALSE)/100,$Q3011))</f>
        <v>0.29749999999999999</v>
      </c>
      <c r="T3011" s="6">
        <f>IF(A3011="placement",$J3011*MIN($Q3011,$S3011),"")</f>
        <v>38.674999999999997</v>
      </c>
      <c r="U3011" s="6">
        <f>IF($A3011="placement",T3011,SUMIF($C$10:$C$6209,$C3011,$T$10:$T$6209))</f>
        <v>38.674999999999997</v>
      </c>
      <c r="V3011" s="34">
        <f t="shared" si="143"/>
        <v>3.5714285714285587E-3</v>
      </c>
      <c r="W3011" s="24"/>
      <c r="X3011" s="2" t="str">
        <f>IFERROR(MIN(VLOOKUP($W3011,margin_ranges!$A$5:$D$10,4,FALSE),$Q3011*100)/100,"")</f>
        <v/>
      </c>
      <c r="Y3011" s="6">
        <f t="shared" si="141"/>
        <v>38.674999999999997</v>
      </c>
      <c r="Z3011" s="6">
        <f>IF($A3011="placement",Y3011,SUMIF($C$10:$C$6209,$C3011,$Y$10:$Y$6209))</f>
        <v>38.674999999999997</v>
      </c>
      <c r="AA3011" s="29">
        <f t="shared" si="142"/>
        <v>3.5714285714285587E-3</v>
      </c>
    </row>
    <row r="3012" spans="1:27" hidden="1" x14ac:dyDescent="0.3">
      <c r="A3012" s="8" t="s">
        <v>17</v>
      </c>
      <c r="B3012" s="8" t="s">
        <v>11633</v>
      </c>
      <c r="C3012" s="8" t="s">
        <v>11634</v>
      </c>
      <c r="D3012" s="8" t="s">
        <v>11661</v>
      </c>
      <c r="E3012" s="8" t="s">
        <v>11662</v>
      </c>
      <c r="F3012" s="29">
        <v>0.3</v>
      </c>
      <c r="G3012" s="29">
        <v>1</v>
      </c>
      <c r="H3012" s="30">
        <v>219.50579999999999</v>
      </c>
      <c r="I3012" s="30">
        <v>43.919800000000002</v>
      </c>
      <c r="J3012" s="14">
        <v>1175</v>
      </c>
      <c r="K3012" s="14">
        <v>352</v>
      </c>
      <c r="L3012" s="12">
        <v>0.2001</v>
      </c>
      <c r="M3012" s="7">
        <v>0.89173053999999996</v>
      </c>
      <c r="N3012" s="31">
        <v>0.45</v>
      </c>
      <c r="O3012" s="14">
        <f>IFERROR(VLOOKUP($C3012,'site totals'!$J$2:$K$607,2,FALSE),1)</f>
        <v>3657.4888000000001</v>
      </c>
      <c r="P3012" s="32" t="s">
        <v>91</v>
      </c>
      <c r="Q3012" s="12">
        <v>0.49536325250000002</v>
      </c>
      <c r="R3012" s="29">
        <v>0.3</v>
      </c>
      <c r="S3012" s="2">
        <f>IF($A3012="site","",MIN(VLOOKUP($P3012,margin_ranges!$A$5:$D$10,4,FALSE)/100,$Q3012))</f>
        <v>0.29749999999999999</v>
      </c>
      <c r="T3012" s="6">
        <f>IF(A3012="placement",$J3012*MIN($Q3012,$S3012),"")</f>
        <v>349.5625</v>
      </c>
      <c r="U3012" s="6">
        <f>IF($A3012="placement",T3012,SUMIF($C$10:$C$6209,$C3012,$T$10:$T$6209))</f>
        <v>349.5625</v>
      </c>
      <c r="V3012" s="34">
        <f t="shared" si="143"/>
        <v>3.5714285714285587E-3</v>
      </c>
      <c r="W3012" s="24"/>
      <c r="X3012" s="2" t="str">
        <f>IFERROR(MIN(VLOOKUP($W3012,margin_ranges!$A$5:$D$10,4,FALSE),$Q3012*100)/100,"")</f>
        <v/>
      </c>
      <c r="Y3012" s="6">
        <f t="shared" si="141"/>
        <v>349.5625</v>
      </c>
      <c r="Z3012" s="6">
        <f>IF($A3012="placement",Y3012,SUMIF($C$10:$C$6209,$C3012,$Y$10:$Y$6209))</f>
        <v>349.5625</v>
      </c>
      <c r="AA3012" s="29">
        <f t="shared" si="142"/>
        <v>3.5714285714285587E-3</v>
      </c>
    </row>
    <row r="3013" spans="1:27" hidden="1" x14ac:dyDescent="0.3">
      <c r="A3013" s="8" t="s">
        <v>17</v>
      </c>
      <c r="B3013" s="8" t="s">
        <v>11633</v>
      </c>
      <c r="C3013" s="8" t="s">
        <v>11634</v>
      </c>
      <c r="D3013" s="8" t="s">
        <v>11643</v>
      </c>
      <c r="E3013" s="8" t="s">
        <v>11644</v>
      </c>
      <c r="F3013" s="29">
        <v>0.3</v>
      </c>
      <c r="G3013" s="29">
        <v>1</v>
      </c>
      <c r="H3013" s="30">
        <v>228.59139999999999</v>
      </c>
      <c r="I3013" s="30">
        <v>45.322899999999997</v>
      </c>
      <c r="J3013" s="14">
        <v>1180</v>
      </c>
      <c r="K3013" s="14">
        <v>354</v>
      </c>
      <c r="L3013" s="12">
        <v>0.1983</v>
      </c>
      <c r="M3013" s="7">
        <v>0.86818466000000005</v>
      </c>
      <c r="N3013" s="31">
        <v>0.45</v>
      </c>
      <c r="O3013" s="14">
        <f>IFERROR(VLOOKUP($C3013,'site totals'!$J$2:$K$607,2,FALSE),1)</f>
        <v>3657.4888000000001</v>
      </c>
      <c r="P3013" s="32" t="s">
        <v>91</v>
      </c>
      <c r="Q3013" s="12">
        <v>0.48167709060000002</v>
      </c>
      <c r="R3013" s="29">
        <v>0.3</v>
      </c>
      <c r="S3013" s="2">
        <f>IF($A3013="site","",MIN(VLOOKUP($P3013,margin_ranges!$A$5:$D$10,4,FALSE)/100,$Q3013))</f>
        <v>0.29749999999999999</v>
      </c>
      <c r="T3013" s="6">
        <f>IF(A3013="placement",$J3013*MIN($Q3013,$S3013),"")</f>
        <v>351.05</v>
      </c>
      <c r="U3013" s="6">
        <f>IF($A3013="placement",T3013,SUMIF($C$10:$C$6209,$C3013,$T$10:$T$6209))</f>
        <v>351.05</v>
      </c>
      <c r="V3013" s="34">
        <f t="shared" si="143"/>
        <v>3.5714285714285587E-3</v>
      </c>
      <c r="W3013" s="24"/>
      <c r="X3013" s="2" t="str">
        <f>IFERROR(MIN(VLOOKUP($W3013,margin_ranges!$A$5:$D$10,4,FALSE),$Q3013*100)/100,"")</f>
        <v/>
      </c>
      <c r="Y3013" s="6">
        <f t="shared" si="141"/>
        <v>351.05</v>
      </c>
      <c r="Z3013" s="6">
        <f>IF($A3013="placement",Y3013,SUMIF($C$10:$C$6209,$C3013,$Y$10:$Y$6209))</f>
        <v>351.05</v>
      </c>
      <c r="AA3013" s="17">
        <f t="shared" si="142"/>
        <v>3.5714285714285587E-3</v>
      </c>
    </row>
    <row r="3014" spans="1:27" hidden="1" x14ac:dyDescent="0.3">
      <c r="A3014" s="8" t="s">
        <v>17</v>
      </c>
      <c r="B3014" s="8" t="s">
        <v>11633</v>
      </c>
      <c r="C3014" s="8" t="s">
        <v>11634</v>
      </c>
      <c r="D3014" s="8" t="s">
        <v>11659</v>
      </c>
      <c r="E3014" s="8" t="s">
        <v>11660</v>
      </c>
      <c r="F3014" s="29">
        <v>0.3</v>
      </c>
      <c r="G3014" s="29">
        <v>1</v>
      </c>
      <c r="H3014" s="30">
        <v>289.10250000000002</v>
      </c>
      <c r="I3014" s="30">
        <v>47.705300000000001</v>
      </c>
      <c r="J3014" s="14">
        <v>1275</v>
      </c>
      <c r="K3014" s="14">
        <v>382</v>
      </c>
      <c r="L3014" s="12">
        <v>0.16500000000000001</v>
      </c>
      <c r="M3014" s="7">
        <v>0.89079617</v>
      </c>
      <c r="N3014" s="31">
        <v>0.45</v>
      </c>
      <c r="O3014" s="14">
        <f>IFERROR(VLOOKUP($C3014,'site totals'!$J$2:$K$607,2,FALSE),1)</f>
        <v>3657.4888000000001</v>
      </c>
      <c r="P3014" s="32" t="s">
        <v>91</v>
      </c>
      <c r="Q3014" s="12">
        <v>0.49483392939999998</v>
      </c>
      <c r="R3014" s="29">
        <v>0.3</v>
      </c>
      <c r="S3014" s="2">
        <f>IF($A3014="site","",MIN(VLOOKUP($P3014,margin_ranges!$A$5:$D$10,4,FALSE)/100,$Q3014))</f>
        <v>0.29749999999999999</v>
      </c>
      <c r="T3014" s="6">
        <f>IF(A3014="placement",$J3014*MIN($Q3014,$S3014),"")</f>
        <v>379.3125</v>
      </c>
      <c r="U3014" s="6">
        <f>IF($A3014="placement",T3014,SUMIF($C$10:$C$6209,$C3014,$T$10:$T$6209))</f>
        <v>379.3125</v>
      </c>
      <c r="V3014" s="34">
        <f t="shared" si="143"/>
        <v>3.5714285714285587E-3</v>
      </c>
      <c r="W3014" s="24"/>
      <c r="X3014" s="2" t="str">
        <f>IFERROR(MIN(VLOOKUP($W3014,margin_ranges!$A$5:$D$10,4,FALSE),$Q3014*100)/100,"")</f>
        <v/>
      </c>
      <c r="Y3014" s="6">
        <f t="shared" si="141"/>
        <v>379.3125</v>
      </c>
      <c r="Z3014" s="6">
        <f>IF($A3014="placement",Y3014,SUMIF($C$10:$C$6209,$C3014,$Y$10:$Y$6209))</f>
        <v>379.3125</v>
      </c>
      <c r="AA3014" s="29">
        <f t="shared" si="142"/>
        <v>3.5714285714285587E-3</v>
      </c>
    </row>
    <row r="3015" spans="1:27" hidden="1" x14ac:dyDescent="0.3">
      <c r="A3015" s="8" t="s">
        <v>17</v>
      </c>
      <c r="B3015" s="8" t="s">
        <v>11633</v>
      </c>
      <c r="C3015" s="8" t="s">
        <v>11634</v>
      </c>
      <c r="D3015" s="8" t="s">
        <v>11637</v>
      </c>
      <c r="E3015" s="8" t="s">
        <v>11638</v>
      </c>
      <c r="F3015" s="29">
        <v>0.3</v>
      </c>
      <c r="G3015" s="29">
        <v>0</v>
      </c>
      <c r="H3015" s="30">
        <v>3.4074</v>
      </c>
      <c r="I3015" s="30">
        <v>0.2301</v>
      </c>
      <c r="J3015" s="14">
        <v>7</v>
      </c>
      <c r="K3015" s="14">
        <v>2</v>
      </c>
      <c r="L3015" s="12">
        <v>6.7500000000000004E-2</v>
      </c>
      <c r="M3015" s="7">
        <v>1.0539584</v>
      </c>
      <c r="N3015" s="31">
        <v>0.45</v>
      </c>
      <c r="O3015" s="14">
        <f>IFERROR(VLOOKUP($C3015,'site totals'!$J$2:$K$607,2,FALSE),1)</f>
        <v>3657.4888000000001</v>
      </c>
      <c r="P3015" s="32" t="s">
        <v>91</v>
      </c>
      <c r="Q3015" s="12">
        <v>0.57303817599999995</v>
      </c>
      <c r="R3015" s="29">
        <v>0.3</v>
      </c>
      <c r="S3015" s="2">
        <f>IF($A3015="site","",MIN(VLOOKUP($P3015,margin_ranges!$A$5:$D$10,4,FALSE)/100,$Q3015))</f>
        <v>0.29749999999999999</v>
      </c>
      <c r="T3015" s="6">
        <f>IF(A3015="placement",$J3015*MIN($Q3015,$S3015),"")</f>
        <v>2.0825</v>
      </c>
      <c r="U3015" s="6">
        <f>IF($A3015="placement",T3015,SUMIF($C$10:$C$6209,$C3015,$T$10:$T$6209))</f>
        <v>2.0825</v>
      </c>
      <c r="V3015" s="34">
        <f t="shared" si="143"/>
        <v>3.5714285714287808E-3</v>
      </c>
      <c r="W3015" s="24"/>
      <c r="X3015" s="2" t="str">
        <f>IFERROR(MIN(VLOOKUP($W3015,margin_ranges!$A$5:$D$10,4,FALSE),$Q3015*100)/100,"")</f>
        <v/>
      </c>
      <c r="Y3015" s="6">
        <f t="shared" si="141"/>
        <v>2.0825</v>
      </c>
      <c r="Z3015" s="6">
        <f>IF($A3015="placement",Y3015,SUMIF($C$10:$C$6209,$C3015,$Y$10:$Y$6209))</f>
        <v>2.0825</v>
      </c>
      <c r="AA3015" s="29">
        <f t="shared" si="142"/>
        <v>3.5714285714287808E-3</v>
      </c>
    </row>
    <row r="3016" spans="1:27" hidden="1" x14ac:dyDescent="0.3">
      <c r="A3016" s="8" t="s">
        <v>17</v>
      </c>
      <c r="B3016" s="8" t="s">
        <v>11633</v>
      </c>
      <c r="C3016" s="8" t="s">
        <v>11634</v>
      </c>
      <c r="D3016" s="8" t="s">
        <v>11641</v>
      </c>
      <c r="E3016" s="8" t="s">
        <v>11642</v>
      </c>
      <c r="F3016" s="29">
        <v>0.29999999999999899</v>
      </c>
      <c r="G3016" s="29">
        <v>0</v>
      </c>
      <c r="H3016" s="30">
        <v>2.9121000000000001</v>
      </c>
      <c r="I3016" s="30">
        <v>0.21870000000000001</v>
      </c>
      <c r="J3016" s="14">
        <v>7</v>
      </c>
      <c r="K3016" s="14">
        <v>2</v>
      </c>
      <c r="L3016" s="12">
        <v>7.51E-2</v>
      </c>
      <c r="M3016" s="7">
        <v>1.06662312</v>
      </c>
      <c r="N3016" s="31">
        <v>0.45</v>
      </c>
      <c r="O3016" s="14">
        <f>IFERROR(VLOOKUP($C3016,'site totals'!$J$2:$K$607,2,FALSE),1)</f>
        <v>3657.4888000000001</v>
      </c>
      <c r="P3016" s="32" t="s">
        <v>91</v>
      </c>
      <c r="Q3016" s="12">
        <v>0.57810777710000005</v>
      </c>
      <c r="R3016" s="29">
        <v>0.3</v>
      </c>
      <c r="S3016" s="2">
        <f>IF($A3016="site","",MIN(VLOOKUP($P3016,margin_ranges!$A$5:$D$10,4,FALSE)/100,$Q3016))</f>
        <v>0.29749999999999999</v>
      </c>
      <c r="T3016" s="6">
        <f>IF(A3016="placement",$J3016*MIN($Q3016,$S3016),"")</f>
        <v>2.0825</v>
      </c>
      <c r="U3016" s="6">
        <f>IF($A3016="placement",T3016,SUMIF($C$10:$C$6209,$C3016,$T$10:$T$6209))</f>
        <v>2.0825</v>
      </c>
      <c r="V3016" s="34">
        <f t="shared" si="143"/>
        <v>3.5714285714287808E-3</v>
      </c>
      <c r="W3016" s="24"/>
      <c r="X3016" s="2" t="str">
        <f>IFERROR(MIN(VLOOKUP($W3016,margin_ranges!$A$5:$D$10,4,FALSE),$Q3016*100)/100,"")</f>
        <v/>
      </c>
      <c r="Y3016" s="6">
        <f t="shared" si="141"/>
        <v>2.0825</v>
      </c>
      <c r="Z3016" s="6">
        <f>IF($A3016="placement",Y3016,SUMIF($C$10:$C$6209,$C3016,$Y$10:$Y$6209))</f>
        <v>2.0825</v>
      </c>
      <c r="AA3016" s="17">
        <f t="shared" si="142"/>
        <v>3.5714285714287808E-3</v>
      </c>
    </row>
    <row r="3017" spans="1:27" hidden="1" x14ac:dyDescent="0.3">
      <c r="A3017" s="8" t="s">
        <v>17</v>
      </c>
      <c r="B3017" s="8" t="s">
        <v>11633</v>
      </c>
      <c r="C3017" s="8" t="s">
        <v>11634</v>
      </c>
      <c r="D3017" s="8" t="s">
        <v>11647</v>
      </c>
      <c r="E3017" s="8" t="s">
        <v>11648</v>
      </c>
      <c r="F3017" s="29">
        <v>0.29999999999999899</v>
      </c>
      <c r="G3017" s="29">
        <v>0</v>
      </c>
      <c r="H3017" s="30">
        <v>2.9239999999999999</v>
      </c>
      <c r="I3017" s="30">
        <v>0.2306</v>
      </c>
      <c r="J3017" s="14">
        <v>7</v>
      </c>
      <c r="K3017" s="14">
        <v>2</v>
      </c>
      <c r="L3017" s="12">
        <v>7.8899999999999998E-2</v>
      </c>
      <c r="M3017" s="7">
        <v>1.06274388</v>
      </c>
      <c r="N3017" s="31">
        <v>0.45</v>
      </c>
      <c r="O3017" s="14">
        <f>IFERROR(VLOOKUP($C3017,'site totals'!$J$2:$K$607,2,FALSE),1)</f>
        <v>3657.4888000000001</v>
      </c>
      <c r="P3017" s="32" t="s">
        <v>91</v>
      </c>
      <c r="Q3017" s="12">
        <v>0.57656778180000001</v>
      </c>
      <c r="R3017" s="29">
        <v>0.3</v>
      </c>
      <c r="S3017" s="2">
        <f>IF($A3017="site","",MIN(VLOOKUP($P3017,margin_ranges!$A$5:$D$10,4,FALSE)/100,$Q3017))</f>
        <v>0.29749999999999999</v>
      </c>
      <c r="T3017" s="6">
        <f>IF(A3017="placement",$J3017*MIN($Q3017,$S3017),"")</f>
        <v>2.0825</v>
      </c>
      <c r="U3017" s="6">
        <f>IF($A3017="placement",T3017,SUMIF($C$10:$C$6209,$C3017,$T$10:$T$6209))</f>
        <v>2.0825</v>
      </c>
      <c r="V3017" s="34">
        <f t="shared" si="143"/>
        <v>3.5714285714287808E-3</v>
      </c>
      <c r="W3017" s="24"/>
      <c r="X3017" s="2" t="str">
        <f>IFERROR(MIN(VLOOKUP($W3017,margin_ranges!$A$5:$D$10,4,FALSE),$Q3017*100)/100,"")</f>
        <v/>
      </c>
      <c r="Y3017" s="6">
        <f t="shared" si="141"/>
        <v>2.0825</v>
      </c>
      <c r="Z3017" s="6">
        <f>IF($A3017="placement",Y3017,SUMIF($C$10:$C$6209,$C3017,$Y$10:$Y$6209))</f>
        <v>2.0825</v>
      </c>
      <c r="AA3017" s="29">
        <f t="shared" si="142"/>
        <v>3.5714285714287808E-3</v>
      </c>
    </row>
    <row r="3018" spans="1:27" hidden="1" x14ac:dyDescent="0.3">
      <c r="A3018" s="8" t="s">
        <v>17</v>
      </c>
      <c r="B3018" s="8" t="s">
        <v>11633</v>
      </c>
      <c r="C3018" s="8" t="s">
        <v>11634</v>
      </c>
      <c r="D3018" s="8" t="s">
        <v>11655</v>
      </c>
      <c r="E3018" s="8" t="s">
        <v>11656</v>
      </c>
      <c r="F3018" s="29">
        <v>0.3</v>
      </c>
      <c r="G3018" s="29">
        <v>1</v>
      </c>
      <c r="H3018" s="30">
        <v>151.27420000000001</v>
      </c>
      <c r="I3018" s="30">
        <v>7.3921999999999999</v>
      </c>
      <c r="J3018" s="14">
        <v>120</v>
      </c>
      <c r="K3018" s="14">
        <v>36</v>
      </c>
      <c r="L3018" s="12">
        <v>4.8899999999999999E-2</v>
      </c>
      <c r="M3018" s="7">
        <v>0.54326463000000003</v>
      </c>
      <c r="N3018" s="31">
        <v>0.1</v>
      </c>
      <c r="O3018" s="14">
        <f>IFERROR(VLOOKUP($C3018,'site totals'!$J$2:$K$607,2,FALSE),1)</f>
        <v>3657.4888000000001</v>
      </c>
      <c r="P3018" s="32" t="s">
        <v>91</v>
      </c>
      <c r="Q3018" s="12">
        <v>0.81592764529999995</v>
      </c>
      <c r="R3018" s="29">
        <v>0.3</v>
      </c>
      <c r="S3018" s="2">
        <f>IF($A3018="site","",MIN(VLOOKUP($P3018,margin_ranges!$A$5:$D$10,4,FALSE)/100,$Q3018))</f>
        <v>0.29749999999999999</v>
      </c>
      <c r="T3018" s="6">
        <f>IF(A3018="placement",$J3018*MIN($Q3018,$S3018),"")</f>
        <v>35.699999999999996</v>
      </c>
      <c r="U3018" s="6">
        <f>IF($A3018="placement",T3018,SUMIF($C$10:$C$6209,$C3018,$T$10:$T$6209))</f>
        <v>35.699999999999996</v>
      </c>
      <c r="V3018" s="34">
        <f t="shared" si="143"/>
        <v>3.5714285714287808E-3</v>
      </c>
      <c r="W3018" s="24"/>
      <c r="X3018" s="2" t="str">
        <f>IFERROR(MIN(VLOOKUP($W3018,margin_ranges!$A$5:$D$10,4,FALSE),$Q3018*100)/100,"")</f>
        <v/>
      </c>
      <c r="Y3018" s="6">
        <f t="shared" si="141"/>
        <v>35.699999999999996</v>
      </c>
      <c r="Z3018" s="6">
        <f>IF($A3018="placement",Y3018,SUMIF($C$10:$C$6209,$C3018,$Y$10:$Y$6209))</f>
        <v>35.699999999999996</v>
      </c>
      <c r="AA3018" s="29">
        <f t="shared" si="142"/>
        <v>3.5714285714287808E-3</v>
      </c>
    </row>
    <row r="3019" spans="1:27" hidden="1" x14ac:dyDescent="0.3">
      <c r="A3019" s="8" t="s">
        <v>17</v>
      </c>
      <c r="B3019" s="8" t="s">
        <v>11633</v>
      </c>
      <c r="C3019" s="8" t="s">
        <v>11634</v>
      </c>
      <c r="D3019" s="8" t="s">
        <v>11649</v>
      </c>
      <c r="E3019" s="8" t="s">
        <v>11650</v>
      </c>
      <c r="F3019" s="29">
        <v>0.3</v>
      </c>
      <c r="G3019" s="29">
        <v>1</v>
      </c>
      <c r="H3019" s="30">
        <v>166.8031</v>
      </c>
      <c r="I3019" s="30">
        <v>13.653</v>
      </c>
      <c r="J3019" s="14">
        <v>206</v>
      </c>
      <c r="K3019" s="14">
        <v>62</v>
      </c>
      <c r="L3019" s="12">
        <v>8.1900000000000001E-2</v>
      </c>
      <c r="M3019" s="7">
        <v>0.50266608000000002</v>
      </c>
      <c r="N3019" s="31">
        <v>0.1</v>
      </c>
      <c r="O3019" s="14">
        <f>IFERROR(VLOOKUP($C3019,'site totals'!$J$2:$K$607,2,FALSE),1)</f>
        <v>3657.4888000000001</v>
      </c>
      <c r="P3019" s="32" t="s">
        <v>91</v>
      </c>
      <c r="Q3019" s="12">
        <v>0.80106077610000004</v>
      </c>
      <c r="R3019" s="29">
        <v>0.3</v>
      </c>
      <c r="S3019" s="2">
        <f>IF($A3019="site","",MIN(VLOOKUP($P3019,margin_ranges!$A$5:$D$10,4,FALSE)/100,$Q3019))</f>
        <v>0.29749999999999999</v>
      </c>
      <c r="T3019" s="6">
        <f>IF(A3019="placement",$J3019*MIN($Q3019,$S3019),"")</f>
        <v>61.284999999999997</v>
      </c>
      <c r="U3019" s="6">
        <f>IF($A3019="placement",T3019,SUMIF($C$10:$C$6209,$C3019,$T$10:$T$6209))</f>
        <v>61.284999999999997</v>
      </c>
      <c r="V3019" s="34">
        <f t="shared" si="143"/>
        <v>3.5714285714287808E-3</v>
      </c>
      <c r="W3019" s="24"/>
      <c r="X3019" s="2" t="str">
        <f>IFERROR(MIN(VLOOKUP($W3019,margin_ranges!$A$5:$D$10,4,FALSE),$Q3019*100)/100,"")</f>
        <v/>
      </c>
      <c r="Y3019" s="6">
        <f t="shared" si="141"/>
        <v>61.284999999999997</v>
      </c>
      <c r="Z3019" s="6">
        <f>IF($A3019="placement",Y3019,SUMIF($C$10:$C$6209,$C3019,$Y$10:$Y$6209))</f>
        <v>61.284999999999997</v>
      </c>
      <c r="AA3019" s="29">
        <f t="shared" si="142"/>
        <v>3.5714285714287808E-3</v>
      </c>
    </row>
    <row r="3020" spans="1:27" hidden="1" x14ac:dyDescent="0.3">
      <c r="A3020" s="8" t="s">
        <v>17</v>
      </c>
      <c r="B3020" s="8" t="s">
        <v>11633</v>
      </c>
      <c r="C3020" s="8" t="s">
        <v>11634</v>
      </c>
      <c r="D3020" s="8" t="s">
        <v>11645</v>
      </c>
      <c r="E3020" s="8" t="s">
        <v>11646</v>
      </c>
      <c r="F3020" s="29">
        <v>0.3</v>
      </c>
      <c r="G3020" s="29">
        <v>1</v>
      </c>
      <c r="H3020" s="30">
        <v>169.0599</v>
      </c>
      <c r="I3020" s="30">
        <v>15.4696</v>
      </c>
      <c r="J3020" s="14">
        <v>229</v>
      </c>
      <c r="K3020" s="14">
        <v>69</v>
      </c>
      <c r="L3020" s="12">
        <v>9.1499999999999998E-2</v>
      </c>
      <c r="M3020" s="7">
        <v>0.49390835</v>
      </c>
      <c r="N3020" s="31">
        <v>0.1</v>
      </c>
      <c r="O3020" s="14">
        <f>IFERROR(VLOOKUP($C3020,'site totals'!$J$2:$K$607,2,FALSE),1)</f>
        <v>3657.4888000000001</v>
      </c>
      <c r="P3020" s="32" t="s">
        <v>91</v>
      </c>
      <c r="Q3020" s="12">
        <v>0.79753328560000003</v>
      </c>
      <c r="R3020" s="29">
        <v>0.3</v>
      </c>
      <c r="S3020" s="2">
        <f>IF($A3020="site","",MIN(VLOOKUP($P3020,margin_ranges!$A$5:$D$10,4,FALSE)/100,$Q3020))</f>
        <v>0.29749999999999999</v>
      </c>
      <c r="T3020" s="6">
        <f>IF(A3020="placement",$J3020*MIN($Q3020,$S3020),"")</f>
        <v>68.127499999999998</v>
      </c>
      <c r="U3020" s="6">
        <f>IF($A3020="placement",T3020,SUMIF($C$10:$C$6209,$C3020,$T$10:$T$6209))</f>
        <v>68.127499999999998</v>
      </c>
      <c r="V3020" s="34">
        <f t="shared" si="143"/>
        <v>3.5714285714287808E-3</v>
      </c>
      <c r="W3020" s="24"/>
      <c r="X3020" s="2" t="str">
        <f>IFERROR(MIN(VLOOKUP($W3020,margin_ranges!$A$5:$D$10,4,FALSE),$Q3020*100)/100,"")</f>
        <v/>
      </c>
      <c r="Y3020" s="6">
        <f t="shared" si="141"/>
        <v>68.127499999999998</v>
      </c>
      <c r="Z3020" s="6">
        <f>IF($A3020="placement",Y3020,SUMIF($C$10:$C$6209,$C3020,$Y$10:$Y$6209))</f>
        <v>68.127499999999998</v>
      </c>
      <c r="AA3020" s="29">
        <f t="shared" si="142"/>
        <v>3.5714285714287808E-3</v>
      </c>
    </row>
    <row r="3021" spans="1:27" hidden="1" x14ac:dyDescent="0.3">
      <c r="A3021" s="8" t="s">
        <v>17</v>
      </c>
      <c r="B3021" s="8" t="s">
        <v>11633</v>
      </c>
      <c r="C3021" s="8" t="s">
        <v>11634</v>
      </c>
      <c r="D3021" s="8" t="s">
        <v>11653</v>
      </c>
      <c r="E3021" s="8" t="s">
        <v>11654</v>
      </c>
      <c r="F3021" s="29">
        <v>0.3</v>
      </c>
      <c r="G3021" s="29">
        <v>1</v>
      </c>
      <c r="H3021" s="30">
        <v>211.78909999999999</v>
      </c>
      <c r="I3021" s="30">
        <v>26.213899999999999</v>
      </c>
      <c r="J3021" s="14">
        <v>282</v>
      </c>
      <c r="K3021" s="14">
        <v>85</v>
      </c>
      <c r="L3021" s="12">
        <v>0.12379999999999999</v>
      </c>
      <c r="M3021" s="7">
        <v>0.35826864000000003</v>
      </c>
      <c r="N3021" s="31">
        <v>0.1</v>
      </c>
      <c r="O3021" s="14">
        <f>IFERROR(VLOOKUP($C3021,'site totals'!$J$2:$K$607,2,FALSE),1)</f>
        <v>3657.4888000000001</v>
      </c>
      <c r="P3021" s="32" t="s">
        <v>91</v>
      </c>
      <c r="Q3021" s="12">
        <v>0.72087984130000005</v>
      </c>
      <c r="R3021" s="29">
        <v>0.3</v>
      </c>
      <c r="S3021" s="2">
        <f>IF($A3021="site","",MIN(VLOOKUP($P3021,margin_ranges!$A$5:$D$10,4,FALSE)/100,$Q3021))</f>
        <v>0.29749999999999999</v>
      </c>
      <c r="T3021" s="6">
        <f>IF(A3021="placement",$J3021*MIN($Q3021,$S3021),"")</f>
        <v>83.894999999999996</v>
      </c>
      <c r="U3021" s="6">
        <f>IF($A3021="placement",T3021,SUMIF($C$10:$C$6209,$C3021,$T$10:$T$6209))</f>
        <v>83.894999999999996</v>
      </c>
      <c r="V3021" s="34">
        <f t="shared" si="143"/>
        <v>3.5714285714287808E-3</v>
      </c>
      <c r="W3021" s="24"/>
      <c r="X3021" s="2" t="str">
        <f>IFERROR(MIN(VLOOKUP($W3021,margin_ranges!$A$5:$D$10,4,FALSE),$Q3021*100)/100,"")</f>
        <v/>
      </c>
      <c r="Y3021" s="6">
        <f t="shared" si="141"/>
        <v>83.894999999999996</v>
      </c>
      <c r="Z3021" s="6">
        <f>IF($A3021="placement",Y3021,SUMIF($C$10:$C$6209,$C3021,$Y$10:$Y$6209))</f>
        <v>83.894999999999996</v>
      </c>
      <c r="AA3021" s="29">
        <f t="shared" si="142"/>
        <v>3.5714285714287808E-3</v>
      </c>
    </row>
    <row r="3022" spans="1:27" hidden="1" x14ac:dyDescent="0.3">
      <c r="A3022" s="8" t="s">
        <v>17</v>
      </c>
      <c r="B3022" s="8" t="s">
        <v>11633</v>
      </c>
      <c r="C3022" s="8" t="s">
        <v>11634</v>
      </c>
      <c r="D3022" s="8" t="s">
        <v>11663</v>
      </c>
      <c r="E3022" s="8" t="s">
        <v>11664</v>
      </c>
      <c r="F3022" s="29">
        <v>0.3</v>
      </c>
      <c r="G3022" s="29">
        <v>1</v>
      </c>
      <c r="H3022" s="30">
        <v>176.72989999999999</v>
      </c>
      <c r="I3022" s="30">
        <v>25.674900000000001</v>
      </c>
      <c r="J3022" s="14">
        <v>327</v>
      </c>
      <c r="K3022" s="14">
        <v>98</v>
      </c>
      <c r="L3022" s="12">
        <v>0.14530000000000001</v>
      </c>
      <c r="M3022" s="7">
        <v>0.42460049999999999</v>
      </c>
      <c r="N3022" s="31">
        <v>0.1</v>
      </c>
      <c r="O3022" s="14">
        <f>IFERROR(VLOOKUP($C3022,'site totals'!$J$2:$K$607,2,FALSE),1)</f>
        <v>3657.4888000000001</v>
      </c>
      <c r="P3022" s="32" t="s">
        <v>91</v>
      </c>
      <c r="Q3022" s="12">
        <v>0.76448449699999999</v>
      </c>
      <c r="R3022" s="29">
        <v>0.3</v>
      </c>
      <c r="S3022" s="2">
        <f>IF($A3022="site","",MIN(VLOOKUP($P3022,margin_ranges!$A$5:$D$10,4,FALSE)/100,$Q3022))</f>
        <v>0.29749999999999999</v>
      </c>
      <c r="T3022" s="6">
        <f>IF(A3022="placement",$J3022*MIN($Q3022,$S3022),"")</f>
        <v>97.282499999999999</v>
      </c>
      <c r="U3022" s="6">
        <f>IF($A3022="placement",T3022,SUMIF($C$10:$C$6209,$C3022,$T$10:$T$6209))</f>
        <v>97.282499999999999</v>
      </c>
      <c r="V3022" s="34">
        <f t="shared" si="143"/>
        <v>3.5714285714287808E-3</v>
      </c>
      <c r="W3022" s="24"/>
      <c r="X3022" s="2" t="str">
        <f>IFERROR(MIN(VLOOKUP($W3022,margin_ranges!$A$5:$D$10,4,FALSE),$Q3022*100)/100,"")</f>
        <v/>
      </c>
      <c r="Y3022" s="6">
        <f t="shared" si="141"/>
        <v>97.282499999999999</v>
      </c>
      <c r="Z3022" s="6">
        <f>IF($A3022="placement",Y3022,SUMIF($C$10:$C$6209,$C3022,$Y$10:$Y$6209))</f>
        <v>97.282499999999999</v>
      </c>
      <c r="AA3022" s="17">
        <f t="shared" si="142"/>
        <v>3.5714285714287808E-3</v>
      </c>
    </row>
    <row r="3023" spans="1:27" hidden="1" x14ac:dyDescent="0.3">
      <c r="A3023" s="8" t="s">
        <v>17</v>
      </c>
      <c r="B3023" s="8" t="s">
        <v>11633</v>
      </c>
      <c r="C3023" s="8" t="s">
        <v>11634</v>
      </c>
      <c r="D3023" s="33" t="s">
        <v>11639</v>
      </c>
      <c r="E3023" s="8" t="s">
        <v>11640</v>
      </c>
      <c r="F3023" s="29">
        <v>0.3</v>
      </c>
      <c r="G3023" s="29">
        <v>1</v>
      </c>
      <c r="H3023" s="30">
        <v>212.19730000000001</v>
      </c>
      <c r="I3023" s="30">
        <v>29.270199999999999</v>
      </c>
      <c r="J3023" s="14">
        <v>933</v>
      </c>
      <c r="K3023" s="14">
        <v>280</v>
      </c>
      <c r="L3023" s="12">
        <v>0.13789999999999999</v>
      </c>
      <c r="M3023" s="7">
        <v>1.06220414</v>
      </c>
      <c r="N3023" s="31">
        <v>0.45</v>
      </c>
      <c r="O3023" s="14">
        <f>IFERROR(VLOOKUP($C3023,'site totals'!$J$2:$K$607,2,FALSE),1)</f>
        <v>3657.4888000000001</v>
      </c>
      <c r="P3023" s="32" t="s">
        <v>91</v>
      </c>
      <c r="Q3023" s="12">
        <v>0.57635262180000002</v>
      </c>
      <c r="R3023" s="29">
        <v>0.3</v>
      </c>
      <c r="S3023" s="2">
        <f>IF($A3023="site","",MIN(VLOOKUP($P3023,margin_ranges!$A$5:$D$10,4,FALSE)/100,$Q3023))</f>
        <v>0.29749999999999999</v>
      </c>
      <c r="T3023" s="6">
        <f>IF(A3023="placement",$J3023*MIN($Q3023,$S3023),"")</f>
        <v>277.5675</v>
      </c>
      <c r="U3023" s="6">
        <f>IF($A3023="placement",T3023,SUMIF($C$10:$C$6209,$C3023,$T$10:$T$6209))</f>
        <v>277.5675</v>
      </c>
      <c r="V3023" s="34">
        <f t="shared" si="143"/>
        <v>3.5714285714287808E-3</v>
      </c>
      <c r="W3023" s="24"/>
      <c r="X3023" s="2" t="str">
        <f>IFERROR(MIN(VLOOKUP($W3023,margin_ranges!$A$5:$D$10,4,FALSE),$Q3023*100)/100,"")</f>
        <v/>
      </c>
      <c r="Y3023" s="6">
        <f t="shared" si="141"/>
        <v>277.5675</v>
      </c>
      <c r="Z3023" s="6">
        <f>IF($A3023="placement",Y3023,SUMIF($C$10:$C$6209,$C3023,$Y$10:$Y$6209))</f>
        <v>277.5675</v>
      </c>
      <c r="AA3023" s="29">
        <f t="shared" si="142"/>
        <v>3.5714285714287808E-3</v>
      </c>
    </row>
    <row r="3024" spans="1:27" hidden="1" x14ac:dyDescent="0.3">
      <c r="A3024" s="8" t="s">
        <v>17</v>
      </c>
      <c r="B3024" s="8" t="s">
        <v>11633</v>
      </c>
      <c r="C3024" s="8" t="s">
        <v>11634</v>
      </c>
      <c r="D3024" s="8" t="s">
        <v>11635</v>
      </c>
      <c r="E3024" s="8" t="s">
        <v>11636</v>
      </c>
      <c r="F3024" s="29">
        <v>0.3</v>
      </c>
      <c r="G3024" s="29">
        <v>1</v>
      </c>
      <c r="H3024" s="30">
        <v>205.34790000000001</v>
      </c>
      <c r="I3024" s="30">
        <v>35.322000000000003</v>
      </c>
      <c r="J3024" s="14">
        <v>941</v>
      </c>
      <c r="K3024" s="14">
        <v>282</v>
      </c>
      <c r="L3024" s="12">
        <v>0.17199999999999999</v>
      </c>
      <c r="M3024" s="7">
        <v>0.88766005999999997</v>
      </c>
      <c r="N3024" s="31">
        <v>0.45</v>
      </c>
      <c r="O3024" s="14">
        <f>IFERROR(VLOOKUP($C3024,'site totals'!$J$2:$K$607,2,FALSE),1)</f>
        <v>3657.4888000000001</v>
      </c>
      <c r="P3024" s="32" t="s">
        <v>91</v>
      </c>
      <c r="Q3024" s="12">
        <v>0.4930491736</v>
      </c>
      <c r="R3024" s="29">
        <v>0.3</v>
      </c>
      <c r="S3024" s="2">
        <f>IF($A3024="site","",MIN(VLOOKUP($P3024,margin_ranges!$A$5:$D$10,4,FALSE)/100,$Q3024))</f>
        <v>0.29749999999999999</v>
      </c>
      <c r="T3024" s="6">
        <f>IF(A3024="placement",$J3024*MIN($Q3024,$S3024),"")</f>
        <v>279.94749999999999</v>
      </c>
      <c r="U3024" s="6">
        <f>IF($A3024="placement",T3024,SUMIF($C$10:$C$6209,$C3024,$T$10:$T$6209))</f>
        <v>279.94749999999999</v>
      </c>
      <c r="V3024" s="34">
        <f t="shared" si="143"/>
        <v>3.5714285714287808E-3</v>
      </c>
      <c r="W3024" s="24"/>
      <c r="X3024" s="2" t="str">
        <f>IFERROR(MIN(VLOOKUP($W3024,margin_ranges!$A$5:$D$10,4,FALSE),$Q3024*100)/100,"")</f>
        <v/>
      </c>
      <c r="Y3024" s="6">
        <f t="shared" si="141"/>
        <v>279.94749999999999</v>
      </c>
      <c r="Z3024" s="6">
        <f>IF($A3024="placement",Y3024,SUMIF($C$10:$C$6209,$C3024,$Y$10:$Y$6209))</f>
        <v>279.94749999999999</v>
      </c>
      <c r="AA3024" s="29">
        <f t="shared" si="142"/>
        <v>3.5714285714287808E-3</v>
      </c>
    </row>
    <row r="3025" spans="1:27" hidden="1" x14ac:dyDescent="0.3">
      <c r="A3025" s="8" t="s">
        <v>17</v>
      </c>
      <c r="B3025" s="8" t="s">
        <v>11633</v>
      </c>
      <c r="C3025" s="8" t="s">
        <v>11634</v>
      </c>
      <c r="D3025" s="8" t="s">
        <v>11657</v>
      </c>
      <c r="E3025" s="8" t="s">
        <v>11658</v>
      </c>
      <c r="F3025" s="29">
        <v>0.3</v>
      </c>
      <c r="G3025" s="29">
        <v>1</v>
      </c>
      <c r="H3025" s="30">
        <v>228.93510000000001</v>
      </c>
      <c r="I3025" s="30">
        <v>34.5124</v>
      </c>
      <c r="J3025" s="14">
        <v>1010</v>
      </c>
      <c r="K3025" s="14">
        <v>303</v>
      </c>
      <c r="L3025" s="12">
        <v>0.15079999999999999</v>
      </c>
      <c r="M3025" s="7">
        <v>0.97578547999999998</v>
      </c>
      <c r="N3025" s="31">
        <v>0.45</v>
      </c>
      <c r="O3025" s="14">
        <f>IFERROR(VLOOKUP($C3025,'site totals'!$J$2:$K$607,2,FALSE),1)</f>
        <v>3657.4888000000001</v>
      </c>
      <c r="P3025" s="32" t="s">
        <v>91</v>
      </c>
      <c r="Q3025" s="12">
        <v>0.53883306620000004</v>
      </c>
      <c r="R3025" s="29">
        <v>0.3</v>
      </c>
      <c r="S3025" s="2">
        <f>IF($A3025="site","",MIN(VLOOKUP($P3025,margin_ranges!$A$5:$D$10,4,FALSE)/100,$Q3025))</f>
        <v>0.29749999999999999</v>
      </c>
      <c r="T3025" s="6">
        <f>IF(A3025="placement",$J3025*MIN($Q3025,$S3025),"")</f>
        <v>300.47499999999997</v>
      </c>
      <c r="U3025" s="6">
        <f>IF($A3025="placement",T3025,SUMIF($C$10:$C$6209,$C3025,$T$10:$T$6209))</f>
        <v>300.47499999999997</v>
      </c>
      <c r="V3025" s="34">
        <f t="shared" si="143"/>
        <v>3.5714285714287808E-3</v>
      </c>
      <c r="W3025" s="24"/>
      <c r="X3025" s="2" t="str">
        <f>IFERROR(MIN(VLOOKUP($W3025,margin_ranges!$A$5:$D$10,4,FALSE),$Q3025*100)/100,"")</f>
        <v/>
      </c>
      <c r="Y3025" s="6">
        <f t="shared" si="141"/>
        <v>300.47499999999997</v>
      </c>
      <c r="Z3025" s="6">
        <f>IF($A3025="placement",Y3025,SUMIF($C$10:$C$6209,$C3025,$Y$10:$Y$6209))</f>
        <v>300.47499999999997</v>
      </c>
      <c r="AA3025" s="17">
        <f t="shared" si="142"/>
        <v>3.5714285714287808E-3</v>
      </c>
    </row>
    <row r="3026" spans="1:27" x14ac:dyDescent="0.3">
      <c r="A3026" s="16" t="s">
        <v>33</v>
      </c>
      <c r="B3026" s="16" t="s">
        <v>11633</v>
      </c>
      <c r="C3026" s="16" t="s">
        <v>11634</v>
      </c>
      <c r="D3026" s="8" t="s">
        <v>34</v>
      </c>
      <c r="E3026" s="16"/>
      <c r="F3026" s="17">
        <v>0.29995308803132797</v>
      </c>
      <c r="G3026" s="17">
        <v>0.99630238000000004</v>
      </c>
      <c r="H3026" s="36">
        <v>2427.8159000000001</v>
      </c>
      <c r="I3026" s="36">
        <v>334.25909999999999</v>
      </c>
      <c r="J3026" s="22">
        <v>7837</v>
      </c>
      <c r="K3026" s="22">
        <v>2350</v>
      </c>
      <c r="L3026" s="18">
        <v>0.13769999999999999</v>
      </c>
      <c r="M3026" s="19">
        <v>0.78157699000000003</v>
      </c>
      <c r="N3026" s="20">
        <v>0.34788000000000002</v>
      </c>
      <c r="O3026" s="22">
        <f>IFERROR(VLOOKUP($C3026,'site totals'!$J$2:$K$607,2,FALSE),1)</f>
        <v>3657.4888000000001</v>
      </c>
      <c r="P3026" s="21"/>
      <c r="Q3026" s="18">
        <v>0.55489989719999999</v>
      </c>
      <c r="R3026" s="17">
        <v>0.3</v>
      </c>
      <c r="S3026" s="18" t="str">
        <f>IF($A3026="site","",MIN(VLOOKUP($P3026,margin_ranges!$A$5:$D$10,4,FALSE)/100,$Q3026))</f>
        <v/>
      </c>
      <c r="T3026" s="22" t="str">
        <f>IF(A3026="placement",$J3026*MIN($Q3026,$S3026),"")</f>
        <v/>
      </c>
      <c r="U3026" s="22">
        <f>IF($A3026="placement",T3026,SUMIF($C$10:$C$6209,$C3026,$T$10:$T$6209))</f>
        <v>2329.1275000000001</v>
      </c>
      <c r="V3026" s="37">
        <f t="shared" si="143"/>
        <v>4.0052680508211314E-3</v>
      </c>
      <c r="W3026" s="38"/>
      <c r="X3026" s="18" t="str">
        <f>IFERROR(MIN(VLOOKUP($W3026,margin_ranges!$A$5:$D$10,4,FALSE),$Q3026*100)/100,"")</f>
        <v/>
      </c>
      <c r="Y3026" s="6" t="str">
        <f t="shared" si="141"/>
        <v/>
      </c>
      <c r="Z3026" s="6">
        <f>IF($A3026="placement",Y3026,SUMIF($C$10:$C$6209,$C3026,$Y$10:$Y$6209))</f>
        <v>2329.1275000000001</v>
      </c>
      <c r="AA3026" s="17">
        <f t="shared" si="142"/>
        <v>4.0052680508211314E-3</v>
      </c>
    </row>
    <row r="3027" spans="1:27" hidden="1" x14ac:dyDescent="0.3">
      <c r="A3027" s="8" t="s">
        <v>17</v>
      </c>
      <c r="B3027" s="8" t="s">
        <v>11673</v>
      </c>
      <c r="C3027" s="8" t="s">
        <v>11674</v>
      </c>
      <c r="D3027" s="8" t="s">
        <v>11679</v>
      </c>
      <c r="E3027" s="8" t="s">
        <v>11680</v>
      </c>
      <c r="F3027" s="29">
        <v>0.3</v>
      </c>
      <c r="G3027" s="29">
        <v>1</v>
      </c>
      <c r="H3027" s="30">
        <v>177.76259999999999</v>
      </c>
      <c r="I3027" s="30">
        <v>65.075000000000003</v>
      </c>
      <c r="J3027" s="14">
        <v>2484</v>
      </c>
      <c r="K3027" s="14">
        <v>745</v>
      </c>
      <c r="L3027" s="12">
        <v>0.36609999999999998</v>
      </c>
      <c r="M3027" s="7">
        <v>1.27218912</v>
      </c>
      <c r="N3027" s="31">
        <v>0.5</v>
      </c>
      <c r="O3027" s="14">
        <f>IFERROR(VLOOKUP($C3027,'site totals'!$J$2:$K$607,2,FALSE),1)</f>
        <v>3654.6032</v>
      </c>
      <c r="P3027" s="32" t="s">
        <v>161</v>
      </c>
      <c r="Q3027" s="12">
        <v>0.60697667420000001</v>
      </c>
      <c r="R3027" s="29">
        <v>0.3</v>
      </c>
      <c r="S3027" s="2">
        <f>IF($A3027="site","",MIN(VLOOKUP($P3027,margin_ranges!$A$5:$D$10,4,FALSE)/100,$Q3027))</f>
        <v>0.43</v>
      </c>
      <c r="T3027" s="6">
        <f>IF(A3027="placement",$J3027*MIN($Q3027,$S3027),"")</f>
        <v>1068.1199999999999</v>
      </c>
      <c r="U3027" s="6">
        <f>IF($A3027="placement",T3027,SUMIF($C$10:$C$6209,$C3027,$T$10:$T$6209))</f>
        <v>1068.1199999999999</v>
      </c>
      <c r="V3027" s="34">
        <f t="shared" si="143"/>
        <v>-0.18571428571428561</v>
      </c>
      <c r="W3027" s="24"/>
      <c r="X3027" s="2" t="str">
        <f>IFERROR(MIN(VLOOKUP($W3027,margin_ranges!$A$5:$D$10,4,FALSE),$Q3027*100)/100,"")</f>
        <v/>
      </c>
      <c r="Y3027" s="6">
        <f t="shared" si="141"/>
        <v>1068.1199999999999</v>
      </c>
      <c r="Z3027" s="6">
        <f>IF($A3027="placement",Y3027,SUMIF($C$10:$C$6209,$C3027,$Y$10:$Y$6209))</f>
        <v>1068.1199999999999</v>
      </c>
      <c r="AA3027" s="29">
        <f t="shared" si="142"/>
        <v>-0.18571428571428561</v>
      </c>
    </row>
    <row r="3028" spans="1:27" hidden="1" x14ac:dyDescent="0.3">
      <c r="A3028" s="8" t="s">
        <v>17</v>
      </c>
      <c r="B3028" s="8" t="s">
        <v>11673</v>
      </c>
      <c r="C3028" s="8" t="s">
        <v>11674</v>
      </c>
      <c r="D3028" s="8" t="s">
        <v>11687</v>
      </c>
      <c r="E3028" s="8" t="s">
        <v>11688</v>
      </c>
      <c r="F3028" s="29">
        <v>0.32999999999999902</v>
      </c>
      <c r="G3028" s="29">
        <v>0</v>
      </c>
      <c r="H3028" s="30">
        <v>17.781500000000001</v>
      </c>
      <c r="I3028" s="30">
        <v>6.1439000000000004</v>
      </c>
      <c r="J3028" s="14">
        <v>141</v>
      </c>
      <c r="K3028" s="14">
        <v>46</v>
      </c>
      <c r="L3028" s="12">
        <v>0.34549999999999997</v>
      </c>
      <c r="M3028" s="7">
        <v>0.76695460000000004</v>
      </c>
      <c r="N3028" s="31">
        <v>0.5</v>
      </c>
      <c r="O3028" s="14">
        <f>IFERROR(VLOOKUP($C3028,'site totals'!$J$2:$K$607,2,FALSE),1)</f>
        <v>3654.6032</v>
      </c>
      <c r="P3028" s="32" t="s">
        <v>161</v>
      </c>
      <c r="Q3028" s="12">
        <v>0.34807092960000002</v>
      </c>
      <c r="R3028" s="29">
        <v>0.33</v>
      </c>
      <c r="S3028" s="2">
        <f>IF($A3028="site","",MIN(VLOOKUP($P3028,margin_ranges!$A$5:$D$10,4,FALSE)/100,$Q3028))</f>
        <v>0.34807092960000002</v>
      </c>
      <c r="T3028" s="6">
        <f>IF(A3028="placement",$J3028*MIN($Q3028,$S3028),"")</f>
        <v>49.078001073600007</v>
      </c>
      <c r="U3028" s="6">
        <f>IF($A3028="placement",T3028,SUMIF($C$10:$C$6209,$C3028,$T$10:$T$6209))</f>
        <v>49.078001073600007</v>
      </c>
      <c r="V3028" s="34">
        <f t="shared" si="143"/>
        <v>-2.6971536716417832E-2</v>
      </c>
      <c r="W3028" s="24"/>
      <c r="X3028" s="2" t="str">
        <f>IFERROR(MIN(VLOOKUP($W3028,margin_ranges!$A$5:$D$10,4,FALSE),$Q3028*100)/100,"")</f>
        <v/>
      </c>
      <c r="Y3028" s="6">
        <f t="shared" si="141"/>
        <v>49.078001073600007</v>
      </c>
      <c r="Z3028" s="6">
        <f>IF($A3028="placement",Y3028,SUMIF($C$10:$C$6209,$C3028,$Y$10:$Y$6209))</f>
        <v>49.078001073600007</v>
      </c>
      <c r="AA3028" s="29">
        <f t="shared" si="142"/>
        <v>-2.6971536716417832E-2</v>
      </c>
    </row>
    <row r="3029" spans="1:27" hidden="1" x14ac:dyDescent="0.3">
      <c r="A3029" s="8" t="s">
        <v>17</v>
      </c>
      <c r="B3029" s="8" t="s">
        <v>11673</v>
      </c>
      <c r="C3029" s="8" t="s">
        <v>11674</v>
      </c>
      <c r="D3029" s="8" t="s">
        <v>11681</v>
      </c>
      <c r="E3029" s="8" t="s">
        <v>11682</v>
      </c>
      <c r="F3029" s="29">
        <v>0.22707440755559899</v>
      </c>
      <c r="G3029" s="29">
        <v>1</v>
      </c>
      <c r="H3029" s="30">
        <v>93.334999999999994</v>
      </c>
      <c r="I3029" s="30">
        <v>28.0746</v>
      </c>
      <c r="J3029" s="14">
        <v>327</v>
      </c>
      <c r="K3029" s="14">
        <v>69</v>
      </c>
      <c r="L3029" s="12">
        <v>0.30080000000000001</v>
      </c>
      <c r="M3029" s="7">
        <v>0.38813567999999998</v>
      </c>
      <c r="N3029" s="31">
        <v>0.3</v>
      </c>
      <c r="O3029" s="14">
        <f>IFERROR(VLOOKUP($C3029,'site totals'!$J$2:$K$607,2,FALSE),1)</f>
        <v>3654.6032</v>
      </c>
      <c r="P3029" s="32" t="s">
        <v>22</v>
      </c>
      <c r="Q3029" s="12">
        <v>0.2270744076</v>
      </c>
      <c r="R3029" s="29">
        <v>0.24</v>
      </c>
      <c r="S3029" s="2">
        <f>IF($A3029="site","",MIN(VLOOKUP($P3029,margin_ranges!$A$5:$D$10,4,FALSE)/100,$Q3029))</f>
        <v>0.2270744076</v>
      </c>
      <c r="T3029" s="6">
        <f>IF(A3029="placement",$J3029*MIN($Q3029,$S3029),"")</f>
        <v>74.253331285200005</v>
      </c>
      <c r="U3029" s="6">
        <f>IF($A3029="placement",T3029,SUMIF($C$10:$C$6209,$C3029,$T$10:$T$6209))</f>
        <v>74.253331285200005</v>
      </c>
      <c r="V3029" s="34">
        <f t="shared" si="143"/>
        <v>1.700735842105261E-2</v>
      </c>
      <c r="W3029" s="24"/>
      <c r="X3029" s="2" t="str">
        <f>IFERROR(MIN(VLOOKUP($W3029,margin_ranges!$A$5:$D$10,4,FALSE),$Q3029*100)/100,"")</f>
        <v/>
      </c>
      <c r="Y3029" s="6">
        <f t="shared" si="141"/>
        <v>74.253331285200005</v>
      </c>
      <c r="Z3029" s="6">
        <f>IF($A3029="placement",Y3029,SUMIF($C$10:$C$6209,$C3029,$Y$10:$Y$6209))</f>
        <v>74.253331285200005</v>
      </c>
      <c r="AA3029" s="29">
        <f t="shared" si="142"/>
        <v>1.700735842105261E-2</v>
      </c>
    </row>
    <row r="3030" spans="1:27" hidden="1" x14ac:dyDescent="0.3">
      <c r="A3030" s="8" t="s">
        <v>17</v>
      </c>
      <c r="B3030" s="8" t="s">
        <v>11673</v>
      </c>
      <c r="C3030" s="8" t="s">
        <v>11674</v>
      </c>
      <c r="D3030" s="8" t="s">
        <v>11675</v>
      </c>
      <c r="E3030" s="8" t="s">
        <v>11676</v>
      </c>
      <c r="F3030" s="29">
        <v>0.107564164858324</v>
      </c>
      <c r="G3030" s="29">
        <v>1</v>
      </c>
      <c r="H3030" s="30">
        <v>100.84010000000001</v>
      </c>
      <c r="I3030" s="30">
        <v>53.067100000000003</v>
      </c>
      <c r="J3030" s="14">
        <v>714</v>
      </c>
      <c r="K3030" s="14">
        <v>66</v>
      </c>
      <c r="L3030" s="12">
        <v>0.5262</v>
      </c>
      <c r="M3030" s="7">
        <v>0.44821149999999998</v>
      </c>
      <c r="N3030" s="31">
        <v>0.4</v>
      </c>
      <c r="O3030" s="14">
        <f>IFERROR(VLOOKUP($C3030,'site totals'!$J$2:$K$607,2,FALSE),1)</f>
        <v>3654.6032</v>
      </c>
      <c r="P3030" s="32" t="s">
        <v>22</v>
      </c>
      <c r="Q3030" s="12">
        <v>0.10756416489999999</v>
      </c>
      <c r="R3030" s="29">
        <v>0.32</v>
      </c>
      <c r="S3030" s="2">
        <f>IF($A3030="site","",MIN(VLOOKUP($P3030,margin_ranges!$A$5:$D$10,4,FALSE)/100,$Q3030))</f>
        <v>0.10756416489999999</v>
      </c>
      <c r="T3030" s="6">
        <f>IF(A3030="placement",$J3030*MIN($Q3030,$S3030),"")</f>
        <v>76.800813738599999</v>
      </c>
      <c r="U3030" s="6">
        <f>IF($A3030="placement",T3030,SUMIF($C$10:$C$6209,$C3030,$T$10:$T$6209))</f>
        <v>76.800813738599999</v>
      </c>
      <c r="V3030" s="34">
        <f t="shared" si="143"/>
        <v>0.31240563985294112</v>
      </c>
      <c r="W3030" s="24"/>
      <c r="X3030" s="2" t="str">
        <f>IFERROR(MIN(VLOOKUP($W3030,margin_ranges!$A$5:$D$10,4,FALSE),$Q3030*100)/100,"")</f>
        <v/>
      </c>
      <c r="Y3030" s="6">
        <f t="shared" si="141"/>
        <v>76.800813738599999</v>
      </c>
      <c r="Z3030" s="6">
        <f>IF($A3030="placement",Y3030,SUMIF($C$10:$C$6209,$C3030,$Y$10:$Y$6209))</f>
        <v>76.800813738599999</v>
      </c>
      <c r="AA3030" s="29">
        <f t="shared" si="142"/>
        <v>0.31240563985294112</v>
      </c>
    </row>
    <row r="3031" spans="1:27" hidden="1" x14ac:dyDescent="0.3">
      <c r="A3031" s="8" t="s">
        <v>17</v>
      </c>
      <c r="B3031" s="8" t="s">
        <v>11673</v>
      </c>
      <c r="C3031" s="8" t="s">
        <v>11674</v>
      </c>
      <c r="D3031" s="8" t="s">
        <v>11677</v>
      </c>
      <c r="E3031" s="8" t="s">
        <v>11678</v>
      </c>
      <c r="F3031" s="29">
        <v>0.30800438944018699</v>
      </c>
      <c r="G3031" s="29">
        <v>1</v>
      </c>
      <c r="H3031" s="30">
        <v>159.70570000000001</v>
      </c>
      <c r="I3031" s="30">
        <v>37.233600000000003</v>
      </c>
      <c r="J3031" s="14">
        <v>1291</v>
      </c>
      <c r="K3031" s="14">
        <v>393</v>
      </c>
      <c r="L3031" s="12">
        <v>0.2331</v>
      </c>
      <c r="M3031" s="7">
        <v>1.1560767000000001</v>
      </c>
      <c r="N3031" s="31">
        <v>0.8</v>
      </c>
      <c r="O3031" s="14">
        <f>IFERROR(VLOOKUP($C3031,'site totals'!$J$2:$K$607,2,FALSE),1)</f>
        <v>3654.6032</v>
      </c>
      <c r="P3031" s="32" t="s">
        <v>22</v>
      </c>
      <c r="Q3031" s="12">
        <v>0.30800438940000002</v>
      </c>
      <c r="R3031" s="29">
        <v>0.39</v>
      </c>
      <c r="S3031" s="2">
        <f>IF($A3031="site","",MIN(VLOOKUP($P3031,margin_ranges!$A$5:$D$10,4,FALSE)/100,$Q3031))</f>
        <v>0.29749999999999999</v>
      </c>
      <c r="T3031" s="6">
        <f>IF(A3031="placement",$J3031*MIN($Q3031,$S3031),"")</f>
        <v>384.07249999999999</v>
      </c>
      <c r="U3031" s="6">
        <f>IF($A3031="placement",T3031,SUMIF($C$10:$C$6209,$C3031,$T$10:$T$6209))</f>
        <v>384.07249999999999</v>
      </c>
      <c r="V3031" s="34">
        <f t="shared" si="143"/>
        <v>0.15163934426229519</v>
      </c>
      <c r="W3031" s="24"/>
      <c r="X3031" s="2" t="str">
        <f>IFERROR(MIN(VLOOKUP($W3031,margin_ranges!$A$5:$D$10,4,FALSE),$Q3031*100)/100,"")</f>
        <v/>
      </c>
      <c r="Y3031" s="6">
        <f t="shared" si="141"/>
        <v>384.07249999999999</v>
      </c>
      <c r="Z3031" s="6">
        <f>IF($A3031="placement",Y3031,SUMIF($C$10:$C$6209,$C3031,$Y$10:$Y$6209))</f>
        <v>384.07249999999999</v>
      </c>
      <c r="AA3031" s="29">
        <f t="shared" si="142"/>
        <v>0.15163934426229519</v>
      </c>
    </row>
    <row r="3032" spans="1:27" hidden="1" x14ac:dyDescent="0.3">
      <c r="A3032" s="8" t="s">
        <v>17</v>
      </c>
      <c r="B3032" s="8" t="s">
        <v>11673</v>
      </c>
      <c r="C3032" s="8" t="s">
        <v>11674</v>
      </c>
      <c r="D3032" s="8" t="s">
        <v>11683</v>
      </c>
      <c r="E3032" s="8" t="s">
        <v>11684</v>
      </c>
      <c r="F3032" s="29">
        <v>0.32</v>
      </c>
      <c r="G3032" s="29">
        <v>0</v>
      </c>
      <c r="H3032" s="30">
        <v>165.1575</v>
      </c>
      <c r="I3032" s="30">
        <v>50.033999999999999</v>
      </c>
      <c r="J3032" s="14">
        <v>1317</v>
      </c>
      <c r="K3032" s="14">
        <v>377</v>
      </c>
      <c r="L3032" s="12">
        <v>0.3029</v>
      </c>
      <c r="M3032" s="7">
        <v>0.87710670999999996</v>
      </c>
      <c r="N3032" s="31">
        <v>0.5</v>
      </c>
      <c r="O3032" s="14">
        <f>IFERROR(VLOOKUP($C3032,'site totals'!$J$2:$K$607,2,FALSE),1)</f>
        <v>3654.6032</v>
      </c>
      <c r="P3032" s="32" t="s">
        <v>22</v>
      </c>
      <c r="Q3032" s="12">
        <v>0.42994393479999998</v>
      </c>
      <c r="R3032" s="29">
        <v>0.32</v>
      </c>
      <c r="S3032" s="2">
        <f>IF($A3032="site","",MIN(VLOOKUP($P3032,margin_ranges!$A$5:$D$10,4,FALSE)/100,$Q3032))</f>
        <v>0.29749999999999999</v>
      </c>
      <c r="T3032" s="6">
        <f>IF(A3032="placement",$J3032*MIN($Q3032,$S3032),"")</f>
        <v>391.8075</v>
      </c>
      <c r="U3032" s="6">
        <f>IF($A3032="placement",T3032,SUMIF($C$10:$C$6209,$C3032,$T$10:$T$6209))</f>
        <v>391.8075</v>
      </c>
      <c r="V3032" s="34">
        <f t="shared" si="143"/>
        <v>3.3088235294117752E-2</v>
      </c>
      <c r="W3032" s="24"/>
      <c r="X3032" s="2" t="str">
        <f>IFERROR(MIN(VLOOKUP($W3032,margin_ranges!$A$5:$D$10,4,FALSE),$Q3032*100)/100,"")</f>
        <v/>
      </c>
      <c r="Y3032" s="6">
        <f t="shared" si="141"/>
        <v>391.8075</v>
      </c>
      <c r="Z3032" s="6">
        <f>IF($A3032="placement",Y3032,SUMIF($C$10:$C$6209,$C3032,$Y$10:$Y$6209))</f>
        <v>391.8075</v>
      </c>
      <c r="AA3032" s="29">
        <f t="shared" si="142"/>
        <v>3.3088235294117752E-2</v>
      </c>
    </row>
    <row r="3033" spans="1:27" hidden="1" x14ac:dyDescent="0.3">
      <c r="A3033" s="8" t="s">
        <v>17</v>
      </c>
      <c r="B3033" s="8" t="s">
        <v>11673</v>
      </c>
      <c r="C3033" s="8" t="s">
        <v>11674</v>
      </c>
      <c r="D3033" s="8" t="s">
        <v>11685</v>
      </c>
      <c r="E3033" s="8" t="s">
        <v>11686</v>
      </c>
      <c r="F3033" s="29">
        <v>0.32</v>
      </c>
      <c r="G3033" s="29">
        <v>1</v>
      </c>
      <c r="H3033" s="30">
        <v>174.3192</v>
      </c>
      <c r="I3033" s="30">
        <v>54.9694</v>
      </c>
      <c r="J3033" s="14">
        <v>1558</v>
      </c>
      <c r="K3033" s="14">
        <v>446</v>
      </c>
      <c r="L3033" s="12">
        <v>0.31530000000000002</v>
      </c>
      <c r="M3033" s="7">
        <v>0.94465345000000001</v>
      </c>
      <c r="N3033" s="31">
        <v>0.6</v>
      </c>
      <c r="O3033" s="14">
        <f>IFERROR(VLOOKUP($C3033,'site totals'!$J$2:$K$607,2,FALSE),1)</f>
        <v>3654.6032</v>
      </c>
      <c r="P3033" s="32" t="s">
        <v>22</v>
      </c>
      <c r="Q3033" s="12">
        <v>0.36484644170000002</v>
      </c>
      <c r="R3033" s="29">
        <v>0.32</v>
      </c>
      <c r="S3033" s="2">
        <f>IF($A3033="site","",MIN(VLOOKUP($P3033,margin_ranges!$A$5:$D$10,4,FALSE)/100,$Q3033))</f>
        <v>0.29749999999999999</v>
      </c>
      <c r="T3033" s="6">
        <f>IF(A3033="placement",$J3033*MIN($Q3033,$S3033),"")</f>
        <v>463.505</v>
      </c>
      <c r="U3033" s="6">
        <f>IF($A3033="placement",T3033,SUMIF($C$10:$C$6209,$C3033,$T$10:$T$6209))</f>
        <v>463.505</v>
      </c>
      <c r="V3033" s="34">
        <f t="shared" si="143"/>
        <v>3.3088235294117752E-2</v>
      </c>
      <c r="W3033" s="24"/>
      <c r="X3033" s="2" t="str">
        <f>IFERROR(MIN(VLOOKUP($W3033,margin_ranges!$A$5:$D$10,4,FALSE),$Q3033*100)/100,"")</f>
        <v/>
      </c>
      <c r="Y3033" s="6">
        <f t="shared" si="141"/>
        <v>463.505</v>
      </c>
      <c r="Z3033" s="6">
        <f>IF($A3033="placement",Y3033,SUMIF($C$10:$C$6209,$C3033,$Y$10:$Y$6209))</f>
        <v>463.505</v>
      </c>
      <c r="AA3033" s="17">
        <f t="shared" si="142"/>
        <v>3.3088235294117752E-2</v>
      </c>
    </row>
    <row r="3034" spans="1:27" x14ac:dyDescent="0.3">
      <c r="A3034" s="16" t="s">
        <v>33</v>
      </c>
      <c r="B3034" s="16" t="s">
        <v>11673</v>
      </c>
      <c r="C3034" s="16" t="s">
        <v>11674</v>
      </c>
      <c r="D3034" s="8" t="s">
        <v>34</v>
      </c>
      <c r="E3034" s="16"/>
      <c r="F3034" s="17">
        <v>0.32204027102039401</v>
      </c>
      <c r="G3034" s="17">
        <v>0.81381806000000001</v>
      </c>
      <c r="H3034" s="36">
        <v>888.9787</v>
      </c>
      <c r="I3034" s="36">
        <v>294.60359999999997</v>
      </c>
      <c r="J3034" s="22">
        <v>7831</v>
      </c>
      <c r="K3034" s="22">
        <v>2143</v>
      </c>
      <c r="L3034" s="18">
        <v>0.33139999999999997</v>
      </c>
      <c r="M3034" s="19">
        <v>0.88608255999999996</v>
      </c>
      <c r="N3034" s="20">
        <v>0.51950799999999997</v>
      </c>
      <c r="O3034" s="22">
        <f>IFERROR(VLOOKUP($C3034,'site totals'!$J$2:$K$607,2,FALSE),1)</f>
        <v>3654.6032</v>
      </c>
      <c r="P3034" s="21"/>
      <c r="Q3034" s="18">
        <v>0.41370248609999999</v>
      </c>
      <c r="R3034" s="17">
        <v>0.32200000000000001</v>
      </c>
      <c r="S3034" s="18" t="str">
        <f>IF($A3034="site","",MIN(VLOOKUP($P3034,margin_ranges!$A$5:$D$10,4,FALSE)/100,$Q3034))</f>
        <v/>
      </c>
      <c r="T3034" s="22" t="str">
        <f>IF(A3034="placement",$J3034*MIN($Q3034,$S3034),"")</f>
        <v/>
      </c>
      <c r="U3034" s="22">
        <f>IF($A3034="placement",T3034,SUMIF($C$10:$C$6209,$C3034,$T$10:$T$6209))</f>
        <v>2507.6371460974001</v>
      </c>
      <c r="V3034" s="37">
        <f t="shared" si="143"/>
        <v>2.6264373802551422E-3</v>
      </c>
      <c r="W3034" s="38"/>
      <c r="X3034" s="18" t="str">
        <f>IFERROR(MIN(VLOOKUP($W3034,margin_ranges!$A$5:$D$10,4,FALSE),$Q3034*100)/100,"")</f>
        <v/>
      </c>
      <c r="Y3034" s="6" t="str">
        <f t="shared" si="141"/>
        <v/>
      </c>
      <c r="Z3034" s="6">
        <f>IF($A3034="placement",Y3034,SUMIF($C$10:$C$6209,$C3034,$Y$10:$Y$6209))</f>
        <v>2507.6371460974001</v>
      </c>
      <c r="AA3034" s="17">
        <f t="shared" si="142"/>
        <v>2.6264373802551422E-3</v>
      </c>
    </row>
    <row r="3035" spans="1:27" hidden="1" x14ac:dyDescent="0.3">
      <c r="A3035" s="8" t="s">
        <v>17</v>
      </c>
      <c r="B3035" s="8" t="s">
        <v>8805</v>
      </c>
      <c r="C3035" s="8" t="s">
        <v>8806</v>
      </c>
      <c r="D3035" s="8" t="s">
        <v>8807</v>
      </c>
      <c r="E3035" s="8" t="s">
        <v>8808</v>
      </c>
      <c r="F3035" s="29">
        <v>0.18</v>
      </c>
      <c r="G3035" s="29">
        <v>1</v>
      </c>
      <c r="H3035" s="30">
        <v>129.72210000000001</v>
      </c>
      <c r="I3035" s="30">
        <v>17.256599999999999</v>
      </c>
      <c r="J3035" s="14">
        <v>527</v>
      </c>
      <c r="K3035" s="14">
        <v>105</v>
      </c>
      <c r="L3035" s="12">
        <v>0.13300000000000001</v>
      </c>
      <c r="M3035" s="7">
        <v>1.0171611599999999</v>
      </c>
      <c r="N3035" s="31">
        <v>0.75</v>
      </c>
      <c r="O3035" s="14">
        <f>IFERROR(VLOOKUP($C3035,'site totals'!$J$2:$K$607,2,FALSE),1)</f>
        <v>3652.0059999999999</v>
      </c>
      <c r="P3035" s="32" t="s">
        <v>91</v>
      </c>
      <c r="Q3035" s="12">
        <v>0.26265372059999997</v>
      </c>
      <c r="R3035" s="29">
        <v>0.18</v>
      </c>
      <c r="S3035" s="2">
        <f>IF($A3035="site","",MIN(VLOOKUP($P3035,margin_ranges!$A$5:$D$10,4,FALSE)/100,$Q3035))</f>
        <v>0.26265372059999997</v>
      </c>
      <c r="T3035" s="6">
        <f>IF(A3035="placement",$J3035*MIN($Q3035,$S3035),"")</f>
        <v>138.41851075619999</v>
      </c>
      <c r="U3035" s="6">
        <f>IF($A3035="placement",T3035,SUMIF($C$10:$C$6209,$C3035,$T$10:$T$6209))</f>
        <v>138.41851075619999</v>
      </c>
      <c r="V3035" s="34">
        <f t="shared" si="143"/>
        <v>-0.10079722024390259</v>
      </c>
      <c r="W3035" s="24"/>
      <c r="X3035" s="2" t="str">
        <f>IFERROR(MIN(VLOOKUP($W3035,margin_ranges!$A$5:$D$10,4,FALSE),$Q3035*100)/100,"")</f>
        <v/>
      </c>
      <c r="Y3035" s="6">
        <f t="shared" si="141"/>
        <v>138.41851075619999</v>
      </c>
      <c r="Z3035" s="6">
        <f>IF($A3035="placement",Y3035,SUMIF($C$10:$C$6209,$C3035,$Y$10:$Y$6209))</f>
        <v>138.41851075619999</v>
      </c>
      <c r="AA3035" s="29">
        <f t="shared" si="142"/>
        <v>-0.10079722024390259</v>
      </c>
    </row>
    <row r="3036" spans="1:27" hidden="1" x14ac:dyDescent="0.3">
      <c r="A3036" s="8" t="s">
        <v>17</v>
      </c>
      <c r="B3036" s="8" t="s">
        <v>8805</v>
      </c>
      <c r="C3036" s="8" t="s">
        <v>8806</v>
      </c>
      <c r="D3036" s="8" t="s">
        <v>8817</v>
      </c>
      <c r="E3036" s="8" t="s">
        <v>8818</v>
      </c>
      <c r="F3036" s="29">
        <v>0.17999999999999899</v>
      </c>
      <c r="G3036" s="29">
        <v>1</v>
      </c>
      <c r="H3036" s="30">
        <v>135.20009999999999</v>
      </c>
      <c r="I3036" s="30">
        <v>18.343299999999999</v>
      </c>
      <c r="J3036" s="14">
        <v>528</v>
      </c>
      <c r="K3036" s="14">
        <v>105</v>
      </c>
      <c r="L3036" s="12">
        <v>0.13569999999999999</v>
      </c>
      <c r="M3036" s="7">
        <v>0.95869877999999997</v>
      </c>
      <c r="N3036" s="31">
        <v>0.75</v>
      </c>
      <c r="O3036" s="14">
        <f>IFERROR(VLOOKUP($C3036,'site totals'!$J$2:$K$607,2,FALSE),1)</f>
        <v>3652.0059999999999</v>
      </c>
      <c r="P3036" s="32" t="s">
        <v>91</v>
      </c>
      <c r="Q3036" s="12">
        <v>0.2176896307</v>
      </c>
      <c r="R3036" s="29">
        <v>0.18</v>
      </c>
      <c r="S3036" s="2">
        <f>IF($A3036="site","",MIN(VLOOKUP($P3036,margin_ranges!$A$5:$D$10,4,FALSE)/100,$Q3036))</f>
        <v>0.2176896307</v>
      </c>
      <c r="T3036" s="6">
        <f>IF(A3036="placement",$J3036*MIN($Q3036,$S3036),"")</f>
        <v>114.9401250096</v>
      </c>
      <c r="U3036" s="6">
        <f>IF($A3036="placement",T3036,SUMIF($C$10:$C$6209,$C3036,$T$10:$T$6209))</f>
        <v>114.9401250096</v>
      </c>
      <c r="V3036" s="34">
        <f t="shared" si="143"/>
        <v>-4.5962964268292827E-2</v>
      </c>
      <c r="W3036" s="24"/>
      <c r="X3036" s="2" t="str">
        <f>IFERROR(MIN(VLOOKUP($W3036,margin_ranges!$A$5:$D$10,4,FALSE),$Q3036*100)/100,"")</f>
        <v/>
      </c>
      <c r="Y3036" s="6">
        <f t="shared" si="141"/>
        <v>114.9401250096</v>
      </c>
      <c r="Z3036" s="6">
        <f>IF($A3036="placement",Y3036,SUMIF($C$10:$C$6209,$C3036,$Y$10:$Y$6209))</f>
        <v>114.9401250096</v>
      </c>
      <c r="AA3036" s="29">
        <f t="shared" si="142"/>
        <v>-4.5962964268292827E-2</v>
      </c>
    </row>
    <row r="3037" spans="1:27" hidden="1" x14ac:dyDescent="0.3">
      <c r="A3037" s="8" t="s">
        <v>17</v>
      </c>
      <c r="B3037" s="8" t="s">
        <v>8805</v>
      </c>
      <c r="C3037" s="8" t="s">
        <v>8806</v>
      </c>
      <c r="D3037" s="8" t="s">
        <v>8821</v>
      </c>
      <c r="E3037" s="8" t="s">
        <v>8822</v>
      </c>
      <c r="F3037" s="29">
        <v>0.18</v>
      </c>
      <c r="G3037" s="29">
        <v>1</v>
      </c>
      <c r="H3037" s="30">
        <v>114.2611</v>
      </c>
      <c r="I3037" s="30">
        <v>10.482100000000001</v>
      </c>
      <c r="J3037" s="14">
        <v>196</v>
      </c>
      <c r="K3037" s="14">
        <v>37</v>
      </c>
      <c r="L3037" s="12">
        <v>9.1700000000000004E-2</v>
      </c>
      <c r="M3037" s="7">
        <v>0.62449896999999999</v>
      </c>
      <c r="N3037" s="31">
        <v>0.5</v>
      </c>
      <c r="O3037" s="14">
        <f>IFERROR(VLOOKUP($C3037,'site totals'!$J$2:$K$607,2,FALSE),1)</f>
        <v>3652.0059999999999</v>
      </c>
      <c r="P3037" s="32" t="s">
        <v>91</v>
      </c>
      <c r="Q3037" s="12">
        <v>0.19935817280000001</v>
      </c>
      <c r="R3037" s="29">
        <v>0.18</v>
      </c>
      <c r="S3037" s="2">
        <f>IF($A3037="site","",MIN(VLOOKUP($P3037,margin_ranges!$A$5:$D$10,4,FALSE)/100,$Q3037))</f>
        <v>0.19935817280000001</v>
      </c>
      <c r="T3037" s="6">
        <f>IF(A3037="placement",$J3037*MIN($Q3037,$S3037),"")</f>
        <v>39.074201868800003</v>
      </c>
      <c r="U3037" s="6">
        <f>IF($A3037="placement",T3037,SUMIF($C$10:$C$6209,$C3037,$T$10:$T$6209))</f>
        <v>39.074201868800003</v>
      </c>
      <c r="V3037" s="34">
        <f t="shared" si="143"/>
        <v>-2.360752780487807E-2</v>
      </c>
      <c r="W3037" s="24"/>
      <c r="X3037" s="2" t="str">
        <f>IFERROR(MIN(VLOOKUP($W3037,margin_ranges!$A$5:$D$10,4,FALSE),$Q3037*100)/100,"")</f>
        <v/>
      </c>
      <c r="Y3037" s="6">
        <f t="shared" si="141"/>
        <v>39.074201868800003</v>
      </c>
      <c r="Z3037" s="6">
        <f>IF($A3037="placement",Y3037,SUMIF($C$10:$C$6209,$C3037,$Y$10:$Y$6209))</f>
        <v>39.074201868800003</v>
      </c>
      <c r="AA3037" s="29">
        <f t="shared" si="142"/>
        <v>-2.360752780487807E-2</v>
      </c>
    </row>
    <row r="3038" spans="1:27" hidden="1" x14ac:dyDescent="0.3">
      <c r="A3038" s="8" t="s">
        <v>17</v>
      </c>
      <c r="B3038" s="8" t="s">
        <v>8805</v>
      </c>
      <c r="C3038" s="8" t="s">
        <v>8806</v>
      </c>
      <c r="D3038" s="8" t="s">
        <v>8819</v>
      </c>
      <c r="E3038" s="8" t="s">
        <v>8820</v>
      </c>
      <c r="F3038" s="29">
        <v>0.25</v>
      </c>
      <c r="G3038" s="29">
        <v>1</v>
      </c>
      <c r="H3038" s="30">
        <v>199.20500000000001</v>
      </c>
      <c r="I3038" s="30">
        <v>32.741599999999998</v>
      </c>
      <c r="J3038" s="14">
        <v>1641</v>
      </c>
      <c r="K3038" s="14">
        <v>404</v>
      </c>
      <c r="L3038" s="12">
        <v>0.16439999999999999</v>
      </c>
      <c r="M3038" s="7">
        <v>1.67056669</v>
      </c>
      <c r="N3038" s="31">
        <v>1.25</v>
      </c>
      <c r="O3038" s="14">
        <f>IFERROR(VLOOKUP($C3038,'site totals'!$J$2:$K$607,2,FALSE),1)</f>
        <v>3652.0059999999999</v>
      </c>
      <c r="P3038" s="32" t="s">
        <v>91</v>
      </c>
      <c r="Q3038" s="12">
        <v>0.25175091290000001</v>
      </c>
      <c r="R3038" s="29">
        <v>0.25</v>
      </c>
      <c r="S3038" s="2">
        <f>IF($A3038="site","",MIN(VLOOKUP($P3038,margin_ranges!$A$5:$D$10,4,FALSE)/100,$Q3038))</f>
        <v>0.25175091290000001</v>
      </c>
      <c r="T3038" s="6">
        <f>IF(A3038="placement",$J3038*MIN($Q3038,$S3038),"")</f>
        <v>413.12324806890001</v>
      </c>
      <c r="U3038" s="6">
        <f>IF($A3038="placement",T3038,SUMIF($C$10:$C$6209,$C3038,$T$10:$T$6209))</f>
        <v>413.12324806890001</v>
      </c>
      <c r="V3038" s="34">
        <f t="shared" si="143"/>
        <v>-2.3345505333333127E-3</v>
      </c>
      <c r="W3038" s="24"/>
      <c r="X3038" s="2" t="str">
        <f>IFERROR(MIN(VLOOKUP($W3038,margin_ranges!$A$5:$D$10,4,FALSE),$Q3038*100)/100,"")</f>
        <v/>
      </c>
      <c r="Y3038" s="6">
        <f t="shared" si="141"/>
        <v>413.12324806890001</v>
      </c>
      <c r="Z3038" s="6">
        <f>IF($A3038="placement",Y3038,SUMIF($C$10:$C$6209,$C3038,$Y$10:$Y$6209))</f>
        <v>413.12324806890001</v>
      </c>
      <c r="AA3038" s="29">
        <f t="shared" si="142"/>
        <v>-2.3345505333333127E-3</v>
      </c>
    </row>
    <row r="3039" spans="1:27" hidden="1" x14ac:dyDescent="0.3">
      <c r="A3039" s="8" t="s">
        <v>17</v>
      </c>
      <c r="B3039" s="8" t="s">
        <v>8805</v>
      </c>
      <c r="C3039" s="8" t="s">
        <v>8806</v>
      </c>
      <c r="D3039" s="8" t="s">
        <v>8811</v>
      </c>
      <c r="E3039" s="8" t="s">
        <v>8812</v>
      </c>
      <c r="F3039" s="29">
        <v>0.17232971541504799</v>
      </c>
      <c r="G3039" s="29">
        <v>1</v>
      </c>
      <c r="H3039" s="30">
        <v>105.5929</v>
      </c>
      <c r="I3039" s="30">
        <v>13.2338</v>
      </c>
      <c r="J3039" s="14">
        <v>240</v>
      </c>
      <c r="K3039" s="14">
        <v>41</v>
      </c>
      <c r="L3039" s="12">
        <v>0.12529999999999999</v>
      </c>
      <c r="M3039" s="7">
        <v>0.60410529000000002</v>
      </c>
      <c r="N3039" s="31">
        <v>0.5</v>
      </c>
      <c r="O3039" s="14">
        <f>IFERROR(VLOOKUP($C3039,'site totals'!$J$2:$K$607,2,FALSE),1)</f>
        <v>3652.0059999999999</v>
      </c>
      <c r="P3039" s="32" t="s">
        <v>91</v>
      </c>
      <c r="Q3039" s="12">
        <v>0.1723297154</v>
      </c>
      <c r="R3039" s="29">
        <v>0.21</v>
      </c>
      <c r="S3039" s="2">
        <f>IF($A3039="site","",MIN(VLOOKUP($P3039,margin_ranges!$A$5:$D$10,4,FALSE)/100,$Q3039))</f>
        <v>0.1723297154</v>
      </c>
      <c r="T3039" s="6">
        <f>IF(A3039="placement",$J3039*MIN($Q3039,$S3039),"")</f>
        <v>41.359131695999999</v>
      </c>
      <c r="U3039" s="6">
        <f>IF($A3039="placement",T3039,SUMIF($C$10:$C$6209,$C3039,$T$10:$T$6209))</f>
        <v>41.359131695999999</v>
      </c>
      <c r="V3039" s="34">
        <f t="shared" si="143"/>
        <v>4.768390455696192E-2</v>
      </c>
      <c r="W3039" s="24"/>
      <c r="X3039" s="2" t="str">
        <f>IFERROR(MIN(VLOOKUP($W3039,margin_ranges!$A$5:$D$10,4,FALSE),$Q3039*100)/100,"")</f>
        <v/>
      </c>
      <c r="Y3039" s="6">
        <f t="shared" si="141"/>
        <v>41.359131695999999</v>
      </c>
      <c r="Z3039" s="6">
        <f>IF($A3039="placement",Y3039,SUMIF($C$10:$C$6209,$C3039,$Y$10:$Y$6209))</f>
        <v>41.359131695999999</v>
      </c>
      <c r="AA3039" s="17">
        <f t="shared" si="142"/>
        <v>4.768390455696192E-2</v>
      </c>
    </row>
    <row r="3040" spans="1:27" hidden="1" x14ac:dyDescent="0.3">
      <c r="A3040" s="8" t="s">
        <v>17</v>
      </c>
      <c r="B3040" s="8" t="s">
        <v>8805</v>
      </c>
      <c r="C3040" s="8" t="s">
        <v>8806</v>
      </c>
      <c r="D3040" s="8" t="s">
        <v>8823</v>
      </c>
      <c r="E3040" s="8" t="s">
        <v>8824</v>
      </c>
      <c r="F3040" s="29">
        <v>0.17068075941932101</v>
      </c>
      <c r="G3040" s="29">
        <v>1</v>
      </c>
      <c r="H3040" s="30">
        <v>140.79689999999999</v>
      </c>
      <c r="I3040" s="30">
        <v>13.716100000000001</v>
      </c>
      <c r="J3040" s="14">
        <v>372</v>
      </c>
      <c r="K3040" s="14">
        <v>64</v>
      </c>
      <c r="L3040" s="12">
        <v>9.74E-2</v>
      </c>
      <c r="M3040" s="7">
        <v>0.90435620000000005</v>
      </c>
      <c r="N3040" s="31">
        <v>0.75</v>
      </c>
      <c r="O3040" s="14">
        <f>IFERROR(VLOOKUP($C3040,'site totals'!$J$2:$K$607,2,FALSE),1)</f>
        <v>3652.0059999999999</v>
      </c>
      <c r="P3040" s="32" t="s">
        <v>91</v>
      </c>
      <c r="Q3040" s="12">
        <v>0.17068075939999999</v>
      </c>
      <c r="R3040" s="29">
        <v>0.2</v>
      </c>
      <c r="S3040" s="2">
        <f>IF($A3040="site","",MIN(VLOOKUP($P3040,margin_ranges!$A$5:$D$10,4,FALSE)/100,$Q3040))</f>
        <v>0.17068075939999999</v>
      </c>
      <c r="T3040" s="6">
        <f>IF(A3040="placement",$J3040*MIN($Q3040,$S3040),"")</f>
        <v>63.493242496800001</v>
      </c>
      <c r="U3040" s="6">
        <f>IF($A3040="placement",T3040,SUMIF($C$10:$C$6209,$C3040,$T$10:$T$6209))</f>
        <v>63.493242496800001</v>
      </c>
      <c r="V3040" s="34">
        <f t="shared" si="143"/>
        <v>3.6649050749999912E-2</v>
      </c>
      <c r="W3040" s="24"/>
      <c r="X3040" s="2" t="str">
        <f>IFERROR(MIN(VLOOKUP($W3040,margin_ranges!$A$5:$D$10,4,FALSE),$Q3040*100)/100,"")</f>
        <v/>
      </c>
      <c r="Y3040" s="6">
        <f t="shared" ref="Y3040:Y3103" si="144">IF(A3040="placement",IF($X3040="",$T3040,$J3040*MIN($Q3040,$X3040)),"")</f>
        <v>63.493242496800001</v>
      </c>
      <c r="Z3040" s="6">
        <f>IF($A3040="placement",Y3040,SUMIF($C$10:$C$6209,$C3040,$Y$10:$Y$6209))</f>
        <v>63.493242496800001</v>
      </c>
      <c r="AA3040" s="29">
        <f t="shared" ref="AA3040:AA3103" si="145">($J3040-$Z3040)/($J3040*(1-$R3040))-1</f>
        <v>3.6649050749999912E-2</v>
      </c>
    </row>
    <row r="3041" spans="1:27" hidden="1" x14ac:dyDescent="0.3">
      <c r="A3041" s="8" t="s">
        <v>17</v>
      </c>
      <c r="B3041" s="8" t="s">
        <v>8805</v>
      </c>
      <c r="C3041" s="8" t="s">
        <v>8806</v>
      </c>
      <c r="D3041" s="33" t="s">
        <v>8809</v>
      </c>
      <c r="E3041" s="8" t="s">
        <v>8810</v>
      </c>
      <c r="F3041" s="29">
        <v>0.197444411575284</v>
      </c>
      <c r="G3041" s="29">
        <v>1</v>
      </c>
      <c r="H3041" s="30">
        <v>197.99600000000001</v>
      </c>
      <c r="I3041" s="30">
        <v>38.431100000000001</v>
      </c>
      <c r="J3041" s="14">
        <v>1796</v>
      </c>
      <c r="K3041" s="14">
        <v>356</v>
      </c>
      <c r="L3041" s="12">
        <v>0.19409999999999999</v>
      </c>
      <c r="M3041" s="7">
        <v>1.5575245099999999</v>
      </c>
      <c r="N3041" s="31">
        <v>1.25</v>
      </c>
      <c r="O3041" s="14">
        <f>IFERROR(VLOOKUP($C3041,'site totals'!$J$2:$K$607,2,FALSE),1)</f>
        <v>3652.0059999999999</v>
      </c>
      <c r="P3041" s="32" t="s">
        <v>91</v>
      </c>
      <c r="Q3041" s="12">
        <v>0.19744441160000001</v>
      </c>
      <c r="R3041" s="29">
        <v>0.2</v>
      </c>
      <c r="S3041" s="2">
        <f>IF($A3041="site","",MIN(VLOOKUP($P3041,margin_ranges!$A$5:$D$10,4,FALSE)/100,$Q3041))</f>
        <v>0.19744441160000001</v>
      </c>
      <c r="T3041" s="6">
        <f>IF(A3041="placement",$J3041*MIN($Q3041,$S3041),"")</f>
        <v>354.61016323360002</v>
      </c>
      <c r="U3041" s="6">
        <f>IF($A3041="placement",T3041,SUMIF($C$10:$C$6209,$C3041,$T$10:$T$6209))</f>
        <v>354.61016323360002</v>
      </c>
      <c r="V3041" s="34">
        <f t="shared" si="143"/>
        <v>3.1944854999998995E-3</v>
      </c>
      <c r="W3041" s="24"/>
      <c r="X3041" s="2" t="str">
        <f>IFERROR(MIN(VLOOKUP($W3041,margin_ranges!$A$5:$D$10,4,FALSE),$Q3041*100)/100,"")</f>
        <v/>
      </c>
      <c r="Y3041" s="6">
        <f t="shared" si="144"/>
        <v>354.61016323360002</v>
      </c>
      <c r="Z3041" s="6">
        <f>IF($A3041="placement",Y3041,SUMIF($C$10:$C$6209,$C3041,$Y$10:$Y$6209))</f>
        <v>354.61016323360002</v>
      </c>
      <c r="AA3041" s="29">
        <f t="shared" si="145"/>
        <v>3.1944854999998995E-3</v>
      </c>
    </row>
    <row r="3042" spans="1:27" hidden="1" x14ac:dyDescent="0.3">
      <c r="A3042" s="8" t="s">
        <v>17</v>
      </c>
      <c r="B3042" s="8" t="s">
        <v>8805</v>
      </c>
      <c r="C3042" s="8" t="s">
        <v>8806</v>
      </c>
      <c r="D3042" s="8" t="s">
        <v>8815</v>
      </c>
      <c r="E3042" s="8" t="s">
        <v>8816</v>
      </c>
      <c r="F3042" s="29">
        <v>0.230502897535551</v>
      </c>
      <c r="G3042" s="29">
        <v>1</v>
      </c>
      <c r="H3042" s="30">
        <v>198.55629999999999</v>
      </c>
      <c r="I3042" s="30">
        <v>46.151400000000002</v>
      </c>
      <c r="J3042" s="14">
        <v>2249</v>
      </c>
      <c r="K3042" s="14">
        <v>519</v>
      </c>
      <c r="L3042" s="12">
        <v>0.2324</v>
      </c>
      <c r="M3042" s="7">
        <v>1.62443757</v>
      </c>
      <c r="N3042" s="31">
        <v>1.25</v>
      </c>
      <c r="O3042" s="14">
        <f>IFERROR(VLOOKUP($C3042,'site totals'!$J$2:$K$607,2,FALSE),1)</f>
        <v>3652.0059999999999</v>
      </c>
      <c r="P3042" s="32" t="s">
        <v>91</v>
      </c>
      <c r="Q3042" s="12">
        <v>0.2305028975</v>
      </c>
      <c r="R3042" s="29">
        <v>0.25</v>
      </c>
      <c r="S3042" s="2">
        <f>IF($A3042="site","",MIN(VLOOKUP($P3042,margin_ranges!$A$5:$D$10,4,FALSE)/100,$Q3042))</f>
        <v>0.2305028975</v>
      </c>
      <c r="T3042" s="6">
        <f>IF(A3042="placement",$J3042*MIN($Q3042,$S3042),"")</f>
        <v>518.40101647749998</v>
      </c>
      <c r="U3042" s="6">
        <f>IF($A3042="placement",T3042,SUMIF($C$10:$C$6209,$C3042,$T$10:$T$6209))</f>
        <v>518.40101647749998</v>
      </c>
      <c r="V3042" s="34">
        <f t="shared" si="143"/>
        <v>2.599613666666678E-2</v>
      </c>
      <c r="W3042" s="24"/>
      <c r="X3042" s="2" t="str">
        <f>IFERROR(MIN(VLOOKUP($W3042,margin_ranges!$A$5:$D$10,4,FALSE),$Q3042*100)/100,"")</f>
        <v/>
      </c>
      <c r="Y3042" s="6">
        <f t="shared" si="144"/>
        <v>518.40101647749998</v>
      </c>
      <c r="Z3042" s="6">
        <f>IF($A3042="placement",Y3042,SUMIF($C$10:$C$6209,$C3042,$Y$10:$Y$6209))</f>
        <v>518.40101647749998</v>
      </c>
      <c r="AA3042" s="29">
        <f t="shared" si="145"/>
        <v>2.599613666666678E-2</v>
      </c>
    </row>
    <row r="3043" spans="1:27" hidden="1" x14ac:dyDescent="0.3">
      <c r="A3043" s="8" t="s">
        <v>17</v>
      </c>
      <c r="B3043" s="8" t="s">
        <v>8805</v>
      </c>
      <c r="C3043" s="8" t="s">
        <v>8806</v>
      </c>
      <c r="D3043" s="33" t="s">
        <v>8813</v>
      </c>
      <c r="E3043" s="8" t="s">
        <v>8814</v>
      </c>
      <c r="F3043" s="29">
        <v>0.35</v>
      </c>
      <c r="G3043" s="29">
        <v>1</v>
      </c>
      <c r="H3043" s="30">
        <v>98.633899999999997</v>
      </c>
      <c r="I3043" s="30">
        <v>9.1085999999999991</v>
      </c>
      <c r="J3043" s="14">
        <v>277</v>
      </c>
      <c r="K3043" s="14">
        <v>97</v>
      </c>
      <c r="L3043" s="12">
        <v>9.2299999999999993E-2</v>
      </c>
      <c r="M3043" s="7">
        <v>1.0155144300000001</v>
      </c>
      <c r="N3043" s="31">
        <v>0.5</v>
      </c>
      <c r="O3043" s="14">
        <f>IFERROR(VLOOKUP($C3043,'site totals'!$J$2:$K$607,2,FALSE),1)</f>
        <v>3652.0059999999999</v>
      </c>
      <c r="P3043" s="32" t="s">
        <v>91</v>
      </c>
      <c r="Q3043" s="12">
        <v>0.50763870440000003</v>
      </c>
      <c r="R3043" s="29">
        <v>0.35</v>
      </c>
      <c r="S3043" s="2">
        <f>IF($A3043="site","",MIN(VLOOKUP($P3043,margin_ranges!$A$5:$D$10,4,FALSE)/100,$Q3043))</f>
        <v>0.29749999999999999</v>
      </c>
      <c r="T3043" s="6">
        <f>IF(A3043="placement",$J3043*MIN($Q3043,$S3043),"")</f>
        <v>82.407499999999999</v>
      </c>
      <c r="U3043" s="6">
        <f>IF($A3043="placement",T3043,SUMIF($C$10:$C$6209,$C3043,$T$10:$T$6209))</f>
        <v>82.407499999999999</v>
      </c>
      <c r="V3043" s="34">
        <f t="shared" si="143"/>
        <v>8.0769230769230704E-2</v>
      </c>
      <c r="W3043" s="24"/>
      <c r="X3043" s="2" t="str">
        <f>IFERROR(MIN(VLOOKUP($W3043,margin_ranges!$A$5:$D$10,4,FALSE),$Q3043*100)/100,"")</f>
        <v/>
      </c>
      <c r="Y3043" s="6">
        <f t="shared" si="144"/>
        <v>82.407499999999999</v>
      </c>
      <c r="Z3043" s="6">
        <f>IF($A3043="placement",Y3043,SUMIF($C$10:$C$6209,$C3043,$Y$10:$Y$6209))</f>
        <v>82.407499999999999</v>
      </c>
      <c r="AA3043" s="29">
        <f t="shared" si="145"/>
        <v>8.0769230769230704E-2</v>
      </c>
    </row>
    <row r="3044" spans="1:27" x14ac:dyDescent="0.3">
      <c r="A3044" s="16" t="s">
        <v>33</v>
      </c>
      <c r="B3044" s="16" t="s">
        <v>8805</v>
      </c>
      <c r="C3044" s="16" t="s">
        <v>8806</v>
      </c>
      <c r="D3044" s="8" t="s">
        <v>34</v>
      </c>
      <c r="E3044" s="16"/>
      <c r="F3044" s="17">
        <v>0.22728345052007001</v>
      </c>
      <c r="G3044" s="17">
        <v>1</v>
      </c>
      <c r="H3044" s="36">
        <v>1319.9896000000001</v>
      </c>
      <c r="I3044" s="36">
        <v>199.46440000000001</v>
      </c>
      <c r="J3044" s="22">
        <v>7826</v>
      </c>
      <c r="K3044" s="22">
        <v>1729</v>
      </c>
      <c r="L3044" s="18">
        <v>0.15110000000000001</v>
      </c>
      <c r="M3044" s="19">
        <v>1.30778993</v>
      </c>
      <c r="N3044" s="20">
        <v>1.0029570000000001</v>
      </c>
      <c r="O3044" s="22">
        <f>IFERROR(VLOOKUP($C3044,'site totals'!$J$2:$K$607,2,FALSE),1)</f>
        <v>3652.0059999999999</v>
      </c>
      <c r="P3044" s="21"/>
      <c r="Q3044" s="18">
        <v>0.233090135</v>
      </c>
      <c r="R3044" s="17">
        <v>0.2273</v>
      </c>
      <c r="S3044" s="18" t="str">
        <f>IF($A3044="site","",MIN(VLOOKUP($P3044,margin_ranges!$A$5:$D$10,4,FALSE)/100,$Q3044))</f>
        <v/>
      </c>
      <c r="T3044" s="22" t="str">
        <f>IF(A3044="placement",$J3044*MIN($Q3044,$S3044),"")</f>
        <v/>
      </c>
      <c r="U3044" s="22">
        <f>IF($A3044="placement",T3044,SUMIF($C$10:$C$6209,$C3044,$T$10:$T$6209))</f>
        <v>1765.8271396073999</v>
      </c>
      <c r="V3044" s="37">
        <f t="shared" si="143"/>
        <v>2.1535202470415182E-3</v>
      </c>
      <c r="W3044" s="38"/>
      <c r="X3044" s="18" t="str">
        <f>IFERROR(MIN(VLOOKUP($W3044,margin_ranges!$A$5:$D$10,4,FALSE),$Q3044*100)/100,"")</f>
        <v/>
      </c>
      <c r="Y3044" s="6" t="str">
        <f t="shared" si="144"/>
        <v/>
      </c>
      <c r="Z3044" s="6">
        <f>IF($A3044="placement",Y3044,SUMIF($C$10:$C$6209,$C3044,$Y$10:$Y$6209))</f>
        <v>1765.8271396073999</v>
      </c>
      <c r="AA3044" s="17">
        <f t="shared" si="145"/>
        <v>2.1535202470415182E-3</v>
      </c>
    </row>
    <row r="3045" spans="1:27" hidden="1" x14ac:dyDescent="0.3">
      <c r="A3045" s="8" t="s">
        <v>17</v>
      </c>
      <c r="B3045" s="8" t="s">
        <v>1323</v>
      </c>
      <c r="C3045" s="8" t="s">
        <v>1324</v>
      </c>
      <c r="D3045" s="8" t="s">
        <v>1369</v>
      </c>
      <c r="E3045" s="8" t="s">
        <v>1370</v>
      </c>
      <c r="F3045" s="29">
        <v>0.25</v>
      </c>
      <c r="G3045" s="29">
        <v>0</v>
      </c>
      <c r="H3045" s="30">
        <v>5.0049000000000001</v>
      </c>
      <c r="I3045" s="30">
        <v>2.6955</v>
      </c>
      <c r="J3045" s="14">
        <v>285</v>
      </c>
      <c r="K3045" s="14">
        <v>71</v>
      </c>
      <c r="L3045" s="12">
        <v>0.53859999999999997</v>
      </c>
      <c r="M3045" s="7">
        <v>3.5249357400000001</v>
      </c>
      <c r="N3045" s="31">
        <v>2.5</v>
      </c>
      <c r="O3045" s="14">
        <f>IFERROR(VLOOKUP($C3045,'site totals'!$J$2:$K$607,2,FALSE),1)</f>
        <v>3631.4893000000002</v>
      </c>
      <c r="P3045" s="32" t="s">
        <v>91</v>
      </c>
      <c r="Q3045" s="12">
        <v>0.29076721259999999</v>
      </c>
      <c r="R3045" s="29">
        <v>0.25</v>
      </c>
      <c r="S3045" s="2">
        <f>IF($A3045="site","",MIN(VLOOKUP($P3045,margin_ranges!$A$5:$D$10,4,FALSE)/100,$Q3045))</f>
        <v>0.29076721259999999</v>
      </c>
      <c r="T3045" s="6">
        <f>IF(A3045="placement",$J3045*MIN($Q3045,$S3045),"")</f>
        <v>82.868655590999992</v>
      </c>
      <c r="U3045" s="6">
        <f>IF($A3045="placement",T3045,SUMIF($C$10:$C$6209,$C3045,$T$10:$T$6209))</f>
        <v>82.868655590999992</v>
      </c>
      <c r="V3045" s="34">
        <f t="shared" si="143"/>
        <v>-5.4356283466666655E-2</v>
      </c>
      <c r="W3045" s="24"/>
      <c r="X3045" s="2" t="str">
        <f>IFERROR(MIN(VLOOKUP($W3045,margin_ranges!$A$5:$D$10,4,FALSE),$Q3045*100)/100,"")</f>
        <v/>
      </c>
      <c r="Y3045" s="6">
        <f t="shared" si="144"/>
        <v>82.868655590999992</v>
      </c>
      <c r="Z3045" s="6">
        <f>IF($A3045="placement",Y3045,SUMIF($C$10:$C$6209,$C3045,$Y$10:$Y$6209))</f>
        <v>82.868655590999992</v>
      </c>
      <c r="AA3045" s="29">
        <f t="shared" si="145"/>
        <v>-5.4356283466666655E-2</v>
      </c>
    </row>
    <row r="3046" spans="1:27" hidden="1" x14ac:dyDescent="0.3">
      <c r="A3046" s="8" t="s">
        <v>17</v>
      </c>
      <c r="B3046" s="8" t="s">
        <v>1323</v>
      </c>
      <c r="C3046" s="8" t="s">
        <v>1324</v>
      </c>
      <c r="D3046" s="8" t="s">
        <v>1351</v>
      </c>
      <c r="E3046" s="8" t="s">
        <v>1352</v>
      </c>
      <c r="F3046" s="29">
        <v>0.28999999999999998</v>
      </c>
      <c r="G3046" s="29">
        <v>0</v>
      </c>
      <c r="H3046" s="30">
        <v>2.3990999999999998</v>
      </c>
      <c r="I3046" s="30">
        <v>0.1421</v>
      </c>
      <c r="J3046" s="14">
        <v>14</v>
      </c>
      <c r="K3046" s="14">
        <v>4</v>
      </c>
      <c r="L3046" s="12">
        <v>5.9200000000000003E-2</v>
      </c>
      <c r="M3046" s="7">
        <v>3.2804522600000001</v>
      </c>
      <c r="N3046" s="31">
        <v>2.25</v>
      </c>
      <c r="O3046" s="14">
        <f>IFERROR(VLOOKUP($C3046,'site totals'!$J$2:$K$607,2,FALSE),1)</f>
        <v>3631.4893000000002</v>
      </c>
      <c r="P3046" s="32" t="s">
        <v>22</v>
      </c>
      <c r="Q3046" s="12">
        <v>0.3141189626</v>
      </c>
      <c r="R3046" s="29">
        <v>0.28999999999999998</v>
      </c>
      <c r="S3046" s="2">
        <f>IF($A3046="site","",MIN(VLOOKUP($P3046,margin_ranges!$A$5:$D$10,4,FALSE)/100,$Q3046))</f>
        <v>0.29749999999999999</v>
      </c>
      <c r="T3046" s="6">
        <f>IF(A3046="placement",$J3046*MIN($Q3046,$S3046),"")</f>
        <v>4.165</v>
      </c>
      <c r="U3046" s="6">
        <f>IF($A3046="placement",T3046,SUMIF($C$10:$C$6209,$C3046,$T$10:$T$6209))</f>
        <v>4.165</v>
      </c>
      <c r="V3046" s="34">
        <f t="shared" si="143"/>
        <v>-1.0563380281690016E-2</v>
      </c>
      <c r="W3046" s="24"/>
      <c r="X3046" s="2" t="str">
        <f>IFERROR(MIN(VLOOKUP($W3046,margin_ranges!$A$5:$D$10,4,FALSE),$Q3046*100)/100,"")</f>
        <v/>
      </c>
      <c r="Y3046" s="6">
        <f t="shared" si="144"/>
        <v>4.165</v>
      </c>
      <c r="Z3046" s="6">
        <f>IF($A3046="placement",Y3046,SUMIF($C$10:$C$6209,$C3046,$Y$10:$Y$6209))</f>
        <v>4.165</v>
      </c>
      <c r="AA3046" s="29">
        <f t="shared" si="145"/>
        <v>-1.0563380281690016E-2</v>
      </c>
    </row>
    <row r="3047" spans="1:27" hidden="1" x14ac:dyDescent="0.3">
      <c r="A3047" s="8" t="s">
        <v>17</v>
      </c>
      <c r="B3047" s="8" t="s">
        <v>1323</v>
      </c>
      <c r="C3047" s="8" t="s">
        <v>1324</v>
      </c>
      <c r="D3047" s="8" t="s">
        <v>1367</v>
      </c>
      <c r="E3047" s="8" t="s">
        <v>1368</v>
      </c>
      <c r="F3047" s="29">
        <v>0.28999999999999998</v>
      </c>
      <c r="G3047" s="29">
        <v>0</v>
      </c>
      <c r="H3047" s="30">
        <v>2.3706</v>
      </c>
      <c r="I3047" s="30">
        <v>0.35489999999999999</v>
      </c>
      <c r="J3047" s="14">
        <v>40</v>
      </c>
      <c r="K3047" s="14">
        <v>10</v>
      </c>
      <c r="L3047" s="12">
        <v>0.1497</v>
      </c>
      <c r="M3047" s="7">
        <v>3.74602536</v>
      </c>
      <c r="N3047" s="31">
        <v>2.25</v>
      </c>
      <c r="O3047" s="14">
        <f>IFERROR(VLOOKUP($C3047,'site totals'!$J$2:$K$607,2,FALSE),1)</f>
        <v>3631.4893000000002</v>
      </c>
      <c r="P3047" s="32" t="s">
        <v>22</v>
      </c>
      <c r="Q3047" s="12">
        <v>0.39936338240000002</v>
      </c>
      <c r="R3047" s="29">
        <v>0.28999999999999998</v>
      </c>
      <c r="S3047" s="2">
        <f>IF($A3047="site","",MIN(VLOOKUP($P3047,margin_ranges!$A$5:$D$10,4,FALSE)/100,$Q3047))</f>
        <v>0.29749999999999999</v>
      </c>
      <c r="T3047" s="6">
        <f>IF(A3047="placement",$J3047*MIN($Q3047,$S3047),"")</f>
        <v>11.899999999999999</v>
      </c>
      <c r="U3047" s="6">
        <f>IF($A3047="placement",T3047,SUMIF($C$10:$C$6209,$C3047,$T$10:$T$6209))</f>
        <v>11.899999999999999</v>
      </c>
      <c r="V3047" s="34">
        <f t="shared" ref="V3047:V3110" si="146">($J3047-$U3047)/($J3047*(1-$R3047))-1</f>
        <v>-1.0563380281690016E-2</v>
      </c>
      <c r="W3047" s="24"/>
      <c r="X3047" s="2" t="str">
        <f>IFERROR(MIN(VLOOKUP($W3047,margin_ranges!$A$5:$D$10,4,FALSE),$Q3047*100)/100,"")</f>
        <v/>
      </c>
      <c r="Y3047" s="6">
        <f t="shared" si="144"/>
        <v>11.899999999999999</v>
      </c>
      <c r="Z3047" s="6">
        <f>IF($A3047="placement",Y3047,SUMIF($C$10:$C$6209,$C3047,$Y$10:$Y$6209))</f>
        <v>11.899999999999999</v>
      </c>
      <c r="AA3047" s="29">
        <f t="shared" si="145"/>
        <v>-1.0563380281690016E-2</v>
      </c>
    </row>
    <row r="3048" spans="1:27" hidden="1" x14ac:dyDescent="0.3">
      <c r="A3048" s="8" t="s">
        <v>17</v>
      </c>
      <c r="B3048" s="8" t="s">
        <v>1323</v>
      </c>
      <c r="C3048" s="8" t="s">
        <v>1324</v>
      </c>
      <c r="D3048" s="8" t="s">
        <v>1355</v>
      </c>
      <c r="E3048" s="8" t="s">
        <v>1356</v>
      </c>
      <c r="F3048" s="29">
        <v>0.28999999999999998</v>
      </c>
      <c r="G3048" s="29">
        <v>0</v>
      </c>
      <c r="H3048" s="30">
        <v>2.3639000000000001</v>
      </c>
      <c r="I3048" s="30">
        <v>0.3836</v>
      </c>
      <c r="J3048" s="14">
        <v>43</v>
      </c>
      <c r="K3048" s="14">
        <v>11</v>
      </c>
      <c r="L3048" s="12">
        <v>0.1623</v>
      </c>
      <c r="M3048" s="7">
        <v>3.7462197399999999</v>
      </c>
      <c r="N3048" s="31">
        <v>2.25</v>
      </c>
      <c r="O3048" s="14">
        <f>IFERROR(VLOOKUP($C3048,'site totals'!$J$2:$K$607,2,FALSE),1)</f>
        <v>3631.4893000000002</v>
      </c>
      <c r="P3048" s="32" t="s">
        <v>22</v>
      </c>
      <c r="Q3048" s="12">
        <v>0.39939454790000001</v>
      </c>
      <c r="R3048" s="29">
        <v>0.28999999999999998</v>
      </c>
      <c r="S3048" s="2">
        <f>IF($A3048="site","",MIN(VLOOKUP($P3048,margin_ranges!$A$5:$D$10,4,FALSE)/100,$Q3048))</f>
        <v>0.29749999999999999</v>
      </c>
      <c r="T3048" s="6">
        <f>IF(A3048="placement",$J3048*MIN($Q3048,$S3048),"")</f>
        <v>12.792499999999999</v>
      </c>
      <c r="U3048" s="6">
        <f>IF($A3048="placement",T3048,SUMIF($C$10:$C$6209,$C3048,$T$10:$T$6209))</f>
        <v>12.792499999999999</v>
      </c>
      <c r="V3048" s="34">
        <f t="shared" si="146"/>
        <v>-1.0563380281689905E-2</v>
      </c>
      <c r="W3048" s="24"/>
      <c r="X3048" s="2" t="str">
        <f>IFERROR(MIN(VLOOKUP($W3048,margin_ranges!$A$5:$D$10,4,FALSE),$Q3048*100)/100,"")</f>
        <v/>
      </c>
      <c r="Y3048" s="6">
        <f t="shared" si="144"/>
        <v>12.792499999999999</v>
      </c>
      <c r="Z3048" s="6">
        <f>IF($A3048="placement",Y3048,SUMIF($C$10:$C$6209,$C3048,$Y$10:$Y$6209))</f>
        <v>12.792499999999999</v>
      </c>
      <c r="AA3048" s="29">
        <f t="shared" si="145"/>
        <v>-1.0563380281689905E-2</v>
      </c>
    </row>
    <row r="3049" spans="1:27" hidden="1" x14ac:dyDescent="0.3">
      <c r="A3049" s="8" t="s">
        <v>17</v>
      </c>
      <c r="B3049" s="8" t="s">
        <v>1323</v>
      </c>
      <c r="C3049" s="8" t="s">
        <v>1324</v>
      </c>
      <c r="D3049" s="8" t="s">
        <v>1365</v>
      </c>
      <c r="E3049" s="8" t="s">
        <v>1366</v>
      </c>
      <c r="F3049" s="29">
        <v>0.25</v>
      </c>
      <c r="G3049" s="29">
        <v>0</v>
      </c>
      <c r="H3049" s="30">
        <v>6.3368000000000002</v>
      </c>
      <c r="I3049" s="30">
        <v>1.9415</v>
      </c>
      <c r="J3049" s="14">
        <v>195</v>
      </c>
      <c r="K3049" s="14">
        <v>49</v>
      </c>
      <c r="L3049" s="12">
        <v>0.30640000000000001</v>
      </c>
      <c r="M3049" s="7">
        <v>3.3552922999999999</v>
      </c>
      <c r="N3049" s="31">
        <v>2.5</v>
      </c>
      <c r="O3049" s="14">
        <f>IFERROR(VLOOKUP($C3049,'site totals'!$J$2:$K$607,2,FALSE),1)</f>
        <v>3631.4893000000002</v>
      </c>
      <c r="P3049" s="32" t="s">
        <v>91</v>
      </c>
      <c r="Q3049" s="12">
        <v>0.25490843219999998</v>
      </c>
      <c r="R3049" s="29">
        <v>0.25</v>
      </c>
      <c r="S3049" s="2">
        <f>IF($A3049="site","",MIN(VLOOKUP($P3049,margin_ranges!$A$5:$D$10,4,FALSE)/100,$Q3049))</f>
        <v>0.25490843219999998</v>
      </c>
      <c r="T3049" s="6">
        <f>IF(A3049="placement",$J3049*MIN($Q3049,$S3049),"")</f>
        <v>49.707144278999998</v>
      </c>
      <c r="U3049" s="6">
        <f>IF($A3049="placement",T3049,SUMIF($C$10:$C$6209,$C3049,$T$10:$T$6209))</f>
        <v>49.707144278999998</v>
      </c>
      <c r="V3049" s="34">
        <f t="shared" si="146"/>
        <v>-6.5445762666667129E-3</v>
      </c>
      <c r="W3049" s="24"/>
      <c r="X3049" s="2" t="str">
        <f>IFERROR(MIN(VLOOKUP($W3049,margin_ranges!$A$5:$D$10,4,FALSE),$Q3049*100)/100,"")</f>
        <v/>
      </c>
      <c r="Y3049" s="6">
        <f t="shared" si="144"/>
        <v>49.707144278999998</v>
      </c>
      <c r="Z3049" s="6">
        <f>IF($A3049="placement",Y3049,SUMIF($C$10:$C$6209,$C3049,$Y$10:$Y$6209))</f>
        <v>49.707144278999998</v>
      </c>
      <c r="AA3049" s="29">
        <f t="shared" si="145"/>
        <v>-6.5445762666667129E-3</v>
      </c>
    </row>
    <row r="3050" spans="1:27" hidden="1" x14ac:dyDescent="0.3">
      <c r="A3050" s="8" t="s">
        <v>17</v>
      </c>
      <c r="B3050" s="8" t="s">
        <v>1323</v>
      </c>
      <c r="C3050" s="8" t="s">
        <v>1324</v>
      </c>
      <c r="D3050" s="8" t="s">
        <v>1361</v>
      </c>
      <c r="E3050" s="8" t="s">
        <v>1362</v>
      </c>
      <c r="F3050" s="29">
        <v>0.19543509272467899</v>
      </c>
      <c r="G3050" s="29">
        <v>0</v>
      </c>
      <c r="H3050" s="30">
        <v>0.95889999999999997</v>
      </c>
      <c r="I3050" s="30">
        <v>0.12089999999999999</v>
      </c>
      <c r="J3050" s="14">
        <v>11</v>
      </c>
      <c r="K3050" s="14">
        <v>2</v>
      </c>
      <c r="L3050" s="12">
        <v>0.126</v>
      </c>
      <c r="M3050" s="7">
        <v>3.1072695000000001</v>
      </c>
      <c r="N3050" s="31">
        <v>2.5</v>
      </c>
      <c r="O3050" s="14">
        <f>IFERROR(VLOOKUP($C3050,'site totals'!$J$2:$K$607,2,FALSE),1)</f>
        <v>3631.4893000000002</v>
      </c>
      <c r="P3050" s="32" t="s">
        <v>91</v>
      </c>
      <c r="Q3050" s="12">
        <v>0.19543509270000001</v>
      </c>
      <c r="R3050" s="29">
        <v>0.25</v>
      </c>
      <c r="S3050" s="2">
        <f>IF($A3050="site","",MIN(VLOOKUP($P3050,margin_ranges!$A$5:$D$10,4,FALSE)/100,$Q3050))</f>
        <v>0.19543509270000001</v>
      </c>
      <c r="T3050" s="6">
        <f>IF(A3050="placement",$J3050*MIN($Q3050,$S3050),"")</f>
        <v>2.1497860197000001</v>
      </c>
      <c r="U3050" s="6">
        <f>IF($A3050="placement",T3050,SUMIF($C$10:$C$6209,$C3050,$T$10:$T$6209))</f>
        <v>2.1497860197000001</v>
      </c>
      <c r="V3050" s="34">
        <f t="shared" si="146"/>
        <v>7.2753209733333213E-2</v>
      </c>
      <c r="W3050" s="24"/>
      <c r="X3050" s="2" t="str">
        <f>IFERROR(MIN(VLOOKUP($W3050,margin_ranges!$A$5:$D$10,4,FALSE),$Q3050*100)/100,"")</f>
        <v/>
      </c>
      <c r="Y3050" s="6">
        <f t="shared" si="144"/>
        <v>2.1497860197000001</v>
      </c>
      <c r="Z3050" s="6">
        <f>IF($A3050="placement",Y3050,SUMIF($C$10:$C$6209,$C3050,$Y$10:$Y$6209))</f>
        <v>2.1497860197000001</v>
      </c>
      <c r="AA3050" s="29">
        <f t="shared" si="145"/>
        <v>7.2753209733333213E-2</v>
      </c>
    </row>
    <row r="3051" spans="1:27" hidden="1" x14ac:dyDescent="0.3">
      <c r="A3051" s="8" t="s">
        <v>17</v>
      </c>
      <c r="B3051" s="8" t="s">
        <v>1323</v>
      </c>
      <c r="C3051" s="8" t="s">
        <v>1324</v>
      </c>
      <c r="D3051" s="8" t="s">
        <v>11785</v>
      </c>
      <c r="E3051" s="8" t="s">
        <v>11786</v>
      </c>
      <c r="F3051" s="29">
        <v>0.21416309012875501</v>
      </c>
      <c r="G3051" s="29">
        <v>0</v>
      </c>
      <c r="H3051" s="30">
        <v>1.6496999999999999</v>
      </c>
      <c r="I3051" s="30">
        <v>0.1308</v>
      </c>
      <c r="J3051" s="14">
        <v>12</v>
      </c>
      <c r="K3051" s="14">
        <v>3</v>
      </c>
      <c r="L3051" s="12">
        <v>7.9299999999999995E-2</v>
      </c>
      <c r="M3051" s="7">
        <v>3.1813216799999999</v>
      </c>
      <c r="N3051" s="31">
        <v>2.5</v>
      </c>
      <c r="O3051" s="14">
        <f>IFERROR(VLOOKUP($C3051,'site totals'!$J$2:$K$607,2,FALSE),1)</f>
        <v>3631.4893000000002</v>
      </c>
      <c r="P3051" s="32" t="s">
        <v>22</v>
      </c>
      <c r="Q3051" s="12">
        <v>0.21416309010000001</v>
      </c>
      <c r="R3051" s="29">
        <v>0.25</v>
      </c>
      <c r="S3051" s="2">
        <f>IF($A3051="site","",MIN(VLOOKUP($P3051,margin_ranges!$A$5:$D$10,4,FALSE)/100,$Q3051))</f>
        <v>0.21416309010000001</v>
      </c>
      <c r="T3051" s="6">
        <f>IF(A3051="placement",$J3051*MIN($Q3051,$S3051),"")</f>
        <v>2.5699570812000001</v>
      </c>
      <c r="U3051" s="6">
        <f>IF($A3051="placement",T3051,SUMIF($C$10:$C$6209,$C3051,$T$10:$T$6209))</f>
        <v>2.5699570812000001</v>
      </c>
      <c r="V3051" s="34">
        <f t="shared" si="146"/>
        <v>4.7782546533333248E-2</v>
      </c>
      <c r="W3051" s="24"/>
      <c r="X3051" s="2" t="str">
        <f>IFERROR(MIN(VLOOKUP($W3051,margin_ranges!$A$5:$D$10,4,FALSE),$Q3051*100)/100,"")</f>
        <v/>
      </c>
      <c r="Y3051" s="6">
        <f t="shared" si="144"/>
        <v>2.5699570812000001</v>
      </c>
      <c r="Z3051" s="6">
        <f>IF($A3051="placement",Y3051,SUMIF($C$10:$C$6209,$C3051,$Y$10:$Y$6209))</f>
        <v>2.5699570812000001</v>
      </c>
      <c r="AA3051" s="17">
        <f t="shared" si="145"/>
        <v>4.7782546533333248E-2</v>
      </c>
    </row>
    <row r="3052" spans="1:27" hidden="1" x14ac:dyDescent="0.3">
      <c r="A3052" s="8" t="s">
        <v>17</v>
      </c>
      <c r="B3052" s="8" t="s">
        <v>1323</v>
      </c>
      <c r="C3052" s="8" t="s">
        <v>1324</v>
      </c>
      <c r="D3052" s="8" t="s">
        <v>1333</v>
      </c>
      <c r="E3052" s="8" t="s">
        <v>1334</v>
      </c>
      <c r="F3052" s="29">
        <v>0.21172858966474201</v>
      </c>
      <c r="G3052" s="29">
        <v>0</v>
      </c>
      <c r="H3052" s="30">
        <v>3.3744999999999998</v>
      </c>
      <c r="I3052" s="30">
        <v>0.43580000000000002</v>
      </c>
      <c r="J3052" s="14">
        <v>41</v>
      </c>
      <c r="K3052" s="14">
        <v>9</v>
      </c>
      <c r="L3052" s="12">
        <v>0.12909999999999999</v>
      </c>
      <c r="M3052" s="7">
        <v>3.1714964800000001</v>
      </c>
      <c r="N3052" s="31">
        <v>2.5</v>
      </c>
      <c r="O3052" s="14">
        <f>IFERROR(VLOOKUP($C3052,'site totals'!$J$2:$K$607,2,FALSE),1)</f>
        <v>3631.4893000000002</v>
      </c>
      <c r="P3052" s="32" t="s">
        <v>91</v>
      </c>
      <c r="Q3052" s="12">
        <v>0.2117285897</v>
      </c>
      <c r="R3052" s="29">
        <v>0.25</v>
      </c>
      <c r="S3052" s="2">
        <f>IF($A3052="site","",MIN(VLOOKUP($P3052,margin_ranges!$A$5:$D$10,4,FALSE)/100,$Q3052))</f>
        <v>0.2117285897</v>
      </c>
      <c r="T3052" s="6">
        <f>IF(A3052="placement",$J3052*MIN($Q3052,$S3052),"")</f>
        <v>8.6808721776999995</v>
      </c>
      <c r="U3052" s="6">
        <f>IF($A3052="placement",T3052,SUMIF($C$10:$C$6209,$C3052,$T$10:$T$6209))</f>
        <v>8.6808721776999995</v>
      </c>
      <c r="V3052" s="34">
        <f t="shared" si="146"/>
        <v>5.1028547066666707E-2</v>
      </c>
      <c r="W3052" s="24"/>
      <c r="X3052" s="2" t="str">
        <f>IFERROR(MIN(VLOOKUP($W3052,margin_ranges!$A$5:$D$10,4,FALSE),$Q3052*100)/100,"")</f>
        <v/>
      </c>
      <c r="Y3052" s="6">
        <f t="shared" si="144"/>
        <v>8.6808721776999995</v>
      </c>
      <c r="Z3052" s="6">
        <f>IF($A3052="placement",Y3052,SUMIF($C$10:$C$6209,$C3052,$Y$10:$Y$6209))</f>
        <v>8.6808721776999995</v>
      </c>
      <c r="AA3052" s="29">
        <f t="shared" si="145"/>
        <v>5.1028547066666707E-2</v>
      </c>
    </row>
    <row r="3053" spans="1:27" hidden="1" x14ac:dyDescent="0.3">
      <c r="A3053" s="8" t="s">
        <v>17</v>
      </c>
      <c r="B3053" s="8" t="s">
        <v>1323</v>
      </c>
      <c r="C3053" s="8" t="s">
        <v>1324</v>
      </c>
      <c r="D3053" s="8" t="s">
        <v>1363</v>
      </c>
      <c r="E3053" s="8" t="s">
        <v>1364</v>
      </c>
      <c r="F3053" s="29">
        <v>0.26371066245997199</v>
      </c>
      <c r="G3053" s="29">
        <v>0</v>
      </c>
      <c r="H3053" s="30">
        <v>0.98939999999999995</v>
      </c>
      <c r="I3053" s="30">
        <v>0.4461</v>
      </c>
      <c r="J3053" s="14">
        <v>45</v>
      </c>
      <c r="K3053" s="14">
        <v>12</v>
      </c>
      <c r="L3053" s="12">
        <v>0.45090000000000002</v>
      </c>
      <c r="M3053" s="7">
        <v>3.3954043199999999</v>
      </c>
      <c r="N3053" s="31">
        <v>2.5</v>
      </c>
      <c r="O3053" s="14">
        <f>IFERROR(VLOOKUP($C3053,'site totals'!$J$2:$K$607,2,FALSE),1)</f>
        <v>3631.4893000000002</v>
      </c>
      <c r="P3053" s="32" t="s">
        <v>91</v>
      </c>
      <c r="Q3053" s="12">
        <v>0.26371066250000003</v>
      </c>
      <c r="R3053" s="29">
        <v>0.3</v>
      </c>
      <c r="S3053" s="2">
        <f>IF($A3053="site","",MIN(VLOOKUP($P3053,margin_ranges!$A$5:$D$10,4,FALSE)/100,$Q3053))</f>
        <v>0.26371066250000003</v>
      </c>
      <c r="T3053" s="6">
        <f>IF(A3053="placement",$J3053*MIN($Q3053,$S3053),"")</f>
        <v>11.8669798125</v>
      </c>
      <c r="U3053" s="6">
        <f>IF($A3053="placement",T3053,SUMIF($C$10:$C$6209,$C3053,$T$10:$T$6209))</f>
        <v>11.8669798125</v>
      </c>
      <c r="V3053" s="34">
        <f t="shared" si="146"/>
        <v>5.1841910714285788E-2</v>
      </c>
      <c r="W3053" s="24"/>
      <c r="X3053" s="2" t="str">
        <f>IFERROR(MIN(VLOOKUP($W3053,margin_ranges!$A$5:$D$10,4,FALSE),$Q3053*100)/100,"")</f>
        <v/>
      </c>
      <c r="Y3053" s="6">
        <f t="shared" si="144"/>
        <v>11.8669798125</v>
      </c>
      <c r="Z3053" s="6">
        <f>IF($A3053="placement",Y3053,SUMIF($C$10:$C$6209,$C3053,$Y$10:$Y$6209))</f>
        <v>11.8669798125</v>
      </c>
      <c r="AA3053" s="29">
        <f t="shared" si="145"/>
        <v>5.1841910714285788E-2</v>
      </c>
    </row>
    <row r="3054" spans="1:27" hidden="1" x14ac:dyDescent="0.3">
      <c r="A3054" s="8" t="s">
        <v>17</v>
      </c>
      <c r="B3054" s="8" t="s">
        <v>1323</v>
      </c>
      <c r="C3054" s="8" t="s">
        <v>1324</v>
      </c>
      <c r="D3054" s="8" t="s">
        <v>1359</v>
      </c>
      <c r="E3054" s="8" t="s">
        <v>1360</v>
      </c>
      <c r="F3054" s="29">
        <v>0.24849350377930199</v>
      </c>
      <c r="G3054" s="29">
        <v>0</v>
      </c>
      <c r="H3054" s="30">
        <v>2.4752000000000001</v>
      </c>
      <c r="I3054" s="30">
        <v>0.8014</v>
      </c>
      <c r="J3054" s="14">
        <v>80</v>
      </c>
      <c r="K3054" s="14">
        <v>19</v>
      </c>
      <c r="L3054" s="12">
        <v>0.32379999999999998</v>
      </c>
      <c r="M3054" s="7">
        <v>3.32665122</v>
      </c>
      <c r="N3054" s="31">
        <v>2.5</v>
      </c>
      <c r="O3054" s="14">
        <f>IFERROR(VLOOKUP($C3054,'site totals'!$J$2:$K$607,2,FALSE),1)</f>
        <v>3631.4893000000002</v>
      </c>
      <c r="P3054" s="32" t="s">
        <v>91</v>
      </c>
      <c r="Q3054" s="12">
        <v>0.24849350379999999</v>
      </c>
      <c r="R3054" s="29">
        <v>0.25</v>
      </c>
      <c r="S3054" s="2">
        <f>IF($A3054="site","",MIN(VLOOKUP($P3054,margin_ranges!$A$5:$D$10,4,FALSE)/100,$Q3054))</f>
        <v>0.24849350379999999</v>
      </c>
      <c r="T3054" s="6">
        <f>IF(A3054="placement",$J3054*MIN($Q3054,$S3054),"")</f>
        <v>19.879480303999998</v>
      </c>
      <c r="U3054" s="6">
        <f>IF($A3054="placement",T3054,SUMIF($C$10:$C$6209,$C3054,$T$10:$T$6209))</f>
        <v>19.879480303999998</v>
      </c>
      <c r="V3054" s="34">
        <f t="shared" si="146"/>
        <v>2.0086616000001278E-3</v>
      </c>
      <c r="W3054" s="24"/>
      <c r="X3054" s="2" t="str">
        <f>IFERROR(MIN(VLOOKUP($W3054,margin_ranges!$A$5:$D$10,4,FALSE),$Q3054*100)/100,"")</f>
        <v/>
      </c>
      <c r="Y3054" s="6">
        <f t="shared" si="144"/>
        <v>19.879480303999998</v>
      </c>
      <c r="Z3054" s="6">
        <f>IF($A3054="placement",Y3054,SUMIF($C$10:$C$6209,$C3054,$Y$10:$Y$6209))</f>
        <v>19.879480303999998</v>
      </c>
      <c r="AA3054" s="29">
        <f t="shared" si="145"/>
        <v>2.0086616000001278E-3</v>
      </c>
    </row>
    <row r="3055" spans="1:27" hidden="1" x14ac:dyDescent="0.3">
      <c r="A3055" s="8" t="s">
        <v>17</v>
      </c>
      <c r="B3055" s="8" t="s">
        <v>1323</v>
      </c>
      <c r="C3055" s="8" t="s">
        <v>1324</v>
      </c>
      <c r="D3055" s="8" t="s">
        <v>1325</v>
      </c>
      <c r="E3055" s="8" t="s">
        <v>1326</v>
      </c>
      <c r="F3055" s="29">
        <v>0.230300942993519</v>
      </c>
      <c r="G3055" s="29">
        <v>0</v>
      </c>
      <c r="H3055" s="30">
        <v>7.8776000000000002</v>
      </c>
      <c r="I3055" s="30">
        <v>0.90669999999999995</v>
      </c>
      <c r="J3055" s="14">
        <v>88</v>
      </c>
      <c r="K3055" s="14">
        <v>20</v>
      </c>
      <c r="L3055" s="12">
        <v>0.11509999999999999</v>
      </c>
      <c r="M3055" s="7">
        <v>3.24802269</v>
      </c>
      <c r="N3055" s="31">
        <v>2.5</v>
      </c>
      <c r="O3055" s="14">
        <f>IFERROR(VLOOKUP($C3055,'site totals'!$J$2:$K$607,2,FALSE),1)</f>
        <v>3631.4893000000002</v>
      </c>
      <c r="P3055" s="32" t="s">
        <v>91</v>
      </c>
      <c r="Q3055" s="12">
        <v>0.23030094300000001</v>
      </c>
      <c r="R3055" s="29">
        <v>0.25</v>
      </c>
      <c r="S3055" s="2">
        <f>IF($A3055="site","",MIN(VLOOKUP($P3055,margin_ranges!$A$5:$D$10,4,FALSE)/100,$Q3055))</f>
        <v>0.23030094300000001</v>
      </c>
      <c r="T3055" s="6">
        <f>IF(A3055="placement",$J3055*MIN($Q3055,$S3055),"")</f>
        <v>20.266482984</v>
      </c>
      <c r="U3055" s="6">
        <f>IF($A3055="placement",T3055,SUMIF($C$10:$C$6209,$C3055,$T$10:$T$6209))</f>
        <v>20.266482984</v>
      </c>
      <c r="V3055" s="34">
        <f t="shared" si="146"/>
        <v>2.6265409333333434E-2</v>
      </c>
      <c r="W3055" s="24"/>
      <c r="X3055" s="2" t="str">
        <f>IFERROR(MIN(VLOOKUP($W3055,margin_ranges!$A$5:$D$10,4,FALSE),$Q3055*100)/100,"")</f>
        <v/>
      </c>
      <c r="Y3055" s="6">
        <f t="shared" si="144"/>
        <v>20.266482984</v>
      </c>
      <c r="Z3055" s="6">
        <f>IF($A3055="placement",Y3055,SUMIF($C$10:$C$6209,$C3055,$Y$10:$Y$6209))</f>
        <v>20.266482984</v>
      </c>
      <c r="AA3055" s="29">
        <f t="shared" si="145"/>
        <v>2.6265409333333434E-2</v>
      </c>
    </row>
    <row r="3056" spans="1:27" hidden="1" x14ac:dyDescent="0.3">
      <c r="A3056" s="8" t="s">
        <v>17</v>
      </c>
      <c r="B3056" s="8" t="s">
        <v>1323</v>
      </c>
      <c r="C3056" s="8" t="s">
        <v>1324</v>
      </c>
      <c r="D3056" s="8" t="s">
        <v>1331</v>
      </c>
      <c r="E3056" s="8" t="s">
        <v>1332</v>
      </c>
      <c r="F3056" s="29">
        <v>0.22525597938063499</v>
      </c>
      <c r="G3056" s="29">
        <v>0</v>
      </c>
      <c r="H3056" s="30">
        <v>9.4276</v>
      </c>
      <c r="I3056" s="30">
        <v>1.1302000000000001</v>
      </c>
      <c r="J3056" s="14">
        <v>109</v>
      </c>
      <c r="K3056" s="14">
        <v>25</v>
      </c>
      <c r="L3056" s="12">
        <v>0.11990000000000001</v>
      </c>
      <c r="M3056" s="7">
        <v>3.2268722699999999</v>
      </c>
      <c r="N3056" s="31">
        <v>2.5</v>
      </c>
      <c r="O3056" s="14">
        <f>IFERROR(VLOOKUP($C3056,'site totals'!$J$2:$K$607,2,FALSE),1)</f>
        <v>3631.4893000000002</v>
      </c>
      <c r="P3056" s="32" t="s">
        <v>91</v>
      </c>
      <c r="Q3056" s="12">
        <v>0.2252559794</v>
      </c>
      <c r="R3056" s="29">
        <v>0.25</v>
      </c>
      <c r="S3056" s="2">
        <f>IF($A3056="site","",MIN(VLOOKUP($P3056,margin_ranges!$A$5:$D$10,4,FALSE)/100,$Q3056))</f>
        <v>0.2252559794</v>
      </c>
      <c r="T3056" s="6">
        <f>IF(A3056="placement",$J3056*MIN($Q3056,$S3056),"")</f>
        <v>24.552901754600001</v>
      </c>
      <c r="U3056" s="6">
        <f>IF($A3056="placement",T3056,SUMIF($C$10:$C$6209,$C3056,$T$10:$T$6209))</f>
        <v>24.552901754600001</v>
      </c>
      <c r="V3056" s="34">
        <f t="shared" si="146"/>
        <v>3.2992027466666629E-2</v>
      </c>
      <c r="W3056" s="24"/>
      <c r="X3056" s="2" t="str">
        <f>IFERROR(MIN(VLOOKUP($W3056,margin_ranges!$A$5:$D$10,4,FALSE),$Q3056*100)/100,"")</f>
        <v/>
      </c>
      <c r="Y3056" s="6">
        <f t="shared" si="144"/>
        <v>24.552901754600001</v>
      </c>
      <c r="Z3056" s="6">
        <f>IF($A3056="placement",Y3056,SUMIF($C$10:$C$6209,$C3056,$Y$10:$Y$6209))</f>
        <v>24.552901754600001</v>
      </c>
      <c r="AA3056" s="29">
        <f t="shared" si="145"/>
        <v>3.2992027466666629E-2</v>
      </c>
    </row>
    <row r="3057" spans="1:27" hidden="1" x14ac:dyDescent="0.3">
      <c r="A3057" s="8" t="s">
        <v>17</v>
      </c>
      <c r="B3057" s="8" t="s">
        <v>1323</v>
      </c>
      <c r="C3057" s="8" t="s">
        <v>1324</v>
      </c>
      <c r="D3057" s="8" t="s">
        <v>1357</v>
      </c>
      <c r="E3057" s="8" t="s">
        <v>1358</v>
      </c>
      <c r="F3057" s="29">
        <v>0.24183296582614799</v>
      </c>
      <c r="G3057" s="29">
        <v>0</v>
      </c>
      <c r="H3057" s="30">
        <v>2.9834000000000001</v>
      </c>
      <c r="I3057" s="30">
        <v>1.2544999999999999</v>
      </c>
      <c r="J3057" s="14">
        <v>124</v>
      </c>
      <c r="K3057" s="14">
        <v>30</v>
      </c>
      <c r="L3057" s="12">
        <v>0.42049999999999998</v>
      </c>
      <c r="M3057" s="7">
        <v>3.2974264099999999</v>
      </c>
      <c r="N3057" s="31">
        <v>2.5</v>
      </c>
      <c r="O3057" s="14">
        <f>IFERROR(VLOOKUP($C3057,'site totals'!$J$2:$K$607,2,FALSE),1)</f>
        <v>3631.4893000000002</v>
      </c>
      <c r="P3057" s="32" t="s">
        <v>91</v>
      </c>
      <c r="Q3057" s="12">
        <v>0.24183296579999999</v>
      </c>
      <c r="R3057" s="29">
        <v>0.25</v>
      </c>
      <c r="S3057" s="2">
        <f>IF($A3057="site","",MIN(VLOOKUP($P3057,margin_ranges!$A$5:$D$10,4,FALSE)/100,$Q3057))</f>
        <v>0.24183296579999999</v>
      </c>
      <c r="T3057" s="6">
        <f>IF(A3057="placement",$J3057*MIN($Q3057,$S3057),"")</f>
        <v>29.987287759200001</v>
      </c>
      <c r="U3057" s="6">
        <f>IF($A3057="placement",T3057,SUMIF($C$10:$C$6209,$C3057,$T$10:$T$6209))</f>
        <v>29.987287759200001</v>
      </c>
      <c r="V3057" s="34">
        <f t="shared" si="146"/>
        <v>1.0889378933333305E-2</v>
      </c>
      <c r="W3057" s="24"/>
      <c r="X3057" s="2" t="str">
        <f>IFERROR(MIN(VLOOKUP($W3057,margin_ranges!$A$5:$D$10,4,FALSE),$Q3057*100)/100,"")</f>
        <v/>
      </c>
      <c r="Y3057" s="6">
        <f t="shared" si="144"/>
        <v>29.987287759200001</v>
      </c>
      <c r="Z3057" s="6">
        <f>IF($A3057="placement",Y3057,SUMIF($C$10:$C$6209,$C3057,$Y$10:$Y$6209))</f>
        <v>29.987287759200001</v>
      </c>
      <c r="AA3057" s="29">
        <f t="shared" si="145"/>
        <v>1.0889378933333305E-2</v>
      </c>
    </row>
    <row r="3058" spans="1:27" hidden="1" x14ac:dyDescent="0.3">
      <c r="A3058" s="8" t="s">
        <v>17</v>
      </c>
      <c r="B3058" s="8" t="s">
        <v>1323</v>
      </c>
      <c r="C3058" s="8" t="s">
        <v>1324</v>
      </c>
      <c r="D3058" s="8" t="s">
        <v>1371</v>
      </c>
      <c r="E3058" s="8" t="s">
        <v>1372</v>
      </c>
      <c r="F3058" s="29">
        <v>0.255507171688174</v>
      </c>
      <c r="G3058" s="29">
        <v>0</v>
      </c>
      <c r="H3058" s="30">
        <v>2.9525000000000001</v>
      </c>
      <c r="I3058" s="30">
        <v>1.23</v>
      </c>
      <c r="J3058" s="14">
        <v>124</v>
      </c>
      <c r="K3058" s="14">
        <v>32</v>
      </c>
      <c r="L3058" s="12">
        <v>0.41660000000000003</v>
      </c>
      <c r="M3058" s="7">
        <v>3.3579907100000002</v>
      </c>
      <c r="N3058" s="31">
        <v>2.5</v>
      </c>
      <c r="O3058" s="14">
        <f>IFERROR(VLOOKUP($C3058,'site totals'!$J$2:$K$607,2,FALSE),1)</f>
        <v>3631.4893000000002</v>
      </c>
      <c r="P3058" s="32" t="s">
        <v>91</v>
      </c>
      <c r="Q3058" s="12">
        <v>0.25550717169999998</v>
      </c>
      <c r="R3058" s="29">
        <v>0.28000000000000003</v>
      </c>
      <c r="S3058" s="2">
        <f>IF($A3058="site","",MIN(VLOOKUP($P3058,margin_ranges!$A$5:$D$10,4,FALSE)/100,$Q3058))</f>
        <v>0.25550717169999998</v>
      </c>
      <c r="T3058" s="6">
        <f>IF(A3058="placement",$J3058*MIN($Q3058,$S3058),"")</f>
        <v>31.682889290799999</v>
      </c>
      <c r="U3058" s="6">
        <f>IF($A3058="placement",T3058,SUMIF($C$10:$C$6209,$C3058,$T$10:$T$6209))</f>
        <v>31.682889290799999</v>
      </c>
      <c r="V3058" s="34">
        <f t="shared" si="146"/>
        <v>3.4017817083333179E-2</v>
      </c>
      <c r="W3058" s="24"/>
      <c r="X3058" s="2" t="str">
        <f>IFERROR(MIN(VLOOKUP($W3058,margin_ranges!$A$5:$D$10,4,FALSE),$Q3058*100)/100,"")</f>
        <v/>
      </c>
      <c r="Y3058" s="6">
        <f t="shared" si="144"/>
        <v>31.682889290799999</v>
      </c>
      <c r="Z3058" s="6">
        <f>IF($A3058="placement",Y3058,SUMIF($C$10:$C$6209,$C3058,$Y$10:$Y$6209))</f>
        <v>31.682889290799999</v>
      </c>
      <c r="AA3058" s="17">
        <f t="shared" si="145"/>
        <v>3.4017817083333179E-2</v>
      </c>
    </row>
    <row r="3059" spans="1:27" hidden="1" x14ac:dyDescent="0.3">
      <c r="A3059" s="8" t="s">
        <v>17</v>
      </c>
      <c r="B3059" s="8" t="s">
        <v>1323</v>
      </c>
      <c r="C3059" s="8" t="s">
        <v>1324</v>
      </c>
      <c r="D3059" s="8" t="s">
        <v>1327</v>
      </c>
      <c r="E3059" s="8" t="s">
        <v>1328</v>
      </c>
      <c r="F3059" s="29">
        <v>0.276419023047771</v>
      </c>
      <c r="G3059" s="29">
        <v>0</v>
      </c>
      <c r="H3059" s="30">
        <v>4.2443999999999997</v>
      </c>
      <c r="I3059" s="30">
        <v>1.6218999999999999</v>
      </c>
      <c r="J3059" s="14">
        <v>168</v>
      </c>
      <c r="K3059" s="14">
        <v>46</v>
      </c>
      <c r="L3059" s="12">
        <v>0.3821</v>
      </c>
      <c r="M3059" s="7">
        <v>3.4550383199999999</v>
      </c>
      <c r="N3059" s="31">
        <v>2.5</v>
      </c>
      <c r="O3059" s="14">
        <f>IFERROR(VLOOKUP($C3059,'site totals'!$J$2:$K$607,2,FALSE),1)</f>
        <v>3631.4893000000002</v>
      </c>
      <c r="P3059" s="32" t="s">
        <v>91</v>
      </c>
      <c r="Q3059" s="12">
        <v>0.27641902299999999</v>
      </c>
      <c r="R3059" s="29">
        <v>0.3</v>
      </c>
      <c r="S3059" s="2">
        <f>IF($A3059="site","",MIN(VLOOKUP($P3059,margin_ranges!$A$5:$D$10,4,FALSE)/100,$Q3059))</f>
        <v>0.27641902299999999</v>
      </c>
      <c r="T3059" s="6">
        <f>IF(A3059="placement",$J3059*MIN($Q3059,$S3059),"")</f>
        <v>46.438395864</v>
      </c>
      <c r="U3059" s="6">
        <f>IF($A3059="placement",T3059,SUMIF($C$10:$C$6209,$C3059,$T$10:$T$6209))</f>
        <v>46.438395864</v>
      </c>
      <c r="V3059" s="34">
        <f t="shared" si="146"/>
        <v>3.368711000000002E-2</v>
      </c>
      <c r="W3059" s="24"/>
      <c r="X3059" s="2" t="str">
        <f>IFERROR(MIN(VLOOKUP($W3059,margin_ranges!$A$5:$D$10,4,FALSE),$Q3059*100)/100,"")</f>
        <v/>
      </c>
      <c r="Y3059" s="6">
        <f t="shared" si="144"/>
        <v>46.438395864</v>
      </c>
      <c r="Z3059" s="6">
        <f>IF($A3059="placement",Y3059,SUMIF($C$10:$C$6209,$C3059,$Y$10:$Y$6209))</f>
        <v>46.438395864</v>
      </c>
      <c r="AA3059" s="29">
        <f t="shared" si="145"/>
        <v>3.368711000000002E-2</v>
      </c>
    </row>
    <row r="3060" spans="1:27" hidden="1" x14ac:dyDescent="0.3">
      <c r="A3060" s="8" t="s">
        <v>17</v>
      </c>
      <c r="B3060" s="8" t="s">
        <v>1323</v>
      </c>
      <c r="C3060" s="8" t="s">
        <v>1324</v>
      </c>
      <c r="D3060" s="8" t="s">
        <v>1329</v>
      </c>
      <c r="E3060" s="8" t="s">
        <v>1330</v>
      </c>
      <c r="F3060" s="29">
        <v>0.22088053152113499</v>
      </c>
      <c r="G3060" s="29">
        <v>0</v>
      </c>
      <c r="H3060" s="30">
        <v>14.396699999999999</v>
      </c>
      <c r="I3060" s="30">
        <v>2.2301000000000002</v>
      </c>
      <c r="J3060" s="14">
        <v>215</v>
      </c>
      <c r="K3060" s="14">
        <v>47</v>
      </c>
      <c r="L3060" s="12">
        <v>0.15490000000000001</v>
      </c>
      <c r="M3060" s="7">
        <v>3.2087505200000002</v>
      </c>
      <c r="N3060" s="31">
        <v>2.5</v>
      </c>
      <c r="O3060" s="14">
        <f>IFERROR(VLOOKUP($C3060,'site totals'!$J$2:$K$607,2,FALSE),1)</f>
        <v>3631.4893000000002</v>
      </c>
      <c r="P3060" s="32" t="s">
        <v>91</v>
      </c>
      <c r="Q3060" s="12">
        <v>0.2208805315</v>
      </c>
      <c r="R3060" s="29">
        <v>0.25</v>
      </c>
      <c r="S3060" s="2">
        <f>IF($A3060="site","",MIN(VLOOKUP($P3060,margin_ranges!$A$5:$D$10,4,FALSE)/100,$Q3060))</f>
        <v>0.2208805315</v>
      </c>
      <c r="T3060" s="6">
        <f>IF(A3060="placement",$J3060*MIN($Q3060,$S3060),"")</f>
        <v>47.489314272500003</v>
      </c>
      <c r="U3060" s="6">
        <f>IF($A3060="placement",T3060,SUMIF($C$10:$C$6209,$C3060,$T$10:$T$6209))</f>
        <v>47.489314272500003</v>
      </c>
      <c r="V3060" s="34">
        <f t="shared" si="146"/>
        <v>3.8825958000000105E-2</v>
      </c>
      <c r="W3060" s="24"/>
      <c r="X3060" s="2" t="str">
        <f>IFERROR(MIN(VLOOKUP($W3060,margin_ranges!$A$5:$D$10,4,FALSE),$Q3060*100)/100,"")</f>
        <v/>
      </c>
      <c r="Y3060" s="6">
        <f t="shared" si="144"/>
        <v>47.489314272500003</v>
      </c>
      <c r="Z3060" s="6">
        <f>IF($A3060="placement",Y3060,SUMIF($C$10:$C$6209,$C3060,$Y$10:$Y$6209))</f>
        <v>47.489314272500003</v>
      </c>
      <c r="AA3060" s="29">
        <f t="shared" si="145"/>
        <v>3.8825958000000105E-2</v>
      </c>
    </row>
    <row r="3061" spans="1:27" hidden="1" x14ac:dyDescent="0.3">
      <c r="A3061" s="8" t="s">
        <v>17</v>
      </c>
      <c r="B3061" s="8" t="s">
        <v>1323</v>
      </c>
      <c r="C3061" s="8" t="s">
        <v>1324</v>
      </c>
      <c r="D3061" s="8" t="s">
        <v>1335</v>
      </c>
      <c r="E3061" s="8" t="s">
        <v>1336</v>
      </c>
      <c r="F3061" s="29">
        <v>0.23495280586933301</v>
      </c>
      <c r="G3061" s="29">
        <v>0</v>
      </c>
      <c r="H3061" s="30">
        <v>5.3936000000000002</v>
      </c>
      <c r="I3061" s="30">
        <v>2.3020999999999998</v>
      </c>
      <c r="J3061" s="14">
        <v>226</v>
      </c>
      <c r="K3061" s="14">
        <v>53</v>
      </c>
      <c r="L3061" s="12">
        <v>0.42680000000000001</v>
      </c>
      <c r="M3061" s="7">
        <v>3.2677722600000001</v>
      </c>
      <c r="N3061" s="31">
        <v>2.5</v>
      </c>
      <c r="O3061" s="14">
        <f>IFERROR(VLOOKUP($C3061,'site totals'!$J$2:$K$607,2,FALSE),1)</f>
        <v>3631.4893000000002</v>
      </c>
      <c r="P3061" s="32" t="s">
        <v>91</v>
      </c>
      <c r="Q3061" s="12">
        <v>0.23495280590000001</v>
      </c>
      <c r="R3061" s="29">
        <v>0.25</v>
      </c>
      <c r="S3061" s="2">
        <f>IF($A3061="site","",MIN(VLOOKUP($P3061,margin_ranges!$A$5:$D$10,4,FALSE)/100,$Q3061))</f>
        <v>0.23495280590000001</v>
      </c>
      <c r="T3061" s="6">
        <f>IF(A3061="placement",$J3061*MIN($Q3061,$S3061),"")</f>
        <v>53.099334133399999</v>
      </c>
      <c r="U3061" s="6">
        <f>IF($A3061="placement",T3061,SUMIF($C$10:$C$6209,$C3061,$T$10:$T$6209))</f>
        <v>53.099334133399999</v>
      </c>
      <c r="V3061" s="34">
        <f t="shared" si="146"/>
        <v>2.0062925466666659E-2</v>
      </c>
      <c r="W3061" s="24"/>
      <c r="X3061" s="2" t="str">
        <f>IFERROR(MIN(VLOOKUP($W3061,margin_ranges!$A$5:$D$10,4,FALSE),$Q3061*100)/100,"")</f>
        <v/>
      </c>
      <c r="Y3061" s="6">
        <f t="shared" si="144"/>
        <v>53.099334133399999</v>
      </c>
      <c r="Z3061" s="6">
        <f>IF($A3061="placement",Y3061,SUMIF($C$10:$C$6209,$C3061,$Y$10:$Y$6209))</f>
        <v>53.099334133399999</v>
      </c>
      <c r="AA3061" s="29">
        <f t="shared" si="145"/>
        <v>2.0062925466666659E-2</v>
      </c>
    </row>
    <row r="3062" spans="1:27" hidden="1" x14ac:dyDescent="0.3">
      <c r="A3062" s="8" t="s">
        <v>17</v>
      </c>
      <c r="B3062" s="8" t="s">
        <v>1323</v>
      </c>
      <c r="C3062" s="8" t="s">
        <v>1324</v>
      </c>
      <c r="D3062" s="8" t="s">
        <v>1337</v>
      </c>
      <c r="E3062" s="8" t="s">
        <v>1338</v>
      </c>
      <c r="F3062" s="29">
        <v>0.23684352010322601</v>
      </c>
      <c r="G3062" s="29">
        <v>0</v>
      </c>
      <c r="H3062" s="30">
        <v>8.3140000000000001</v>
      </c>
      <c r="I3062" s="30">
        <v>2.4333999999999998</v>
      </c>
      <c r="J3062" s="14">
        <v>239</v>
      </c>
      <c r="K3062" s="14">
        <v>57</v>
      </c>
      <c r="L3062" s="12">
        <v>0.29270000000000002</v>
      </c>
      <c r="M3062" s="7">
        <v>3.27586814</v>
      </c>
      <c r="N3062" s="31">
        <v>2.5</v>
      </c>
      <c r="O3062" s="14">
        <f>IFERROR(VLOOKUP($C3062,'site totals'!$J$2:$K$607,2,FALSE),1)</f>
        <v>3631.4893000000002</v>
      </c>
      <c r="P3062" s="32" t="s">
        <v>22</v>
      </c>
      <c r="Q3062" s="12">
        <v>0.23684352010000001</v>
      </c>
      <c r="R3062" s="29">
        <v>0.28000000000000003</v>
      </c>
      <c r="S3062" s="2">
        <f>IF($A3062="site","",MIN(VLOOKUP($P3062,margin_ranges!$A$5:$D$10,4,FALSE)/100,$Q3062))</f>
        <v>0.23684352010000001</v>
      </c>
      <c r="T3062" s="6">
        <f>IF(A3062="placement",$J3062*MIN($Q3062,$S3062),"")</f>
        <v>56.605601303900002</v>
      </c>
      <c r="U3062" s="6">
        <f>IF($A3062="placement",T3062,SUMIF($C$10:$C$6209,$C3062,$T$10:$T$6209))</f>
        <v>56.605601303900002</v>
      </c>
      <c r="V3062" s="34">
        <f t="shared" si="146"/>
        <v>5.9939555416666623E-2</v>
      </c>
      <c r="W3062" s="24"/>
      <c r="X3062" s="2" t="str">
        <f>IFERROR(MIN(VLOOKUP($W3062,margin_ranges!$A$5:$D$10,4,FALSE),$Q3062*100)/100,"")</f>
        <v/>
      </c>
      <c r="Y3062" s="6">
        <f t="shared" si="144"/>
        <v>56.605601303900002</v>
      </c>
      <c r="Z3062" s="6">
        <f>IF($A3062="placement",Y3062,SUMIF($C$10:$C$6209,$C3062,$Y$10:$Y$6209))</f>
        <v>56.605601303900002</v>
      </c>
      <c r="AA3062" s="29">
        <f t="shared" si="145"/>
        <v>5.9939555416666623E-2</v>
      </c>
    </row>
    <row r="3063" spans="1:27" hidden="1" x14ac:dyDescent="0.3">
      <c r="A3063" s="8" t="s">
        <v>17</v>
      </c>
      <c r="B3063" s="8" t="s">
        <v>1323</v>
      </c>
      <c r="C3063" s="8" t="s">
        <v>1324</v>
      </c>
      <c r="D3063" s="8" t="s">
        <v>1349</v>
      </c>
      <c r="E3063" s="8" t="s">
        <v>1350</v>
      </c>
      <c r="F3063" s="29">
        <v>0.26778065359966902</v>
      </c>
      <c r="G3063" s="29">
        <v>0</v>
      </c>
      <c r="H3063" s="30">
        <v>7.6996000000000002</v>
      </c>
      <c r="I3063" s="30">
        <v>2.3449</v>
      </c>
      <c r="J3063" s="14">
        <v>240</v>
      </c>
      <c r="K3063" s="14">
        <v>64</v>
      </c>
      <c r="L3063" s="12">
        <v>0.30449999999999999</v>
      </c>
      <c r="M3063" s="7">
        <v>3.4142774500000002</v>
      </c>
      <c r="N3063" s="31">
        <v>2.5</v>
      </c>
      <c r="O3063" s="14">
        <f>IFERROR(VLOOKUP($C3063,'site totals'!$J$2:$K$607,2,FALSE),1)</f>
        <v>3631.4893000000002</v>
      </c>
      <c r="P3063" s="32" t="s">
        <v>478</v>
      </c>
      <c r="Q3063" s="12">
        <v>0.26778065359999997</v>
      </c>
      <c r="R3063" s="29">
        <v>0.33</v>
      </c>
      <c r="S3063" s="2">
        <f>IF($A3063="site","",MIN(VLOOKUP($P3063,margin_ranges!$A$5:$D$10,4,FALSE)/100,$Q3063))</f>
        <v>0.26778065359999997</v>
      </c>
      <c r="T3063" s="6">
        <f>IF(A3063="placement",$J3063*MIN($Q3063,$S3063),"")</f>
        <v>64.267356863999993</v>
      </c>
      <c r="U3063" s="6">
        <f>IF($A3063="placement",T3063,SUMIF($C$10:$C$6209,$C3063,$T$10:$T$6209))</f>
        <v>64.267356863999993</v>
      </c>
      <c r="V3063" s="34">
        <f t="shared" si="146"/>
        <v>9.2864696119403067E-2</v>
      </c>
      <c r="W3063" s="24"/>
      <c r="X3063" s="2" t="str">
        <f>IFERROR(MIN(VLOOKUP($W3063,margin_ranges!$A$5:$D$10,4,FALSE),$Q3063*100)/100,"")</f>
        <v/>
      </c>
      <c r="Y3063" s="6">
        <f t="shared" si="144"/>
        <v>64.267356863999993</v>
      </c>
      <c r="Z3063" s="6">
        <f>IF($A3063="placement",Y3063,SUMIF($C$10:$C$6209,$C3063,$Y$10:$Y$6209))</f>
        <v>64.267356863999993</v>
      </c>
      <c r="AA3063" s="29">
        <f t="shared" si="145"/>
        <v>9.2864696119403067E-2</v>
      </c>
    </row>
    <row r="3064" spans="1:27" hidden="1" x14ac:dyDescent="0.3">
      <c r="A3064" s="8" t="s">
        <v>17</v>
      </c>
      <c r="B3064" s="8" t="s">
        <v>1323</v>
      </c>
      <c r="C3064" s="8" t="s">
        <v>1324</v>
      </c>
      <c r="D3064" s="8" t="s">
        <v>1343</v>
      </c>
      <c r="E3064" s="8" t="s">
        <v>1344</v>
      </c>
      <c r="F3064" s="29">
        <v>0.22772485289997199</v>
      </c>
      <c r="G3064" s="29">
        <v>0</v>
      </c>
      <c r="H3064" s="30">
        <v>9.1975999999999996</v>
      </c>
      <c r="I3064" s="30">
        <v>2.9609999999999999</v>
      </c>
      <c r="J3064" s="14">
        <v>288</v>
      </c>
      <c r="K3064" s="14">
        <v>65</v>
      </c>
      <c r="L3064" s="12">
        <v>0.32190000000000002</v>
      </c>
      <c r="M3064" s="7">
        <v>3.2371882099999998</v>
      </c>
      <c r="N3064" s="31">
        <v>2.5</v>
      </c>
      <c r="O3064" s="14">
        <f>IFERROR(VLOOKUP($C3064,'site totals'!$J$2:$K$607,2,FALSE),1)</f>
        <v>3631.4893000000002</v>
      </c>
      <c r="P3064" s="32" t="s">
        <v>22</v>
      </c>
      <c r="Q3064" s="12">
        <v>0.2277248529</v>
      </c>
      <c r="R3064" s="29">
        <v>0.26</v>
      </c>
      <c r="S3064" s="2">
        <f>IF($A3064="site","",MIN(VLOOKUP($P3064,margin_ranges!$A$5:$D$10,4,FALSE)/100,$Q3064))</f>
        <v>0.2277248529</v>
      </c>
      <c r="T3064" s="6">
        <f>IF(A3064="placement",$J3064*MIN($Q3064,$S3064),"")</f>
        <v>65.584757635199992</v>
      </c>
      <c r="U3064" s="6">
        <f>IF($A3064="placement",T3064,SUMIF($C$10:$C$6209,$C3064,$T$10:$T$6209))</f>
        <v>65.584757635199992</v>
      </c>
      <c r="V3064" s="34">
        <f t="shared" si="146"/>
        <v>4.3615063648648755E-2</v>
      </c>
      <c r="W3064" s="24"/>
      <c r="X3064" s="2" t="str">
        <f>IFERROR(MIN(VLOOKUP($W3064,margin_ranges!$A$5:$D$10,4,FALSE),$Q3064*100)/100,"")</f>
        <v/>
      </c>
      <c r="Y3064" s="6">
        <f t="shared" si="144"/>
        <v>65.584757635199992</v>
      </c>
      <c r="Z3064" s="6">
        <f>IF($A3064="placement",Y3064,SUMIF($C$10:$C$6209,$C3064,$Y$10:$Y$6209))</f>
        <v>65.584757635199992</v>
      </c>
      <c r="AA3064" s="29">
        <f t="shared" si="145"/>
        <v>4.3615063648648755E-2</v>
      </c>
    </row>
    <row r="3065" spans="1:27" hidden="1" x14ac:dyDescent="0.3">
      <c r="A3065" s="8" t="s">
        <v>17</v>
      </c>
      <c r="B3065" s="8" t="s">
        <v>1323</v>
      </c>
      <c r="C3065" s="8" t="s">
        <v>1324</v>
      </c>
      <c r="D3065" s="8" t="s">
        <v>1347</v>
      </c>
      <c r="E3065" s="8" t="s">
        <v>1348</v>
      </c>
      <c r="F3065" s="29">
        <v>0.27097623642662799</v>
      </c>
      <c r="G3065" s="29">
        <v>0</v>
      </c>
      <c r="H3065" s="30">
        <v>7.5580999999999996</v>
      </c>
      <c r="I3065" s="30">
        <v>2.8666</v>
      </c>
      <c r="J3065" s="14">
        <v>295</v>
      </c>
      <c r="K3065" s="14">
        <v>80</v>
      </c>
      <c r="L3065" s="12">
        <v>0.37930000000000003</v>
      </c>
      <c r="M3065" s="7">
        <v>3.4292435000000001</v>
      </c>
      <c r="N3065" s="31">
        <v>2.5</v>
      </c>
      <c r="O3065" s="14">
        <f>IFERROR(VLOOKUP($C3065,'site totals'!$J$2:$K$607,2,FALSE),1)</f>
        <v>3631.4893000000002</v>
      </c>
      <c r="P3065" s="32" t="s">
        <v>478</v>
      </c>
      <c r="Q3065" s="12">
        <v>0.27097623640000001</v>
      </c>
      <c r="R3065" s="29">
        <v>0.33</v>
      </c>
      <c r="S3065" s="2">
        <f>IF($A3065="site","",MIN(VLOOKUP($P3065,margin_ranges!$A$5:$D$10,4,FALSE)/100,$Q3065))</f>
        <v>0.27097623640000001</v>
      </c>
      <c r="T3065" s="6">
        <f>IF(A3065="placement",$J3065*MIN($Q3065,$S3065),"")</f>
        <v>79.937989737999999</v>
      </c>
      <c r="U3065" s="6">
        <f>IF($A3065="placement",T3065,SUMIF($C$10:$C$6209,$C3065,$T$10:$T$6209))</f>
        <v>79.937989737999999</v>
      </c>
      <c r="V3065" s="34">
        <f t="shared" si="146"/>
        <v>8.809516955223895E-2</v>
      </c>
      <c r="W3065" s="24"/>
      <c r="X3065" s="2" t="str">
        <f>IFERROR(MIN(VLOOKUP($W3065,margin_ranges!$A$5:$D$10,4,FALSE),$Q3065*100)/100,"")</f>
        <v/>
      </c>
      <c r="Y3065" s="6">
        <f t="shared" si="144"/>
        <v>79.937989737999999</v>
      </c>
      <c r="Z3065" s="6">
        <f>IF($A3065="placement",Y3065,SUMIF($C$10:$C$6209,$C3065,$Y$10:$Y$6209))</f>
        <v>79.937989737999999</v>
      </c>
      <c r="AA3065" s="17">
        <f t="shared" si="145"/>
        <v>8.809516955223895E-2</v>
      </c>
    </row>
    <row r="3066" spans="1:27" hidden="1" x14ac:dyDescent="0.3">
      <c r="A3066" s="8" t="s">
        <v>17</v>
      </c>
      <c r="B3066" s="8" t="s">
        <v>1323</v>
      </c>
      <c r="C3066" s="8" t="s">
        <v>1324</v>
      </c>
      <c r="D3066" s="8" t="s">
        <v>1353</v>
      </c>
      <c r="E3066" s="8" t="s">
        <v>1354</v>
      </c>
      <c r="F3066" s="29">
        <v>0.264138123809945</v>
      </c>
      <c r="G3066" s="29">
        <v>0</v>
      </c>
      <c r="H3066" s="30">
        <v>9.0744000000000007</v>
      </c>
      <c r="I3066" s="30">
        <v>3.0387</v>
      </c>
      <c r="J3066" s="14">
        <v>310</v>
      </c>
      <c r="K3066" s="14">
        <v>82</v>
      </c>
      <c r="L3066" s="12">
        <v>0.33489999999999998</v>
      </c>
      <c r="M3066" s="7">
        <v>3.3973767100000001</v>
      </c>
      <c r="N3066" s="31">
        <v>2.5</v>
      </c>
      <c r="O3066" s="14">
        <f>IFERROR(VLOOKUP($C3066,'site totals'!$J$2:$K$607,2,FALSE),1)</f>
        <v>3631.4893000000002</v>
      </c>
      <c r="P3066" s="32" t="s">
        <v>478</v>
      </c>
      <c r="Q3066" s="12">
        <v>0.26413812380000001</v>
      </c>
      <c r="R3066" s="29">
        <v>0.33</v>
      </c>
      <c r="S3066" s="2">
        <f>IF($A3066="site","",MIN(VLOOKUP($P3066,margin_ranges!$A$5:$D$10,4,FALSE)/100,$Q3066))</f>
        <v>0.26413812380000001</v>
      </c>
      <c r="T3066" s="6">
        <f>IF(A3066="placement",$J3066*MIN($Q3066,$S3066),"")</f>
        <v>81.88281837800001</v>
      </c>
      <c r="U3066" s="6">
        <f>IF($A3066="placement",T3066,SUMIF($C$10:$C$6209,$C3066,$T$10:$T$6209))</f>
        <v>81.88281837800001</v>
      </c>
      <c r="V3066" s="34">
        <f t="shared" si="146"/>
        <v>9.8301307761194057E-2</v>
      </c>
      <c r="W3066" s="24"/>
      <c r="X3066" s="2" t="str">
        <f>IFERROR(MIN(VLOOKUP($W3066,margin_ranges!$A$5:$D$10,4,FALSE),$Q3066*100)/100,"")</f>
        <v/>
      </c>
      <c r="Y3066" s="6">
        <f t="shared" si="144"/>
        <v>81.88281837800001</v>
      </c>
      <c r="Z3066" s="6">
        <f>IF($A3066="placement",Y3066,SUMIF($C$10:$C$6209,$C3066,$Y$10:$Y$6209))</f>
        <v>81.88281837800001</v>
      </c>
      <c r="AA3066" s="29">
        <f t="shared" si="145"/>
        <v>9.8301307761194057E-2</v>
      </c>
    </row>
    <row r="3067" spans="1:27" hidden="1" x14ac:dyDescent="0.3">
      <c r="A3067" s="8" t="s">
        <v>17</v>
      </c>
      <c r="B3067" s="8" t="s">
        <v>1323</v>
      </c>
      <c r="C3067" s="8" t="s">
        <v>1324</v>
      </c>
      <c r="D3067" s="8" t="s">
        <v>1341</v>
      </c>
      <c r="E3067" s="8" t="s">
        <v>1342</v>
      </c>
      <c r="F3067" s="29">
        <v>0.21193395697161199</v>
      </c>
      <c r="G3067" s="29">
        <v>0</v>
      </c>
      <c r="H3067" s="30">
        <v>40.183700000000002</v>
      </c>
      <c r="I3067" s="30">
        <v>10.0137</v>
      </c>
      <c r="J3067" s="14">
        <v>953</v>
      </c>
      <c r="K3067" s="14">
        <v>202</v>
      </c>
      <c r="L3067" s="12">
        <v>0.2492</v>
      </c>
      <c r="M3067" s="7">
        <v>3.1723229599999998</v>
      </c>
      <c r="N3067" s="31">
        <v>2.5</v>
      </c>
      <c r="O3067" s="14">
        <f>IFERROR(VLOOKUP($C3067,'site totals'!$J$2:$K$607,2,FALSE),1)</f>
        <v>3631.4893000000002</v>
      </c>
      <c r="P3067" s="32" t="s">
        <v>22</v>
      </c>
      <c r="Q3067" s="12">
        <v>0.21193395700000001</v>
      </c>
      <c r="R3067" s="29">
        <v>0.27</v>
      </c>
      <c r="S3067" s="2">
        <f>IF($A3067="site","",MIN(VLOOKUP($P3067,margin_ranges!$A$5:$D$10,4,FALSE)/100,$Q3067))</f>
        <v>0.21193395700000001</v>
      </c>
      <c r="T3067" s="6">
        <f>IF(A3067="placement",$J3067*MIN($Q3067,$S3067),"")</f>
        <v>201.97306102100001</v>
      </c>
      <c r="U3067" s="6">
        <f>IF($A3067="placement",T3067,SUMIF($C$10:$C$6209,$C3067,$T$10:$T$6209))</f>
        <v>201.97306102100001</v>
      </c>
      <c r="V3067" s="34">
        <f t="shared" si="146"/>
        <v>7.9542524657534308E-2</v>
      </c>
      <c r="W3067" s="24"/>
      <c r="X3067" s="2" t="str">
        <f>IFERROR(MIN(VLOOKUP($W3067,margin_ranges!$A$5:$D$10,4,FALSE),$Q3067*100)/100,"")</f>
        <v/>
      </c>
      <c r="Y3067" s="6">
        <f t="shared" si="144"/>
        <v>201.97306102100001</v>
      </c>
      <c r="Z3067" s="6">
        <f>IF($A3067="placement",Y3067,SUMIF($C$10:$C$6209,$C3067,$Y$10:$Y$6209))</f>
        <v>201.97306102100001</v>
      </c>
      <c r="AA3067" s="29">
        <f t="shared" si="145"/>
        <v>7.9542524657534308E-2</v>
      </c>
    </row>
    <row r="3068" spans="1:27" hidden="1" x14ac:dyDescent="0.3">
      <c r="A3068" s="8" t="s">
        <v>17</v>
      </c>
      <c r="B3068" s="8" t="s">
        <v>1323</v>
      </c>
      <c r="C3068" s="8" t="s">
        <v>1324</v>
      </c>
      <c r="D3068" s="8" t="s">
        <v>1345</v>
      </c>
      <c r="E3068" s="8" t="s">
        <v>1346</v>
      </c>
      <c r="F3068" s="29">
        <v>0.20037331038137801</v>
      </c>
      <c r="G3068" s="29">
        <v>1</v>
      </c>
      <c r="H3068" s="30">
        <v>52.862699999999997</v>
      </c>
      <c r="I3068" s="30">
        <v>16.966999999999999</v>
      </c>
      <c r="J3068" s="14">
        <v>1591</v>
      </c>
      <c r="K3068" s="14">
        <v>319</v>
      </c>
      <c r="L3068" s="12">
        <v>0.32100000000000001</v>
      </c>
      <c r="M3068" s="7">
        <v>3.1264589200000001</v>
      </c>
      <c r="N3068" s="31">
        <v>2.5</v>
      </c>
      <c r="O3068" s="14">
        <f>IFERROR(VLOOKUP($C3068,'site totals'!$J$2:$K$607,2,FALSE),1)</f>
        <v>3631.4893000000002</v>
      </c>
      <c r="P3068" s="32" t="s">
        <v>478</v>
      </c>
      <c r="Q3068" s="12">
        <v>0.2003733104</v>
      </c>
      <c r="R3068" s="29">
        <v>0.33</v>
      </c>
      <c r="S3068" s="2">
        <f>IF($A3068="site","",MIN(VLOOKUP($P3068,margin_ranges!$A$5:$D$10,4,FALSE)/100,$Q3068))</f>
        <v>0.2003733104</v>
      </c>
      <c r="T3068" s="6">
        <f>IF(A3068="placement",$J3068*MIN($Q3068,$S3068),"")</f>
        <v>318.79393684640002</v>
      </c>
      <c r="U3068" s="6">
        <f>IF($A3068="placement",T3068,SUMIF($C$10:$C$6209,$C3068,$T$10:$T$6209))</f>
        <v>318.79393684640002</v>
      </c>
      <c r="V3068" s="34">
        <f t="shared" si="146"/>
        <v>0.1934726710447765</v>
      </c>
      <c r="W3068" s="24"/>
      <c r="X3068" s="2" t="str">
        <f>IFERROR(MIN(VLOOKUP($W3068,margin_ranges!$A$5:$D$10,4,FALSE),$Q3068*100)/100,"")</f>
        <v/>
      </c>
      <c r="Y3068" s="6">
        <f t="shared" si="144"/>
        <v>318.79393684640002</v>
      </c>
      <c r="Z3068" s="6">
        <f>IF($A3068="placement",Y3068,SUMIF($C$10:$C$6209,$C3068,$Y$10:$Y$6209))</f>
        <v>318.79393684640002</v>
      </c>
      <c r="AA3068" s="29">
        <f t="shared" si="145"/>
        <v>0.1934726710447765</v>
      </c>
    </row>
    <row r="3069" spans="1:27" hidden="1" x14ac:dyDescent="0.3">
      <c r="A3069" s="8" t="s">
        <v>17</v>
      </c>
      <c r="B3069" s="8" t="s">
        <v>1323</v>
      </c>
      <c r="C3069" s="8" t="s">
        <v>1324</v>
      </c>
      <c r="D3069" s="8" t="s">
        <v>1339</v>
      </c>
      <c r="E3069" s="8" t="s">
        <v>1340</v>
      </c>
      <c r="F3069" s="29">
        <v>0.15419342123138</v>
      </c>
      <c r="G3069" s="29">
        <v>1</v>
      </c>
      <c r="H3069" s="30">
        <v>70.671400000000006</v>
      </c>
      <c r="I3069" s="30">
        <v>22.965399999999999</v>
      </c>
      <c r="J3069" s="14">
        <v>2036</v>
      </c>
      <c r="K3069" s="14">
        <v>314</v>
      </c>
      <c r="L3069" s="12">
        <v>0.32500000000000001</v>
      </c>
      <c r="M3069" s="7">
        <v>2.9557585199999998</v>
      </c>
      <c r="N3069" s="31">
        <v>2.5</v>
      </c>
      <c r="O3069" s="14">
        <f>IFERROR(VLOOKUP($C3069,'site totals'!$J$2:$K$607,2,FALSE),1)</f>
        <v>3631.4893000000002</v>
      </c>
      <c r="P3069" s="32" t="s">
        <v>478</v>
      </c>
      <c r="Q3069" s="12">
        <v>0.15419342120000001</v>
      </c>
      <c r="R3069" s="29">
        <v>0.33</v>
      </c>
      <c r="S3069" s="2">
        <f>IF($A3069="site","",MIN(VLOOKUP($P3069,margin_ranges!$A$5:$D$10,4,FALSE)/100,$Q3069))</f>
        <v>0.15419342120000001</v>
      </c>
      <c r="T3069" s="6">
        <f>IF(A3069="placement",$J3069*MIN($Q3069,$S3069),"")</f>
        <v>313.93780556320002</v>
      </c>
      <c r="U3069" s="6">
        <f>IF($A3069="placement",T3069,SUMIF($C$10:$C$6209,$C3069,$T$10:$T$6209))</f>
        <v>313.93780556320002</v>
      </c>
      <c r="V3069" s="34">
        <f t="shared" si="146"/>
        <v>0.26239787880597021</v>
      </c>
      <c r="W3069" s="24"/>
      <c r="X3069" s="2" t="str">
        <f>IFERROR(MIN(VLOOKUP($W3069,margin_ranges!$A$5:$D$10,4,FALSE),$Q3069*100)/100,"")</f>
        <v/>
      </c>
      <c r="Y3069" s="6">
        <f t="shared" si="144"/>
        <v>313.93780556320002</v>
      </c>
      <c r="Z3069" s="6">
        <f>IF($A3069="placement",Y3069,SUMIF($C$10:$C$6209,$C3069,$Y$10:$Y$6209))</f>
        <v>313.93780556320002</v>
      </c>
      <c r="AA3069" s="29">
        <f t="shared" si="145"/>
        <v>0.26239787880597021</v>
      </c>
    </row>
    <row r="3070" spans="1:27" x14ac:dyDescent="0.3">
      <c r="A3070" s="16" t="s">
        <v>33</v>
      </c>
      <c r="B3070" s="16" t="s">
        <v>1323</v>
      </c>
      <c r="C3070" s="16" t="s">
        <v>1324</v>
      </c>
      <c r="D3070" s="8" t="s">
        <v>34</v>
      </c>
      <c r="E3070" s="16"/>
      <c r="F3070" s="17">
        <v>0.21250978530929401</v>
      </c>
      <c r="G3070" s="17">
        <v>0.46619262</v>
      </c>
      <c r="H3070" s="36">
        <v>292.42340000000002</v>
      </c>
      <c r="I3070" s="36">
        <v>81.795599999999993</v>
      </c>
      <c r="J3070" s="22">
        <v>7782</v>
      </c>
      <c r="K3070" s="22">
        <v>1627</v>
      </c>
      <c r="L3070" s="18">
        <v>0.2797</v>
      </c>
      <c r="M3070" s="19">
        <v>3.1712241699999999</v>
      </c>
      <c r="N3070" s="20">
        <v>2.4973079999999999</v>
      </c>
      <c r="O3070" s="22">
        <f>IFERROR(VLOOKUP($C3070,'site totals'!$J$2:$K$607,2,FALSE),1)</f>
        <v>3631.4893000000002</v>
      </c>
      <c r="P3070" s="21"/>
      <c r="Q3070" s="18">
        <v>0.2125097853</v>
      </c>
      <c r="R3070" s="17">
        <v>0.30209999999999998</v>
      </c>
      <c r="S3070" s="18" t="str">
        <f>IF($A3070="site","",MIN(VLOOKUP($P3070,margin_ranges!$A$5:$D$10,4,FALSE)/100,$Q3070))</f>
        <v/>
      </c>
      <c r="T3070" s="22" t="str">
        <f>IF(A3070="placement",$J3070*MIN($Q3070,$S3070),"")</f>
        <v/>
      </c>
      <c r="U3070" s="22">
        <f>IF($A3070="placement",T3070,SUMIF($C$10:$C$6209,$C3070,$T$10:$T$6209))</f>
        <v>1643.0803086732999</v>
      </c>
      <c r="V3070" s="37">
        <f t="shared" si="146"/>
        <v>0.13033591565287717</v>
      </c>
      <c r="W3070" s="38"/>
      <c r="X3070" s="18" t="str">
        <f>IFERROR(MIN(VLOOKUP($W3070,margin_ranges!$A$5:$D$10,4,FALSE),$Q3070*100)/100,"")</f>
        <v/>
      </c>
      <c r="Y3070" s="6" t="str">
        <f t="shared" si="144"/>
        <v/>
      </c>
      <c r="Z3070" s="6">
        <f>IF($A3070="placement",Y3070,SUMIF($C$10:$C$6209,$C3070,$Y$10:$Y$6209))</f>
        <v>1643.0803086732999</v>
      </c>
      <c r="AA3070" s="17">
        <f t="shared" si="145"/>
        <v>0.13033591565287717</v>
      </c>
    </row>
    <row r="3071" spans="1:27" hidden="1" x14ac:dyDescent="0.3">
      <c r="A3071" s="8" t="s">
        <v>17</v>
      </c>
      <c r="B3071" s="8" t="s">
        <v>6613</v>
      </c>
      <c r="C3071" s="8" t="s">
        <v>6614</v>
      </c>
      <c r="D3071" s="8" t="s">
        <v>6617</v>
      </c>
      <c r="E3071" s="8" t="s">
        <v>6618</v>
      </c>
      <c r="F3071" s="29">
        <v>0.28999999999999998</v>
      </c>
      <c r="G3071" s="29">
        <v>1</v>
      </c>
      <c r="H3071" s="30">
        <v>324.63029999999998</v>
      </c>
      <c r="I3071" s="30">
        <v>87.933899999999994</v>
      </c>
      <c r="J3071" s="14">
        <v>1242</v>
      </c>
      <c r="K3071" s="14">
        <v>317</v>
      </c>
      <c r="L3071" s="12">
        <v>0.27089999999999997</v>
      </c>
      <c r="M3071" s="7">
        <v>0.47083912</v>
      </c>
      <c r="N3071" s="31">
        <v>0.25</v>
      </c>
      <c r="O3071" s="14">
        <f>IFERROR(VLOOKUP($C3071,'site totals'!$J$2:$K$607,2,FALSE),1)</f>
        <v>3527.0672</v>
      </c>
      <c r="P3071" s="32" t="s">
        <v>22</v>
      </c>
      <c r="Q3071" s="12">
        <v>0.46903307550000001</v>
      </c>
      <c r="R3071" s="29">
        <v>0.28999999999999998</v>
      </c>
      <c r="S3071" s="2">
        <f>IF($A3071="site","",MIN(VLOOKUP($P3071,margin_ranges!$A$5:$D$10,4,FALSE)/100,$Q3071))</f>
        <v>0.29749999999999999</v>
      </c>
      <c r="T3071" s="6">
        <f>IF(A3071="placement",$J3071*MIN($Q3071,$S3071),"")</f>
        <v>369.495</v>
      </c>
      <c r="U3071" s="6">
        <f>IF($A3071="placement",T3071,SUMIF($C$10:$C$6209,$C3071,$T$10:$T$6209))</f>
        <v>369.495</v>
      </c>
      <c r="V3071" s="34">
        <f t="shared" si="146"/>
        <v>-1.0563380281690127E-2</v>
      </c>
      <c r="W3071" s="24"/>
      <c r="X3071" s="2" t="str">
        <f>IFERROR(MIN(VLOOKUP($W3071,margin_ranges!$A$5:$D$10,4,FALSE),$Q3071*100)/100,"")</f>
        <v/>
      </c>
      <c r="Y3071" s="6">
        <f t="shared" si="144"/>
        <v>369.495</v>
      </c>
      <c r="Z3071" s="6">
        <f>IF($A3071="placement",Y3071,SUMIF($C$10:$C$6209,$C3071,$Y$10:$Y$6209))</f>
        <v>369.495</v>
      </c>
      <c r="AA3071" s="29">
        <f t="shared" si="145"/>
        <v>-1.0563380281690127E-2</v>
      </c>
    </row>
    <row r="3072" spans="1:27" hidden="1" x14ac:dyDescent="0.3">
      <c r="A3072" s="8" t="s">
        <v>17</v>
      </c>
      <c r="B3072" s="8" t="s">
        <v>6613</v>
      </c>
      <c r="C3072" s="8" t="s">
        <v>6614</v>
      </c>
      <c r="D3072" s="8" t="s">
        <v>6619</v>
      </c>
      <c r="E3072" s="8" t="s">
        <v>6620</v>
      </c>
      <c r="F3072" s="29">
        <v>0.28999999999999998</v>
      </c>
      <c r="G3072" s="29">
        <v>1</v>
      </c>
      <c r="H3072" s="30">
        <v>588.56489999999997</v>
      </c>
      <c r="I3072" s="30">
        <v>158.2336</v>
      </c>
      <c r="J3072" s="14">
        <v>3175</v>
      </c>
      <c r="K3072" s="14">
        <v>750</v>
      </c>
      <c r="L3072" s="12">
        <v>0.26879999999999998</v>
      </c>
      <c r="M3072" s="7">
        <v>0.66879434000000004</v>
      </c>
      <c r="N3072" s="31">
        <v>0.4</v>
      </c>
      <c r="O3072" s="14">
        <f>IFERROR(VLOOKUP($C3072,'site totals'!$J$2:$K$607,2,FALSE),1)</f>
        <v>3527.0672</v>
      </c>
      <c r="P3072" s="32" t="s">
        <v>22</v>
      </c>
      <c r="Q3072" s="12">
        <v>0.40190881140000001</v>
      </c>
      <c r="R3072" s="29">
        <v>0.28999999999999998</v>
      </c>
      <c r="S3072" s="2">
        <f>IF($A3072="site","",MIN(VLOOKUP($P3072,margin_ranges!$A$5:$D$10,4,FALSE)/100,$Q3072))</f>
        <v>0.29749999999999999</v>
      </c>
      <c r="T3072" s="6">
        <f>IF(A3072="placement",$J3072*MIN($Q3072,$S3072),"")</f>
        <v>944.5625</v>
      </c>
      <c r="U3072" s="6">
        <f>IF($A3072="placement",T3072,SUMIF($C$10:$C$6209,$C3072,$T$10:$T$6209))</f>
        <v>944.5625</v>
      </c>
      <c r="V3072" s="34">
        <f t="shared" si="146"/>
        <v>-1.0563380281690127E-2</v>
      </c>
      <c r="W3072" s="24"/>
      <c r="X3072" s="2" t="str">
        <f>IFERROR(MIN(VLOOKUP($W3072,margin_ranges!$A$5:$D$10,4,FALSE),$Q3072*100)/100,"")</f>
        <v/>
      </c>
      <c r="Y3072" s="6">
        <f t="shared" si="144"/>
        <v>944.5625</v>
      </c>
      <c r="Z3072" s="6">
        <f>IF($A3072="placement",Y3072,SUMIF($C$10:$C$6209,$C3072,$Y$10:$Y$6209))</f>
        <v>944.5625</v>
      </c>
      <c r="AA3072" s="29">
        <f t="shared" si="145"/>
        <v>-1.0563380281690127E-2</v>
      </c>
    </row>
    <row r="3073" spans="1:27" hidden="1" x14ac:dyDescent="0.3">
      <c r="A3073" s="8" t="s">
        <v>17</v>
      </c>
      <c r="B3073" s="8" t="s">
        <v>6613</v>
      </c>
      <c r="C3073" s="8" t="s">
        <v>6614</v>
      </c>
      <c r="D3073" s="8" t="s">
        <v>6627</v>
      </c>
      <c r="E3073" s="8" t="s">
        <v>6628</v>
      </c>
      <c r="F3073" s="29">
        <v>0.15947415371613599</v>
      </c>
      <c r="G3073" s="29">
        <v>1</v>
      </c>
      <c r="H3073" s="30">
        <v>89.995500000000007</v>
      </c>
      <c r="I3073" s="30">
        <v>31.968499999999999</v>
      </c>
      <c r="J3073" s="14">
        <v>342</v>
      </c>
      <c r="K3073" s="14">
        <v>53</v>
      </c>
      <c r="L3073" s="12">
        <v>0.35520000000000002</v>
      </c>
      <c r="M3073" s="7">
        <v>0.35691941999999999</v>
      </c>
      <c r="N3073" s="31">
        <v>0.3</v>
      </c>
      <c r="O3073" s="14">
        <f>IFERROR(VLOOKUP($C3073,'site totals'!$J$2:$K$607,2,FALSE),1)</f>
        <v>3527.0672</v>
      </c>
      <c r="P3073" s="32" t="s">
        <v>22</v>
      </c>
      <c r="Q3073" s="12">
        <v>0.15947415370000001</v>
      </c>
      <c r="R3073" s="29">
        <v>0.19</v>
      </c>
      <c r="S3073" s="2">
        <f>IF($A3073="site","",MIN(VLOOKUP($P3073,margin_ranges!$A$5:$D$10,4,FALSE)/100,$Q3073))</f>
        <v>0.15947415370000001</v>
      </c>
      <c r="T3073" s="6">
        <f>IF(A3073="placement",$J3073*MIN($Q3073,$S3073),"")</f>
        <v>54.540160565400001</v>
      </c>
      <c r="U3073" s="6">
        <f>IF($A3073="placement",T3073,SUMIF($C$10:$C$6209,$C3073,$T$10:$T$6209))</f>
        <v>54.540160565400001</v>
      </c>
      <c r="V3073" s="34">
        <f t="shared" si="146"/>
        <v>3.7686229999999821E-2</v>
      </c>
      <c r="W3073" s="24"/>
      <c r="X3073" s="2" t="str">
        <f>IFERROR(MIN(VLOOKUP($W3073,margin_ranges!$A$5:$D$10,4,FALSE),$Q3073*100)/100,"")</f>
        <v/>
      </c>
      <c r="Y3073" s="6">
        <f t="shared" si="144"/>
        <v>54.540160565400001</v>
      </c>
      <c r="Z3073" s="6">
        <f>IF($A3073="placement",Y3073,SUMIF($C$10:$C$6209,$C3073,$Y$10:$Y$6209))</f>
        <v>54.540160565400001</v>
      </c>
      <c r="AA3073" s="29">
        <f t="shared" si="145"/>
        <v>3.7686229999999821E-2</v>
      </c>
    </row>
    <row r="3074" spans="1:27" hidden="1" x14ac:dyDescent="0.3">
      <c r="A3074" s="8" t="s">
        <v>17</v>
      </c>
      <c r="B3074" s="8" t="s">
        <v>6613</v>
      </c>
      <c r="C3074" s="8" t="s">
        <v>6614</v>
      </c>
      <c r="D3074" s="8" t="s">
        <v>6621</v>
      </c>
      <c r="E3074" s="8" t="s">
        <v>6622</v>
      </c>
      <c r="F3074" s="29">
        <v>0.29502382532736698</v>
      </c>
      <c r="G3074" s="29">
        <v>1</v>
      </c>
      <c r="H3074" s="30">
        <v>244.54570000000001</v>
      </c>
      <c r="I3074" s="30">
        <v>98.321200000000005</v>
      </c>
      <c r="J3074" s="14">
        <v>1046</v>
      </c>
      <c r="K3074" s="14">
        <v>283</v>
      </c>
      <c r="L3074" s="12">
        <v>0.40210000000000001</v>
      </c>
      <c r="M3074" s="7">
        <v>0.35462190999999998</v>
      </c>
      <c r="N3074" s="31">
        <v>0.25</v>
      </c>
      <c r="O3074" s="14">
        <f>IFERROR(VLOOKUP($C3074,'site totals'!$J$2:$K$607,2,FALSE),1)</f>
        <v>3527.0672</v>
      </c>
      <c r="P3074" s="32" t="s">
        <v>22</v>
      </c>
      <c r="Q3074" s="12">
        <v>0.29502382529999999</v>
      </c>
      <c r="R3074" s="29">
        <v>0.34</v>
      </c>
      <c r="S3074" s="2">
        <f>IF($A3074="site","",MIN(VLOOKUP($P3074,margin_ranges!$A$5:$D$10,4,FALSE)/100,$Q3074))</f>
        <v>0.29502382529999999</v>
      </c>
      <c r="T3074" s="6">
        <f>IF(A3074="placement",$J3074*MIN($Q3074,$S3074),"")</f>
        <v>308.59492126379996</v>
      </c>
      <c r="U3074" s="6">
        <f>IF($A3074="placement",T3074,SUMIF($C$10:$C$6209,$C3074,$T$10:$T$6209))</f>
        <v>308.59492126379996</v>
      </c>
      <c r="V3074" s="34">
        <f t="shared" si="146"/>
        <v>6.8145719242424407E-2</v>
      </c>
      <c r="W3074" s="24"/>
      <c r="X3074" s="2" t="str">
        <f>IFERROR(MIN(VLOOKUP($W3074,margin_ranges!$A$5:$D$10,4,FALSE),$Q3074*100)/100,"")</f>
        <v/>
      </c>
      <c r="Y3074" s="6">
        <f t="shared" si="144"/>
        <v>308.59492126379996</v>
      </c>
      <c r="Z3074" s="6">
        <f>IF($A3074="placement",Y3074,SUMIF($C$10:$C$6209,$C3074,$Y$10:$Y$6209))</f>
        <v>308.59492126379996</v>
      </c>
      <c r="AA3074" s="29">
        <f t="shared" si="145"/>
        <v>6.8145719242424407E-2</v>
      </c>
    </row>
    <row r="3075" spans="1:27" hidden="1" x14ac:dyDescent="0.3">
      <c r="A3075" s="8" t="s">
        <v>17</v>
      </c>
      <c r="B3075" s="8" t="s">
        <v>6613</v>
      </c>
      <c r="C3075" s="8" t="s">
        <v>6614</v>
      </c>
      <c r="D3075" s="8" t="s">
        <v>6623</v>
      </c>
      <c r="E3075" s="8" t="s">
        <v>6624</v>
      </c>
      <c r="F3075" s="29">
        <v>0.33999999999999903</v>
      </c>
      <c r="G3075" s="29">
        <v>0</v>
      </c>
      <c r="H3075" s="30">
        <v>97.667400000000001</v>
      </c>
      <c r="I3075" s="30">
        <v>17.285</v>
      </c>
      <c r="J3075" s="14">
        <v>326</v>
      </c>
      <c r="K3075" s="14">
        <v>96</v>
      </c>
      <c r="L3075" s="12">
        <v>0.17699999999999999</v>
      </c>
      <c r="M3075" s="7">
        <v>0.62832018000000001</v>
      </c>
      <c r="N3075" s="31">
        <v>0.4</v>
      </c>
      <c r="O3075" s="14">
        <f>IFERROR(VLOOKUP($C3075,'site totals'!$J$2:$K$607,2,FALSE),1)</f>
        <v>3527.0672</v>
      </c>
      <c r="P3075" s="32" t="s">
        <v>22</v>
      </c>
      <c r="Q3075" s="12">
        <v>0.36338189720000003</v>
      </c>
      <c r="R3075" s="29">
        <v>0.34</v>
      </c>
      <c r="S3075" s="2">
        <f>IF($A3075="site","",MIN(VLOOKUP($P3075,margin_ranges!$A$5:$D$10,4,FALSE)/100,$Q3075))</f>
        <v>0.29749999999999999</v>
      </c>
      <c r="T3075" s="6">
        <f>IF(A3075="placement",$J3075*MIN($Q3075,$S3075),"")</f>
        <v>96.984999999999999</v>
      </c>
      <c r="U3075" s="6">
        <f>IF($A3075="placement",T3075,SUMIF($C$10:$C$6209,$C3075,$T$10:$T$6209))</f>
        <v>96.984999999999999</v>
      </c>
      <c r="V3075" s="34">
        <f t="shared" si="146"/>
        <v>6.4393939393939448E-2</v>
      </c>
      <c r="W3075" s="24"/>
      <c r="X3075" s="2" t="str">
        <f>IFERROR(MIN(VLOOKUP($W3075,margin_ranges!$A$5:$D$10,4,FALSE),$Q3075*100)/100,"")</f>
        <v/>
      </c>
      <c r="Y3075" s="6">
        <f t="shared" si="144"/>
        <v>96.984999999999999</v>
      </c>
      <c r="Z3075" s="6">
        <f>IF($A3075="placement",Y3075,SUMIF($C$10:$C$6209,$C3075,$Y$10:$Y$6209))</f>
        <v>96.984999999999999</v>
      </c>
      <c r="AA3075" s="17">
        <f t="shared" si="145"/>
        <v>6.4393939393939448E-2</v>
      </c>
    </row>
    <row r="3076" spans="1:27" hidden="1" x14ac:dyDescent="0.3">
      <c r="A3076" s="8" t="s">
        <v>17</v>
      </c>
      <c r="B3076" s="8" t="s">
        <v>6613</v>
      </c>
      <c r="C3076" s="8" t="s">
        <v>6614</v>
      </c>
      <c r="D3076" s="8" t="s">
        <v>6625</v>
      </c>
      <c r="E3076" s="8" t="s">
        <v>6626</v>
      </c>
      <c r="F3076" s="29">
        <v>0.34</v>
      </c>
      <c r="G3076" s="29">
        <v>1</v>
      </c>
      <c r="H3076" s="30">
        <v>276.30290000000002</v>
      </c>
      <c r="I3076" s="30">
        <v>88.474599999999995</v>
      </c>
      <c r="J3076" s="14">
        <v>1177</v>
      </c>
      <c r="K3076" s="14">
        <v>357</v>
      </c>
      <c r="L3076" s="12">
        <v>0.32019999999999998</v>
      </c>
      <c r="M3076" s="7">
        <v>0.44327261000000001</v>
      </c>
      <c r="N3076" s="31">
        <v>0.25</v>
      </c>
      <c r="O3076" s="14">
        <f>IFERROR(VLOOKUP($C3076,'site totals'!$J$2:$K$607,2,FALSE),1)</f>
        <v>3527.0672</v>
      </c>
      <c r="P3076" s="32" t="s">
        <v>22</v>
      </c>
      <c r="Q3076" s="12">
        <v>0.43601297420000001</v>
      </c>
      <c r="R3076" s="29">
        <v>0.34</v>
      </c>
      <c r="S3076" s="2">
        <f>IF($A3076="site","",MIN(VLOOKUP($P3076,margin_ranges!$A$5:$D$10,4,FALSE)/100,$Q3076))</f>
        <v>0.29749999999999999</v>
      </c>
      <c r="T3076" s="6">
        <f>IF(A3076="placement",$J3076*MIN($Q3076,$S3076),"")</f>
        <v>350.15749999999997</v>
      </c>
      <c r="U3076" s="6">
        <f>IF($A3076="placement",T3076,SUMIF($C$10:$C$6209,$C3076,$T$10:$T$6209))</f>
        <v>350.15749999999997</v>
      </c>
      <c r="V3076" s="34">
        <f t="shared" si="146"/>
        <v>6.4393939393939448E-2</v>
      </c>
      <c r="W3076" s="24"/>
      <c r="X3076" s="2" t="str">
        <f>IFERROR(MIN(VLOOKUP($W3076,margin_ranges!$A$5:$D$10,4,FALSE),$Q3076*100)/100,"")</f>
        <v/>
      </c>
      <c r="Y3076" s="6">
        <f t="shared" si="144"/>
        <v>350.15749999999997</v>
      </c>
      <c r="Z3076" s="6">
        <f>IF($A3076="placement",Y3076,SUMIF($C$10:$C$6209,$C3076,$Y$10:$Y$6209))</f>
        <v>350.15749999999997</v>
      </c>
      <c r="AA3076" s="29">
        <f t="shared" si="145"/>
        <v>6.4393939393939448E-2</v>
      </c>
    </row>
    <row r="3077" spans="1:27" hidden="1" x14ac:dyDescent="0.3">
      <c r="A3077" s="8" t="s">
        <v>17</v>
      </c>
      <c r="B3077" s="8" t="s">
        <v>6613</v>
      </c>
      <c r="C3077" s="8" t="s">
        <v>6614</v>
      </c>
      <c r="D3077" s="8" t="s">
        <v>6615</v>
      </c>
      <c r="E3077" s="8" t="s">
        <v>6616</v>
      </c>
      <c r="F3077" s="29">
        <v>0.34</v>
      </c>
      <c r="G3077" s="29">
        <v>0</v>
      </c>
      <c r="H3077" s="30">
        <v>72.676000000000002</v>
      </c>
      <c r="I3077" s="30">
        <v>13.293900000000001</v>
      </c>
      <c r="J3077" s="14">
        <v>250</v>
      </c>
      <c r="K3077" s="14">
        <v>74</v>
      </c>
      <c r="L3077" s="12">
        <v>0.18290000000000001</v>
      </c>
      <c r="M3077" s="7">
        <v>0.62689748999999995</v>
      </c>
      <c r="N3077" s="31">
        <v>0.4</v>
      </c>
      <c r="O3077" s="14">
        <f>IFERROR(VLOOKUP($C3077,'site totals'!$J$2:$K$607,2,FALSE),1)</f>
        <v>3527.0672</v>
      </c>
      <c r="P3077" s="32" t="s">
        <v>22</v>
      </c>
      <c r="Q3077" s="12">
        <v>0.36193715160000001</v>
      </c>
      <c r="R3077" s="29">
        <v>0.34</v>
      </c>
      <c r="S3077" s="2">
        <f>IF($A3077="site","",MIN(VLOOKUP($P3077,margin_ranges!$A$5:$D$10,4,FALSE)/100,$Q3077))</f>
        <v>0.29749999999999999</v>
      </c>
      <c r="T3077" s="6">
        <f>IF(A3077="placement",$J3077*MIN($Q3077,$S3077),"")</f>
        <v>74.375</v>
      </c>
      <c r="U3077" s="6">
        <f>IF($A3077="placement",T3077,SUMIF($C$10:$C$6209,$C3077,$T$10:$T$6209))</f>
        <v>74.375</v>
      </c>
      <c r="V3077" s="34">
        <f t="shared" si="146"/>
        <v>6.439393939393967E-2</v>
      </c>
      <c r="W3077" s="24"/>
      <c r="X3077" s="2" t="str">
        <f>IFERROR(MIN(VLOOKUP($W3077,margin_ranges!$A$5:$D$10,4,FALSE),$Q3077*100)/100,"")</f>
        <v/>
      </c>
      <c r="Y3077" s="6">
        <f t="shared" si="144"/>
        <v>74.375</v>
      </c>
      <c r="Z3077" s="6">
        <f>IF($A3077="placement",Y3077,SUMIF($C$10:$C$6209,$C3077,$Y$10:$Y$6209))</f>
        <v>74.375</v>
      </c>
      <c r="AA3077" s="29">
        <f t="shared" si="145"/>
        <v>6.439393939393967E-2</v>
      </c>
    </row>
    <row r="3078" spans="1:27" x14ac:dyDescent="0.3">
      <c r="A3078" s="16" t="s">
        <v>33</v>
      </c>
      <c r="B3078" s="16" t="s">
        <v>6613</v>
      </c>
      <c r="C3078" s="16" t="s">
        <v>6614</v>
      </c>
      <c r="D3078" s="8" t="s">
        <v>34</v>
      </c>
      <c r="E3078" s="16"/>
      <c r="F3078" s="17">
        <v>0.30398131909706699</v>
      </c>
      <c r="G3078" s="17">
        <v>0.92375172000000005</v>
      </c>
      <c r="H3078" s="36">
        <v>1695.0489</v>
      </c>
      <c r="I3078" s="36">
        <v>495.52569999999997</v>
      </c>
      <c r="J3078" s="22">
        <v>7558</v>
      </c>
      <c r="K3078" s="22">
        <v>1930</v>
      </c>
      <c r="L3078" s="18">
        <v>0.2923</v>
      </c>
      <c r="M3078" s="19">
        <v>0.50841634000000002</v>
      </c>
      <c r="N3078" s="20">
        <v>0.31039800000000001</v>
      </c>
      <c r="O3078" s="22">
        <f>IFERROR(VLOOKUP($C3078,'site totals'!$J$2:$K$607,2,FALSE),1)</f>
        <v>3527.0672</v>
      </c>
      <c r="P3078" s="21"/>
      <c r="Q3078" s="18">
        <v>0.38948067980000001</v>
      </c>
      <c r="R3078" s="17">
        <v>0.30399999999999999</v>
      </c>
      <c r="S3078" s="18" t="str">
        <f>IF($A3078="site","",MIN(VLOOKUP($P3078,margin_ranges!$A$5:$D$10,4,FALSE)/100,$Q3078))</f>
        <v/>
      </c>
      <c r="T3078" s="22" t="str">
        <f>IF(A3078="placement",$J3078*MIN($Q3078,$S3078),"")</f>
        <v/>
      </c>
      <c r="U3078" s="22">
        <f>IF($A3078="placement",T3078,SUMIF($C$10:$C$6209,$C3078,$T$10:$T$6209))</f>
        <v>2198.7100818291997</v>
      </c>
      <c r="V3078" s="37">
        <f t="shared" si="146"/>
        <v>1.8805132677181646E-2</v>
      </c>
      <c r="W3078" s="38"/>
      <c r="X3078" s="18" t="str">
        <f>IFERROR(MIN(VLOOKUP($W3078,margin_ranges!$A$5:$D$10,4,FALSE),$Q3078*100)/100,"")</f>
        <v/>
      </c>
      <c r="Y3078" s="6" t="str">
        <f t="shared" si="144"/>
        <v/>
      </c>
      <c r="Z3078" s="6">
        <f>IF($A3078="placement",Y3078,SUMIF($C$10:$C$6209,$C3078,$Y$10:$Y$6209))</f>
        <v>2198.7100818291997</v>
      </c>
      <c r="AA3078" s="17">
        <f t="shared" si="145"/>
        <v>1.8805132677181646E-2</v>
      </c>
    </row>
    <row r="3079" spans="1:27" hidden="1" x14ac:dyDescent="0.3">
      <c r="A3079" s="8" t="s">
        <v>17</v>
      </c>
      <c r="B3079" s="8" t="s">
        <v>10627</v>
      </c>
      <c r="C3079" s="8" t="s">
        <v>10628</v>
      </c>
      <c r="D3079" s="8" t="s">
        <v>10641</v>
      </c>
      <c r="E3079" s="8" t="s">
        <v>10642</v>
      </c>
      <c r="F3079" s="29">
        <v>0.28999999999999998</v>
      </c>
      <c r="G3079" s="29">
        <v>0</v>
      </c>
      <c r="H3079" s="30">
        <v>45.155200000000001</v>
      </c>
      <c r="I3079" s="30">
        <v>2.5893999999999999</v>
      </c>
      <c r="J3079" s="14">
        <v>67</v>
      </c>
      <c r="K3079" s="14">
        <v>17</v>
      </c>
      <c r="L3079" s="12">
        <v>5.7299999999999997E-2</v>
      </c>
      <c r="M3079" s="7">
        <v>0.86256931000000003</v>
      </c>
      <c r="N3079" s="31">
        <v>0.5</v>
      </c>
      <c r="O3079" s="14">
        <f>IFERROR(VLOOKUP($C3079,'site totals'!$J$2:$K$607,2,FALSE),1)</f>
        <v>3340.5061999999998</v>
      </c>
      <c r="P3079" s="32" t="s">
        <v>22</v>
      </c>
      <c r="Q3079" s="12">
        <v>0.42033643539999999</v>
      </c>
      <c r="R3079" s="29">
        <v>0.28999999999999998</v>
      </c>
      <c r="S3079" s="2">
        <f>IF($A3079="site","",MIN(VLOOKUP($P3079,margin_ranges!$A$5:$D$10,4,FALSE)/100,$Q3079))</f>
        <v>0.29749999999999999</v>
      </c>
      <c r="T3079" s="6">
        <f>IF(A3079="placement",$J3079*MIN($Q3079,$S3079),"")</f>
        <v>19.932499999999997</v>
      </c>
      <c r="U3079" s="6">
        <f>IF($A3079="placement",T3079,SUMIF($C$10:$C$6209,$C3079,$T$10:$T$6209))</f>
        <v>19.932499999999997</v>
      </c>
      <c r="V3079" s="34">
        <f t="shared" si="146"/>
        <v>-1.0563380281690127E-2</v>
      </c>
      <c r="W3079" s="24"/>
      <c r="X3079" s="2" t="str">
        <f>IFERROR(MIN(VLOOKUP($W3079,margin_ranges!$A$5:$D$10,4,FALSE),$Q3079*100)/100,"")</f>
        <v/>
      </c>
      <c r="Y3079" s="6">
        <f t="shared" si="144"/>
        <v>19.932499999999997</v>
      </c>
      <c r="Z3079" s="6">
        <f>IF($A3079="placement",Y3079,SUMIF($C$10:$C$6209,$C3079,$Y$10:$Y$6209))</f>
        <v>19.932499999999997</v>
      </c>
      <c r="AA3079" s="29">
        <f t="shared" si="145"/>
        <v>-1.0563380281690127E-2</v>
      </c>
    </row>
    <row r="3080" spans="1:27" hidden="1" x14ac:dyDescent="0.3">
      <c r="A3080" s="8" t="s">
        <v>17</v>
      </c>
      <c r="B3080" s="8" t="s">
        <v>10627</v>
      </c>
      <c r="C3080" s="8" t="s">
        <v>10628</v>
      </c>
      <c r="D3080" s="8" t="s">
        <v>10657</v>
      </c>
      <c r="E3080" s="8" t="s">
        <v>10658</v>
      </c>
      <c r="F3080" s="29">
        <v>0.28999999999999998</v>
      </c>
      <c r="G3080" s="29">
        <v>0</v>
      </c>
      <c r="H3080" s="30">
        <v>52.978299999999997</v>
      </c>
      <c r="I3080" s="30">
        <v>2.6958000000000002</v>
      </c>
      <c r="J3080" s="14">
        <v>71</v>
      </c>
      <c r="K3080" s="14">
        <v>18</v>
      </c>
      <c r="L3080" s="12">
        <v>5.0900000000000001E-2</v>
      </c>
      <c r="M3080" s="7">
        <v>0.88358548999999997</v>
      </c>
      <c r="N3080" s="31">
        <v>0.5</v>
      </c>
      <c r="O3080" s="14">
        <f>IFERROR(VLOOKUP($C3080,'site totals'!$J$2:$K$607,2,FALSE),1)</f>
        <v>3340.5061999999998</v>
      </c>
      <c r="P3080" s="32" t="s">
        <v>22</v>
      </c>
      <c r="Q3080" s="12">
        <v>0.43412379979999999</v>
      </c>
      <c r="R3080" s="29">
        <v>0.28999999999999998</v>
      </c>
      <c r="S3080" s="2">
        <f>IF($A3080="site","",MIN(VLOOKUP($P3080,margin_ranges!$A$5:$D$10,4,FALSE)/100,$Q3080))</f>
        <v>0.29749999999999999</v>
      </c>
      <c r="T3080" s="6">
        <f>IF(A3080="placement",$J3080*MIN($Q3080,$S3080),"")</f>
        <v>21.122499999999999</v>
      </c>
      <c r="U3080" s="6">
        <f>IF($A3080="placement",T3080,SUMIF($C$10:$C$6209,$C3080,$T$10:$T$6209))</f>
        <v>21.122499999999999</v>
      </c>
      <c r="V3080" s="34">
        <f t="shared" si="146"/>
        <v>-1.0563380281690127E-2</v>
      </c>
      <c r="W3080" s="24"/>
      <c r="X3080" s="2" t="str">
        <f>IFERROR(MIN(VLOOKUP($W3080,margin_ranges!$A$5:$D$10,4,FALSE),$Q3080*100)/100,"")</f>
        <v/>
      </c>
      <c r="Y3080" s="6">
        <f t="shared" si="144"/>
        <v>21.122499999999999</v>
      </c>
      <c r="Z3080" s="6">
        <f>IF($A3080="placement",Y3080,SUMIF($C$10:$C$6209,$C3080,$Y$10:$Y$6209))</f>
        <v>21.122499999999999</v>
      </c>
      <c r="AA3080" s="29">
        <f t="shared" si="145"/>
        <v>-1.0563380281690127E-2</v>
      </c>
    </row>
    <row r="3081" spans="1:27" hidden="1" x14ac:dyDescent="0.3">
      <c r="A3081" s="8" t="s">
        <v>17</v>
      </c>
      <c r="B3081" s="8" t="s">
        <v>10627</v>
      </c>
      <c r="C3081" s="8" t="s">
        <v>10628</v>
      </c>
      <c r="D3081" s="8" t="s">
        <v>10659</v>
      </c>
      <c r="E3081" s="8" t="s">
        <v>10660</v>
      </c>
      <c r="F3081" s="29">
        <v>0.28999999999999998</v>
      </c>
      <c r="G3081" s="29">
        <v>0</v>
      </c>
      <c r="H3081" s="30">
        <v>147.68989999999999</v>
      </c>
      <c r="I3081" s="30">
        <v>8.2002000000000006</v>
      </c>
      <c r="J3081" s="14">
        <v>212</v>
      </c>
      <c r="K3081" s="14">
        <v>53</v>
      </c>
      <c r="L3081" s="12">
        <v>5.5500000000000001E-2</v>
      </c>
      <c r="M3081" s="7">
        <v>0.86264121999999999</v>
      </c>
      <c r="N3081" s="31">
        <v>0.5</v>
      </c>
      <c r="O3081" s="14">
        <f>IFERROR(VLOOKUP($C3081,'site totals'!$J$2:$K$607,2,FALSE),1)</f>
        <v>3340.5061999999998</v>
      </c>
      <c r="P3081" s="32" t="s">
        <v>22</v>
      </c>
      <c r="Q3081" s="12">
        <v>0.42038475749999998</v>
      </c>
      <c r="R3081" s="29">
        <v>0.28999999999999998</v>
      </c>
      <c r="S3081" s="2">
        <f>IF($A3081="site","",MIN(VLOOKUP($P3081,margin_ranges!$A$5:$D$10,4,FALSE)/100,$Q3081))</f>
        <v>0.29749999999999999</v>
      </c>
      <c r="T3081" s="6">
        <f>IF(A3081="placement",$J3081*MIN($Q3081,$S3081),"")</f>
        <v>63.07</v>
      </c>
      <c r="U3081" s="6">
        <f>IF($A3081="placement",T3081,SUMIF($C$10:$C$6209,$C3081,$T$10:$T$6209))</f>
        <v>63.07</v>
      </c>
      <c r="V3081" s="34">
        <f t="shared" si="146"/>
        <v>-1.0563380281690016E-2</v>
      </c>
      <c r="W3081" s="24"/>
      <c r="X3081" s="2" t="str">
        <f>IFERROR(MIN(VLOOKUP($W3081,margin_ranges!$A$5:$D$10,4,FALSE),$Q3081*100)/100,"")</f>
        <v/>
      </c>
      <c r="Y3081" s="6">
        <f t="shared" si="144"/>
        <v>63.07</v>
      </c>
      <c r="Z3081" s="6">
        <f>IF($A3081="placement",Y3081,SUMIF($C$10:$C$6209,$C3081,$Y$10:$Y$6209))</f>
        <v>63.07</v>
      </c>
      <c r="AA3081" s="29">
        <f t="shared" si="145"/>
        <v>-1.0563380281690016E-2</v>
      </c>
    </row>
    <row r="3082" spans="1:27" hidden="1" x14ac:dyDescent="0.3">
      <c r="A3082" s="8" t="s">
        <v>17</v>
      </c>
      <c r="B3082" s="8" t="s">
        <v>10627</v>
      </c>
      <c r="C3082" s="8" t="s">
        <v>10628</v>
      </c>
      <c r="D3082" s="8" t="s">
        <v>10631</v>
      </c>
      <c r="E3082" s="8" t="s">
        <v>10632</v>
      </c>
      <c r="F3082" s="29">
        <v>0.14763948497853999</v>
      </c>
      <c r="G3082" s="29">
        <v>0</v>
      </c>
      <c r="H3082" s="30">
        <v>6.0124000000000004</v>
      </c>
      <c r="I3082" s="30">
        <v>0.28370000000000001</v>
      </c>
      <c r="J3082" s="14">
        <v>10</v>
      </c>
      <c r="K3082" s="14">
        <v>2</v>
      </c>
      <c r="L3082" s="12">
        <v>4.7199999999999999E-2</v>
      </c>
      <c r="M3082" s="7">
        <v>1.1732124900000001</v>
      </c>
      <c r="N3082" s="31">
        <v>1</v>
      </c>
      <c r="O3082" s="14">
        <f>IFERROR(VLOOKUP($C3082,'site totals'!$J$2:$K$607,2,FALSE),1)</f>
        <v>3340.5061999999998</v>
      </c>
      <c r="P3082" s="32" t="s">
        <v>91</v>
      </c>
      <c r="Q3082" s="12">
        <v>0.14763948499999999</v>
      </c>
      <c r="R3082" s="29">
        <v>0.19</v>
      </c>
      <c r="S3082" s="2">
        <f>IF($A3082="site","",MIN(VLOOKUP($P3082,margin_ranges!$A$5:$D$10,4,FALSE)/100,$Q3082))</f>
        <v>0.14763948499999999</v>
      </c>
      <c r="T3082" s="6">
        <f>IF(A3082="placement",$J3082*MIN($Q3082,$S3082),"")</f>
        <v>1.4763948499999999</v>
      </c>
      <c r="U3082" s="6">
        <f>IF($A3082="placement",T3082,SUMIF($C$10:$C$6209,$C3082,$T$10:$T$6209))</f>
        <v>1.4763948499999999</v>
      </c>
      <c r="V3082" s="34">
        <f t="shared" si="146"/>
        <v>5.2296932098765181E-2</v>
      </c>
      <c r="W3082" s="24"/>
      <c r="X3082" s="2" t="str">
        <f>IFERROR(MIN(VLOOKUP($W3082,margin_ranges!$A$5:$D$10,4,FALSE),$Q3082*100)/100,"")</f>
        <v/>
      </c>
      <c r="Y3082" s="6">
        <f t="shared" si="144"/>
        <v>1.4763948499999999</v>
      </c>
      <c r="Z3082" s="6">
        <f>IF($A3082="placement",Y3082,SUMIF($C$10:$C$6209,$C3082,$Y$10:$Y$6209))</f>
        <v>1.4763948499999999</v>
      </c>
      <c r="AA3082" s="29">
        <f t="shared" si="145"/>
        <v>5.2296932098765181E-2</v>
      </c>
    </row>
    <row r="3083" spans="1:27" hidden="1" x14ac:dyDescent="0.3">
      <c r="A3083" s="8" t="s">
        <v>17</v>
      </c>
      <c r="B3083" s="8" t="s">
        <v>10627</v>
      </c>
      <c r="C3083" s="8" t="s">
        <v>10628</v>
      </c>
      <c r="D3083" s="8" t="s">
        <v>10661</v>
      </c>
      <c r="E3083" s="8" t="s">
        <v>10662</v>
      </c>
      <c r="F3083" s="29">
        <v>0.27392762281881999</v>
      </c>
      <c r="G3083" s="29">
        <v>0</v>
      </c>
      <c r="H3083" s="30">
        <v>55.685899999999997</v>
      </c>
      <c r="I3083" s="30">
        <v>1.1902999999999999</v>
      </c>
      <c r="J3083" s="14">
        <v>61</v>
      </c>
      <c r="K3083" s="14">
        <v>15</v>
      </c>
      <c r="L3083" s="12">
        <v>2.1399999999999999E-2</v>
      </c>
      <c r="M3083" s="7">
        <v>1.72159145</v>
      </c>
      <c r="N3083" s="31">
        <v>1.25</v>
      </c>
      <c r="O3083" s="14">
        <f>IFERROR(VLOOKUP($C3083,'site totals'!$J$2:$K$607,2,FALSE),1)</f>
        <v>3340.5061999999998</v>
      </c>
      <c r="P3083" s="32" t="s">
        <v>22</v>
      </c>
      <c r="Q3083" s="12">
        <v>0.27392762279999999</v>
      </c>
      <c r="R3083" s="29">
        <v>0.28999999999999998</v>
      </c>
      <c r="S3083" s="2">
        <f>IF($A3083="site","",MIN(VLOOKUP($P3083,margin_ranges!$A$5:$D$10,4,FALSE)/100,$Q3083))</f>
        <v>0.27392762279999999</v>
      </c>
      <c r="T3083" s="6">
        <f>IF(A3083="placement",$J3083*MIN($Q3083,$S3083),"")</f>
        <v>16.7095849908</v>
      </c>
      <c r="U3083" s="6">
        <f>IF($A3083="placement",T3083,SUMIF($C$10:$C$6209,$C3083,$T$10:$T$6209))</f>
        <v>16.7095849908</v>
      </c>
      <c r="V3083" s="34">
        <f t="shared" si="146"/>
        <v>2.2637150985915788E-2</v>
      </c>
      <c r="W3083" s="24"/>
      <c r="X3083" s="2" t="str">
        <f>IFERROR(MIN(VLOOKUP($W3083,margin_ranges!$A$5:$D$10,4,FALSE),$Q3083*100)/100,"")</f>
        <v/>
      </c>
      <c r="Y3083" s="6">
        <f t="shared" si="144"/>
        <v>16.7095849908</v>
      </c>
      <c r="Z3083" s="6">
        <f>IF($A3083="placement",Y3083,SUMIF($C$10:$C$6209,$C3083,$Y$10:$Y$6209))</f>
        <v>16.7095849908</v>
      </c>
      <c r="AA3083" s="17">
        <f t="shared" si="145"/>
        <v>2.2637150985915788E-2</v>
      </c>
    </row>
    <row r="3084" spans="1:27" hidden="1" x14ac:dyDescent="0.3">
      <c r="A3084" s="8" t="s">
        <v>17</v>
      </c>
      <c r="B3084" s="8" t="s">
        <v>10627</v>
      </c>
      <c r="C3084" s="8" t="s">
        <v>10628</v>
      </c>
      <c r="D3084" s="8" t="s">
        <v>10637</v>
      </c>
      <c r="E3084" s="8" t="s">
        <v>10638</v>
      </c>
      <c r="F3084" s="29">
        <v>0.210444250059523</v>
      </c>
      <c r="G3084" s="29">
        <v>0</v>
      </c>
      <c r="H3084" s="30">
        <v>50.503500000000003</v>
      </c>
      <c r="I3084" s="30">
        <v>1.7434000000000001</v>
      </c>
      <c r="J3084" s="14">
        <v>83</v>
      </c>
      <c r="K3084" s="14">
        <v>17</v>
      </c>
      <c r="L3084" s="12">
        <v>3.4500000000000003E-2</v>
      </c>
      <c r="M3084" s="7">
        <v>1.58316876</v>
      </c>
      <c r="N3084" s="31">
        <v>1.25</v>
      </c>
      <c r="O3084" s="14">
        <f>IFERROR(VLOOKUP($C3084,'site totals'!$J$2:$K$607,2,FALSE),1)</f>
        <v>3340.5061999999998</v>
      </c>
      <c r="P3084" s="32" t="s">
        <v>22</v>
      </c>
      <c r="Q3084" s="12">
        <v>0.21044425010000001</v>
      </c>
      <c r="R3084" s="29">
        <v>0.25</v>
      </c>
      <c r="S3084" s="2">
        <f>IF($A3084="site","",MIN(VLOOKUP($P3084,margin_ranges!$A$5:$D$10,4,FALSE)/100,$Q3084))</f>
        <v>0.21044425010000001</v>
      </c>
      <c r="T3084" s="6">
        <f>IF(A3084="placement",$J3084*MIN($Q3084,$S3084),"")</f>
        <v>17.466872758299999</v>
      </c>
      <c r="U3084" s="6">
        <f>IF($A3084="placement",T3084,SUMIF($C$10:$C$6209,$C3084,$T$10:$T$6209))</f>
        <v>17.466872758299999</v>
      </c>
      <c r="V3084" s="34">
        <f t="shared" si="146"/>
        <v>5.2740999866666582E-2</v>
      </c>
      <c r="W3084" s="24"/>
      <c r="X3084" s="2" t="str">
        <f>IFERROR(MIN(VLOOKUP($W3084,margin_ranges!$A$5:$D$10,4,FALSE),$Q3084*100)/100,"")</f>
        <v/>
      </c>
      <c r="Y3084" s="6">
        <f t="shared" si="144"/>
        <v>17.466872758299999</v>
      </c>
      <c r="Z3084" s="6">
        <f>IF($A3084="placement",Y3084,SUMIF($C$10:$C$6209,$C3084,$Y$10:$Y$6209))</f>
        <v>17.466872758299999</v>
      </c>
      <c r="AA3084" s="29">
        <f t="shared" si="145"/>
        <v>5.2740999866666582E-2</v>
      </c>
    </row>
    <row r="3085" spans="1:27" hidden="1" x14ac:dyDescent="0.3">
      <c r="A3085" s="8" t="s">
        <v>17</v>
      </c>
      <c r="B3085" s="8" t="s">
        <v>10627</v>
      </c>
      <c r="C3085" s="8" t="s">
        <v>10628</v>
      </c>
      <c r="D3085" s="8" t="s">
        <v>10649</v>
      </c>
      <c r="E3085" s="8" t="s">
        <v>10650</v>
      </c>
      <c r="F3085" s="29">
        <v>7.9986656113116297E-2</v>
      </c>
      <c r="G3085" s="29">
        <v>0</v>
      </c>
      <c r="H3085" s="30">
        <v>36.596699999999998</v>
      </c>
      <c r="I3085" s="30">
        <v>12.6861</v>
      </c>
      <c r="J3085" s="14">
        <v>103</v>
      </c>
      <c r="K3085" s="14">
        <v>8</v>
      </c>
      <c r="L3085" s="12">
        <v>0.34660000000000002</v>
      </c>
      <c r="M3085" s="7">
        <v>0.27173519000000002</v>
      </c>
      <c r="N3085" s="31">
        <v>0.25</v>
      </c>
      <c r="O3085" s="14">
        <f>IFERROR(VLOOKUP($C3085,'site totals'!$J$2:$K$607,2,FALSE),1)</f>
        <v>3340.5061999999998</v>
      </c>
      <c r="P3085" s="32" t="s">
        <v>91</v>
      </c>
      <c r="Q3085" s="12">
        <v>7.9986656099999998E-2</v>
      </c>
      <c r="R3085" s="29">
        <v>0.15</v>
      </c>
      <c r="S3085" s="2">
        <f>IF($A3085="site","",MIN(VLOOKUP($P3085,margin_ranges!$A$5:$D$10,4,FALSE)/100,$Q3085))</f>
        <v>7.9986656099999998E-2</v>
      </c>
      <c r="T3085" s="6">
        <f>IF(A3085="placement",$J3085*MIN($Q3085,$S3085),"")</f>
        <v>8.2386255782999989</v>
      </c>
      <c r="U3085" s="6">
        <f>IF($A3085="placement",T3085,SUMIF($C$10:$C$6209,$C3085,$T$10:$T$6209))</f>
        <v>8.2386255782999989</v>
      </c>
      <c r="V3085" s="34">
        <f t="shared" si="146"/>
        <v>8.2368639882352879E-2</v>
      </c>
      <c r="W3085" s="24"/>
      <c r="X3085" s="2" t="str">
        <f>IFERROR(MIN(VLOOKUP($W3085,margin_ranges!$A$5:$D$10,4,FALSE),$Q3085*100)/100,"")</f>
        <v/>
      </c>
      <c r="Y3085" s="6">
        <f t="shared" si="144"/>
        <v>8.2386255782999989</v>
      </c>
      <c r="Z3085" s="6">
        <f>IF($A3085="placement",Y3085,SUMIF($C$10:$C$6209,$C3085,$Y$10:$Y$6209))</f>
        <v>8.2386255782999989</v>
      </c>
      <c r="AA3085" s="29">
        <f t="shared" si="145"/>
        <v>8.2368639882352879E-2</v>
      </c>
    </row>
    <row r="3086" spans="1:27" hidden="1" x14ac:dyDescent="0.3">
      <c r="A3086" s="8" t="s">
        <v>17</v>
      </c>
      <c r="B3086" s="8" t="s">
        <v>10627</v>
      </c>
      <c r="C3086" s="8" t="s">
        <v>10628</v>
      </c>
      <c r="D3086" s="8" t="s">
        <v>10653</v>
      </c>
      <c r="E3086" s="8" t="s">
        <v>10654</v>
      </c>
      <c r="F3086" s="29">
        <v>0.24706487432256</v>
      </c>
      <c r="G3086" s="29">
        <v>0</v>
      </c>
      <c r="H3086" s="30">
        <v>181.00659999999999</v>
      </c>
      <c r="I3086" s="30">
        <v>6.0566000000000004</v>
      </c>
      <c r="J3086" s="14">
        <v>302</v>
      </c>
      <c r="K3086" s="14">
        <v>70</v>
      </c>
      <c r="L3086" s="12">
        <v>3.3500000000000002E-2</v>
      </c>
      <c r="M3086" s="7">
        <v>1.66016959</v>
      </c>
      <c r="N3086" s="31">
        <v>1.25</v>
      </c>
      <c r="O3086" s="14">
        <f>IFERROR(VLOOKUP($C3086,'site totals'!$J$2:$K$607,2,FALSE),1)</f>
        <v>3340.5061999999998</v>
      </c>
      <c r="P3086" s="32" t="s">
        <v>22</v>
      </c>
      <c r="Q3086" s="12">
        <v>0.24706487429999999</v>
      </c>
      <c r="R3086" s="29">
        <v>0.27</v>
      </c>
      <c r="S3086" s="2">
        <f>IF($A3086="site","",MIN(VLOOKUP($P3086,margin_ranges!$A$5:$D$10,4,FALSE)/100,$Q3086))</f>
        <v>0.24706487429999999</v>
      </c>
      <c r="T3086" s="6">
        <f>IF(A3086="placement",$J3086*MIN($Q3086,$S3086),"")</f>
        <v>74.61359203859999</v>
      </c>
      <c r="U3086" s="6">
        <f>IF($A3086="placement",T3086,SUMIF($C$10:$C$6209,$C3086,$T$10:$T$6209))</f>
        <v>74.61359203859999</v>
      </c>
      <c r="V3086" s="34">
        <f t="shared" si="146"/>
        <v>3.141798041095889E-2</v>
      </c>
      <c r="W3086" s="24"/>
      <c r="X3086" s="2" t="str">
        <f>IFERROR(MIN(VLOOKUP($W3086,margin_ranges!$A$5:$D$10,4,FALSE),$Q3086*100)/100,"")</f>
        <v/>
      </c>
      <c r="Y3086" s="6">
        <f t="shared" si="144"/>
        <v>74.61359203859999</v>
      </c>
      <c r="Z3086" s="6">
        <f>IF($A3086="placement",Y3086,SUMIF($C$10:$C$6209,$C3086,$Y$10:$Y$6209))</f>
        <v>74.61359203859999</v>
      </c>
      <c r="AA3086" s="29">
        <f t="shared" si="145"/>
        <v>3.141798041095889E-2</v>
      </c>
    </row>
    <row r="3087" spans="1:27" hidden="1" x14ac:dyDescent="0.3">
      <c r="A3087" s="8" t="s">
        <v>17</v>
      </c>
      <c r="B3087" s="8" t="s">
        <v>10627</v>
      </c>
      <c r="C3087" s="8" t="s">
        <v>10628</v>
      </c>
      <c r="D3087" s="8" t="s">
        <v>10639</v>
      </c>
      <c r="E3087" s="8" t="s">
        <v>10640</v>
      </c>
      <c r="F3087" s="29">
        <v>0.24982659226197801</v>
      </c>
      <c r="G3087" s="29">
        <v>0</v>
      </c>
      <c r="H3087" s="30">
        <v>146.46539999999999</v>
      </c>
      <c r="I3087" s="30">
        <v>27.8766</v>
      </c>
      <c r="J3087" s="14">
        <v>390</v>
      </c>
      <c r="K3087" s="14">
        <v>96</v>
      </c>
      <c r="L3087" s="12">
        <v>0.1903</v>
      </c>
      <c r="M3087" s="7">
        <v>0.46655879</v>
      </c>
      <c r="N3087" s="31">
        <v>0.35</v>
      </c>
      <c r="O3087" s="14">
        <f>IFERROR(VLOOKUP($C3087,'site totals'!$J$2:$K$607,2,FALSE),1)</f>
        <v>3340.5061999999998</v>
      </c>
      <c r="P3087" s="32" t="s">
        <v>91</v>
      </c>
      <c r="Q3087" s="12">
        <v>0.24982659230000001</v>
      </c>
      <c r="R3087" s="29">
        <v>0.3</v>
      </c>
      <c r="S3087" s="2">
        <f>IF($A3087="site","",MIN(VLOOKUP($P3087,margin_ranges!$A$5:$D$10,4,FALSE)/100,$Q3087))</f>
        <v>0.24982659230000001</v>
      </c>
      <c r="T3087" s="6">
        <f>IF(A3087="placement",$J3087*MIN($Q3087,$S3087),"")</f>
        <v>97.432370997000007</v>
      </c>
      <c r="U3087" s="6">
        <f>IF($A3087="placement",T3087,SUMIF($C$10:$C$6209,$C3087,$T$10:$T$6209))</f>
        <v>97.432370997000007</v>
      </c>
      <c r="V3087" s="34">
        <f t="shared" si="146"/>
        <v>7.1676296714285659E-2</v>
      </c>
      <c r="W3087" s="24"/>
      <c r="X3087" s="2" t="str">
        <f>IFERROR(MIN(VLOOKUP($W3087,margin_ranges!$A$5:$D$10,4,FALSE),$Q3087*100)/100,"")</f>
        <v/>
      </c>
      <c r="Y3087" s="6">
        <f t="shared" si="144"/>
        <v>97.432370997000007</v>
      </c>
      <c r="Z3087" s="6">
        <f>IF($A3087="placement",Y3087,SUMIF($C$10:$C$6209,$C3087,$Y$10:$Y$6209))</f>
        <v>97.432370997000007</v>
      </c>
      <c r="AA3087" s="29">
        <f t="shared" si="145"/>
        <v>7.1676296714285659E-2</v>
      </c>
    </row>
    <row r="3088" spans="1:27" hidden="1" x14ac:dyDescent="0.3">
      <c r="A3088" s="8" t="s">
        <v>17</v>
      </c>
      <c r="B3088" s="8" t="s">
        <v>10627</v>
      </c>
      <c r="C3088" s="8" t="s">
        <v>10628</v>
      </c>
      <c r="D3088" s="8" t="s">
        <v>10643</v>
      </c>
      <c r="E3088" s="8" t="s">
        <v>10644</v>
      </c>
      <c r="F3088" s="29">
        <v>0.22839223749058099</v>
      </c>
      <c r="G3088" s="29">
        <v>0</v>
      </c>
      <c r="H3088" s="30">
        <v>132.69319999999999</v>
      </c>
      <c r="I3088" s="30">
        <v>46.257599999999996</v>
      </c>
      <c r="J3088" s="14">
        <v>450</v>
      </c>
      <c r="K3088" s="14">
        <v>103</v>
      </c>
      <c r="L3088" s="12">
        <v>0.34860000000000002</v>
      </c>
      <c r="M3088" s="7">
        <v>0.32399881000000003</v>
      </c>
      <c r="N3088" s="31">
        <v>0.25</v>
      </c>
      <c r="O3088" s="14">
        <f>IFERROR(VLOOKUP($C3088,'site totals'!$J$2:$K$607,2,FALSE),1)</f>
        <v>3340.5061999999998</v>
      </c>
      <c r="P3088" s="32" t="s">
        <v>91</v>
      </c>
      <c r="Q3088" s="12">
        <v>0.22839223750000001</v>
      </c>
      <c r="R3088" s="29">
        <v>0.28000000000000003</v>
      </c>
      <c r="S3088" s="2">
        <f>IF($A3088="site","",MIN(VLOOKUP($P3088,margin_ranges!$A$5:$D$10,4,FALSE)/100,$Q3088))</f>
        <v>0.22839223750000001</v>
      </c>
      <c r="T3088" s="6">
        <f>IF(A3088="placement",$J3088*MIN($Q3088,$S3088),"")</f>
        <v>102.77650687500001</v>
      </c>
      <c r="U3088" s="6">
        <f>IF($A3088="placement",T3088,SUMIF($C$10:$C$6209,$C3088,$T$10:$T$6209))</f>
        <v>102.77650687500001</v>
      </c>
      <c r="V3088" s="34">
        <f t="shared" si="146"/>
        <v>7.1677447916666637E-2</v>
      </c>
      <c r="W3088" s="24"/>
      <c r="X3088" s="2" t="str">
        <f>IFERROR(MIN(VLOOKUP($W3088,margin_ranges!$A$5:$D$10,4,FALSE),$Q3088*100)/100,"")</f>
        <v/>
      </c>
      <c r="Y3088" s="6">
        <f t="shared" si="144"/>
        <v>102.77650687500001</v>
      </c>
      <c r="Z3088" s="6">
        <f>IF($A3088="placement",Y3088,SUMIF($C$10:$C$6209,$C3088,$Y$10:$Y$6209))</f>
        <v>102.77650687500001</v>
      </c>
      <c r="AA3088" s="29">
        <f t="shared" si="145"/>
        <v>7.1677447916666637E-2</v>
      </c>
    </row>
    <row r="3089" spans="1:27" hidden="1" x14ac:dyDescent="0.3">
      <c r="A3089" s="8" t="s">
        <v>17</v>
      </c>
      <c r="B3089" s="8" t="s">
        <v>10627</v>
      </c>
      <c r="C3089" s="8" t="s">
        <v>10628</v>
      </c>
      <c r="D3089" s="8" t="s">
        <v>10655</v>
      </c>
      <c r="E3089" s="8" t="s">
        <v>10656</v>
      </c>
      <c r="F3089" s="29">
        <v>0.27940705022754098</v>
      </c>
      <c r="G3089" s="29">
        <v>0</v>
      </c>
      <c r="H3089" s="30">
        <v>300.30279999999999</v>
      </c>
      <c r="I3089" s="30">
        <v>55.872599999999998</v>
      </c>
      <c r="J3089" s="14">
        <v>814</v>
      </c>
      <c r="K3089" s="14">
        <v>226</v>
      </c>
      <c r="L3089" s="12">
        <v>0.18609999999999999</v>
      </c>
      <c r="M3089" s="7">
        <v>0.48571111</v>
      </c>
      <c r="N3089" s="31">
        <v>0.35</v>
      </c>
      <c r="O3089" s="14">
        <f>IFERROR(VLOOKUP($C3089,'site totals'!$J$2:$K$607,2,FALSE),1)</f>
        <v>3340.5061999999998</v>
      </c>
      <c r="P3089" s="32" t="s">
        <v>91</v>
      </c>
      <c r="Q3089" s="12">
        <v>0.27940705020000001</v>
      </c>
      <c r="R3089" s="29">
        <v>0.3</v>
      </c>
      <c r="S3089" s="2">
        <f>IF($A3089="site","",MIN(VLOOKUP($P3089,margin_ranges!$A$5:$D$10,4,FALSE)/100,$Q3089))</f>
        <v>0.27940705020000001</v>
      </c>
      <c r="T3089" s="6">
        <f>IF(A3089="placement",$J3089*MIN($Q3089,$S3089),"")</f>
        <v>227.4373388628</v>
      </c>
      <c r="U3089" s="6">
        <f>IF($A3089="placement",T3089,SUMIF($C$10:$C$6209,$C3089,$T$10:$T$6209))</f>
        <v>227.4373388628</v>
      </c>
      <c r="V3089" s="34">
        <f t="shared" si="146"/>
        <v>2.9418499714285673E-2</v>
      </c>
      <c r="W3089" s="24"/>
      <c r="X3089" s="2" t="str">
        <f>IFERROR(MIN(VLOOKUP($W3089,margin_ranges!$A$5:$D$10,4,FALSE),$Q3089*100)/100,"")</f>
        <v/>
      </c>
      <c r="Y3089" s="6">
        <f t="shared" si="144"/>
        <v>227.4373388628</v>
      </c>
      <c r="Z3089" s="6">
        <f>IF($A3089="placement",Y3089,SUMIF($C$10:$C$6209,$C3089,$Y$10:$Y$6209))</f>
        <v>227.4373388628</v>
      </c>
      <c r="AA3089" s="29">
        <f t="shared" si="145"/>
        <v>2.9418499714285673E-2</v>
      </c>
    </row>
    <row r="3090" spans="1:27" hidden="1" x14ac:dyDescent="0.3">
      <c r="A3090" s="8" t="s">
        <v>17</v>
      </c>
      <c r="B3090" s="8" t="s">
        <v>10627</v>
      </c>
      <c r="C3090" s="8" t="s">
        <v>10628</v>
      </c>
      <c r="D3090" s="8" t="s">
        <v>10629</v>
      </c>
      <c r="E3090" s="8" t="s">
        <v>10630</v>
      </c>
      <c r="F3090" s="29">
        <v>0.3</v>
      </c>
      <c r="G3090" s="29">
        <v>0</v>
      </c>
      <c r="H3090" s="30">
        <v>177.21510000000001</v>
      </c>
      <c r="I3090" s="30">
        <v>12.146000000000001</v>
      </c>
      <c r="J3090" s="14">
        <v>559</v>
      </c>
      <c r="K3090" s="14">
        <v>145</v>
      </c>
      <c r="L3090" s="12">
        <v>6.8500000000000005E-2</v>
      </c>
      <c r="M3090" s="7">
        <v>1.53372774</v>
      </c>
      <c r="N3090" s="31">
        <v>1</v>
      </c>
      <c r="O3090" s="14">
        <f>IFERROR(VLOOKUP($C3090,'site totals'!$J$2:$K$607,2,FALSE),1)</f>
        <v>3340.5061999999998</v>
      </c>
      <c r="P3090" s="32" t="s">
        <v>91</v>
      </c>
      <c r="Q3090" s="12">
        <v>0.34799379759999999</v>
      </c>
      <c r="R3090" s="29">
        <v>0.3</v>
      </c>
      <c r="S3090" s="2">
        <f>IF($A3090="site","",MIN(VLOOKUP($P3090,margin_ranges!$A$5:$D$10,4,FALSE)/100,$Q3090))</f>
        <v>0.29749999999999999</v>
      </c>
      <c r="T3090" s="6">
        <f>IF(A3090="placement",$J3090*MIN($Q3090,$S3090),"")</f>
        <v>166.30249999999998</v>
      </c>
      <c r="U3090" s="6">
        <f>IF($A3090="placement",T3090,SUMIF($C$10:$C$6209,$C3090,$T$10:$T$6209))</f>
        <v>166.30249999999998</v>
      </c>
      <c r="V3090" s="34">
        <f t="shared" si="146"/>
        <v>3.5714285714285587E-3</v>
      </c>
      <c r="W3090" s="24"/>
      <c r="X3090" s="2" t="str">
        <f>IFERROR(MIN(VLOOKUP($W3090,margin_ranges!$A$5:$D$10,4,FALSE),$Q3090*100)/100,"")</f>
        <v/>
      </c>
      <c r="Y3090" s="6">
        <f t="shared" si="144"/>
        <v>166.30249999999998</v>
      </c>
      <c r="Z3090" s="6">
        <f>IF($A3090="placement",Y3090,SUMIF($C$10:$C$6209,$C3090,$Y$10:$Y$6209))</f>
        <v>166.30249999999998</v>
      </c>
      <c r="AA3090" s="29">
        <f t="shared" si="145"/>
        <v>3.5714285714285587E-3</v>
      </c>
    </row>
    <row r="3091" spans="1:27" hidden="1" x14ac:dyDescent="0.3">
      <c r="A3091" s="8" t="s">
        <v>17</v>
      </c>
      <c r="B3091" s="8" t="s">
        <v>10627</v>
      </c>
      <c r="C3091" s="8" t="s">
        <v>10628</v>
      </c>
      <c r="D3091" s="8" t="s">
        <v>10633</v>
      </c>
      <c r="E3091" s="8" t="s">
        <v>10634</v>
      </c>
      <c r="F3091" s="29">
        <v>0.3</v>
      </c>
      <c r="G3091" s="29">
        <v>0</v>
      </c>
      <c r="H3091" s="30">
        <v>411.0127</v>
      </c>
      <c r="I3091" s="30">
        <v>28.2774</v>
      </c>
      <c r="J3091" s="14">
        <v>1324</v>
      </c>
      <c r="K3091" s="14">
        <v>396</v>
      </c>
      <c r="L3091" s="12">
        <v>6.88E-2</v>
      </c>
      <c r="M3091" s="7">
        <v>1.56077629</v>
      </c>
      <c r="N3091" s="31">
        <v>1</v>
      </c>
      <c r="O3091" s="14">
        <f>IFERROR(VLOOKUP($C3091,'site totals'!$J$2:$K$607,2,FALSE),1)</f>
        <v>3340.5061999999998</v>
      </c>
      <c r="P3091" s="32" t="s">
        <v>91</v>
      </c>
      <c r="Q3091" s="12">
        <v>0.35929318859999998</v>
      </c>
      <c r="R3091" s="29">
        <v>0.3</v>
      </c>
      <c r="S3091" s="2">
        <f>IF($A3091="site","",MIN(VLOOKUP($P3091,margin_ranges!$A$5:$D$10,4,FALSE)/100,$Q3091))</f>
        <v>0.29749999999999999</v>
      </c>
      <c r="T3091" s="6">
        <f>IF(A3091="placement",$J3091*MIN($Q3091,$S3091),"")</f>
        <v>393.89</v>
      </c>
      <c r="U3091" s="6">
        <f>IF($A3091="placement",T3091,SUMIF($C$10:$C$6209,$C3091,$T$10:$T$6209))</f>
        <v>393.89</v>
      </c>
      <c r="V3091" s="34">
        <f t="shared" si="146"/>
        <v>3.5714285714285587E-3</v>
      </c>
      <c r="W3091" s="24"/>
      <c r="X3091" s="2" t="str">
        <f>IFERROR(MIN(VLOOKUP($W3091,margin_ranges!$A$5:$D$10,4,FALSE),$Q3091*100)/100,"")</f>
        <v/>
      </c>
      <c r="Y3091" s="6">
        <f t="shared" si="144"/>
        <v>393.89</v>
      </c>
      <c r="Z3091" s="6">
        <f>IF($A3091="placement",Y3091,SUMIF($C$10:$C$6209,$C3091,$Y$10:$Y$6209))</f>
        <v>393.89</v>
      </c>
      <c r="AA3091" s="17">
        <f t="shared" si="145"/>
        <v>3.5714285714285587E-3</v>
      </c>
    </row>
    <row r="3092" spans="1:27" hidden="1" x14ac:dyDescent="0.3">
      <c r="A3092" s="8" t="s">
        <v>17</v>
      </c>
      <c r="B3092" s="8" t="s">
        <v>10627</v>
      </c>
      <c r="C3092" s="8" t="s">
        <v>10628</v>
      </c>
      <c r="D3092" s="8" t="s">
        <v>10635</v>
      </c>
      <c r="E3092" s="8" t="s">
        <v>10636</v>
      </c>
      <c r="F3092" s="29">
        <v>0.3</v>
      </c>
      <c r="G3092" s="29">
        <v>0</v>
      </c>
      <c r="H3092" s="30">
        <v>369.46370000000002</v>
      </c>
      <c r="I3092" s="30">
        <v>26.197600000000001</v>
      </c>
      <c r="J3092" s="14">
        <v>1206</v>
      </c>
      <c r="K3092" s="14">
        <v>326</v>
      </c>
      <c r="L3092" s="12">
        <v>7.0900000000000005E-2</v>
      </c>
      <c r="M3092" s="7">
        <v>1.53404041</v>
      </c>
      <c r="N3092" s="31">
        <v>1</v>
      </c>
      <c r="O3092" s="14">
        <f>IFERROR(VLOOKUP($C3092,'site totals'!$J$2:$K$607,2,FALSE),1)</f>
        <v>3340.5061999999998</v>
      </c>
      <c r="P3092" s="32" t="s">
        <v>91</v>
      </c>
      <c r="Q3092" s="12">
        <v>0.34812669089999998</v>
      </c>
      <c r="R3092" s="29">
        <v>0.3</v>
      </c>
      <c r="S3092" s="2">
        <f>IF($A3092="site","",MIN(VLOOKUP($P3092,margin_ranges!$A$5:$D$10,4,FALSE)/100,$Q3092))</f>
        <v>0.29749999999999999</v>
      </c>
      <c r="T3092" s="6">
        <f>IF(A3092="placement",$J3092*MIN($Q3092,$S3092),"")</f>
        <v>358.78499999999997</v>
      </c>
      <c r="U3092" s="6">
        <f>IF($A3092="placement",T3092,SUMIF($C$10:$C$6209,$C3092,$T$10:$T$6209))</f>
        <v>358.78499999999997</v>
      </c>
      <c r="V3092" s="34">
        <f t="shared" si="146"/>
        <v>3.5714285714287808E-3</v>
      </c>
      <c r="W3092" s="24"/>
      <c r="X3092" s="2" t="str">
        <f>IFERROR(MIN(VLOOKUP($W3092,margin_ranges!$A$5:$D$10,4,FALSE),$Q3092*100)/100,"")</f>
        <v/>
      </c>
      <c r="Y3092" s="6">
        <f t="shared" si="144"/>
        <v>358.78499999999997</v>
      </c>
      <c r="Z3092" s="6">
        <f>IF($A3092="placement",Y3092,SUMIF($C$10:$C$6209,$C3092,$Y$10:$Y$6209))</f>
        <v>358.78499999999997</v>
      </c>
      <c r="AA3092" s="29">
        <f t="shared" si="145"/>
        <v>3.5714285714287808E-3</v>
      </c>
    </row>
    <row r="3093" spans="1:27" hidden="1" x14ac:dyDescent="0.3">
      <c r="A3093" s="8" t="s">
        <v>17</v>
      </c>
      <c r="B3093" s="8" t="s">
        <v>10627</v>
      </c>
      <c r="C3093" s="8" t="s">
        <v>10628</v>
      </c>
      <c r="D3093" s="8" t="s">
        <v>10651</v>
      </c>
      <c r="E3093" s="8" t="s">
        <v>10652</v>
      </c>
      <c r="F3093" s="29">
        <v>0.30619266055045802</v>
      </c>
      <c r="G3093" s="29">
        <v>0</v>
      </c>
      <c r="H3093" s="30">
        <v>41.994999999999997</v>
      </c>
      <c r="I3093" s="30">
        <v>1.9964999999999999</v>
      </c>
      <c r="J3093" s="14">
        <v>86</v>
      </c>
      <c r="K3093" s="14">
        <v>26</v>
      </c>
      <c r="L3093" s="12">
        <v>4.7500000000000001E-2</v>
      </c>
      <c r="M3093" s="7">
        <v>1.4413223100000001</v>
      </c>
      <c r="N3093" s="31">
        <v>1</v>
      </c>
      <c r="O3093" s="14">
        <f>IFERROR(VLOOKUP($C3093,'site totals'!$J$2:$K$607,2,FALSE),1)</f>
        <v>3340.5061999999998</v>
      </c>
      <c r="P3093" s="32" t="s">
        <v>91</v>
      </c>
      <c r="Q3093" s="12">
        <v>0.3061926606</v>
      </c>
      <c r="R3093" s="29">
        <v>0.35</v>
      </c>
      <c r="S3093" s="2">
        <f>IF($A3093="site","",MIN(VLOOKUP($P3093,margin_ranges!$A$5:$D$10,4,FALSE)/100,$Q3093))</f>
        <v>0.29749999999999999</v>
      </c>
      <c r="T3093" s="6">
        <f>IF(A3093="placement",$J3093*MIN($Q3093,$S3093),"")</f>
        <v>25.584999999999997</v>
      </c>
      <c r="U3093" s="6">
        <f>IF($A3093="placement",T3093,SUMIF($C$10:$C$6209,$C3093,$T$10:$T$6209))</f>
        <v>25.584999999999997</v>
      </c>
      <c r="V3093" s="34">
        <f t="shared" si="146"/>
        <v>8.0769230769230926E-2</v>
      </c>
      <c r="W3093" s="24"/>
      <c r="X3093" s="2" t="str">
        <f>IFERROR(MIN(VLOOKUP($W3093,margin_ranges!$A$5:$D$10,4,FALSE),$Q3093*100)/100,"")</f>
        <v/>
      </c>
      <c r="Y3093" s="6">
        <f t="shared" si="144"/>
        <v>25.584999999999997</v>
      </c>
      <c r="Z3093" s="6">
        <f>IF($A3093="placement",Y3093,SUMIF($C$10:$C$6209,$C3093,$Y$10:$Y$6209))</f>
        <v>25.584999999999997</v>
      </c>
      <c r="AA3093" s="29">
        <f t="shared" si="145"/>
        <v>8.0769230769230926E-2</v>
      </c>
    </row>
    <row r="3094" spans="1:27" hidden="1" x14ac:dyDescent="0.3">
      <c r="A3094" s="8" t="s">
        <v>17</v>
      </c>
      <c r="B3094" s="8" t="s">
        <v>10627</v>
      </c>
      <c r="C3094" s="8" t="s">
        <v>10628</v>
      </c>
      <c r="D3094" s="8" t="s">
        <v>10647</v>
      </c>
      <c r="E3094" s="8" t="s">
        <v>10648</v>
      </c>
      <c r="F3094" s="29">
        <v>0.33</v>
      </c>
      <c r="G3094" s="29">
        <v>0</v>
      </c>
      <c r="H3094" s="30">
        <v>172.7561</v>
      </c>
      <c r="I3094" s="30">
        <v>10.2349</v>
      </c>
      <c r="J3094" s="14">
        <v>468</v>
      </c>
      <c r="K3094" s="14">
        <v>154</v>
      </c>
      <c r="L3094" s="12">
        <v>5.9200000000000003E-2</v>
      </c>
      <c r="M3094" s="7">
        <v>1.5237786799999999</v>
      </c>
      <c r="N3094" s="31">
        <v>1</v>
      </c>
      <c r="O3094" s="14">
        <f>IFERROR(VLOOKUP($C3094,'site totals'!$J$2:$K$607,2,FALSE),1)</f>
        <v>3340.5061999999998</v>
      </c>
      <c r="P3094" s="32" t="s">
        <v>91</v>
      </c>
      <c r="Q3094" s="12">
        <v>0.34373671789999999</v>
      </c>
      <c r="R3094" s="29">
        <v>0.33</v>
      </c>
      <c r="S3094" s="2">
        <f>IF($A3094="site","",MIN(VLOOKUP($P3094,margin_ranges!$A$5:$D$10,4,FALSE)/100,$Q3094))</f>
        <v>0.29749999999999999</v>
      </c>
      <c r="T3094" s="6">
        <f>IF(A3094="placement",$J3094*MIN($Q3094,$S3094),"")</f>
        <v>139.22999999999999</v>
      </c>
      <c r="U3094" s="6">
        <f>IF($A3094="placement",T3094,SUMIF($C$10:$C$6209,$C3094,$T$10:$T$6209))</f>
        <v>139.22999999999999</v>
      </c>
      <c r="V3094" s="34">
        <f t="shared" si="146"/>
        <v>4.850746268656736E-2</v>
      </c>
      <c r="W3094" s="24"/>
      <c r="X3094" s="2" t="str">
        <f>IFERROR(MIN(VLOOKUP($W3094,margin_ranges!$A$5:$D$10,4,FALSE),$Q3094*100)/100,"")</f>
        <v/>
      </c>
      <c r="Y3094" s="6">
        <f t="shared" si="144"/>
        <v>139.22999999999999</v>
      </c>
      <c r="Z3094" s="6">
        <f>IF($A3094="placement",Y3094,SUMIF($C$10:$C$6209,$C3094,$Y$10:$Y$6209))</f>
        <v>139.22999999999999</v>
      </c>
      <c r="AA3094" s="17">
        <f t="shared" si="145"/>
        <v>4.850746268656736E-2</v>
      </c>
    </row>
    <row r="3095" spans="1:27" hidden="1" x14ac:dyDescent="0.3">
      <c r="A3095" s="8" t="s">
        <v>17</v>
      </c>
      <c r="B3095" s="8" t="s">
        <v>10627</v>
      </c>
      <c r="C3095" s="8" t="s">
        <v>10628</v>
      </c>
      <c r="D3095" s="8" t="s">
        <v>10645</v>
      </c>
      <c r="E3095" s="8" t="s">
        <v>10646</v>
      </c>
      <c r="F3095" s="29">
        <v>0.35</v>
      </c>
      <c r="G3095" s="29">
        <v>0</v>
      </c>
      <c r="H3095" s="30">
        <v>321.09980000000002</v>
      </c>
      <c r="I3095" s="30">
        <v>74.796899999999994</v>
      </c>
      <c r="J3095" s="14">
        <v>944</v>
      </c>
      <c r="K3095" s="14">
        <v>294</v>
      </c>
      <c r="L3095" s="12">
        <v>0.2329</v>
      </c>
      <c r="M3095" s="7">
        <v>0.42049026</v>
      </c>
      <c r="N3095" s="31">
        <v>0.25</v>
      </c>
      <c r="O3095" s="14">
        <f>IFERROR(VLOOKUP($C3095,'site totals'!$J$2:$K$607,2,FALSE),1)</f>
        <v>3340.5061999999998</v>
      </c>
      <c r="P3095" s="32" t="s">
        <v>91</v>
      </c>
      <c r="Q3095" s="12">
        <v>0.40545590929999997</v>
      </c>
      <c r="R3095" s="29">
        <v>0.35</v>
      </c>
      <c r="S3095" s="2">
        <f>IF($A3095="site","",MIN(VLOOKUP($P3095,margin_ranges!$A$5:$D$10,4,FALSE)/100,$Q3095))</f>
        <v>0.29749999999999999</v>
      </c>
      <c r="T3095" s="6">
        <f>IF(A3095="placement",$J3095*MIN($Q3095,$S3095),"")</f>
        <v>280.83999999999997</v>
      </c>
      <c r="U3095" s="6">
        <f>IF($A3095="placement",T3095,SUMIF($C$10:$C$6209,$C3095,$T$10:$T$6209))</f>
        <v>280.83999999999997</v>
      </c>
      <c r="V3095" s="34">
        <f t="shared" si="146"/>
        <v>8.0769230769230926E-2</v>
      </c>
      <c r="W3095" s="24"/>
      <c r="X3095" s="2" t="str">
        <f>IFERROR(MIN(VLOOKUP($W3095,margin_ranges!$A$5:$D$10,4,FALSE),$Q3095*100)/100,"")</f>
        <v/>
      </c>
      <c r="Y3095" s="6">
        <f t="shared" si="144"/>
        <v>280.83999999999997</v>
      </c>
      <c r="Z3095" s="6">
        <f>IF($A3095="placement",Y3095,SUMIF($C$10:$C$6209,$C3095,$Y$10:$Y$6209))</f>
        <v>280.83999999999997</v>
      </c>
      <c r="AA3095" s="29">
        <f t="shared" si="145"/>
        <v>8.0769230769230926E-2</v>
      </c>
    </row>
    <row r="3096" spans="1:27" x14ac:dyDescent="0.3">
      <c r="A3096" s="16" t="s">
        <v>33</v>
      </c>
      <c r="B3096" s="16" t="s">
        <v>10627</v>
      </c>
      <c r="C3096" s="16" t="s">
        <v>10628</v>
      </c>
      <c r="D3096" s="8" t="s">
        <v>34</v>
      </c>
      <c r="E3096" s="16"/>
      <c r="F3096" s="17">
        <v>0.30307450768988198</v>
      </c>
      <c r="G3096" s="17">
        <v>0</v>
      </c>
      <c r="H3096" s="36">
        <v>2664.2784000000001</v>
      </c>
      <c r="I3096" s="36">
        <v>319.5324</v>
      </c>
      <c r="J3096" s="22">
        <v>7158</v>
      </c>
      <c r="K3096" s="22">
        <v>1967</v>
      </c>
      <c r="L3096" s="18">
        <v>0.11990000000000001</v>
      </c>
      <c r="M3096" s="19">
        <v>0.74673981</v>
      </c>
      <c r="N3096" s="20">
        <v>0.50105599999999995</v>
      </c>
      <c r="O3096" s="22">
        <f>IFERROR(VLOOKUP($C3096,'site totals'!$J$2:$K$607,2,FALSE),1)</f>
        <v>3340.5061999999998</v>
      </c>
      <c r="P3096" s="21"/>
      <c r="Q3096" s="18">
        <v>0.32900858929999999</v>
      </c>
      <c r="R3096" s="17">
        <v>0.30309999999999998</v>
      </c>
      <c r="S3096" s="18" t="str">
        <f>IF($A3096="site","",MIN(VLOOKUP($P3096,margin_ranges!$A$5:$D$10,4,FALSE)/100,$Q3096))</f>
        <v/>
      </c>
      <c r="T3096" s="22" t="str">
        <f>IF(A3096="placement",$J3096*MIN($Q3096,$S3096),"")</f>
        <v/>
      </c>
      <c r="U3096" s="22">
        <f>IF($A3096="placement",T3096,SUMIF($C$10:$C$6209,$C3096,$T$10:$T$6209))</f>
        <v>2014.9087869508</v>
      </c>
      <c r="V3096" s="37">
        <f t="shared" si="146"/>
        <v>3.100807809453987E-2</v>
      </c>
      <c r="W3096" s="38"/>
      <c r="X3096" s="18" t="str">
        <f>IFERROR(MIN(VLOOKUP($W3096,margin_ranges!$A$5:$D$10,4,FALSE),$Q3096*100)/100,"")</f>
        <v/>
      </c>
      <c r="Y3096" s="6" t="str">
        <f t="shared" si="144"/>
        <v/>
      </c>
      <c r="Z3096" s="6">
        <f>IF($A3096="placement",Y3096,SUMIF($C$10:$C$6209,$C3096,$Y$10:$Y$6209))</f>
        <v>2014.9087869508</v>
      </c>
      <c r="AA3096" s="17">
        <f t="shared" si="145"/>
        <v>3.100807809453987E-2</v>
      </c>
    </row>
    <row r="3097" spans="1:27" hidden="1" x14ac:dyDescent="0.3">
      <c r="A3097" s="8" t="s">
        <v>17</v>
      </c>
      <c r="B3097" s="8" t="s">
        <v>9969</v>
      </c>
      <c r="C3097" s="8" t="s">
        <v>9970</v>
      </c>
      <c r="D3097" s="8" t="s">
        <v>9989</v>
      </c>
      <c r="E3097" s="8" t="s">
        <v>9990</v>
      </c>
      <c r="F3097" s="29">
        <v>0.25</v>
      </c>
      <c r="G3097" s="29">
        <v>0</v>
      </c>
      <c r="H3097" s="30">
        <v>1.8888</v>
      </c>
      <c r="I3097" s="30">
        <v>0.51939999999999997</v>
      </c>
      <c r="J3097" s="14">
        <v>17</v>
      </c>
      <c r="K3097" s="14">
        <v>4</v>
      </c>
      <c r="L3097" s="12">
        <v>0.27500000000000002</v>
      </c>
      <c r="M3097" s="7">
        <v>1.1140695899999999</v>
      </c>
      <c r="N3097" s="31">
        <v>0.75</v>
      </c>
      <c r="O3097" s="14">
        <f>IFERROR(VLOOKUP($C3097,'site totals'!$J$2:$K$607,2,FALSE),1)</f>
        <v>3273.2242999999999</v>
      </c>
      <c r="P3097" s="32" t="s">
        <v>91</v>
      </c>
      <c r="Q3097" s="12">
        <v>0.32679250409999999</v>
      </c>
      <c r="R3097" s="29">
        <v>0.25</v>
      </c>
      <c r="S3097" s="2">
        <f>IF($A3097="site","",MIN(VLOOKUP($P3097,margin_ranges!$A$5:$D$10,4,FALSE)/100,$Q3097))</f>
        <v>0.29749999999999999</v>
      </c>
      <c r="T3097" s="6">
        <f>IF(A3097="placement",$J3097*MIN($Q3097,$S3097),"")</f>
        <v>5.0575000000000001</v>
      </c>
      <c r="U3097" s="6">
        <f>IF($A3097="placement",T3097,SUMIF($C$10:$C$6209,$C3097,$T$10:$T$6209))</f>
        <v>5.0575000000000001</v>
      </c>
      <c r="V3097" s="34">
        <f t="shared" si="146"/>
        <v>-6.3333333333333464E-2</v>
      </c>
      <c r="W3097" s="24"/>
      <c r="X3097" s="2" t="str">
        <f>IFERROR(MIN(VLOOKUP($W3097,margin_ranges!$A$5:$D$10,4,FALSE),$Q3097*100)/100,"")</f>
        <v/>
      </c>
      <c r="Y3097" s="6">
        <f t="shared" si="144"/>
        <v>5.0575000000000001</v>
      </c>
      <c r="Z3097" s="6">
        <f>IF($A3097="placement",Y3097,SUMIF($C$10:$C$6209,$C3097,$Y$10:$Y$6209))</f>
        <v>5.0575000000000001</v>
      </c>
      <c r="AA3097" s="29">
        <f t="shared" si="145"/>
        <v>-6.3333333333333464E-2</v>
      </c>
    </row>
    <row r="3098" spans="1:27" hidden="1" x14ac:dyDescent="0.3">
      <c r="A3098" s="8" t="s">
        <v>17</v>
      </c>
      <c r="B3098" s="8" t="s">
        <v>9969</v>
      </c>
      <c r="C3098" s="8" t="s">
        <v>9970</v>
      </c>
      <c r="D3098" s="8" t="s">
        <v>9991</v>
      </c>
      <c r="E3098" s="8" t="s">
        <v>9992</v>
      </c>
      <c r="F3098" s="29">
        <v>0.25</v>
      </c>
      <c r="G3098" s="29">
        <v>0</v>
      </c>
      <c r="H3098" s="30">
        <v>2.6616</v>
      </c>
      <c r="I3098" s="30">
        <v>0.98839999999999995</v>
      </c>
      <c r="J3098" s="14">
        <v>34</v>
      </c>
      <c r="K3098" s="14">
        <v>8</v>
      </c>
      <c r="L3098" s="12">
        <v>0.37140000000000001</v>
      </c>
      <c r="M3098" s="7">
        <v>1.14643012</v>
      </c>
      <c r="N3098" s="31">
        <v>0.75</v>
      </c>
      <c r="O3098" s="14">
        <f>IFERROR(VLOOKUP($C3098,'site totals'!$J$2:$K$607,2,FALSE),1)</f>
        <v>3273.2242999999999</v>
      </c>
      <c r="P3098" s="32" t="s">
        <v>91</v>
      </c>
      <c r="Q3098" s="12">
        <v>0.3457952762</v>
      </c>
      <c r="R3098" s="29">
        <v>0.25</v>
      </c>
      <c r="S3098" s="2">
        <f>IF($A3098="site","",MIN(VLOOKUP($P3098,margin_ranges!$A$5:$D$10,4,FALSE)/100,$Q3098))</f>
        <v>0.29749999999999999</v>
      </c>
      <c r="T3098" s="6">
        <f>IF(A3098="placement",$J3098*MIN($Q3098,$S3098),"")</f>
        <v>10.115</v>
      </c>
      <c r="U3098" s="6">
        <f>IF($A3098="placement",T3098,SUMIF($C$10:$C$6209,$C3098,$T$10:$T$6209))</f>
        <v>10.115</v>
      </c>
      <c r="V3098" s="34">
        <f t="shared" si="146"/>
        <v>-6.3333333333333464E-2</v>
      </c>
      <c r="W3098" s="24"/>
      <c r="X3098" s="2" t="str">
        <f>IFERROR(MIN(VLOOKUP($W3098,margin_ranges!$A$5:$D$10,4,FALSE),$Q3098*100)/100,"")</f>
        <v/>
      </c>
      <c r="Y3098" s="6">
        <f t="shared" si="144"/>
        <v>10.115</v>
      </c>
      <c r="Z3098" s="6">
        <f>IF($A3098="placement",Y3098,SUMIF($C$10:$C$6209,$C3098,$Y$10:$Y$6209))</f>
        <v>10.115</v>
      </c>
      <c r="AA3098" s="29">
        <f t="shared" si="145"/>
        <v>-6.3333333333333464E-2</v>
      </c>
    </row>
    <row r="3099" spans="1:27" hidden="1" x14ac:dyDescent="0.3">
      <c r="A3099" s="8" t="s">
        <v>17</v>
      </c>
      <c r="B3099" s="8" t="s">
        <v>9969</v>
      </c>
      <c r="C3099" s="8" t="s">
        <v>9970</v>
      </c>
      <c r="D3099" s="8" t="s">
        <v>9983</v>
      </c>
      <c r="E3099" s="8" t="s">
        <v>9984</v>
      </c>
      <c r="F3099" s="29">
        <v>0.25</v>
      </c>
      <c r="G3099" s="29">
        <v>0</v>
      </c>
      <c r="H3099" s="30">
        <v>1.6877</v>
      </c>
      <c r="I3099" s="30">
        <v>0.53210000000000002</v>
      </c>
      <c r="J3099" s="14">
        <v>18</v>
      </c>
      <c r="K3099" s="14">
        <v>5</v>
      </c>
      <c r="L3099" s="12">
        <v>0.31530000000000002</v>
      </c>
      <c r="M3099" s="7">
        <v>1.13056376</v>
      </c>
      <c r="N3099" s="31">
        <v>0.75</v>
      </c>
      <c r="O3099" s="14">
        <f>IFERROR(VLOOKUP($C3099,'site totals'!$J$2:$K$607,2,FALSE),1)</f>
        <v>3273.2242999999999</v>
      </c>
      <c r="P3099" s="32" t="s">
        <v>91</v>
      </c>
      <c r="Q3099" s="12">
        <v>0.33661414989999999</v>
      </c>
      <c r="R3099" s="29">
        <v>0.25</v>
      </c>
      <c r="S3099" s="2">
        <f>IF($A3099="site","",MIN(VLOOKUP($P3099,margin_ranges!$A$5:$D$10,4,FALSE)/100,$Q3099))</f>
        <v>0.29749999999999999</v>
      </c>
      <c r="T3099" s="6">
        <f>IF(A3099="placement",$J3099*MIN($Q3099,$S3099),"")</f>
        <v>5.3549999999999995</v>
      </c>
      <c r="U3099" s="6">
        <f>IF($A3099="placement",T3099,SUMIF($C$10:$C$6209,$C3099,$T$10:$T$6209))</f>
        <v>5.3549999999999995</v>
      </c>
      <c r="V3099" s="34">
        <f t="shared" si="146"/>
        <v>-6.3333333333333353E-2</v>
      </c>
      <c r="W3099" s="24"/>
      <c r="X3099" s="2" t="str">
        <f>IFERROR(MIN(VLOOKUP($W3099,margin_ranges!$A$5:$D$10,4,FALSE),$Q3099*100)/100,"")</f>
        <v/>
      </c>
      <c r="Y3099" s="6">
        <f t="shared" si="144"/>
        <v>5.3549999999999995</v>
      </c>
      <c r="Z3099" s="6">
        <f>IF($A3099="placement",Y3099,SUMIF($C$10:$C$6209,$C3099,$Y$10:$Y$6209))</f>
        <v>5.3549999999999995</v>
      </c>
      <c r="AA3099" s="29">
        <f t="shared" si="145"/>
        <v>-6.3333333333333353E-2</v>
      </c>
    </row>
    <row r="3100" spans="1:27" hidden="1" x14ac:dyDescent="0.3">
      <c r="A3100" s="8" t="s">
        <v>17</v>
      </c>
      <c r="B3100" s="8" t="s">
        <v>9969</v>
      </c>
      <c r="C3100" s="8" t="s">
        <v>9970</v>
      </c>
      <c r="D3100" s="8" t="s">
        <v>9995</v>
      </c>
      <c r="E3100" s="8" t="s">
        <v>9996</v>
      </c>
      <c r="F3100" s="29">
        <v>0.25</v>
      </c>
      <c r="G3100" s="29">
        <v>0</v>
      </c>
      <c r="H3100" s="30">
        <v>4.1277999999999997</v>
      </c>
      <c r="I3100" s="30">
        <v>0.54239999999999999</v>
      </c>
      <c r="J3100" s="14">
        <v>19</v>
      </c>
      <c r="K3100" s="14">
        <v>6</v>
      </c>
      <c r="L3100" s="12">
        <v>0.13139999999999999</v>
      </c>
      <c r="M3100" s="7">
        <v>1.13958388</v>
      </c>
      <c r="N3100" s="31">
        <v>0.75</v>
      </c>
      <c r="O3100" s="14">
        <f>IFERROR(VLOOKUP($C3100,'site totals'!$J$2:$K$607,2,FALSE),1)</f>
        <v>3273.2242999999999</v>
      </c>
      <c r="P3100" s="32" t="s">
        <v>91</v>
      </c>
      <c r="Q3100" s="12">
        <v>0.34186503350000003</v>
      </c>
      <c r="R3100" s="29">
        <v>0.25</v>
      </c>
      <c r="S3100" s="2">
        <f>IF($A3100="site","",MIN(VLOOKUP($P3100,margin_ranges!$A$5:$D$10,4,FALSE)/100,$Q3100))</f>
        <v>0.29749999999999999</v>
      </c>
      <c r="T3100" s="6">
        <f>IF(A3100="placement",$J3100*MIN($Q3100,$S3100),"")</f>
        <v>5.6524999999999999</v>
      </c>
      <c r="U3100" s="6">
        <f>IF($A3100="placement",T3100,SUMIF($C$10:$C$6209,$C3100,$T$10:$T$6209))</f>
        <v>5.6524999999999999</v>
      </c>
      <c r="V3100" s="34">
        <f t="shared" si="146"/>
        <v>-6.3333333333333353E-2</v>
      </c>
      <c r="W3100" s="24"/>
      <c r="X3100" s="2" t="str">
        <f>IFERROR(MIN(VLOOKUP($W3100,margin_ranges!$A$5:$D$10,4,FALSE),$Q3100*100)/100,"")</f>
        <v/>
      </c>
      <c r="Y3100" s="6">
        <f t="shared" si="144"/>
        <v>5.6524999999999999</v>
      </c>
      <c r="Z3100" s="6">
        <f>IF($A3100="placement",Y3100,SUMIF($C$10:$C$6209,$C3100,$Y$10:$Y$6209))</f>
        <v>5.6524999999999999</v>
      </c>
      <c r="AA3100" s="29">
        <f t="shared" si="145"/>
        <v>-6.3333333333333353E-2</v>
      </c>
    </row>
    <row r="3101" spans="1:27" hidden="1" x14ac:dyDescent="0.3">
      <c r="A3101" s="8" t="s">
        <v>17</v>
      </c>
      <c r="B3101" s="8" t="s">
        <v>9969</v>
      </c>
      <c r="C3101" s="8" t="s">
        <v>9970</v>
      </c>
      <c r="D3101" s="8" t="s">
        <v>9979</v>
      </c>
      <c r="E3101" s="8" t="s">
        <v>9980</v>
      </c>
      <c r="F3101" s="29">
        <v>0.25</v>
      </c>
      <c r="G3101" s="29">
        <v>0</v>
      </c>
      <c r="H3101" s="30">
        <v>3.6011000000000002</v>
      </c>
      <c r="I3101" s="30">
        <v>2.1341999999999999</v>
      </c>
      <c r="J3101" s="14">
        <v>76</v>
      </c>
      <c r="K3101" s="14">
        <v>19</v>
      </c>
      <c r="L3101" s="12">
        <v>0.5927</v>
      </c>
      <c r="M3101" s="7">
        <v>1.1795709400000001</v>
      </c>
      <c r="N3101" s="31">
        <v>0.75</v>
      </c>
      <c r="O3101" s="14">
        <f>IFERROR(VLOOKUP($C3101,'site totals'!$J$2:$K$607,2,FALSE),1)</f>
        <v>3273.2242999999999</v>
      </c>
      <c r="P3101" s="32" t="s">
        <v>91</v>
      </c>
      <c r="Q3101" s="12">
        <v>0.36417558529999999</v>
      </c>
      <c r="R3101" s="29">
        <v>0.25</v>
      </c>
      <c r="S3101" s="2">
        <f>IF($A3101="site","",MIN(VLOOKUP($P3101,margin_ranges!$A$5:$D$10,4,FALSE)/100,$Q3101))</f>
        <v>0.29749999999999999</v>
      </c>
      <c r="T3101" s="6">
        <f>IF(A3101="placement",$J3101*MIN($Q3101,$S3101),"")</f>
        <v>22.61</v>
      </c>
      <c r="U3101" s="6">
        <f>IF($A3101="placement",T3101,SUMIF($C$10:$C$6209,$C3101,$T$10:$T$6209))</f>
        <v>22.61</v>
      </c>
      <c r="V3101" s="34">
        <f t="shared" si="146"/>
        <v>-6.3333333333333353E-2</v>
      </c>
      <c r="W3101" s="24"/>
      <c r="X3101" s="2" t="str">
        <f>IFERROR(MIN(VLOOKUP($W3101,margin_ranges!$A$5:$D$10,4,FALSE),$Q3101*100)/100,"")</f>
        <v/>
      </c>
      <c r="Y3101" s="6">
        <f t="shared" si="144"/>
        <v>22.61</v>
      </c>
      <c r="Z3101" s="6">
        <f>IF($A3101="placement",Y3101,SUMIF($C$10:$C$6209,$C3101,$Y$10:$Y$6209))</f>
        <v>22.61</v>
      </c>
      <c r="AA3101" s="29">
        <f t="shared" si="145"/>
        <v>-6.3333333333333353E-2</v>
      </c>
    </row>
    <row r="3102" spans="1:27" hidden="1" x14ac:dyDescent="0.3">
      <c r="A3102" s="8" t="s">
        <v>17</v>
      </c>
      <c r="B3102" s="8" t="s">
        <v>9969</v>
      </c>
      <c r="C3102" s="8" t="s">
        <v>9970</v>
      </c>
      <c r="D3102" s="8" t="s">
        <v>12293</v>
      </c>
      <c r="E3102" s="8" t="s">
        <v>12294</v>
      </c>
      <c r="F3102" s="29">
        <v>0.25</v>
      </c>
      <c r="G3102" s="29">
        <v>0</v>
      </c>
      <c r="H3102" s="30">
        <v>1.1676</v>
      </c>
      <c r="I3102" s="30">
        <v>0.2344</v>
      </c>
      <c r="J3102" s="14">
        <v>10</v>
      </c>
      <c r="K3102" s="14">
        <v>2</v>
      </c>
      <c r="L3102" s="12">
        <v>0.20069999999999999</v>
      </c>
      <c r="M3102" s="7">
        <v>1.38238342</v>
      </c>
      <c r="N3102" s="31">
        <v>0.75</v>
      </c>
      <c r="O3102" s="14">
        <f>IFERROR(VLOOKUP($C3102,'site totals'!$J$2:$K$607,2,FALSE),1)</f>
        <v>3273.2242999999999</v>
      </c>
      <c r="P3102" s="32" t="s">
        <v>91</v>
      </c>
      <c r="Q3102" s="12">
        <v>0.45745877060000001</v>
      </c>
      <c r="R3102" s="29">
        <v>0.25</v>
      </c>
      <c r="S3102" s="2">
        <f>IF($A3102="site","",MIN(VLOOKUP($P3102,margin_ranges!$A$5:$D$10,4,FALSE)/100,$Q3102))</f>
        <v>0.29749999999999999</v>
      </c>
      <c r="T3102" s="6">
        <f>IF(A3102="placement",$J3102*MIN($Q3102,$S3102),"")</f>
        <v>2.9749999999999996</v>
      </c>
      <c r="U3102" s="6">
        <f>IF($A3102="placement",T3102,SUMIF($C$10:$C$6209,$C3102,$T$10:$T$6209))</f>
        <v>2.9749999999999996</v>
      </c>
      <c r="V3102" s="34">
        <f t="shared" si="146"/>
        <v>-6.3333333333333242E-2</v>
      </c>
      <c r="W3102" s="24"/>
      <c r="X3102" s="2" t="str">
        <f>IFERROR(MIN(VLOOKUP($W3102,margin_ranges!$A$5:$D$10,4,FALSE),$Q3102*100)/100,"")</f>
        <v/>
      </c>
      <c r="Y3102" s="6">
        <f t="shared" si="144"/>
        <v>2.9749999999999996</v>
      </c>
      <c r="Z3102" s="6">
        <f>IF($A3102="placement",Y3102,SUMIF($C$10:$C$6209,$C3102,$Y$10:$Y$6209))</f>
        <v>2.9749999999999996</v>
      </c>
      <c r="AA3102" s="29">
        <f t="shared" si="145"/>
        <v>-6.3333333333333242E-2</v>
      </c>
    </row>
    <row r="3103" spans="1:27" hidden="1" x14ac:dyDescent="0.3">
      <c r="A3103" s="8" t="s">
        <v>17</v>
      </c>
      <c r="B3103" s="8" t="s">
        <v>9969</v>
      </c>
      <c r="C3103" s="8" t="s">
        <v>9970</v>
      </c>
      <c r="D3103" s="8" t="s">
        <v>10001</v>
      </c>
      <c r="E3103" s="8" t="s">
        <v>10002</v>
      </c>
      <c r="F3103" s="29">
        <v>0.25</v>
      </c>
      <c r="G3103" s="29">
        <v>0</v>
      </c>
      <c r="H3103" s="30">
        <v>9.0502000000000002</v>
      </c>
      <c r="I3103" s="30">
        <v>1.7485999999999999</v>
      </c>
      <c r="J3103" s="14">
        <v>57</v>
      </c>
      <c r="K3103" s="14">
        <v>16</v>
      </c>
      <c r="L3103" s="12">
        <v>0.19320000000000001</v>
      </c>
      <c r="M3103" s="7">
        <v>1.07954332</v>
      </c>
      <c r="N3103" s="31">
        <v>0.75</v>
      </c>
      <c r="O3103" s="14">
        <f>IFERROR(VLOOKUP($C3103,'site totals'!$J$2:$K$607,2,FALSE),1)</f>
        <v>3273.2242999999999</v>
      </c>
      <c r="P3103" s="32" t="s">
        <v>91</v>
      </c>
      <c r="Q3103" s="12">
        <v>0.30526178380000002</v>
      </c>
      <c r="R3103" s="29">
        <v>0.25</v>
      </c>
      <c r="S3103" s="2">
        <f>IF($A3103="site","",MIN(VLOOKUP($P3103,margin_ranges!$A$5:$D$10,4,FALSE)/100,$Q3103))</f>
        <v>0.29749999999999999</v>
      </c>
      <c r="T3103" s="6">
        <f>IF(A3103="placement",$J3103*MIN($Q3103,$S3103),"")</f>
        <v>16.9575</v>
      </c>
      <c r="U3103" s="6">
        <f>IF($A3103="placement",T3103,SUMIF($C$10:$C$6209,$C3103,$T$10:$T$6209))</f>
        <v>16.9575</v>
      </c>
      <c r="V3103" s="34">
        <f t="shared" si="146"/>
        <v>-6.3333333333333242E-2</v>
      </c>
      <c r="W3103" s="24"/>
      <c r="X3103" s="2" t="str">
        <f>IFERROR(MIN(VLOOKUP($W3103,margin_ranges!$A$5:$D$10,4,FALSE),$Q3103*100)/100,"")</f>
        <v/>
      </c>
      <c r="Y3103" s="6">
        <f t="shared" si="144"/>
        <v>16.9575</v>
      </c>
      <c r="Z3103" s="6">
        <f>IF($A3103="placement",Y3103,SUMIF($C$10:$C$6209,$C3103,$Y$10:$Y$6209))</f>
        <v>16.9575</v>
      </c>
      <c r="AA3103" s="29">
        <f t="shared" si="145"/>
        <v>-6.3333333333333242E-2</v>
      </c>
    </row>
    <row r="3104" spans="1:27" hidden="1" x14ac:dyDescent="0.3">
      <c r="A3104" s="8" t="s">
        <v>17</v>
      </c>
      <c r="B3104" s="8" t="s">
        <v>9969</v>
      </c>
      <c r="C3104" s="8" t="s">
        <v>9970</v>
      </c>
      <c r="D3104" s="8" t="s">
        <v>10005</v>
      </c>
      <c r="E3104" s="8" t="s">
        <v>10006</v>
      </c>
      <c r="F3104" s="29">
        <v>0.25</v>
      </c>
      <c r="G3104" s="29">
        <v>0</v>
      </c>
      <c r="H3104" s="30">
        <v>2.9546000000000001</v>
      </c>
      <c r="I3104" s="30">
        <v>0.86939999999999995</v>
      </c>
      <c r="J3104" s="14">
        <v>27</v>
      </c>
      <c r="K3104" s="14">
        <v>7</v>
      </c>
      <c r="L3104" s="12">
        <v>0.29420000000000002</v>
      </c>
      <c r="M3104" s="7">
        <v>1.0534220700000001</v>
      </c>
      <c r="N3104" s="31">
        <v>0.75</v>
      </c>
      <c r="O3104" s="14">
        <f>IFERROR(VLOOKUP($C3104,'site totals'!$J$2:$K$607,2,FALSE),1)</f>
        <v>3273.2242999999999</v>
      </c>
      <c r="P3104" s="32" t="s">
        <v>91</v>
      </c>
      <c r="Q3104" s="12">
        <v>0.28803466129999999</v>
      </c>
      <c r="R3104" s="29">
        <v>0.25</v>
      </c>
      <c r="S3104" s="2">
        <f>IF($A3104="site","",MIN(VLOOKUP($P3104,margin_ranges!$A$5:$D$10,4,FALSE)/100,$Q3104))</f>
        <v>0.28803466129999999</v>
      </c>
      <c r="T3104" s="6">
        <f>IF(A3104="placement",$J3104*MIN($Q3104,$S3104),"")</f>
        <v>7.7769358550999996</v>
      </c>
      <c r="U3104" s="6">
        <f>IF($A3104="placement",T3104,SUMIF($C$10:$C$6209,$C3104,$T$10:$T$6209))</f>
        <v>7.7769358550999996</v>
      </c>
      <c r="V3104" s="34">
        <f t="shared" si="146"/>
        <v>-5.0712881733333326E-2</v>
      </c>
      <c r="W3104" s="24"/>
      <c r="X3104" s="2" t="str">
        <f>IFERROR(MIN(VLOOKUP($W3104,margin_ranges!$A$5:$D$10,4,FALSE),$Q3104*100)/100,"")</f>
        <v/>
      </c>
      <c r="Y3104" s="6">
        <f t="shared" ref="Y3104:Y3167" si="147">IF(A3104="placement",IF($X3104="",$T3104,$J3104*MIN($Q3104,$X3104)),"")</f>
        <v>7.7769358550999996</v>
      </c>
      <c r="Z3104" s="6">
        <f>IF($A3104="placement",Y3104,SUMIF($C$10:$C$6209,$C3104,$Y$10:$Y$6209))</f>
        <v>7.7769358550999996</v>
      </c>
      <c r="AA3104" s="29">
        <f t="shared" ref="AA3104:AA3167" si="148">($J3104-$Z3104)/($J3104*(1-$R3104))-1</f>
        <v>-5.0712881733333326E-2</v>
      </c>
    </row>
    <row r="3105" spans="1:27" hidden="1" x14ac:dyDescent="0.3">
      <c r="A3105" s="8" t="s">
        <v>17</v>
      </c>
      <c r="B3105" s="8" t="s">
        <v>9969</v>
      </c>
      <c r="C3105" s="8" t="s">
        <v>9970</v>
      </c>
      <c r="D3105" s="8" t="s">
        <v>9993</v>
      </c>
      <c r="E3105" s="8" t="s">
        <v>9994</v>
      </c>
      <c r="F3105" s="29">
        <v>0.25</v>
      </c>
      <c r="G3105" s="29">
        <v>0</v>
      </c>
      <c r="H3105" s="30">
        <v>3.1597</v>
      </c>
      <c r="I3105" s="30">
        <v>1.4466000000000001</v>
      </c>
      <c r="J3105" s="14">
        <v>45</v>
      </c>
      <c r="K3105" s="14">
        <v>11</v>
      </c>
      <c r="L3105" s="12">
        <v>0.45779999999999998</v>
      </c>
      <c r="M3105" s="7">
        <v>1.03716176</v>
      </c>
      <c r="N3105" s="31">
        <v>0.75</v>
      </c>
      <c r="O3105" s="14">
        <f>IFERROR(VLOOKUP($C3105,'site totals'!$J$2:$K$607,2,FALSE),1)</f>
        <v>3273.2242999999999</v>
      </c>
      <c r="P3105" s="32" t="s">
        <v>91</v>
      </c>
      <c r="Q3105" s="12">
        <v>0.27687268500000001</v>
      </c>
      <c r="R3105" s="29">
        <v>0.25</v>
      </c>
      <c r="S3105" s="2">
        <f>IF($A3105="site","",MIN(VLOOKUP($P3105,margin_ranges!$A$5:$D$10,4,FALSE)/100,$Q3105))</f>
        <v>0.27687268500000001</v>
      </c>
      <c r="T3105" s="6">
        <f>IF(A3105="placement",$J3105*MIN($Q3105,$S3105),"")</f>
        <v>12.459270825000001</v>
      </c>
      <c r="U3105" s="6">
        <f>IF($A3105="placement",T3105,SUMIF($C$10:$C$6209,$C3105,$T$10:$T$6209))</f>
        <v>12.459270825000001</v>
      </c>
      <c r="V3105" s="34">
        <f t="shared" si="146"/>
        <v>-3.5830246666666787E-2</v>
      </c>
      <c r="W3105" s="24"/>
      <c r="X3105" s="2" t="str">
        <f>IFERROR(MIN(VLOOKUP($W3105,margin_ranges!$A$5:$D$10,4,FALSE),$Q3105*100)/100,"")</f>
        <v/>
      </c>
      <c r="Y3105" s="6">
        <f t="shared" si="147"/>
        <v>12.459270825000001</v>
      </c>
      <c r="Z3105" s="6">
        <f>IF($A3105="placement",Y3105,SUMIF($C$10:$C$6209,$C3105,$Y$10:$Y$6209))</f>
        <v>12.459270825000001</v>
      </c>
      <c r="AA3105" s="29">
        <f t="shared" si="148"/>
        <v>-3.5830246666666787E-2</v>
      </c>
    </row>
    <row r="3106" spans="1:27" hidden="1" x14ac:dyDescent="0.3">
      <c r="A3106" s="8" t="s">
        <v>17</v>
      </c>
      <c r="B3106" s="8" t="s">
        <v>9969</v>
      </c>
      <c r="C3106" s="8" t="s">
        <v>9970</v>
      </c>
      <c r="D3106" s="8" t="s">
        <v>9985</v>
      </c>
      <c r="E3106" s="8" t="s">
        <v>9986</v>
      </c>
      <c r="F3106" s="29">
        <v>0.28999999999999998</v>
      </c>
      <c r="G3106" s="29">
        <v>1</v>
      </c>
      <c r="H3106" s="30">
        <v>281.10829999999999</v>
      </c>
      <c r="I3106" s="30">
        <v>11.4214</v>
      </c>
      <c r="J3106" s="14">
        <v>425</v>
      </c>
      <c r="K3106" s="14">
        <v>114</v>
      </c>
      <c r="L3106" s="12">
        <v>4.0599999999999997E-2</v>
      </c>
      <c r="M3106" s="7">
        <v>1.2392210100000001</v>
      </c>
      <c r="N3106" s="31">
        <v>0.65</v>
      </c>
      <c r="O3106" s="14">
        <f>IFERROR(VLOOKUP($C3106,'site totals'!$J$2:$K$607,2,FALSE),1)</f>
        <v>3273.2242999999999</v>
      </c>
      <c r="P3106" s="32" t="s">
        <v>22</v>
      </c>
      <c r="Q3106" s="12">
        <v>0.47547693619999998</v>
      </c>
      <c r="R3106" s="29">
        <v>0.28999999999999998</v>
      </c>
      <c r="S3106" s="2">
        <f>IF($A3106="site","",MIN(VLOOKUP($P3106,margin_ranges!$A$5:$D$10,4,FALSE)/100,$Q3106))</f>
        <v>0.29749999999999999</v>
      </c>
      <c r="T3106" s="6">
        <f>IF(A3106="placement",$J3106*MIN($Q3106,$S3106),"")</f>
        <v>126.4375</v>
      </c>
      <c r="U3106" s="6">
        <f>IF($A3106="placement",T3106,SUMIF($C$10:$C$6209,$C3106,$T$10:$T$6209))</f>
        <v>126.4375</v>
      </c>
      <c r="V3106" s="34">
        <f t="shared" si="146"/>
        <v>-1.0563380281690127E-2</v>
      </c>
      <c r="W3106" s="24"/>
      <c r="X3106" s="2" t="str">
        <f>IFERROR(MIN(VLOOKUP($W3106,margin_ranges!$A$5:$D$10,4,FALSE),$Q3106*100)/100,"")</f>
        <v/>
      </c>
      <c r="Y3106" s="6">
        <f t="shared" si="147"/>
        <v>126.4375</v>
      </c>
      <c r="Z3106" s="6">
        <f>IF($A3106="placement",Y3106,SUMIF($C$10:$C$6209,$C3106,$Y$10:$Y$6209))</f>
        <v>126.4375</v>
      </c>
      <c r="AA3106" s="29">
        <f t="shared" si="148"/>
        <v>-1.0563380281690127E-2</v>
      </c>
    </row>
    <row r="3107" spans="1:27" hidden="1" x14ac:dyDescent="0.3">
      <c r="A3107" s="8" t="s">
        <v>17</v>
      </c>
      <c r="B3107" s="8" t="s">
        <v>9969</v>
      </c>
      <c r="C3107" s="8" t="s">
        <v>9970</v>
      </c>
      <c r="D3107" s="8" t="s">
        <v>10003</v>
      </c>
      <c r="E3107" s="8" t="s">
        <v>10004</v>
      </c>
      <c r="F3107" s="29">
        <v>0.28999999999999998</v>
      </c>
      <c r="G3107" s="29">
        <v>1</v>
      </c>
      <c r="H3107" s="30">
        <v>1043.0911000000001</v>
      </c>
      <c r="I3107" s="30">
        <v>108.1397</v>
      </c>
      <c r="J3107" s="14">
        <v>3922</v>
      </c>
      <c r="K3107" s="14">
        <v>1002</v>
      </c>
      <c r="L3107" s="12">
        <v>0.1037</v>
      </c>
      <c r="M3107" s="7">
        <v>1.2090443799999999</v>
      </c>
      <c r="N3107" s="31">
        <v>0.65</v>
      </c>
      <c r="O3107" s="14">
        <f>IFERROR(VLOOKUP($C3107,'site totals'!$J$2:$K$607,2,FALSE),1)</f>
        <v>3273.2242999999999</v>
      </c>
      <c r="P3107" s="32" t="s">
        <v>22</v>
      </c>
      <c r="Q3107" s="12">
        <v>0.46238532809999999</v>
      </c>
      <c r="R3107" s="29">
        <v>0.28999999999999998</v>
      </c>
      <c r="S3107" s="2">
        <f>IF($A3107="site","",MIN(VLOOKUP($P3107,margin_ranges!$A$5:$D$10,4,FALSE)/100,$Q3107))</f>
        <v>0.29749999999999999</v>
      </c>
      <c r="T3107" s="6">
        <f>IF(A3107="placement",$J3107*MIN($Q3107,$S3107),"")</f>
        <v>1166.7949999999998</v>
      </c>
      <c r="U3107" s="6">
        <f>IF($A3107="placement",T3107,SUMIF($C$10:$C$6209,$C3107,$T$10:$T$6209))</f>
        <v>1166.7949999999998</v>
      </c>
      <c r="V3107" s="34">
        <f t="shared" si="146"/>
        <v>-1.0563380281690127E-2</v>
      </c>
      <c r="W3107" s="24"/>
      <c r="X3107" s="2" t="str">
        <f>IFERROR(MIN(VLOOKUP($W3107,margin_ranges!$A$5:$D$10,4,FALSE),$Q3107*100)/100,"")</f>
        <v/>
      </c>
      <c r="Y3107" s="6">
        <f t="shared" si="147"/>
        <v>1166.7949999999998</v>
      </c>
      <c r="Z3107" s="6">
        <f>IF($A3107="placement",Y3107,SUMIF($C$10:$C$6209,$C3107,$Y$10:$Y$6209))</f>
        <v>1166.7949999999998</v>
      </c>
      <c r="AA3107" s="29">
        <f t="shared" si="148"/>
        <v>-1.0563380281690127E-2</v>
      </c>
    </row>
    <row r="3108" spans="1:27" hidden="1" x14ac:dyDescent="0.3">
      <c r="A3108" s="8" t="s">
        <v>17</v>
      </c>
      <c r="B3108" s="8" t="s">
        <v>9969</v>
      </c>
      <c r="C3108" s="8" t="s">
        <v>9970</v>
      </c>
      <c r="D3108" s="33" t="s">
        <v>9981</v>
      </c>
      <c r="E3108" s="8" t="s">
        <v>9982</v>
      </c>
      <c r="F3108" s="29">
        <v>0.28999999999999998</v>
      </c>
      <c r="G3108" s="29">
        <v>0</v>
      </c>
      <c r="H3108" s="30">
        <v>26.922699999999999</v>
      </c>
      <c r="I3108" s="30">
        <v>4.2733999999999996</v>
      </c>
      <c r="J3108" s="14">
        <v>181</v>
      </c>
      <c r="K3108" s="14">
        <v>48</v>
      </c>
      <c r="L3108" s="12">
        <v>0.15870000000000001</v>
      </c>
      <c r="M3108" s="7">
        <v>1.41365604</v>
      </c>
      <c r="N3108" s="31">
        <v>0.65</v>
      </c>
      <c r="O3108" s="14">
        <f>IFERROR(VLOOKUP($C3108,'site totals'!$J$2:$K$607,2,FALSE),1)</f>
        <v>3273.2242999999999</v>
      </c>
      <c r="P3108" s="32" t="s">
        <v>22</v>
      </c>
      <c r="Q3108" s="12">
        <v>0.54019932650000002</v>
      </c>
      <c r="R3108" s="29">
        <v>0.28999999999999998</v>
      </c>
      <c r="S3108" s="2">
        <f>IF($A3108="site","",MIN(VLOOKUP($P3108,margin_ranges!$A$5:$D$10,4,FALSE)/100,$Q3108))</f>
        <v>0.29749999999999999</v>
      </c>
      <c r="T3108" s="6">
        <f>IF(A3108="placement",$J3108*MIN($Q3108,$S3108),"")</f>
        <v>53.847499999999997</v>
      </c>
      <c r="U3108" s="6">
        <f>IF($A3108="placement",T3108,SUMIF($C$10:$C$6209,$C3108,$T$10:$T$6209))</f>
        <v>53.847499999999997</v>
      </c>
      <c r="V3108" s="34">
        <f t="shared" si="146"/>
        <v>-1.0563380281690016E-2</v>
      </c>
      <c r="W3108" s="24"/>
      <c r="X3108" s="2" t="str">
        <f>IFERROR(MIN(VLOOKUP($W3108,margin_ranges!$A$5:$D$10,4,FALSE),$Q3108*100)/100,"")</f>
        <v/>
      </c>
      <c r="Y3108" s="6">
        <f t="shared" si="147"/>
        <v>53.847499999999997</v>
      </c>
      <c r="Z3108" s="6">
        <f>IF($A3108="placement",Y3108,SUMIF($C$10:$C$6209,$C3108,$Y$10:$Y$6209))</f>
        <v>53.847499999999997</v>
      </c>
      <c r="AA3108" s="29">
        <f t="shared" si="148"/>
        <v>-1.0563380281690016E-2</v>
      </c>
    </row>
    <row r="3109" spans="1:27" hidden="1" x14ac:dyDescent="0.3">
      <c r="A3109" s="8" t="s">
        <v>17</v>
      </c>
      <c r="B3109" s="8" t="s">
        <v>9969</v>
      </c>
      <c r="C3109" s="8" t="s">
        <v>9970</v>
      </c>
      <c r="D3109" s="8" t="s">
        <v>9999</v>
      </c>
      <c r="E3109" s="8" t="s">
        <v>10000</v>
      </c>
      <c r="F3109" s="29">
        <v>0.28999999999999998</v>
      </c>
      <c r="G3109" s="29">
        <v>1</v>
      </c>
      <c r="H3109" s="30">
        <v>100.99679999999999</v>
      </c>
      <c r="I3109" s="30">
        <v>19.950600000000001</v>
      </c>
      <c r="J3109" s="14">
        <v>682</v>
      </c>
      <c r="K3109" s="14">
        <v>178</v>
      </c>
      <c r="L3109" s="12">
        <v>0.19750000000000001</v>
      </c>
      <c r="M3109" s="7">
        <v>1.1391541300000001</v>
      </c>
      <c r="N3109" s="31">
        <v>0.6</v>
      </c>
      <c r="O3109" s="14">
        <f>IFERROR(VLOOKUP($C3109,'site totals'!$J$2:$K$607,2,FALSE),1)</f>
        <v>3273.2242999999999</v>
      </c>
      <c r="P3109" s="32" t="s">
        <v>22</v>
      </c>
      <c r="Q3109" s="12">
        <v>0.47329339739999998</v>
      </c>
      <c r="R3109" s="29">
        <v>0.28999999999999998</v>
      </c>
      <c r="S3109" s="2">
        <f>IF($A3109="site","",MIN(VLOOKUP($P3109,margin_ranges!$A$5:$D$10,4,FALSE)/100,$Q3109))</f>
        <v>0.29749999999999999</v>
      </c>
      <c r="T3109" s="6">
        <f>IF(A3109="placement",$J3109*MIN($Q3109,$S3109),"")</f>
        <v>202.89499999999998</v>
      </c>
      <c r="U3109" s="6">
        <f>IF($A3109="placement",T3109,SUMIF($C$10:$C$6209,$C3109,$T$10:$T$6209))</f>
        <v>202.89499999999998</v>
      </c>
      <c r="V3109" s="34">
        <f t="shared" si="146"/>
        <v>-1.0563380281690016E-2</v>
      </c>
      <c r="W3109" s="24"/>
      <c r="X3109" s="2" t="str">
        <f>IFERROR(MIN(VLOOKUP($W3109,margin_ranges!$A$5:$D$10,4,FALSE),$Q3109*100)/100,"")</f>
        <v/>
      </c>
      <c r="Y3109" s="6">
        <f t="shared" si="147"/>
        <v>202.89499999999998</v>
      </c>
      <c r="Z3109" s="6">
        <f>IF($A3109="placement",Y3109,SUMIF($C$10:$C$6209,$C3109,$Y$10:$Y$6209))</f>
        <v>202.89499999999998</v>
      </c>
      <c r="AA3109" s="29">
        <f t="shared" si="148"/>
        <v>-1.0563380281690016E-2</v>
      </c>
    </row>
    <row r="3110" spans="1:27" hidden="1" x14ac:dyDescent="0.3">
      <c r="A3110" s="8" t="s">
        <v>17</v>
      </c>
      <c r="B3110" s="8" t="s">
        <v>9969</v>
      </c>
      <c r="C3110" s="8" t="s">
        <v>9970</v>
      </c>
      <c r="D3110" s="8" t="s">
        <v>9977</v>
      </c>
      <c r="E3110" s="8" t="s">
        <v>9978</v>
      </c>
      <c r="F3110" s="29">
        <v>0.28999999999999998</v>
      </c>
      <c r="G3110" s="29">
        <v>1</v>
      </c>
      <c r="H3110" s="30">
        <v>72.414000000000001</v>
      </c>
      <c r="I3110" s="30">
        <v>20.565000000000001</v>
      </c>
      <c r="J3110" s="14">
        <v>773</v>
      </c>
      <c r="K3110" s="14">
        <v>199</v>
      </c>
      <c r="L3110" s="12">
        <v>0.28399999999999997</v>
      </c>
      <c r="M3110" s="7">
        <v>1.2527526</v>
      </c>
      <c r="N3110" s="31">
        <v>0.65</v>
      </c>
      <c r="O3110" s="14">
        <f>IFERROR(VLOOKUP($C3110,'site totals'!$J$2:$K$607,2,FALSE),1)</f>
        <v>3273.2242999999999</v>
      </c>
      <c r="P3110" s="32" t="s">
        <v>22</v>
      </c>
      <c r="Q3110" s="12">
        <v>0.48114256399999999</v>
      </c>
      <c r="R3110" s="29">
        <v>0.28999999999999998</v>
      </c>
      <c r="S3110" s="2">
        <f>IF($A3110="site","",MIN(VLOOKUP($P3110,margin_ranges!$A$5:$D$10,4,FALSE)/100,$Q3110))</f>
        <v>0.29749999999999999</v>
      </c>
      <c r="T3110" s="6">
        <f>IF(A3110="placement",$J3110*MIN($Q3110,$S3110),"")</f>
        <v>229.9675</v>
      </c>
      <c r="U3110" s="6">
        <f>IF($A3110="placement",T3110,SUMIF($C$10:$C$6209,$C3110,$T$10:$T$6209))</f>
        <v>229.9675</v>
      </c>
      <c r="V3110" s="34">
        <f t="shared" si="146"/>
        <v>-1.0563380281689905E-2</v>
      </c>
      <c r="W3110" s="24"/>
      <c r="X3110" s="2" t="str">
        <f>IFERROR(MIN(VLOOKUP($W3110,margin_ranges!$A$5:$D$10,4,FALSE),$Q3110*100)/100,"")</f>
        <v/>
      </c>
      <c r="Y3110" s="6">
        <f t="shared" si="147"/>
        <v>229.9675</v>
      </c>
      <c r="Z3110" s="6">
        <f>IF($A3110="placement",Y3110,SUMIF($C$10:$C$6209,$C3110,$Y$10:$Y$6209))</f>
        <v>229.9675</v>
      </c>
      <c r="AA3110" s="29">
        <f t="shared" si="148"/>
        <v>-1.0563380281689905E-2</v>
      </c>
    </row>
    <row r="3111" spans="1:27" hidden="1" x14ac:dyDescent="0.3">
      <c r="A3111" s="8" t="s">
        <v>17</v>
      </c>
      <c r="B3111" s="8" t="s">
        <v>9969</v>
      </c>
      <c r="C3111" s="8" t="s">
        <v>9970</v>
      </c>
      <c r="D3111" s="8" t="s">
        <v>9987</v>
      </c>
      <c r="E3111" s="8" t="s">
        <v>9988</v>
      </c>
      <c r="F3111" s="29">
        <v>0.10107008228284201</v>
      </c>
      <c r="G3111" s="29">
        <v>0</v>
      </c>
      <c r="H3111" s="30">
        <v>1.9491000000000001</v>
      </c>
      <c r="I3111" s="30">
        <v>0.4224</v>
      </c>
      <c r="J3111" s="14">
        <v>11</v>
      </c>
      <c r="K3111" s="14">
        <v>1</v>
      </c>
      <c r="L3111" s="12">
        <v>0.2167</v>
      </c>
      <c r="M3111" s="7">
        <v>0.83432532999999998</v>
      </c>
      <c r="N3111" s="31">
        <v>0.75</v>
      </c>
      <c r="O3111" s="14">
        <f>IFERROR(VLOOKUP($C3111,'site totals'!$J$2:$K$607,2,FALSE),1)</f>
        <v>3273.2242999999999</v>
      </c>
      <c r="P3111" s="32" t="s">
        <v>22</v>
      </c>
      <c r="Q3111" s="12">
        <v>0.1010700823</v>
      </c>
      <c r="R3111" s="29">
        <v>0.15</v>
      </c>
      <c r="S3111" s="2">
        <f>IF($A3111="site","",MIN(VLOOKUP($P3111,margin_ranges!$A$5:$D$10,4,FALSE)/100,$Q3111))</f>
        <v>0.1010700823</v>
      </c>
      <c r="T3111" s="6">
        <f>IF(A3111="placement",$J3111*MIN($Q3111,$S3111),"")</f>
        <v>1.1117709053</v>
      </c>
      <c r="U3111" s="6">
        <f>IF($A3111="placement",T3111,SUMIF($C$10:$C$6209,$C3111,$T$10:$T$6209))</f>
        <v>1.1117709053</v>
      </c>
      <c r="V3111" s="34">
        <f t="shared" ref="V3111:V3174" si="149">($J3111-$U3111)/($J3111*(1-$R3111))-1</f>
        <v>5.7564609058823546E-2</v>
      </c>
      <c r="W3111" s="24"/>
      <c r="X3111" s="2" t="str">
        <f>IFERROR(MIN(VLOOKUP($W3111,margin_ranges!$A$5:$D$10,4,FALSE),$Q3111*100)/100,"")</f>
        <v/>
      </c>
      <c r="Y3111" s="6">
        <f t="shared" si="147"/>
        <v>1.1117709053</v>
      </c>
      <c r="Z3111" s="6">
        <f>IF($A3111="placement",Y3111,SUMIF($C$10:$C$6209,$C3111,$Y$10:$Y$6209))</f>
        <v>1.1117709053</v>
      </c>
      <c r="AA3111" s="29">
        <f t="shared" si="148"/>
        <v>5.7564609058823546E-2</v>
      </c>
    </row>
    <row r="3112" spans="1:27" hidden="1" x14ac:dyDescent="0.3">
      <c r="A3112" s="8" t="s">
        <v>17</v>
      </c>
      <c r="B3112" s="8" t="s">
        <v>9969</v>
      </c>
      <c r="C3112" s="8" t="s">
        <v>9970</v>
      </c>
      <c r="D3112" s="8" t="s">
        <v>9973</v>
      </c>
      <c r="E3112" s="8" t="s">
        <v>9974</v>
      </c>
      <c r="F3112" s="29">
        <v>0.26872215471850902</v>
      </c>
      <c r="G3112" s="29">
        <v>0</v>
      </c>
      <c r="H3112" s="30">
        <v>11.3201</v>
      </c>
      <c r="I3112" s="30">
        <v>5.1585999999999999</v>
      </c>
      <c r="J3112" s="14">
        <v>159</v>
      </c>
      <c r="K3112" s="14">
        <v>43</v>
      </c>
      <c r="L3112" s="12">
        <v>0.45569999999999999</v>
      </c>
      <c r="M3112" s="7">
        <v>1.0256019700000001</v>
      </c>
      <c r="N3112" s="31">
        <v>0.75</v>
      </c>
      <c r="O3112" s="14">
        <f>IFERROR(VLOOKUP($C3112,'site totals'!$J$2:$K$607,2,FALSE),1)</f>
        <v>3273.2242999999999</v>
      </c>
      <c r="P3112" s="32" t="s">
        <v>22</v>
      </c>
      <c r="Q3112" s="12">
        <v>0.26872215469999999</v>
      </c>
      <c r="R3112" s="29">
        <v>0.33</v>
      </c>
      <c r="S3112" s="2">
        <f>IF($A3112="site","",MIN(VLOOKUP($P3112,margin_ranges!$A$5:$D$10,4,FALSE)/100,$Q3112))</f>
        <v>0.26872215469999999</v>
      </c>
      <c r="T3112" s="6">
        <f>IF(A3112="placement",$J3112*MIN($Q3112,$S3112),"")</f>
        <v>42.7268225973</v>
      </c>
      <c r="U3112" s="6">
        <f>IF($A3112="placement",T3112,SUMIF($C$10:$C$6209,$C3112,$T$10:$T$6209))</f>
        <v>42.7268225973</v>
      </c>
      <c r="V3112" s="34">
        <f t="shared" si="149"/>
        <v>9.1459470597015091E-2</v>
      </c>
      <c r="W3112" s="24"/>
      <c r="X3112" s="2" t="str">
        <f>IFERROR(MIN(VLOOKUP($W3112,margin_ranges!$A$5:$D$10,4,FALSE),$Q3112*100)/100,"")</f>
        <v/>
      </c>
      <c r="Y3112" s="6">
        <f t="shared" si="147"/>
        <v>42.7268225973</v>
      </c>
      <c r="Z3112" s="6">
        <f>IF($A3112="placement",Y3112,SUMIF($C$10:$C$6209,$C3112,$Y$10:$Y$6209))</f>
        <v>42.7268225973</v>
      </c>
      <c r="AA3112" s="29">
        <f t="shared" si="148"/>
        <v>9.1459470597015091E-2</v>
      </c>
    </row>
    <row r="3113" spans="1:27" hidden="1" x14ac:dyDescent="0.3">
      <c r="A3113" s="8" t="s">
        <v>17</v>
      </c>
      <c r="B3113" s="8" t="s">
        <v>9969</v>
      </c>
      <c r="C3113" s="8" t="s">
        <v>9970</v>
      </c>
      <c r="D3113" s="8" t="s">
        <v>10011</v>
      </c>
      <c r="E3113" s="8" t="s">
        <v>10012</v>
      </c>
      <c r="F3113" s="29">
        <v>0.30165004244482102</v>
      </c>
      <c r="G3113" s="29">
        <v>0</v>
      </c>
      <c r="H3113" s="30">
        <v>4.8822999999999999</v>
      </c>
      <c r="I3113" s="30">
        <v>1.3789</v>
      </c>
      <c r="J3113" s="14">
        <v>44</v>
      </c>
      <c r="K3113" s="14">
        <v>13</v>
      </c>
      <c r="L3113" s="12">
        <v>0.28239999999999998</v>
      </c>
      <c r="M3113" s="7">
        <v>1.07396011</v>
      </c>
      <c r="N3113" s="31">
        <v>0.75</v>
      </c>
      <c r="O3113" s="14">
        <f>IFERROR(VLOOKUP($C3113,'site totals'!$J$2:$K$607,2,FALSE),1)</f>
        <v>3273.2242999999999</v>
      </c>
      <c r="P3113" s="32" t="s">
        <v>22</v>
      </c>
      <c r="Q3113" s="12">
        <v>0.30165004239999998</v>
      </c>
      <c r="R3113" s="29">
        <v>0.34</v>
      </c>
      <c r="S3113" s="2">
        <f>IF($A3113="site","",MIN(VLOOKUP($P3113,margin_ranges!$A$5:$D$10,4,FALSE)/100,$Q3113))</f>
        <v>0.29749999999999999</v>
      </c>
      <c r="T3113" s="6">
        <f>IF(A3113="placement",$J3113*MIN($Q3113,$S3113),"")</f>
        <v>13.09</v>
      </c>
      <c r="U3113" s="6">
        <f>IF($A3113="placement",T3113,SUMIF($C$10:$C$6209,$C3113,$T$10:$T$6209))</f>
        <v>13.09</v>
      </c>
      <c r="V3113" s="34">
        <f t="shared" si="149"/>
        <v>6.439393939393967E-2</v>
      </c>
      <c r="W3113" s="24"/>
      <c r="X3113" s="2" t="str">
        <f>IFERROR(MIN(VLOOKUP($W3113,margin_ranges!$A$5:$D$10,4,FALSE),$Q3113*100)/100,"")</f>
        <v/>
      </c>
      <c r="Y3113" s="6">
        <f t="shared" si="147"/>
        <v>13.09</v>
      </c>
      <c r="Z3113" s="6">
        <f>IF($A3113="placement",Y3113,SUMIF($C$10:$C$6209,$C3113,$Y$10:$Y$6209))</f>
        <v>13.09</v>
      </c>
      <c r="AA3113" s="29">
        <f t="shared" si="148"/>
        <v>6.439393939393967E-2</v>
      </c>
    </row>
    <row r="3114" spans="1:27" hidden="1" x14ac:dyDescent="0.3">
      <c r="A3114" s="8" t="s">
        <v>17</v>
      </c>
      <c r="B3114" s="8" t="s">
        <v>9969</v>
      </c>
      <c r="C3114" s="8" t="s">
        <v>9970</v>
      </c>
      <c r="D3114" s="8" t="s">
        <v>10009</v>
      </c>
      <c r="E3114" s="8" t="s">
        <v>10010</v>
      </c>
      <c r="F3114" s="29">
        <v>0.31319891381042902</v>
      </c>
      <c r="G3114" s="29">
        <v>0</v>
      </c>
      <c r="H3114" s="30">
        <v>4.8837000000000002</v>
      </c>
      <c r="I3114" s="30">
        <v>1.5296000000000001</v>
      </c>
      <c r="J3114" s="14">
        <v>50</v>
      </c>
      <c r="K3114" s="14">
        <v>16</v>
      </c>
      <c r="L3114" s="12">
        <v>0.31319999999999998</v>
      </c>
      <c r="M3114" s="7">
        <v>1.0920192399999999</v>
      </c>
      <c r="N3114" s="31">
        <v>0.75</v>
      </c>
      <c r="O3114" s="14">
        <f>IFERROR(VLOOKUP($C3114,'site totals'!$J$2:$K$607,2,FALSE),1)</f>
        <v>3273.2242999999999</v>
      </c>
      <c r="P3114" s="32" t="s">
        <v>22</v>
      </c>
      <c r="Q3114" s="12">
        <v>0.31319891379999998</v>
      </c>
      <c r="R3114" s="29">
        <v>0.36</v>
      </c>
      <c r="S3114" s="2">
        <f>IF($A3114="site","",MIN(VLOOKUP($P3114,margin_ranges!$A$5:$D$10,4,FALSE)/100,$Q3114))</f>
        <v>0.29749999999999999</v>
      </c>
      <c r="T3114" s="6">
        <f>IF(A3114="placement",$J3114*MIN($Q3114,$S3114),"")</f>
        <v>14.875</v>
      </c>
      <c r="U3114" s="6">
        <f>IF($A3114="placement",T3114,SUMIF($C$10:$C$6209,$C3114,$T$10:$T$6209))</f>
        <v>14.875</v>
      </c>
      <c r="V3114" s="34">
        <f t="shared" si="149"/>
        <v>9.765625E-2</v>
      </c>
      <c r="W3114" s="24"/>
      <c r="X3114" s="2" t="str">
        <f>IFERROR(MIN(VLOOKUP($W3114,margin_ranges!$A$5:$D$10,4,FALSE),$Q3114*100)/100,"")</f>
        <v/>
      </c>
      <c r="Y3114" s="6">
        <f t="shared" si="147"/>
        <v>14.875</v>
      </c>
      <c r="Z3114" s="6">
        <f>IF($A3114="placement",Y3114,SUMIF($C$10:$C$6209,$C3114,$Y$10:$Y$6209))</f>
        <v>14.875</v>
      </c>
      <c r="AA3114" s="29">
        <f t="shared" si="148"/>
        <v>9.765625E-2</v>
      </c>
    </row>
    <row r="3115" spans="1:27" hidden="1" x14ac:dyDescent="0.3">
      <c r="A3115" s="8" t="s">
        <v>17</v>
      </c>
      <c r="B3115" s="8" t="s">
        <v>9969</v>
      </c>
      <c r="C3115" s="8" t="s">
        <v>9970</v>
      </c>
      <c r="D3115" s="8" t="s">
        <v>12291</v>
      </c>
      <c r="E3115" s="8" t="s">
        <v>12292</v>
      </c>
      <c r="F3115" s="29">
        <v>0.32999999999999902</v>
      </c>
      <c r="G3115" s="29">
        <v>0</v>
      </c>
      <c r="H3115" s="30">
        <v>1.1952</v>
      </c>
      <c r="I3115" s="30">
        <v>0.33439999999999998</v>
      </c>
      <c r="J3115" s="14">
        <v>12</v>
      </c>
      <c r="K3115" s="14">
        <v>4</v>
      </c>
      <c r="L3115" s="12">
        <v>0.27979999999999999</v>
      </c>
      <c r="M3115" s="7">
        <v>1.2272105900000001</v>
      </c>
      <c r="N3115" s="31">
        <v>0.75</v>
      </c>
      <c r="O3115" s="14">
        <f>IFERROR(VLOOKUP($C3115,'site totals'!$J$2:$K$607,2,FALSE),1)</f>
        <v>3273.2242999999999</v>
      </c>
      <c r="P3115" s="32" t="s">
        <v>22</v>
      </c>
      <c r="Q3115" s="12">
        <v>0.38885794839999999</v>
      </c>
      <c r="R3115" s="29">
        <v>0.33</v>
      </c>
      <c r="S3115" s="2">
        <f>IF($A3115="site","",MIN(VLOOKUP($P3115,margin_ranges!$A$5:$D$10,4,FALSE)/100,$Q3115))</f>
        <v>0.29749999999999999</v>
      </c>
      <c r="T3115" s="6">
        <f>IF(A3115="placement",$J3115*MIN($Q3115,$S3115),"")</f>
        <v>3.57</v>
      </c>
      <c r="U3115" s="6">
        <f>IF($A3115="placement",T3115,SUMIF($C$10:$C$6209,$C3115,$T$10:$T$6209))</f>
        <v>3.57</v>
      </c>
      <c r="V3115" s="34">
        <f t="shared" si="149"/>
        <v>4.8507462686567138E-2</v>
      </c>
      <c r="W3115" s="24"/>
      <c r="X3115" s="2" t="str">
        <f>IFERROR(MIN(VLOOKUP($W3115,margin_ranges!$A$5:$D$10,4,FALSE),$Q3115*100)/100,"")</f>
        <v/>
      </c>
      <c r="Y3115" s="6">
        <f t="shared" si="147"/>
        <v>3.57</v>
      </c>
      <c r="Z3115" s="6">
        <f>IF($A3115="placement",Y3115,SUMIF($C$10:$C$6209,$C3115,$Y$10:$Y$6209))</f>
        <v>3.57</v>
      </c>
      <c r="AA3115" s="29">
        <f t="shared" si="148"/>
        <v>4.8507462686567138E-2</v>
      </c>
    </row>
    <row r="3116" spans="1:27" hidden="1" x14ac:dyDescent="0.3">
      <c r="A3116" s="8" t="s">
        <v>17</v>
      </c>
      <c r="B3116" s="8" t="s">
        <v>9969</v>
      </c>
      <c r="C3116" s="8" t="s">
        <v>9970</v>
      </c>
      <c r="D3116" s="8" t="s">
        <v>12295</v>
      </c>
      <c r="E3116" s="8" t="s">
        <v>12296</v>
      </c>
      <c r="F3116" s="29">
        <v>0.33</v>
      </c>
      <c r="G3116" s="29">
        <v>0</v>
      </c>
      <c r="H3116" s="30">
        <v>0.61270000000000002</v>
      </c>
      <c r="I3116" s="30">
        <v>0.1651</v>
      </c>
      <c r="J3116" s="14">
        <v>7</v>
      </c>
      <c r="K3116" s="14">
        <v>2</v>
      </c>
      <c r="L3116" s="12">
        <v>0.26939999999999997</v>
      </c>
      <c r="M3116" s="7">
        <v>1.3614885299999999</v>
      </c>
      <c r="N3116" s="31">
        <v>0.75</v>
      </c>
      <c r="O3116" s="14">
        <f>IFERROR(VLOOKUP($C3116,'site totals'!$J$2:$K$607,2,FALSE),1)</f>
        <v>3273.2242999999999</v>
      </c>
      <c r="P3116" s="32" t="s">
        <v>22</v>
      </c>
      <c r="Q3116" s="12">
        <v>0.44913234169999999</v>
      </c>
      <c r="R3116" s="29">
        <v>0.33</v>
      </c>
      <c r="S3116" s="2">
        <f>IF($A3116="site","",MIN(VLOOKUP($P3116,margin_ranges!$A$5:$D$10,4,FALSE)/100,$Q3116))</f>
        <v>0.29749999999999999</v>
      </c>
      <c r="T3116" s="6">
        <f>IF(A3116="placement",$J3116*MIN($Q3116,$S3116),"")</f>
        <v>2.0825</v>
      </c>
      <c r="U3116" s="6">
        <f>IF($A3116="placement",T3116,SUMIF($C$10:$C$6209,$C3116,$T$10:$T$6209))</f>
        <v>2.0825</v>
      </c>
      <c r="V3116" s="34">
        <f t="shared" si="149"/>
        <v>4.850746268656736E-2</v>
      </c>
      <c r="W3116" s="24"/>
      <c r="X3116" s="2" t="str">
        <f>IFERROR(MIN(VLOOKUP($W3116,margin_ranges!$A$5:$D$10,4,FALSE),$Q3116*100)/100,"")</f>
        <v/>
      </c>
      <c r="Y3116" s="6">
        <f t="shared" si="147"/>
        <v>2.0825</v>
      </c>
      <c r="Z3116" s="6">
        <f>IF($A3116="placement",Y3116,SUMIF($C$10:$C$6209,$C3116,$Y$10:$Y$6209))</f>
        <v>2.0825</v>
      </c>
      <c r="AA3116" s="29">
        <f t="shared" si="148"/>
        <v>4.850746268656736E-2</v>
      </c>
    </row>
    <row r="3117" spans="1:27" hidden="1" x14ac:dyDescent="0.3">
      <c r="A3117" s="8" t="s">
        <v>17</v>
      </c>
      <c r="B3117" s="8" t="s">
        <v>9969</v>
      </c>
      <c r="C3117" s="8" t="s">
        <v>9970</v>
      </c>
      <c r="D3117" s="8" t="s">
        <v>12289</v>
      </c>
      <c r="E3117" s="8" t="s">
        <v>12290</v>
      </c>
      <c r="F3117" s="29">
        <v>0.32999999999999902</v>
      </c>
      <c r="G3117" s="29">
        <v>0</v>
      </c>
      <c r="H3117" s="30">
        <v>0.84</v>
      </c>
      <c r="I3117" s="30">
        <v>0.2104</v>
      </c>
      <c r="J3117" s="14">
        <v>8</v>
      </c>
      <c r="K3117" s="14">
        <v>3</v>
      </c>
      <c r="L3117" s="12">
        <v>0.25040000000000001</v>
      </c>
      <c r="M3117" s="7">
        <v>1.30893039</v>
      </c>
      <c r="N3117" s="31">
        <v>0.75</v>
      </c>
      <c r="O3117" s="14">
        <f>IFERROR(VLOOKUP($C3117,'site totals'!$J$2:$K$607,2,FALSE),1)</f>
        <v>3273.2242999999999</v>
      </c>
      <c r="P3117" s="32" t="s">
        <v>22</v>
      </c>
      <c r="Q3117" s="12">
        <v>0.42701307459999999</v>
      </c>
      <c r="R3117" s="29">
        <v>0.33</v>
      </c>
      <c r="S3117" s="2">
        <f>IF($A3117="site","",MIN(VLOOKUP($P3117,margin_ranges!$A$5:$D$10,4,FALSE)/100,$Q3117))</f>
        <v>0.29749999999999999</v>
      </c>
      <c r="T3117" s="6">
        <f>IF(A3117="placement",$J3117*MIN($Q3117,$S3117),"")</f>
        <v>2.38</v>
      </c>
      <c r="U3117" s="6">
        <f>IF($A3117="placement",T3117,SUMIF($C$10:$C$6209,$C3117,$T$10:$T$6209))</f>
        <v>2.38</v>
      </c>
      <c r="V3117" s="34">
        <f t="shared" si="149"/>
        <v>4.850746268656736E-2</v>
      </c>
      <c r="W3117" s="24"/>
      <c r="X3117" s="2" t="str">
        <f>IFERROR(MIN(VLOOKUP($W3117,margin_ranges!$A$5:$D$10,4,FALSE),$Q3117*100)/100,"")</f>
        <v/>
      </c>
      <c r="Y3117" s="6">
        <f t="shared" si="147"/>
        <v>2.38</v>
      </c>
      <c r="Z3117" s="6">
        <f>IF($A3117="placement",Y3117,SUMIF($C$10:$C$6209,$C3117,$Y$10:$Y$6209))</f>
        <v>2.38</v>
      </c>
      <c r="AA3117" s="29">
        <f t="shared" si="148"/>
        <v>4.850746268656736E-2</v>
      </c>
    </row>
    <row r="3118" spans="1:27" hidden="1" x14ac:dyDescent="0.3">
      <c r="A3118" s="8" t="s">
        <v>17</v>
      </c>
      <c r="B3118" s="8" t="s">
        <v>9969</v>
      </c>
      <c r="C3118" s="8" t="s">
        <v>9970</v>
      </c>
      <c r="D3118" s="8" t="s">
        <v>9971</v>
      </c>
      <c r="E3118" s="8" t="s">
        <v>9972</v>
      </c>
      <c r="F3118" s="29">
        <v>0.33951882316610899</v>
      </c>
      <c r="G3118" s="29">
        <v>0</v>
      </c>
      <c r="H3118" s="30">
        <v>8.3676999999999992</v>
      </c>
      <c r="I3118" s="30">
        <v>3.3610000000000002</v>
      </c>
      <c r="J3118" s="14">
        <v>114</v>
      </c>
      <c r="K3118" s="14">
        <v>38</v>
      </c>
      <c r="L3118" s="12">
        <v>0.4017</v>
      </c>
      <c r="M3118" s="7">
        <v>1.1355357699999999</v>
      </c>
      <c r="N3118" s="31">
        <v>0.75</v>
      </c>
      <c r="O3118" s="14">
        <f>IFERROR(VLOOKUP($C3118,'site totals'!$J$2:$K$607,2,FALSE),1)</f>
        <v>3273.2242999999999</v>
      </c>
      <c r="P3118" s="32" t="s">
        <v>22</v>
      </c>
      <c r="Q3118" s="12">
        <v>0.33951882319999999</v>
      </c>
      <c r="R3118" s="29">
        <v>0.37</v>
      </c>
      <c r="S3118" s="2">
        <f>IF($A3118="site","",MIN(VLOOKUP($P3118,margin_ranges!$A$5:$D$10,4,FALSE)/100,$Q3118))</f>
        <v>0.29749999999999999</v>
      </c>
      <c r="T3118" s="6">
        <f>IF(A3118="placement",$J3118*MIN($Q3118,$S3118),"")</f>
        <v>33.914999999999999</v>
      </c>
      <c r="U3118" s="6">
        <f>IF($A3118="placement",T3118,SUMIF($C$10:$C$6209,$C3118,$T$10:$T$6209))</f>
        <v>33.914999999999999</v>
      </c>
      <c r="V3118" s="34">
        <f t="shared" si="149"/>
        <v>0.11507936507936511</v>
      </c>
      <c r="W3118" s="24"/>
      <c r="X3118" s="2" t="str">
        <f>IFERROR(MIN(VLOOKUP($W3118,margin_ranges!$A$5:$D$10,4,FALSE),$Q3118*100)/100,"")</f>
        <v/>
      </c>
      <c r="Y3118" s="6">
        <f t="shared" si="147"/>
        <v>33.914999999999999</v>
      </c>
      <c r="Z3118" s="6">
        <f>IF($A3118="placement",Y3118,SUMIF($C$10:$C$6209,$C3118,$Y$10:$Y$6209))</f>
        <v>33.914999999999999</v>
      </c>
      <c r="AA3118" s="29">
        <f t="shared" si="148"/>
        <v>0.11507936507936511</v>
      </c>
    </row>
    <row r="3119" spans="1:27" hidden="1" x14ac:dyDescent="0.3">
      <c r="A3119" s="8" t="s">
        <v>17</v>
      </c>
      <c r="B3119" s="8" t="s">
        <v>9969</v>
      </c>
      <c r="C3119" s="8" t="s">
        <v>9970</v>
      </c>
      <c r="D3119" s="8" t="s">
        <v>9975</v>
      </c>
      <c r="E3119" s="8" t="s">
        <v>9976</v>
      </c>
      <c r="F3119" s="29">
        <v>0.35323724463302802</v>
      </c>
      <c r="G3119" s="29">
        <v>0</v>
      </c>
      <c r="H3119" s="30">
        <v>1.2457</v>
      </c>
      <c r="I3119" s="30">
        <v>0.83040000000000003</v>
      </c>
      <c r="J3119" s="14">
        <v>29</v>
      </c>
      <c r="K3119" s="14">
        <v>10</v>
      </c>
      <c r="L3119" s="12">
        <v>0.66659999999999997</v>
      </c>
      <c r="M3119" s="7">
        <v>1.15962151</v>
      </c>
      <c r="N3119" s="31">
        <v>0.75</v>
      </c>
      <c r="O3119" s="14">
        <f>IFERROR(VLOOKUP($C3119,'site totals'!$J$2:$K$607,2,FALSE),1)</f>
        <v>3273.2242999999999</v>
      </c>
      <c r="P3119" s="32" t="s">
        <v>22</v>
      </c>
      <c r="Q3119" s="12">
        <v>0.3532372446</v>
      </c>
      <c r="R3119" s="29">
        <v>0.37</v>
      </c>
      <c r="S3119" s="2">
        <f>IF($A3119="site","",MIN(VLOOKUP($P3119,margin_ranges!$A$5:$D$10,4,FALSE)/100,$Q3119))</f>
        <v>0.29749999999999999</v>
      </c>
      <c r="T3119" s="6">
        <f>IF(A3119="placement",$J3119*MIN($Q3119,$S3119),"")</f>
        <v>8.6274999999999995</v>
      </c>
      <c r="U3119" s="6">
        <f>IF($A3119="placement",T3119,SUMIF($C$10:$C$6209,$C3119,$T$10:$T$6209))</f>
        <v>8.6274999999999995</v>
      </c>
      <c r="V3119" s="34">
        <f t="shared" si="149"/>
        <v>0.11507936507936534</v>
      </c>
      <c r="W3119" s="24"/>
      <c r="X3119" s="2" t="str">
        <f>IFERROR(MIN(VLOOKUP($W3119,margin_ranges!$A$5:$D$10,4,FALSE),$Q3119*100)/100,"")</f>
        <v/>
      </c>
      <c r="Y3119" s="6">
        <f t="shared" si="147"/>
        <v>8.6274999999999995</v>
      </c>
      <c r="Z3119" s="6">
        <f>IF($A3119="placement",Y3119,SUMIF($C$10:$C$6209,$C3119,$Y$10:$Y$6209))</f>
        <v>8.6274999999999995</v>
      </c>
      <c r="AA3119" s="29">
        <f t="shared" si="148"/>
        <v>0.11507936507936534</v>
      </c>
    </row>
    <row r="3120" spans="1:27" hidden="1" x14ac:dyDescent="0.3">
      <c r="A3120" s="8" t="s">
        <v>17</v>
      </c>
      <c r="B3120" s="8" t="s">
        <v>9969</v>
      </c>
      <c r="C3120" s="8" t="s">
        <v>9970</v>
      </c>
      <c r="D3120" s="8" t="s">
        <v>9997</v>
      </c>
      <c r="E3120" s="8" t="s">
        <v>9998</v>
      </c>
      <c r="F3120" s="29">
        <v>0.36118420005623098</v>
      </c>
      <c r="G3120" s="29">
        <v>0</v>
      </c>
      <c r="H3120" s="30">
        <v>11.3988</v>
      </c>
      <c r="I3120" s="30">
        <v>6.8811999999999998</v>
      </c>
      <c r="J3120" s="14">
        <v>242</v>
      </c>
      <c r="K3120" s="14">
        <v>81</v>
      </c>
      <c r="L3120" s="12">
        <v>0.60370000000000001</v>
      </c>
      <c r="M3120" s="7">
        <v>1.1740473499999999</v>
      </c>
      <c r="N3120" s="31">
        <v>0.75</v>
      </c>
      <c r="O3120" s="14">
        <f>IFERROR(VLOOKUP($C3120,'site totals'!$J$2:$K$607,2,FALSE),1)</f>
        <v>3273.2242999999999</v>
      </c>
      <c r="P3120" s="32" t="s">
        <v>22</v>
      </c>
      <c r="Q3120" s="12">
        <v>0.36118420010000002</v>
      </c>
      <c r="R3120" s="29">
        <v>0.37</v>
      </c>
      <c r="S3120" s="2">
        <f>IF($A3120="site","",MIN(VLOOKUP($P3120,margin_ranges!$A$5:$D$10,4,FALSE)/100,$Q3120))</f>
        <v>0.29749999999999999</v>
      </c>
      <c r="T3120" s="6">
        <f>IF(A3120="placement",$J3120*MIN($Q3120,$S3120),"")</f>
        <v>71.99499999999999</v>
      </c>
      <c r="U3120" s="6">
        <f>IF($A3120="placement",T3120,SUMIF($C$10:$C$6209,$C3120,$T$10:$T$6209))</f>
        <v>71.99499999999999</v>
      </c>
      <c r="V3120" s="34">
        <f t="shared" si="149"/>
        <v>0.11507936507936489</v>
      </c>
      <c r="W3120" s="24"/>
      <c r="X3120" s="2" t="str">
        <f>IFERROR(MIN(VLOOKUP($W3120,margin_ranges!$A$5:$D$10,4,FALSE),$Q3120*100)/100,"")</f>
        <v/>
      </c>
      <c r="Y3120" s="6">
        <f t="shared" si="147"/>
        <v>71.99499999999999</v>
      </c>
      <c r="Z3120" s="6">
        <f>IF($A3120="placement",Y3120,SUMIF($C$10:$C$6209,$C3120,$Y$10:$Y$6209))</f>
        <v>71.99499999999999</v>
      </c>
      <c r="AA3120" s="29">
        <f t="shared" si="148"/>
        <v>0.11507936507936489</v>
      </c>
    </row>
    <row r="3121" spans="1:27" hidden="1" x14ac:dyDescent="0.3">
      <c r="A3121" s="8" t="s">
        <v>17</v>
      </c>
      <c r="B3121" s="8" t="s">
        <v>9969</v>
      </c>
      <c r="C3121" s="8" t="s">
        <v>9970</v>
      </c>
      <c r="D3121" s="8" t="s">
        <v>10007</v>
      </c>
      <c r="E3121" s="8" t="s">
        <v>10008</v>
      </c>
      <c r="F3121" s="29">
        <v>0.37</v>
      </c>
      <c r="G3121" s="29">
        <v>0</v>
      </c>
      <c r="H3121" s="30">
        <v>1.7040999999999999</v>
      </c>
      <c r="I3121" s="30">
        <v>0.69899999999999995</v>
      </c>
      <c r="J3121" s="14">
        <v>25</v>
      </c>
      <c r="K3121" s="14">
        <v>9</v>
      </c>
      <c r="L3121" s="12">
        <v>0.41020000000000001</v>
      </c>
      <c r="M3121" s="7">
        <v>1.2067749800000001</v>
      </c>
      <c r="N3121" s="31">
        <v>0.75</v>
      </c>
      <c r="O3121" s="14">
        <f>IFERROR(VLOOKUP($C3121,'site totals'!$J$2:$K$607,2,FALSE),1)</f>
        <v>3273.2242999999999</v>
      </c>
      <c r="P3121" s="32" t="s">
        <v>22</v>
      </c>
      <c r="Q3121" s="12">
        <v>0.37850882759999999</v>
      </c>
      <c r="R3121" s="29">
        <v>0.37</v>
      </c>
      <c r="S3121" s="2">
        <f>IF($A3121="site","",MIN(VLOOKUP($P3121,margin_ranges!$A$5:$D$10,4,FALSE)/100,$Q3121))</f>
        <v>0.29749999999999999</v>
      </c>
      <c r="T3121" s="6">
        <f>IF(A3121="placement",$J3121*MIN($Q3121,$S3121),"")</f>
        <v>7.4375</v>
      </c>
      <c r="U3121" s="6">
        <f>IF($A3121="placement",T3121,SUMIF($C$10:$C$6209,$C3121,$T$10:$T$6209))</f>
        <v>7.4375</v>
      </c>
      <c r="V3121" s="34">
        <f t="shared" si="149"/>
        <v>0.11507936507936511</v>
      </c>
      <c r="W3121" s="24"/>
      <c r="X3121" s="2" t="str">
        <f>IFERROR(MIN(VLOOKUP($W3121,margin_ranges!$A$5:$D$10,4,FALSE),$Q3121*100)/100,"")</f>
        <v/>
      </c>
      <c r="Y3121" s="6">
        <f t="shared" si="147"/>
        <v>7.4375</v>
      </c>
      <c r="Z3121" s="6">
        <f>IF($A3121="placement",Y3121,SUMIF($C$10:$C$6209,$C3121,$Y$10:$Y$6209))</f>
        <v>7.4375</v>
      </c>
      <c r="AA3121" s="29">
        <f t="shared" si="148"/>
        <v>0.11507936507936511</v>
      </c>
    </row>
    <row r="3122" spans="1:27" x14ac:dyDescent="0.3">
      <c r="A3122" s="16" t="s">
        <v>33</v>
      </c>
      <c r="B3122" s="16" t="s">
        <v>9969</v>
      </c>
      <c r="C3122" s="16" t="s">
        <v>9970</v>
      </c>
      <c r="D3122" s="8" t="s">
        <v>34</v>
      </c>
      <c r="E3122" s="16"/>
      <c r="F3122" s="17">
        <v>0.294619984948785</v>
      </c>
      <c r="G3122" s="17">
        <v>0.82714960999999998</v>
      </c>
      <c r="H3122" s="36">
        <v>1607.8010999999999</v>
      </c>
      <c r="I3122" s="36">
        <v>195.13239999999999</v>
      </c>
      <c r="J3122" s="22">
        <v>7014</v>
      </c>
      <c r="K3122" s="22">
        <v>1845</v>
      </c>
      <c r="L3122" s="18">
        <v>0.12139999999999999</v>
      </c>
      <c r="M3122" s="19">
        <v>1.19816956</v>
      </c>
      <c r="N3122" s="20">
        <v>0.66056700000000002</v>
      </c>
      <c r="O3122" s="22">
        <f>IFERROR(VLOOKUP($C3122,'site totals'!$J$2:$K$607,2,FALSE),1)</f>
        <v>3273.2242999999999</v>
      </c>
      <c r="P3122" s="21"/>
      <c r="Q3122" s="18">
        <v>0.44868654400000002</v>
      </c>
      <c r="R3122" s="17">
        <v>0.29459999999999997</v>
      </c>
      <c r="S3122" s="18" t="str">
        <f>IF($A3122="site","",MIN(VLOOKUP($P3122,margin_ranges!$A$5:$D$10,4,FALSE)/100,$Q3122))</f>
        <v/>
      </c>
      <c r="T3122" s="22" t="str">
        <f>IF(A3122="placement",$J3122*MIN($Q3122,$S3122),"")</f>
        <v/>
      </c>
      <c r="U3122" s="22">
        <f>IF($A3122="placement",T3122,SUMIF($C$10:$C$6209,$C3122,$T$10:$T$6209))</f>
        <v>2070.7123001826999</v>
      </c>
      <c r="V3122" s="37">
        <f t="shared" si="149"/>
        <v>-8.8686092974665787E-4</v>
      </c>
      <c r="W3122" s="38"/>
      <c r="X3122" s="18" t="str">
        <f>IFERROR(MIN(VLOOKUP($W3122,margin_ranges!$A$5:$D$10,4,FALSE),$Q3122*100)/100,"")</f>
        <v/>
      </c>
      <c r="Y3122" s="6" t="str">
        <f t="shared" si="147"/>
        <v/>
      </c>
      <c r="Z3122" s="6">
        <f>IF($A3122="placement",Y3122,SUMIF($C$10:$C$6209,$C3122,$Y$10:$Y$6209))</f>
        <v>2070.7123001826999</v>
      </c>
      <c r="AA3122" s="17">
        <f t="shared" si="148"/>
        <v>-8.8686092974665787E-4</v>
      </c>
    </row>
    <row r="3123" spans="1:27" hidden="1" x14ac:dyDescent="0.3">
      <c r="A3123" s="8" t="s">
        <v>17</v>
      </c>
      <c r="B3123" s="8" t="s">
        <v>2616</v>
      </c>
      <c r="C3123" s="8" t="s">
        <v>2617</v>
      </c>
      <c r="D3123" s="8" t="s">
        <v>2632</v>
      </c>
      <c r="E3123" s="8" t="s">
        <v>2633</v>
      </c>
      <c r="F3123" s="29">
        <v>0.25</v>
      </c>
      <c r="G3123" s="29">
        <v>0</v>
      </c>
      <c r="H3123" s="30">
        <v>148.73159999999999</v>
      </c>
      <c r="I3123" s="30">
        <v>8.2698999999999998</v>
      </c>
      <c r="J3123" s="14">
        <v>388</v>
      </c>
      <c r="K3123" s="14">
        <v>97</v>
      </c>
      <c r="L3123" s="12">
        <v>5.5599999999999997E-2</v>
      </c>
      <c r="M3123" s="7">
        <v>1.56376545</v>
      </c>
      <c r="N3123" s="31">
        <v>1</v>
      </c>
      <c r="O3123" s="14">
        <f>IFERROR(VLOOKUP($C3123,'site totals'!$J$2:$K$607,2,FALSE),1)</f>
        <v>3238.3409000000001</v>
      </c>
      <c r="P3123" s="32" t="s">
        <v>161</v>
      </c>
      <c r="Q3123" s="12">
        <v>0.3605179087</v>
      </c>
      <c r="R3123" s="29">
        <v>0.25</v>
      </c>
      <c r="S3123" s="2">
        <f>IF($A3123="site","",MIN(VLOOKUP($P3123,margin_ranges!$A$5:$D$10,4,FALSE)/100,$Q3123))</f>
        <v>0.3605179087</v>
      </c>
      <c r="T3123" s="6">
        <f>IF(A3123="placement",$J3123*MIN($Q3123,$S3123),"")</f>
        <v>139.8809485756</v>
      </c>
      <c r="U3123" s="6">
        <f>IF($A3123="placement",T3123,SUMIF($C$10:$C$6209,$C3123,$T$10:$T$6209))</f>
        <v>139.8809485756</v>
      </c>
      <c r="V3123" s="34">
        <f t="shared" si="149"/>
        <v>-0.14735721160000004</v>
      </c>
      <c r="W3123" s="24"/>
      <c r="X3123" s="2" t="str">
        <f>IFERROR(MIN(VLOOKUP($W3123,margin_ranges!$A$5:$D$10,4,FALSE),$Q3123*100)/100,"")</f>
        <v/>
      </c>
      <c r="Y3123" s="6">
        <f t="shared" si="147"/>
        <v>139.8809485756</v>
      </c>
      <c r="Z3123" s="6">
        <f>IF($A3123="placement",Y3123,SUMIF($C$10:$C$6209,$C3123,$Y$10:$Y$6209))</f>
        <v>139.8809485756</v>
      </c>
      <c r="AA3123" s="29">
        <f t="shared" si="148"/>
        <v>-0.14735721160000004</v>
      </c>
    </row>
    <row r="3124" spans="1:27" hidden="1" x14ac:dyDescent="0.3">
      <c r="A3124" s="8" t="s">
        <v>17</v>
      </c>
      <c r="B3124" s="8" t="s">
        <v>2616</v>
      </c>
      <c r="C3124" s="8" t="s">
        <v>2617</v>
      </c>
      <c r="D3124" s="8" t="s">
        <v>2638</v>
      </c>
      <c r="E3124" s="8" t="s">
        <v>2639</v>
      </c>
      <c r="F3124" s="29">
        <v>0.249999999999999</v>
      </c>
      <c r="G3124" s="29">
        <v>0</v>
      </c>
      <c r="H3124" s="30">
        <v>299.1524</v>
      </c>
      <c r="I3124" s="30">
        <v>19.046600000000002</v>
      </c>
      <c r="J3124" s="14">
        <v>892</v>
      </c>
      <c r="K3124" s="14">
        <v>223</v>
      </c>
      <c r="L3124" s="12">
        <v>6.3700000000000007E-2</v>
      </c>
      <c r="M3124" s="7">
        <v>1.5609230000000001</v>
      </c>
      <c r="N3124" s="31">
        <v>1</v>
      </c>
      <c r="O3124" s="14">
        <f>IFERROR(VLOOKUP($C3124,'site totals'!$J$2:$K$607,2,FALSE),1)</f>
        <v>3238.3409000000001</v>
      </c>
      <c r="P3124" s="32" t="s">
        <v>161</v>
      </c>
      <c r="Q3124" s="12">
        <v>0.35935340710000002</v>
      </c>
      <c r="R3124" s="29">
        <v>0.25</v>
      </c>
      <c r="S3124" s="2">
        <f>IF($A3124="site","",MIN(VLOOKUP($P3124,margin_ranges!$A$5:$D$10,4,FALSE)/100,$Q3124))</f>
        <v>0.35935340710000002</v>
      </c>
      <c r="T3124" s="6">
        <f>IF(A3124="placement",$J3124*MIN($Q3124,$S3124),"")</f>
        <v>320.54323913320002</v>
      </c>
      <c r="U3124" s="6">
        <f>IF($A3124="placement",T3124,SUMIF($C$10:$C$6209,$C3124,$T$10:$T$6209))</f>
        <v>320.54323913320002</v>
      </c>
      <c r="V3124" s="34">
        <f t="shared" si="149"/>
        <v>-0.14580454279999999</v>
      </c>
      <c r="W3124" s="24"/>
      <c r="X3124" s="2" t="str">
        <f>IFERROR(MIN(VLOOKUP($W3124,margin_ranges!$A$5:$D$10,4,FALSE),$Q3124*100)/100,"")</f>
        <v/>
      </c>
      <c r="Y3124" s="6">
        <f t="shared" si="147"/>
        <v>320.54323913320002</v>
      </c>
      <c r="Z3124" s="6">
        <f>IF($A3124="placement",Y3124,SUMIF($C$10:$C$6209,$C3124,$Y$10:$Y$6209))</f>
        <v>320.54323913320002</v>
      </c>
      <c r="AA3124" s="29">
        <f t="shared" si="148"/>
        <v>-0.14580454279999999</v>
      </c>
    </row>
    <row r="3125" spans="1:27" hidden="1" x14ac:dyDescent="0.3">
      <c r="A3125" s="8" t="s">
        <v>17</v>
      </c>
      <c r="B3125" s="8" t="s">
        <v>2616</v>
      </c>
      <c r="C3125" s="8" t="s">
        <v>2617</v>
      </c>
      <c r="D3125" s="8" t="s">
        <v>2620</v>
      </c>
      <c r="E3125" s="8" t="s">
        <v>2621</v>
      </c>
      <c r="F3125" s="29">
        <v>0.249999999999999</v>
      </c>
      <c r="G3125" s="29">
        <v>0</v>
      </c>
      <c r="H3125" s="30">
        <v>144.50970000000001</v>
      </c>
      <c r="I3125" s="30">
        <v>6.4329999999999998</v>
      </c>
      <c r="J3125" s="14">
        <v>294</v>
      </c>
      <c r="K3125" s="14">
        <v>73</v>
      </c>
      <c r="L3125" s="12">
        <v>4.4499999999999998E-2</v>
      </c>
      <c r="M3125" s="7">
        <v>1.52287091</v>
      </c>
      <c r="N3125" s="31">
        <v>1</v>
      </c>
      <c r="O3125" s="14">
        <f>IFERROR(VLOOKUP($C3125,'site totals'!$J$2:$K$607,2,FALSE),1)</f>
        <v>3238.3409000000001</v>
      </c>
      <c r="P3125" s="32" t="s">
        <v>161</v>
      </c>
      <c r="Q3125" s="12">
        <v>0.34334552410000002</v>
      </c>
      <c r="R3125" s="29">
        <v>0.25</v>
      </c>
      <c r="S3125" s="2">
        <f>IF($A3125="site","",MIN(VLOOKUP($P3125,margin_ranges!$A$5:$D$10,4,FALSE)/100,$Q3125))</f>
        <v>0.34334552410000002</v>
      </c>
      <c r="T3125" s="6">
        <f>IF(A3125="placement",$J3125*MIN($Q3125,$S3125),"")</f>
        <v>100.9435840854</v>
      </c>
      <c r="U3125" s="6">
        <f>IF($A3125="placement",T3125,SUMIF($C$10:$C$6209,$C3125,$T$10:$T$6209))</f>
        <v>100.9435840854</v>
      </c>
      <c r="V3125" s="34">
        <f t="shared" si="149"/>
        <v>-0.12446069879999999</v>
      </c>
      <c r="W3125" s="24"/>
      <c r="X3125" s="2" t="str">
        <f>IFERROR(MIN(VLOOKUP($W3125,margin_ranges!$A$5:$D$10,4,FALSE),$Q3125*100)/100,"")</f>
        <v/>
      </c>
      <c r="Y3125" s="6">
        <f t="shared" si="147"/>
        <v>100.9435840854</v>
      </c>
      <c r="Z3125" s="6">
        <f>IF($A3125="placement",Y3125,SUMIF($C$10:$C$6209,$C3125,$Y$10:$Y$6209))</f>
        <v>100.9435840854</v>
      </c>
      <c r="AA3125" s="29">
        <f t="shared" si="148"/>
        <v>-0.12446069879999999</v>
      </c>
    </row>
    <row r="3126" spans="1:27" hidden="1" x14ac:dyDescent="0.3">
      <c r="A3126" s="8" t="s">
        <v>17</v>
      </c>
      <c r="B3126" s="8" t="s">
        <v>2616</v>
      </c>
      <c r="C3126" s="8" t="s">
        <v>2617</v>
      </c>
      <c r="D3126" s="33" t="s">
        <v>2636</v>
      </c>
      <c r="E3126" s="8" t="s">
        <v>2637</v>
      </c>
      <c r="F3126" s="29">
        <v>0.3</v>
      </c>
      <c r="G3126" s="29">
        <v>0</v>
      </c>
      <c r="H3126" s="30">
        <v>349.17540000000002</v>
      </c>
      <c r="I3126" s="30">
        <v>23.746099999999998</v>
      </c>
      <c r="J3126" s="14">
        <v>1083</v>
      </c>
      <c r="K3126" s="14">
        <v>325</v>
      </c>
      <c r="L3126" s="12">
        <v>6.8000000000000005E-2</v>
      </c>
      <c r="M3126" s="7">
        <v>1.5200351299999999</v>
      </c>
      <c r="N3126" s="31">
        <v>1</v>
      </c>
      <c r="O3126" s="14">
        <f>IFERROR(VLOOKUP($C3126,'site totals'!$J$2:$K$607,2,FALSE),1)</f>
        <v>3238.3409000000001</v>
      </c>
      <c r="P3126" s="32" t="s">
        <v>161</v>
      </c>
      <c r="Q3126" s="12">
        <v>0.34212046950000002</v>
      </c>
      <c r="R3126" s="29">
        <v>0.3</v>
      </c>
      <c r="S3126" s="2">
        <f>IF($A3126="site","",MIN(VLOOKUP($P3126,margin_ranges!$A$5:$D$10,4,FALSE)/100,$Q3126))</f>
        <v>0.34212046950000002</v>
      </c>
      <c r="T3126" s="6">
        <f>IF(A3126="placement",$J3126*MIN($Q3126,$S3126),"")</f>
        <v>370.51646846850002</v>
      </c>
      <c r="U3126" s="6">
        <f>IF($A3126="placement",T3126,SUMIF($C$10:$C$6209,$C3126,$T$10:$T$6209))</f>
        <v>370.51646846850002</v>
      </c>
      <c r="V3126" s="34">
        <f t="shared" si="149"/>
        <v>-6.017209928571432E-2</v>
      </c>
      <c r="W3126" s="24"/>
      <c r="X3126" s="2" t="str">
        <f>IFERROR(MIN(VLOOKUP($W3126,margin_ranges!$A$5:$D$10,4,FALSE),$Q3126*100)/100,"")</f>
        <v/>
      </c>
      <c r="Y3126" s="6">
        <f t="shared" si="147"/>
        <v>370.51646846850002</v>
      </c>
      <c r="Z3126" s="6">
        <f>IF($A3126="placement",Y3126,SUMIF($C$10:$C$6209,$C3126,$Y$10:$Y$6209))</f>
        <v>370.51646846850002</v>
      </c>
      <c r="AA3126" s="29">
        <f t="shared" si="148"/>
        <v>-6.017209928571432E-2</v>
      </c>
    </row>
    <row r="3127" spans="1:27" hidden="1" x14ac:dyDescent="0.3">
      <c r="A3127" s="8" t="s">
        <v>17</v>
      </c>
      <c r="B3127" s="8" t="s">
        <v>2616</v>
      </c>
      <c r="C3127" s="8" t="s">
        <v>2617</v>
      </c>
      <c r="D3127" s="8" t="s">
        <v>2628</v>
      </c>
      <c r="E3127" s="8" t="s">
        <v>2629</v>
      </c>
      <c r="F3127" s="29">
        <v>0.28999999999999998</v>
      </c>
      <c r="G3127" s="29">
        <v>0</v>
      </c>
      <c r="H3127" s="30">
        <v>146.68100000000001</v>
      </c>
      <c r="I3127" s="30">
        <v>9.5298999999999996</v>
      </c>
      <c r="J3127" s="14">
        <v>429</v>
      </c>
      <c r="K3127" s="14">
        <v>107</v>
      </c>
      <c r="L3127" s="12">
        <v>6.5000000000000002E-2</v>
      </c>
      <c r="M3127" s="7">
        <v>1.50212415</v>
      </c>
      <c r="N3127" s="31">
        <v>1</v>
      </c>
      <c r="O3127" s="14">
        <f>IFERROR(VLOOKUP($C3127,'site totals'!$J$2:$K$607,2,FALSE),1)</f>
        <v>3238.3409000000001</v>
      </c>
      <c r="P3127" s="32" t="s">
        <v>22</v>
      </c>
      <c r="Q3127" s="12">
        <v>0.3342760655</v>
      </c>
      <c r="R3127" s="29">
        <v>0.28999999999999998</v>
      </c>
      <c r="S3127" s="2">
        <f>IF($A3127="site","",MIN(VLOOKUP($P3127,margin_ranges!$A$5:$D$10,4,FALSE)/100,$Q3127))</f>
        <v>0.29749999999999999</v>
      </c>
      <c r="T3127" s="6">
        <f>IF(A3127="placement",$J3127*MIN($Q3127,$S3127),"")</f>
        <v>127.6275</v>
      </c>
      <c r="U3127" s="6">
        <f>IF($A3127="placement",T3127,SUMIF($C$10:$C$6209,$C3127,$T$10:$T$6209))</f>
        <v>127.6275</v>
      </c>
      <c r="V3127" s="34">
        <f t="shared" si="149"/>
        <v>-1.0563380281690016E-2</v>
      </c>
      <c r="W3127" s="24"/>
      <c r="X3127" s="2" t="str">
        <f>IFERROR(MIN(VLOOKUP($W3127,margin_ranges!$A$5:$D$10,4,FALSE),$Q3127*100)/100,"")</f>
        <v/>
      </c>
      <c r="Y3127" s="6">
        <f t="shared" si="147"/>
        <v>127.6275</v>
      </c>
      <c r="Z3127" s="6">
        <f>IF($A3127="placement",Y3127,SUMIF($C$10:$C$6209,$C3127,$Y$10:$Y$6209))</f>
        <v>127.6275</v>
      </c>
      <c r="AA3127" s="29">
        <f t="shared" si="148"/>
        <v>-1.0563380281690016E-2</v>
      </c>
    </row>
    <row r="3128" spans="1:27" hidden="1" x14ac:dyDescent="0.3">
      <c r="A3128" s="8" t="s">
        <v>17</v>
      </c>
      <c r="B3128" s="8" t="s">
        <v>2616</v>
      </c>
      <c r="C3128" s="8" t="s">
        <v>2617</v>
      </c>
      <c r="D3128" s="8" t="s">
        <v>2640</v>
      </c>
      <c r="E3128" s="8" t="s">
        <v>2641</v>
      </c>
      <c r="F3128" s="29">
        <v>0.28999999999999998</v>
      </c>
      <c r="G3128" s="29">
        <v>0</v>
      </c>
      <c r="H3128" s="30">
        <v>143.51660000000001</v>
      </c>
      <c r="I3128" s="30">
        <v>6.1871</v>
      </c>
      <c r="J3128" s="14">
        <v>290</v>
      </c>
      <c r="K3128" s="14">
        <v>73</v>
      </c>
      <c r="L3128" s="12">
        <v>4.3099999999999999E-2</v>
      </c>
      <c r="M3128" s="7">
        <v>1.5629596299999999</v>
      </c>
      <c r="N3128" s="31">
        <v>1</v>
      </c>
      <c r="O3128" s="14">
        <f>IFERROR(VLOOKUP($C3128,'site totals'!$J$2:$K$607,2,FALSE),1)</f>
        <v>3238.3409000000001</v>
      </c>
      <c r="P3128" s="32" t="s">
        <v>22</v>
      </c>
      <c r="Q3128" s="12">
        <v>0.36018820820000003</v>
      </c>
      <c r="R3128" s="29">
        <v>0.28999999999999998</v>
      </c>
      <c r="S3128" s="2">
        <f>IF($A3128="site","",MIN(VLOOKUP($P3128,margin_ranges!$A$5:$D$10,4,FALSE)/100,$Q3128))</f>
        <v>0.29749999999999999</v>
      </c>
      <c r="T3128" s="6">
        <f>IF(A3128="placement",$J3128*MIN($Q3128,$S3128),"")</f>
        <v>86.274999999999991</v>
      </c>
      <c r="U3128" s="6">
        <f>IF($A3128="placement",T3128,SUMIF($C$10:$C$6209,$C3128,$T$10:$T$6209))</f>
        <v>86.274999999999991</v>
      </c>
      <c r="V3128" s="34">
        <f t="shared" si="149"/>
        <v>-1.0563380281689905E-2</v>
      </c>
      <c r="W3128" s="24"/>
      <c r="X3128" s="2" t="str">
        <f>IFERROR(MIN(VLOOKUP($W3128,margin_ranges!$A$5:$D$10,4,FALSE),$Q3128*100)/100,"")</f>
        <v/>
      </c>
      <c r="Y3128" s="6">
        <f t="shared" si="147"/>
        <v>86.274999999999991</v>
      </c>
      <c r="Z3128" s="6">
        <f>IF($A3128="placement",Y3128,SUMIF($C$10:$C$6209,$C3128,$Y$10:$Y$6209))</f>
        <v>86.274999999999991</v>
      </c>
      <c r="AA3128" s="29">
        <f t="shared" si="148"/>
        <v>-1.0563380281689905E-2</v>
      </c>
    </row>
    <row r="3129" spans="1:27" hidden="1" x14ac:dyDescent="0.3">
      <c r="A3129" s="8" t="s">
        <v>17</v>
      </c>
      <c r="B3129" s="8" t="s">
        <v>2616</v>
      </c>
      <c r="C3129" s="8" t="s">
        <v>2617</v>
      </c>
      <c r="D3129" s="8" t="s">
        <v>2624</v>
      </c>
      <c r="E3129" s="8" t="s">
        <v>2625</v>
      </c>
      <c r="F3129" s="29">
        <v>0.31804059911041499</v>
      </c>
      <c r="G3129" s="29">
        <v>0</v>
      </c>
      <c r="H3129" s="30">
        <v>288.4579</v>
      </c>
      <c r="I3129" s="30">
        <v>105.1738</v>
      </c>
      <c r="J3129" s="14">
        <v>1157</v>
      </c>
      <c r="K3129" s="14">
        <v>359</v>
      </c>
      <c r="L3129" s="12">
        <v>0.36459999999999998</v>
      </c>
      <c r="M3129" s="7">
        <v>0.36659074000000003</v>
      </c>
      <c r="N3129" s="31">
        <v>0.25</v>
      </c>
      <c r="O3129" s="14">
        <f>IFERROR(VLOOKUP($C3129,'site totals'!$J$2:$K$607,2,FALSE),1)</f>
        <v>3238.3409000000001</v>
      </c>
      <c r="P3129" s="32" t="s">
        <v>22</v>
      </c>
      <c r="Q3129" s="12">
        <v>0.31804059909999999</v>
      </c>
      <c r="R3129" s="29">
        <v>0.39</v>
      </c>
      <c r="S3129" s="2">
        <f>IF($A3129="site","",MIN(VLOOKUP($P3129,margin_ranges!$A$5:$D$10,4,FALSE)/100,$Q3129))</f>
        <v>0.29749999999999999</v>
      </c>
      <c r="T3129" s="6">
        <f>IF(A3129="placement",$J3129*MIN($Q3129,$S3129),"")</f>
        <v>344.20749999999998</v>
      </c>
      <c r="U3129" s="6">
        <f>IF($A3129="placement",T3129,SUMIF($C$10:$C$6209,$C3129,$T$10:$T$6209))</f>
        <v>344.20749999999998</v>
      </c>
      <c r="V3129" s="34">
        <f t="shared" si="149"/>
        <v>0.15163934426229519</v>
      </c>
      <c r="W3129" s="24"/>
      <c r="X3129" s="2" t="str">
        <f>IFERROR(MIN(VLOOKUP($W3129,margin_ranges!$A$5:$D$10,4,FALSE),$Q3129*100)/100,"")</f>
        <v/>
      </c>
      <c r="Y3129" s="6">
        <f t="shared" si="147"/>
        <v>344.20749999999998</v>
      </c>
      <c r="Z3129" s="6">
        <f>IF($A3129="placement",Y3129,SUMIF($C$10:$C$6209,$C3129,$Y$10:$Y$6209))</f>
        <v>344.20749999999998</v>
      </c>
      <c r="AA3129" s="29">
        <f t="shared" si="148"/>
        <v>0.15163934426229519</v>
      </c>
    </row>
    <row r="3130" spans="1:27" hidden="1" x14ac:dyDescent="0.3">
      <c r="A3130" s="8" t="s">
        <v>17</v>
      </c>
      <c r="B3130" s="8" t="s">
        <v>2616</v>
      </c>
      <c r="C3130" s="8" t="s">
        <v>2617</v>
      </c>
      <c r="D3130" s="8" t="s">
        <v>2626</v>
      </c>
      <c r="E3130" s="8" t="s">
        <v>2627</v>
      </c>
      <c r="F3130" s="29">
        <v>0.34762963253743101</v>
      </c>
      <c r="G3130" s="29">
        <v>0</v>
      </c>
      <c r="H3130" s="30">
        <v>250.09039999999999</v>
      </c>
      <c r="I3130" s="30">
        <v>79.769499999999994</v>
      </c>
      <c r="J3130" s="14">
        <v>917</v>
      </c>
      <c r="K3130" s="14">
        <v>319</v>
      </c>
      <c r="L3130" s="12">
        <v>0.31900000000000001</v>
      </c>
      <c r="M3130" s="7">
        <v>0.3832179</v>
      </c>
      <c r="N3130" s="31">
        <v>0.25</v>
      </c>
      <c r="O3130" s="14">
        <f>IFERROR(VLOOKUP($C3130,'site totals'!$J$2:$K$607,2,FALSE),1)</f>
        <v>3238.3409000000001</v>
      </c>
      <c r="P3130" s="32" t="s">
        <v>22</v>
      </c>
      <c r="Q3130" s="12">
        <v>0.34762963250000001</v>
      </c>
      <c r="R3130" s="29">
        <v>0.4</v>
      </c>
      <c r="S3130" s="2">
        <f>IF($A3130="site","",MIN(VLOOKUP($P3130,margin_ranges!$A$5:$D$10,4,FALSE)/100,$Q3130))</f>
        <v>0.29749999999999999</v>
      </c>
      <c r="T3130" s="6">
        <f>IF(A3130="placement",$J3130*MIN($Q3130,$S3130),"")</f>
        <v>272.8075</v>
      </c>
      <c r="U3130" s="6">
        <f>IF($A3130="placement",T3130,SUMIF($C$10:$C$6209,$C3130,$T$10:$T$6209))</f>
        <v>272.8075</v>
      </c>
      <c r="V3130" s="34">
        <f t="shared" si="149"/>
        <v>0.17083333333333339</v>
      </c>
      <c r="W3130" s="24"/>
      <c r="X3130" s="2" t="str">
        <f>IFERROR(MIN(VLOOKUP($W3130,margin_ranges!$A$5:$D$10,4,FALSE),$Q3130*100)/100,"")</f>
        <v/>
      </c>
      <c r="Y3130" s="6">
        <f t="shared" si="147"/>
        <v>272.8075</v>
      </c>
      <c r="Z3130" s="6">
        <f>IF($A3130="placement",Y3130,SUMIF($C$10:$C$6209,$C3130,$Y$10:$Y$6209))</f>
        <v>272.8075</v>
      </c>
      <c r="AA3130" s="29">
        <f t="shared" si="148"/>
        <v>0.17083333333333339</v>
      </c>
    </row>
    <row r="3131" spans="1:27" hidden="1" x14ac:dyDescent="0.3">
      <c r="A3131" s="8" t="s">
        <v>17</v>
      </c>
      <c r="B3131" s="8" t="s">
        <v>2616</v>
      </c>
      <c r="C3131" s="8" t="s">
        <v>2617</v>
      </c>
      <c r="D3131" s="8" t="s">
        <v>2618</v>
      </c>
      <c r="E3131" s="8" t="s">
        <v>2619</v>
      </c>
      <c r="F3131" s="29">
        <v>0.39</v>
      </c>
      <c r="G3131" s="29">
        <v>0</v>
      </c>
      <c r="H3131" s="30">
        <v>123.3129</v>
      </c>
      <c r="I3131" s="30">
        <v>30.508700000000001</v>
      </c>
      <c r="J3131" s="14">
        <v>397</v>
      </c>
      <c r="K3131" s="14">
        <v>139</v>
      </c>
      <c r="L3131" s="12">
        <v>0.24740000000000001</v>
      </c>
      <c r="M3131" s="7">
        <v>0.43412234</v>
      </c>
      <c r="N3131" s="31">
        <v>0.25</v>
      </c>
      <c r="O3131" s="14">
        <f>IFERROR(VLOOKUP($C3131,'site totals'!$J$2:$K$607,2,FALSE),1)</f>
        <v>3238.3409000000001</v>
      </c>
      <c r="P3131" s="32" t="s">
        <v>22</v>
      </c>
      <c r="Q3131" s="12">
        <v>0.42412546000000001</v>
      </c>
      <c r="R3131" s="29">
        <v>0.39</v>
      </c>
      <c r="S3131" s="2">
        <f>IF($A3131="site","",MIN(VLOOKUP($P3131,margin_ranges!$A$5:$D$10,4,FALSE)/100,$Q3131))</f>
        <v>0.29749999999999999</v>
      </c>
      <c r="T3131" s="6">
        <f>IF(A3131="placement",$J3131*MIN($Q3131,$S3131),"")</f>
        <v>118.1075</v>
      </c>
      <c r="U3131" s="6">
        <f>IF($A3131="placement",T3131,SUMIF($C$10:$C$6209,$C3131,$T$10:$T$6209))</f>
        <v>118.1075</v>
      </c>
      <c r="V3131" s="34">
        <f t="shared" si="149"/>
        <v>0.15163934426229497</v>
      </c>
      <c r="W3131" s="24"/>
      <c r="X3131" s="2" t="str">
        <f>IFERROR(MIN(VLOOKUP($W3131,margin_ranges!$A$5:$D$10,4,FALSE),$Q3131*100)/100,"")</f>
        <v/>
      </c>
      <c r="Y3131" s="6">
        <f t="shared" si="147"/>
        <v>118.1075</v>
      </c>
      <c r="Z3131" s="6">
        <f>IF($A3131="placement",Y3131,SUMIF($C$10:$C$6209,$C3131,$Y$10:$Y$6209))</f>
        <v>118.1075</v>
      </c>
      <c r="AA3131" s="29">
        <f t="shared" si="148"/>
        <v>0.15163934426229497</v>
      </c>
    </row>
    <row r="3132" spans="1:27" hidden="1" x14ac:dyDescent="0.3">
      <c r="A3132" s="8" t="s">
        <v>17</v>
      </c>
      <c r="B3132" s="8" t="s">
        <v>2616</v>
      </c>
      <c r="C3132" s="8" t="s">
        <v>2617</v>
      </c>
      <c r="D3132" s="8" t="s">
        <v>2634</v>
      </c>
      <c r="E3132" s="8" t="s">
        <v>2635</v>
      </c>
      <c r="F3132" s="29">
        <v>0.39</v>
      </c>
      <c r="G3132" s="29">
        <v>0</v>
      </c>
      <c r="H3132" s="30">
        <v>127.1695</v>
      </c>
      <c r="I3132" s="30">
        <v>25.465900000000001</v>
      </c>
      <c r="J3132" s="14">
        <v>330</v>
      </c>
      <c r="K3132" s="14">
        <v>116</v>
      </c>
      <c r="L3132" s="12">
        <v>0.20030000000000001</v>
      </c>
      <c r="M3132" s="7">
        <v>0.43195876</v>
      </c>
      <c r="N3132" s="31">
        <v>0.25</v>
      </c>
      <c r="O3132" s="14">
        <f>IFERROR(VLOOKUP($C3132,'site totals'!$J$2:$K$607,2,FALSE),1)</f>
        <v>3238.3409000000001</v>
      </c>
      <c r="P3132" s="32" t="s">
        <v>22</v>
      </c>
      <c r="Q3132" s="12">
        <v>0.42124104239999999</v>
      </c>
      <c r="R3132" s="29">
        <v>0.39</v>
      </c>
      <c r="S3132" s="2">
        <f>IF($A3132="site","",MIN(VLOOKUP($P3132,margin_ranges!$A$5:$D$10,4,FALSE)/100,$Q3132))</f>
        <v>0.29749999999999999</v>
      </c>
      <c r="T3132" s="6">
        <f>IF(A3132="placement",$J3132*MIN($Q3132,$S3132),"")</f>
        <v>98.174999999999997</v>
      </c>
      <c r="U3132" s="6">
        <f>IF($A3132="placement",T3132,SUMIF($C$10:$C$6209,$C3132,$T$10:$T$6209))</f>
        <v>98.174999999999997</v>
      </c>
      <c r="V3132" s="34">
        <f t="shared" si="149"/>
        <v>0.15163934426229519</v>
      </c>
      <c r="W3132" s="24"/>
      <c r="X3132" s="2" t="str">
        <f>IFERROR(MIN(VLOOKUP($W3132,margin_ranges!$A$5:$D$10,4,FALSE),$Q3132*100)/100,"")</f>
        <v/>
      </c>
      <c r="Y3132" s="6">
        <f t="shared" si="147"/>
        <v>98.174999999999997</v>
      </c>
      <c r="Z3132" s="6">
        <f>IF($A3132="placement",Y3132,SUMIF($C$10:$C$6209,$C3132,$Y$10:$Y$6209))</f>
        <v>98.174999999999997</v>
      </c>
      <c r="AA3132" s="29">
        <f t="shared" si="148"/>
        <v>0.15163934426229519</v>
      </c>
    </row>
    <row r="3133" spans="1:27" hidden="1" x14ac:dyDescent="0.3">
      <c r="A3133" s="8" t="s">
        <v>17</v>
      </c>
      <c r="B3133" s="8" t="s">
        <v>2616</v>
      </c>
      <c r="C3133" s="8" t="s">
        <v>2617</v>
      </c>
      <c r="D3133" s="8" t="s">
        <v>2630</v>
      </c>
      <c r="E3133" s="8" t="s">
        <v>2631</v>
      </c>
      <c r="F3133" s="29">
        <v>0.39</v>
      </c>
      <c r="G3133" s="29">
        <v>0</v>
      </c>
      <c r="H3133" s="30">
        <v>128.29470000000001</v>
      </c>
      <c r="I3133" s="30">
        <v>27.284099999999999</v>
      </c>
      <c r="J3133" s="14">
        <v>351</v>
      </c>
      <c r="K3133" s="14">
        <v>123</v>
      </c>
      <c r="L3133" s="12">
        <v>0.2127</v>
      </c>
      <c r="M3133" s="7">
        <v>0.42899441999999999</v>
      </c>
      <c r="N3133" s="31">
        <v>0.25</v>
      </c>
      <c r="O3133" s="14">
        <f>IFERROR(VLOOKUP($C3133,'site totals'!$J$2:$K$607,2,FALSE),1)</f>
        <v>3238.3409000000001</v>
      </c>
      <c r="P3133" s="32" t="s">
        <v>22</v>
      </c>
      <c r="Q3133" s="12">
        <v>0.41724183170000001</v>
      </c>
      <c r="R3133" s="29">
        <v>0.39</v>
      </c>
      <c r="S3133" s="2">
        <f>IF($A3133="site","",MIN(VLOOKUP($P3133,margin_ranges!$A$5:$D$10,4,FALSE)/100,$Q3133))</f>
        <v>0.29749999999999999</v>
      </c>
      <c r="T3133" s="6">
        <f>IF(A3133="placement",$J3133*MIN($Q3133,$S3133),"")</f>
        <v>104.4225</v>
      </c>
      <c r="U3133" s="6">
        <f>IF($A3133="placement",T3133,SUMIF($C$10:$C$6209,$C3133,$T$10:$T$6209))</f>
        <v>104.4225</v>
      </c>
      <c r="V3133" s="34">
        <f t="shared" si="149"/>
        <v>0.15163934426229519</v>
      </c>
      <c r="W3133" s="24"/>
      <c r="X3133" s="2" t="str">
        <f>IFERROR(MIN(VLOOKUP($W3133,margin_ranges!$A$5:$D$10,4,FALSE),$Q3133*100)/100,"")</f>
        <v/>
      </c>
      <c r="Y3133" s="6">
        <f t="shared" si="147"/>
        <v>104.4225</v>
      </c>
      <c r="Z3133" s="6">
        <f>IF($A3133="placement",Y3133,SUMIF($C$10:$C$6209,$C3133,$Y$10:$Y$6209))</f>
        <v>104.4225</v>
      </c>
      <c r="AA3133" s="29">
        <f t="shared" si="148"/>
        <v>0.15163934426229519</v>
      </c>
    </row>
    <row r="3134" spans="1:27" hidden="1" x14ac:dyDescent="0.3">
      <c r="A3134" s="8" t="s">
        <v>17</v>
      </c>
      <c r="B3134" s="8" t="s">
        <v>2616</v>
      </c>
      <c r="C3134" s="8" t="s">
        <v>2617</v>
      </c>
      <c r="D3134" s="8" t="s">
        <v>2622</v>
      </c>
      <c r="E3134" s="8" t="s">
        <v>2623</v>
      </c>
      <c r="F3134" s="29">
        <v>0.38999999999999901</v>
      </c>
      <c r="G3134" s="29">
        <v>0</v>
      </c>
      <c r="H3134" s="30">
        <v>126.10209999999999</v>
      </c>
      <c r="I3134" s="30">
        <v>32.890300000000003</v>
      </c>
      <c r="J3134" s="14">
        <v>411</v>
      </c>
      <c r="K3134" s="14">
        <v>144</v>
      </c>
      <c r="L3134" s="12">
        <v>0.26079999999999998</v>
      </c>
      <c r="M3134" s="7">
        <v>0.41642865000000001</v>
      </c>
      <c r="N3134" s="31">
        <v>0.25</v>
      </c>
      <c r="O3134" s="14">
        <f>IFERROR(VLOOKUP($C3134,'site totals'!$J$2:$K$607,2,FALSE),1)</f>
        <v>3238.3409000000001</v>
      </c>
      <c r="P3134" s="32" t="s">
        <v>22</v>
      </c>
      <c r="Q3134" s="12">
        <v>0.39965705419999997</v>
      </c>
      <c r="R3134" s="29">
        <v>0.39</v>
      </c>
      <c r="S3134" s="2">
        <f>IF($A3134="site","",MIN(VLOOKUP($P3134,margin_ranges!$A$5:$D$10,4,FALSE)/100,$Q3134))</f>
        <v>0.29749999999999999</v>
      </c>
      <c r="T3134" s="6">
        <f>IF(A3134="placement",$J3134*MIN($Q3134,$S3134),"")</f>
        <v>122.27249999999999</v>
      </c>
      <c r="U3134" s="6">
        <f>IF($A3134="placement",T3134,SUMIF($C$10:$C$6209,$C3134,$T$10:$T$6209))</f>
        <v>122.27249999999999</v>
      </c>
      <c r="V3134" s="34">
        <f t="shared" si="149"/>
        <v>0.15163934426229519</v>
      </c>
      <c r="W3134" s="24"/>
      <c r="X3134" s="2" t="str">
        <f>IFERROR(MIN(VLOOKUP($W3134,margin_ranges!$A$5:$D$10,4,FALSE),$Q3134*100)/100,"")</f>
        <v/>
      </c>
      <c r="Y3134" s="6">
        <f t="shared" si="147"/>
        <v>122.27249999999999</v>
      </c>
      <c r="Z3134" s="6">
        <f>IF($A3134="placement",Y3134,SUMIF($C$10:$C$6209,$C3134,$Y$10:$Y$6209))</f>
        <v>122.27249999999999</v>
      </c>
      <c r="AA3134" s="29">
        <f t="shared" si="148"/>
        <v>0.15163934426229519</v>
      </c>
    </row>
    <row r="3135" spans="1:27" x14ac:dyDescent="0.3">
      <c r="A3135" s="16" t="s">
        <v>33</v>
      </c>
      <c r="B3135" s="16" t="s">
        <v>2616</v>
      </c>
      <c r="C3135" s="16" t="s">
        <v>2617</v>
      </c>
      <c r="D3135" s="8" t="s">
        <v>34</v>
      </c>
      <c r="E3135" s="16"/>
      <c r="F3135" s="17">
        <v>0.33515732979193102</v>
      </c>
      <c r="G3135" s="17">
        <v>0</v>
      </c>
      <c r="H3135" s="36">
        <v>2275.1943999999999</v>
      </c>
      <c r="I3135" s="36">
        <v>374.30489999999998</v>
      </c>
      <c r="J3135" s="22">
        <v>6939</v>
      </c>
      <c r="K3135" s="22">
        <v>2097</v>
      </c>
      <c r="L3135" s="18">
        <v>0.16450000000000001</v>
      </c>
      <c r="M3135" s="19">
        <v>0.61797237999999999</v>
      </c>
      <c r="N3135" s="20">
        <v>0.39669700000000002</v>
      </c>
      <c r="O3135" s="22">
        <f>IFERROR(VLOOKUP($C3135,'site totals'!$J$2:$K$607,2,FALSE),1)</f>
        <v>3238.3409000000001</v>
      </c>
      <c r="P3135" s="21"/>
      <c r="Q3135" s="18">
        <v>0.35806678199999997</v>
      </c>
      <c r="R3135" s="17">
        <v>0.3352</v>
      </c>
      <c r="S3135" s="18" t="str">
        <f>IF($A3135="site","",MIN(VLOOKUP($P3135,margin_ranges!$A$5:$D$10,4,FALSE)/100,$Q3135))</f>
        <v/>
      </c>
      <c r="T3135" s="22" t="str">
        <f>IF(A3135="placement",$J3135*MIN($Q3135,$S3135),"")</f>
        <v/>
      </c>
      <c r="U3135" s="22">
        <f>IF($A3135="placement",T3135,SUMIF($C$10:$C$6209,$C3135,$T$10:$T$6209))</f>
        <v>2205.7792402627001</v>
      </c>
      <c r="V3135" s="37">
        <f t="shared" si="149"/>
        <v>2.6050797775773793E-2</v>
      </c>
      <c r="W3135" s="38"/>
      <c r="X3135" s="18" t="str">
        <f>IFERROR(MIN(VLOOKUP($W3135,margin_ranges!$A$5:$D$10,4,FALSE),$Q3135*100)/100,"")</f>
        <v/>
      </c>
      <c r="Y3135" s="6" t="str">
        <f t="shared" si="147"/>
        <v/>
      </c>
      <c r="Z3135" s="6">
        <f>IF($A3135="placement",Y3135,SUMIF($C$10:$C$6209,$C3135,$Y$10:$Y$6209))</f>
        <v>2205.7792402627001</v>
      </c>
      <c r="AA3135" s="17">
        <f t="shared" si="148"/>
        <v>2.6050797775773793E-2</v>
      </c>
    </row>
    <row r="3136" spans="1:27" hidden="1" x14ac:dyDescent="0.3">
      <c r="A3136" s="8" t="s">
        <v>17</v>
      </c>
      <c r="B3136" s="8" t="s">
        <v>209</v>
      </c>
      <c r="C3136" s="8" t="s">
        <v>210</v>
      </c>
      <c r="D3136" s="8" t="s">
        <v>219</v>
      </c>
      <c r="E3136" s="8" t="s">
        <v>220</v>
      </c>
      <c r="F3136" s="29">
        <v>0.2</v>
      </c>
      <c r="G3136" s="29">
        <v>0</v>
      </c>
      <c r="H3136" s="30">
        <v>14.6936</v>
      </c>
      <c r="I3136" s="30">
        <v>1.7434000000000001</v>
      </c>
      <c r="J3136" s="14">
        <v>214</v>
      </c>
      <c r="K3136" s="14">
        <v>43</v>
      </c>
      <c r="L3136" s="12">
        <v>0.1186</v>
      </c>
      <c r="M3136" s="7">
        <v>4.0973982900000001</v>
      </c>
      <c r="N3136" s="31">
        <v>3.1</v>
      </c>
      <c r="O3136" s="14">
        <f>IFERROR(VLOOKUP($C3136,'site totals'!$J$2:$K$607,2,FALSE),1)</f>
        <v>3158.5583999999999</v>
      </c>
      <c r="P3136" s="32" t="s">
        <v>91</v>
      </c>
      <c r="Q3136" s="12">
        <v>0.24342234200000001</v>
      </c>
      <c r="R3136" s="29">
        <v>0.2</v>
      </c>
      <c r="S3136" s="2">
        <f>IF($A3136="site","",MIN(VLOOKUP($P3136,margin_ranges!$A$5:$D$10,4,FALSE)/100,$Q3136))</f>
        <v>0.24342234200000001</v>
      </c>
      <c r="T3136" s="6">
        <f>IF(A3136="placement",$J3136*MIN($Q3136,$S3136),"")</f>
        <v>52.092381188000004</v>
      </c>
      <c r="U3136" s="6">
        <f>IF($A3136="placement",T3136,SUMIF($C$10:$C$6209,$C3136,$T$10:$T$6209))</f>
        <v>52.092381188000004</v>
      </c>
      <c r="V3136" s="34">
        <f t="shared" si="149"/>
        <v>-5.4277927500000045E-2</v>
      </c>
      <c r="W3136" s="24"/>
      <c r="X3136" s="2" t="str">
        <f>IFERROR(MIN(VLOOKUP($W3136,margin_ranges!$A$5:$D$10,4,FALSE),$Q3136*100)/100,"")</f>
        <v/>
      </c>
      <c r="Y3136" s="6">
        <f t="shared" si="147"/>
        <v>52.092381188000004</v>
      </c>
      <c r="Z3136" s="6">
        <f>IF($A3136="placement",Y3136,SUMIF($C$10:$C$6209,$C3136,$Y$10:$Y$6209))</f>
        <v>52.092381188000004</v>
      </c>
      <c r="AA3136" s="29">
        <f t="shared" si="148"/>
        <v>-5.4277927500000045E-2</v>
      </c>
    </row>
    <row r="3137" spans="1:27" hidden="1" x14ac:dyDescent="0.3">
      <c r="A3137" s="8" t="s">
        <v>17</v>
      </c>
      <c r="B3137" s="8" t="s">
        <v>209</v>
      </c>
      <c r="C3137" s="8" t="s">
        <v>210</v>
      </c>
      <c r="D3137" s="8" t="s">
        <v>247</v>
      </c>
      <c r="E3137" s="8" t="s">
        <v>248</v>
      </c>
      <c r="F3137" s="29">
        <v>0.15</v>
      </c>
      <c r="G3137" s="29">
        <v>0</v>
      </c>
      <c r="H3137" s="30">
        <v>10.7614</v>
      </c>
      <c r="I3137" s="30">
        <v>0.42399999999999999</v>
      </c>
      <c r="J3137" s="14">
        <v>62</v>
      </c>
      <c r="K3137" s="14">
        <v>9</v>
      </c>
      <c r="L3137" s="12">
        <v>3.9399999999999998E-2</v>
      </c>
      <c r="M3137" s="7">
        <v>4.8974561999999997</v>
      </c>
      <c r="N3137" s="31">
        <v>4</v>
      </c>
      <c r="O3137" s="14">
        <f>IFERROR(VLOOKUP($C3137,'site totals'!$J$2:$K$607,2,FALSE),1)</f>
        <v>3158.5583999999999</v>
      </c>
      <c r="P3137" s="32" t="s">
        <v>91</v>
      </c>
      <c r="Q3137" s="12">
        <v>0.18324945910000001</v>
      </c>
      <c r="R3137" s="29">
        <v>0.15</v>
      </c>
      <c r="S3137" s="2">
        <f>IF($A3137="site","",MIN(VLOOKUP($P3137,margin_ranges!$A$5:$D$10,4,FALSE)/100,$Q3137))</f>
        <v>0.18324945910000001</v>
      </c>
      <c r="T3137" s="6">
        <f>IF(A3137="placement",$J3137*MIN($Q3137,$S3137),"")</f>
        <v>11.361466464200001</v>
      </c>
      <c r="U3137" s="6">
        <f>IF($A3137="placement",T3137,SUMIF($C$10:$C$6209,$C3137,$T$10:$T$6209))</f>
        <v>11.361466464200001</v>
      </c>
      <c r="V3137" s="34">
        <f t="shared" si="149"/>
        <v>-3.9117010705882249E-2</v>
      </c>
      <c r="W3137" s="24"/>
      <c r="X3137" s="2" t="str">
        <f>IFERROR(MIN(VLOOKUP($W3137,margin_ranges!$A$5:$D$10,4,FALSE),$Q3137*100)/100,"")</f>
        <v/>
      </c>
      <c r="Y3137" s="6">
        <f t="shared" si="147"/>
        <v>11.361466464200001</v>
      </c>
      <c r="Z3137" s="6">
        <f>IF($A3137="placement",Y3137,SUMIF($C$10:$C$6209,$C3137,$Y$10:$Y$6209))</f>
        <v>11.361466464200001</v>
      </c>
      <c r="AA3137" s="29">
        <f t="shared" si="148"/>
        <v>-3.9117010705882249E-2</v>
      </c>
    </row>
    <row r="3138" spans="1:27" hidden="1" x14ac:dyDescent="0.3">
      <c r="A3138" s="8" t="s">
        <v>17</v>
      </c>
      <c r="B3138" s="8" t="s">
        <v>209</v>
      </c>
      <c r="C3138" s="8" t="s">
        <v>210</v>
      </c>
      <c r="D3138" s="8" t="s">
        <v>245</v>
      </c>
      <c r="E3138" s="8" t="s">
        <v>246</v>
      </c>
      <c r="F3138" s="29">
        <v>0.125514462019716</v>
      </c>
      <c r="G3138" s="29">
        <v>0</v>
      </c>
      <c r="H3138" s="30">
        <v>6.6581999999999999</v>
      </c>
      <c r="I3138" s="30">
        <v>0.72950000000000004</v>
      </c>
      <c r="J3138" s="14">
        <v>38</v>
      </c>
      <c r="K3138" s="14">
        <v>5</v>
      </c>
      <c r="L3138" s="12">
        <v>0.1096</v>
      </c>
      <c r="M3138" s="7">
        <v>1.71529423</v>
      </c>
      <c r="N3138" s="31">
        <v>1.5</v>
      </c>
      <c r="O3138" s="14">
        <f>IFERROR(VLOOKUP($C3138,'site totals'!$J$2:$K$607,2,FALSE),1)</f>
        <v>3158.5583999999999</v>
      </c>
      <c r="P3138" s="32" t="s">
        <v>22</v>
      </c>
      <c r="Q3138" s="12">
        <v>0.12551446199999999</v>
      </c>
      <c r="R3138" s="29">
        <v>0.17</v>
      </c>
      <c r="S3138" s="2">
        <f>IF($A3138="site","",MIN(VLOOKUP($P3138,margin_ranges!$A$5:$D$10,4,FALSE)/100,$Q3138))</f>
        <v>0.12551446199999999</v>
      </c>
      <c r="T3138" s="6">
        <f>IF(A3138="placement",$J3138*MIN($Q3138,$S3138),"")</f>
        <v>4.7695495559999994</v>
      </c>
      <c r="U3138" s="6">
        <f>IF($A3138="placement",T3138,SUMIF($C$10:$C$6209,$C3138,$T$10:$T$6209))</f>
        <v>4.7695495559999994</v>
      </c>
      <c r="V3138" s="34">
        <f t="shared" si="149"/>
        <v>5.3597033734939847E-2</v>
      </c>
      <c r="W3138" s="24"/>
      <c r="X3138" s="2" t="str">
        <f>IFERROR(MIN(VLOOKUP($W3138,margin_ranges!$A$5:$D$10,4,FALSE),$Q3138*100)/100,"")</f>
        <v/>
      </c>
      <c r="Y3138" s="6">
        <f t="shared" si="147"/>
        <v>4.7695495559999994</v>
      </c>
      <c r="Z3138" s="6">
        <f>IF($A3138="placement",Y3138,SUMIF($C$10:$C$6209,$C3138,$Y$10:$Y$6209))</f>
        <v>4.7695495559999994</v>
      </c>
      <c r="AA3138" s="29">
        <f t="shared" si="148"/>
        <v>5.3597033734939847E-2</v>
      </c>
    </row>
    <row r="3139" spans="1:27" hidden="1" x14ac:dyDescent="0.3">
      <c r="A3139" s="8" t="s">
        <v>17</v>
      </c>
      <c r="B3139" s="8" t="s">
        <v>209</v>
      </c>
      <c r="C3139" s="8" t="s">
        <v>210</v>
      </c>
      <c r="D3139" s="8" t="s">
        <v>225</v>
      </c>
      <c r="E3139" s="8" t="s">
        <v>226</v>
      </c>
      <c r="F3139" s="29">
        <v>0.108312888573596</v>
      </c>
      <c r="G3139" s="29">
        <v>0</v>
      </c>
      <c r="H3139" s="30">
        <v>8.5279000000000007</v>
      </c>
      <c r="I3139" s="30">
        <v>0.5171</v>
      </c>
      <c r="J3139" s="14">
        <v>43</v>
      </c>
      <c r="K3139" s="14">
        <v>5</v>
      </c>
      <c r="L3139" s="12">
        <v>6.0600000000000001E-2</v>
      </c>
      <c r="M3139" s="7">
        <v>2.8036740299999998</v>
      </c>
      <c r="N3139" s="31">
        <v>2.5</v>
      </c>
      <c r="O3139" s="14">
        <f>IFERROR(VLOOKUP($C3139,'site totals'!$J$2:$K$607,2,FALSE),1)</f>
        <v>3158.5583999999999</v>
      </c>
      <c r="P3139" s="32" t="s">
        <v>22</v>
      </c>
      <c r="Q3139" s="12">
        <v>0.1083128886</v>
      </c>
      <c r="R3139" s="29">
        <v>0.16</v>
      </c>
      <c r="S3139" s="2">
        <f>IF($A3139="site","",MIN(VLOOKUP($P3139,margin_ranges!$A$5:$D$10,4,FALSE)/100,$Q3139))</f>
        <v>0.1083128886</v>
      </c>
      <c r="T3139" s="6">
        <f>IF(A3139="placement",$J3139*MIN($Q3139,$S3139),"")</f>
        <v>4.6574542098</v>
      </c>
      <c r="U3139" s="6">
        <f>IF($A3139="placement",T3139,SUMIF($C$10:$C$6209,$C3139,$T$10:$T$6209))</f>
        <v>4.6574542098</v>
      </c>
      <c r="V3139" s="34">
        <f t="shared" si="149"/>
        <v>6.1532275476190446E-2</v>
      </c>
      <c r="W3139" s="24"/>
      <c r="X3139" s="2" t="str">
        <f>IFERROR(MIN(VLOOKUP($W3139,margin_ranges!$A$5:$D$10,4,FALSE),$Q3139*100)/100,"")</f>
        <v/>
      </c>
      <c r="Y3139" s="6">
        <f t="shared" si="147"/>
        <v>4.6574542098</v>
      </c>
      <c r="Z3139" s="6">
        <f>IF($A3139="placement",Y3139,SUMIF($C$10:$C$6209,$C3139,$Y$10:$Y$6209))</f>
        <v>4.6574542098</v>
      </c>
      <c r="AA3139" s="29">
        <f t="shared" si="148"/>
        <v>6.1532275476190446E-2</v>
      </c>
    </row>
    <row r="3140" spans="1:27" hidden="1" x14ac:dyDescent="0.3">
      <c r="A3140" s="8" t="s">
        <v>17</v>
      </c>
      <c r="B3140" s="8" t="s">
        <v>209</v>
      </c>
      <c r="C3140" s="8" t="s">
        <v>210</v>
      </c>
      <c r="D3140" s="8" t="s">
        <v>229</v>
      </c>
      <c r="E3140" s="8" t="s">
        <v>230</v>
      </c>
      <c r="F3140" s="29">
        <v>0.116591670316931</v>
      </c>
      <c r="G3140" s="29">
        <v>0</v>
      </c>
      <c r="H3140" s="30">
        <v>21.1708</v>
      </c>
      <c r="I3140" s="30">
        <v>0.71309999999999996</v>
      </c>
      <c r="J3140" s="14">
        <v>97</v>
      </c>
      <c r="K3140" s="14">
        <v>11</v>
      </c>
      <c r="L3140" s="12">
        <v>3.3700000000000001E-2</v>
      </c>
      <c r="M3140" s="7">
        <v>4.5279174600000003</v>
      </c>
      <c r="N3140" s="31">
        <v>4</v>
      </c>
      <c r="O3140" s="14">
        <f>IFERROR(VLOOKUP($C3140,'site totals'!$J$2:$K$607,2,FALSE),1)</f>
        <v>3158.5583999999999</v>
      </c>
      <c r="P3140" s="32" t="s">
        <v>91</v>
      </c>
      <c r="Q3140" s="12">
        <v>0.11659167030000001</v>
      </c>
      <c r="R3140" s="29">
        <v>0.2</v>
      </c>
      <c r="S3140" s="2">
        <f>IF($A3140="site","",MIN(VLOOKUP($P3140,margin_ranges!$A$5:$D$10,4,FALSE)/100,$Q3140))</f>
        <v>0.11659167030000001</v>
      </c>
      <c r="T3140" s="6">
        <f>IF(A3140="placement",$J3140*MIN($Q3140,$S3140),"")</f>
        <v>11.309392019100001</v>
      </c>
      <c r="U3140" s="6">
        <f>IF($A3140="placement",T3140,SUMIF($C$10:$C$6209,$C3140,$T$10:$T$6209))</f>
        <v>11.309392019100001</v>
      </c>
      <c r="V3140" s="34">
        <f t="shared" si="149"/>
        <v>0.10426041212499992</v>
      </c>
      <c r="W3140" s="24"/>
      <c r="X3140" s="2" t="str">
        <f>IFERROR(MIN(VLOOKUP($W3140,margin_ranges!$A$5:$D$10,4,FALSE),$Q3140*100)/100,"")</f>
        <v/>
      </c>
      <c r="Y3140" s="6">
        <f t="shared" si="147"/>
        <v>11.309392019100001</v>
      </c>
      <c r="Z3140" s="6">
        <f>IF($A3140="placement",Y3140,SUMIF($C$10:$C$6209,$C3140,$Y$10:$Y$6209))</f>
        <v>11.309392019100001</v>
      </c>
      <c r="AA3140" s="29">
        <f t="shared" si="148"/>
        <v>0.10426041212499992</v>
      </c>
    </row>
    <row r="3141" spans="1:27" hidden="1" x14ac:dyDescent="0.3">
      <c r="A3141" s="8" t="s">
        <v>17</v>
      </c>
      <c r="B3141" s="8" t="s">
        <v>209</v>
      </c>
      <c r="C3141" s="8" t="s">
        <v>210</v>
      </c>
      <c r="D3141" s="8" t="s">
        <v>221</v>
      </c>
      <c r="E3141" s="8" t="s">
        <v>222</v>
      </c>
      <c r="F3141" s="29">
        <v>0.198486626694965</v>
      </c>
      <c r="G3141" s="29">
        <v>0</v>
      </c>
      <c r="H3141" s="30">
        <v>10.6676</v>
      </c>
      <c r="I3141" s="30">
        <v>0.7893</v>
      </c>
      <c r="J3141" s="14">
        <v>148</v>
      </c>
      <c r="K3141" s="14">
        <v>29</v>
      </c>
      <c r="L3141" s="12">
        <v>7.3999999999999996E-2</v>
      </c>
      <c r="M3141" s="7">
        <v>6.2381991000000001</v>
      </c>
      <c r="N3141" s="31">
        <v>5</v>
      </c>
      <c r="O3141" s="14">
        <f>IFERROR(VLOOKUP($C3141,'site totals'!$J$2:$K$607,2,FALSE),1)</f>
        <v>3158.5583999999999</v>
      </c>
      <c r="P3141" s="32" t="s">
        <v>91</v>
      </c>
      <c r="Q3141" s="12">
        <v>0.1984866267</v>
      </c>
      <c r="R3141" s="29">
        <v>0.25</v>
      </c>
      <c r="S3141" s="2">
        <f>IF($A3141="site","",MIN(VLOOKUP($P3141,margin_ranges!$A$5:$D$10,4,FALSE)/100,$Q3141))</f>
        <v>0.1984866267</v>
      </c>
      <c r="T3141" s="6">
        <f>IF(A3141="placement",$J3141*MIN($Q3141,$S3141),"")</f>
        <v>29.376020751599999</v>
      </c>
      <c r="U3141" s="6">
        <f>IF($A3141="placement",T3141,SUMIF($C$10:$C$6209,$C3141,$T$10:$T$6209))</f>
        <v>29.376020751599999</v>
      </c>
      <c r="V3141" s="34">
        <f t="shared" si="149"/>
        <v>6.8684497733333405E-2</v>
      </c>
      <c r="W3141" s="24"/>
      <c r="X3141" s="2" t="str">
        <f>IFERROR(MIN(VLOOKUP($W3141,margin_ranges!$A$5:$D$10,4,FALSE),$Q3141*100)/100,"")</f>
        <v/>
      </c>
      <c r="Y3141" s="6">
        <f t="shared" si="147"/>
        <v>29.376020751599999</v>
      </c>
      <c r="Z3141" s="6">
        <f>IF($A3141="placement",Y3141,SUMIF($C$10:$C$6209,$C3141,$Y$10:$Y$6209))</f>
        <v>29.376020751599999</v>
      </c>
      <c r="AA3141" s="29">
        <f t="shared" si="148"/>
        <v>6.8684497733333405E-2</v>
      </c>
    </row>
    <row r="3142" spans="1:27" hidden="1" x14ac:dyDescent="0.3">
      <c r="A3142" s="8" t="s">
        <v>17</v>
      </c>
      <c r="B3142" s="8" t="s">
        <v>209</v>
      </c>
      <c r="C3142" s="8" t="s">
        <v>210</v>
      </c>
      <c r="D3142" s="8" t="s">
        <v>243</v>
      </c>
      <c r="E3142" s="8" t="s">
        <v>244</v>
      </c>
      <c r="F3142" s="29">
        <v>0.216963226242118</v>
      </c>
      <c r="G3142" s="29">
        <v>0</v>
      </c>
      <c r="H3142" s="30">
        <v>10.252599999999999</v>
      </c>
      <c r="I3142" s="30">
        <v>1.0733999999999999</v>
      </c>
      <c r="J3142" s="14">
        <v>154</v>
      </c>
      <c r="K3142" s="14">
        <v>33</v>
      </c>
      <c r="L3142" s="12">
        <v>0.1047</v>
      </c>
      <c r="M3142" s="7">
        <v>4.7890471100000003</v>
      </c>
      <c r="N3142" s="31">
        <v>3.75</v>
      </c>
      <c r="O3142" s="14">
        <f>IFERROR(VLOOKUP($C3142,'site totals'!$J$2:$K$607,2,FALSE),1)</f>
        <v>3158.5583999999999</v>
      </c>
      <c r="P3142" s="32" t="s">
        <v>91</v>
      </c>
      <c r="Q3142" s="12">
        <v>0.2169632262</v>
      </c>
      <c r="R3142" s="29">
        <v>0.25</v>
      </c>
      <c r="S3142" s="2">
        <f>IF($A3142="site","",MIN(VLOOKUP($P3142,margin_ranges!$A$5:$D$10,4,FALSE)/100,$Q3142))</f>
        <v>0.2169632262</v>
      </c>
      <c r="T3142" s="6">
        <f>IF(A3142="placement",$J3142*MIN($Q3142,$S3142),"")</f>
        <v>33.412336834800001</v>
      </c>
      <c r="U3142" s="6">
        <f>IF($A3142="placement",T3142,SUMIF($C$10:$C$6209,$C3142,$T$10:$T$6209))</f>
        <v>33.412336834800001</v>
      </c>
      <c r="V3142" s="34">
        <f t="shared" si="149"/>
        <v>4.4049031733333299E-2</v>
      </c>
      <c r="W3142" s="24"/>
      <c r="X3142" s="2" t="str">
        <f>IFERROR(MIN(VLOOKUP($W3142,margin_ranges!$A$5:$D$10,4,FALSE),$Q3142*100)/100,"")</f>
        <v/>
      </c>
      <c r="Y3142" s="6">
        <f t="shared" si="147"/>
        <v>33.412336834800001</v>
      </c>
      <c r="Z3142" s="6">
        <f>IF($A3142="placement",Y3142,SUMIF($C$10:$C$6209,$C3142,$Y$10:$Y$6209))</f>
        <v>33.412336834800001</v>
      </c>
      <c r="AA3142" s="29">
        <f t="shared" si="148"/>
        <v>4.4049031733333299E-2</v>
      </c>
    </row>
    <row r="3143" spans="1:27" hidden="1" x14ac:dyDescent="0.3">
      <c r="A3143" s="8" t="s">
        <v>17</v>
      </c>
      <c r="B3143" s="8" t="s">
        <v>209</v>
      </c>
      <c r="C3143" s="8" t="s">
        <v>210</v>
      </c>
      <c r="D3143" s="8" t="s">
        <v>217</v>
      </c>
      <c r="E3143" s="8" t="s">
        <v>218</v>
      </c>
      <c r="F3143" s="29">
        <v>0.21350357535380399</v>
      </c>
      <c r="G3143" s="29">
        <v>0</v>
      </c>
      <c r="H3143" s="30">
        <v>10.321199999999999</v>
      </c>
      <c r="I3143" s="30">
        <v>1.0350999999999999</v>
      </c>
      <c r="J3143" s="14">
        <v>158</v>
      </c>
      <c r="K3143" s="14">
        <v>34</v>
      </c>
      <c r="L3143" s="12">
        <v>0.1003</v>
      </c>
      <c r="M3143" s="7">
        <v>5.0858463900000004</v>
      </c>
      <c r="N3143" s="31">
        <v>4</v>
      </c>
      <c r="O3143" s="14">
        <f>IFERROR(VLOOKUP($C3143,'site totals'!$J$2:$K$607,2,FALSE),1)</f>
        <v>3158.5583999999999</v>
      </c>
      <c r="P3143" s="32" t="s">
        <v>91</v>
      </c>
      <c r="Q3143" s="12">
        <v>0.21350357540000001</v>
      </c>
      <c r="R3143" s="29">
        <v>0.25</v>
      </c>
      <c r="S3143" s="2">
        <f>IF($A3143="site","",MIN(VLOOKUP($P3143,margin_ranges!$A$5:$D$10,4,FALSE)/100,$Q3143))</f>
        <v>0.21350357540000001</v>
      </c>
      <c r="T3143" s="6">
        <f>IF(A3143="placement",$J3143*MIN($Q3143,$S3143),"")</f>
        <v>33.733564913199999</v>
      </c>
      <c r="U3143" s="6">
        <f>IF($A3143="placement",T3143,SUMIF($C$10:$C$6209,$C3143,$T$10:$T$6209))</f>
        <v>33.733564913199999</v>
      </c>
      <c r="V3143" s="34">
        <f t="shared" si="149"/>
        <v>4.8661899466666769E-2</v>
      </c>
      <c r="W3143" s="24"/>
      <c r="X3143" s="2" t="str">
        <f>IFERROR(MIN(VLOOKUP($W3143,margin_ranges!$A$5:$D$10,4,FALSE),$Q3143*100)/100,"")</f>
        <v/>
      </c>
      <c r="Y3143" s="6">
        <f t="shared" si="147"/>
        <v>33.733564913199999</v>
      </c>
      <c r="Z3143" s="6">
        <f>IF($A3143="placement",Y3143,SUMIF($C$10:$C$6209,$C3143,$Y$10:$Y$6209))</f>
        <v>33.733564913199999</v>
      </c>
      <c r="AA3143" s="17">
        <f t="shared" si="148"/>
        <v>4.8661899466666769E-2</v>
      </c>
    </row>
    <row r="3144" spans="1:27" hidden="1" x14ac:dyDescent="0.3">
      <c r="A3144" s="8" t="s">
        <v>17</v>
      </c>
      <c r="B3144" s="8" t="s">
        <v>209</v>
      </c>
      <c r="C3144" s="8" t="s">
        <v>210</v>
      </c>
      <c r="D3144" s="33" t="s">
        <v>215</v>
      </c>
      <c r="E3144" s="8" t="s">
        <v>216</v>
      </c>
      <c r="F3144" s="29">
        <v>0.19486724872449901</v>
      </c>
      <c r="G3144" s="29">
        <v>0</v>
      </c>
      <c r="H3144" s="30">
        <v>33.5809</v>
      </c>
      <c r="I3144" s="30">
        <v>5.2740999999999998</v>
      </c>
      <c r="J3144" s="14">
        <v>197</v>
      </c>
      <c r="K3144" s="14">
        <v>38</v>
      </c>
      <c r="L3144" s="12">
        <v>0.15709999999999999</v>
      </c>
      <c r="M3144" s="7">
        <v>1.2420312</v>
      </c>
      <c r="N3144" s="31">
        <v>1</v>
      </c>
      <c r="O3144" s="14">
        <f>IFERROR(VLOOKUP($C3144,'site totals'!$J$2:$K$607,2,FALSE),1)</f>
        <v>3158.5583999999999</v>
      </c>
      <c r="P3144" s="32" t="s">
        <v>22</v>
      </c>
      <c r="Q3144" s="12">
        <v>0.1948672487</v>
      </c>
      <c r="R3144" s="29">
        <v>0.24</v>
      </c>
      <c r="S3144" s="2">
        <f>IF($A3144="site","",MIN(VLOOKUP($P3144,margin_ranges!$A$5:$D$10,4,FALSE)/100,$Q3144))</f>
        <v>0.1948672487</v>
      </c>
      <c r="T3144" s="6">
        <f>IF(A3144="placement",$J3144*MIN($Q3144,$S3144),"")</f>
        <v>38.388847993900001</v>
      </c>
      <c r="U3144" s="6">
        <f>IF($A3144="placement",T3144,SUMIF($C$10:$C$6209,$C3144,$T$10:$T$6209))</f>
        <v>38.388847993900001</v>
      </c>
      <c r="V3144" s="34">
        <f t="shared" si="149"/>
        <v>5.9385199078947348E-2</v>
      </c>
      <c r="W3144" s="24"/>
      <c r="X3144" s="2" t="str">
        <f>IFERROR(MIN(VLOOKUP($W3144,margin_ranges!$A$5:$D$10,4,FALSE),$Q3144*100)/100,"")</f>
        <v/>
      </c>
      <c r="Y3144" s="6">
        <f t="shared" si="147"/>
        <v>38.388847993900001</v>
      </c>
      <c r="Z3144" s="6">
        <f>IF($A3144="placement",Y3144,SUMIF($C$10:$C$6209,$C3144,$Y$10:$Y$6209))</f>
        <v>38.388847993900001</v>
      </c>
      <c r="AA3144" s="29">
        <f t="shared" si="148"/>
        <v>5.9385199078947348E-2</v>
      </c>
    </row>
    <row r="3145" spans="1:27" hidden="1" x14ac:dyDescent="0.3">
      <c r="A3145" s="8" t="s">
        <v>17</v>
      </c>
      <c r="B3145" s="8" t="s">
        <v>209</v>
      </c>
      <c r="C3145" s="8" t="s">
        <v>210</v>
      </c>
      <c r="D3145" s="8" t="s">
        <v>211</v>
      </c>
      <c r="E3145" s="8" t="s">
        <v>212</v>
      </c>
      <c r="F3145" s="29">
        <v>0.14622976845208699</v>
      </c>
      <c r="G3145" s="29">
        <v>1</v>
      </c>
      <c r="H3145" s="30">
        <v>58.4011</v>
      </c>
      <c r="I3145" s="30">
        <v>1.5980000000000001</v>
      </c>
      <c r="J3145" s="14">
        <v>197</v>
      </c>
      <c r="K3145" s="14">
        <v>27</v>
      </c>
      <c r="L3145" s="12">
        <v>2.7400000000000001E-2</v>
      </c>
      <c r="M3145" s="7">
        <v>4.0994636199999999</v>
      </c>
      <c r="N3145" s="31">
        <v>3.5</v>
      </c>
      <c r="O3145" s="14">
        <f>IFERROR(VLOOKUP($C3145,'site totals'!$J$2:$K$607,2,FALSE),1)</f>
        <v>3158.5583999999999</v>
      </c>
      <c r="P3145" s="32" t="s">
        <v>22</v>
      </c>
      <c r="Q3145" s="12">
        <v>0.1462297685</v>
      </c>
      <c r="R3145" s="29">
        <v>0.19</v>
      </c>
      <c r="S3145" s="2">
        <f>IF($A3145="site","",MIN(VLOOKUP($P3145,margin_ranges!$A$5:$D$10,4,FALSE)/100,$Q3145))</f>
        <v>0.1462297685</v>
      </c>
      <c r="T3145" s="6">
        <f>IF(A3145="placement",$J3145*MIN($Q3145,$S3145),"")</f>
        <v>28.807264394499999</v>
      </c>
      <c r="U3145" s="6">
        <f>IF($A3145="placement",T3145,SUMIF($C$10:$C$6209,$C3145,$T$10:$T$6209))</f>
        <v>28.807264394499999</v>
      </c>
      <c r="V3145" s="34">
        <f t="shared" si="149"/>
        <v>5.4037322839505908E-2</v>
      </c>
      <c r="W3145" s="24"/>
      <c r="X3145" s="2" t="str">
        <f>IFERROR(MIN(VLOOKUP($W3145,margin_ranges!$A$5:$D$10,4,FALSE),$Q3145*100)/100,"")</f>
        <v/>
      </c>
      <c r="Y3145" s="6">
        <f t="shared" si="147"/>
        <v>28.807264394499999</v>
      </c>
      <c r="Z3145" s="6">
        <f>IF($A3145="placement",Y3145,SUMIF($C$10:$C$6209,$C3145,$Y$10:$Y$6209))</f>
        <v>28.807264394499999</v>
      </c>
      <c r="AA3145" s="29">
        <f t="shared" si="148"/>
        <v>5.4037322839505908E-2</v>
      </c>
    </row>
    <row r="3146" spans="1:27" hidden="1" x14ac:dyDescent="0.3">
      <c r="A3146" s="8" t="s">
        <v>17</v>
      </c>
      <c r="B3146" s="8" t="s">
        <v>209</v>
      </c>
      <c r="C3146" s="8" t="s">
        <v>210</v>
      </c>
      <c r="D3146" s="8" t="s">
        <v>231</v>
      </c>
      <c r="E3146" s="8" t="s">
        <v>232</v>
      </c>
      <c r="F3146" s="29">
        <v>0.147104709816162</v>
      </c>
      <c r="G3146" s="29">
        <v>1</v>
      </c>
      <c r="H3146" s="30">
        <v>49.696899999999999</v>
      </c>
      <c r="I3146" s="30">
        <v>4.1866000000000003</v>
      </c>
      <c r="J3146" s="14">
        <v>206</v>
      </c>
      <c r="K3146" s="14">
        <v>30</v>
      </c>
      <c r="L3146" s="12">
        <v>8.4199999999999997E-2</v>
      </c>
      <c r="M3146" s="7">
        <v>1.64146762</v>
      </c>
      <c r="N3146" s="31">
        <v>1.4</v>
      </c>
      <c r="O3146" s="14">
        <f>IFERROR(VLOOKUP($C3146,'site totals'!$J$2:$K$607,2,FALSE),1)</f>
        <v>3158.5583999999999</v>
      </c>
      <c r="P3146" s="32" t="s">
        <v>161</v>
      </c>
      <c r="Q3146" s="12">
        <v>0.14710470980000001</v>
      </c>
      <c r="R3146" s="29">
        <v>0.3</v>
      </c>
      <c r="S3146" s="2">
        <f>IF($A3146="site","",MIN(VLOOKUP($P3146,margin_ranges!$A$5:$D$10,4,FALSE)/100,$Q3146))</f>
        <v>0.14710470980000001</v>
      </c>
      <c r="T3146" s="6">
        <f>IF(A3146="placement",$J3146*MIN($Q3146,$S3146),"")</f>
        <v>30.303570218800001</v>
      </c>
      <c r="U3146" s="6">
        <f>IF($A3146="placement",T3146,SUMIF($C$10:$C$6209,$C3146,$T$10:$T$6209))</f>
        <v>30.303570218800001</v>
      </c>
      <c r="V3146" s="34">
        <f t="shared" si="149"/>
        <v>0.21842184314285729</v>
      </c>
      <c r="W3146" s="24"/>
      <c r="X3146" s="2" t="str">
        <f>IFERROR(MIN(VLOOKUP($W3146,margin_ranges!$A$5:$D$10,4,FALSE),$Q3146*100)/100,"")</f>
        <v/>
      </c>
      <c r="Y3146" s="6">
        <f t="shared" si="147"/>
        <v>30.303570218800001</v>
      </c>
      <c r="Z3146" s="6">
        <f>IF($A3146="placement",Y3146,SUMIF($C$10:$C$6209,$C3146,$Y$10:$Y$6209))</f>
        <v>30.303570218800001</v>
      </c>
      <c r="AA3146" s="29">
        <f t="shared" si="148"/>
        <v>0.21842184314285729</v>
      </c>
    </row>
    <row r="3147" spans="1:27" hidden="1" x14ac:dyDescent="0.3">
      <c r="A3147" s="8" t="s">
        <v>17</v>
      </c>
      <c r="B3147" s="8" t="s">
        <v>209</v>
      </c>
      <c r="C3147" s="8" t="s">
        <v>210</v>
      </c>
      <c r="D3147" s="8" t="s">
        <v>237</v>
      </c>
      <c r="E3147" s="8" t="s">
        <v>238</v>
      </c>
      <c r="F3147" s="29">
        <v>0.14157807863559299</v>
      </c>
      <c r="G3147" s="29">
        <v>1</v>
      </c>
      <c r="H3147" s="30">
        <v>45.501300000000001</v>
      </c>
      <c r="I3147" s="30">
        <v>4.3669000000000002</v>
      </c>
      <c r="J3147" s="14">
        <v>275</v>
      </c>
      <c r="K3147" s="14">
        <v>39</v>
      </c>
      <c r="L3147" s="12">
        <v>9.6000000000000002E-2</v>
      </c>
      <c r="M3147" s="7">
        <v>2.09687096</v>
      </c>
      <c r="N3147" s="31">
        <v>1.8</v>
      </c>
      <c r="O3147" s="14">
        <f>IFERROR(VLOOKUP($C3147,'site totals'!$J$2:$K$607,2,FALSE),1)</f>
        <v>3158.5583999999999</v>
      </c>
      <c r="P3147" s="32" t="s">
        <v>91</v>
      </c>
      <c r="Q3147" s="12">
        <v>0.14157807859999999</v>
      </c>
      <c r="R3147" s="29">
        <v>0.18</v>
      </c>
      <c r="S3147" s="2">
        <f>IF($A3147="site","",MIN(VLOOKUP($P3147,margin_ranges!$A$5:$D$10,4,FALSE)/100,$Q3147))</f>
        <v>0.14157807859999999</v>
      </c>
      <c r="T3147" s="6">
        <f>IF(A3147="placement",$J3147*MIN($Q3147,$S3147),"")</f>
        <v>38.933971614999997</v>
      </c>
      <c r="U3147" s="6">
        <f>IF($A3147="placement",T3147,SUMIF($C$10:$C$6209,$C3147,$T$10:$T$6209))</f>
        <v>38.933971614999997</v>
      </c>
      <c r="V3147" s="34">
        <f t="shared" si="149"/>
        <v>4.6856001707316963E-2</v>
      </c>
      <c r="W3147" s="24"/>
      <c r="X3147" s="2" t="str">
        <f>IFERROR(MIN(VLOOKUP($W3147,margin_ranges!$A$5:$D$10,4,FALSE),$Q3147*100)/100,"")</f>
        <v/>
      </c>
      <c r="Y3147" s="6">
        <f t="shared" si="147"/>
        <v>38.933971614999997</v>
      </c>
      <c r="Z3147" s="6">
        <f>IF($A3147="placement",Y3147,SUMIF($C$10:$C$6209,$C3147,$Y$10:$Y$6209))</f>
        <v>38.933971614999997</v>
      </c>
      <c r="AA3147" s="29">
        <f t="shared" si="148"/>
        <v>4.6856001707316963E-2</v>
      </c>
    </row>
    <row r="3148" spans="1:27" hidden="1" x14ac:dyDescent="0.3">
      <c r="A3148" s="8" t="s">
        <v>17</v>
      </c>
      <c r="B3148" s="8" t="s">
        <v>209</v>
      </c>
      <c r="C3148" s="8" t="s">
        <v>210</v>
      </c>
      <c r="D3148" s="8" t="s">
        <v>239</v>
      </c>
      <c r="E3148" s="8" t="s">
        <v>240</v>
      </c>
      <c r="F3148" s="29">
        <v>0.16917191783091801</v>
      </c>
      <c r="G3148" s="29">
        <v>1</v>
      </c>
      <c r="H3148" s="30">
        <v>85.797799999999995</v>
      </c>
      <c r="I3148" s="30">
        <v>2.5070000000000001</v>
      </c>
      <c r="J3148" s="14">
        <v>317</v>
      </c>
      <c r="K3148" s="14">
        <v>48</v>
      </c>
      <c r="L3148" s="12">
        <v>2.92E-2</v>
      </c>
      <c r="M3148" s="7">
        <v>4.2126645399999996</v>
      </c>
      <c r="N3148" s="31">
        <v>3.5</v>
      </c>
      <c r="O3148" s="14">
        <f>IFERROR(VLOOKUP($C3148,'site totals'!$J$2:$K$607,2,FALSE),1)</f>
        <v>3158.5583999999999</v>
      </c>
      <c r="P3148" s="32" t="s">
        <v>22</v>
      </c>
      <c r="Q3148" s="12">
        <v>0.16917191779999999</v>
      </c>
      <c r="R3148" s="29">
        <v>0.19</v>
      </c>
      <c r="S3148" s="2">
        <f>IF($A3148="site","",MIN(VLOOKUP($P3148,margin_ranges!$A$5:$D$10,4,FALSE)/100,$Q3148))</f>
        <v>0.16917191779999999</v>
      </c>
      <c r="T3148" s="6">
        <f>IF(A3148="placement",$J3148*MIN($Q3148,$S3148),"")</f>
        <v>53.627497942599994</v>
      </c>
      <c r="U3148" s="6">
        <f>IF($A3148="placement",T3148,SUMIF($C$10:$C$6209,$C3148,$T$10:$T$6209))</f>
        <v>53.627497942599994</v>
      </c>
      <c r="V3148" s="34">
        <f t="shared" si="149"/>
        <v>2.5713681728394944E-2</v>
      </c>
      <c r="W3148" s="24"/>
      <c r="X3148" s="2" t="str">
        <f>IFERROR(MIN(VLOOKUP($W3148,margin_ranges!$A$5:$D$10,4,FALSE),$Q3148*100)/100,"")</f>
        <v/>
      </c>
      <c r="Y3148" s="6">
        <f t="shared" si="147"/>
        <v>53.627497942599994</v>
      </c>
      <c r="Z3148" s="6">
        <f>IF($A3148="placement",Y3148,SUMIF($C$10:$C$6209,$C3148,$Y$10:$Y$6209))</f>
        <v>53.627497942599994</v>
      </c>
      <c r="AA3148" s="29">
        <f t="shared" si="148"/>
        <v>2.5713681728394944E-2</v>
      </c>
    </row>
    <row r="3149" spans="1:27" hidden="1" x14ac:dyDescent="0.3">
      <c r="A3149" s="8" t="s">
        <v>17</v>
      </c>
      <c r="B3149" s="8" t="s">
        <v>209</v>
      </c>
      <c r="C3149" s="8" t="s">
        <v>210</v>
      </c>
      <c r="D3149" s="8" t="s">
        <v>251</v>
      </c>
      <c r="E3149" s="8" t="s">
        <v>252</v>
      </c>
      <c r="F3149" s="29">
        <v>0.18874557625768101</v>
      </c>
      <c r="G3149" s="29">
        <v>1</v>
      </c>
      <c r="H3149" s="30">
        <v>48.918999999999997</v>
      </c>
      <c r="I3149" s="30">
        <v>6.7535999999999996</v>
      </c>
      <c r="J3149" s="14">
        <v>375</v>
      </c>
      <c r="K3149" s="14">
        <v>71</v>
      </c>
      <c r="L3149" s="12">
        <v>0.1381</v>
      </c>
      <c r="M3149" s="7">
        <v>1.84898838</v>
      </c>
      <c r="N3149" s="31">
        <v>1.5</v>
      </c>
      <c r="O3149" s="14">
        <f>IFERROR(VLOOKUP($C3149,'site totals'!$J$2:$K$607,2,FALSE),1)</f>
        <v>3158.5583999999999</v>
      </c>
      <c r="P3149" s="32" t="s">
        <v>161</v>
      </c>
      <c r="Q3149" s="12">
        <v>0.1887455763</v>
      </c>
      <c r="R3149" s="29">
        <v>0.3</v>
      </c>
      <c r="S3149" s="2">
        <f>IF($A3149="site","",MIN(VLOOKUP($P3149,margin_ranges!$A$5:$D$10,4,FALSE)/100,$Q3149))</f>
        <v>0.1887455763</v>
      </c>
      <c r="T3149" s="6">
        <f>IF(A3149="placement",$J3149*MIN($Q3149,$S3149),"")</f>
        <v>70.7795911125</v>
      </c>
      <c r="U3149" s="6">
        <f>IF($A3149="placement",T3149,SUMIF($C$10:$C$6209,$C3149,$T$10:$T$6209))</f>
        <v>70.7795911125</v>
      </c>
      <c r="V3149" s="34">
        <f t="shared" si="149"/>
        <v>0.15893489100000013</v>
      </c>
      <c r="W3149" s="24"/>
      <c r="X3149" s="2" t="str">
        <f>IFERROR(MIN(VLOOKUP($W3149,margin_ranges!$A$5:$D$10,4,FALSE),$Q3149*100)/100,"")</f>
        <v/>
      </c>
      <c r="Y3149" s="6">
        <f t="shared" si="147"/>
        <v>70.7795911125</v>
      </c>
      <c r="Z3149" s="6">
        <f>IF($A3149="placement",Y3149,SUMIF($C$10:$C$6209,$C3149,$Y$10:$Y$6209))</f>
        <v>70.7795911125</v>
      </c>
      <c r="AA3149" s="29">
        <f t="shared" si="148"/>
        <v>0.15893489100000013</v>
      </c>
    </row>
    <row r="3150" spans="1:27" hidden="1" x14ac:dyDescent="0.3">
      <c r="A3150" s="8" t="s">
        <v>17</v>
      </c>
      <c r="B3150" s="8" t="s">
        <v>209</v>
      </c>
      <c r="C3150" s="8" t="s">
        <v>210</v>
      </c>
      <c r="D3150" s="8" t="s">
        <v>233</v>
      </c>
      <c r="E3150" s="8" t="s">
        <v>234</v>
      </c>
      <c r="F3150" s="29">
        <v>0.16218949466382801</v>
      </c>
      <c r="G3150" s="29">
        <v>1</v>
      </c>
      <c r="H3150" s="30">
        <v>84.071600000000004</v>
      </c>
      <c r="I3150" s="30">
        <v>4.0514999999999999</v>
      </c>
      <c r="J3150" s="14">
        <v>435</v>
      </c>
      <c r="K3150" s="14">
        <v>71</v>
      </c>
      <c r="L3150" s="12">
        <v>4.82E-2</v>
      </c>
      <c r="M3150" s="7">
        <v>3.5807619800000001</v>
      </c>
      <c r="N3150" s="31">
        <v>3</v>
      </c>
      <c r="O3150" s="14">
        <f>IFERROR(VLOOKUP($C3150,'site totals'!$J$2:$K$607,2,FALSE),1)</f>
        <v>3158.5583999999999</v>
      </c>
      <c r="P3150" s="32" t="s">
        <v>22</v>
      </c>
      <c r="Q3150" s="12">
        <v>0.16218949469999999</v>
      </c>
      <c r="R3150" s="29">
        <v>0.21</v>
      </c>
      <c r="S3150" s="2">
        <f>IF($A3150="site","",MIN(VLOOKUP($P3150,margin_ranges!$A$5:$D$10,4,FALSE)/100,$Q3150))</f>
        <v>0.16218949469999999</v>
      </c>
      <c r="T3150" s="6">
        <f>IF(A3150="placement",$J3150*MIN($Q3150,$S3150),"")</f>
        <v>70.552430194499991</v>
      </c>
      <c r="U3150" s="6">
        <f>IF($A3150="placement",T3150,SUMIF($C$10:$C$6209,$C3150,$T$10:$T$6209))</f>
        <v>70.552430194499991</v>
      </c>
      <c r="V3150" s="34">
        <f t="shared" si="149"/>
        <v>6.0519626962025175E-2</v>
      </c>
      <c r="W3150" s="24"/>
      <c r="X3150" s="2" t="str">
        <f>IFERROR(MIN(VLOOKUP($W3150,margin_ranges!$A$5:$D$10,4,FALSE),$Q3150*100)/100,"")</f>
        <v/>
      </c>
      <c r="Y3150" s="6">
        <f t="shared" si="147"/>
        <v>70.552430194499991</v>
      </c>
      <c r="Z3150" s="6">
        <f>IF($A3150="placement",Y3150,SUMIF($C$10:$C$6209,$C3150,$Y$10:$Y$6209))</f>
        <v>70.552430194499991</v>
      </c>
      <c r="AA3150" s="29">
        <f t="shared" si="148"/>
        <v>6.0519626962025175E-2</v>
      </c>
    </row>
    <row r="3151" spans="1:27" hidden="1" x14ac:dyDescent="0.3">
      <c r="A3151" s="8" t="s">
        <v>17</v>
      </c>
      <c r="B3151" s="8" t="s">
        <v>209</v>
      </c>
      <c r="C3151" s="8" t="s">
        <v>210</v>
      </c>
      <c r="D3151" s="8" t="s">
        <v>235</v>
      </c>
      <c r="E3151" s="8" t="s">
        <v>236</v>
      </c>
      <c r="F3151" s="29">
        <v>0.175440454587554</v>
      </c>
      <c r="G3151" s="29">
        <v>1</v>
      </c>
      <c r="H3151" s="30">
        <v>64.040400000000005</v>
      </c>
      <c r="I3151" s="30">
        <v>9.1570999999999998</v>
      </c>
      <c r="J3151" s="14">
        <v>500</v>
      </c>
      <c r="K3151" s="14">
        <v>88</v>
      </c>
      <c r="L3151" s="12">
        <v>0.14299999999999999</v>
      </c>
      <c r="M3151" s="7">
        <v>1.81915304</v>
      </c>
      <c r="N3151" s="31">
        <v>1.5</v>
      </c>
      <c r="O3151" s="14">
        <f>IFERROR(VLOOKUP($C3151,'site totals'!$J$2:$K$607,2,FALSE),1)</f>
        <v>3158.5583999999999</v>
      </c>
      <c r="P3151" s="32" t="s">
        <v>161</v>
      </c>
      <c r="Q3151" s="12">
        <v>0.17544045459999999</v>
      </c>
      <c r="R3151" s="29">
        <v>0.25</v>
      </c>
      <c r="S3151" s="2">
        <f>IF($A3151="site","",MIN(VLOOKUP($P3151,margin_ranges!$A$5:$D$10,4,FALSE)/100,$Q3151))</f>
        <v>0.17544045459999999</v>
      </c>
      <c r="T3151" s="6">
        <f>IF(A3151="placement",$J3151*MIN($Q3151,$S3151),"")</f>
        <v>87.720227299999991</v>
      </c>
      <c r="U3151" s="6">
        <f>IF($A3151="placement",T3151,SUMIF($C$10:$C$6209,$C3151,$T$10:$T$6209))</f>
        <v>87.720227299999991</v>
      </c>
      <c r="V3151" s="34">
        <f t="shared" si="149"/>
        <v>9.9412727200000051E-2</v>
      </c>
      <c r="W3151" s="24"/>
      <c r="X3151" s="2" t="str">
        <f>IFERROR(MIN(VLOOKUP($W3151,margin_ranges!$A$5:$D$10,4,FALSE),$Q3151*100)/100,"")</f>
        <v/>
      </c>
      <c r="Y3151" s="6">
        <f t="shared" si="147"/>
        <v>87.720227299999991</v>
      </c>
      <c r="Z3151" s="6">
        <f>IF($A3151="placement",Y3151,SUMIF($C$10:$C$6209,$C3151,$Y$10:$Y$6209))</f>
        <v>87.720227299999991</v>
      </c>
      <c r="AA3151" s="29">
        <f t="shared" si="148"/>
        <v>9.9412727200000051E-2</v>
      </c>
    </row>
    <row r="3152" spans="1:27" hidden="1" x14ac:dyDescent="0.3">
      <c r="A3152" s="8" t="s">
        <v>17</v>
      </c>
      <c r="B3152" s="8" t="s">
        <v>209</v>
      </c>
      <c r="C3152" s="8" t="s">
        <v>210</v>
      </c>
      <c r="D3152" s="8" t="s">
        <v>241</v>
      </c>
      <c r="E3152" s="8" t="s">
        <v>242</v>
      </c>
      <c r="F3152" s="29">
        <v>0.169863775368362</v>
      </c>
      <c r="G3152" s="29">
        <v>1</v>
      </c>
      <c r="H3152" s="30">
        <v>81.401799999999994</v>
      </c>
      <c r="I3152" s="30">
        <v>3.9458000000000002</v>
      </c>
      <c r="J3152" s="14">
        <v>570</v>
      </c>
      <c r="K3152" s="14">
        <v>96</v>
      </c>
      <c r="L3152" s="12">
        <v>4.8500000000000001E-2</v>
      </c>
      <c r="M3152" s="7">
        <v>4.8184862700000002</v>
      </c>
      <c r="N3152" s="31">
        <v>4</v>
      </c>
      <c r="O3152" s="14">
        <f>IFERROR(VLOOKUP($C3152,'site totals'!$J$2:$K$607,2,FALSE),1)</f>
        <v>3158.5583999999999</v>
      </c>
      <c r="P3152" s="32" t="s">
        <v>22</v>
      </c>
      <c r="Q3152" s="12">
        <v>0.1698637754</v>
      </c>
      <c r="R3152" s="29">
        <v>0.22</v>
      </c>
      <c r="S3152" s="2">
        <f>IF($A3152="site","",MIN(VLOOKUP($P3152,margin_ranges!$A$5:$D$10,4,FALSE)/100,$Q3152))</f>
        <v>0.1698637754</v>
      </c>
      <c r="T3152" s="6">
        <f>IF(A3152="placement",$J3152*MIN($Q3152,$S3152),"")</f>
        <v>96.822351978</v>
      </c>
      <c r="U3152" s="6">
        <f>IF($A3152="placement",T3152,SUMIF($C$10:$C$6209,$C3152,$T$10:$T$6209))</f>
        <v>96.822351978</v>
      </c>
      <c r="V3152" s="34">
        <f t="shared" si="149"/>
        <v>6.4277211025640879E-2</v>
      </c>
      <c r="W3152" s="24"/>
      <c r="X3152" s="2" t="str">
        <f>IFERROR(MIN(VLOOKUP($W3152,margin_ranges!$A$5:$D$10,4,FALSE),$Q3152*100)/100,"")</f>
        <v/>
      </c>
      <c r="Y3152" s="6">
        <f t="shared" si="147"/>
        <v>96.822351978</v>
      </c>
      <c r="Z3152" s="6">
        <f>IF($A3152="placement",Y3152,SUMIF($C$10:$C$6209,$C3152,$Y$10:$Y$6209))</f>
        <v>96.822351978</v>
      </c>
      <c r="AA3152" s="17">
        <f t="shared" si="148"/>
        <v>6.4277211025640879E-2</v>
      </c>
    </row>
    <row r="3153" spans="1:27" hidden="1" x14ac:dyDescent="0.3">
      <c r="A3153" s="8" t="s">
        <v>17</v>
      </c>
      <c r="B3153" s="8" t="s">
        <v>209</v>
      </c>
      <c r="C3153" s="8" t="s">
        <v>210</v>
      </c>
      <c r="D3153" s="8" t="s">
        <v>227</v>
      </c>
      <c r="E3153" s="8" t="s">
        <v>228</v>
      </c>
      <c r="F3153" s="29">
        <v>0.117229020474236</v>
      </c>
      <c r="G3153" s="29">
        <v>1</v>
      </c>
      <c r="H3153" s="30">
        <v>112.4198</v>
      </c>
      <c r="I3153" s="30">
        <v>3.3849</v>
      </c>
      <c r="J3153" s="14">
        <v>575</v>
      </c>
      <c r="K3153" s="14">
        <v>59</v>
      </c>
      <c r="L3153" s="12">
        <v>3.0099999999999998E-2</v>
      </c>
      <c r="M3153" s="7">
        <v>5.6639831999999997</v>
      </c>
      <c r="N3153" s="31">
        <v>5</v>
      </c>
      <c r="O3153" s="14">
        <f>IFERROR(VLOOKUP($C3153,'site totals'!$J$2:$K$607,2,FALSE),1)</f>
        <v>3158.5583999999999</v>
      </c>
      <c r="P3153" s="32" t="s">
        <v>94</v>
      </c>
      <c r="Q3153" s="12">
        <v>0.1172290205</v>
      </c>
      <c r="R3153" s="29">
        <v>0.15</v>
      </c>
      <c r="S3153" s="2">
        <f>IF($A3153="site","",MIN(VLOOKUP($P3153,margin_ranges!$A$5:$D$10,4,FALSE)/100,$Q3153))</f>
        <v>0.1172290205</v>
      </c>
      <c r="T3153" s="6">
        <f>IF(A3153="placement",$J3153*MIN($Q3153,$S3153),"")</f>
        <v>67.406686787500007</v>
      </c>
      <c r="U3153" s="6">
        <f>IF($A3153="placement",T3153,SUMIF($C$10:$C$6209,$C3153,$T$10:$T$6209))</f>
        <v>67.406686787500007</v>
      </c>
      <c r="V3153" s="34">
        <f t="shared" si="149"/>
        <v>3.8554093529411748E-2</v>
      </c>
      <c r="W3153" s="24"/>
      <c r="X3153" s="2" t="str">
        <f>IFERROR(MIN(VLOOKUP($W3153,margin_ranges!$A$5:$D$10,4,FALSE),$Q3153*100)/100,"")</f>
        <v/>
      </c>
      <c r="Y3153" s="6">
        <f t="shared" si="147"/>
        <v>67.406686787500007</v>
      </c>
      <c r="Z3153" s="6">
        <f>IF($A3153="placement",Y3153,SUMIF($C$10:$C$6209,$C3153,$Y$10:$Y$6209))</f>
        <v>67.406686787500007</v>
      </c>
      <c r="AA3153" s="29">
        <f t="shared" si="148"/>
        <v>3.8554093529411748E-2</v>
      </c>
    </row>
    <row r="3154" spans="1:27" hidden="1" x14ac:dyDescent="0.3">
      <c r="A3154" s="8" t="s">
        <v>17</v>
      </c>
      <c r="B3154" s="8" t="s">
        <v>209</v>
      </c>
      <c r="C3154" s="8" t="s">
        <v>210</v>
      </c>
      <c r="D3154" s="8" t="s">
        <v>249</v>
      </c>
      <c r="E3154" s="8" t="s">
        <v>250</v>
      </c>
      <c r="F3154" s="29">
        <v>0.18385802797694401</v>
      </c>
      <c r="G3154" s="29">
        <v>1</v>
      </c>
      <c r="H3154" s="30">
        <v>64.808599999999998</v>
      </c>
      <c r="I3154" s="30">
        <v>5.6769999999999996</v>
      </c>
      <c r="J3154" s="14">
        <v>626</v>
      </c>
      <c r="K3154" s="14">
        <v>113</v>
      </c>
      <c r="L3154" s="12">
        <v>8.7599999999999997E-2</v>
      </c>
      <c r="M3154" s="7">
        <v>3.6758310500000002</v>
      </c>
      <c r="N3154" s="31">
        <v>3</v>
      </c>
      <c r="O3154" s="14">
        <f>IFERROR(VLOOKUP($C3154,'site totals'!$J$2:$K$607,2,FALSE),1)</f>
        <v>3158.5583999999999</v>
      </c>
      <c r="P3154" s="32" t="s">
        <v>22</v>
      </c>
      <c r="Q3154" s="12">
        <v>0.18385802800000001</v>
      </c>
      <c r="R3154" s="29">
        <v>0.23</v>
      </c>
      <c r="S3154" s="2">
        <f>IF($A3154="site","",MIN(VLOOKUP($P3154,margin_ranges!$A$5:$D$10,4,FALSE)/100,$Q3154))</f>
        <v>0.18385802800000001</v>
      </c>
      <c r="T3154" s="6">
        <f>IF(A3154="placement",$J3154*MIN($Q3154,$S3154),"")</f>
        <v>115.09512552800001</v>
      </c>
      <c r="U3154" s="6">
        <f>IF($A3154="placement",T3154,SUMIF($C$10:$C$6209,$C3154,$T$10:$T$6209))</f>
        <v>115.09512552800001</v>
      </c>
      <c r="V3154" s="34">
        <f t="shared" si="149"/>
        <v>5.9924638961038834E-2</v>
      </c>
      <c r="W3154" s="24"/>
      <c r="X3154" s="2" t="str">
        <f>IFERROR(MIN(VLOOKUP($W3154,margin_ranges!$A$5:$D$10,4,FALSE),$Q3154*100)/100,"")</f>
        <v/>
      </c>
      <c r="Y3154" s="6">
        <f t="shared" si="147"/>
        <v>115.09512552800001</v>
      </c>
      <c r="Z3154" s="6">
        <f>IF($A3154="placement",Y3154,SUMIF($C$10:$C$6209,$C3154,$Y$10:$Y$6209))</f>
        <v>115.09512552800001</v>
      </c>
      <c r="AA3154" s="29">
        <f t="shared" si="148"/>
        <v>5.9924638961038834E-2</v>
      </c>
    </row>
    <row r="3155" spans="1:27" hidden="1" x14ac:dyDescent="0.3">
      <c r="A3155" s="8" t="s">
        <v>17</v>
      </c>
      <c r="B3155" s="8" t="s">
        <v>209</v>
      </c>
      <c r="C3155" s="8" t="s">
        <v>210</v>
      </c>
      <c r="D3155" s="8" t="s">
        <v>223</v>
      </c>
      <c r="E3155" s="8" t="s">
        <v>224</v>
      </c>
      <c r="F3155" s="29">
        <v>0.177101996858436</v>
      </c>
      <c r="G3155" s="29">
        <v>1</v>
      </c>
      <c r="H3155" s="30">
        <v>116.0294</v>
      </c>
      <c r="I3155" s="30">
        <v>3.6185</v>
      </c>
      <c r="J3155" s="14">
        <v>660</v>
      </c>
      <c r="K3155" s="14">
        <v>115</v>
      </c>
      <c r="L3155" s="12">
        <v>3.1199999999999999E-2</v>
      </c>
      <c r="M3155" s="7">
        <v>6.0760871700000001</v>
      </c>
      <c r="N3155" s="31">
        <v>5</v>
      </c>
      <c r="O3155" s="14">
        <f>IFERROR(VLOOKUP($C3155,'site totals'!$J$2:$K$607,2,FALSE),1)</f>
        <v>3158.5583999999999</v>
      </c>
      <c r="P3155" s="32" t="s">
        <v>94</v>
      </c>
      <c r="Q3155" s="12">
        <v>0.1771019969</v>
      </c>
      <c r="R3155" s="29">
        <v>0.2</v>
      </c>
      <c r="S3155" s="2">
        <f>IF($A3155="site","",MIN(VLOOKUP($P3155,margin_ranges!$A$5:$D$10,4,FALSE)/100,$Q3155))</f>
        <v>0.1771019969</v>
      </c>
      <c r="T3155" s="6">
        <f>IF(A3155="placement",$J3155*MIN($Q3155,$S3155),"")</f>
        <v>116.887317954</v>
      </c>
      <c r="U3155" s="6">
        <f>IF($A3155="placement",T3155,SUMIF($C$10:$C$6209,$C3155,$T$10:$T$6209))</f>
        <v>116.887317954</v>
      </c>
      <c r="V3155" s="34">
        <f t="shared" si="149"/>
        <v>2.8622503875000094E-2</v>
      </c>
      <c r="W3155" s="24"/>
      <c r="X3155" s="2" t="str">
        <f>IFERROR(MIN(VLOOKUP($W3155,margin_ranges!$A$5:$D$10,4,FALSE),$Q3155*100)/100,"")</f>
        <v/>
      </c>
      <c r="Y3155" s="6">
        <f t="shared" si="147"/>
        <v>116.887317954</v>
      </c>
      <c r="Z3155" s="6">
        <f>IF($A3155="placement",Y3155,SUMIF($C$10:$C$6209,$C3155,$Y$10:$Y$6209))</f>
        <v>116.887317954</v>
      </c>
      <c r="AA3155" s="29">
        <f t="shared" si="148"/>
        <v>2.8622503875000094E-2</v>
      </c>
    </row>
    <row r="3156" spans="1:27" hidden="1" x14ac:dyDescent="0.3">
      <c r="A3156" s="8" t="s">
        <v>17</v>
      </c>
      <c r="B3156" s="8" t="s">
        <v>209</v>
      </c>
      <c r="C3156" s="8" t="s">
        <v>210</v>
      </c>
      <c r="D3156" s="8" t="s">
        <v>213</v>
      </c>
      <c r="E3156" s="8" t="s">
        <v>214</v>
      </c>
      <c r="F3156" s="29">
        <v>0.18401255775382</v>
      </c>
      <c r="G3156" s="29">
        <v>1</v>
      </c>
      <c r="H3156" s="30">
        <v>109.4495</v>
      </c>
      <c r="I3156" s="30">
        <v>33.454799999999999</v>
      </c>
      <c r="J3156" s="14">
        <v>922</v>
      </c>
      <c r="K3156" s="14">
        <v>169</v>
      </c>
      <c r="L3156" s="12">
        <v>0.30570000000000003</v>
      </c>
      <c r="M3156" s="7">
        <v>0.91913179</v>
      </c>
      <c r="N3156" s="31">
        <v>0.75</v>
      </c>
      <c r="O3156" s="14">
        <f>IFERROR(VLOOKUP($C3156,'site totals'!$J$2:$K$607,2,FALSE),1)</f>
        <v>3158.5583999999999</v>
      </c>
      <c r="P3156" s="32" t="s">
        <v>22</v>
      </c>
      <c r="Q3156" s="12">
        <v>0.1840125578</v>
      </c>
      <c r="R3156" s="29">
        <v>0.23</v>
      </c>
      <c r="S3156" s="2">
        <f>IF($A3156="site","",MIN(VLOOKUP($P3156,margin_ranges!$A$5:$D$10,4,FALSE)/100,$Q3156))</f>
        <v>0.1840125578</v>
      </c>
      <c r="T3156" s="6">
        <f>IF(A3156="placement",$J3156*MIN($Q3156,$S3156),"")</f>
        <v>169.65957829160001</v>
      </c>
      <c r="U3156" s="6">
        <f>IF($A3156="placement",T3156,SUMIF($C$10:$C$6209,$C3156,$T$10:$T$6209))</f>
        <v>169.65957829160001</v>
      </c>
      <c r="V3156" s="34">
        <f t="shared" si="149"/>
        <v>5.9723950909090773E-2</v>
      </c>
      <c r="W3156" s="24"/>
      <c r="X3156" s="2" t="str">
        <f>IFERROR(MIN(VLOOKUP($W3156,margin_ranges!$A$5:$D$10,4,FALSE),$Q3156*100)/100,"")</f>
        <v/>
      </c>
      <c r="Y3156" s="6">
        <f t="shared" si="147"/>
        <v>169.65957829160001</v>
      </c>
      <c r="Z3156" s="6">
        <f>IF($A3156="placement",Y3156,SUMIF($C$10:$C$6209,$C3156,$Y$10:$Y$6209))</f>
        <v>169.65957829160001</v>
      </c>
      <c r="AA3156" s="29">
        <f t="shared" si="148"/>
        <v>5.9723950909090773E-2</v>
      </c>
    </row>
    <row r="3157" spans="1:27" x14ac:dyDescent="0.3">
      <c r="A3157" s="16" t="s">
        <v>33</v>
      </c>
      <c r="B3157" s="16" t="s">
        <v>209</v>
      </c>
      <c r="C3157" s="16" t="s">
        <v>210</v>
      </c>
      <c r="D3157" s="8" t="s">
        <v>34</v>
      </c>
      <c r="E3157" s="16"/>
      <c r="F3157" s="17">
        <v>0.17221303915102501</v>
      </c>
      <c r="G3157" s="17">
        <v>0.83587272000000001</v>
      </c>
      <c r="H3157" s="36">
        <v>1047.1714999999999</v>
      </c>
      <c r="I3157" s="36">
        <v>95.000699999999995</v>
      </c>
      <c r="J3157" s="22">
        <v>6768</v>
      </c>
      <c r="K3157" s="22">
        <v>1133</v>
      </c>
      <c r="L3157" s="18">
        <v>9.0700000000000003E-2</v>
      </c>
      <c r="M3157" s="19">
        <v>2.37483808</v>
      </c>
      <c r="N3157" s="20">
        <v>1.9658599999999999</v>
      </c>
      <c r="O3157" s="22">
        <f>IFERROR(VLOOKUP($C3157,'site totals'!$J$2:$K$607,2,FALSE),1)</f>
        <v>3158.5583999999999</v>
      </c>
      <c r="P3157" s="21"/>
      <c r="Q3157" s="18">
        <v>0.1722130392</v>
      </c>
      <c r="R3157" s="17">
        <v>0.21929999999999999</v>
      </c>
      <c r="S3157" s="18" t="str">
        <f>IF($A3157="site","",MIN(VLOOKUP($P3157,margin_ranges!$A$5:$D$10,4,FALSE)/100,$Q3157))</f>
        <v/>
      </c>
      <c r="T3157" s="22" t="str">
        <f>IF(A3157="placement",$J3157*MIN($Q3157,$S3157),"")</f>
        <v/>
      </c>
      <c r="U3157" s="22">
        <f>IF($A3157="placement",T3157,SUMIF($C$10:$C$6209,$C3157,$T$10:$T$6209))</f>
        <v>1165.6966272476</v>
      </c>
      <c r="V3157" s="37">
        <f t="shared" si="149"/>
        <v>6.0283720638128369E-2</v>
      </c>
      <c r="W3157" s="38"/>
      <c r="X3157" s="18" t="str">
        <f>IFERROR(MIN(VLOOKUP($W3157,margin_ranges!$A$5:$D$10,4,FALSE),$Q3157*100)/100,"")</f>
        <v/>
      </c>
      <c r="Y3157" s="6" t="str">
        <f t="shared" si="147"/>
        <v/>
      </c>
      <c r="Z3157" s="6">
        <f>IF($A3157="placement",Y3157,SUMIF($C$10:$C$6209,$C3157,$Y$10:$Y$6209))</f>
        <v>1165.6966272476</v>
      </c>
      <c r="AA3157" s="17">
        <f t="shared" si="148"/>
        <v>6.0283720638128369E-2</v>
      </c>
    </row>
    <row r="3158" spans="1:27" hidden="1" x14ac:dyDescent="0.3">
      <c r="A3158" s="8" t="s">
        <v>17</v>
      </c>
      <c r="B3158" s="8" t="s">
        <v>11092</v>
      </c>
      <c r="C3158" s="8" t="s">
        <v>11093</v>
      </c>
      <c r="D3158" s="8" t="s">
        <v>11098</v>
      </c>
      <c r="E3158" s="8" t="s">
        <v>11099</v>
      </c>
      <c r="F3158" s="29">
        <v>0.22605333099817099</v>
      </c>
      <c r="G3158" s="29">
        <v>1</v>
      </c>
      <c r="H3158" s="30">
        <v>91.387299999999996</v>
      </c>
      <c r="I3158" s="30">
        <v>19.065200000000001</v>
      </c>
      <c r="J3158" s="14">
        <v>1109</v>
      </c>
      <c r="K3158" s="14">
        <v>251</v>
      </c>
      <c r="L3158" s="12">
        <v>0.20860000000000001</v>
      </c>
      <c r="M3158" s="7">
        <v>1.93811804</v>
      </c>
      <c r="N3158" s="31">
        <v>1.5</v>
      </c>
      <c r="O3158" s="14">
        <f>IFERROR(VLOOKUP($C3158,'site totals'!$J$2:$K$607,2,FALSE),1)</f>
        <v>2966.1761000000001</v>
      </c>
      <c r="P3158" s="32" t="s">
        <v>22</v>
      </c>
      <c r="Q3158" s="12">
        <v>0.226053331</v>
      </c>
      <c r="R3158" s="29">
        <v>0.28000000000000003</v>
      </c>
      <c r="S3158" s="2">
        <f>IF($A3158="site","",MIN(VLOOKUP($P3158,margin_ranges!$A$5:$D$10,4,FALSE)/100,$Q3158))</f>
        <v>0.226053331</v>
      </c>
      <c r="T3158" s="6">
        <f>IF(A3158="placement",$J3158*MIN($Q3158,$S3158),"")</f>
        <v>250.69314407900001</v>
      </c>
      <c r="U3158" s="6">
        <f>IF($A3158="placement",T3158,SUMIF($C$10:$C$6209,$C3158,$T$10:$T$6209))</f>
        <v>250.69314407900001</v>
      </c>
      <c r="V3158" s="34">
        <f t="shared" si="149"/>
        <v>7.4925929166666627E-2</v>
      </c>
      <c r="W3158" s="24"/>
      <c r="X3158" s="2" t="str">
        <f>IFERROR(MIN(VLOOKUP($W3158,margin_ranges!$A$5:$D$10,4,FALSE),$Q3158*100)/100,"")</f>
        <v/>
      </c>
      <c r="Y3158" s="6">
        <f t="shared" si="147"/>
        <v>250.69314407900001</v>
      </c>
      <c r="Z3158" s="6">
        <f>IF($A3158="placement",Y3158,SUMIF($C$10:$C$6209,$C3158,$Y$10:$Y$6209))</f>
        <v>250.69314407900001</v>
      </c>
      <c r="AA3158" s="29">
        <f t="shared" si="148"/>
        <v>7.4925929166666627E-2</v>
      </c>
    </row>
    <row r="3159" spans="1:27" hidden="1" x14ac:dyDescent="0.3">
      <c r="A3159" s="8" t="s">
        <v>17</v>
      </c>
      <c r="B3159" s="8" t="s">
        <v>11092</v>
      </c>
      <c r="C3159" s="8" t="s">
        <v>11093</v>
      </c>
      <c r="D3159" s="8" t="s">
        <v>11096</v>
      </c>
      <c r="E3159" s="8" t="s">
        <v>11097</v>
      </c>
      <c r="F3159" s="29">
        <v>0.29295455042711499</v>
      </c>
      <c r="G3159" s="29">
        <v>1</v>
      </c>
      <c r="H3159" s="30">
        <v>208.65360000000001</v>
      </c>
      <c r="I3159" s="30">
        <v>33.9315</v>
      </c>
      <c r="J3159" s="14">
        <v>1440</v>
      </c>
      <c r="K3159" s="14">
        <v>411</v>
      </c>
      <c r="L3159" s="12">
        <v>0.16259999999999999</v>
      </c>
      <c r="M3159" s="7">
        <v>1.4143362399999999</v>
      </c>
      <c r="N3159" s="31">
        <v>1</v>
      </c>
      <c r="O3159" s="14">
        <f>IFERROR(VLOOKUP($C3159,'site totals'!$J$2:$K$607,2,FALSE),1)</f>
        <v>2966.1761000000001</v>
      </c>
      <c r="P3159" s="32" t="s">
        <v>161</v>
      </c>
      <c r="Q3159" s="12">
        <v>0.29295455040000001</v>
      </c>
      <c r="R3159" s="29">
        <v>0.3</v>
      </c>
      <c r="S3159" s="2">
        <f>IF($A3159="site","",MIN(VLOOKUP($P3159,margin_ranges!$A$5:$D$10,4,FALSE)/100,$Q3159))</f>
        <v>0.29295455040000001</v>
      </c>
      <c r="T3159" s="6">
        <f>IF(A3159="placement",$J3159*MIN($Q3159,$S3159),"")</f>
        <v>421.854552576</v>
      </c>
      <c r="U3159" s="6">
        <f>IF($A3159="placement",T3159,SUMIF($C$10:$C$6209,$C3159,$T$10:$T$6209))</f>
        <v>421.854552576</v>
      </c>
      <c r="V3159" s="34">
        <f t="shared" si="149"/>
        <v>1.0064928000000029E-2</v>
      </c>
      <c r="W3159" s="24"/>
      <c r="X3159" s="2" t="str">
        <f>IFERROR(MIN(VLOOKUP($W3159,margin_ranges!$A$5:$D$10,4,FALSE),$Q3159*100)/100,"")</f>
        <v/>
      </c>
      <c r="Y3159" s="6">
        <f t="shared" si="147"/>
        <v>421.854552576</v>
      </c>
      <c r="Z3159" s="6">
        <f>IF($A3159="placement",Y3159,SUMIF($C$10:$C$6209,$C3159,$Y$10:$Y$6209))</f>
        <v>421.854552576</v>
      </c>
      <c r="AA3159" s="29">
        <f t="shared" si="148"/>
        <v>1.0064928000000029E-2</v>
      </c>
    </row>
    <row r="3160" spans="1:27" hidden="1" x14ac:dyDescent="0.3">
      <c r="A3160" s="8" t="s">
        <v>17</v>
      </c>
      <c r="B3160" s="8" t="s">
        <v>11092</v>
      </c>
      <c r="C3160" s="8" t="s">
        <v>11093</v>
      </c>
      <c r="D3160" s="8" t="s">
        <v>11100</v>
      </c>
      <c r="E3160" s="8" t="s">
        <v>11101</v>
      </c>
      <c r="F3160" s="29">
        <v>0.258827214796223</v>
      </c>
      <c r="G3160" s="29">
        <v>1</v>
      </c>
      <c r="H3160" s="30">
        <v>267.6327</v>
      </c>
      <c r="I3160" s="30">
        <v>55.8718</v>
      </c>
      <c r="J3160" s="14">
        <v>3392</v>
      </c>
      <c r="K3160" s="14">
        <v>878</v>
      </c>
      <c r="L3160" s="12">
        <v>0.20880000000000001</v>
      </c>
      <c r="M3160" s="7">
        <v>2.02381959</v>
      </c>
      <c r="N3160" s="31">
        <v>1.5</v>
      </c>
      <c r="O3160" s="14">
        <f>IFERROR(VLOOKUP($C3160,'site totals'!$J$2:$K$607,2,FALSE),1)</f>
        <v>2966.1761000000001</v>
      </c>
      <c r="P3160" s="32" t="s">
        <v>22</v>
      </c>
      <c r="Q3160" s="12">
        <v>0.25882721479999998</v>
      </c>
      <c r="R3160" s="29">
        <v>0.31</v>
      </c>
      <c r="S3160" s="2">
        <f>IF($A3160="site","",MIN(VLOOKUP($P3160,margin_ranges!$A$5:$D$10,4,FALSE)/100,$Q3160))</f>
        <v>0.25882721479999998</v>
      </c>
      <c r="T3160" s="6">
        <f>IF(A3160="placement",$J3160*MIN($Q3160,$S3160),"")</f>
        <v>877.94191260159994</v>
      </c>
      <c r="U3160" s="6">
        <f>IF($A3160="placement",T3160,SUMIF($C$10:$C$6209,$C3160,$T$10:$T$6209))</f>
        <v>877.94191260159994</v>
      </c>
      <c r="V3160" s="34">
        <f t="shared" si="149"/>
        <v>7.4163456811594086E-2</v>
      </c>
      <c r="W3160" s="24"/>
      <c r="X3160" s="2" t="str">
        <f>IFERROR(MIN(VLOOKUP($W3160,margin_ranges!$A$5:$D$10,4,FALSE),$Q3160*100)/100,"")</f>
        <v/>
      </c>
      <c r="Y3160" s="6">
        <f t="shared" si="147"/>
        <v>877.94191260159994</v>
      </c>
      <c r="Z3160" s="6">
        <f>IF($A3160="placement",Y3160,SUMIF($C$10:$C$6209,$C3160,$Y$10:$Y$6209))</f>
        <v>877.94191260159994</v>
      </c>
      <c r="AA3160" s="29">
        <f t="shared" si="148"/>
        <v>7.4163456811594086E-2</v>
      </c>
    </row>
    <row r="3161" spans="1:27" hidden="1" x14ac:dyDescent="0.3">
      <c r="A3161" s="8" t="s">
        <v>17</v>
      </c>
      <c r="B3161" s="8" t="s">
        <v>11092</v>
      </c>
      <c r="C3161" s="8" t="s">
        <v>11093</v>
      </c>
      <c r="D3161" s="8" t="s">
        <v>11094</v>
      </c>
      <c r="E3161" s="8" t="s">
        <v>11095</v>
      </c>
      <c r="F3161" s="29">
        <v>0.31547961230721899</v>
      </c>
      <c r="G3161" s="29">
        <v>0</v>
      </c>
      <c r="H3161" s="30">
        <v>17.449100000000001</v>
      </c>
      <c r="I3161" s="30">
        <v>4.7416999999999998</v>
      </c>
      <c r="J3161" s="14">
        <v>416</v>
      </c>
      <c r="K3161" s="14">
        <v>115</v>
      </c>
      <c r="L3161" s="12">
        <v>0.2717</v>
      </c>
      <c r="M3161" s="7">
        <v>2.9217537400000002</v>
      </c>
      <c r="N3161" s="31">
        <v>2</v>
      </c>
      <c r="O3161" s="14">
        <f>IFERROR(VLOOKUP($C3161,'site totals'!$J$2:$K$607,2,FALSE),1)</f>
        <v>2966.1761000000001</v>
      </c>
      <c r="P3161" s="32" t="s">
        <v>22</v>
      </c>
      <c r="Q3161" s="12">
        <v>0.31547961229999999</v>
      </c>
      <c r="R3161" s="29">
        <v>0.37</v>
      </c>
      <c r="S3161" s="2">
        <f>IF($A3161="site","",MIN(VLOOKUP($P3161,margin_ranges!$A$5:$D$10,4,FALSE)/100,$Q3161))</f>
        <v>0.29749999999999999</v>
      </c>
      <c r="T3161" s="6">
        <f>IF(A3161="placement",$J3161*MIN($Q3161,$S3161),"")</f>
        <v>123.75999999999999</v>
      </c>
      <c r="U3161" s="6">
        <f>IF($A3161="placement",T3161,SUMIF($C$10:$C$6209,$C3161,$T$10:$T$6209))</f>
        <v>123.75999999999999</v>
      </c>
      <c r="V3161" s="34">
        <f t="shared" si="149"/>
        <v>0.11507936507936511</v>
      </c>
      <c r="W3161" s="24"/>
      <c r="X3161" s="2" t="str">
        <f>IFERROR(MIN(VLOOKUP($W3161,margin_ranges!$A$5:$D$10,4,FALSE),$Q3161*100)/100,"")</f>
        <v/>
      </c>
      <c r="Y3161" s="6">
        <f t="shared" si="147"/>
        <v>123.75999999999999</v>
      </c>
      <c r="Z3161" s="6">
        <f>IF($A3161="placement",Y3161,SUMIF($C$10:$C$6209,$C3161,$Y$10:$Y$6209))</f>
        <v>123.75999999999999</v>
      </c>
      <c r="AA3161" s="29">
        <f t="shared" si="148"/>
        <v>0.11507936507936511</v>
      </c>
    </row>
    <row r="3162" spans="1:27" x14ac:dyDescent="0.3">
      <c r="A3162" s="16" t="s">
        <v>33</v>
      </c>
      <c r="B3162" s="16" t="s">
        <v>11092</v>
      </c>
      <c r="C3162" s="16" t="s">
        <v>11093</v>
      </c>
      <c r="D3162" s="8" t="s">
        <v>34</v>
      </c>
      <c r="E3162" s="16"/>
      <c r="F3162" s="17">
        <v>0.26454623058118498</v>
      </c>
      <c r="G3162" s="17">
        <v>0.93461019000000001</v>
      </c>
      <c r="H3162" s="36">
        <v>585.12279999999998</v>
      </c>
      <c r="I3162" s="36">
        <v>113.61020000000001</v>
      </c>
      <c r="J3162" s="22">
        <v>6356</v>
      </c>
      <c r="K3162" s="22">
        <v>1654</v>
      </c>
      <c r="L3162" s="18">
        <v>0.19420000000000001</v>
      </c>
      <c r="M3162" s="19">
        <v>1.86488268</v>
      </c>
      <c r="N3162" s="20">
        <v>1.3715349999999999</v>
      </c>
      <c r="O3162" s="22">
        <f>IFERROR(VLOOKUP($C3162,'site totals'!$J$2:$K$607,2,FALSE),1)</f>
        <v>2966.1761000000001</v>
      </c>
      <c r="P3162" s="21"/>
      <c r="Q3162" s="18">
        <v>0.26454623059999999</v>
      </c>
      <c r="R3162" s="17">
        <v>0.30640000000000001</v>
      </c>
      <c r="S3162" s="18" t="str">
        <f>IF($A3162="site","",MIN(VLOOKUP($P3162,margin_ranges!$A$5:$D$10,4,FALSE)/100,$Q3162))</f>
        <v/>
      </c>
      <c r="T3162" s="22" t="str">
        <f>IF(A3162="placement",$J3162*MIN($Q3162,$S3162),"")</f>
        <v/>
      </c>
      <c r="U3162" s="22">
        <f>IF($A3162="placement",T3162,SUMIF($C$10:$C$6209,$C3162,$T$10:$T$6209))</f>
        <v>1674.2496092566</v>
      </c>
      <c r="V3162" s="37">
        <f t="shared" si="149"/>
        <v>6.1977419083848906E-2</v>
      </c>
      <c r="W3162" s="38"/>
      <c r="X3162" s="18" t="str">
        <f>IFERROR(MIN(VLOOKUP($W3162,margin_ranges!$A$5:$D$10,4,FALSE),$Q3162*100)/100,"")</f>
        <v/>
      </c>
      <c r="Y3162" s="6" t="str">
        <f t="shared" si="147"/>
        <v/>
      </c>
      <c r="Z3162" s="6">
        <f>IF($A3162="placement",Y3162,SUMIF($C$10:$C$6209,$C3162,$Y$10:$Y$6209))</f>
        <v>1674.2496092566</v>
      </c>
      <c r="AA3162" s="17">
        <f t="shared" si="148"/>
        <v>6.1977419083848906E-2</v>
      </c>
    </row>
    <row r="3163" spans="1:27" hidden="1" x14ac:dyDescent="0.3">
      <c r="A3163" s="8" t="s">
        <v>17</v>
      </c>
      <c r="B3163" s="8" t="s">
        <v>8660</v>
      </c>
      <c r="C3163" s="8" t="s">
        <v>8661</v>
      </c>
      <c r="D3163" s="8" t="s">
        <v>8666</v>
      </c>
      <c r="E3163" s="8" t="s">
        <v>8667</v>
      </c>
      <c r="F3163" s="29">
        <v>0.33999999999999903</v>
      </c>
      <c r="G3163" s="29">
        <v>1</v>
      </c>
      <c r="H3163" s="30">
        <v>8783.5203000000001</v>
      </c>
      <c r="I3163" s="30">
        <v>287.55430000000001</v>
      </c>
      <c r="J3163" s="14">
        <v>2694</v>
      </c>
      <c r="K3163" s="14">
        <v>824</v>
      </c>
      <c r="L3163" s="12">
        <v>3.27E-2</v>
      </c>
      <c r="M3163" s="7">
        <v>0.31223604999999999</v>
      </c>
      <c r="N3163" s="31">
        <v>0.16</v>
      </c>
      <c r="O3163" s="14">
        <f>IFERROR(VLOOKUP($C3163,'site totals'!$J$2:$K$607,2,FALSE),1)</f>
        <v>2953.8789000000002</v>
      </c>
      <c r="P3163" s="32" t="s">
        <v>22</v>
      </c>
      <c r="Q3163" s="12">
        <v>0.48756717849999998</v>
      </c>
      <c r="R3163" s="29">
        <v>0.34</v>
      </c>
      <c r="S3163" s="2">
        <f>IF($A3163="site","",MIN(VLOOKUP($P3163,margin_ranges!$A$5:$D$10,4,FALSE)/100,$Q3163))</f>
        <v>0.29749999999999999</v>
      </c>
      <c r="T3163" s="6">
        <f>IF(A3163="placement",$J3163*MIN($Q3163,$S3163),"")</f>
        <v>801.46499999999992</v>
      </c>
      <c r="U3163" s="6">
        <f>IF($A3163="placement",T3163,SUMIF($C$10:$C$6209,$C3163,$T$10:$T$6209))</f>
        <v>801.46499999999992</v>
      </c>
      <c r="V3163" s="34">
        <f t="shared" si="149"/>
        <v>6.439393939393967E-2</v>
      </c>
      <c r="W3163" s="24"/>
      <c r="X3163" s="2" t="str">
        <f>IFERROR(MIN(VLOOKUP($W3163,margin_ranges!$A$5:$D$10,4,FALSE),$Q3163*100)/100,"")</f>
        <v/>
      </c>
      <c r="Y3163" s="6">
        <f t="shared" si="147"/>
        <v>801.46499999999992</v>
      </c>
      <c r="Z3163" s="6">
        <f>IF($A3163="placement",Y3163,SUMIF($C$10:$C$6209,$C3163,$Y$10:$Y$6209))</f>
        <v>801.46499999999992</v>
      </c>
      <c r="AA3163" s="17">
        <f t="shared" si="148"/>
        <v>6.439393939393967E-2</v>
      </c>
    </row>
    <row r="3164" spans="1:27" hidden="1" x14ac:dyDescent="0.3">
      <c r="A3164" s="8" t="s">
        <v>17</v>
      </c>
      <c r="B3164" s="8" t="s">
        <v>8660</v>
      </c>
      <c r="C3164" s="8" t="s">
        <v>8661</v>
      </c>
      <c r="D3164" s="8" t="s">
        <v>8662</v>
      </c>
      <c r="E3164" s="8" t="s">
        <v>8663</v>
      </c>
      <c r="F3164" s="29">
        <v>0.38724476879618103</v>
      </c>
      <c r="G3164" s="29">
        <v>1</v>
      </c>
      <c r="H3164" s="30">
        <v>8609.2474000000002</v>
      </c>
      <c r="I3164" s="30">
        <v>288.37709999999998</v>
      </c>
      <c r="J3164" s="14">
        <v>2118</v>
      </c>
      <c r="K3164" s="14">
        <v>671</v>
      </c>
      <c r="L3164" s="12">
        <v>3.3500000000000002E-2</v>
      </c>
      <c r="M3164" s="7">
        <v>0.24479595000000001</v>
      </c>
      <c r="N3164" s="31">
        <v>0.15</v>
      </c>
      <c r="O3164" s="14">
        <f>IFERROR(VLOOKUP($C3164,'site totals'!$J$2:$K$607,2,FALSE),1)</f>
        <v>2953.8789000000002</v>
      </c>
      <c r="P3164" s="32" t="s">
        <v>22</v>
      </c>
      <c r="Q3164" s="12">
        <v>0.38724476880000003</v>
      </c>
      <c r="R3164" s="29">
        <v>0.39</v>
      </c>
      <c r="S3164" s="2">
        <f>IF($A3164="site","",MIN(VLOOKUP($P3164,margin_ranges!$A$5:$D$10,4,FALSE)/100,$Q3164))</f>
        <v>0.29749999999999999</v>
      </c>
      <c r="T3164" s="6">
        <f>IF(A3164="placement",$J3164*MIN($Q3164,$S3164),"")</f>
        <v>630.10500000000002</v>
      </c>
      <c r="U3164" s="6">
        <f>IF($A3164="placement",T3164,SUMIF($C$10:$C$6209,$C3164,$T$10:$T$6209))</f>
        <v>630.10500000000002</v>
      </c>
      <c r="V3164" s="34">
        <f t="shared" si="149"/>
        <v>0.15163934426229497</v>
      </c>
      <c r="W3164" s="24"/>
      <c r="X3164" s="2" t="str">
        <f>IFERROR(MIN(VLOOKUP($W3164,margin_ranges!$A$5:$D$10,4,FALSE),$Q3164*100)/100,"")</f>
        <v/>
      </c>
      <c r="Y3164" s="6">
        <f t="shared" si="147"/>
        <v>630.10500000000002</v>
      </c>
      <c r="Z3164" s="6">
        <f>IF($A3164="placement",Y3164,SUMIF($C$10:$C$6209,$C3164,$Y$10:$Y$6209))</f>
        <v>630.10500000000002</v>
      </c>
      <c r="AA3164" s="29">
        <f t="shared" si="148"/>
        <v>0.15163934426229497</v>
      </c>
    </row>
    <row r="3165" spans="1:27" hidden="1" x14ac:dyDescent="0.3">
      <c r="A3165" s="8" t="s">
        <v>17</v>
      </c>
      <c r="B3165" s="8" t="s">
        <v>8660</v>
      </c>
      <c r="C3165" s="8" t="s">
        <v>8661</v>
      </c>
      <c r="D3165" s="8" t="s">
        <v>8668</v>
      </c>
      <c r="E3165" s="8" t="s">
        <v>8667</v>
      </c>
      <c r="F3165" s="29">
        <v>0.39</v>
      </c>
      <c r="G3165" s="29">
        <v>1</v>
      </c>
      <c r="H3165" s="30">
        <v>1787.2174</v>
      </c>
      <c r="I3165" s="30">
        <v>30.308199999999999</v>
      </c>
      <c r="J3165" s="14">
        <v>385</v>
      </c>
      <c r="K3165" s="14">
        <v>137</v>
      </c>
      <c r="L3165" s="12">
        <v>1.7000000000000001E-2</v>
      </c>
      <c r="M3165" s="7">
        <v>0.42313423</v>
      </c>
      <c r="N3165" s="31">
        <v>0.15</v>
      </c>
      <c r="O3165" s="14">
        <f>IFERROR(VLOOKUP($C3165,'site totals'!$J$2:$K$607,2,FALSE),1)</f>
        <v>2953.8789000000002</v>
      </c>
      <c r="P3165" s="32" t="s">
        <v>22</v>
      </c>
      <c r="Q3165" s="12">
        <v>0.64550256149999996</v>
      </c>
      <c r="R3165" s="29">
        <v>0.39</v>
      </c>
      <c r="S3165" s="2">
        <f>IF($A3165="site","",MIN(VLOOKUP($P3165,margin_ranges!$A$5:$D$10,4,FALSE)/100,$Q3165))</f>
        <v>0.29749999999999999</v>
      </c>
      <c r="T3165" s="6">
        <f>IF(A3165="placement",$J3165*MIN($Q3165,$S3165),"")</f>
        <v>114.53749999999999</v>
      </c>
      <c r="U3165" s="6">
        <f>IF($A3165="placement",T3165,SUMIF($C$10:$C$6209,$C3165,$T$10:$T$6209))</f>
        <v>114.53749999999999</v>
      </c>
      <c r="V3165" s="34">
        <f t="shared" si="149"/>
        <v>0.15163934426229497</v>
      </c>
      <c r="W3165" s="24"/>
      <c r="X3165" s="2" t="str">
        <f>IFERROR(MIN(VLOOKUP($W3165,margin_ranges!$A$5:$D$10,4,FALSE),$Q3165*100)/100,"")</f>
        <v/>
      </c>
      <c r="Y3165" s="6">
        <f t="shared" si="147"/>
        <v>114.53749999999999</v>
      </c>
      <c r="Z3165" s="6">
        <f>IF($A3165="placement",Y3165,SUMIF($C$10:$C$6209,$C3165,$Y$10:$Y$6209))</f>
        <v>114.53749999999999</v>
      </c>
      <c r="AA3165" s="17">
        <f t="shared" si="148"/>
        <v>0.15163934426229497</v>
      </c>
    </row>
    <row r="3166" spans="1:27" hidden="1" x14ac:dyDescent="0.3">
      <c r="A3166" s="8" t="s">
        <v>17</v>
      </c>
      <c r="B3166" s="8" t="s">
        <v>8660</v>
      </c>
      <c r="C3166" s="8" t="s">
        <v>8661</v>
      </c>
      <c r="D3166" s="8" t="s">
        <v>8664</v>
      </c>
      <c r="E3166" s="8" t="s">
        <v>8663</v>
      </c>
      <c r="F3166" s="29">
        <v>0.38999999999999901</v>
      </c>
      <c r="G3166" s="29">
        <v>1</v>
      </c>
      <c r="H3166" s="30">
        <v>4480.8756000000003</v>
      </c>
      <c r="I3166" s="30">
        <v>90.365499999999997</v>
      </c>
      <c r="J3166" s="14">
        <v>745</v>
      </c>
      <c r="K3166" s="14">
        <v>258</v>
      </c>
      <c r="L3166" s="12">
        <v>2.0199999999999999E-2</v>
      </c>
      <c r="M3166" s="7">
        <v>0.27469341000000003</v>
      </c>
      <c r="N3166" s="31">
        <v>0.15</v>
      </c>
      <c r="O3166" s="14">
        <f>IFERROR(VLOOKUP($C3166,'site totals'!$J$2:$K$607,2,FALSE),1)</f>
        <v>2953.8789000000002</v>
      </c>
      <c r="P3166" s="32" t="s">
        <v>22</v>
      </c>
      <c r="Q3166" s="12">
        <v>0.45393665909999997</v>
      </c>
      <c r="R3166" s="29">
        <v>0.39</v>
      </c>
      <c r="S3166" s="2">
        <f>IF($A3166="site","",MIN(VLOOKUP($P3166,margin_ranges!$A$5:$D$10,4,FALSE)/100,$Q3166))</f>
        <v>0.29749999999999999</v>
      </c>
      <c r="T3166" s="6">
        <f>IF(A3166="placement",$J3166*MIN($Q3166,$S3166),"")</f>
        <v>221.63749999999999</v>
      </c>
      <c r="U3166" s="6">
        <f>IF($A3166="placement",T3166,SUMIF($C$10:$C$6209,$C3166,$T$10:$T$6209))</f>
        <v>221.63749999999999</v>
      </c>
      <c r="V3166" s="34">
        <f t="shared" si="149"/>
        <v>0.15163934426229497</v>
      </c>
      <c r="W3166" s="24"/>
      <c r="X3166" s="2" t="str">
        <f>IFERROR(MIN(VLOOKUP($W3166,margin_ranges!$A$5:$D$10,4,FALSE),$Q3166*100)/100,"")</f>
        <v/>
      </c>
      <c r="Y3166" s="6">
        <f t="shared" si="147"/>
        <v>221.63749999999999</v>
      </c>
      <c r="Z3166" s="6">
        <f>IF($A3166="placement",Y3166,SUMIF($C$10:$C$6209,$C3166,$Y$10:$Y$6209))</f>
        <v>221.63749999999999</v>
      </c>
      <c r="AA3166" s="29">
        <f t="shared" si="148"/>
        <v>0.15163934426229497</v>
      </c>
    </row>
    <row r="3167" spans="1:27" hidden="1" x14ac:dyDescent="0.3">
      <c r="A3167" s="8" t="s">
        <v>17</v>
      </c>
      <c r="B3167" s="8" t="s">
        <v>8660</v>
      </c>
      <c r="C3167" s="8" t="s">
        <v>8661</v>
      </c>
      <c r="D3167" s="8" t="s">
        <v>8665</v>
      </c>
      <c r="E3167" s="8" t="s">
        <v>8663</v>
      </c>
      <c r="F3167" s="29">
        <v>0.39</v>
      </c>
      <c r="G3167" s="29">
        <v>1</v>
      </c>
      <c r="H3167" s="30">
        <v>1774.2873</v>
      </c>
      <c r="I3167" s="30">
        <v>31.0991</v>
      </c>
      <c r="J3167" s="14">
        <v>389</v>
      </c>
      <c r="K3167" s="14">
        <v>138</v>
      </c>
      <c r="L3167" s="12">
        <v>1.7500000000000002E-2</v>
      </c>
      <c r="M3167" s="7">
        <v>0.41691594999999998</v>
      </c>
      <c r="N3167" s="31">
        <v>0.14000000000000001</v>
      </c>
      <c r="O3167" s="14">
        <f>IFERROR(VLOOKUP($C3167,'site totals'!$J$2:$K$607,2,FALSE),1)</f>
        <v>2953.8789000000002</v>
      </c>
      <c r="P3167" s="32" t="s">
        <v>22</v>
      </c>
      <c r="Q3167" s="12">
        <v>0.6642008989</v>
      </c>
      <c r="R3167" s="29">
        <v>0.39</v>
      </c>
      <c r="S3167" s="2">
        <f>IF($A3167="site","",MIN(VLOOKUP($P3167,margin_ranges!$A$5:$D$10,4,FALSE)/100,$Q3167))</f>
        <v>0.29749999999999999</v>
      </c>
      <c r="T3167" s="6">
        <f>IF(A3167="placement",$J3167*MIN($Q3167,$S3167),"")</f>
        <v>115.72749999999999</v>
      </c>
      <c r="U3167" s="6">
        <f>IF($A3167="placement",T3167,SUMIF($C$10:$C$6209,$C3167,$T$10:$T$6209))</f>
        <v>115.72749999999999</v>
      </c>
      <c r="V3167" s="34">
        <f t="shared" si="149"/>
        <v>0.15163934426229519</v>
      </c>
      <c r="W3167" s="24"/>
      <c r="X3167" s="2" t="str">
        <f>IFERROR(MIN(VLOOKUP($W3167,margin_ranges!$A$5:$D$10,4,FALSE),$Q3167*100)/100,"")</f>
        <v/>
      </c>
      <c r="Y3167" s="6">
        <f t="shared" si="147"/>
        <v>115.72749999999999</v>
      </c>
      <c r="Z3167" s="6">
        <f>IF($A3167="placement",Y3167,SUMIF($C$10:$C$6209,$C3167,$Y$10:$Y$6209))</f>
        <v>115.72749999999999</v>
      </c>
      <c r="AA3167" s="29">
        <f t="shared" si="148"/>
        <v>0.15163934426229519</v>
      </c>
    </row>
    <row r="3168" spans="1:27" x14ac:dyDescent="0.3">
      <c r="A3168" s="16" t="s">
        <v>33</v>
      </c>
      <c r="B3168" s="16" t="s">
        <v>8660</v>
      </c>
      <c r="C3168" s="16" t="s">
        <v>8661</v>
      </c>
      <c r="D3168" s="8" t="s">
        <v>34</v>
      </c>
      <c r="E3168" s="16"/>
      <c r="F3168" s="17">
        <v>0.36872310540557302</v>
      </c>
      <c r="G3168" s="17">
        <v>1</v>
      </c>
      <c r="H3168" s="36">
        <v>25435.148099999999</v>
      </c>
      <c r="I3168" s="36">
        <v>727.70429999999999</v>
      </c>
      <c r="J3168" s="22">
        <v>6330</v>
      </c>
      <c r="K3168" s="22">
        <v>2028</v>
      </c>
      <c r="L3168" s="18">
        <v>2.86E-2</v>
      </c>
      <c r="M3168" s="19">
        <v>0.28994105999999997</v>
      </c>
      <c r="N3168" s="20">
        <v>0.15352399999999999</v>
      </c>
      <c r="O3168" s="22">
        <f>IFERROR(VLOOKUP($C3168,'site totals'!$J$2:$K$607,2,FALSE),1)</f>
        <v>2953.8789000000002</v>
      </c>
      <c r="P3168" s="21"/>
      <c r="Q3168" s="18">
        <v>0.47049927520000001</v>
      </c>
      <c r="R3168" s="17">
        <v>0.36870000000000003</v>
      </c>
      <c r="S3168" s="18" t="str">
        <f>IF($A3168="site","",MIN(VLOOKUP($P3168,margin_ranges!$A$5:$D$10,4,FALSE)/100,$Q3168))</f>
        <v/>
      </c>
      <c r="T3168" s="22" t="str">
        <f>IF(A3168="placement",$J3168*MIN($Q3168,$S3168),"")</f>
        <v/>
      </c>
      <c r="U3168" s="22">
        <f>IF($A3168="placement",T3168,SUMIF($C$10:$C$6209,$C3168,$T$10:$T$6209))</f>
        <v>1883.4724999999999</v>
      </c>
      <c r="V3168" s="37">
        <f t="shared" si="149"/>
        <v>0.1127086988433057</v>
      </c>
      <c r="W3168" s="38"/>
      <c r="X3168" s="18" t="str">
        <f>IFERROR(MIN(VLOOKUP($W3168,margin_ranges!$A$5:$D$10,4,FALSE),$Q3168*100)/100,"")</f>
        <v/>
      </c>
      <c r="Y3168" s="6" t="str">
        <f t="shared" ref="Y3168:Y3231" si="150">IF(A3168="placement",IF($X3168="",$T3168,$J3168*MIN($Q3168,$X3168)),"")</f>
        <v/>
      </c>
      <c r="Z3168" s="6">
        <f>IF($A3168="placement",Y3168,SUMIF($C$10:$C$6209,$C3168,$Y$10:$Y$6209))</f>
        <v>1883.4724999999999</v>
      </c>
      <c r="AA3168" s="17">
        <f t="shared" ref="AA3168:AA3231" si="151">($J3168-$Z3168)/($J3168*(1-$R3168))-1</f>
        <v>0.1127086988433057</v>
      </c>
    </row>
    <row r="3169" spans="1:27" hidden="1" x14ac:dyDescent="0.3">
      <c r="A3169" s="8" t="s">
        <v>17</v>
      </c>
      <c r="B3169" s="8" t="s">
        <v>6956</v>
      </c>
      <c r="C3169" s="8" t="s">
        <v>6957</v>
      </c>
      <c r="D3169" s="8" t="s">
        <v>6964</v>
      </c>
      <c r="E3169" s="8" t="s">
        <v>6965</v>
      </c>
      <c r="F3169" s="29">
        <v>0.19999999999999901</v>
      </c>
      <c r="G3169" s="29">
        <v>0</v>
      </c>
      <c r="H3169" s="30">
        <v>121.2499</v>
      </c>
      <c r="I3169" s="30">
        <v>13.3775</v>
      </c>
      <c r="J3169" s="14">
        <v>388</v>
      </c>
      <c r="K3169" s="14">
        <v>97</v>
      </c>
      <c r="L3169" s="12">
        <v>0.1103</v>
      </c>
      <c r="M3169" s="7">
        <v>0.96676189000000001</v>
      </c>
      <c r="N3169" s="31">
        <v>0.5</v>
      </c>
      <c r="O3169" s="14">
        <f>IFERROR(VLOOKUP($C3169,'site totals'!$J$2:$K$607,2,FALSE),1)</f>
        <v>2948.8461000000002</v>
      </c>
      <c r="P3169" s="32" t="s">
        <v>91</v>
      </c>
      <c r="Q3169" s="12">
        <v>0.48280956590000002</v>
      </c>
      <c r="R3169" s="29">
        <v>0.2</v>
      </c>
      <c r="S3169" s="2">
        <f>IF($A3169="site","",MIN(VLOOKUP($P3169,margin_ranges!$A$5:$D$10,4,FALSE)/100,$Q3169))</f>
        <v>0.29749999999999999</v>
      </c>
      <c r="T3169" s="6">
        <f>IF(A3169="placement",$J3169*MIN($Q3169,$S3169),"")</f>
        <v>115.42999999999999</v>
      </c>
      <c r="U3169" s="6">
        <f>IF($A3169="placement",T3169,SUMIF($C$10:$C$6209,$C3169,$T$10:$T$6209))</f>
        <v>115.42999999999999</v>
      </c>
      <c r="V3169" s="34">
        <f t="shared" si="149"/>
        <v>-0.12187500000000007</v>
      </c>
      <c r="W3169" s="24"/>
      <c r="X3169" s="2" t="str">
        <f>IFERROR(MIN(VLOOKUP($W3169,margin_ranges!$A$5:$D$10,4,FALSE),$Q3169*100)/100,"")</f>
        <v/>
      </c>
      <c r="Y3169" s="6">
        <f t="shared" si="150"/>
        <v>115.42999999999999</v>
      </c>
      <c r="Z3169" s="6">
        <f>IF($A3169="placement",Y3169,SUMIF($C$10:$C$6209,$C3169,$Y$10:$Y$6209))</f>
        <v>115.42999999999999</v>
      </c>
      <c r="AA3169" s="29">
        <f t="shared" si="151"/>
        <v>-0.12187500000000007</v>
      </c>
    </row>
    <row r="3170" spans="1:27" hidden="1" x14ac:dyDescent="0.3">
      <c r="A3170" s="8" t="s">
        <v>17</v>
      </c>
      <c r="B3170" s="8" t="s">
        <v>6956</v>
      </c>
      <c r="C3170" s="8" t="s">
        <v>6957</v>
      </c>
      <c r="D3170" s="8" t="s">
        <v>6966</v>
      </c>
      <c r="E3170" s="8" t="s">
        <v>6967</v>
      </c>
      <c r="F3170" s="29">
        <v>0.18</v>
      </c>
      <c r="G3170" s="29">
        <v>0</v>
      </c>
      <c r="H3170" s="30">
        <v>383.39</v>
      </c>
      <c r="I3170" s="30">
        <v>19.3309</v>
      </c>
      <c r="J3170" s="14">
        <v>1157</v>
      </c>
      <c r="K3170" s="14">
        <v>231</v>
      </c>
      <c r="L3170" s="12">
        <v>5.04E-2</v>
      </c>
      <c r="M3170" s="7">
        <v>1.9950442100000001</v>
      </c>
      <c r="N3170" s="31">
        <v>1.25</v>
      </c>
      <c r="O3170" s="14">
        <f>IFERROR(VLOOKUP($C3170,'site totals'!$J$2:$K$607,2,FALSE),1)</f>
        <v>2948.8461000000002</v>
      </c>
      <c r="P3170" s="32" t="s">
        <v>94</v>
      </c>
      <c r="Q3170" s="12">
        <v>0.37344746899999998</v>
      </c>
      <c r="R3170" s="29">
        <v>0.18</v>
      </c>
      <c r="S3170" s="2">
        <f>IF($A3170="site","",MIN(VLOOKUP($P3170,margin_ranges!$A$5:$D$10,4,FALSE)/100,$Q3170))</f>
        <v>0.19750000000000001</v>
      </c>
      <c r="T3170" s="6">
        <f>IF(A3170="placement",$J3170*MIN($Q3170,$S3170),"")</f>
        <v>228.50750000000002</v>
      </c>
      <c r="U3170" s="6">
        <f>IF($A3170="placement",T3170,SUMIF($C$10:$C$6209,$C3170,$T$10:$T$6209))</f>
        <v>228.50750000000002</v>
      </c>
      <c r="V3170" s="34">
        <f t="shared" si="149"/>
        <v>-2.1341463414634276E-2</v>
      </c>
      <c r="W3170" s="24"/>
      <c r="X3170" s="2" t="str">
        <f>IFERROR(MIN(VLOOKUP($W3170,margin_ranges!$A$5:$D$10,4,FALSE),$Q3170*100)/100,"")</f>
        <v/>
      </c>
      <c r="Y3170" s="6">
        <f t="shared" si="150"/>
        <v>228.50750000000002</v>
      </c>
      <c r="Z3170" s="6">
        <f>IF($A3170="placement",Y3170,SUMIF($C$10:$C$6209,$C3170,$Y$10:$Y$6209))</f>
        <v>228.50750000000002</v>
      </c>
      <c r="AA3170" s="29">
        <f t="shared" si="151"/>
        <v>-2.1341463414634276E-2</v>
      </c>
    </row>
    <row r="3171" spans="1:27" hidden="1" x14ac:dyDescent="0.3">
      <c r="A3171" s="8" t="s">
        <v>17</v>
      </c>
      <c r="B3171" s="8" t="s">
        <v>6956</v>
      </c>
      <c r="C3171" s="8" t="s">
        <v>6957</v>
      </c>
      <c r="D3171" s="8" t="s">
        <v>6968</v>
      </c>
      <c r="E3171" s="8" t="s">
        <v>6969</v>
      </c>
      <c r="F3171" s="29">
        <v>0.28999999999999998</v>
      </c>
      <c r="G3171" s="29">
        <v>0</v>
      </c>
      <c r="H3171" s="30">
        <v>150.09399999999999</v>
      </c>
      <c r="I3171" s="30">
        <v>6.4603000000000002</v>
      </c>
      <c r="J3171" s="14">
        <v>397</v>
      </c>
      <c r="K3171" s="14">
        <v>99</v>
      </c>
      <c r="L3171" s="12">
        <v>4.2999999999999997E-2</v>
      </c>
      <c r="M3171" s="7">
        <v>2.0471849999999998</v>
      </c>
      <c r="N3171" s="31">
        <v>1.25</v>
      </c>
      <c r="O3171" s="14">
        <f>IFERROR(VLOOKUP($C3171,'site totals'!$J$2:$K$607,2,FALSE),1)</f>
        <v>2948.8461000000002</v>
      </c>
      <c r="P3171" s="32" t="s">
        <v>22</v>
      </c>
      <c r="Q3171" s="12">
        <v>0.38940545139999999</v>
      </c>
      <c r="R3171" s="29">
        <v>0.28999999999999998</v>
      </c>
      <c r="S3171" s="2">
        <f>IF($A3171="site","",MIN(VLOOKUP($P3171,margin_ranges!$A$5:$D$10,4,FALSE)/100,$Q3171))</f>
        <v>0.29749999999999999</v>
      </c>
      <c r="T3171" s="6">
        <f>IF(A3171="placement",$J3171*MIN($Q3171,$S3171),"")</f>
        <v>118.1075</v>
      </c>
      <c r="U3171" s="6">
        <f>IF($A3171="placement",T3171,SUMIF($C$10:$C$6209,$C3171,$T$10:$T$6209))</f>
        <v>118.1075</v>
      </c>
      <c r="V3171" s="34">
        <f t="shared" si="149"/>
        <v>-1.0563380281690238E-2</v>
      </c>
      <c r="W3171" s="24"/>
      <c r="X3171" s="2" t="str">
        <f>IFERROR(MIN(VLOOKUP($W3171,margin_ranges!$A$5:$D$10,4,FALSE),$Q3171*100)/100,"")</f>
        <v/>
      </c>
      <c r="Y3171" s="6">
        <f t="shared" si="150"/>
        <v>118.1075</v>
      </c>
      <c r="Z3171" s="6">
        <f>IF($A3171="placement",Y3171,SUMIF($C$10:$C$6209,$C3171,$Y$10:$Y$6209))</f>
        <v>118.1075</v>
      </c>
      <c r="AA3171" s="29">
        <f t="shared" si="151"/>
        <v>-1.0563380281690238E-2</v>
      </c>
    </row>
    <row r="3172" spans="1:27" hidden="1" x14ac:dyDescent="0.3">
      <c r="A3172" s="8" t="s">
        <v>17</v>
      </c>
      <c r="B3172" s="8" t="s">
        <v>6956</v>
      </c>
      <c r="C3172" s="8" t="s">
        <v>6957</v>
      </c>
      <c r="D3172" s="8" t="s">
        <v>6976</v>
      </c>
      <c r="E3172" s="8" t="s">
        <v>6977</v>
      </c>
      <c r="F3172" s="29">
        <v>0.28999999999999998</v>
      </c>
      <c r="G3172" s="29">
        <v>0</v>
      </c>
      <c r="H3172" s="30">
        <v>38.566699999999997</v>
      </c>
      <c r="I3172" s="30">
        <v>1.7001999999999999</v>
      </c>
      <c r="J3172" s="14">
        <v>89</v>
      </c>
      <c r="K3172" s="14">
        <v>22</v>
      </c>
      <c r="L3172" s="12">
        <v>4.41E-2</v>
      </c>
      <c r="M3172" s="7">
        <v>1.7524177599999999</v>
      </c>
      <c r="N3172" s="31">
        <v>1</v>
      </c>
      <c r="O3172" s="14">
        <f>IFERROR(VLOOKUP($C3172,'site totals'!$J$2:$K$607,2,FALSE),1)</f>
        <v>2948.8461000000002</v>
      </c>
      <c r="P3172" s="32" t="s">
        <v>22</v>
      </c>
      <c r="Q3172" s="12">
        <v>0.42935981280000002</v>
      </c>
      <c r="R3172" s="29">
        <v>0.28999999999999998</v>
      </c>
      <c r="S3172" s="2">
        <f>IF($A3172="site","",MIN(VLOOKUP($P3172,margin_ranges!$A$5:$D$10,4,FALSE)/100,$Q3172))</f>
        <v>0.29749999999999999</v>
      </c>
      <c r="T3172" s="6">
        <f>IF(A3172="placement",$J3172*MIN($Q3172,$S3172),"")</f>
        <v>26.477499999999999</v>
      </c>
      <c r="U3172" s="6">
        <f>IF($A3172="placement",T3172,SUMIF($C$10:$C$6209,$C3172,$T$10:$T$6209))</f>
        <v>26.477499999999999</v>
      </c>
      <c r="V3172" s="34">
        <f t="shared" si="149"/>
        <v>-1.0563380281690127E-2</v>
      </c>
      <c r="W3172" s="24"/>
      <c r="X3172" s="2" t="str">
        <f>IFERROR(MIN(VLOOKUP($W3172,margin_ranges!$A$5:$D$10,4,FALSE),$Q3172*100)/100,"")</f>
        <v/>
      </c>
      <c r="Y3172" s="6">
        <f t="shared" si="150"/>
        <v>26.477499999999999</v>
      </c>
      <c r="Z3172" s="6">
        <f>IF($A3172="placement",Y3172,SUMIF($C$10:$C$6209,$C3172,$Y$10:$Y$6209))</f>
        <v>26.477499999999999</v>
      </c>
      <c r="AA3172" s="29">
        <f t="shared" si="151"/>
        <v>-1.0563380281690127E-2</v>
      </c>
    </row>
    <row r="3173" spans="1:27" hidden="1" x14ac:dyDescent="0.3">
      <c r="A3173" s="8" t="s">
        <v>17</v>
      </c>
      <c r="B3173" s="8" t="s">
        <v>6956</v>
      </c>
      <c r="C3173" s="8" t="s">
        <v>6957</v>
      </c>
      <c r="D3173" s="8" t="s">
        <v>6982</v>
      </c>
      <c r="E3173" s="8" t="s">
        <v>6983</v>
      </c>
      <c r="F3173" s="29">
        <v>0.28999999999999998</v>
      </c>
      <c r="G3173" s="29">
        <v>0</v>
      </c>
      <c r="H3173" s="30">
        <v>109.4049</v>
      </c>
      <c r="I3173" s="30">
        <v>7.8421000000000003</v>
      </c>
      <c r="J3173" s="14">
        <v>401</v>
      </c>
      <c r="K3173" s="14">
        <v>100</v>
      </c>
      <c r="L3173" s="12">
        <v>7.17E-2</v>
      </c>
      <c r="M3173" s="7">
        <v>1.7046689100000001</v>
      </c>
      <c r="N3173" s="31">
        <v>1</v>
      </c>
      <c r="O3173" s="14">
        <f>IFERROR(VLOOKUP($C3173,'site totals'!$J$2:$K$607,2,FALSE),1)</f>
        <v>2948.8461000000002</v>
      </c>
      <c r="P3173" s="32" t="s">
        <v>22</v>
      </c>
      <c r="Q3173" s="12">
        <v>0.413375822</v>
      </c>
      <c r="R3173" s="29">
        <v>0.28999999999999998</v>
      </c>
      <c r="S3173" s="2">
        <f>IF($A3173="site","",MIN(VLOOKUP($P3173,margin_ranges!$A$5:$D$10,4,FALSE)/100,$Q3173))</f>
        <v>0.29749999999999999</v>
      </c>
      <c r="T3173" s="6">
        <f>IF(A3173="placement",$J3173*MIN($Q3173,$S3173),"")</f>
        <v>119.2975</v>
      </c>
      <c r="U3173" s="6">
        <f>IF($A3173="placement",T3173,SUMIF($C$10:$C$6209,$C3173,$T$10:$T$6209))</f>
        <v>119.2975</v>
      </c>
      <c r="V3173" s="34">
        <f t="shared" si="149"/>
        <v>-1.0563380281690127E-2</v>
      </c>
      <c r="W3173" s="24"/>
      <c r="X3173" s="2" t="str">
        <f>IFERROR(MIN(VLOOKUP($W3173,margin_ranges!$A$5:$D$10,4,FALSE),$Q3173*100)/100,"")</f>
        <v/>
      </c>
      <c r="Y3173" s="6">
        <f t="shared" si="150"/>
        <v>119.2975</v>
      </c>
      <c r="Z3173" s="6">
        <f>IF($A3173="placement",Y3173,SUMIF($C$10:$C$6209,$C3173,$Y$10:$Y$6209))</f>
        <v>119.2975</v>
      </c>
      <c r="AA3173" s="29">
        <f t="shared" si="151"/>
        <v>-1.0563380281690127E-2</v>
      </c>
    </row>
    <row r="3174" spans="1:27" hidden="1" x14ac:dyDescent="0.3">
      <c r="A3174" s="8" t="s">
        <v>17</v>
      </c>
      <c r="B3174" s="8" t="s">
        <v>6956</v>
      </c>
      <c r="C3174" s="8" t="s">
        <v>6957</v>
      </c>
      <c r="D3174" s="8" t="s">
        <v>6974</v>
      </c>
      <c r="E3174" s="8" t="s">
        <v>6975</v>
      </c>
      <c r="F3174" s="29">
        <v>0.28999999999999998</v>
      </c>
      <c r="G3174" s="29">
        <v>0</v>
      </c>
      <c r="H3174" s="30">
        <v>80.769300000000001</v>
      </c>
      <c r="I3174" s="30">
        <v>6.5320999999999998</v>
      </c>
      <c r="J3174" s="14">
        <v>224</v>
      </c>
      <c r="K3174" s="14">
        <v>56</v>
      </c>
      <c r="L3174" s="12">
        <v>8.09E-2</v>
      </c>
      <c r="M3174" s="7">
        <v>1.1419654699999999</v>
      </c>
      <c r="N3174" s="31">
        <v>0.75</v>
      </c>
      <c r="O3174" s="14">
        <f>IFERROR(VLOOKUP($C3174,'site totals'!$J$2:$K$607,2,FALSE),1)</f>
        <v>2948.8461000000002</v>
      </c>
      <c r="P3174" s="32" t="s">
        <v>22</v>
      </c>
      <c r="Q3174" s="12">
        <v>0.34323758329999998</v>
      </c>
      <c r="R3174" s="29">
        <v>0.28999999999999998</v>
      </c>
      <c r="S3174" s="2">
        <f>IF($A3174="site","",MIN(VLOOKUP($P3174,margin_ranges!$A$5:$D$10,4,FALSE)/100,$Q3174))</f>
        <v>0.29749999999999999</v>
      </c>
      <c r="T3174" s="6">
        <f>IF(A3174="placement",$J3174*MIN($Q3174,$S3174),"")</f>
        <v>66.64</v>
      </c>
      <c r="U3174" s="6">
        <f>IF($A3174="placement",T3174,SUMIF($C$10:$C$6209,$C3174,$T$10:$T$6209))</f>
        <v>66.64</v>
      </c>
      <c r="V3174" s="34">
        <f t="shared" si="149"/>
        <v>-1.0563380281690016E-2</v>
      </c>
      <c r="W3174" s="24"/>
      <c r="X3174" s="2" t="str">
        <f>IFERROR(MIN(VLOOKUP($W3174,margin_ranges!$A$5:$D$10,4,FALSE),$Q3174*100)/100,"")</f>
        <v/>
      </c>
      <c r="Y3174" s="6">
        <f t="shared" si="150"/>
        <v>66.64</v>
      </c>
      <c r="Z3174" s="6">
        <f>IF($A3174="placement",Y3174,SUMIF($C$10:$C$6209,$C3174,$Y$10:$Y$6209))</f>
        <v>66.64</v>
      </c>
      <c r="AA3174" s="29">
        <f t="shared" si="151"/>
        <v>-1.0563380281690016E-2</v>
      </c>
    </row>
    <row r="3175" spans="1:27" hidden="1" x14ac:dyDescent="0.3">
      <c r="A3175" s="8" t="s">
        <v>17</v>
      </c>
      <c r="B3175" s="8" t="s">
        <v>6956</v>
      </c>
      <c r="C3175" s="8" t="s">
        <v>6957</v>
      </c>
      <c r="D3175" s="8" t="s">
        <v>6962</v>
      </c>
      <c r="E3175" s="8" t="s">
        <v>6963</v>
      </c>
      <c r="F3175" s="29">
        <v>0.3</v>
      </c>
      <c r="G3175" s="29">
        <v>0</v>
      </c>
      <c r="H3175" s="30">
        <v>320.79570000000001</v>
      </c>
      <c r="I3175" s="30">
        <v>40.790599999999998</v>
      </c>
      <c r="J3175" s="14">
        <v>1076</v>
      </c>
      <c r="K3175" s="14">
        <v>323</v>
      </c>
      <c r="L3175" s="12">
        <v>0.12720000000000001</v>
      </c>
      <c r="M3175" s="7">
        <v>0.87908816999999995</v>
      </c>
      <c r="N3175" s="31">
        <v>0.5</v>
      </c>
      <c r="O3175" s="14">
        <f>IFERROR(VLOOKUP($C3175,'site totals'!$J$2:$K$607,2,FALSE),1)</f>
        <v>2948.8461000000002</v>
      </c>
      <c r="P3175" s="32" t="s">
        <v>91</v>
      </c>
      <c r="Q3175" s="12">
        <v>0.43122883550000002</v>
      </c>
      <c r="R3175" s="29">
        <v>0.3</v>
      </c>
      <c r="S3175" s="2">
        <f>IF($A3175="site","",MIN(VLOOKUP($P3175,margin_ranges!$A$5:$D$10,4,FALSE)/100,$Q3175))</f>
        <v>0.29749999999999999</v>
      </c>
      <c r="T3175" s="6">
        <f>IF(A3175="placement",$J3175*MIN($Q3175,$S3175),"")</f>
        <v>320.11</v>
      </c>
      <c r="U3175" s="6">
        <f>IF($A3175="placement",T3175,SUMIF($C$10:$C$6209,$C3175,$T$10:$T$6209))</f>
        <v>320.11</v>
      </c>
      <c r="V3175" s="34">
        <f t="shared" ref="V3175:V3238" si="152">($J3175-$U3175)/($J3175*(1-$R3175))-1</f>
        <v>3.5714285714285587E-3</v>
      </c>
      <c r="W3175" s="24"/>
      <c r="X3175" s="2" t="str">
        <f>IFERROR(MIN(VLOOKUP($W3175,margin_ranges!$A$5:$D$10,4,FALSE),$Q3175*100)/100,"")</f>
        <v/>
      </c>
      <c r="Y3175" s="6">
        <f t="shared" si="150"/>
        <v>320.11</v>
      </c>
      <c r="Z3175" s="6">
        <f>IF($A3175="placement",Y3175,SUMIF($C$10:$C$6209,$C3175,$Y$10:$Y$6209))</f>
        <v>320.11</v>
      </c>
      <c r="AA3175" s="29">
        <f t="shared" si="151"/>
        <v>3.5714285714285587E-3</v>
      </c>
    </row>
    <row r="3176" spans="1:27" hidden="1" x14ac:dyDescent="0.3">
      <c r="A3176" s="8" t="s">
        <v>17</v>
      </c>
      <c r="B3176" s="8" t="s">
        <v>6956</v>
      </c>
      <c r="C3176" s="8" t="s">
        <v>6957</v>
      </c>
      <c r="D3176" s="8" t="s">
        <v>6960</v>
      </c>
      <c r="E3176" s="8" t="s">
        <v>6961</v>
      </c>
      <c r="F3176" s="29">
        <v>0.31</v>
      </c>
      <c r="G3176" s="29">
        <v>0</v>
      </c>
      <c r="H3176" s="30">
        <v>39.959400000000002</v>
      </c>
      <c r="I3176" s="30">
        <v>2.4714</v>
      </c>
      <c r="J3176" s="14">
        <v>123</v>
      </c>
      <c r="K3176" s="14">
        <v>33</v>
      </c>
      <c r="L3176" s="12">
        <v>6.1800000000000001E-2</v>
      </c>
      <c r="M3176" s="7">
        <v>1.6623815</v>
      </c>
      <c r="N3176" s="31">
        <v>1</v>
      </c>
      <c r="O3176" s="14">
        <f>IFERROR(VLOOKUP($C3176,'site totals'!$J$2:$K$607,2,FALSE),1)</f>
        <v>2948.8461000000002</v>
      </c>
      <c r="P3176" s="32" t="s">
        <v>22</v>
      </c>
      <c r="Q3176" s="12">
        <v>0.39845336450000002</v>
      </c>
      <c r="R3176" s="29">
        <v>0.31</v>
      </c>
      <c r="S3176" s="2">
        <f>IF($A3176="site","",MIN(VLOOKUP($P3176,margin_ranges!$A$5:$D$10,4,FALSE)/100,$Q3176))</f>
        <v>0.29749999999999999</v>
      </c>
      <c r="T3176" s="6">
        <f>IF(A3176="placement",$J3176*MIN($Q3176,$S3176),"")</f>
        <v>36.592500000000001</v>
      </c>
      <c r="U3176" s="6">
        <f>IF($A3176="placement",T3176,SUMIF($C$10:$C$6209,$C3176,$T$10:$T$6209))</f>
        <v>36.592500000000001</v>
      </c>
      <c r="V3176" s="34">
        <f t="shared" si="152"/>
        <v>1.8115942028985588E-2</v>
      </c>
      <c r="W3176" s="24"/>
      <c r="X3176" s="2" t="str">
        <f>IFERROR(MIN(VLOOKUP($W3176,margin_ranges!$A$5:$D$10,4,FALSE),$Q3176*100)/100,"")</f>
        <v/>
      </c>
      <c r="Y3176" s="6">
        <f t="shared" si="150"/>
        <v>36.592500000000001</v>
      </c>
      <c r="Z3176" s="6">
        <f>IF($A3176="placement",Y3176,SUMIF($C$10:$C$6209,$C3176,$Y$10:$Y$6209))</f>
        <v>36.592500000000001</v>
      </c>
      <c r="AA3176" s="29">
        <f t="shared" si="151"/>
        <v>1.8115942028985588E-2</v>
      </c>
    </row>
    <row r="3177" spans="1:27" hidden="1" x14ac:dyDescent="0.3">
      <c r="A3177" s="8" t="s">
        <v>17</v>
      </c>
      <c r="B3177" s="8" t="s">
        <v>6956</v>
      </c>
      <c r="C3177" s="8" t="s">
        <v>6957</v>
      </c>
      <c r="D3177" s="8" t="s">
        <v>6970</v>
      </c>
      <c r="E3177" s="8" t="s">
        <v>6971</v>
      </c>
      <c r="F3177" s="29">
        <v>0.34</v>
      </c>
      <c r="G3177" s="29">
        <v>0</v>
      </c>
      <c r="H3177" s="30">
        <v>28.389800000000001</v>
      </c>
      <c r="I3177" s="30">
        <v>4.1422999999999996</v>
      </c>
      <c r="J3177" s="14">
        <v>73</v>
      </c>
      <c r="K3177" s="14">
        <v>22</v>
      </c>
      <c r="L3177" s="12">
        <v>0.1459</v>
      </c>
      <c r="M3177" s="7">
        <v>0.58808800999999999</v>
      </c>
      <c r="N3177" s="31">
        <v>0.3</v>
      </c>
      <c r="O3177" s="14">
        <f>IFERROR(VLOOKUP($C3177,'site totals'!$J$2:$K$607,2,FALSE),1)</f>
        <v>2948.8461000000002</v>
      </c>
      <c r="P3177" s="32" t="s">
        <v>22</v>
      </c>
      <c r="Q3177" s="12">
        <v>0.48987227449999998</v>
      </c>
      <c r="R3177" s="29">
        <v>0.34</v>
      </c>
      <c r="S3177" s="2">
        <f>IF($A3177="site","",MIN(VLOOKUP($P3177,margin_ranges!$A$5:$D$10,4,FALSE)/100,$Q3177))</f>
        <v>0.29749999999999999</v>
      </c>
      <c r="T3177" s="6">
        <f>IF(A3177="placement",$J3177*MIN($Q3177,$S3177),"")</f>
        <v>21.717499999999998</v>
      </c>
      <c r="U3177" s="6">
        <f>IF($A3177="placement",T3177,SUMIF($C$10:$C$6209,$C3177,$T$10:$T$6209))</f>
        <v>21.717499999999998</v>
      </c>
      <c r="V3177" s="34">
        <f t="shared" si="152"/>
        <v>6.4393939393939448E-2</v>
      </c>
      <c r="W3177" s="24"/>
      <c r="X3177" s="2" t="str">
        <f>IFERROR(MIN(VLOOKUP($W3177,margin_ranges!$A$5:$D$10,4,FALSE),$Q3177*100)/100,"")</f>
        <v/>
      </c>
      <c r="Y3177" s="6">
        <f t="shared" si="150"/>
        <v>21.717499999999998</v>
      </c>
      <c r="Z3177" s="6">
        <f>IF($A3177="placement",Y3177,SUMIF($C$10:$C$6209,$C3177,$Y$10:$Y$6209))</f>
        <v>21.717499999999998</v>
      </c>
      <c r="AA3177" s="29">
        <f t="shared" si="151"/>
        <v>6.4393939393939448E-2</v>
      </c>
    </row>
    <row r="3178" spans="1:27" hidden="1" x14ac:dyDescent="0.3">
      <c r="A3178" s="8" t="s">
        <v>17</v>
      </c>
      <c r="B3178" s="8" t="s">
        <v>6956</v>
      </c>
      <c r="C3178" s="8" t="s">
        <v>6957</v>
      </c>
      <c r="D3178" s="8" t="s">
        <v>6978</v>
      </c>
      <c r="E3178" s="8" t="s">
        <v>6979</v>
      </c>
      <c r="F3178" s="29">
        <v>0.35999999999999899</v>
      </c>
      <c r="G3178" s="29">
        <v>0</v>
      </c>
      <c r="H3178" s="30">
        <v>164.62610000000001</v>
      </c>
      <c r="I3178" s="30">
        <v>14.9633</v>
      </c>
      <c r="J3178" s="14">
        <v>532</v>
      </c>
      <c r="K3178" s="14">
        <v>170</v>
      </c>
      <c r="L3178" s="12">
        <v>9.0899999999999995E-2</v>
      </c>
      <c r="M3178" s="7">
        <v>1.18447247</v>
      </c>
      <c r="N3178" s="31">
        <v>0.75</v>
      </c>
      <c r="O3178" s="14">
        <f>IFERROR(VLOOKUP($C3178,'site totals'!$J$2:$K$607,2,FALSE),1)</f>
        <v>2948.8461000000002</v>
      </c>
      <c r="P3178" s="32" t="s">
        <v>22</v>
      </c>
      <c r="Q3178" s="12">
        <v>0.36680672739999998</v>
      </c>
      <c r="R3178" s="29">
        <v>0.36</v>
      </c>
      <c r="S3178" s="2">
        <f>IF($A3178="site","",MIN(VLOOKUP($P3178,margin_ranges!$A$5:$D$10,4,FALSE)/100,$Q3178))</f>
        <v>0.29749999999999999</v>
      </c>
      <c r="T3178" s="6">
        <f>IF(A3178="placement",$J3178*MIN($Q3178,$S3178),"")</f>
        <v>158.26999999999998</v>
      </c>
      <c r="U3178" s="6">
        <f>IF($A3178="placement",T3178,SUMIF($C$10:$C$6209,$C3178,$T$10:$T$6209))</f>
        <v>158.26999999999998</v>
      </c>
      <c r="V3178" s="34">
        <f t="shared" si="152"/>
        <v>9.765625E-2</v>
      </c>
      <c r="W3178" s="24"/>
      <c r="X3178" s="2" t="str">
        <f>IFERROR(MIN(VLOOKUP($W3178,margin_ranges!$A$5:$D$10,4,FALSE),$Q3178*100)/100,"")</f>
        <v/>
      </c>
      <c r="Y3178" s="6">
        <f t="shared" si="150"/>
        <v>158.26999999999998</v>
      </c>
      <c r="Z3178" s="6">
        <f>IF($A3178="placement",Y3178,SUMIF($C$10:$C$6209,$C3178,$Y$10:$Y$6209))</f>
        <v>158.26999999999998</v>
      </c>
      <c r="AA3178" s="29">
        <f t="shared" si="151"/>
        <v>9.765625E-2</v>
      </c>
    </row>
    <row r="3179" spans="1:27" hidden="1" x14ac:dyDescent="0.3">
      <c r="A3179" s="8" t="s">
        <v>17</v>
      </c>
      <c r="B3179" s="8" t="s">
        <v>6956</v>
      </c>
      <c r="C3179" s="8" t="s">
        <v>6957</v>
      </c>
      <c r="D3179" s="8" t="s">
        <v>6958</v>
      </c>
      <c r="E3179" s="8" t="s">
        <v>6959</v>
      </c>
      <c r="F3179" s="29">
        <v>0.39</v>
      </c>
      <c r="G3179" s="29">
        <v>0</v>
      </c>
      <c r="H3179" s="30">
        <v>76.025099999999995</v>
      </c>
      <c r="I3179" s="30">
        <v>17.645399999999999</v>
      </c>
      <c r="J3179" s="14">
        <v>275</v>
      </c>
      <c r="K3179" s="14">
        <v>96</v>
      </c>
      <c r="L3179" s="12">
        <v>0.2321</v>
      </c>
      <c r="M3179" s="7">
        <v>0.52022701000000005</v>
      </c>
      <c r="N3179" s="31">
        <v>0.3</v>
      </c>
      <c r="O3179" s="14">
        <f>IFERROR(VLOOKUP($C3179,'site totals'!$J$2:$K$607,2,FALSE),1)</f>
        <v>2948.8461000000002</v>
      </c>
      <c r="P3179" s="32" t="s">
        <v>22</v>
      </c>
      <c r="Q3179" s="12">
        <v>0.42332867499999999</v>
      </c>
      <c r="R3179" s="29">
        <v>0.39</v>
      </c>
      <c r="S3179" s="2">
        <f>IF($A3179="site","",MIN(VLOOKUP($P3179,margin_ranges!$A$5:$D$10,4,FALSE)/100,$Q3179))</f>
        <v>0.29749999999999999</v>
      </c>
      <c r="T3179" s="6">
        <f>IF(A3179="placement",$J3179*MIN($Q3179,$S3179),"")</f>
        <v>81.8125</v>
      </c>
      <c r="U3179" s="6">
        <f>IF($A3179="placement",T3179,SUMIF($C$10:$C$6209,$C3179,$T$10:$T$6209))</f>
        <v>81.8125</v>
      </c>
      <c r="V3179" s="34">
        <f t="shared" si="152"/>
        <v>0.15163934426229497</v>
      </c>
      <c r="W3179" s="24"/>
      <c r="X3179" s="2" t="str">
        <f>IFERROR(MIN(VLOOKUP($W3179,margin_ranges!$A$5:$D$10,4,FALSE),$Q3179*100)/100,"")</f>
        <v/>
      </c>
      <c r="Y3179" s="6">
        <f t="shared" si="150"/>
        <v>81.8125</v>
      </c>
      <c r="Z3179" s="6">
        <f>IF($A3179="placement",Y3179,SUMIF($C$10:$C$6209,$C3179,$Y$10:$Y$6209))</f>
        <v>81.8125</v>
      </c>
      <c r="AA3179" s="29">
        <f t="shared" si="151"/>
        <v>0.15163934426229497</v>
      </c>
    </row>
    <row r="3180" spans="1:27" hidden="1" x14ac:dyDescent="0.3">
      <c r="A3180" s="8" t="s">
        <v>17</v>
      </c>
      <c r="B3180" s="8" t="s">
        <v>6956</v>
      </c>
      <c r="C3180" s="8" t="s">
        <v>6957</v>
      </c>
      <c r="D3180" s="8" t="s">
        <v>6980</v>
      </c>
      <c r="E3180" s="8" t="s">
        <v>6981</v>
      </c>
      <c r="F3180" s="29">
        <v>0.38999999999999901</v>
      </c>
      <c r="G3180" s="29">
        <v>0</v>
      </c>
      <c r="H3180" s="30">
        <v>27.8614</v>
      </c>
      <c r="I3180" s="30">
        <v>3.7721</v>
      </c>
      <c r="J3180" s="14">
        <v>67</v>
      </c>
      <c r="K3180" s="14">
        <v>24</v>
      </c>
      <c r="L3180" s="12">
        <v>0.13539999999999999</v>
      </c>
      <c r="M3180" s="7">
        <v>0.59598174999999998</v>
      </c>
      <c r="N3180" s="31">
        <v>0.3</v>
      </c>
      <c r="O3180" s="14">
        <f>IFERROR(VLOOKUP($C3180,'site totals'!$J$2:$K$607,2,FALSE),1)</f>
        <v>2948.8461000000002</v>
      </c>
      <c r="P3180" s="32" t="s">
        <v>22</v>
      </c>
      <c r="Q3180" s="12">
        <v>0.49662887789999999</v>
      </c>
      <c r="R3180" s="29">
        <v>0.39</v>
      </c>
      <c r="S3180" s="2">
        <f>IF($A3180="site","",MIN(VLOOKUP($P3180,margin_ranges!$A$5:$D$10,4,FALSE)/100,$Q3180))</f>
        <v>0.29749999999999999</v>
      </c>
      <c r="T3180" s="6">
        <f>IF(A3180="placement",$J3180*MIN($Q3180,$S3180),"")</f>
        <v>19.932499999999997</v>
      </c>
      <c r="U3180" s="6">
        <f>IF($A3180="placement",T3180,SUMIF($C$10:$C$6209,$C3180,$T$10:$T$6209))</f>
        <v>19.932499999999997</v>
      </c>
      <c r="V3180" s="34">
        <f t="shared" si="152"/>
        <v>0.15163934426229519</v>
      </c>
      <c r="W3180" s="24"/>
      <c r="X3180" s="2" t="str">
        <f>IFERROR(MIN(VLOOKUP($W3180,margin_ranges!$A$5:$D$10,4,FALSE),$Q3180*100)/100,"")</f>
        <v/>
      </c>
      <c r="Y3180" s="6">
        <f t="shared" si="150"/>
        <v>19.932499999999997</v>
      </c>
      <c r="Z3180" s="6">
        <f>IF($A3180="placement",Y3180,SUMIF($C$10:$C$6209,$C3180,$Y$10:$Y$6209))</f>
        <v>19.932499999999997</v>
      </c>
      <c r="AA3180" s="29">
        <f t="shared" si="151"/>
        <v>0.15163934426229519</v>
      </c>
    </row>
    <row r="3181" spans="1:27" hidden="1" x14ac:dyDescent="0.3">
      <c r="A3181" s="8" t="s">
        <v>17</v>
      </c>
      <c r="B3181" s="8" t="s">
        <v>6956</v>
      </c>
      <c r="C3181" s="8" t="s">
        <v>6957</v>
      </c>
      <c r="D3181" s="8" t="s">
        <v>6972</v>
      </c>
      <c r="E3181" s="8" t="s">
        <v>6973</v>
      </c>
      <c r="F3181" s="29">
        <v>0.39</v>
      </c>
      <c r="G3181" s="29">
        <v>0</v>
      </c>
      <c r="H3181" s="30">
        <v>464.72500000000002</v>
      </c>
      <c r="I3181" s="30">
        <v>40.675199999999997</v>
      </c>
      <c r="J3181" s="14">
        <v>1516</v>
      </c>
      <c r="K3181" s="14">
        <v>530</v>
      </c>
      <c r="L3181" s="12">
        <v>8.7499999999999994E-2</v>
      </c>
      <c r="M3181" s="7">
        <v>1.2426741100000001</v>
      </c>
      <c r="N3181" s="31">
        <v>0.75</v>
      </c>
      <c r="O3181" s="14">
        <f>IFERROR(VLOOKUP($C3181,'site totals'!$J$2:$K$607,2,FALSE),1)</f>
        <v>2948.8461000000002</v>
      </c>
      <c r="P3181" s="32" t="s">
        <v>22</v>
      </c>
      <c r="Q3181" s="12">
        <v>0.39646284259999998</v>
      </c>
      <c r="R3181" s="29">
        <v>0.39</v>
      </c>
      <c r="S3181" s="2">
        <f>IF($A3181="site","",MIN(VLOOKUP($P3181,margin_ranges!$A$5:$D$10,4,FALSE)/100,$Q3181))</f>
        <v>0.29749999999999999</v>
      </c>
      <c r="T3181" s="6">
        <f>IF(A3181="placement",$J3181*MIN($Q3181,$S3181),"")</f>
        <v>451.01</v>
      </c>
      <c r="U3181" s="6">
        <f>IF($A3181="placement",T3181,SUMIF($C$10:$C$6209,$C3181,$T$10:$T$6209))</f>
        <v>451.01</v>
      </c>
      <c r="V3181" s="34">
        <f t="shared" si="152"/>
        <v>0.15163934426229519</v>
      </c>
      <c r="W3181" s="24"/>
      <c r="X3181" s="2" t="str">
        <f>IFERROR(MIN(VLOOKUP($W3181,margin_ranges!$A$5:$D$10,4,FALSE),$Q3181*100)/100,"")</f>
        <v/>
      </c>
      <c r="Y3181" s="6">
        <f t="shared" si="150"/>
        <v>451.01</v>
      </c>
      <c r="Z3181" s="6">
        <f>IF($A3181="placement",Y3181,SUMIF($C$10:$C$6209,$C3181,$Y$10:$Y$6209))</f>
        <v>451.01</v>
      </c>
      <c r="AA3181" s="29">
        <f t="shared" si="151"/>
        <v>0.15163934426229519</v>
      </c>
    </row>
    <row r="3182" spans="1:27" x14ac:dyDescent="0.3">
      <c r="A3182" s="16" t="s">
        <v>33</v>
      </c>
      <c r="B3182" s="16" t="s">
        <v>6956</v>
      </c>
      <c r="C3182" s="16" t="s">
        <v>6957</v>
      </c>
      <c r="D3182" s="8" t="s">
        <v>34</v>
      </c>
      <c r="E3182" s="16"/>
      <c r="F3182" s="17">
        <v>0.30231703411039301</v>
      </c>
      <c r="G3182" s="17">
        <v>0</v>
      </c>
      <c r="H3182" s="36">
        <v>2005.8574000000001</v>
      </c>
      <c r="I3182" s="36">
        <v>179.70349999999999</v>
      </c>
      <c r="J3182" s="22">
        <v>6319</v>
      </c>
      <c r="K3182" s="22">
        <v>1804</v>
      </c>
      <c r="L3182" s="18">
        <v>8.9599999999999999E-2</v>
      </c>
      <c r="M3182" s="19">
        <v>1.1721077499999999</v>
      </c>
      <c r="N3182" s="20">
        <v>0.69911100000000004</v>
      </c>
      <c r="O3182" s="22">
        <f>IFERROR(VLOOKUP($C3182,'site totals'!$J$2:$K$607,2,FALSE),1)</f>
        <v>2948.8461000000002</v>
      </c>
      <c r="P3182" s="21"/>
      <c r="Q3182" s="18">
        <v>0.40354374199999998</v>
      </c>
      <c r="R3182" s="17">
        <v>0.30230000000000001</v>
      </c>
      <c r="S3182" s="18" t="str">
        <f>IF($A3182="site","",MIN(VLOOKUP($P3182,margin_ranges!$A$5:$D$10,4,FALSE)/100,$Q3182))</f>
        <v/>
      </c>
      <c r="T3182" s="22" t="str">
        <f>IF(A3182="placement",$J3182*MIN($Q3182,$S3182),"")</f>
        <v/>
      </c>
      <c r="U3182" s="22">
        <f>IF($A3182="placement",T3182,SUMIF($C$10:$C$6209,$C3182,$T$10:$T$6209))</f>
        <v>1763.905</v>
      </c>
      <c r="V3182" s="37">
        <f t="shared" si="152"/>
        <v>3.3190396143247591E-2</v>
      </c>
      <c r="W3182" s="38"/>
      <c r="X3182" s="18" t="str">
        <f>IFERROR(MIN(VLOOKUP($W3182,margin_ranges!$A$5:$D$10,4,FALSE),$Q3182*100)/100,"")</f>
        <v/>
      </c>
      <c r="Y3182" s="6" t="str">
        <f t="shared" si="150"/>
        <v/>
      </c>
      <c r="Z3182" s="6">
        <f>IF($A3182="placement",Y3182,SUMIF($C$10:$C$6209,$C3182,$Y$10:$Y$6209))</f>
        <v>1763.905</v>
      </c>
      <c r="AA3182" s="17">
        <f t="shared" si="151"/>
        <v>3.3190396143247591E-2</v>
      </c>
    </row>
    <row r="3183" spans="1:27" hidden="1" x14ac:dyDescent="0.3">
      <c r="A3183" s="8" t="s">
        <v>17</v>
      </c>
      <c r="B3183" s="8" t="s">
        <v>3737</v>
      </c>
      <c r="C3183" s="8" t="s">
        <v>3738</v>
      </c>
      <c r="D3183" s="8" t="s">
        <v>11909</v>
      </c>
      <c r="E3183" s="8" t="s">
        <v>11910</v>
      </c>
      <c r="F3183" s="29">
        <v>0.25</v>
      </c>
      <c r="G3183" s="29">
        <v>0</v>
      </c>
      <c r="H3183" s="30">
        <v>28.3627</v>
      </c>
      <c r="I3183" s="30">
        <v>4.2152000000000003</v>
      </c>
      <c r="J3183" s="14">
        <v>80</v>
      </c>
      <c r="K3183" s="14">
        <v>20</v>
      </c>
      <c r="L3183" s="12">
        <v>0.14860000000000001</v>
      </c>
      <c r="M3183" s="7">
        <v>0.63466016000000003</v>
      </c>
      <c r="N3183" s="31">
        <v>0.1</v>
      </c>
      <c r="O3183" s="14">
        <f>IFERROR(VLOOKUP($C3183,'site totals'!$J$2:$K$607,2,FALSE),1)</f>
        <v>2896.5522000000001</v>
      </c>
      <c r="P3183" s="32" t="s">
        <v>22</v>
      </c>
      <c r="Q3183" s="12">
        <v>0.84243535930000002</v>
      </c>
      <c r="R3183" s="29">
        <v>0.25</v>
      </c>
      <c r="S3183" s="2">
        <f>IF($A3183="site","",MIN(VLOOKUP($P3183,margin_ranges!$A$5:$D$10,4,FALSE)/100,$Q3183))</f>
        <v>0.29749999999999999</v>
      </c>
      <c r="T3183" s="6">
        <f>IF(A3183="placement",$J3183*MIN($Q3183,$S3183),"")</f>
        <v>23.799999999999997</v>
      </c>
      <c r="U3183" s="6">
        <f>IF($A3183="placement",T3183,SUMIF($C$10:$C$6209,$C3183,$T$10:$T$6209))</f>
        <v>23.799999999999997</v>
      </c>
      <c r="V3183" s="34">
        <f t="shared" si="152"/>
        <v>-6.3333333333333242E-2</v>
      </c>
      <c r="W3183" s="24"/>
      <c r="X3183" s="2" t="str">
        <f>IFERROR(MIN(VLOOKUP($W3183,margin_ranges!$A$5:$D$10,4,FALSE),$Q3183*100)/100,"")</f>
        <v/>
      </c>
      <c r="Y3183" s="6">
        <f t="shared" si="150"/>
        <v>23.799999999999997</v>
      </c>
      <c r="Z3183" s="6">
        <f>IF($A3183="placement",Y3183,SUMIF($C$10:$C$6209,$C3183,$Y$10:$Y$6209))</f>
        <v>23.799999999999997</v>
      </c>
      <c r="AA3183" s="29">
        <f t="shared" si="151"/>
        <v>-6.3333333333333242E-2</v>
      </c>
    </row>
    <row r="3184" spans="1:27" hidden="1" x14ac:dyDescent="0.3">
      <c r="A3184" s="8" t="s">
        <v>17</v>
      </c>
      <c r="B3184" s="8" t="s">
        <v>3737</v>
      </c>
      <c r="C3184" s="8" t="s">
        <v>3738</v>
      </c>
      <c r="D3184" s="8" t="s">
        <v>3739</v>
      </c>
      <c r="E3184" s="8" t="s">
        <v>3740</v>
      </c>
      <c r="F3184" s="29">
        <v>0.34</v>
      </c>
      <c r="G3184" s="29">
        <v>1</v>
      </c>
      <c r="H3184" s="30">
        <v>468.62439999999998</v>
      </c>
      <c r="I3184" s="30">
        <v>102.4776</v>
      </c>
      <c r="J3184" s="14">
        <v>1690</v>
      </c>
      <c r="K3184" s="14">
        <v>515</v>
      </c>
      <c r="L3184" s="12">
        <v>0.21870000000000001</v>
      </c>
      <c r="M3184" s="7">
        <v>0.54972308000000003</v>
      </c>
      <c r="N3184" s="31">
        <v>0.11</v>
      </c>
      <c r="O3184" s="14">
        <f>IFERROR(VLOOKUP($C3184,'site totals'!$J$2:$K$607,2,FALSE),1)</f>
        <v>2896.5522000000001</v>
      </c>
      <c r="P3184" s="32" t="s">
        <v>22</v>
      </c>
      <c r="Q3184" s="12">
        <v>0.79989924940000001</v>
      </c>
      <c r="R3184" s="29">
        <v>0.34</v>
      </c>
      <c r="S3184" s="2">
        <f>IF($A3184="site","",MIN(VLOOKUP($P3184,margin_ranges!$A$5:$D$10,4,FALSE)/100,$Q3184))</f>
        <v>0.29749999999999999</v>
      </c>
      <c r="T3184" s="6">
        <f>IF(A3184="placement",$J3184*MIN($Q3184,$S3184),"")</f>
        <v>502.77499999999998</v>
      </c>
      <c r="U3184" s="6">
        <f>IF($A3184="placement",T3184,SUMIF($C$10:$C$6209,$C3184,$T$10:$T$6209))</f>
        <v>502.77499999999998</v>
      </c>
      <c r="V3184" s="34">
        <f t="shared" si="152"/>
        <v>6.4393939393939448E-2</v>
      </c>
      <c r="W3184" s="24"/>
      <c r="X3184" s="2" t="str">
        <f>IFERROR(MIN(VLOOKUP($W3184,margin_ranges!$A$5:$D$10,4,FALSE),$Q3184*100)/100,"")</f>
        <v/>
      </c>
      <c r="Y3184" s="6">
        <f t="shared" si="150"/>
        <v>502.77499999999998</v>
      </c>
      <c r="Z3184" s="6">
        <f>IF($A3184="placement",Y3184,SUMIF($C$10:$C$6209,$C3184,$Y$10:$Y$6209))</f>
        <v>502.77499999999998</v>
      </c>
      <c r="AA3184" s="17">
        <f t="shared" si="151"/>
        <v>6.4393939393939448E-2</v>
      </c>
    </row>
    <row r="3185" spans="1:27" hidden="1" x14ac:dyDescent="0.3">
      <c r="A3185" s="8" t="s">
        <v>17</v>
      </c>
      <c r="B3185" s="8" t="s">
        <v>3737</v>
      </c>
      <c r="C3185" s="8" t="s">
        <v>3738</v>
      </c>
      <c r="D3185" s="8" t="s">
        <v>3741</v>
      </c>
      <c r="E3185" s="8" t="s">
        <v>3742</v>
      </c>
      <c r="F3185" s="29">
        <v>0.33999999999999903</v>
      </c>
      <c r="G3185" s="29">
        <v>1</v>
      </c>
      <c r="H3185" s="30">
        <v>460.51620000000003</v>
      </c>
      <c r="I3185" s="30">
        <v>123.24</v>
      </c>
      <c r="J3185" s="14">
        <v>1785</v>
      </c>
      <c r="K3185" s="14">
        <v>545</v>
      </c>
      <c r="L3185" s="12">
        <v>0.2676</v>
      </c>
      <c r="M3185" s="7">
        <v>0.48272743000000001</v>
      </c>
      <c r="N3185" s="31">
        <v>0.11</v>
      </c>
      <c r="O3185" s="14">
        <f>IFERROR(VLOOKUP($C3185,'site totals'!$J$2:$K$607,2,FALSE),1)</f>
        <v>2896.5522000000001</v>
      </c>
      <c r="P3185" s="32" t="s">
        <v>22</v>
      </c>
      <c r="Q3185" s="12">
        <v>0.77212813489999998</v>
      </c>
      <c r="R3185" s="29">
        <v>0.34</v>
      </c>
      <c r="S3185" s="2">
        <f>IF($A3185="site","",MIN(VLOOKUP($P3185,margin_ranges!$A$5:$D$10,4,FALSE)/100,$Q3185))</f>
        <v>0.29749999999999999</v>
      </c>
      <c r="T3185" s="6">
        <f>IF(A3185="placement",$J3185*MIN($Q3185,$S3185),"")</f>
        <v>531.03750000000002</v>
      </c>
      <c r="U3185" s="6">
        <f>IF($A3185="placement",T3185,SUMIF($C$10:$C$6209,$C3185,$T$10:$T$6209))</f>
        <v>531.03750000000002</v>
      </c>
      <c r="V3185" s="34">
        <f t="shared" si="152"/>
        <v>6.4393939393939448E-2</v>
      </c>
      <c r="W3185" s="24"/>
      <c r="X3185" s="2" t="str">
        <f>IFERROR(MIN(VLOOKUP($W3185,margin_ranges!$A$5:$D$10,4,FALSE),$Q3185*100)/100,"")</f>
        <v/>
      </c>
      <c r="Y3185" s="6">
        <f t="shared" si="150"/>
        <v>531.03750000000002</v>
      </c>
      <c r="Z3185" s="6">
        <f>IF($A3185="placement",Y3185,SUMIF($C$10:$C$6209,$C3185,$Y$10:$Y$6209))</f>
        <v>531.03750000000002</v>
      </c>
      <c r="AA3185" s="29">
        <f t="shared" si="151"/>
        <v>6.4393939393939448E-2</v>
      </c>
    </row>
    <row r="3186" spans="1:27" hidden="1" x14ac:dyDescent="0.3">
      <c r="A3186" s="8" t="s">
        <v>17</v>
      </c>
      <c r="B3186" s="8" t="s">
        <v>3737</v>
      </c>
      <c r="C3186" s="8" t="s">
        <v>3738</v>
      </c>
      <c r="D3186" s="8" t="s">
        <v>3743</v>
      </c>
      <c r="E3186" s="8" t="s">
        <v>3744</v>
      </c>
      <c r="F3186" s="29">
        <v>0.34</v>
      </c>
      <c r="G3186" s="29">
        <v>1</v>
      </c>
      <c r="H3186" s="30">
        <v>625.0548</v>
      </c>
      <c r="I3186" s="30">
        <v>147.6788</v>
      </c>
      <c r="J3186" s="14">
        <v>2652</v>
      </c>
      <c r="K3186" s="14">
        <v>809</v>
      </c>
      <c r="L3186" s="12">
        <v>0.23630000000000001</v>
      </c>
      <c r="M3186" s="7">
        <v>0.59856763999999996</v>
      </c>
      <c r="N3186" s="31">
        <v>0.11</v>
      </c>
      <c r="O3186" s="14">
        <f>IFERROR(VLOOKUP($C3186,'site totals'!$J$2:$K$607,2,FALSE),1)</f>
        <v>2896.5522000000001</v>
      </c>
      <c r="P3186" s="32" t="s">
        <v>22</v>
      </c>
      <c r="Q3186" s="12">
        <v>0.81622795510000001</v>
      </c>
      <c r="R3186" s="29">
        <v>0.34</v>
      </c>
      <c r="S3186" s="2">
        <f>IF($A3186="site","",MIN(VLOOKUP($P3186,margin_ranges!$A$5:$D$10,4,FALSE)/100,$Q3186))</f>
        <v>0.29749999999999999</v>
      </c>
      <c r="T3186" s="6">
        <f>IF(A3186="placement",$J3186*MIN($Q3186,$S3186),"")</f>
        <v>788.96999999999991</v>
      </c>
      <c r="U3186" s="6">
        <f>IF($A3186="placement",T3186,SUMIF($C$10:$C$6209,$C3186,$T$10:$T$6209))</f>
        <v>788.96999999999991</v>
      </c>
      <c r="V3186" s="34">
        <f t="shared" si="152"/>
        <v>6.439393939393967E-2</v>
      </c>
      <c r="W3186" s="24"/>
      <c r="X3186" s="2" t="str">
        <f>IFERROR(MIN(VLOOKUP($W3186,margin_ranges!$A$5:$D$10,4,FALSE),$Q3186*100)/100,"")</f>
        <v/>
      </c>
      <c r="Y3186" s="6">
        <f t="shared" si="150"/>
        <v>788.96999999999991</v>
      </c>
      <c r="Z3186" s="6">
        <f>IF($A3186="placement",Y3186,SUMIF($C$10:$C$6209,$C3186,$Y$10:$Y$6209))</f>
        <v>788.96999999999991</v>
      </c>
      <c r="AA3186" s="29">
        <f t="shared" si="151"/>
        <v>6.439393939393967E-2</v>
      </c>
    </row>
    <row r="3187" spans="1:27" x14ac:dyDescent="0.3">
      <c r="A3187" s="16" t="s">
        <v>33</v>
      </c>
      <c r="B3187" s="16" t="s">
        <v>3737</v>
      </c>
      <c r="C3187" s="16" t="s">
        <v>3738</v>
      </c>
      <c r="D3187" s="8" t="s">
        <v>34</v>
      </c>
      <c r="E3187" s="16"/>
      <c r="F3187" s="17">
        <v>0.33883627576261099</v>
      </c>
      <c r="G3187" s="17">
        <v>0.98706972999999998</v>
      </c>
      <c r="H3187" s="36">
        <v>1582.5610999999999</v>
      </c>
      <c r="I3187" s="36">
        <v>377.61160000000001</v>
      </c>
      <c r="J3187" s="22">
        <v>6207</v>
      </c>
      <c r="K3187" s="22">
        <v>1889</v>
      </c>
      <c r="L3187" s="18">
        <v>0.23860000000000001</v>
      </c>
      <c r="M3187" s="19">
        <v>0.54790839000000002</v>
      </c>
      <c r="N3187" s="20">
        <v>0.109888</v>
      </c>
      <c r="O3187" s="22">
        <f>IFERROR(VLOOKUP($C3187,'site totals'!$J$2:$K$607,2,FALSE),1)</f>
        <v>2896.5522000000001</v>
      </c>
      <c r="P3187" s="21"/>
      <c r="Q3187" s="18">
        <v>0.79944092330000005</v>
      </c>
      <c r="R3187" s="17">
        <v>0.33879999999999999</v>
      </c>
      <c r="S3187" s="18" t="str">
        <f>IF($A3187="site","",MIN(VLOOKUP($P3187,margin_ranges!$A$5:$D$10,4,FALSE)/100,$Q3187))</f>
        <v/>
      </c>
      <c r="T3187" s="22" t="str">
        <f>IF(A3187="placement",$J3187*MIN($Q3187,$S3187),"")</f>
        <v/>
      </c>
      <c r="U3187" s="22">
        <f>IF($A3187="placement",T3187,SUMIF($C$10:$C$6209,$C3187,$T$10:$T$6209))</f>
        <v>1846.5825</v>
      </c>
      <c r="V3187" s="37">
        <f t="shared" si="152"/>
        <v>6.2462189957652514E-2</v>
      </c>
      <c r="W3187" s="38"/>
      <c r="X3187" s="18" t="str">
        <f>IFERROR(MIN(VLOOKUP($W3187,margin_ranges!$A$5:$D$10,4,FALSE),$Q3187*100)/100,"")</f>
        <v/>
      </c>
      <c r="Y3187" s="6" t="str">
        <f t="shared" si="150"/>
        <v/>
      </c>
      <c r="Z3187" s="6">
        <f>IF($A3187="placement",Y3187,SUMIF($C$10:$C$6209,$C3187,$Y$10:$Y$6209))</f>
        <v>1846.5825</v>
      </c>
      <c r="AA3187" s="17">
        <f t="shared" si="151"/>
        <v>6.2462189957652514E-2</v>
      </c>
    </row>
    <row r="3188" spans="1:27" hidden="1" x14ac:dyDescent="0.3">
      <c r="A3188" s="8" t="s">
        <v>17</v>
      </c>
      <c r="B3188" s="8" t="s">
        <v>597</v>
      </c>
      <c r="C3188" s="8" t="s">
        <v>598</v>
      </c>
      <c r="D3188" s="8" t="s">
        <v>601</v>
      </c>
      <c r="E3188" s="8" t="s">
        <v>602</v>
      </c>
      <c r="F3188" s="29">
        <v>0.22150239956620099</v>
      </c>
      <c r="G3188" s="29">
        <v>1</v>
      </c>
      <c r="H3188" s="30">
        <v>174.4025</v>
      </c>
      <c r="I3188" s="30">
        <v>19.197099999999999</v>
      </c>
      <c r="J3188" s="14">
        <v>1110</v>
      </c>
      <c r="K3188" s="14">
        <v>245</v>
      </c>
      <c r="L3188" s="12">
        <v>0.1101</v>
      </c>
      <c r="M3188" s="7">
        <v>1.92678821</v>
      </c>
      <c r="N3188" s="31">
        <v>1.5</v>
      </c>
      <c r="O3188" s="14">
        <f>IFERROR(VLOOKUP($C3188,'site totals'!$J$2:$K$607,2,FALSE),1)</f>
        <v>2809.9227999999998</v>
      </c>
      <c r="P3188" s="32" t="s">
        <v>91</v>
      </c>
      <c r="Q3188" s="12">
        <v>0.22150239960000001</v>
      </c>
      <c r="R3188" s="29">
        <v>0.25</v>
      </c>
      <c r="S3188" s="2">
        <f>IF($A3188="site","",MIN(VLOOKUP($P3188,margin_ranges!$A$5:$D$10,4,FALSE)/100,$Q3188))</f>
        <v>0.22150239960000001</v>
      </c>
      <c r="T3188" s="6">
        <f>IF(A3188="placement",$J3188*MIN($Q3188,$S3188),"")</f>
        <v>245.86766355600002</v>
      </c>
      <c r="U3188" s="6">
        <f>IF($A3188="placement",T3188,SUMIF($C$10:$C$6209,$C3188,$T$10:$T$6209))</f>
        <v>245.86766355600002</v>
      </c>
      <c r="V3188" s="34">
        <f t="shared" si="152"/>
        <v>3.7996800533333319E-2</v>
      </c>
      <c r="W3188" s="24"/>
      <c r="X3188" s="2" t="str">
        <f>IFERROR(MIN(VLOOKUP($W3188,margin_ranges!$A$5:$D$10,4,FALSE),$Q3188*100)/100,"")</f>
        <v/>
      </c>
      <c r="Y3188" s="6">
        <f t="shared" si="150"/>
        <v>245.86766355600002</v>
      </c>
      <c r="Z3188" s="6">
        <f>IF($A3188="placement",Y3188,SUMIF($C$10:$C$6209,$C3188,$Y$10:$Y$6209))</f>
        <v>245.86766355600002</v>
      </c>
      <c r="AA3188" s="29">
        <f t="shared" si="151"/>
        <v>3.7996800533333319E-2</v>
      </c>
    </row>
    <row r="3189" spans="1:27" hidden="1" x14ac:dyDescent="0.3">
      <c r="A3189" s="8" t="s">
        <v>17</v>
      </c>
      <c r="B3189" s="8" t="s">
        <v>597</v>
      </c>
      <c r="C3189" s="8" t="s">
        <v>598</v>
      </c>
      <c r="D3189" s="8" t="s">
        <v>603</v>
      </c>
      <c r="E3189" s="8" t="s">
        <v>604</v>
      </c>
      <c r="F3189" s="29">
        <v>0.21076008614630701</v>
      </c>
      <c r="G3189" s="29">
        <v>1</v>
      </c>
      <c r="H3189" s="30">
        <v>177.73330000000001</v>
      </c>
      <c r="I3189" s="30">
        <v>19.977599999999999</v>
      </c>
      <c r="J3189" s="14">
        <v>1139</v>
      </c>
      <c r="K3189" s="14">
        <v>239</v>
      </c>
      <c r="L3189" s="12">
        <v>0.1124</v>
      </c>
      <c r="M3189" s="7">
        <v>1.9005627700000001</v>
      </c>
      <c r="N3189" s="31">
        <v>1.5</v>
      </c>
      <c r="O3189" s="14">
        <f>IFERROR(VLOOKUP($C3189,'site totals'!$J$2:$K$607,2,FALSE),1)</f>
        <v>2809.9227999999998</v>
      </c>
      <c r="P3189" s="32" t="s">
        <v>91</v>
      </c>
      <c r="Q3189" s="12">
        <v>0.21076008609999999</v>
      </c>
      <c r="R3189" s="29">
        <v>0.25</v>
      </c>
      <c r="S3189" s="2">
        <f>IF($A3189="site","",MIN(VLOOKUP($P3189,margin_ranges!$A$5:$D$10,4,FALSE)/100,$Q3189))</f>
        <v>0.21076008609999999</v>
      </c>
      <c r="T3189" s="6">
        <f>IF(A3189="placement",$J3189*MIN($Q3189,$S3189),"")</f>
        <v>240.05573806789999</v>
      </c>
      <c r="U3189" s="6">
        <f>IF($A3189="placement",T3189,SUMIF($C$10:$C$6209,$C3189,$T$10:$T$6209))</f>
        <v>240.05573806789999</v>
      </c>
      <c r="V3189" s="34">
        <f t="shared" si="152"/>
        <v>5.2319885199999971E-2</v>
      </c>
      <c r="W3189" s="24"/>
      <c r="X3189" s="2" t="str">
        <f>IFERROR(MIN(VLOOKUP($W3189,margin_ranges!$A$5:$D$10,4,FALSE),$Q3189*100)/100,"")</f>
        <v/>
      </c>
      <c r="Y3189" s="6">
        <f t="shared" si="150"/>
        <v>240.05573806789999</v>
      </c>
      <c r="Z3189" s="6">
        <f>IF($A3189="placement",Y3189,SUMIF($C$10:$C$6209,$C3189,$Y$10:$Y$6209))</f>
        <v>240.05573806789999</v>
      </c>
      <c r="AA3189" s="29">
        <f t="shared" si="151"/>
        <v>5.2319885199999971E-2</v>
      </c>
    </row>
    <row r="3190" spans="1:27" hidden="1" x14ac:dyDescent="0.3">
      <c r="A3190" s="8" t="s">
        <v>17</v>
      </c>
      <c r="B3190" s="8" t="s">
        <v>597</v>
      </c>
      <c r="C3190" s="8" t="s">
        <v>598</v>
      </c>
      <c r="D3190" s="8" t="s">
        <v>607</v>
      </c>
      <c r="E3190" s="8" t="s">
        <v>608</v>
      </c>
      <c r="F3190" s="29">
        <v>0.190835913512791</v>
      </c>
      <c r="G3190" s="29">
        <v>1</v>
      </c>
      <c r="H3190" s="30">
        <v>180.92859999999999</v>
      </c>
      <c r="I3190" s="30">
        <v>21.462199999999999</v>
      </c>
      <c r="J3190" s="14">
        <v>1194</v>
      </c>
      <c r="K3190" s="14">
        <v>228</v>
      </c>
      <c r="L3190" s="12">
        <v>0.1186</v>
      </c>
      <c r="M3190" s="7">
        <v>1.8537649199999999</v>
      </c>
      <c r="N3190" s="31">
        <v>1.5</v>
      </c>
      <c r="O3190" s="14">
        <f>IFERROR(VLOOKUP($C3190,'site totals'!$J$2:$K$607,2,FALSE),1)</f>
        <v>2809.9227999999998</v>
      </c>
      <c r="P3190" s="32" t="s">
        <v>91</v>
      </c>
      <c r="Q3190" s="12">
        <v>0.19083591350000001</v>
      </c>
      <c r="R3190" s="29">
        <v>0.25</v>
      </c>
      <c r="S3190" s="2">
        <f>IF($A3190="site","",MIN(VLOOKUP($P3190,margin_ranges!$A$5:$D$10,4,FALSE)/100,$Q3190))</f>
        <v>0.19083591350000001</v>
      </c>
      <c r="T3190" s="6">
        <f>IF(A3190="placement",$J3190*MIN($Q3190,$S3190),"")</f>
        <v>227.85808071900001</v>
      </c>
      <c r="U3190" s="6">
        <f>IF($A3190="placement",T3190,SUMIF($C$10:$C$6209,$C3190,$T$10:$T$6209))</f>
        <v>227.85808071900001</v>
      </c>
      <c r="V3190" s="34">
        <f t="shared" si="152"/>
        <v>7.888544866666658E-2</v>
      </c>
      <c r="W3190" s="24"/>
      <c r="X3190" s="2" t="str">
        <f>IFERROR(MIN(VLOOKUP($W3190,margin_ranges!$A$5:$D$10,4,FALSE),$Q3190*100)/100,"")</f>
        <v/>
      </c>
      <c r="Y3190" s="6">
        <f t="shared" si="150"/>
        <v>227.85808071900001</v>
      </c>
      <c r="Z3190" s="6">
        <f>IF($A3190="placement",Y3190,SUMIF($C$10:$C$6209,$C3190,$Y$10:$Y$6209))</f>
        <v>227.85808071900001</v>
      </c>
      <c r="AA3190" s="29">
        <f t="shared" si="151"/>
        <v>7.888544866666658E-2</v>
      </c>
    </row>
    <row r="3191" spans="1:27" hidden="1" x14ac:dyDescent="0.3">
      <c r="A3191" s="8" t="s">
        <v>17</v>
      </c>
      <c r="B3191" s="8" t="s">
        <v>597</v>
      </c>
      <c r="C3191" s="8" t="s">
        <v>598</v>
      </c>
      <c r="D3191" s="8" t="s">
        <v>599</v>
      </c>
      <c r="E3191" s="8" t="s">
        <v>600</v>
      </c>
      <c r="F3191" s="29">
        <v>0.21583711064866601</v>
      </c>
      <c r="G3191" s="29">
        <v>1</v>
      </c>
      <c r="H3191" s="30">
        <v>177.947</v>
      </c>
      <c r="I3191" s="30">
        <v>22.096</v>
      </c>
      <c r="J3191" s="14">
        <v>1268</v>
      </c>
      <c r="K3191" s="14">
        <v>271</v>
      </c>
      <c r="L3191" s="12">
        <v>0.1242</v>
      </c>
      <c r="M3191" s="7">
        <v>1.9128678800000001</v>
      </c>
      <c r="N3191" s="31">
        <v>1.5</v>
      </c>
      <c r="O3191" s="14">
        <f>IFERROR(VLOOKUP($C3191,'site totals'!$J$2:$K$607,2,FALSE),1)</f>
        <v>2809.9227999999998</v>
      </c>
      <c r="P3191" s="32" t="s">
        <v>91</v>
      </c>
      <c r="Q3191" s="12">
        <v>0.21583711059999999</v>
      </c>
      <c r="R3191" s="29">
        <v>0.25</v>
      </c>
      <c r="S3191" s="2">
        <f>IF($A3191="site","",MIN(VLOOKUP($P3191,margin_ranges!$A$5:$D$10,4,FALSE)/100,$Q3191))</f>
        <v>0.21583711059999999</v>
      </c>
      <c r="T3191" s="6">
        <f>IF(A3191="placement",$J3191*MIN($Q3191,$S3191),"")</f>
        <v>273.6814562408</v>
      </c>
      <c r="U3191" s="6">
        <f>IF($A3191="placement",T3191,SUMIF($C$10:$C$6209,$C3191,$T$10:$T$6209))</f>
        <v>273.6814562408</v>
      </c>
      <c r="V3191" s="34">
        <f t="shared" si="152"/>
        <v>4.5550519200000084E-2</v>
      </c>
      <c r="W3191" s="24"/>
      <c r="X3191" s="2" t="str">
        <f>IFERROR(MIN(VLOOKUP($W3191,margin_ranges!$A$5:$D$10,4,FALSE),$Q3191*100)/100,"")</f>
        <v/>
      </c>
      <c r="Y3191" s="6">
        <f t="shared" si="150"/>
        <v>273.6814562408</v>
      </c>
      <c r="Z3191" s="6">
        <f>IF($A3191="placement",Y3191,SUMIF($C$10:$C$6209,$C3191,$Y$10:$Y$6209))</f>
        <v>273.6814562408</v>
      </c>
      <c r="AA3191" s="29">
        <f t="shared" si="151"/>
        <v>4.5550519200000084E-2</v>
      </c>
    </row>
    <row r="3192" spans="1:27" hidden="1" x14ac:dyDescent="0.3">
      <c r="A3192" s="8" t="s">
        <v>17</v>
      </c>
      <c r="B3192" s="8" t="s">
        <v>597</v>
      </c>
      <c r="C3192" s="8" t="s">
        <v>598</v>
      </c>
      <c r="D3192" s="8" t="s">
        <v>605</v>
      </c>
      <c r="E3192" s="8" t="s">
        <v>606</v>
      </c>
      <c r="F3192" s="29">
        <v>0.23087994146930799</v>
      </c>
      <c r="G3192" s="29">
        <v>1</v>
      </c>
      <c r="H3192" s="30">
        <v>178.15190000000001</v>
      </c>
      <c r="I3192" s="30">
        <v>22.406400000000001</v>
      </c>
      <c r="J3192" s="14">
        <v>1311</v>
      </c>
      <c r="K3192" s="14">
        <v>303</v>
      </c>
      <c r="L3192" s="12">
        <v>0.1258</v>
      </c>
      <c r="M3192" s="7">
        <v>1.95028069</v>
      </c>
      <c r="N3192" s="31">
        <v>1.5</v>
      </c>
      <c r="O3192" s="14">
        <f>IFERROR(VLOOKUP($C3192,'site totals'!$J$2:$K$607,2,FALSE),1)</f>
        <v>2809.9227999999998</v>
      </c>
      <c r="P3192" s="32" t="s">
        <v>91</v>
      </c>
      <c r="Q3192" s="12">
        <v>0.23087994149999999</v>
      </c>
      <c r="R3192" s="29">
        <v>0.25</v>
      </c>
      <c r="S3192" s="2">
        <f>IF($A3192="site","",MIN(VLOOKUP($P3192,margin_ranges!$A$5:$D$10,4,FALSE)/100,$Q3192))</f>
        <v>0.23087994149999999</v>
      </c>
      <c r="T3192" s="6">
        <f>IF(A3192="placement",$J3192*MIN($Q3192,$S3192),"")</f>
        <v>302.6836033065</v>
      </c>
      <c r="U3192" s="6">
        <f>IF($A3192="placement",T3192,SUMIF($C$10:$C$6209,$C3192,$T$10:$T$6209))</f>
        <v>302.6836033065</v>
      </c>
      <c r="V3192" s="34">
        <f t="shared" si="152"/>
        <v>2.5493411333333382E-2</v>
      </c>
      <c r="W3192" s="24"/>
      <c r="X3192" s="2" t="str">
        <f>IFERROR(MIN(VLOOKUP($W3192,margin_ranges!$A$5:$D$10,4,FALSE),$Q3192*100)/100,"")</f>
        <v/>
      </c>
      <c r="Y3192" s="6">
        <f t="shared" si="150"/>
        <v>302.6836033065</v>
      </c>
      <c r="Z3192" s="6">
        <f>IF($A3192="placement",Y3192,SUMIF($C$10:$C$6209,$C3192,$Y$10:$Y$6209))</f>
        <v>302.6836033065</v>
      </c>
      <c r="AA3192" s="29">
        <f t="shared" si="151"/>
        <v>2.5493411333333382E-2</v>
      </c>
    </row>
    <row r="3193" spans="1:27" x14ac:dyDescent="0.3">
      <c r="A3193" s="16" t="s">
        <v>33</v>
      </c>
      <c r="B3193" s="16" t="s">
        <v>597</v>
      </c>
      <c r="C3193" s="16" t="s">
        <v>598</v>
      </c>
      <c r="D3193" s="8" t="s">
        <v>34</v>
      </c>
      <c r="E3193" s="16"/>
      <c r="F3193" s="17">
        <v>0.21423997840794701</v>
      </c>
      <c r="G3193" s="17">
        <v>1</v>
      </c>
      <c r="H3193" s="36">
        <v>889.16340000000002</v>
      </c>
      <c r="I3193" s="36">
        <v>105.13930000000001</v>
      </c>
      <c r="J3193" s="22">
        <v>6021</v>
      </c>
      <c r="K3193" s="22">
        <v>1286</v>
      </c>
      <c r="L3193" s="18">
        <v>0.1182</v>
      </c>
      <c r="M3193" s="19">
        <v>1.9089797900000001</v>
      </c>
      <c r="N3193" s="20">
        <v>1.5</v>
      </c>
      <c r="O3193" s="22">
        <f>IFERROR(VLOOKUP($C3193,'site totals'!$J$2:$K$607,2,FALSE),1)</f>
        <v>2809.9227999999998</v>
      </c>
      <c r="P3193" s="21"/>
      <c r="Q3193" s="18">
        <v>0.2142399784</v>
      </c>
      <c r="R3193" s="17">
        <v>0.25</v>
      </c>
      <c r="S3193" s="18" t="str">
        <f>IF($A3193="site","",MIN(VLOOKUP($P3193,margin_ranges!$A$5:$D$10,4,FALSE)/100,$Q3193))</f>
        <v/>
      </c>
      <c r="T3193" s="22" t="str">
        <f>IF(A3193="placement",$J3193*MIN($Q3193,$S3193),"")</f>
        <v/>
      </c>
      <c r="U3193" s="22">
        <f>IF($A3193="placement",T3193,SUMIF($C$10:$C$6209,$C3193,$T$10:$T$6209))</f>
        <v>1290.1465418902001</v>
      </c>
      <c r="V3193" s="37">
        <f t="shared" si="152"/>
        <v>4.7634049296307435E-2</v>
      </c>
      <c r="W3193" s="38"/>
      <c r="X3193" s="18" t="str">
        <f>IFERROR(MIN(VLOOKUP($W3193,margin_ranges!$A$5:$D$10,4,FALSE),$Q3193*100)/100,"")</f>
        <v/>
      </c>
      <c r="Y3193" s="6" t="str">
        <f t="shared" si="150"/>
        <v/>
      </c>
      <c r="Z3193" s="6">
        <f>IF($A3193="placement",Y3193,SUMIF($C$10:$C$6209,$C3193,$Y$10:$Y$6209))</f>
        <v>1290.1465418902001</v>
      </c>
      <c r="AA3193" s="17">
        <f t="shared" si="151"/>
        <v>4.7634049296307435E-2</v>
      </c>
    </row>
    <row r="3194" spans="1:27" hidden="1" x14ac:dyDescent="0.3">
      <c r="A3194" s="8" t="s">
        <v>17</v>
      </c>
      <c r="B3194" s="8" t="s">
        <v>6379</v>
      </c>
      <c r="C3194" s="8" t="s">
        <v>6380</v>
      </c>
      <c r="D3194" s="8" t="s">
        <v>6383</v>
      </c>
      <c r="E3194" s="8" t="s">
        <v>6384</v>
      </c>
      <c r="F3194" s="29">
        <v>0.3</v>
      </c>
      <c r="G3194" s="29">
        <v>0</v>
      </c>
      <c r="H3194" s="30">
        <v>47.088000000000001</v>
      </c>
      <c r="I3194" s="30">
        <v>7.2275999999999998</v>
      </c>
      <c r="J3194" s="14">
        <v>245</v>
      </c>
      <c r="K3194" s="14">
        <v>67</v>
      </c>
      <c r="L3194" s="12">
        <v>0.1535</v>
      </c>
      <c r="M3194" s="7">
        <v>1.13070553</v>
      </c>
      <c r="N3194" s="31">
        <v>0.75</v>
      </c>
      <c r="O3194" s="14">
        <f>IFERROR(VLOOKUP($C3194,'site totals'!$J$2:$K$607,2,FALSE),1)</f>
        <v>2807.6084999999998</v>
      </c>
      <c r="P3194" s="32" t="s">
        <v>161</v>
      </c>
      <c r="Q3194" s="12">
        <v>0.33669732470000002</v>
      </c>
      <c r="R3194" s="29">
        <v>0.3</v>
      </c>
      <c r="S3194" s="2">
        <f>IF($A3194="site","",MIN(VLOOKUP($P3194,margin_ranges!$A$5:$D$10,4,FALSE)/100,$Q3194))</f>
        <v>0.33669732470000002</v>
      </c>
      <c r="T3194" s="6">
        <f>IF(A3194="placement",$J3194*MIN($Q3194,$S3194),"")</f>
        <v>82.490844551500004</v>
      </c>
      <c r="U3194" s="6">
        <f>IF($A3194="placement",T3194,SUMIF($C$10:$C$6209,$C3194,$T$10:$T$6209))</f>
        <v>82.490844551500004</v>
      </c>
      <c r="V3194" s="34">
        <f t="shared" si="152"/>
        <v>-5.2424749571428619E-2</v>
      </c>
      <c r="W3194" s="24"/>
      <c r="X3194" s="2" t="str">
        <f>IFERROR(MIN(VLOOKUP($W3194,margin_ranges!$A$5:$D$10,4,FALSE),$Q3194*100)/100,"")</f>
        <v/>
      </c>
      <c r="Y3194" s="6">
        <f t="shared" si="150"/>
        <v>82.490844551500004</v>
      </c>
      <c r="Z3194" s="6">
        <f>IF($A3194="placement",Y3194,SUMIF($C$10:$C$6209,$C3194,$Y$10:$Y$6209))</f>
        <v>82.490844551500004</v>
      </c>
      <c r="AA3194" s="29">
        <f t="shared" si="151"/>
        <v>-5.2424749571428619E-2</v>
      </c>
    </row>
    <row r="3195" spans="1:27" hidden="1" x14ac:dyDescent="0.3">
      <c r="A3195" s="8" t="s">
        <v>17</v>
      </c>
      <c r="B3195" s="8" t="s">
        <v>6379</v>
      </c>
      <c r="C3195" s="8" t="s">
        <v>6380</v>
      </c>
      <c r="D3195" s="8" t="s">
        <v>6385</v>
      </c>
      <c r="E3195" s="8" t="s">
        <v>6386</v>
      </c>
      <c r="F3195" s="29">
        <v>0.28999999999999998</v>
      </c>
      <c r="G3195" s="29">
        <v>1</v>
      </c>
      <c r="H3195" s="30">
        <v>97.2166</v>
      </c>
      <c r="I3195" s="30">
        <v>8.4689999999999994</v>
      </c>
      <c r="J3195" s="14">
        <v>217</v>
      </c>
      <c r="K3195" s="14">
        <v>54</v>
      </c>
      <c r="L3195" s="12">
        <v>8.7099999999999997E-2</v>
      </c>
      <c r="M3195" s="7">
        <v>0.85415043000000002</v>
      </c>
      <c r="N3195" s="31">
        <v>0.5</v>
      </c>
      <c r="O3195" s="14">
        <f>IFERROR(VLOOKUP($C3195,'site totals'!$J$2:$K$607,2,FALSE),1)</f>
        <v>2807.6084999999998</v>
      </c>
      <c r="P3195" s="32" t="s">
        <v>22</v>
      </c>
      <c r="Q3195" s="12">
        <v>0.41462301969999998</v>
      </c>
      <c r="R3195" s="29">
        <v>0.28999999999999998</v>
      </c>
      <c r="S3195" s="2">
        <f>IF($A3195="site","",MIN(VLOOKUP($P3195,margin_ranges!$A$5:$D$10,4,FALSE)/100,$Q3195))</f>
        <v>0.29749999999999999</v>
      </c>
      <c r="T3195" s="6">
        <f>IF(A3195="placement",$J3195*MIN($Q3195,$S3195),"")</f>
        <v>64.55749999999999</v>
      </c>
      <c r="U3195" s="6">
        <f>IF($A3195="placement",T3195,SUMIF($C$10:$C$6209,$C3195,$T$10:$T$6209))</f>
        <v>64.55749999999999</v>
      </c>
      <c r="V3195" s="34">
        <f t="shared" si="152"/>
        <v>-1.0563380281690127E-2</v>
      </c>
      <c r="W3195" s="24"/>
      <c r="X3195" s="2" t="str">
        <f>IFERROR(MIN(VLOOKUP($W3195,margin_ranges!$A$5:$D$10,4,FALSE),$Q3195*100)/100,"")</f>
        <v/>
      </c>
      <c r="Y3195" s="6">
        <f t="shared" si="150"/>
        <v>64.55749999999999</v>
      </c>
      <c r="Z3195" s="6">
        <f>IF($A3195="placement",Y3195,SUMIF($C$10:$C$6209,$C3195,$Y$10:$Y$6209))</f>
        <v>64.55749999999999</v>
      </c>
      <c r="AA3195" s="29">
        <f t="shared" si="151"/>
        <v>-1.0563380281690127E-2</v>
      </c>
    </row>
    <row r="3196" spans="1:27" hidden="1" x14ac:dyDescent="0.3">
      <c r="A3196" s="8" t="s">
        <v>17</v>
      </c>
      <c r="B3196" s="8" t="s">
        <v>6379</v>
      </c>
      <c r="C3196" s="8" t="s">
        <v>6380</v>
      </c>
      <c r="D3196" s="8" t="s">
        <v>6387</v>
      </c>
      <c r="E3196" s="8" t="s">
        <v>6388</v>
      </c>
      <c r="F3196" s="29">
        <v>0.28999999999999998</v>
      </c>
      <c r="G3196" s="29">
        <v>1</v>
      </c>
      <c r="H3196" s="30">
        <v>160.50280000000001</v>
      </c>
      <c r="I3196" s="30">
        <v>12.7544</v>
      </c>
      <c r="J3196" s="14">
        <v>562</v>
      </c>
      <c r="K3196" s="14">
        <v>140</v>
      </c>
      <c r="L3196" s="12">
        <v>7.9500000000000001E-2</v>
      </c>
      <c r="M3196" s="7">
        <v>1.4687686600000001</v>
      </c>
      <c r="N3196" s="31">
        <v>1</v>
      </c>
      <c r="O3196" s="14">
        <f>IFERROR(VLOOKUP($C3196,'site totals'!$J$2:$K$607,2,FALSE),1)</f>
        <v>2807.6084999999998</v>
      </c>
      <c r="P3196" s="32" t="s">
        <v>22</v>
      </c>
      <c r="Q3196" s="12">
        <v>0.31915758420000001</v>
      </c>
      <c r="R3196" s="29">
        <v>0.28999999999999998</v>
      </c>
      <c r="S3196" s="2">
        <f>IF($A3196="site","",MIN(VLOOKUP($P3196,margin_ranges!$A$5:$D$10,4,FALSE)/100,$Q3196))</f>
        <v>0.29749999999999999</v>
      </c>
      <c r="T3196" s="6">
        <f>IF(A3196="placement",$J3196*MIN($Q3196,$S3196),"")</f>
        <v>167.19499999999999</v>
      </c>
      <c r="U3196" s="6">
        <f>IF($A3196="placement",T3196,SUMIF($C$10:$C$6209,$C3196,$T$10:$T$6209))</f>
        <v>167.19499999999999</v>
      </c>
      <c r="V3196" s="34">
        <f t="shared" si="152"/>
        <v>-1.0563380281690127E-2</v>
      </c>
      <c r="W3196" s="24"/>
      <c r="X3196" s="2" t="str">
        <f>IFERROR(MIN(VLOOKUP($W3196,margin_ranges!$A$5:$D$10,4,FALSE),$Q3196*100)/100,"")</f>
        <v/>
      </c>
      <c r="Y3196" s="6">
        <f t="shared" si="150"/>
        <v>167.19499999999999</v>
      </c>
      <c r="Z3196" s="6">
        <f>IF($A3196="placement",Y3196,SUMIF($C$10:$C$6209,$C3196,$Y$10:$Y$6209))</f>
        <v>167.19499999999999</v>
      </c>
      <c r="AA3196" s="29">
        <f t="shared" si="151"/>
        <v>-1.0563380281690127E-2</v>
      </c>
    </row>
    <row r="3197" spans="1:27" hidden="1" x14ac:dyDescent="0.3">
      <c r="A3197" s="8" t="s">
        <v>17</v>
      </c>
      <c r="B3197" s="8" t="s">
        <v>6379</v>
      </c>
      <c r="C3197" s="8" t="s">
        <v>6380</v>
      </c>
      <c r="D3197" s="8" t="s">
        <v>6395</v>
      </c>
      <c r="E3197" s="8" t="s">
        <v>6396</v>
      </c>
      <c r="F3197" s="29">
        <v>0.28999999999999998</v>
      </c>
      <c r="G3197" s="29">
        <v>0</v>
      </c>
      <c r="H3197" s="30">
        <v>111.2666</v>
      </c>
      <c r="I3197" s="30">
        <v>6.6681999999999997</v>
      </c>
      <c r="J3197" s="14">
        <v>294</v>
      </c>
      <c r="K3197" s="14">
        <v>74</v>
      </c>
      <c r="L3197" s="12">
        <v>5.9900000000000002E-2</v>
      </c>
      <c r="M3197" s="7">
        <v>1.4704172200000001</v>
      </c>
      <c r="N3197" s="31">
        <v>1</v>
      </c>
      <c r="O3197" s="14">
        <f>IFERROR(VLOOKUP($C3197,'site totals'!$J$2:$K$607,2,FALSE),1)</f>
        <v>2807.6084999999998</v>
      </c>
      <c r="P3197" s="32" t="s">
        <v>22</v>
      </c>
      <c r="Q3197" s="12">
        <v>0.31992091540000001</v>
      </c>
      <c r="R3197" s="29">
        <v>0.28999999999999998</v>
      </c>
      <c r="S3197" s="2">
        <f>IF($A3197="site","",MIN(VLOOKUP($P3197,margin_ranges!$A$5:$D$10,4,FALSE)/100,$Q3197))</f>
        <v>0.29749999999999999</v>
      </c>
      <c r="T3197" s="6">
        <f>IF(A3197="placement",$J3197*MIN($Q3197,$S3197),"")</f>
        <v>87.464999999999989</v>
      </c>
      <c r="U3197" s="6">
        <f>IF($A3197="placement",T3197,SUMIF($C$10:$C$6209,$C3197,$T$10:$T$6209))</f>
        <v>87.464999999999989</v>
      </c>
      <c r="V3197" s="34">
        <f t="shared" si="152"/>
        <v>-1.0563380281689905E-2</v>
      </c>
      <c r="W3197" s="24"/>
      <c r="X3197" s="2" t="str">
        <f>IFERROR(MIN(VLOOKUP($W3197,margin_ranges!$A$5:$D$10,4,FALSE),$Q3197*100)/100,"")</f>
        <v/>
      </c>
      <c r="Y3197" s="6">
        <f t="shared" si="150"/>
        <v>87.464999999999989</v>
      </c>
      <c r="Z3197" s="6">
        <f>IF($A3197="placement",Y3197,SUMIF($C$10:$C$6209,$C3197,$Y$10:$Y$6209))</f>
        <v>87.464999999999989</v>
      </c>
      <c r="AA3197" s="29">
        <f t="shared" si="151"/>
        <v>-1.0563380281689905E-2</v>
      </c>
    </row>
    <row r="3198" spans="1:27" hidden="1" x14ac:dyDescent="0.3">
      <c r="A3198" s="8" t="s">
        <v>17</v>
      </c>
      <c r="B3198" s="8" t="s">
        <v>6379</v>
      </c>
      <c r="C3198" s="8" t="s">
        <v>6380</v>
      </c>
      <c r="D3198" s="8" t="s">
        <v>6391</v>
      </c>
      <c r="E3198" s="8" t="s">
        <v>6392</v>
      </c>
      <c r="F3198" s="29">
        <v>0.3611605203705</v>
      </c>
      <c r="G3198" s="29">
        <v>0</v>
      </c>
      <c r="H3198" s="30">
        <v>47.331899999999997</v>
      </c>
      <c r="I3198" s="30">
        <v>7.5217000000000001</v>
      </c>
      <c r="J3198" s="14">
        <v>265</v>
      </c>
      <c r="K3198" s="14">
        <v>96</v>
      </c>
      <c r="L3198" s="12">
        <v>0.15890000000000001</v>
      </c>
      <c r="M3198" s="7">
        <v>1.1740038399999999</v>
      </c>
      <c r="N3198" s="31">
        <v>0.75</v>
      </c>
      <c r="O3198" s="14">
        <f>IFERROR(VLOOKUP($C3198,'site totals'!$J$2:$K$607,2,FALSE),1)</f>
        <v>2807.6084999999998</v>
      </c>
      <c r="P3198" s="32" t="s">
        <v>478</v>
      </c>
      <c r="Q3198" s="12">
        <v>0.36116052040000002</v>
      </c>
      <c r="R3198" s="29">
        <v>0.4</v>
      </c>
      <c r="S3198" s="2">
        <f>IF($A3198="site","",MIN(VLOOKUP($P3198,margin_ranges!$A$5:$D$10,4,FALSE)/100,$Q3198))</f>
        <v>0.36116052040000002</v>
      </c>
      <c r="T3198" s="6">
        <f>IF(A3198="placement",$J3198*MIN($Q3198,$S3198),"")</f>
        <v>95.707537905999999</v>
      </c>
      <c r="U3198" s="6">
        <f>IF($A3198="placement",T3198,SUMIF($C$10:$C$6209,$C3198,$T$10:$T$6209))</f>
        <v>95.707537905999999</v>
      </c>
      <c r="V3198" s="34">
        <f t="shared" si="152"/>
        <v>6.4732465999999933E-2</v>
      </c>
      <c r="W3198" s="24"/>
      <c r="X3198" s="2" t="str">
        <f>IFERROR(MIN(VLOOKUP($W3198,margin_ranges!$A$5:$D$10,4,FALSE),$Q3198*100)/100,"")</f>
        <v/>
      </c>
      <c r="Y3198" s="6">
        <f t="shared" si="150"/>
        <v>95.707537905999999</v>
      </c>
      <c r="Z3198" s="6">
        <f>IF($A3198="placement",Y3198,SUMIF($C$10:$C$6209,$C3198,$Y$10:$Y$6209))</f>
        <v>95.707537905999999</v>
      </c>
      <c r="AA3198" s="29">
        <f t="shared" si="151"/>
        <v>6.4732465999999933E-2</v>
      </c>
    </row>
    <row r="3199" spans="1:27" hidden="1" x14ac:dyDescent="0.3">
      <c r="A3199" s="8" t="s">
        <v>17</v>
      </c>
      <c r="B3199" s="8" t="s">
        <v>6379</v>
      </c>
      <c r="C3199" s="8" t="s">
        <v>6380</v>
      </c>
      <c r="D3199" s="8" t="s">
        <v>6389</v>
      </c>
      <c r="E3199" s="8" t="s">
        <v>6390</v>
      </c>
      <c r="F3199" s="29">
        <v>0.36144431683445999</v>
      </c>
      <c r="G3199" s="29">
        <v>1</v>
      </c>
      <c r="H3199" s="30">
        <v>507.54610000000002</v>
      </c>
      <c r="I3199" s="30">
        <v>50.044899999999998</v>
      </c>
      <c r="J3199" s="14">
        <v>1763</v>
      </c>
      <c r="K3199" s="14">
        <v>623</v>
      </c>
      <c r="L3199" s="12">
        <v>9.8599999999999993E-2</v>
      </c>
      <c r="M3199" s="7">
        <v>1.1745255999999999</v>
      </c>
      <c r="N3199" s="31">
        <v>0.75</v>
      </c>
      <c r="O3199" s="14">
        <f>IFERROR(VLOOKUP($C3199,'site totals'!$J$2:$K$607,2,FALSE),1)</f>
        <v>2807.6084999999998</v>
      </c>
      <c r="P3199" s="32" t="s">
        <v>478</v>
      </c>
      <c r="Q3199" s="12">
        <v>0.3614443168</v>
      </c>
      <c r="R3199" s="29">
        <v>0.4</v>
      </c>
      <c r="S3199" s="2">
        <f>IF($A3199="site","",MIN(VLOOKUP($P3199,margin_ranges!$A$5:$D$10,4,FALSE)/100,$Q3199))</f>
        <v>0.3614443168</v>
      </c>
      <c r="T3199" s="6">
        <f>IF(A3199="placement",$J3199*MIN($Q3199,$S3199),"")</f>
        <v>637.2263305184</v>
      </c>
      <c r="U3199" s="6">
        <f>IF($A3199="placement",T3199,SUMIF($C$10:$C$6209,$C3199,$T$10:$T$6209))</f>
        <v>637.2263305184</v>
      </c>
      <c r="V3199" s="34">
        <f t="shared" si="152"/>
        <v>6.425947200000004E-2</v>
      </c>
      <c r="W3199" s="24"/>
      <c r="X3199" s="2" t="str">
        <f>IFERROR(MIN(VLOOKUP($W3199,margin_ranges!$A$5:$D$10,4,FALSE),$Q3199*100)/100,"")</f>
        <v/>
      </c>
      <c r="Y3199" s="6">
        <f t="shared" si="150"/>
        <v>637.2263305184</v>
      </c>
      <c r="Z3199" s="6">
        <f>IF($A3199="placement",Y3199,SUMIF($C$10:$C$6209,$C3199,$Y$10:$Y$6209))</f>
        <v>637.2263305184</v>
      </c>
      <c r="AA3199" s="29">
        <f t="shared" si="151"/>
        <v>6.425947200000004E-2</v>
      </c>
    </row>
    <row r="3200" spans="1:27" hidden="1" x14ac:dyDescent="0.3">
      <c r="A3200" s="8" t="s">
        <v>17</v>
      </c>
      <c r="B3200" s="8" t="s">
        <v>6379</v>
      </c>
      <c r="C3200" s="8" t="s">
        <v>6380</v>
      </c>
      <c r="D3200" s="8" t="s">
        <v>6397</v>
      </c>
      <c r="E3200" s="8" t="s">
        <v>6398</v>
      </c>
      <c r="F3200" s="29">
        <v>0.32</v>
      </c>
      <c r="G3200" s="29">
        <v>1</v>
      </c>
      <c r="H3200" s="30">
        <v>308.46690000000001</v>
      </c>
      <c r="I3200" s="30">
        <v>26.517099999999999</v>
      </c>
      <c r="J3200" s="14">
        <v>1295</v>
      </c>
      <c r="K3200" s="14">
        <v>363</v>
      </c>
      <c r="L3200" s="12">
        <v>8.5999999999999993E-2</v>
      </c>
      <c r="M3200" s="7">
        <v>1.6274894900000001</v>
      </c>
      <c r="N3200" s="31">
        <v>1</v>
      </c>
      <c r="O3200" s="14">
        <f>IFERROR(VLOOKUP($C3200,'site totals'!$J$2:$K$607,2,FALSE),1)</f>
        <v>2807.6084999999998</v>
      </c>
      <c r="P3200" s="32" t="s">
        <v>22</v>
      </c>
      <c r="Q3200" s="12">
        <v>0.3855567097</v>
      </c>
      <c r="R3200" s="29">
        <v>0.32</v>
      </c>
      <c r="S3200" s="2">
        <f>IF($A3200="site","",MIN(VLOOKUP($P3200,margin_ranges!$A$5:$D$10,4,FALSE)/100,$Q3200))</f>
        <v>0.29749999999999999</v>
      </c>
      <c r="T3200" s="6">
        <f>IF(A3200="placement",$J3200*MIN($Q3200,$S3200),"")</f>
        <v>385.26249999999999</v>
      </c>
      <c r="U3200" s="6">
        <f>IF($A3200="placement",T3200,SUMIF($C$10:$C$6209,$C3200,$T$10:$T$6209))</f>
        <v>385.26249999999999</v>
      </c>
      <c r="V3200" s="34">
        <f t="shared" si="152"/>
        <v>3.3088235294117752E-2</v>
      </c>
      <c r="W3200" s="24"/>
      <c r="X3200" s="2" t="str">
        <f>IFERROR(MIN(VLOOKUP($W3200,margin_ranges!$A$5:$D$10,4,FALSE),$Q3200*100)/100,"")</f>
        <v/>
      </c>
      <c r="Y3200" s="6">
        <f t="shared" si="150"/>
        <v>385.26249999999999</v>
      </c>
      <c r="Z3200" s="6">
        <f>IF($A3200="placement",Y3200,SUMIF($C$10:$C$6209,$C3200,$Y$10:$Y$6209))</f>
        <v>385.26249999999999</v>
      </c>
      <c r="AA3200" s="29">
        <f t="shared" si="151"/>
        <v>3.3088235294117752E-2</v>
      </c>
    </row>
    <row r="3201" spans="1:27" hidden="1" x14ac:dyDescent="0.3">
      <c r="A3201" s="8" t="s">
        <v>17</v>
      </c>
      <c r="B3201" s="8" t="s">
        <v>6379</v>
      </c>
      <c r="C3201" s="8" t="s">
        <v>6380</v>
      </c>
      <c r="D3201" s="8" t="s">
        <v>6393</v>
      </c>
      <c r="E3201" s="8" t="s">
        <v>6394</v>
      </c>
      <c r="F3201" s="29">
        <v>0.32</v>
      </c>
      <c r="G3201" s="29">
        <v>1</v>
      </c>
      <c r="H3201" s="30">
        <v>242.78550000000001</v>
      </c>
      <c r="I3201" s="30">
        <v>17.037400000000002</v>
      </c>
      <c r="J3201" s="14">
        <v>422</v>
      </c>
      <c r="K3201" s="14">
        <v>118</v>
      </c>
      <c r="L3201" s="12">
        <v>7.0199999999999999E-2</v>
      </c>
      <c r="M3201" s="7">
        <v>0.82626319000000004</v>
      </c>
      <c r="N3201" s="31">
        <v>0.5</v>
      </c>
      <c r="O3201" s="14">
        <f>IFERROR(VLOOKUP($C3201,'site totals'!$J$2:$K$607,2,FALSE),1)</f>
        <v>2807.6084999999998</v>
      </c>
      <c r="P3201" s="32" t="s">
        <v>22</v>
      </c>
      <c r="Q3201" s="12">
        <v>0.39486593510000001</v>
      </c>
      <c r="R3201" s="29">
        <v>0.32</v>
      </c>
      <c r="S3201" s="2">
        <f>IF($A3201="site","",MIN(VLOOKUP($P3201,margin_ranges!$A$5:$D$10,4,FALSE)/100,$Q3201))</f>
        <v>0.29749999999999999</v>
      </c>
      <c r="T3201" s="6">
        <f>IF(A3201="placement",$J3201*MIN($Q3201,$S3201),"")</f>
        <v>125.54499999999999</v>
      </c>
      <c r="U3201" s="6">
        <f>IF($A3201="placement",T3201,SUMIF($C$10:$C$6209,$C3201,$T$10:$T$6209))</f>
        <v>125.54499999999999</v>
      </c>
      <c r="V3201" s="34">
        <f t="shared" si="152"/>
        <v>3.3088235294117974E-2</v>
      </c>
      <c r="W3201" s="24"/>
      <c r="X3201" s="2" t="str">
        <f>IFERROR(MIN(VLOOKUP($W3201,margin_ranges!$A$5:$D$10,4,FALSE),$Q3201*100)/100,"")</f>
        <v/>
      </c>
      <c r="Y3201" s="6">
        <f t="shared" si="150"/>
        <v>125.54499999999999</v>
      </c>
      <c r="Z3201" s="6">
        <f>IF($A3201="placement",Y3201,SUMIF($C$10:$C$6209,$C3201,$Y$10:$Y$6209))</f>
        <v>125.54499999999999</v>
      </c>
      <c r="AA3201" s="29">
        <f t="shared" si="151"/>
        <v>3.3088235294117974E-2</v>
      </c>
    </row>
    <row r="3202" spans="1:27" hidden="1" x14ac:dyDescent="0.3">
      <c r="A3202" s="8" t="s">
        <v>17</v>
      </c>
      <c r="B3202" s="8" t="s">
        <v>6379</v>
      </c>
      <c r="C3202" s="8" t="s">
        <v>6380</v>
      </c>
      <c r="D3202" s="8" t="s">
        <v>6381</v>
      </c>
      <c r="E3202" s="8" t="s">
        <v>6382</v>
      </c>
      <c r="F3202" s="29">
        <v>0.39</v>
      </c>
      <c r="G3202" s="29">
        <v>1</v>
      </c>
      <c r="H3202" s="30">
        <v>509.99560000000002</v>
      </c>
      <c r="I3202" s="30">
        <v>36.871600000000001</v>
      </c>
      <c r="J3202" s="14">
        <v>947</v>
      </c>
      <c r="K3202" s="14">
        <v>332</v>
      </c>
      <c r="L3202" s="12">
        <v>7.2300000000000003E-2</v>
      </c>
      <c r="M3202" s="7">
        <v>0.85640892999999996</v>
      </c>
      <c r="N3202" s="31">
        <v>0.5</v>
      </c>
      <c r="O3202" s="14">
        <f>IFERROR(VLOOKUP($C3202,'site totals'!$J$2:$K$607,2,FALSE),1)</f>
        <v>2807.6084999999998</v>
      </c>
      <c r="P3202" s="32" t="s">
        <v>22</v>
      </c>
      <c r="Q3202" s="12">
        <v>0.41616675710000001</v>
      </c>
      <c r="R3202" s="29">
        <v>0.39</v>
      </c>
      <c r="S3202" s="2">
        <f>IF($A3202="site","",MIN(VLOOKUP($P3202,margin_ranges!$A$5:$D$10,4,FALSE)/100,$Q3202))</f>
        <v>0.29749999999999999</v>
      </c>
      <c r="T3202" s="6">
        <f>IF(A3202="placement",$J3202*MIN($Q3202,$S3202),"")</f>
        <v>281.73249999999996</v>
      </c>
      <c r="U3202" s="6">
        <f>IF($A3202="placement",T3202,SUMIF($C$10:$C$6209,$C3202,$T$10:$T$6209))</f>
        <v>281.73249999999996</v>
      </c>
      <c r="V3202" s="34">
        <f t="shared" si="152"/>
        <v>0.15163934426229519</v>
      </c>
      <c r="W3202" s="24"/>
      <c r="X3202" s="2" t="str">
        <f>IFERROR(MIN(VLOOKUP($W3202,margin_ranges!$A$5:$D$10,4,FALSE),$Q3202*100)/100,"")</f>
        <v/>
      </c>
      <c r="Y3202" s="6">
        <f t="shared" si="150"/>
        <v>281.73249999999996</v>
      </c>
      <c r="Z3202" s="6">
        <f>IF($A3202="placement",Y3202,SUMIF($C$10:$C$6209,$C3202,$Y$10:$Y$6209))</f>
        <v>281.73249999999996</v>
      </c>
      <c r="AA3202" s="29">
        <f t="shared" si="151"/>
        <v>0.15163934426229519</v>
      </c>
    </row>
    <row r="3203" spans="1:27" x14ac:dyDescent="0.3">
      <c r="A3203" s="16" t="s">
        <v>33</v>
      </c>
      <c r="B3203" s="16" t="s">
        <v>6379</v>
      </c>
      <c r="C3203" s="16" t="s">
        <v>6380</v>
      </c>
      <c r="D3203" s="8" t="s">
        <v>34</v>
      </c>
      <c r="E3203" s="16"/>
      <c r="F3203" s="17">
        <v>0.351775155261141</v>
      </c>
      <c r="G3203" s="17">
        <v>0.86543316000000003</v>
      </c>
      <c r="H3203" s="36">
        <v>2065.143</v>
      </c>
      <c r="I3203" s="36">
        <v>173.32140000000001</v>
      </c>
      <c r="J3203" s="22">
        <v>6016</v>
      </c>
      <c r="K3203" s="22">
        <v>1867</v>
      </c>
      <c r="L3203" s="18">
        <v>8.3900000000000002E-2</v>
      </c>
      <c r="M3203" s="19">
        <v>1.15706099</v>
      </c>
      <c r="N3203" s="20">
        <v>0.72623700000000002</v>
      </c>
      <c r="O3203" s="22">
        <f>IFERROR(VLOOKUP($C3203,'site totals'!$J$2:$K$607,2,FALSE),1)</f>
        <v>2807.6084999999998</v>
      </c>
      <c r="P3203" s="21"/>
      <c r="Q3203" s="18">
        <v>0.37234337319999999</v>
      </c>
      <c r="R3203" s="17">
        <v>0.3518</v>
      </c>
      <c r="S3203" s="18" t="str">
        <f>IF($A3203="site","",MIN(VLOOKUP($P3203,margin_ranges!$A$5:$D$10,4,FALSE)/100,$Q3203))</f>
        <v/>
      </c>
      <c r="T3203" s="22" t="str">
        <f>IF(A3203="placement",$J3203*MIN($Q3203,$S3203),"")</f>
        <v/>
      </c>
      <c r="U3203" s="22">
        <f>IF($A3203="placement",T3203,SUMIF($C$10:$C$6209,$C3203,$T$10:$T$6209))</f>
        <v>1927.1822129758998</v>
      </c>
      <c r="V3203" s="37">
        <f t="shared" si="152"/>
        <v>4.8530101726082187E-2</v>
      </c>
      <c r="W3203" s="38"/>
      <c r="X3203" s="18" t="str">
        <f>IFERROR(MIN(VLOOKUP($W3203,margin_ranges!$A$5:$D$10,4,FALSE),$Q3203*100)/100,"")</f>
        <v/>
      </c>
      <c r="Y3203" s="6" t="str">
        <f t="shared" si="150"/>
        <v/>
      </c>
      <c r="Z3203" s="6">
        <f>IF($A3203="placement",Y3203,SUMIF($C$10:$C$6209,$C3203,$Y$10:$Y$6209))</f>
        <v>1927.1822129758998</v>
      </c>
      <c r="AA3203" s="17">
        <f t="shared" si="151"/>
        <v>4.8530101726082187E-2</v>
      </c>
    </row>
    <row r="3204" spans="1:27" hidden="1" x14ac:dyDescent="0.3">
      <c r="A3204" s="8" t="s">
        <v>17</v>
      </c>
      <c r="B3204" s="8" t="s">
        <v>2692</v>
      </c>
      <c r="C3204" s="8" t="s">
        <v>2693</v>
      </c>
      <c r="D3204" s="8" t="s">
        <v>2742</v>
      </c>
      <c r="E3204" s="8" t="s">
        <v>2743</v>
      </c>
      <c r="F3204" s="29">
        <v>0.15</v>
      </c>
      <c r="G3204" s="29">
        <v>0</v>
      </c>
      <c r="H3204" s="30">
        <v>1.2369000000000001</v>
      </c>
      <c r="I3204" s="30">
        <v>0.30149999999999999</v>
      </c>
      <c r="J3204" s="14">
        <v>18</v>
      </c>
      <c r="K3204" s="14">
        <v>5</v>
      </c>
      <c r="L3204" s="12">
        <v>0.2437</v>
      </c>
      <c r="M3204" s="7">
        <v>1.9998815400000001</v>
      </c>
      <c r="N3204" s="31">
        <v>1.5</v>
      </c>
      <c r="O3204" s="14">
        <f>IFERROR(VLOOKUP($C3204,'site totals'!$J$2:$K$607,2,FALSE),1)</f>
        <v>2736.8348000000001</v>
      </c>
      <c r="P3204" s="32" t="s">
        <v>91</v>
      </c>
      <c r="Q3204" s="12">
        <v>0.24995557660000001</v>
      </c>
      <c r="R3204" s="29">
        <v>0.15</v>
      </c>
      <c r="S3204" s="2">
        <f>IF($A3204="site","",MIN(VLOOKUP($P3204,margin_ranges!$A$5:$D$10,4,FALSE)/100,$Q3204))</f>
        <v>0.24995557660000001</v>
      </c>
      <c r="T3204" s="6">
        <f>IF(A3204="placement",$J3204*MIN($Q3204,$S3204),"")</f>
        <v>4.4992003788000003</v>
      </c>
      <c r="U3204" s="6">
        <f>IF($A3204="placement",T3204,SUMIF($C$10:$C$6209,$C3204,$T$10:$T$6209))</f>
        <v>4.4992003788000003</v>
      </c>
      <c r="V3204" s="34">
        <f t="shared" si="152"/>
        <v>-0.117594796</v>
      </c>
      <c r="W3204" s="24"/>
      <c r="X3204" s="2" t="str">
        <f>IFERROR(MIN(VLOOKUP($W3204,margin_ranges!$A$5:$D$10,4,FALSE),$Q3204*100)/100,"")</f>
        <v/>
      </c>
      <c r="Y3204" s="6">
        <f t="shared" si="150"/>
        <v>4.4992003788000003</v>
      </c>
      <c r="Z3204" s="6">
        <f>IF($A3204="placement",Y3204,SUMIF($C$10:$C$6209,$C3204,$Y$10:$Y$6209))</f>
        <v>4.4992003788000003</v>
      </c>
      <c r="AA3204" s="29">
        <f t="shared" si="151"/>
        <v>-0.117594796</v>
      </c>
    </row>
    <row r="3205" spans="1:27" hidden="1" x14ac:dyDescent="0.3">
      <c r="A3205" s="8" t="s">
        <v>17</v>
      </c>
      <c r="B3205" s="8" t="s">
        <v>2692</v>
      </c>
      <c r="C3205" s="8" t="s">
        <v>2693</v>
      </c>
      <c r="D3205" s="33" t="s">
        <v>2730</v>
      </c>
      <c r="E3205" s="8" t="s">
        <v>2731</v>
      </c>
      <c r="F3205" s="29">
        <v>0.15</v>
      </c>
      <c r="G3205" s="29">
        <v>0</v>
      </c>
      <c r="H3205" s="30">
        <v>35.3566</v>
      </c>
      <c r="I3205" s="30">
        <v>6.9898999999999996</v>
      </c>
      <c r="J3205" s="14">
        <v>331</v>
      </c>
      <c r="K3205" s="14">
        <v>69</v>
      </c>
      <c r="L3205" s="12">
        <v>0.19769999999999999</v>
      </c>
      <c r="M3205" s="7">
        <v>1.57859778</v>
      </c>
      <c r="N3205" s="31">
        <v>1.25</v>
      </c>
      <c r="O3205" s="14">
        <f>IFERROR(VLOOKUP($C3205,'site totals'!$J$2:$K$607,2,FALSE),1)</f>
        <v>2736.8348000000001</v>
      </c>
      <c r="P3205" s="32" t="s">
        <v>91</v>
      </c>
      <c r="Q3205" s="12">
        <v>0.208158014</v>
      </c>
      <c r="R3205" s="29">
        <v>0.15</v>
      </c>
      <c r="S3205" s="2">
        <f>IF($A3205="site","",MIN(VLOOKUP($P3205,margin_ranges!$A$5:$D$10,4,FALSE)/100,$Q3205))</f>
        <v>0.208158014</v>
      </c>
      <c r="T3205" s="6">
        <f>IF(A3205="placement",$J3205*MIN($Q3205,$S3205),"")</f>
        <v>68.900302633999999</v>
      </c>
      <c r="U3205" s="6">
        <f>IF($A3205="placement",T3205,SUMIF($C$10:$C$6209,$C3205,$T$10:$T$6209))</f>
        <v>68.900302633999999</v>
      </c>
      <c r="V3205" s="34">
        <f t="shared" si="152"/>
        <v>-6.8421192941176434E-2</v>
      </c>
      <c r="W3205" s="24"/>
      <c r="X3205" s="2" t="str">
        <f>IFERROR(MIN(VLOOKUP($W3205,margin_ranges!$A$5:$D$10,4,FALSE),$Q3205*100)/100,"")</f>
        <v/>
      </c>
      <c r="Y3205" s="6">
        <f t="shared" si="150"/>
        <v>68.900302633999999</v>
      </c>
      <c r="Z3205" s="6">
        <f>IF($A3205="placement",Y3205,SUMIF($C$10:$C$6209,$C3205,$Y$10:$Y$6209))</f>
        <v>68.900302633999999</v>
      </c>
      <c r="AA3205" s="29">
        <f t="shared" si="151"/>
        <v>-6.8421192941176434E-2</v>
      </c>
    </row>
    <row r="3206" spans="1:27" hidden="1" x14ac:dyDescent="0.3">
      <c r="A3206" s="8" t="s">
        <v>17</v>
      </c>
      <c r="B3206" s="8" t="s">
        <v>2692</v>
      </c>
      <c r="C3206" s="8" t="s">
        <v>2693</v>
      </c>
      <c r="D3206" s="8" t="s">
        <v>2694</v>
      </c>
      <c r="E3206" s="8" t="s">
        <v>2695</v>
      </c>
      <c r="F3206" s="29">
        <v>0.15</v>
      </c>
      <c r="G3206" s="29">
        <v>0</v>
      </c>
      <c r="H3206" s="30">
        <v>10.4933</v>
      </c>
      <c r="I3206" s="30">
        <v>1.3319000000000001</v>
      </c>
      <c r="J3206" s="14">
        <v>54</v>
      </c>
      <c r="K3206" s="14">
        <v>11</v>
      </c>
      <c r="L3206" s="12">
        <v>0.12690000000000001</v>
      </c>
      <c r="M3206" s="7">
        <v>1.36293774</v>
      </c>
      <c r="N3206" s="31">
        <v>1.1000000000000001</v>
      </c>
      <c r="O3206" s="14">
        <f>IFERROR(VLOOKUP($C3206,'site totals'!$J$2:$K$607,2,FALSE),1)</f>
        <v>2736.8348000000001</v>
      </c>
      <c r="P3206" s="32" t="s">
        <v>91</v>
      </c>
      <c r="Q3206" s="12">
        <v>0.1929198456</v>
      </c>
      <c r="R3206" s="29">
        <v>0.15</v>
      </c>
      <c r="S3206" s="2">
        <f>IF($A3206="site","",MIN(VLOOKUP($P3206,margin_ranges!$A$5:$D$10,4,FALSE)/100,$Q3206))</f>
        <v>0.1929198456</v>
      </c>
      <c r="T3206" s="6">
        <f>IF(A3206="placement",$J3206*MIN($Q3206,$S3206),"")</f>
        <v>10.4176716624</v>
      </c>
      <c r="U3206" s="6">
        <f>IF($A3206="placement",T3206,SUMIF($C$10:$C$6209,$C3206,$T$10:$T$6209))</f>
        <v>10.4176716624</v>
      </c>
      <c r="V3206" s="34">
        <f t="shared" si="152"/>
        <v>-5.049393599999985E-2</v>
      </c>
      <c r="W3206" s="24"/>
      <c r="X3206" s="2" t="str">
        <f>IFERROR(MIN(VLOOKUP($W3206,margin_ranges!$A$5:$D$10,4,FALSE),$Q3206*100)/100,"")</f>
        <v/>
      </c>
      <c r="Y3206" s="6">
        <f t="shared" si="150"/>
        <v>10.4176716624</v>
      </c>
      <c r="Z3206" s="6">
        <f>IF($A3206="placement",Y3206,SUMIF($C$10:$C$6209,$C3206,$Y$10:$Y$6209))</f>
        <v>10.4176716624</v>
      </c>
      <c r="AA3206" s="29">
        <f t="shared" si="151"/>
        <v>-5.049393599999985E-2</v>
      </c>
    </row>
    <row r="3207" spans="1:27" hidden="1" x14ac:dyDescent="0.3">
      <c r="A3207" s="8" t="s">
        <v>17</v>
      </c>
      <c r="B3207" s="8" t="s">
        <v>2692</v>
      </c>
      <c r="C3207" s="8" t="s">
        <v>2693</v>
      </c>
      <c r="D3207" s="8" t="s">
        <v>2734</v>
      </c>
      <c r="E3207" s="8" t="s">
        <v>2735</v>
      </c>
      <c r="F3207" s="29">
        <v>0.15</v>
      </c>
      <c r="G3207" s="29">
        <v>0</v>
      </c>
      <c r="H3207" s="30">
        <v>3.4456000000000002</v>
      </c>
      <c r="I3207" s="30">
        <v>0.36830000000000002</v>
      </c>
      <c r="J3207" s="14">
        <v>16</v>
      </c>
      <c r="K3207" s="14">
        <v>3</v>
      </c>
      <c r="L3207" s="12">
        <v>0.1069</v>
      </c>
      <c r="M3207" s="7">
        <v>1.4799844799999999</v>
      </c>
      <c r="N3207" s="31">
        <v>1.2</v>
      </c>
      <c r="O3207" s="14">
        <f>IFERROR(VLOOKUP($C3207,'site totals'!$J$2:$K$607,2,FALSE),1)</f>
        <v>2736.8348000000001</v>
      </c>
      <c r="P3207" s="32" t="s">
        <v>91</v>
      </c>
      <c r="Q3207" s="12">
        <v>0.1891806888</v>
      </c>
      <c r="R3207" s="29">
        <v>0.15</v>
      </c>
      <c r="S3207" s="2">
        <f>IF($A3207="site","",MIN(VLOOKUP($P3207,margin_ranges!$A$5:$D$10,4,FALSE)/100,$Q3207))</f>
        <v>0.1891806888</v>
      </c>
      <c r="T3207" s="6">
        <f>IF(A3207="placement",$J3207*MIN($Q3207,$S3207),"")</f>
        <v>3.0268910207999999</v>
      </c>
      <c r="U3207" s="6">
        <f>IF($A3207="placement",T3207,SUMIF($C$10:$C$6209,$C3207,$T$10:$T$6209))</f>
        <v>3.0268910207999999</v>
      </c>
      <c r="V3207" s="34">
        <f t="shared" si="152"/>
        <v>-4.6094928000000035E-2</v>
      </c>
      <c r="W3207" s="24"/>
      <c r="X3207" s="2" t="str">
        <f>IFERROR(MIN(VLOOKUP($W3207,margin_ranges!$A$5:$D$10,4,FALSE),$Q3207*100)/100,"")</f>
        <v/>
      </c>
      <c r="Y3207" s="6">
        <f t="shared" si="150"/>
        <v>3.0268910207999999</v>
      </c>
      <c r="Z3207" s="6">
        <f>IF($A3207="placement",Y3207,SUMIF($C$10:$C$6209,$C3207,$Y$10:$Y$6209))</f>
        <v>3.0268910207999999</v>
      </c>
      <c r="AA3207" s="29">
        <f t="shared" si="151"/>
        <v>-4.6094928000000035E-2</v>
      </c>
    </row>
    <row r="3208" spans="1:27" hidden="1" x14ac:dyDescent="0.3">
      <c r="A3208" s="8" t="s">
        <v>17</v>
      </c>
      <c r="B3208" s="8" t="s">
        <v>2692</v>
      </c>
      <c r="C3208" s="8" t="s">
        <v>2693</v>
      </c>
      <c r="D3208" s="33" t="s">
        <v>2752</v>
      </c>
      <c r="E3208" s="8" t="s">
        <v>2753</v>
      </c>
      <c r="F3208" s="29">
        <v>0.15</v>
      </c>
      <c r="G3208" s="29">
        <v>0</v>
      </c>
      <c r="H3208" s="30">
        <v>28.265799999999999</v>
      </c>
      <c r="I3208" s="30">
        <v>4.6753999999999998</v>
      </c>
      <c r="J3208" s="14">
        <v>203</v>
      </c>
      <c r="K3208" s="14">
        <v>35</v>
      </c>
      <c r="L3208" s="12">
        <v>0.16539999999999999</v>
      </c>
      <c r="M3208" s="7">
        <v>1.44647397</v>
      </c>
      <c r="N3208" s="31">
        <v>1.2</v>
      </c>
      <c r="O3208" s="14">
        <f>IFERROR(VLOOKUP($C3208,'site totals'!$J$2:$K$607,2,FALSE),1)</f>
        <v>2736.8348000000001</v>
      </c>
      <c r="P3208" s="32" t="s">
        <v>91</v>
      </c>
      <c r="Q3208" s="12">
        <v>0.1703964073</v>
      </c>
      <c r="R3208" s="29">
        <v>0.15</v>
      </c>
      <c r="S3208" s="2">
        <f>IF($A3208="site","",MIN(VLOOKUP($P3208,margin_ranges!$A$5:$D$10,4,FALSE)/100,$Q3208))</f>
        <v>0.1703964073</v>
      </c>
      <c r="T3208" s="6">
        <f>IF(A3208="placement",$J3208*MIN($Q3208,$S3208),"")</f>
        <v>34.590470681900001</v>
      </c>
      <c r="U3208" s="6">
        <f>IF($A3208="placement",T3208,SUMIF($C$10:$C$6209,$C3208,$T$10:$T$6209))</f>
        <v>34.590470681900001</v>
      </c>
      <c r="V3208" s="34">
        <f t="shared" si="152"/>
        <v>-2.3995773294117506E-2</v>
      </c>
      <c r="W3208" s="24"/>
      <c r="X3208" s="2" t="str">
        <f>IFERROR(MIN(VLOOKUP($W3208,margin_ranges!$A$5:$D$10,4,FALSE),$Q3208*100)/100,"")</f>
        <v/>
      </c>
      <c r="Y3208" s="6">
        <f t="shared" si="150"/>
        <v>34.590470681900001</v>
      </c>
      <c r="Z3208" s="6">
        <f>IF($A3208="placement",Y3208,SUMIF($C$10:$C$6209,$C3208,$Y$10:$Y$6209))</f>
        <v>34.590470681900001</v>
      </c>
      <c r="AA3208" s="29">
        <f t="shared" si="151"/>
        <v>-2.3995773294117506E-2</v>
      </c>
    </row>
    <row r="3209" spans="1:27" hidden="1" x14ac:dyDescent="0.3">
      <c r="A3209" s="8" t="s">
        <v>17</v>
      </c>
      <c r="B3209" s="8" t="s">
        <v>2692</v>
      </c>
      <c r="C3209" s="8" t="s">
        <v>2693</v>
      </c>
      <c r="D3209" s="8" t="s">
        <v>2728</v>
      </c>
      <c r="E3209" s="8" t="s">
        <v>2729</v>
      </c>
      <c r="F3209" s="29">
        <v>0.149999999999999</v>
      </c>
      <c r="G3209" s="29">
        <v>0</v>
      </c>
      <c r="H3209" s="30">
        <v>27.3339</v>
      </c>
      <c r="I3209" s="30">
        <v>4.0133999999999999</v>
      </c>
      <c r="J3209" s="14">
        <v>181</v>
      </c>
      <c r="K3209" s="14">
        <v>31</v>
      </c>
      <c r="L3209" s="12">
        <v>0.14680000000000001</v>
      </c>
      <c r="M3209" s="7">
        <v>1.5046398599999999</v>
      </c>
      <c r="N3209" s="31">
        <v>1.25</v>
      </c>
      <c r="O3209" s="14">
        <f>IFERROR(VLOOKUP($C3209,'site totals'!$J$2:$K$607,2,FALSE),1)</f>
        <v>2736.8348000000001</v>
      </c>
      <c r="P3209" s="32" t="s">
        <v>91</v>
      </c>
      <c r="Q3209" s="12">
        <v>0.16923641959999999</v>
      </c>
      <c r="R3209" s="29">
        <v>0.15</v>
      </c>
      <c r="S3209" s="2">
        <f>IF($A3209="site","",MIN(VLOOKUP($P3209,margin_ranges!$A$5:$D$10,4,FALSE)/100,$Q3209))</f>
        <v>0.16923641959999999</v>
      </c>
      <c r="T3209" s="6">
        <f>IF(A3209="placement",$J3209*MIN($Q3209,$S3209),"")</f>
        <v>30.6317919476</v>
      </c>
      <c r="U3209" s="6">
        <f>IF($A3209="placement",T3209,SUMIF($C$10:$C$6209,$C3209,$T$10:$T$6209))</f>
        <v>30.6317919476</v>
      </c>
      <c r="V3209" s="34">
        <f t="shared" si="152"/>
        <v>-2.2631081882352855E-2</v>
      </c>
      <c r="W3209" s="24"/>
      <c r="X3209" s="2" t="str">
        <f>IFERROR(MIN(VLOOKUP($W3209,margin_ranges!$A$5:$D$10,4,FALSE),$Q3209*100)/100,"")</f>
        <v/>
      </c>
      <c r="Y3209" s="6">
        <f t="shared" si="150"/>
        <v>30.6317919476</v>
      </c>
      <c r="Z3209" s="6">
        <f>IF($A3209="placement",Y3209,SUMIF($C$10:$C$6209,$C3209,$Y$10:$Y$6209))</f>
        <v>30.6317919476</v>
      </c>
      <c r="AA3209" s="29">
        <f t="shared" si="151"/>
        <v>-2.2631081882352855E-2</v>
      </c>
    </row>
    <row r="3210" spans="1:27" hidden="1" x14ac:dyDescent="0.3">
      <c r="A3210" s="8" t="s">
        <v>17</v>
      </c>
      <c r="B3210" s="8" t="s">
        <v>2692</v>
      </c>
      <c r="C3210" s="8" t="s">
        <v>2693</v>
      </c>
      <c r="D3210" s="8" t="s">
        <v>2762</v>
      </c>
      <c r="E3210" s="8" t="s">
        <v>2763</v>
      </c>
      <c r="F3210" s="29">
        <v>0.15</v>
      </c>
      <c r="G3210" s="29">
        <v>0</v>
      </c>
      <c r="H3210" s="30">
        <v>6.2629999999999999</v>
      </c>
      <c r="I3210" s="30">
        <v>1.0150999999999999</v>
      </c>
      <c r="J3210" s="14">
        <v>43</v>
      </c>
      <c r="K3210" s="14">
        <v>7</v>
      </c>
      <c r="L3210" s="12">
        <v>0.16209999999999999</v>
      </c>
      <c r="M3210" s="7">
        <v>1.42704053</v>
      </c>
      <c r="N3210" s="31">
        <v>1.2</v>
      </c>
      <c r="O3210" s="14">
        <f>IFERROR(VLOOKUP($C3210,'site totals'!$J$2:$K$607,2,FALSE),1)</f>
        <v>2736.8348000000001</v>
      </c>
      <c r="P3210" s="32" t="s">
        <v>91</v>
      </c>
      <c r="Q3210" s="12">
        <v>0.15909886540000001</v>
      </c>
      <c r="R3210" s="29">
        <v>0.15</v>
      </c>
      <c r="S3210" s="2">
        <f>IF($A3210="site","",MIN(VLOOKUP($P3210,margin_ranges!$A$5:$D$10,4,FALSE)/100,$Q3210))</f>
        <v>0.15909886540000001</v>
      </c>
      <c r="T3210" s="6">
        <f>IF(A3210="placement",$J3210*MIN($Q3210,$S3210),"")</f>
        <v>6.8412512122000004</v>
      </c>
      <c r="U3210" s="6">
        <f>IF($A3210="placement",T3210,SUMIF($C$10:$C$6209,$C3210,$T$10:$T$6209))</f>
        <v>6.8412512122000004</v>
      </c>
      <c r="V3210" s="34">
        <f t="shared" si="152"/>
        <v>-1.0704547529411634E-2</v>
      </c>
      <c r="W3210" s="24"/>
      <c r="X3210" s="2" t="str">
        <f>IFERROR(MIN(VLOOKUP($W3210,margin_ranges!$A$5:$D$10,4,FALSE),$Q3210*100)/100,"")</f>
        <v/>
      </c>
      <c r="Y3210" s="6">
        <f t="shared" si="150"/>
        <v>6.8412512122000004</v>
      </c>
      <c r="Z3210" s="6">
        <f>IF($A3210="placement",Y3210,SUMIF($C$10:$C$6209,$C3210,$Y$10:$Y$6209))</f>
        <v>6.8412512122000004</v>
      </c>
      <c r="AA3210" s="29">
        <f t="shared" si="151"/>
        <v>-1.0704547529411634E-2</v>
      </c>
    </row>
    <row r="3211" spans="1:27" hidden="1" x14ac:dyDescent="0.3">
      <c r="A3211" s="8" t="s">
        <v>17</v>
      </c>
      <c r="B3211" s="8" t="s">
        <v>2692</v>
      </c>
      <c r="C3211" s="8" t="s">
        <v>2693</v>
      </c>
      <c r="D3211" s="8" t="s">
        <v>2732</v>
      </c>
      <c r="E3211" s="8" t="s">
        <v>2733</v>
      </c>
      <c r="F3211" s="29">
        <v>0.171965200422798</v>
      </c>
      <c r="G3211" s="29">
        <v>0</v>
      </c>
      <c r="H3211" s="30">
        <v>1.0006999999999999</v>
      </c>
      <c r="I3211" s="30">
        <v>0.18190000000000001</v>
      </c>
      <c r="J3211" s="14">
        <v>8</v>
      </c>
      <c r="K3211" s="14">
        <v>1</v>
      </c>
      <c r="L3211" s="12">
        <v>0.1817</v>
      </c>
      <c r="M3211" s="7">
        <v>1.4492144499999999</v>
      </c>
      <c r="N3211" s="31">
        <v>1.2</v>
      </c>
      <c r="O3211" s="14">
        <f>IFERROR(VLOOKUP($C3211,'site totals'!$J$2:$K$607,2,FALSE),1)</f>
        <v>2736.8348000000001</v>
      </c>
      <c r="P3211" s="32" t="s">
        <v>91</v>
      </c>
      <c r="Q3211" s="12">
        <v>0.17196520039999999</v>
      </c>
      <c r="R3211" s="29">
        <v>0.3</v>
      </c>
      <c r="S3211" s="2">
        <f>IF($A3211="site","",MIN(VLOOKUP($P3211,margin_ranges!$A$5:$D$10,4,FALSE)/100,$Q3211))</f>
        <v>0.17196520039999999</v>
      </c>
      <c r="T3211" s="6">
        <f>IF(A3211="placement",$J3211*MIN($Q3211,$S3211),"")</f>
        <v>1.3757216031999999</v>
      </c>
      <c r="U3211" s="6">
        <f>IF($A3211="placement",T3211,SUMIF($C$10:$C$6209,$C3211,$T$10:$T$6209))</f>
        <v>1.3757216031999999</v>
      </c>
      <c r="V3211" s="34">
        <f t="shared" si="152"/>
        <v>0.18290685657142869</v>
      </c>
      <c r="W3211" s="24"/>
      <c r="X3211" s="2" t="str">
        <f>IFERROR(MIN(VLOOKUP($W3211,margin_ranges!$A$5:$D$10,4,FALSE),$Q3211*100)/100,"")</f>
        <v/>
      </c>
      <c r="Y3211" s="6">
        <f t="shared" si="150"/>
        <v>1.3757216031999999</v>
      </c>
      <c r="Z3211" s="6">
        <f>IF($A3211="placement",Y3211,SUMIF($C$10:$C$6209,$C3211,$Y$10:$Y$6209))</f>
        <v>1.3757216031999999</v>
      </c>
      <c r="AA3211" s="29">
        <f t="shared" si="151"/>
        <v>0.18290685657142869</v>
      </c>
    </row>
    <row r="3212" spans="1:27" hidden="1" x14ac:dyDescent="0.3">
      <c r="A3212" s="8" t="s">
        <v>17</v>
      </c>
      <c r="B3212" s="8" t="s">
        <v>2692</v>
      </c>
      <c r="C3212" s="8" t="s">
        <v>2693</v>
      </c>
      <c r="D3212" s="8" t="s">
        <v>2706</v>
      </c>
      <c r="E3212" s="8" t="s">
        <v>2707</v>
      </c>
      <c r="F3212" s="29">
        <v>0.17518714624794501</v>
      </c>
      <c r="G3212" s="29">
        <v>0</v>
      </c>
      <c r="H3212" s="30">
        <v>2.7753999999999999</v>
      </c>
      <c r="I3212" s="30">
        <v>0.2482</v>
      </c>
      <c r="J3212" s="14">
        <v>12</v>
      </c>
      <c r="K3212" s="14">
        <v>2</v>
      </c>
      <c r="L3212" s="12">
        <v>8.9399999999999993E-2</v>
      </c>
      <c r="M3212" s="7">
        <v>1.5761151099999999</v>
      </c>
      <c r="N3212" s="31">
        <v>1.3</v>
      </c>
      <c r="O3212" s="14">
        <f>IFERROR(VLOOKUP($C3212,'site totals'!$J$2:$K$607,2,FALSE),1)</f>
        <v>2736.8348000000001</v>
      </c>
      <c r="P3212" s="32" t="s">
        <v>91</v>
      </c>
      <c r="Q3212" s="12">
        <v>0.1751871462</v>
      </c>
      <c r="R3212" s="29">
        <v>0.35</v>
      </c>
      <c r="S3212" s="2">
        <f>IF($A3212="site","",MIN(VLOOKUP($P3212,margin_ranges!$A$5:$D$10,4,FALSE)/100,$Q3212))</f>
        <v>0.1751871462</v>
      </c>
      <c r="T3212" s="6">
        <f>IF(A3212="placement",$J3212*MIN($Q3212,$S3212),"")</f>
        <v>2.1022457544000002</v>
      </c>
      <c r="U3212" s="6">
        <f>IF($A3212="placement",T3212,SUMIF($C$10:$C$6209,$C3212,$T$10:$T$6209))</f>
        <v>2.1022457544000002</v>
      </c>
      <c r="V3212" s="34">
        <f t="shared" si="152"/>
        <v>0.2689428519999999</v>
      </c>
      <c r="W3212" s="24"/>
      <c r="X3212" s="2" t="str">
        <f>IFERROR(MIN(VLOOKUP($W3212,margin_ranges!$A$5:$D$10,4,FALSE),$Q3212*100)/100,"")</f>
        <v/>
      </c>
      <c r="Y3212" s="6">
        <f t="shared" si="150"/>
        <v>2.1022457544000002</v>
      </c>
      <c r="Z3212" s="6">
        <f>IF($A3212="placement",Y3212,SUMIF($C$10:$C$6209,$C3212,$Y$10:$Y$6209))</f>
        <v>2.1022457544000002</v>
      </c>
      <c r="AA3212" s="29">
        <f t="shared" si="151"/>
        <v>0.2689428519999999</v>
      </c>
    </row>
    <row r="3213" spans="1:27" hidden="1" x14ac:dyDescent="0.3">
      <c r="A3213" s="8" t="s">
        <v>17</v>
      </c>
      <c r="B3213" s="8" t="s">
        <v>2692</v>
      </c>
      <c r="C3213" s="8" t="s">
        <v>2693</v>
      </c>
      <c r="D3213" s="8" t="s">
        <v>2760</v>
      </c>
      <c r="E3213" s="8" t="s">
        <v>2761</v>
      </c>
      <c r="F3213" s="29">
        <v>0.17427959367009799</v>
      </c>
      <c r="G3213" s="29">
        <v>0</v>
      </c>
      <c r="H3213" s="30">
        <v>1.1776</v>
      </c>
      <c r="I3213" s="30">
        <v>0.28449999999999998</v>
      </c>
      <c r="J3213" s="14">
        <v>16</v>
      </c>
      <c r="K3213" s="14">
        <v>3</v>
      </c>
      <c r="L3213" s="12">
        <v>0.24160000000000001</v>
      </c>
      <c r="M3213" s="7">
        <v>1.8165955300000001</v>
      </c>
      <c r="N3213" s="31">
        <v>1.5</v>
      </c>
      <c r="O3213" s="14">
        <f>IFERROR(VLOOKUP($C3213,'site totals'!$J$2:$K$607,2,FALSE),1)</f>
        <v>2736.8348000000001</v>
      </c>
      <c r="P3213" s="32" t="s">
        <v>91</v>
      </c>
      <c r="Q3213" s="12">
        <v>0.17427959370000001</v>
      </c>
      <c r="R3213" s="29">
        <v>0.33</v>
      </c>
      <c r="S3213" s="2">
        <f>IF($A3213="site","",MIN(VLOOKUP($P3213,margin_ranges!$A$5:$D$10,4,FALSE)/100,$Q3213))</f>
        <v>0.17427959370000001</v>
      </c>
      <c r="T3213" s="6">
        <f>IF(A3213="placement",$J3213*MIN($Q3213,$S3213),"")</f>
        <v>2.7884734992000002</v>
      </c>
      <c r="U3213" s="6">
        <f>IF($A3213="placement",T3213,SUMIF($C$10:$C$6209,$C3213,$T$10:$T$6209))</f>
        <v>2.7884734992000002</v>
      </c>
      <c r="V3213" s="34">
        <f t="shared" si="152"/>
        <v>0.23241851686567183</v>
      </c>
      <c r="W3213" s="24"/>
      <c r="X3213" s="2" t="str">
        <f>IFERROR(MIN(VLOOKUP($W3213,margin_ranges!$A$5:$D$10,4,FALSE),$Q3213*100)/100,"")</f>
        <v/>
      </c>
      <c r="Y3213" s="6">
        <f t="shared" si="150"/>
        <v>2.7884734992000002</v>
      </c>
      <c r="Z3213" s="6">
        <f>IF($A3213="placement",Y3213,SUMIF($C$10:$C$6209,$C3213,$Y$10:$Y$6209))</f>
        <v>2.7884734992000002</v>
      </c>
      <c r="AA3213" s="29">
        <f t="shared" si="151"/>
        <v>0.23241851686567183</v>
      </c>
    </row>
    <row r="3214" spans="1:27" hidden="1" x14ac:dyDescent="0.3">
      <c r="A3214" s="8" t="s">
        <v>17</v>
      </c>
      <c r="B3214" s="8" t="s">
        <v>2692</v>
      </c>
      <c r="C3214" s="8" t="s">
        <v>2693</v>
      </c>
      <c r="D3214" s="8" t="s">
        <v>2710</v>
      </c>
      <c r="E3214" s="8" t="s">
        <v>2711</v>
      </c>
      <c r="F3214" s="29">
        <v>0.19464925724353399</v>
      </c>
      <c r="G3214" s="29">
        <v>0</v>
      </c>
      <c r="H3214" s="30">
        <v>2.3557000000000001</v>
      </c>
      <c r="I3214" s="30">
        <v>0.43340000000000001</v>
      </c>
      <c r="J3214" s="14">
        <v>18</v>
      </c>
      <c r="K3214" s="14">
        <v>3</v>
      </c>
      <c r="L3214" s="12">
        <v>0.184</v>
      </c>
      <c r="M3214" s="7">
        <v>1.36586451</v>
      </c>
      <c r="N3214" s="31">
        <v>1.1000000000000001</v>
      </c>
      <c r="O3214" s="14">
        <f>IFERROR(VLOOKUP($C3214,'site totals'!$J$2:$K$607,2,FALSE),1)</f>
        <v>2736.8348000000001</v>
      </c>
      <c r="P3214" s="32" t="s">
        <v>91</v>
      </c>
      <c r="Q3214" s="12">
        <v>0.19464925720000001</v>
      </c>
      <c r="R3214" s="29">
        <v>0.3</v>
      </c>
      <c r="S3214" s="2">
        <f>IF($A3214="site","",MIN(VLOOKUP($P3214,margin_ranges!$A$5:$D$10,4,FALSE)/100,$Q3214))</f>
        <v>0.19464925720000001</v>
      </c>
      <c r="T3214" s="6">
        <f>IF(A3214="placement",$J3214*MIN($Q3214,$S3214),"")</f>
        <v>3.5036866296000002</v>
      </c>
      <c r="U3214" s="6">
        <f>IF($A3214="placement",T3214,SUMIF($C$10:$C$6209,$C3214,$T$10:$T$6209))</f>
        <v>3.5036866296000002</v>
      </c>
      <c r="V3214" s="34">
        <f t="shared" si="152"/>
        <v>0.15050106114285722</v>
      </c>
      <c r="W3214" s="24"/>
      <c r="X3214" s="2" t="str">
        <f>IFERROR(MIN(VLOOKUP($W3214,margin_ranges!$A$5:$D$10,4,FALSE),$Q3214*100)/100,"")</f>
        <v/>
      </c>
      <c r="Y3214" s="6">
        <f t="shared" si="150"/>
        <v>3.5036866296000002</v>
      </c>
      <c r="Z3214" s="6">
        <f>IF($A3214="placement",Y3214,SUMIF($C$10:$C$6209,$C3214,$Y$10:$Y$6209))</f>
        <v>3.5036866296000002</v>
      </c>
      <c r="AA3214" s="29">
        <f t="shared" si="151"/>
        <v>0.15050106114285722</v>
      </c>
    </row>
    <row r="3215" spans="1:27" hidden="1" x14ac:dyDescent="0.3">
      <c r="A3215" s="8" t="s">
        <v>17</v>
      </c>
      <c r="B3215" s="8" t="s">
        <v>2692</v>
      </c>
      <c r="C3215" s="8" t="s">
        <v>2693</v>
      </c>
      <c r="D3215" s="8" t="s">
        <v>2718</v>
      </c>
      <c r="E3215" s="8" t="s">
        <v>2719</v>
      </c>
      <c r="F3215" s="29">
        <v>0.18565148095457101</v>
      </c>
      <c r="G3215" s="29">
        <v>0</v>
      </c>
      <c r="H3215" s="30">
        <v>3.1177999999999999</v>
      </c>
      <c r="I3215" s="30">
        <v>0.49440000000000001</v>
      </c>
      <c r="J3215" s="14">
        <v>20</v>
      </c>
      <c r="K3215" s="14">
        <v>4</v>
      </c>
      <c r="L3215" s="12">
        <v>0.15859999999999999</v>
      </c>
      <c r="M3215" s="7">
        <v>1.3507730099999999</v>
      </c>
      <c r="N3215" s="31">
        <v>1.1000000000000001</v>
      </c>
      <c r="O3215" s="14">
        <f>IFERROR(VLOOKUP($C3215,'site totals'!$J$2:$K$607,2,FALSE),1)</f>
        <v>2736.8348000000001</v>
      </c>
      <c r="P3215" s="32" t="s">
        <v>91</v>
      </c>
      <c r="Q3215" s="12">
        <v>0.18565148100000001</v>
      </c>
      <c r="R3215" s="29">
        <v>0.3</v>
      </c>
      <c r="S3215" s="2">
        <f>IF($A3215="site","",MIN(VLOOKUP($P3215,margin_ranges!$A$5:$D$10,4,FALSE)/100,$Q3215))</f>
        <v>0.18565148100000001</v>
      </c>
      <c r="T3215" s="6">
        <f>IF(A3215="placement",$J3215*MIN($Q3215,$S3215),"")</f>
        <v>3.7130296200000004</v>
      </c>
      <c r="U3215" s="6">
        <f>IF($A3215="placement",T3215,SUMIF($C$10:$C$6209,$C3215,$T$10:$T$6209))</f>
        <v>3.7130296200000004</v>
      </c>
      <c r="V3215" s="34">
        <f t="shared" si="152"/>
        <v>0.16335502714285721</v>
      </c>
      <c r="W3215" s="24"/>
      <c r="X3215" s="2" t="str">
        <f>IFERROR(MIN(VLOOKUP($W3215,margin_ranges!$A$5:$D$10,4,FALSE),$Q3215*100)/100,"")</f>
        <v/>
      </c>
      <c r="Y3215" s="6">
        <f t="shared" si="150"/>
        <v>3.7130296200000004</v>
      </c>
      <c r="Z3215" s="6">
        <f>IF($A3215="placement",Y3215,SUMIF($C$10:$C$6209,$C3215,$Y$10:$Y$6209))</f>
        <v>3.7130296200000004</v>
      </c>
      <c r="AA3215" s="29">
        <f t="shared" si="151"/>
        <v>0.16335502714285721</v>
      </c>
    </row>
    <row r="3216" spans="1:27" hidden="1" x14ac:dyDescent="0.3">
      <c r="A3216" s="8" t="s">
        <v>17</v>
      </c>
      <c r="B3216" s="8" t="s">
        <v>2692</v>
      </c>
      <c r="C3216" s="8" t="s">
        <v>2693</v>
      </c>
      <c r="D3216" s="8" t="s">
        <v>2764</v>
      </c>
      <c r="E3216" s="8" t="s">
        <v>2765</v>
      </c>
      <c r="F3216" s="29">
        <v>0.178601603723955</v>
      </c>
      <c r="G3216" s="29">
        <v>0</v>
      </c>
      <c r="H3216" s="30">
        <v>3.1545999999999998</v>
      </c>
      <c r="I3216" s="30">
        <v>0.56620000000000004</v>
      </c>
      <c r="J3216" s="14">
        <v>27</v>
      </c>
      <c r="K3216" s="14">
        <v>5</v>
      </c>
      <c r="L3216" s="12">
        <v>0.17949999999999999</v>
      </c>
      <c r="M3216" s="7">
        <v>1.58266683</v>
      </c>
      <c r="N3216" s="31">
        <v>1.3</v>
      </c>
      <c r="O3216" s="14">
        <f>IFERROR(VLOOKUP($C3216,'site totals'!$J$2:$K$607,2,FALSE),1)</f>
        <v>2736.8348000000001</v>
      </c>
      <c r="P3216" s="32" t="s">
        <v>91</v>
      </c>
      <c r="Q3216" s="12">
        <v>0.1786016037</v>
      </c>
      <c r="R3216" s="29">
        <v>0.3</v>
      </c>
      <c r="S3216" s="2">
        <f>IF($A3216="site","",MIN(VLOOKUP($P3216,margin_ranges!$A$5:$D$10,4,FALSE)/100,$Q3216))</f>
        <v>0.1786016037</v>
      </c>
      <c r="T3216" s="6">
        <f>IF(A3216="placement",$J3216*MIN($Q3216,$S3216),"")</f>
        <v>4.8222432999000002</v>
      </c>
      <c r="U3216" s="6">
        <f>IF($A3216="placement",T3216,SUMIF($C$10:$C$6209,$C3216,$T$10:$T$6209))</f>
        <v>4.8222432999000002</v>
      </c>
      <c r="V3216" s="34">
        <f t="shared" si="152"/>
        <v>0.17342628042857133</v>
      </c>
      <c r="W3216" s="24"/>
      <c r="X3216" s="2" t="str">
        <f>IFERROR(MIN(VLOOKUP($W3216,margin_ranges!$A$5:$D$10,4,FALSE),$Q3216*100)/100,"")</f>
        <v/>
      </c>
      <c r="Y3216" s="6">
        <f t="shared" si="150"/>
        <v>4.8222432999000002</v>
      </c>
      <c r="Z3216" s="6">
        <f>IF($A3216="placement",Y3216,SUMIF($C$10:$C$6209,$C3216,$Y$10:$Y$6209))</f>
        <v>4.8222432999000002</v>
      </c>
      <c r="AA3216" s="29">
        <f t="shared" si="151"/>
        <v>0.17342628042857133</v>
      </c>
    </row>
    <row r="3217" spans="1:27" hidden="1" x14ac:dyDescent="0.3">
      <c r="A3217" s="8" t="s">
        <v>17</v>
      </c>
      <c r="B3217" s="8" t="s">
        <v>2692</v>
      </c>
      <c r="C3217" s="8" t="s">
        <v>2693</v>
      </c>
      <c r="D3217" s="8" t="s">
        <v>2716</v>
      </c>
      <c r="E3217" s="8" t="s">
        <v>2717</v>
      </c>
      <c r="F3217" s="29">
        <v>0.18993481247246</v>
      </c>
      <c r="G3217" s="29">
        <v>0</v>
      </c>
      <c r="H3217" s="30">
        <v>5.8017000000000003</v>
      </c>
      <c r="I3217" s="30">
        <v>0.71440000000000003</v>
      </c>
      <c r="J3217" s="14">
        <v>33</v>
      </c>
      <c r="K3217" s="14">
        <v>6</v>
      </c>
      <c r="L3217" s="12">
        <v>0.1231</v>
      </c>
      <c r="M3217" s="7">
        <v>1.5430856900000001</v>
      </c>
      <c r="N3217" s="31">
        <v>1.25</v>
      </c>
      <c r="O3217" s="14">
        <f>IFERROR(VLOOKUP($C3217,'site totals'!$J$2:$K$607,2,FALSE),1)</f>
        <v>2736.8348000000001</v>
      </c>
      <c r="P3217" s="32" t="s">
        <v>91</v>
      </c>
      <c r="Q3217" s="12">
        <v>0.18993481249999999</v>
      </c>
      <c r="R3217" s="29">
        <v>0.2</v>
      </c>
      <c r="S3217" s="2">
        <f>IF($A3217="site","",MIN(VLOOKUP($P3217,margin_ranges!$A$5:$D$10,4,FALSE)/100,$Q3217))</f>
        <v>0.18993481249999999</v>
      </c>
      <c r="T3217" s="6">
        <f>IF(A3217="placement",$J3217*MIN($Q3217,$S3217),"")</f>
        <v>6.2678488124999996</v>
      </c>
      <c r="U3217" s="6">
        <f>IF($A3217="placement",T3217,SUMIF($C$10:$C$6209,$C3217,$T$10:$T$6209))</f>
        <v>6.2678488124999996</v>
      </c>
      <c r="V3217" s="34">
        <f t="shared" si="152"/>
        <v>1.2581484375000063E-2</v>
      </c>
      <c r="W3217" s="24"/>
      <c r="X3217" s="2" t="str">
        <f>IFERROR(MIN(VLOOKUP($W3217,margin_ranges!$A$5:$D$10,4,FALSE),$Q3217*100)/100,"")</f>
        <v/>
      </c>
      <c r="Y3217" s="6">
        <f t="shared" si="150"/>
        <v>6.2678488124999996</v>
      </c>
      <c r="Z3217" s="6">
        <f>IF($A3217="placement",Y3217,SUMIF($C$10:$C$6209,$C3217,$Y$10:$Y$6209))</f>
        <v>6.2678488124999996</v>
      </c>
      <c r="AA3217" s="29">
        <f t="shared" si="151"/>
        <v>1.2581484375000063E-2</v>
      </c>
    </row>
    <row r="3218" spans="1:27" hidden="1" x14ac:dyDescent="0.3">
      <c r="A3218" s="8" t="s">
        <v>17</v>
      </c>
      <c r="B3218" s="8" t="s">
        <v>2692</v>
      </c>
      <c r="C3218" s="8" t="s">
        <v>2693</v>
      </c>
      <c r="D3218" s="8" t="s">
        <v>2758</v>
      </c>
      <c r="E3218" s="8" t="s">
        <v>2759</v>
      </c>
      <c r="F3218" s="29">
        <v>0.27347724761206599</v>
      </c>
      <c r="G3218" s="29">
        <v>0</v>
      </c>
      <c r="H3218" s="30">
        <v>3.2936999999999999</v>
      </c>
      <c r="I3218" s="30">
        <v>0.67759999999999998</v>
      </c>
      <c r="J3218" s="14">
        <v>39</v>
      </c>
      <c r="K3218" s="14">
        <v>11</v>
      </c>
      <c r="L3218" s="12">
        <v>0.20569999999999999</v>
      </c>
      <c r="M3218" s="7">
        <v>1.92698714</v>
      </c>
      <c r="N3218" s="31">
        <v>1.4</v>
      </c>
      <c r="O3218" s="14">
        <f>IFERROR(VLOOKUP($C3218,'site totals'!$J$2:$K$607,2,FALSE),1)</f>
        <v>2736.8348000000001</v>
      </c>
      <c r="P3218" s="32" t="s">
        <v>91</v>
      </c>
      <c r="Q3218" s="12">
        <v>0.27347724759999997</v>
      </c>
      <c r="R3218" s="29">
        <v>0.35</v>
      </c>
      <c r="S3218" s="2">
        <f>IF($A3218="site","",MIN(VLOOKUP($P3218,margin_ranges!$A$5:$D$10,4,FALSE)/100,$Q3218))</f>
        <v>0.27347724759999997</v>
      </c>
      <c r="T3218" s="6">
        <f>IF(A3218="placement",$J3218*MIN($Q3218,$S3218),"")</f>
        <v>10.665612656399999</v>
      </c>
      <c r="U3218" s="6">
        <f>IF($A3218="placement",T3218,SUMIF($C$10:$C$6209,$C3218,$T$10:$T$6209))</f>
        <v>10.665612656399999</v>
      </c>
      <c r="V3218" s="34">
        <f t="shared" si="152"/>
        <v>0.11772731138461534</v>
      </c>
      <c r="W3218" s="24"/>
      <c r="X3218" s="2" t="str">
        <f>IFERROR(MIN(VLOOKUP($W3218,margin_ranges!$A$5:$D$10,4,FALSE),$Q3218*100)/100,"")</f>
        <v/>
      </c>
      <c r="Y3218" s="6">
        <f t="shared" si="150"/>
        <v>10.665612656399999</v>
      </c>
      <c r="Z3218" s="6">
        <f>IF($A3218="placement",Y3218,SUMIF($C$10:$C$6209,$C3218,$Y$10:$Y$6209))</f>
        <v>10.665612656399999</v>
      </c>
      <c r="AA3218" s="29">
        <f t="shared" si="151"/>
        <v>0.11772731138461534</v>
      </c>
    </row>
    <row r="3219" spans="1:27" hidden="1" x14ac:dyDescent="0.3">
      <c r="A3219" s="8" t="s">
        <v>17</v>
      </c>
      <c r="B3219" s="8" t="s">
        <v>2692</v>
      </c>
      <c r="C3219" s="8" t="s">
        <v>2693</v>
      </c>
      <c r="D3219" s="8" t="s">
        <v>2696</v>
      </c>
      <c r="E3219" s="8" t="s">
        <v>2697</v>
      </c>
      <c r="F3219" s="29">
        <v>0.16709287095365799</v>
      </c>
      <c r="G3219" s="29">
        <v>0</v>
      </c>
      <c r="H3219" s="30">
        <v>6.9801000000000002</v>
      </c>
      <c r="I3219" s="30">
        <v>1.3874</v>
      </c>
      <c r="J3219" s="14">
        <v>55</v>
      </c>
      <c r="K3219" s="14">
        <v>11</v>
      </c>
      <c r="L3219" s="12">
        <v>0.1988</v>
      </c>
      <c r="M3219" s="7">
        <v>1.32067545</v>
      </c>
      <c r="N3219" s="31">
        <v>1.1000000000000001</v>
      </c>
      <c r="O3219" s="14">
        <f>IFERROR(VLOOKUP($C3219,'site totals'!$J$2:$K$607,2,FALSE),1)</f>
        <v>2736.8348000000001</v>
      </c>
      <c r="P3219" s="32" t="s">
        <v>91</v>
      </c>
      <c r="Q3219" s="12">
        <v>0.167092871</v>
      </c>
      <c r="R3219" s="29">
        <v>0.33</v>
      </c>
      <c r="S3219" s="2">
        <f>IF($A3219="site","",MIN(VLOOKUP($P3219,margin_ranges!$A$5:$D$10,4,FALSE)/100,$Q3219))</f>
        <v>0.167092871</v>
      </c>
      <c r="T3219" s="6">
        <f>IF(A3219="placement",$J3219*MIN($Q3219,$S3219),"")</f>
        <v>9.1901079049999996</v>
      </c>
      <c r="U3219" s="6">
        <f>IF($A3219="placement",T3219,SUMIF($C$10:$C$6209,$C3219,$T$10:$T$6209))</f>
        <v>9.1901079049999996</v>
      </c>
      <c r="V3219" s="34">
        <f t="shared" si="152"/>
        <v>0.24314496865671664</v>
      </c>
      <c r="W3219" s="24"/>
      <c r="X3219" s="2" t="str">
        <f>IFERROR(MIN(VLOOKUP($W3219,margin_ranges!$A$5:$D$10,4,FALSE),$Q3219*100)/100,"")</f>
        <v/>
      </c>
      <c r="Y3219" s="6">
        <f t="shared" si="150"/>
        <v>9.1901079049999996</v>
      </c>
      <c r="Z3219" s="6">
        <f>IF($A3219="placement",Y3219,SUMIF($C$10:$C$6209,$C3219,$Y$10:$Y$6209))</f>
        <v>9.1901079049999996</v>
      </c>
      <c r="AA3219" s="29">
        <f t="shared" si="151"/>
        <v>0.24314496865671664</v>
      </c>
    </row>
    <row r="3220" spans="1:27" hidden="1" x14ac:dyDescent="0.3">
      <c r="A3220" s="8" t="s">
        <v>17</v>
      </c>
      <c r="B3220" s="8" t="s">
        <v>2692</v>
      </c>
      <c r="C3220" s="8" t="s">
        <v>2693</v>
      </c>
      <c r="D3220" s="8" t="s">
        <v>2700</v>
      </c>
      <c r="E3220" s="8" t="s">
        <v>2701</v>
      </c>
      <c r="F3220" s="29">
        <v>0.182004757075964</v>
      </c>
      <c r="G3220" s="29">
        <v>0</v>
      </c>
      <c r="H3220" s="30">
        <v>11.7531</v>
      </c>
      <c r="I3220" s="30">
        <v>1.2538</v>
      </c>
      <c r="J3220" s="14">
        <v>57</v>
      </c>
      <c r="K3220" s="14">
        <v>10</v>
      </c>
      <c r="L3220" s="12">
        <v>0.1067</v>
      </c>
      <c r="M3220" s="7">
        <v>1.5281262499999999</v>
      </c>
      <c r="N3220" s="31">
        <v>1.25</v>
      </c>
      <c r="O3220" s="14">
        <f>IFERROR(VLOOKUP($C3220,'site totals'!$J$2:$K$607,2,FALSE),1)</f>
        <v>2736.8348000000001</v>
      </c>
      <c r="P3220" s="32" t="s">
        <v>91</v>
      </c>
      <c r="Q3220" s="12">
        <v>0.1820047571</v>
      </c>
      <c r="R3220" s="29">
        <v>0.2</v>
      </c>
      <c r="S3220" s="2">
        <f>IF($A3220="site","",MIN(VLOOKUP($P3220,margin_ranges!$A$5:$D$10,4,FALSE)/100,$Q3220))</f>
        <v>0.1820047571</v>
      </c>
      <c r="T3220" s="6">
        <f>IF(A3220="placement",$J3220*MIN($Q3220,$S3220),"")</f>
        <v>10.374271154700001</v>
      </c>
      <c r="U3220" s="6">
        <f>IF($A3220="placement",T3220,SUMIF($C$10:$C$6209,$C3220,$T$10:$T$6209))</f>
        <v>10.374271154700001</v>
      </c>
      <c r="V3220" s="34">
        <f t="shared" si="152"/>
        <v>2.249405362500001E-2</v>
      </c>
      <c r="W3220" s="24"/>
      <c r="X3220" s="2" t="str">
        <f>IFERROR(MIN(VLOOKUP($W3220,margin_ranges!$A$5:$D$10,4,FALSE),$Q3220*100)/100,"")</f>
        <v/>
      </c>
      <c r="Y3220" s="6">
        <f t="shared" si="150"/>
        <v>10.374271154700001</v>
      </c>
      <c r="Z3220" s="6">
        <f>IF($A3220="placement",Y3220,SUMIF($C$10:$C$6209,$C3220,$Y$10:$Y$6209))</f>
        <v>10.374271154700001</v>
      </c>
      <c r="AA3220" s="29">
        <f t="shared" si="151"/>
        <v>2.249405362500001E-2</v>
      </c>
    </row>
    <row r="3221" spans="1:27" hidden="1" x14ac:dyDescent="0.3">
      <c r="A3221" s="8" t="s">
        <v>17</v>
      </c>
      <c r="B3221" s="8" t="s">
        <v>2692</v>
      </c>
      <c r="C3221" s="8" t="s">
        <v>2693</v>
      </c>
      <c r="D3221" s="8" t="s">
        <v>2708</v>
      </c>
      <c r="E3221" s="8" t="s">
        <v>2709</v>
      </c>
      <c r="F3221" s="29">
        <v>0.175187246384613</v>
      </c>
      <c r="G3221" s="29">
        <v>0</v>
      </c>
      <c r="H3221" s="30">
        <v>6.5366</v>
      </c>
      <c r="I3221" s="30">
        <v>1.4591000000000001</v>
      </c>
      <c r="J3221" s="14">
        <v>64</v>
      </c>
      <c r="K3221" s="14">
        <v>11</v>
      </c>
      <c r="L3221" s="12">
        <v>0.22320000000000001</v>
      </c>
      <c r="M3221" s="7">
        <v>1.4548756599999999</v>
      </c>
      <c r="N3221" s="31">
        <v>1.2</v>
      </c>
      <c r="O3221" s="14">
        <f>IFERROR(VLOOKUP($C3221,'site totals'!$J$2:$K$607,2,FALSE),1)</f>
        <v>2736.8348000000001</v>
      </c>
      <c r="P3221" s="32" t="s">
        <v>91</v>
      </c>
      <c r="Q3221" s="12">
        <v>0.1751872464</v>
      </c>
      <c r="R3221" s="29">
        <v>0.33</v>
      </c>
      <c r="S3221" s="2">
        <f>IF($A3221="site","",MIN(VLOOKUP($P3221,margin_ranges!$A$5:$D$10,4,FALSE)/100,$Q3221))</f>
        <v>0.1751872464</v>
      </c>
      <c r="T3221" s="6">
        <f>IF(A3221="placement",$J3221*MIN($Q3221,$S3221),"")</f>
        <v>11.2119837696</v>
      </c>
      <c r="U3221" s="6">
        <f>IF($A3221="placement",T3221,SUMIF($C$10:$C$6209,$C3221,$T$10:$T$6209))</f>
        <v>11.2119837696</v>
      </c>
      <c r="V3221" s="34">
        <f t="shared" si="152"/>
        <v>0.23106381134328391</v>
      </c>
      <c r="W3221" s="24"/>
      <c r="X3221" s="2" t="str">
        <f>IFERROR(MIN(VLOOKUP($W3221,margin_ranges!$A$5:$D$10,4,FALSE),$Q3221*100)/100,"")</f>
        <v/>
      </c>
      <c r="Y3221" s="6">
        <f t="shared" si="150"/>
        <v>11.2119837696</v>
      </c>
      <c r="Z3221" s="6">
        <f>IF($A3221="placement",Y3221,SUMIF($C$10:$C$6209,$C3221,$Y$10:$Y$6209))</f>
        <v>11.2119837696</v>
      </c>
      <c r="AA3221" s="17">
        <f t="shared" si="151"/>
        <v>0.23106381134328391</v>
      </c>
    </row>
    <row r="3222" spans="1:27" hidden="1" x14ac:dyDescent="0.3">
      <c r="A3222" s="8" t="s">
        <v>17</v>
      </c>
      <c r="B3222" s="8" t="s">
        <v>2692</v>
      </c>
      <c r="C3222" s="8" t="s">
        <v>2693</v>
      </c>
      <c r="D3222" s="8" t="s">
        <v>2704</v>
      </c>
      <c r="E3222" s="8" t="s">
        <v>2705</v>
      </c>
      <c r="F3222" s="29">
        <v>0.180602844460895</v>
      </c>
      <c r="G3222" s="29">
        <v>0</v>
      </c>
      <c r="H3222" s="30">
        <v>6.5989000000000004</v>
      </c>
      <c r="I3222" s="30">
        <v>1.5949</v>
      </c>
      <c r="J3222" s="14">
        <v>67</v>
      </c>
      <c r="K3222" s="14">
        <v>12</v>
      </c>
      <c r="L3222" s="12">
        <v>0.2417</v>
      </c>
      <c r="M3222" s="7">
        <v>1.4034708199999999</v>
      </c>
      <c r="N3222" s="31">
        <v>1.1499999999999999</v>
      </c>
      <c r="O3222" s="14">
        <f>IFERROR(VLOOKUP($C3222,'site totals'!$J$2:$K$607,2,FALSE),1)</f>
        <v>2736.8348000000001</v>
      </c>
      <c r="P3222" s="32" t="s">
        <v>91</v>
      </c>
      <c r="Q3222" s="12">
        <v>0.1806028445</v>
      </c>
      <c r="R3222" s="29">
        <v>0.2</v>
      </c>
      <c r="S3222" s="2">
        <f>IF($A3222="site","",MIN(VLOOKUP($P3222,margin_ranges!$A$5:$D$10,4,FALSE)/100,$Q3222))</f>
        <v>0.1806028445</v>
      </c>
      <c r="T3222" s="6">
        <f>IF(A3222="placement",$J3222*MIN($Q3222,$S3222),"")</f>
        <v>12.100390581499999</v>
      </c>
      <c r="U3222" s="6">
        <f>IF($A3222="placement",T3222,SUMIF($C$10:$C$6209,$C3222,$T$10:$T$6209))</f>
        <v>12.100390581499999</v>
      </c>
      <c r="V3222" s="34">
        <f t="shared" si="152"/>
        <v>2.4246444374999898E-2</v>
      </c>
      <c r="W3222" s="24"/>
      <c r="X3222" s="2" t="str">
        <f>IFERROR(MIN(VLOOKUP($W3222,margin_ranges!$A$5:$D$10,4,FALSE),$Q3222*100)/100,"")</f>
        <v/>
      </c>
      <c r="Y3222" s="6">
        <f t="shared" si="150"/>
        <v>12.100390581499999</v>
      </c>
      <c r="Z3222" s="6">
        <f>IF($A3222="placement",Y3222,SUMIF($C$10:$C$6209,$C3222,$Y$10:$Y$6209))</f>
        <v>12.100390581499999</v>
      </c>
      <c r="AA3222" s="29">
        <f t="shared" si="151"/>
        <v>2.4246444374999898E-2</v>
      </c>
    </row>
    <row r="3223" spans="1:27" hidden="1" x14ac:dyDescent="0.3">
      <c r="A3223" s="8" t="s">
        <v>17</v>
      </c>
      <c r="B3223" s="8" t="s">
        <v>2692</v>
      </c>
      <c r="C3223" s="8" t="s">
        <v>2693</v>
      </c>
      <c r="D3223" s="8" t="s">
        <v>2754</v>
      </c>
      <c r="E3223" s="8" t="s">
        <v>2755</v>
      </c>
      <c r="F3223" s="29">
        <v>0.17244554956946101</v>
      </c>
      <c r="G3223" s="29">
        <v>0</v>
      </c>
      <c r="H3223" s="30">
        <v>7.8060999999999998</v>
      </c>
      <c r="I3223" s="30">
        <v>1.6046</v>
      </c>
      <c r="J3223" s="14">
        <v>70</v>
      </c>
      <c r="K3223" s="14">
        <v>12</v>
      </c>
      <c r="L3223" s="12">
        <v>0.2056</v>
      </c>
      <c r="M3223" s="7">
        <v>1.45005564</v>
      </c>
      <c r="N3223" s="31">
        <v>1.2</v>
      </c>
      <c r="O3223" s="14">
        <f>IFERROR(VLOOKUP($C3223,'site totals'!$J$2:$K$607,2,FALSE),1)</f>
        <v>2736.8348000000001</v>
      </c>
      <c r="P3223" s="32" t="s">
        <v>91</v>
      </c>
      <c r="Q3223" s="12">
        <v>0.1724455496</v>
      </c>
      <c r="R3223" s="29">
        <v>0.33</v>
      </c>
      <c r="S3223" s="2">
        <f>IF($A3223="site","",MIN(VLOOKUP($P3223,margin_ranges!$A$5:$D$10,4,FALSE)/100,$Q3223))</f>
        <v>0.1724455496</v>
      </c>
      <c r="T3223" s="6">
        <f>IF(A3223="placement",$J3223*MIN($Q3223,$S3223),"")</f>
        <v>12.071188471999999</v>
      </c>
      <c r="U3223" s="6">
        <f>IF($A3223="placement",T3223,SUMIF($C$10:$C$6209,$C3223,$T$10:$T$6209))</f>
        <v>12.071188471999999</v>
      </c>
      <c r="V3223" s="34">
        <f t="shared" si="152"/>
        <v>0.23515589611940313</v>
      </c>
      <c r="W3223" s="24"/>
      <c r="X3223" s="2" t="str">
        <f>IFERROR(MIN(VLOOKUP($W3223,margin_ranges!$A$5:$D$10,4,FALSE),$Q3223*100)/100,"")</f>
        <v/>
      </c>
      <c r="Y3223" s="6">
        <f t="shared" si="150"/>
        <v>12.071188471999999</v>
      </c>
      <c r="Z3223" s="6">
        <f>IF($A3223="placement",Y3223,SUMIF($C$10:$C$6209,$C3223,$Y$10:$Y$6209))</f>
        <v>12.071188471999999</v>
      </c>
      <c r="AA3223" s="29">
        <f t="shared" si="151"/>
        <v>0.23515589611940313</v>
      </c>
    </row>
    <row r="3224" spans="1:27" hidden="1" x14ac:dyDescent="0.3">
      <c r="A3224" s="8" t="s">
        <v>17</v>
      </c>
      <c r="B3224" s="8" t="s">
        <v>2692</v>
      </c>
      <c r="C3224" s="8" t="s">
        <v>2693</v>
      </c>
      <c r="D3224" s="8" t="s">
        <v>2712</v>
      </c>
      <c r="E3224" s="8" t="s">
        <v>2713</v>
      </c>
      <c r="F3224" s="29">
        <v>0.22700411684388999</v>
      </c>
      <c r="G3224" s="29">
        <v>0</v>
      </c>
      <c r="H3224" s="30">
        <v>11.7872</v>
      </c>
      <c r="I3224" s="30">
        <v>2.1566999999999998</v>
      </c>
      <c r="J3224" s="14">
        <v>83</v>
      </c>
      <c r="K3224" s="14">
        <v>19</v>
      </c>
      <c r="L3224" s="12">
        <v>0.183</v>
      </c>
      <c r="M3224" s="7">
        <v>1.28073127</v>
      </c>
      <c r="N3224" s="31">
        <v>0.99</v>
      </c>
      <c r="O3224" s="14">
        <f>IFERROR(VLOOKUP($C3224,'site totals'!$J$2:$K$607,2,FALSE),1)</f>
        <v>2736.8348000000001</v>
      </c>
      <c r="P3224" s="32" t="s">
        <v>91</v>
      </c>
      <c r="Q3224" s="12">
        <v>0.22700411679999999</v>
      </c>
      <c r="R3224" s="29">
        <v>0.33</v>
      </c>
      <c r="S3224" s="2">
        <f>IF($A3224="site","",MIN(VLOOKUP($P3224,margin_ranges!$A$5:$D$10,4,FALSE)/100,$Q3224))</f>
        <v>0.22700411679999999</v>
      </c>
      <c r="T3224" s="6">
        <f>IF(A3224="placement",$J3224*MIN($Q3224,$S3224),"")</f>
        <v>18.841341694400001</v>
      </c>
      <c r="U3224" s="6">
        <f>IF($A3224="placement",T3224,SUMIF($C$10:$C$6209,$C3224,$T$10:$T$6209))</f>
        <v>18.841341694400001</v>
      </c>
      <c r="V3224" s="34">
        <f t="shared" si="152"/>
        <v>0.15372519880597024</v>
      </c>
      <c r="W3224" s="24"/>
      <c r="X3224" s="2" t="str">
        <f>IFERROR(MIN(VLOOKUP($W3224,margin_ranges!$A$5:$D$10,4,FALSE),$Q3224*100)/100,"")</f>
        <v/>
      </c>
      <c r="Y3224" s="6">
        <f t="shared" si="150"/>
        <v>18.841341694400001</v>
      </c>
      <c r="Z3224" s="6">
        <f>IF($A3224="placement",Y3224,SUMIF($C$10:$C$6209,$C3224,$Y$10:$Y$6209))</f>
        <v>18.841341694400001</v>
      </c>
      <c r="AA3224" s="29">
        <f t="shared" si="151"/>
        <v>0.15372519880597024</v>
      </c>
    </row>
    <row r="3225" spans="1:27" hidden="1" x14ac:dyDescent="0.3">
      <c r="A3225" s="8" t="s">
        <v>17</v>
      </c>
      <c r="B3225" s="8" t="s">
        <v>2692</v>
      </c>
      <c r="C3225" s="8" t="s">
        <v>2693</v>
      </c>
      <c r="D3225" s="8" t="s">
        <v>2740</v>
      </c>
      <c r="E3225" s="8" t="s">
        <v>2741</v>
      </c>
      <c r="F3225" s="29">
        <v>0.17614575906063601</v>
      </c>
      <c r="G3225" s="29">
        <v>0</v>
      </c>
      <c r="H3225" s="30">
        <v>14.416</v>
      </c>
      <c r="I3225" s="30">
        <v>1.724</v>
      </c>
      <c r="J3225" s="14">
        <v>85</v>
      </c>
      <c r="K3225" s="14">
        <v>15</v>
      </c>
      <c r="L3225" s="12">
        <v>0.1196</v>
      </c>
      <c r="M3225" s="7">
        <v>1.6386393800000001</v>
      </c>
      <c r="N3225" s="31">
        <v>1.35</v>
      </c>
      <c r="O3225" s="14">
        <f>IFERROR(VLOOKUP($C3225,'site totals'!$J$2:$K$607,2,FALSE),1)</f>
        <v>2736.8348000000001</v>
      </c>
      <c r="P3225" s="32" t="s">
        <v>91</v>
      </c>
      <c r="Q3225" s="12">
        <v>0.17614575909999999</v>
      </c>
      <c r="R3225" s="29">
        <v>0.35</v>
      </c>
      <c r="S3225" s="2">
        <f>IF($A3225="site","",MIN(VLOOKUP($P3225,margin_ranges!$A$5:$D$10,4,FALSE)/100,$Q3225))</f>
        <v>0.17614575909999999</v>
      </c>
      <c r="T3225" s="6">
        <f>IF(A3225="placement",$J3225*MIN($Q3225,$S3225),"")</f>
        <v>14.972389523499999</v>
      </c>
      <c r="U3225" s="6">
        <f>IF($A3225="placement",T3225,SUMIF($C$10:$C$6209,$C3225,$T$10:$T$6209))</f>
        <v>14.972389523499999</v>
      </c>
      <c r="V3225" s="34">
        <f t="shared" si="152"/>
        <v>0.26746806292307701</v>
      </c>
      <c r="W3225" s="24"/>
      <c r="X3225" s="2" t="str">
        <f>IFERROR(MIN(VLOOKUP($W3225,margin_ranges!$A$5:$D$10,4,FALSE),$Q3225*100)/100,"")</f>
        <v/>
      </c>
      <c r="Y3225" s="6">
        <f t="shared" si="150"/>
        <v>14.972389523499999</v>
      </c>
      <c r="Z3225" s="6">
        <f>IF($A3225="placement",Y3225,SUMIF($C$10:$C$6209,$C3225,$Y$10:$Y$6209))</f>
        <v>14.972389523499999</v>
      </c>
      <c r="AA3225" s="29">
        <f t="shared" si="151"/>
        <v>0.26746806292307701</v>
      </c>
    </row>
    <row r="3226" spans="1:27" hidden="1" x14ac:dyDescent="0.3">
      <c r="A3226" s="8" t="s">
        <v>17</v>
      </c>
      <c r="B3226" s="8" t="s">
        <v>2692</v>
      </c>
      <c r="C3226" s="8" t="s">
        <v>2693</v>
      </c>
      <c r="D3226" s="8" t="s">
        <v>2744</v>
      </c>
      <c r="E3226" s="8" t="s">
        <v>2745</v>
      </c>
      <c r="F3226" s="29">
        <v>0.19480744203276401</v>
      </c>
      <c r="G3226" s="29">
        <v>0</v>
      </c>
      <c r="H3226" s="30">
        <v>13.22</v>
      </c>
      <c r="I3226" s="30">
        <v>2.1454</v>
      </c>
      <c r="J3226" s="14">
        <v>88</v>
      </c>
      <c r="K3226" s="14">
        <v>17</v>
      </c>
      <c r="L3226" s="12">
        <v>0.1623</v>
      </c>
      <c r="M3226" s="7">
        <v>1.3661328500000001</v>
      </c>
      <c r="N3226" s="31">
        <v>1.1000000000000001</v>
      </c>
      <c r="O3226" s="14">
        <f>IFERROR(VLOOKUP($C3226,'site totals'!$J$2:$K$607,2,FALSE),1)</f>
        <v>2736.8348000000001</v>
      </c>
      <c r="P3226" s="32" t="s">
        <v>91</v>
      </c>
      <c r="Q3226" s="12">
        <v>0.194807442</v>
      </c>
      <c r="R3226" s="29">
        <v>0.33</v>
      </c>
      <c r="S3226" s="2">
        <f>IF($A3226="site","",MIN(VLOOKUP($P3226,margin_ranges!$A$5:$D$10,4,FALSE)/100,$Q3226))</f>
        <v>0.194807442</v>
      </c>
      <c r="T3226" s="6">
        <f>IF(A3226="placement",$J3226*MIN($Q3226,$S3226),"")</f>
        <v>17.143054895999999</v>
      </c>
      <c r="U3226" s="6">
        <f>IF($A3226="placement",T3226,SUMIF($C$10:$C$6209,$C3226,$T$10:$T$6209))</f>
        <v>17.143054895999999</v>
      </c>
      <c r="V3226" s="34">
        <f t="shared" si="152"/>
        <v>0.20177993731343302</v>
      </c>
      <c r="W3226" s="24"/>
      <c r="X3226" s="2" t="str">
        <f>IFERROR(MIN(VLOOKUP($W3226,margin_ranges!$A$5:$D$10,4,FALSE),$Q3226*100)/100,"")</f>
        <v/>
      </c>
      <c r="Y3226" s="6">
        <f t="shared" si="150"/>
        <v>17.143054895999999</v>
      </c>
      <c r="Z3226" s="6">
        <f>IF($A3226="placement",Y3226,SUMIF($C$10:$C$6209,$C3226,$Y$10:$Y$6209))</f>
        <v>17.143054895999999</v>
      </c>
      <c r="AA3226" s="29">
        <f t="shared" si="151"/>
        <v>0.20177993731343302</v>
      </c>
    </row>
    <row r="3227" spans="1:27" hidden="1" x14ac:dyDescent="0.3">
      <c r="A3227" s="8" t="s">
        <v>17</v>
      </c>
      <c r="B3227" s="8" t="s">
        <v>2692</v>
      </c>
      <c r="C3227" s="8" t="s">
        <v>2693</v>
      </c>
      <c r="D3227" s="8" t="s">
        <v>2720</v>
      </c>
      <c r="E3227" s="8" t="s">
        <v>2721</v>
      </c>
      <c r="F3227" s="29">
        <v>0.19392948381336</v>
      </c>
      <c r="G3227" s="29">
        <v>0</v>
      </c>
      <c r="H3227" s="30">
        <v>7.9466999999999999</v>
      </c>
      <c r="I3227" s="30">
        <v>2.3624000000000001</v>
      </c>
      <c r="J3227" s="14">
        <v>97</v>
      </c>
      <c r="K3227" s="14">
        <v>19</v>
      </c>
      <c r="L3227" s="12">
        <v>0.29730000000000001</v>
      </c>
      <c r="M3227" s="7">
        <v>1.3646448799999999</v>
      </c>
      <c r="N3227" s="31">
        <v>1.1000000000000001</v>
      </c>
      <c r="O3227" s="14">
        <f>IFERROR(VLOOKUP($C3227,'site totals'!$J$2:$K$607,2,FALSE),1)</f>
        <v>2736.8348000000001</v>
      </c>
      <c r="P3227" s="32" t="s">
        <v>91</v>
      </c>
      <c r="Q3227" s="12">
        <v>0.1939294838</v>
      </c>
      <c r="R3227" s="29">
        <v>0.3</v>
      </c>
      <c r="S3227" s="2">
        <f>IF($A3227="site","",MIN(VLOOKUP($P3227,margin_ranges!$A$5:$D$10,4,FALSE)/100,$Q3227))</f>
        <v>0.1939294838</v>
      </c>
      <c r="T3227" s="6">
        <f>IF(A3227="placement",$J3227*MIN($Q3227,$S3227),"")</f>
        <v>18.811159928599999</v>
      </c>
      <c r="U3227" s="6">
        <f>IF($A3227="placement",T3227,SUMIF($C$10:$C$6209,$C3227,$T$10:$T$6209))</f>
        <v>18.811159928599999</v>
      </c>
      <c r="V3227" s="34">
        <f t="shared" si="152"/>
        <v>0.151529308857143</v>
      </c>
      <c r="W3227" s="24"/>
      <c r="X3227" s="2" t="str">
        <f>IFERROR(MIN(VLOOKUP($W3227,margin_ranges!$A$5:$D$10,4,FALSE),$Q3227*100)/100,"")</f>
        <v/>
      </c>
      <c r="Y3227" s="6">
        <f t="shared" si="150"/>
        <v>18.811159928599999</v>
      </c>
      <c r="Z3227" s="6">
        <f>IF($A3227="placement",Y3227,SUMIF($C$10:$C$6209,$C3227,$Y$10:$Y$6209))</f>
        <v>18.811159928599999</v>
      </c>
      <c r="AA3227" s="29">
        <f t="shared" si="151"/>
        <v>0.151529308857143</v>
      </c>
    </row>
    <row r="3228" spans="1:27" hidden="1" x14ac:dyDescent="0.3">
      <c r="A3228" s="8" t="s">
        <v>17</v>
      </c>
      <c r="B3228" s="8" t="s">
        <v>2692</v>
      </c>
      <c r="C3228" s="8" t="s">
        <v>2693</v>
      </c>
      <c r="D3228" s="33" t="s">
        <v>2698</v>
      </c>
      <c r="E3228" s="8" t="s">
        <v>2699</v>
      </c>
      <c r="F3228" s="29">
        <v>0.185631756529581</v>
      </c>
      <c r="G3228" s="29">
        <v>0</v>
      </c>
      <c r="H3228" s="30">
        <v>12.1906</v>
      </c>
      <c r="I3228" s="30">
        <v>2.3529</v>
      </c>
      <c r="J3228" s="14">
        <v>108</v>
      </c>
      <c r="K3228" s="14">
        <v>20</v>
      </c>
      <c r="L3228" s="12">
        <v>0.193</v>
      </c>
      <c r="M3228" s="7">
        <v>1.5349321499999999</v>
      </c>
      <c r="N3228" s="31">
        <v>1.25</v>
      </c>
      <c r="O3228" s="14">
        <f>IFERROR(VLOOKUP($C3228,'site totals'!$J$2:$K$607,2,FALSE),1)</f>
        <v>2736.8348000000001</v>
      </c>
      <c r="P3228" s="32" t="s">
        <v>91</v>
      </c>
      <c r="Q3228" s="12">
        <v>0.18563175649999999</v>
      </c>
      <c r="R3228" s="29">
        <v>0.2</v>
      </c>
      <c r="S3228" s="2">
        <f>IF($A3228="site","",MIN(VLOOKUP($P3228,margin_ranges!$A$5:$D$10,4,FALSE)/100,$Q3228))</f>
        <v>0.18563175649999999</v>
      </c>
      <c r="T3228" s="6">
        <f>IF(A3228="placement",$J3228*MIN($Q3228,$S3228),"")</f>
        <v>20.048229702</v>
      </c>
      <c r="U3228" s="6">
        <f>IF($A3228="placement",T3228,SUMIF($C$10:$C$6209,$C3228,$T$10:$T$6209))</f>
        <v>20.048229702</v>
      </c>
      <c r="V3228" s="34">
        <f t="shared" si="152"/>
        <v>1.7960304374999847E-2</v>
      </c>
      <c r="W3228" s="24"/>
      <c r="X3228" s="2" t="str">
        <f>IFERROR(MIN(VLOOKUP($W3228,margin_ranges!$A$5:$D$10,4,FALSE),$Q3228*100)/100,"")</f>
        <v/>
      </c>
      <c r="Y3228" s="6">
        <f t="shared" si="150"/>
        <v>20.048229702</v>
      </c>
      <c r="Z3228" s="6">
        <f>IF($A3228="placement",Y3228,SUMIF($C$10:$C$6209,$C3228,$Y$10:$Y$6209))</f>
        <v>20.048229702</v>
      </c>
      <c r="AA3228" s="29">
        <f t="shared" si="151"/>
        <v>1.7960304374999847E-2</v>
      </c>
    </row>
    <row r="3229" spans="1:27" hidden="1" x14ac:dyDescent="0.3">
      <c r="A3229" s="8" t="s">
        <v>17</v>
      </c>
      <c r="B3229" s="8" t="s">
        <v>2692</v>
      </c>
      <c r="C3229" s="8" t="s">
        <v>2693</v>
      </c>
      <c r="D3229" s="33" t="s">
        <v>2726</v>
      </c>
      <c r="E3229" s="8" t="s">
        <v>2727</v>
      </c>
      <c r="F3229" s="29">
        <v>0.22805206023366101</v>
      </c>
      <c r="G3229" s="29">
        <v>0</v>
      </c>
      <c r="H3229" s="30">
        <v>15.3454</v>
      </c>
      <c r="I3229" s="30">
        <v>2.6421000000000001</v>
      </c>
      <c r="J3229" s="14">
        <v>118</v>
      </c>
      <c r="K3229" s="14">
        <v>27</v>
      </c>
      <c r="L3229" s="12">
        <v>0.17219999999999999</v>
      </c>
      <c r="M3229" s="7">
        <v>1.4897377700000001</v>
      </c>
      <c r="N3229" s="31">
        <v>1.1499999999999999</v>
      </c>
      <c r="O3229" s="14">
        <f>IFERROR(VLOOKUP($C3229,'site totals'!$J$2:$K$607,2,FALSE),1)</f>
        <v>2736.8348000000001</v>
      </c>
      <c r="P3229" s="32" t="s">
        <v>91</v>
      </c>
      <c r="Q3229" s="12">
        <v>0.22805206019999999</v>
      </c>
      <c r="R3229" s="29">
        <v>0.25</v>
      </c>
      <c r="S3229" s="2">
        <f>IF($A3229="site","",MIN(VLOOKUP($P3229,margin_ranges!$A$5:$D$10,4,FALSE)/100,$Q3229))</f>
        <v>0.22805206019999999</v>
      </c>
      <c r="T3229" s="6">
        <f>IF(A3229="placement",$J3229*MIN($Q3229,$S3229),"")</f>
        <v>26.910143103599999</v>
      </c>
      <c r="U3229" s="6">
        <f>IF($A3229="placement",T3229,SUMIF($C$10:$C$6209,$C3229,$T$10:$T$6209))</f>
        <v>26.910143103599999</v>
      </c>
      <c r="V3229" s="34">
        <f t="shared" si="152"/>
        <v>2.926391973333331E-2</v>
      </c>
      <c r="W3229" s="24"/>
      <c r="X3229" s="2" t="str">
        <f>IFERROR(MIN(VLOOKUP($W3229,margin_ranges!$A$5:$D$10,4,FALSE),$Q3229*100)/100,"")</f>
        <v/>
      </c>
      <c r="Y3229" s="6">
        <f t="shared" si="150"/>
        <v>26.910143103599999</v>
      </c>
      <c r="Z3229" s="6">
        <f>IF($A3229="placement",Y3229,SUMIF($C$10:$C$6209,$C3229,$Y$10:$Y$6209))</f>
        <v>26.910143103599999</v>
      </c>
      <c r="AA3229" s="29">
        <f t="shared" si="151"/>
        <v>2.926391973333331E-2</v>
      </c>
    </row>
    <row r="3230" spans="1:27" hidden="1" x14ac:dyDescent="0.3">
      <c r="A3230" s="8" t="s">
        <v>17</v>
      </c>
      <c r="B3230" s="8" t="s">
        <v>2692</v>
      </c>
      <c r="C3230" s="8" t="s">
        <v>2693</v>
      </c>
      <c r="D3230" s="8" t="s">
        <v>2750</v>
      </c>
      <c r="E3230" s="8" t="s">
        <v>2751</v>
      </c>
      <c r="F3230" s="29">
        <v>0.213310311582453</v>
      </c>
      <c r="G3230" s="29">
        <v>0</v>
      </c>
      <c r="H3230" s="30">
        <v>11.9109</v>
      </c>
      <c r="I3230" s="30">
        <v>3.238</v>
      </c>
      <c r="J3230" s="14">
        <v>122</v>
      </c>
      <c r="K3230" s="14">
        <v>26</v>
      </c>
      <c r="L3230" s="12">
        <v>0.27189999999999998</v>
      </c>
      <c r="M3230" s="7">
        <v>1.2584377499999999</v>
      </c>
      <c r="N3230" s="31">
        <v>0.99</v>
      </c>
      <c r="O3230" s="14">
        <f>IFERROR(VLOOKUP($C3230,'site totals'!$J$2:$K$607,2,FALSE),1)</f>
        <v>2736.8348000000001</v>
      </c>
      <c r="P3230" s="32" t="s">
        <v>91</v>
      </c>
      <c r="Q3230" s="12">
        <v>0.2133103116</v>
      </c>
      <c r="R3230" s="29">
        <v>0.33</v>
      </c>
      <c r="S3230" s="2">
        <f>IF($A3230="site","",MIN(VLOOKUP($P3230,margin_ranges!$A$5:$D$10,4,FALSE)/100,$Q3230))</f>
        <v>0.2133103116</v>
      </c>
      <c r="T3230" s="6">
        <f>IF(A3230="placement",$J3230*MIN($Q3230,$S3230),"")</f>
        <v>26.023858015199998</v>
      </c>
      <c r="U3230" s="6">
        <f>IF($A3230="placement",T3230,SUMIF($C$10:$C$6209,$C3230,$T$10:$T$6209))</f>
        <v>26.023858015199998</v>
      </c>
      <c r="V3230" s="34">
        <f t="shared" si="152"/>
        <v>0.17416371402985065</v>
      </c>
      <c r="W3230" s="24"/>
      <c r="X3230" s="2" t="str">
        <f>IFERROR(MIN(VLOOKUP($W3230,margin_ranges!$A$5:$D$10,4,FALSE),$Q3230*100)/100,"")</f>
        <v/>
      </c>
      <c r="Y3230" s="6">
        <f t="shared" si="150"/>
        <v>26.023858015199998</v>
      </c>
      <c r="Z3230" s="6">
        <f>IF($A3230="placement",Y3230,SUMIF($C$10:$C$6209,$C3230,$Y$10:$Y$6209))</f>
        <v>26.023858015199998</v>
      </c>
      <c r="AA3230" s="29">
        <f t="shared" si="151"/>
        <v>0.17416371402985065</v>
      </c>
    </row>
    <row r="3231" spans="1:27" hidden="1" x14ac:dyDescent="0.3">
      <c r="A3231" s="8" t="s">
        <v>17</v>
      </c>
      <c r="B3231" s="8" t="s">
        <v>2692</v>
      </c>
      <c r="C3231" s="8" t="s">
        <v>2693</v>
      </c>
      <c r="D3231" s="8" t="s">
        <v>2738</v>
      </c>
      <c r="E3231" s="8" t="s">
        <v>2739</v>
      </c>
      <c r="F3231" s="29">
        <v>0.16742302077135399</v>
      </c>
      <c r="G3231" s="29">
        <v>0</v>
      </c>
      <c r="H3231" s="30">
        <v>25.002099999999999</v>
      </c>
      <c r="I3231" s="30">
        <v>3.6589999999999998</v>
      </c>
      <c r="J3231" s="14">
        <v>152</v>
      </c>
      <c r="K3231" s="14">
        <v>25</v>
      </c>
      <c r="L3231" s="12">
        <v>0.14630000000000001</v>
      </c>
      <c r="M3231" s="7">
        <v>1.38125366</v>
      </c>
      <c r="N3231" s="31">
        <v>1.1499999999999999</v>
      </c>
      <c r="O3231" s="14">
        <f>IFERROR(VLOOKUP($C3231,'site totals'!$J$2:$K$607,2,FALSE),1)</f>
        <v>2736.8348000000001</v>
      </c>
      <c r="P3231" s="32" t="s">
        <v>91</v>
      </c>
      <c r="Q3231" s="12">
        <v>0.16742302079999999</v>
      </c>
      <c r="R3231" s="29">
        <v>0.2</v>
      </c>
      <c r="S3231" s="2">
        <f>IF($A3231="site","",MIN(VLOOKUP($P3231,margin_ranges!$A$5:$D$10,4,FALSE)/100,$Q3231))</f>
        <v>0.16742302079999999</v>
      </c>
      <c r="T3231" s="6">
        <f>IF(A3231="placement",$J3231*MIN($Q3231,$S3231),"")</f>
        <v>25.448299161599998</v>
      </c>
      <c r="U3231" s="6">
        <f>IF($A3231="placement",T3231,SUMIF($C$10:$C$6209,$C3231,$T$10:$T$6209))</f>
        <v>25.448299161599998</v>
      </c>
      <c r="V3231" s="34">
        <f t="shared" si="152"/>
        <v>4.0721223999999889E-2</v>
      </c>
      <c r="W3231" s="24"/>
      <c r="X3231" s="2" t="str">
        <f>IFERROR(MIN(VLOOKUP($W3231,margin_ranges!$A$5:$D$10,4,FALSE),$Q3231*100)/100,"")</f>
        <v/>
      </c>
      <c r="Y3231" s="6">
        <f t="shared" si="150"/>
        <v>25.448299161599998</v>
      </c>
      <c r="Z3231" s="6">
        <f>IF($A3231="placement",Y3231,SUMIF($C$10:$C$6209,$C3231,$Y$10:$Y$6209))</f>
        <v>25.448299161599998</v>
      </c>
      <c r="AA3231" s="29">
        <f t="shared" si="151"/>
        <v>4.0721223999999889E-2</v>
      </c>
    </row>
    <row r="3232" spans="1:27" hidden="1" x14ac:dyDescent="0.3">
      <c r="A3232" s="8" t="s">
        <v>17</v>
      </c>
      <c r="B3232" s="8" t="s">
        <v>2692</v>
      </c>
      <c r="C3232" s="8" t="s">
        <v>2693</v>
      </c>
      <c r="D3232" s="8" t="s">
        <v>2702</v>
      </c>
      <c r="E3232" s="8" t="s">
        <v>2703</v>
      </c>
      <c r="F3232" s="29">
        <v>0.19212483524759899</v>
      </c>
      <c r="G3232" s="29">
        <v>0</v>
      </c>
      <c r="H3232" s="30">
        <v>16.243600000000001</v>
      </c>
      <c r="I3232" s="30">
        <v>3.5306000000000002</v>
      </c>
      <c r="J3232" s="14">
        <v>164</v>
      </c>
      <c r="K3232" s="14">
        <v>32</v>
      </c>
      <c r="L3232" s="12">
        <v>0.21740000000000001</v>
      </c>
      <c r="M3232" s="7">
        <v>1.54726875</v>
      </c>
      <c r="N3232" s="31">
        <v>1.25</v>
      </c>
      <c r="O3232" s="14">
        <f>IFERROR(VLOOKUP($C3232,'site totals'!$J$2:$K$607,2,FALSE),1)</f>
        <v>2736.8348000000001</v>
      </c>
      <c r="P3232" s="32" t="s">
        <v>91</v>
      </c>
      <c r="Q3232" s="12">
        <v>0.19212483520000001</v>
      </c>
      <c r="R3232" s="29">
        <v>0.25</v>
      </c>
      <c r="S3232" s="2">
        <f>IF($A3232="site","",MIN(VLOOKUP($P3232,margin_ranges!$A$5:$D$10,4,FALSE)/100,$Q3232))</f>
        <v>0.19212483520000001</v>
      </c>
      <c r="T3232" s="6">
        <f>IF(A3232="placement",$J3232*MIN($Q3232,$S3232),"")</f>
        <v>31.5084729728</v>
      </c>
      <c r="U3232" s="6">
        <f>IF($A3232="placement",T3232,SUMIF($C$10:$C$6209,$C3232,$T$10:$T$6209))</f>
        <v>31.5084729728</v>
      </c>
      <c r="V3232" s="34">
        <f t="shared" si="152"/>
        <v>7.7166886399999912E-2</v>
      </c>
      <c r="W3232" s="24"/>
      <c r="X3232" s="2" t="str">
        <f>IFERROR(MIN(VLOOKUP($W3232,margin_ranges!$A$5:$D$10,4,FALSE),$Q3232*100)/100,"")</f>
        <v/>
      </c>
      <c r="Y3232" s="6">
        <f t="shared" ref="Y3232:Y3295" si="153">IF(A3232="placement",IF($X3232="",$T3232,$J3232*MIN($Q3232,$X3232)),"")</f>
        <v>31.5084729728</v>
      </c>
      <c r="Z3232" s="6">
        <f>IF($A3232="placement",Y3232,SUMIF($C$10:$C$6209,$C3232,$Y$10:$Y$6209))</f>
        <v>31.5084729728</v>
      </c>
      <c r="AA3232" s="29">
        <f t="shared" ref="AA3232:AA3295" si="154">($J3232-$Z3232)/($J3232*(1-$R3232))-1</f>
        <v>7.7166886399999912E-2</v>
      </c>
    </row>
    <row r="3233" spans="1:27" hidden="1" x14ac:dyDescent="0.3">
      <c r="A3233" s="8" t="s">
        <v>17</v>
      </c>
      <c r="B3233" s="8" t="s">
        <v>2692</v>
      </c>
      <c r="C3233" s="8" t="s">
        <v>2693</v>
      </c>
      <c r="D3233" s="8" t="s">
        <v>2722</v>
      </c>
      <c r="E3233" s="8" t="s">
        <v>2723</v>
      </c>
      <c r="F3233" s="29">
        <v>0.18738193899227501</v>
      </c>
      <c r="G3233" s="29">
        <v>0</v>
      </c>
      <c r="H3233" s="30">
        <v>25.014399999999998</v>
      </c>
      <c r="I3233" s="30">
        <v>4.9332000000000003</v>
      </c>
      <c r="J3233" s="14">
        <v>200</v>
      </c>
      <c r="K3233" s="14">
        <v>38</v>
      </c>
      <c r="L3233" s="12">
        <v>0.19719999999999999</v>
      </c>
      <c r="M3233" s="7">
        <v>1.35364946</v>
      </c>
      <c r="N3233" s="31">
        <v>1.1000000000000001</v>
      </c>
      <c r="O3233" s="14">
        <f>IFERROR(VLOOKUP($C3233,'site totals'!$J$2:$K$607,2,FALSE),1)</f>
        <v>2736.8348000000001</v>
      </c>
      <c r="P3233" s="32" t="s">
        <v>91</v>
      </c>
      <c r="Q3233" s="12">
        <v>0.187381939</v>
      </c>
      <c r="R3233" s="29">
        <v>0.33</v>
      </c>
      <c r="S3233" s="2">
        <f>IF($A3233="site","",MIN(VLOOKUP($P3233,margin_ranges!$A$5:$D$10,4,FALSE)/100,$Q3233))</f>
        <v>0.187381939</v>
      </c>
      <c r="T3233" s="6">
        <f>IF(A3233="placement",$J3233*MIN($Q3233,$S3233),"")</f>
        <v>37.476387799999998</v>
      </c>
      <c r="U3233" s="6">
        <f>IF($A3233="placement",T3233,SUMIF($C$10:$C$6209,$C3233,$T$10:$T$6209))</f>
        <v>37.476387799999998</v>
      </c>
      <c r="V3233" s="34">
        <f t="shared" si="152"/>
        <v>0.21286277761194028</v>
      </c>
      <c r="W3233" s="24"/>
      <c r="X3233" s="2" t="str">
        <f>IFERROR(MIN(VLOOKUP($W3233,margin_ranges!$A$5:$D$10,4,FALSE),$Q3233*100)/100,"")</f>
        <v/>
      </c>
      <c r="Y3233" s="6">
        <f t="shared" si="153"/>
        <v>37.476387799999998</v>
      </c>
      <c r="Z3233" s="6">
        <f>IF($A3233="placement",Y3233,SUMIF($C$10:$C$6209,$C3233,$Y$10:$Y$6209))</f>
        <v>37.476387799999998</v>
      </c>
      <c r="AA3233" s="29">
        <f t="shared" si="154"/>
        <v>0.21286277761194028</v>
      </c>
    </row>
    <row r="3234" spans="1:27" hidden="1" x14ac:dyDescent="0.3">
      <c r="A3234" s="8" t="s">
        <v>17</v>
      </c>
      <c r="B3234" s="8" t="s">
        <v>2692</v>
      </c>
      <c r="C3234" s="8" t="s">
        <v>2693</v>
      </c>
      <c r="D3234" s="8" t="s">
        <v>2748</v>
      </c>
      <c r="E3234" s="8" t="s">
        <v>2749</v>
      </c>
      <c r="F3234" s="29">
        <v>0.15259484699030301</v>
      </c>
      <c r="G3234" s="29">
        <v>1</v>
      </c>
      <c r="H3234" s="30">
        <v>31.6327</v>
      </c>
      <c r="I3234" s="30">
        <v>5.8109000000000002</v>
      </c>
      <c r="J3234" s="14">
        <v>237</v>
      </c>
      <c r="K3234" s="14">
        <v>36</v>
      </c>
      <c r="L3234" s="12">
        <v>0.1837</v>
      </c>
      <c r="M3234" s="7">
        <v>1.35708403</v>
      </c>
      <c r="N3234" s="31">
        <v>1.1499999999999999</v>
      </c>
      <c r="O3234" s="14">
        <f>IFERROR(VLOOKUP($C3234,'site totals'!$J$2:$K$607,2,FALSE),1)</f>
        <v>2736.8348000000001</v>
      </c>
      <c r="P3234" s="32" t="s">
        <v>91</v>
      </c>
      <c r="Q3234" s="12">
        <v>0.15259484700000001</v>
      </c>
      <c r="R3234" s="29">
        <v>0.3</v>
      </c>
      <c r="S3234" s="2">
        <f>IF($A3234="site","",MIN(VLOOKUP($P3234,margin_ranges!$A$5:$D$10,4,FALSE)/100,$Q3234))</f>
        <v>0.15259484700000001</v>
      </c>
      <c r="T3234" s="6">
        <f>IF(A3234="placement",$J3234*MIN($Q3234,$S3234),"")</f>
        <v>36.164978738999999</v>
      </c>
      <c r="U3234" s="6">
        <f>IF($A3234="placement",T3234,SUMIF($C$10:$C$6209,$C3234,$T$10:$T$6209))</f>
        <v>36.164978738999999</v>
      </c>
      <c r="V3234" s="34">
        <f t="shared" si="152"/>
        <v>0.21057879000000024</v>
      </c>
      <c r="W3234" s="24"/>
      <c r="X3234" s="2" t="str">
        <f>IFERROR(MIN(VLOOKUP($W3234,margin_ranges!$A$5:$D$10,4,FALSE),$Q3234*100)/100,"")</f>
        <v/>
      </c>
      <c r="Y3234" s="6">
        <f t="shared" si="153"/>
        <v>36.164978738999999</v>
      </c>
      <c r="Z3234" s="6">
        <f>IF($A3234="placement",Y3234,SUMIF($C$10:$C$6209,$C3234,$Y$10:$Y$6209))</f>
        <v>36.164978738999999</v>
      </c>
      <c r="AA3234" s="29">
        <f t="shared" si="154"/>
        <v>0.21057879000000024</v>
      </c>
    </row>
    <row r="3235" spans="1:27" hidden="1" x14ac:dyDescent="0.3">
      <c r="A3235" s="8" t="s">
        <v>17</v>
      </c>
      <c r="B3235" s="8" t="s">
        <v>2692</v>
      </c>
      <c r="C3235" s="8" t="s">
        <v>2693</v>
      </c>
      <c r="D3235" s="8" t="s">
        <v>2714</v>
      </c>
      <c r="E3235" s="8" t="s">
        <v>2715</v>
      </c>
      <c r="F3235" s="29">
        <v>0.17554027715131301</v>
      </c>
      <c r="G3235" s="29">
        <v>0</v>
      </c>
      <c r="H3235" s="30">
        <v>27.452500000000001</v>
      </c>
      <c r="I3235" s="30">
        <v>5.7237999999999998</v>
      </c>
      <c r="J3235" s="14">
        <v>260</v>
      </c>
      <c r="K3235" s="14">
        <v>46</v>
      </c>
      <c r="L3235" s="12">
        <v>0.20849999999999999</v>
      </c>
      <c r="M3235" s="7">
        <v>1.5161444100000001</v>
      </c>
      <c r="N3235" s="31">
        <v>1.25</v>
      </c>
      <c r="O3235" s="14">
        <f>IFERROR(VLOOKUP($C3235,'site totals'!$J$2:$K$607,2,FALSE),1)</f>
        <v>2736.8348000000001</v>
      </c>
      <c r="P3235" s="32" t="s">
        <v>91</v>
      </c>
      <c r="Q3235" s="12">
        <v>0.17554027720000001</v>
      </c>
      <c r="R3235" s="29">
        <v>0.33</v>
      </c>
      <c r="S3235" s="2">
        <f>IF($A3235="site","",MIN(VLOOKUP($P3235,margin_ranges!$A$5:$D$10,4,FALSE)/100,$Q3235))</f>
        <v>0.17554027720000001</v>
      </c>
      <c r="T3235" s="6">
        <f>IF(A3235="placement",$J3235*MIN($Q3235,$S3235),"")</f>
        <v>45.640472072000001</v>
      </c>
      <c r="U3235" s="6">
        <f>IF($A3235="placement",T3235,SUMIF($C$10:$C$6209,$C3235,$T$10:$T$6209))</f>
        <v>45.640472072000001</v>
      </c>
      <c r="V3235" s="34">
        <f t="shared" si="152"/>
        <v>0.23053689970149271</v>
      </c>
      <c r="W3235" s="24"/>
      <c r="X3235" s="2" t="str">
        <f>IFERROR(MIN(VLOOKUP($W3235,margin_ranges!$A$5:$D$10,4,FALSE),$Q3235*100)/100,"")</f>
        <v/>
      </c>
      <c r="Y3235" s="6">
        <f t="shared" si="153"/>
        <v>45.640472072000001</v>
      </c>
      <c r="Z3235" s="6">
        <f>IF($A3235="placement",Y3235,SUMIF($C$10:$C$6209,$C3235,$Y$10:$Y$6209))</f>
        <v>45.640472072000001</v>
      </c>
      <c r="AA3235" s="29">
        <f t="shared" si="154"/>
        <v>0.23053689970149271</v>
      </c>
    </row>
    <row r="3236" spans="1:27" hidden="1" x14ac:dyDescent="0.3">
      <c r="A3236" s="8" t="s">
        <v>17</v>
      </c>
      <c r="B3236" s="8" t="s">
        <v>2692</v>
      </c>
      <c r="C3236" s="8" t="s">
        <v>2693</v>
      </c>
      <c r="D3236" s="8" t="s">
        <v>2724</v>
      </c>
      <c r="E3236" s="8" t="s">
        <v>2725</v>
      </c>
      <c r="F3236" s="29">
        <v>0.17197372195809099</v>
      </c>
      <c r="G3236" s="29">
        <v>0</v>
      </c>
      <c r="H3236" s="30">
        <v>29.0304</v>
      </c>
      <c r="I3236" s="30">
        <v>6.5114000000000001</v>
      </c>
      <c r="J3236" s="14">
        <v>283</v>
      </c>
      <c r="K3236" s="14">
        <v>49</v>
      </c>
      <c r="L3236" s="12">
        <v>0.2243</v>
      </c>
      <c r="M3236" s="7">
        <v>1.4492293700000001</v>
      </c>
      <c r="N3236" s="31">
        <v>1.2</v>
      </c>
      <c r="O3236" s="14">
        <f>IFERROR(VLOOKUP($C3236,'site totals'!$J$2:$K$607,2,FALSE),1)</f>
        <v>2736.8348000000001</v>
      </c>
      <c r="P3236" s="32" t="s">
        <v>91</v>
      </c>
      <c r="Q3236" s="12">
        <v>0.171973722</v>
      </c>
      <c r="R3236" s="29">
        <v>0.33</v>
      </c>
      <c r="S3236" s="2">
        <f>IF($A3236="site","",MIN(VLOOKUP($P3236,margin_ranges!$A$5:$D$10,4,FALSE)/100,$Q3236))</f>
        <v>0.171973722</v>
      </c>
      <c r="T3236" s="6">
        <f>IF(A3236="placement",$J3236*MIN($Q3236,$S3236),"")</f>
        <v>48.668563325999997</v>
      </c>
      <c r="U3236" s="6">
        <f>IF($A3236="placement",T3236,SUMIF($C$10:$C$6209,$C3236,$T$10:$T$6209))</f>
        <v>48.668563325999997</v>
      </c>
      <c r="V3236" s="34">
        <f t="shared" si="152"/>
        <v>0.2358601164179106</v>
      </c>
      <c r="W3236" s="24"/>
      <c r="X3236" s="2" t="str">
        <f>IFERROR(MIN(VLOOKUP($W3236,margin_ranges!$A$5:$D$10,4,FALSE),$Q3236*100)/100,"")</f>
        <v/>
      </c>
      <c r="Y3236" s="6">
        <f t="shared" si="153"/>
        <v>48.668563325999997</v>
      </c>
      <c r="Z3236" s="6">
        <f>IF($A3236="placement",Y3236,SUMIF($C$10:$C$6209,$C3236,$Y$10:$Y$6209))</f>
        <v>48.668563325999997</v>
      </c>
      <c r="AA3236" s="29">
        <f t="shared" si="154"/>
        <v>0.2358601164179106</v>
      </c>
    </row>
    <row r="3237" spans="1:27" hidden="1" x14ac:dyDescent="0.3">
      <c r="A3237" s="8" t="s">
        <v>17</v>
      </c>
      <c r="B3237" s="8" t="s">
        <v>2692</v>
      </c>
      <c r="C3237" s="8" t="s">
        <v>2693</v>
      </c>
      <c r="D3237" s="8" t="s">
        <v>2736</v>
      </c>
      <c r="E3237" s="8" t="s">
        <v>2737</v>
      </c>
      <c r="F3237" s="29">
        <v>8.5249818922742596E-2</v>
      </c>
      <c r="G3237" s="29">
        <v>1</v>
      </c>
      <c r="H3237" s="30">
        <v>51.5794</v>
      </c>
      <c r="I3237" s="30">
        <v>15.823600000000001</v>
      </c>
      <c r="J3237" s="14">
        <v>633</v>
      </c>
      <c r="K3237" s="14">
        <v>46</v>
      </c>
      <c r="L3237" s="12">
        <v>0.30680000000000002</v>
      </c>
      <c r="M3237" s="7">
        <v>1.3336974699999999</v>
      </c>
      <c r="N3237" s="31">
        <v>1.22</v>
      </c>
      <c r="O3237" s="14">
        <f>IFERROR(VLOOKUP($C3237,'site totals'!$J$2:$K$607,2,FALSE),1)</f>
        <v>2736.8348000000001</v>
      </c>
      <c r="P3237" s="32" t="s">
        <v>91</v>
      </c>
      <c r="Q3237" s="12">
        <v>8.5249818899999996E-2</v>
      </c>
      <c r="R3237" s="29">
        <v>0.33</v>
      </c>
      <c r="S3237" s="2">
        <f>IF($A3237="site","",MIN(VLOOKUP($P3237,margin_ranges!$A$5:$D$10,4,FALSE)/100,$Q3237))</f>
        <v>8.5249818899999996E-2</v>
      </c>
      <c r="T3237" s="6">
        <f>IF(A3237="placement",$J3237*MIN($Q3237,$S3237),"")</f>
        <v>53.963135363699998</v>
      </c>
      <c r="U3237" s="6">
        <f>IF($A3237="placement",T3237,SUMIF($C$10:$C$6209,$C3237,$T$10:$T$6209))</f>
        <v>53.963135363699998</v>
      </c>
      <c r="V3237" s="34">
        <f t="shared" si="152"/>
        <v>0.36529877776119424</v>
      </c>
      <c r="W3237" s="24"/>
      <c r="X3237" s="2" t="str">
        <f>IFERROR(MIN(VLOOKUP($W3237,margin_ranges!$A$5:$D$10,4,FALSE),$Q3237*100)/100,"")</f>
        <v/>
      </c>
      <c r="Y3237" s="6">
        <f t="shared" si="153"/>
        <v>53.963135363699998</v>
      </c>
      <c r="Z3237" s="6">
        <f>IF($A3237="placement",Y3237,SUMIF($C$10:$C$6209,$C3237,$Y$10:$Y$6209))</f>
        <v>53.963135363699998</v>
      </c>
      <c r="AA3237" s="29">
        <f t="shared" si="154"/>
        <v>0.36529877776119424</v>
      </c>
    </row>
    <row r="3238" spans="1:27" hidden="1" x14ac:dyDescent="0.3">
      <c r="A3238" s="8" t="s">
        <v>17</v>
      </c>
      <c r="B3238" s="8" t="s">
        <v>2692</v>
      </c>
      <c r="C3238" s="8" t="s">
        <v>2693</v>
      </c>
      <c r="D3238" s="8" t="s">
        <v>2746</v>
      </c>
      <c r="E3238" s="8" t="s">
        <v>2747</v>
      </c>
      <c r="F3238" s="29">
        <v>0.16735031538088299</v>
      </c>
      <c r="G3238" s="29">
        <v>1</v>
      </c>
      <c r="H3238" s="30">
        <v>74.450999999999993</v>
      </c>
      <c r="I3238" s="30">
        <v>18.8581</v>
      </c>
      <c r="J3238" s="14">
        <v>883</v>
      </c>
      <c r="K3238" s="14">
        <v>148</v>
      </c>
      <c r="L3238" s="12">
        <v>0.25330000000000003</v>
      </c>
      <c r="M3238" s="7">
        <v>1.56128084</v>
      </c>
      <c r="N3238" s="31">
        <v>1.3</v>
      </c>
      <c r="O3238" s="14">
        <f>IFERROR(VLOOKUP($C3238,'site totals'!$J$2:$K$607,2,FALSE),1)</f>
        <v>2736.8348000000001</v>
      </c>
      <c r="P3238" s="32" t="s">
        <v>91</v>
      </c>
      <c r="Q3238" s="12">
        <v>0.1673503154</v>
      </c>
      <c r="R3238" s="29">
        <v>0.3</v>
      </c>
      <c r="S3238" s="2">
        <f>IF($A3238="site","",MIN(VLOOKUP($P3238,margin_ranges!$A$5:$D$10,4,FALSE)/100,$Q3238))</f>
        <v>0.1673503154</v>
      </c>
      <c r="T3238" s="6">
        <f>IF(A3238="placement",$J3238*MIN($Q3238,$S3238),"")</f>
        <v>147.7703284982</v>
      </c>
      <c r="U3238" s="6">
        <f>IF($A3238="placement",T3238,SUMIF($C$10:$C$6209,$C3238,$T$10:$T$6209))</f>
        <v>147.7703284982</v>
      </c>
      <c r="V3238" s="34">
        <f t="shared" si="152"/>
        <v>0.18949954942857161</v>
      </c>
      <c r="W3238" s="24"/>
      <c r="X3238" s="2" t="str">
        <f>IFERROR(MIN(VLOOKUP($W3238,margin_ranges!$A$5:$D$10,4,FALSE),$Q3238*100)/100,"")</f>
        <v/>
      </c>
      <c r="Y3238" s="6">
        <f t="shared" si="153"/>
        <v>147.7703284982</v>
      </c>
      <c r="Z3238" s="6">
        <f>IF($A3238="placement",Y3238,SUMIF($C$10:$C$6209,$C3238,$Y$10:$Y$6209))</f>
        <v>147.7703284982</v>
      </c>
      <c r="AA3238" s="29">
        <f t="shared" si="154"/>
        <v>0.18949954942857161</v>
      </c>
    </row>
    <row r="3239" spans="1:27" hidden="1" x14ac:dyDescent="0.3">
      <c r="A3239" s="8" t="s">
        <v>17</v>
      </c>
      <c r="B3239" s="8" t="s">
        <v>2692</v>
      </c>
      <c r="C3239" s="8" t="s">
        <v>2693</v>
      </c>
      <c r="D3239" s="8" t="s">
        <v>2756</v>
      </c>
      <c r="E3239" s="8" t="s">
        <v>2757</v>
      </c>
      <c r="F3239" s="29">
        <v>0.100113867518799</v>
      </c>
      <c r="G3239" s="29">
        <v>1</v>
      </c>
      <c r="H3239" s="30">
        <v>99.631399999999999</v>
      </c>
      <c r="I3239" s="30">
        <v>24.823599999999999</v>
      </c>
      <c r="J3239" s="14">
        <v>993</v>
      </c>
      <c r="K3239" s="14">
        <v>99</v>
      </c>
      <c r="L3239" s="12">
        <v>0.2492</v>
      </c>
      <c r="M3239" s="7">
        <v>1.3335020500000001</v>
      </c>
      <c r="N3239" s="31">
        <v>1.2</v>
      </c>
      <c r="O3239" s="14">
        <f>IFERROR(VLOOKUP($C3239,'site totals'!$J$2:$K$607,2,FALSE),1)</f>
        <v>2736.8348000000001</v>
      </c>
      <c r="P3239" s="32" t="s">
        <v>91</v>
      </c>
      <c r="Q3239" s="12">
        <v>0.1001138675</v>
      </c>
      <c r="R3239" s="29">
        <v>0.25</v>
      </c>
      <c r="S3239" s="2">
        <f>IF($A3239="site","",MIN(VLOOKUP($P3239,margin_ranges!$A$5:$D$10,4,FALSE)/100,$Q3239))</f>
        <v>0.1001138675</v>
      </c>
      <c r="T3239" s="6">
        <f>IF(A3239="placement",$J3239*MIN($Q3239,$S3239),"")</f>
        <v>99.413070427499989</v>
      </c>
      <c r="U3239" s="6">
        <f>IF($A3239="placement",T3239,SUMIF($C$10:$C$6209,$C3239,$T$10:$T$6209))</f>
        <v>99.413070427499989</v>
      </c>
      <c r="V3239" s="34">
        <f t="shared" ref="V3239:V3302" si="155">($J3239-$U3239)/($J3239*(1-$R3239))-1</f>
        <v>0.19984817666666665</v>
      </c>
      <c r="W3239" s="24"/>
      <c r="X3239" s="2" t="str">
        <f>IFERROR(MIN(VLOOKUP($W3239,margin_ranges!$A$5:$D$10,4,FALSE),$Q3239*100)/100,"")</f>
        <v/>
      </c>
      <c r="Y3239" s="6">
        <f t="shared" si="153"/>
        <v>99.413070427499989</v>
      </c>
      <c r="Z3239" s="6">
        <f>IF($A3239="placement",Y3239,SUMIF($C$10:$C$6209,$C3239,$Y$10:$Y$6209))</f>
        <v>99.413070427499989</v>
      </c>
      <c r="AA3239" s="29">
        <f t="shared" si="154"/>
        <v>0.19984817666666665</v>
      </c>
    </row>
    <row r="3240" spans="1:27" x14ac:dyDescent="0.3">
      <c r="A3240" s="16" t="s">
        <v>33</v>
      </c>
      <c r="B3240" s="16" t="s">
        <v>2692</v>
      </c>
      <c r="C3240" s="16" t="s">
        <v>2693</v>
      </c>
      <c r="D3240" s="8" t="s">
        <v>34</v>
      </c>
      <c r="E3240" s="16"/>
      <c r="F3240" s="17">
        <v>0.15676676077014201</v>
      </c>
      <c r="G3240" s="17">
        <v>0.46823754000000001</v>
      </c>
      <c r="H3240" s="36">
        <v>646.34059999999999</v>
      </c>
      <c r="I3240" s="36">
        <v>136.4991</v>
      </c>
      <c r="J3240" s="22">
        <v>5865</v>
      </c>
      <c r="K3240" s="22">
        <v>918</v>
      </c>
      <c r="L3240" s="18">
        <v>0.2112</v>
      </c>
      <c r="M3240" s="19">
        <v>1.4321577299999999</v>
      </c>
      <c r="N3240" s="20">
        <v>1.207643</v>
      </c>
      <c r="O3240" s="22">
        <f>IFERROR(VLOOKUP($C3240,'site totals'!$J$2:$K$607,2,FALSE),1)</f>
        <v>2736.8348000000001</v>
      </c>
      <c r="P3240" s="21"/>
      <c r="Q3240" s="18">
        <v>0.15676676079999999</v>
      </c>
      <c r="R3240" s="17">
        <v>0.27079999999999999</v>
      </c>
      <c r="S3240" s="18" t="str">
        <f>IF($A3240="site","",MIN(VLOOKUP($P3240,margin_ranges!$A$5:$D$10,4,FALSE)/100,$Q3240))</f>
        <v/>
      </c>
      <c r="T3240" s="22" t="str">
        <f>IF(A3240="placement",$J3240*MIN($Q3240,$S3240),"")</f>
        <v/>
      </c>
      <c r="U3240" s="22">
        <f>IF($A3240="placement",T3240,SUMIF($C$10:$C$6209,$C3240,$T$10:$T$6209))</f>
        <v>917.8982685197999</v>
      </c>
      <c r="V3240" s="37">
        <f t="shared" si="155"/>
        <v>0.1567410948854715</v>
      </c>
      <c r="W3240" s="38"/>
      <c r="X3240" s="18" t="str">
        <f>IFERROR(MIN(VLOOKUP($W3240,margin_ranges!$A$5:$D$10,4,FALSE),$Q3240*100)/100,"")</f>
        <v/>
      </c>
      <c r="Y3240" s="6" t="str">
        <f t="shared" si="153"/>
        <v/>
      </c>
      <c r="Z3240" s="6">
        <f>IF($A3240="placement",Y3240,SUMIF($C$10:$C$6209,$C3240,$Y$10:$Y$6209))</f>
        <v>917.8982685197999</v>
      </c>
      <c r="AA3240" s="17">
        <f t="shared" si="154"/>
        <v>0.1567410948854715</v>
      </c>
    </row>
    <row r="3241" spans="1:27" hidden="1" x14ac:dyDescent="0.3">
      <c r="A3241" s="8" t="s">
        <v>17</v>
      </c>
      <c r="B3241" s="8" t="s">
        <v>7711</v>
      </c>
      <c r="C3241" s="8" t="s">
        <v>7712</v>
      </c>
      <c r="D3241" s="8" t="s">
        <v>7715</v>
      </c>
      <c r="E3241" s="8" t="s">
        <v>7716</v>
      </c>
      <c r="F3241" s="29">
        <v>0.19650131056956599</v>
      </c>
      <c r="G3241" s="29">
        <v>1</v>
      </c>
      <c r="H3241" s="30">
        <v>124.3077</v>
      </c>
      <c r="I3241" s="30">
        <v>8.2959999999999994</v>
      </c>
      <c r="J3241" s="14">
        <v>774</v>
      </c>
      <c r="K3241" s="14">
        <v>152</v>
      </c>
      <c r="L3241" s="12">
        <v>6.6699999999999995E-2</v>
      </c>
      <c r="M3241" s="7">
        <v>3.1113927499999998</v>
      </c>
      <c r="N3241" s="31">
        <v>2.5</v>
      </c>
      <c r="O3241" s="14">
        <f>IFERROR(VLOOKUP($C3241,'site totals'!$J$2:$K$607,2,FALSE),1)</f>
        <v>2720.9784</v>
      </c>
      <c r="P3241" s="32" t="s">
        <v>478</v>
      </c>
      <c r="Q3241" s="12">
        <v>0.19650131060000001</v>
      </c>
      <c r="R3241" s="29">
        <v>0.33</v>
      </c>
      <c r="S3241" s="2">
        <f>IF($A3241="site","",MIN(VLOOKUP($P3241,margin_ranges!$A$5:$D$10,4,FALSE)/100,$Q3241))</f>
        <v>0.19650131060000001</v>
      </c>
      <c r="T3241" s="6">
        <f>IF(A3241="placement",$J3241*MIN($Q3241,$S3241),"")</f>
        <v>152.0920144044</v>
      </c>
      <c r="U3241" s="6">
        <f>IF($A3241="placement",T3241,SUMIF($C$10:$C$6209,$C3241,$T$10:$T$6209))</f>
        <v>152.0920144044</v>
      </c>
      <c r="V3241" s="34">
        <f t="shared" si="155"/>
        <v>0.19925177522388071</v>
      </c>
      <c r="W3241" s="24"/>
      <c r="X3241" s="2" t="str">
        <f>IFERROR(MIN(VLOOKUP($W3241,margin_ranges!$A$5:$D$10,4,FALSE),$Q3241*100)/100,"")</f>
        <v/>
      </c>
      <c r="Y3241" s="6">
        <f t="shared" si="153"/>
        <v>152.0920144044</v>
      </c>
      <c r="Z3241" s="6">
        <f>IF($A3241="placement",Y3241,SUMIF($C$10:$C$6209,$C3241,$Y$10:$Y$6209))</f>
        <v>152.0920144044</v>
      </c>
      <c r="AA3241" s="29">
        <f t="shared" si="154"/>
        <v>0.19925177522388071</v>
      </c>
    </row>
    <row r="3242" spans="1:27" hidden="1" x14ac:dyDescent="0.3">
      <c r="A3242" s="8" t="s">
        <v>17</v>
      </c>
      <c r="B3242" s="8" t="s">
        <v>7711</v>
      </c>
      <c r="C3242" s="8" t="s">
        <v>7712</v>
      </c>
      <c r="D3242" s="8" t="s">
        <v>7721</v>
      </c>
      <c r="E3242" s="8" t="s">
        <v>7716</v>
      </c>
      <c r="F3242" s="29">
        <v>0.178237248866709</v>
      </c>
      <c r="G3242" s="29">
        <v>1</v>
      </c>
      <c r="H3242" s="30">
        <v>124.1468</v>
      </c>
      <c r="I3242" s="30">
        <v>8.5449000000000002</v>
      </c>
      <c r="J3242" s="14">
        <v>780</v>
      </c>
      <c r="K3242" s="14">
        <v>139</v>
      </c>
      <c r="L3242" s="12">
        <v>6.88E-2</v>
      </c>
      <c r="M3242" s="7">
        <v>3.04224059</v>
      </c>
      <c r="N3242" s="31">
        <v>2.5</v>
      </c>
      <c r="O3242" s="14">
        <f>IFERROR(VLOOKUP($C3242,'site totals'!$J$2:$K$607,2,FALSE),1)</f>
        <v>2720.9784</v>
      </c>
      <c r="P3242" s="32" t="s">
        <v>478</v>
      </c>
      <c r="Q3242" s="12">
        <v>0.17823724890000001</v>
      </c>
      <c r="R3242" s="29">
        <v>0.33</v>
      </c>
      <c r="S3242" s="2">
        <f>IF($A3242="site","",MIN(VLOOKUP($P3242,margin_ranges!$A$5:$D$10,4,FALSE)/100,$Q3242))</f>
        <v>0.17823724890000001</v>
      </c>
      <c r="T3242" s="6">
        <f>IF(A3242="placement",$J3242*MIN($Q3242,$S3242),"")</f>
        <v>139.02505414200002</v>
      </c>
      <c r="U3242" s="6">
        <f>IF($A3242="placement",T3242,SUMIF($C$10:$C$6209,$C3242,$T$10:$T$6209))</f>
        <v>139.02505414200002</v>
      </c>
      <c r="V3242" s="34">
        <f t="shared" si="155"/>
        <v>0.22651156880597023</v>
      </c>
      <c r="W3242" s="24"/>
      <c r="X3242" s="2" t="str">
        <f>IFERROR(MIN(VLOOKUP($W3242,margin_ranges!$A$5:$D$10,4,FALSE),$Q3242*100)/100,"")</f>
        <v/>
      </c>
      <c r="Y3242" s="6">
        <f t="shared" si="153"/>
        <v>139.02505414200002</v>
      </c>
      <c r="Z3242" s="6">
        <f>IF($A3242="placement",Y3242,SUMIF($C$10:$C$6209,$C3242,$Y$10:$Y$6209))</f>
        <v>139.02505414200002</v>
      </c>
      <c r="AA3242" s="29">
        <f t="shared" si="154"/>
        <v>0.22651156880597023</v>
      </c>
    </row>
    <row r="3243" spans="1:27" hidden="1" x14ac:dyDescent="0.3">
      <c r="A3243" s="8" t="s">
        <v>17</v>
      </c>
      <c r="B3243" s="8" t="s">
        <v>7711</v>
      </c>
      <c r="C3243" s="8" t="s">
        <v>7712</v>
      </c>
      <c r="D3243" s="8" t="s">
        <v>7713</v>
      </c>
      <c r="E3243" s="8" t="s">
        <v>7714</v>
      </c>
      <c r="F3243" s="29">
        <v>0.14929378547669001</v>
      </c>
      <c r="G3243" s="29">
        <v>1</v>
      </c>
      <c r="H3243" s="30">
        <v>124.13549999999999</v>
      </c>
      <c r="I3243" s="30">
        <v>10.3432</v>
      </c>
      <c r="J3243" s="14">
        <v>912</v>
      </c>
      <c r="K3243" s="14">
        <v>136</v>
      </c>
      <c r="L3243" s="12">
        <v>8.3299999999999999E-2</v>
      </c>
      <c r="M3243" s="7">
        <v>2.9387348499999999</v>
      </c>
      <c r="N3243" s="31">
        <v>2.5</v>
      </c>
      <c r="O3243" s="14">
        <f>IFERROR(VLOOKUP($C3243,'site totals'!$J$2:$K$607,2,FALSE),1)</f>
        <v>2720.9784</v>
      </c>
      <c r="P3243" s="32" t="s">
        <v>478</v>
      </c>
      <c r="Q3243" s="12">
        <v>0.1492937855</v>
      </c>
      <c r="R3243" s="29">
        <v>0.33</v>
      </c>
      <c r="S3243" s="2">
        <f>IF($A3243="site","",MIN(VLOOKUP($P3243,margin_ranges!$A$5:$D$10,4,FALSE)/100,$Q3243))</f>
        <v>0.1492937855</v>
      </c>
      <c r="T3243" s="6">
        <f>IF(A3243="placement",$J3243*MIN($Q3243,$S3243),"")</f>
        <v>136.15593237600001</v>
      </c>
      <c r="U3243" s="6">
        <f>IF($A3243="placement",T3243,SUMIF($C$10:$C$6209,$C3243,$T$10:$T$6209))</f>
        <v>136.15593237600001</v>
      </c>
      <c r="V3243" s="34">
        <f t="shared" si="155"/>
        <v>0.26971076791044779</v>
      </c>
      <c r="W3243" s="24"/>
      <c r="X3243" s="2" t="str">
        <f>IFERROR(MIN(VLOOKUP($W3243,margin_ranges!$A$5:$D$10,4,FALSE),$Q3243*100)/100,"")</f>
        <v/>
      </c>
      <c r="Y3243" s="6">
        <f t="shared" si="153"/>
        <v>136.15593237600001</v>
      </c>
      <c r="Z3243" s="6">
        <f>IF($A3243="placement",Y3243,SUMIF($C$10:$C$6209,$C3243,$Y$10:$Y$6209))</f>
        <v>136.15593237600001</v>
      </c>
      <c r="AA3243" s="29">
        <f t="shared" si="154"/>
        <v>0.26971076791044779</v>
      </c>
    </row>
    <row r="3244" spans="1:27" hidden="1" x14ac:dyDescent="0.3">
      <c r="A3244" s="8" t="s">
        <v>17</v>
      </c>
      <c r="B3244" s="8" t="s">
        <v>7711</v>
      </c>
      <c r="C3244" s="8" t="s">
        <v>7712</v>
      </c>
      <c r="D3244" s="8" t="s">
        <v>7722</v>
      </c>
      <c r="E3244" s="8" t="s">
        <v>7720</v>
      </c>
      <c r="F3244" s="29">
        <v>0.163952392833177</v>
      </c>
      <c r="G3244" s="29">
        <v>1</v>
      </c>
      <c r="H3244" s="30">
        <v>196.9332</v>
      </c>
      <c r="I3244" s="30">
        <v>10.483599999999999</v>
      </c>
      <c r="J3244" s="14">
        <v>940</v>
      </c>
      <c r="K3244" s="14">
        <v>154</v>
      </c>
      <c r="L3244" s="12">
        <v>5.3199999999999997E-2</v>
      </c>
      <c r="M3244" s="7">
        <v>2.9902603399999999</v>
      </c>
      <c r="N3244" s="31">
        <v>2.5</v>
      </c>
      <c r="O3244" s="14">
        <f>IFERROR(VLOOKUP($C3244,'site totals'!$J$2:$K$607,2,FALSE),1)</f>
        <v>2720.9784</v>
      </c>
      <c r="P3244" s="32" t="s">
        <v>478</v>
      </c>
      <c r="Q3244" s="12">
        <v>0.16395239280000001</v>
      </c>
      <c r="R3244" s="29">
        <v>0.33</v>
      </c>
      <c r="S3244" s="2">
        <f>IF($A3244="site","",MIN(VLOOKUP($P3244,margin_ranges!$A$5:$D$10,4,FALSE)/100,$Q3244))</f>
        <v>0.16395239280000001</v>
      </c>
      <c r="T3244" s="6">
        <f>IF(A3244="placement",$J3244*MIN($Q3244,$S3244),"")</f>
        <v>154.11524923200002</v>
      </c>
      <c r="U3244" s="6">
        <f>IF($A3244="placement",T3244,SUMIF($C$10:$C$6209,$C3244,$T$10:$T$6209))</f>
        <v>154.11524923200002</v>
      </c>
      <c r="V3244" s="34">
        <f t="shared" si="155"/>
        <v>0.24783224955223893</v>
      </c>
      <c r="W3244" s="24"/>
      <c r="X3244" s="2" t="str">
        <f>IFERROR(MIN(VLOOKUP($W3244,margin_ranges!$A$5:$D$10,4,FALSE),$Q3244*100)/100,"")</f>
        <v/>
      </c>
      <c r="Y3244" s="6">
        <f t="shared" si="153"/>
        <v>154.11524923200002</v>
      </c>
      <c r="Z3244" s="6">
        <f>IF($A3244="placement",Y3244,SUMIF($C$10:$C$6209,$C3244,$Y$10:$Y$6209))</f>
        <v>154.11524923200002</v>
      </c>
      <c r="AA3244" s="29">
        <f t="shared" si="154"/>
        <v>0.24783224955223893</v>
      </c>
    </row>
    <row r="3245" spans="1:27" hidden="1" x14ac:dyDescent="0.3">
      <c r="A3245" s="8" t="s">
        <v>17</v>
      </c>
      <c r="B3245" s="8" t="s">
        <v>7711</v>
      </c>
      <c r="C3245" s="8" t="s">
        <v>7712</v>
      </c>
      <c r="D3245" s="8" t="s">
        <v>7717</v>
      </c>
      <c r="E3245" s="8" t="s">
        <v>7718</v>
      </c>
      <c r="F3245" s="29">
        <v>0.17143467910142901</v>
      </c>
      <c r="G3245" s="29">
        <v>1</v>
      </c>
      <c r="H3245" s="30">
        <v>197.53389999999999</v>
      </c>
      <c r="I3245" s="30">
        <v>11.993399999999999</v>
      </c>
      <c r="J3245" s="14">
        <v>1086</v>
      </c>
      <c r="K3245" s="14">
        <v>186</v>
      </c>
      <c r="L3245" s="12">
        <v>6.0699999999999997E-2</v>
      </c>
      <c r="M3245" s="7">
        <v>3.01726362</v>
      </c>
      <c r="N3245" s="31">
        <v>2.5</v>
      </c>
      <c r="O3245" s="14">
        <f>IFERROR(VLOOKUP($C3245,'site totals'!$J$2:$K$607,2,FALSE),1)</f>
        <v>2720.9784</v>
      </c>
      <c r="P3245" s="32" t="s">
        <v>478</v>
      </c>
      <c r="Q3245" s="12">
        <v>0.17143467909999999</v>
      </c>
      <c r="R3245" s="29">
        <v>0.33</v>
      </c>
      <c r="S3245" s="2">
        <f>IF($A3245="site","",MIN(VLOOKUP($P3245,margin_ranges!$A$5:$D$10,4,FALSE)/100,$Q3245))</f>
        <v>0.17143467909999999</v>
      </c>
      <c r="T3245" s="6">
        <f>IF(A3245="placement",$J3245*MIN($Q3245,$S3245),"")</f>
        <v>186.17806150259997</v>
      </c>
      <c r="U3245" s="6">
        <f>IF($A3245="placement",T3245,SUMIF($C$10:$C$6209,$C3245,$T$10:$T$6209))</f>
        <v>186.17806150259997</v>
      </c>
      <c r="V3245" s="34">
        <f t="shared" si="155"/>
        <v>0.2366646580597016</v>
      </c>
      <c r="W3245" s="24"/>
      <c r="X3245" s="2" t="str">
        <f>IFERROR(MIN(VLOOKUP($W3245,margin_ranges!$A$5:$D$10,4,FALSE),$Q3245*100)/100,"")</f>
        <v/>
      </c>
      <c r="Y3245" s="6">
        <f t="shared" si="153"/>
        <v>186.17806150259997</v>
      </c>
      <c r="Z3245" s="6">
        <f>IF($A3245="placement",Y3245,SUMIF($C$10:$C$6209,$C3245,$Y$10:$Y$6209))</f>
        <v>186.17806150259997</v>
      </c>
      <c r="AA3245" s="29">
        <f t="shared" si="154"/>
        <v>0.2366646580597016</v>
      </c>
    </row>
    <row r="3246" spans="1:27" hidden="1" x14ac:dyDescent="0.3">
      <c r="A3246" s="8" t="s">
        <v>17</v>
      </c>
      <c r="B3246" s="8" t="s">
        <v>7711</v>
      </c>
      <c r="C3246" s="8" t="s">
        <v>7712</v>
      </c>
      <c r="D3246" s="8" t="s">
        <v>7719</v>
      </c>
      <c r="E3246" s="8" t="s">
        <v>7720</v>
      </c>
      <c r="F3246" s="29">
        <v>0.17504497542421399</v>
      </c>
      <c r="G3246" s="29">
        <v>1</v>
      </c>
      <c r="H3246" s="30">
        <v>197.70150000000001</v>
      </c>
      <c r="I3246" s="30">
        <v>14.7224</v>
      </c>
      <c r="J3246" s="14">
        <v>1338</v>
      </c>
      <c r="K3246" s="14">
        <v>234</v>
      </c>
      <c r="L3246" s="12">
        <v>7.4499999999999997E-2</v>
      </c>
      <c r="M3246" s="7">
        <v>3.0304682399999998</v>
      </c>
      <c r="N3246" s="31">
        <v>2.5</v>
      </c>
      <c r="O3246" s="14">
        <f>IFERROR(VLOOKUP($C3246,'site totals'!$J$2:$K$607,2,FALSE),1)</f>
        <v>2720.9784</v>
      </c>
      <c r="P3246" s="32" t="s">
        <v>478</v>
      </c>
      <c r="Q3246" s="12">
        <v>0.1750449754</v>
      </c>
      <c r="R3246" s="29">
        <v>0.33</v>
      </c>
      <c r="S3246" s="2">
        <f>IF($A3246="site","",MIN(VLOOKUP($P3246,margin_ranges!$A$5:$D$10,4,FALSE)/100,$Q3246))</f>
        <v>0.1750449754</v>
      </c>
      <c r="T3246" s="6">
        <f>IF(A3246="placement",$J3246*MIN($Q3246,$S3246),"")</f>
        <v>234.2101770852</v>
      </c>
      <c r="U3246" s="6">
        <f>IF($A3246="placement",T3246,SUMIF($C$10:$C$6209,$C3246,$T$10:$T$6209))</f>
        <v>234.2101770852</v>
      </c>
      <c r="V3246" s="34">
        <f t="shared" si="155"/>
        <v>0.231276156119403</v>
      </c>
      <c r="W3246" s="24"/>
      <c r="X3246" s="2" t="str">
        <f>IFERROR(MIN(VLOOKUP($W3246,margin_ranges!$A$5:$D$10,4,FALSE),$Q3246*100)/100,"")</f>
        <v/>
      </c>
      <c r="Y3246" s="6">
        <f t="shared" si="153"/>
        <v>234.2101770852</v>
      </c>
      <c r="Z3246" s="6">
        <f>IF($A3246="placement",Y3246,SUMIF($C$10:$C$6209,$C3246,$Y$10:$Y$6209))</f>
        <v>234.2101770852</v>
      </c>
      <c r="AA3246" s="29">
        <f t="shared" si="154"/>
        <v>0.231276156119403</v>
      </c>
    </row>
    <row r="3247" spans="1:27" x14ac:dyDescent="0.3">
      <c r="A3247" s="16" t="s">
        <v>33</v>
      </c>
      <c r="B3247" s="16" t="s">
        <v>7711</v>
      </c>
      <c r="C3247" s="16" t="s">
        <v>7712</v>
      </c>
      <c r="D3247" s="8" t="s">
        <v>34</v>
      </c>
      <c r="E3247" s="16"/>
      <c r="F3247" s="17">
        <v>0.171832823075699</v>
      </c>
      <c r="G3247" s="17">
        <v>1</v>
      </c>
      <c r="H3247" s="36">
        <v>964.7586</v>
      </c>
      <c r="I3247" s="36">
        <v>64.383600000000001</v>
      </c>
      <c r="J3247" s="22">
        <v>5831</v>
      </c>
      <c r="K3247" s="22">
        <v>1002</v>
      </c>
      <c r="L3247" s="18">
        <v>6.6699999999999995E-2</v>
      </c>
      <c r="M3247" s="19">
        <v>3.0187141799999999</v>
      </c>
      <c r="N3247" s="20">
        <v>2.5</v>
      </c>
      <c r="O3247" s="22">
        <f>IFERROR(VLOOKUP($C3247,'site totals'!$J$2:$K$607,2,FALSE),1)</f>
        <v>2720.9784</v>
      </c>
      <c r="P3247" s="21"/>
      <c r="Q3247" s="18">
        <v>0.1718328231</v>
      </c>
      <c r="R3247" s="17">
        <v>0.33</v>
      </c>
      <c r="S3247" s="18" t="str">
        <f>IF($A3247="site","",MIN(VLOOKUP($P3247,margin_ranges!$A$5:$D$10,4,FALSE)/100,$Q3247))</f>
        <v/>
      </c>
      <c r="T3247" s="22" t="str">
        <f>IF(A3247="placement",$J3247*MIN($Q3247,$S3247),"")</f>
        <v/>
      </c>
      <c r="U3247" s="22">
        <f>IF($A3247="placement",T3247,SUMIF($C$10:$C$6209,$C3247,$T$10:$T$6209))</f>
        <v>1001.7764887421999</v>
      </c>
      <c r="V3247" s="37">
        <f t="shared" si="155"/>
        <v>0.23611666703128176</v>
      </c>
      <c r="W3247" s="38"/>
      <c r="X3247" s="18" t="str">
        <f>IFERROR(MIN(VLOOKUP($W3247,margin_ranges!$A$5:$D$10,4,FALSE),$Q3247*100)/100,"")</f>
        <v/>
      </c>
      <c r="Y3247" s="6" t="str">
        <f t="shared" si="153"/>
        <v/>
      </c>
      <c r="Z3247" s="6">
        <f>IF($A3247="placement",Y3247,SUMIF($C$10:$C$6209,$C3247,$Y$10:$Y$6209))</f>
        <v>1001.7764887421999</v>
      </c>
      <c r="AA3247" s="17">
        <f t="shared" si="154"/>
        <v>0.23611666703128176</v>
      </c>
    </row>
    <row r="3248" spans="1:27" hidden="1" x14ac:dyDescent="0.3">
      <c r="A3248" s="8" t="s">
        <v>17</v>
      </c>
      <c r="B3248" s="8" t="s">
        <v>1252</v>
      </c>
      <c r="C3248" s="8" t="s">
        <v>1253</v>
      </c>
      <c r="D3248" s="8" t="s">
        <v>1286</v>
      </c>
      <c r="E3248" s="8" t="s">
        <v>1287</v>
      </c>
      <c r="F3248" s="29">
        <v>0.25</v>
      </c>
      <c r="G3248" s="29">
        <v>1</v>
      </c>
      <c r="H3248" s="30">
        <v>797.56889999999999</v>
      </c>
      <c r="I3248" s="30">
        <v>30.8</v>
      </c>
      <c r="J3248" s="14">
        <v>521</v>
      </c>
      <c r="K3248" s="14">
        <v>130</v>
      </c>
      <c r="L3248" s="12">
        <v>3.8600000000000002E-2</v>
      </c>
      <c r="M3248" s="7">
        <v>0.56409229999999999</v>
      </c>
      <c r="N3248" s="31">
        <v>0.3</v>
      </c>
      <c r="O3248" s="14">
        <f>IFERROR(VLOOKUP($C3248,'site totals'!$J$2:$K$607,2,FALSE),1)</f>
        <v>2670.6990000000001</v>
      </c>
      <c r="P3248" s="32" t="s">
        <v>161</v>
      </c>
      <c r="Q3248" s="12">
        <v>0.46817214190000001</v>
      </c>
      <c r="R3248" s="29">
        <v>0.25</v>
      </c>
      <c r="S3248" s="2">
        <f>IF($A3248="site","",MIN(VLOOKUP($P3248,margin_ranges!$A$5:$D$10,4,FALSE)/100,$Q3248))</f>
        <v>0.43</v>
      </c>
      <c r="T3248" s="6">
        <f>IF(A3248="placement",$J3248*MIN($Q3248,$S3248),"")</f>
        <v>224.03</v>
      </c>
      <c r="U3248" s="6">
        <f>IF($A3248="placement",T3248,SUMIF($C$10:$C$6209,$C3248,$T$10:$T$6209))</f>
        <v>224.03</v>
      </c>
      <c r="V3248" s="34">
        <f t="shared" si="155"/>
        <v>-0.23999999999999988</v>
      </c>
      <c r="W3248" s="24"/>
      <c r="X3248" s="2" t="str">
        <f>IFERROR(MIN(VLOOKUP($W3248,margin_ranges!$A$5:$D$10,4,FALSE),$Q3248*100)/100,"")</f>
        <v/>
      </c>
      <c r="Y3248" s="6">
        <f t="shared" si="153"/>
        <v>224.03</v>
      </c>
      <c r="Z3248" s="6">
        <f>IF($A3248="placement",Y3248,SUMIF($C$10:$C$6209,$C3248,$Y$10:$Y$6209))</f>
        <v>224.03</v>
      </c>
      <c r="AA3248" s="29">
        <f t="shared" si="154"/>
        <v>-0.23999999999999988</v>
      </c>
    </row>
    <row r="3249" spans="1:27" hidden="1" x14ac:dyDescent="0.3">
      <c r="A3249" s="8" t="s">
        <v>17</v>
      </c>
      <c r="B3249" s="8" t="s">
        <v>1252</v>
      </c>
      <c r="C3249" s="8" t="s">
        <v>1253</v>
      </c>
      <c r="D3249" s="8" t="s">
        <v>1270</v>
      </c>
      <c r="E3249" s="8" t="s">
        <v>1271</v>
      </c>
      <c r="F3249" s="29">
        <v>0.33</v>
      </c>
      <c r="G3249" s="29">
        <v>1</v>
      </c>
      <c r="H3249" s="30">
        <v>903.88520000000005</v>
      </c>
      <c r="I3249" s="30">
        <v>35.979599999999998</v>
      </c>
      <c r="J3249" s="14">
        <v>680</v>
      </c>
      <c r="K3249" s="14">
        <v>206</v>
      </c>
      <c r="L3249" s="12">
        <v>3.9800000000000002E-2</v>
      </c>
      <c r="M3249" s="7">
        <v>0.63010875</v>
      </c>
      <c r="N3249" s="31">
        <v>0.3</v>
      </c>
      <c r="O3249" s="14">
        <f>IFERROR(VLOOKUP($C3249,'site totals'!$J$2:$K$607,2,FALSE),1)</f>
        <v>2670.6990000000001</v>
      </c>
      <c r="P3249" s="32" t="s">
        <v>478</v>
      </c>
      <c r="Q3249" s="12">
        <v>0.52389171079999997</v>
      </c>
      <c r="R3249" s="29">
        <v>0.33</v>
      </c>
      <c r="S3249" s="2">
        <f>IF($A3249="site","",MIN(VLOOKUP($P3249,margin_ranges!$A$5:$D$10,4,FALSE)/100,$Q3249))</f>
        <v>0.43</v>
      </c>
      <c r="T3249" s="6">
        <f>IF(A3249="placement",$J3249*MIN($Q3249,$S3249),"")</f>
        <v>292.39999999999998</v>
      </c>
      <c r="U3249" s="6">
        <f>IF($A3249="placement",T3249,SUMIF($C$10:$C$6209,$C3249,$T$10:$T$6209))</f>
        <v>292.39999999999998</v>
      </c>
      <c r="V3249" s="34">
        <f t="shared" si="155"/>
        <v>-0.14925373134328346</v>
      </c>
      <c r="W3249" s="24"/>
      <c r="X3249" s="2" t="str">
        <f>IFERROR(MIN(VLOOKUP($W3249,margin_ranges!$A$5:$D$10,4,FALSE),$Q3249*100)/100,"")</f>
        <v/>
      </c>
      <c r="Y3249" s="6">
        <f t="shared" si="153"/>
        <v>292.39999999999998</v>
      </c>
      <c r="Z3249" s="6">
        <f>IF($A3249="placement",Y3249,SUMIF($C$10:$C$6209,$C3249,$Y$10:$Y$6209))</f>
        <v>292.39999999999998</v>
      </c>
      <c r="AA3249" s="29">
        <f t="shared" si="154"/>
        <v>-0.14925373134328346</v>
      </c>
    </row>
    <row r="3250" spans="1:27" hidden="1" x14ac:dyDescent="0.3">
      <c r="A3250" s="8" t="s">
        <v>17</v>
      </c>
      <c r="B3250" s="8" t="s">
        <v>1252</v>
      </c>
      <c r="C3250" s="8" t="s">
        <v>1253</v>
      </c>
      <c r="D3250" s="8" t="s">
        <v>1272</v>
      </c>
      <c r="E3250" s="8" t="s">
        <v>1273</v>
      </c>
      <c r="F3250" s="29">
        <v>0.3</v>
      </c>
      <c r="G3250" s="29">
        <v>1</v>
      </c>
      <c r="H3250" s="30">
        <v>643.51729999999998</v>
      </c>
      <c r="I3250" s="30">
        <v>27.613</v>
      </c>
      <c r="J3250" s="14">
        <v>691</v>
      </c>
      <c r="K3250" s="14">
        <v>207</v>
      </c>
      <c r="L3250" s="12">
        <v>4.2900000000000001E-2</v>
      </c>
      <c r="M3250" s="7">
        <v>0.83447910000000003</v>
      </c>
      <c r="N3250" s="31">
        <v>0.5</v>
      </c>
      <c r="O3250" s="14">
        <f>IFERROR(VLOOKUP($C3250,'site totals'!$J$2:$K$607,2,FALSE),1)</f>
        <v>2670.6990000000001</v>
      </c>
      <c r="P3250" s="32" t="s">
        <v>161</v>
      </c>
      <c r="Q3250" s="12">
        <v>0.40082382039999997</v>
      </c>
      <c r="R3250" s="29">
        <v>0.3</v>
      </c>
      <c r="S3250" s="2">
        <f>IF($A3250="site","",MIN(VLOOKUP($P3250,margin_ranges!$A$5:$D$10,4,FALSE)/100,$Q3250))</f>
        <v>0.40082382039999997</v>
      </c>
      <c r="T3250" s="6">
        <f>IF(A3250="placement",$J3250*MIN($Q3250,$S3250),"")</f>
        <v>276.96925989639999</v>
      </c>
      <c r="U3250" s="6">
        <f>IF($A3250="placement",T3250,SUMIF($C$10:$C$6209,$C3250,$T$10:$T$6209))</f>
        <v>276.96925989639999</v>
      </c>
      <c r="V3250" s="34">
        <f t="shared" si="155"/>
        <v>-0.14403402914285712</v>
      </c>
      <c r="W3250" s="24"/>
      <c r="X3250" s="2" t="str">
        <f>IFERROR(MIN(VLOOKUP($W3250,margin_ranges!$A$5:$D$10,4,FALSE),$Q3250*100)/100,"")</f>
        <v/>
      </c>
      <c r="Y3250" s="6">
        <f t="shared" si="153"/>
        <v>276.96925989639999</v>
      </c>
      <c r="Z3250" s="6">
        <f>IF($A3250="placement",Y3250,SUMIF($C$10:$C$6209,$C3250,$Y$10:$Y$6209))</f>
        <v>276.96925989639999</v>
      </c>
      <c r="AA3250" s="29">
        <f t="shared" si="154"/>
        <v>-0.14403402914285712</v>
      </c>
    </row>
    <row r="3251" spans="1:27" hidden="1" x14ac:dyDescent="0.3">
      <c r="A3251" s="8" t="s">
        <v>17</v>
      </c>
      <c r="B3251" s="8" t="s">
        <v>1252</v>
      </c>
      <c r="C3251" s="8" t="s">
        <v>1253</v>
      </c>
      <c r="D3251" s="8" t="s">
        <v>1284</v>
      </c>
      <c r="E3251" s="8" t="s">
        <v>1285</v>
      </c>
      <c r="F3251" s="29">
        <v>0.35</v>
      </c>
      <c r="G3251" s="29">
        <v>1</v>
      </c>
      <c r="H3251" s="30">
        <v>505.4939</v>
      </c>
      <c r="I3251" s="30">
        <v>14.800599999999999</v>
      </c>
      <c r="J3251" s="14">
        <v>304</v>
      </c>
      <c r="K3251" s="14">
        <v>106</v>
      </c>
      <c r="L3251" s="12">
        <v>2.93E-2</v>
      </c>
      <c r="M3251" s="7">
        <v>0.68406102000000002</v>
      </c>
      <c r="N3251" s="31">
        <v>0.3</v>
      </c>
      <c r="O3251" s="14">
        <f>IFERROR(VLOOKUP($C3251,'site totals'!$J$2:$K$607,2,FALSE),1)</f>
        <v>2670.6990000000001</v>
      </c>
      <c r="P3251" s="32" t="s">
        <v>161</v>
      </c>
      <c r="Q3251" s="12">
        <v>0.56144263299999997</v>
      </c>
      <c r="R3251" s="29">
        <v>0.35</v>
      </c>
      <c r="S3251" s="2">
        <f>IF($A3251="site","",MIN(VLOOKUP($P3251,margin_ranges!$A$5:$D$10,4,FALSE)/100,$Q3251))</f>
        <v>0.43</v>
      </c>
      <c r="T3251" s="6">
        <f>IF(A3251="placement",$J3251*MIN($Q3251,$S3251),"")</f>
        <v>130.72</v>
      </c>
      <c r="U3251" s="6">
        <f>IF($A3251="placement",T3251,SUMIF($C$10:$C$6209,$C3251,$T$10:$T$6209))</f>
        <v>130.72</v>
      </c>
      <c r="V3251" s="34">
        <f t="shared" si="155"/>
        <v>-0.12307692307692308</v>
      </c>
      <c r="W3251" s="24"/>
      <c r="X3251" s="2" t="str">
        <f>IFERROR(MIN(VLOOKUP($W3251,margin_ranges!$A$5:$D$10,4,FALSE),$Q3251*100)/100,"")</f>
        <v/>
      </c>
      <c r="Y3251" s="6">
        <f t="shared" si="153"/>
        <v>130.72</v>
      </c>
      <c r="Z3251" s="6">
        <f>IF($A3251="placement",Y3251,SUMIF($C$10:$C$6209,$C3251,$Y$10:$Y$6209))</f>
        <v>130.72</v>
      </c>
      <c r="AA3251" s="29">
        <f t="shared" si="154"/>
        <v>-0.12307692307692308</v>
      </c>
    </row>
    <row r="3252" spans="1:27" hidden="1" x14ac:dyDescent="0.3">
      <c r="A3252" s="8" t="s">
        <v>17</v>
      </c>
      <c r="B3252" s="8" t="s">
        <v>1252</v>
      </c>
      <c r="C3252" s="8" t="s">
        <v>1253</v>
      </c>
      <c r="D3252" s="8" t="s">
        <v>1276</v>
      </c>
      <c r="E3252" s="8" t="s">
        <v>1277</v>
      </c>
      <c r="F3252" s="29">
        <v>0.25</v>
      </c>
      <c r="G3252" s="29">
        <v>1</v>
      </c>
      <c r="H3252" s="30">
        <v>693.54340000000002</v>
      </c>
      <c r="I3252" s="30">
        <v>16.1799</v>
      </c>
      <c r="J3252" s="14">
        <v>353</v>
      </c>
      <c r="K3252" s="14">
        <v>88</v>
      </c>
      <c r="L3252" s="12">
        <v>2.3300000000000001E-2</v>
      </c>
      <c r="M3252" s="7">
        <v>0.72714076999999999</v>
      </c>
      <c r="N3252" s="31">
        <v>0.5</v>
      </c>
      <c r="O3252" s="14">
        <f>IFERROR(VLOOKUP($C3252,'site totals'!$J$2:$K$607,2,FALSE),1)</f>
        <v>2670.6990000000001</v>
      </c>
      <c r="P3252" s="32" t="s">
        <v>161</v>
      </c>
      <c r="Q3252" s="12">
        <v>0.31237523620000002</v>
      </c>
      <c r="R3252" s="29">
        <v>0.25</v>
      </c>
      <c r="S3252" s="2">
        <f>IF($A3252="site","",MIN(VLOOKUP($P3252,margin_ranges!$A$5:$D$10,4,FALSE)/100,$Q3252))</f>
        <v>0.31237523620000002</v>
      </c>
      <c r="T3252" s="6">
        <f>IF(A3252="placement",$J3252*MIN($Q3252,$S3252),"")</f>
        <v>110.2684583786</v>
      </c>
      <c r="U3252" s="6">
        <f>IF($A3252="placement",T3252,SUMIF($C$10:$C$6209,$C3252,$T$10:$T$6209))</f>
        <v>110.2684583786</v>
      </c>
      <c r="V3252" s="34">
        <f t="shared" si="155"/>
        <v>-8.3166981600000023E-2</v>
      </c>
      <c r="W3252" s="24"/>
      <c r="X3252" s="2" t="str">
        <f>IFERROR(MIN(VLOOKUP($W3252,margin_ranges!$A$5:$D$10,4,FALSE),$Q3252*100)/100,"")</f>
        <v/>
      </c>
      <c r="Y3252" s="6">
        <f t="shared" si="153"/>
        <v>110.2684583786</v>
      </c>
      <c r="Z3252" s="6">
        <f>IF($A3252="placement",Y3252,SUMIF($C$10:$C$6209,$C3252,$Y$10:$Y$6209))</f>
        <v>110.2684583786</v>
      </c>
      <c r="AA3252" s="29">
        <f t="shared" si="154"/>
        <v>-8.3166981600000023E-2</v>
      </c>
    </row>
    <row r="3253" spans="1:27" hidden="1" x14ac:dyDescent="0.3">
      <c r="A3253" s="8" t="s">
        <v>17</v>
      </c>
      <c r="B3253" s="8" t="s">
        <v>1252</v>
      </c>
      <c r="C3253" s="8" t="s">
        <v>1253</v>
      </c>
      <c r="D3253" s="8" t="s">
        <v>1258</v>
      </c>
      <c r="E3253" s="8" t="s">
        <v>1259</v>
      </c>
      <c r="F3253" s="29">
        <v>0.25</v>
      </c>
      <c r="G3253" s="29">
        <v>1</v>
      </c>
      <c r="H3253" s="30">
        <v>1013.4697</v>
      </c>
      <c r="I3253" s="30">
        <v>18.332899999999999</v>
      </c>
      <c r="J3253" s="14">
        <v>395</v>
      </c>
      <c r="K3253" s="14">
        <v>99</v>
      </c>
      <c r="L3253" s="12">
        <v>1.8100000000000002E-2</v>
      </c>
      <c r="M3253" s="7">
        <v>0.71775533000000002</v>
      </c>
      <c r="N3253" s="31">
        <v>0.5</v>
      </c>
      <c r="O3253" s="14">
        <f>IFERROR(VLOOKUP($C3253,'site totals'!$J$2:$K$607,2,FALSE),1)</f>
        <v>2670.6990000000001</v>
      </c>
      <c r="P3253" s="32" t="s">
        <v>161</v>
      </c>
      <c r="Q3253" s="12">
        <v>0.30338378389999998</v>
      </c>
      <c r="R3253" s="29">
        <v>0.25</v>
      </c>
      <c r="S3253" s="2">
        <f>IF($A3253="site","",MIN(VLOOKUP($P3253,margin_ranges!$A$5:$D$10,4,FALSE)/100,$Q3253))</f>
        <v>0.30338378389999998</v>
      </c>
      <c r="T3253" s="6">
        <f>IF(A3253="placement",$J3253*MIN($Q3253,$S3253),"")</f>
        <v>119.8365946405</v>
      </c>
      <c r="U3253" s="6">
        <f>IF($A3253="placement",T3253,SUMIF($C$10:$C$6209,$C3253,$T$10:$T$6209))</f>
        <v>119.8365946405</v>
      </c>
      <c r="V3253" s="34">
        <f t="shared" si="155"/>
        <v>-7.1178378533333309E-2</v>
      </c>
      <c r="W3253" s="24"/>
      <c r="X3253" s="2" t="str">
        <f>IFERROR(MIN(VLOOKUP($W3253,margin_ranges!$A$5:$D$10,4,FALSE),$Q3253*100)/100,"")</f>
        <v/>
      </c>
      <c r="Y3253" s="6">
        <f t="shared" si="153"/>
        <v>119.8365946405</v>
      </c>
      <c r="Z3253" s="6">
        <f>IF($A3253="placement",Y3253,SUMIF($C$10:$C$6209,$C3253,$Y$10:$Y$6209))</f>
        <v>119.8365946405</v>
      </c>
      <c r="AA3253" s="29">
        <f t="shared" si="154"/>
        <v>-7.1178378533333309E-2</v>
      </c>
    </row>
    <row r="3254" spans="1:27" hidden="1" x14ac:dyDescent="0.3">
      <c r="A3254" s="8" t="s">
        <v>17</v>
      </c>
      <c r="B3254" s="8" t="s">
        <v>1252</v>
      </c>
      <c r="C3254" s="8" t="s">
        <v>1253</v>
      </c>
      <c r="D3254" s="8" t="s">
        <v>1268</v>
      </c>
      <c r="E3254" s="8" t="s">
        <v>1269</v>
      </c>
      <c r="F3254" s="29">
        <v>0.3</v>
      </c>
      <c r="G3254" s="29">
        <v>1</v>
      </c>
      <c r="H3254" s="30">
        <v>716.01859999999999</v>
      </c>
      <c r="I3254" s="30">
        <v>18.609400000000001</v>
      </c>
      <c r="J3254" s="14">
        <v>419</v>
      </c>
      <c r="K3254" s="14">
        <v>126</v>
      </c>
      <c r="L3254" s="12">
        <v>2.5999999999999999E-2</v>
      </c>
      <c r="M3254" s="7">
        <v>0.75114228000000005</v>
      </c>
      <c r="N3254" s="31">
        <v>0.5</v>
      </c>
      <c r="O3254" s="14">
        <f>IFERROR(VLOOKUP($C3254,'site totals'!$J$2:$K$607,2,FALSE),1)</f>
        <v>2670.6990000000001</v>
      </c>
      <c r="P3254" s="32" t="s">
        <v>161</v>
      </c>
      <c r="Q3254" s="12">
        <v>0.33434714760000001</v>
      </c>
      <c r="R3254" s="29">
        <v>0.3</v>
      </c>
      <c r="S3254" s="2">
        <f>IF($A3254="site","",MIN(VLOOKUP($P3254,margin_ranges!$A$5:$D$10,4,FALSE)/100,$Q3254))</f>
        <v>0.33434714760000001</v>
      </c>
      <c r="T3254" s="6">
        <f>IF(A3254="placement",$J3254*MIN($Q3254,$S3254),"")</f>
        <v>140.0914548444</v>
      </c>
      <c r="U3254" s="6">
        <f>IF($A3254="placement",T3254,SUMIF($C$10:$C$6209,$C3254,$T$10:$T$6209))</f>
        <v>140.0914548444</v>
      </c>
      <c r="V3254" s="34">
        <f t="shared" si="155"/>
        <v>-4.9067353714285611E-2</v>
      </c>
      <c r="W3254" s="24"/>
      <c r="X3254" s="2" t="str">
        <f>IFERROR(MIN(VLOOKUP($W3254,margin_ranges!$A$5:$D$10,4,FALSE),$Q3254*100)/100,"")</f>
        <v/>
      </c>
      <c r="Y3254" s="6">
        <f t="shared" si="153"/>
        <v>140.0914548444</v>
      </c>
      <c r="Z3254" s="6">
        <f>IF($A3254="placement",Y3254,SUMIF($C$10:$C$6209,$C3254,$Y$10:$Y$6209))</f>
        <v>140.0914548444</v>
      </c>
      <c r="AA3254" s="29">
        <f t="shared" si="154"/>
        <v>-4.9067353714285611E-2</v>
      </c>
    </row>
    <row r="3255" spans="1:27" hidden="1" x14ac:dyDescent="0.3">
      <c r="A3255" s="8" t="s">
        <v>17</v>
      </c>
      <c r="B3255" s="8" t="s">
        <v>1252</v>
      </c>
      <c r="C3255" s="8" t="s">
        <v>1253</v>
      </c>
      <c r="D3255" s="8" t="s">
        <v>1278</v>
      </c>
      <c r="E3255" s="8" t="s">
        <v>1279</v>
      </c>
      <c r="F3255" s="29">
        <v>0.28999999999999998</v>
      </c>
      <c r="G3255" s="29">
        <v>0</v>
      </c>
      <c r="H3255" s="30">
        <v>12.7881</v>
      </c>
      <c r="I3255" s="30">
        <v>2.8241999999999998</v>
      </c>
      <c r="J3255" s="14">
        <v>136</v>
      </c>
      <c r="K3255" s="14">
        <v>35</v>
      </c>
      <c r="L3255" s="12">
        <v>0.2208</v>
      </c>
      <c r="M3255" s="7">
        <v>1.6075722699999999</v>
      </c>
      <c r="N3255" s="31">
        <v>1</v>
      </c>
      <c r="O3255" s="14">
        <f>IFERROR(VLOOKUP($C3255,'site totals'!$J$2:$K$607,2,FALSE),1)</f>
        <v>2670.6990000000001</v>
      </c>
      <c r="P3255" s="32" t="s">
        <v>22</v>
      </c>
      <c r="Q3255" s="12">
        <v>0.3779439852</v>
      </c>
      <c r="R3255" s="29">
        <v>0.28999999999999998</v>
      </c>
      <c r="S3255" s="2">
        <f>IF($A3255="site","",MIN(VLOOKUP($P3255,margin_ranges!$A$5:$D$10,4,FALSE)/100,$Q3255))</f>
        <v>0.29749999999999999</v>
      </c>
      <c r="T3255" s="6">
        <f>IF(A3255="placement",$J3255*MIN($Q3255,$S3255),"")</f>
        <v>40.46</v>
      </c>
      <c r="U3255" s="6">
        <f>IF($A3255="placement",T3255,SUMIF($C$10:$C$6209,$C3255,$T$10:$T$6209))</f>
        <v>40.46</v>
      </c>
      <c r="V3255" s="34">
        <f t="shared" si="155"/>
        <v>-1.0563380281690238E-2</v>
      </c>
      <c r="W3255" s="24"/>
      <c r="X3255" s="2" t="str">
        <f>IFERROR(MIN(VLOOKUP($W3255,margin_ranges!$A$5:$D$10,4,FALSE),$Q3255*100)/100,"")</f>
        <v/>
      </c>
      <c r="Y3255" s="6">
        <f t="shared" si="153"/>
        <v>40.46</v>
      </c>
      <c r="Z3255" s="6">
        <f>IF($A3255="placement",Y3255,SUMIF($C$10:$C$6209,$C3255,$Y$10:$Y$6209))</f>
        <v>40.46</v>
      </c>
      <c r="AA3255" s="29">
        <f t="shared" si="154"/>
        <v>-1.0563380281690238E-2</v>
      </c>
    </row>
    <row r="3256" spans="1:27" hidden="1" x14ac:dyDescent="0.3">
      <c r="A3256" s="8" t="s">
        <v>17</v>
      </c>
      <c r="B3256" s="8" t="s">
        <v>1252</v>
      </c>
      <c r="C3256" s="8" t="s">
        <v>1253</v>
      </c>
      <c r="D3256" s="8" t="s">
        <v>1254</v>
      </c>
      <c r="E3256" s="8" t="s">
        <v>1255</v>
      </c>
      <c r="F3256" s="29">
        <v>0.28999999999999998</v>
      </c>
      <c r="G3256" s="29">
        <v>0</v>
      </c>
      <c r="H3256" s="30">
        <v>5.5109000000000004</v>
      </c>
      <c r="I3256" s="30">
        <v>1.9813000000000001</v>
      </c>
      <c r="J3256" s="14">
        <v>87</v>
      </c>
      <c r="K3256" s="14">
        <v>22</v>
      </c>
      <c r="L3256" s="12">
        <v>0.35949999999999999</v>
      </c>
      <c r="M3256" s="7">
        <v>1.45539693</v>
      </c>
      <c r="N3256" s="31">
        <v>1</v>
      </c>
      <c r="O3256" s="14">
        <f>IFERROR(VLOOKUP($C3256,'site totals'!$J$2:$K$607,2,FALSE),1)</f>
        <v>2670.6990000000001</v>
      </c>
      <c r="P3256" s="32" t="s">
        <v>22</v>
      </c>
      <c r="Q3256" s="12">
        <v>0.31290221899999998</v>
      </c>
      <c r="R3256" s="29">
        <v>0.28999999999999998</v>
      </c>
      <c r="S3256" s="2">
        <f>IF($A3256="site","",MIN(VLOOKUP($P3256,margin_ranges!$A$5:$D$10,4,FALSE)/100,$Q3256))</f>
        <v>0.29749999999999999</v>
      </c>
      <c r="T3256" s="6">
        <f>IF(A3256="placement",$J3256*MIN($Q3256,$S3256),"")</f>
        <v>25.8825</v>
      </c>
      <c r="U3256" s="6">
        <f>IF($A3256="placement",T3256,SUMIF($C$10:$C$6209,$C3256,$T$10:$T$6209))</f>
        <v>25.8825</v>
      </c>
      <c r="V3256" s="34">
        <f t="shared" si="155"/>
        <v>-1.0563380281690127E-2</v>
      </c>
      <c r="W3256" s="24"/>
      <c r="X3256" s="2" t="str">
        <f>IFERROR(MIN(VLOOKUP($W3256,margin_ranges!$A$5:$D$10,4,FALSE),$Q3256*100)/100,"")</f>
        <v/>
      </c>
      <c r="Y3256" s="6">
        <f t="shared" si="153"/>
        <v>25.8825</v>
      </c>
      <c r="Z3256" s="6">
        <f>IF($A3256="placement",Y3256,SUMIF($C$10:$C$6209,$C3256,$Y$10:$Y$6209))</f>
        <v>25.8825</v>
      </c>
      <c r="AA3256" s="29">
        <f t="shared" si="154"/>
        <v>-1.0563380281690127E-2</v>
      </c>
    </row>
    <row r="3257" spans="1:27" hidden="1" x14ac:dyDescent="0.3">
      <c r="A3257" s="8" t="s">
        <v>17</v>
      </c>
      <c r="B3257" s="8" t="s">
        <v>1252</v>
      </c>
      <c r="C3257" s="8" t="s">
        <v>1253</v>
      </c>
      <c r="D3257" s="8" t="s">
        <v>1266</v>
      </c>
      <c r="E3257" s="8" t="s">
        <v>1267</v>
      </c>
      <c r="F3257" s="29">
        <v>0.28999999999999998</v>
      </c>
      <c r="G3257" s="29">
        <v>0</v>
      </c>
      <c r="H3257" s="30">
        <v>12.8163</v>
      </c>
      <c r="I3257" s="30">
        <v>1.9308000000000001</v>
      </c>
      <c r="J3257" s="14">
        <v>88</v>
      </c>
      <c r="K3257" s="14">
        <v>22</v>
      </c>
      <c r="L3257" s="12">
        <v>0.1507</v>
      </c>
      <c r="M3257" s="7">
        <v>1.5204025000000001</v>
      </c>
      <c r="N3257" s="31">
        <v>1</v>
      </c>
      <c r="O3257" s="14">
        <f>IFERROR(VLOOKUP($C3257,'site totals'!$J$2:$K$607,2,FALSE),1)</f>
        <v>2670.6990000000001</v>
      </c>
      <c r="P3257" s="32" t="s">
        <v>22</v>
      </c>
      <c r="Q3257" s="12">
        <v>0.34227942970000003</v>
      </c>
      <c r="R3257" s="29">
        <v>0.28999999999999998</v>
      </c>
      <c r="S3257" s="2">
        <f>IF($A3257="site","",MIN(VLOOKUP($P3257,margin_ranges!$A$5:$D$10,4,FALSE)/100,$Q3257))</f>
        <v>0.29749999999999999</v>
      </c>
      <c r="T3257" s="6">
        <f>IF(A3257="placement",$J3257*MIN($Q3257,$S3257),"")</f>
        <v>26.18</v>
      </c>
      <c r="U3257" s="6">
        <f>IF($A3257="placement",T3257,SUMIF($C$10:$C$6209,$C3257,$T$10:$T$6209))</f>
        <v>26.18</v>
      </c>
      <c r="V3257" s="34">
        <f t="shared" si="155"/>
        <v>-1.0563380281690127E-2</v>
      </c>
      <c r="W3257" s="24"/>
      <c r="X3257" s="2" t="str">
        <f>IFERROR(MIN(VLOOKUP($W3257,margin_ranges!$A$5:$D$10,4,FALSE),$Q3257*100)/100,"")</f>
        <v/>
      </c>
      <c r="Y3257" s="6">
        <f t="shared" si="153"/>
        <v>26.18</v>
      </c>
      <c r="Z3257" s="6">
        <f>IF($A3257="placement",Y3257,SUMIF($C$10:$C$6209,$C3257,$Y$10:$Y$6209))</f>
        <v>26.18</v>
      </c>
      <c r="AA3257" s="29">
        <f t="shared" si="154"/>
        <v>-1.0563380281690127E-2</v>
      </c>
    </row>
    <row r="3258" spans="1:27" hidden="1" x14ac:dyDescent="0.3">
      <c r="A3258" s="8" t="s">
        <v>17</v>
      </c>
      <c r="B3258" s="8" t="s">
        <v>1252</v>
      </c>
      <c r="C3258" s="8" t="s">
        <v>1253</v>
      </c>
      <c r="D3258" s="8" t="s">
        <v>1256</v>
      </c>
      <c r="E3258" s="8" t="s">
        <v>1257</v>
      </c>
      <c r="F3258" s="29">
        <v>0.28999999999999998</v>
      </c>
      <c r="G3258" s="29">
        <v>0</v>
      </c>
      <c r="H3258" s="30">
        <v>12.488300000000001</v>
      </c>
      <c r="I3258" s="30">
        <v>1.8383</v>
      </c>
      <c r="J3258" s="14">
        <v>82</v>
      </c>
      <c r="K3258" s="14">
        <v>21</v>
      </c>
      <c r="L3258" s="12">
        <v>0.1472</v>
      </c>
      <c r="M3258" s="7">
        <v>1.4881955200000001</v>
      </c>
      <c r="N3258" s="31">
        <v>1</v>
      </c>
      <c r="O3258" s="14">
        <f>IFERROR(VLOOKUP($C3258,'site totals'!$J$2:$K$607,2,FALSE),1)</f>
        <v>2670.6990000000001</v>
      </c>
      <c r="P3258" s="32" t="s">
        <v>22</v>
      </c>
      <c r="Q3258" s="12">
        <v>0.32804528440000003</v>
      </c>
      <c r="R3258" s="29">
        <v>0.28999999999999998</v>
      </c>
      <c r="S3258" s="2">
        <f>IF($A3258="site","",MIN(VLOOKUP($P3258,margin_ranges!$A$5:$D$10,4,FALSE)/100,$Q3258))</f>
        <v>0.29749999999999999</v>
      </c>
      <c r="T3258" s="6">
        <f>IF(A3258="placement",$J3258*MIN($Q3258,$S3258),"")</f>
        <v>24.395</v>
      </c>
      <c r="U3258" s="6">
        <f>IF($A3258="placement",T3258,SUMIF($C$10:$C$6209,$C3258,$T$10:$T$6209))</f>
        <v>24.395</v>
      </c>
      <c r="V3258" s="34">
        <f t="shared" si="155"/>
        <v>-1.0563380281690016E-2</v>
      </c>
      <c r="W3258" s="24"/>
      <c r="X3258" s="2" t="str">
        <f>IFERROR(MIN(VLOOKUP($W3258,margin_ranges!$A$5:$D$10,4,FALSE),$Q3258*100)/100,"")</f>
        <v/>
      </c>
      <c r="Y3258" s="6">
        <f t="shared" si="153"/>
        <v>24.395</v>
      </c>
      <c r="Z3258" s="6">
        <f>IF($A3258="placement",Y3258,SUMIF($C$10:$C$6209,$C3258,$Y$10:$Y$6209))</f>
        <v>24.395</v>
      </c>
      <c r="AA3258" s="29">
        <f t="shared" si="154"/>
        <v>-1.0563380281690016E-2</v>
      </c>
    </row>
    <row r="3259" spans="1:27" hidden="1" x14ac:dyDescent="0.3">
      <c r="A3259" s="8" t="s">
        <v>17</v>
      </c>
      <c r="B3259" s="8" t="s">
        <v>1252</v>
      </c>
      <c r="C3259" s="8" t="s">
        <v>1253</v>
      </c>
      <c r="D3259" s="8" t="s">
        <v>1262</v>
      </c>
      <c r="E3259" s="8" t="s">
        <v>1263</v>
      </c>
      <c r="F3259" s="29">
        <v>0.28999999999999998</v>
      </c>
      <c r="G3259" s="29">
        <v>1</v>
      </c>
      <c r="H3259" s="30">
        <v>539.74860000000001</v>
      </c>
      <c r="I3259" s="30">
        <v>22.1401</v>
      </c>
      <c r="J3259" s="14">
        <v>328</v>
      </c>
      <c r="K3259" s="14">
        <v>84</v>
      </c>
      <c r="L3259" s="12">
        <v>4.1000000000000002E-2</v>
      </c>
      <c r="M3259" s="7">
        <v>0.49353276000000001</v>
      </c>
      <c r="N3259" s="31">
        <v>0.3</v>
      </c>
      <c r="O3259" s="14">
        <f>IFERROR(VLOOKUP($C3259,'site totals'!$J$2:$K$607,2,FALSE),1)</f>
        <v>2670.6990000000001</v>
      </c>
      <c r="P3259" s="32" t="s">
        <v>22</v>
      </c>
      <c r="Q3259" s="12">
        <v>0.39213761079999998</v>
      </c>
      <c r="R3259" s="29">
        <v>0.28999999999999998</v>
      </c>
      <c r="S3259" s="2">
        <f>IF($A3259="site","",MIN(VLOOKUP($P3259,margin_ranges!$A$5:$D$10,4,FALSE)/100,$Q3259))</f>
        <v>0.29749999999999999</v>
      </c>
      <c r="T3259" s="6">
        <f>IF(A3259="placement",$J3259*MIN($Q3259,$S3259),"")</f>
        <v>97.58</v>
      </c>
      <c r="U3259" s="6">
        <f>IF($A3259="placement",T3259,SUMIF($C$10:$C$6209,$C3259,$T$10:$T$6209))</f>
        <v>97.58</v>
      </c>
      <c r="V3259" s="34">
        <f t="shared" si="155"/>
        <v>-1.0563380281690016E-2</v>
      </c>
      <c r="W3259" s="24"/>
      <c r="X3259" s="2" t="str">
        <f>IFERROR(MIN(VLOOKUP($W3259,margin_ranges!$A$5:$D$10,4,FALSE),$Q3259*100)/100,"")</f>
        <v/>
      </c>
      <c r="Y3259" s="6">
        <f t="shared" si="153"/>
        <v>97.58</v>
      </c>
      <c r="Z3259" s="6">
        <f>IF($A3259="placement",Y3259,SUMIF($C$10:$C$6209,$C3259,$Y$10:$Y$6209))</f>
        <v>97.58</v>
      </c>
      <c r="AA3259" s="29">
        <f t="shared" si="154"/>
        <v>-1.0563380281690016E-2</v>
      </c>
    </row>
    <row r="3260" spans="1:27" hidden="1" x14ac:dyDescent="0.3">
      <c r="A3260" s="8" t="s">
        <v>17</v>
      </c>
      <c r="B3260" s="8" t="s">
        <v>1252</v>
      </c>
      <c r="C3260" s="8" t="s">
        <v>1253</v>
      </c>
      <c r="D3260" s="8" t="s">
        <v>1264</v>
      </c>
      <c r="E3260" s="8" t="s">
        <v>1265</v>
      </c>
      <c r="F3260" s="29">
        <v>0.28999999999999998</v>
      </c>
      <c r="G3260" s="29">
        <v>0</v>
      </c>
      <c r="H3260" s="30">
        <v>5.1444000000000001</v>
      </c>
      <c r="I3260" s="30">
        <v>1.3873</v>
      </c>
      <c r="J3260" s="14">
        <v>60</v>
      </c>
      <c r="K3260" s="14">
        <v>15</v>
      </c>
      <c r="L3260" s="12">
        <v>0.2697</v>
      </c>
      <c r="M3260" s="7">
        <v>1.4408814700000001</v>
      </c>
      <c r="N3260" s="31">
        <v>1</v>
      </c>
      <c r="O3260" s="14">
        <f>IFERROR(VLOOKUP($C3260,'site totals'!$J$2:$K$607,2,FALSE),1)</f>
        <v>2670.6990000000001</v>
      </c>
      <c r="P3260" s="32" t="s">
        <v>22</v>
      </c>
      <c r="Q3260" s="12">
        <v>0.3059803894</v>
      </c>
      <c r="R3260" s="29">
        <v>0.28999999999999998</v>
      </c>
      <c r="S3260" s="2">
        <f>IF($A3260="site","",MIN(VLOOKUP($P3260,margin_ranges!$A$5:$D$10,4,FALSE)/100,$Q3260))</f>
        <v>0.29749999999999999</v>
      </c>
      <c r="T3260" s="6">
        <f>IF(A3260="placement",$J3260*MIN($Q3260,$S3260),"")</f>
        <v>17.849999999999998</v>
      </c>
      <c r="U3260" s="6">
        <f>IF($A3260="placement",T3260,SUMIF($C$10:$C$6209,$C3260,$T$10:$T$6209))</f>
        <v>17.849999999999998</v>
      </c>
      <c r="V3260" s="34">
        <f t="shared" si="155"/>
        <v>-1.0563380281689905E-2</v>
      </c>
      <c r="W3260" s="24"/>
      <c r="X3260" s="2" t="str">
        <f>IFERROR(MIN(VLOOKUP($W3260,margin_ranges!$A$5:$D$10,4,FALSE),$Q3260*100)/100,"")</f>
        <v/>
      </c>
      <c r="Y3260" s="6">
        <f t="shared" si="153"/>
        <v>17.849999999999998</v>
      </c>
      <c r="Z3260" s="6">
        <f>IF($A3260="placement",Y3260,SUMIF($C$10:$C$6209,$C3260,$Y$10:$Y$6209))</f>
        <v>17.849999999999998</v>
      </c>
      <c r="AA3260" s="29">
        <f t="shared" si="154"/>
        <v>-1.0563380281689905E-2</v>
      </c>
    </row>
    <row r="3261" spans="1:27" hidden="1" x14ac:dyDescent="0.3">
      <c r="A3261" s="8" t="s">
        <v>17</v>
      </c>
      <c r="B3261" s="8" t="s">
        <v>1252</v>
      </c>
      <c r="C3261" s="8" t="s">
        <v>1253</v>
      </c>
      <c r="D3261" s="8" t="s">
        <v>1280</v>
      </c>
      <c r="E3261" s="8" t="s">
        <v>1281</v>
      </c>
      <c r="F3261" s="29">
        <v>0.28999999999999998</v>
      </c>
      <c r="G3261" s="29">
        <v>0</v>
      </c>
      <c r="H3261" s="30">
        <v>13.890599999999999</v>
      </c>
      <c r="I3261" s="30">
        <v>3.5407000000000002</v>
      </c>
      <c r="J3261" s="14">
        <v>172</v>
      </c>
      <c r="K3261" s="14">
        <v>44</v>
      </c>
      <c r="L3261" s="12">
        <v>0.25490000000000002</v>
      </c>
      <c r="M3261" s="7">
        <v>1.62045189</v>
      </c>
      <c r="N3261" s="31">
        <v>1</v>
      </c>
      <c r="O3261" s="14">
        <f>IFERROR(VLOOKUP($C3261,'site totals'!$J$2:$K$607,2,FALSE),1)</f>
        <v>2670.6990000000001</v>
      </c>
      <c r="P3261" s="32" t="s">
        <v>22</v>
      </c>
      <c r="Q3261" s="12">
        <v>0.38288818790000001</v>
      </c>
      <c r="R3261" s="29">
        <v>0.28999999999999998</v>
      </c>
      <c r="S3261" s="2">
        <f>IF($A3261="site","",MIN(VLOOKUP($P3261,margin_ranges!$A$5:$D$10,4,FALSE)/100,$Q3261))</f>
        <v>0.29749999999999999</v>
      </c>
      <c r="T3261" s="6">
        <f>IF(A3261="placement",$J3261*MIN($Q3261,$S3261),"")</f>
        <v>51.169999999999995</v>
      </c>
      <c r="U3261" s="6">
        <f>IF($A3261="placement",T3261,SUMIF($C$10:$C$6209,$C3261,$T$10:$T$6209))</f>
        <v>51.169999999999995</v>
      </c>
      <c r="V3261" s="34">
        <f t="shared" si="155"/>
        <v>-1.0563380281689905E-2</v>
      </c>
      <c r="W3261" s="24"/>
      <c r="X3261" s="2" t="str">
        <f>IFERROR(MIN(VLOOKUP($W3261,margin_ranges!$A$5:$D$10,4,FALSE),$Q3261*100)/100,"")</f>
        <v/>
      </c>
      <c r="Y3261" s="6">
        <f t="shared" si="153"/>
        <v>51.169999999999995</v>
      </c>
      <c r="Z3261" s="6">
        <f>IF($A3261="placement",Y3261,SUMIF($C$10:$C$6209,$C3261,$Y$10:$Y$6209))</f>
        <v>51.169999999999995</v>
      </c>
      <c r="AA3261" s="29">
        <f t="shared" si="154"/>
        <v>-1.0563380281689905E-2</v>
      </c>
    </row>
    <row r="3262" spans="1:27" hidden="1" x14ac:dyDescent="0.3">
      <c r="A3262" s="8" t="s">
        <v>17</v>
      </c>
      <c r="B3262" s="8" t="s">
        <v>1252</v>
      </c>
      <c r="C3262" s="8" t="s">
        <v>1253</v>
      </c>
      <c r="D3262" s="33" t="s">
        <v>1260</v>
      </c>
      <c r="E3262" s="8" t="s">
        <v>1261</v>
      </c>
      <c r="F3262" s="29">
        <v>0.30531882869510102</v>
      </c>
      <c r="G3262" s="29">
        <v>1</v>
      </c>
      <c r="H3262" s="30">
        <v>579.6825</v>
      </c>
      <c r="I3262" s="30">
        <v>19.120999999999999</v>
      </c>
      <c r="J3262" s="14">
        <v>413</v>
      </c>
      <c r="K3262" s="14">
        <v>119</v>
      </c>
      <c r="L3262" s="12">
        <v>3.3000000000000002E-2</v>
      </c>
      <c r="M3262" s="7">
        <v>0.71975465000000005</v>
      </c>
      <c r="N3262" s="31">
        <v>0.5</v>
      </c>
      <c r="O3262" s="14">
        <f>IFERROR(VLOOKUP($C3262,'site totals'!$J$2:$K$607,2,FALSE),1)</f>
        <v>2670.6990000000001</v>
      </c>
      <c r="P3262" s="32" t="s">
        <v>22</v>
      </c>
      <c r="Q3262" s="12">
        <v>0.30531882869999999</v>
      </c>
      <c r="R3262" s="29">
        <v>0.33</v>
      </c>
      <c r="S3262" s="2">
        <f>IF($A3262="site","",MIN(VLOOKUP($P3262,margin_ranges!$A$5:$D$10,4,FALSE)/100,$Q3262))</f>
        <v>0.29749999999999999</v>
      </c>
      <c r="T3262" s="6">
        <f>IF(A3262="placement",$J3262*MIN($Q3262,$S3262),"")</f>
        <v>122.86749999999999</v>
      </c>
      <c r="U3262" s="6">
        <f>IF($A3262="placement",T3262,SUMIF($C$10:$C$6209,$C3262,$T$10:$T$6209))</f>
        <v>122.86749999999999</v>
      </c>
      <c r="V3262" s="34">
        <f t="shared" si="155"/>
        <v>4.8507462686567138E-2</v>
      </c>
      <c r="W3262" s="24"/>
      <c r="X3262" s="2" t="str">
        <f>IFERROR(MIN(VLOOKUP($W3262,margin_ranges!$A$5:$D$10,4,FALSE),$Q3262*100)/100,"")</f>
        <v/>
      </c>
      <c r="Y3262" s="6">
        <f t="shared" si="153"/>
        <v>122.86749999999999</v>
      </c>
      <c r="Z3262" s="6">
        <f>IF($A3262="placement",Y3262,SUMIF($C$10:$C$6209,$C3262,$Y$10:$Y$6209))</f>
        <v>122.86749999999999</v>
      </c>
      <c r="AA3262" s="29">
        <f t="shared" si="154"/>
        <v>4.8507462686567138E-2</v>
      </c>
    </row>
    <row r="3263" spans="1:27" hidden="1" x14ac:dyDescent="0.3">
      <c r="A3263" s="8" t="s">
        <v>17</v>
      </c>
      <c r="B3263" s="8" t="s">
        <v>1252</v>
      </c>
      <c r="C3263" s="8" t="s">
        <v>1253</v>
      </c>
      <c r="D3263" s="8" t="s">
        <v>1282</v>
      </c>
      <c r="E3263" s="8" t="s">
        <v>1283</v>
      </c>
      <c r="F3263" s="29">
        <v>0.313628768067369</v>
      </c>
      <c r="G3263" s="29">
        <v>0</v>
      </c>
      <c r="H3263" s="30">
        <v>7.1704999999999997</v>
      </c>
      <c r="I3263" s="30">
        <v>2.0771999999999999</v>
      </c>
      <c r="J3263" s="14">
        <v>91</v>
      </c>
      <c r="K3263" s="14">
        <v>25</v>
      </c>
      <c r="L3263" s="12">
        <v>0.28970000000000001</v>
      </c>
      <c r="M3263" s="7">
        <v>1.4569375200000001</v>
      </c>
      <c r="N3263" s="31">
        <v>1</v>
      </c>
      <c r="O3263" s="14">
        <f>IFERROR(VLOOKUP($C3263,'site totals'!$J$2:$K$607,2,FALSE),1)</f>
        <v>2670.6990000000001</v>
      </c>
      <c r="P3263" s="32" t="s">
        <v>22</v>
      </c>
      <c r="Q3263" s="12">
        <v>0.31362876810000001</v>
      </c>
      <c r="R3263" s="29">
        <v>0.32</v>
      </c>
      <c r="S3263" s="2">
        <f>IF($A3263="site","",MIN(VLOOKUP($P3263,margin_ranges!$A$5:$D$10,4,FALSE)/100,$Q3263))</f>
        <v>0.29749999999999999</v>
      </c>
      <c r="T3263" s="6">
        <f>IF(A3263="placement",$J3263*MIN($Q3263,$S3263),"")</f>
        <v>27.072499999999998</v>
      </c>
      <c r="U3263" s="6">
        <f>IF($A3263="placement",T3263,SUMIF($C$10:$C$6209,$C3263,$T$10:$T$6209))</f>
        <v>27.072499999999998</v>
      </c>
      <c r="V3263" s="34">
        <f t="shared" si="155"/>
        <v>3.3088235294117752E-2</v>
      </c>
      <c r="W3263" s="24"/>
      <c r="X3263" s="2" t="str">
        <f>IFERROR(MIN(VLOOKUP($W3263,margin_ranges!$A$5:$D$10,4,FALSE),$Q3263*100)/100,"")</f>
        <v/>
      </c>
      <c r="Y3263" s="6">
        <f t="shared" si="153"/>
        <v>27.072499999999998</v>
      </c>
      <c r="Z3263" s="6">
        <f>IF($A3263="placement",Y3263,SUMIF($C$10:$C$6209,$C3263,$Y$10:$Y$6209))</f>
        <v>27.072499999999998</v>
      </c>
      <c r="AA3263" s="29">
        <f t="shared" si="154"/>
        <v>3.3088235294117752E-2</v>
      </c>
    </row>
    <row r="3264" spans="1:27" hidden="1" x14ac:dyDescent="0.3">
      <c r="A3264" s="8" t="s">
        <v>17</v>
      </c>
      <c r="B3264" s="8" t="s">
        <v>1252</v>
      </c>
      <c r="C3264" s="8" t="s">
        <v>1253</v>
      </c>
      <c r="D3264" s="8" t="s">
        <v>1274</v>
      </c>
      <c r="E3264" s="8" t="s">
        <v>1275</v>
      </c>
      <c r="F3264" s="29">
        <v>0.37</v>
      </c>
      <c r="G3264" s="29">
        <v>1</v>
      </c>
      <c r="H3264" s="30">
        <v>1037.8669</v>
      </c>
      <c r="I3264" s="30">
        <v>41.406100000000002</v>
      </c>
      <c r="J3264" s="14">
        <v>903</v>
      </c>
      <c r="K3264" s="14">
        <v>303</v>
      </c>
      <c r="L3264" s="12">
        <v>3.9899999999999998E-2</v>
      </c>
      <c r="M3264" s="7">
        <v>0.72701897999999998</v>
      </c>
      <c r="N3264" s="31">
        <v>0.3</v>
      </c>
      <c r="O3264" s="14">
        <f>IFERROR(VLOOKUP($C3264,'site totals'!$J$2:$K$607,2,FALSE),1)</f>
        <v>2670.6990000000001</v>
      </c>
      <c r="P3264" s="32" t="s">
        <v>22</v>
      </c>
      <c r="Q3264" s="12">
        <v>0.58735603000000003</v>
      </c>
      <c r="R3264" s="29">
        <v>0.37</v>
      </c>
      <c r="S3264" s="2">
        <f>IF($A3264="site","",MIN(VLOOKUP($P3264,margin_ranges!$A$5:$D$10,4,FALSE)/100,$Q3264))</f>
        <v>0.29749999999999999</v>
      </c>
      <c r="T3264" s="6">
        <f>IF(A3264="placement",$J3264*MIN($Q3264,$S3264),"")</f>
        <v>268.64249999999998</v>
      </c>
      <c r="U3264" s="6">
        <f>IF($A3264="placement",T3264,SUMIF($C$10:$C$6209,$C3264,$T$10:$T$6209))</f>
        <v>268.64249999999998</v>
      </c>
      <c r="V3264" s="34">
        <f t="shared" si="155"/>
        <v>0.11507936507936534</v>
      </c>
      <c r="W3264" s="24"/>
      <c r="X3264" s="2" t="str">
        <f>IFERROR(MIN(VLOOKUP($W3264,margin_ranges!$A$5:$D$10,4,FALSE),$Q3264*100)/100,"")</f>
        <v/>
      </c>
      <c r="Y3264" s="6">
        <f t="shared" si="153"/>
        <v>268.64249999999998</v>
      </c>
      <c r="Z3264" s="6">
        <f>IF($A3264="placement",Y3264,SUMIF($C$10:$C$6209,$C3264,$Y$10:$Y$6209))</f>
        <v>268.64249999999998</v>
      </c>
      <c r="AA3264" s="29">
        <f t="shared" si="154"/>
        <v>0.11507936507936534</v>
      </c>
    </row>
    <row r="3265" spans="1:27" x14ac:dyDescent="0.3">
      <c r="A3265" s="16" t="s">
        <v>33</v>
      </c>
      <c r="B3265" s="16" t="s">
        <v>1252</v>
      </c>
      <c r="C3265" s="16" t="s">
        <v>1253</v>
      </c>
      <c r="D3265" s="8" t="s">
        <v>34</v>
      </c>
      <c r="E3265" s="16"/>
      <c r="F3265" s="17">
        <v>0.306995552100779</v>
      </c>
      <c r="G3265" s="17">
        <v>0.87493551000000003</v>
      </c>
      <c r="H3265" s="36">
        <v>7500.6041999999998</v>
      </c>
      <c r="I3265" s="36">
        <v>260.5625</v>
      </c>
      <c r="J3265" s="22">
        <v>5723</v>
      </c>
      <c r="K3265" s="22">
        <v>1654</v>
      </c>
      <c r="L3265" s="18">
        <v>3.4700000000000002E-2</v>
      </c>
      <c r="M3265" s="19">
        <v>0.73212458999999996</v>
      </c>
      <c r="N3265" s="20">
        <v>0.41850199999999999</v>
      </c>
      <c r="O3265" s="22">
        <f>IFERROR(VLOOKUP($C3265,'site totals'!$J$2:$K$607,2,FALSE),1)</f>
        <v>2670.6990000000001</v>
      </c>
      <c r="P3265" s="21"/>
      <c r="Q3265" s="18">
        <v>0.42837325240000002</v>
      </c>
      <c r="R3265" s="17">
        <v>0.307</v>
      </c>
      <c r="S3265" s="18" t="str">
        <f>IF($A3265="site","",MIN(VLOOKUP($P3265,margin_ranges!$A$5:$D$10,4,FALSE)/100,$Q3265))</f>
        <v/>
      </c>
      <c r="T3265" s="22" t="str">
        <f>IF(A3265="placement",$J3265*MIN($Q3265,$S3265),"")</f>
        <v/>
      </c>
      <c r="U3265" s="22">
        <f>IF($A3265="placement",T3265,SUMIF($C$10:$C$6209,$C3265,$T$10:$T$6209))</f>
        <v>1996.4157677598998</v>
      </c>
      <c r="V3265" s="37">
        <f t="shared" si="155"/>
        <v>-6.0376301836643553E-2</v>
      </c>
      <c r="W3265" s="38"/>
      <c r="X3265" s="18" t="str">
        <f>IFERROR(MIN(VLOOKUP($W3265,margin_ranges!$A$5:$D$10,4,FALSE),$Q3265*100)/100,"")</f>
        <v/>
      </c>
      <c r="Y3265" s="6" t="str">
        <f t="shared" si="153"/>
        <v/>
      </c>
      <c r="Z3265" s="6">
        <f>IF($A3265="placement",Y3265,SUMIF($C$10:$C$6209,$C3265,$Y$10:$Y$6209))</f>
        <v>1996.4157677598998</v>
      </c>
      <c r="AA3265" s="17">
        <f t="shared" si="154"/>
        <v>-6.0376301836643553E-2</v>
      </c>
    </row>
    <row r="3266" spans="1:27" hidden="1" x14ac:dyDescent="0.3">
      <c r="A3266" s="8" t="s">
        <v>17</v>
      </c>
      <c r="B3266" s="8" t="s">
        <v>1381</v>
      </c>
      <c r="C3266" s="8" t="s">
        <v>1382</v>
      </c>
      <c r="D3266" s="8" t="s">
        <v>1399</v>
      </c>
      <c r="E3266" s="8" t="s">
        <v>1400</v>
      </c>
      <c r="F3266" s="29">
        <v>0.28999999999999998</v>
      </c>
      <c r="G3266" s="29">
        <v>0</v>
      </c>
      <c r="H3266" s="30">
        <v>30.721399999999999</v>
      </c>
      <c r="I3266" s="30">
        <v>4.1292</v>
      </c>
      <c r="J3266" s="14">
        <v>72</v>
      </c>
      <c r="K3266" s="14">
        <v>18</v>
      </c>
      <c r="L3266" s="12">
        <v>0.13439999999999999</v>
      </c>
      <c r="M3266" s="7">
        <v>0.57909495</v>
      </c>
      <c r="N3266" s="31">
        <v>0.19</v>
      </c>
      <c r="O3266" s="14">
        <f>IFERROR(VLOOKUP($C3266,'site totals'!$J$2:$K$607,2,FALSE),1)</f>
        <v>2638.2766999999999</v>
      </c>
      <c r="P3266" s="32" t="s">
        <v>22</v>
      </c>
      <c r="Q3266" s="12">
        <v>0.6719018189</v>
      </c>
      <c r="R3266" s="29">
        <v>0.28999999999999998</v>
      </c>
      <c r="S3266" s="2">
        <f>IF($A3266="site","",MIN(VLOOKUP($P3266,margin_ranges!$A$5:$D$10,4,FALSE)/100,$Q3266))</f>
        <v>0.29749999999999999</v>
      </c>
      <c r="T3266" s="6">
        <f>IF(A3266="placement",$J3266*MIN($Q3266,$S3266),"")</f>
        <v>21.419999999999998</v>
      </c>
      <c r="U3266" s="6">
        <f>IF($A3266="placement",T3266,SUMIF($C$10:$C$6209,$C3266,$T$10:$T$6209))</f>
        <v>21.419999999999998</v>
      </c>
      <c r="V3266" s="34">
        <f t="shared" si="155"/>
        <v>-1.0563380281690127E-2</v>
      </c>
      <c r="W3266" s="24"/>
      <c r="X3266" s="2" t="str">
        <f>IFERROR(MIN(VLOOKUP($W3266,margin_ranges!$A$5:$D$10,4,FALSE),$Q3266*100)/100,"")</f>
        <v/>
      </c>
      <c r="Y3266" s="6">
        <f t="shared" si="153"/>
        <v>21.419999999999998</v>
      </c>
      <c r="Z3266" s="6">
        <f>IF($A3266="placement",Y3266,SUMIF($C$10:$C$6209,$C3266,$Y$10:$Y$6209))</f>
        <v>21.419999999999998</v>
      </c>
      <c r="AA3266" s="29">
        <f t="shared" si="154"/>
        <v>-1.0563380281690127E-2</v>
      </c>
    </row>
    <row r="3267" spans="1:27" hidden="1" x14ac:dyDescent="0.3">
      <c r="A3267" s="8" t="s">
        <v>17</v>
      </c>
      <c r="B3267" s="8" t="s">
        <v>1381</v>
      </c>
      <c r="C3267" s="8" t="s">
        <v>1382</v>
      </c>
      <c r="D3267" s="8" t="s">
        <v>1397</v>
      </c>
      <c r="E3267" s="8" t="s">
        <v>1398</v>
      </c>
      <c r="F3267" s="29">
        <v>0.28999999999999998</v>
      </c>
      <c r="G3267" s="29">
        <v>1</v>
      </c>
      <c r="H3267" s="30">
        <v>235.90010000000001</v>
      </c>
      <c r="I3267" s="30">
        <v>59.231499999999997</v>
      </c>
      <c r="J3267" s="14">
        <v>393</v>
      </c>
      <c r="K3267" s="14">
        <v>85</v>
      </c>
      <c r="L3267" s="12">
        <v>0.25109999999999999</v>
      </c>
      <c r="M3267" s="7">
        <v>0.22102308000000001</v>
      </c>
      <c r="N3267" s="31">
        <v>0.13</v>
      </c>
      <c r="O3267" s="14">
        <f>IFERROR(VLOOKUP($C3267,'site totals'!$J$2:$K$607,2,FALSE),1)</f>
        <v>2638.2766999999999</v>
      </c>
      <c r="P3267" s="32" t="s">
        <v>22</v>
      </c>
      <c r="Q3267" s="12">
        <v>0.41182613179999999</v>
      </c>
      <c r="R3267" s="29">
        <v>0.28999999999999998</v>
      </c>
      <c r="S3267" s="2">
        <f>IF($A3267="site","",MIN(VLOOKUP($P3267,margin_ranges!$A$5:$D$10,4,FALSE)/100,$Q3267))</f>
        <v>0.29749999999999999</v>
      </c>
      <c r="T3267" s="6">
        <f>IF(A3267="placement",$J3267*MIN($Q3267,$S3267),"")</f>
        <v>116.91749999999999</v>
      </c>
      <c r="U3267" s="6">
        <f>IF($A3267="placement",T3267,SUMIF($C$10:$C$6209,$C3267,$T$10:$T$6209))</f>
        <v>116.91749999999999</v>
      </c>
      <c r="V3267" s="34">
        <f t="shared" si="155"/>
        <v>-1.0563380281690127E-2</v>
      </c>
      <c r="W3267" s="24"/>
      <c r="X3267" s="2" t="str">
        <f>IFERROR(MIN(VLOOKUP($W3267,margin_ranges!$A$5:$D$10,4,FALSE),$Q3267*100)/100,"")</f>
        <v/>
      </c>
      <c r="Y3267" s="6">
        <f t="shared" si="153"/>
        <v>116.91749999999999</v>
      </c>
      <c r="Z3267" s="6">
        <f>IF($A3267="placement",Y3267,SUMIF($C$10:$C$6209,$C3267,$Y$10:$Y$6209))</f>
        <v>116.91749999999999</v>
      </c>
      <c r="AA3267" s="29">
        <f t="shared" si="154"/>
        <v>-1.0563380281690127E-2</v>
      </c>
    </row>
    <row r="3268" spans="1:27" hidden="1" x14ac:dyDescent="0.3">
      <c r="A3268" s="8" t="s">
        <v>17</v>
      </c>
      <c r="B3268" s="8" t="s">
        <v>1381</v>
      </c>
      <c r="C3268" s="8" t="s">
        <v>1382</v>
      </c>
      <c r="D3268" s="8" t="s">
        <v>1391</v>
      </c>
      <c r="E3268" s="8" t="s">
        <v>1392</v>
      </c>
      <c r="F3268" s="29">
        <v>0.28999999999999998</v>
      </c>
      <c r="G3268" s="29">
        <v>1</v>
      </c>
      <c r="H3268" s="30">
        <v>572.27350000000001</v>
      </c>
      <c r="I3268" s="30">
        <v>134.27090000000001</v>
      </c>
      <c r="J3268" s="14">
        <v>791</v>
      </c>
      <c r="K3268" s="14">
        <v>184</v>
      </c>
      <c r="L3268" s="12">
        <v>0.2346</v>
      </c>
      <c r="M3268" s="7">
        <v>0.19625485000000001</v>
      </c>
      <c r="N3268" s="31">
        <v>0.13</v>
      </c>
      <c r="O3268" s="14">
        <f>IFERROR(VLOOKUP($C3268,'site totals'!$J$2:$K$607,2,FALSE),1)</f>
        <v>2638.2766999999999</v>
      </c>
      <c r="P3268" s="32" t="s">
        <v>22</v>
      </c>
      <c r="Q3268" s="12">
        <v>0.33759599350000002</v>
      </c>
      <c r="R3268" s="29">
        <v>0.28999999999999998</v>
      </c>
      <c r="S3268" s="2">
        <f>IF($A3268="site","",MIN(VLOOKUP($P3268,margin_ranges!$A$5:$D$10,4,FALSE)/100,$Q3268))</f>
        <v>0.29749999999999999</v>
      </c>
      <c r="T3268" s="6">
        <f>IF(A3268="placement",$J3268*MIN($Q3268,$S3268),"")</f>
        <v>235.32249999999999</v>
      </c>
      <c r="U3268" s="6">
        <f>IF($A3268="placement",T3268,SUMIF($C$10:$C$6209,$C3268,$T$10:$T$6209))</f>
        <v>235.32249999999999</v>
      </c>
      <c r="V3268" s="34">
        <f t="shared" si="155"/>
        <v>-1.0563380281690127E-2</v>
      </c>
      <c r="W3268" s="24"/>
      <c r="X3268" s="2" t="str">
        <f>IFERROR(MIN(VLOOKUP($W3268,margin_ranges!$A$5:$D$10,4,FALSE),$Q3268*100)/100,"")</f>
        <v/>
      </c>
      <c r="Y3268" s="6">
        <f t="shared" si="153"/>
        <v>235.32249999999999</v>
      </c>
      <c r="Z3268" s="6">
        <f>IF($A3268="placement",Y3268,SUMIF($C$10:$C$6209,$C3268,$Y$10:$Y$6209))</f>
        <v>235.32249999999999</v>
      </c>
      <c r="AA3268" s="29">
        <f t="shared" si="154"/>
        <v>-1.0563380281690127E-2</v>
      </c>
    </row>
    <row r="3269" spans="1:27" hidden="1" x14ac:dyDescent="0.3">
      <c r="A3269" s="8" t="s">
        <v>17</v>
      </c>
      <c r="B3269" s="8" t="s">
        <v>1381</v>
      </c>
      <c r="C3269" s="8" t="s">
        <v>1382</v>
      </c>
      <c r="D3269" s="8" t="s">
        <v>1385</v>
      </c>
      <c r="E3269" s="8" t="s">
        <v>1386</v>
      </c>
      <c r="F3269" s="29">
        <v>0.28999999999999998</v>
      </c>
      <c r="G3269" s="29">
        <v>1</v>
      </c>
      <c r="H3269" s="30">
        <v>208.26750000000001</v>
      </c>
      <c r="I3269" s="30">
        <v>14.627599999999999</v>
      </c>
      <c r="J3269" s="14">
        <v>55</v>
      </c>
      <c r="K3269" s="14">
        <v>14</v>
      </c>
      <c r="L3269" s="12">
        <v>7.0199999999999999E-2</v>
      </c>
      <c r="M3269" s="7">
        <v>0.12623909999999999</v>
      </c>
      <c r="N3269" s="31">
        <v>0.01</v>
      </c>
      <c r="O3269" s="14">
        <f>IFERROR(VLOOKUP($C3269,'site totals'!$J$2:$K$607,2,FALSE),1)</f>
        <v>2638.2766999999999</v>
      </c>
      <c r="P3269" s="32" t="s">
        <v>22</v>
      </c>
      <c r="Q3269" s="12">
        <v>0.92078523909999999</v>
      </c>
      <c r="R3269" s="29">
        <v>0.28999999999999998</v>
      </c>
      <c r="S3269" s="2">
        <f>IF($A3269="site","",MIN(VLOOKUP($P3269,margin_ranges!$A$5:$D$10,4,FALSE)/100,$Q3269))</f>
        <v>0.29749999999999999</v>
      </c>
      <c r="T3269" s="6">
        <f>IF(A3269="placement",$J3269*MIN($Q3269,$S3269),"")</f>
        <v>16.362500000000001</v>
      </c>
      <c r="U3269" s="6">
        <f>IF($A3269="placement",T3269,SUMIF($C$10:$C$6209,$C3269,$T$10:$T$6209))</f>
        <v>16.362500000000001</v>
      </c>
      <c r="V3269" s="34">
        <f t="shared" si="155"/>
        <v>-1.0563380281690016E-2</v>
      </c>
      <c r="W3269" s="24"/>
      <c r="X3269" s="2" t="str">
        <f>IFERROR(MIN(VLOOKUP($W3269,margin_ranges!$A$5:$D$10,4,FALSE),$Q3269*100)/100,"")</f>
        <v/>
      </c>
      <c r="Y3269" s="6">
        <f t="shared" si="153"/>
        <v>16.362500000000001</v>
      </c>
      <c r="Z3269" s="6">
        <f>IF($A3269="placement",Y3269,SUMIF($C$10:$C$6209,$C3269,$Y$10:$Y$6209))</f>
        <v>16.362500000000001</v>
      </c>
      <c r="AA3269" s="29">
        <f t="shared" si="154"/>
        <v>-1.0563380281690016E-2</v>
      </c>
    </row>
    <row r="3270" spans="1:27" hidden="1" x14ac:dyDescent="0.3">
      <c r="A3270" s="8" t="s">
        <v>17</v>
      </c>
      <c r="B3270" s="8" t="s">
        <v>1381</v>
      </c>
      <c r="C3270" s="8" t="s">
        <v>1382</v>
      </c>
      <c r="D3270" s="8" t="s">
        <v>1395</v>
      </c>
      <c r="E3270" s="8" t="s">
        <v>1396</v>
      </c>
      <c r="F3270" s="29">
        <v>0.28999999999999998</v>
      </c>
      <c r="G3270" s="29">
        <v>1</v>
      </c>
      <c r="H3270" s="30">
        <v>403.44740000000002</v>
      </c>
      <c r="I3270" s="30">
        <v>8.9289000000000005</v>
      </c>
      <c r="J3270" s="14">
        <v>164</v>
      </c>
      <c r="K3270" s="14">
        <v>42</v>
      </c>
      <c r="L3270" s="12">
        <v>2.2100000000000002E-2</v>
      </c>
      <c r="M3270" s="7">
        <v>0.61173873000000001</v>
      </c>
      <c r="N3270" s="31">
        <v>0.2</v>
      </c>
      <c r="O3270" s="14">
        <f>IFERROR(VLOOKUP($C3270,'site totals'!$J$2:$K$607,2,FALSE),1)</f>
        <v>2638.2766999999999</v>
      </c>
      <c r="P3270" s="32" t="s">
        <v>22</v>
      </c>
      <c r="Q3270" s="12">
        <v>0.67306304139999995</v>
      </c>
      <c r="R3270" s="29">
        <v>0.28999999999999998</v>
      </c>
      <c r="S3270" s="2">
        <f>IF($A3270="site","",MIN(VLOOKUP($P3270,margin_ranges!$A$5:$D$10,4,FALSE)/100,$Q3270))</f>
        <v>0.29749999999999999</v>
      </c>
      <c r="T3270" s="6">
        <f>IF(A3270="placement",$J3270*MIN($Q3270,$S3270),"")</f>
        <v>48.79</v>
      </c>
      <c r="U3270" s="6">
        <f>IF($A3270="placement",T3270,SUMIF($C$10:$C$6209,$C3270,$T$10:$T$6209))</f>
        <v>48.79</v>
      </c>
      <c r="V3270" s="34">
        <f t="shared" si="155"/>
        <v>-1.0563380281690016E-2</v>
      </c>
      <c r="W3270" s="24"/>
      <c r="X3270" s="2" t="str">
        <f>IFERROR(MIN(VLOOKUP($W3270,margin_ranges!$A$5:$D$10,4,FALSE),$Q3270*100)/100,"")</f>
        <v/>
      </c>
      <c r="Y3270" s="6">
        <f t="shared" si="153"/>
        <v>48.79</v>
      </c>
      <c r="Z3270" s="6">
        <f>IF($A3270="placement",Y3270,SUMIF($C$10:$C$6209,$C3270,$Y$10:$Y$6209))</f>
        <v>48.79</v>
      </c>
      <c r="AA3270" s="29">
        <f t="shared" si="154"/>
        <v>-1.0563380281690016E-2</v>
      </c>
    </row>
    <row r="3271" spans="1:27" hidden="1" x14ac:dyDescent="0.3">
      <c r="A3271" s="8" t="s">
        <v>17</v>
      </c>
      <c r="B3271" s="8" t="s">
        <v>1381</v>
      </c>
      <c r="C3271" s="8" t="s">
        <v>1382</v>
      </c>
      <c r="D3271" s="8" t="s">
        <v>1387</v>
      </c>
      <c r="E3271" s="8" t="s">
        <v>1388</v>
      </c>
      <c r="F3271" s="29">
        <v>0.28999999999999998</v>
      </c>
      <c r="G3271" s="29">
        <v>1</v>
      </c>
      <c r="H3271" s="30">
        <v>410.18759999999997</v>
      </c>
      <c r="I3271" s="30">
        <v>70.870900000000006</v>
      </c>
      <c r="J3271" s="14">
        <v>507</v>
      </c>
      <c r="K3271" s="14">
        <v>128</v>
      </c>
      <c r="L3271" s="12">
        <v>0.17280000000000001</v>
      </c>
      <c r="M3271" s="7">
        <v>0.23844659000000001</v>
      </c>
      <c r="N3271" s="31">
        <v>0.16</v>
      </c>
      <c r="O3271" s="14">
        <f>IFERROR(VLOOKUP($C3271,'site totals'!$J$2:$K$607,2,FALSE),1)</f>
        <v>2638.2766999999999</v>
      </c>
      <c r="P3271" s="32" t="s">
        <v>22</v>
      </c>
      <c r="Q3271" s="12">
        <v>0.3289901972</v>
      </c>
      <c r="R3271" s="29">
        <v>0.28999999999999998</v>
      </c>
      <c r="S3271" s="2">
        <f>IF($A3271="site","",MIN(VLOOKUP($P3271,margin_ranges!$A$5:$D$10,4,FALSE)/100,$Q3271))</f>
        <v>0.29749999999999999</v>
      </c>
      <c r="T3271" s="6">
        <f>IF(A3271="placement",$J3271*MIN($Q3271,$S3271),"")</f>
        <v>150.83249999999998</v>
      </c>
      <c r="U3271" s="6">
        <f>IF($A3271="placement",T3271,SUMIF($C$10:$C$6209,$C3271,$T$10:$T$6209))</f>
        <v>150.83249999999998</v>
      </c>
      <c r="V3271" s="34">
        <f t="shared" si="155"/>
        <v>-1.0563380281690016E-2</v>
      </c>
      <c r="W3271" s="24"/>
      <c r="X3271" s="2" t="str">
        <f>IFERROR(MIN(VLOOKUP($W3271,margin_ranges!$A$5:$D$10,4,FALSE),$Q3271*100)/100,"")</f>
        <v/>
      </c>
      <c r="Y3271" s="6">
        <f t="shared" si="153"/>
        <v>150.83249999999998</v>
      </c>
      <c r="Z3271" s="6">
        <f>IF($A3271="placement",Y3271,SUMIF($C$10:$C$6209,$C3271,$Y$10:$Y$6209))</f>
        <v>150.83249999999998</v>
      </c>
      <c r="AA3271" s="29">
        <f t="shared" si="154"/>
        <v>-1.0563380281690016E-2</v>
      </c>
    </row>
    <row r="3272" spans="1:27" hidden="1" x14ac:dyDescent="0.3">
      <c r="A3272" s="8" t="s">
        <v>17</v>
      </c>
      <c r="B3272" s="8" t="s">
        <v>1381</v>
      </c>
      <c r="C3272" s="8" t="s">
        <v>1382</v>
      </c>
      <c r="D3272" s="8" t="s">
        <v>1393</v>
      </c>
      <c r="E3272" s="8" t="s">
        <v>1394</v>
      </c>
      <c r="F3272" s="29">
        <v>0.28999999999999998</v>
      </c>
      <c r="G3272" s="29">
        <v>1</v>
      </c>
      <c r="H3272" s="30">
        <v>98.747</v>
      </c>
      <c r="I3272" s="30">
        <v>60.229199999999999</v>
      </c>
      <c r="J3272" s="14">
        <v>1019</v>
      </c>
      <c r="K3272" s="14">
        <v>262</v>
      </c>
      <c r="L3272" s="12">
        <v>0.6099</v>
      </c>
      <c r="M3272" s="7">
        <v>0.56413913999999998</v>
      </c>
      <c r="N3272" s="31">
        <v>0.14000000000000001</v>
      </c>
      <c r="O3272" s="14">
        <f>IFERROR(VLOOKUP($C3272,'site totals'!$J$2:$K$607,2,FALSE),1)</f>
        <v>2638.2766999999999</v>
      </c>
      <c r="P3272" s="32" t="s">
        <v>22</v>
      </c>
      <c r="Q3272" s="12">
        <v>0.75183427260000002</v>
      </c>
      <c r="R3272" s="29">
        <v>0.28999999999999998</v>
      </c>
      <c r="S3272" s="2">
        <f>IF($A3272="site","",MIN(VLOOKUP($P3272,margin_ranges!$A$5:$D$10,4,FALSE)/100,$Q3272))</f>
        <v>0.29749999999999999</v>
      </c>
      <c r="T3272" s="6">
        <f>IF(A3272="placement",$J3272*MIN($Q3272,$S3272),"")</f>
        <v>303.15249999999997</v>
      </c>
      <c r="U3272" s="6">
        <f>IF($A3272="placement",T3272,SUMIF($C$10:$C$6209,$C3272,$T$10:$T$6209))</f>
        <v>303.15249999999997</v>
      </c>
      <c r="V3272" s="34">
        <f t="shared" si="155"/>
        <v>-1.0563380281690016E-2</v>
      </c>
      <c r="W3272" s="24"/>
      <c r="X3272" s="2" t="str">
        <f>IFERROR(MIN(VLOOKUP($W3272,margin_ranges!$A$5:$D$10,4,FALSE),$Q3272*100)/100,"")</f>
        <v/>
      </c>
      <c r="Y3272" s="6">
        <f t="shared" si="153"/>
        <v>303.15249999999997</v>
      </c>
      <c r="Z3272" s="6">
        <f>IF($A3272="placement",Y3272,SUMIF($C$10:$C$6209,$C3272,$Y$10:$Y$6209))</f>
        <v>303.15249999999997</v>
      </c>
      <c r="AA3272" s="29">
        <f t="shared" si="154"/>
        <v>-1.0563380281690016E-2</v>
      </c>
    </row>
    <row r="3273" spans="1:27" hidden="1" x14ac:dyDescent="0.3">
      <c r="A3273" s="8" t="s">
        <v>17</v>
      </c>
      <c r="B3273" s="8" t="s">
        <v>1381</v>
      </c>
      <c r="C3273" s="8" t="s">
        <v>1382</v>
      </c>
      <c r="D3273" s="8" t="s">
        <v>1383</v>
      </c>
      <c r="E3273" s="8" t="s">
        <v>1384</v>
      </c>
      <c r="F3273" s="29">
        <v>0.28999999999999998</v>
      </c>
      <c r="G3273" s="29">
        <v>1</v>
      </c>
      <c r="H3273" s="30">
        <v>1028.4259</v>
      </c>
      <c r="I3273" s="30">
        <v>215.64150000000001</v>
      </c>
      <c r="J3273" s="14">
        <v>1567</v>
      </c>
      <c r="K3273" s="14">
        <v>312</v>
      </c>
      <c r="L3273" s="12">
        <v>0.2097</v>
      </c>
      <c r="M3273" s="7">
        <v>0.24229920999999999</v>
      </c>
      <c r="N3273" s="31">
        <v>0.13</v>
      </c>
      <c r="O3273" s="14">
        <f>IFERROR(VLOOKUP($C3273,'site totals'!$J$2:$K$607,2,FALSE),1)</f>
        <v>2638.2766999999999</v>
      </c>
      <c r="P3273" s="32" t="s">
        <v>22</v>
      </c>
      <c r="Q3273" s="12">
        <v>0.4634732734</v>
      </c>
      <c r="R3273" s="29">
        <v>0.28999999999999998</v>
      </c>
      <c r="S3273" s="2">
        <f>IF($A3273="site","",MIN(VLOOKUP($P3273,margin_ranges!$A$5:$D$10,4,FALSE)/100,$Q3273))</f>
        <v>0.29749999999999999</v>
      </c>
      <c r="T3273" s="6">
        <f>IF(A3273="placement",$J3273*MIN($Q3273,$S3273),"")</f>
        <v>466.1825</v>
      </c>
      <c r="U3273" s="6">
        <f>IF($A3273="placement",T3273,SUMIF($C$10:$C$6209,$C3273,$T$10:$T$6209))</f>
        <v>466.1825</v>
      </c>
      <c r="V3273" s="34">
        <f t="shared" si="155"/>
        <v>-1.0563380281690016E-2</v>
      </c>
      <c r="W3273" s="24"/>
      <c r="X3273" s="2" t="str">
        <f>IFERROR(MIN(VLOOKUP($W3273,margin_ranges!$A$5:$D$10,4,FALSE),$Q3273*100)/100,"")</f>
        <v/>
      </c>
      <c r="Y3273" s="6">
        <f t="shared" si="153"/>
        <v>466.1825</v>
      </c>
      <c r="Z3273" s="6">
        <f>IF($A3273="placement",Y3273,SUMIF($C$10:$C$6209,$C3273,$Y$10:$Y$6209))</f>
        <v>466.1825</v>
      </c>
      <c r="AA3273" s="29">
        <f t="shared" si="154"/>
        <v>-1.0563380281690016E-2</v>
      </c>
    </row>
    <row r="3274" spans="1:27" hidden="1" x14ac:dyDescent="0.3">
      <c r="A3274" s="8" t="s">
        <v>17</v>
      </c>
      <c r="B3274" s="8" t="s">
        <v>1381</v>
      </c>
      <c r="C3274" s="8" t="s">
        <v>1382</v>
      </c>
      <c r="D3274" s="8" t="s">
        <v>1389</v>
      </c>
      <c r="E3274" s="8" t="s">
        <v>1390</v>
      </c>
      <c r="F3274" s="29">
        <v>0.27937981358672798</v>
      </c>
      <c r="G3274" s="29">
        <v>1</v>
      </c>
      <c r="H3274" s="30">
        <v>862.17939999999999</v>
      </c>
      <c r="I3274" s="30">
        <v>200.5498</v>
      </c>
      <c r="J3274" s="14">
        <v>1085</v>
      </c>
      <c r="K3274" s="14">
        <v>207</v>
      </c>
      <c r="L3274" s="12">
        <v>0.2326</v>
      </c>
      <c r="M3274" s="7">
        <v>0.18040016</v>
      </c>
      <c r="N3274" s="31">
        <v>0.13</v>
      </c>
      <c r="O3274" s="14">
        <f>IFERROR(VLOOKUP($C3274,'site totals'!$J$2:$K$607,2,FALSE),1)</f>
        <v>2638.2766999999999</v>
      </c>
      <c r="P3274" s="32" t="s">
        <v>22</v>
      </c>
      <c r="Q3274" s="12">
        <v>0.27937981360000003</v>
      </c>
      <c r="R3274" s="29">
        <v>0.28999999999999998</v>
      </c>
      <c r="S3274" s="2">
        <f>IF($A3274="site","",MIN(VLOOKUP($P3274,margin_ranges!$A$5:$D$10,4,FALSE)/100,$Q3274))</f>
        <v>0.27937981360000003</v>
      </c>
      <c r="T3274" s="6">
        <f>IF(A3274="placement",$J3274*MIN($Q3274,$S3274),"")</f>
        <v>303.12709775600001</v>
      </c>
      <c r="U3274" s="6">
        <f>IF($A3274="placement",T3274,SUMIF($C$10:$C$6209,$C3274,$T$10:$T$6209))</f>
        <v>303.12709775600001</v>
      </c>
      <c r="V3274" s="34">
        <f t="shared" si="155"/>
        <v>1.4958009014084617E-2</v>
      </c>
      <c r="W3274" s="24"/>
      <c r="X3274" s="2" t="str">
        <f>IFERROR(MIN(VLOOKUP($W3274,margin_ranges!$A$5:$D$10,4,FALSE),$Q3274*100)/100,"")</f>
        <v/>
      </c>
      <c r="Y3274" s="6">
        <f t="shared" si="153"/>
        <v>303.12709775600001</v>
      </c>
      <c r="Z3274" s="6">
        <f>IF($A3274="placement",Y3274,SUMIF($C$10:$C$6209,$C3274,$Y$10:$Y$6209))</f>
        <v>303.12709775600001</v>
      </c>
      <c r="AA3274" s="29">
        <f t="shared" si="154"/>
        <v>1.4958009014084617E-2</v>
      </c>
    </row>
    <row r="3275" spans="1:27" x14ac:dyDescent="0.3">
      <c r="A3275" s="16" t="s">
        <v>33</v>
      </c>
      <c r="B3275" s="16" t="s">
        <v>1381</v>
      </c>
      <c r="C3275" s="16" t="s">
        <v>1382</v>
      </c>
      <c r="D3275" s="8" t="s">
        <v>34</v>
      </c>
      <c r="E3275" s="16"/>
      <c r="F3275" s="17">
        <v>0.28999999999999898</v>
      </c>
      <c r="G3275" s="17">
        <v>0.98731106999999996</v>
      </c>
      <c r="H3275" s="36">
        <v>3850.15</v>
      </c>
      <c r="I3275" s="36">
        <v>768.47940000000006</v>
      </c>
      <c r="J3275" s="22">
        <v>5653</v>
      </c>
      <c r="K3275" s="22">
        <v>1252</v>
      </c>
      <c r="L3275" s="18">
        <v>0.1996</v>
      </c>
      <c r="M3275" s="19">
        <v>0.24522236</v>
      </c>
      <c r="N3275" s="20">
        <v>0.13240199999999999</v>
      </c>
      <c r="O3275" s="22">
        <f>IFERROR(VLOOKUP($C3275,'site totals'!$J$2:$K$607,2,FALSE),1)</f>
        <v>2638.2766999999999</v>
      </c>
      <c r="P3275" s="21"/>
      <c r="Q3275" s="18">
        <v>0.46007369650000002</v>
      </c>
      <c r="R3275" s="17">
        <v>0.28999999999999998</v>
      </c>
      <c r="S3275" s="18" t="str">
        <f>IF($A3275="site","",MIN(VLOOKUP($P3275,margin_ranges!$A$5:$D$10,4,FALSE)/100,$Q3275))</f>
        <v/>
      </c>
      <c r="T3275" s="22" t="str">
        <f>IF(A3275="placement",$J3275*MIN($Q3275,$S3275),"")</f>
        <v/>
      </c>
      <c r="U3275" s="22">
        <f>IF($A3275="placement",T3275,SUMIF($C$10:$C$6209,$C3275,$T$10:$T$6209))</f>
        <v>1662.107097756</v>
      </c>
      <c r="V3275" s="37">
        <f t="shared" si="155"/>
        <v>-5.6649710501466277E-3</v>
      </c>
      <c r="W3275" s="38"/>
      <c r="X3275" s="18" t="str">
        <f>IFERROR(MIN(VLOOKUP($W3275,margin_ranges!$A$5:$D$10,4,FALSE),$Q3275*100)/100,"")</f>
        <v/>
      </c>
      <c r="Y3275" s="6" t="str">
        <f t="shared" si="153"/>
        <v/>
      </c>
      <c r="Z3275" s="6">
        <f>IF($A3275="placement",Y3275,SUMIF($C$10:$C$6209,$C3275,$Y$10:$Y$6209))</f>
        <v>1662.107097756</v>
      </c>
      <c r="AA3275" s="17">
        <f t="shared" si="154"/>
        <v>-5.6649710501466277E-3</v>
      </c>
    </row>
    <row r="3276" spans="1:27" hidden="1" x14ac:dyDescent="0.3">
      <c r="A3276" s="8" t="s">
        <v>17</v>
      </c>
      <c r="B3276" s="8" t="s">
        <v>4135</v>
      </c>
      <c r="C3276" s="8" t="s">
        <v>4136</v>
      </c>
      <c r="D3276" s="8" t="s">
        <v>4149</v>
      </c>
      <c r="E3276" s="8" t="s">
        <v>4150</v>
      </c>
      <c r="F3276" s="29">
        <v>0.25</v>
      </c>
      <c r="G3276" s="29">
        <v>0</v>
      </c>
      <c r="H3276" s="30">
        <v>218.77369999999999</v>
      </c>
      <c r="I3276" s="30">
        <v>11.780900000000001</v>
      </c>
      <c r="J3276" s="14">
        <v>498</v>
      </c>
      <c r="K3276" s="14">
        <v>124</v>
      </c>
      <c r="L3276" s="12">
        <v>5.3800000000000001E-2</v>
      </c>
      <c r="M3276" s="7">
        <v>1.40972637</v>
      </c>
      <c r="N3276" s="31">
        <v>1</v>
      </c>
      <c r="O3276" s="14">
        <f>IFERROR(VLOOKUP($C3276,'site totals'!$J$2:$K$607,2,FALSE),1)</f>
        <v>2603.4096</v>
      </c>
      <c r="P3276" s="32" t="s">
        <v>91</v>
      </c>
      <c r="Q3276" s="12">
        <v>0.29064248310000002</v>
      </c>
      <c r="R3276" s="29">
        <v>0.25</v>
      </c>
      <c r="S3276" s="2">
        <f>IF($A3276="site","",MIN(VLOOKUP($P3276,margin_ranges!$A$5:$D$10,4,FALSE)/100,$Q3276))</f>
        <v>0.29064248310000002</v>
      </c>
      <c r="T3276" s="6">
        <f>IF(A3276="placement",$J3276*MIN($Q3276,$S3276),"")</f>
        <v>144.73995658379999</v>
      </c>
      <c r="U3276" s="6">
        <f>IF($A3276="placement",T3276,SUMIF($C$10:$C$6209,$C3276,$T$10:$T$6209))</f>
        <v>144.73995658379999</v>
      </c>
      <c r="V3276" s="34">
        <f t="shared" si="155"/>
        <v>-5.418997746666665E-2</v>
      </c>
      <c r="W3276" s="24"/>
      <c r="X3276" s="2" t="str">
        <f>IFERROR(MIN(VLOOKUP($W3276,margin_ranges!$A$5:$D$10,4,FALSE),$Q3276*100)/100,"")</f>
        <v/>
      </c>
      <c r="Y3276" s="6">
        <f t="shared" si="153"/>
        <v>144.73995658379999</v>
      </c>
      <c r="Z3276" s="6">
        <f>IF($A3276="placement",Y3276,SUMIF($C$10:$C$6209,$C3276,$Y$10:$Y$6209))</f>
        <v>144.73995658379999</v>
      </c>
      <c r="AA3276" s="29">
        <f t="shared" si="154"/>
        <v>-5.418997746666665E-2</v>
      </c>
    </row>
    <row r="3277" spans="1:27" hidden="1" x14ac:dyDescent="0.3">
      <c r="A3277" s="8" t="s">
        <v>17</v>
      </c>
      <c r="B3277" s="8" t="s">
        <v>4135</v>
      </c>
      <c r="C3277" s="8" t="s">
        <v>4136</v>
      </c>
      <c r="D3277" s="8" t="s">
        <v>4143</v>
      </c>
      <c r="E3277" s="8" t="s">
        <v>4144</v>
      </c>
      <c r="F3277" s="29">
        <v>0.249999999999999</v>
      </c>
      <c r="G3277" s="29">
        <v>0</v>
      </c>
      <c r="H3277" s="30">
        <v>154.50890000000001</v>
      </c>
      <c r="I3277" s="30">
        <v>9.2058999999999997</v>
      </c>
      <c r="J3277" s="14">
        <v>383</v>
      </c>
      <c r="K3277" s="14">
        <v>95</v>
      </c>
      <c r="L3277" s="12">
        <v>5.96E-2</v>
      </c>
      <c r="M3277" s="7">
        <v>1.3871262099999999</v>
      </c>
      <c r="N3277" s="31">
        <v>1</v>
      </c>
      <c r="O3277" s="14">
        <f>IFERROR(VLOOKUP($C3277,'site totals'!$J$2:$K$607,2,FALSE),1)</f>
        <v>2603.4096</v>
      </c>
      <c r="P3277" s="32" t="s">
        <v>91</v>
      </c>
      <c r="Q3277" s="12">
        <v>0.27908506529999999</v>
      </c>
      <c r="R3277" s="29">
        <v>0.25</v>
      </c>
      <c r="S3277" s="2">
        <f>IF($A3277="site","",MIN(VLOOKUP($P3277,margin_ranges!$A$5:$D$10,4,FALSE)/100,$Q3277))</f>
        <v>0.27908506529999999</v>
      </c>
      <c r="T3277" s="6">
        <f>IF(A3277="placement",$J3277*MIN($Q3277,$S3277),"")</f>
        <v>106.8895800099</v>
      </c>
      <c r="U3277" s="6">
        <f>IF($A3277="placement",T3277,SUMIF($C$10:$C$6209,$C3277,$T$10:$T$6209))</f>
        <v>106.8895800099</v>
      </c>
      <c r="V3277" s="34">
        <f t="shared" si="155"/>
        <v>-3.878008706666658E-2</v>
      </c>
      <c r="W3277" s="24"/>
      <c r="X3277" s="2" t="str">
        <f>IFERROR(MIN(VLOOKUP($W3277,margin_ranges!$A$5:$D$10,4,FALSE),$Q3277*100)/100,"")</f>
        <v/>
      </c>
      <c r="Y3277" s="6">
        <f t="shared" si="153"/>
        <v>106.8895800099</v>
      </c>
      <c r="Z3277" s="6">
        <f>IF($A3277="placement",Y3277,SUMIF($C$10:$C$6209,$C3277,$Y$10:$Y$6209))</f>
        <v>106.8895800099</v>
      </c>
      <c r="AA3277" s="29">
        <f t="shared" si="154"/>
        <v>-3.878008706666658E-2</v>
      </c>
    </row>
    <row r="3278" spans="1:27" hidden="1" x14ac:dyDescent="0.3">
      <c r="A3278" s="8" t="s">
        <v>17</v>
      </c>
      <c r="B3278" s="8" t="s">
        <v>4135</v>
      </c>
      <c r="C3278" s="8" t="s">
        <v>4136</v>
      </c>
      <c r="D3278" s="8" t="s">
        <v>4153</v>
      </c>
      <c r="E3278" s="8" t="s">
        <v>4154</v>
      </c>
      <c r="F3278" s="29">
        <v>0.25</v>
      </c>
      <c r="G3278" s="29">
        <v>0</v>
      </c>
      <c r="H3278" s="30">
        <v>212.47489999999999</v>
      </c>
      <c r="I3278" s="30">
        <v>15.364800000000001</v>
      </c>
      <c r="J3278" s="14">
        <v>622</v>
      </c>
      <c r="K3278" s="14">
        <v>154</v>
      </c>
      <c r="L3278" s="12">
        <v>7.2300000000000003E-2</v>
      </c>
      <c r="M3278" s="7">
        <v>1.3485567599999999</v>
      </c>
      <c r="N3278" s="31">
        <v>1</v>
      </c>
      <c r="O3278" s="14">
        <f>IFERROR(VLOOKUP($C3278,'site totals'!$J$2:$K$607,2,FALSE),1)</f>
        <v>2603.4096</v>
      </c>
      <c r="P3278" s="32" t="s">
        <v>91</v>
      </c>
      <c r="Q3278" s="12">
        <v>0.25846651310000002</v>
      </c>
      <c r="R3278" s="29">
        <v>0.25</v>
      </c>
      <c r="S3278" s="2">
        <f>IF($A3278="site","",MIN(VLOOKUP($P3278,margin_ranges!$A$5:$D$10,4,FALSE)/100,$Q3278))</f>
        <v>0.25846651310000002</v>
      </c>
      <c r="T3278" s="6">
        <f>IF(A3278="placement",$J3278*MIN($Q3278,$S3278),"")</f>
        <v>160.76617114820002</v>
      </c>
      <c r="U3278" s="6">
        <f>IF($A3278="placement",T3278,SUMIF($C$10:$C$6209,$C3278,$T$10:$T$6209))</f>
        <v>160.76617114820002</v>
      </c>
      <c r="V3278" s="34">
        <f t="shared" si="155"/>
        <v>-1.1288684133333282E-2</v>
      </c>
      <c r="W3278" s="24"/>
      <c r="X3278" s="2" t="str">
        <f>IFERROR(MIN(VLOOKUP($W3278,margin_ranges!$A$5:$D$10,4,FALSE),$Q3278*100)/100,"")</f>
        <v/>
      </c>
      <c r="Y3278" s="6">
        <f t="shared" si="153"/>
        <v>160.76617114820002</v>
      </c>
      <c r="Z3278" s="6">
        <f>IF($A3278="placement",Y3278,SUMIF($C$10:$C$6209,$C3278,$Y$10:$Y$6209))</f>
        <v>160.76617114820002</v>
      </c>
      <c r="AA3278" s="29">
        <f t="shared" si="154"/>
        <v>-1.1288684133333282E-2</v>
      </c>
    </row>
    <row r="3279" spans="1:27" hidden="1" x14ac:dyDescent="0.3">
      <c r="A3279" s="8" t="s">
        <v>17</v>
      </c>
      <c r="B3279" s="8" t="s">
        <v>4135</v>
      </c>
      <c r="C3279" s="8" t="s">
        <v>4136</v>
      </c>
      <c r="D3279" s="8" t="s">
        <v>4151</v>
      </c>
      <c r="E3279" s="8" t="s">
        <v>4152</v>
      </c>
      <c r="F3279" s="29">
        <v>0.25</v>
      </c>
      <c r="G3279" s="29">
        <v>0</v>
      </c>
      <c r="H3279" s="30">
        <v>223.464</v>
      </c>
      <c r="I3279" s="30">
        <v>15.386100000000001</v>
      </c>
      <c r="J3279" s="14">
        <v>622</v>
      </c>
      <c r="K3279" s="14">
        <v>154</v>
      </c>
      <c r="L3279" s="12">
        <v>6.8900000000000003E-2</v>
      </c>
      <c r="M3279" s="7">
        <v>1.34829368</v>
      </c>
      <c r="N3279" s="31">
        <v>1</v>
      </c>
      <c r="O3279" s="14">
        <f>IFERROR(VLOOKUP($C3279,'site totals'!$J$2:$K$607,2,FALSE),1)</f>
        <v>2603.4096</v>
      </c>
      <c r="P3279" s="32" t="s">
        <v>91</v>
      </c>
      <c r="Q3279" s="12">
        <v>0.2583218216</v>
      </c>
      <c r="R3279" s="29">
        <v>0.25</v>
      </c>
      <c r="S3279" s="2">
        <f>IF($A3279="site","",MIN(VLOOKUP($P3279,margin_ranges!$A$5:$D$10,4,FALSE)/100,$Q3279))</f>
        <v>0.2583218216</v>
      </c>
      <c r="T3279" s="6">
        <f>IF(A3279="placement",$J3279*MIN($Q3279,$S3279),"")</f>
        <v>160.67617303520001</v>
      </c>
      <c r="U3279" s="6">
        <f>IF($A3279="placement",T3279,SUMIF($C$10:$C$6209,$C3279,$T$10:$T$6209))</f>
        <v>160.67617303520001</v>
      </c>
      <c r="V3279" s="34">
        <f t="shared" si="155"/>
        <v>-1.1095762133333298E-2</v>
      </c>
      <c r="W3279" s="24"/>
      <c r="X3279" s="2" t="str">
        <f>IFERROR(MIN(VLOOKUP($W3279,margin_ranges!$A$5:$D$10,4,FALSE),$Q3279*100)/100,"")</f>
        <v/>
      </c>
      <c r="Y3279" s="6">
        <f t="shared" si="153"/>
        <v>160.67617303520001</v>
      </c>
      <c r="Z3279" s="6">
        <f>IF($A3279="placement",Y3279,SUMIF($C$10:$C$6209,$C3279,$Y$10:$Y$6209))</f>
        <v>160.67617303520001</v>
      </c>
      <c r="AA3279" s="29">
        <f t="shared" si="154"/>
        <v>-1.1095762133333298E-2</v>
      </c>
    </row>
    <row r="3280" spans="1:27" hidden="1" x14ac:dyDescent="0.3">
      <c r="A3280" s="8" t="s">
        <v>17</v>
      </c>
      <c r="B3280" s="8" t="s">
        <v>4135</v>
      </c>
      <c r="C3280" s="8" t="s">
        <v>4136</v>
      </c>
      <c r="D3280" s="8" t="s">
        <v>4157</v>
      </c>
      <c r="E3280" s="8" t="s">
        <v>4158</v>
      </c>
      <c r="F3280" s="29">
        <v>0.271421100622184</v>
      </c>
      <c r="G3280" s="29">
        <v>0</v>
      </c>
      <c r="H3280" s="30">
        <v>194.09389999999999</v>
      </c>
      <c r="I3280" s="30">
        <v>23.286200000000001</v>
      </c>
      <c r="J3280" s="14">
        <v>479</v>
      </c>
      <c r="K3280" s="14">
        <v>130</v>
      </c>
      <c r="L3280" s="12">
        <v>0.12</v>
      </c>
      <c r="M3280" s="7">
        <v>0.68626746999999999</v>
      </c>
      <c r="N3280" s="31">
        <v>0.5</v>
      </c>
      <c r="O3280" s="14">
        <f>IFERROR(VLOOKUP($C3280,'site totals'!$J$2:$K$607,2,FALSE),1)</f>
        <v>2603.4096</v>
      </c>
      <c r="P3280" s="32" t="s">
        <v>91</v>
      </c>
      <c r="Q3280" s="12">
        <v>0.27142110060000002</v>
      </c>
      <c r="R3280" s="29">
        <v>0.3</v>
      </c>
      <c r="S3280" s="2">
        <f>IF($A3280="site","",MIN(VLOOKUP($P3280,margin_ranges!$A$5:$D$10,4,FALSE)/100,$Q3280))</f>
        <v>0.27142110060000002</v>
      </c>
      <c r="T3280" s="6">
        <f>IF(A3280="placement",$J3280*MIN($Q3280,$S3280),"")</f>
        <v>130.01070718740002</v>
      </c>
      <c r="U3280" s="6">
        <f>IF($A3280="placement",T3280,SUMIF($C$10:$C$6209,$C3280,$T$10:$T$6209))</f>
        <v>130.01070718740002</v>
      </c>
      <c r="V3280" s="34">
        <f t="shared" si="155"/>
        <v>4.0826999142857145E-2</v>
      </c>
      <c r="W3280" s="24"/>
      <c r="X3280" s="2" t="str">
        <f>IFERROR(MIN(VLOOKUP($W3280,margin_ranges!$A$5:$D$10,4,FALSE),$Q3280*100)/100,"")</f>
        <v/>
      </c>
      <c r="Y3280" s="6">
        <f t="shared" si="153"/>
        <v>130.01070718740002</v>
      </c>
      <c r="Z3280" s="6">
        <f>IF($A3280="placement",Y3280,SUMIF($C$10:$C$6209,$C3280,$Y$10:$Y$6209))</f>
        <v>130.01070718740002</v>
      </c>
      <c r="AA3280" s="29">
        <f t="shared" si="154"/>
        <v>4.0826999142857145E-2</v>
      </c>
    </row>
    <row r="3281" spans="1:27" hidden="1" x14ac:dyDescent="0.3">
      <c r="A3281" s="8" t="s">
        <v>17</v>
      </c>
      <c r="B3281" s="8" t="s">
        <v>4135</v>
      </c>
      <c r="C3281" s="8" t="s">
        <v>4136</v>
      </c>
      <c r="D3281" s="8" t="s">
        <v>4155</v>
      </c>
      <c r="E3281" s="8" t="s">
        <v>4156</v>
      </c>
      <c r="F3281" s="29">
        <v>0.23931815198533599</v>
      </c>
      <c r="G3281" s="29">
        <v>0</v>
      </c>
      <c r="H3281" s="30">
        <v>125.742</v>
      </c>
      <c r="I3281" s="30">
        <v>13.7425</v>
      </c>
      <c r="J3281" s="14">
        <v>542</v>
      </c>
      <c r="K3281" s="14">
        <v>130</v>
      </c>
      <c r="L3281" s="12">
        <v>0.10929999999999999</v>
      </c>
      <c r="M3281" s="7">
        <v>1.31461005</v>
      </c>
      <c r="N3281" s="31">
        <v>1</v>
      </c>
      <c r="O3281" s="14">
        <f>IFERROR(VLOOKUP($C3281,'site totals'!$J$2:$K$607,2,FALSE),1)</f>
        <v>2603.4096</v>
      </c>
      <c r="P3281" s="32" t="s">
        <v>91</v>
      </c>
      <c r="Q3281" s="12">
        <v>0.23931815200000001</v>
      </c>
      <c r="R3281" s="29">
        <v>0.25</v>
      </c>
      <c r="S3281" s="2">
        <f>IF($A3281="site","",MIN(VLOOKUP($P3281,margin_ranges!$A$5:$D$10,4,FALSE)/100,$Q3281))</f>
        <v>0.23931815200000001</v>
      </c>
      <c r="T3281" s="6">
        <f>IF(A3281="placement",$J3281*MIN($Q3281,$S3281),"")</f>
        <v>129.71043838400001</v>
      </c>
      <c r="U3281" s="6">
        <f>IF($A3281="placement",T3281,SUMIF($C$10:$C$6209,$C3281,$T$10:$T$6209))</f>
        <v>129.71043838400001</v>
      </c>
      <c r="V3281" s="34">
        <f t="shared" si="155"/>
        <v>1.4242464000000066E-2</v>
      </c>
      <c r="W3281" s="24"/>
      <c r="X3281" s="2" t="str">
        <f>IFERROR(MIN(VLOOKUP($W3281,margin_ranges!$A$5:$D$10,4,FALSE),$Q3281*100)/100,"")</f>
        <v/>
      </c>
      <c r="Y3281" s="6">
        <f t="shared" si="153"/>
        <v>129.71043838400001</v>
      </c>
      <c r="Z3281" s="6">
        <f>IF($A3281="placement",Y3281,SUMIF($C$10:$C$6209,$C3281,$Y$10:$Y$6209))</f>
        <v>129.71043838400001</v>
      </c>
      <c r="AA3281" s="29">
        <f t="shared" si="154"/>
        <v>1.4242464000000066E-2</v>
      </c>
    </row>
    <row r="3282" spans="1:27" hidden="1" x14ac:dyDescent="0.3">
      <c r="A3282" s="8" t="s">
        <v>17</v>
      </c>
      <c r="B3282" s="8" t="s">
        <v>4135</v>
      </c>
      <c r="C3282" s="8" t="s">
        <v>4136</v>
      </c>
      <c r="D3282" s="8" t="s">
        <v>4141</v>
      </c>
      <c r="E3282" s="8" t="s">
        <v>4142</v>
      </c>
      <c r="F3282" s="29">
        <v>0.23909581053655801</v>
      </c>
      <c r="G3282" s="29">
        <v>0</v>
      </c>
      <c r="H3282" s="30">
        <v>175.62540000000001</v>
      </c>
      <c r="I3282" s="30">
        <v>17.471599999999999</v>
      </c>
      <c r="J3282" s="14">
        <v>689</v>
      </c>
      <c r="K3282" s="14">
        <v>165</v>
      </c>
      <c r="L3282" s="12">
        <v>9.9500000000000005E-2</v>
      </c>
      <c r="M3282" s="7">
        <v>1.31422591</v>
      </c>
      <c r="N3282" s="31">
        <v>1</v>
      </c>
      <c r="O3282" s="14">
        <f>IFERROR(VLOOKUP($C3282,'site totals'!$J$2:$K$607,2,FALSE),1)</f>
        <v>2603.4096</v>
      </c>
      <c r="P3282" s="32" t="s">
        <v>91</v>
      </c>
      <c r="Q3282" s="12">
        <v>0.23909581050000001</v>
      </c>
      <c r="R3282" s="29">
        <v>0.25</v>
      </c>
      <c r="S3282" s="2">
        <f>IF($A3282="site","",MIN(VLOOKUP($P3282,margin_ranges!$A$5:$D$10,4,FALSE)/100,$Q3282))</f>
        <v>0.23909581050000001</v>
      </c>
      <c r="T3282" s="6">
        <f>IF(A3282="placement",$J3282*MIN($Q3282,$S3282),"")</f>
        <v>164.7370134345</v>
      </c>
      <c r="U3282" s="6">
        <f>IF($A3282="placement",T3282,SUMIF($C$10:$C$6209,$C3282,$T$10:$T$6209))</f>
        <v>164.7370134345</v>
      </c>
      <c r="V3282" s="34">
        <f t="shared" si="155"/>
        <v>1.45389193333334E-2</v>
      </c>
      <c r="W3282" s="24"/>
      <c r="X3282" s="2" t="str">
        <f>IFERROR(MIN(VLOOKUP($W3282,margin_ranges!$A$5:$D$10,4,FALSE),$Q3282*100)/100,"")</f>
        <v/>
      </c>
      <c r="Y3282" s="6">
        <f t="shared" si="153"/>
        <v>164.7370134345</v>
      </c>
      <c r="Z3282" s="6">
        <f>IF($A3282="placement",Y3282,SUMIF($C$10:$C$6209,$C3282,$Y$10:$Y$6209))</f>
        <v>164.7370134345</v>
      </c>
      <c r="AA3282" s="29">
        <f t="shared" si="154"/>
        <v>1.45389193333334E-2</v>
      </c>
    </row>
    <row r="3283" spans="1:27" hidden="1" x14ac:dyDescent="0.3">
      <c r="A3283" s="8" t="s">
        <v>17</v>
      </c>
      <c r="B3283" s="8" t="s">
        <v>4135</v>
      </c>
      <c r="C3283" s="8" t="s">
        <v>4136</v>
      </c>
      <c r="D3283" s="8" t="s">
        <v>4147</v>
      </c>
      <c r="E3283" s="8" t="s">
        <v>4148</v>
      </c>
      <c r="F3283" s="29">
        <v>0.3</v>
      </c>
      <c r="G3283" s="29">
        <v>0</v>
      </c>
      <c r="H3283" s="30">
        <v>134.0856</v>
      </c>
      <c r="I3283" s="30">
        <v>12.4686</v>
      </c>
      <c r="J3283" s="14">
        <v>280</v>
      </c>
      <c r="K3283" s="14">
        <v>83</v>
      </c>
      <c r="L3283" s="12">
        <v>9.2999999999999999E-2</v>
      </c>
      <c r="M3283" s="7">
        <v>0.74788268000000002</v>
      </c>
      <c r="N3283" s="31">
        <v>0.5</v>
      </c>
      <c r="O3283" s="14">
        <f>IFERROR(VLOOKUP($C3283,'site totals'!$J$2:$K$607,2,FALSE),1)</f>
        <v>2603.4096</v>
      </c>
      <c r="P3283" s="32" t="s">
        <v>91</v>
      </c>
      <c r="Q3283" s="12">
        <v>0.33144593970000003</v>
      </c>
      <c r="R3283" s="29">
        <v>0.3</v>
      </c>
      <c r="S3283" s="2">
        <f>IF($A3283="site","",MIN(VLOOKUP($P3283,margin_ranges!$A$5:$D$10,4,FALSE)/100,$Q3283))</f>
        <v>0.29749999999999999</v>
      </c>
      <c r="T3283" s="6">
        <f>IF(A3283="placement",$J3283*MIN($Q3283,$S3283),"")</f>
        <v>83.3</v>
      </c>
      <c r="U3283" s="6">
        <f>IF($A3283="placement",T3283,SUMIF($C$10:$C$6209,$C3283,$T$10:$T$6209))</f>
        <v>83.3</v>
      </c>
      <c r="V3283" s="34">
        <f t="shared" si="155"/>
        <v>3.5714285714285587E-3</v>
      </c>
      <c r="W3283" s="24"/>
      <c r="X3283" s="2" t="str">
        <f>IFERROR(MIN(VLOOKUP($W3283,margin_ranges!$A$5:$D$10,4,FALSE),$Q3283*100)/100,"")</f>
        <v/>
      </c>
      <c r="Y3283" s="6">
        <f t="shared" si="153"/>
        <v>83.3</v>
      </c>
      <c r="Z3283" s="6">
        <f>IF($A3283="placement",Y3283,SUMIF($C$10:$C$6209,$C3283,$Y$10:$Y$6209))</f>
        <v>83.3</v>
      </c>
      <c r="AA3283" s="29">
        <f t="shared" si="154"/>
        <v>3.5714285714285587E-3</v>
      </c>
    </row>
    <row r="3284" spans="1:27" hidden="1" x14ac:dyDescent="0.3">
      <c r="A3284" s="8" t="s">
        <v>17</v>
      </c>
      <c r="B3284" s="8" t="s">
        <v>4135</v>
      </c>
      <c r="C3284" s="8" t="s">
        <v>4136</v>
      </c>
      <c r="D3284" s="8" t="s">
        <v>4137</v>
      </c>
      <c r="E3284" s="8" t="s">
        <v>4138</v>
      </c>
      <c r="F3284" s="29">
        <v>0.3</v>
      </c>
      <c r="G3284" s="29">
        <v>0</v>
      </c>
      <c r="H3284" s="30">
        <v>97.736099999999993</v>
      </c>
      <c r="I3284" s="30">
        <v>13.7819</v>
      </c>
      <c r="J3284" s="14">
        <v>309</v>
      </c>
      <c r="K3284" s="14">
        <v>93</v>
      </c>
      <c r="L3284" s="12">
        <v>0.14099999999999999</v>
      </c>
      <c r="M3284" s="7">
        <v>0.74630932999999999</v>
      </c>
      <c r="N3284" s="31">
        <v>0.5</v>
      </c>
      <c r="O3284" s="14">
        <f>IFERROR(VLOOKUP($C3284,'site totals'!$J$2:$K$607,2,FALSE),1)</f>
        <v>2603.4096</v>
      </c>
      <c r="P3284" s="32" t="s">
        <v>91</v>
      </c>
      <c r="Q3284" s="12">
        <v>0.33003651449999999</v>
      </c>
      <c r="R3284" s="29">
        <v>0.3</v>
      </c>
      <c r="S3284" s="2">
        <f>IF($A3284="site","",MIN(VLOOKUP($P3284,margin_ranges!$A$5:$D$10,4,FALSE)/100,$Q3284))</f>
        <v>0.29749999999999999</v>
      </c>
      <c r="T3284" s="6">
        <f>IF(A3284="placement",$J3284*MIN($Q3284,$S3284),"")</f>
        <v>91.927499999999995</v>
      </c>
      <c r="U3284" s="6">
        <f>IF($A3284="placement",T3284,SUMIF($C$10:$C$6209,$C3284,$T$10:$T$6209))</f>
        <v>91.927499999999995</v>
      </c>
      <c r="V3284" s="34">
        <f t="shared" si="155"/>
        <v>3.5714285714285587E-3</v>
      </c>
      <c r="W3284" s="24"/>
      <c r="X3284" s="2" t="str">
        <f>IFERROR(MIN(VLOOKUP($W3284,margin_ranges!$A$5:$D$10,4,FALSE),$Q3284*100)/100,"")</f>
        <v/>
      </c>
      <c r="Y3284" s="6">
        <f t="shared" si="153"/>
        <v>91.927499999999995</v>
      </c>
      <c r="Z3284" s="6">
        <f>IF($A3284="placement",Y3284,SUMIF($C$10:$C$6209,$C3284,$Y$10:$Y$6209))</f>
        <v>91.927499999999995</v>
      </c>
      <c r="AA3284" s="29">
        <f t="shared" si="154"/>
        <v>3.5714285714285587E-3</v>
      </c>
    </row>
    <row r="3285" spans="1:27" hidden="1" x14ac:dyDescent="0.3">
      <c r="A3285" s="8" t="s">
        <v>17</v>
      </c>
      <c r="B3285" s="8" t="s">
        <v>4135</v>
      </c>
      <c r="C3285" s="8" t="s">
        <v>4136</v>
      </c>
      <c r="D3285" s="8" t="s">
        <v>4145</v>
      </c>
      <c r="E3285" s="8" t="s">
        <v>4146</v>
      </c>
      <c r="F3285" s="29">
        <v>0.3</v>
      </c>
      <c r="G3285" s="29">
        <v>0</v>
      </c>
      <c r="H3285" s="30">
        <v>193.16059999999999</v>
      </c>
      <c r="I3285" s="30">
        <v>14.7699</v>
      </c>
      <c r="J3285" s="14">
        <v>376</v>
      </c>
      <c r="K3285" s="14">
        <v>113</v>
      </c>
      <c r="L3285" s="12">
        <v>7.6499999999999999E-2</v>
      </c>
      <c r="M3285" s="7">
        <v>0.84960199000000003</v>
      </c>
      <c r="N3285" s="31">
        <v>0.5</v>
      </c>
      <c r="O3285" s="14">
        <f>IFERROR(VLOOKUP($C3285,'site totals'!$J$2:$K$607,2,FALSE),1)</f>
        <v>2603.4096</v>
      </c>
      <c r="P3285" s="32" t="s">
        <v>91</v>
      </c>
      <c r="Q3285" s="12">
        <v>0.41148913640000001</v>
      </c>
      <c r="R3285" s="29">
        <v>0.3</v>
      </c>
      <c r="S3285" s="2">
        <f>IF($A3285="site","",MIN(VLOOKUP($P3285,margin_ranges!$A$5:$D$10,4,FALSE)/100,$Q3285))</f>
        <v>0.29749999999999999</v>
      </c>
      <c r="T3285" s="6">
        <f>IF(A3285="placement",$J3285*MIN($Q3285,$S3285),"")</f>
        <v>111.86</v>
      </c>
      <c r="U3285" s="6">
        <f>IF($A3285="placement",T3285,SUMIF($C$10:$C$6209,$C3285,$T$10:$T$6209))</f>
        <v>111.86</v>
      </c>
      <c r="V3285" s="34">
        <f t="shared" si="155"/>
        <v>3.5714285714285587E-3</v>
      </c>
      <c r="W3285" s="24"/>
      <c r="X3285" s="2" t="str">
        <f>IFERROR(MIN(VLOOKUP($W3285,margin_ranges!$A$5:$D$10,4,FALSE),$Q3285*100)/100,"")</f>
        <v/>
      </c>
      <c r="Y3285" s="6">
        <f t="shared" si="153"/>
        <v>111.86</v>
      </c>
      <c r="Z3285" s="6">
        <f>IF($A3285="placement",Y3285,SUMIF($C$10:$C$6209,$C3285,$Y$10:$Y$6209))</f>
        <v>111.86</v>
      </c>
      <c r="AA3285" s="29">
        <f t="shared" si="154"/>
        <v>3.5714285714285587E-3</v>
      </c>
    </row>
    <row r="3286" spans="1:27" hidden="1" x14ac:dyDescent="0.3">
      <c r="A3286" s="8" t="s">
        <v>17</v>
      </c>
      <c r="B3286" s="8" t="s">
        <v>4135</v>
      </c>
      <c r="C3286" s="8" t="s">
        <v>4136</v>
      </c>
      <c r="D3286" s="8" t="s">
        <v>4139</v>
      </c>
      <c r="E3286" s="8" t="s">
        <v>4140</v>
      </c>
      <c r="F3286" s="29">
        <v>0.3</v>
      </c>
      <c r="G3286" s="29">
        <v>0</v>
      </c>
      <c r="H3286" s="30">
        <v>137.71430000000001</v>
      </c>
      <c r="I3286" s="30">
        <v>16.9466</v>
      </c>
      <c r="J3286" s="14">
        <v>392</v>
      </c>
      <c r="K3286" s="14">
        <v>118</v>
      </c>
      <c r="L3286" s="12">
        <v>0.1231</v>
      </c>
      <c r="M3286" s="7">
        <v>0.77166051000000002</v>
      </c>
      <c r="N3286" s="31">
        <v>0.5</v>
      </c>
      <c r="O3286" s="14">
        <f>IFERROR(VLOOKUP($C3286,'site totals'!$J$2:$K$607,2,FALSE),1)</f>
        <v>2603.4096</v>
      </c>
      <c r="P3286" s="32" t="s">
        <v>91</v>
      </c>
      <c r="Q3286" s="12">
        <v>0.3520466686</v>
      </c>
      <c r="R3286" s="29">
        <v>0.3</v>
      </c>
      <c r="S3286" s="2">
        <f>IF($A3286="site","",MIN(VLOOKUP($P3286,margin_ranges!$A$5:$D$10,4,FALSE)/100,$Q3286))</f>
        <v>0.29749999999999999</v>
      </c>
      <c r="T3286" s="6">
        <f>IF(A3286="placement",$J3286*MIN($Q3286,$S3286),"")</f>
        <v>116.61999999999999</v>
      </c>
      <c r="U3286" s="6">
        <f>IF($A3286="placement",T3286,SUMIF($C$10:$C$6209,$C3286,$T$10:$T$6209))</f>
        <v>116.61999999999999</v>
      </c>
      <c r="V3286" s="34">
        <f t="shared" si="155"/>
        <v>3.5714285714285587E-3</v>
      </c>
      <c r="W3286" s="24"/>
      <c r="X3286" s="2" t="str">
        <f>IFERROR(MIN(VLOOKUP($W3286,margin_ranges!$A$5:$D$10,4,FALSE),$Q3286*100)/100,"")</f>
        <v/>
      </c>
      <c r="Y3286" s="6">
        <f t="shared" si="153"/>
        <v>116.61999999999999</v>
      </c>
      <c r="Z3286" s="6">
        <f>IF($A3286="placement",Y3286,SUMIF($C$10:$C$6209,$C3286,$Y$10:$Y$6209))</f>
        <v>116.61999999999999</v>
      </c>
      <c r="AA3286" s="29">
        <f t="shared" si="154"/>
        <v>3.5714285714285587E-3</v>
      </c>
    </row>
    <row r="3287" spans="1:27" hidden="1" x14ac:dyDescent="0.3">
      <c r="A3287" s="8" t="s">
        <v>17</v>
      </c>
      <c r="B3287" s="8" t="s">
        <v>4135</v>
      </c>
      <c r="C3287" s="8" t="s">
        <v>4136</v>
      </c>
      <c r="D3287" s="8" t="s">
        <v>4159</v>
      </c>
      <c r="E3287" s="8" t="s">
        <v>4160</v>
      </c>
      <c r="F3287" s="29">
        <v>0.3</v>
      </c>
      <c r="G3287" s="29">
        <v>0</v>
      </c>
      <c r="H3287" s="30">
        <v>181.6592</v>
      </c>
      <c r="I3287" s="30">
        <v>16.142900000000001</v>
      </c>
      <c r="J3287" s="14">
        <v>386</v>
      </c>
      <c r="K3287" s="14">
        <v>116</v>
      </c>
      <c r="L3287" s="12">
        <v>8.8900000000000007E-2</v>
      </c>
      <c r="M3287" s="7">
        <v>0.79729559000000005</v>
      </c>
      <c r="N3287" s="31">
        <v>0.5</v>
      </c>
      <c r="O3287" s="14">
        <f>IFERROR(VLOOKUP($C3287,'site totals'!$J$2:$K$607,2,FALSE),1)</f>
        <v>2603.4096</v>
      </c>
      <c r="P3287" s="32" t="s">
        <v>91</v>
      </c>
      <c r="Q3287" s="12">
        <v>0.37288001079999999</v>
      </c>
      <c r="R3287" s="29">
        <v>0.3</v>
      </c>
      <c r="S3287" s="2">
        <f>IF($A3287="site","",MIN(VLOOKUP($P3287,margin_ranges!$A$5:$D$10,4,FALSE)/100,$Q3287))</f>
        <v>0.29749999999999999</v>
      </c>
      <c r="T3287" s="6">
        <f>IF(A3287="placement",$J3287*MIN($Q3287,$S3287),"")</f>
        <v>114.83499999999999</v>
      </c>
      <c r="U3287" s="6">
        <f>IF($A3287="placement",T3287,SUMIF($C$10:$C$6209,$C3287,$T$10:$T$6209))</f>
        <v>114.83499999999999</v>
      </c>
      <c r="V3287" s="34">
        <f t="shared" si="155"/>
        <v>3.5714285714287808E-3</v>
      </c>
      <c r="W3287" s="24"/>
      <c r="X3287" s="2" t="str">
        <f>IFERROR(MIN(VLOOKUP($W3287,margin_ranges!$A$5:$D$10,4,FALSE),$Q3287*100)/100,"")</f>
        <v/>
      </c>
      <c r="Y3287" s="6">
        <f t="shared" si="153"/>
        <v>114.83499999999999</v>
      </c>
      <c r="Z3287" s="6">
        <f>IF($A3287="placement",Y3287,SUMIF($C$10:$C$6209,$C3287,$Y$10:$Y$6209))</f>
        <v>114.83499999999999</v>
      </c>
      <c r="AA3287" s="29">
        <f t="shared" si="154"/>
        <v>3.5714285714287808E-3</v>
      </c>
    </row>
    <row r="3288" spans="1:27" x14ac:dyDescent="0.3">
      <c r="A3288" s="16" t="s">
        <v>33</v>
      </c>
      <c r="B3288" s="16" t="s">
        <v>4135</v>
      </c>
      <c r="C3288" s="16" t="s">
        <v>4136</v>
      </c>
      <c r="D3288" s="8" t="s">
        <v>34</v>
      </c>
      <c r="E3288" s="16"/>
      <c r="F3288" s="17">
        <v>0.26992046122899699</v>
      </c>
      <c r="G3288" s="17">
        <v>0</v>
      </c>
      <c r="H3288" s="36">
        <v>2049.0389</v>
      </c>
      <c r="I3288" s="36">
        <v>180.34780000000001</v>
      </c>
      <c r="J3288" s="22">
        <v>5579</v>
      </c>
      <c r="K3288" s="22">
        <v>1474</v>
      </c>
      <c r="L3288" s="18">
        <v>8.7999999999999995E-2</v>
      </c>
      <c r="M3288" s="19">
        <v>1.0311068000000001</v>
      </c>
      <c r="N3288" s="20">
        <v>0.72997699999999999</v>
      </c>
      <c r="O3288" s="22">
        <f>IFERROR(VLOOKUP($C3288,'site totals'!$J$2:$K$607,2,FALSE),1)</f>
        <v>2603.4096</v>
      </c>
      <c r="P3288" s="21"/>
      <c r="Q3288" s="18">
        <v>0.29204520950000001</v>
      </c>
      <c r="R3288" s="17">
        <v>0.26989999999999997</v>
      </c>
      <c r="S3288" s="18" t="str">
        <f>IF($A3288="site","",MIN(VLOOKUP($P3288,margin_ranges!$A$5:$D$10,4,FALSE)/100,$Q3288))</f>
        <v/>
      </c>
      <c r="T3288" s="22" t="str">
        <f>IF(A3288="placement",$J3288*MIN($Q3288,$S3288),"")</f>
        <v/>
      </c>
      <c r="U3288" s="22">
        <f>IF($A3288="placement",T3288,SUMIF($C$10:$C$6209,$C3288,$T$10:$T$6209))</f>
        <v>1516.0725397829999</v>
      </c>
      <c r="V3288" s="37">
        <f t="shared" si="155"/>
        <v>-2.5288149928954784E-3</v>
      </c>
      <c r="W3288" s="38"/>
      <c r="X3288" s="18" t="str">
        <f>IFERROR(MIN(VLOOKUP($W3288,margin_ranges!$A$5:$D$10,4,FALSE),$Q3288*100)/100,"")</f>
        <v/>
      </c>
      <c r="Y3288" s="6" t="str">
        <f t="shared" si="153"/>
        <v/>
      </c>
      <c r="Z3288" s="6">
        <f>IF($A3288="placement",Y3288,SUMIF($C$10:$C$6209,$C3288,$Y$10:$Y$6209))</f>
        <v>1516.0725397829999</v>
      </c>
      <c r="AA3288" s="17">
        <f t="shared" si="154"/>
        <v>-2.5288149928954784E-3</v>
      </c>
    </row>
    <row r="3289" spans="1:27" hidden="1" x14ac:dyDescent="0.3">
      <c r="A3289" s="8" t="s">
        <v>17</v>
      </c>
      <c r="B3289" s="8" t="s">
        <v>7253</v>
      </c>
      <c r="C3289" s="8" t="s">
        <v>7254</v>
      </c>
      <c r="D3289" s="8" t="s">
        <v>7257</v>
      </c>
      <c r="E3289" s="8" t="s">
        <v>7258</v>
      </c>
      <c r="F3289" s="29">
        <v>0.203377527460994</v>
      </c>
      <c r="G3289" s="29">
        <v>0</v>
      </c>
      <c r="H3289" s="30">
        <v>21.8917</v>
      </c>
      <c r="I3289" s="30">
        <v>1.1217999999999999</v>
      </c>
      <c r="J3289" s="14">
        <v>61</v>
      </c>
      <c r="K3289" s="14">
        <v>12</v>
      </c>
      <c r="L3289" s="12">
        <v>5.1200000000000002E-2</v>
      </c>
      <c r="M3289" s="7">
        <v>1.8201846500000001</v>
      </c>
      <c r="N3289" s="31">
        <v>1.45</v>
      </c>
      <c r="O3289" s="14">
        <f>IFERROR(VLOOKUP($C3289,'site totals'!$J$2:$K$607,2,FALSE),1)</f>
        <v>2594.1966000000002</v>
      </c>
      <c r="P3289" s="32" t="s">
        <v>91</v>
      </c>
      <c r="Q3289" s="12">
        <v>0.20337752749999999</v>
      </c>
      <c r="R3289" s="29">
        <v>0.25</v>
      </c>
      <c r="S3289" s="2">
        <f>IF($A3289="site","",MIN(VLOOKUP($P3289,margin_ranges!$A$5:$D$10,4,FALSE)/100,$Q3289))</f>
        <v>0.20337752749999999</v>
      </c>
      <c r="T3289" s="6">
        <f>IF(A3289="placement",$J3289*MIN($Q3289,$S3289),"")</f>
        <v>12.406029177499999</v>
      </c>
      <c r="U3289" s="6">
        <f>IF($A3289="placement",T3289,SUMIF($C$10:$C$6209,$C3289,$T$10:$T$6209))</f>
        <v>12.406029177499999</v>
      </c>
      <c r="V3289" s="34">
        <f t="shared" si="155"/>
        <v>6.2163296666666534E-2</v>
      </c>
      <c r="W3289" s="24"/>
      <c r="X3289" s="2" t="str">
        <f>IFERROR(MIN(VLOOKUP($W3289,margin_ranges!$A$5:$D$10,4,FALSE),$Q3289*100)/100,"")</f>
        <v/>
      </c>
      <c r="Y3289" s="6">
        <f t="shared" si="153"/>
        <v>12.406029177499999</v>
      </c>
      <c r="Z3289" s="6">
        <f>IF($A3289="placement",Y3289,SUMIF($C$10:$C$6209,$C3289,$Y$10:$Y$6209))</f>
        <v>12.406029177499999</v>
      </c>
      <c r="AA3289" s="29">
        <f t="shared" si="154"/>
        <v>6.2163296666666534E-2</v>
      </c>
    </row>
    <row r="3290" spans="1:27" hidden="1" x14ac:dyDescent="0.3">
      <c r="A3290" s="8" t="s">
        <v>17</v>
      </c>
      <c r="B3290" s="8" t="s">
        <v>7253</v>
      </c>
      <c r="C3290" s="8" t="s">
        <v>7254</v>
      </c>
      <c r="D3290" s="8" t="s">
        <v>7275</v>
      </c>
      <c r="E3290" s="8" t="s">
        <v>7276</v>
      </c>
      <c r="F3290" s="29">
        <v>0.206087415409449</v>
      </c>
      <c r="G3290" s="29">
        <v>0</v>
      </c>
      <c r="H3290" s="30">
        <v>23.449400000000001</v>
      </c>
      <c r="I3290" s="30">
        <v>1.2599</v>
      </c>
      <c r="J3290" s="14">
        <v>69</v>
      </c>
      <c r="K3290" s="14">
        <v>14</v>
      </c>
      <c r="L3290" s="12">
        <v>5.3699999999999998E-2</v>
      </c>
      <c r="M3290" s="7">
        <v>1.82639755</v>
      </c>
      <c r="N3290" s="31">
        <v>1.45</v>
      </c>
      <c r="O3290" s="14">
        <f>IFERROR(VLOOKUP($C3290,'site totals'!$J$2:$K$607,2,FALSE),1)</f>
        <v>2594.1966000000002</v>
      </c>
      <c r="P3290" s="32" t="s">
        <v>91</v>
      </c>
      <c r="Q3290" s="12">
        <v>0.2060874154</v>
      </c>
      <c r="R3290" s="29">
        <v>0.25</v>
      </c>
      <c r="S3290" s="2">
        <f>IF($A3290="site","",MIN(VLOOKUP($P3290,margin_ranges!$A$5:$D$10,4,FALSE)/100,$Q3290))</f>
        <v>0.2060874154</v>
      </c>
      <c r="T3290" s="6">
        <f>IF(A3290="placement",$J3290*MIN($Q3290,$S3290),"")</f>
        <v>14.2200316626</v>
      </c>
      <c r="U3290" s="6">
        <f>IF($A3290="placement",T3290,SUMIF($C$10:$C$6209,$C3290,$T$10:$T$6209))</f>
        <v>14.2200316626</v>
      </c>
      <c r="V3290" s="34">
        <f t="shared" si="155"/>
        <v>5.8550112799999887E-2</v>
      </c>
      <c r="W3290" s="24"/>
      <c r="X3290" s="2" t="str">
        <f>IFERROR(MIN(VLOOKUP($W3290,margin_ranges!$A$5:$D$10,4,FALSE),$Q3290*100)/100,"")</f>
        <v/>
      </c>
      <c r="Y3290" s="6">
        <f t="shared" si="153"/>
        <v>14.2200316626</v>
      </c>
      <c r="Z3290" s="6">
        <f>IF($A3290="placement",Y3290,SUMIF($C$10:$C$6209,$C3290,$Y$10:$Y$6209))</f>
        <v>14.2200316626</v>
      </c>
      <c r="AA3290" s="29">
        <f t="shared" si="154"/>
        <v>5.8550112799999887E-2</v>
      </c>
    </row>
    <row r="3291" spans="1:27" hidden="1" x14ac:dyDescent="0.3">
      <c r="A3291" s="8" t="s">
        <v>17</v>
      </c>
      <c r="B3291" s="8" t="s">
        <v>7253</v>
      </c>
      <c r="C3291" s="8" t="s">
        <v>7254</v>
      </c>
      <c r="D3291" s="8" t="s">
        <v>7261</v>
      </c>
      <c r="E3291" s="8" t="s">
        <v>7262</v>
      </c>
      <c r="F3291" s="29">
        <v>0.128452955468838</v>
      </c>
      <c r="G3291" s="29">
        <v>1</v>
      </c>
      <c r="H3291" s="30">
        <v>77.368899999999996</v>
      </c>
      <c r="I3291" s="30">
        <v>3.8485999999999998</v>
      </c>
      <c r="J3291" s="14">
        <v>192</v>
      </c>
      <c r="K3291" s="14">
        <v>24</v>
      </c>
      <c r="L3291" s="12">
        <v>4.9700000000000001E-2</v>
      </c>
      <c r="M3291" s="7">
        <v>1.6637082400000001</v>
      </c>
      <c r="N3291" s="31">
        <v>1.45</v>
      </c>
      <c r="O3291" s="14">
        <f>IFERROR(VLOOKUP($C3291,'site totals'!$J$2:$K$607,2,FALSE),1)</f>
        <v>2594.1966000000002</v>
      </c>
      <c r="P3291" s="32" t="s">
        <v>94</v>
      </c>
      <c r="Q3291" s="12">
        <v>0.12845295549999999</v>
      </c>
      <c r="R3291" s="29">
        <v>0.17</v>
      </c>
      <c r="S3291" s="2">
        <f>IF($A3291="site","",MIN(VLOOKUP($P3291,margin_ranges!$A$5:$D$10,4,FALSE)/100,$Q3291))</f>
        <v>0.12845295549999999</v>
      </c>
      <c r="T3291" s="6">
        <f>IF(A3291="placement",$J3291*MIN($Q3291,$S3291),"")</f>
        <v>24.662967455999997</v>
      </c>
      <c r="U3291" s="6">
        <f>IF($A3291="placement",T3291,SUMIF($C$10:$C$6209,$C3291,$T$10:$T$6209))</f>
        <v>24.662967455999997</v>
      </c>
      <c r="V3291" s="34">
        <f t="shared" si="155"/>
        <v>5.0056680120482033E-2</v>
      </c>
      <c r="W3291" s="24"/>
      <c r="X3291" s="2" t="str">
        <f>IFERROR(MIN(VLOOKUP($W3291,margin_ranges!$A$5:$D$10,4,FALSE),$Q3291*100)/100,"")</f>
        <v/>
      </c>
      <c r="Y3291" s="6">
        <f t="shared" si="153"/>
        <v>24.662967455999997</v>
      </c>
      <c r="Z3291" s="6">
        <f>IF($A3291="placement",Y3291,SUMIF($C$10:$C$6209,$C3291,$Y$10:$Y$6209))</f>
        <v>24.662967455999997</v>
      </c>
      <c r="AA3291" s="29">
        <f t="shared" si="154"/>
        <v>5.0056680120482033E-2</v>
      </c>
    </row>
    <row r="3292" spans="1:27" hidden="1" x14ac:dyDescent="0.3">
      <c r="A3292" s="8" t="s">
        <v>17</v>
      </c>
      <c r="B3292" s="8" t="s">
        <v>7253</v>
      </c>
      <c r="C3292" s="8" t="s">
        <v>7254</v>
      </c>
      <c r="D3292" s="8" t="s">
        <v>7277</v>
      </c>
      <c r="E3292" s="8" t="s">
        <v>7278</v>
      </c>
      <c r="F3292" s="29">
        <v>0.21446654216222699</v>
      </c>
      <c r="G3292" s="29">
        <v>1</v>
      </c>
      <c r="H3292" s="30">
        <v>81.599800000000002</v>
      </c>
      <c r="I3292" s="30">
        <v>3.5430999999999999</v>
      </c>
      <c r="J3292" s="14">
        <v>196</v>
      </c>
      <c r="K3292" s="14">
        <v>42</v>
      </c>
      <c r="L3292" s="12">
        <v>4.3400000000000001E-2</v>
      </c>
      <c r="M3292" s="7">
        <v>1.8458793600000001</v>
      </c>
      <c r="N3292" s="31">
        <v>1.45</v>
      </c>
      <c r="O3292" s="14">
        <f>IFERROR(VLOOKUP($C3292,'site totals'!$J$2:$K$607,2,FALSE),1)</f>
        <v>2594.1966000000002</v>
      </c>
      <c r="P3292" s="32" t="s">
        <v>22</v>
      </c>
      <c r="Q3292" s="12">
        <v>0.2144665422</v>
      </c>
      <c r="R3292" s="29">
        <v>0.25</v>
      </c>
      <c r="S3292" s="2">
        <f>IF($A3292="site","",MIN(VLOOKUP($P3292,margin_ranges!$A$5:$D$10,4,FALSE)/100,$Q3292))</f>
        <v>0.2144665422</v>
      </c>
      <c r="T3292" s="6">
        <f>IF(A3292="placement",$J3292*MIN($Q3292,$S3292),"")</f>
        <v>42.035442271199997</v>
      </c>
      <c r="U3292" s="6">
        <f>IF($A3292="placement",T3292,SUMIF($C$10:$C$6209,$C3292,$T$10:$T$6209))</f>
        <v>42.035442271199997</v>
      </c>
      <c r="V3292" s="34">
        <f t="shared" si="155"/>
        <v>4.7377943733333261E-2</v>
      </c>
      <c r="W3292" s="24"/>
      <c r="X3292" s="2" t="str">
        <f>IFERROR(MIN(VLOOKUP($W3292,margin_ranges!$A$5:$D$10,4,FALSE),$Q3292*100)/100,"")</f>
        <v/>
      </c>
      <c r="Y3292" s="6">
        <f t="shared" si="153"/>
        <v>42.035442271199997</v>
      </c>
      <c r="Z3292" s="6">
        <f>IF($A3292="placement",Y3292,SUMIF($C$10:$C$6209,$C3292,$Y$10:$Y$6209))</f>
        <v>42.035442271199997</v>
      </c>
      <c r="AA3292" s="17">
        <f t="shared" si="154"/>
        <v>4.7377943733333261E-2</v>
      </c>
    </row>
    <row r="3293" spans="1:27" hidden="1" x14ac:dyDescent="0.3">
      <c r="A3293" s="8" t="s">
        <v>17</v>
      </c>
      <c r="B3293" s="8" t="s">
        <v>7253</v>
      </c>
      <c r="C3293" s="8" t="s">
        <v>7254</v>
      </c>
      <c r="D3293" s="8" t="s">
        <v>7271</v>
      </c>
      <c r="E3293" s="8" t="s">
        <v>7272</v>
      </c>
      <c r="F3293" s="29">
        <v>0.12937288044808201</v>
      </c>
      <c r="G3293" s="29">
        <v>1</v>
      </c>
      <c r="H3293" s="30">
        <v>81.402299999999997</v>
      </c>
      <c r="I3293" s="30">
        <v>4.0835999999999997</v>
      </c>
      <c r="J3293" s="14">
        <v>204</v>
      </c>
      <c r="K3293" s="14">
        <v>26</v>
      </c>
      <c r="L3293" s="12">
        <v>5.0200000000000002E-2</v>
      </c>
      <c r="M3293" s="7">
        <v>1.6654661500000001</v>
      </c>
      <c r="N3293" s="31">
        <v>1.45</v>
      </c>
      <c r="O3293" s="14">
        <f>IFERROR(VLOOKUP($C3293,'site totals'!$J$2:$K$607,2,FALSE),1)</f>
        <v>2594.1966000000002</v>
      </c>
      <c r="P3293" s="32" t="s">
        <v>94</v>
      </c>
      <c r="Q3293" s="12">
        <v>0.1293728804</v>
      </c>
      <c r="R3293" s="29">
        <v>0.18</v>
      </c>
      <c r="S3293" s="2">
        <f>IF($A3293="site","",MIN(VLOOKUP($P3293,margin_ranges!$A$5:$D$10,4,FALSE)/100,$Q3293))</f>
        <v>0.1293728804</v>
      </c>
      <c r="T3293" s="6">
        <f>IF(A3293="placement",$J3293*MIN($Q3293,$S3293),"")</f>
        <v>26.392067601600001</v>
      </c>
      <c r="U3293" s="6">
        <f>IF($A3293="placement",T3293,SUMIF($C$10:$C$6209,$C3293,$T$10:$T$6209))</f>
        <v>26.392067601600001</v>
      </c>
      <c r="V3293" s="34">
        <f t="shared" si="155"/>
        <v>6.1740389756097525E-2</v>
      </c>
      <c r="W3293" s="24"/>
      <c r="X3293" s="2" t="str">
        <f>IFERROR(MIN(VLOOKUP($W3293,margin_ranges!$A$5:$D$10,4,FALSE),$Q3293*100)/100,"")</f>
        <v/>
      </c>
      <c r="Y3293" s="6">
        <f t="shared" si="153"/>
        <v>26.392067601600001</v>
      </c>
      <c r="Z3293" s="6">
        <f>IF($A3293="placement",Y3293,SUMIF($C$10:$C$6209,$C3293,$Y$10:$Y$6209))</f>
        <v>26.392067601600001</v>
      </c>
      <c r="AA3293" s="29">
        <f t="shared" si="154"/>
        <v>6.1740389756097525E-2</v>
      </c>
    </row>
    <row r="3294" spans="1:27" hidden="1" x14ac:dyDescent="0.3">
      <c r="A3294" s="8" t="s">
        <v>17</v>
      </c>
      <c r="B3294" s="8" t="s">
        <v>7253</v>
      </c>
      <c r="C3294" s="8" t="s">
        <v>7254</v>
      </c>
      <c r="D3294" s="8" t="s">
        <v>7255</v>
      </c>
      <c r="E3294" s="8" t="s">
        <v>7256</v>
      </c>
      <c r="F3294" s="29">
        <v>0.19999999999999901</v>
      </c>
      <c r="G3294" s="29">
        <v>1</v>
      </c>
      <c r="H3294" s="30">
        <v>178.63499999999999</v>
      </c>
      <c r="I3294" s="30">
        <v>21.044599999999999</v>
      </c>
      <c r="J3294" s="14">
        <v>745</v>
      </c>
      <c r="K3294" s="14">
        <v>149</v>
      </c>
      <c r="L3294" s="12">
        <v>0.1178</v>
      </c>
      <c r="M3294" s="7">
        <v>1.17939075</v>
      </c>
      <c r="N3294" s="31">
        <v>0.5</v>
      </c>
      <c r="O3294" s="14">
        <f>IFERROR(VLOOKUP($C3294,'site totals'!$J$2:$K$607,2,FALSE),1)</f>
        <v>2594.1966000000002</v>
      </c>
      <c r="P3294" s="32" t="s">
        <v>94</v>
      </c>
      <c r="Q3294" s="12">
        <v>0.57605229680000003</v>
      </c>
      <c r="R3294" s="29">
        <v>0.2</v>
      </c>
      <c r="S3294" s="2">
        <f>IF($A3294="site","",MIN(VLOOKUP($P3294,margin_ranges!$A$5:$D$10,4,FALSE)/100,$Q3294))</f>
        <v>0.19750000000000001</v>
      </c>
      <c r="T3294" s="6">
        <f>IF(A3294="placement",$J3294*MIN($Q3294,$S3294),"")</f>
        <v>147.13750000000002</v>
      </c>
      <c r="U3294" s="6">
        <f>IF($A3294="placement",T3294,SUMIF($C$10:$C$6209,$C3294,$T$10:$T$6209))</f>
        <v>147.13750000000002</v>
      </c>
      <c r="V3294" s="34">
        <f t="shared" si="155"/>
        <v>3.1249999999998224E-3</v>
      </c>
      <c r="W3294" s="24"/>
      <c r="X3294" s="2" t="str">
        <f>IFERROR(MIN(VLOOKUP($W3294,margin_ranges!$A$5:$D$10,4,FALSE),$Q3294*100)/100,"")</f>
        <v/>
      </c>
      <c r="Y3294" s="6">
        <f t="shared" si="153"/>
        <v>147.13750000000002</v>
      </c>
      <c r="Z3294" s="6">
        <f>IF($A3294="placement",Y3294,SUMIF($C$10:$C$6209,$C3294,$Y$10:$Y$6209))</f>
        <v>147.13750000000002</v>
      </c>
      <c r="AA3294" s="29">
        <f t="shared" si="154"/>
        <v>3.1249999999998224E-3</v>
      </c>
    </row>
    <row r="3295" spans="1:27" hidden="1" x14ac:dyDescent="0.3">
      <c r="A3295" s="8" t="s">
        <v>17</v>
      </c>
      <c r="B3295" s="8" t="s">
        <v>7253</v>
      </c>
      <c r="C3295" s="8" t="s">
        <v>7254</v>
      </c>
      <c r="D3295" s="8" t="s">
        <v>7267</v>
      </c>
      <c r="E3295" s="8" t="s">
        <v>7268</v>
      </c>
      <c r="F3295" s="29">
        <v>0.2</v>
      </c>
      <c r="G3295" s="29">
        <v>1</v>
      </c>
      <c r="H3295" s="30">
        <v>177.15039999999999</v>
      </c>
      <c r="I3295" s="30">
        <v>51.865299999999998</v>
      </c>
      <c r="J3295" s="14">
        <v>1672</v>
      </c>
      <c r="K3295" s="14">
        <v>334</v>
      </c>
      <c r="L3295" s="12">
        <v>0.2928</v>
      </c>
      <c r="M3295" s="7">
        <v>1.07463814</v>
      </c>
      <c r="N3295" s="31">
        <v>0.5</v>
      </c>
      <c r="O3295" s="14">
        <f>IFERROR(VLOOKUP($C3295,'site totals'!$J$2:$K$607,2,FALSE),1)</f>
        <v>2594.1966000000002</v>
      </c>
      <c r="P3295" s="32" t="s">
        <v>94</v>
      </c>
      <c r="Q3295" s="12">
        <v>0.53472710450000005</v>
      </c>
      <c r="R3295" s="29">
        <v>0.2</v>
      </c>
      <c r="S3295" s="2">
        <f>IF($A3295="site","",MIN(VLOOKUP($P3295,margin_ranges!$A$5:$D$10,4,FALSE)/100,$Q3295))</f>
        <v>0.19750000000000001</v>
      </c>
      <c r="T3295" s="6">
        <f>IF(A3295="placement",$J3295*MIN($Q3295,$S3295),"")</f>
        <v>330.22</v>
      </c>
      <c r="U3295" s="6">
        <f>IF($A3295="placement",T3295,SUMIF($C$10:$C$6209,$C3295,$T$10:$T$6209))</f>
        <v>330.22</v>
      </c>
      <c r="V3295" s="34">
        <f t="shared" si="155"/>
        <v>3.1249999999998224E-3</v>
      </c>
      <c r="W3295" s="24"/>
      <c r="X3295" s="2" t="str">
        <f>IFERROR(MIN(VLOOKUP($W3295,margin_ranges!$A$5:$D$10,4,FALSE),$Q3295*100)/100,"")</f>
        <v/>
      </c>
      <c r="Y3295" s="6">
        <f t="shared" si="153"/>
        <v>330.22</v>
      </c>
      <c r="Z3295" s="6">
        <f>IF($A3295="placement",Y3295,SUMIF($C$10:$C$6209,$C3295,$Y$10:$Y$6209))</f>
        <v>330.22</v>
      </c>
      <c r="AA3295" s="29">
        <f t="shared" si="154"/>
        <v>3.1249999999998224E-3</v>
      </c>
    </row>
    <row r="3296" spans="1:27" hidden="1" x14ac:dyDescent="0.3">
      <c r="A3296" s="8" t="s">
        <v>17</v>
      </c>
      <c r="B3296" s="8" t="s">
        <v>7253</v>
      </c>
      <c r="C3296" s="8" t="s">
        <v>7254</v>
      </c>
      <c r="D3296" s="8" t="s">
        <v>7265</v>
      </c>
      <c r="E3296" s="8" t="s">
        <v>7266</v>
      </c>
      <c r="F3296" s="29">
        <v>0.20070957485876401</v>
      </c>
      <c r="G3296" s="29">
        <v>1</v>
      </c>
      <c r="H3296" s="30">
        <v>79.558400000000006</v>
      </c>
      <c r="I3296" s="30">
        <v>3.1307</v>
      </c>
      <c r="J3296" s="14">
        <v>170</v>
      </c>
      <c r="K3296" s="14">
        <v>34</v>
      </c>
      <c r="L3296" s="12">
        <v>3.9399999999999998E-2</v>
      </c>
      <c r="M3296" s="7">
        <v>1.8141090600000001</v>
      </c>
      <c r="N3296" s="31">
        <v>1.45</v>
      </c>
      <c r="O3296" s="14">
        <f>IFERROR(VLOOKUP($C3296,'site totals'!$J$2:$K$607,2,FALSE),1)</f>
        <v>2594.1966000000002</v>
      </c>
      <c r="P3296" s="32" t="s">
        <v>94</v>
      </c>
      <c r="Q3296" s="12">
        <v>0.20070957489999999</v>
      </c>
      <c r="R3296" s="29">
        <v>0.25</v>
      </c>
      <c r="S3296" s="2">
        <f>IF($A3296="site","",MIN(VLOOKUP($P3296,margin_ranges!$A$5:$D$10,4,FALSE)/100,$Q3296))</f>
        <v>0.19750000000000001</v>
      </c>
      <c r="T3296" s="6">
        <f>IF(A3296="placement",$J3296*MIN($Q3296,$S3296),"")</f>
        <v>33.575000000000003</v>
      </c>
      <c r="U3296" s="6">
        <f>IF($A3296="placement",T3296,SUMIF($C$10:$C$6209,$C3296,$T$10:$T$6209))</f>
        <v>33.575000000000003</v>
      </c>
      <c r="V3296" s="34">
        <f t="shared" si="155"/>
        <v>7.0000000000000062E-2</v>
      </c>
      <c r="W3296" s="24"/>
      <c r="X3296" s="2" t="str">
        <f>IFERROR(MIN(VLOOKUP($W3296,margin_ranges!$A$5:$D$10,4,FALSE),$Q3296*100)/100,"")</f>
        <v/>
      </c>
      <c r="Y3296" s="6">
        <f t="shared" ref="Y3296:Y3359" si="156">IF(A3296="placement",IF($X3296="",$T3296,$J3296*MIN($Q3296,$X3296)),"")</f>
        <v>33.575000000000003</v>
      </c>
      <c r="Z3296" s="6">
        <f>IF($A3296="placement",Y3296,SUMIF($C$10:$C$6209,$C3296,$Y$10:$Y$6209))</f>
        <v>33.575000000000003</v>
      </c>
      <c r="AA3296" s="29">
        <f t="shared" ref="AA3296:AA3359" si="157">($J3296-$Z3296)/($J3296*(1-$R3296))-1</f>
        <v>7.0000000000000062E-2</v>
      </c>
    </row>
    <row r="3297" spans="1:27" hidden="1" x14ac:dyDescent="0.3">
      <c r="A3297" s="8" t="s">
        <v>17</v>
      </c>
      <c r="B3297" s="8" t="s">
        <v>7253</v>
      </c>
      <c r="C3297" s="8" t="s">
        <v>7254</v>
      </c>
      <c r="D3297" s="8" t="s">
        <v>7263</v>
      </c>
      <c r="E3297" s="8" t="s">
        <v>7264</v>
      </c>
      <c r="F3297" s="29">
        <v>0.20257449965105301</v>
      </c>
      <c r="G3297" s="29">
        <v>0</v>
      </c>
      <c r="H3297" s="30">
        <v>44.1556</v>
      </c>
      <c r="I3297" s="30">
        <v>2.5497999999999998</v>
      </c>
      <c r="J3297" s="14">
        <v>139</v>
      </c>
      <c r="K3297" s="14">
        <v>28</v>
      </c>
      <c r="L3297" s="12">
        <v>5.7700000000000001E-2</v>
      </c>
      <c r="M3297" s="7">
        <v>1.8183516799999999</v>
      </c>
      <c r="N3297" s="31">
        <v>1.45</v>
      </c>
      <c r="O3297" s="14">
        <f>IFERROR(VLOOKUP($C3297,'site totals'!$J$2:$K$607,2,FALSE),1)</f>
        <v>2594.1966000000002</v>
      </c>
      <c r="P3297" s="32" t="s">
        <v>94</v>
      </c>
      <c r="Q3297" s="12">
        <v>0.20257449969999999</v>
      </c>
      <c r="R3297" s="29">
        <v>0.3</v>
      </c>
      <c r="S3297" s="2">
        <f>IF($A3297="site","",MIN(VLOOKUP($P3297,margin_ranges!$A$5:$D$10,4,FALSE)/100,$Q3297))</f>
        <v>0.19750000000000001</v>
      </c>
      <c r="T3297" s="6">
        <f>IF(A3297="placement",$J3297*MIN($Q3297,$S3297),"")</f>
        <v>27.452500000000001</v>
      </c>
      <c r="U3297" s="6">
        <f>IF($A3297="placement",T3297,SUMIF($C$10:$C$6209,$C3297,$T$10:$T$6209))</f>
        <v>27.452500000000001</v>
      </c>
      <c r="V3297" s="34">
        <f t="shared" si="155"/>
        <v>0.14642857142857135</v>
      </c>
      <c r="W3297" s="24"/>
      <c r="X3297" s="2" t="str">
        <f>IFERROR(MIN(VLOOKUP($W3297,margin_ranges!$A$5:$D$10,4,FALSE),$Q3297*100)/100,"")</f>
        <v/>
      </c>
      <c r="Y3297" s="6">
        <f t="shared" si="156"/>
        <v>27.452500000000001</v>
      </c>
      <c r="Z3297" s="6">
        <f>IF($A3297="placement",Y3297,SUMIF($C$10:$C$6209,$C3297,$Y$10:$Y$6209))</f>
        <v>27.452500000000001</v>
      </c>
      <c r="AA3297" s="29">
        <f t="shared" si="157"/>
        <v>0.14642857142857135</v>
      </c>
    </row>
    <row r="3298" spans="1:27" hidden="1" x14ac:dyDescent="0.3">
      <c r="A3298" s="8" t="s">
        <v>17</v>
      </c>
      <c r="B3298" s="8" t="s">
        <v>7253</v>
      </c>
      <c r="C3298" s="8" t="s">
        <v>7254</v>
      </c>
      <c r="D3298" s="8" t="s">
        <v>7259</v>
      </c>
      <c r="E3298" s="8" t="s">
        <v>7260</v>
      </c>
      <c r="F3298" s="29">
        <v>0.25</v>
      </c>
      <c r="G3298" s="29">
        <v>1</v>
      </c>
      <c r="H3298" s="30">
        <v>183.1448</v>
      </c>
      <c r="I3298" s="30">
        <v>28.1326</v>
      </c>
      <c r="J3298" s="14">
        <v>993</v>
      </c>
      <c r="K3298" s="14">
        <v>199</v>
      </c>
      <c r="L3298" s="12">
        <v>0.15359999999999999</v>
      </c>
      <c r="M3298" s="7">
        <v>1.17604861</v>
      </c>
      <c r="N3298" s="31">
        <v>0.5</v>
      </c>
      <c r="O3298" s="14">
        <f>IFERROR(VLOOKUP($C3298,'site totals'!$J$2:$K$607,2,FALSE),1)</f>
        <v>2594.1966000000002</v>
      </c>
      <c r="P3298" s="32" t="s">
        <v>94</v>
      </c>
      <c r="Q3298" s="12">
        <v>0.57484750439999999</v>
      </c>
      <c r="R3298" s="29">
        <v>0.25</v>
      </c>
      <c r="S3298" s="2">
        <f>IF($A3298="site","",MIN(VLOOKUP($P3298,margin_ranges!$A$5:$D$10,4,FALSE)/100,$Q3298))</f>
        <v>0.19750000000000001</v>
      </c>
      <c r="T3298" s="6">
        <f>IF(A3298="placement",$J3298*MIN($Q3298,$S3298),"")</f>
        <v>196.11750000000001</v>
      </c>
      <c r="U3298" s="6">
        <f>IF($A3298="placement",T3298,SUMIF($C$10:$C$6209,$C3298,$T$10:$T$6209))</f>
        <v>196.11750000000001</v>
      </c>
      <c r="V3298" s="34">
        <f t="shared" si="155"/>
        <v>6.999999999999984E-2</v>
      </c>
      <c r="W3298" s="24"/>
      <c r="X3298" s="2" t="str">
        <f>IFERROR(MIN(VLOOKUP($W3298,margin_ranges!$A$5:$D$10,4,FALSE),$Q3298*100)/100,"")</f>
        <v/>
      </c>
      <c r="Y3298" s="6">
        <f t="shared" si="156"/>
        <v>196.11750000000001</v>
      </c>
      <c r="Z3298" s="6">
        <f>IF($A3298="placement",Y3298,SUMIF($C$10:$C$6209,$C3298,$Y$10:$Y$6209))</f>
        <v>196.11750000000001</v>
      </c>
      <c r="AA3298" s="29">
        <f t="shared" si="157"/>
        <v>6.999999999999984E-2</v>
      </c>
    </row>
    <row r="3299" spans="1:27" hidden="1" x14ac:dyDescent="0.3">
      <c r="A3299" s="8" t="s">
        <v>17</v>
      </c>
      <c r="B3299" s="8" t="s">
        <v>7253</v>
      </c>
      <c r="C3299" s="8" t="s">
        <v>7254</v>
      </c>
      <c r="D3299" s="33" t="s">
        <v>7273</v>
      </c>
      <c r="E3299" s="8" t="s">
        <v>7274</v>
      </c>
      <c r="F3299" s="29">
        <v>0.25</v>
      </c>
      <c r="G3299" s="29">
        <v>1</v>
      </c>
      <c r="H3299" s="30">
        <v>166.5479</v>
      </c>
      <c r="I3299" s="30">
        <v>15.762700000000001</v>
      </c>
      <c r="J3299" s="14">
        <v>524</v>
      </c>
      <c r="K3299" s="14">
        <v>131</v>
      </c>
      <c r="L3299" s="12">
        <v>9.4600000000000004E-2</v>
      </c>
      <c r="M3299" s="7">
        <v>1.1082146799999999</v>
      </c>
      <c r="N3299" s="31">
        <v>0.5</v>
      </c>
      <c r="O3299" s="14">
        <f>IFERROR(VLOOKUP($C3299,'site totals'!$J$2:$K$607,2,FALSE),1)</f>
        <v>2594.1966000000002</v>
      </c>
      <c r="P3299" s="32" t="s">
        <v>94</v>
      </c>
      <c r="Q3299" s="12">
        <v>0.54882388110000002</v>
      </c>
      <c r="R3299" s="29">
        <v>0.25</v>
      </c>
      <c r="S3299" s="2">
        <f>IF($A3299="site","",MIN(VLOOKUP($P3299,margin_ranges!$A$5:$D$10,4,FALSE)/100,$Q3299))</f>
        <v>0.19750000000000001</v>
      </c>
      <c r="T3299" s="6">
        <f>IF(A3299="placement",$J3299*MIN($Q3299,$S3299),"")</f>
        <v>103.49000000000001</v>
      </c>
      <c r="U3299" s="6">
        <f>IF($A3299="placement",T3299,SUMIF($C$10:$C$6209,$C3299,$T$10:$T$6209))</f>
        <v>103.49000000000001</v>
      </c>
      <c r="V3299" s="34">
        <f t="shared" si="155"/>
        <v>7.0000000000000062E-2</v>
      </c>
      <c r="W3299" s="24"/>
      <c r="X3299" s="2" t="str">
        <f>IFERROR(MIN(VLOOKUP($W3299,margin_ranges!$A$5:$D$10,4,FALSE),$Q3299*100)/100,"")</f>
        <v/>
      </c>
      <c r="Y3299" s="6">
        <f t="shared" si="156"/>
        <v>103.49000000000001</v>
      </c>
      <c r="Z3299" s="6">
        <f>IF($A3299="placement",Y3299,SUMIF($C$10:$C$6209,$C3299,$Y$10:$Y$6209))</f>
        <v>103.49000000000001</v>
      </c>
      <c r="AA3299" s="29">
        <f t="shared" si="157"/>
        <v>7.0000000000000062E-2</v>
      </c>
    </row>
    <row r="3300" spans="1:27" hidden="1" x14ac:dyDescent="0.3">
      <c r="A3300" s="8" t="s">
        <v>17</v>
      </c>
      <c r="B3300" s="8" t="s">
        <v>7253</v>
      </c>
      <c r="C3300" s="8" t="s">
        <v>7254</v>
      </c>
      <c r="D3300" s="8" t="s">
        <v>7269</v>
      </c>
      <c r="E3300" s="8" t="s">
        <v>7270</v>
      </c>
      <c r="F3300" s="29">
        <v>0.249999999999999</v>
      </c>
      <c r="G3300" s="29">
        <v>1</v>
      </c>
      <c r="H3300" s="30">
        <v>172.06</v>
      </c>
      <c r="I3300" s="30">
        <v>17.994399999999999</v>
      </c>
      <c r="J3300" s="14">
        <v>583</v>
      </c>
      <c r="K3300" s="14">
        <v>117</v>
      </c>
      <c r="L3300" s="12">
        <v>0.1046</v>
      </c>
      <c r="M3300" s="7">
        <v>1.0803566200000001</v>
      </c>
      <c r="N3300" s="31">
        <v>0.5</v>
      </c>
      <c r="O3300" s="14">
        <f>IFERROR(VLOOKUP($C3300,'site totals'!$J$2:$K$607,2,FALSE),1)</f>
        <v>2594.1966000000002</v>
      </c>
      <c r="P3300" s="32" t="s">
        <v>94</v>
      </c>
      <c r="Q3300" s="12">
        <v>0.53718985789999996</v>
      </c>
      <c r="R3300" s="29">
        <v>0.25</v>
      </c>
      <c r="S3300" s="2">
        <f>IF($A3300="site","",MIN(VLOOKUP($P3300,margin_ranges!$A$5:$D$10,4,FALSE)/100,$Q3300))</f>
        <v>0.19750000000000001</v>
      </c>
      <c r="T3300" s="6">
        <f>IF(A3300="placement",$J3300*MIN($Q3300,$S3300),"")</f>
        <v>115.1425</v>
      </c>
      <c r="U3300" s="6">
        <f>IF($A3300="placement",T3300,SUMIF($C$10:$C$6209,$C3300,$T$10:$T$6209))</f>
        <v>115.1425</v>
      </c>
      <c r="V3300" s="34">
        <f t="shared" si="155"/>
        <v>7.0000000000000062E-2</v>
      </c>
      <c r="W3300" s="24"/>
      <c r="X3300" s="2" t="str">
        <f>IFERROR(MIN(VLOOKUP($W3300,margin_ranges!$A$5:$D$10,4,FALSE),$Q3300*100)/100,"")</f>
        <v/>
      </c>
      <c r="Y3300" s="6">
        <f t="shared" si="156"/>
        <v>115.1425</v>
      </c>
      <c r="Z3300" s="6">
        <f>IF($A3300="placement",Y3300,SUMIF($C$10:$C$6209,$C3300,$Y$10:$Y$6209))</f>
        <v>115.1425</v>
      </c>
      <c r="AA3300" s="17">
        <f t="shared" si="157"/>
        <v>7.0000000000000062E-2</v>
      </c>
    </row>
    <row r="3301" spans="1:27" x14ac:dyDescent="0.3">
      <c r="A3301" s="16" t="s">
        <v>33</v>
      </c>
      <c r="B3301" s="16" t="s">
        <v>7253</v>
      </c>
      <c r="C3301" s="16" t="s">
        <v>7254</v>
      </c>
      <c r="D3301" s="8" t="s">
        <v>34</v>
      </c>
      <c r="E3301" s="16"/>
      <c r="F3301" s="17">
        <v>0.22418093832980801</v>
      </c>
      <c r="G3301" s="17">
        <v>0.94967223999999995</v>
      </c>
      <c r="H3301" s="36">
        <v>1291.665</v>
      </c>
      <c r="I3301" s="36">
        <v>154.5745</v>
      </c>
      <c r="J3301" s="22">
        <v>5559</v>
      </c>
      <c r="K3301" s="22">
        <v>1113</v>
      </c>
      <c r="L3301" s="18">
        <v>0.1197</v>
      </c>
      <c r="M3301" s="19">
        <v>1.19877313</v>
      </c>
      <c r="N3301" s="20">
        <v>0.62084600000000001</v>
      </c>
      <c r="O3301" s="22">
        <f>IFERROR(VLOOKUP($C3301,'site totals'!$J$2:$K$607,2,FALSE),1)</f>
        <v>2594.1966000000002</v>
      </c>
      <c r="P3301" s="21"/>
      <c r="Q3301" s="18">
        <v>0.48209883539999998</v>
      </c>
      <c r="R3301" s="17">
        <v>0.22420000000000001</v>
      </c>
      <c r="S3301" s="18" t="str">
        <f>IF($A3301="site","",MIN(VLOOKUP($P3301,margin_ranges!$A$5:$D$10,4,FALSE)/100,$Q3301))</f>
        <v/>
      </c>
      <c r="T3301" s="22" t="str">
        <f>IF(A3301="placement",$J3301*MIN($Q3301,$S3301),"")</f>
        <v/>
      </c>
      <c r="U3301" s="22">
        <f>IF($A3301="placement",T3301,SUMIF($C$10:$C$6209,$C3301,$T$10:$T$6209))</f>
        <v>1072.8515381689001</v>
      </c>
      <c r="V3301" s="37">
        <f t="shared" si="155"/>
        <v>4.0224773362348198E-2</v>
      </c>
      <c r="W3301" s="38"/>
      <c r="X3301" s="18" t="str">
        <f>IFERROR(MIN(VLOOKUP($W3301,margin_ranges!$A$5:$D$10,4,FALSE),$Q3301*100)/100,"")</f>
        <v/>
      </c>
      <c r="Y3301" s="6" t="str">
        <f t="shared" si="156"/>
        <v/>
      </c>
      <c r="Z3301" s="6">
        <f>IF($A3301="placement",Y3301,SUMIF($C$10:$C$6209,$C3301,$Y$10:$Y$6209))</f>
        <v>1072.8515381689001</v>
      </c>
      <c r="AA3301" s="17">
        <f t="shared" si="157"/>
        <v>4.0224773362348198E-2</v>
      </c>
    </row>
    <row r="3302" spans="1:27" hidden="1" x14ac:dyDescent="0.3">
      <c r="A3302" s="8" t="s">
        <v>17</v>
      </c>
      <c r="B3302" s="8" t="s">
        <v>11438</v>
      </c>
      <c r="C3302" s="8" t="s">
        <v>11439</v>
      </c>
      <c r="D3302" s="8" t="s">
        <v>11442</v>
      </c>
      <c r="E3302" s="8" t="s">
        <v>11443</v>
      </c>
      <c r="F3302" s="29">
        <v>0.34</v>
      </c>
      <c r="G3302" s="29">
        <v>0</v>
      </c>
      <c r="H3302" s="30">
        <v>12.2913</v>
      </c>
      <c r="I3302" s="30">
        <v>3.7099000000000002</v>
      </c>
      <c r="J3302" s="14">
        <v>62</v>
      </c>
      <c r="K3302" s="14">
        <v>19</v>
      </c>
      <c r="L3302" s="12">
        <v>0.30180000000000001</v>
      </c>
      <c r="M3302" s="7">
        <v>0.56141167999999997</v>
      </c>
      <c r="N3302" s="31">
        <v>0.25</v>
      </c>
      <c r="O3302" s="14">
        <f>IFERROR(VLOOKUP($C3302,'site totals'!$J$2:$K$607,2,FALSE),1)</f>
        <v>2588.8087999999998</v>
      </c>
      <c r="P3302" s="32" t="s">
        <v>22</v>
      </c>
      <c r="Q3302" s="12">
        <v>0.55469398390000002</v>
      </c>
      <c r="R3302" s="29">
        <v>0.34</v>
      </c>
      <c r="S3302" s="2">
        <f>IF($A3302="site","",MIN(VLOOKUP($P3302,margin_ranges!$A$5:$D$10,4,FALSE)/100,$Q3302))</f>
        <v>0.29749999999999999</v>
      </c>
      <c r="T3302" s="6">
        <f>IF(A3302="placement",$J3302*MIN($Q3302,$S3302),"")</f>
        <v>18.445</v>
      </c>
      <c r="U3302" s="6">
        <f>IF($A3302="placement",T3302,SUMIF($C$10:$C$6209,$C3302,$T$10:$T$6209))</f>
        <v>18.445</v>
      </c>
      <c r="V3302" s="34">
        <f t="shared" si="155"/>
        <v>6.4393939393939448E-2</v>
      </c>
      <c r="W3302" s="24"/>
      <c r="X3302" s="2" t="str">
        <f>IFERROR(MIN(VLOOKUP($W3302,margin_ranges!$A$5:$D$10,4,FALSE),$Q3302*100)/100,"")</f>
        <v/>
      </c>
      <c r="Y3302" s="6">
        <f t="shared" si="156"/>
        <v>18.445</v>
      </c>
      <c r="Z3302" s="6">
        <f>IF($A3302="placement",Y3302,SUMIF($C$10:$C$6209,$C3302,$Y$10:$Y$6209))</f>
        <v>18.445</v>
      </c>
      <c r="AA3302" s="29">
        <f t="shared" si="157"/>
        <v>6.4393939393939448E-2</v>
      </c>
    </row>
    <row r="3303" spans="1:27" hidden="1" x14ac:dyDescent="0.3">
      <c r="A3303" s="8" t="s">
        <v>17</v>
      </c>
      <c r="B3303" s="8" t="s">
        <v>11438</v>
      </c>
      <c r="C3303" s="8" t="s">
        <v>11439</v>
      </c>
      <c r="D3303" s="33" t="s">
        <v>11446</v>
      </c>
      <c r="E3303" s="8" t="s">
        <v>11447</v>
      </c>
      <c r="F3303" s="29">
        <v>0.33999999999999903</v>
      </c>
      <c r="G3303" s="29">
        <v>0</v>
      </c>
      <c r="H3303" s="30">
        <v>21.4694</v>
      </c>
      <c r="I3303" s="30">
        <v>5.9657999999999998</v>
      </c>
      <c r="J3303" s="14">
        <v>326</v>
      </c>
      <c r="K3303" s="14">
        <v>100</v>
      </c>
      <c r="L3303" s="12">
        <v>0.27789999999999998</v>
      </c>
      <c r="M3303" s="7">
        <v>1.8205792599999999</v>
      </c>
      <c r="N3303" s="31">
        <v>0.6</v>
      </c>
      <c r="O3303" s="14">
        <f>IFERROR(VLOOKUP($C3303,'site totals'!$J$2:$K$607,2,FALSE),1)</f>
        <v>2588.8087999999998</v>
      </c>
      <c r="P3303" s="32" t="s">
        <v>22</v>
      </c>
      <c r="Q3303" s="12">
        <v>0.67043456189999995</v>
      </c>
      <c r="R3303" s="29">
        <v>0.34</v>
      </c>
      <c r="S3303" s="2">
        <f>IF($A3303="site","",MIN(VLOOKUP($P3303,margin_ranges!$A$5:$D$10,4,FALSE)/100,$Q3303))</f>
        <v>0.29749999999999999</v>
      </c>
      <c r="T3303" s="6">
        <f>IF(A3303="placement",$J3303*MIN($Q3303,$S3303),"")</f>
        <v>96.984999999999999</v>
      </c>
      <c r="U3303" s="6">
        <f>IF($A3303="placement",T3303,SUMIF($C$10:$C$6209,$C3303,$T$10:$T$6209))</f>
        <v>96.984999999999999</v>
      </c>
      <c r="V3303" s="34">
        <f t="shared" ref="V3303:V3366" si="158">($J3303-$U3303)/($J3303*(1-$R3303))-1</f>
        <v>6.4393939393939448E-2</v>
      </c>
      <c r="W3303" s="24"/>
      <c r="X3303" s="2" t="str">
        <f>IFERROR(MIN(VLOOKUP($W3303,margin_ranges!$A$5:$D$10,4,FALSE),$Q3303*100)/100,"")</f>
        <v/>
      </c>
      <c r="Y3303" s="6">
        <f t="shared" si="156"/>
        <v>96.984999999999999</v>
      </c>
      <c r="Z3303" s="6">
        <f>IF($A3303="placement",Y3303,SUMIF($C$10:$C$6209,$C3303,$Y$10:$Y$6209))</f>
        <v>96.984999999999999</v>
      </c>
      <c r="AA3303" s="29">
        <f t="shared" si="157"/>
        <v>6.4393939393939448E-2</v>
      </c>
    </row>
    <row r="3304" spans="1:27" hidden="1" x14ac:dyDescent="0.3">
      <c r="A3304" s="8" t="s">
        <v>17</v>
      </c>
      <c r="B3304" s="8" t="s">
        <v>11438</v>
      </c>
      <c r="C3304" s="8" t="s">
        <v>11439</v>
      </c>
      <c r="D3304" s="8" t="s">
        <v>11450</v>
      </c>
      <c r="E3304" s="8" t="s">
        <v>11451</v>
      </c>
      <c r="F3304" s="29">
        <v>0.34</v>
      </c>
      <c r="G3304" s="29">
        <v>0</v>
      </c>
      <c r="H3304" s="30">
        <v>7.5015999999999998</v>
      </c>
      <c r="I3304" s="30">
        <v>4.4424000000000001</v>
      </c>
      <c r="J3304" s="14">
        <v>83</v>
      </c>
      <c r="K3304" s="14">
        <v>25</v>
      </c>
      <c r="L3304" s="12">
        <v>0.59219999999999995</v>
      </c>
      <c r="M3304" s="7">
        <v>0.62121943000000002</v>
      </c>
      <c r="N3304" s="31">
        <v>0.25</v>
      </c>
      <c r="O3304" s="14">
        <f>IFERROR(VLOOKUP($C3304,'site totals'!$J$2:$K$607,2,FALSE),1)</f>
        <v>2588.8087999999998</v>
      </c>
      <c r="P3304" s="32" t="s">
        <v>22</v>
      </c>
      <c r="Q3304" s="12">
        <v>0.59756571030000005</v>
      </c>
      <c r="R3304" s="29">
        <v>0.34</v>
      </c>
      <c r="S3304" s="2">
        <f>IF($A3304="site","",MIN(VLOOKUP($P3304,margin_ranges!$A$5:$D$10,4,FALSE)/100,$Q3304))</f>
        <v>0.29749999999999999</v>
      </c>
      <c r="T3304" s="6">
        <f>IF(A3304="placement",$J3304*MIN($Q3304,$S3304),"")</f>
        <v>24.692499999999999</v>
      </c>
      <c r="U3304" s="6">
        <f>IF($A3304="placement",T3304,SUMIF($C$10:$C$6209,$C3304,$T$10:$T$6209))</f>
        <v>24.692499999999999</v>
      </c>
      <c r="V3304" s="34">
        <f t="shared" si="158"/>
        <v>6.439393939393967E-2</v>
      </c>
      <c r="W3304" s="24"/>
      <c r="X3304" s="2" t="str">
        <f>IFERROR(MIN(VLOOKUP($W3304,margin_ranges!$A$5:$D$10,4,FALSE),$Q3304*100)/100,"")</f>
        <v/>
      </c>
      <c r="Y3304" s="6">
        <f t="shared" si="156"/>
        <v>24.692499999999999</v>
      </c>
      <c r="Z3304" s="6">
        <f>IF($A3304="placement",Y3304,SUMIF($C$10:$C$6209,$C3304,$Y$10:$Y$6209))</f>
        <v>24.692499999999999</v>
      </c>
      <c r="AA3304" s="17">
        <f t="shared" si="157"/>
        <v>6.439393939393967E-2</v>
      </c>
    </row>
    <row r="3305" spans="1:27" hidden="1" x14ac:dyDescent="0.3">
      <c r="A3305" s="8" t="s">
        <v>17</v>
      </c>
      <c r="B3305" s="8" t="s">
        <v>11438</v>
      </c>
      <c r="C3305" s="8" t="s">
        <v>11439</v>
      </c>
      <c r="D3305" s="8" t="s">
        <v>11444</v>
      </c>
      <c r="E3305" s="8" t="s">
        <v>11445</v>
      </c>
      <c r="F3305" s="29">
        <v>0.33999999999999903</v>
      </c>
      <c r="G3305" s="29">
        <v>0</v>
      </c>
      <c r="H3305" s="30">
        <v>18.933</v>
      </c>
      <c r="I3305" s="30">
        <v>11.441000000000001</v>
      </c>
      <c r="J3305" s="14">
        <v>756</v>
      </c>
      <c r="K3305" s="14">
        <v>233</v>
      </c>
      <c r="L3305" s="12">
        <v>0.60429999999999995</v>
      </c>
      <c r="M3305" s="7">
        <v>2.2014428100000001</v>
      </c>
      <c r="N3305" s="31">
        <v>0.5</v>
      </c>
      <c r="O3305" s="14">
        <f>IFERROR(VLOOKUP($C3305,'site totals'!$J$2:$K$607,2,FALSE),1)</f>
        <v>2588.8087999999998</v>
      </c>
      <c r="P3305" s="32" t="s">
        <v>22</v>
      </c>
      <c r="Q3305" s="12">
        <v>0.77287622519999999</v>
      </c>
      <c r="R3305" s="29">
        <v>0.34</v>
      </c>
      <c r="S3305" s="2">
        <f>IF($A3305="site","",MIN(VLOOKUP($P3305,margin_ranges!$A$5:$D$10,4,FALSE)/100,$Q3305))</f>
        <v>0.29749999999999999</v>
      </c>
      <c r="T3305" s="6">
        <f>IF(A3305="placement",$J3305*MIN($Q3305,$S3305),"")</f>
        <v>224.91</v>
      </c>
      <c r="U3305" s="6">
        <f>IF($A3305="placement",T3305,SUMIF($C$10:$C$6209,$C3305,$T$10:$T$6209))</f>
        <v>224.91</v>
      </c>
      <c r="V3305" s="34">
        <f t="shared" si="158"/>
        <v>6.439393939393967E-2</v>
      </c>
      <c r="W3305" s="24"/>
      <c r="X3305" s="2" t="str">
        <f>IFERROR(MIN(VLOOKUP($W3305,margin_ranges!$A$5:$D$10,4,FALSE),$Q3305*100)/100,"")</f>
        <v/>
      </c>
      <c r="Y3305" s="6">
        <f t="shared" si="156"/>
        <v>224.91</v>
      </c>
      <c r="Z3305" s="6">
        <f>IF($A3305="placement",Y3305,SUMIF($C$10:$C$6209,$C3305,$Y$10:$Y$6209))</f>
        <v>224.91</v>
      </c>
      <c r="AA3305" s="29">
        <f t="shared" si="157"/>
        <v>6.439393939393967E-2</v>
      </c>
    </row>
    <row r="3306" spans="1:27" hidden="1" x14ac:dyDescent="0.3">
      <c r="A3306" s="8" t="s">
        <v>17</v>
      </c>
      <c r="B3306" s="8" t="s">
        <v>11438</v>
      </c>
      <c r="C3306" s="8" t="s">
        <v>11439</v>
      </c>
      <c r="D3306" s="8" t="s">
        <v>11440</v>
      </c>
      <c r="E3306" s="8" t="s">
        <v>11441</v>
      </c>
      <c r="F3306" s="29">
        <v>0.369999999999999</v>
      </c>
      <c r="G3306" s="29">
        <v>1</v>
      </c>
      <c r="H3306" s="30">
        <v>47.891100000000002</v>
      </c>
      <c r="I3306" s="30">
        <v>19.017700000000001</v>
      </c>
      <c r="J3306" s="14">
        <v>1282</v>
      </c>
      <c r="K3306" s="14">
        <v>432</v>
      </c>
      <c r="L3306" s="12">
        <v>0.39710000000000001</v>
      </c>
      <c r="M3306" s="7">
        <v>2.24731003</v>
      </c>
      <c r="N3306" s="31">
        <v>0.6</v>
      </c>
      <c r="O3306" s="14">
        <f>IFERROR(VLOOKUP($C3306,'site totals'!$J$2:$K$607,2,FALSE),1)</f>
        <v>2588.8087999999998</v>
      </c>
      <c r="P3306" s="32" t="s">
        <v>22</v>
      </c>
      <c r="Q3306" s="12">
        <v>0.73301414009999999</v>
      </c>
      <c r="R3306" s="29">
        <v>0.37</v>
      </c>
      <c r="S3306" s="2">
        <f>IF($A3306="site","",MIN(VLOOKUP($P3306,margin_ranges!$A$5:$D$10,4,FALSE)/100,$Q3306))</f>
        <v>0.29749999999999999</v>
      </c>
      <c r="T3306" s="6">
        <f>IF(A3306="placement",$J3306*MIN($Q3306,$S3306),"")</f>
        <v>381.39499999999998</v>
      </c>
      <c r="U3306" s="6">
        <f>IF($A3306="placement",T3306,SUMIF($C$10:$C$6209,$C3306,$T$10:$T$6209))</f>
        <v>381.39499999999998</v>
      </c>
      <c r="V3306" s="34">
        <f t="shared" si="158"/>
        <v>0.11507936507936511</v>
      </c>
      <c r="W3306" s="24"/>
      <c r="X3306" s="2" t="str">
        <f>IFERROR(MIN(VLOOKUP($W3306,margin_ranges!$A$5:$D$10,4,FALSE),$Q3306*100)/100,"")</f>
        <v/>
      </c>
      <c r="Y3306" s="6">
        <f t="shared" si="156"/>
        <v>381.39499999999998</v>
      </c>
      <c r="Z3306" s="6">
        <f>IF($A3306="placement",Y3306,SUMIF($C$10:$C$6209,$C3306,$Y$10:$Y$6209))</f>
        <v>381.39499999999998</v>
      </c>
      <c r="AA3306" s="29">
        <f t="shared" si="157"/>
        <v>0.11507936507936511</v>
      </c>
    </row>
    <row r="3307" spans="1:27" hidden="1" x14ac:dyDescent="0.3">
      <c r="A3307" s="8" t="s">
        <v>17</v>
      </c>
      <c r="B3307" s="8" t="s">
        <v>11438</v>
      </c>
      <c r="C3307" s="8" t="s">
        <v>11439</v>
      </c>
      <c r="D3307" s="8" t="s">
        <v>11452</v>
      </c>
      <c r="E3307" s="8" t="s">
        <v>11453</v>
      </c>
      <c r="F3307" s="29">
        <v>0.39</v>
      </c>
      <c r="G3307" s="29">
        <v>1</v>
      </c>
      <c r="H3307" s="30">
        <v>70.546099999999996</v>
      </c>
      <c r="I3307" s="30">
        <v>30.895099999999999</v>
      </c>
      <c r="J3307" s="14">
        <v>1690</v>
      </c>
      <c r="K3307" s="14">
        <v>601</v>
      </c>
      <c r="L3307" s="12">
        <v>0.43790000000000001</v>
      </c>
      <c r="M3307" s="7">
        <v>1.82347762</v>
      </c>
      <c r="N3307" s="31">
        <v>0.6</v>
      </c>
      <c r="O3307" s="14">
        <f>IFERROR(VLOOKUP($C3307,'site totals'!$J$2:$K$607,2,FALSE),1)</f>
        <v>2588.8087999999998</v>
      </c>
      <c r="P3307" s="32" t="s">
        <v>22</v>
      </c>
      <c r="Q3307" s="12">
        <v>0.67095839719999995</v>
      </c>
      <c r="R3307" s="29">
        <v>0.39</v>
      </c>
      <c r="S3307" s="2">
        <f>IF($A3307="site","",MIN(VLOOKUP($P3307,margin_ranges!$A$5:$D$10,4,FALSE)/100,$Q3307))</f>
        <v>0.29749999999999999</v>
      </c>
      <c r="T3307" s="6">
        <f>IF(A3307="placement",$J3307*MIN($Q3307,$S3307),"")</f>
        <v>502.77499999999998</v>
      </c>
      <c r="U3307" s="6">
        <f>IF($A3307="placement",T3307,SUMIF($C$10:$C$6209,$C3307,$T$10:$T$6209))</f>
        <v>502.77499999999998</v>
      </c>
      <c r="V3307" s="34">
        <f t="shared" si="158"/>
        <v>0.15163934426229497</v>
      </c>
      <c r="W3307" s="24"/>
      <c r="X3307" s="2" t="str">
        <f>IFERROR(MIN(VLOOKUP($W3307,margin_ranges!$A$5:$D$10,4,FALSE),$Q3307*100)/100,"")</f>
        <v/>
      </c>
      <c r="Y3307" s="6">
        <f t="shared" si="156"/>
        <v>502.77499999999998</v>
      </c>
      <c r="Z3307" s="6">
        <f>IF($A3307="placement",Y3307,SUMIF($C$10:$C$6209,$C3307,$Y$10:$Y$6209))</f>
        <v>502.77499999999998</v>
      </c>
      <c r="AA3307" s="29">
        <f t="shared" si="157"/>
        <v>0.15163934426229497</v>
      </c>
    </row>
    <row r="3308" spans="1:27" hidden="1" x14ac:dyDescent="0.3">
      <c r="A3308" s="8" t="s">
        <v>17</v>
      </c>
      <c r="B3308" s="8" t="s">
        <v>11438</v>
      </c>
      <c r="C3308" s="8" t="s">
        <v>11439</v>
      </c>
      <c r="D3308" s="8" t="s">
        <v>11448</v>
      </c>
      <c r="E3308" s="8" t="s">
        <v>11449</v>
      </c>
      <c r="F3308" s="29">
        <v>0.39</v>
      </c>
      <c r="G3308" s="29">
        <v>1</v>
      </c>
      <c r="H3308" s="30">
        <v>60.043300000000002</v>
      </c>
      <c r="I3308" s="30">
        <v>19.248200000000001</v>
      </c>
      <c r="J3308" s="14">
        <v>1344</v>
      </c>
      <c r="K3308" s="14">
        <v>479</v>
      </c>
      <c r="L3308" s="12">
        <v>0.3206</v>
      </c>
      <c r="M3308" s="7">
        <v>2.3273439100000002</v>
      </c>
      <c r="N3308" s="31">
        <v>0.45</v>
      </c>
      <c r="O3308" s="14">
        <f>IFERROR(VLOOKUP($C3308,'site totals'!$J$2:$K$607,2,FALSE),1)</f>
        <v>2588.8087999999998</v>
      </c>
      <c r="P3308" s="32" t="s">
        <v>22</v>
      </c>
      <c r="Q3308" s="12">
        <v>0.80664653890000004</v>
      </c>
      <c r="R3308" s="29">
        <v>0.39</v>
      </c>
      <c r="S3308" s="2">
        <f>IF($A3308="site","",MIN(VLOOKUP($P3308,margin_ranges!$A$5:$D$10,4,FALSE)/100,$Q3308))</f>
        <v>0.29749999999999999</v>
      </c>
      <c r="T3308" s="6">
        <f>IF(A3308="placement",$J3308*MIN($Q3308,$S3308),"")</f>
        <v>399.84</v>
      </c>
      <c r="U3308" s="6">
        <f>IF($A3308="placement",T3308,SUMIF($C$10:$C$6209,$C3308,$T$10:$T$6209))</f>
        <v>399.84</v>
      </c>
      <c r="V3308" s="34">
        <f t="shared" si="158"/>
        <v>0.15163934426229519</v>
      </c>
      <c r="W3308" s="24"/>
      <c r="X3308" s="2" t="str">
        <f>IFERROR(MIN(VLOOKUP($W3308,margin_ranges!$A$5:$D$10,4,FALSE),$Q3308*100)/100,"")</f>
        <v/>
      </c>
      <c r="Y3308" s="6">
        <f t="shared" si="156"/>
        <v>399.84</v>
      </c>
      <c r="Z3308" s="6">
        <f>IF($A3308="placement",Y3308,SUMIF($C$10:$C$6209,$C3308,$Y$10:$Y$6209))</f>
        <v>399.84</v>
      </c>
      <c r="AA3308" s="29">
        <f t="shared" si="157"/>
        <v>0.15163934426229519</v>
      </c>
    </row>
    <row r="3309" spans="1:27" x14ac:dyDescent="0.3">
      <c r="A3309" s="16" t="s">
        <v>33</v>
      </c>
      <c r="B3309" s="16" t="s">
        <v>11438</v>
      </c>
      <c r="C3309" s="16" t="s">
        <v>11439</v>
      </c>
      <c r="D3309" s="8" t="s">
        <v>34</v>
      </c>
      <c r="E3309" s="16"/>
      <c r="F3309" s="17">
        <v>0.37420571731678198</v>
      </c>
      <c r="G3309" s="17">
        <v>0.77804640999999997</v>
      </c>
      <c r="H3309" s="36">
        <v>239.22200000000001</v>
      </c>
      <c r="I3309" s="36">
        <v>94.898200000000003</v>
      </c>
      <c r="J3309" s="22">
        <v>5547</v>
      </c>
      <c r="K3309" s="22">
        <v>1889</v>
      </c>
      <c r="L3309" s="18">
        <v>0.3967</v>
      </c>
      <c r="M3309" s="19">
        <v>1.94856053</v>
      </c>
      <c r="N3309" s="20">
        <v>0.52679500000000001</v>
      </c>
      <c r="O3309" s="22">
        <f>IFERROR(VLOOKUP($C3309,'site totals'!$J$2:$K$607,2,FALSE),1)</f>
        <v>2588.8087999999998</v>
      </c>
      <c r="P3309" s="21"/>
      <c r="Q3309" s="18">
        <v>0.72964914709999995</v>
      </c>
      <c r="R3309" s="17">
        <v>0.37419999999999998</v>
      </c>
      <c r="S3309" s="18" t="str">
        <f>IF($A3309="site","",MIN(VLOOKUP($P3309,margin_ranges!$A$5:$D$10,4,FALSE)/100,$Q3309))</f>
        <v/>
      </c>
      <c r="T3309" s="22" t="str">
        <f>IF(A3309="placement",$J3309*MIN($Q3309,$S3309),"")</f>
        <v/>
      </c>
      <c r="U3309" s="22">
        <f>IF($A3309="placement",T3309,SUMIF($C$10:$C$6209,$C3309,$T$10:$T$6209))</f>
        <v>1649.0424999999998</v>
      </c>
      <c r="V3309" s="37">
        <f t="shared" si="158"/>
        <v>0.12290592901371089</v>
      </c>
      <c r="W3309" s="38"/>
      <c r="X3309" s="18" t="str">
        <f>IFERROR(MIN(VLOOKUP($W3309,margin_ranges!$A$5:$D$10,4,FALSE),$Q3309*100)/100,"")</f>
        <v/>
      </c>
      <c r="Y3309" s="6" t="str">
        <f t="shared" si="156"/>
        <v/>
      </c>
      <c r="Z3309" s="6">
        <f>IF($A3309="placement",Y3309,SUMIF($C$10:$C$6209,$C3309,$Y$10:$Y$6209))</f>
        <v>1649.0424999999998</v>
      </c>
      <c r="AA3309" s="17">
        <f t="shared" si="157"/>
        <v>0.12290592901371089</v>
      </c>
    </row>
    <row r="3310" spans="1:27" hidden="1" x14ac:dyDescent="0.3">
      <c r="A3310" s="8" t="s">
        <v>17</v>
      </c>
      <c r="B3310" s="8" t="s">
        <v>7822</v>
      </c>
      <c r="C3310" s="8" t="s">
        <v>7823</v>
      </c>
      <c r="D3310" s="8" t="s">
        <v>7836</v>
      </c>
      <c r="E3310" s="8" t="s">
        <v>7837</v>
      </c>
      <c r="F3310" s="29">
        <v>0.15</v>
      </c>
      <c r="G3310" s="29">
        <v>0</v>
      </c>
      <c r="H3310" s="30">
        <v>740.02509999999995</v>
      </c>
      <c r="I3310" s="30">
        <v>9.1515000000000004</v>
      </c>
      <c r="J3310" s="14">
        <v>270</v>
      </c>
      <c r="K3310" s="14">
        <v>65</v>
      </c>
      <c r="L3310" s="12">
        <v>1.24E-2</v>
      </c>
      <c r="M3310" s="7">
        <v>0.98475113000000003</v>
      </c>
      <c r="N3310" s="31">
        <v>0.75</v>
      </c>
      <c r="O3310" s="14">
        <f>IFERROR(VLOOKUP($C3310,'site totals'!$J$2:$K$607,2,FALSE),1)</f>
        <v>2538.8413</v>
      </c>
      <c r="P3310" s="32" t="s">
        <v>91</v>
      </c>
      <c r="Q3310" s="12">
        <v>0.2383862538</v>
      </c>
      <c r="R3310" s="29">
        <v>0.15</v>
      </c>
      <c r="S3310" s="2">
        <f>IF($A3310="site","",MIN(VLOOKUP($P3310,margin_ranges!$A$5:$D$10,4,FALSE)/100,$Q3310))</f>
        <v>0.2383862538</v>
      </c>
      <c r="T3310" s="6">
        <f>IF(A3310="placement",$J3310*MIN($Q3310,$S3310),"")</f>
        <v>64.364288525999996</v>
      </c>
      <c r="U3310" s="6">
        <f>IF($A3310="placement",T3310,SUMIF($C$10:$C$6209,$C3310,$T$10:$T$6209))</f>
        <v>64.364288525999996</v>
      </c>
      <c r="V3310" s="34">
        <f t="shared" si="158"/>
        <v>-0.10398382799999994</v>
      </c>
      <c r="W3310" s="24"/>
      <c r="X3310" s="2" t="str">
        <f>IFERROR(MIN(VLOOKUP($W3310,margin_ranges!$A$5:$D$10,4,FALSE),$Q3310*100)/100,"")</f>
        <v/>
      </c>
      <c r="Y3310" s="6">
        <f t="shared" si="156"/>
        <v>64.364288525999996</v>
      </c>
      <c r="Z3310" s="6">
        <f>IF($A3310="placement",Y3310,SUMIF($C$10:$C$6209,$C3310,$Y$10:$Y$6209))</f>
        <v>64.364288525999996</v>
      </c>
      <c r="AA3310" s="29">
        <f t="shared" si="157"/>
        <v>-0.10398382799999994</v>
      </c>
    </row>
    <row r="3311" spans="1:27" hidden="1" x14ac:dyDescent="0.3">
      <c r="A3311" s="8" t="s">
        <v>17</v>
      </c>
      <c r="B3311" s="8" t="s">
        <v>7822</v>
      </c>
      <c r="C3311" s="8" t="s">
        <v>7823</v>
      </c>
      <c r="D3311" s="8" t="s">
        <v>7832</v>
      </c>
      <c r="E3311" s="8" t="s">
        <v>7833</v>
      </c>
      <c r="F3311" s="29">
        <v>0.15</v>
      </c>
      <c r="G3311" s="29">
        <v>0</v>
      </c>
      <c r="H3311" s="30">
        <v>741.23979999999995</v>
      </c>
      <c r="I3311" s="30">
        <v>2.3807</v>
      </c>
      <c r="J3311" s="14">
        <v>180</v>
      </c>
      <c r="K3311" s="14">
        <v>37</v>
      </c>
      <c r="L3311" s="12">
        <v>3.2000000000000002E-3</v>
      </c>
      <c r="M3311" s="7">
        <v>2.5136513699999998</v>
      </c>
      <c r="N3311" s="31">
        <v>2</v>
      </c>
      <c r="O3311" s="14">
        <f>IFERROR(VLOOKUP($C3311,'site totals'!$J$2:$K$607,2,FALSE),1)</f>
        <v>2538.8413</v>
      </c>
      <c r="P3311" s="32" t="s">
        <v>91</v>
      </c>
      <c r="Q3311" s="12">
        <v>0.20434471230000001</v>
      </c>
      <c r="R3311" s="29">
        <v>0.15</v>
      </c>
      <c r="S3311" s="2">
        <f>IF($A3311="site","",MIN(VLOOKUP($P3311,margin_ranges!$A$5:$D$10,4,FALSE)/100,$Q3311))</f>
        <v>0.20434471230000001</v>
      </c>
      <c r="T3311" s="6">
        <f>IF(A3311="placement",$J3311*MIN($Q3311,$S3311),"")</f>
        <v>36.782048214</v>
      </c>
      <c r="U3311" s="6">
        <f>IF($A3311="placement",T3311,SUMIF($C$10:$C$6209,$C3311,$T$10:$T$6209))</f>
        <v>36.782048214</v>
      </c>
      <c r="V3311" s="34">
        <f t="shared" si="158"/>
        <v>-6.3934955647058755E-2</v>
      </c>
      <c r="W3311" s="24"/>
      <c r="X3311" s="2" t="str">
        <f>IFERROR(MIN(VLOOKUP($W3311,margin_ranges!$A$5:$D$10,4,FALSE),$Q3311*100)/100,"")</f>
        <v/>
      </c>
      <c r="Y3311" s="6">
        <f t="shared" si="156"/>
        <v>36.782048214</v>
      </c>
      <c r="Z3311" s="6">
        <f>IF($A3311="placement",Y3311,SUMIF($C$10:$C$6209,$C3311,$Y$10:$Y$6209))</f>
        <v>36.782048214</v>
      </c>
      <c r="AA3311" s="29">
        <f t="shared" si="157"/>
        <v>-6.3934955647058755E-2</v>
      </c>
    </row>
    <row r="3312" spans="1:27" hidden="1" x14ac:dyDescent="0.3">
      <c r="A3312" s="8" t="s">
        <v>17</v>
      </c>
      <c r="B3312" s="8" t="s">
        <v>7822</v>
      </c>
      <c r="C3312" s="8" t="s">
        <v>7823</v>
      </c>
      <c r="D3312" s="8" t="s">
        <v>7826</v>
      </c>
      <c r="E3312" s="8" t="s">
        <v>7827</v>
      </c>
      <c r="F3312" s="29">
        <v>0.15</v>
      </c>
      <c r="G3312" s="29">
        <v>0</v>
      </c>
      <c r="H3312" s="30">
        <v>818.37469999999996</v>
      </c>
      <c r="I3312" s="30">
        <v>33.265500000000003</v>
      </c>
      <c r="J3312" s="14">
        <v>894</v>
      </c>
      <c r="K3312" s="14">
        <v>146</v>
      </c>
      <c r="L3312" s="12">
        <v>4.0599999999999997E-2</v>
      </c>
      <c r="M3312" s="7">
        <v>0.89597824000000004</v>
      </c>
      <c r="N3312" s="31">
        <v>0.75</v>
      </c>
      <c r="O3312" s="14">
        <f>IFERROR(VLOOKUP($C3312,'site totals'!$J$2:$K$607,2,FALSE),1)</f>
        <v>2538.8413</v>
      </c>
      <c r="P3312" s="32" t="s">
        <v>91</v>
      </c>
      <c r="Q3312" s="12">
        <v>0.16292610360000001</v>
      </c>
      <c r="R3312" s="29">
        <v>0.15</v>
      </c>
      <c r="S3312" s="2">
        <f>IF($A3312="site","",MIN(VLOOKUP($P3312,margin_ranges!$A$5:$D$10,4,FALSE)/100,$Q3312))</f>
        <v>0.16292610360000001</v>
      </c>
      <c r="T3312" s="6">
        <f>IF(A3312="placement",$J3312*MIN($Q3312,$S3312),"")</f>
        <v>145.65593661840001</v>
      </c>
      <c r="U3312" s="6">
        <f>IF($A3312="placement",T3312,SUMIF($C$10:$C$6209,$C3312,$T$10:$T$6209))</f>
        <v>145.65593661840001</v>
      </c>
      <c r="V3312" s="34">
        <f t="shared" si="158"/>
        <v>-1.5207180705882339E-2</v>
      </c>
      <c r="W3312" s="24"/>
      <c r="X3312" s="2" t="str">
        <f>IFERROR(MIN(VLOOKUP($W3312,margin_ranges!$A$5:$D$10,4,FALSE),$Q3312*100)/100,"")</f>
        <v/>
      </c>
      <c r="Y3312" s="6">
        <f t="shared" si="156"/>
        <v>145.65593661840001</v>
      </c>
      <c r="Z3312" s="6">
        <f>IF($A3312="placement",Y3312,SUMIF($C$10:$C$6209,$C3312,$Y$10:$Y$6209))</f>
        <v>145.65593661840001</v>
      </c>
      <c r="AA3312" s="29">
        <f t="shared" si="157"/>
        <v>-1.5207180705882339E-2</v>
      </c>
    </row>
    <row r="3313" spans="1:27" hidden="1" x14ac:dyDescent="0.3">
      <c r="A3313" s="8" t="s">
        <v>17</v>
      </c>
      <c r="B3313" s="8" t="s">
        <v>7822</v>
      </c>
      <c r="C3313" s="8" t="s">
        <v>7823</v>
      </c>
      <c r="D3313" s="8" t="s">
        <v>7838</v>
      </c>
      <c r="E3313" s="8" t="s">
        <v>7839</v>
      </c>
      <c r="F3313" s="29">
        <v>0.28999999999999998</v>
      </c>
      <c r="G3313" s="29">
        <v>0</v>
      </c>
      <c r="H3313" s="30">
        <v>64.180400000000006</v>
      </c>
      <c r="I3313" s="30">
        <v>9.4118999999999993</v>
      </c>
      <c r="J3313" s="14">
        <v>502</v>
      </c>
      <c r="K3313" s="14">
        <v>125</v>
      </c>
      <c r="L3313" s="12">
        <v>0.14660000000000001</v>
      </c>
      <c r="M3313" s="7">
        <v>1.7776241399999999</v>
      </c>
      <c r="N3313" s="31">
        <v>1</v>
      </c>
      <c r="O3313" s="14">
        <f>IFERROR(VLOOKUP($C3313,'site totals'!$J$2:$K$607,2,FALSE),1)</f>
        <v>2538.8413</v>
      </c>
      <c r="P3313" s="32" t="s">
        <v>22</v>
      </c>
      <c r="Q3313" s="12">
        <v>0.43745138369999997</v>
      </c>
      <c r="R3313" s="29">
        <v>0.28999999999999998</v>
      </c>
      <c r="S3313" s="2">
        <f>IF($A3313="site","",MIN(VLOOKUP($P3313,margin_ranges!$A$5:$D$10,4,FALSE)/100,$Q3313))</f>
        <v>0.29749999999999999</v>
      </c>
      <c r="T3313" s="6">
        <f>IF(A3313="placement",$J3313*MIN($Q3313,$S3313),"")</f>
        <v>149.345</v>
      </c>
      <c r="U3313" s="6">
        <f>IF($A3313="placement",T3313,SUMIF($C$10:$C$6209,$C3313,$T$10:$T$6209))</f>
        <v>149.345</v>
      </c>
      <c r="V3313" s="34">
        <f t="shared" si="158"/>
        <v>-1.0563380281690127E-2</v>
      </c>
      <c r="W3313" s="24"/>
      <c r="X3313" s="2" t="str">
        <f>IFERROR(MIN(VLOOKUP($W3313,margin_ranges!$A$5:$D$10,4,FALSE),$Q3313*100)/100,"")</f>
        <v/>
      </c>
      <c r="Y3313" s="6">
        <f t="shared" si="156"/>
        <v>149.345</v>
      </c>
      <c r="Z3313" s="6">
        <f>IF($A3313="placement",Y3313,SUMIF($C$10:$C$6209,$C3313,$Y$10:$Y$6209))</f>
        <v>149.345</v>
      </c>
      <c r="AA3313" s="29">
        <f t="shared" si="157"/>
        <v>-1.0563380281690127E-2</v>
      </c>
    </row>
    <row r="3314" spans="1:27" hidden="1" x14ac:dyDescent="0.3">
      <c r="A3314" s="8" t="s">
        <v>17</v>
      </c>
      <c r="B3314" s="8" t="s">
        <v>7822</v>
      </c>
      <c r="C3314" s="8" t="s">
        <v>7823</v>
      </c>
      <c r="D3314" s="8" t="s">
        <v>7852</v>
      </c>
      <c r="E3314" s="8" t="s">
        <v>7853</v>
      </c>
      <c r="F3314" s="29">
        <v>0.28999999999999998</v>
      </c>
      <c r="G3314" s="29">
        <v>0</v>
      </c>
      <c r="H3314" s="30">
        <v>85.663600000000002</v>
      </c>
      <c r="I3314" s="30">
        <v>12.95</v>
      </c>
      <c r="J3314" s="14">
        <v>650</v>
      </c>
      <c r="K3314" s="14">
        <v>163</v>
      </c>
      <c r="L3314" s="12">
        <v>0.1512</v>
      </c>
      <c r="M3314" s="7">
        <v>1.67370877</v>
      </c>
      <c r="N3314" s="31">
        <v>1</v>
      </c>
      <c r="O3314" s="14">
        <f>IFERROR(VLOOKUP($C3314,'site totals'!$J$2:$K$607,2,FALSE),1)</f>
        <v>2538.8413</v>
      </c>
      <c r="P3314" s="32" t="s">
        <v>22</v>
      </c>
      <c r="Q3314" s="12">
        <v>0.40252449060000001</v>
      </c>
      <c r="R3314" s="29">
        <v>0.28999999999999998</v>
      </c>
      <c r="S3314" s="2">
        <f>IF($A3314="site","",MIN(VLOOKUP($P3314,margin_ranges!$A$5:$D$10,4,FALSE)/100,$Q3314))</f>
        <v>0.29749999999999999</v>
      </c>
      <c r="T3314" s="6">
        <f>IF(A3314="placement",$J3314*MIN($Q3314,$S3314),"")</f>
        <v>193.375</v>
      </c>
      <c r="U3314" s="6">
        <f>IF($A3314="placement",T3314,SUMIF($C$10:$C$6209,$C3314,$T$10:$T$6209))</f>
        <v>193.375</v>
      </c>
      <c r="V3314" s="34">
        <f t="shared" si="158"/>
        <v>-1.0563380281690127E-2</v>
      </c>
      <c r="W3314" s="24"/>
      <c r="X3314" s="2" t="str">
        <f>IFERROR(MIN(VLOOKUP($W3314,margin_ranges!$A$5:$D$10,4,FALSE),$Q3314*100)/100,"")</f>
        <v/>
      </c>
      <c r="Y3314" s="6">
        <f t="shared" si="156"/>
        <v>193.375</v>
      </c>
      <c r="Z3314" s="6">
        <f>IF($A3314="placement",Y3314,SUMIF($C$10:$C$6209,$C3314,$Y$10:$Y$6209))</f>
        <v>193.375</v>
      </c>
      <c r="AA3314" s="29">
        <f t="shared" si="157"/>
        <v>-1.0563380281690127E-2</v>
      </c>
    </row>
    <row r="3315" spans="1:27" hidden="1" x14ac:dyDescent="0.3">
      <c r="A3315" s="8" t="s">
        <v>17</v>
      </c>
      <c r="B3315" s="8" t="s">
        <v>7822</v>
      </c>
      <c r="C3315" s="8" t="s">
        <v>7823</v>
      </c>
      <c r="D3315" s="8" t="s">
        <v>7828</v>
      </c>
      <c r="E3315" s="8" t="s">
        <v>7829</v>
      </c>
      <c r="F3315" s="29">
        <v>0.28999999999999998</v>
      </c>
      <c r="G3315" s="29">
        <v>0</v>
      </c>
      <c r="H3315" s="30">
        <v>113.0415</v>
      </c>
      <c r="I3315" s="30">
        <v>19.758099999999999</v>
      </c>
      <c r="J3315" s="14">
        <v>870</v>
      </c>
      <c r="K3315" s="14">
        <v>217</v>
      </c>
      <c r="L3315" s="12">
        <v>0.17480000000000001</v>
      </c>
      <c r="M3315" s="7">
        <v>1.46705084</v>
      </c>
      <c r="N3315" s="31">
        <v>1</v>
      </c>
      <c r="O3315" s="14">
        <f>IFERROR(VLOOKUP($C3315,'site totals'!$J$2:$K$607,2,FALSE),1)</f>
        <v>2538.8413</v>
      </c>
      <c r="P3315" s="32" t="s">
        <v>22</v>
      </c>
      <c r="Q3315" s="12">
        <v>0.3183603626</v>
      </c>
      <c r="R3315" s="29">
        <v>0.28999999999999998</v>
      </c>
      <c r="S3315" s="2">
        <f>IF($A3315="site","",MIN(VLOOKUP($P3315,margin_ranges!$A$5:$D$10,4,FALSE)/100,$Q3315))</f>
        <v>0.29749999999999999</v>
      </c>
      <c r="T3315" s="6">
        <f>IF(A3315="placement",$J3315*MIN($Q3315,$S3315),"")</f>
        <v>258.82499999999999</v>
      </c>
      <c r="U3315" s="6">
        <f>IF($A3315="placement",T3315,SUMIF($C$10:$C$6209,$C3315,$T$10:$T$6209))</f>
        <v>258.82499999999999</v>
      </c>
      <c r="V3315" s="34">
        <f t="shared" si="158"/>
        <v>-1.0563380281690127E-2</v>
      </c>
      <c r="W3315" s="24"/>
      <c r="X3315" s="2" t="str">
        <f>IFERROR(MIN(VLOOKUP($W3315,margin_ranges!$A$5:$D$10,4,FALSE),$Q3315*100)/100,"")</f>
        <v/>
      </c>
      <c r="Y3315" s="6">
        <f t="shared" si="156"/>
        <v>258.82499999999999</v>
      </c>
      <c r="Z3315" s="6">
        <f>IF($A3315="placement",Y3315,SUMIF($C$10:$C$6209,$C3315,$Y$10:$Y$6209))</f>
        <v>258.82499999999999</v>
      </c>
      <c r="AA3315" s="29">
        <f t="shared" si="157"/>
        <v>-1.0563380281690127E-2</v>
      </c>
    </row>
    <row r="3316" spans="1:27" hidden="1" x14ac:dyDescent="0.3">
      <c r="A3316" s="8" t="s">
        <v>17</v>
      </c>
      <c r="B3316" s="8" t="s">
        <v>7822</v>
      </c>
      <c r="C3316" s="8" t="s">
        <v>7823</v>
      </c>
      <c r="D3316" s="8" t="s">
        <v>7842</v>
      </c>
      <c r="E3316" s="8" t="s">
        <v>7843</v>
      </c>
      <c r="F3316" s="29">
        <v>0.28999999999999998</v>
      </c>
      <c r="G3316" s="29">
        <v>0</v>
      </c>
      <c r="H3316" s="30">
        <v>723.28840000000002</v>
      </c>
      <c r="I3316" s="30">
        <v>26.957899999999999</v>
      </c>
      <c r="J3316" s="14">
        <v>474</v>
      </c>
      <c r="K3316" s="14">
        <v>108</v>
      </c>
      <c r="L3316" s="12">
        <v>3.73E-2</v>
      </c>
      <c r="M3316" s="7">
        <v>0.58607724999999999</v>
      </c>
      <c r="N3316" s="31">
        <v>0.25</v>
      </c>
      <c r="O3316" s="14">
        <f>IFERROR(VLOOKUP($C3316,'site totals'!$J$2:$K$607,2,FALSE),1)</f>
        <v>2538.8413</v>
      </c>
      <c r="P3316" s="32" t="s">
        <v>22</v>
      </c>
      <c r="Q3316" s="12">
        <v>0.57343507000000005</v>
      </c>
      <c r="R3316" s="29">
        <v>0.28999999999999998</v>
      </c>
      <c r="S3316" s="2">
        <f>IF($A3316="site","",MIN(VLOOKUP($P3316,margin_ranges!$A$5:$D$10,4,FALSE)/100,$Q3316))</f>
        <v>0.29749999999999999</v>
      </c>
      <c r="T3316" s="6">
        <f>IF(A3316="placement",$J3316*MIN($Q3316,$S3316),"")</f>
        <v>141.01499999999999</v>
      </c>
      <c r="U3316" s="6">
        <f>IF($A3316="placement",T3316,SUMIF($C$10:$C$6209,$C3316,$T$10:$T$6209))</f>
        <v>141.01499999999999</v>
      </c>
      <c r="V3316" s="34">
        <f t="shared" si="158"/>
        <v>-1.0563380281690016E-2</v>
      </c>
      <c r="W3316" s="24"/>
      <c r="X3316" s="2" t="str">
        <f>IFERROR(MIN(VLOOKUP($W3316,margin_ranges!$A$5:$D$10,4,FALSE),$Q3316*100)/100,"")</f>
        <v/>
      </c>
      <c r="Y3316" s="6">
        <f t="shared" si="156"/>
        <v>141.01499999999999</v>
      </c>
      <c r="Z3316" s="6">
        <f>IF($A3316="placement",Y3316,SUMIF($C$10:$C$6209,$C3316,$Y$10:$Y$6209))</f>
        <v>141.01499999999999</v>
      </c>
      <c r="AA3316" s="29">
        <f t="shared" si="157"/>
        <v>-1.0563380281690016E-2</v>
      </c>
    </row>
    <row r="3317" spans="1:27" hidden="1" x14ac:dyDescent="0.3">
      <c r="A3317" s="8" t="s">
        <v>17</v>
      </c>
      <c r="B3317" s="8" t="s">
        <v>7822</v>
      </c>
      <c r="C3317" s="8" t="s">
        <v>7823</v>
      </c>
      <c r="D3317" s="8" t="s">
        <v>7824</v>
      </c>
      <c r="E3317" s="8" t="s">
        <v>7825</v>
      </c>
      <c r="F3317" s="29">
        <v>0.14177545691905999</v>
      </c>
      <c r="G3317" s="29">
        <v>0</v>
      </c>
      <c r="H3317" s="30">
        <v>251.1104</v>
      </c>
      <c r="I3317" s="30">
        <v>0.46960000000000002</v>
      </c>
      <c r="J3317" s="14">
        <v>25</v>
      </c>
      <c r="K3317" s="14">
        <v>3</v>
      </c>
      <c r="L3317" s="12">
        <v>1.9E-3</v>
      </c>
      <c r="M3317" s="7">
        <v>1.74779434</v>
      </c>
      <c r="N3317" s="31">
        <v>1.5</v>
      </c>
      <c r="O3317" s="14">
        <f>IFERROR(VLOOKUP($C3317,'site totals'!$J$2:$K$607,2,FALSE),1)</f>
        <v>2538.8413</v>
      </c>
      <c r="P3317" s="32" t="s">
        <v>22</v>
      </c>
      <c r="Q3317" s="12">
        <v>0.14177545690000001</v>
      </c>
      <c r="R3317" s="29">
        <v>0.18</v>
      </c>
      <c r="S3317" s="2">
        <f>IF($A3317="site","",MIN(VLOOKUP($P3317,margin_ranges!$A$5:$D$10,4,FALSE)/100,$Q3317))</f>
        <v>0.14177545690000001</v>
      </c>
      <c r="T3317" s="6">
        <f>IF(A3317="placement",$J3317*MIN($Q3317,$S3317),"")</f>
        <v>3.5443864225000001</v>
      </c>
      <c r="U3317" s="6">
        <f>IF($A3317="placement",T3317,SUMIF($C$10:$C$6209,$C3317,$T$10:$T$6209))</f>
        <v>3.5443864225000001</v>
      </c>
      <c r="V3317" s="34">
        <f t="shared" si="158"/>
        <v>4.6615296463414557E-2</v>
      </c>
      <c r="W3317" s="24"/>
      <c r="X3317" s="2" t="str">
        <f>IFERROR(MIN(VLOOKUP($W3317,margin_ranges!$A$5:$D$10,4,FALSE),$Q3317*100)/100,"")</f>
        <v/>
      </c>
      <c r="Y3317" s="6">
        <f t="shared" si="156"/>
        <v>3.5443864225000001</v>
      </c>
      <c r="Z3317" s="6">
        <f>IF($A3317="placement",Y3317,SUMIF($C$10:$C$6209,$C3317,$Y$10:$Y$6209))</f>
        <v>3.5443864225000001</v>
      </c>
      <c r="AA3317" s="29">
        <f t="shared" si="157"/>
        <v>4.6615296463414557E-2</v>
      </c>
    </row>
    <row r="3318" spans="1:27" hidden="1" x14ac:dyDescent="0.3">
      <c r="A3318" s="8" t="s">
        <v>17</v>
      </c>
      <c r="B3318" s="8" t="s">
        <v>7822</v>
      </c>
      <c r="C3318" s="8" t="s">
        <v>7823</v>
      </c>
      <c r="D3318" s="8" t="s">
        <v>7846</v>
      </c>
      <c r="E3318" s="8" t="s">
        <v>7847</v>
      </c>
      <c r="F3318" s="29">
        <v>0.16295983086680699</v>
      </c>
      <c r="G3318" s="29">
        <v>0</v>
      </c>
      <c r="H3318" s="30">
        <v>257.5813</v>
      </c>
      <c r="I3318" s="30">
        <v>0.70699999999999996</v>
      </c>
      <c r="J3318" s="14">
        <v>51</v>
      </c>
      <c r="K3318" s="14">
        <v>8</v>
      </c>
      <c r="L3318" s="12">
        <v>2.7000000000000001E-3</v>
      </c>
      <c r="M3318" s="7">
        <v>2.3893715900000001</v>
      </c>
      <c r="N3318" s="31">
        <v>2</v>
      </c>
      <c r="O3318" s="14">
        <f>IFERROR(VLOOKUP($C3318,'site totals'!$J$2:$K$607,2,FALSE),1)</f>
        <v>2538.8413</v>
      </c>
      <c r="P3318" s="32" t="s">
        <v>161</v>
      </c>
      <c r="Q3318" s="12">
        <v>0.16295983089999999</v>
      </c>
      <c r="R3318" s="29">
        <v>0.25</v>
      </c>
      <c r="S3318" s="2">
        <f>IF($A3318="site","",MIN(VLOOKUP($P3318,margin_ranges!$A$5:$D$10,4,FALSE)/100,$Q3318))</f>
        <v>0.16295983089999999</v>
      </c>
      <c r="T3318" s="6">
        <f>IF(A3318="placement",$J3318*MIN($Q3318,$S3318),"")</f>
        <v>8.3109513759000002</v>
      </c>
      <c r="U3318" s="6">
        <f>IF($A3318="placement",T3318,SUMIF($C$10:$C$6209,$C3318,$T$10:$T$6209))</f>
        <v>8.3109513759000002</v>
      </c>
      <c r="V3318" s="34">
        <f t="shared" si="158"/>
        <v>0.11605355880000001</v>
      </c>
      <c r="W3318" s="24"/>
      <c r="X3318" s="2" t="str">
        <f>IFERROR(MIN(VLOOKUP($W3318,margin_ranges!$A$5:$D$10,4,FALSE),$Q3318*100)/100,"")</f>
        <v/>
      </c>
      <c r="Y3318" s="6">
        <f t="shared" si="156"/>
        <v>8.3109513759000002</v>
      </c>
      <c r="Z3318" s="6">
        <f>IF($A3318="placement",Y3318,SUMIF($C$10:$C$6209,$C3318,$Y$10:$Y$6209))</f>
        <v>8.3109513759000002</v>
      </c>
      <c r="AA3318" s="29">
        <f t="shared" si="157"/>
        <v>0.11605355880000001</v>
      </c>
    </row>
    <row r="3319" spans="1:27" hidden="1" x14ac:dyDescent="0.3">
      <c r="A3319" s="8" t="s">
        <v>17</v>
      </c>
      <c r="B3319" s="8" t="s">
        <v>7822</v>
      </c>
      <c r="C3319" s="8" t="s">
        <v>7823</v>
      </c>
      <c r="D3319" s="8" t="s">
        <v>7844</v>
      </c>
      <c r="E3319" s="8" t="s">
        <v>7845</v>
      </c>
      <c r="F3319" s="29">
        <v>0.13849397590361401</v>
      </c>
      <c r="G3319" s="29">
        <v>0</v>
      </c>
      <c r="H3319" s="30">
        <v>553.75040000000001</v>
      </c>
      <c r="I3319" s="30">
        <v>1.0215000000000001</v>
      </c>
      <c r="J3319" s="14">
        <v>53</v>
      </c>
      <c r="K3319" s="14">
        <v>7</v>
      </c>
      <c r="L3319" s="12">
        <v>1.8E-3</v>
      </c>
      <c r="M3319" s="7">
        <v>1.7411369800000001</v>
      </c>
      <c r="N3319" s="31">
        <v>1.5</v>
      </c>
      <c r="O3319" s="14">
        <f>IFERROR(VLOOKUP($C3319,'site totals'!$J$2:$K$607,2,FALSE),1)</f>
        <v>2538.8413</v>
      </c>
      <c r="P3319" s="32" t="s">
        <v>22</v>
      </c>
      <c r="Q3319" s="12">
        <v>0.13849397590000001</v>
      </c>
      <c r="R3319" s="29">
        <v>0.18</v>
      </c>
      <c r="S3319" s="2">
        <f>IF($A3319="site","",MIN(VLOOKUP($P3319,margin_ranges!$A$5:$D$10,4,FALSE)/100,$Q3319))</f>
        <v>0.13849397590000001</v>
      </c>
      <c r="T3319" s="6">
        <f>IF(A3319="placement",$J3319*MIN($Q3319,$S3319),"")</f>
        <v>7.3401807227000004</v>
      </c>
      <c r="U3319" s="6">
        <f>IF($A3319="placement",T3319,SUMIF($C$10:$C$6209,$C3319,$T$10:$T$6209))</f>
        <v>7.3401807227000004</v>
      </c>
      <c r="V3319" s="34">
        <f t="shared" si="158"/>
        <v>5.0617102560975624E-2</v>
      </c>
      <c r="W3319" s="24"/>
      <c r="X3319" s="2" t="str">
        <f>IFERROR(MIN(VLOOKUP($W3319,margin_ranges!$A$5:$D$10,4,FALSE),$Q3319*100)/100,"")</f>
        <v/>
      </c>
      <c r="Y3319" s="6">
        <f t="shared" si="156"/>
        <v>7.3401807227000004</v>
      </c>
      <c r="Z3319" s="6">
        <f>IF($A3319="placement",Y3319,SUMIF($C$10:$C$6209,$C3319,$Y$10:$Y$6209))</f>
        <v>7.3401807227000004</v>
      </c>
      <c r="AA3319" s="29">
        <f t="shared" si="157"/>
        <v>5.0617102560975624E-2</v>
      </c>
    </row>
    <row r="3320" spans="1:27" hidden="1" x14ac:dyDescent="0.3">
      <c r="A3320" s="8" t="s">
        <v>17</v>
      </c>
      <c r="B3320" s="8" t="s">
        <v>7822</v>
      </c>
      <c r="C3320" s="8" t="s">
        <v>7823</v>
      </c>
      <c r="D3320" s="8" t="s">
        <v>7840</v>
      </c>
      <c r="E3320" s="8" t="s">
        <v>7841</v>
      </c>
      <c r="F3320" s="29">
        <v>0.13241430700446999</v>
      </c>
      <c r="G3320" s="29">
        <v>0</v>
      </c>
      <c r="H3320" s="30">
        <v>576.74519999999995</v>
      </c>
      <c r="I3320" s="30">
        <v>0.83160000000000001</v>
      </c>
      <c r="J3320" s="14">
        <v>58</v>
      </c>
      <c r="K3320" s="14">
        <v>8</v>
      </c>
      <c r="L3320" s="12">
        <v>1.4E-3</v>
      </c>
      <c r="M3320" s="7">
        <v>2.3052477900000001</v>
      </c>
      <c r="N3320" s="31">
        <v>2</v>
      </c>
      <c r="O3320" s="14">
        <f>IFERROR(VLOOKUP($C3320,'site totals'!$J$2:$K$607,2,FALSE),1)</f>
        <v>2538.8413</v>
      </c>
      <c r="P3320" s="32" t="s">
        <v>22</v>
      </c>
      <c r="Q3320" s="12">
        <v>0.13241430700000001</v>
      </c>
      <c r="R3320" s="29">
        <v>0.18</v>
      </c>
      <c r="S3320" s="2">
        <f>IF($A3320="site","",MIN(VLOOKUP($P3320,margin_ranges!$A$5:$D$10,4,FALSE)/100,$Q3320))</f>
        <v>0.13241430700000001</v>
      </c>
      <c r="T3320" s="6">
        <f>IF(A3320="placement",$J3320*MIN($Q3320,$S3320),"")</f>
        <v>7.6800298060000003</v>
      </c>
      <c r="U3320" s="6">
        <f>IF($A3320="placement",T3320,SUMIF($C$10:$C$6209,$C3320,$T$10:$T$6209))</f>
        <v>7.6800298060000003</v>
      </c>
      <c r="V3320" s="34">
        <f t="shared" si="158"/>
        <v>5.803133292682916E-2</v>
      </c>
      <c r="W3320" s="24"/>
      <c r="X3320" s="2" t="str">
        <f>IFERROR(MIN(VLOOKUP($W3320,margin_ranges!$A$5:$D$10,4,FALSE),$Q3320*100)/100,"")</f>
        <v/>
      </c>
      <c r="Y3320" s="6">
        <f t="shared" si="156"/>
        <v>7.6800298060000003</v>
      </c>
      <c r="Z3320" s="6">
        <f>IF($A3320="placement",Y3320,SUMIF($C$10:$C$6209,$C3320,$Y$10:$Y$6209))</f>
        <v>7.6800298060000003</v>
      </c>
      <c r="AA3320" s="29">
        <f t="shared" si="157"/>
        <v>5.803133292682916E-2</v>
      </c>
    </row>
    <row r="3321" spans="1:27" hidden="1" x14ac:dyDescent="0.3">
      <c r="A3321" s="8" t="s">
        <v>17</v>
      </c>
      <c r="B3321" s="8" t="s">
        <v>7822</v>
      </c>
      <c r="C3321" s="8" t="s">
        <v>7823</v>
      </c>
      <c r="D3321" s="8" t="s">
        <v>7834</v>
      </c>
      <c r="E3321" s="8" t="s">
        <v>7835</v>
      </c>
      <c r="F3321" s="29">
        <v>0.27856227583853199</v>
      </c>
      <c r="G3321" s="29">
        <v>0</v>
      </c>
      <c r="H3321" s="30">
        <v>247.3501</v>
      </c>
      <c r="I3321" s="30">
        <v>6.4023000000000003</v>
      </c>
      <c r="J3321" s="14">
        <v>67</v>
      </c>
      <c r="K3321" s="14">
        <v>18</v>
      </c>
      <c r="L3321" s="12">
        <v>2.5899999999999999E-2</v>
      </c>
      <c r="M3321" s="7">
        <v>0.34653025999999998</v>
      </c>
      <c r="N3321" s="31">
        <v>0.25</v>
      </c>
      <c r="O3321" s="14">
        <f>IFERROR(VLOOKUP($C3321,'site totals'!$J$2:$K$607,2,FALSE),1)</f>
        <v>2538.8413</v>
      </c>
      <c r="P3321" s="32" t="s">
        <v>22</v>
      </c>
      <c r="Q3321" s="12">
        <v>0.27856227579999998</v>
      </c>
      <c r="R3321" s="29">
        <v>0.32</v>
      </c>
      <c r="S3321" s="2">
        <f>IF($A3321="site","",MIN(VLOOKUP($P3321,margin_ranges!$A$5:$D$10,4,FALSE)/100,$Q3321))</f>
        <v>0.27856227579999998</v>
      </c>
      <c r="T3321" s="6">
        <f>IF(A3321="placement",$J3321*MIN($Q3321,$S3321),"")</f>
        <v>18.663672478599999</v>
      </c>
      <c r="U3321" s="6">
        <f>IF($A3321="placement",T3321,SUMIF($C$10:$C$6209,$C3321,$T$10:$T$6209))</f>
        <v>18.663672478599999</v>
      </c>
      <c r="V3321" s="34">
        <f t="shared" si="158"/>
        <v>6.0937829705882463E-2</v>
      </c>
      <c r="W3321" s="24"/>
      <c r="X3321" s="2" t="str">
        <f>IFERROR(MIN(VLOOKUP($W3321,margin_ranges!$A$5:$D$10,4,FALSE),$Q3321*100)/100,"")</f>
        <v/>
      </c>
      <c r="Y3321" s="6">
        <f t="shared" si="156"/>
        <v>18.663672478599999</v>
      </c>
      <c r="Z3321" s="6">
        <f>IF($A3321="placement",Y3321,SUMIF($C$10:$C$6209,$C3321,$Y$10:$Y$6209))</f>
        <v>18.663672478599999</v>
      </c>
      <c r="AA3321" s="17">
        <f t="shared" si="157"/>
        <v>6.0937829705882463E-2</v>
      </c>
    </row>
    <row r="3322" spans="1:27" hidden="1" x14ac:dyDescent="0.3">
      <c r="A3322" s="8" t="s">
        <v>17</v>
      </c>
      <c r="B3322" s="8" t="s">
        <v>7822</v>
      </c>
      <c r="C3322" s="8" t="s">
        <v>7823</v>
      </c>
      <c r="D3322" s="8" t="s">
        <v>7848</v>
      </c>
      <c r="E3322" s="8" t="s">
        <v>7849</v>
      </c>
      <c r="F3322" s="29">
        <v>0.13685788847175101</v>
      </c>
      <c r="G3322" s="29">
        <v>0</v>
      </c>
      <c r="H3322" s="30">
        <v>707.23860000000002</v>
      </c>
      <c r="I3322" s="30">
        <v>1.7955000000000001</v>
      </c>
      <c r="J3322" s="14">
        <v>94</v>
      </c>
      <c r="K3322" s="14">
        <v>13</v>
      </c>
      <c r="L3322" s="12">
        <v>2.5000000000000001E-3</v>
      </c>
      <c r="M3322" s="7">
        <v>1.7378366599999999</v>
      </c>
      <c r="N3322" s="31">
        <v>1.5</v>
      </c>
      <c r="O3322" s="14">
        <f>IFERROR(VLOOKUP($C3322,'site totals'!$J$2:$K$607,2,FALSE),1)</f>
        <v>2538.8413</v>
      </c>
      <c r="P3322" s="32" t="s">
        <v>22</v>
      </c>
      <c r="Q3322" s="12">
        <v>0.1368578885</v>
      </c>
      <c r="R3322" s="29">
        <v>0.18</v>
      </c>
      <c r="S3322" s="2">
        <f>IF($A3322="site","",MIN(VLOOKUP($P3322,margin_ranges!$A$5:$D$10,4,FALSE)/100,$Q3322))</f>
        <v>0.1368578885</v>
      </c>
      <c r="T3322" s="6">
        <f>IF(A3322="placement",$J3322*MIN($Q3322,$S3322),"")</f>
        <v>12.864641518999999</v>
      </c>
      <c r="U3322" s="6">
        <f>IF($A3322="placement",T3322,SUMIF($C$10:$C$6209,$C3322,$T$10:$T$6209))</f>
        <v>12.864641518999999</v>
      </c>
      <c r="V3322" s="34">
        <f t="shared" si="158"/>
        <v>5.2612331097560805E-2</v>
      </c>
      <c r="W3322" s="24"/>
      <c r="X3322" s="2" t="str">
        <f>IFERROR(MIN(VLOOKUP($W3322,margin_ranges!$A$5:$D$10,4,FALSE),$Q3322*100)/100,"")</f>
        <v/>
      </c>
      <c r="Y3322" s="6">
        <f t="shared" si="156"/>
        <v>12.864641518999999</v>
      </c>
      <c r="Z3322" s="6">
        <f>IF($A3322="placement",Y3322,SUMIF($C$10:$C$6209,$C3322,$Y$10:$Y$6209))</f>
        <v>12.864641518999999</v>
      </c>
      <c r="AA3322" s="29">
        <f t="shared" si="157"/>
        <v>5.2612331097560805E-2</v>
      </c>
    </row>
    <row r="3323" spans="1:27" hidden="1" x14ac:dyDescent="0.3">
      <c r="A3323" s="8" t="s">
        <v>17</v>
      </c>
      <c r="B3323" s="8" t="s">
        <v>7822</v>
      </c>
      <c r="C3323" s="8" t="s">
        <v>7823</v>
      </c>
      <c r="D3323" s="8" t="s">
        <v>7830</v>
      </c>
      <c r="E3323" s="8" t="s">
        <v>7831</v>
      </c>
      <c r="F3323" s="29">
        <v>0.26702023011137299</v>
      </c>
      <c r="G3323" s="29">
        <v>0</v>
      </c>
      <c r="H3323" s="30">
        <v>269.61939999999998</v>
      </c>
      <c r="I3323" s="30">
        <v>8.9486000000000008</v>
      </c>
      <c r="J3323" s="14">
        <v>275</v>
      </c>
      <c r="K3323" s="14">
        <v>73</v>
      </c>
      <c r="L3323" s="12">
        <v>3.32E-2</v>
      </c>
      <c r="M3323" s="7">
        <v>1.0232205999999999</v>
      </c>
      <c r="N3323" s="31">
        <v>0.75</v>
      </c>
      <c r="O3323" s="14">
        <f>IFERROR(VLOOKUP($C3323,'site totals'!$J$2:$K$607,2,FALSE),1)</f>
        <v>2538.8413</v>
      </c>
      <c r="P3323" s="32" t="s">
        <v>161</v>
      </c>
      <c r="Q3323" s="12">
        <v>0.26702023009999998</v>
      </c>
      <c r="R3323" s="29">
        <v>0.3</v>
      </c>
      <c r="S3323" s="2">
        <f>IF($A3323="site","",MIN(VLOOKUP($P3323,margin_ranges!$A$5:$D$10,4,FALSE)/100,$Q3323))</f>
        <v>0.26702023009999998</v>
      </c>
      <c r="T3323" s="6">
        <f>IF(A3323="placement",$J3323*MIN($Q3323,$S3323),"")</f>
        <v>73.430563277499999</v>
      </c>
      <c r="U3323" s="6">
        <f>IF($A3323="placement",T3323,SUMIF($C$10:$C$6209,$C3323,$T$10:$T$6209))</f>
        <v>73.430563277499999</v>
      </c>
      <c r="V3323" s="34">
        <f t="shared" si="158"/>
        <v>4.7113957000000095E-2</v>
      </c>
      <c r="W3323" s="24"/>
      <c r="X3323" s="2" t="str">
        <f>IFERROR(MIN(VLOOKUP($W3323,margin_ranges!$A$5:$D$10,4,FALSE),$Q3323*100)/100,"")</f>
        <v/>
      </c>
      <c r="Y3323" s="6">
        <f t="shared" si="156"/>
        <v>73.430563277499999</v>
      </c>
      <c r="Z3323" s="6">
        <f>IF($A3323="placement",Y3323,SUMIF($C$10:$C$6209,$C3323,$Y$10:$Y$6209))</f>
        <v>73.430563277499999</v>
      </c>
      <c r="AA3323" s="29">
        <f t="shared" si="157"/>
        <v>4.7113957000000095E-2</v>
      </c>
    </row>
    <row r="3324" spans="1:27" hidden="1" x14ac:dyDescent="0.3">
      <c r="A3324" s="8" t="s">
        <v>17</v>
      </c>
      <c r="B3324" s="8" t="s">
        <v>7822</v>
      </c>
      <c r="C3324" s="8" t="s">
        <v>7823</v>
      </c>
      <c r="D3324" s="8" t="s">
        <v>7850</v>
      </c>
      <c r="E3324" s="8" t="s">
        <v>7851</v>
      </c>
      <c r="F3324" s="29">
        <v>5.26732920178591E-2</v>
      </c>
      <c r="G3324" s="29">
        <v>0</v>
      </c>
      <c r="H3324" s="30">
        <v>681.85360000000003</v>
      </c>
      <c r="I3324" s="30">
        <v>309.3245</v>
      </c>
      <c r="J3324" s="14">
        <v>980</v>
      </c>
      <c r="K3324" s="14">
        <v>51</v>
      </c>
      <c r="L3324" s="12">
        <v>0.45369999999999999</v>
      </c>
      <c r="M3324" s="7">
        <v>0.10556020000000001</v>
      </c>
      <c r="N3324" s="31">
        <v>0.1</v>
      </c>
      <c r="O3324" s="14">
        <f>IFERROR(VLOOKUP($C3324,'site totals'!$J$2:$K$607,2,FALSE),1)</f>
        <v>2538.8413</v>
      </c>
      <c r="P3324" s="32" t="s">
        <v>22</v>
      </c>
      <c r="Q3324" s="12">
        <v>5.2673291999999997E-2</v>
      </c>
      <c r="R3324" s="29">
        <v>0.11</v>
      </c>
      <c r="S3324" s="2">
        <f>IF($A3324="site","",MIN(VLOOKUP($P3324,margin_ranges!$A$5:$D$10,4,FALSE)/100,$Q3324))</f>
        <v>5.2673291999999997E-2</v>
      </c>
      <c r="T3324" s="6">
        <f>IF(A3324="placement",$J3324*MIN($Q3324,$S3324),"")</f>
        <v>51.619826159999995</v>
      </c>
      <c r="U3324" s="6">
        <f>IF($A3324="placement",T3324,SUMIF($C$10:$C$6209,$C3324,$T$10:$T$6209))</f>
        <v>51.619826159999995</v>
      </c>
      <c r="V3324" s="34">
        <f t="shared" si="158"/>
        <v>6.4412031460674202E-2</v>
      </c>
      <c r="W3324" s="24"/>
      <c r="X3324" s="2" t="str">
        <f>IFERROR(MIN(VLOOKUP($W3324,margin_ranges!$A$5:$D$10,4,FALSE),$Q3324*100)/100,"")</f>
        <v/>
      </c>
      <c r="Y3324" s="6">
        <f t="shared" si="156"/>
        <v>51.619826159999995</v>
      </c>
      <c r="Z3324" s="6">
        <f>IF($A3324="placement",Y3324,SUMIF($C$10:$C$6209,$C3324,$Y$10:$Y$6209))</f>
        <v>51.619826159999995</v>
      </c>
      <c r="AA3324" s="29">
        <f t="shared" si="157"/>
        <v>6.4412031460674202E-2</v>
      </c>
    </row>
    <row r="3325" spans="1:27" x14ac:dyDescent="0.3">
      <c r="A3325" s="16" t="s">
        <v>33</v>
      </c>
      <c r="B3325" s="16" t="s">
        <v>7822</v>
      </c>
      <c r="C3325" s="16" t="s">
        <v>7823</v>
      </c>
      <c r="D3325" s="8" t="s">
        <v>34</v>
      </c>
      <c r="E3325" s="16"/>
      <c r="F3325" s="17">
        <v>0.218870104247949</v>
      </c>
      <c r="G3325" s="17">
        <v>0</v>
      </c>
      <c r="H3325" s="36">
        <v>6831.0636000000004</v>
      </c>
      <c r="I3325" s="36">
        <v>443.37639999999999</v>
      </c>
      <c r="J3325" s="22">
        <v>5440</v>
      </c>
      <c r="K3325" s="22">
        <v>1042</v>
      </c>
      <c r="L3325" s="18">
        <v>6.4899999999999999E-2</v>
      </c>
      <c r="M3325" s="19">
        <v>0.40901100000000001</v>
      </c>
      <c r="N3325" s="20">
        <v>0.299261</v>
      </c>
      <c r="O3325" s="22">
        <f>IFERROR(VLOOKUP($C3325,'site totals'!$J$2:$K$607,2,FALSE),1)</f>
        <v>2538.8413</v>
      </c>
      <c r="P3325" s="21"/>
      <c r="Q3325" s="18">
        <v>0.26833019130000002</v>
      </c>
      <c r="R3325" s="17">
        <v>0.21890000000000001</v>
      </c>
      <c r="S3325" s="18" t="str">
        <f>IF($A3325="site","",MIN(VLOOKUP($P3325,margin_ranges!$A$5:$D$10,4,FALSE)/100,$Q3325))</f>
        <v/>
      </c>
      <c r="T3325" s="22" t="str">
        <f>IF(A3325="placement",$J3325*MIN($Q3325,$S3325),"")</f>
        <v/>
      </c>
      <c r="U3325" s="22">
        <f>IF($A3325="placement",T3325,SUMIF($C$10:$C$6209,$C3325,$T$10:$T$6209))</f>
        <v>1172.8165251205999</v>
      </c>
      <c r="V3325" s="37">
        <f t="shared" si="158"/>
        <v>4.2359838687615614E-3</v>
      </c>
      <c r="W3325" s="38"/>
      <c r="X3325" s="18" t="str">
        <f>IFERROR(MIN(VLOOKUP($W3325,margin_ranges!$A$5:$D$10,4,FALSE),$Q3325*100)/100,"")</f>
        <v/>
      </c>
      <c r="Y3325" s="6" t="str">
        <f t="shared" si="156"/>
        <v/>
      </c>
      <c r="Z3325" s="6">
        <f>IF($A3325="placement",Y3325,SUMIF($C$10:$C$6209,$C3325,$Y$10:$Y$6209))</f>
        <v>1172.8165251205999</v>
      </c>
      <c r="AA3325" s="17">
        <f t="shared" si="157"/>
        <v>4.2359838687615614E-3</v>
      </c>
    </row>
    <row r="3326" spans="1:27" hidden="1" x14ac:dyDescent="0.3">
      <c r="A3326" s="8" t="s">
        <v>17</v>
      </c>
      <c r="B3326" s="8" t="s">
        <v>8293</v>
      </c>
      <c r="C3326" s="8" t="s">
        <v>8294</v>
      </c>
      <c r="D3326" s="8" t="s">
        <v>8323</v>
      </c>
      <c r="E3326" s="8" t="s">
        <v>8324</v>
      </c>
      <c r="F3326" s="29">
        <v>0.249999999999999</v>
      </c>
      <c r="G3326" s="29">
        <v>0</v>
      </c>
      <c r="H3326" s="30">
        <v>4.9339000000000004</v>
      </c>
      <c r="I3326" s="30">
        <v>0.7631</v>
      </c>
      <c r="J3326" s="14">
        <v>19</v>
      </c>
      <c r="K3326" s="14">
        <v>5</v>
      </c>
      <c r="L3326" s="12">
        <v>0.1547</v>
      </c>
      <c r="M3326" s="7">
        <v>0.83432234999999999</v>
      </c>
      <c r="N3326" s="31">
        <v>0.54</v>
      </c>
      <c r="O3326" s="14">
        <f>IFERROR(VLOOKUP($C3326,'site totals'!$J$2:$K$607,2,FALSE),1)</f>
        <v>2535.7651000000001</v>
      </c>
      <c r="P3326" s="32" t="s">
        <v>91</v>
      </c>
      <c r="Q3326" s="12">
        <v>0.3527681486</v>
      </c>
      <c r="R3326" s="29">
        <v>0.25</v>
      </c>
      <c r="S3326" s="2">
        <f>IF($A3326="site","",MIN(VLOOKUP($P3326,margin_ranges!$A$5:$D$10,4,FALSE)/100,$Q3326))</f>
        <v>0.29749999999999999</v>
      </c>
      <c r="T3326" s="6">
        <f>IF(A3326="placement",$J3326*MIN($Q3326,$S3326),"")</f>
        <v>5.6524999999999999</v>
      </c>
      <c r="U3326" s="6">
        <f>IF($A3326="placement",T3326,SUMIF($C$10:$C$6209,$C3326,$T$10:$T$6209))</f>
        <v>5.6524999999999999</v>
      </c>
      <c r="V3326" s="34">
        <f t="shared" si="158"/>
        <v>-6.3333333333333353E-2</v>
      </c>
      <c r="W3326" s="24"/>
      <c r="X3326" s="2" t="str">
        <f>IFERROR(MIN(VLOOKUP($W3326,margin_ranges!$A$5:$D$10,4,FALSE),$Q3326*100)/100,"")</f>
        <v/>
      </c>
      <c r="Y3326" s="6">
        <f t="shared" si="156"/>
        <v>5.6524999999999999</v>
      </c>
      <c r="Z3326" s="6">
        <f>IF($A3326="placement",Y3326,SUMIF($C$10:$C$6209,$C3326,$Y$10:$Y$6209))</f>
        <v>5.6524999999999999</v>
      </c>
      <c r="AA3326" s="29">
        <f t="shared" si="157"/>
        <v>-6.3333333333333353E-2</v>
      </c>
    </row>
    <row r="3327" spans="1:27" hidden="1" x14ac:dyDescent="0.3">
      <c r="A3327" s="8" t="s">
        <v>17</v>
      </c>
      <c r="B3327" s="8" t="s">
        <v>8293</v>
      </c>
      <c r="C3327" s="8" t="s">
        <v>8294</v>
      </c>
      <c r="D3327" s="8" t="s">
        <v>8301</v>
      </c>
      <c r="E3327" s="8" t="s">
        <v>8302</v>
      </c>
      <c r="F3327" s="29">
        <v>0.25</v>
      </c>
      <c r="G3327" s="29">
        <v>0</v>
      </c>
      <c r="H3327" s="30">
        <v>173.65299999999999</v>
      </c>
      <c r="I3327" s="30">
        <v>24.680599999999998</v>
      </c>
      <c r="J3327" s="14">
        <v>465</v>
      </c>
      <c r="K3327" s="14">
        <v>116</v>
      </c>
      <c r="L3327" s="12">
        <v>0.1421</v>
      </c>
      <c r="M3327" s="7">
        <v>0.62814879999999995</v>
      </c>
      <c r="N3327" s="31">
        <v>0.43</v>
      </c>
      <c r="O3327" s="14">
        <f>IFERROR(VLOOKUP($C3327,'site totals'!$J$2:$K$607,2,FALSE),1)</f>
        <v>2535.7651000000001</v>
      </c>
      <c r="P3327" s="32" t="s">
        <v>91</v>
      </c>
      <c r="Q3327" s="12">
        <v>0.31544882810000002</v>
      </c>
      <c r="R3327" s="29">
        <v>0.25</v>
      </c>
      <c r="S3327" s="2">
        <f>IF($A3327="site","",MIN(VLOOKUP($P3327,margin_ranges!$A$5:$D$10,4,FALSE)/100,$Q3327))</f>
        <v>0.29749999999999999</v>
      </c>
      <c r="T3327" s="6">
        <f>IF(A3327="placement",$J3327*MIN($Q3327,$S3327),"")</f>
        <v>138.33750000000001</v>
      </c>
      <c r="U3327" s="6">
        <f>IF($A3327="placement",T3327,SUMIF($C$10:$C$6209,$C3327,$T$10:$T$6209))</f>
        <v>138.33750000000001</v>
      </c>
      <c r="V3327" s="34">
        <f t="shared" si="158"/>
        <v>-6.3333333333333242E-2</v>
      </c>
      <c r="W3327" s="24"/>
      <c r="X3327" s="2" t="str">
        <f>IFERROR(MIN(VLOOKUP($W3327,margin_ranges!$A$5:$D$10,4,FALSE),$Q3327*100)/100,"")</f>
        <v/>
      </c>
      <c r="Y3327" s="6">
        <f t="shared" si="156"/>
        <v>138.33750000000001</v>
      </c>
      <c r="Z3327" s="6">
        <f>IF($A3327="placement",Y3327,SUMIF($C$10:$C$6209,$C3327,$Y$10:$Y$6209))</f>
        <v>138.33750000000001</v>
      </c>
      <c r="AA3327" s="29">
        <f t="shared" si="157"/>
        <v>-6.3333333333333242E-2</v>
      </c>
    </row>
    <row r="3328" spans="1:27" hidden="1" x14ac:dyDescent="0.3">
      <c r="A3328" s="8" t="s">
        <v>17</v>
      </c>
      <c r="B3328" s="8" t="s">
        <v>8293</v>
      </c>
      <c r="C3328" s="8" t="s">
        <v>8294</v>
      </c>
      <c r="D3328" s="8" t="s">
        <v>8297</v>
      </c>
      <c r="E3328" s="8" t="s">
        <v>8298</v>
      </c>
      <c r="F3328" s="29">
        <v>0.25</v>
      </c>
      <c r="G3328" s="29">
        <v>0</v>
      </c>
      <c r="H3328" s="30">
        <v>301.94529999999997</v>
      </c>
      <c r="I3328" s="30">
        <v>60.831099999999999</v>
      </c>
      <c r="J3328" s="14">
        <v>747</v>
      </c>
      <c r="K3328" s="14">
        <v>187</v>
      </c>
      <c r="L3328" s="12">
        <v>0.20150000000000001</v>
      </c>
      <c r="M3328" s="7">
        <v>0.40926017999999997</v>
      </c>
      <c r="N3328" s="31">
        <v>0.25</v>
      </c>
      <c r="O3328" s="14">
        <f>IFERROR(VLOOKUP($C3328,'site totals'!$J$2:$K$607,2,FALSE),1)</f>
        <v>2535.7651000000001</v>
      </c>
      <c r="P3328" s="32" t="s">
        <v>91</v>
      </c>
      <c r="Q3328" s="12">
        <v>0.38914164109999999</v>
      </c>
      <c r="R3328" s="29">
        <v>0.25</v>
      </c>
      <c r="S3328" s="2">
        <f>IF($A3328="site","",MIN(VLOOKUP($P3328,margin_ranges!$A$5:$D$10,4,FALSE)/100,$Q3328))</f>
        <v>0.29749999999999999</v>
      </c>
      <c r="T3328" s="6">
        <f>IF(A3328="placement",$J3328*MIN($Q3328,$S3328),"")</f>
        <v>222.23249999999999</v>
      </c>
      <c r="U3328" s="6">
        <f>IF($A3328="placement",T3328,SUMIF($C$10:$C$6209,$C3328,$T$10:$T$6209))</f>
        <v>222.23249999999999</v>
      </c>
      <c r="V3328" s="34">
        <f t="shared" si="158"/>
        <v>-6.3333333333333242E-2</v>
      </c>
      <c r="W3328" s="24"/>
      <c r="X3328" s="2" t="str">
        <f>IFERROR(MIN(VLOOKUP($W3328,margin_ranges!$A$5:$D$10,4,FALSE),$Q3328*100)/100,"")</f>
        <v/>
      </c>
      <c r="Y3328" s="6">
        <f t="shared" si="156"/>
        <v>222.23249999999999</v>
      </c>
      <c r="Z3328" s="6">
        <f>IF($A3328="placement",Y3328,SUMIF($C$10:$C$6209,$C3328,$Y$10:$Y$6209))</f>
        <v>222.23249999999999</v>
      </c>
      <c r="AA3328" s="29">
        <f t="shared" si="157"/>
        <v>-6.3333333333333242E-2</v>
      </c>
    </row>
    <row r="3329" spans="1:27" hidden="1" x14ac:dyDescent="0.3">
      <c r="A3329" s="8" t="s">
        <v>17</v>
      </c>
      <c r="B3329" s="8" t="s">
        <v>8293</v>
      </c>
      <c r="C3329" s="8" t="s">
        <v>8294</v>
      </c>
      <c r="D3329" s="8" t="s">
        <v>8317</v>
      </c>
      <c r="E3329" s="8" t="s">
        <v>8318</v>
      </c>
      <c r="F3329" s="29">
        <v>0.25</v>
      </c>
      <c r="G3329" s="29">
        <v>0</v>
      </c>
      <c r="H3329" s="30">
        <v>3.8696000000000002</v>
      </c>
      <c r="I3329" s="30">
        <v>0.60729999999999995</v>
      </c>
      <c r="J3329" s="14">
        <v>14</v>
      </c>
      <c r="K3329" s="14">
        <v>3</v>
      </c>
      <c r="L3329" s="12">
        <v>0.15690000000000001</v>
      </c>
      <c r="M3329" s="7">
        <v>0.76106797999999998</v>
      </c>
      <c r="N3329" s="31">
        <v>0.54</v>
      </c>
      <c r="O3329" s="14">
        <f>IFERROR(VLOOKUP($C3329,'site totals'!$J$2:$K$607,2,FALSE),1)</f>
        <v>2535.7651000000001</v>
      </c>
      <c r="P3329" s="32" t="s">
        <v>91</v>
      </c>
      <c r="Q3329" s="12">
        <v>0.2904707446</v>
      </c>
      <c r="R3329" s="29">
        <v>0.25</v>
      </c>
      <c r="S3329" s="2">
        <f>IF($A3329="site","",MIN(VLOOKUP($P3329,margin_ranges!$A$5:$D$10,4,FALSE)/100,$Q3329))</f>
        <v>0.2904707446</v>
      </c>
      <c r="T3329" s="6">
        <f>IF(A3329="placement",$J3329*MIN($Q3329,$S3329),"")</f>
        <v>4.0665904244000002</v>
      </c>
      <c r="U3329" s="6">
        <f>IF($A3329="placement",T3329,SUMIF($C$10:$C$6209,$C3329,$T$10:$T$6209))</f>
        <v>4.0665904244000002</v>
      </c>
      <c r="V3329" s="34">
        <f t="shared" si="158"/>
        <v>-5.3960992800000107E-2</v>
      </c>
      <c r="W3329" s="24"/>
      <c r="X3329" s="2" t="str">
        <f>IFERROR(MIN(VLOOKUP($W3329,margin_ranges!$A$5:$D$10,4,FALSE),$Q3329*100)/100,"")</f>
        <v/>
      </c>
      <c r="Y3329" s="6">
        <f t="shared" si="156"/>
        <v>4.0665904244000002</v>
      </c>
      <c r="Z3329" s="6">
        <f>IF($A3329="placement",Y3329,SUMIF($C$10:$C$6209,$C3329,$Y$10:$Y$6209))</f>
        <v>4.0665904244000002</v>
      </c>
      <c r="AA3329" s="29">
        <f t="shared" si="157"/>
        <v>-5.3960992800000107E-2</v>
      </c>
    </row>
    <row r="3330" spans="1:27" hidden="1" x14ac:dyDescent="0.3">
      <c r="A3330" s="8" t="s">
        <v>17</v>
      </c>
      <c r="B3330" s="8" t="s">
        <v>8293</v>
      </c>
      <c r="C3330" s="8" t="s">
        <v>8294</v>
      </c>
      <c r="D3330" s="8" t="s">
        <v>8299</v>
      </c>
      <c r="E3330" s="8" t="s">
        <v>8300</v>
      </c>
      <c r="F3330" s="29">
        <v>0.25</v>
      </c>
      <c r="G3330" s="29">
        <v>0</v>
      </c>
      <c r="H3330" s="30">
        <v>8.8659999999999997</v>
      </c>
      <c r="I3330" s="30">
        <v>1.992</v>
      </c>
      <c r="J3330" s="14">
        <v>53</v>
      </c>
      <c r="K3330" s="14">
        <v>12</v>
      </c>
      <c r="L3330" s="12">
        <v>0.22470000000000001</v>
      </c>
      <c r="M3330" s="7">
        <v>0.89001003999999995</v>
      </c>
      <c r="N3330" s="31">
        <v>0.64</v>
      </c>
      <c r="O3330" s="14">
        <f>IFERROR(VLOOKUP($C3330,'site totals'!$J$2:$K$607,2,FALSE),1)</f>
        <v>2535.7651000000001</v>
      </c>
      <c r="P3330" s="32" t="s">
        <v>91</v>
      </c>
      <c r="Q3330" s="12">
        <v>0.28090698850000001</v>
      </c>
      <c r="R3330" s="29">
        <v>0.25</v>
      </c>
      <c r="S3330" s="2">
        <f>IF($A3330="site","",MIN(VLOOKUP($P3330,margin_ranges!$A$5:$D$10,4,FALSE)/100,$Q3330))</f>
        <v>0.28090698850000001</v>
      </c>
      <c r="T3330" s="6">
        <f>IF(A3330="placement",$J3330*MIN($Q3330,$S3330),"")</f>
        <v>14.888070390500001</v>
      </c>
      <c r="U3330" s="6">
        <f>IF($A3330="placement",T3330,SUMIF($C$10:$C$6209,$C3330,$T$10:$T$6209))</f>
        <v>14.888070390500001</v>
      </c>
      <c r="V3330" s="34">
        <f t="shared" si="158"/>
        <v>-4.1209318000000161E-2</v>
      </c>
      <c r="W3330" s="24"/>
      <c r="X3330" s="2" t="str">
        <f>IFERROR(MIN(VLOOKUP($W3330,margin_ranges!$A$5:$D$10,4,FALSE),$Q3330*100)/100,"")</f>
        <v/>
      </c>
      <c r="Y3330" s="6">
        <f t="shared" si="156"/>
        <v>14.888070390500001</v>
      </c>
      <c r="Z3330" s="6">
        <f>IF($A3330="placement",Y3330,SUMIF($C$10:$C$6209,$C3330,$Y$10:$Y$6209))</f>
        <v>14.888070390500001</v>
      </c>
      <c r="AA3330" s="29">
        <f t="shared" si="157"/>
        <v>-4.1209318000000161E-2</v>
      </c>
    </row>
    <row r="3331" spans="1:27" hidden="1" x14ac:dyDescent="0.3">
      <c r="A3331" s="8" t="s">
        <v>17</v>
      </c>
      <c r="B3331" s="8" t="s">
        <v>8293</v>
      </c>
      <c r="C3331" s="8" t="s">
        <v>8294</v>
      </c>
      <c r="D3331" s="8" t="s">
        <v>8295</v>
      </c>
      <c r="E3331" s="8" t="s">
        <v>8296</v>
      </c>
      <c r="F3331" s="29">
        <v>0.27</v>
      </c>
      <c r="G3331" s="29">
        <v>0</v>
      </c>
      <c r="H3331" s="30">
        <v>28.132300000000001</v>
      </c>
      <c r="I3331" s="30">
        <v>1.6920999999999999</v>
      </c>
      <c r="J3331" s="14">
        <v>44</v>
      </c>
      <c r="K3331" s="14">
        <v>3</v>
      </c>
      <c r="L3331" s="12">
        <v>6.0100000000000001E-2</v>
      </c>
      <c r="M3331" s="7">
        <v>0.86602219999999996</v>
      </c>
      <c r="N3331" s="31">
        <v>0.6</v>
      </c>
      <c r="O3331" s="14">
        <f>IFERROR(VLOOKUP($C3331,'site totals'!$J$2:$K$607,2,FALSE),1)</f>
        <v>2535.7651000000001</v>
      </c>
      <c r="P3331" s="32" t="s">
        <v>91</v>
      </c>
      <c r="Q3331" s="12">
        <v>0.30717711749999999</v>
      </c>
      <c r="R3331" s="29">
        <v>0.27</v>
      </c>
      <c r="S3331" s="2">
        <f>IF($A3331="site","",MIN(VLOOKUP($P3331,margin_ranges!$A$5:$D$10,4,FALSE)/100,$Q3331))</f>
        <v>0.29749999999999999</v>
      </c>
      <c r="T3331" s="6">
        <f>IF(A3331="placement",$J3331*MIN($Q3331,$S3331),"")</f>
        <v>13.09</v>
      </c>
      <c r="U3331" s="6">
        <f>IF($A3331="placement",T3331,SUMIF($C$10:$C$6209,$C3331,$T$10:$T$6209))</f>
        <v>13.09</v>
      </c>
      <c r="V3331" s="34">
        <f t="shared" si="158"/>
        <v>-3.7671232876712257E-2</v>
      </c>
      <c r="W3331" s="24"/>
      <c r="X3331" s="2" t="str">
        <f>IFERROR(MIN(VLOOKUP($W3331,margin_ranges!$A$5:$D$10,4,FALSE),$Q3331*100)/100,"")</f>
        <v/>
      </c>
      <c r="Y3331" s="6">
        <f t="shared" si="156"/>
        <v>13.09</v>
      </c>
      <c r="Z3331" s="6">
        <f>IF($A3331="placement",Y3331,SUMIF($C$10:$C$6209,$C3331,$Y$10:$Y$6209))</f>
        <v>13.09</v>
      </c>
      <c r="AA3331" s="29">
        <f t="shared" si="157"/>
        <v>-3.7671232876712257E-2</v>
      </c>
    </row>
    <row r="3332" spans="1:27" hidden="1" x14ac:dyDescent="0.3">
      <c r="A3332" s="8" t="s">
        <v>17</v>
      </c>
      <c r="B3332" s="8" t="s">
        <v>8293</v>
      </c>
      <c r="C3332" s="8" t="s">
        <v>8294</v>
      </c>
      <c r="D3332" s="8" t="s">
        <v>8305</v>
      </c>
      <c r="E3332" s="8" t="s">
        <v>8306</v>
      </c>
      <c r="F3332" s="29">
        <v>0.25</v>
      </c>
      <c r="G3332" s="29">
        <v>0</v>
      </c>
      <c r="H3332" s="30">
        <v>5.1764000000000001</v>
      </c>
      <c r="I3332" s="30">
        <v>0.33300000000000002</v>
      </c>
      <c r="J3332" s="14">
        <v>7</v>
      </c>
      <c r="K3332" s="14">
        <v>2</v>
      </c>
      <c r="L3332" s="12">
        <v>6.4299999999999996E-2</v>
      </c>
      <c r="M3332" s="7">
        <v>0.74081938999999997</v>
      </c>
      <c r="N3332" s="31">
        <v>0.54</v>
      </c>
      <c r="O3332" s="14">
        <f>IFERROR(VLOOKUP($C3332,'site totals'!$J$2:$K$607,2,FALSE),1)</f>
        <v>2535.7651000000001</v>
      </c>
      <c r="P3332" s="32" t="s">
        <v>91</v>
      </c>
      <c r="Q3332" s="12">
        <v>0.27107739530000002</v>
      </c>
      <c r="R3332" s="29">
        <v>0.25</v>
      </c>
      <c r="S3332" s="2">
        <f>IF($A3332="site","",MIN(VLOOKUP($P3332,margin_ranges!$A$5:$D$10,4,FALSE)/100,$Q3332))</f>
        <v>0.27107739530000002</v>
      </c>
      <c r="T3332" s="6">
        <f>IF(A3332="placement",$J3332*MIN($Q3332,$S3332),"")</f>
        <v>1.8975417671000001</v>
      </c>
      <c r="U3332" s="6">
        <f>IF($A3332="placement",T3332,SUMIF($C$10:$C$6209,$C3332,$T$10:$T$6209))</f>
        <v>1.8975417671000001</v>
      </c>
      <c r="V3332" s="34">
        <f t="shared" si="158"/>
        <v>-2.8103193733333365E-2</v>
      </c>
      <c r="W3332" s="24"/>
      <c r="X3332" s="2" t="str">
        <f>IFERROR(MIN(VLOOKUP($W3332,margin_ranges!$A$5:$D$10,4,FALSE),$Q3332*100)/100,"")</f>
        <v/>
      </c>
      <c r="Y3332" s="6">
        <f t="shared" si="156"/>
        <v>1.8975417671000001</v>
      </c>
      <c r="Z3332" s="6">
        <f>IF($A3332="placement",Y3332,SUMIF($C$10:$C$6209,$C3332,$Y$10:$Y$6209))</f>
        <v>1.8975417671000001</v>
      </c>
      <c r="AA3332" s="29">
        <f t="shared" si="157"/>
        <v>-2.8103193733333365E-2</v>
      </c>
    </row>
    <row r="3333" spans="1:27" hidden="1" x14ac:dyDescent="0.3">
      <c r="A3333" s="8" t="s">
        <v>17</v>
      </c>
      <c r="B3333" s="8" t="s">
        <v>8293</v>
      </c>
      <c r="C3333" s="8" t="s">
        <v>8294</v>
      </c>
      <c r="D3333" s="8" t="s">
        <v>8309</v>
      </c>
      <c r="E3333" s="8" t="s">
        <v>8310</v>
      </c>
      <c r="F3333" s="29">
        <v>0.25</v>
      </c>
      <c r="G3333" s="29">
        <v>0</v>
      </c>
      <c r="H3333" s="30">
        <v>60.153100000000002</v>
      </c>
      <c r="I3333" s="30">
        <v>9.0063999999999993</v>
      </c>
      <c r="J3333" s="14">
        <v>236</v>
      </c>
      <c r="K3333" s="14">
        <v>56</v>
      </c>
      <c r="L3333" s="12">
        <v>0.1497</v>
      </c>
      <c r="M3333" s="7">
        <v>0.87318163999999998</v>
      </c>
      <c r="N3333" s="31">
        <v>0.64</v>
      </c>
      <c r="O3333" s="14">
        <f>IFERROR(VLOOKUP($C3333,'site totals'!$J$2:$K$607,2,FALSE),1)</f>
        <v>2535.7651000000001</v>
      </c>
      <c r="P3333" s="32" t="s">
        <v>91</v>
      </c>
      <c r="Q3333" s="12">
        <v>0.26704826399999998</v>
      </c>
      <c r="R3333" s="29">
        <v>0.25</v>
      </c>
      <c r="S3333" s="2">
        <f>IF($A3333="site","",MIN(VLOOKUP($P3333,margin_ranges!$A$5:$D$10,4,FALSE)/100,$Q3333))</f>
        <v>0.26704826399999998</v>
      </c>
      <c r="T3333" s="6">
        <f>IF(A3333="placement",$J3333*MIN($Q3333,$S3333),"")</f>
        <v>63.023390303999996</v>
      </c>
      <c r="U3333" s="6">
        <f>IF($A3333="placement",T3333,SUMIF($C$10:$C$6209,$C3333,$T$10:$T$6209))</f>
        <v>63.023390303999996</v>
      </c>
      <c r="V3333" s="34">
        <f t="shared" si="158"/>
        <v>-2.2731018666666714E-2</v>
      </c>
      <c r="W3333" s="24"/>
      <c r="X3333" s="2" t="str">
        <f>IFERROR(MIN(VLOOKUP($W3333,margin_ranges!$A$5:$D$10,4,FALSE),$Q3333*100)/100,"")</f>
        <v/>
      </c>
      <c r="Y3333" s="6">
        <f t="shared" si="156"/>
        <v>63.023390303999996</v>
      </c>
      <c r="Z3333" s="6">
        <f>IF($A3333="placement",Y3333,SUMIF($C$10:$C$6209,$C3333,$Y$10:$Y$6209))</f>
        <v>63.023390303999996</v>
      </c>
      <c r="AA3333" s="29">
        <f t="shared" si="157"/>
        <v>-2.2731018666666714E-2</v>
      </c>
    </row>
    <row r="3334" spans="1:27" hidden="1" x14ac:dyDescent="0.3">
      <c r="A3334" s="8" t="s">
        <v>17</v>
      </c>
      <c r="B3334" s="8" t="s">
        <v>8293</v>
      </c>
      <c r="C3334" s="8" t="s">
        <v>8294</v>
      </c>
      <c r="D3334" s="8" t="s">
        <v>8321</v>
      </c>
      <c r="E3334" s="8" t="s">
        <v>8322</v>
      </c>
      <c r="F3334" s="29">
        <v>0.25</v>
      </c>
      <c r="G3334" s="29">
        <v>0</v>
      </c>
      <c r="H3334" s="30">
        <v>32.346800000000002</v>
      </c>
      <c r="I3334" s="30">
        <v>5.4798</v>
      </c>
      <c r="J3334" s="14">
        <v>142</v>
      </c>
      <c r="K3334" s="14">
        <v>33</v>
      </c>
      <c r="L3334" s="12">
        <v>0.1694</v>
      </c>
      <c r="M3334" s="7">
        <v>0.86092913000000004</v>
      </c>
      <c r="N3334" s="31">
        <v>0.64</v>
      </c>
      <c r="O3334" s="14">
        <f>IFERROR(VLOOKUP($C3334,'site totals'!$J$2:$K$607,2,FALSE),1)</f>
        <v>2535.7651000000001</v>
      </c>
      <c r="P3334" s="32" t="s">
        <v>91</v>
      </c>
      <c r="Q3334" s="12">
        <v>0.25661709150000001</v>
      </c>
      <c r="R3334" s="29">
        <v>0.25</v>
      </c>
      <c r="S3334" s="2">
        <f>IF($A3334="site","",MIN(VLOOKUP($P3334,margin_ranges!$A$5:$D$10,4,FALSE)/100,$Q3334))</f>
        <v>0.25661709150000001</v>
      </c>
      <c r="T3334" s="6">
        <f>IF(A3334="placement",$J3334*MIN($Q3334,$S3334),"")</f>
        <v>36.439626992999997</v>
      </c>
      <c r="U3334" s="6">
        <f>IF($A3334="placement",T3334,SUMIF($C$10:$C$6209,$C3334,$T$10:$T$6209))</f>
        <v>36.439626992999997</v>
      </c>
      <c r="V3334" s="34">
        <f t="shared" si="158"/>
        <v>-8.8227886666665256E-3</v>
      </c>
      <c r="W3334" s="24"/>
      <c r="X3334" s="2" t="str">
        <f>IFERROR(MIN(VLOOKUP($W3334,margin_ranges!$A$5:$D$10,4,FALSE),$Q3334*100)/100,"")</f>
        <v/>
      </c>
      <c r="Y3334" s="6">
        <f t="shared" si="156"/>
        <v>36.439626992999997</v>
      </c>
      <c r="Z3334" s="6">
        <f>IF($A3334="placement",Y3334,SUMIF($C$10:$C$6209,$C3334,$Y$10:$Y$6209))</f>
        <v>36.439626992999997</v>
      </c>
      <c r="AA3334" s="29">
        <f t="shared" si="157"/>
        <v>-8.8227886666665256E-3</v>
      </c>
    </row>
    <row r="3335" spans="1:27" hidden="1" x14ac:dyDescent="0.3">
      <c r="A3335" s="8" t="s">
        <v>17</v>
      </c>
      <c r="B3335" s="8" t="s">
        <v>8293</v>
      </c>
      <c r="C3335" s="8" t="s">
        <v>8294</v>
      </c>
      <c r="D3335" s="8" t="s">
        <v>8315</v>
      </c>
      <c r="E3335" s="8" t="s">
        <v>8316</v>
      </c>
      <c r="F3335" s="29">
        <v>0.11071634822641301</v>
      </c>
      <c r="G3335" s="29">
        <v>0</v>
      </c>
      <c r="H3335" s="30">
        <v>22.290500000000002</v>
      </c>
      <c r="I3335" s="30">
        <v>1.2202</v>
      </c>
      <c r="J3335" s="14">
        <v>26</v>
      </c>
      <c r="K3335" s="14">
        <v>3</v>
      </c>
      <c r="L3335" s="12">
        <v>5.4699999999999999E-2</v>
      </c>
      <c r="M3335" s="7">
        <v>0.71968038000000001</v>
      </c>
      <c r="N3335" s="31">
        <v>0.64</v>
      </c>
      <c r="O3335" s="14">
        <f>IFERROR(VLOOKUP($C3335,'site totals'!$J$2:$K$607,2,FALSE),1)</f>
        <v>2535.7651000000001</v>
      </c>
      <c r="P3335" s="32" t="s">
        <v>91</v>
      </c>
      <c r="Q3335" s="12">
        <v>0.11071634819999999</v>
      </c>
      <c r="R3335" s="29">
        <v>0.25</v>
      </c>
      <c r="S3335" s="2">
        <f>IF($A3335="site","",MIN(VLOOKUP($P3335,margin_ranges!$A$5:$D$10,4,FALSE)/100,$Q3335))</f>
        <v>0.11071634819999999</v>
      </c>
      <c r="T3335" s="6">
        <f>IF(A3335="placement",$J3335*MIN($Q3335,$S3335),"")</f>
        <v>2.8786250532</v>
      </c>
      <c r="U3335" s="6">
        <f>IF($A3335="placement",T3335,SUMIF($C$10:$C$6209,$C3335,$T$10:$T$6209))</f>
        <v>2.8786250532</v>
      </c>
      <c r="V3335" s="34">
        <f t="shared" si="158"/>
        <v>0.18571153573333321</v>
      </c>
      <c r="W3335" s="24"/>
      <c r="X3335" s="2" t="str">
        <f>IFERROR(MIN(VLOOKUP($W3335,margin_ranges!$A$5:$D$10,4,FALSE),$Q3335*100)/100,"")</f>
        <v/>
      </c>
      <c r="Y3335" s="6">
        <f t="shared" si="156"/>
        <v>2.8786250532</v>
      </c>
      <c r="Z3335" s="6">
        <f>IF($A3335="placement",Y3335,SUMIF($C$10:$C$6209,$C3335,$Y$10:$Y$6209))</f>
        <v>2.8786250532</v>
      </c>
      <c r="AA3335" s="29">
        <f t="shared" si="157"/>
        <v>0.18571153573333321</v>
      </c>
    </row>
    <row r="3336" spans="1:27" hidden="1" x14ac:dyDescent="0.3">
      <c r="A3336" s="8" t="s">
        <v>17</v>
      </c>
      <c r="B3336" s="8" t="s">
        <v>8293</v>
      </c>
      <c r="C3336" s="8" t="s">
        <v>8294</v>
      </c>
      <c r="D3336" s="8" t="s">
        <v>8327</v>
      </c>
      <c r="E3336" s="8" t="s">
        <v>8328</v>
      </c>
      <c r="F3336" s="29">
        <v>0.118780066027354</v>
      </c>
      <c r="G3336" s="29">
        <v>0</v>
      </c>
      <c r="H3336" s="30">
        <v>8.7795000000000005</v>
      </c>
      <c r="I3336" s="30">
        <v>1.2512000000000001</v>
      </c>
      <c r="J3336" s="14">
        <v>27</v>
      </c>
      <c r="K3336" s="14">
        <v>3</v>
      </c>
      <c r="L3336" s="12">
        <v>0.14249999999999999</v>
      </c>
      <c r="M3336" s="7">
        <v>0.72626590999999996</v>
      </c>
      <c r="N3336" s="31">
        <v>0.64</v>
      </c>
      <c r="O3336" s="14">
        <f>IFERROR(VLOOKUP($C3336,'site totals'!$J$2:$K$607,2,FALSE),1)</f>
        <v>2535.7651000000001</v>
      </c>
      <c r="P3336" s="32" t="s">
        <v>91</v>
      </c>
      <c r="Q3336" s="12">
        <v>0.118780066</v>
      </c>
      <c r="R3336" s="29">
        <v>0.25</v>
      </c>
      <c r="S3336" s="2">
        <f>IF($A3336="site","",MIN(VLOOKUP($P3336,margin_ranges!$A$5:$D$10,4,FALSE)/100,$Q3336))</f>
        <v>0.118780066</v>
      </c>
      <c r="T3336" s="6">
        <f>IF(A3336="placement",$J3336*MIN($Q3336,$S3336),"")</f>
        <v>3.2070617820000002</v>
      </c>
      <c r="U3336" s="6">
        <f>IF($A3336="placement",T3336,SUMIF($C$10:$C$6209,$C3336,$T$10:$T$6209))</f>
        <v>3.2070617820000002</v>
      </c>
      <c r="V3336" s="34">
        <f t="shared" si="158"/>
        <v>0.17495991200000005</v>
      </c>
      <c r="W3336" s="24"/>
      <c r="X3336" s="2" t="str">
        <f>IFERROR(MIN(VLOOKUP($W3336,margin_ranges!$A$5:$D$10,4,FALSE),$Q3336*100)/100,"")</f>
        <v/>
      </c>
      <c r="Y3336" s="6">
        <f t="shared" si="156"/>
        <v>3.2070617820000002</v>
      </c>
      <c r="Z3336" s="6">
        <f>IF($A3336="placement",Y3336,SUMIF($C$10:$C$6209,$C3336,$Y$10:$Y$6209))</f>
        <v>3.2070617820000002</v>
      </c>
      <c r="AA3336" s="29">
        <f t="shared" si="157"/>
        <v>0.17495991200000005</v>
      </c>
    </row>
    <row r="3337" spans="1:27" hidden="1" x14ac:dyDescent="0.3">
      <c r="A3337" s="8" t="s">
        <v>17</v>
      </c>
      <c r="B3337" s="8" t="s">
        <v>8293</v>
      </c>
      <c r="C3337" s="8" t="s">
        <v>8294</v>
      </c>
      <c r="D3337" s="8" t="s">
        <v>8325</v>
      </c>
      <c r="E3337" s="8" t="s">
        <v>8326</v>
      </c>
      <c r="F3337" s="29">
        <v>0.24354409168437099</v>
      </c>
      <c r="G3337" s="29">
        <v>0</v>
      </c>
      <c r="H3337" s="30">
        <v>14.3164</v>
      </c>
      <c r="I3337" s="30">
        <v>2.2570999999999999</v>
      </c>
      <c r="J3337" s="14">
        <v>57</v>
      </c>
      <c r="K3337" s="14">
        <v>13</v>
      </c>
      <c r="L3337" s="12">
        <v>0.15770000000000001</v>
      </c>
      <c r="M3337" s="7">
        <v>0.84605063000000003</v>
      </c>
      <c r="N3337" s="31">
        <v>0.64</v>
      </c>
      <c r="O3337" s="14">
        <f>IFERROR(VLOOKUP($C3337,'site totals'!$J$2:$K$607,2,FALSE),1)</f>
        <v>2535.7651000000001</v>
      </c>
      <c r="P3337" s="32" t="s">
        <v>91</v>
      </c>
      <c r="Q3337" s="12">
        <v>0.24354409169999999</v>
      </c>
      <c r="R3337" s="29">
        <v>0.25</v>
      </c>
      <c r="S3337" s="2">
        <f>IF($A3337="site","",MIN(VLOOKUP($P3337,margin_ranges!$A$5:$D$10,4,FALSE)/100,$Q3337))</f>
        <v>0.24354409169999999</v>
      </c>
      <c r="T3337" s="6">
        <f>IF(A3337="placement",$J3337*MIN($Q3337,$S3337),"")</f>
        <v>13.8820132269</v>
      </c>
      <c r="U3337" s="6">
        <f>IF($A3337="placement",T3337,SUMIF($C$10:$C$6209,$C3337,$T$10:$T$6209))</f>
        <v>13.8820132269</v>
      </c>
      <c r="V3337" s="34">
        <f t="shared" si="158"/>
        <v>8.60787773333338E-3</v>
      </c>
      <c r="W3337" s="24"/>
      <c r="X3337" s="2" t="str">
        <f>IFERROR(MIN(VLOOKUP($W3337,margin_ranges!$A$5:$D$10,4,FALSE),$Q3337*100)/100,"")</f>
        <v/>
      </c>
      <c r="Y3337" s="6">
        <f t="shared" si="156"/>
        <v>13.8820132269</v>
      </c>
      <c r="Z3337" s="6">
        <f>IF($A3337="placement",Y3337,SUMIF($C$10:$C$6209,$C3337,$Y$10:$Y$6209))</f>
        <v>13.8820132269</v>
      </c>
      <c r="AA3337" s="29">
        <f t="shared" si="157"/>
        <v>8.60787773333338E-3</v>
      </c>
    </row>
    <row r="3338" spans="1:27" hidden="1" x14ac:dyDescent="0.3">
      <c r="A3338" s="8" t="s">
        <v>17</v>
      </c>
      <c r="B3338" s="8" t="s">
        <v>8293</v>
      </c>
      <c r="C3338" s="8" t="s">
        <v>8294</v>
      </c>
      <c r="D3338" s="8" t="s">
        <v>8313</v>
      </c>
      <c r="E3338" s="8" t="s">
        <v>8314</v>
      </c>
      <c r="F3338" s="29">
        <v>0.228958508373754</v>
      </c>
      <c r="G3338" s="29">
        <v>0</v>
      </c>
      <c r="H3338" s="30">
        <v>15.197699999999999</v>
      </c>
      <c r="I3338" s="30">
        <v>3.2058</v>
      </c>
      <c r="J3338" s="14">
        <v>80</v>
      </c>
      <c r="K3338" s="14">
        <v>17</v>
      </c>
      <c r="L3338" s="12">
        <v>0.2109</v>
      </c>
      <c r="M3338" s="7">
        <v>0.83004612</v>
      </c>
      <c r="N3338" s="31">
        <v>0.64</v>
      </c>
      <c r="O3338" s="14">
        <f>IFERROR(VLOOKUP($C3338,'site totals'!$J$2:$K$607,2,FALSE),1)</f>
        <v>2535.7651000000001</v>
      </c>
      <c r="P3338" s="32" t="s">
        <v>91</v>
      </c>
      <c r="Q3338" s="12">
        <v>0.22895850840000001</v>
      </c>
      <c r="R3338" s="29">
        <v>0.25</v>
      </c>
      <c r="S3338" s="2">
        <f>IF($A3338="site","",MIN(VLOOKUP($P3338,margin_ranges!$A$5:$D$10,4,FALSE)/100,$Q3338))</f>
        <v>0.22895850840000001</v>
      </c>
      <c r="T3338" s="6">
        <f>IF(A3338="placement",$J3338*MIN($Q3338,$S3338),"")</f>
        <v>18.316680672</v>
      </c>
      <c r="U3338" s="6">
        <f>IF($A3338="placement",T3338,SUMIF($C$10:$C$6209,$C3338,$T$10:$T$6209))</f>
        <v>18.316680672</v>
      </c>
      <c r="V3338" s="34">
        <f t="shared" si="158"/>
        <v>2.8055322133333283E-2</v>
      </c>
      <c r="W3338" s="24"/>
      <c r="X3338" s="2" t="str">
        <f>IFERROR(MIN(VLOOKUP($W3338,margin_ranges!$A$5:$D$10,4,FALSE),$Q3338*100)/100,"")</f>
        <v/>
      </c>
      <c r="Y3338" s="6">
        <f t="shared" si="156"/>
        <v>18.316680672</v>
      </c>
      <c r="Z3338" s="6">
        <f>IF($A3338="placement",Y3338,SUMIF($C$10:$C$6209,$C3338,$Y$10:$Y$6209))</f>
        <v>18.316680672</v>
      </c>
      <c r="AA3338" s="29">
        <f t="shared" si="157"/>
        <v>2.8055322133333283E-2</v>
      </c>
    </row>
    <row r="3339" spans="1:27" hidden="1" x14ac:dyDescent="0.3">
      <c r="A3339" s="8" t="s">
        <v>17</v>
      </c>
      <c r="B3339" s="8" t="s">
        <v>8293</v>
      </c>
      <c r="C3339" s="8" t="s">
        <v>8294</v>
      </c>
      <c r="D3339" s="8" t="s">
        <v>8307</v>
      </c>
      <c r="E3339" s="8" t="s">
        <v>8308</v>
      </c>
      <c r="F3339" s="29">
        <v>0.21414957485612701</v>
      </c>
      <c r="G3339" s="29">
        <v>0</v>
      </c>
      <c r="H3339" s="30">
        <v>36.490400000000001</v>
      </c>
      <c r="I3339" s="30">
        <v>6.0640999999999998</v>
      </c>
      <c r="J3339" s="14">
        <v>148</v>
      </c>
      <c r="K3339" s="14">
        <v>31</v>
      </c>
      <c r="L3339" s="12">
        <v>0.16619999999999999</v>
      </c>
      <c r="M3339" s="7">
        <v>0.81440433999999995</v>
      </c>
      <c r="N3339" s="31">
        <v>0.64</v>
      </c>
      <c r="O3339" s="14">
        <f>IFERROR(VLOOKUP($C3339,'site totals'!$J$2:$K$607,2,FALSE),1)</f>
        <v>2535.7651000000001</v>
      </c>
      <c r="P3339" s="32" t="s">
        <v>91</v>
      </c>
      <c r="Q3339" s="12">
        <v>0.2141495749</v>
      </c>
      <c r="R3339" s="29">
        <v>0.25</v>
      </c>
      <c r="S3339" s="2">
        <f>IF($A3339="site","",MIN(VLOOKUP($P3339,margin_ranges!$A$5:$D$10,4,FALSE)/100,$Q3339))</f>
        <v>0.2141495749</v>
      </c>
      <c r="T3339" s="6">
        <f>IF(A3339="placement",$J3339*MIN($Q3339,$S3339),"")</f>
        <v>31.694137085200001</v>
      </c>
      <c r="U3339" s="6">
        <f>IF($A3339="placement",T3339,SUMIF($C$10:$C$6209,$C3339,$T$10:$T$6209))</f>
        <v>31.694137085200001</v>
      </c>
      <c r="V3339" s="34">
        <f t="shared" si="158"/>
        <v>4.780056680000011E-2</v>
      </c>
      <c r="W3339" s="24"/>
      <c r="X3339" s="2" t="str">
        <f>IFERROR(MIN(VLOOKUP($W3339,margin_ranges!$A$5:$D$10,4,FALSE),$Q3339*100)/100,"")</f>
        <v/>
      </c>
      <c r="Y3339" s="6">
        <f t="shared" si="156"/>
        <v>31.694137085200001</v>
      </c>
      <c r="Z3339" s="6">
        <f>IF($A3339="placement",Y3339,SUMIF($C$10:$C$6209,$C3339,$Y$10:$Y$6209))</f>
        <v>31.694137085200001</v>
      </c>
      <c r="AA3339" s="29">
        <f t="shared" si="157"/>
        <v>4.780056680000011E-2</v>
      </c>
    </row>
    <row r="3340" spans="1:27" hidden="1" x14ac:dyDescent="0.3">
      <c r="A3340" s="8" t="s">
        <v>17</v>
      </c>
      <c r="B3340" s="8" t="s">
        <v>8293</v>
      </c>
      <c r="C3340" s="8" t="s">
        <v>8294</v>
      </c>
      <c r="D3340" s="8" t="s">
        <v>8311</v>
      </c>
      <c r="E3340" s="8" t="s">
        <v>8312</v>
      </c>
      <c r="F3340" s="29">
        <v>8.5647222025785605E-2</v>
      </c>
      <c r="G3340" s="29">
        <v>0</v>
      </c>
      <c r="H3340" s="30">
        <v>89.555400000000006</v>
      </c>
      <c r="I3340" s="30">
        <v>22.473099999999999</v>
      </c>
      <c r="J3340" s="14">
        <v>442</v>
      </c>
      <c r="K3340" s="14">
        <v>38</v>
      </c>
      <c r="L3340" s="12">
        <v>0.25090000000000001</v>
      </c>
      <c r="M3340" s="7">
        <v>0.65620186999999996</v>
      </c>
      <c r="N3340" s="31">
        <v>0.6</v>
      </c>
      <c r="O3340" s="14">
        <f>IFERROR(VLOOKUP($C3340,'site totals'!$J$2:$K$607,2,FALSE),1)</f>
        <v>2535.7651000000001</v>
      </c>
      <c r="P3340" s="32" t="s">
        <v>91</v>
      </c>
      <c r="Q3340" s="12">
        <v>8.5647221999999995E-2</v>
      </c>
      <c r="R3340" s="29">
        <v>0.25</v>
      </c>
      <c r="S3340" s="2">
        <f>IF($A3340="site","",MIN(VLOOKUP($P3340,margin_ranges!$A$5:$D$10,4,FALSE)/100,$Q3340))</f>
        <v>8.5647221999999995E-2</v>
      </c>
      <c r="T3340" s="6">
        <f>IF(A3340="placement",$J3340*MIN($Q3340,$S3340),"")</f>
        <v>37.856072124000001</v>
      </c>
      <c r="U3340" s="6">
        <f>IF($A3340="placement",T3340,SUMIF($C$10:$C$6209,$C3340,$T$10:$T$6209))</f>
        <v>37.856072124000001</v>
      </c>
      <c r="V3340" s="34">
        <f t="shared" si="158"/>
        <v>0.21913703733333345</v>
      </c>
      <c r="W3340" s="24"/>
      <c r="X3340" s="2" t="str">
        <f>IFERROR(MIN(VLOOKUP($W3340,margin_ranges!$A$5:$D$10,4,FALSE),$Q3340*100)/100,"")</f>
        <v/>
      </c>
      <c r="Y3340" s="6">
        <f t="shared" si="156"/>
        <v>37.856072124000001</v>
      </c>
      <c r="Z3340" s="6">
        <f>IF($A3340="placement",Y3340,SUMIF($C$10:$C$6209,$C3340,$Y$10:$Y$6209))</f>
        <v>37.856072124000001</v>
      </c>
      <c r="AA3340" s="29">
        <f t="shared" si="157"/>
        <v>0.21913703733333345</v>
      </c>
    </row>
    <row r="3341" spans="1:27" hidden="1" x14ac:dyDescent="0.3">
      <c r="A3341" s="8" t="s">
        <v>17</v>
      </c>
      <c r="B3341" s="8" t="s">
        <v>8293</v>
      </c>
      <c r="C3341" s="8" t="s">
        <v>8294</v>
      </c>
      <c r="D3341" s="33" t="s">
        <v>8303</v>
      </c>
      <c r="E3341" s="8" t="s">
        <v>8304</v>
      </c>
      <c r="F3341" s="29">
        <v>2.3633150129531301E-2</v>
      </c>
      <c r="G3341" s="29">
        <v>0</v>
      </c>
      <c r="H3341" s="30">
        <v>125.7114</v>
      </c>
      <c r="I3341" s="30">
        <v>59.341200000000001</v>
      </c>
      <c r="J3341" s="14">
        <v>1222</v>
      </c>
      <c r="K3341" s="14">
        <v>29</v>
      </c>
      <c r="L3341" s="12">
        <v>0.47199999999999998</v>
      </c>
      <c r="M3341" s="7">
        <v>0.68621748000000005</v>
      </c>
      <c r="N3341" s="31">
        <v>0.67</v>
      </c>
      <c r="O3341" s="14">
        <f>IFERROR(VLOOKUP($C3341,'site totals'!$J$2:$K$607,2,FALSE),1)</f>
        <v>2535.7651000000001</v>
      </c>
      <c r="P3341" s="32" t="s">
        <v>91</v>
      </c>
      <c r="Q3341" s="12">
        <v>2.36331501E-2</v>
      </c>
      <c r="R3341" s="29">
        <v>0.25</v>
      </c>
      <c r="S3341" s="2">
        <f>IF($A3341="site","",MIN(VLOOKUP($P3341,margin_ranges!$A$5:$D$10,4,FALSE)/100,$Q3341))</f>
        <v>2.36331501E-2</v>
      </c>
      <c r="T3341" s="6">
        <f>IF(A3341="placement",$J3341*MIN($Q3341,$S3341),"")</f>
        <v>28.879709422200001</v>
      </c>
      <c r="U3341" s="6">
        <f>IF($A3341="placement",T3341,SUMIF($C$10:$C$6209,$C3341,$T$10:$T$6209))</f>
        <v>28.879709422200001</v>
      </c>
      <c r="V3341" s="34">
        <f t="shared" si="158"/>
        <v>0.30182246653333333</v>
      </c>
      <c r="W3341" s="24"/>
      <c r="X3341" s="2" t="str">
        <f>IFERROR(MIN(VLOOKUP($W3341,margin_ranges!$A$5:$D$10,4,FALSE),$Q3341*100)/100,"")</f>
        <v/>
      </c>
      <c r="Y3341" s="6">
        <f t="shared" si="156"/>
        <v>28.879709422200001</v>
      </c>
      <c r="Z3341" s="6">
        <f>IF($A3341="placement",Y3341,SUMIF($C$10:$C$6209,$C3341,$Y$10:$Y$6209))</f>
        <v>28.879709422200001</v>
      </c>
      <c r="AA3341" s="29">
        <f t="shared" si="157"/>
        <v>0.30182246653333333</v>
      </c>
    </row>
    <row r="3342" spans="1:27" hidden="1" x14ac:dyDescent="0.3">
      <c r="A3342" s="8" t="s">
        <v>17</v>
      </c>
      <c r="B3342" s="8" t="s">
        <v>8293</v>
      </c>
      <c r="C3342" s="8" t="s">
        <v>8294</v>
      </c>
      <c r="D3342" s="8" t="s">
        <v>8319</v>
      </c>
      <c r="E3342" s="8" t="s">
        <v>8320</v>
      </c>
      <c r="F3342" s="29">
        <v>0.34</v>
      </c>
      <c r="G3342" s="29">
        <v>1</v>
      </c>
      <c r="H3342" s="30">
        <v>272.71120000000002</v>
      </c>
      <c r="I3342" s="30">
        <v>65.330500000000001</v>
      </c>
      <c r="J3342" s="14">
        <v>1691</v>
      </c>
      <c r="K3342" s="14">
        <v>519</v>
      </c>
      <c r="L3342" s="12">
        <v>0.23960000000000001</v>
      </c>
      <c r="M3342" s="7">
        <v>0.86303366999999997</v>
      </c>
      <c r="N3342" s="31">
        <v>0.45</v>
      </c>
      <c r="O3342" s="14">
        <f>IFERROR(VLOOKUP($C3342,'site totals'!$J$2:$K$607,2,FALSE),1)</f>
        <v>2535.7651000000001</v>
      </c>
      <c r="P3342" s="32" t="s">
        <v>22</v>
      </c>
      <c r="Q3342" s="12">
        <v>0.47858349719999999</v>
      </c>
      <c r="R3342" s="29">
        <v>0.34</v>
      </c>
      <c r="S3342" s="2">
        <f>IF($A3342="site","",MIN(VLOOKUP($P3342,margin_ranges!$A$5:$D$10,4,FALSE)/100,$Q3342))</f>
        <v>0.29749999999999999</v>
      </c>
      <c r="T3342" s="6">
        <f>IF(A3342="placement",$J3342*MIN($Q3342,$S3342),"")</f>
        <v>503.07249999999999</v>
      </c>
      <c r="U3342" s="6">
        <f>IF($A3342="placement",T3342,SUMIF($C$10:$C$6209,$C3342,$T$10:$T$6209))</f>
        <v>503.07249999999999</v>
      </c>
      <c r="V3342" s="34">
        <f t="shared" si="158"/>
        <v>6.4393939393939448E-2</v>
      </c>
      <c r="W3342" s="24"/>
      <c r="X3342" s="2" t="str">
        <f>IFERROR(MIN(VLOOKUP($W3342,margin_ranges!$A$5:$D$10,4,FALSE),$Q3342*100)/100,"")</f>
        <v/>
      </c>
      <c r="Y3342" s="6">
        <f t="shared" si="156"/>
        <v>503.07249999999999</v>
      </c>
      <c r="Z3342" s="6">
        <f>IF($A3342="placement",Y3342,SUMIF($C$10:$C$6209,$C3342,$Y$10:$Y$6209))</f>
        <v>503.07249999999999</v>
      </c>
      <c r="AA3342" s="17">
        <f t="shared" si="157"/>
        <v>6.4393939393939448E-2</v>
      </c>
    </row>
    <row r="3343" spans="1:27" x14ac:dyDescent="0.3">
      <c r="A3343" s="16" t="s">
        <v>33</v>
      </c>
      <c r="B3343" s="16" t="s">
        <v>8293</v>
      </c>
      <c r="C3343" s="16" t="s">
        <v>8294</v>
      </c>
      <c r="D3343" s="8" t="s">
        <v>34</v>
      </c>
      <c r="E3343" s="16"/>
      <c r="F3343" s="17">
        <v>0.27817774998165201</v>
      </c>
      <c r="G3343" s="17">
        <v>0.31128825999999998</v>
      </c>
      <c r="H3343" s="36">
        <v>1211.6501000000001</v>
      </c>
      <c r="I3343" s="36">
        <v>267.09710000000001</v>
      </c>
      <c r="J3343" s="22">
        <v>5434</v>
      </c>
      <c r="K3343" s="22">
        <v>1072</v>
      </c>
      <c r="L3343" s="18">
        <v>0.22040000000000001</v>
      </c>
      <c r="M3343" s="19">
        <v>0.67812828000000003</v>
      </c>
      <c r="N3343" s="20">
        <v>0.48757600000000001</v>
      </c>
      <c r="O3343" s="22">
        <f>IFERROR(VLOOKUP($C3343,'site totals'!$J$2:$K$607,2,FALSE),1)</f>
        <v>2535.7651000000001</v>
      </c>
      <c r="P3343" s="21"/>
      <c r="Q3343" s="18">
        <v>0.2809973985</v>
      </c>
      <c r="R3343" s="17">
        <v>0.2782</v>
      </c>
      <c r="S3343" s="18" t="str">
        <f>IF($A3343="site","",MIN(VLOOKUP($P3343,margin_ranges!$A$5:$D$10,4,FALSE)/100,$Q3343))</f>
        <v/>
      </c>
      <c r="T3343" s="22" t="str">
        <f>IF(A3343="placement",$J3343*MIN($Q3343,$S3343),"")</f>
        <v/>
      </c>
      <c r="U3343" s="22">
        <f>IF($A3343="placement",T3343,SUMIF($C$10:$C$6209,$C3343,$T$10:$T$6209))</f>
        <v>1139.4145192444998</v>
      </c>
      <c r="V3343" s="37">
        <f t="shared" si="158"/>
        <v>9.4925927104370533E-2</v>
      </c>
      <c r="W3343" s="38"/>
      <c r="X3343" s="18" t="str">
        <f>IFERROR(MIN(VLOOKUP($W3343,margin_ranges!$A$5:$D$10,4,FALSE),$Q3343*100)/100,"")</f>
        <v/>
      </c>
      <c r="Y3343" s="6" t="str">
        <f t="shared" si="156"/>
        <v/>
      </c>
      <c r="Z3343" s="6">
        <f>IF($A3343="placement",Y3343,SUMIF($C$10:$C$6209,$C3343,$Y$10:$Y$6209))</f>
        <v>1139.4145192444998</v>
      </c>
      <c r="AA3343" s="17">
        <f t="shared" si="157"/>
        <v>9.4925927104370533E-2</v>
      </c>
    </row>
    <row r="3344" spans="1:27" hidden="1" x14ac:dyDescent="0.3">
      <c r="A3344" s="8" t="s">
        <v>17</v>
      </c>
      <c r="B3344" s="8" t="s">
        <v>3717</v>
      </c>
      <c r="C3344" s="8" t="s">
        <v>3718</v>
      </c>
      <c r="D3344" s="8" t="s">
        <v>3719</v>
      </c>
      <c r="E3344" s="8" t="s">
        <v>3720</v>
      </c>
      <c r="F3344" s="29">
        <v>0.249999999999999</v>
      </c>
      <c r="G3344" s="29">
        <v>1</v>
      </c>
      <c r="H3344" s="30">
        <v>702.56349999999998</v>
      </c>
      <c r="I3344" s="30">
        <v>38.444000000000003</v>
      </c>
      <c r="J3344" s="14">
        <v>1677</v>
      </c>
      <c r="K3344" s="14">
        <v>419</v>
      </c>
      <c r="L3344" s="12">
        <v>5.4699999999999999E-2</v>
      </c>
      <c r="M3344" s="7">
        <v>1.45383452</v>
      </c>
      <c r="N3344" s="31">
        <v>1</v>
      </c>
      <c r="O3344" s="14">
        <f>IFERROR(VLOOKUP($C3344,'site totals'!$J$2:$K$607,2,FALSE),1)</f>
        <v>2467.2082</v>
      </c>
      <c r="P3344" s="32" t="s">
        <v>91</v>
      </c>
      <c r="Q3344" s="12">
        <v>0.31216380799999999</v>
      </c>
      <c r="R3344" s="29">
        <v>0.25</v>
      </c>
      <c r="S3344" s="2">
        <f>IF($A3344="site","",MIN(VLOOKUP($P3344,margin_ranges!$A$5:$D$10,4,FALSE)/100,$Q3344))</f>
        <v>0.29749999999999999</v>
      </c>
      <c r="T3344" s="6">
        <f>IF(A3344="placement",$J3344*MIN($Q3344,$S3344),"")</f>
        <v>498.90749999999997</v>
      </c>
      <c r="U3344" s="6">
        <f>IF($A3344="placement",T3344,SUMIF($C$10:$C$6209,$C3344,$T$10:$T$6209))</f>
        <v>498.90749999999997</v>
      </c>
      <c r="V3344" s="34">
        <f t="shared" si="158"/>
        <v>-6.3333333333333353E-2</v>
      </c>
      <c r="W3344" s="24"/>
      <c r="X3344" s="2" t="str">
        <f>IFERROR(MIN(VLOOKUP($W3344,margin_ranges!$A$5:$D$10,4,FALSE),$Q3344*100)/100,"")</f>
        <v/>
      </c>
      <c r="Y3344" s="6">
        <f t="shared" si="156"/>
        <v>498.90749999999997</v>
      </c>
      <c r="Z3344" s="6">
        <f>IF($A3344="placement",Y3344,SUMIF($C$10:$C$6209,$C3344,$Y$10:$Y$6209))</f>
        <v>498.90749999999997</v>
      </c>
      <c r="AA3344" s="29">
        <f t="shared" si="157"/>
        <v>-6.3333333333333353E-2</v>
      </c>
    </row>
    <row r="3345" spans="1:27" hidden="1" x14ac:dyDescent="0.3">
      <c r="A3345" s="8" t="s">
        <v>17</v>
      </c>
      <c r="B3345" s="8" t="s">
        <v>3717</v>
      </c>
      <c r="C3345" s="8" t="s">
        <v>3718</v>
      </c>
      <c r="D3345" s="8" t="s">
        <v>3725</v>
      </c>
      <c r="E3345" s="8" t="s">
        <v>3726</v>
      </c>
      <c r="F3345" s="29">
        <v>0.25</v>
      </c>
      <c r="G3345" s="29">
        <v>1</v>
      </c>
      <c r="H3345" s="30">
        <v>358.39370000000002</v>
      </c>
      <c r="I3345" s="30">
        <v>15.1831</v>
      </c>
      <c r="J3345" s="14">
        <v>645</v>
      </c>
      <c r="K3345" s="14">
        <v>159</v>
      </c>
      <c r="L3345" s="12">
        <v>4.24E-2</v>
      </c>
      <c r="M3345" s="7">
        <v>1.4157355</v>
      </c>
      <c r="N3345" s="31">
        <v>1</v>
      </c>
      <c r="O3345" s="14">
        <f>IFERROR(VLOOKUP($C3345,'site totals'!$J$2:$K$607,2,FALSE),1)</f>
        <v>2467.2082</v>
      </c>
      <c r="P3345" s="32" t="s">
        <v>91</v>
      </c>
      <c r="Q3345" s="12">
        <v>0.29365336759999999</v>
      </c>
      <c r="R3345" s="29">
        <v>0.25</v>
      </c>
      <c r="S3345" s="2">
        <f>IF($A3345="site","",MIN(VLOOKUP($P3345,margin_ranges!$A$5:$D$10,4,FALSE)/100,$Q3345))</f>
        <v>0.29365336759999999</v>
      </c>
      <c r="T3345" s="6">
        <f>IF(A3345="placement",$J3345*MIN($Q3345,$S3345),"")</f>
        <v>189.40642210199999</v>
      </c>
      <c r="U3345" s="6">
        <f>IF($A3345="placement",T3345,SUMIF($C$10:$C$6209,$C3345,$T$10:$T$6209))</f>
        <v>189.40642210199999</v>
      </c>
      <c r="V3345" s="34">
        <f t="shared" si="158"/>
        <v>-5.8204490133333286E-2</v>
      </c>
      <c r="W3345" s="24"/>
      <c r="X3345" s="2" t="str">
        <f>IFERROR(MIN(VLOOKUP($W3345,margin_ranges!$A$5:$D$10,4,FALSE),$Q3345*100)/100,"")</f>
        <v/>
      </c>
      <c r="Y3345" s="6">
        <f t="shared" si="156"/>
        <v>189.40642210199999</v>
      </c>
      <c r="Z3345" s="6">
        <f>IF($A3345="placement",Y3345,SUMIF($C$10:$C$6209,$C3345,$Y$10:$Y$6209))</f>
        <v>189.40642210199999</v>
      </c>
      <c r="AA3345" s="29">
        <f t="shared" si="157"/>
        <v>-5.8204490133333286E-2</v>
      </c>
    </row>
    <row r="3346" spans="1:27" hidden="1" x14ac:dyDescent="0.3">
      <c r="A3346" s="8" t="s">
        <v>17</v>
      </c>
      <c r="B3346" s="8" t="s">
        <v>3717</v>
      </c>
      <c r="C3346" s="8" t="s">
        <v>3718</v>
      </c>
      <c r="D3346" s="8" t="s">
        <v>3723</v>
      </c>
      <c r="E3346" s="8" t="s">
        <v>3724</v>
      </c>
      <c r="F3346" s="29">
        <v>0.25</v>
      </c>
      <c r="G3346" s="29">
        <v>1</v>
      </c>
      <c r="H3346" s="30">
        <v>355.92809999999997</v>
      </c>
      <c r="I3346" s="30">
        <v>12.770099999999999</v>
      </c>
      <c r="J3346" s="14">
        <v>541</v>
      </c>
      <c r="K3346" s="14">
        <v>135</v>
      </c>
      <c r="L3346" s="12">
        <v>3.5900000000000001E-2</v>
      </c>
      <c r="M3346" s="7">
        <v>1.41284141</v>
      </c>
      <c r="N3346" s="31">
        <v>1</v>
      </c>
      <c r="O3346" s="14">
        <f>IFERROR(VLOOKUP($C3346,'site totals'!$J$2:$K$607,2,FALSE),1)</f>
        <v>2467.2082</v>
      </c>
      <c r="P3346" s="32" t="s">
        <v>91</v>
      </c>
      <c r="Q3346" s="12">
        <v>0.29220647599999999</v>
      </c>
      <c r="R3346" s="29">
        <v>0.25</v>
      </c>
      <c r="S3346" s="2">
        <f>IF($A3346="site","",MIN(VLOOKUP($P3346,margin_ranges!$A$5:$D$10,4,FALSE)/100,$Q3346))</f>
        <v>0.29220647599999999</v>
      </c>
      <c r="T3346" s="6">
        <f>IF(A3346="placement",$J3346*MIN($Q3346,$S3346),"")</f>
        <v>158.08370351599999</v>
      </c>
      <c r="U3346" s="6">
        <f>IF($A3346="placement",T3346,SUMIF($C$10:$C$6209,$C3346,$T$10:$T$6209))</f>
        <v>158.08370351599999</v>
      </c>
      <c r="V3346" s="34">
        <f t="shared" si="158"/>
        <v>-5.6275301333333361E-2</v>
      </c>
      <c r="W3346" s="24"/>
      <c r="X3346" s="2" t="str">
        <f>IFERROR(MIN(VLOOKUP($W3346,margin_ranges!$A$5:$D$10,4,FALSE),$Q3346*100)/100,"")</f>
        <v/>
      </c>
      <c r="Y3346" s="6">
        <f t="shared" si="156"/>
        <v>158.08370351599999</v>
      </c>
      <c r="Z3346" s="6">
        <f>IF($A3346="placement",Y3346,SUMIF($C$10:$C$6209,$C3346,$Y$10:$Y$6209))</f>
        <v>158.08370351599999</v>
      </c>
      <c r="AA3346" s="29">
        <f t="shared" si="157"/>
        <v>-5.6275301333333361E-2</v>
      </c>
    </row>
    <row r="3347" spans="1:27" hidden="1" x14ac:dyDescent="0.3">
      <c r="A3347" s="8" t="s">
        <v>17</v>
      </c>
      <c r="B3347" s="8" t="s">
        <v>3717</v>
      </c>
      <c r="C3347" s="8" t="s">
        <v>3718</v>
      </c>
      <c r="D3347" s="8" t="s">
        <v>3721</v>
      </c>
      <c r="E3347" s="8" t="s">
        <v>3722</v>
      </c>
      <c r="F3347" s="29">
        <v>0.25</v>
      </c>
      <c r="G3347" s="29">
        <v>1</v>
      </c>
      <c r="H3347" s="30">
        <v>702.34860000000003</v>
      </c>
      <c r="I3347" s="30">
        <v>58.079900000000002</v>
      </c>
      <c r="J3347" s="14">
        <v>2424</v>
      </c>
      <c r="K3347" s="14">
        <v>606</v>
      </c>
      <c r="L3347" s="12">
        <v>8.2699999999999996E-2</v>
      </c>
      <c r="M3347" s="7">
        <v>1.3911973399999999</v>
      </c>
      <c r="N3347" s="31">
        <v>1</v>
      </c>
      <c r="O3347" s="14">
        <f>IFERROR(VLOOKUP($C3347,'site totals'!$J$2:$K$607,2,FALSE),1)</f>
        <v>2467.2082</v>
      </c>
      <c r="P3347" s="32" t="s">
        <v>91</v>
      </c>
      <c r="Q3347" s="12">
        <v>0.28119471620000003</v>
      </c>
      <c r="R3347" s="29">
        <v>0.25</v>
      </c>
      <c r="S3347" s="2">
        <f>IF($A3347="site","",MIN(VLOOKUP($P3347,margin_ranges!$A$5:$D$10,4,FALSE)/100,$Q3347))</f>
        <v>0.28119471620000003</v>
      </c>
      <c r="T3347" s="6">
        <f>IF(A3347="placement",$J3347*MIN($Q3347,$S3347),"")</f>
        <v>681.6159920688001</v>
      </c>
      <c r="U3347" s="6">
        <f>IF($A3347="placement",T3347,SUMIF($C$10:$C$6209,$C3347,$T$10:$T$6209))</f>
        <v>681.6159920688001</v>
      </c>
      <c r="V3347" s="34">
        <f t="shared" si="158"/>
        <v>-4.159295493333337E-2</v>
      </c>
      <c r="W3347" s="24"/>
      <c r="X3347" s="2" t="str">
        <f>IFERROR(MIN(VLOOKUP($W3347,margin_ranges!$A$5:$D$10,4,FALSE),$Q3347*100)/100,"")</f>
        <v/>
      </c>
      <c r="Y3347" s="6">
        <f t="shared" si="156"/>
        <v>681.6159920688001</v>
      </c>
      <c r="Z3347" s="6">
        <f>IF($A3347="placement",Y3347,SUMIF($C$10:$C$6209,$C3347,$Y$10:$Y$6209))</f>
        <v>681.6159920688001</v>
      </c>
      <c r="AA3347" s="29">
        <f t="shared" si="157"/>
        <v>-4.159295493333337E-2</v>
      </c>
    </row>
    <row r="3348" spans="1:27" x14ac:dyDescent="0.3">
      <c r="A3348" s="16" t="s">
        <v>33</v>
      </c>
      <c r="B3348" s="16" t="s">
        <v>3717</v>
      </c>
      <c r="C3348" s="16" t="s">
        <v>3718</v>
      </c>
      <c r="D3348" s="8" t="s">
        <v>34</v>
      </c>
      <c r="E3348" s="16"/>
      <c r="F3348" s="17">
        <v>0.25</v>
      </c>
      <c r="G3348" s="17">
        <v>1</v>
      </c>
      <c r="H3348" s="36">
        <v>2119.2339000000002</v>
      </c>
      <c r="I3348" s="36">
        <v>124.47709999999999</v>
      </c>
      <c r="J3348" s="22">
        <v>5287</v>
      </c>
      <c r="K3348" s="22">
        <v>1320</v>
      </c>
      <c r="L3348" s="18">
        <v>5.8700000000000002E-2</v>
      </c>
      <c r="M3348" s="19">
        <v>1.41575597</v>
      </c>
      <c r="N3348" s="20">
        <v>1</v>
      </c>
      <c r="O3348" s="22">
        <f>IFERROR(VLOOKUP($C3348,'site totals'!$J$2:$K$607,2,FALSE),1)</f>
        <v>2467.2082</v>
      </c>
      <c r="P3348" s="21"/>
      <c r="Q3348" s="18">
        <v>0.29366358300000001</v>
      </c>
      <c r="R3348" s="17">
        <v>0.25</v>
      </c>
      <c r="S3348" s="18" t="str">
        <f>IF($A3348="site","",MIN(VLOOKUP($P3348,margin_ranges!$A$5:$D$10,4,FALSE)/100,$Q3348))</f>
        <v/>
      </c>
      <c r="T3348" s="22" t="str">
        <f>IF(A3348="placement",$J3348*MIN($Q3348,$S3348),"")</f>
        <v/>
      </c>
      <c r="U3348" s="22">
        <f>IF($A3348="placement",T3348,SUMIF($C$10:$C$6209,$C3348,$T$10:$T$6209))</f>
        <v>1528.0136176868</v>
      </c>
      <c r="V3348" s="37">
        <f t="shared" si="158"/>
        <v>-5.2017809138591553E-2</v>
      </c>
      <c r="W3348" s="38"/>
      <c r="X3348" s="18" t="str">
        <f>IFERROR(MIN(VLOOKUP($W3348,margin_ranges!$A$5:$D$10,4,FALSE),$Q3348*100)/100,"")</f>
        <v/>
      </c>
      <c r="Y3348" s="6" t="str">
        <f t="shared" si="156"/>
        <v/>
      </c>
      <c r="Z3348" s="6">
        <f>IF($A3348="placement",Y3348,SUMIF($C$10:$C$6209,$C3348,$Y$10:$Y$6209))</f>
        <v>1528.0136176868</v>
      </c>
      <c r="AA3348" s="17">
        <f t="shared" si="157"/>
        <v>-5.2017809138591553E-2</v>
      </c>
    </row>
    <row r="3349" spans="1:27" hidden="1" x14ac:dyDescent="0.3">
      <c r="A3349" s="8" t="s">
        <v>17</v>
      </c>
      <c r="B3349" s="8" t="s">
        <v>1535</v>
      </c>
      <c r="C3349" s="8" t="s">
        <v>1536</v>
      </c>
      <c r="D3349" s="33" t="s">
        <v>1541</v>
      </c>
      <c r="E3349" s="8" t="s">
        <v>1542</v>
      </c>
      <c r="F3349" s="29">
        <v>0.298883774604426</v>
      </c>
      <c r="G3349" s="29">
        <v>1</v>
      </c>
      <c r="H3349" s="30">
        <v>111.9654</v>
      </c>
      <c r="I3349" s="30">
        <v>52.832900000000002</v>
      </c>
      <c r="J3349" s="14">
        <v>1763</v>
      </c>
      <c r="K3349" s="14">
        <v>527</v>
      </c>
      <c r="L3349" s="12">
        <v>0.47189999999999999</v>
      </c>
      <c r="M3349" s="7">
        <v>1.1125116900000001</v>
      </c>
      <c r="N3349" s="31">
        <v>0.78</v>
      </c>
      <c r="O3349" s="14">
        <f>IFERROR(VLOOKUP($C3349,'site totals'!$J$2:$K$607,2,FALSE),1)</f>
        <v>2462.3406</v>
      </c>
      <c r="P3349" s="32" t="s">
        <v>91</v>
      </c>
      <c r="Q3349" s="12">
        <v>0.29888377459999999</v>
      </c>
      <c r="R3349" s="29">
        <v>0.38</v>
      </c>
      <c r="S3349" s="2">
        <f>IF($A3349="site","",MIN(VLOOKUP($P3349,margin_ranges!$A$5:$D$10,4,FALSE)/100,$Q3349))</f>
        <v>0.29749999999999999</v>
      </c>
      <c r="T3349" s="6">
        <f>IF(A3349="placement",$J3349*MIN($Q3349,$S3349),"")</f>
        <v>524.49249999999995</v>
      </c>
      <c r="U3349" s="6">
        <f>IF($A3349="placement",T3349,SUMIF($C$10:$C$6209,$C3349,$T$10:$T$6209))</f>
        <v>524.49249999999995</v>
      </c>
      <c r="V3349" s="34">
        <f t="shared" si="158"/>
        <v>0.13306451612903247</v>
      </c>
      <c r="W3349" s="24"/>
      <c r="X3349" s="2" t="str">
        <f>IFERROR(MIN(VLOOKUP($W3349,margin_ranges!$A$5:$D$10,4,FALSE),$Q3349*100)/100,"")</f>
        <v/>
      </c>
      <c r="Y3349" s="6">
        <f t="shared" si="156"/>
        <v>524.49249999999995</v>
      </c>
      <c r="Z3349" s="6">
        <f>IF($A3349="placement",Y3349,SUMIF($C$10:$C$6209,$C3349,$Y$10:$Y$6209))</f>
        <v>524.49249999999995</v>
      </c>
      <c r="AA3349" s="29">
        <f t="shared" si="157"/>
        <v>0.13306451612903247</v>
      </c>
    </row>
    <row r="3350" spans="1:27" hidden="1" x14ac:dyDescent="0.3">
      <c r="A3350" s="8" t="s">
        <v>17</v>
      </c>
      <c r="B3350" s="8" t="s">
        <v>1535</v>
      </c>
      <c r="C3350" s="8" t="s">
        <v>1536</v>
      </c>
      <c r="D3350" s="8" t="s">
        <v>1539</v>
      </c>
      <c r="E3350" s="8" t="s">
        <v>1540</v>
      </c>
      <c r="F3350" s="29">
        <v>0.33564274291485802</v>
      </c>
      <c r="G3350" s="29">
        <v>1</v>
      </c>
      <c r="H3350" s="30">
        <v>35.472099999999998</v>
      </c>
      <c r="I3350" s="30">
        <v>15.1793</v>
      </c>
      <c r="J3350" s="14">
        <v>535</v>
      </c>
      <c r="K3350" s="14">
        <v>177</v>
      </c>
      <c r="L3350" s="12">
        <v>0.4279</v>
      </c>
      <c r="M3350" s="7">
        <v>1.1740671</v>
      </c>
      <c r="N3350" s="31">
        <v>0.78</v>
      </c>
      <c r="O3350" s="14">
        <f>IFERROR(VLOOKUP($C3350,'site totals'!$J$2:$K$607,2,FALSE),1)</f>
        <v>2462.3406</v>
      </c>
      <c r="P3350" s="32" t="s">
        <v>91</v>
      </c>
      <c r="Q3350" s="12">
        <v>0.33564274290000001</v>
      </c>
      <c r="R3350" s="29">
        <v>0.35</v>
      </c>
      <c r="S3350" s="2">
        <f>IF($A3350="site","",MIN(VLOOKUP($P3350,margin_ranges!$A$5:$D$10,4,FALSE)/100,$Q3350))</f>
        <v>0.29749999999999999</v>
      </c>
      <c r="T3350" s="6">
        <f>IF(A3350="placement",$J3350*MIN($Q3350,$S3350),"")</f>
        <v>159.16249999999999</v>
      </c>
      <c r="U3350" s="6">
        <f>IF($A3350="placement",T3350,SUMIF($C$10:$C$6209,$C3350,$T$10:$T$6209))</f>
        <v>159.16249999999999</v>
      </c>
      <c r="V3350" s="34">
        <f t="shared" si="158"/>
        <v>8.0769230769230704E-2</v>
      </c>
      <c r="W3350" s="24"/>
      <c r="X3350" s="2" t="str">
        <f>IFERROR(MIN(VLOOKUP($W3350,margin_ranges!$A$5:$D$10,4,FALSE),$Q3350*100)/100,"")</f>
        <v/>
      </c>
      <c r="Y3350" s="6">
        <f t="shared" si="156"/>
        <v>159.16249999999999</v>
      </c>
      <c r="Z3350" s="6">
        <f>IF($A3350="placement",Y3350,SUMIF($C$10:$C$6209,$C3350,$Y$10:$Y$6209))</f>
        <v>159.16249999999999</v>
      </c>
      <c r="AA3350" s="29">
        <f t="shared" si="157"/>
        <v>8.0769230769230704E-2</v>
      </c>
    </row>
    <row r="3351" spans="1:27" hidden="1" x14ac:dyDescent="0.3">
      <c r="A3351" s="8" t="s">
        <v>17</v>
      </c>
      <c r="B3351" s="8" t="s">
        <v>1535</v>
      </c>
      <c r="C3351" s="8" t="s">
        <v>1536</v>
      </c>
      <c r="D3351" s="8" t="s">
        <v>1543</v>
      </c>
      <c r="E3351" s="8" t="s">
        <v>1544</v>
      </c>
      <c r="F3351" s="29">
        <v>0.3</v>
      </c>
      <c r="G3351" s="29">
        <v>1</v>
      </c>
      <c r="H3351" s="30">
        <v>132.60400000000001</v>
      </c>
      <c r="I3351" s="30">
        <v>99.372399999999999</v>
      </c>
      <c r="J3351" s="14">
        <v>1678</v>
      </c>
      <c r="K3351" s="14">
        <v>503</v>
      </c>
      <c r="L3351" s="12">
        <v>0.74939999999999996</v>
      </c>
      <c r="M3351" s="7">
        <v>0.56271707000000004</v>
      </c>
      <c r="N3351" s="31">
        <v>0.15</v>
      </c>
      <c r="O3351" s="14">
        <f>IFERROR(VLOOKUP($C3351,'site totals'!$J$2:$K$607,2,FALSE),1)</f>
        <v>2462.3406</v>
      </c>
      <c r="P3351" s="32" t="s">
        <v>94</v>
      </c>
      <c r="Q3351" s="12">
        <v>0.73343619979999997</v>
      </c>
      <c r="R3351" s="29">
        <v>0.3</v>
      </c>
      <c r="S3351" s="2">
        <f>IF($A3351="site","",MIN(VLOOKUP($P3351,margin_ranges!$A$5:$D$10,4,FALSE)/100,$Q3351))</f>
        <v>0.19750000000000001</v>
      </c>
      <c r="T3351" s="6">
        <f>IF(A3351="placement",$J3351*MIN($Q3351,$S3351),"")</f>
        <v>331.40500000000003</v>
      </c>
      <c r="U3351" s="6">
        <f>IF($A3351="placement",T3351,SUMIF($C$10:$C$6209,$C3351,$T$10:$T$6209))</f>
        <v>331.40500000000003</v>
      </c>
      <c r="V3351" s="34">
        <f t="shared" si="158"/>
        <v>0.14642857142857157</v>
      </c>
      <c r="W3351" s="24"/>
      <c r="X3351" s="2" t="str">
        <f>IFERROR(MIN(VLOOKUP($W3351,margin_ranges!$A$5:$D$10,4,FALSE),$Q3351*100)/100,"")</f>
        <v/>
      </c>
      <c r="Y3351" s="6">
        <f t="shared" si="156"/>
        <v>331.40500000000003</v>
      </c>
      <c r="Z3351" s="6">
        <f>IF($A3351="placement",Y3351,SUMIF($C$10:$C$6209,$C3351,$Y$10:$Y$6209))</f>
        <v>331.40500000000003</v>
      </c>
      <c r="AA3351" s="17">
        <f t="shared" si="157"/>
        <v>0.14642857142857157</v>
      </c>
    </row>
    <row r="3352" spans="1:27" hidden="1" x14ac:dyDescent="0.3">
      <c r="A3352" s="8" t="s">
        <v>17</v>
      </c>
      <c r="B3352" s="8" t="s">
        <v>1535</v>
      </c>
      <c r="C3352" s="8" t="s">
        <v>1536</v>
      </c>
      <c r="D3352" s="8" t="s">
        <v>1537</v>
      </c>
      <c r="E3352" s="8" t="s">
        <v>1538</v>
      </c>
      <c r="F3352" s="29">
        <v>0.38</v>
      </c>
      <c r="G3352" s="29">
        <v>1</v>
      </c>
      <c r="H3352" s="30">
        <v>108.7144</v>
      </c>
      <c r="I3352" s="30">
        <v>68.251199999999997</v>
      </c>
      <c r="J3352" s="14">
        <v>1301</v>
      </c>
      <c r="K3352" s="14">
        <v>494</v>
      </c>
      <c r="L3352" s="12">
        <v>0.62780000000000002</v>
      </c>
      <c r="M3352" s="7">
        <v>0.63536274000000004</v>
      </c>
      <c r="N3352" s="31">
        <v>0.3</v>
      </c>
      <c r="O3352" s="14">
        <f>IFERROR(VLOOKUP($C3352,'site totals'!$J$2:$K$607,2,FALSE),1)</f>
        <v>2462.3406</v>
      </c>
      <c r="P3352" s="32" t="s">
        <v>94</v>
      </c>
      <c r="Q3352" s="12">
        <v>0.52782878070000006</v>
      </c>
      <c r="R3352" s="29">
        <v>0.38</v>
      </c>
      <c r="S3352" s="2">
        <f>IF($A3352="site","",MIN(VLOOKUP($P3352,margin_ranges!$A$5:$D$10,4,FALSE)/100,$Q3352))</f>
        <v>0.19750000000000001</v>
      </c>
      <c r="T3352" s="6">
        <f>IF(A3352="placement",$J3352*MIN($Q3352,$S3352),"")</f>
        <v>256.94749999999999</v>
      </c>
      <c r="U3352" s="6">
        <f>IF($A3352="placement",T3352,SUMIF($C$10:$C$6209,$C3352,$T$10:$T$6209))</f>
        <v>256.94749999999999</v>
      </c>
      <c r="V3352" s="34">
        <f t="shared" si="158"/>
        <v>0.29435483870967749</v>
      </c>
      <c r="W3352" s="24"/>
      <c r="X3352" s="2" t="str">
        <f>IFERROR(MIN(VLOOKUP($W3352,margin_ranges!$A$5:$D$10,4,FALSE),$Q3352*100)/100,"")</f>
        <v/>
      </c>
      <c r="Y3352" s="6">
        <f t="shared" si="156"/>
        <v>256.94749999999999</v>
      </c>
      <c r="Z3352" s="6">
        <f>IF($A3352="placement",Y3352,SUMIF($C$10:$C$6209,$C3352,$Y$10:$Y$6209))</f>
        <v>256.94749999999999</v>
      </c>
      <c r="AA3352" s="29">
        <f t="shared" si="157"/>
        <v>0.29435483870967749</v>
      </c>
    </row>
    <row r="3353" spans="1:27" x14ac:dyDescent="0.3">
      <c r="A3353" s="16" t="s">
        <v>33</v>
      </c>
      <c r="B3353" s="16" t="s">
        <v>1535</v>
      </c>
      <c r="C3353" s="16" t="s">
        <v>1536</v>
      </c>
      <c r="D3353" s="8" t="s">
        <v>34</v>
      </c>
      <c r="E3353" s="16"/>
      <c r="F3353" s="17">
        <v>0.351525558243242</v>
      </c>
      <c r="G3353" s="17">
        <v>1</v>
      </c>
      <c r="H3353" s="36">
        <v>388.75580000000002</v>
      </c>
      <c r="I3353" s="36">
        <v>235.63570000000001</v>
      </c>
      <c r="J3353" s="22">
        <v>5276</v>
      </c>
      <c r="K3353" s="22">
        <v>1702</v>
      </c>
      <c r="L3353" s="18">
        <v>0.60609999999999997</v>
      </c>
      <c r="M3353" s="19">
        <v>0.74641261999999997</v>
      </c>
      <c r="N3353" s="20">
        <v>0.37528600000000001</v>
      </c>
      <c r="O3353" s="22">
        <f>IFERROR(VLOOKUP($C3353,'site totals'!$J$2:$K$607,2,FALSE),1)</f>
        <v>2462.3406</v>
      </c>
      <c r="P3353" s="21"/>
      <c r="Q3353" s="18">
        <v>0.49721375449999999</v>
      </c>
      <c r="R3353" s="17">
        <v>0.35149999999999998</v>
      </c>
      <c r="S3353" s="18" t="str">
        <f>IF($A3353="site","",MIN(VLOOKUP($P3353,margin_ranges!$A$5:$D$10,4,FALSE)/100,$Q3353))</f>
        <v/>
      </c>
      <c r="T3353" s="22" t="str">
        <f>IF(A3353="placement",$J3353*MIN($Q3353,$S3353),"")</f>
        <v/>
      </c>
      <c r="U3353" s="22">
        <f>IF($A3353="placement",T3353,SUMIF($C$10:$C$6209,$C3353,$T$10:$T$6209))</f>
        <v>1272.0074999999999</v>
      </c>
      <c r="V3353" s="37">
        <f t="shared" si="158"/>
        <v>0.17024956407829817</v>
      </c>
      <c r="W3353" s="38"/>
      <c r="X3353" s="18" t="str">
        <f>IFERROR(MIN(VLOOKUP($W3353,margin_ranges!$A$5:$D$10,4,FALSE),$Q3353*100)/100,"")</f>
        <v/>
      </c>
      <c r="Y3353" s="6" t="str">
        <f t="shared" si="156"/>
        <v/>
      </c>
      <c r="Z3353" s="6">
        <f>IF($A3353="placement",Y3353,SUMIF($C$10:$C$6209,$C3353,$Y$10:$Y$6209))</f>
        <v>1272.0074999999999</v>
      </c>
      <c r="AA3353" s="17">
        <f t="shared" si="157"/>
        <v>0.17024956407829817</v>
      </c>
    </row>
    <row r="3354" spans="1:27" hidden="1" x14ac:dyDescent="0.3">
      <c r="A3354" s="8" t="s">
        <v>17</v>
      </c>
      <c r="B3354" s="8" t="s">
        <v>4953</v>
      </c>
      <c r="C3354" s="8" t="s">
        <v>4954</v>
      </c>
      <c r="D3354" s="33" t="s">
        <v>4957</v>
      </c>
      <c r="E3354" s="8" t="s">
        <v>4958</v>
      </c>
      <c r="F3354" s="29">
        <v>0.244715201021001</v>
      </c>
      <c r="G3354" s="29">
        <v>0</v>
      </c>
      <c r="H3354" s="30">
        <v>31.265999999999998</v>
      </c>
      <c r="I3354" s="30">
        <v>4.7935999999999996</v>
      </c>
      <c r="J3354" s="14">
        <v>952</v>
      </c>
      <c r="K3354" s="14">
        <v>217</v>
      </c>
      <c r="L3354" s="12">
        <v>0.15329999999999999</v>
      </c>
      <c r="M3354" s="7">
        <v>6.6200193699999996</v>
      </c>
      <c r="N3354" s="31">
        <v>5</v>
      </c>
      <c r="O3354" s="14">
        <f>IFERROR(VLOOKUP($C3354,'site totals'!$J$2:$K$607,2,FALSE),1)</f>
        <v>2407.5032999999999</v>
      </c>
      <c r="P3354" s="32" t="s">
        <v>91</v>
      </c>
      <c r="Q3354" s="12">
        <v>0.24471520099999999</v>
      </c>
      <c r="R3354" s="29">
        <v>0.25</v>
      </c>
      <c r="S3354" s="2">
        <f>IF($A3354="site","",MIN(VLOOKUP($P3354,margin_ranges!$A$5:$D$10,4,FALSE)/100,$Q3354))</f>
        <v>0.24471520099999999</v>
      </c>
      <c r="T3354" s="6">
        <f>IF(A3354="placement",$J3354*MIN($Q3354,$S3354),"")</f>
        <v>232.96887135200001</v>
      </c>
      <c r="U3354" s="6">
        <f>IF($A3354="placement",T3354,SUMIF($C$10:$C$6209,$C3354,$T$10:$T$6209))</f>
        <v>232.96887135200001</v>
      </c>
      <c r="V3354" s="34">
        <f t="shared" si="158"/>
        <v>7.0463986666666756E-3</v>
      </c>
      <c r="W3354" s="24"/>
      <c r="X3354" s="2" t="str">
        <f>IFERROR(MIN(VLOOKUP($W3354,margin_ranges!$A$5:$D$10,4,FALSE),$Q3354*100)/100,"")</f>
        <v/>
      </c>
      <c r="Y3354" s="6">
        <f t="shared" si="156"/>
        <v>232.96887135200001</v>
      </c>
      <c r="Z3354" s="6">
        <f>IF($A3354="placement",Y3354,SUMIF($C$10:$C$6209,$C3354,$Y$10:$Y$6209))</f>
        <v>232.96887135200001</v>
      </c>
      <c r="AA3354" s="29">
        <f t="shared" si="157"/>
        <v>7.0463986666666756E-3</v>
      </c>
    </row>
    <row r="3355" spans="1:27" hidden="1" x14ac:dyDescent="0.3">
      <c r="A3355" s="8" t="s">
        <v>17</v>
      </c>
      <c r="B3355" s="8" t="s">
        <v>4953</v>
      </c>
      <c r="C3355" s="8" t="s">
        <v>4954</v>
      </c>
      <c r="D3355" s="8" t="s">
        <v>4961</v>
      </c>
      <c r="E3355" s="8" t="s">
        <v>4962</v>
      </c>
      <c r="F3355" s="29">
        <v>0.191762156712773</v>
      </c>
      <c r="G3355" s="29">
        <v>0</v>
      </c>
      <c r="H3355" s="30">
        <v>24.1126</v>
      </c>
      <c r="I3355" s="30">
        <v>5.2775999999999996</v>
      </c>
      <c r="J3355" s="14">
        <v>979</v>
      </c>
      <c r="K3355" s="14">
        <v>188</v>
      </c>
      <c r="L3355" s="12">
        <v>0.21890000000000001</v>
      </c>
      <c r="M3355" s="7">
        <v>6.1862978100000001</v>
      </c>
      <c r="N3355" s="31">
        <v>5</v>
      </c>
      <c r="O3355" s="14">
        <f>IFERROR(VLOOKUP($C3355,'site totals'!$J$2:$K$607,2,FALSE),1)</f>
        <v>2407.5032999999999</v>
      </c>
      <c r="P3355" s="32" t="s">
        <v>91</v>
      </c>
      <c r="Q3355" s="12">
        <v>0.19176215669999999</v>
      </c>
      <c r="R3355" s="29">
        <v>0.25</v>
      </c>
      <c r="S3355" s="2">
        <f>IF($A3355="site","",MIN(VLOOKUP($P3355,margin_ranges!$A$5:$D$10,4,FALSE)/100,$Q3355))</f>
        <v>0.19176215669999999</v>
      </c>
      <c r="T3355" s="6">
        <f>IF(A3355="placement",$J3355*MIN($Q3355,$S3355),"")</f>
        <v>187.73515140929999</v>
      </c>
      <c r="U3355" s="6">
        <f>IF($A3355="placement",T3355,SUMIF($C$10:$C$6209,$C3355,$T$10:$T$6209))</f>
        <v>187.73515140929999</v>
      </c>
      <c r="V3355" s="34">
        <f t="shared" si="158"/>
        <v>7.7650457733333456E-2</v>
      </c>
      <c r="W3355" s="24"/>
      <c r="X3355" s="2" t="str">
        <f>IFERROR(MIN(VLOOKUP($W3355,margin_ranges!$A$5:$D$10,4,FALSE),$Q3355*100)/100,"")</f>
        <v/>
      </c>
      <c r="Y3355" s="6">
        <f t="shared" si="156"/>
        <v>187.73515140929999</v>
      </c>
      <c r="Z3355" s="6">
        <f>IF($A3355="placement",Y3355,SUMIF($C$10:$C$6209,$C3355,$Y$10:$Y$6209))</f>
        <v>187.73515140929999</v>
      </c>
      <c r="AA3355" s="29">
        <f t="shared" si="157"/>
        <v>7.7650457733333456E-2</v>
      </c>
    </row>
    <row r="3356" spans="1:27" hidden="1" x14ac:dyDescent="0.3">
      <c r="A3356" s="8" t="s">
        <v>17</v>
      </c>
      <c r="B3356" s="8" t="s">
        <v>4953</v>
      </c>
      <c r="C3356" s="8" t="s">
        <v>4954</v>
      </c>
      <c r="D3356" s="8" t="s">
        <v>4959</v>
      </c>
      <c r="E3356" s="8" t="s">
        <v>4960</v>
      </c>
      <c r="F3356" s="29">
        <v>0.207950554583164</v>
      </c>
      <c r="G3356" s="29">
        <v>0</v>
      </c>
      <c r="H3356" s="30">
        <v>24.406400000000001</v>
      </c>
      <c r="I3356" s="30">
        <v>5.1794000000000002</v>
      </c>
      <c r="J3356" s="14">
        <v>981</v>
      </c>
      <c r="K3356" s="14">
        <v>204</v>
      </c>
      <c r="L3356" s="12">
        <v>0.2122</v>
      </c>
      <c r="M3356" s="7">
        <v>6.3127371999999999</v>
      </c>
      <c r="N3356" s="31">
        <v>5</v>
      </c>
      <c r="O3356" s="14">
        <f>IFERROR(VLOOKUP($C3356,'site totals'!$J$2:$K$607,2,FALSE),1)</f>
        <v>2407.5032999999999</v>
      </c>
      <c r="P3356" s="32" t="s">
        <v>91</v>
      </c>
      <c r="Q3356" s="12">
        <v>0.2079505546</v>
      </c>
      <c r="R3356" s="29">
        <v>0.25</v>
      </c>
      <c r="S3356" s="2">
        <f>IF($A3356="site","",MIN(VLOOKUP($P3356,margin_ranges!$A$5:$D$10,4,FALSE)/100,$Q3356))</f>
        <v>0.2079505546</v>
      </c>
      <c r="T3356" s="6">
        <f>IF(A3356="placement",$J3356*MIN($Q3356,$S3356),"")</f>
        <v>203.99949406260001</v>
      </c>
      <c r="U3356" s="6">
        <f>IF($A3356="placement",T3356,SUMIF($C$10:$C$6209,$C3356,$T$10:$T$6209))</f>
        <v>203.99949406260001</v>
      </c>
      <c r="V3356" s="34">
        <f t="shared" si="158"/>
        <v>5.6065927199999921E-2</v>
      </c>
      <c r="W3356" s="24"/>
      <c r="X3356" s="2" t="str">
        <f>IFERROR(MIN(VLOOKUP($W3356,margin_ranges!$A$5:$D$10,4,FALSE),$Q3356*100)/100,"")</f>
        <v/>
      </c>
      <c r="Y3356" s="6">
        <f t="shared" si="156"/>
        <v>203.99949406260001</v>
      </c>
      <c r="Z3356" s="6">
        <f>IF($A3356="placement",Y3356,SUMIF($C$10:$C$6209,$C3356,$Y$10:$Y$6209))</f>
        <v>203.99949406260001</v>
      </c>
      <c r="AA3356" s="29">
        <f t="shared" si="157"/>
        <v>5.6065927199999921E-2</v>
      </c>
    </row>
    <row r="3357" spans="1:27" hidden="1" x14ac:dyDescent="0.3">
      <c r="A3357" s="8" t="s">
        <v>17</v>
      </c>
      <c r="B3357" s="8" t="s">
        <v>4953</v>
      </c>
      <c r="C3357" s="8" t="s">
        <v>4954</v>
      </c>
      <c r="D3357" s="8" t="s">
        <v>4963</v>
      </c>
      <c r="E3357" s="8" t="s">
        <v>4964</v>
      </c>
      <c r="F3357" s="29">
        <v>0.193033860892002</v>
      </c>
      <c r="G3357" s="29">
        <v>0</v>
      </c>
      <c r="H3357" s="30">
        <v>25.513100000000001</v>
      </c>
      <c r="I3357" s="30">
        <v>5.6356000000000002</v>
      </c>
      <c r="J3357" s="14">
        <v>1048</v>
      </c>
      <c r="K3357" s="14">
        <v>202</v>
      </c>
      <c r="L3357" s="12">
        <v>0.22090000000000001</v>
      </c>
      <c r="M3357" s="7">
        <v>6.1960468400000002</v>
      </c>
      <c r="N3357" s="31">
        <v>5</v>
      </c>
      <c r="O3357" s="14">
        <f>IFERROR(VLOOKUP($C3357,'site totals'!$J$2:$K$607,2,FALSE),1)</f>
        <v>2407.5032999999999</v>
      </c>
      <c r="P3357" s="32" t="s">
        <v>91</v>
      </c>
      <c r="Q3357" s="12">
        <v>0.19303386089999999</v>
      </c>
      <c r="R3357" s="29">
        <v>0.25</v>
      </c>
      <c r="S3357" s="2">
        <f>IF($A3357="site","",MIN(VLOOKUP($P3357,margin_ranges!$A$5:$D$10,4,FALSE)/100,$Q3357))</f>
        <v>0.19303386089999999</v>
      </c>
      <c r="T3357" s="6">
        <f>IF(A3357="placement",$J3357*MIN($Q3357,$S3357),"")</f>
        <v>202.29948622320001</v>
      </c>
      <c r="U3357" s="6">
        <f>IF($A3357="placement",T3357,SUMIF($C$10:$C$6209,$C3357,$T$10:$T$6209))</f>
        <v>202.29948622320001</v>
      </c>
      <c r="V3357" s="34">
        <f t="shared" si="158"/>
        <v>7.5954852133333306E-2</v>
      </c>
      <c r="W3357" s="24"/>
      <c r="X3357" s="2" t="str">
        <f>IFERROR(MIN(VLOOKUP($W3357,margin_ranges!$A$5:$D$10,4,FALSE),$Q3357*100)/100,"")</f>
        <v/>
      </c>
      <c r="Y3357" s="6">
        <f t="shared" si="156"/>
        <v>202.29948622320001</v>
      </c>
      <c r="Z3357" s="6">
        <f>IF($A3357="placement",Y3357,SUMIF($C$10:$C$6209,$C3357,$Y$10:$Y$6209))</f>
        <v>202.29948622320001</v>
      </c>
      <c r="AA3357" s="29">
        <f t="shared" si="157"/>
        <v>7.5954852133333306E-2</v>
      </c>
    </row>
    <row r="3358" spans="1:27" hidden="1" x14ac:dyDescent="0.3">
      <c r="A3358" s="8" t="s">
        <v>17</v>
      </c>
      <c r="B3358" s="8" t="s">
        <v>4953</v>
      </c>
      <c r="C3358" s="8" t="s">
        <v>4954</v>
      </c>
      <c r="D3358" s="8" t="s">
        <v>4955</v>
      </c>
      <c r="E3358" s="8" t="s">
        <v>4956</v>
      </c>
      <c r="F3358" s="29">
        <v>0.19245547116310599</v>
      </c>
      <c r="G3358" s="29">
        <v>0</v>
      </c>
      <c r="H3358" s="30">
        <v>29.477900000000002</v>
      </c>
      <c r="I3358" s="30">
        <v>6.4550999999999998</v>
      </c>
      <c r="J3358" s="14">
        <v>1199</v>
      </c>
      <c r="K3358" s="14">
        <v>231</v>
      </c>
      <c r="L3358" s="12">
        <v>0.219</v>
      </c>
      <c r="M3358" s="7">
        <v>6.1916090300000004</v>
      </c>
      <c r="N3358" s="31">
        <v>5</v>
      </c>
      <c r="O3358" s="14">
        <f>IFERROR(VLOOKUP($C3358,'site totals'!$J$2:$K$607,2,FALSE),1)</f>
        <v>2407.5032999999999</v>
      </c>
      <c r="P3358" s="32" t="s">
        <v>91</v>
      </c>
      <c r="Q3358" s="12">
        <v>0.19245547120000001</v>
      </c>
      <c r="R3358" s="29">
        <v>0.25</v>
      </c>
      <c r="S3358" s="2">
        <f>IF($A3358="site","",MIN(VLOOKUP($P3358,margin_ranges!$A$5:$D$10,4,FALSE)/100,$Q3358))</f>
        <v>0.19245547120000001</v>
      </c>
      <c r="T3358" s="6">
        <f>IF(A3358="placement",$J3358*MIN($Q3358,$S3358),"")</f>
        <v>230.75410996880001</v>
      </c>
      <c r="U3358" s="6">
        <f>IF($A3358="placement",T3358,SUMIF($C$10:$C$6209,$C3358,$T$10:$T$6209))</f>
        <v>230.75410996880001</v>
      </c>
      <c r="V3358" s="34">
        <f t="shared" si="158"/>
        <v>7.6726038399999918E-2</v>
      </c>
      <c r="W3358" s="24"/>
      <c r="X3358" s="2" t="str">
        <f>IFERROR(MIN(VLOOKUP($W3358,margin_ranges!$A$5:$D$10,4,FALSE),$Q3358*100)/100,"")</f>
        <v/>
      </c>
      <c r="Y3358" s="6">
        <f t="shared" si="156"/>
        <v>230.75410996880001</v>
      </c>
      <c r="Z3358" s="6">
        <f>IF($A3358="placement",Y3358,SUMIF($C$10:$C$6209,$C3358,$Y$10:$Y$6209))</f>
        <v>230.75410996880001</v>
      </c>
      <c r="AA3358" s="29">
        <f t="shared" si="157"/>
        <v>7.6726038399999918E-2</v>
      </c>
    </row>
    <row r="3359" spans="1:27" x14ac:dyDescent="0.3">
      <c r="A3359" s="16" t="s">
        <v>33</v>
      </c>
      <c r="B3359" s="16" t="s">
        <v>4953</v>
      </c>
      <c r="C3359" s="16" t="s">
        <v>4954</v>
      </c>
      <c r="D3359" s="8" t="s">
        <v>34</v>
      </c>
      <c r="E3359" s="16"/>
      <c r="F3359" s="17">
        <v>0.20503120390323001</v>
      </c>
      <c r="G3359" s="17">
        <v>0</v>
      </c>
      <c r="H3359" s="36">
        <v>134.77610000000001</v>
      </c>
      <c r="I3359" s="36">
        <v>27.3413</v>
      </c>
      <c r="J3359" s="22">
        <v>5159</v>
      </c>
      <c r="K3359" s="22">
        <v>1042</v>
      </c>
      <c r="L3359" s="18">
        <v>0.2029</v>
      </c>
      <c r="M3359" s="19">
        <v>6.2895550399999998</v>
      </c>
      <c r="N3359" s="20">
        <v>5</v>
      </c>
      <c r="O3359" s="22">
        <f>IFERROR(VLOOKUP($C3359,'site totals'!$J$2:$K$607,2,FALSE),1)</f>
        <v>2407.5032999999999</v>
      </c>
      <c r="P3359" s="21"/>
      <c r="Q3359" s="18">
        <v>0.20503120389999999</v>
      </c>
      <c r="R3359" s="17">
        <v>0.25</v>
      </c>
      <c r="S3359" s="18" t="str">
        <f>IF($A3359="site","",MIN(VLOOKUP($P3359,margin_ranges!$A$5:$D$10,4,FALSE)/100,$Q3359))</f>
        <v/>
      </c>
      <c r="T3359" s="22" t="str">
        <f>IF(A3359="placement",$J3359*MIN($Q3359,$S3359),"")</f>
        <v/>
      </c>
      <c r="U3359" s="22">
        <f>IF($A3359="placement",T3359,SUMIF($C$10:$C$6209,$C3359,$T$10:$T$6209))</f>
        <v>1057.7571130159001</v>
      </c>
      <c r="V3359" s="37">
        <f t="shared" si="158"/>
        <v>5.9958102212082309E-2</v>
      </c>
      <c r="W3359" s="38"/>
      <c r="X3359" s="18" t="str">
        <f>IFERROR(MIN(VLOOKUP($W3359,margin_ranges!$A$5:$D$10,4,FALSE),$Q3359*100)/100,"")</f>
        <v/>
      </c>
      <c r="Y3359" s="6" t="str">
        <f t="shared" si="156"/>
        <v/>
      </c>
      <c r="Z3359" s="6">
        <f>IF($A3359="placement",Y3359,SUMIF($C$10:$C$6209,$C3359,$Y$10:$Y$6209))</f>
        <v>1057.7571130159001</v>
      </c>
      <c r="AA3359" s="17">
        <f t="shared" si="157"/>
        <v>5.9958102212082309E-2</v>
      </c>
    </row>
    <row r="3360" spans="1:27" hidden="1" x14ac:dyDescent="0.3">
      <c r="A3360" s="8" t="s">
        <v>17</v>
      </c>
      <c r="B3360" s="8" t="s">
        <v>4727</v>
      </c>
      <c r="C3360" s="8" t="s">
        <v>4728</v>
      </c>
      <c r="D3360" s="8" t="s">
        <v>4741</v>
      </c>
      <c r="E3360" s="8" t="s">
        <v>4742</v>
      </c>
      <c r="F3360" s="29">
        <v>0.3</v>
      </c>
      <c r="G3360" s="29">
        <v>1</v>
      </c>
      <c r="H3360" s="30">
        <v>1193.4609</v>
      </c>
      <c r="I3360" s="30">
        <v>117.01860000000001</v>
      </c>
      <c r="J3360" s="14">
        <v>347</v>
      </c>
      <c r="K3360" s="14">
        <v>104</v>
      </c>
      <c r="L3360" s="12">
        <v>9.8000000000000004E-2</v>
      </c>
      <c r="M3360" s="7">
        <v>9.8714490000000002E-2</v>
      </c>
      <c r="N3360" s="31">
        <v>0.05</v>
      </c>
      <c r="O3360" s="14">
        <f>IFERROR(VLOOKUP($C3360,'site totals'!$J$2:$K$607,2,FALSE),1)</f>
        <v>2366.6507000000001</v>
      </c>
      <c r="P3360" s="32" t="s">
        <v>91</v>
      </c>
      <c r="Q3360" s="12">
        <v>0.49348874599999998</v>
      </c>
      <c r="R3360" s="29">
        <v>0.3</v>
      </c>
      <c r="S3360" s="2">
        <f>IF($A3360="site","",MIN(VLOOKUP($P3360,margin_ranges!$A$5:$D$10,4,FALSE)/100,$Q3360))</f>
        <v>0.29749999999999999</v>
      </c>
      <c r="T3360" s="6">
        <f>IF(A3360="placement",$J3360*MIN($Q3360,$S3360),"")</f>
        <v>103.2325</v>
      </c>
      <c r="U3360" s="6">
        <f>IF($A3360="placement",T3360,SUMIF($C$10:$C$6209,$C3360,$T$10:$T$6209))</f>
        <v>103.2325</v>
      </c>
      <c r="V3360" s="34">
        <f t="shared" si="158"/>
        <v>3.5714285714285587E-3</v>
      </c>
      <c r="W3360" s="24"/>
      <c r="X3360" s="2" t="str">
        <f>IFERROR(MIN(VLOOKUP($W3360,margin_ranges!$A$5:$D$10,4,FALSE),$Q3360*100)/100,"")</f>
        <v/>
      </c>
      <c r="Y3360" s="6">
        <f t="shared" ref="Y3360:Y3423" si="159">IF(A3360="placement",IF($X3360="",$T3360,$J3360*MIN($Q3360,$X3360)),"")</f>
        <v>103.2325</v>
      </c>
      <c r="Z3360" s="6">
        <f>IF($A3360="placement",Y3360,SUMIF($C$10:$C$6209,$C3360,$Y$10:$Y$6209))</f>
        <v>103.2325</v>
      </c>
      <c r="AA3360" s="29">
        <f t="shared" ref="AA3360:AA3423" si="160">($J3360-$Z3360)/($J3360*(1-$R3360))-1</f>
        <v>3.5714285714285587E-3</v>
      </c>
    </row>
    <row r="3361" spans="1:27" hidden="1" x14ac:dyDescent="0.3">
      <c r="A3361" s="8" t="s">
        <v>17</v>
      </c>
      <c r="B3361" s="8" t="s">
        <v>4727</v>
      </c>
      <c r="C3361" s="8" t="s">
        <v>4728</v>
      </c>
      <c r="D3361" s="8" t="s">
        <v>4747</v>
      </c>
      <c r="E3361" s="8" t="s">
        <v>4748</v>
      </c>
      <c r="F3361" s="29">
        <v>0.3</v>
      </c>
      <c r="G3361" s="29">
        <v>0</v>
      </c>
      <c r="H3361" s="30">
        <v>18.811399999999999</v>
      </c>
      <c r="I3361" s="30">
        <v>0.32569999999999999</v>
      </c>
      <c r="J3361" s="14">
        <v>7</v>
      </c>
      <c r="K3361" s="14">
        <v>2</v>
      </c>
      <c r="L3361" s="12">
        <v>1.7299999999999999E-2</v>
      </c>
      <c r="M3361" s="7">
        <v>0.75438596000000002</v>
      </c>
      <c r="N3361" s="31">
        <v>0.5</v>
      </c>
      <c r="O3361" s="14">
        <f>IFERROR(VLOOKUP($C3361,'site totals'!$J$2:$K$607,2,FALSE),1)</f>
        <v>2366.6507000000001</v>
      </c>
      <c r="P3361" s="32" t="s">
        <v>91</v>
      </c>
      <c r="Q3361" s="12">
        <v>0.33720930230000001</v>
      </c>
      <c r="R3361" s="29">
        <v>0.3</v>
      </c>
      <c r="S3361" s="2">
        <f>IF($A3361="site","",MIN(VLOOKUP($P3361,margin_ranges!$A$5:$D$10,4,FALSE)/100,$Q3361))</f>
        <v>0.29749999999999999</v>
      </c>
      <c r="T3361" s="6">
        <f>IF(A3361="placement",$J3361*MIN($Q3361,$S3361),"")</f>
        <v>2.0825</v>
      </c>
      <c r="U3361" s="6">
        <f>IF($A3361="placement",T3361,SUMIF($C$10:$C$6209,$C3361,$T$10:$T$6209))</f>
        <v>2.0825</v>
      </c>
      <c r="V3361" s="34">
        <f t="shared" si="158"/>
        <v>3.5714285714287808E-3</v>
      </c>
      <c r="W3361" s="24"/>
      <c r="X3361" s="2" t="str">
        <f>IFERROR(MIN(VLOOKUP($W3361,margin_ranges!$A$5:$D$10,4,FALSE),$Q3361*100)/100,"")</f>
        <v/>
      </c>
      <c r="Y3361" s="6">
        <f t="shared" si="159"/>
        <v>2.0825</v>
      </c>
      <c r="Z3361" s="6">
        <f>IF($A3361="placement",Y3361,SUMIF($C$10:$C$6209,$C3361,$Y$10:$Y$6209))</f>
        <v>2.0825</v>
      </c>
      <c r="AA3361" s="29">
        <f t="shared" si="160"/>
        <v>3.5714285714287808E-3</v>
      </c>
    </row>
    <row r="3362" spans="1:27" hidden="1" x14ac:dyDescent="0.3">
      <c r="A3362" s="8" t="s">
        <v>17</v>
      </c>
      <c r="B3362" s="8" t="s">
        <v>4727</v>
      </c>
      <c r="C3362" s="8" t="s">
        <v>4728</v>
      </c>
      <c r="D3362" s="8" t="s">
        <v>4743</v>
      </c>
      <c r="E3362" s="8" t="s">
        <v>4744</v>
      </c>
      <c r="F3362" s="29">
        <v>0.3</v>
      </c>
      <c r="G3362" s="29">
        <v>1</v>
      </c>
      <c r="H3362" s="30">
        <v>668.52710000000002</v>
      </c>
      <c r="I3362" s="30">
        <v>43.451900000000002</v>
      </c>
      <c r="J3362" s="14">
        <v>214</v>
      </c>
      <c r="K3362" s="14">
        <v>60</v>
      </c>
      <c r="L3362" s="12">
        <v>6.5000000000000002E-2</v>
      </c>
      <c r="M3362" s="7">
        <v>0.16423776000000001</v>
      </c>
      <c r="N3362" s="31">
        <v>0.05</v>
      </c>
      <c r="O3362" s="14">
        <f>IFERROR(VLOOKUP($C3362,'site totals'!$J$2:$K$607,2,FALSE),1)</f>
        <v>2366.6507000000001</v>
      </c>
      <c r="P3362" s="32" t="s">
        <v>91</v>
      </c>
      <c r="Q3362" s="12">
        <v>0.69556331140000005</v>
      </c>
      <c r="R3362" s="29">
        <v>0.3</v>
      </c>
      <c r="S3362" s="2">
        <f>IF($A3362="site","",MIN(VLOOKUP($P3362,margin_ranges!$A$5:$D$10,4,FALSE)/100,$Q3362))</f>
        <v>0.29749999999999999</v>
      </c>
      <c r="T3362" s="6">
        <f>IF(A3362="placement",$J3362*MIN($Q3362,$S3362),"")</f>
        <v>63.664999999999999</v>
      </c>
      <c r="U3362" s="6">
        <f>IF($A3362="placement",T3362,SUMIF($C$10:$C$6209,$C3362,$T$10:$T$6209))</f>
        <v>63.664999999999999</v>
      </c>
      <c r="V3362" s="34">
        <f t="shared" si="158"/>
        <v>3.5714285714287808E-3</v>
      </c>
      <c r="W3362" s="24"/>
      <c r="X3362" s="2" t="str">
        <f>IFERROR(MIN(VLOOKUP($W3362,margin_ranges!$A$5:$D$10,4,FALSE),$Q3362*100)/100,"")</f>
        <v/>
      </c>
      <c r="Y3362" s="6">
        <f t="shared" si="159"/>
        <v>63.664999999999999</v>
      </c>
      <c r="Z3362" s="6">
        <f>IF($A3362="placement",Y3362,SUMIF($C$10:$C$6209,$C3362,$Y$10:$Y$6209))</f>
        <v>63.664999999999999</v>
      </c>
      <c r="AA3362" s="29">
        <f t="shared" si="160"/>
        <v>3.5714285714287808E-3</v>
      </c>
    </row>
    <row r="3363" spans="1:27" hidden="1" x14ac:dyDescent="0.3">
      <c r="A3363" s="8" t="s">
        <v>17</v>
      </c>
      <c r="B3363" s="8" t="s">
        <v>4727</v>
      </c>
      <c r="C3363" s="8" t="s">
        <v>4728</v>
      </c>
      <c r="D3363" s="8" t="s">
        <v>4739</v>
      </c>
      <c r="E3363" s="8" t="s">
        <v>4740</v>
      </c>
      <c r="F3363" s="29">
        <v>0.3</v>
      </c>
      <c r="G3363" s="29">
        <v>1</v>
      </c>
      <c r="H3363" s="30">
        <v>45.005099999999999</v>
      </c>
      <c r="I3363" s="30">
        <v>13.5799</v>
      </c>
      <c r="J3363" s="14">
        <v>266</v>
      </c>
      <c r="K3363" s="14">
        <v>73</v>
      </c>
      <c r="L3363" s="12">
        <v>0.30170000000000002</v>
      </c>
      <c r="M3363" s="7">
        <v>0.65380605999999997</v>
      </c>
      <c r="N3363" s="31">
        <v>0.45</v>
      </c>
      <c r="O3363" s="14">
        <f>IFERROR(VLOOKUP($C3363,'site totals'!$J$2:$K$607,2,FALSE),1)</f>
        <v>2366.6507000000001</v>
      </c>
      <c r="P3363" s="32" t="s">
        <v>91</v>
      </c>
      <c r="Q3363" s="12">
        <v>0.31172249790000001</v>
      </c>
      <c r="R3363" s="29">
        <v>0.3</v>
      </c>
      <c r="S3363" s="2">
        <f>IF($A3363="site","",MIN(VLOOKUP($P3363,margin_ranges!$A$5:$D$10,4,FALSE)/100,$Q3363))</f>
        <v>0.29749999999999999</v>
      </c>
      <c r="T3363" s="6">
        <f>IF(A3363="placement",$J3363*MIN($Q3363,$S3363),"")</f>
        <v>79.134999999999991</v>
      </c>
      <c r="U3363" s="6">
        <f>IF($A3363="placement",T3363,SUMIF($C$10:$C$6209,$C3363,$T$10:$T$6209))</f>
        <v>79.134999999999991</v>
      </c>
      <c r="V3363" s="34">
        <f t="shared" si="158"/>
        <v>3.5714285714287808E-3</v>
      </c>
      <c r="W3363" s="24"/>
      <c r="X3363" s="2" t="str">
        <f>IFERROR(MIN(VLOOKUP($W3363,margin_ranges!$A$5:$D$10,4,FALSE),$Q3363*100)/100,"")</f>
        <v/>
      </c>
      <c r="Y3363" s="6">
        <f t="shared" si="159"/>
        <v>79.134999999999991</v>
      </c>
      <c r="Z3363" s="6">
        <f>IF($A3363="placement",Y3363,SUMIF($C$10:$C$6209,$C3363,$Y$10:$Y$6209))</f>
        <v>79.134999999999991</v>
      </c>
      <c r="AA3363" s="29">
        <f t="shared" si="160"/>
        <v>3.5714285714287808E-3</v>
      </c>
    </row>
    <row r="3364" spans="1:27" hidden="1" x14ac:dyDescent="0.3">
      <c r="A3364" s="8" t="s">
        <v>17</v>
      </c>
      <c r="B3364" s="8" t="s">
        <v>4727</v>
      </c>
      <c r="C3364" s="8" t="s">
        <v>4728</v>
      </c>
      <c r="D3364" s="8" t="s">
        <v>4735</v>
      </c>
      <c r="E3364" s="8" t="s">
        <v>4736</v>
      </c>
      <c r="F3364" s="29">
        <v>0.3</v>
      </c>
      <c r="G3364" s="29">
        <v>1</v>
      </c>
      <c r="H3364" s="30">
        <v>1155.2501999999999</v>
      </c>
      <c r="I3364" s="30">
        <v>118.5676</v>
      </c>
      <c r="J3364" s="14">
        <v>386</v>
      </c>
      <c r="K3364" s="14">
        <v>93</v>
      </c>
      <c r="L3364" s="12">
        <v>0.1026</v>
      </c>
      <c r="M3364" s="7">
        <v>0.10861558</v>
      </c>
      <c r="N3364" s="31">
        <v>0.05</v>
      </c>
      <c r="O3364" s="14">
        <f>IFERROR(VLOOKUP($C3364,'site totals'!$J$2:$K$607,2,FALSE),1)</f>
        <v>2366.6507000000001</v>
      </c>
      <c r="P3364" s="32" t="s">
        <v>91</v>
      </c>
      <c r="Q3364" s="12">
        <v>0.53966089100000003</v>
      </c>
      <c r="R3364" s="29">
        <v>0.3</v>
      </c>
      <c r="S3364" s="2">
        <f>IF($A3364="site","",MIN(VLOOKUP($P3364,margin_ranges!$A$5:$D$10,4,FALSE)/100,$Q3364))</f>
        <v>0.29749999999999999</v>
      </c>
      <c r="T3364" s="6">
        <f>IF(A3364="placement",$J3364*MIN($Q3364,$S3364),"")</f>
        <v>114.83499999999999</v>
      </c>
      <c r="U3364" s="6">
        <f>IF($A3364="placement",T3364,SUMIF($C$10:$C$6209,$C3364,$T$10:$T$6209))</f>
        <v>114.83499999999999</v>
      </c>
      <c r="V3364" s="34">
        <f t="shared" si="158"/>
        <v>3.5714285714287808E-3</v>
      </c>
      <c r="W3364" s="24"/>
      <c r="X3364" s="2" t="str">
        <f>IFERROR(MIN(VLOOKUP($W3364,margin_ranges!$A$5:$D$10,4,FALSE),$Q3364*100)/100,"")</f>
        <v/>
      </c>
      <c r="Y3364" s="6">
        <f t="shared" si="159"/>
        <v>114.83499999999999</v>
      </c>
      <c r="Z3364" s="6">
        <f>IF($A3364="placement",Y3364,SUMIF($C$10:$C$6209,$C3364,$Y$10:$Y$6209))</f>
        <v>114.83499999999999</v>
      </c>
      <c r="AA3364" s="29">
        <f t="shared" si="160"/>
        <v>3.5714285714287808E-3</v>
      </c>
    </row>
    <row r="3365" spans="1:27" hidden="1" x14ac:dyDescent="0.3">
      <c r="A3365" s="8" t="s">
        <v>17</v>
      </c>
      <c r="B3365" s="8" t="s">
        <v>4727</v>
      </c>
      <c r="C3365" s="8" t="s">
        <v>4728</v>
      </c>
      <c r="D3365" s="8" t="s">
        <v>4751</v>
      </c>
      <c r="E3365" s="8" t="s">
        <v>4752</v>
      </c>
      <c r="F3365" s="29">
        <v>0.29999999999999899</v>
      </c>
      <c r="G3365" s="29">
        <v>1</v>
      </c>
      <c r="H3365" s="30">
        <v>731.46709999999996</v>
      </c>
      <c r="I3365" s="30">
        <v>68.053700000000006</v>
      </c>
      <c r="J3365" s="14">
        <v>408</v>
      </c>
      <c r="K3365" s="14">
        <v>119</v>
      </c>
      <c r="L3365" s="12">
        <v>9.2999999999999999E-2</v>
      </c>
      <c r="M3365" s="7">
        <v>0.19972690000000001</v>
      </c>
      <c r="N3365" s="31">
        <v>0.05</v>
      </c>
      <c r="O3365" s="14">
        <f>IFERROR(VLOOKUP($C3365,'site totals'!$J$2:$K$607,2,FALSE),1)</f>
        <v>2366.6507000000001</v>
      </c>
      <c r="P3365" s="32" t="s">
        <v>91</v>
      </c>
      <c r="Q3365" s="12">
        <v>0.7496581537</v>
      </c>
      <c r="R3365" s="29">
        <v>0.3</v>
      </c>
      <c r="S3365" s="2">
        <f>IF($A3365="site","",MIN(VLOOKUP($P3365,margin_ranges!$A$5:$D$10,4,FALSE)/100,$Q3365))</f>
        <v>0.29749999999999999</v>
      </c>
      <c r="T3365" s="6">
        <f>IF(A3365="placement",$J3365*MIN($Q3365,$S3365),"")</f>
        <v>121.38</v>
      </c>
      <c r="U3365" s="6">
        <f>IF($A3365="placement",T3365,SUMIF($C$10:$C$6209,$C3365,$T$10:$T$6209))</f>
        <v>121.38</v>
      </c>
      <c r="V3365" s="34">
        <f t="shared" si="158"/>
        <v>3.5714285714287808E-3</v>
      </c>
      <c r="W3365" s="24"/>
      <c r="X3365" s="2" t="str">
        <f>IFERROR(MIN(VLOOKUP($W3365,margin_ranges!$A$5:$D$10,4,FALSE),$Q3365*100)/100,"")</f>
        <v/>
      </c>
      <c r="Y3365" s="6">
        <f t="shared" si="159"/>
        <v>121.38</v>
      </c>
      <c r="Z3365" s="6">
        <f>IF($A3365="placement",Y3365,SUMIF($C$10:$C$6209,$C3365,$Y$10:$Y$6209))</f>
        <v>121.38</v>
      </c>
      <c r="AA3365" s="29">
        <f t="shared" si="160"/>
        <v>3.5714285714287808E-3</v>
      </c>
    </row>
    <row r="3366" spans="1:27" hidden="1" x14ac:dyDescent="0.3">
      <c r="A3366" s="8" t="s">
        <v>17</v>
      </c>
      <c r="B3366" s="8" t="s">
        <v>4727</v>
      </c>
      <c r="C3366" s="8" t="s">
        <v>4728</v>
      </c>
      <c r="D3366" s="8" t="s">
        <v>4733</v>
      </c>
      <c r="E3366" s="8" t="s">
        <v>4734</v>
      </c>
      <c r="F3366" s="29">
        <v>0.3</v>
      </c>
      <c r="G3366" s="29">
        <v>1</v>
      </c>
      <c r="H3366" s="30">
        <v>90.640900000000002</v>
      </c>
      <c r="I3366" s="30">
        <v>23.119700000000002</v>
      </c>
      <c r="J3366" s="14">
        <v>530</v>
      </c>
      <c r="K3366" s="14">
        <v>154</v>
      </c>
      <c r="L3366" s="12">
        <v>0.25509999999999999</v>
      </c>
      <c r="M3366" s="7">
        <v>0.76372390999999995</v>
      </c>
      <c r="N3366" s="31">
        <v>0.45</v>
      </c>
      <c r="O3366" s="14">
        <f>IFERROR(VLOOKUP($C3366,'site totals'!$J$2:$K$607,2,FALSE),1)</f>
        <v>2366.6507000000001</v>
      </c>
      <c r="P3366" s="32" t="s">
        <v>91</v>
      </c>
      <c r="Q3366" s="12">
        <v>0.41078183540000002</v>
      </c>
      <c r="R3366" s="29">
        <v>0.3</v>
      </c>
      <c r="S3366" s="2">
        <f>IF($A3366="site","",MIN(VLOOKUP($P3366,margin_ranges!$A$5:$D$10,4,FALSE)/100,$Q3366))</f>
        <v>0.29749999999999999</v>
      </c>
      <c r="T3366" s="6">
        <f>IF(A3366="placement",$J3366*MIN($Q3366,$S3366),"")</f>
        <v>157.67499999999998</v>
      </c>
      <c r="U3366" s="6">
        <f>IF($A3366="placement",T3366,SUMIF($C$10:$C$6209,$C3366,$T$10:$T$6209))</f>
        <v>157.67499999999998</v>
      </c>
      <c r="V3366" s="34">
        <f t="shared" si="158"/>
        <v>3.5714285714287808E-3</v>
      </c>
      <c r="W3366" s="24"/>
      <c r="X3366" s="2" t="str">
        <f>IFERROR(MIN(VLOOKUP($W3366,margin_ranges!$A$5:$D$10,4,FALSE),$Q3366*100)/100,"")</f>
        <v/>
      </c>
      <c r="Y3366" s="6">
        <f t="shared" si="159"/>
        <v>157.67499999999998</v>
      </c>
      <c r="Z3366" s="6">
        <f>IF($A3366="placement",Y3366,SUMIF($C$10:$C$6209,$C3366,$Y$10:$Y$6209))</f>
        <v>157.67499999999998</v>
      </c>
      <c r="AA3366" s="29">
        <f t="shared" si="160"/>
        <v>3.5714285714287808E-3</v>
      </c>
    </row>
    <row r="3367" spans="1:27" hidden="1" x14ac:dyDescent="0.3">
      <c r="A3367" s="8" t="s">
        <v>17</v>
      </c>
      <c r="B3367" s="8" t="s">
        <v>4727</v>
      </c>
      <c r="C3367" s="8" t="s">
        <v>4728</v>
      </c>
      <c r="D3367" s="8" t="s">
        <v>4749</v>
      </c>
      <c r="E3367" s="8" t="s">
        <v>4750</v>
      </c>
      <c r="F3367" s="29">
        <v>0.30611426973622802</v>
      </c>
      <c r="G3367" s="29">
        <v>0</v>
      </c>
      <c r="H3367" s="30">
        <v>30.902899999999999</v>
      </c>
      <c r="I3367" s="30">
        <v>10.635300000000001</v>
      </c>
      <c r="J3367" s="14">
        <v>230</v>
      </c>
      <c r="K3367" s="14">
        <v>71</v>
      </c>
      <c r="L3367" s="12">
        <v>0.34420000000000001</v>
      </c>
      <c r="M3367" s="7">
        <v>0.72057974000000002</v>
      </c>
      <c r="N3367" s="31">
        <v>0.5</v>
      </c>
      <c r="O3367" s="14">
        <f>IFERROR(VLOOKUP($C3367,'site totals'!$J$2:$K$607,2,FALSE),1)</f>
        <v>2366.6507000000001</v>
      </c>
      <c r="P3367" s="32" t="s">
        <v>91</v>
      </c>
      <c r="Q3367" s="12">
        <v>0.3061142697</v>
      </c>
      <c r="R3367" s="29">
        <v>0.35</v>
      </c>
      <c r="S3367" s="2">
        <f>IF($A3367="site","",MIN(VLOOKUP($P3367,margin_ranges!$A$5:$D$10,4,FALSE)/100,$Q3367))</f>
        <v>0.29749999999999999</v>
      </c>
      <c r="T3367" s="6">
        <f>IF(A3367="placement",$J3367*MIN($Q3367,$S3367),"")</f>
        <v>68.424999999999997</v>
      </c>
      <c r="U3367" s="6">
        <f>IF($A3367="placement",T3367,SUMIF($C$10:$C$6209,$C3367,$T$10:$T$6209))</f>
        <v>68.424999999999997</v>
      </c>
      <c r="V3367" s="34">
        <f t="shared" ref="V3367:V3430" si="161">($J3367-$U3367)/($J3367*(1-$R3367))-1</f>
        <v>8.0769230769230704E-2</v>
      </c>
      <c r="W3367" s="24"/>
      <c r="X3367" s="2" t="str">
        <f>IFERROR(MIN(VLOOKUP($W3367,margin_ranges!$A$5:$D$10,4,FALSE),$Q3367*100)/100,"")</f>
        <v/>
      </c>
      <c r="Y3367" s="6">
        <f t="shared" si="159"/>
        <v>68.424999999999997</v>
      </c>
      <c r="Z3367" s="6">
        <f>IF($A3367="placement",Y3367,SUMIF($C$10:$C$6209,$C3367,$Y$10:$Y$6209))</f>
        <v>68.424999999999997</v>
      </c>
      <c r="AA3367" s="29">
        <f t="shared" si="160"/>
        <v>8.0769230769230704E-2</v>
      </c>
    </row>
    <row r="3368" spans="1:27" hidden="1" x14ac:dyDescent="0.3">
      <c r="A3368" s="8" t="s">
        <v>17</v>
      </c>
      <c r="B3368" s="8" t="s">
        <v>4727</v>
      </c>
      <c r="C3368" s="8" t="s">
        <v>4728</v>
      </c>
      <c r="D3368" s="8" t="s">
        <v>4731</v>
      </c>
      <c r="E3368" s="8" t="s">
        <v>4732</v>
      </c>
      <c r="F3368" s="29">
        <v>0.31999999999999901</v>
      </c>
      <c r="G3368" s="29">
        <v>1</v>
      </c>
      <c r="H3368" s="30">
        <v>2435.4340999999999</v>
      </c>
      <c r="I3368" s="30">
        <v>159.4684</v>
      </c>
      <c r="J3368" s="14">
        <v>799</v>
      </c>
      <c r="K3368" s="14">
        <v>256</v>
      </c>
      <c r="L3368" s="12">
        <v>6.5500000000000003E-2</v>
      </c>
      <c r="M3368" s="7">
        <v>0.16693594</v>
      </c>
      <c r="N3368" s="31">
        <v>0.05</v>
      </c>
      <c r="O3368" s="14">
        <f>IFERROR(VLOOKUP($C3368,'site totals'!$J$2:$K$607,2,FALSE),1)</f>
        <v>2366.6507000000001</v>
      </c>
      <c r="P3368" s="32" t="s">
        <v>91</v>
      </c>
      <c r="Q3368" s="12">
        <v>0.70048390910000002</v>
      </c>
      <c r="R3368" s="29">
        <v>0.32</v>
      </c>
      <c r="S3368" s="2">
        <f>IF($A3368="site","",MIN(VLOOKUP($P3368,margin_ranges!$A$5:$D$10,4,FALSE)/100,$Q3368))</f>
        <v>0.29749999999999999</v>
      </c>
      <c r="T3368" s="6">
        <f>IF(A3368="placement",$J3368*MIN($Q3368,$S3368),"")</f>
        <v>237.70249999999999</v>
      </c>
      <c r="U3368" s="6">
        <f>IF($A3368="placement",T3368,SUMIF($C$10:$C$6209,$C3368,$T$10:$T$6209))</f>
        <v>237.70249999999999</v>
      </c>
      <c r="V3368" s="34">
        <f t="shared" si="161"/>
        <v>3.3088235294117752E-2</v>
      </c>
      <c r="W3368" s="24"/>
      <c r="X3368" s="2" t="str">
        <f>IFERROR(MIN(VLOOKUP($W3368,margin_ranges!$A$5:$D$10,4,FALSE),$Q3368*100)/100,"")</f>
        <v/>
      </c>
      <c r="Y3368" s="6">
        <f t="shared" si="159"/>
        <v>237.70249999999999</v>
      </c>
      <c r="Z3368" s="6">
        <f>IF($A3368="placement",Y3368,SUMIF($C$10:$C$6209,$C3368,$Y$10:$Y$6209))</f>
        <v>237.70249999999999</v>
      </c>
      <c r="AA3368" s="29">
        <f t="shared" si="160"/>
        <v>3.3088235294117752E-2</v>
      </c>
    </row>
    <row r="3369" spans="1:27" hidden="1" x14ac:dyDescent="0.3">
      <c r="A3369" s="8" t="s">
        <v>17</v>
      </c>
      <c r="B3369" s="8" t="s">
        <v>4727</v>
      </c>
      <c r="C3369" s="8" t="s">
        <v>4728</v>
      </c>
      <c r="D3369" s="8" t="s">
        <v>4745</v>
      </c>
      <c r="E3369" s="8" t="s">
        <v>4746</v>
      </c>
      <c r="F3369" s="29">
        <v>0.35</v>
      </c>
      <c r="G3369" s="29">
        <v>1</v>
      </c>
      <c r="H3369" s="30">
        <v>1378.5844</v>
      </c>
      <c r="I3369" s="30">
        <v>60.623699999999999</v>
      </c>
      <c r="J3369" s="14">
        <v>304</v>
      </c>
      <c r="K3369" s="14">
        <v>100</v>
      </c>
      <c r="L3369" s="12">
        <v>4.3999999999999997E-2</v>
      </c>
      <c r="M3369" s="7">
        <v>0.16719059</v>
      </c>
      <c r="N3369" s="31">
        <v>0.05</v>
      </c>
      <c r="O3369" s="14">
        <f>IFERROR(VLOOKUP($C3369,'site totals'!$J$2:$K$607,2,FALSE),1)</f>
        <v>2366.6507000000001</v>
      </c>
      <c r="P3369" s="32" t="s">
        <v>91</v>
      </c>
      <c r="Q3369" s="12">
        <v>0.70094009869999996</v>
      </c>
      <c r="R3369" s="29">
        <v>0.35</v>
      </c>
      <c r="S3369" s="2">
        <f>IF($A3369="site","",MIN(VLOOKUP($P3369,margin_ranges!$A$5:$D$10,4,FALSE)/100,$Q3369))</f>
        <v>0.29749999999999999</v>
      </c>
      <c r="T3369" s="6">
        <f>IF(A3369="placement",$J3369*MIN($Q3369,$S3369),"")</f>
        <v>90.44</v>
      </c>
      <c r="U3369" s="6">
        <f>IF($A3369="placement",T3369,SUMIF($C$10:$C$6209,$C3369,$T$10:$T$6209))</f>
        <v>90.44</v>
      </c>
      <c r="V3369" s="34">
        <f t="shared" si="161"/>
        <v>8.0769230769230704E-2</v>
      </c>
      <c r="W3369" s="24"/>
      <c r="X3369" s="2" t="str">
        <f>IFERROR(MIN(VLOOKUP($W3369,margin_ranges!$A$5:$D$10,4,FALSE),$Q3369*100)/100,"")</f>
        <v/>
      </c>
      <c r="Y3369" s="6">
        <f t="shared" si="159"/>
        <v>90.44</v>
      </c>
      <c r="Z3369" s="6">
        <f>IF($A3369="placement",Y3369,SUMIF($C$10:$C$6209,$C3369,$Y$10:$Y$6209))</f>
        <v>90.44</v>
      </c>
      <c r="AA3369" s="29">
        <f t="shared" si="160"/>
        <v>8.0769230769230704E-2</v>
      </c>
    </row>
    <row r="3370" spans="1:27" hidden="1" x14ac:dyDescent="0.3">
      <c r="A3370" s="8" t="s">
        <v>17</v>
      </c>
      <c r="B3370" s="8" t="s">
        <v>4727</v>
      </c>
      <c r="C3370" s="8" t="s">
        <v>4728</v>
      </c>
      <c r="D3370" s="8" t="s">
        <v>4737</v>
      </c>
      <c r="E3370" s="8" t="s">
        <v>4738</v>
      </c>
      <c r="F3370" s="29">
        <v>0.35</v>
      </c>
      <c r="G3370" s="29">
        <v>1</v>
      </c>
      <c r="H3370" s="30">
        <v>257.7158</v>
      </c>
      <c r="I3370" s="30">
        <v>36.516399999999997</v>
      </c>
      <c r="J3370" s="14">
        <v>781</v>
      </c>
      <c r="K3370" s="14">
        <v>259</v>
      </c>
      <c r="L3370" s="12">
        <v>0.14169999999999999</v>
      </c>
      <c r="M3370" s="7">
        <v>0.71254640999999996</v>
      </c>
      <c r="N3370" s="31">
        <v>0.25</v>
      </c>
      <c r="O3370" s="14">
        <f>IFERROR(VLOOKUP($C3370,'site totals'!$J$2:$K$607,2,FALSE),1)</f>
        <v>2366.6507000000001</v>
      </c>
      <c r="P3370" s="32" t="s">
        <v>91</v>
      </c>
      <c r="Q3370" s="12">
        <v>0.64914565940000002</v>
      </c>
      <c r="R3370" s="29">
        <v>0.35</v>
      </c>
      <c r="S3370" s="2">
        <f>IF($A3370="site","",MIN(VLOOKUP($P3370,margin_ranges!$A$5:$D$10,4,FALSE)/100,$Q3370))</f>
        <v>0.29749999999999999</v>
      </c>
      <c r="T3370" s="6">
        <f>IF(A3370="placement",$J3370*MIN($Q3370,$S3370),"")</f>
        <v>232.3475</v>
      </c>
      <c r="U3370" s="6">
        <f>IF($A3370="placement",T3370,SUMIF($C$10:$C$6209,$C3370,$T$10:$T$6209))</f>
        <v>232.3475</v>
      </c>
      <c r="V3370" s="34">
        <f t="shared" si="161"/>
        <v>8.0769230769230704E-2</v>
      </c>
      <c r="W3370" s="24"/>
      <c r="X3370" s="2" t="str">
        <f>IFERROR(MIN(VLOOKUP($W3370,margin_ranges!$A$5:$D$10,4,FALSE),$Q3370*100)/100,"")</f>
        <v/>
      </c>
      <c r="Y3370" s="6">
        <f t="shared" si="159"/>
        <v>232.3475</v>
      </c>
      <c r="Z3370" s="6">
        <f>IF($A3370="placement",Y3370,SUMIF($C$10:$C$6209,$C3370,$Y$10:$Y$6209))</f>
        <v>232.3475</v>
      </c>
      <c r="AA3370" s="17">
        <f t="shared" si="160"/>
        <v>8.0769230769230704E-2</v>
      </c>
    </row>
    <row r="3371" spans="1:27" hidden="1" x14ac:dyDescent="0.3">
      <c r="A3371" s="8" t="s">
        <v>17</v>
      </c>
      <c r="B3371" s="8" t="s">
        <v>4727</v>
      </c>
      <c r="C3371" s="8" t="s">
        <v>4728</v>
      </c>
      <c r="D3371" s="8" t="s">
        <v>4729</v>
      </c>
      <c r="E3371" s="8" t="s">
        <v>4730</v>
      </c>
      <c r="F3371" s="29">
        <v>0.35</v>
      </c>
      <c r="G3371" s="29">
        <v>1</v>
      </c>
      <c r="H3371" s="30">
        <v>594.93140000000005</v>
      </c>
      <c r="I3371" s="30">
        <v>160.10839999999999</v>
      </c>
      <c r="J3371" s="14">
        <v>799</v>
      </c>
      <c r="K3371" s="14">
        <v>280</v>
      </c>
      <c r="L3371" s="12">
        <v>0.26910000000000001</v>
      </c>
      <c r="M3371" s="7">
        <v>0.16628248000000001</v>
      </c>
      <c r="N3371" s="31">
        <v>0.05</v>
      </c>
      <c r="O3371" s="14">
        <f>IFERROR(VLOOKUP($C3371,'site totals'!$J$2:$K$607,2,FALSE),1)</f>
        <v>2366.6507000000001</v>
      </c>
      <c r="P3371" s="32" t="s">
        <v>91</v>
      </c>
      <c r="Q3371" s="12">
        <v>0.6993068616</v>
      </c>
      <c r="R3371" s="29">
        <v>0.35</v>
      </c>
      <c r="S3371" s="2">
        <f>IF($A3371="site","",MIN(VLOOKUP($P3371,margin_ranges!$A$5:$D$10,4,FALSE)/100,$Q3371))</f>
        <v>0.29749999999999999</v>
      </c>
      <c r="T3371" s="6">
        <f>IF(A3371="placement",$J3371*MIN($Q3371,$S3371),"")</f>
        <v>237.70249999999999</v>
      </c>
      <c r="U3371" s="6">
        <f>IF($A3371="placement",T3371,SUMIF($C$10:$C$6209,$C3371,$T$10:$T$6209))</f>
        <v>237.70249999999999</v>
      </c>
      <c r="V3371" s="34">
        <f t="shared" si="161"/>
        <v>8.0769230769230704E-2</v>
      </c>
      <c r="W3371" s="24"/>
      <c r="X3371" s="2" t="str">
        <f>IFERROR(MIN(VLOOKUP($W3371,margin_ranges!$A$5:$D$10,4,FALSE),$Q3371*100)/100,"")</f>
        <v/>
      </c>
      <c r="Y3371" s="6">
        <f t="shared" si="159"/>
        <v>237.70249999999999</v>
      </c>
      <c r="Z3371" s="6">
        <f>IF($A3371="placement",Y3371,SUMIF($C$10:$C$6209,$C3371,$Y$10:$Y$6209))</f>
        <v>237.70249999999999</v>
      </c>
      <c r="AA3371" s="29">
        <f t="shared" si="160"/>
        <v>8.0769230769230704E-2</v>
      </c>
    </row>
    <row r="3372" spans="1:27" x14ac:dyDescent="0.3">
      <c r="A3372" s="16" t="s">
        <v>33</v>
      </c>
      <c r="B3372" s="16" t="s">
        <v>4727</v>
      </c>
      <c r="C3372" s="16" t="s">
        <v>4728</v>
      </c>
      <c r="D3372" s="8" t="s">
        <v>34</v>
      </c>
      <c r="E3372" s="16"/>
      <c r="F3372" s="17">
        <v>0.32399230904670401</v>
      </c>
      <c r="G3372" s="17">
        <v>0.95295423000000001</v>
      </c>
      <c r="H3372" s="36">
        <v>8609.5470999999998</v>
      </c>
      <c r="I3372" s="36">
        <v>811.6454</v>
      </c>
      <c r="J3372" s="22">
        <v>5071</v>
      </c>
      <c r="K3372" s="22">
        <v>1570</v>
      </c>
      <c r="L3372" s="18">
        <v>9.4299999999999995E-2</v>
      </c>
      <c r="M3372" s="19">
        <v>0.20827628000000001</v>
      </c>
      <c r="N3372" s="20">
        <v>8.3182000000000006E-2</v>
      </c>
      <c r="O3372" s="22">
        <f>IFERROR(VLOOKUP($C3372,'site totals'!$J$2:$K$607,2,FALSE),1)</f>
        <v>2366.6507000000001</v>
      </c>
      <c r="P3372" s="21"/>
      <c r="Q3372" s="18">
        <v>0.60061703340000006</v>
      </c>
      <c r="R3372" s="17">
        <v>0.32400000000000001</v>
      </c>
      <c r="S3372" s="18" t="str">
        <f>IF($A3372="site","",MIN(VLOOKUP($P3372,margin_ranges!$A$5:$D$10,4,FALSE)/100,$Q3372))</f>
        <v/>
      </c>
      <c r="T3372" s="22" t="str">
        <f>IF(A3372="placement",$J3372*MIN($Q3372,$S3372),"")</f>
        <v/>
      </c>
      <c r="U3372" s="22">
        <f>IF($A3372="placement",T3372,SUMIF($C$10:$C$6209,$C3372,$T$10:$T$6209))</f>
        <v>1508.6224999999999</v>
      </c>
      <c r="V3372" s="37">
        <f t="shared" si="161"/>
        <v>3.920118343195278E-2</v>
      </c>
      <c r="W3372" s="38"/>
      <c r="X3372" s="18" t="str">
        <f>IFERROR(MIN(VLOOKUP($W3372,margin_ranges!$A$5:$D$10,4,FALSE),$Q3372*100)/100,"")</f>
        <v/>
      </c>
      <c r="Y3372" s="6" t="str">
        <f t="shared" si="159"/>
        <v/>
      </c>
      <c r="Z3372" s="6">
        <f>IF($A3372="placement",Y3372,SUMIF($C$10:$C$6209,$C3372,$Y$10:$Y$6209))</f>
        <v>1508.6224999999999</v>
      </c>
      <c r="AA3372" s="17">
        <f t="shared" si="160"/>
        <v>3.920118343195278E-2</v>
      </c>
    </row>
    <row r="3373" spans="1:27" hidden="1" x14ac:dyDescent="0.3">
      <c r="A3373" s="8" t="s">
        <v>17</v>
      </c>
      <c r="B3373" s="8" t="s">
        <v>3657</v>
      </c>
      <c r="C3373" s="8" t="s">
        <v>3658</v>
      </c>
      <c r="D3373" s="8" t="s">
        <v>3661</v>
      </c>
      <c r="E3373" s="8" t="s">
        <v>3662</v>
      </c>
      <c r="F3373" s="29">
        <v>0.35</v>
      </c>
      <c r="G3373" s="29">
        <v>1</v>
      </c>
      <c r="H3373" s="30">
        <v>145.4136</v>
      </c>
      <c r="I3373" s="30">
        <v>27.921500000000002</v>
      </c>
      <c r="J3373" s="14">
        <v>754</v>
      </c>
      <c r="K3373" s="14">
        <v>263</v>
      </c>
      <c r="L3373" s="12">
        <v>0.192</v>
      </c>
      <c r="M3373" s="7">
        <v>0.90028268</v>
      </c>
      <c r="N3373" s="31">
        <v>0.55000000000000004</v>
      </c>
      <c r="O3373" s="14">
        <f>IFERROR(VLOOKUP($C3373,'site totals'!$J$2:$K$607,2,FALSE),1)</f>
        <v>2329.0650000000001</v>
      </c>
      <c r="P3373" s="32" t="s">
        <v>478</v>
      </c>
      <c r="Q3373" s="12">
        <v>0.38908077200000002</v>
      </c>
      <c r="R3373" s="29">
        <v>0.35</v>
      </c>
      <c r="S3373" s="2">
        <f>IF($A3373="site","",MIN(VLOOKUP($P3373,margin_ranges!$A$5:$D$10,4,FALSE)/100,$Q3373))</f>
        <v>0.38908077200000002</v>
      </c>
      <c r="T3373" s="6">
        <f>IF(A3373="placement",$J3373*MIN($Q3373,$S3373),"")</f>
        <v>293.36690208800002</v>
      </c>
      <c r="U3373" s="6">
        <f>IF($A3373="placement",T3373,SUMIF($C$10:$C$6209,$C3373,$T$10:$T$6209))</f>
        <v>293.36690208800002</v>
      </c>
      <c r="V3373" s="34">
        <f t="shared" si="161"/>
        <v>-6.012426461538467E-2</v>
      </c>
      <c r="W3373" s="24"/>
      <c r="X3373" s="2" t="str">
        <f>IFERROR(MIN(VLOOKUP($W3373,margin_ranges!$A$5:$D$10,4,FALSE),$Q3373*100)/100,"")</f>
        <v/>
      </c>
      <c r="Y3373" s="6">
        <f t="shared" si="159"/>
        <v>293.36690208800002</v>
      </c>
      <c r="Z3373" s="6">
        <f>IF($A3373="placement",Y3373,SUMIF($C$10:$C$6209,$C3373,$Y$10:$Y$6209))</f>
        <v>293.36690208800002</v>
      </c>
      <c r="AA3373" s="29">
        <f t="shared" si="160"/>
        <v>-6.012426461538467E-2</v>
      </c>
    </row>
    <row r="3374" spans="1:27" hidden="1" x14ac:dyDescent="0.3">
      <c r="A3374" s="8" t="s">
        <v>17</v>
      </c>
      <c r="B3374" s="8" t="s">
        <v>3657</v>
      </c>
      <c r="C3374" s="8" t="s">
        <v>3658</v>
      </c>
      <c r="D3374" s="8" t="s">
        <v>3673</v>
      </c>
      <c r="E3374" s="8" t="s">
        <v>3674</v>
      </c>
      <c r="F3374" s="29">
        <v>0.35</v>
      </c>
      <c r="G3374" s="29">
        <v>1</v>
      </c>
      <c r="H3374" s="30">
        <v>91.6631</v>
      </c>
      <c r="I3374" s="30">
        <v>17.006499999999999</v>
      </c>
      <c r="J3374" s="14">
        <v>707</v>
      </c>
      <c r="K3374" s="14">
        <v>247</v>
      </c>
      <c r="L3374" s="12">
        <v>0.1855</v>
      </c>
      <c r="M3374" s="7">
        <v>1.38566346</v>
      </c>
      <c r="N3374" s="31">
        <v>0.85</v>
      </c>
      <c r="O3374" s="14">
        <f>IFERROR(VLOOKUP($C3374,'site totals'!$J$2:$K$607,2,FALSE),1)</f>
        <v>2329.0650000000001</v>
      </c>
      <c r="P3374" s="32" t="s">
        <v>478</v>
      </c>
      <c r="Q3374" s="12">
        <v>0.38657544090000001</v>
      </c>
      <c r="R3374" s="29">
        <v>0.35</v>
      </c>
      <c r="S3374" s="2">
        <f>IF($A3374="site","",MIN(VLOOKUP($P3374,margin_ranges!$A$5:$D$10,4,FALSE)/100,$Q3374))</f>
        <v>0.38657544090000001</v>
      </c>
      <c r="T3374" s="6">
        <f>IF(A3374="placement",$J3374*MIN($Q3374,$S3374),"")</f>
        <v>273.30883671629999</v>
      </c>
      <c r="U3374" s="6">
        <f>IF($A3374="placement",T3374,SUMIF($C$10:$C$6209,$C3374,$T$10:$T$6209))</f>
        <v>273.30883671629999</v>
      </c>
      <c r="V3374" s="34">
        <f t="shared" si="161"/>
        <v>-5.6269909076923086E-2</v>
      </c>
      <c r="W3374" s="24"/>
      <c r="X3374" s="2" t="str">
        <f>IFERROR(MIN(VLOOKUP($W3374,margin_ranges!$A$5:$D$10,4,FALSE),$Q3374*100)/100,"")</f>
        <v/>
      </c>
      <c r="Y3374" s="6">
        <f t="shared" si="159"/>
        <v>273.30883671629999</v>
      </c>
      <c r="Z3374" s="6">
        <f>IF($A3374="placement",Y3374,SUMIF($C$10:$C$6209,$C3374,$Y$10:$Y$6209))</f>
        <v>273.30883671629999</v>
      </c>
      <c r="AA3374" s="29">
        <f t="shared" si="160"/>
        <v>-5.6269909076923086E-2</v>
      </c>
    </row>
    <row r="3375" spans="1:27" hidden="1" x14ac:dyDescent="0.3">
      <c r="A3375" s="8" t="s">
        <v>17</v>
      </c>
      <c r="B3375" s="8" t="s">
        <v>3657</v>
      </c>
      <c r="C3375" s="8" t="s">
        <v>3658</v>
      </c>
      <c r="D3375" s="8" t="s">
        <v>3669</v>
      </c>
      <c r="E3375" s="8" t="s">
        <v>3670</v>
      </c>
      <c r="F3375" s="29">
        <v>0.17</v>
      </c>
      <c r="G3375" s="29">
        <v>1</v>
      </c>
      <c r="H3375" s="30">
        <v>189.41159999999999</v>
      </c>
      <c r="I3375" s="30">
        <v>36.962299999999999</v>
      </c>
      <c r="J3375" s="14">
        <v>1084</v>
      </c>
      <c r="K3375" s="14">
        <v>236</v>
      </c>
      <c r="L3375" s="12">
        <v>0.1951</v>
      </c>
      <c r="M3375" s="7">
        <v>0.97748959999999996</v>
      </c>
      <c r="N3375" s="31">
        <v>0.75</v>
      </c>
      <c r="O3375" s="14">
        <f>IFERROR(VLOOKUP($C3375,'site totals'!$J$2:$K$607,2,FALSE),1)</f>
        <v>2329.0650000000001</v>
      </c>
      <c r="P3375" s="32" t="s">
        <v>94</v>
      </c>
      <c r="Q3375" s="12">
        <v>0.23272841220000001</v>
      </c>
      <c r="R3375" s="29">
        <v>0.17</v>
      </c>
      <c r="S3375" s="2">
        <f>IF($A3375="site","",MIN(VLOOKUP($P3375,margin_ranges!$A$5:$D$10,4,FALSE)/100,$Q3375))</f>
        <v>0.19750000000000001</v>
      </c>
      <c r="T3375" s="6">
        <f>IF(A3375="placement",$J3375*MIN($Q3375,$S3375),"")</f>
        <v>214.09</v>
      </c>
      <c r="U3375" s="6">
        <f>IF($A3375="placement",T3375,SUMIF($C$10:$C$6209,$C3375,$T$10:$T$6209))</f>
        <v>214.09</v>
      </c>
      <c r="V3375" s="34">
        <f t="shared" si="161"/>
        <v>-3.3132530120481896E-2</v>
      </c>
      <c r="W3375" s="24"/>
      <c r="X3375" s="2" t="str">
        <f>IFERROR(MIN(VLOOKUP($W3375,margin_ranges!$A$5:$D$10,4,FALSE),$Q3375*100)/100,"")</f>
        <v/>
      </c>
      <c r="Y3375" s="6">
        <f t="shared" si="159"/>
        <v>214.09</v>
      </c>
      <c r="Z3375" s="6">
        <f>IF($A3375="placement",Y3375,SUMIF($C$10:$C$6209,$C3375,$Y$10:$Y$6209))</f>
        <v>214.09</v>
      </c>
      <c r="AA3375" s="29">
        <f t="shared" si="160"/>
        <v>-3.3132530120481896E-2</v>
      </c>
    </row>
    <row r="3376" spans="1:27" hidden="1" x14ac:dyDescent="0.3">
      <c r="A3376" s="8" t="s">
        <v>17</v>
      </c>
      <c r="B3376" s="8" t="s">
        <v>3657</v>
      </c>
      <c r="C3376" s="8" t="s">
        <v>3658</v>
      </c>
      <c r="D3376" s="8" t="s">
        <v>3665</v>
      </c>
      <c r="E3376" s="8" t="s">
        <v>3666</v>
      </c>
      <c r="F3376" s="29">
        <v>0.28999999999999898</v>
      </c>
      <c r="G3376" s="29">
        <v>1</v>
      </c>
      <c r="H3376" s="30">
        <v>67.879800000000003</v>
      </c>
      <c r="I3376" s="30">
        <v>14.7285</v>
      </c>
      <c r="J3376" s="14">
        <v>426</v>
      </c>
      <c r="K3376" s="14">
        <v>109</v>
      </c>
      <c r="L3376" s="12">
        <v>0.217</v>
      </c>
      <c r="M3376" s="7">
        <v>0.96344987000000004</v>
      </c>
      <c r="N3376" s="31">
        <v>0.5</v>
      </c>
      <c r="O3376" s="14">
        <f>IFERROR(VLOOKUP($C3376,'site totals'!$J$2:$K$607,2,FALSE),1)</f>
        <v>2329.0650000000001</v>
      </c>
      <c r="P3376" s="32" t="s">
        <v>22</v>
      </c>
      <c r="Q3376" s="12">
        <v>0.4810316396</v>
      </c>
      <c r="R3376" s="29">
        <v>0.28999999999999998</v>
      </c>
      <c r="S3376" s="2">
        <f>IF($A3376="site","",MIN(VLOOKUP($P3376,margin_ranges!$A$5:$D$10,4,FALSE)/100,$Q3376))</f>
        <v>0.29749999999999999</v>
      </c>
      <c r="T3376" s="6">
        <f>IF(A3376="placement",$J3376*MIN($Q3376,$S3376),"")</f>
        <v>126.735</v>
      </c>
      <c r="U3376" s="6">
        <f>IF($A3376="placement",T3376,SUMIF($C$10:$C$6209,$C3376,$T$10:$T$6209))</f>
        <v>126.735</v>
      </c>
      <c r="V3376" s="34">
        <f t="shared" si="161"/>
        <v>-1.0563380281690127E-2</v>
      </c>
      <c r="W3376" s="24"/>
      <c r="X3376" s="2" t="str">
        <f>IFERROR(MIN(VLOOKUP($W3376,margin_ranges!$A$5:$D$10,4,FALSE),$Q3376*100)/100,"")</f>
        <v/>
      </c>
      <c r="Y3376" s="6">
        <f t="shared" si="159"/>
        <v>126.735</v>
      </c>
      <c r="Z3376" s="6">
        <f>IF($A3376="placement",Y3376,SUMIF($C$10:$C$6209,$C3376,$Y$10:$Y$6209))</f>
        <v>126.735</v>
      </c>
      <c r="AA3376" s="29">
        <f t="shared" si="160"/>
        <v>-1.0563380281690127E-2</v>
      </c>
    </row>
    <row r="3377" spans="1:27" hidden="1" x14ac:dyDescent="0.3">
      <c r="A3377" s="8" t="s">
        <v>17</v>
      </c>
      <c r="B3377" s="8" t="s">
        <v>3657</v>
      </c>
      <c r="C3377" s="8" t="s">
        <v>3658</v>
      </c>
      <c r="D3377" s="8" t="s">
        <v>3659</v>
      </c>
      <c r="E3377" s="8" t="s">
        <v>3660</v>
      </c>
      <c r="F3377" s="29">
        <v>0.28999999999999898</v>
      </c>
      <c r="G3377" s="29">
        <v>0</v>
      </c>
      <c r="H3377" s="30">
        <v>37.891800000000003</v>
      </c>
      <c r="I3377" s="30">
        <v>2.4659</v>
      </c>
      <c r="J3377" s="14">
        <v>55</v>
      </c>
      <c r="K3377" s="14">
        <v>14</v>
      </c>
      <c r="L3377" s="12">
        <v>6.5100000000000005E-2</v>
      </c>
      <c r="M3377" s="7">
        <v>0.74294652999999999</v>
      </c>
      <c r="N3377" s="31">
        <v>0.4</v>
      </c>
      <c r="O3377" s="14">
        <f>IFERROR(VLOOKUP($C3377,'site totals'!$J$2:$K$607,2,FALSE),1)</f>
        <v>2329.0650000000001</v>
      </c>
      <c r="P3377" s="32" t="s">
        <v>22</v>
      </c>
      <c r="Q3377" s="12">
        <v>0.46160324390000002</v>
      </c>
      <c r="R3377" s="29">
        <v>0.28999999999999998</v>
      </c>
      <c r="S3377" s="2">
        <f>IF($A3377="site","",MIN(VLOOKUP($P3377,margin_ranges!$A$5:$D$10,4,FALSE)/100,$Q3377))</f>
        <v>0.29749999999999999</v>
      </c>
      <c r="T3377" s="6">
        <f>IF(A3377="placement",$J3377*MIN($Q3377,$S3377),"")</f>
        <v>16.362500000000001</v>
      </c>
      <c r="U3377" s="6">
        <f>IF($A3377="placement",T3377,SUMIF($C$10:$C$6209,$C3377,$T$10:$T$6209))</f>
        <v>16.362500000000001</v>
      </c>
      <c r="V3377" s="34">
        <f t="shared" si="161"/>
        <v>-1.0563380281690016E-2</v>
      </c>
      <c r="W3377" s="24"/>
      <c r="X3377" s="2" t="str">
        <f>IFERROR(MIN(VLOOKUP($W3377,margin_ranges!$A$5:$D$10,4,FALSE),$Q3377*100)/100,"")</f>
        <v/>
      </c>
      <c r="Y3377" s="6">
        <f t="shared" si="159"/>
        <v>16.362500000000001</v>
      </c>
      <c r="Z3377" s="6">
        <f>IF($A3377="placement",Y3377,SUMIF($C$10:$C$6209,$C3377,$Y$10:$Y$6209))</f>
        <v>16.362500000000001</v>
      </c>
      <c r="AA3377" s="29">
        <f t="shared" si="160"/>
        <v>-1.0563380281690016E-2</v>
      </c>
    </row>
    <row r="3378" spans="1:27" hidden="1" x14ac:dyDescent="0.3">
      <c r="A3378" s="8" t="s">
        <v>17</v>
      </c>
      <c r="B3378" s="8" t="s">
        <v>3657</v>
      </c>
      <c r="C3378" s="8" t="s">
        <v>3658</v>
      </c>
      <c r="D3378" s="8" t="s">
        <v>3671</v>
      </c>
      <c r="E3378" s="8" t="s">
        <v>3672</v>
      </c>
      <c r="F3378" s="29">
        <v>0.342485689741928</v>
      </c>
      <c r="G3378" s="29">
        <v>1</v>
      </c>
      <c r="H3378" s="30">
        <v>86.072500000000005</v>
      </c>
      <c r="I3378" s="30">
        <v>18.02</v>
      </c>
      <c r="J3378" s="14">
        <v>617</v>
      </c>
      <c r="K3378" s="14">
        <v>204</v>
      </c>
      <c r="L3378" s="12">
        <v>0.2094</v>
      </c>
      <c r="M3378" s="7">
        <v>1.1406595799999999</v>
      </c>
      <c r="N3378" s="31">
        <v>0.75</v>
      </c>
      <c r="O3378" s="14">
        <f>IFERROR(VLOOKUP($C3378,'site totals'!$J$2:$K$607,2,FALSE),1)</f>
        <v>2329.0650000000001</v>
      </c>
      <c r="P3378" s="32" t="s">
        <v>478</v>
      </c>
      <c r="Q3378" s="12">
        <v>0.34248568969999998</v>
      </c>
      <c r="R3378" s="29">
        <v>0.35</v>
      </c>
      <c r="S3378" s="2">
        <f>IF($A3378="site","",MIN(VLOOKUP($P3378,margin_ranges!$A$5:$D$10,4,FALSE)/100,$Q3378))</f>
        <v>0.34248568969999998</v>
      </c>
      <c r="T3378" s="6">
        <f>IF(A3378="placement",$J3378*MIN($Q3378,$S3378),"")</f>
        <v>211.31367054489999</v>
      </c>
      <c r="U3378" s="6">
        <f>IF($A3378="placement",T3378,SUMIF($C$10:$C$6209,$C3378,$T$10:$T$6209))</f>
        <v>211.31367054489999</v>
      </c>
      <c r="V3378" s="34">
        <f t="shared" si="161"/>
        <v>1.1560477384615409E-2</v>
      </c>
      <c r="W3378" s="24"/>
      <c r="X3378" s="2" t="str">
        <f>IFERROR(MIN(VLOOKUP($W3378,margin_ranges!$A$5:$D$10,4,FALSE),$Q3378*100)/100,"")</f>
        <v/>
      </c>
      <c r="Y3378" s="6">
        <f t="shared" si="159"/>
        <v>211.31367054489999</v>
      </c>
      <c r="Z3378" s="6">
        <f>IF($A3378="placement",Y3378,SUMIF($C$10:$C$6209,$C3378,$Y$10:$Y$6209))</f>
        <v>211.31367054489999</v>
      </c>
      <c r="AA3378" s="29">
        <f t="shared" si="160"/>
        <v>1.1560477384615409E-2</v>
      </c>
    </row>
    <row r="3379" spans="1:27" hidden="1" x14ac:dyDescent="0.3">
      <c r="A3379" s="8" t="s">
        <v>17</v>
      </c>
      <c r="B3379" s="8" t="s">
        <v>3657</v>
      </c>
      <c r="C3379" s="8" t="s">
        <v>3658</v>
      </c>
      <c r="D3379" s="8" t="s">
        <v>3663</v>
      </c>
      <c r="E3379" s="8" t="s">
        <v>3664</v>
      </c>
      <c r="F3379" s="29">
        <v>0.25</v>
      </c>
      <c r="G3379" s="29">
        <v>1</v>
      </c>
      <c r="H3379" s="30">
        <v>180.84729999999999</v>
      </c>
      <c r="I3379" s="30">
        <v>38.363900000000001</v>
      </c>
      <c r="J3379" s="14">
        <v>969</v>
      </c>
      <c r="K3379" s="14">
        <v>241</v>
      </c>
      <c r="L3379" s="12">
        <v>0.21210000000000001</v>
      </c>
      <c r="M3379" s="7">
        <v>0.84206210000000004</v>
      </c>
      <c r="N3379" s="31">
        <v>0.6</v>
      </c>
      <c r="O3379" s="14">
        <f>IFERROR(VLOOKUP($C3379,'site totals'!$J$2:$K$607,2,FALSE),1)</f>
        <v>2329.0650000000001</v>
      </c>
      <c r="P3379" s="32" t="s">
        <v>94</v>
      </c>
      <c r="Q3379" s="12">
        <v>0.28746347560000002</v>
      </c>
      <c r="R3379" s="29">
        <v>0.25</v>
      </c>
      <c r="S3379" s="2">
        <f>IF($A3379="site","",MIN(VLOOKUP($P3379,margin_ranges!$A$5:$D$10,4,FALSE)/100,$Q3379))</f>
        <v>0.19750000000000001</v>
      </c>
      <c r="T3379" s="6">
        <f>IF(A3379="placement",$J3379*MIN($Q3379,$S3379),"")</f>
        <v>191.3775</v>
      </c>
      <c r="U3379" s="6">
        <f>IF($A3379="placement",T3379,SUMIF($C$10:$C$6209,$C3379,$T$10:$T$6209))</f>
        <v>191.3775</v>
      </c>
      <c r="V3379" s="34">
        <f t="shared" si="161"/>
        <v>6.999999999999984E-2</v>
      </c>
      <c r="W3379" s="24"/>
      <c r="X3379" s="2" t="str">
        <f>IFERROR(MIN(VLOOKUP($W3379,margin_ranges!$A$5:$D$10,4,FALSE),$Q3379*100)/100,"")</f>
        <v/>
      </c>
      <c r="Y3379" s="6">
        <f t="shared" si="159"/>
        <v>191.3775</v>
      </c>
      <c r="Z3379" s="6">
        <f>IF($A3379="placement",Y3379,SUMIF($C$10:$C$6209,$C3379,$Y$10:$Y$6209))</f>
        <v>191.3775</v>
      </c>
      <c r="AA3379" s="29">
        <f t="shared" si="160"/>
        <v>6.999999999999984E-2</v>
      </c>
    </row>
    <row r="3380" spans="1:27" hidden="1" x14ac:dyDescent="0.3">
      <c r="A3380" s="8" t="s">
        <v>17</v>
      </c>
      <c r="B3380" s="8" t="s">
        <v>3657</v>
      </c>
      <c r="C3380" s="8" t="s">
        <v>3658</v>
      </c>
      <c r="D3380" s="8" t="s">
        <v>3667</v>
      </c>
      <c r="E3380" s="8" t="s">
        <v>3668</v>
      </c>
      <c r="F3380" s="29">
        <v>0.35</v>
      </c>
      <c r="G3380" s="29">
        <v>1</v>
      </c>
      <c r="H3380" s="30">
        <v>51.6021</v>
      </c>
      <c r="I3380" s="30">
        <v>11.4102</v>
      </c>
      <c r="J3380" s="14">
        <v>379</v>
      </c>
      <c r="K3380" s="14">
        <v>133</v>
      </c>
      <c r="L3380" s="12">
        <v>0.22109999999999999</v>
      </c>
      <c r="M3380" s="7">
        <v>1.1084279100000001</v>
      </c>
      <c r="N3380" s="31">
        <v>0.7</v>
      </c>
      <c r="O3380" s="14">
        <f>IFERROR(VLOOKUP($C3380,'site totals'!$J$2:$K$607,2,FALSE),1)</f>
        <v>2329.0650000000001</v>
      </c>
      <c r="P3380" s="32" t="s">
        <v>94</v>
      </c>
      <c r="Q3380" s="12">
        <v>0.36847494349999999</v>
      </c>
      <c r="R3380" s="29">
        <v>0.35</v>
      </c>
      <c r="S3380" s="2">
        <f>IF($A3380="site","",MIN(VLOOKUP($P3380,margin_ranges!$A$5:$D$10,4,FALSE)/100,$Q3380))</f>
        <v>0.19750000000000001</v>
      </c>
      <c r="T3380" s="6">
        <f>IF(A3380="placement",$J3380*MIN($Q3380,$S3380),"")</f>
        <v>74.852500000000006</v>
      </c>
      <c r="U3380" s="6">
        <f>IF($A3380="placement",T3380,SUMIF($C$10:$C$6209,$C3380,$T$10:$T$6209))</f>
        <v>74.852500000000006</v>
      </c>
      <c r="V3380" s="34">
        <f t="shared" si="161"/>
        <v>0.23461538461538467</v>
      </c>
      <c r="W3380" s="24"/>
      <c r="X3380" s="2" t="str">
        <f>IFERROR(MIN(VLOOKUP($W3380,margin_ranges!$A$5:$D$10,4,FALSE),$Q3380*100)/100,"")</f>
        <v/>
      </c>
      <c r="Y3380" s="6">
        <f t="shared" si="159"/>
        <v>74.852500000000006</v>
      </c>
      <c r="Z3380" s="6">
        <f>IF($A3380="placement",Y3380,SUMIF($C$10:$C$6209,$C3380,$Y$10:$Y$6209))</f>
        <v>74.852500000000006</v>
      </c>
      <c r="AA3380" s="29">
        <f t="shared" si="160"/>
        <v>0.23461538461538467</v>
      </c>
    </row>
    <row r="3381" spans="1:27" x14ac:dyDescent="0.3">
      <c r="A3381" s="16" t="s">
        <v>33</v>
      </c>
      <c r="B3381" s="16" t="s">
        <v>3657</v>
      </c>
      <c r="C3381" s="16" t="s">
        <v>3658</v>
      </c>
      <c r="D3381" s="8" t="s">
        <v>34</v>
      </c>
      <c r="E3381" s="16"/>
      <c r="F3381" s="17">
        <v>0.285710895144618</v>
      </c>
      <c r="G3381" s="17">
        <v>0.98898786000000005</v>
      </c>
      <c r="H3381" s="36">
        <v>850.78179999999998</v>
      </c>
      <c r="I3381" s="36">
        <v>166.87870000000001</v>
      </c>
      <c r="J3381" s="22">
        <v>4991</v>
      </c>
      <c r="K3381" s="22">
        <v>1445</v>
      </c>
      <c r="L3381" s="18">
        <v>0.1961</v>
      </c>
      <c r="M3381" s="19">
        <v>0.99690237000000004</v>
      </c>
      <c r="N3381" s="20">
        <v>0.66158899999999998</v>
      </c>
      <c r="O3381" s="22">
        <f>IFERROR(VLOOKUP($C3381,'site totals'!$J$2:$K$607,2,FALSE),1)</f>
        <v>2329.0650000000001</v>
      </c>
      <c r="P3381" s="21"/>
      <c r="Q3381" s="18">
        <v>0.33635527389999997</v>
      </c>
      <c r="R3381" s="17">
        <v>0.28570000000000001</v>
      </c>
      <c r="S3381" s="18" t="str">
        <f>IF($A3381="site","",MIN(VLOOKUP($P3381,margin_ranges!$A$5:$D$10,4,FALSE)/100,$Q3381))</f>
        <v/>
      </c>
      <c r="T3381" s="22" t="str">
        <f>IF(A3381="placement",$J3381*MIN($Q3381,$S3381),"")</f>
        <v/>
      </c>
      <c r="U3381" s="22">
        <f>IF($A3381="placement",T3381,SUMIF($C$10:$C$6209,$C3381,$T$10:$T$6209))</f>
        <v>1401.4069093491999</v>
      </c>
      <c r="V3381" s="37">
        <f t="shared" si="161"/>
        <v>6.8783450840943505E-3</v>
      </c>
      <c r="W3381" s="38"/>
      <c r="X3381" s="18" t="str">
        <f>IFERROR(MIN(VLOOKUP($W3381,margin_ranges!$A$5:$D$10,4,FALSE),$Q3381*100)/100,"")</f>
        <v/>
      </c>
      <c r="Y3381" s="6" t="str">
        <f t="shared" si="159"/>
        <v/>
      </c>
      <c r="Z3381" s="6">
        <f>IF($A3381="placement",Y3381,SUMIF($C$10:$C$6209,$C3381,$Y$10:$Y$6209))</f>
        <v>1401.4069093491999</v>
      </c>
      <c r="AA3381" s="17">
        <f t="shared" si="160"/>
        <v>6.8783450840943505E-3</v>
      </c>
    </row>
    <row r="3382" spans="1:27" hidden="1" x14ac:dyDescent="0.3">
      <c r="A3382" s="8" t="s">
        <v>17</v>
      </c>
      <c r="B3382" s="8" t="s">
        <v>9443</v>
      </c>
      <c r="C3382" s="8" t="s">
        <v>9444</v>
      </c>
      <c r="D3382" s="8" t="s">
        <v>9453</v>
      </c>
      <c r="E3382" s="8" t="s">
        <v>9454</v>
      </c>
      <c r="F3382" s="29">
        <v>0.12553001553120499</v>
      </c>
      <c r="G3382" s="29">
        <v>0</v>
      </c>
      <c r="H3382" s="30">
        <v>22.483599999999999</v>
      </c>
      <c r="I3382" s="30">
        <v>6.1741000000000001</v>
      </c>
      <c r="J3382" s="14">
        <v>265</v>
      </c>
      <c r="K3382" s="14">
        <v>66</v>
      </c>
      <c r="L3382" s="12">
        <v>0.27460000000000001</v>
      </c>
      <c r="M3382" s="7">
        <v>1.4294372799999999</v>
      </c>
      <c r="N3382" s="31">
        <v>1.25</v>
      </c>
      <c r="O3382" s="14">
        <f>IFERROR(VLOOKUP($C3382,'site totals'!$J$2:$K$607,2,FALSE),1)</f>
        <v>2328.4128999999998</v>
      </c>
      <c r="P3382" s="32" t="s">
        <v>22</v>
      </c>
      <c r="Q3382" s="12">
        <v>0.12553001550000001</v>
      </c>
      <c r="R3382" s="29">
        <v>0.28999999999999998</v>
      </c>
      <c r="S3382" s="2">
        <f>IF($A3382="site","",VLOOKUP($P3382,margin_ranges!$A$5:$D$10,4,FALSE)/100)</f>
        <v>0.29749999999999999</v>
      </c>
      <c r="T3382" s="6">
        <f>IF(A3382="placement",$J3382*MIN($Q3382,$S3382),"")</f>
        <v>33.265454107500005</v>
      </c>
      <c r="U3382" s="6">
        <f>IF($A3382="placement",T3382,SUMIF($C$10:$C$6209,$C3382,$T$10:$T$6209))</f>
        <v>33.265454107500005</v>
      </c>
      <c r="V3382" s="34">
        <f t="shared" si="161"/>
        <v>0.23164786549295791</v>
      </c>
      <c r="W3382" s="24"/>
      <c r="X3382" s="2" t="str">
        <f>IFERROR(MIN(VLOOKUP($W3382,margin_ranges!$A$5:$D$10,4,FALSE),$Q3382*100)/100,"")</f>
        <v/>
      </c>
      <c r="Y3382" s="6">
        <f t="shared" si="159"/>
        <v>33.265454107500005</v>
      </c>
      <c r="Z3382" s="6">
        <f>IF($A3382="placement",Y3382,SUMIF($C$10:$C$6209,$C3382,$Y$10:$Y$6209))</f>
        <v>33.265454107500005</v>
      </c>
      <c r="AA3382" s="29">
        <f t="shared" si="160"/>
        <v>0.23164786549295791</v>
      </c>
    </row>
    <row r="3383" spans="1:27" hidden="1" x14ac:dyDescent="0.3">
      <c r="A3383" s="8" t="s">
        <v>17</v>
      </c>
      <c r="B3383" s="8" t="s">
        <v>9443</v>
      </c>
      <c r="C3383" s="8" t="s">
        <v>9444</v>
      </c>
      <c r="D3383" s="8" t="s">
        <v>9451</v>
      </c>
      <c r="E3383" s="8" t="s">
        <v>9452</v>
      </c>
      <c r="F3383" s="29">
        <v>0.16749191631791999</v>
      </c>
      <c r="G3383" s="29">
        <v>0</v>
      </c>
      <c r="H3383" s="30">
        <v>27.372900000000001</v>
      </c>
      <c r="I3383" s="30">
        <v>11.232900000000001</v>
      </c>
      <c r="J3383" s="14">
        <v>304</v>
      </c>
      <c r="K3383" s="14">
        <v>76</v>
      </c>
      <c r="L3383" s="12">
        <v>0.41039999999999999</v>
      </c>
      <c r="M3383" s="7">
        <v>0.90089215</v>
      </c>
      <c r="N3383" s="31">
        <v>0.75</v>
      </c>
      <c r="O3383" s="14">
        <f>IFERROR(VLOOKUP($C3383,'site totals'!$J$2:$K$607,2,FALSE),1)</f>
        <v>2328.4128999999998</v>
      </c>
      <c r="P3383" s="32" t="s">
        <v>22</v>
      </c>
      <c r="Q3383" s="12">
        <v>0.16749191629999999</v>
      </c>
      <c r="R3383" s="29">
        <v>0.28999999999999998</v>
      </c>
      <c r="S3383" s="2">
        <f>IF($A3383="site","",VLOOKUP($P3383,margin_ranges!$A$5:$D$10,4,FALSE)/100)</f>
        <v>0.29749999999999999</v>
      </c>
      <c r="T3383" s="6">
        <f>IF(A3383="placement",$J3383*MIN($Q3383,$S3383),"")</f>
        <v>50.917542555199994</v>
      </c>
      <c r="U3383" s="6">
        <f>IF($A3383="placement",T3383,SUMIF($C$10:$C$6209,$C3383,$T$10:$T$6209))</f>
        <v>50.917542555199994</v>
      </c>
      <c r="V3383" s="34">
        <f t="shared" si="161"/>
        <v>0.1725465967605635</v>
      </c>
      <c r="W3383" s="24"/>
      <c r="X3383" s="2" t="str">
        <f>IFERROR(MIN(VLOOKUP($W3383,margin_ranges!$A$5:$D$10,4,FALSE),$Q3383*100)/100,"")</f>
        <v/>
      </c>
      <c r="Y3383" s="6">
        <f t="shared" si="159"/>
        <v>50.917542555199994</v>
      </c>
      <c r="Z3383" s="6">
        <f>IF($A3383="placement",Y3383,SUMIF($C$10:$C$6209,$C3383,$Y$10:$Y$6209))</f>
        <v>50.917542555199994</v>
      </c>
      <c r="AA3383" s="29">
        <f t="shared" si="160"/>
        <v>0.1725465967605635</v>
      </c>
    </row>
    <row r="3384" spans="1:27" hidden="1" x14ac:dyDescent="0.3">
      <c r="A3384" s="8" t="s">
        <v>17</v>
      </c>
      <c r="B3384" s="8" t="s">
        <v>9443</v>
      </c>
      <c r="C3384" s="8" t="s">
        <v>9444</v>
      </c>
      <c r="D3384" s="8" t="s">
        <v>9457</v>
      </c>
      <c r="E3384" s="8" t="s">
        <v>9458</v>
      </c>
      <c r="F3384" s="29">
        <v>0.12135437230738</v>
      </c>
      <c r="G3384" s="29">
        <v>0</v>
      </c>
      <c r="H3384" s="30">
        <v>19.485199999999999</v>
      </c>
      <c r="I3384" s="30">
        <v>7.1848000000000001</v>
      </c>
      <c r="J3384" s="14">
        <v>307</v>
      </c>
      <c r="K3384" s="14">
        <v>77</v>
      </c>
      <c r="L3384" s="12">
        <v>0.36870000000000003</v>
      </c>
      <c r="M3384" s="7">
        <v>1.42264408</v>
      </c>
      <c r="N3384" s="31">
        <v>1.25</v>
      </c>
      <c r="O3384" s="14">
        <f>IFERROR(VLOOKUP($C3384,'site totals'!$J$2:$K$607,2,FALSE),1)</f>
        <v>2328.4128999999998</v>
      </c>
      <c r="P3384" s="32" t="s">
        <v>22</v>
      </c>
      <c r="Q3384" s="12">
        <v>0.1213543723</v>
      </c>
      <c r="R3384" s="29">
        <v>0.28999999999999998</v>
      </c>
      <c r="S3384" s="2">
        <f>IF($A3384="site","",VLOOKUP($P3384,margin_ranges!$A$5:$D$10,4,FALSE)/100)</f>
        <v>0.29749999999999999</v>
      </c>
      <c r="T3384" s="6">
        <f>IF(A3384="placement",$J3384*MIN($Q3384,$S3384),"")</f>
        <v>37.255792296099997</v>
      </c>
      <c r="U3384" s="6">
        <f>IF($A3384="placement",T3384,SUMIF($C$10:$C$6209,$C3384,$T$10:$T$6209))</f>
        <v>37.255792296099997</v>
      </c>
      <c r="V3384" s="34">
        <f t="shared" si="161"/>
        <v>0.2375290530985914</v>
      </c>
      <c r="W3384" s="24"/>
      <c r="X3384" s="2" t="str">
        <f>IFERROR(MIN(VLOOKUP($W3384,margin_ranges!$A$5:$D$10,4,FALSE),$Q3384*100)/100,"")</f>
        <v/>
      </c>
      <c r="Y3384" s="6">
        <f t="shared" si="159"/>
        <v>37.255792296099997</v>
      </c>
      <c r="Z3384" s="6">
        <f>IF($A3384="placement",Y3384,SUMIF($C$10:$C$6209,$C3384,$Y$10:$Y$6209))</f>
        <v>37.255792296099997</v>
      </c>
      <c r="AA3384" s="29">
        <f t="shared" si="160"/>
        <v>0.2375290530985914</v>
      </c>
    </row>
    <row r="3385" spans="1:27" hidden="1" x14ac:dyDescent="0.3">
      <c r="A3385" s="8" t="s">
        <v>17</v>
      </c>
      <c r="B3385" s="8" t="s">
        <v>9443</v>
      </c>
      <c r="C3385" s="8" t="s">
        <v>9444</v>
      </c>
      <c r="D3385" s="8" t="s">
        <v>9455</v>
      </c>
      <c r="E3385" s="8" t="s">
        <v>9456</v>
      </c>
      <c r="F3385" s="29">
        <v>0.19295480721445701</v>
      </c>
      <c r="G3385" s="29">
        <v>0</v>
      </c>
      <c r="H3385" s="30">
        <v>25.360800000000001</v>
      </c>
      <c r="I3385" s="30">
        <v>12.4194</v>
      </c>
      <c r="J3385" s="14">
        <v>346</v>
      </c>
      <c r="K3385" s="14">
        <v>86</v>
      </c>
      <c r="L3385" s="12">
        <v>0.48970000000000002</v>
      </c>
      <c r="M3385" s="7">
        <v>0.92931598999999998</v>
      </c>
      <c r="N3385" s="31">
        <v>0.75</v>
      </c>
      <c r="O3385" s="14">
        <f>IFERROR(VLOOKUP($C3385,'site totals'!$J$2:$K$607,2,FALSE),1)</f>
        <v>2328.4128999999998</v>
      </c>
      <c r="P3385" s="32" t="s">
        <v>22</v>
      </c>
      <c r="Q3385" s="12">
        <v>0.19295480719999999</v>
      </c>
      <c r="R3385" s="29">
        <v>0.28999999999999998</v>
      </c>
      <c r="S3385" s="2">
        <f>IF($A3385="site","",VLOOKUP($P3385,margin_ranges!$A$5:$D$10,4,FALSE)/100)</f>
        <v>0.29749999999999999</v>
      </c>
      <c r="T3385" s="6">
        <f>IF(A3385="placement",$J3385*MIN($Q3385,$S3385),"")</f>
        <v>66.762363291200003</v>
      </c>
      <c r="U3385" s="6">
        <f>IF($A3385="placement",T3385,SUMIF($C$10:$C$6209,$C3385,$T$10:$T$6209))</f>
        <v>66.762363291200003</v>
      </c>
      <c r="V3385" s="34">
        <f t="shared" si="161"/>
        <v>0.13668337014084497</v>
      </c>
      <c r="W3385" s="24"/>
      <c r="X3385" s="2" t="str">
        <f>IFERROR(MIN(VLOOKUP($W3385,margin_ranges!$A$5:$D$10,4,FALSE),$Q3385*100)/100,"")</f>
        <v/>
      </c>
      <c r="Y3385" s="6">
        <f t="shared" si="159"/>
        <v>66.762363291200003</v>
      </c>
      <c r="Z3385" s="6">
        <f>IF($A3385="placement",Y3385,SUMIF($C$10:$C$6209,$C3385,$Y$10:$Y$6209))</f>
        <v>66.762363291200003</v>
      </c>
      <c r="AA3385" s="29">
        <f t="shared" si="160"/>
        <v>0.13668337014084497</v>
      </c>
    </row>
    <row r="3386" spans="1:27" hidden="1" x14ac:dyDescent="0.3">
      <c r="A3386" s="8" t="s">
        <v>17</v>
      </c>
      <c r="B3386" s="8" t="s">
        <v>9443</v>
      </c>
      <c r="C3386" s="8" t="s">
        <v>9444</v>
      </c>
      <c r="D3386" s="8" t="s">
        <v>9447</v>
      </c>
      <c r="E3386" s="8" t="s">
        <v>9448</v>
      </c>
      <c r="F3386" s="29">
        <v>8.07316200010183E-2</v>
      </c>
      <c r="G3386" s="29">
        <v>1</v>
      </c>
      <c r="H3386" s="30">
        <v>81.846500000000006</v>
      </c>
      <c r="I3386" s="30">
        <v>33.186</v>
      </c>
      <c r="J3386" s="14">
        <v>812</v>
      </c>
      <c r="K3386" s="14">
        <v>202</v>
      </c>
      <c r="L3386" s="12">
        <v>0.40550000000000003</v>
      </c>
      <c r="M3386" s="7">
        <v>0.81586619999999999</v>
      </c>
      <c r="N3386" s="31">
        <v>0.75</v>
      </c>
      <c r="O3386" s="14">
        <f>IFERROR(VLOOKUP($C3386,'site totals'!$J$2:$K$607,2,FALSE),1)</f>
        <v>2328.4128999999998</v>
      </c>
      <c r="P3386" s="32" t="s">
        <v>22</v>
      </c>
      <c r="Q3386" s="12">
        <v>8.0731620000000004E-2</v>
      </c>
      <c r="R3386" s="29">
        <v>0.28999999999999998</v>
      </c>
      <c r="S3386" s="2">
        <f>IF($A3386="site","",VLOOKUP($P3386,margin_ranges!$A$5:$D$10,4,FALSE)/100)</f>
        <v>0.29749999999999999</v>
      </c>
      <c r="T3386" s="6">
        <f>IF(A3386="placement",$J3386*MIN($Q3386,$S3386),"")</f>
        <v>65.554075440000005</v>
      </c>
      <c r="U3386" s="6">
        <f>IF($A3386="placement",T3386,SUMIF($C$10:$C$6209,$C3386,$T$10:$T$6209))</f>
        <v>65.554075440000005</v>
      </c>
      <c r="V3386" s="34">
        <f t="shared" si="161"/>
        <v>0.29474419718309863</v>
      </c>
      <c r="W3386" s="24"/>
      <c r="X3386" s="2" t="str">
        <f>IFERROR(MIN(VLOOKUP($W3386,margin_ranges!$A$5:$D$10,4,FALSE),$Q3386*100)/100,"")</f>
        <v/>
      </c>
      <c r="Y3386" s="6">
        <f t="shared" si="159"/>
        <v>65.554075440000005</v>
      </c>
      <c r="Z3386" s="6">
        <f>IF($A3386="placement",Y3386,SUMIF($C$10:$C$6209,$C3386,$Y$10:$Y$6209))</f>
        <v>65.554075440000005</v>
      </c>
      <c r="AA3386" s="29">
        <f t="shared" si="160"/>
        <v>0.29474419718309863</v>
      </c>
    </row>
    <row r="3387" spans="1:27" hidden="1" x14ac:dyDescent="0.3">
      <c r="A3387" s="8" t="s">
        <v>17</v>
      </c>
      <c r="B3387" s="8" t="s">
        <v>9443</v>
      </c>
      <c r="C3387" s="8" t="s">
        <v>9444</v>
      </c>
      <c r="D3387" s="8" t="s">
        <v>9459</v>
      </c>
      <c r="E3387" s="8" t="s">
        <v>9460</v>
      </c>
      <c r="F3387" s="29">
        <v>0.11561860488558701</v>
      </c>
      <c r="G3387" s="29">
        <v>1</v>
      </c>
      <c r="H3387" s="30">
        <v>73.250900000000001</v>
      </c>
      <c r="I3387" s="30">
        <v>35.762</v>
      </c>
      <c r="J3387" s="14">
        <v>910</v>
      </c>
      <c r="K3387" s="14">
        <v>228</v>
      </c>
      <c r="L3387" s="12">
        <v>0.48820000000000002</v>
      </c>
      <c r="M3387" s="7">
        <v>0.84805039999999998</v>
      </c>
      <c r="N3387" s="31">
        <v>0.75</v>
      </c>
      <c r="O3387" s="14">
        <f>IFERROR(VLOOKUP($C3387,'site totals'!$J$2:$K$607,2,FALSE),1)</f>
        <v>2328.4128999999998</v>
      </c>
      <c r="P3387" s="32" t="s">
        <v>22</v>
      </c>
      <c r="Q3387" s="12">
        <v>0.1156186049</v>
      </c>
      <c r="R3387" s="29">
        <v>0.28999999999999998</v>
      </c>
      <c r="S3387" s="2">
        <f>IF($A3387="site","",VLOOKUP($P3387,margin_ranges!$A$5:$D$10,4,FALSE)/100)</f>
        <v>0.29749999999999999</v>
      </c>
      <c r="T3387" s="6">
        <f>IF(A3387="placement",$J3387*MIN($Q3387,$S3387),"")</f>
        <v>105.21293045900001</v>
      </c>
      <c r="U3387" s="6">
        <f>IF($A3387="placement",T3387,SUMIF($C$10:$C$6209,$C3387,$T$10:$T$6209))</f>
        <v>105.21293045900001</v>
      </c>
      <c r="V3387" s="34">
        <f t="shared" si="161"/>
        <v>0.24560759873239424</v>
      </c>
      <c r="W3387" s="24"/>
      <c r="X3387" s="2" t="str">
        <f>IFERROR(MIN(VLOOKUP($W3387,margin_ranges!$A$5:$D$10,4,FALSE),$Q3387*100)/100,"")</f>
        <v/>
      </c>
      <c r="Y3387" s="6">
        <f t="shared" si="159"/>
        <v>105.21293045900001</v>
      </c>
      <c r="Z3387" s="6">
        <f>IF($A3387="placement",Y3387,SUMIF($C$10:$C$6209,$C3387,$Y$10:$Y$6209))</f>
        <v>105.21293045900001</v>
      </c>
      <c r="AA3387" s="29">
        <f t="shared" si="160"/>
        <v>0.24560759873239424</v>
      </c>
    </row>
    <row r="3388" spans="1:27" hidden="1" x14ac:dyDescent="0.3">
      <c r="A3388" s="8" t="s">
        <v>17</v>
      </c>
      <c r="B3388" s="8" t="s">
        <v>9443</v>
      </c>
      <c r="C3388" s="8" t="s">
        <v>9444</v>
      </c>
      <c r="D3388" s="8" t="s">
        <v>9449</v>
      </c>
      <c r="E3388" s="8" t="s">
        <v>9450</v>
      </c>
      <c r="F3388" s="29">
        <v>0.113105305099126</v>
      </c>
      <c r="G3388" s="29">
        <v>1</v>
      </c>
      <c r="H3388" s="30">
        <v>82.029399999999995</v>
      </c>
      <c r="I3388" s="30">
        <v>22.4054</v>
      </c>
      <c r="J3388" s="14">
        <v>947</v>
      </c>
      <c r="K3388" s="14">
        <v>234</v>
      </c>
      <c r="L3388" s="12">
        <v>0.27310000000000001</v>
      </c>
      <c r="M3388" s="7">
        <v>1.4094119700000001</v>
      </c>
      <c r="N3388" s="31">
        <v>1.25</v>
      </c>
      <c r="O3388" s="14">
        <f>IFERROR(VLOOKUP($C3388,'site totals'!$J$2:$K$607,2,FALSE),1)</f>
        <v>2328.4128999999998</v>
      </c>
      <c r="P3388" s="32" t="s">
        <v>22</v>
      </c>
      <c r="Q3388" s="12">
        <v>0.1131053051</v>
      </c>
      <c r="R3388" s="29">
        <v>0.28999999999999998</v>
      </c>
      <c r="S3388" s="2">
        <f>IF($A3388="site","",VLOOKUP($P3388,margin_ranges!$A$5:$D$10,4,FALSE)/100)</f>
        <v>0.29749999999999999</v>
      </c>
      <c r="T3388" s="6">
        <f>IF(A3388="placement",$J3388*MIN($Q3388,$S3388),"")</f>
        <v>107.1107239297</v>
      </c>
      <c r="U3388" s="6">
        <f>IF($A3388="placement",T3388,SUMIF($C$10:$C$6209,$C3388,$T$10:$T$6209))</f>
        <v>107.1107239297</v>
      </c>
      <c r="V3388" s="34">
        <f t="shared" si="161"/>
        <v>0.24914745760563384</v>
      </c>
      <c r="W3388" s="24"/>
      <c r="X3388" s="2" t="str">
        <f>IFERROR(MIN(VLOOKUP($W3388,margin_ranges!$A$5:$D$10,4,FALSE),$Q3388*100)/100,"")</f>
        <v/>
      </c>
      <c r="Y3388" s="6">
        <f t="shared" si="159"/>
        <v>107.1107239297</v>
      </c>
      <c r="Z3388" s="6">
        <f>IF($A3388="placement",Y3388,SUMIF($C$10:$C$6209,$C3388,$Y$10:$Y$6209))</f>
        <v>107.1107239297</v>
      </c>
      <c r="AA3388" s="29">
        <f t="shared" si="160"/>
        <v>0.24914745760563384</v>
      </c>
    </row>
    <row r="3389" spans="1:27" hidden="1" x14ac:dyDescent="0.3">
      <c r="A3389" s="8" t="s">
        <v>17</v>
      </c>
      <c r="B3389" s="8" t="s">
        <v>9443</v>
      </c>
      <c r="C3389" s="8" t="s">
        <v>9444</v>
      </c>
      <c r="D3389" s="8" t="s">
        <v>9445</v>
      </c>
      <c r="E3389" s="8" t="s">
        <v>9446</v>
      </c>
      <c r="F3389" s="29">
        <v>0.116347307864979</v>
      </c>
      <c r="G3389" s="29">
        <v>1</v>
      </c>
      <c r="H3389" s="30">
        <v>77.799199999999999</v>
      </c>
      <c r="I3389" s="30">
        <v>25.891400000000001</v>
      </c>
      <c r="J3389" s="14">
        <v>1099</v>
      </c>
      <c r="K3389" s="14">
        <v>272</v>
      </c>
      <c r="L3389" s="12">
        <v>0.33279999999999998</v>
      </c>
      <c r="M3389" s="7">
        <v>1.41458291</v>
      </c>
      <c r="N3389" s="31">
        <v>1.25</v>
      </c>
      <c r="O3389" s="14">
        <f>IFERROR(VLOOKUP($C3389,'site totals'!$J$2:$K$607,2,FALSE),1)</f>
        <v>2328.4128999999998</v>
      </c>
      <c r="P3389" s="32" t="s">
        <v>22</v>
      </c>
      <c r="Q3389" s="12">
        <v>0.1163473079</v>
      </c>
      <c r="R3389" s="29">
        <v>0.28999999999999998</v>
      </c>
      <c r="S3389" s="2">
        <f>IF($A3389="site","",VLOOKUP($P3389,margin_ranges!$A$5:$D$10,4,FALSE)/100)</f>
        <v>0.29749999999999999</v>
      </c>
      <c r="T3389" s="6">
        <f>IF(A3389="placement",$J3389*MIN($Q3389,$S3389),"")</f>
        <v>127.8656913821</v>
      </c>
      <c r="U3389" s="6">
        <f>IF($A3389="placement",T3389,SUMIF($C$10:$C$6209,$C3389,$T$10:$T$6209))</f>
        <v>127.8656913821</v>
      </c>
      <c r="V3389" s="34">
        <f t="shared" si="161"/>
        <v>0.24458125647887341</v>
      </c>
      <c r="W3389" s="24"/>
      <c r="X3389" s="2" t="str">
        <f>IFERROR(MIN(VLOOKUP($W3389,margin_ranges!$A$5:$D$10,4,FALSE),$Q3389*100)/100,"")</f>
        <v/>
      </c>
      <c r="Y3389" s="6">
        <f t="shared" si="159"/>
        <v>127.8656913821</v>
      </c>
      <c r="Z3389" s="6">
        <f>IF($A3389="placement",Y3389,SUMIF($C$10:$C$6209,$C3389,$Y$10:$Y$6209))</f>
        <v>127.8656913821</v>
      </c>
      <c r="AA3389" s="17">
        <f t="shared" si="160"/>
        <v>0.24458125647887341</v>
      </c>
    </row>
    <row r="3390" spans="1:27" x14ac:dyDescent="0.3">
      <c r="A3390" s="16" t="s">
        <v>33</v>
      </c>
      <c r="B3390" s="16" t="s">
        <v>9443</v>
      </c>
      <c r="C3390" s="16" t="s">
        <v>9444</v>
      </c>
      <c r="D3390" s="8" t="s">
        <v>34</v>
      </c>
      <c r="E3390" s="16"/>
      <c r="F3390" s="17">
        <v>0.119023604826274</v>
      </c>
      <c r="G3390" s="17">
        <v>0.75523558999999996</v>
      </c>
      <c r="H3390" s="36">
        <v>409.62849999999997</v>
      </c>
      <c r="I3390" s="36">
        <v>154.2559</v>
      </c>
      <c r="J3390" s="22">
        <v>4989</v>
      </c>
      <c r="K3390" s="22">
        <v>1242</v>
      </c>
      <c r="L3390" s="18">
        <v>0.37659999999999999</v>
      </c>
      <c r="M3390" s="19">
        <v>1.07817758</v>
      </c>
      <c r="N3390" s="20">
        <v>0.94984900000000005</v>
      </c>
      <c r="O3390" s="22">
        <f>IFERROR(VLOOKUP($C3390,'site totals'!$J$2:$K$607,2,FALSE),1)</f>
        <v>2328.4128999999998</v>
      </c>
      <c r="P3390" s="21"/>
      <c r="Q3390" s="18">
        <v>0.1190236048</v>
      </c>
      <c r="R3390" s="17">
        <v>0.28999999999999998</v>
      </c>
      <c r="S3390" s="18" t="str">
        <f>IF($A3390="site","",VLOOKUP($P3390,margin_ranges!$A$5:$D$10,4,FALSE)/100)</f>
        <v/>
      </c>
      <c r="T3390" s="22" t="str">
        <f>IF(A3390="placement",$J3390*MIN($Q3390,$S3390),"")</f>
        <v/>
      </c>
      <c r="U3390" s="22">
        <f>IF($A3390="placement",T3390,SUMIF($C$10:$C$6209,$C3390,$T$10:$T$6209))</f>
        <v>593.94457346080003</v>
      </c>
      <c r="V3390" s="37">
        <f t="shared" si="161"/>
        <v>0.24077348378805219</v>
      </c>
      <c r="W3390" s="38"/>
      <c r="X3390" s="18" t="str">
        <f>IFERROR(MIN(VLOOKUP($W3390,margin_ranges!$A$5:$D$10,4,FALSE),$Q3390*100)/100,"")</f>
        <v/>
      </c>
      <c r="Y3390" s="6" t="str">
        <f t="shared" si="159"/>
        <v/>
      </c>
      <c r="Z3390" s="6">
        <f>IF($A3390="placement",Y3390,SUMIF($C$10:$C$6209,$C3390,$Y$10:$Y$6209))</f>
        <v>593.94457346080003</v>
      </c>
      <c r="AA3390" s="17">
        <f t="shared" si="160"/>
        <v>0.24077348378805219</v>
      </c>
    </row>
    <row r="3391" spans="1:27" hidden="1" x14ac:dyDescent="0.3">
      <c r="A3391" s="8" t="s">
        <v>17</v>
      </c>
      <c r="B3391" s="8" t="s">
        <v>10433</v>
      </c>
      <c r="C3391" s="8" t="s">
        <v>10434</v>
      </c>
      <c r="D3391" s="8" t="s">
        <v>10437</v>
      </c>
      <c r="E3391" s="8" t="s">
        <v>10438</v>
      </c>
      <c r="F3391" s="29">
        <v>0.20774307199668099</v>
      </c>
      <c r="G3391" s="29">
        <v>1</v>
      </c>
      <c r="H3391" s="30">
        <v>648.22889999999995</v>
      </c>
      <c r="I3391" s="30">
        <v>130.64439999999999</v>
      </c>
      <c r="J3391" s="14">
        <v>1731</v>
      </c>
      <c r="K3391" s="14">
        <v>329</v>
      </c>
      <c r="L3391" s="12">
        <v>0.20150000000000001</v>
      </c>
      <c r="M3391" s="7">
        <v>0.44177588000000001</v>
      </c>
      <c r="N3391" s="31">
        <v>0.35</v>
      </c>
      <c r="O3391" s="14">
        <f>IFERROR(VLOOKUP($C3391,'site totals'!$J$2:$K$607,2,FALSE),1)</f>
        <v>2184.3753000000002</v>
      </c>
      <c r="P3391" s="32" t="s">
        <v>91</v>
      </c>
      <c r="Q3391" s="12">
        <v>0.207743072</v>
      </c>
      <c r="R3391" s="29">
        <v>0.3</v>
      </c>
      <c r="S3391" s="2">
        <f>IF($A3391="site","",VLOOKUP($P3391,margin_ranges!$A$5:$D$10,4,FALSE)/100)</f>
        <v>0.29749999999999999</v>
      </c>
      <c r="T3391" s="6">
        <f>IF(A3391="placement",$J3391*MIN($Q3391,$S3391),"")</f>
        <v>359.60325763200001</v>
      </c>
      <c r="U3391" s="6">
        <f>IF($A3391="placement",T3391,SUMIF($C$10:$C$6209,$C3391,$T$10:$T$6209))</f>
        <v>359.60325763200001</v>
      </c>
      <c r="V3391" s="34">
        <f t="shared" si="161"/>
        <v>0.13179561142857166</v>
      </c>
      <c r="W3391" s="24"/>
      <c r="X3391" s="2" t="str">
        <f>IFERROR(MIN(VLOOKUP($W3391,margin_ranges!$A$5:$D$10,4,FALSE),$Q3391*100)/100,"")</f>
        <v/>
      </c>
      <c r="Y3391" s="6">
        <f t="shared" si="159"/>
        <v>359.60325763200001</v>
      </c>
      <c r="Z3391" s="6">
        <f>IF($A3391="placement",Y3391,SUMIF($C$10:$C$6209,$C3391,$Y$10:$Y$6209))</f>
        <v>359.60325763200001</v>
      </c>
      <c r="AA3391" s="29">
        <f t="shared" si="160"/>
        <v>0.13179561142857166</v>
      </c>
    </row>
    <row r="3392" spans="1:27" hidden="1" x14ac:dyDescent="0.3">
      <c r="A3392" s="8" t="s">
        <v>17</v>
      </c>
      <c r="B3392" s="8" t="s">
        <v>10433</v>
      </c>
      <c r="C3392" s="8" t="s">
        <v>10434</v>
      </c>
      <c r="D3392" s="8" t="s">
        <v>10435</v>
      </c>
      <c r="E3392" s="8" t="s">
        <v>10436</v>
      </c>
      <c r="F3392" s="29">
        <v>0.20646206343314599</v>
      </c>
      <c r="G3392" s="29">
        <v>1</v>
      </c>
      <c r="H3392" s="30">
        <v>1114.058</v>
      </c>
      <c r="I3392" s="30">
        <v>554.1694</v>
      </c>
      <c r="J3392" s="14">
        <v>2095</v>
      </c>
      <c r="K3392" s="14">
        <v>397</v>
      </c>
      <c r="L3392" s="12">
        <v>0.49740000000000001</v>
      </c>
      <c r="M3392" s="7">
        <v>0.12601792000000001</v>
      </c>
      <c r="N3392" s="31">
        <v>0.1</v>
      </c>
      <c r="O3392" s="14">
        <f>IFERROR(VLOOKUP($C3392,'site totals'!$J$2:$K$607,2,FALSE),1)</f>
        <v>2184.3753000000002</v>
      </c>
      <c r="P3392" s="32" t="s">
        <v>91</v>
      </c>
      <c r="Q3392" s="12">
        <v>0.20646206340000001</v>
      </c>
      <c r="R3392" s="29">
        <v>0.33</v>
      </c>
      <c r="S3392" s="2">
        <f>IF($A3392="site","",VLOOKUP($P3392,margin_ranges!$A$5:$D$10,4,FALSE)/100)</f>
        <v>0.29749999999999999</v>
      </c>
      <c r="T3392" s="6">
        <f>IF(A3392="placement",$J3392*MIN($Q3392,$S3392),"")</f>
        <v>432.53802282300001</v>
      </c>
      <c r="U3392" s="6">
        <f>IF($A3392="placement",T3392,SUMIF($C$10:$C$6209,$C3392,$T$10:$T$6209))</f>
        <v>432.53802282300001</v>
      </c>
      <c r="V3392" s="34">
        <f t="shared" si="161"/>
        <v>0.18438497999999992</v>
      </c>
      <c r="W3392" s="24"/>
      <c r="X3392" s="2" t="str">
        <f>IFERROR(MIN(VLOOKUP($W3392,margin_ranges!$A$5:$D$10,4,FALSE),$Q3392*100)/100,"")</f>
        <v/>
      </c>
      <c r="Y3392" s="6">
        <f t="shared" si="159"/>
        <v>432.53802282300001</v>
      </c>
      <c r="Z3392" s="6">
        <f>IF($A3392="placement",Y3392,SUMIF($C$10:$C$6209,$C3392,$Y$10:$Y$6209))</f>
        <v>432.53802282300001</v>
      </c>
      <c r="AA3392" s="29">
        <f t="shared" si="160"/>
        <v>0.18438497999999992</v>
      </c>
    </row>
    <row r="3393" spans="1:27" hidden="1" x14ac:dyDescent="0.3">
      <c r="A3393" s="8" t="s">
        <v>17</v>
      </c>
      <c r="B3393" s="8" t="s">
        <v>10433</v>
      </c>
      <c r="C3393" s="8" t="s">
        <v>10434</v>
      </c>
      <c r="D3393" s="8" t="s">
        <v>10439</v>
      </c>
      <c r="E3393" s="8" t="s">
        <v>10440</v>
      </c>
      <c r="F3393" s="29">
        <v>0.32194837953602901</v>
      </c>
      <c r="G3393" s="29">
        <v>1</v>
      </c>
      <c r="H3393" s="30">
        <v>792.15660000000003</v>
      </c>
      <c r="I3393" s="30">
        <v>77.232699999999994</v>
      </c>
      <c r="J3393" s="14">
        <v>854</v>
      </c>
      <c r="K3393" s="14">
        <v>231</v>
      </c>
      <c r="L3393" s="12">
        <v>9.7500000000000003E-2</v>
      </c>
      <c r="M3393" s="7">
        <v>0.36870349000000002</v>
      </c>
      <c r="N3393" s="31">
        <v>0.25</v>
      </c>
      <c r="O3393" s="14">
        <f>IFERROR(VLOOKUP($C3393,'site totals'!$J$2:$K$607,2,FALSE),1)</f>
        <v>2184.3753000000002</v>
      </c>
      <c r="P3393" s="32" t="s">
        <v>91</v>
      </c>
      <c r="Q3393" s="12">
        <v>0.32194837949999999</v>
      </c>
      <c r="R3393" s="29">
        <v>0.33</v>
      </c>
      <c r="S3393" s="2">
        <f>IF($A3393="site","",VLOOKUP($P3393,margin_ranges!$A$5:$D$10,4,FALSE)/100)</f>
        <v>0.29749999999999999</v>
      </c>
      <c r="T3393" s="6">
        <f>IF(A3393="placement",$J3393*MIN($Q3393,$S3393),"")</f>
        <v>254.065</v>
      </c>
      <c r="U3393" s="6">
        <f>IF($A3393="placement",T3393,SUMIF($C$10:$C$6209,$C3393,$T$10:$T$6209))</f>
        <v>254.065</v>
      </c>
      <c r="V3393" s="34">
        <f t="shared" si="161"/>
        <v>4.8507462686567138E-2</v>
      </c>
      <c r="W3393" s="24"/>
      <c r="X3393" s="2" t="str">
        <f>IFERROR(MIN(VLOOKUP($W3393,margin_ranges!$A$5:$D$10,4,FALSE),$Q3393*100)/100,"")</f>
        <v/>
      </c>
      <c r="Y3393" s="6">
        <f t="shared" si="159"/>
        <v>254.065</v>
      </c>
      <c r="Z3393" s="6">
        <f>IF($A3393="placement",Y3393,SUMIF($C$10:$C$6209,$C3393,$Y$10:$Y$6209))</f>
        <v>254.065</v>
      </c>
      <c r="AA3393" s="29">
        <f t="shared" si="160"/>
        <v>4.8507462686567138E-2</v>
      </c>
    </row>
    <row r="3394" spans="1:27" x14ac:dyDescent="0.3">
      <c r="A3394" s="16" t="s">
        <v>33</v>
      </c>
      <c r="B3394" s="16" t="s">
        <v>10433</v>
      </c>
      <c r="C3394" s="16" t="s">
        <v>10434</v>
      </c>
      <c r="D3394" s="8" t="s">
        <v>34</v>
      </c>
      <c r="E3394" s="16"/>
      <c r="F3394" s="17">
        <v>0.22801339475684401</v>
      </c>
      <c r="G3394" s="17">
        <v>1</v>
      </c>
      <c r="H3394" s="36">
        <v>2554.4434999999999</v>
      </c>
      <c r="I3394" s="36">
        <v>762.04660000000001</v>
      </c>
      <c r="J3394" s="22">
        <v>4681</v>
      </c>
      <c r="K3394" s="22">
        <v>958</v>
      </c>
      <c r="L3394" s="18">
        <v>0.29830000000000001</v>
      </c>
      <c r="M3394" s="19">
        <v>0.20474708</v>
      </c>
      <c r="N3394" s="20">
        <v>0.15806200000000001</v>
      </c>
      <c r="O3394" s="22">
        <f>IFERROR(VLOOKUP($C3394,'site totals'!$J$2:$K$607,2,FALSE),1)</f>
        <v>2184.3753000000002</v>
      </c>
      <c r="P3394" s="21"/>
      <c r="Q3394" s="18">
        <v>0.22801339479999999</v>
      </c>
      <c r="R3394" s="17">
        <v>0.31890000000000002</v>
      </c>
      <c r="S3394" s="18" t="str">
        <f>IF($A3394="site","",VLOOKUP($P3394,margin_ranges!$A$5:$D$10,4,FALSE)/100)</f>
        <v/>
      </c>
      <c r="T3394" s="22" t="str">
        <f>IF(A3394="placement",$J3394*MIN($Q3394,$S3394),"")</f>
        <v/>
      </c>
      <c r="U3394" s="22">
        <f>IF($A3394="placement",T3394,SUMIF($C$10:$C$6209,$C3394,$T$10:$T$6209))</f>
        <v>1046.2062804550001</v>
      </c>
      <c r="V3394" s="37">
        <f t="shared" si="161"/>
        <v>0.14006666570636339</v>
      </c>
      <c r="W3394" s="38"/>
      <c r="X3394" s="18" t="str">
        <f>IFERROR(MIN(VLOOKUP($W3394,margin_ranges!$A$5:$D$10,4,FALSE),$Q3394*100)/100,"")</f>
        <v/>
      </c>
      <c r="Y3394" s="6" t="str">
        <f t="shared" si="159"/>
        <v/>
      </c>
      <c r="Z3394" s="6">
        <f>IF($A3394="placement",Y3394,SUMIF($C$10:$C$6209,$C3394,$Y$10:$Y$6209))</f>
        <v>1046.2062804550001</v>
      </c>
      <c r="AA3394" s="17">
        <f t="shared" si="160"/>
        <v>0.14006666570636339</v>
      </c>
    </row>
    <row r="3395" spans="1:27" hidden="1" x14ac:dyDescent="0.3">
      <c r="A3395" s="8" t="s">
        <v>17</v>
      </c>
      <c r="B3395" s="8" t="s">
        <v>8253</v>
      </c>
      <c r="C3395" s="8" t="s">
        <v>8254</v>
      </c>
      <c r="D3395" s="8" t="s">
        <v>8263</v>
      </c>
      <c r="E3395" s="8" t="s">
        <v>8264</v>
      </c>
      <c r="F3395" s="29">
        <v>0.28570502735728698</v>
      </c>
      <c r="G3395" s="29">
        <v>0</v>
      </c>
      <c r="H3395" s="30">
        <v>15.211399999999999</v>
      </c>
      <c r="I3395" s="30">
        <v>6.2980999999999998</v>
      </c>
      <c r="J3395" s="14">
        <v>265</v>
      </c>
      <c r="K3395" s="14">
        <v>75</v>
      </c>
      <c r="L3395" s="12">
        <v>0.41399999999999998</v>
      </c>
      <c r="M3395" s="7">
        <v>1.3999818500000001</v>
      </c>
      <c r="N3395" s="31">
        <v>1</v>
      </c>
      <c r="O3395" s="14">
        <f>IFERROR(VLOOKUP($C3395,'site totals'!$J$2:$K$607,2,FALSE),1)</f>
        <v>2115.9002</v>
      </c>
      <c r="P3395" s="32" t="s">
        <v>22</v>
      </c>
      <c r="Q3395" s="12">
        <v>0.28570502739999998</v>
      </c>
      <c r="R3395" s="29">
        <v>0.33</v>
      </c>
      <c r="S3395" s="2">
        <f>IF($A3395="site","",VLOOKUP($P3395,margin_ranges!$A$5:$D$10,4,FALSE)/100)</f>
        <v>0.29749999999999999</v>
      </c>
      <c r="T3395" s="6">
        <f>IF(A3395="placement",$J3395*MIN($Q3395,$S3395),"")</f>
        <v>75.711832260999998</v>
      </c>
      <c r="U3395" s="6">
        <f>IF($A3395="placement",T3395,SUMIF($C$10:$C$6209,$C3395,$T$10:$T$6209))</f>
        <v>75.711832260999998</v>
      </c>
      <c r="V3395" s="34">
        <f t="shared" si="161"/>
        <v>6.611189940298523E-2</v>
      </c>
      <c r="W3395" s="24"/>
      <c r="X3395" s="2" t="str">
        <f>IFERROR(MIN(VLOOKUP($W3395,margin_ranges!$A$5:$D$10,4,FALSE),$Q3395*100)/100,"")</f>
        <v/>
      </c>
      <c r="Y3395" s="6">
        <f t="shared" si="159"/>
        <v>75.711832260999998</v>
      </c>
      <c r="Z3395" s="6">
        <f>IF($A3395="placement",Y3395,SUMIF($C$10:$C$6209,$C3395,$Y$10:$Y$6209))</f>
        <v>75.711832260999998</v>
      </c>
      <c r="AA3395" s="29">
        <f t="shared" si="160"/>
        <v>6.611189940298523E-2</v>
      </c>
    </row>
    <row r="3396" spans="1:27" hidden="1" x14ac:dyDescent="0.3">
      <c r="A3396" s="8" t="s">
        <v>17</v>
      </c>
      <c r="B3396" s="8" t="s">
        <v>8253</v>
      </c>
      <c r="C3396" s="8" t="s">
        <v>8254</v>
      </c>
      <c r="D3396" s="8" t="s">
        <v>8255</v>
      </c>
      <c r="E3396" s="8" t="s">
        <v>8256</v>
      </c>
      <c r="F3396" s="29">
        <v>0.21210201862571701</v>
      </c>
      <c r="G3396" s="29">
        <v>1</v>
      </c>
      <c r="H3396" s="30">
        <v>75.508499999999998</v>
      </c>
      <c r="I3396" s="30">
        <v>11.6973</v>
      </c>
      <c r="J3396" s="14">
        <v>757</v>
      </c>
      <c r="K3396" s="14">
        <v>161</v>
      </c>
      <c r="L3396" s="12">
        <v>0.15490000000000001</v>
      </c>
      <c r="M3396" s="7">
        <v>2.15763975</v>
      </c>
      <c r="N3396" s="31">
        <v>1.7</v>
      </c>
      <c r="O3396" s="14">
        <f>IFERROR(VLOOKUP($C3396,'site totals'!$J$2:$K$607,2,FALSE),1)</f>
        <v>2115.9002</v>
      </c>
      <c r="P3396" s="32" t="s">
        <v>478</v>
      </c>
      <c r="Q3396" s="12">
        <v>0.2121020186</v>
      </c>
      <c r="R3396" s="29">
        <v>0.33</v>
      </c>
      <c r="S3396" s="2">
        <f>IF($A3396="site","",VLOOKUP($P3396,margin_ranges!$A$5:$D$10,4,FALSE)/100)</f>
        <v>0.43</v>
      </c>
      <c r="T3396" s="6">
        <f>IF(A3396="placement",$J3396*MIN($Q3396,$S3396),"")</f>
        <v>160.56122808020001</v>
      </c>
      <c r="U3396" s="6">
        <f>IF($A3396="placement",T3396,SUMIF($C$10:$C$6209,$C3396,$T$10:$T$6209))</f>
        <v>160.56122808020001</v>
      </c>
      <c r="V3396" s="34">
        <f t="shared" si="161"/>
        <v>0.17596713641791073</v>
      </c>
      <c r="W3396" s="24"/>
      <c r="X3396" s="2" t="str">
        <f>IFERROR(MIN(VLOOKUP($W3396,margin_ranges!$A$5:$D$10,4,FALSE),$Q3396*100)/100,"")</f>
        <v/>
      </c>
      <c r="Y3396" s="6">
        <f t="shared" si="159"/>
        <v>160.56122808020001</v>
      </c>
      <c r="Z3396" s="6">
        <f>IF($A3396="placement",Y3396,SUMIF($C$10:$C$6209,$C3396,$Y$10:$Y$6209))</f>
        <v>160.56122808020001</v>
      </c>
      <c r="AA3396" s="29">
        <f t="shared" si="160"/>
        <v>0.17596713641791073</v>
      </c>
    </row>
    <row r="3397" spans="1:27" hidden="1" x14ac:dyDescent="0.3">
      <c r="A3397" s="8" t="s">
        <v>17</v>
      </c>
      <c r="B3397" s="8" t="s">
        <v>8253</v>
      </c>
      <c r="C3397" s="8" t="s">
        <v>8254</v>
      </c>
      <c r="D3397" s="8" t="s">
        <v>8261</v>
      </c>
      <c r="E3397" s="8" t="s">
        <v>8262</v>
      </c>
      <c r="F3397" s="29">
        <v>0.154971241729775</v>
      </c>
      <c r="G3397" s="29">
        <v>1</v>
      </c>
      <c r="H3397" s="30">
        <v>81.652799999999999</v>
      </c>
      <c r="I3397" s="30">
        <v>14.161099999999999</v>
      </c>
      <c r="J3397" s="14">
        <v>1031</v>
      </c>
      <c r="K3397" s="14">
        <v>160</v>
      </c>
      <c r="L3397" s="12">
        <v>0.1734</v>
      </c>
      <c r="M3397" s="7">
        <v>2.4259529400000002</v>
      </c>
      <c r="N3397" s="31">
        <v>2.0499999999999998</v>
      </c>
      <c r="O3397" s="14">
        <f>IFERROR(VLOOKUP($C3397,'site totals'!$J$2:$K$607,2,FALSE),1)</f>
        <v>2115.9002</v>
      </c>
      <c r="P3397" s="32" t="s">
        <v>22</v>
      </c>
      <c r="Q3397" s="12">
        <v>0.15497124170000001</v>
      </c>
      <c r="R3397" s="29">
        <v>0.2</v>
      </c>
      <c r="S3397" s="2">
        <f>IF($A3397="site","",VLOOKUP($P3397,margin_ranges!$A$5:$D$10,4,FALSE)/100)</f>
        <v>0.29749999999999999</v>
      </c>
      <c r="T3397" s="6">
        <f>IF(A3397="placement",$J3397*MIN($Q3397,$S3397),"")</f>
        <v>159.77535019270002</v>
      </c>
      <c r="U3397" s="6">
        <f>IF($A3397="placement",T3397,SUMIF($C$10:$C$6209,$C3397,$T$10:$T$6209))</f>
        <v>159.77535019270002</v>
      </c>
      <c r="V3397" s="34">
        <f t="shared" si="161"/>
        <v>5.6285947874999964E-2</v>
      </c>
      <c r="W3397" s="24"/>
      <c r="X3397" s="2" t="str">
        <f>IFERROR(MIN(VLOOKUP($W3397,margin_ranges!$A$5:$D$10,4,FALSE),$Q3397*100)/100,"")</f>
        <v/>
      </c>
      <c r="Y3397" s="6">
        <f t="shared" si="159"/>
        <v>159.77535019270002</v>
      </c>
      <c r="Z3397" s="6">
        <f>IF($A3397="placement",Y3397,SUMIF($C$10:$C$6209,$C3397,$Y$10:$Y$6209))</f>
        <v>159.77535019270002</v>
      </c>
      <c r="AA3397" s="29">
        <f t="shared" si="160"/>
        <v>5.6285947874999964E-2</v>
      </c>
    </row>
    <row r="3398" spans="1:27" hidden="1" x14ac:dyDescent="0.3">
      <c r="A3398" s="8" t="s">
        <v>17</v>
      </c>
      <c r="B3398" s="8" t="s">
        <v>8253</v>
      </c>
      <c r="C3398" s="8" t="s">
        <v>8254</v>
      </c>
      <c r="D3398" s="8" t="s">
        <v>8259</v>
      </c>
      <c r="E3398" s="8" t="s">
        <v>8260</v>
      </c>
      <c r="F3398" s="29">
        <v>0.23015172702966</v>
      </c>
      <c r="G3398" s="29">
        <v>1</v>
      </c>
      <c r="H3398" s="30">
        <v>78.366500000000002</v>
      </c>
      <c r="I3398" s="30">
        <v>13.5367</v>
      </c>
      <c r="J3398" s="14">
        <v>1081</v>
      </c>
      <c r="K3398" s="14">
        <v>249</v>
      </c>
      <c r="L3398" s="12">
        <v>0.17269999999999999</v>
      </c>
      <c r="M3398" s="7">
        <v>2.66286237</v>
      </c>
      <c r="N3398" s="31">
        <v>2.0499999999999998</v>
      </c>
      <c r="O3398" s="14">
        <f>IFERROR(VLOOKUP($C3398,'site totals'!$J$2:$K$607,2,FALSE),1)</f>
        <v>2115.9002</v>
      </c>
      <c r="P3398" s="32" t="s">
        <v>161</v>
      </c>
      <c r="Q3398" s="12">
        <v>0.230151727</v>
      </c>
      <c r="R3398" s="29">
        <v>0.3</v>
      </c>
      <c r="S3398" s="2">
        <f>IF($A3398="site","",VLOOKUP($P3398,margin_ranges!$A$5:$D$10,4,FALSE)/100)</f>
        <v>0.43</v>
      </c>
      <c r="T3398" s="6">
        <f>IF(A3398="placement",$J3398*MIN($Q3398,$S3398),"")</f>
        <v>248.794016887</v>
      </c>
      <c r="U3398" s="6">
        <f>IF($A3398="placement",T3398,SUMIF($C$10:$C$6209,$C3398,$T$10:$T$6209))</f>
        <v>248.794016887</v>
      </c>
      <c r="V3398" s="34">
        <f t="shared" si="161"/>
        <v>9.9783247142857245E-2</v>
      </c>
      <c r="W3398" s="24"/>
      <c r="X3398" s="2" t="str">
        <f>IFERROR(MIN(VLOOKUP($W3398,margin_ranges!$A$5:$D$10,4,FALSE),$Q3398*100)/100,"")</f>
        <v/>
      </c>
      <c r="Y3398" s="6">
        <f t="shared" si="159"/>
        <v>248.794016887</v>
      </c>
      <c r="Z3398" s="6">
        <f>IF($A3398="placement",Y3398,SUMIF($C$10:$C$6209,$C3398,$Y$10:$Y$6209))</f>
        <v>248.794016887</v>
      </c>
      <c r="AA3398" s="29">
        <f t="shared" si="160"/>
        <v>9.9783247142857245E-2</v>
      </c>
    </row>
    <row r="3399" spans="1:27" hidden="1" x14ac:dyDescent="0.3">
      <c r="A3399" s="8" t="s">
        <v>17</v>
      </c>
      <c r="B3399" s="8" t="s">
        <v>8253</v>
      </c>
      <c r="C3399" s="8" t="s">
        <v>8254</v>
      </c>
      <c r="D3399" s="8" t="s">
        <v>8257</v>
      </c>
      <c r="E3399" s="8" t="s">
        <v>8258</v>
      </c>
      <c r="F3399" s="29">
        <v>0.244733771253587</v>
      </c>
      <c r="G3399" s="29">
        <v>1</v>
      </c>
      <c r="H3399" s="30">
        <v>86.463899999999995</v>
      </c>
      <c r="I3399" s="30">
        <v>17.197800000000001</v>
      </c>
      <c r="J3399" s="14">
        <v>1400</v>
      </c>
      <c r="K3399" s="14">
        <v>343</v>
      </c>
      <c r="L3399" s="12">
        <v>0.19889999999999999</v>
      </c>
      <c r="M3399" s="7">
        <v>2.7142746799999999</v>
      </c>
      <c r="N3399" s="31">
        <v>2.0499999999999998</v>
      </c>
      <c r="O3399" s="14">
        <f>IFERROR(VLOOKUP($C3399,'site totals'!$J$2:$K$607,2,FALSE),1)</f>
        <v>2115.9002</v>
      </c>
      <c r="P3399" s="32" t="s">
        <v>478</v>
      </c>
      <c r="Q3399" s="12">
        <v>0.24473377130000001</v>
      </c>
      <c r="R3399" s="29">
        <v>0.33</v>
      </c>
      <c r="S3399" s="2">
        <f>IF($A3399="site","",VLOOKUP($P3399,margin_ranges!$A$5:$D$10,4,FALSE)/100)</f>
        <v>0.43</v>
      </c>
      <c r="T3399" s="6">
        <f>IF(A3399="placement",$J3399*MIN($Q3399,$S3399),"")</f>
        <v>342.62727982000001</v>
      </c>
      <c r="U3399" s="6">
        <f>IF($A3399="placement",T3399,SUMIF($C$10:$C$6209,$C3399,$T$10:$T$6209))</f>
        <v>342.62727982000001</v>
      </c>
      <c r="V3399" s="34">
        <f t="shared" si="161"/>
        <v>0.12726302791044786</v>
      </c>
      <c r="W3399" s="24"/>
      <c r="X3399" s="2" t="str">
        <f>IFERROR(MIN(VLOOKUP($W3399,margin_ranges!$A$5:$D$10,4,FALSE),$Q3399*100)/100,"")</f>
        <v/>
      </c>
      <c r="Y3399" s="6">
        <f t="shared" si="159"/>
        <v>342.62727982000001</v>
      </c>
      <c r="Z3399" s="6">
        <f>IF($A3399="placement",Y3399,SUMIF($C$10:$C$6209,$C3399,$Y$10:$Y$6209))</f>
        <v>342.62727982000001</v>
      </c>
      <c r="AA3399" s="29">
        <f t="shared" si="160"/>
        <v>0.12726302791044786</v>
      </c>
    </row>
    <row r="3400" spans="1:27" x14ac:dyDescent="0.3">
      <c r="A3400" s="16" t="s">
        <v>33</v>
      </c>
      <c r="B3400" s="16" t="s">
        <v>8253</v>
      </c>
      <c r="C3400" s="16" t="s">
        <v>8254</v>
      </c>
      <c r="D3400" s="8" t="s">
        <v>34</v>
      </c>
      <c r="E3400" s="16"/>
      <c r="F3400" s="17">
        <v>0.217791310443186</v>
      </c>
      <c r="G3400" s="17">
        <v>0.94166048000000002</v>
      </c>
      <c r="H3400" s="36">
        <v>337.20479999999998</v>
      </c>
      <c r="I3400" s="36">
        <v>62.891100000000002</v>
      </c>
      <c r="J3400" s="22">
        <v>4534</v>
      </c>
      <c r="K3400" s="22">
        <v>987</v>
      </c>
      <c r="L3400" s="18">
        <v>0.1865</v>
      </c>
      <c r="M3400" s="19">
        <v>2.4031349</v>
      </c>
      <c r="N3400" s="20">
        <v>1.879753</v>
      </c>
      <c r="O3400" s="22">
        <f>IFERROR(VLOOKUP($C3400,'site totals'!$J$2:$K$607,2,FALSE),1)</f>
        <v>2115.9002</v>
      </c>
      <c r="P3400" s="21"/>
      <c r="Q3400" s="18">
        <v>0.21779131039999999</v>
      </c>
      <c r="R3400" s="17">
        <v>0.29330000000000001</v>
      </c>
      <c r="S3400" s="18" t="str">
        <f>IF($A3400="site","",VLOOKUP($P3400,margin_ranges!$A$5:$D$10,4,FALSE)/100)</f>
        <v/>
      </c>
      <c r="T3400" s="22" t="str">
        <f>IF(A3400="placement",$J3400*MIN($Q3400,$S3400),"")</f>
        <v/>
      </c>
      <c r="U3400" s="22">
        <f>IF($A3400="placement",T3400,SUMIF($C$10:$C$6209,$C3400,$T$10:$T$6209))</f>
        <v>987.46970724089999</v>
      </c>
      <c r="V3400" s="37">
        <f t="shared" si="161"/>
        <v>0.10684566029984355</v>
      </c>
      <c r="W3400" s="38"/>
      <c r="X3400" s="18" t="str">
        <f>IFERROR(MIN(VLOOKUP($W3400,margin_ranges!$A$5:$D$10,4,FALSE),$Q3400*100)/100,"")</f>
        <v/>
      </c>
      <c r="Y3400" s="6" t="str">
        <f t="shared" si="159"/>
        <v/>
      </c>
      <c r="Z3400" s="6">
        <f>IF($A3400="placement",Y3400,SUMIF($C$10:$C$6209,$C3400,$Y$10:$Y$6209))</f>
        <v>987.46970724089999</v>
      </c>
      <c r="AA3400" s="17">
        <f t="shared" si="160"/>
        <v>0.10684566029984355</v>
      </c>
    </row>
    <row r="3401" spans="1:27" hidden="1" x14ac:dyDescent="0.3">
      <c r="A3401" s="8" t="s">
        <v>17</v>
      </c>
      <c r="B3401" s="8" t="s">
        <v>7048</v>
      </c>
      <c r="C3401" s="8" t="s">
        <v>7049</v>
      </c>
      <c r="D3401" s="8" t="s">
        <v>7060</v>
      </c>
      <c r="E3401" s="8" t="s">
        <v>7061</v>
      </c>
      <c r="F3401" s="29">
        <v>0.249999999999999</v>
      </c>
      <c r="G3401" s="29">
        <v>1</v>
      </c>
      <c r="H3401" s="30">
        <v>82.904700000000005</v>
      </c>
      <c r="I3401" s="30">
        <v>7.6802999999999999</v>
      </c>
      <c r="J3401" s="14">
        <v>102</v>
      </c>
      <c r="K3401" s="14">
        <v>26</v>
      </c>
      <c r="L3401" s="12">
        <v>9.2600000000000002E-2</v>
      </c>
      <c r="M3401" s="7">
        <v>0.44342471999999999</v>
      </c>
      <c r="N3401" s="31">
        <v>0.05</v>
      </c>
      <c r="O3401" s="14">
        <f>IFERROR(VLOOKUP($C3401,'site totals'!$J$2:$K$607,2,FALSE),1)</f>
        <v>2049.1066999999998</v>
      </c>
      <c r="P3401" s="32" t="s">
        <v>91</v>
      </c>
      <c r="Q3401" s="12">
        <v>0.88724128960000004</v>
      </c>
      <c r="R3401" s="29">
        <v>0.25</v>
      </c>
      <c r="S3401" s="2">
        <f>IF($A3401="site","",VLOOKUP($P3401,margin_ranges!$A$5:$D$10,4,FALSE)/100)</f>
        <v>0.29749999999999999</v>
      </c>
      <c r="T3401" s="6">
        <f>IF(A3401="placement",$J3401*MIN($Q3401,$S3401),"")</f>
        <v>30.344999999999999</v>
      </c>
      <c r="U3401" s="6">
        <f>IF($A3401="placement",T3401,SUMIF($C$10:$C$6209,$C3401,$T$10:$T$6209))</f>
        <v>30.344999999999999</v>
      </c>
      <c r="V3401" s="34">
        <f t="shared" si="161"/>
        <v>-6.3333333333333353E-2</v>
      </c>
      <c r="W3401" s="24"/>
      <c r="X3401" s="2" t="str">
        <f>IFERROR(MIN(VLOOKUP($W3401,margin_ranges!$A$5:$D$10,4,FALSE),$Q3401*100)/100,"")</f>
        <v/>
      </c>
      <c r="Y3401" s="6">
        <f t="shared" si="159"/>
        <v>30.344999999999999</v>
      </c>
      <c r="Z3401" s="6">
        <f>IF($A3401="placement",Y3401,SUMIF($C$10:$C$6209,$C3401,$Y$10:$Y$6209))</f>
        <v>30.344999999999999</v>
      </c>
      <c r="AA3401" s="29">
        <f t="shared" si="160"/>
        <v>-6.3333333333333353E-2</v>
      </c>
    </row>
    <row r="3402" spans="1:27" hidden="1" x14ac:dyDescent="0.3">
      <c r="A3402" s="8" t="s">
        <v>17</v>
      </c>
      <c r="B3402" s="8" t="s">
        <v>7048</v>
      </c>
      <c r="C3402" s="8" t="s">
        <v>7049</v>
      </c>
      <c r="D3402" s="8" t="s">
        <v>7050</v>
      </c>
      <c r="E3402" s="8" t="s">
        <v>7051</v>
      </c>
      <c r="F3402" s="29">
        <v>0.25</v>
      </c>
      <c r="G3402" s="29">
        <v>1</v>
      </c>
      <c r="H3402" s="30">
        <v>90.476399999999998</v>
      </c>
      <c r="I3402" s="30">
        <v>11.2643</v>
      </c>
      <c r="J3402" s="14">
        <v>157</v>
      </c>
      <c r="K3402" s="14">
        <v>39</v>
      </c>
      <c r="L3402" s="12">
        <v>0.1245</v>
      </c>
      <c r="M3402" s="7">
        <v>0.46506785</v>
      </c>
      <c r="N3402" s="31">
        <v>0.05</v>
      </c>
      <c r="O3402" s="14">
        <f>IFERROR(VLOOKUP($C3402,'site totals'!$J$2:$K$607,2,FALSE),1)</f>
        <v>2049.1066999999998</v>
      </c>
      <c r="P3402" s="32" t="s">
        <v>91</v>
      </c>
      <c r="Q3402" s="12">
        <v>0.8924888057</v>
      </c>
      <c r="R3402" s="29">
        <v>0.25</v>
      </c>
      <c r="S3402" s="2">
        <f>IF($A3402="site","",VLOOKUP($P3402,margin_ranges!$A$5:$D$10,4,FALSE)/100)</f>
        <v>0.29749999999999999</v>
      </c>
      <c r="T3402" s="6">
        <f>IF(A3402="placement",$J3402*MIN($Q3402,$S3402),"")</f>
        <v>46.707499999999996</v>
      </c>
      <c r="U3402" s="6">
        <f>IF($A3402="placement",T3402,SUMIF($C$10:$C$6209,$C3402,$T$10:$T$6209))</f>
        <v>46.707499999999996</v>
      </c>
      <c r="V3402" s="34">
        <f t="shared" si="161"/>
        <v>-6.3333333333333353E-2</v>
      </c>
      <c r="W3402" s="24"/>
      <c r="X3402" s="2" t="str">
        <f>IFERROR(MIN(VLOOKUP($W3402,margin_ranges!$A$5:$D$10,4,FALSE),$Q3402*100)/100,"")</f>
        <v/>
      </c>
      <c r="Y3402" s="6">
        <f t="shared" si="159"/>
        <v>46.707499999999996</v>
      </c>
      <c r="Z3402" s="6">
        <f>IF($A3402="placement",Y3402,SUMIF($C$10:$C$6209,$C3402,$Y$10:$Y$6209))</f>
        <v>46.707499999999996</v>
      </c>
      <c r="AA3402" s="29">
        <f t="shared" si="160"/>
        <v>-6.3333333333333353E-2</v>
      </c>
    </row>
    <row r="3403" spans="1:27" hidden="1" x14ac:dyDescent="0.3">
      <c r="A3403" s="8" t="s">
        <v>17</v>
      </c>
      <c r="B3403" s="8" t="s">
        <v>7048</v>
      </c>
      <c r="C3403" s="8" t="s">
        <v>7049</v>
      </c>
      <c r="D3403" s="8" t="s">
        <v>7065</v>
      </c>
      <c r="E3403" s="8" t="s">
        <v>7066</v>
      </c>
      <c r="F3403" s="29">
        <v>0.25</v>
      </c>
      <c r="G3403" s="29">
        <v>1</v>
      </c>
      <c r="H3403" s="30">
        <v>94.508099999999999</v>
      </c>
      <c r="I3403" s="30">
        <v>25.0594</v>
      </c>
      <c r="J3403" s="14">
        <v>364</v>
      </c>
      <c r="K3403" s="14">
        <v>91</v>
      </c>
      <c r="L3403" s="12">
        <v>0.26519999999999999</v>
      </c>
      <c r="M3403" s="7">
        <v>0.48481096000000001</v>
      </c>
      <c r="N3403" s="31">
        <v>0.15</v>
      </c>
      <c r="O3403" s="14">
        <f>IFERROR(VLOOKUP($C3403,'site totals'!$J$2:$K$607,2,FALSE),1)</f>
        <v>2049.1066999999998</v>
      </c>
      <c r="P3403" s="32" t="s">
        <v>91</v>
      </c>
      <c r="Q3403" s="12">
        <v>0.69060105640000002</v>
      </c>
      <c r="R3403" s="29">
        <v>0.25</v>
      </c>
      <c r="S3403" s="2">
        <f>IF($A3403="site","",VLOOKUP($P3403,margin_ranges!$A$5:$D$10,4,FALSE)/100)</f>
        <v>0.29749999999999999</v>
      </c>
      <c r="T3403" s="6">
        <f>IF(A3403="placement",$J3403*MIN($Q3403,$S3403),"")</f>
        <v>108.28999999999999</v>
      </c>
      <c r="U3403" s="6">
        <f>IF($A3403="placement",T3403,SUMIF($C$10:$C$6209,$C3403,$T$10:$T$6209))</f>
        <v>108.28999999999999</v>
      </c>
      <c r="V3403" s="34">
        <f t="shared" si="161"/>
        <v>-6.3333333333333353E-2</v>
      </c>
      <c r="W3403" s="24"/>
      <c r="X3403" s="2" t="str">
        <f>IFERROR(MIN(VLOOKUP($W3403,margin_ranges!$A$5:$D$10,4,FALSE),$Q3403*100)/100,"")</f>
        <v/>
      </c>
      <c r="Y3403" s="6">
        <f t="shared" si="159"/>
        <v>108.28999999999999</v>
      </c>
      <c r="Z3403" s="6">
        <f>IF($A3403="placement",Y3403,SUMIF($C$10:$C$6209,$C3403,$Y$10:$Y$6209))</f>
        <v>108.28999999999999</v>
      </c>
      <c r="AA3403" s="29">
        <f t="shared" si="160"/>
        <v>-6.3333333333333353E-2</v>
      </c>
    </row>
    <row r="3404" spans="1:27" hidden="1" x14ac:dyDescent="0.3">
      <c r="A3404" s="8" t="s">
        <v>17</v>
      </c>
      <c r="B3404" s="8" t="s">
        <v>7048</v>
      </c>
      <c r="C3404" s="8" t="s">
        <v>7049</v>
      </c>
      <c r="D3404" s="8" t="s">
        <v>7055</v>
      </c>
      <c r="E3404" s="8" t="s">
        <v>12121</v>
      </c>
      <c r="F3404" s="29">
        <v>0.28999999999999998</v>
      </c>
      <c r="G3404" s="29">
        <v>0</v>
      </c>
      <c r="H3404" s="30">
        <v>1.7174</v>
      </c>
      <c r="I3404" s="30">
        <v>0.2104</v>
      </c>
      <c r="J3404" s="14">
        <v>17</v>
      </c>
      <c r="K3404" s="14">
        <v>4</v>
      </c>
      <c r="L3404" s="12">
        <v>0.1225</v>
      </c>
      <c r="M3404" s="7">
        <v>2.7241683600000002</v>
      </c>
      <c r="N3404" s="31">
        <v>1.9</v>
      </c>
      <c r="O3404" s="14">
        <f>IFERROR(VLOOKUP($C3404,'site totals'!$J$2:$K$607,2,FALSE),1)</f>
        <v>2049.1066999999998</v>
      </c>
      <c r="P3404" s="32" t="s">
        <v>22</v>
      </c>
      <c r="Q3404" s="12">
        <v>0.30253943729999999</v>
      </c>
      <c r="R3404" s="29">
        <v>0.28999999999999998</v>
      </c>
      <c r="S3404" s="2">
        <f>IF($A3404="site","",VLOOKUP($P3404,margin_ranges!$A$5:$D$10,4,FALSE)/100)</f>
        <v>0.29749999999999999</v>
      </c>
      <c r="T3404" s="6">
        <f>IF(A3404="placement",$J3404*MIN($Q3404,$S3404),"")</f>
        <v>5.0575000000000001</v>
      </c>
      <c r="U3404" s="6">
        <f>IF($A3404="placement",T3404,SUMIF($C$10:$C$6209,$C3404,$T$10:$T$6209))</f>
        <v>5.0575000000000001</v>
      </c>
      <c r="V3404" s="34">
        <f t="shared" si="161"/>
        <v>-1.0563380281690238E-2</v>
      </c>
      <c r="W3404" s="24"/>
      <c r="X3404" s="2" t="str">
        <f>IFERROR(MIN(VLOOKUP($W3404,margin_ranges!$A$5:$D$10,4,FALSE),$Q3404*100)/100,"")</f>
        <v/>
      </c>
      <c r="Y3404" s="6">
        <f t="shared" si="159"/>
        <v>5.0575000000000001</v>
      </c>
      <c r="Z3404" s="6">
        <f>IF($A3404="placement",Y3404,SUMIF($C$10:$C$6209,$C3404,$Y$10:$Y$6209))</f>
        <v>5.0575000000000001</v>
      </c>
      <c r="AA3404" s="29">
        <f t="shared" si="160"/>
        <v>-1.0563380281690238E-2</v>
      </c>
    </row>
    <row r="3405" spans="1:27" hidden="1" x14ac:dyDescent="0.3">
      <c r="A3405" s="8" t="s">
        <v>17</v>
      </c>
      <c r="B3405" s="8" t="s">
        <v>7048</v>
      </c>
      <c r="C3405" s="8" t="s">
        <v>7049</v>
      </c>
      <c r="D3405" s="8" t="s">
        <v>7056</v>
      </c>
      <c r="E3405" s="8" t="s">
        <v>7057</v>
      </c>
      <c r="F3405" s="29">
        <v>0.28999999999999998</v>
      </c>
      <c r="G3405" s="29">
        <v>1</v>
      </c>
      <c r="H3405" s="30">
        <v>33.912599999999998</v>
      </c>
      <c r="I3405" s="30">
        <v>4.3940999999999999</v>
      </c>
      <c r="J3405" s="14">
        <v>111</v>
      </c>
      <c r="K3405" s="14">
        <v>28</v>
      </c>
      <c r="L3405" s="12">
        <v>0.12959999999999999</v>
      </c>
      <c r="M3405" s="7">
        <v>0.84082056999999999</v>
      </c>
      <c r="N3405" s="31">
        <v>0.35</v>
      </c>
      <c r="O3405" s="14">
        <f>IFERROR(VLOOKUP($C3405,'site totals'!$J$2:$K$607,2,FALSE),1)</f>
        <v>2049.1066999999998</v>
      </c>
      <c r="P3405" s="32" t="s">
        <v>22</v>
      </c>
      <c r="Q3405" s="12">
        <v>0.58373996630000002</v>
      </c>
      <c r="R3405" s="29">
        <v>0.28999999999999998</v>
      </c>
      <c r="S3405" s="2">
        <f>IF($A3405="site","",VLOOKUP($P3405,margin_ranges!$A$5:$D$10,4,FALSE)/100)</f>
        <v>0.29749999999999999</v>
      </c>
      <c r="T3405" s="6">
        <f>IF(A3405="placement",$J3405*MIN($Q3405,$S3405),"")</f>
        <v>33.022500000000001</v>
      </c>
      <c r="U3405" s="6">
        <f>IF($A3405="placement",T3405,SUMIF($C$10:$C$6209,$C3405,$T$10:$T$6209))</f>
        <v>33.022500000000001</v>
      </c>
      <c r="V3405" s="34">
        <f t="shared" si="161"/>
        <v>-1.0563380281690238E-2</v>
      </c>
      <c r="W3405" s="24"/>
      <c r="X3405" s="2" t="str">
        <f>IFERROR(MIN(VLOOKUP($W3405,margin_ranges!$A$5:$D$10,4,FALSE),$Q3405*100)/100,"")</f>
        <v/>
      </c>
      <c r="Y3405" s="6">
        <f t="shared" si="159"/>
        <v>33.022500000000001</v>
      </c>
      <c r="Z3405" s="6">
        <f>IF($A3405="placement",Y3405,SUMIF($C$10:$C$6209,$C3405,$Y$10:$Y$6209))</f>
        <v>33.022500000000001</v>
      </c>
      <c r="AA3405" s="29">
        <f t="shared" si="160"/>
        <v>-1.0563380281690238E-2</v>
      </c>
    </row>
    <row r="3406" spans="1:27" hidden="1" x14ac:dyDescent="0.3">
      <c r="A3406" s="8" t="s">
        <v>17</v>
      </c>
      <c r="B3406" s="8" t="s">
        <v>7048</v>
      </c>
      <c r="C3406" s="8" t="s">
        <v>7049</v>
      </c>
      <c r="D3406" s="8" t="s">
        <v>7054</v>
      </c>
      <c r="E3406" s="8" t="s">
        <v>12120</v>
      </c>
      <c r="F3406" s="29">
        <v>0.28999999999999998</v>
      </c>
      <c r="G3406" s="29">
        <v>0</v>
      </c>
      <c r="H3406" s="30">
        <v>5.8916000000000004</v>
      </c>
      <c r="I3406" s="30">
        <v>0.55940000000000001</v>
      </c>
      <c r="J3406" s="14">
        <v>47</v>
      </c>
      <c r="K3406" s="14">
        <v>12</v>
      </c>
      <c r="L3406" s="12">
        <v>9.4899999999999998E-2</v>
      </c>
      <c r="M3406" s="7">
        <v>2.8230366500000001</v>
      </c>
      <c r="N3406" s="31">
        <v>1.9</v>
      </c>
      <c r="O3406" s="14">
        <f>IFERROR(VLOOKUP($C3406,'site totals'!$J$2:$K$607,2,FALSE),1)</f>
        <v>2049.1066999999998</v>
      </c>
      <c r="P3406" s="32" t="s">
        <v>22</v>
      </c>
      <c r="Q3406" s="12">
        <v>0.32696587539999999</v>
      </c>
      <c r="R3406" s="29">
        <v>0.28999999999999998</v>
      </c>
      <c r="S3406" s="2">
        <f>IF($A3406="site","",VLOOKUP($P3406,margin_ranges!$A$5:$D$10,4,FALSE)/100)</f>
        <v>0.29749999999999999</v>
      </c>
      <c r="T3406" s="6">
        <f>IF(A3406="placement",$J3406*MIN($Q3406,$S3406),"")</f>
        <v>13.9825</v>
      </c>
      <c r="U3406" s="6">
        <f>IF($A3406="placement",T3406,SUMIF($C$10:$C$6209,$C3406,$T$10:$T$6209))</f>
        <v>13.9825</v>
      </c>
      <c r="V3406" s="34">
        <f t="shared" si="161"/>
        <v>-1.0563380281690127E-2</v>
      </c>
      <c r="W3406" s="24"/>
      <c r="X3406" s="2" t="str">
        <f>IFERROR(MIN(VLOOKUP($W3406,margin_ranges!$A$5:$D$10,4,FALSE),$Q3406*100)/100,"")</f>
        <v/>
      </c>
      <c r="Y3406" s="6">
        <f t="shared" si="159"/>
        <v>13.9825</v>
      </c>
      <c r="Z3406" s="6">
        <f>IF($A3406="placement",Y3406,SUMIF($C$10:$C$6209,$C3406,$Y$10:$Y$6209))</f>
        <v>13.9825</v>
      </c>
      <c r="AA3406" s="29">
        <f t="shared" si="160"/>
        <v>-1.0563380281690127E-2</v>
      </c>
    </row>
    <row r="3407" spans="1:27" hidden="1" x14ac:dyDescent="0.3">
      <c r="A3407" s="8" t="s">
        <v>17</v>
      </c>
      <c r="B3407" s="8" t="s">
        <v>7048</v>
      </c>
      <c r="C3407" s="8" t="s">
        <v>7049</v>
      </c>
      <c r="D3407" s="8" t="s">
        <v>7052</v>
      </c>
      <c r="E3407" s="8" t="s">
        <v>7053</v>
      </c>
      <c r="F3407" s="29">
        <v>0.28999999999999898</v>
      </c>
      <c r="G3407" s="29">
        <v>1</v>
      </c>
      <c r="H3407" s="30">
        <v>248.16239999999999</v>
      </c>
      <c r="I3407" s="30">
        <v>62.108600000000003</v>
      </c>
      <c r="J3407" s="14">
        <v>1418</v>
      </c>
      <c r="K3407" s="14">
        <v>355</v>
      </c>
      <c r="L3407" s="12">
        <v>0.25030000000000002</v>
      </c>
      <c r="M3407" s="7">
        <v>0.76123976000000004</v>
      </c>
      <c r="N3407" s="31">
        <v>0.4</v>
      </c>
      <c r="O3407" s="14">
        <f>IFERROR(VLOOKUP($C3407,'site totals'!$J$2:$K$607,2,FALSE),1)</f>
        <v>2049.1066999999998</v>
      </c>
      <c r="P3407" s="32" t="s">
        <v>22</v>
      </c>
      <c r="Q3407" s="12">
        <v>0.47454137489999998</v>
      </c>
      <c r="R3407" s="29">
        <v>0.28999999999999998</v>
      </c>
      <c r="S3407" s="2">
        <f>IF($A3407="site","",VLOOKUP($P3407,margin_ranges!$A$5:$D$10,4,FALSE)/100)</f>
        <v>0.29749999999999999</v>
      </c>
      <c r="T3407" s="6">
        <f>IF(A3407="placement",$J3407*MIN($Q3407,$S3407),"")</f>
        <v>421.85499999999996</v>
      </c>
      <c r="U3407" s="6">
        <f>IF($A3407="placement",T3407,SUMIF($C$10:$C$6209,$C3407,$T$10:$T$6209))</f>
        <v>421.85499999999996</v>
      </c>
      <c r="V3407" s="34">
        <f t="shared" si="161"/>
        <v>-1.0563380281690127E-2</v>
      </c>
      <c r="W3407" s="24"/>
      <c r="X3407" s="2" t="str">
        <f>IFERROR(MIN(VLOOKUP($W3407,margin_ranges!$A$5:$D$10,4,FALSE),$Q3407*100)/100,"")</f>
        <v/>
      </c>
      <c r="Y3407" s="6">
        <f t="shared" si="159"/>
        <v>421.85499999999996</v>
      </c>
      <c r="Z3407" s="6">
        <f>IF($A3407="placement",Y3407,SUMIF($C$10:$C$6209,$C3407,$Y$10:$Y$6209))</f>
        <v>421.85499999999996</v>
      </c>
      <c r="AA3407" s="29">
        <f t="shared" si="160"/>
        <v>-1.0563380281690127E-2</v>
      </c>
    </row>
    <row r="3408" spans="1:27" hidden="1" x14ac:dyDescent="0.3">
      <c r="A3408" s="8" t="s">
        <v>17</v>
      </c>
      <c r="B3408" s="8" t="s">
        <v>7048</v>
      </c>
      <c r="C3408" s="8" t="s">
        <v>7049</v>
      </c>
      <c r="D3408" s="8" t="s">
        <v>7062</v>
      </c>
      <c r="E3408" s="8" t="s">
        <v>12122</v>
      </c>
      <c r="F3408" s="29">
        <v>0.28999999999999998</v>
      </c>
      <c r="G3408" s="29">
        <v>0</v>
      </c>
      <c r="H3408" s="30">
        <v>9.1062999999999992</v>
      </c>
      <c r="I3408" s="30">
        <v>0.49309999999999998</v>
      </c>
      <c r="J3408" s="14">
        <v>40</v>
      </c>
      <c r="K3408" s="14">
        <v>10</v>
      </c>
      <c r="L3408" s="12">
        <v>5.4199999999999998E-2</v>
      </c>
      <c r="M3408" s="7">
        <v>2.7050115899999998</v>
      </c>
      <c r="N3408" s="31">
        <v>1.9</v>
      </c>
      <c r="O3408" s="14">
        <f>IFERROR(VLOOKUP($C3408,'site totals'!$J$2:$K$607,2,FALSE),1)</f>
        <v>2049.1066999999998</v>
      </c>
      <c r="P3408" s="32" t="s">
        <v>22</v>
      </c>
      <c r="Q3408" s="12">
        <v>0.29760005140000001</v>
      </c>
      <c r="R3408" s="29">
        <v>0.28999999999999998</v>
      </c>
      <c r="S3408" s="2">
        <f>IF($A3408="site","",VLOOKUP($P3408,margin_ranges!$A$5:$D$10,4,FALSE)/100)</f>
        <v>0.29749999999999999</v>
      </c>
      <c r="T3408" s="6">
        <f>IF(A3408="placement",$J3408*MIN($Q3408,$S3408),"")</f>
        <v>11.899999999999999</v>
      </c>
      <c r="U3408" s="6">
        <f>IF($A3408="placement",T3408,SUMIF($C$10:$C$6209,$C3408,$T$10:$T$6209))</f>
        <v>11.899999999999999</v>
      </c>
      <c r="V3408" s="34">
        <f t="shared" si="161"/>
        <v>-1.0563380281690016E-2</v>
      </c>
      <c r="W3408" s="24"/>
      <c r="X3408" s="2" t="str">
        <f>IFERROR(MIN(VLOOKUP($W3408,margin_ranges!$A$5:$D$10,4,FALSE),$Q3408*100)/100,"")</f>
        <v/>
      </c>
      <c r="Y3408" s="6">
        <f t="shared" si="159"/>
        <v>11.899999999999999</v>
      </c>
      <c r="Z3408" s="6">
        <f>IF($A3408="placement",Y3408,SUMIF($C$10:$C$6209,$C3408,$Y$10:$Y$6209))</f>
        <v>11.899999999999999</v>
      </c>
      <c r="AA3408" s="29">
        <f t="shared" si="160"/>
        <v>-1.0563380281690016E-2</v>
      </c>
    </row>
    <row r="3409" spans="1:27" hidden="1" x14ac:dyDescent="0.3">
      <c r="A3409" s="8" t="s">
        <v>17</v>
      </c>
      <c r="B3409" s="8" t="s">
        <v>7048</v>
      </c>
      <c r="C3409" s="8" t="s">
        <v>7049</v>
      </c>
      <c r="D3409" s="8" t="s">
        <v>7058</v>
      </c>
      <c r="E3409" s="8" t="s">
        <v>7059</v>
      </c>
      <c r="F3409" s="29">
        <v>0.28999999999999998</v>
      </c>
      <c r="G3409" s="29">
        <v>1</v>
      </c>
      <c r="H3409" s="30">
        <v>87.515799999999999</v>
      </c>
      <c r="I3409" s="30">
        <v>11.071999999999999</v>
      </c>
      <c r="J3409" s="14">
        <v>202</v>
      </c>
      <c r="K3409" s="14">
        <v>51</v>
      </c>
      <c r="L3409" s="12">
        <v>0.1265</v>
      </c>
      <c r="M3409" s="7">
        <v>0.60730284999999995</v>
      </c>
      <c r="N3409" s="31">
        <v>0.25</v>
      </c>
      <c r="O3409" s="14">
        <f>IFERROR(VLOOKUP($C3409,'site totals'!$J$2:$K$607,2,FALSE),1)</f>
        <v>2049.1066999999998</v>
      </c>
      <c r="P3409" s="32" t="s">
        <v>22</v>
      </c>
      <c r="Q3409" s="12">
        <v>0.58834377199999999</v>
      </c>
      <c r="R3409" s="29">
        <v>0.28999999999999998</v>
      </c>
      <c r="S3409" s="2">
        <f>IF($A3409="site","",VLOOKUP($P3409,margin_ranges!$A$5:$D$10,4,FALSE)/100)</f>
        <v>0.29749999999999999</v>
      </c>
      <c r="T3409" s="6">
        <f>IF(A3409="placement",$J3409*MIN($Q3409,$S3409),"")</f>
        <v>60.094999999999999</v>
      </c>
      <c r="U3409" s="6">
        <f>IF($A3409="placement",T3409,SUMIF($C$10:$C$6209,$C3409,$T$10:$T$6209))</f>
        <v>60.094999999999999</v>
      </c>
      <c r="V3409" s="34">
        <f t="shared" si="161"/>
        <v>-1.0563380281690016E-2</v>
      </c>
      <c r="W3409" s="24"/>
      <c r="X3409" s="2" t="str">
        <f>IFERROR(MIN(VLOOKUP($W3409,margin_ranges!$A$5:$D$10,4,FALSE),$Q3409*100)/100,"")</f>
        <v/>
      </c>
      <c r="Y3409" s="6">
        <f t="shared" si="159"/>
        <v>60.094999999999999</v>
      </c>
      <c r="Z3409" s="6">
        <f>IF($A3409="placement",Y3409,SUMIF($C$10:$C$6209,$C3409,$Y$10:$Y$6209))</f>
        <v>60.094999999999999</v>
      </c>
      <c r="AA3409" s="29">
        <f t="shared" si="160"/>
        <v>-1.0563380281690016E-2</v>
      </c>
    </row>
    <row r="3410" spans="1:27" hidden="1" x14ac:dyDescent="0.3">
      <c r="A3410" s="8" t="s">
        <v>17</v>
      </c>
      <c r="B3410" s="8" t="s">
        <v>7048</v>
      </c>
      <c r="C3410" s="8" t="s">
        <v>7049</v>
      </c>
      <c r="D3410" s="8" t="s">
        <v>7063</v>
      </c>
      <c r="E3410" s="8" t="s">
        <v>7064</v>
      </c>
      <c r="F3410" s="29">
        <v>0.28999999999999998</v>
      </c>
      <c r="G3410" s="29">
        <v>1</v>
      </c>
      <c r="H3410" s="30">
        <v>421.24930000000001</v>
      </c>
      <c r="I3410" s="30">
        <v>101.5029</v>
      </c>
      <c r="J3410" s="14">
        <v>1928</v>
      </c>
      <c r="K3410" s="14">
        <v>485</v>
      </c>
      <c r="L3410" s="12">
        <v>0.24099999999999999</v>
      </c>
      <c r="M3410" s="7">
        <v>0.63300102000000003</v>
      </c>
      <c r="N3410" s="31">
        <v>0.4</v>
      </c>
      <c r="O3410" s="14">
        <f>IFERROR(VLOOKUP($C3410,'site totals'!$J$2:$K$607,2,FALSE),1)</f>
        <v>2049.1066999999998</v>
      </c>
      <c r="P3410" s="32" t="s">
        <v>22</v>
      </c>
      <c r="Q3410" s="12">
        <v>0.36808948409999998</v>
      </c>
      <c r="R3410" s="29">
        <v>0.28999999999999998</v>
      </c>
      <c r="S3410" s="2">
        <f>IF($A3410="site","",VLOOKUP($P3410,margin_ranges!$A$5:$D$10,4,FALSE)/100)</f>
        <v>0.29749999999999999</v>
      </c>
      <c r="T3410" s="6">
        <f>IF(A3410="placement",$J3410*MIN($Q3410,$S3410),"")</f>
        <v>573.57999999999993</v>
      </c>
      <c r="U3410" s="6">
        <f>IF($A3410="placement",T3410,SUMIF($C$10:$C$6209,$C3410,$T$10:$T$6209))</f>
        <v>573.57999999999993</v>
      </c>
      <c r="V3410" s="34">
        <f t="shared" si="161"/>
        <v>-1.0563380281690016E-2</v>
      </c>
      <c r="W3410" s="24"/>
      <c r="X3410" s="2" t="str">
        <f>IFERROR(MIN(VLOOKUP($W3410,margin_ranges!$A$5:$D$10,4,FALSE),$Q3410*100)/100,"")</f>
        <v/>
      </c>
      <c r="Y3410" s="6">
        <f t="shared" si="159"/>
        <v>573.57999999999993</v>
      </c>
      <c r="Z3410" s="6">
        <f>IF($A3410="placement",Y3410,SUMIF($C$10:$C$6209,$C3410,$Y$10:$Y$6209))</f>
        <v>573.57999999999993</v>
      </c>
      <c r="AA3410" s="29">
        <f t="shared" si="160"/>
        <v>-1.0563380281690016E-2</v>
      </c>
    </row>
    <row r="3411" spans="1:27" x14ac:dyDescent="0.3">
      <c r="A3411" s="16" t="s">
        <v>33</v>
      </c>
      <c r="B3411" s="16" t="s">
        <v>7048</v>
      </c>
      <c r="C3411" s="16" t="s">
        <v>7049</v>
      </c>
      <c r="D3411" s="8" t="s">
        <v>34</v>
      </c>
      <c r="E3411" s="16"/>
      <c r="F3411" s="17">
        <v>0.284280381787829</v>
      </c>
      <c r="G3411" s="17">
        <v>0.97525580000000001</v>
      </c>
      <c r="H3411" s="36">
        <v>1075.9726000000001</v>
      </c>
      <c r="I3411" s="36">
        <v>224.38730000000001</v>
      </c>
      <c r="J3411" s="22">
        <v>4391</v>
      </c>
      <c r="K3411" s="22">
        <v>1101</v>
      </c>
      <c r="L3411" s="18">
        <v>0.20849999999999999</v>
      </c>
      <c r="M3411" s="19">
        <v>0.65228635000000001</v>
      </c>
      <c r="N3411" s="20">
        <v>0.34300799999999998</v>
      </c>
      <c r="O3411" s="22">
        <f>IFERROR(VLOOKUP($C3411,'site totals'!$J$2:$K$607,2,FALSE),1)</f>
        <v>2049.1066999999998</v>
      </c>
      <c r="P3411" s="21"/>
      <c r="Q3411" s="18">
        <v>0.47414506169999998</v>
      </c>
      <c r="R3411" s="17">
        <v>0.2843</v>
      </c>
      <c r="S3411" s="18" t="str">
        <f>IF($A3411="site","",VLOOKUP($P3411,margin_ranges!$A$5:$D$10,4,FALSE)/100)</f>
        <v/>
      </c>
      <c r="T3411" s="22" t="str">
        <f>IF(A3411="placement",$J3411*MIN($Q3411,$S3411),"")</f>
        <v/>
      </c>
      <c r="U3411" s="22">
        <f>IF($A3411="placement",T3411,SUMIF($C$10:$C$6209,$C3411,$T$10:$T$6209))</f>
        <v>1304.835</v>
      </c>
      <c r="V3411" s="37">
        <f t="shared" si="161"/>
        <v>-1.7970153552808954E-2</v>
      </c>
      <c r="W3411" s="38"/>
      <c r="X3411" s="18" t="str">
        <f>IFERROR(MIN(VLOOKUP($W3411,margin_ranges!$A$5:$D$10,4,FALSE),$Q3411*100)/100,"")</f>
        <v/>
      </c>
      <c r="Y3411" s="6" t="str">
        <f t="shared" si="159"/>
        <v/>
      </c>
      <c r="Z3411" s="6">
        <f>IF($A3411="placement",Y3411,SUMIF($C$10:$C$6209,$C3411,$Y$10:$Y$6209))</f>
        <v>1304.835</v>
      </c>
      <c r="AA3411" s="17">
        <f t="shared" si="160"/>
        <v>-1.7970153552808954E-2</v>
      </c>
    </row>
    <row r="3412" spans="1:27" hidden="1" x14ac:dyDescent="0.3">
      <c r="A3412" s="8" t="s">
        <v>17</v>
      </c>
      <c r="B3412" s="8" t="s">
        <v>3279</v>
      </c>
      <c r="C3412" s="8" t="s">
        <v>3280</v>
      </c>
      <c r="D3412" s="8" t="s">
        <v>3283</v>
      </c>
      <c r="E3412" s="8" t="s">
        <v>3284</v>
      </c>
      <c r="F3412" s="29">
        <v>0.35</v>
      </c>
      <c r="G3412" s="29">
        <v>1</v>
      </c>
      <c r="H3412" s="30">
        <v>2563.7222999999999</v>
      </c>
      <c r="I3412" s="30">
        <v>371.32350000000002</v>
      </c>
      <c r="J3412" s="14">
        <v>506</v>
      </c>
      <c r="K3412" s="14">
        <v>177</v>
      </c>
      <c r="L3412" s="12">
        <v>0.14480000000000001</v>
      </c>
      <c r="M3412" s="7">
        <v>4.5391069999999999E-2</v>
      </c>
      <c r="N3412" s="31">
        <v>0.01</v>
      </c>
      <c r="O3412" s="14">
        <f>IFERROR(VLOOKUP($C3412,'site totals'!$J$2:$K$607,2,FALSE),1)</f>
        <v>2041.4464</v>
      </c>
      <c r="P3412" s="32" t="s">
        <v>91</v>
      </c>
      <c r="Q3412" s="12">
        <v>0.779692355</v>
      </c>
      <c r="R3412" s="29">
        <v>0.35</v>
      </c>
      <c r="S3412" s="2">
        <f>IF($A3412="site","",VLOOKUP($P3412,margin_ranges!$A$5:$D$10,4,FALSE)/100)</f>
        <v>0.29749999999999999</v>
      </c>
      <c r="T3412" s="6">
        <f>IF(A3412="placement",$J3412*MIN($Q3412,$S3412),"")</f>
        <v>150.535</v>
      </c>
      <c r="U3412" s="6">
        <f>IF($A3412="placement",T3412,SUMIF($C$10:$C$6209,$C3412,$T$10:$T$6209))</f>
        <v>150.535</v>
      </c>
      <c r="V3412" s="34">
        <f t="shared" si="161"/>
        <v>8.0769230769230704E-2</v>
      </c>
      <c r="W3412" s="24"/>
      <c r="X3412" s="2" t="str">
        <f>IFERROR(MIN(VLOOKUP($W3412,margin_ranges!$A$5:$D$10,4,FALSE),$Q3412*100)/100,"")</f>
        <v/>
      </c>
      <c r="Y3412" s="6">
        <f t="shared" si="159"/>
        <v>150.535</v>
      </c>
      <c r="Z3412" s="6">
        <f>IF($A3412="placement",Y3412,SUMIF($C$10:$C$6209,$C3412,$Y$10:$Y$6209))</f>
        <v>150.535</v>
      </c>
      <c r="AA3412" s="29">
        <f t="shared" si="160"/>
        <v>8.0769230769230704E-2</v>
      </c>
    </row>
    <row r="3413" spans="1:27" hidden="1" x14ac:dyDescent="0.3">
      <c r="A3413" s="8" t="s">
        <v>17</v>
      </c>
      <c r="B3413" s="8" t="s">
        <v>3279</v>
      </c>
      <c r="C3413" s="8" t="s">
        <v>3280</v>
      </c>
      <c r="D3413" s="8" t="s">
        <v>3281</v>
      </c>
      <c r="E3413" s="8" t="s">
        <v>3282</v>
      </c>
      <c r="F3413" s="29">
        <v>0.35</v>
      </c>
      <c r="G3413" s="29">
        <v>1</v>
      </c>
      <c r="H3413" s="30">
        <v>6894.5019000000002</v>
      </c>
      <c r="I3413" s="30">
        <v>1616.7064</v>
      </c>
      <c r="J3413" s="14">
        <v>1575</v>
      </c>
      <c r="K3413" s="14">
        <v>551</v>
      </c>
      <c r="L3413" s="12">
        <v>0.23449999999999999</v>
      </c>
      <c r="M3413" s="7">
        <v>3.2475440000000001E-2</v>
      </c>
      <c r="N3413" s="31">
        <v>0.01</v>
      </c>
      <c r="O3413" s="14">
        <f>IFERROR(VLOOKUP($C3413,'site totals'!$J$2:$K$607,2,FALSE),1)</f>
        <v>2041.4464</v>
      </c>
      <c r="P3413" s="32" t="s">
        <v>91</v>
      </c>
      <c r="Q3413" s="12">
        <v>0.69207495210000003</v>
      </c>
      <c r="R3413" s="29">
        <v>0.35</v>
      </c>
      <c r="S3413" s="2">
        <f>IF($A3413="site","",VLOOKUP($P3413,margin_ranges!$A$5:$D$10,4,FALSE)/100)</f>
        <v>0.29749999999999999</v>
      </c>
      <c r="T3413" s="6">
        <f>IF(A3413="placement",$J3413*MIN($Q3413,$S3413),"")</f>
        <v>468.5625</v>
      </c>
      <c r="U3413" s="6">
        <f>IF($A3413="placement",T3413,SUMIF($C$10:$C$6209,$C3413,$T$10:$T$6209))</f>
        <v>468.5625</v>
      </c>
      <c r="V3413" s="34">
        <f t="shared" si="161"/>
        <v>8.0769230769230704E-2</v>
      </c>
      <c r="W3413" s="24"/>
      <c r="X3413" s="2" t="str">
        <f>IFERROR(MIN(VLOOKUP($W3413,margin_ranges!$A$5:$D$10,4,FALSE),$Q3413*100)/100,"")</f>
        <v/>
      </c>
      <c r="Y3413" s="6">
        <f t="shared" si="159"/>
        <v>468.5625</v>
      </c>
      <c r="Z3413" s="6">
        <f>IF($A3413="placement",Y3413,SUMIF($C$10:$C$6209,$C3413,$Y$10:$Y$6209))</f>
        <v>468.5625</v>
      </c>
      <c r="AA3413" s="17">
        <f t="shared" si="160"/>
        <v>8.0769230769230704E-2</v>
      </c>
    </row>
    <row r="3414" spans="1:27" hidden="1" x14ac:dyDescent="0.3">
      <c r="A3414" s="8" t="s">
        <v>17</v>
      </c>
      <c r="B3414" s="8" t="s">
        <v>3279</v>
      </c>
      <c r="C3414" s="8" t="s">
        <v>3280</v>
      </c>
      <c r="D3414" s="8" t="s">
        <v>3285</v>
      </c>
      <c r="E3414" s="8" t="s">
        <v>3286</v>
      </c>
      <c r="F3414" s="29">
        <v>0.35</v>
      </c>
      <c r="G3414" s="29">
        <v>1</v>
      </c>
      <c r="H3414" s="30">
        <v>10232.107099999999</v>
      </c>
      <c r="I3414" s="30">
        <v>2711.0111000000002</v>
      </c>
      <c r="J3414" s="14">
        <v>2294</v>
      </c>
      <c r="K3414" s="14">
        <v>803</v>
      </c>
      <c r="L3414" s="12">
        <v>0.26500000000000001</v>
      </c>
      <c r="M3414" s="7">
        <v>2.8203349999999999E-2</v>
      </c>
      <c r="N3414" s="31">
        <v>0.01</v>
      </c>
      <c r="O3414" s="14">
        <f>IFERROR(VLOOKUP($C3414,'site totals'!$J$2:$K$607,2,FALSE),1)</f>
        <v>2041.4464</v>
      </c>
      <c r="P3414" s="32" t="s">
        <v>91</v>
      </c>
      <c r="Q3414" s="12">
        <v>0.64543215269999998</v>
      </c>
      <c r="R3414" s="29">
        <v>0.35</v>
      </c>
      <c r="S3414" s="2">
        <f>IF($A3414="site","",VLOOKUP($P3414,margin_ranges!$A$5:$D$10,4,FALSE)/100)</f>
        <v>0.29749999999999999</v>
      </c>
      <c r="T3414" s="6">
        <f>IF(A3414="placement",$J3414*MIN($Q3414,$S3414),"")</f>
        <v>682.46499999999992</v>
      </c>
      <c r="U3414" s="6">
        <f>IF($A3414="placement",T3414,SUMIF($C$10:$C$6209,$C3414,$T$10:$T$6209))</f>
        <v>682.46499999999992</v>
      </c>
      <c r="V3414" s="34">
        <f t="shared" si="161"/>
        <v>8.0769230769230704E-2</v>
      </c>
      <c r="W3414" s="24"/>
      <c r="X3414" s="2" t="str">
        <f>IFERROR(MIN(VLOOKUP($W3414,margin_ranges!$A$5:$D$10,4,FALSE),$Q3414*100)/100,"")</f>
        <v/>
      </c>
      <c r="Y3414" s="6">
        <f t="shared" si="159"/>
        <v>682.46499999999992</v>
      </c>
      <c r="Z3414" s="6">
        <f>IF($A3414="placement",Y3414,SUMIF($C$10:$C$6209,$C3414,$Y$10:$Y$6209))</f>
        <v>682.46499999999992</v>
      </c>
      <c r="AA3414" s="29">
        <f t="shared" si="160"/>
        <v>8.0769230769230704E-2</v>
      </c>
    </row>
    <row r="3415" spans="1:27" x14ac:dyDescent="0.3">
      <c r="A3415" s="16" t="s">
        <v>33</v>
      </c>
      <c r="B3415" s="16" t="s">
        <v>3279</v>
      </c>
      <c r="C3415" s="16" t="s">
        <v>3280</v>
      </c>
      <c r="D3415" s="8" t="s">
        <v>34</v>
      </c>
      <c r="E3415" s="16"/>
      <c r="F3415" s="17">
        <v>0.35</v>
      </c>
      <c r="G3415" s="17">
        <v>1</v>
      </c>
      <c r="H3415" s="36">
        <v>19690.331399999999</v>
      </c>
      <c r="I3415" s="36">
        <v>4699.0409</v>
      </c>
      <c r="J3415" s="22">
        <v>4375</v>
      </c>
      <c r="K3415" s="22">
        <v>1531</v>
      </c>
      <c r="L3415" s="18">
        <v>0.23860000000000001</v>
      </c>
      <c r="M3415" s="19">
        <v>3.1031349999999999E-2</v>
      </c>
      <c r="N3415" s="20">
        <v>0.01</v>
      </c>
      <c r="O3415" s="22">
        <f>IFERROR(VLOOKUP($C3415,'site totals'!$J$2:$K$607,2,FALSE),1)</f>
        <v>2041.4464</v>
      </c>
      <c r="P3415" s="21"/>
      <c r="Q3415" s="18">
        <v>0.6777452839</v>
      </c>
      <c r="R3415" s="17">
        <v>0.35</v>
      </c>
      <c r="S3415" s="18" t="str">
        <f>IF($A3415="site","",VLOOKUP($P3415,margin_ranges!$A$5:$D$10,4,FALSE)/100)</f>
        <v/>
      </c>
      <c r="T3415" s="22" t="str">
        <f>IF(A3415="placement",$J3415*MIN($Q3415,$S3415),"")</f>
        <v/>
      </c>
      <c r="U3415" s="22">
        <f>IF($A3415="placement",T3415,SUMIF($C$10:$C$6209,$C3415,$T$10:$T$6209))</f>
        <v>1301.5625</v>
      </c>
      <c r="V3415" s="37">
        <f t="shared" si="161"/>
        <v>8.0769230769230704E-2</v>
      </c>
      <c r="W3415" s="38"/>
      <c r="X3415" s="18" t="str">
        <f>IFERROR(MIN(VLOOKUP($W3415,margin_ranges!$A$5:$D$10,4,FALSE),$Q3415*100)/100,"")</f>
        <v/>
      </c>
      <c r="Y3415" s="6" t="str">
        <f t="shared" si="159"/>
        <v/>
      </c>
      <c r="Z3415" s="6">
        <f>IF($A3415="placement",Y3415,SUMIF($C$10:$C$6209,$C3415,$Y$10:$Y$6209))</f>
        <v>1301.5625</v>
      </c>
      <c r="AA3415" s="17">
        <f t="shared" si="160"/>
        <v>8.0769230769230704E-2</v>
      </c>
    </row>
    <row r="3416" spans="1:27" hidden="1" x14ac:dyDescent="0.3">
      <c r="A3416" s="8" t="s">
        <v>17</v>
      </c>
      <c r="B3416" s="8" t="s">
        <v>9963</v>
      </c>
      <c r="C3416" s="8" t="s">
        <v>9964</v>
      </c>
      <c r="D3416" s="8" t="s">
        <v>9967</v>
      </c>
      <c r="E3416" s="8" t="s">
        <v>9968</v>
      </c>
      <c r="F3416" s="29">
        <v>0.199840727318296</v>
      </c>
      <c r="G3416" s="29">
        <v>1</v>
      </c>
      <c r="H3416" s="30">
        <v>95.691100000000006</v>
      </c>
      <c r="I3416" s="30">
        <v>14.138500000000001</v>
      </c>
      <c r="J3416" s="14">
        <v>2120</v>
      </c>
      <c r="K3416" s="14">
        <v>424</v>
      </c>
      <c r="L3416" s="12">
        <v>0.14779999999999999</v>
      </c>
      <c r="M3416" s="7">
        <v>4.9990047400000002</v>
      </c>
      <c r="N3416" s="31">
        <v>4</v>
      </c>
      <c r="O3416" s="14">
        <f>IFERROR(VLOOKUP($C3416,'site totals'!$J$2:$K$607,2,FALSE),1)</f>
        <v>2031.3434</v>
      </c>
      <c r="P3416" s="32" t="s">
        <v>478</v>
      </c>
      <c r="Q3416" s="12">
        <v>0.19984072729999999</v>
      </c>
      <c r="R3416" s="29">
        <v>0.33</v>
      </c>
      <c r="S3416" s="2">
        <f>IF($A3416="site","",VLOOKUP($P3416,margin_ranges!$A$5:$D$10,4,FALSE)/100)</f>
        <v>0.43</v>
      </c>
      <c r="T3416" s="6">
        <f>IF(A3416="placement",$J3416*MIN($Q3416,$S3416),"")</f>
        <v>423.66234187599997</v>
      </c>
      <c r="U3416" s="6">
        <f>IF($A3416="placement",T3416,SUMIF($C$10:$C$6209,$C3416,$T$10:$T$6209))</f>
        <v>423.66234187599997</v>
      </c>
      <c r="V3416" s="34">
        <f t="shared" si="161"/>
        <v>0.19426757119403004</v>
      </c>
      <c r="W3416" s="24"/>
      <c r="X3416" s="2" t="str">
        <f>IFERROR(MIN(VLOOKUP($W3416,margin_ranges!$A$5:$D$10,4,FALSE),$Q3416*100)/100,"")</f>
        <v/>
      </c>
      <c r="Y3416" s="6">
        <f t="shared" si="159"/>
        <v>423.66234187599997</v>
      </c>
      <c r="Z3416" s="6">
        <f>IF($A3416="placement",Y3416,SUMIF($C$10:$C$6209,$C3416,$Y$10:$Y$6209))</f>
        <v>423.66234187599997</v>
      </c>
      <c r="AA3416" s="29">
        <f t="shared" si="160"/>
        <v>0.19426757119403004</v>
      </c>
    </row>
    <row r="3417" spans="1:27" hidden="1" x14ac:dyDescent="0.3">
      <c r="A3417" s="8" t="s">
        <v>17</v>
      </c>
      <c r="B3417" s="8" t="s">
        <v>9963</v>
      </c>
      <c r="C3417" s="8" t="s">
        <v>9964</v>
      </c>
      <c r="D3417" s="8" t="s">
        <v>9965</v>
      </c>
      <c r="E3417" s="8" t="s">
        <v>9966</v>
      </c>
      <c r="F3417" s="29">
        <v>0.243969007917233</v>
      </c>
      <c r="G3417" s="29">
        <v>0</v>
      </c>
      <c r="H3417" s="30">
        <v>46.472299999999997</v>
      </c>
      <c r="I3417" s="30">
        <v>14.0421</v>
      </c>
      <c r="J3417" s="14">
        <v>2229</v>
      </c>
      <c r="K3417" s="14">
        <v>529</v>
      </c>
      <c r="L3417" s="12">
        <v>0.30220000000000002</v>
      </c>
      <c r="M3417" s="7">
        <v>5.2907884000000003</v>
      </c>
      <c r="N3417" s="31">
        <v>4</v>
      </c>
      <c r="O3417" s="14">
        <f>IFERROR(VLOOKUP($C3417,'site totals'!$J$2:$K$607,2,FALSE),1)</f>
        <v>2031.3434</v>
      </c>
      <c r="P3417" s="32" t="s">
        <v>478</v>
      </c>
      <c r="Q3417" s="12">
        <v>0.24396900790000001</v>
      </c>
      <c r="R3417" s="29">
        <v>0.33</v>
      </c>
      <c r="S3417" s="2">
        <f>IF($A3417="site","",VLOOKUP($P3417,margin_ranges!$A$5:$D$10,4,FALSE)/100)</f>
        <v>0.43</v>
      </c>
      <c r="T3417" s="6">
        <f>IF(A3417="placement",$J3417*MIN($Q3417,$S3417),"")</f>
        <v>543.80691860909997</v>
      </c>
      <c r="U3417" s="6">
        <f>IF($A3417="placement",T3417,SUMIF($C$10:$C$6209,$C3417,$T$10:$T$6209))</f>
        <v>543.80691860909997</v>
      </c>
      <c r="V3417" s="34">
        <f t="shared" si="161"/>
        <v>0.1284044658208956</v>
      </c>
      <c r="W3417" s="24"/>
      <c r="X3417" s="2" t="str">
        <f>IFERROR(MIN(VLOOKUP($W3417,margin_ranges!$A$5:$D$10,4,FALSE),$Q3417*100)/100,"")</f>
        <v/>
      </c>
      <c r="Y3417" s="6">
        <f t="shared" si="159"/>
        <v>543.80691860909997</v>
      </c>
      <c r="Z3417" s="6">
        <f>IF($A3417="placement",Y3417,SUMIF($C$10:$C$6209,$C3417,$Y$10:$Y$6209))</f>
        <v>543.80691860909997</v>
      </c>
      <c r="AA3417" s="29">
        <f t="shared" si="160"/>
        <v>0.1284044658208956</v>
      </c>
    </row>
    <row r="3418" spans="1:27" x14ac:dyDescent="0.3">
      <c r="A3418" s="16" t="s">
        <v>33</v>
      </c>
      <c r="B3418" s="16" t="s">
        <v>9963</v>
      </c>
      <c r="C3418" s="16" t="s">
        <v>9964</v>
      </c>
      <c r="D3418" s="8" t="s">
        <v>34</v>
      </c>
      <c r="E3418" s="16"/>
      <c r="F3418" s="17">
        <v>0.22309005259475001</v>
      </c>
      <c r="G3418" s="17">
        <v>0.48711507999999998</v>
      </c>
      <c r="H3418" s="36">
        <v>142.67500000000001</v>
      </c>
      <c r="I3418" s="36">
        <v>28.6006</v>
      </c>
      <c r="J3418" s="22">
        <v>4353</v>
      </c>
      <c r="K3418" s="22">
        <v>954</v>
      </c>
      <c r="L3418" s="18">
        <v>0.20050000000000001</v>
      </c>
      <c r="M3418" s="19">
        <v>5.0731838500000004</v>
      </c>
      <c r="N3418" s="20">
        <v>3.9414069999999999</v>
      </c>
      <c r="O3418" s="22">
        <f>IFERROR(VLOOKUP($C3418,'site totals'!$J$2:$K$607,2,FALSE),1)</f>
        <v>2031.3434</v>
      </c>
      <c r="P3418" s="21"/>
      <c r="Q3418" s="18">
        <v>0.22309005260000001</v>
      </c>
      <c r="R3418" s="17">
        <v>0.32990000000000003</v>
      </c>
      <c r="S3418" s="18" t="str">
        <f>IF($A3418="site","",VLOOKUP($P3418,margin_ranges!$A$5:$D$10,4,FALSE)/100)</f>
        <v/>
      </c>
      <c r="T3418" s="22" t="str">
        <f>IF(A3418="placement",$J3418*MIN($Q3418,$S3418),"")</f>
        <v/>
      </c>
      <c r="U3418" s="22">
        <f>IF($A3418="placement",T3418,SUMIF($C$10:$C$6209,$C3418,$T$10:$T$6209))</f>
        <v>967.46926048509999</v>
      </c>
      <c r="V3418" s="37">
        <f t="shared" si="161"/>
        <v>0.16064251856724931</v>
      </c>
      <c r="W3418" s="38"/>
      <c r="X3418" s="18" t="str">
        <f>IFERROR(MIN(VLOOKUP($W3418,margin_ranges!$A$5:$D$10,4,FALSE),$Q3418*100)/100,"")</f>
        <v/>
      </c>
      <c r="Y3418" s="6" t="str">
        <f t="shared" si="159"/>
        <v/>
      </c>
      <c r="Z3418" s="6">
        <f>IF($A3418="placement",Y3418,SUMIF($C$10:$C$6209,$C3418,$Y$10:$Y$6209))</f>
        <v>967.46926048509999</v>
      </c>
      <c r="AA3418" s="17">
        <f t="shared" si="160"/>
        <v>0.16064251856724931</v>
      </c>
    </row>
    <row r="3419" spans="1:27" hidden="1" x14ac:dyDescent="0.3">
      <c r="A3419" s="8" t="s">
        <v>17</v>
      </c>
      <c r="B3419" s="8" t="s">
        <v>11303</v>
      </c>
      <c r="C3419" s="8" t="s">
        <v>11304</v>
      </c>
      <c r="D3419" s="8" t="s">
        <v>11309</v>
      </c>
      <c r="E3419" s="8" t="s">
        <v>11310</v>
      </c>
      <c r="F3419" s="29">
        <v>0.15</v>
      </c>
      <c r="G3419" s="29">
        <v>1</v>
      </c>
      <c r="H3419" s="30">
        <v>42.3842</v>
      </c>
      <c r="I3419" s="30">
        <v>21.405899999999999</v>
      </c>
      <c r="J3419" s="14">
        <v>1066</v>
      </c>
      <c r="K3419" s="14">
        <v>110</v>
      </c>
      <c r="L3419" s="12">
        <v>0.505</v>
      </c>
      <c r="M3419" s="7">
        <v>1.65923259</v>
      </c>
      <c r="N3419" s="31">
        <v>1.23</v>
      </c>
      <c r="O3419" s="14">
        <f>IFERROR(VLOOKUP($C3419,'site totals'!$J$2:$K$607,2,FALSE),1)</f>
        <v>2028.4127000000001</v>
      </c>
      <c r="P3419" s="32" t="s">
        <v>94</v>
      </c>
      <c r="Q3419" s="12">
        <v>0.25869344170000003</v>
      </c>
      <c r="R3419" s="29">
        <v>0.15</v>
      </c>
      <c r="S3419" s="2">
        <f>IF($A3419="site","",VLOOKUP($P3419,margin_ranges!$A$5:$D$10,4,FALSE)/100)</f>
        <v>0.19750000000000001</v>
      </c>
      <c r="T3419" s="6">
        <f>IF(A3419="placement",$J3419*MIN($Q3419,$S3419),"")</f>
        <v>210.535</v>
      </c>
      <c r="U3419" s="6">
        <f>IF($A3419="placement",T3419,SUMIF($C$10:$C$6209,$C3419,$T$10:$T$6209))</f>
        <v>210.535</v>
      </c>
      <c r="V3419" s="34">
        <f t="shared" si="161"/>
        <v>-5.5882352941176494E-2</v>
      </c>
      <c r="W3419" s="24"/>
      <c r="X3419" s="2" t="str">
        <f>IFERROR(MIN(VLOOKUP($W3419,margin_ranges!$A$5:$D$10,4,FALSE),$Q3419*100)/100,"")</f>
        <v/>
      </c>
      <c r="Y3419" s="6">
        <f t="shared" si="159"/>
        <v>210.535</v>
      </c>
      <c r="Z3419" s="6">
        <f>IF($A3419="placement",Y3419,SUMIF($C$10:$C$6209,$C3419,$Y$10:$Y$6209))</f>
        <v>210.535</v>
      </c>
      <c r="AA3419" s="29">
        <f t="shared" si="160"/>
        <v>-5.5882352941176494E-2</v>
      </c>
    </row>
    <row r="3420" spans="1:27" hidden="1" x14ac:dyDescent="0.3">
      <c r="A3420" s="8" t="s">
        <v>17</v>
      </c>
      <c r="B3420" s="8" t="s">
        <v>11303</v>
      </c>
      <c r="C3420" s="8" t="s">
        <v>11304</v>
      </c>
      <c r="D3420" s="8" t="s">
        <v>11307</v>
      </c>
      <c r="E3420" s="8" t="s">
        <v>11308</v>
      </c>
      <c r="F3420" s="29">
        <v>0.15</v>
      </c>
      <c r="G3420" s="29">
        <v>1</v>
      </c>
      <c r="H3420" s="30">
        <v>57.706899999999997</v>
      </c>
      <c r="I3420" s="30">
        <v>25.212399999999999</v>
      </c>
      <c r="J3420" s="14">
        <v>1233</v>
      </c>
      <c r="K3420" s="14">
        <v>129</v>
      </c>
      <c r="L3420" s="12">
        <v>0.43690000000000001</v>
      </c>
      <c r="M3420" s="7">
        <v>1.6298212599999999</v>
      </c>
      <c r="N3420" s="31">
        <v>1.34</v>
      </c>
      <c r="O3420" s="14">
        <f>IFERROR(VLOOKUP($C3420,'site totals'!$J$2:$K$607,2,FALSE),1)</f>
        <v>2028.4127000000001</v>
      </c>
      <c r="P3420" s="32" t="s">
        <v>94</v>
      </c>
      <c r="Q3420" s="12">
        <v>0.17782395409999999</v>
      </c>
      <c r="R3420" s="29">
        <v>0.15</v>
      </c>
      <c r="S3420" s="2">
        <f>IF($A3420="site","",VLOOKUP($P3420,margin_ranges!$A$5:$D$10,4,FALSE)/100)</f>
        <v>0.19750000000000001</v>
      </c>
      <c r="T3420" s="6">
        <f>IF(A3420="placement",$J3420*MIN($Q3420,$S3420),"")</f>
        <v>219.25693540529997</v>
      </c>
      <c r="U3420" s="6">
        <f>IF($A3420="placement",T3420,SUMIF($C$10:$C$6209,$C3420,$T$10:$T$6209))</f>
        <v>219.25693540529997</v>
      </c>
      <c r="V3420" s="34">
        <f t="shared" si="161"/>
        <v>-3.2734063647058775E-2</v>
      </c>
      <c r="W3420" s="24"/>
      <c r="X3420" s="2" t="str">
        <f>IFERROR(MIN(VLOOKUP($W3420,margin_ranges!$A$5:$D$10,4,FALSE),$Q3420*100)/100,"")</f>
        <v/>
      </c>
      <c r="Y3420" s="6">
        <f t="shared" si="159"/>
        <v>219.25693540529997</v>
      </c>
      <c r="Z3420" s="6">
        <f>IF($A3420="placement",Y3420,SUMIF($C$10:$C$6209,$C3420,$Y$10:$Y$6209))</f>
        <v>219.25693540529997</v>
      </c>
      <c r="AA3420" s="29">
        <f t="shared" si="160"/>
        <v>-3.2734063647058775E-2</v>
      </c>
    </row>
    <row r="3421" spans="1:27" hidden="1" x14ac:dyDescent="0.3">
      <c r="A3421" s="8" t="s">
        <v>17</v>
      </c>
      <c r="B3421" s="8" t="s">
        <v>11303</v>
      </c>
      <c r="C3421" s="8" t="s">
        <v>11304</v>
      </c>
      <c r="D3421" s="8" t="s">
        <v>11319</v>
      </c>
      <c r="E3421" s="8" t="s">
        <v>11320</v>
      </c>
      <c r="F3421" s="29">
        <v>0.19069757592014699</v>
      </c>
      <c r="G3421" s="29">
        <v>0</v>
      </c>
      <c r="H3421" s="30">
        <v>1.5563</v>
      </c>
      <c r="I3421" s="30">
        <v>0.21659999999999999</v>
      </c>
      <c r="J3421" s="14">
        <v>15</v>
      </c>
      <c r="K3421" s="14">
        <v>3</v>
      </c>
      <c r="L3421" s="12">
        <v>0.13919999999999999</v>
      </c>
      <c r="M3421" s="7">
        <v>2.3353445399999999</v>
      </c>
      <c r="N3421" s="31">
        <v>1.89</v>
      </c>
      <c r="O3421" s="14">
        <f>IFERROR(VLOOKUP($C3421,'site totals'!$J$2:$K$607,2,FALSE),1)</f>
        <v>2028.4127000000001</v>
      </c>
      <c r="P3421" s="32" t="s">
        <v>22</v>
      </c>
      <c r="Q3421" s="12">
        <v>0.1906975759</v>
      </c>
      <c r="R3421" s="29">
        <v>0.24</v>
      </c>
      <c r="S3421" s="2">
        <f>IF($A3421="site","",VLOOKUP($P3421,margin_ranges!$A$5:$D$10,4,FALSE)/100)</f>
        <v>0.29749999999999999</v>
      </c>
      <c r="T3421" s="6">
        <f>IF(A3421="placement",$J3421*MIN($Q3421,$S3421),"")</f>
        <v>2.8604636385000002</v>
      </c>
      <c r="U3421" s="6">
        <f>IF($A3421="placement",T3421,SUMIF($C$10:$C$6209,$C3421,$T$10:$T$6209))</f>
        <v>2.8604636385000002</v>
      </c>
      <c r="V3421" s="34">
        <f t="shared" si="161"/>
        <v>6.4871610657894596E-2</v>
      </c>
      <c r="W3421" s="24"/>
      <c r="X3421" s="2" t="str">
        <f>IFERROR(MIN(VLOOKUP($W3421,margin_ranges!$A$5:$D$10,4,FALSE),$Q3421*100)/100,"")</f>
        <v/>
      </c>
      <c r="Y3421" s="6">
        <f t="shared" si="159"/>
        <v>2.8604636385000002</v>
      </c>
      <c r="Z3421" s="6">
        <f>IF($A3421="placement",Y3421,SUMIF($C$10:$C$6209,$C3421,$Y$10:$Y$6209))</f>
        <v>2.8604636385000002</v>
      </c>
      <c r="AA3421" s="29">
        <f t="shared" si="160"/>
        <v>6.4871610657894596E-2</v>
      </c>
    </row>
    <row r="3422" spans="1:27" hidden="1" x14ac:dyDescent="0.3">
      <c r="A3422" s="8" t="s">
        <v>17</v>
      </c>
      <c r="B3422" s="8" t="s">
        <v>11303</v>
      </c>
      <c r="C3422" s="8" t="s">
        <v>11304</v>
      </c>
      <c r="D3422" s="8" t="s">
        <v>11321</v>
      </c>
      <c r="E3422" s="8" t="s">
        <v>11322</v>
      </c>
      <c r="F3422" s="29">
        <v>0.274471901772183</v>
      </c>
      <c r="G3422" s="29">
        <v>0</v>
      </c>
      <c r="H3422" s="30">
        <v>2.87</v>
      </c>
      <c r="I3422" s="30">
        <v>0.74470000000000003</v>
      </c>
      <c r="J3422" s="14">
        <v>28</v>
      </c>
      <c r="K3422" s="14">
        <v>7</v>
      </c>
      <c r="L3422" s="12">
        <v>0.25950000000000001</v>
      </c>
      <c r="M3422" s="7">
        <v>1.24047573</v>
      </c>
      <c r="N3422" s="31">
        <v>0.9</v>
      </c>
      <c r="O3422" s="14">
        <f>IFERROR(VLOOKUP($C3422,'site totals'!$J$2:$K$607,2,FALSE),1)</f>
        <v>2028.4127000000001</v>
      </c>
      <c r="P3422" s="32" t="s">
        <v>22</v>
      </c>
      <c r="Q3422" s="12">
        <v>0.27447190179999997</v>
      </c>
      <c r="R3422" s="29">
        <v>0.28999999999999998</v>
      </c>
      <c r="S3422" s="2">
        <f>IF($A3422="site","",VLOOKUP($P3422,margin_ranges!$A$5:$D$10,4,FALSE)/100)</f>
        <v>0.29749999999999999</v>
      </c>
      <c r="T3422" s="6">
        <f>IF(A3422="placement",$J3422*MIN($Q3422,$S3422),"")</f>
        <v>7.6852132503999995</v>
      </c>
      <c r="U3422" s="6">
        <f>IF($A3422="placement",T3422,SUMIF($C$10:$C$6209,$C3422,$T$10:$T$6209))</f>
        <v>7.6852132503999995</v>
      </c>
      <c r="V3422" s="34">
        <f t="shared" si="161"/>
        <v>2.1870560845070441E-2</v>
      </c>
      <c r="W3422" s="24"/>
      <c r="X3422" s="2" t="str">
        <f>IFERROR(MIN(VLOOKUP($W3422,margin_ranges!$A$5:$D$10,4,FALSE),$Q3422*100)/100,"")</f>
        <v/>
      </c>
      <c r="Y3422" s="6">
        <f t="shared" si="159"/>
        <v>7.6852132503999995</v>
      </c>
      <c r="Z3422" s="6">
        <f>IF($A3422="placement",Y3422,SUMIF($C$10:$C$6209,$C3422,$Y$10:$Y$6209))</f>
        <v>7.6852132503999995</v>
      </c>
      <c r="AA3422" s="29">
        <f t="shared" si="160"/>
        <v>2.1870560845070441E-2</v>
      </c>
    </row>
    <row r="3423" spans="1:27" hidden="1" x14ac:dyDescent="0.3">
      <c r="A3423" s="8" t="s">
        <v>17</v>
      </c>
      <c r="B3423" s="8" t="s">
        <v>11303</v>
      </c>
      <c r="C3423" s="8" t="s">
        <v>11304</v>
      </c>
      <c r="D3423" s="8" t="s">
        <v>11323</v>
      </c>
      <c r="E3423" s="8" t="s">
        <v>11324</v>
      </c>
      <c r="F3423" s="29">
        <v>0.206402512378275</v>
      </c>
      <c r="G3423" s="29">
        <v>0</v>
      </c>
      <c r="H3423" s="30">
        <v>3.7526000000000002</v>
      </c>
      <c r="I3423" s="30">
        <v>0.67310000000000003</v>
      </c>
      <c r="J3423" s="14">
        <v>34</v>
      </c>
      <c r="K3423" s="14">
        <v>7</v>
      </c>
      <c r="L3423" s="12">
        <v>0.1794</v>
      </c>
      <c r="M3423" s="7">
        <v>1.67591256</v>
      </c>
      <c r="N3423" s="31">
        <v>1.33</v>
      </c>
      <c r="O3423" s="14">
        <f>IFERROR(VLOOKUP($C3423,'site totals'!$J$2:$K$607,2,FALSE),1)</f>
        <v>2028.4127000000001</v>
      </c>
      <c r="P3423" s="32" t="s">
        <v>22</v>
      </c>
      <c r="Q3423" s="12">
        <v>0.20640251239999999</v>
      </c>
      <c r="R3423" s="29">
        <v>0.26</v>
      </c>
      <c r="S3423" s="2">
        <f>IF($A3423="site","",VLOOKUP($P3423,margin_ranges!$A$5:$D$10,4,FALSE)/100)</f>
        <v>0.29749999999999999</v>
      </c>
      <c r="T3423" s="6">
        <f>IF(A3423="placement",$J3423*MIN($Q3423,$S3423),"")</f>
        <v>7.0176854215999995</v>
      </c>
      <c r="U3423" s="6">
        <f>IF($A3423="placement",T3423,SUMIF($C$10:$C$6209,$C3423,$T$10:$T$6209))</f>
        <v>7.0176854215999995</v>
      </c>
      <c r="V3423" s="34">
        <f t="shared" si="161"/>
        <v>7.2429037297297327E-2</v>
      </c>
      <c r="W3423" s="24"/>
      <c r="X3423" s="2" t="str">
        <f>IFERROR(MIN(VLOOKUP($W3423,margin_ranges!$A$5:$D$10,4,FALSE),$Q3423*100)/100,"")</f>
        <v/>
      </c>
      <c r="Y3423" s="6">
        <f t="shared" si="159"/>
        <v>7.0176854215999995</v>
      </c>
      <c r="Z3423" s="6">
        <f>IF($A3423="placement",Y3423,SUMIF($C$10:$C$6209,$C3423,$Y$10:$Y$6209))</f>
        <v>7.0176854215999995</v>
      </c>
      <c r="AA3423" s="29">
        <f t="shared" si="160"/>
        <v>7.2429037297297327E-2</v>
      </c>
    </row>
    <row r="3424" spans="1:27" hidden="1" x14ac:dyDescent="0.3">
      <c r="A3424" s="8" t="s">
        <v>17</v>
      </c>
      <c r="B3424" s="8" t="s">
        <v>11303</v>
      </c>
      <c r="C3424" s="8" t="s">
        <v>11304</v>
      </c>
      <c r="D3424" s="8" t="s">
        <v>11317</v>
      </c>
      <c r="E3424" s="8" t="s">
        <v>11318</v>
      </c>
      <c r="F3424" s="29">
        <v>0.231742611956024</v>
      </c>
      <c r="G3424" s="29">
        <v>0</v>
      </c>
      <c r="H3424" s="30">
        <v>5.2144000000000004</v>
      </c>
      <c r="I3424" s="30">
        <v>1.1355999999999999</v>
      </c>
      <c r="J3424" s="14">
        <v>59</v>
      </c>
      <c r="K3424" s="14">
        <v>14</v>
      </c>
      <c r="L3424" s="12">
        <v>0.21779999999999999</v>
      </c>
      <c r="M3424" s="7">
        <v>1.7311906399999999</v>
      </c>
      <c r="N3424" s="31">
        <v>1.33</v>
      </c>
      <c r="O3424" s="14">
        <f>IFERROR(VLOOKUP($C3424,'site totals'!$J$2:$K$607,2,FALSE),1)</f>
        <v>2028.4127000000001</v>
      </c>
      <c r="P3424" s="32" t="s">
        <v>22</v>
      </c>
      <c r="Q3424" s="12">
        <v>0.23174261199999999</v>
      </c>
      <c r="R3424" s="29">
        <v>0.27</v>
      </c>
      <c r="S3424" s="2">
        <f>IF($A3424="site","",VLOOKUP($P3424,margin_ranges!$A$5:$D$10,4,FALSE)/100)</f>
        <v>0.29749999999999999</v>
      </c>
      <c r="T3424" s="6">
        <f>IF(A3424="placement",$J3424*MIN($Q3424,$S3424),"")</f>
        <v>13.672814107999999</v>
      </c>
      <c r="U3424" s="6">
        <f>IF($A3424="placement",T3424,SUMIF($C$10:$C$6209,$C3424,$T$10:$T$6209))</f>
        <v>13.672814107999999</v>
      </c>
      <c r="V3424" s="34">
        <f t="shared" si="161"/>
        <v>5.2407380821917871E-2</v>
      </c>
      <c r="W3424" s="24"/>
      <c r="X3424" s="2" t="str">
        <f>IFERROR(MIN(VLOOKUP($W3424,margin_ranges!$A$5:$D$10,4,FALSE),$Q3424*100)/100,"")</f>
        <v/>
      </c>
      <c r="Y3424" s="6">
        <f t="shared" ref="Y3424:Y3487" si="162">IF(A3424="placement",IF($X3424="",$T3424,$J3424*MIN($Q3424,$X3424)),"")</f>
        <v>13.672814107999999</v>
      </c>
      <c r="Z3424" s="6">
        <f>IF($A3424="placement",Y3424,SUMIF($C$10:$C$6209,$C3424,$Y$10:$Y$6209))</f>
        <v>13.672814107999999</v>
      </c>
      <c r="AA3424" s="29">
        <f t="shared" ref="AA3424:AA3487" si="163">($J3424-$Z3424)/($J3424*(1-$R3424))-1</f>
        <v>5.2407380821917871E-2</v>
      </c>
    </row>
    <row r="3425" spans="1:27" hidden="1" x14ac:dyDescent="0.3">
      <c r="A3425" s="8" t="s">
        <v>17</v>
      </c>
      <c r="B3425" s="8" t="s">
        <v>11303</v>
      </c>
      <c r="C3425" s="8" t="s">
        <v>11304</v>
      </c>
      <c r="D3425" s="33" t="s">
        <v>11315</v>
      </c>
      <c r="E3425" s="8" t="s">
        <v>11316</v>
      </c>
      <c r="F3425" s="29">
        <v>0.182825889484906</v>
      </c>
      <c r="G3425" s="29">
        <v>0</v>
      </c>
      <c r="H3425" s="30">
        <v>7.7653999999999996</v>
      </c>
      <c r="I3425" s="30">
        <v>2.1343999999999999</v>
      </c>
      <c r="J3425" s="14">
        <v>112</v>
      </c>
      <c r="K3425" s="14">
        <v>20</v>
      </c>
      <c r="L3425" s="12">
        <v>0.27489999999999998</v>
      </c>
      <c r="M3425" s="7">
        <v>1.74993307</v>
      </c>
      <c r="N3425" s="31">
        <v>1.43</v>
      </c>
      <c r="O3425" s="14">
        <f>IFERROR(VLOOKUP($C3425,'site totals'!$J$2:$K$607,2,FALSE),1)</f>
        <v>2028.4127000000001</v>
      </c>
      <c r="P3425" s="32" t="s">
        <v>22</v>
      </c>
      <c r="Q3425" s="12">
        <v>0.18282588950000001</v>
      </c>
      <c r="R3425" s="29">
        <v>0.24</v>
      </c>
      <c r="S3425" s="2">
        <f>IF($A3425="site","",VLOOKUP($P3425,margin_ranges!$A$5:$D$10,4,FALSE)/100)</f>
        <v>0.29749999999999999</v>
      </c>
      <c r="T3425" s="6">
        <f>IF(A3425="placement",$J3425*MIN($Q3425,$S3425),"")</f>
        <v>20.476499623999999</v>
      </c>
      <c r="U3425" s="6">
        <f>IF($A3425="placement",T3425,SUMIF($C$10:$C$6209,$C3425,$T$10:$T$6209))</f>
        <v>20.476499623999999</v>
      </c>
      <c r="V3425" s="34">
        <f t="shared" si="161"/>
        <v>7.5229092763157812E-2</v>
      </c>
      <c r="W3425" s="24"/>
      <c r="X3425" s="2" t="str">
        <f>IFERROR(MIN(VLOOKUP($W3425,margin_ranges!$A$5:$D$10,4,FALSE),$Q3425*100)/100,"")</f>
        <v/>
      </c>
      <c r="Y3425" s="6">
        <f t="shared" si="162"/>
        <v>20.476499623999999</v>
      </c>
      <c r="Z3425" s="6">
        <f>IF($A3425="placement",Y3425,SUMIF($C$10:$C$6209,$C3425,$Y$10:$Y$6209))</f>
        <v>20.476499623999999</v>
      </c>
      <c r="AA3425" s="29">
        <f t="shared" si="163"/>
        <v>7.5229092763157812E-2</v>
      </c>
    </row>
    <row r="3426" spans="1:27" hidden="1" x14ac:dyDescent="0.3">
      <c r="A3426" s="8" t="s">
        <v>17</v>
      </c>
      <c r="B3426" s="8" t="s">
        <v>11303</v>
      </c>
      <c r="C3426" s="8" t="s">
        <v>11304</v>
      </c>
      <c r="D3426" s="8" t="s">
        <v>11305</v>
      </c>
      <c r="E3426" s="8" t="s">
        <v>11306</v>
      </c>
      <c r="F3426" s="29">
        <v>0.12933315632099901</v>
      </c>
      <c r="G3426" s="29">
        <v>1</v>
      </c>
      <c r="H3426" s="30">
        <v>30.032900000000001</v>
      </c>
      <c r="I3426" s="30">
        <v>13.017899999999999</v>
      </c>
      <c r="J3426" s="14">
        <v>852</v>
      </c>
      <c r="K3426" s="14">
        <v>106</v>
      </c>
      <c r="L3426" s="12">
        <v>0.4335</v>
      </c>
      <c r="M3426" s="7">
        <v>2.1822353900000002</v>
      </c>
      <c r="N3426" s="31">
        <v>1.9</v>
      </c>
      <c r="O3426" s="14">
        <f>IFERROR(VLOOKUP($C3426,'site totals'!$J$2:$K$607,2,FALSE),1)</f>
        <v>2028.4127000000001</v>
      </c>
      <c r="P3426" s="32" t="s">
        <v>94</v>
      </c>
      <c r="Q3426" s="12">
        <v>0.1293331563</v>
      </c>
      <c r="R3426" s="29">
        <v>0.17</v>
      </c>
      <c r="S3426" s="2">
        <f>IF($A3426="site","",VLOOKUP($P3426,margin_ranges!$A$5:$D$10,4,FALSE)/100)</f>
        <v>0.19750000000000001</v>
      </c>
      <c r="T3426" s="6">
        <f>IF(A3426="placement",$J3426*MIN($Q3426,$S3426),"")</f>
        <v>110.1918491676</v>
      </c>
      <c r="U3426" s="6">
        <f>IF($A3426="placement",T3426,SUMIF($C$10:$C$6209,$C3426,$T$10:$T$6209))</f>
        <v>110.1918491676</v>
      </c>
      <c r="V3426" s="34">
        <f t="shared" si="161"/>
        <v>4.8996197228915683E-2</v>
      </c>
      <c r="W3426" s="24"/>
      <c r="X3426" s="2" t="str">
        <f>IFERROR(MIN(VLOOKUP($W3426,margin_ranges!$A$5:$D$10,4,FALSE),$Q3426*100)/100,"")</f>
        <v/>
      </c>
      <c r="Y3426" s="6">
        <f t="shared" si="162"/>
        <v>110.1918491676</v>
      </c>
      <c r="Z3426" s="6">
        <f>IF($A3426="placement",Y3426,SUMIF($C$10:$C$6209,$C3426,$Y$10:$Y$6209))</f>
        <v>110.1918491676</v>
      </c>
      <c r="AA3426" s="29">
        <f t="shared" si="163"/>
        <v>4.8996197228915683E-2</v>
      </c>
    </row>
    <row r="3427" spans="1:27" hidden="1" x14ac:dyDescent="0.3">
      <c r="A3427" s="8" t="s">
        <v>17</v>
      </c>
      <c r="B3427" s="8" t="s">
        <v>11303</v>
      </c>
      <c r="C3427" s="8" t="s">
        <v>11304</v>
      </c>
      <c r="D3427" s="8" t="s">
        <v>11325</v>
      </c>
      <c r="E3427" s="8" t="s">
        <v>11326</v>
      </c>
      <c r="F3427" s="29">
        <v>0.2</v>
      </c>
      <c r="G3427" s="29">
        <v>0</v>
      </c>
      <c r="H3427" s="30">
        <v>26.407900000000001</v>
      </c>
      <c r="I3427" s="30">
        <v>8.3033000000000001</v>
      </c>
      <c r="J3427" s="14">
        <v>694</v>
      </c>
      <c r="K3427" s="14">
        <v>107</v>
      </c>
      <c r="L3427" s="12">
        <v>0.31440000000000001</v>
      </c>
      <c r="M3427" s="7">
        <v>2.7867453499999999</v>
      </c>
      <c r="N3427" s="31">
        <v>2.1</v>
      </c>
      <c r="O3427" s="14">
        <f>IFERROR(VLOOKUP($C3427,'site totals'!$J$2:$K$607,2,FALSE),1)</f>
        <v>2028.4127000000001</v>
      </c>
      <c r="P3427" s="32" t="s">
        <v>94</v>
      </c>
      <c r="Q3427" s="12">
        <v>0.24643276080000001</v>
      </c>
      <c r="R3427" s="29">
        <v>0.2</v>
      </c>
      <c r="S3427" s="2">
        <f>IF($A3427="site","",VLOOKUP($P3427,margin_ranges!$A$5:$D$10,4,FALSE)/100)</f>
        <v>0.19750000000000001</v>
      </c>
      <c r="T3427" s="6">
        <f>IF(A3427="placement",$J3427*MIN($Q3427,$S3427),"")</f>
        <v>137.065</v>
      </c>
      <c r="U3427" s="6">
        <f>IF($A3427="placement",T3427,SUMIF($C$10:$C$6209,$C3427,$T$10:$T$6209))</f>
        <v>137.065</v>
      </c>
      <c r="V3427" s="34">
        <f t="shared" si="161"/>
        <v>3.1249999999998224E-3</v>
      </c>
      <c r="W3427" s="24"/>
      <c r="X3427" s="2" t="str">
        <f>IFERROR(MIN(VLOOKUP($W3427,margin_ranges!$A$5:$D$10,4,FALSE),$Q3427*100)/100,"")</f>
        <v/>
      </c>
      <c r="Y3427" s="6">
        <f t="shared" si="162"/>
        <v>137.065</v>
      </c>
      <c r="Z3427" s="6">
        <f>IF($A3427="placement",Y3427,SUMIF($C$10:$C$6209,$C3427,$Y$10:$Y$6209))</f>
        <v>137.065</v>
      </c>
      <c r="AA3427" s="29">
        <f t="shared" si="163"/>
        <v>3.1249999999998224E-3</v>
      </c>
    </row>
    <row r="3428" spans="1:27" hidden="1" x14ac:dyDescent="0.3">
      <c r="A3428" s="8" t="s">
        <v>17</v>
      </c>
      <c r="B3428" s="8" t="s">
        <v>11303</v>
      </c>
      <c r="C3428" s="8" t="s">
        <v>11304</v>
      </c>
      <c r="D3428" s="8" t="s">
        <v>11311</v>
      </c>
      <c r="E3428" s="8" t="s">
        <v>11312</v>
      </c>
      <c r="F3428" s="29">
        <v>0.21841316268465599</v>
      </c>
      <c r="G3428" s="29">
        <v>0</v>
      </c>
      <c r="H3428" s="30">
        <v>14.012499999999999</v>
      </c>
      <c r="I3428" s="30">
        <v>2.7757999999999998</v>
      </c>
      <c r="J3428" s="14">
        <v>149</v>
      </c>
      <c r="K3428" s="14">
        <v>32</v>
      </c>
      <c r="L3428" s="12">
        <v>0.1981</v>
      </c>
      <c r="M3428" s="7">
        <v>1.79122771</v>
      </c>
      <c r="N3428" s="31">
        <v>1.4</v>
      </c>
      <c r="O3428" s="14">
        <f>IFERROR(VLOOKUP($C3428,'site totals'!$J$2:$K$607,2,FALSE),1)</f>
        <v>2028.4127000000001</v>
      </c>
      <c r="P3428" s="32" t="s">
        <v>94</v>
      </c>
      <c r="Q3428" s="12">
        <v>0.2184131627</v>
      </c>
      <c r="R3428" s="29">
        <v>0.25</v>
      </c>
      <c r="S3428" s="2">
        <f>IF($A3428="site","",VLOOKUP($P3428,margin_ranges!$A$5:$D$10,4,FALSE)/100)</f>
        <v>0.19750000000000001</v>
      </c>
      <c r="T3428" s="6">
        <f>IF(A3428="placement",$J3428*MIN($Q3428,$S3428),"")</f>
        <v>29.427500000000002</v>
      </c>
      <c r="U3428" s="6">
        <f>IF($A3428="placement",T3428,SUMIF($C$10:$C$6209,$C3428,$T$10:$T$6209))</f>
        <v>29.427500000000002</v>
      </c>
      <c r="V3428" s="34">
        <f t="shared" si="161"/>
        <v>6.999999999999984E-2</v>
      </c>
      <c r="W3428" s="24"/>
      <c r="X3428" s="2" t="str">
        <f>IFERROR(MIN(VLOOKUP($W3428,margin_ranges!$A$5:$D$10,4,FALSE),$Q3428*100)/100,"")</f>
        <v/>
      </c>
      <c r="Y3428" s="6">
        <f t="shared" si="162"/>
        <v>29.427500000000002</v>
      </c>
      <c r="Z3428" s="6">
        <f>IF($A3428="placement",Y3428,SUMIF($C$10:$C$6209,$C3428,$Y$10:$Y$6209))</f>
        <v>29.427500000000002</v>
      </c>
      <c r="AA3428" s="29">
        <f t="shared" si="163"/>
        <v>6.999999999999984E-2</v>
      </c>
    </row>
    <row r="3429" spans="1:27" hidden="1" x14ac:dyDescent="0.3">
      <c r="A3429" s="8" t="s">
        <v>17</v>
      </c>
      <c r="B3429" s="8" t="s">
        <v>11303</v>
      </c>
      <c r="C3429" s="8" t="s">
        <v>11304</v>
      </c>
      <c r="D3429" s="8" t="s">
        <v>11313</v>
      </c>
      <c r="E3429" s="8" t="s">
        <v>11314</v>
      </c>
      <c r="F3429" s="29">
        <v>0.33999999999999903</v>
      </c>
      <c r="G3429" s="29">
        <v>0</v>
      </c>
      <c r="H3429" s="30">
        <v>9.1919000000000004</v>
      </c>
      <c r="I3429" s="30">
        <v>3.6118999999999999</v>
      </c>
      <c r="J3429" s="14">
        <v>105</v>
      </c>
      <c r="K3429" s="14">
        <v>32</v>
      </c>
      <c r="L3429" s="12">
        <v>0.39290000000000003</v>
      </c>
      <c r="M3429" s="7">
        <v>0.96883145000000004</v>
      </c>
      <c r="N3429" s="31">
        <v>0.6</v>
      </c>
      <c r="O3429" s="14">
        <f>IFERROR(VLOOKUP($C3429,'site totals'!$J$2:$K$607,2,FALSE),1)</f>
        <v>2028.4127000000001</v>
      </c>
      <c r="P3429" s="32" t="s">
        <v>22</v>
      </c>
      <c r="Q3429" s="12">
        <v>0.38069723150000001</v>
      </c>
      <c r="R3429" s="29">
        <v>0.34</v>
      </c>
      <c r="S3429" s="2">
        <f>IF($A3429="site","",VLOOKUP($P3429,margin_ranges!$A$5:$D$10,4,FALSE)/100)</f>
        <v>0.29749999999999999</v>
      </c>
      <c r="T3429" s="6">
        <f>IF(A3429="placement",$J3429*MIN($Q3429,$S3429),"")</f>
        <v>31.237499999999997</v>
      </c>
      <c r="U3429" s="6">
        <f>IF($A3429="placement",T3429,SUMIF($C$10:$C$6209,$C3429,$T$10:$T$6209))</f>
        <v>31.237499999999997</v>
      </c>
      <c r="V3429" s="34">
        <f t="shared" si="161"/>
        <v>6.4393939393939448E-2</v>
      </c>
      <c r="W3429" s="24"/>
      <c r="X3429" s="2" t="str">
        <f>IFERROR(MIN(VLOOKUP($W3429,margin_ranges!$A$5:$D$10,4,FALSE),$Q3429*100)/100,"")</f>
        <v/>
      </c>
      <c r="Y3429" s="6">
        <f t="shared" si="162"/>
        <v>31.237499999999997</v>
      </c>
      <c r="Z3429" s="6">
        <f>IF($A3429="placement",Y3429,SUMIF($C$10:$C$6209,$C3429,$Y$10:$Y$6209))</f>
        <v>31.237499999999997</v>
      </c>
      <c r="AA3429" s="29">
        <f t="shared" si="163"/>
        <v>6.4393939393939448E-2</v>
      </c>
    </row>
    <row r="3430" spans="1:27" x14ac:dyDescent="0.3">
      <c r="A3430" s="16" t="s">
        <v>33</v>
      </c>
      <c r="B3430" s="16" t="s">
        <v>11303</v>
      </c>
      <c r="C3430" s="16" t="s">
        <v>11304</v>
      </c>
      <c r="D3430" s="8" t="s">
        <v>34</v>
      </c>
      <c r="E3430" s="16"/>
      <c r="F3430" s="17">
        <v>0.17593919521407</v>
      </c>
      <c r="G3430" s="17">
        <v>0.72482247</v>
      </c>
      <c r="H3430" s="36">
        <v>200.89500000000001</v>
      </c>
      <c r="I3430" s="36">
        <v>79.231700000000004</v>
      </c>
      <c r="J3430" s="22">
        <v>4347</v>
      </c>
      <c r="K3430" s="22">
        <v>568</v>
      </c>
      <c r="L3430" s="18">
        <v>0.39439999999999997</v>
      </c>
      <c r="M3430" s="19">
        <v>1.82864428</v>
      </c>
      <c r="N3430" s="20">
        <v>1.4498679999999999</v>
      </c>
      <c r="O3430" s="22">
        <f>IFERROR(VLOOKUP($C3430,'site totals'!$J$2:$K$607,2,FALSE),1)</f>
        <v>2028.4127000000001</v>
      </c>
      <c r="P3430" s="21"/>
      <c r="Q3430" s="18">
        <v>0.2071350274</v>
      </c>
      <c r="R3430" s="17">
        <v>0.1759</v>
      </c>
      <c r="S3430" s="18" t="str">
        <f>IF($A3430="site","",VLOOKUP($P3430,margin_ranges!$A$5:$D$10,4,FALSE)/100)</f>
        <v/>
      </c>
      <c r="T3430" s="22" t="str">
        <f>IF(A3430="placement",$J3430*MIN($Q3430,$S3430),"")</f>
        <v/>
      </c>
      <c r="U3430" s="22">
        <f>IF($A3430="placement",T3430,SUMIF($C$10:$C$6209,$C3430,$T$10:$T$6209))</f>
        <v>789.42646061539995</v>
      </c>
      <c r="V3430" s="37">
        <f t="shared" si="161"/>
        <v>-6.9197796793162292E-3</v>
      </c>
      <c r="W3430" s="38"/>
      <c r="X3430" s="18" t="str">
        <f>IFERROR(MIN(VLOOKUP($W3430,margin_ranges!$A$5:$D$10,4,FALSE),$Q3430*100)/100,"")</f>
        <v/>
      </c>
      <c r="Y3430" s="6" t="str">
        <f t="shared" si="162"/>
        <v/>
      </c>
      <c r="Z3430" s="6">
        <f>IF($A3430="placement",Y3430,SUMIF($C$10:$C$6209,$C3430,$Y$10:$Y$6209))</f>
        <v>789.42646061539995</v>
      </c>
      <c r="AA3430" s="17">
        <f t="shared" si="163"/>
        <v>-6.9197796793162292E-3</v>
      </c>
    </row>
    <row r="3431" spans="1:27" hidden="1" x14ac:dyDescent="0.3">
      <c r="A3431" s="8" t="s">
        <v>17</v>
      </c>
      <c r="B3431" s="8" t="s">
        <v>6403</v>
      </c>
      <c r="C3431" s="8" t="s">
        <v>6404</v>
      </c>
      <c r="D3431" s="8" t="s">
        <v>6413</v>
      </c>
      <c r="E3431" s="8" t="s">
        <v>6414</v>
      </c>
      <c r="F3431" s="29">
        <v>0.15</v>
      </c>
      <c r="G3431" s="29">
        <v>0</v>
      </c>
      <c r="H3431" s="30">
        <v>62.988799999999998</v>
      </c>
      <c r="I3431" s="30">
        <v>26.916599999999999</v>
      </c>
      <c r="J3431" s="14">
        <v>461</v>
      </c>
      <c r="K3431" s="14">
        <v>69</v>
      </c>
      <c r="L3431" s="12">
        <v>0.42730000000000001</v>
      </c>
      <c r="M3431" s="7">
        <v>0.57137238999999995</v>
      </c>
      <c r="N3431" s="31">
        <v>0.3</v>
      </c>
      <c r="O3431" s="14">
        <f>IFERROR(VLOOKUP($C3431,'site totals'!$J$2:$K$607,2,FALSE),1)</f>
        <v>2008.0771999999999</v>
      </c>
      <c r="P3431" s="32" t="s">
        <v>91</v>
      </c>
      <c r="Q3431" s="12">
        <v>0.47494837709999999</v>
      </c>
      <c r="R3431" s="29">
        <v>0.15</v>
      </c>
      <c r="S3431" s="2">
        <f>IF($A3431="site","",VLOOKUP($P3431,margin_ranges!$A$5:$D$10,4,FALSE)/100)</f>
        <v>0.29749999999999999</v>
      </c>
      <c r="T3431" s="6">
        <f>IF(A3431="placement",$J3431*MIN($Q3431,$S3431),"")</f>
        <v>137.14750000000001</v>
      </c>
      <c r="U3431" s="6">
        <f>IF($A3431="placement",T3431,SUMIF($C$10:$C$6209,$C3431,$T$10:$T$6209))</f>
        <v>137.14750000000001</v>
      </c>
      <c r="V3431" s="34">
        <f t="shared" ref="V3431:V3494" si="164">($J3431-$U3431)/($J3431*(1-$R3431))-1</f>
        <v>-0.17352941176470593</v>
      </c>
      <c r="W3431" s="24"/>
      <c r="X3431" s="2" t="str">
        <f>IFERROR(MIN(VLOOKUP($W3431,margin_ranges!$A$5:$D$10,4,FALSE),$Q3431*100)/100,"")</f>
        <v/>
      </c>
      <c r="Y3431" s="6">
        <f t="shared" si="162"/>
        <v>137.14750000000001</v>
      </c>
      <c r="Z3431" s="6">
        <f>IF($A3431="placement",Y3431,SUMIF($C$10:$C$6209,$C3431,$Y$10:$Y$6209))</f>
        <v>137.14750000000001</v>
      </c>
      <c r="AA3431" s="29">
        <f t="shared" si="163"/>
        <v>-0.17352941176470593</v>
      </c>
    </row>
    <row r="3432" spans="1:27" hidden="1" x14ac:dyDescent="0.3">
      <c r="A3432" s="8" t="s">
        <v>17</v>
      </c>
      <c r="B3432" s="8" t="s">
        <v>6403</v>
      </c>
      <c r="C3432" s="8" t="s">
        <v>6404</v>
      </c>
      <c r="D3432" s="33" t="s">
        <v>6407</v>
      </c>
      <c r="E3432" s="8" t="s">
        <v>6408</v>
      </c>
      <c r="F3432" s="29">
        <v>0.19999999999999901</v>
      </c>
      <c r="G3432" s="29">
        <v>0</v>
      </c>
      <c r="H3432" s="30">
        <v>146.21979999999999</v>
      </c>
      <c r="I3432" s="30">
        <v>59.765799999999999</v>
      </c>
      <c r="J3432" s="14">
        <v>1237</v>
      </c>
      <c r="K3432" s="14">
        <v>247</v>
      </c>
      <c r="L3432" s="12">
        <v>0.40870000000000001</v>
      </c>
      <c r="M3432" s="7">
        <v>0.69002403000000001</v>
      </c>
      <c r="N3432" s="31">
        <v>0.3</v>
      </c>
      <c r="O3432" s="14">
        <f>IFERROR(VLOOKUP($C3432,'site totals'!$J$2:$K$607,2,FALSE),1)</f>
        <v>2008.0771999999999</v>
      </c>
      <c r="P3432" s="32" t="s">
        <v>91</v>
      </c>
      <c r="Q3432" s="12">
        <v>0.56523253529999995</v>
      </c>
      <c r="R3432" s="29">
        <v>0.2</v>
      </c>
      <c r="S3432" s="2">
        <f>IF($A3432="site","",VLOOKUP($P3432,margin_ranges!$A$5:$D$10,4,FALSE)/100)</f>
        <v>0.29749999999999999</v>
      </c>
      <c r="T3432" s="6">
        <f>IF(A3432="placement",$J3432*MIN($Q3432,$S3432),"")</f>
        <v>368.00749999999999</v>
      </c>
      <c r="U3432" s="6">
        <f>IF($A3432="placement",T3432,SUMIF($C$10:$C$6209,$C3432,$T$10:$T$6209))</f>
        <v>368.00749999999999</v>
      </c>
      <c r="V3432" s="34">
        <f t="shared" si="164"/>
        <v>-0.12187499999999996</v>
      </c>
      <c r="W3432" s="24"/>
      <c r="X3432" s="2" t="str">
        <f>IFERROR(MIN(VLOOKUP($W3432,margin_ranges!$A$5:$D$10,4,FALSE),$Q3432*100)/100,"")</f>
        <v/>
      </c>
      <c r="Y3432" s="6">
        <f t="shared" si="162"/>
        <v>368.00749999999999</v>
      </c>
      <c r="Z3432" s="6">
        <f>IF($A3432="placement",Y3432,SUMIF($C$10:$C$6209,$C3432,$Y$10:$Y$6209))</f>
        <v>368.00749999999999</v>
      </c>
      <c r="AA3432" s="29">
        <f t="shared" si="163"/>
        <v>-0.12187499999999996</v>
      </c>
    </row>
    <row r="3433" spans="1:27" hidden="1" x14ac:dyDescent="0.3">
      <c r="A3433" s="8" t="s">
        <v>17</v>
      </c>
      <c r="B3433" s="8" t="s">
        <v>6403</v>
      </c>
      <c r="C3433" s="8" t="s">
        <v>6404</v>
      </c>
      <c r="D3433" s="8" t="s">
        <v>6411</v>
      </c>
      <c r="E3433" s="8" t="s">
        <v>6412</v>
      </c>
      <c r="F3433" s="29">
        <v>0.28999999999999998</v>
      </c>
      <c r="G3433" s="29">
        <v>1</v>
      </c>
      <c r="H3433" s="30">
        <v>149.75909999999999</v>
      </c>
      <c r="I3433" s="30">
        <v>18.093599999999999</v>
      </c>
      <c r="J3433" s="14">
        <v>821</v>
      </c>
      <c r="K3433" s="14">
        <v>205</v>
      </c>
      <c r="L3433" s="12">
        <v>0.1208</v>
      </c>
      <c r="M3433" s="7">
        <v>1.5117653799999999</v>
      </c>
      <c r="N3433" s="31">
        <v>1</v>
      </c>
      <c r="O3433" s="14">
        <f>IFERROR(VLOOKUP($C3433,'site totals'!$J$2:$K$607,2,FALSE),1)</f>
        <v>2008.0771999999999</v>
      </c>
      <c r="P3433" s="32" t="s">
        <v>22</v>
      </c>
      <c r="Q3433" s="12">
        <v>0.33852169539999999</v>
      </c>
      <c r="R3433" s="29">
        <v>0.28999999999999998</v>
      </c>
      <c r="S3433" s="2">
        <f>IF($A3433="site","",VLOOKUP($P3433,margin_ranges!$A$5:$D$10,4,FALSE)/100)</f>
        <v>0.29749999999999999</v>
      </c>
      <c r="T3433" s="6">
        <f>IF(A3433="placement",$J3433*MIN($Q3433,$S3433),"")</f>
        <v>244.2475</v>
      </c>
      <c r="U3433" s="6">
        <f>IF($A3433="placement",T3433,SUMIF($C$10:$C$6209,$C3433,$T$10:$T$6209))</f>
        <v>244.2475</v>
      </c>
      <c r="V3433" s="34">
        <f t="shared" si="164"/>
        <v>-1.0563380281690016E-2</v>
      </c>
      <c r="W3433" s="24"/>
      <c r="X3433" s="2" t="str">
        <f>IFERROR(MIN(VLOOKUP($W3433,margin_ranges!$A$5:$D$10,4,FALSE),$Q3433*100)/100,"")</f>
        <v/>
      </c>
      <c r="Y3433" s="6">
        <f t="shared" si="162"/>
        <v>244.2475</v>
      </c>
      <c r="Z3433" s="6">
        <f>IF($A3433="placement",Y3433,SUMIF($C$10:$C$6209,$C3433,$Y$10:$Y$6209))</f>
        <v>244.2475</v>
      </c>
      <c r="AA3433" s="29">
        <f t="shared" si="163"/>
        <v>-1.0563380281690016E-2</v>
      </c>
    </row>
    <row r="3434" spans="1:27" hidden="1" x14ac:dyDescent="0.3">
      <c r="A3434" s="8" t="s">
        <v>17</v>
      </c>
      <c r="B3434" s="8" t="s">
        <v>6403</v>
      </c>
      <c r="C3434" s="8" t="s">
        <v>6404</v>
      </c>
      <c r="D3434" s="8" t="s">
        <v>6409</v>
      </c>
      <c r="E3434" s="8" t="s">
        <v>6410</v>
      </c>
      <c r="F3434" s="29">
        <v>0.28999999999999998</v>
      </c>
      <c r="G3434" s="29">
        <v>0</v>
      </c>
      <c r="H3434" s="30">
        <v>106.2744</v>
      </c>
      <c r="I3434" s="30">
        <v>14.2462</v>
      </c>
      <c r="J3434" s="14">
        <v>613</v>
      </c>
      <c r="K3434" s="14">
        <v>153</v>
      </c>
      <c r="L3434" s="12">
        <v>0.1341</v>
      </c>
      <c r="M3434" s="7">
        <v>1.4348172699999999</v>
      </c>
      <c r="N3434" s="31">
        <v>1</v>
      </c>
      <c r="O3434" s="14">
        <f>IFERROR(VLOOKUP($C3434,'site totals'!$J$2:$K$607,2,FALSE),1)</f>
        <v>2008.0771999999999</v>
      </c>
      <c r="P3434" s="32" t="s">
        <v>22</v>
      </c>
      <c r="Q3434" s="12">
        <v>0.30304713979999998</v>
      </c>
      <c r="R3434" s="29">
        <v>0.28999999999999998</v>
      </c>
      <c r="S3434" s="2">
        <f>IF($A3434="site","",VLOOKUP($P3434,margin_ranges!$A$5:$D$10,4,FALSE)/100)</f>
        <v>0.29749999999999999</v>
      </c>
      <c r="T3434" s="6">
        <f>IF(A3434="placement",$J3434*MIN($Q3434,$S3434),"")</f>
        <v>182.36749999999998</v>
      </c>
      <c r="U3434" s="6">
        <f>IF($A3434="placement",T3434,SUMIF($C$10:$C$6209,$C3434,$T$10:$T$6209))</f>
        <v>182.36749999999998</v>
      </c>
      <c r="V3434" s="34">
        <f t="shared" si="164"/>
        <v>-1.0563380281689905E-2</v>
      </c>
      <c r="W3434" s="24"/>
      <c r="X3434" s="2" t="str">
        <f>IFERROR(MIN(VLOOKUP($W3434,margin_ranges!$A$5:$D$10,4,FALSE),$Q3434*100)/100,"")</f>
        <v/>
      </c>
      <c r="Y3434" s="6">
        <f t="shared" si="162"/>
        <v>182.36749999999998</v>
      </c>
      <c r="Z3434" s="6">
        <f>IF($A3434="placement",Y3434,SUMIF($C$10:$C$6209,$C3434,$Y$10:$Y$6209))</f>
        <v>182.36749999999998</v>
      </c>
      <c r="AA3434" s="29">
        <f t="shared" si="163"/>
        <v>-1.0563380281689905E-2</v>
      </c>
    </row>
    <row r="3435" spans="1:27" hidden="1" x14ac:dyDescent="0.3">
      <c r="A3435" s="8" t="s">
        <v>17</v>
      </c>
      <c r="B3435" s="8" t="s">
        <v>6403</v>
      </c>
      <c r="C3435" s="8" t="s">
        <v>6404</v>
      </c>
      <c r="D3435" s="8" t="s">
        <v>6405</v>
      </c>
      <c r="E3435" s="8" t="s">
        <v>6406</v>
      </c>
      <c r="F3435" s="29">
        <v>0.33999999999999903</v>
      </c>
      <c r="G3435" s="29">
        <v>0</v>
      </c>
      <c r="H3435" s="30">
        <v>142.57570000000001</v>
      </c>
      <c r="I3435" s="30">
        <v>40.694800000000001</v>
      </c>
      <c r="J3435" s="14">
        <v>1171</v>
      </c>
      <c r="K3435" s="14">
        <v>351</v>
      </c>
      <c r="L3435" s="12">
        <v>0.28539999999999999</v>
      </c>
      <c r="M3435" s="7">
        <v>0.95886521000000002</v>
      </c>
      <c r="N3435" s="31">
        <v>0.3</v>
      </c>
      <c r="O3435" s="14">
        <f>IFERROR(VLOOKUP($C3435,'site totals'!$J$2:$K$607,2,FALSE),1)</f>
        <v>2008.0771999999999</v>
      </c>
      <c r="P3435" s="32" t="s">
        <v>22</v>
      </c>
      <c r="Q3435" s="12">
        <v>0.68713016530000004</v>
      </c>
      <c r="R3435" s="29">
        <v>0.34</v>
      </c>
      <c r="S3435" s="2">
        <f>IF($A3435="site","",VLOOKUP($P3435,margin_ranges!$A$5:$D$10,4,FALSE)/100)</f>
        <v>0.29749999999999999</v>
      </c>
      <c r="T3435" s="6">
        <f>IF(A3435="placement",$J3435*MIN($Q3435,$S3435),"")</f>
        <v>348.3725</v>
      </c>
      <c r="U3435" s="6">
        <f>IF($A3435="placement",T3435,SUMIF($C$10:$C$6209,$C3435,$T$10:$T$6209))</f>
        <v>348.3725</v>
      </c>
      <c r="V3435" s="34">
        <f t="shared" si="164"/>
        <v>6.439393939393967E-2</v>
      </c>
      <c r="W3435" s="24"/>
      <c r="X3435" s="2" t="str">
        <f>IFERROR(MIN(VLOOKUP($W3435,margin_ranges!$A$5:$D$10,4,FALSE),$Q3435*100)/100,"")</f>
        <v/>
      </c>
      <c r="Y3435" s="6">
        <f t="shared" si="162"/>
        <v>348.3725</v>
      </c>
      <c r="Z3435" s="6">
        <f>IF($A3435="placement",Y3435,SUMIF($C$10:$C$6209,$C3435,$Y$10:$Y$6209))</f>
        <v>348.3725</v>
      </c>
      <c r="AA3435" s="29">
        <f t="shared" si="163"/>
        <v>6.439393939393967E-2</v>
      </c>
    </row>
    <row r="3436" spans="1:27" x14ac:dyDescent="0.3">
      <c r="A3436" s="16" t="s">
        <v>33</v>
      </c>
      <c r="B3436" s="16" t="s">
        <v>6403</v>
      </c>
      <c r="C3436" s="16" t="s">
        <v>6404</v>
      </c>
      <c r="D3436" s="8" t="s">
        <v>34</v>
      </c>
      <c r="E3436" s="16"/>
      <c r="F3436" s="17">
        <v>0.26271458985740098</v>
      </c>
      <c r="G3436" s="17">
        <v>0.19070323</v>
      </c>
      <c r="H3436" s="36">
        <v>607.81790000000001</v>
      </c>
      <c r="I3436" s="36">
        <v>159.71700000000001</v>
      </c>
      <c r="J3436" s="22">
        <v>4303</v>
      </c>
      <c r="K3436" s="22">
        <v>1026</v>
      </c>
      <c r="L3436" s="18">
        <v>0.26279999999999998</v>
      </c>
      <c r="M3436" s="19">
        <v>0.89805146000000002</v>
      </c>
      <c r="N3436" s="20">
        <v>0.44173800000000002</v>
      </c>
      <c r="O3436" s="22">
        <f>IFERROR(VLOOKUP($C3436,'site totals'!$J$2:$K$607,2,FALSE),1)</f>
        <v>2008.0771999999999</v>
      </c>
      <c r="P3436" s="21"/>
      <c r="Q3436" s="18">
        <v>0.50811504949999997</v>
      </c>
      <c r="R3436" s="17">
        <v>0.26269999999999999</v>
      </c>
      <c r="S3436" s="18" t="str">
        <f>IF($A3436="site","",VLOOKUP($P3436,margin_ranges!$A$5:$D$10,4,FALSE)/100)</f>
        <v/>
      </c>
      <c r="T3436" s="22" t="str">
        <f>IF(A3436="placement",$J3436*MIN($Q3436,$S3436),"")</f>
        <v/>
      </c>
      <c r="U3436" s="22">
        <f>IF($A3436="placement",T3436,SUMIF($C$10:$C$6209,$C3436,$T$10:$T$6209))</f>
        <v>1280.1424999999999</v>
      </c>
      <c r="V3436" s="37">
        <f t="shared" si="164"/>
        <v>-4.7199240471992421E-2</v>
      </c>
      <c r="W3436" s="38"/>
      <c r="X3436" s="18" t="str">
        <f>IFERROR(MIN(VLOOKUP($W3436,margin_ranges!$A$5:$D$10,4,FALSE),$Q3436*100)/100,"")</f>
        <v/>
      </c>
      <c r="Y3436" s="6" t="str">
        <f t="shared" si="162"/>
        <v/>
      </c>
      <c r="Z3436" s="6">
        <f>IF($A3436="placement",Y3436,SUMIF($C$10:$C$6209,$C3436,$Y$10:$Y$6209))</f>
        <v>1280.1424999999999</v>
      </c>
      <c r="AA3436" s="17">
        <f t="shared" si="163"/>
        <v>-4.7199240471992421E-2</v>
      </c>
    </row>
    <row r="3437" spans="1:27" hidden="1" x14ac:dyDescent="0.3">
      <c r="A3437" s="8" t="s">
        <v>17</v>
      </c>
      <c r="B3437" s="8" t="s">
        <v>5189</v>
      </c>
      <c r="C3437" s="8" t="s">
        <v>5190</v>
      </c>
      <c r="D3437" s="8" t="s">
        <v>5207</v>
      </c>
      <c r="E3437" s="8" t="s">
        <v>5208</v>
      </c>
      <c r="F3437" s="29">
        <v>0.249999999999999</v>
      </c>
      <c r="G3437" s="29">
        <v>0</v>
      </c>
      <c r="H3437" s="30">
        <v>22.112300000000001</v>
      </c>
      <c r="I3437" s="30">
        <v>3.6211000000000002</v>
      </c>
      <c r="J3437" s="14">
        <v>88</v>
      </c>
      <c r="K3437" s="14">
        <v>22</v>
      </c>
      <c r="L3437" s="12">
        <v>0.1638</v>
      </c>
      <c r="M3437" s="7">
        <v>0.81243514999999999</v>
      </c>
      <c r="N3437" s="31">
        <v>0.5</v>
      </c>
      <c r="O3437" s="14">
        <f>IFERROR(VLOOKUP($C3437,'site totals'!$J$2:$K$607,2,FALSE),1)</f>
        <v>2000.7568000000001</v>
      </c>
      <c r="P3437" s="32" t="s">
        <v>91</v>
      </c>
      <c r="Q3437" s="12">
        <v>0.38456626459999999</v>
      </c>
      <c r="R3437" s="29">
        <v>0.25</v>
      </c>
      <c r="S3437" s="2">
        <f>IF($A3437="site","",VLOOKUP($P3437,margin_ranges!$A$5:$D$10,4,FALSE)/100)</f>
        <v>0.29749999999999999</v>
      </c>
      <c r="T3437" s="6">
        <f>IF(A3437="placement",$J3437*MIN($Q3437,$S3437),"")</f>
        <v>26.18</v>
      </c>
      <c r="U3437" s="6">
        <f>IF($A3437="placement",T3437,SUMIF($C$10:$C$6209,$C3437,$T$10:$T$6209))</f>
        <v>26.18</v>
      </c>
      <c r="V3437" s="34">
        <f t="shared" si="164"/>
        <v>-6.3333333333333353E-2</v>
      </c>
      <c r="W3437" s="24"/>
      <c r="X3437" s="2" t="str">
        <f>IFERROR(MIN(VLOOKUP($W3437,margin_ranges!$A$5:$D$10,4,FALSE),$Q3437*100)/100,"")</f>
        <v/>
      </c>
      <c r="Y3437" s="6">
        <f t="shared" si="162"/>
        <v>26.18</v>
      </c>
      <c r="Z3437" s="6">
        <f>IF($A3437="placement",Y3437,SUMIF($C$10:$C$6209,$C3437,$Y$10:$Y$6209))</f>
        <v>26.18</v>
      </c>
      <c r="AA3437" s="29">
        <f t="shared" si="163"/>
        <v>-6.3333333333333353E-2</v>
      </c>
    </row>
    <row r="3438" spans="1:27" hidden="1" x14ac:dyDescent="0.3">
      <c r="A3438" s="8" t="s">
        <v>17</v>
      </c>
      <c r="B3438" s="8" t="s">
        <v>5189</v>
      </c>
      <c r="C3438" s="8" t="s">
        <v>5190</v>
      </c>
      <c r="D3438" s="8" t="s">
        <v>5209</v>
      </c>
      <c r="E3438" s="8" t="s">
        <v>5210</v>
      </c>
      <c r="F3438" s="29">
        <v>0.249999999999999</v>
      </c>
      <c r="G3438" s="29">
        <v>0</v>
      </c>
      <c r="H3438" s="30">
        <v>14.792999999999999</v>
      </c>
      <c r="I3438" s="30">
        <v>2.3437999999999999</v>
      </c>
      <c r="J3438" s="14">
        <v>66</v>
      </c>
      <c r="K3438" s="14">
        <v>16</v>
      </c>
      <c r="L3438" s="12">
        <v>0.15840000000000001</v>
      </c>
      <c r="M3438" s="7">
        <v>0.93714076999999996</v>
      </c>
      <c r="N3438" s="31">
        <v>0.5</v>
      </c>
      <c r="O3438" s="14">
        <f>IFERROR(VLOOKUP($C3438,'site totals'!$J$2:$K$607,2,FALSE),1)</f>
        <v>2000.7568000000001</v>
      </c>
      <c r="P3438" s="32" t="s">
        <v>91</v>
      </c>
      <c r="Q3438" s="12">
        <v>0.4664622249</v>
      </c>
      <c r="R3438" s="29">
        <v>0.25</v>
      </c>
      <c r="S3438" s="2">
        <f>IF($A3438="site","",VLOOKUP($P3438,margin_ranges!$A$5:$D$10,4,FALSE)/100)</f>
        <v>0.29749999999999999</v>
      </c>
      <c r="T3438" s="6">
        <f>IF(A3438="placement",$J3438*MIN($Q3438,$S3438),"")</f>
        <v>19.634999999999998</v>
      </c>
      <c r="U3438" s="6">
        <f>IF($A3438="placement",T3438,SUMIF($C$10:$C$6209,$C3438,$T$10:$T$6209))</f>
        <v>19.634999999999998</v>
      </c>
      <c r="V3438" s="34">
        <f t="shared" si="164"/>
        <v>-6.3333333333333242E-2</v>
      </c>
      <c r="W3438" s="24"/>
      <c r="X3438" s="2" t="str">
        <f>IFERROR(MIN(VLOOKUP($W3438,margin_ranges!$A$5:$D$10,4,FALSE),$Q3438*100)/100,"")</f>
        <v/>
      </c>
      <c r="Y3438" s="6">
        <f t="shared" si="162"/>
        <v>19.634999999999998</v>
      </c>
      <c r="Z3438" s="6">
        <f>IF($A3438="placement",Y3438,SUMIF($C$10:$C$6209,$C3438,$Y$10:$Y$6209))</f>
        <v>19.634999999999998</v>
      </c>
      <c r="AA3438" s="29">
        <f t="shared" si="163"/>
        <v>-6.3333333333333242E-2</v>
      </c>
    </row>
    <row r="3439" spans="1:27" hidden="1" x14ac:dyDescent="0.3">
      <c r="A3439" s="8" t="s">
        <v>17</v>
      </c>
      <c r="B3439" s="8" t="s">
        <v>5189</v>
      </c>
      <c r="C3439" s="8" t="s">
        <v>5190</v>
      </c>
      <c r="D3439" s="8" t="s">
        <v>5193</v>
      </c>
      <c r="E3439" s="8" t="s">
        <v>5194</v>
      </c>
      <c r="F3439" s="29">
        <v>0.3</v>
      </c>
      <c r="G3439" s="29">
        <v>0</v>
      </c>
      <c r="H3439" s="30">
        <v>20.129000000000001</v>
      </c>
      <c r="I3439" s="30">
        <v>2.1334</v>
      </c>
      <c r="J3439" s="14">
        <v>75</v>
      </c>
      <c r="K3439" s="14">
        <v>23</v>
      </c>
      <c r="L3439" s="12">
        <v>0.106</v>
      </c>
      <c r="M3439" s="7">
        <v>1.1751163499999999</v>
      </c>
      <c r="N3439" s="31">
        <v>0.5</v>
      </c>
      <c r="O3439" s="14">
        <f>IFERROR(VLOOKUP($C3439,'site totals'!$J$2:$K$607,2,FALSE),1)</f>
        <v>2000.7568000000001</v>
      </c>
      <c r="P3439" s="32" t="s">
        <v>91</v>
      </c>
      <c r="Q3439" s="12">
        <v>0.57451021729999996</v>
      </c>
      <c r="R3439" s="29">
        <v>0.3</v>
      </c>
      <c r="S3439" s="2">
        <f>IF($A3439="site","",VLOOKUP($P3439,margin_ranges!$A$5:$D$10,4,FALSE)/100)</f>
        <v>0.29749999999999999</v>
      </c>
      <c r="T3439" s="6">
        <f>IF(A3439="placement",$J3439*MIN($Q3439,$S3439),"")</f>
        <v>22.3125</v>
      </c>
      <c r="U3439" s="6">
        <f>IF($A3439="placement",T3439,SUMIF($C$10:$C$6209,$C3439,$T$10:$T$6209))</f>
        <v>22.3125</v>
      </c>
      <c r="V3439" s="34">
        <f t="shared" si="164"/>
        <v>3.5714285714285587E-3</v>
      </c>
      <c r="W3439" s="24"/>
      <c r="X3439" s="2" t="str">
        <f>IFERROR(MIN(VLOOKUP($W3439,margin_ranges!$A$5:$D$10,4,FALSE),$Q3439*100)/100,"")</f>
        <v/>
      </c>
      <c r="Y3439" s="6">
        <f t="shared" si="162"/>
        <v>22.3125</v>
      </c>
      <c r="Z3439" s="6">
        <f>IF($A3439="placement",Y3439,SUMIF($C$10:$C$6209,$C3439,$Y$10:$Y$6209))</f>
        <v>22.3125</v>
      </c>
      <c r="AA3439" s="29">
        <f t="shared" si="163"/>
        <v>3.5714285714285587E-3</v>
      </c>
    </row>
    <row r="3440" spans="1:27" hidden="1" x14ac:dyDescent="0.3">
      <c r="A3440" s="8" t="s">
        <v>17</v>
      </c>
      <c r="B3440" s="8" t="s">
        <v>5189</v>
      </c>
      <c r="C3440" s="8" t="s">
        <v>5190</v>
      </c>
      <c r="D3440" s="8" t="s">
        <v>5221</v>
      </c>
      <c r="E3440" s="8" t="s">
        <v>5222</v>
      </c>
      <c r="F3440" s="29">
        <v>0.3</v>
      </c>
      <c r="G3440" s="29">
        <v>0</v>
      </c>
      <c r="H3440" s="30">
        <v>23.416499999999999</v>
      </c>
      <c r="I3440" s="30">
        <v>2.2006000000000001</v>
      </c>
      <c r="J3440" s="14">
        <v>80</v>
      </c>
      <c r="K3440" s="14">
        <v>24</v>
      </c>
      <c r="L3440" s="12">
        <v>9.4E-2</v>
      </c>
      <c r="M3440" s="7">
        <v>1.21032199</v>
      </c>
      <c r="N3440" s="31">
        <v>0.5</v>
      </c>
      <c r="O3440" s="14">
        <f>IFERROR(VLOOKUP($C3440,'site totals'!$J$2:$K$607,2,FALSE),1)</f>
        <v>2000.7568000000001</v>
      </c>
      <c r="P3440" s="32" t="s">
        <v>91</v>
      </c>
      <c r="Q3440" s="12">
        <v>0.58688679349999995</v>
      </c>
      <c r="R3440" s="29">
        <v>0.3</v>
      </c>
      <c r="S3440" s="2">
        <f>IF($A3440="site","",VLOOKUP($P3440,margin_ranges!$A$5:$D$10,4,FALSE)/100)</f>
        <v>0.29749999999999999</v>
      </c>
      <c r="T3440" s="6">
        <f>IF(A3440="placement",$J3440*MIN($Q3440,$S3440),"")</f>
        <v>23.799999999999997</v>
      </c>
      <c r="U3440" s="6">
        <f>IF($A3440="placement",T3440,SUMIF($C$10:$C$6209,$C3440,$T$10:$T$6209))</f>
        <v>23.799999999999997</v>
      </c>
      <c r="V3440" s="34">
        <f t="shared" si="164"/>
        <v>3.5714285714285587E-3</v>
      </c>
      <c r="W3440" s="24"/>
      <c r="X3440" s="2" t="str">
        <f>IFERROR(MIN(VLOOKUP($W3440,margin_ranges!$A$5:$D$10,4,FALSE),$Q3440*100)/100,"")</f>
        <v/>
      </c>
      <c r="Y3440" s="6">
        <f t="shared" si="162"/>
        <v>23.799999999999997</v>
      </c>
      <c r="Z3440" s="6">
        <f>IF($A3440="placement",Y3440,SUMIF($C$10:$C$6209,$C3440,$Y$10:$Y$6209))</f>
        <v>23.799999999999997</v>
      </c>
      <c r="AA3440" s="29">
        <f t="shared" si="163"/>
        <v>3.5714285714285587E-3</v>
      </c>
    </row>
    <row r="3441" spans="1:27" hidden="1" x14ac:dyDescent="0.3">
      <c r="A3441" s="8" t="s">
        <v>17</v>
      </c>
      <c r="B3441" s="8" t="s">
        <v>5189</v>
      </c>
      <c r="C3441" s="8" t="s">
        <v>5190</v>
      </c>
      <c r="D3441" s="8" t="s">
        <v>5225</v>
      </c>
      <c r="E3441" s="8" t="s">
        <v>5226</v>
      </c>
      <c r="F3441" s="29">
        <v>0.3</v>
      </c>
      <c r="G3441" s="29">
        <v>0</v>
      </c>
      <c r="H3441" s="30">
        <v>20.0383</v>
      </c>
      <c r="I3441" s="30">
        <v>3.4580000000000002</v>
      </c>
      <c r="J3441" s="14">
        <v>99</v>
      </c>
      <c r="K3441" s="14">
        <v>30</v>
      </c>
      <c r="L3441" s="12">
        <v>0.1726</v>
      </c>
      <c r="M3441" s="7">
        <v>0.95613484000000004</v>
      </c>
      <c r="N3441" s="31">
        <v>0.5</v>
      </c>
      <c r="O3441" s="14">
        <f>IFERROR(VLOOKUP($C3441,'site totals'!$J$2:$K$607,2,FALSE),1)</f>
        <v>2000.7568000000001</v>
      </c>
      <c r="P3441" s="32" t="s">
        <v>91</v>
      </c>
      <c r="Q3441" s="12">
        <v>0.47706120759999998</v>
      </c>
      <c r="R3441" s="29">
        <v>0.3</v>
      </c>
      <c r="S3441" s="2">
        <f>IF($A3441="site","",VLOOKUP($P3441,margin_ranges!$A$5:$D$10,4,FALSE)/100)</f>
        <v>0.29749999999999999</v>
      </c>
      <c r="T3441" s="6">
        <f>IF(A3441="placement",$J3441*MIN($Q3441,$S3441),"")</f>
        <v>29.452499999999997</v>
      </c>
      <c r="U3441" s="6">
        <f>IF($A3441="placement",T3441,SUMIF($C$10:$C$6209,$C3441,$T$10:$T$6209))</f>
        <v>29.452499999999997</v>
      </c>
      <c r="V3441" s="34">
        <f t="shared" si="164"/>
        <v>3.5714285714285587E-3</v>
      </c>
      <c r="W3441" s="24"/>
      <c r="X3441" s="2" t="str">
        <f>IFERROR(MIN(VLOOKUP($W3441,margin_ranges!$A$5:$D$10,4,FALSE),$Q3441*100)/100,"")</f>
        <v/>
      </c>
      <c r="Y3441" s="6">
        <f t="shared" si="162"/>
        <v>29.452499999999997</v>
      </c>
      <c r="Z3441" s="6">
        <f>IF($A3441="placement",Y3441,SUMIF($C$10:$C$6209,$C3441,$Y$10:$Y$6209))</f>
        <v>29.452499999999997</v>
      </c>
      <c r="AA3441" s="29">
        <f t="shared" si="163"/>
        <v>3.5714285714285587E-3</v>
      </c>
    </row>
    <row r="3442" spans="1:27" hidden="1" x14ac:dyDescent="0.3">
      <c r="A3442" s="8" t="s">
        <v>17</v>
      </c>
      <c r="B3442" s="8" t="s">
        <v>5189</v>
      </c>
      <c r="C3442" s="8" t="s">
        <v>5190</v>
      </c>
      <c r="D3442" s="8" t="s">
        <v>5217</v>
      </c>
      <c r="E3442" s="8" t="s">
        <v>5218</v>
      </c>
      <c r="F3442" s="29">
        <v>0.3</v>
      </c>
      <c r="G3442" s="29">
        <v>1</v>
      </c>
      <c r="H3442" s="30">
        <v>32.240699999999997</v>
      </c>
      <c r="I3442" s="30">
        <v>4.4020999999999999</v>
      </c>
      <c r="J3442" s="14">
        <v>135</v>
      </c>
      <c r="K3442" s="14">
        <v>40</v>
      </c>
      <c r="L3442" s="12">
        <v>0.13650000000000001</v>
      </c>
      <c r="M3442" s="7">
        <v>1.01990297</v>
      </c>
      <c r="N3442" s="31">
        <v>0.5</v>
      </c>
      <c r="O3442" s="14">
        <f>IFERROR(VLOOKUP($C3442,'site totals'!$J$2:$K$607,2,FALSE),1)</f>
        <v>2000.7568000000001</v>
      </c>
      <c r="P3442" s="32" t="s">
        <v>91</v>
      </c>
      <c r="Q3442" s="12">
        <v>0.50975728499999995</v>
      </c>
      <c r="R3442" s="29">
        <v>0.3</v>
      </c>
      <c r="S3442" s="2">
        <f>IF($A3442="site","",VLOOKUP($P3442,margin_ranges!$A$5:$D$10,4,FALSE)/100)</f>
        <v>0.29749999999999999</v>
      </c>
      <c r="T3442" s="6">
        <f>IF(A3442="placement",$J3442*MIN($Q3442,$S3442),"")</f>
        <v>40.162500000000001</v>
      </c>
      <c r="U3442" s="6">
        <f>IF($A3442="placement",T3442,SUMIF($C$10:$C$6209,$C3442,$T$10:$T$6209))</f>
        <v>40.162500000000001</v>
      </c>
      <c r="V3442" s="34">
        <f t="shared" si="164"/>
        <v>3.5714285714285587E-3</v>
      </c>
      <c r="W3442" s="24"/>
      <c r="X3442" s="2" t="str">
        <f>IFERROR(MIN(VLOOKUP($W3442,margin_ranges!$A$5:$D$10,4,FALSE),$Q3442*100)/100,"")</f>
        <v/>
      </c>
      <c r="Y3442" s="6">
        <f t="shared" si="162"/>
        <v>40.162500000000001</v>
      </c>
      <c r="Z3442" s="6">
        <f>IF($A3442="placement",Y3442,SUMIF($C$10:$C$6209,$C3442,$Y$10:$Y$6209))</f>
        <v>40.162500000000001</v>
      </c>
      <c r="AA3442" s="29">
        <f t="shared" si="163"/>
        <v>3.5714285714285587E-3</v>
      </c>
    </row>
    <row r="3443" spans="1:27" hidden="1" x14ac:dyDescent="0.3">
      <c r="A3443" s="8" t="s">
        <v>17</v>
      </c>
      <c r="B3443" s="8" t="s">
        <v>5189</v>
      </c>
      <c r="C3443" s="8" t="s">
        <v>5190</v>
      </c>
      <c r="D3443" s="8" t="s">
        <v>5219</v>
      </c>
      <c r="E3443" s="8" t="s">
        <v>5220</v>
      </c>
      <c r="F3443" s="29">
        <v>0.29999999999999899</v>
      </c>
      <c r="G3443" s="29">
        <v>1</v>
      </c>
      <c r="H3443" s="30">
        <v>31.725899999999999</v>
      </c>
      <c r="I3443" s="30">
        <v>3.7768999999999999</v>
      </c>
      <c r="J3443" s="14">
        <v>138</v>
      </c>
      <c r="K3443" s="14">
        <v>41</v>
      </c>
      <c r="L3443" s="12">
        <v>0.11899999999999999</v>
      </c>
      <c r="M3443" s="7">
        <v>1.21847306</v>
      </c>
      <c r="N3443" s="31">
        <v>0.5</v>
      </c>
      <c r="O3443" s="14">
        <f>IFERROR(VLOOKUP($C3443,'site totals'!$J$2:$K$607,2,FALSE),1)</f>
        <v>2000.7568000000001</v>
      </c>
      <c r="P3443" s="32" t="s">
        <v>91</v>
      </c>
      <c r="Q3443" s="12">
        <v>0.58965034490000001</v>
      </c>
      <c r="R3443" s="29">
        <v>0.3</v>
      </c>
      <c r="S3443" s="2">
        <f>IF($A3443="site","",VLOOKUP($P3443,margin_ranges!$A$5:$D$10,4,FALSE)/100)</f>
        <v>0.29749999999999999</v>
      </c>
      <c r="T3443" s="6">
        <f>IF(A3443="placement",$J3443*MIN($Q3443,$S3443),"")</f>
        <v>41.055</v>
      </c>
      <c r="U3443" s="6">
        <f>IF($A3443="placement",T3443,SUMIF($C$10:$C$6209,$C3443,$T$10:$T$6209))</f>
        <v>41.055</v>
      </c>
      <c r="V3443" s="34">
        <f t="shared" si="164"/>
        <v>3.5714285714285587E-3</v>
      </c>
      <c r="W3443" s="24"/>
      <c r="X3443" s="2" t="str">
        <f>IFERROR(MIN(VLOOKUP($W3443,margin_ranges!$A$5:$D$10,4,FALSE),$Q3443*100)/100,"")</f>
        <v/>
      </c>
      <c r="Y3443" s="6">
        <f t="shared" si="162"/>
        <v>41.055</v>
      </c>
      <c r="Z3443" s="6">
        <f>IF($A3443="placement",Y3443,SUMIF($C$10:$C$6209,$C3443,$Y$10:$Y$6209))</f>
        <v>41.055</v>
      </c>
      <c r="AA3443" s="29">
        <f t="shared" si="163"/>
        <v>3.5714285714285587E-3</v>
      </c>
    </row>
    <row r="3444" spans="1:27" hidden="1" x14ac:dyDescent="0.3">
      <c r="A3444" s="8" t="s">
        <v>17</v>
      </c>
      <c r="B3444" s="8" t="s">
        <v>5189</v>
      </c>
      <c r="C3444" s="8" t="s">
        <v>5190</v>
      </c>
      <c r="D3444" s="8" t="s">
        <v>5203</v>
      </c>
      <c r="E3444" s="8" t="s">
        <v>5204</v>
      </c>
      <c r="F3444" s="29">
        <v>0.3</v>
      </c>
      <c r="G3444" s="29">
        <v>1</v>
      </c>
      <c r="H3444" s="30">
        <v>37.315600000000003</v>
      </c>
      <c r="I3444" s="30">
        <v>4.8784000000000001</v>
      </c>
      <c r="J3444" s="14">
        <v>140</v>
      </c>
      <c r="K3444" s="14">
        <v>42</v>
      </c>
      <c r="L3444" s="12">
        <v>0.13070000000000001</v>
      </c>
      <c r="M3444" s="7">
        <v>0.95978447</v>
      </c>
      <c r="N3444" s="31">
        <v>0.5</v>
      </c>
      <c r="O3444" s="14">
        <f>IFERROR(VLOOKUP($C3444,'site totals'!$J$2:$K$607,2,FALSE),1)</f>
        <v>2000.7568000000001</v>
      </c>
      <c r="P3444" s="32" t="s">
        <v>91</v>
      </c>
      <c r="Q3444" s="12">
        <v>0.47904970829999999</v>
      </c>
      <c r="R3444" s="29">
        <v>0.3</v>
      </c>
      <c r="S3444" s="2">
        <f>IF($A3444="site","",VLOOKUP($P3444,margin_ranges!$A$5:$D$10,4,FALSE)/100)</f>
        <v>0.29749999999999999</v>
      </c>
      <c r="T3444" s="6">
        <f>IF(A3444="placement",$J3444*MIN($Q3444,$S3444),"")</f>
        <v>41.65</v>
      </c>
      <c r="U3444" s="6">
        <f>IF($A3444="placement",T3444,SUMIF($C$10:$C$6209,$C3444,$T$10:$T$6209))</f>
        <v>41.65</v>
      </c>
      <c r="V3444" s="34">
        <f t="shared" si="164"/>
        <v>3.5714285714285587E-3</v>
      </c>
      <c r="W3444" s="24"/>
      <c r="X3444" s="2" t="str">
        <f>IFERROR(MIN(VLOOKUP($W3444,margin_ranges!$A$5:$D$10,4,FALSE),$Q3444*100)/100,"")</f>
        <v/>
      </c>
      <c r="Y3444" s="6">
        <f t="shared" si="162"/>
        <v>41.65</v>
      </c>
      <c r="Z3444" s="6">
        <f>IF($A3444="placement",Y3444,SUMIF($C$10:$C$6209,$C3444,$Y$10:$Y$6209))</f>
        <v>41.65</v>
      </c>
      <c r="AA3444" s="29">
        <f t="shared" si="163"/>
        <v>3.5714285714285587E-3</v>
      </c>
    </row>
    <row r="3445" spans="1:27" hidden="1" x14ac:dyDescent="0.3">
      <c r="A3445" s="8" t="s">
        <v>17</v>
      </c>
      <c r="B3445" s="8" t="s">
        <v>5189</v>
      </c>
      <c r="C3445" s="8" t="s">
        <v>5190</v>
      </c>
      <c r="D3445" s="8" t="s">
        <v>5201</v>
      </c>
      <c r="E3445" s="8" t="s">
        <v>5202</v>
      </c>
      <c r="F3445" s="29">
        <v>0.3</v>
      </c>
      <c r="G3445" s="29">
        <v>0</v>
      </c>
      <c r="H3445" s="30">
        <v>26.352699999999999</v>
      </c>
      <c r="I3445" s="30">
        <v>3.3824000000000001</v>
      </c>
      <c r="J3445" s="14">
        <v>142</v>
      </c>
      <c r="K3445" s="14">
        <v>43</v>
      </c>
      <c r="L3445" s="12">
        <v>0.12839999999999999</v>
      </c>
      <c r="M3445" s="7">
        <v>1.40048993</v>
      </c>
      <c r="N3445" s="31">
        <v>0.5</v>
      </c>
      <c r="O3445" s="14">
        <f>IFERROR(VLOOKUP($C3445,'site totals'!$J$2:$K$607,2,FALSE),1)</f>
        <v>2000.7568000000001</v>
      </c>
      <c r="P3445" s="32" t="s">
        <v>91</v>
      </c>
      <c r="Q3445" s="12">
        <v>0.64298208050000005</v>
      </c>
      <c r="R3445" s="29">
        <v>0.3</v>
      </c>
      <c r="S3445" s="2">
        <f>IF($A3445="site","",VLOOKUP($P3445,margin_ranges!$A$5:$D$10,4,FALSE)/100)</f>
        <v>0.29749999999999999</v>
      </c>
      <c r="T3445" s="6">
        <f>IF(A3445="placement",$J3445*MIN($Q3445,$S3445),"")</f>
        <v>42.244999999999997</v>
      </c>
      <c r="U3445" s="6">
        <f>IF($A3445="placement",T3445,SUMIF($C$10:$C$6209,$C3445,$T$10:$T$6209))</f>
        <v>42.244999999999997</v>
      </c>
      <c r="V3445" s="34">
        <f t="shared" si="164"/>
        <v>3.5714285714285587E-3</v>
      </c>
      <c r="W3445" s="24"/>
      <c r="X3445" s="2" t="str">
        <f>IFERROR(MIN(VLOOKUP($W3445,margin_ranges!$A$5:$D$10,4,FALSE),$Q3445*100)/100,"")</f>
        <v/>
      </c>
      <c r="Y3445" s="6">
        <f t="shared" si="162"/>
        <v>42.244999999999997</v>
      </c>
      <c r="Z3445" s="6">
        <f>IF($A3445="placement",Y3445,SUMIF($C$10:$C$6209,$C3445,$Y$10:$Y$6209))</f>
        <v>42.244999999999997</v>
      </c>
      <c r="AA3445" s="29">
        <f t="shared" si="163"/>
        <v>3.5714285714285587E-3</v>
      </c>
    </row>
    <row r="3446" spans="1:27" hidden="1" x14ac:dyDescent="0.3">
      <c r="A3446" s="8" t="s">
        <v>17</v>
      </c>
      <c r="B3446" s="8" t="s">
        <v>5189</v>
      </c>
      <c r="C3446" s="8" t="s">
        <v>5190</v>
      </c>
      <c r="D3446" s="8" t="s">
        <v>5205</v>
      </c>
      <c r="E3446" s="8" t="s">
        <v>5206</v>
      </c>
      <c r="F3446" s="29">
        <v>0.3</v>
      </c>
      <c r="G3446" s="29">
        <v>1</v>
      </c>
      <c r="H3446" s="30">
        <v>34.376600000000003</v>
      </c>
      <c r="I3446" s="30">
        <v>5.2858000000000001</v>
      </c>
      <c r="J3446" s="14">
        <v>159</v>
      </c>
      <c r="K3446" s="14">
        <v>48</v>
      </c>
      <c r="L3446" s="12">
        <v>0.15379999999999999</v>
      </c>
      <c r="M3446" s="7">
        <v>0.99954324999999999</v>
      </c>
      <c r="N3446" s="31">
        <v>0.5</v>
      </c>
      <c r="O3446" s="14">
        <f>IFERROR(VLOOKUP($C3446,'site totals'!$J$2:$K$607,2,FALSE),1)</f>
        <v>2000.7568000000001</v>
      </c>
      <c r="P3446" s="32" t="s">
        <v>91</v>
      </c>
      <c r="Q3446" s="12">
        <v>0.49977152029999999</v>
      </c>
      <c r="R3446" s="29">
        <v>0.3</v>
      </c>
      <c r="S3446" s="2">
        <f>IF($A3446="site","",VLOOKUP($P3446,margin_ranges!$A$5:$D$10,4,FALSE)/100)</f>
        <v>0.29749999999999999</v>
      </c>
      <c r="T3446" s="6">
        <f>IF(A3446="placement",$J3446*MIN($Q3446,$S3446),"")</f>
        <v>47.302499999999995</v>
      </c>
      <c r="U3446" s="6">
        <f>IF($A3446="placement",T3446,SUMIF($C$10:$C$6209,$C3446,$T$10:$T$6209))</f>
        <v>47.302499999999995</v>
      </c>
      <c r="V3446" s="34">
        <f t="shared" si="164"/>
        <v>3.5714285714285587E-3</v>
      </c>
      <c r="W3446" s="24"/>
      <c r="X3446" s="2" t="str">
        <f>IFERROR(MIN(VLOOKUP($W3446,margin_ranges!$A$5:$D$10,4,FALSE),$Q3446*100)/100,"")</f>
        <v/>
      </c>
      <c r="Y3446" s="6">
        <f t="shared" si="162"/>
        <v>47.302499999999995</v>
      </c>
      <c r="Z3446" s="6">
        <f>IF($A3446="placement",Y3446,SUMIF($C$10:$C$6209,$C3446,$Y$10:$Y$6209))</f>
        <v>47.302499999999995</v>
      </c>
      <c r="AA3446" s="29">
        <f t="shared" si="163"/>
        <v>3.5714285714285587E-3</v>
      </c>
    </row>
    <row r="3447" spans="1:27" hidden="1" x14ac:dyDescent="0.3">
      <c r="A3447" s="8" t="s">
        <v>17</v>
      </c>
      <c r="B3447" s="8" t="s">
        <v>5189</v>
      </c>
      <c r="C3447" s="8" t="s">
        <v>5190</v>
      </c>
      <c r="D3447" s="8" t="s">
        <v>5223</v>
      </c>
      <c r="E3447" s="8" t="s">
        <v>5224</v>
      </c>
      <c r="F3447" s="29">
        <v>0.3</v>
      </c>
      <c r="G3447" s="29">
        <v>1</v>
      </c>
      <c r="H3447" s="30">
        <v>29.285599999999999</v>
      </c>
      <c r="I3447" s="30">
        <v>7.4759000000000002</v>
      </c>
      <c r="J3447" s="14">
        <v>221</v>
      </c>
      <c r="K3447" s="14">
        <v>66</v>
      </c>
      <c r="L3447" s="12">
        <v>0.25530000000000003</v>
      </c>
      <c r="M3447" s="7">
        <v>0.98440136</v>
      </c>
      <c r="N3447" s="31">
        <v>0.5</v>
      </c>
      <c r="O3447" s="14">
        <f>IFERROR(VLOOKUP($C3447,'site totals'!$J$2:$K$607,2,FALSE),1)</f>
        <v>2000.7568000000001</v>
      </c>
      <c r="P3447" s="32" t="s">
        <v>91</v>
      </c>
      <c r="Q3447" s="12">
        <v>0.49207709570000002</v>
      </c>
      <c r="R3447" s="29">
        <v>0.3</v>
      </c>
      <c r="S3447" s="2">
        <f>IF($A3447="site","",VLOOKUP($P3447,margin_ranges!$A$5:$D$10,4,FALSE)/100)</f>
        <v>0.29749999999999999</v>
      </c>
      <c r="T3447" s="6">
        <f>IF(A3447="placement",$J3447*MIN($Q3447,$S3447),"")</f>
        <v>65.747500000000002</v>
      </c>
      <c r="U3447" s="6">
        <f>IF($A3447="placement",T3447,SUMIF($C$10:$C$6209,$C3447,$T$10:$T$6209))</f>
        <v>65.747500000000002</v>
      </c>
      <c r="V3447" s="34">
        <f t="shared" si="164"/>
        <v>3.5714285714285587E-3</v>
      </c>
      <c r="W3447" s="24"/>
      <c r="X3447" s="2" t="str">
        <f>IFERROR(MIN(VLOOKUP($W3447,margin_ranges!$A$5:$D$10,4,FALSE),$Q3447*100)/100,"")</f>
        <v/>
      </c>
      <c r="Y3447" s="6">
        <f t="shared" si="162"/>
        <v>65.747500000000002</v>
      </c>
      <c r="Z3447" s="6">
        <f>IF($A3447="placement",Y3447,SUMIF($C$10:$C$6209,$C3447,$Y$10:$Y$6209))</f>
        <v>65.747500000000002</v>
      </c>
      <c r="AA3447" s="29">
        <f t="shared" si="163"/>
        <v>3.5714285714285587E-3</v>
      </c>
    </row>
    <row r="3448" spans="1:27" hidden="1" x14ac:dyDescent="0.3">
      <c r="A3448" s="8" t="s">
        <v>17</v>
      </c>
      <c r="B3448" s="8" t="s">
        <v>5189</v>
      </c>
      <c r="C3448" s="8" t="s">
        <v>5190</v>
      </c>
      <c r="D3448" s="8" t="s">
        <v>5213</v>
      </c>
      <c r="E3448" s="8" t="s">
        <v>5214</v>
      </c>
      <c r="F3448" s="29">
        <v>0.3</v>
      </c>
      <c r="G3448" s="29">
        <v>1</v>
      </c>
      <c r="H3448" s="30">
        <v>36.659399999999998</v>
      </c>
      <c r="I3448" s="30">
        <v>6.3303000000000003</v>
      </c>
      <c r="J3448" s="14">
        <v>234</v>
      </c>
      <c r="K3448" s="14">
        <v>70</v>
      </c>
      <c r="L3448" s="12">
        <v>0.17269999999999999</v>
      </c>
      <c r="M3448" s="7">
        <v>1.2330339400000001</v>
      </c>
      <c r="N3448" s="31">
        <v>0.5</v>
      </c>
      <c r="O3448" s="14">
        <f>IFERROR(VLOOKUP($C3448,'site totals'!$J$2:$K$607,2,FALSE),1)</f>
        <v>2000.7568000000001</v>
      </c>
      <c r="P3448" s="32" t="s">
        <v>91</v>
      </c>
      <c r="Q3448" s="12">
        <v>0.59449615840000003</v>
      </c>
      <c r="R3448" s="29">
        <v>0.3</v>
      </c>
      <c r="S3448" s="2">
        <f>IF($A3448="site","",VLOOKUP($P3448,margin_ranges!$A$5:$D$10,4,FALSE)/100)</f>
        <v>0.29749999999999999</v>
      </c>
      <c r="T3448" s="6">
        <f>IF(A3448="placement",$J3448*MIN($Q3448,$S3448),"")</f>
        <v>69.614999999999995</v>
      </c>
      <c r="U3448" s="6">
        <f>IF($A3448="placement",T3448,SUMIF($C$10:$C$6209,$C3448,$T$10:$T$6209))</f>
        <v>69.614999999999995</v>
      </c>
      <c r="V3448" s="34">
        <f t="shared" si="164"/>
        <v>3.5714285714285587E-3</v>
      </c>
      <c r="W3448" s="24"/>
      <c r="X3448" s="2" t="str">
        <f>IFERROR(MIN(VLOOKUP($W3448,margin_ranges!$A$5:$D$10,4,FALSE),$Q3448*100)/100,"")</f>
        <v/>
      </c>
      <c r="Y3448" s="6">
        <f t="shared" si="162"/>
        <v>69.614999999999995</v>
      </c>
      <c r="Z3448" s="6">
        <f>IF($A3448="placement",Y3448,SUMIF($C$10:$C$6209,$C3448,$Y$10:$Y$6209))</f>
        <v>69.614999999999995</v>
      </c>
      <c r="AA3448" s="29">
        <f t="shared" si="163"/>
        <v>3.5714285714285587E-3</v>
      </c>
    </row>
    <row r="3449" spans="1:27" hidden="1" x14ac:dyDescent="0.3">
      <c r="A3449" s="8" t="s">
        <v>17</v>
      </c>
      <c r="B3449" s="8" t="s">
        <v>5189</v>
      </c>
      <c r="C3449" s="8" t="s">
        <v>5190</v>
      </c>
      <c r="D3449" s="8" t="s">
        <v>5197</v>
      </c>
      <c r="E3449" s="8" t="s">
        <v>5198</v>
      </c>
      <c r="F3449" s="29">
        <v>0.3</v>
      </c>
      <c r="G3449" s="29">
        <v>1</v>
      </c>
      <c r="H3449" s="30">
        <v>30.4465</v>
      </c>
      <c r="I3449" s="30">
        <v>5.2175000000000002</v>
      </c>
      <c r="J3449" s="14">
        <v>250</v>
      </c>
      <c r="K3449" s="14">
        <v>75</v>
      </c>
      <c r="L3449" s="12">
        <v>0.1714</v>
      </c>
      <c r="M3449" s="7">
        <v>1.5977219499999999</v>
      </c>
      <c r="N3449" s="31">
        <v>0.5</v>
      </c>
      <c r="O3449" s="14">
        <f>IFERROR(VLOOKUP($C3449,'site totals'!$J$2:$K$607,2,FALSE),1)</f>
        <v>2000.7568000000001</v>
      </c>
      <c r="P3449" s="32" t="s">
        <v>91</v>
      </c>
      <c r="Q3449" s="12">
        <v>0.68705443440000002</v>
      </c>
      <c r="R3449" s="29">
        <v>0.3</v>
      </c>
      <c r="S3449" s="2">
        <f>IF($A3449="site","",VLOOKUP($P3449,margin_ranges!$A$5:$D$10,4,FALSE)/100)</f>
        <v>0.29749999999999999</v>
      </c>
      <c r="T3449" s="6">
        <f>IF(A3449="placement",$J3449*MIN($Q3449,$S3449),"")</f>
        <v>74.375</v>
      </c>
      <c r="U3449" s="6">
        <f>IF($A3449="placement",T3449,SUMIF($C$10:$C$6209,$C3449,$T$10:$T$6209))</f>
        <v>74.375</v>
      </c>
      <c r="V3449" s="34">
        <f t="shared" si="164"/>
        <v>3.5714285714285587E-3</v>
      </c>
      <c r="W3449" s="24"/>
      <c r="X3449" s="2" t="str">
        <f>IFERROR(MIN(VLOOKUP($W3449,margin_ranges!$A$5:$D$10,4,FALSE),$Q3449*100)/100,"")</f>
        <v/>
      </c>
      <c r="Y3449" s="6">
        <f t="shared" si="162"/>
        <v>74.375</v>
      </c>
      <c r="Z3449" s="6">
        <f>IF($A3449="placement",Y3449,SUMIF($C$10:$C$6209,$C3449,$Y$10:$Y$6209))</f>
        <v>74.375</v>
      </c>
      <c r="AA3449" s="29">
        <f t="shared" si="163"/>
        <v>3.5714285714285587E-3</v>
      </c>
    </row>
    <row r="3450" spans="1:27" hidden="1" x14ac:dyDescent="0.3">
      <c r="A3450" s="8" t="s">
        <v>17</v>
      </c>
      <c r="B3450" s="8" t="s">
        <v>5189</v>
      </c>
      <c r="C3450" s="8" t="s">
        <v>5190</v>
      </c>
      <c r="D3450" s="8" t="s">
        <v>5191</v>
      </c>
      <c r="E3450" s="8" t="s">
        <v>5192</v>
      </c>
      <c r="F3450" s="29">
        <v>0.3</v>
      </c>
      <c r="G3450" s="29">
        <v>0</v>
      </c>
      <c r="H3450" s="30">
        <v>26.3171</v>
      </c>
      <c r="I3450" s="30">
        <v>5.4284999999999997</v>
      </c>
      <c r="J3450" s="14">
        <v>272</v>
      </c>
      <c r="K3450" s="14">
        <v>82</v>
      </c>
      <c r="L3450" s="12">
        <v>0.20630000000000001</v>
      </c>
      <c r="M3450" s="7">
        <v>1.66922196</v>
      </c>
      <c r="N3450" s="31">
        <v>0.5</v>
      </c>
      <c r="O3450" s="14">
        <f>IFERROR(VLOOKUP($C3450,'site totals'!$J$2:$K$607,2,FALSE),1)</f>
        <v>2000.7568000000001</v>
      </c>
      <c r="P3450" s="32" t="s">
        <v>91</v>
      </c>
      <c r="Q3450" s="12">
        <v>0.70045924930000003</v>
      </c>
      <c r="R3450" s="29">
        <v>0.3</v>
      </c>
      <c r="S3450" s="2">
        <f>IF($A3450="site","",VLOOKUP($P3450,margin_ranges!$A$5:$D$10,4,FALSE)/100)</f>
        <v>0.29749999999999999</v>
      </c>
      <c r="T3450" s="6">
        <f>IF(A3450="placement",$J3450*MIN($Q3450,$S3450),"")</f>
        <v>80.92</v>
      </c>
      <c r="U3450" s="6">
        <f>IF($A3450="placement",T3450,SUMIF($C$10:$C$6209,$C3450,$T$10:$T$6209))</f>
        <v>80.92</v>
      </c>
      <c r="V3450" s="34">
        <f t="shared" si="164"/>
        <v>3.5714285714285587E-3</v>
      </c>
      <c r="W3450" s="24"/>
      <c r="X3450" s="2" t="str">
        <f>IFERROR(MIN(VLOOKUP($W3450,margin_ranges!$A$5:$D$10,4,FALSE),$Q3450*100)/100,"")</f>
        <v/>
      </c>
      <c r="Y3450" s="6">
        <f t="shared" si="162"/>
        <v>80.92</v>
      </c>
      <c r="Z3450" s="6">
        <f>IF($A3450="placement",Y3450,SUMIF($C$10:$C$6209,$C3450,$Y$10:$Y$6209))</f>
        <v>80.92</v>
      </c>
      <c r="AA3450" s="29">
        <f t="shared" si="163"/>
        <v>3.5714285714285587E-3</v>
      </c>
    </row>
    <row r="3451" spans="1:27" hidden="1" x14ac:dyDescent="0.3">
      <c r="A3451" s="8" t="s">
        <v>17</v>
      </c>
      <c r="B3451" s="8" t="s">
        <v>5189</v>
      </c>
      <c r="C3451" s="8" t="s">
        <v>5190</v>
      </c>
      <c r="D3451" s="8" t="s">
        <v>5199</v>
      </c>
      <c r="E3451" s="8" t="s">
        <v>5200</v>
      </c>
      <c r="F3451" s="29">
        <v>0.3</v>
      </c>
      <c r="G3451" s="29">
        <v>1</v>
      </c>
      <c r="H3451" s="30">
        <v>31.096399999999999</v>
      </c>
      <c r="I3451" s="30">
        <v>6.4511000000000003</v>
      </c>
      <c r="J3451" s="14">
        <v>341</v>
      </c>
      <c r="K3451" s="14">
        <v>102</v>
      </c>
      <c r="L3451" s="12">
        <v>0.20749999999999999</v>
      </c>
      <c r="M3451" s="7">
        <v>1.7638690800000001</v>
      </c>
      <c r="N3451" s="31">
        <v>0.5</v>
      </c>
      <c r="O3451" s="14">
        <f>IFERROR(VLOOKUP($C3451,'site totals'!$J$2:$K$607,2,FALSE),1)</f>
        <v>2000.7568000000001</v>
      </c>
      <c r="P3451" s="32" t="s">
        <v>91</v>
      </c>
      <c r="Q3451" s="12">
        <v>0.71653224999999998</v>
      </c>
      <c r="R3451" s="29">
        <v>0.3</v>
      </c>
      <c r="S3451" s="2">
        <f>IF($A3451="site","",VLOOKUP($P3451,margin_ranges!$A$5:$D$10,4,FALSE)/100)</f>
        <v>0.29749999999999999</v>
      </c>
      <c r="T3451" s="6">
        <f>IF(A3451="placement",$J3451*MIN($Q3451,$S3451),"")</f>
        <v>101.44749999999999</v>
      </c>
      <c r="U3451" s="6">
        <f>IF($A3451="placement",T3451,SUMIF($C$10:$C$6209,$C3451,$T$10:$T$6209))</f>
        <v>101.44749999999999</v>
      </c>
      <c r="V3451" s="34">
        <f t="shared" si="164"/>
        <v>3.5714285714285587E-3</v>
      </c>
      <c r="W3451" s="24"/>
      <c r="X3451" s="2" t="str">
        <f>IFERROR(MIN(VLOOKUP($W3451,margin_ranges!$A$5:$D$10,4,FALSE),$Q3451*100)/100,"")</f>
        <v/>
      </c>
      <c r="Y3451" s="6">
        <f t="shared" si="162"/>
        <v>101.44749999999999</v>
      </c>
      <c r="Z3451" s="6">
        <f>IF($A3451="placement",Y3451,SUMIF($C$10:$C$6209,$C3451,$Y$10:$Y$6209))</f>
        <v>101.44749999999999</v>
      </c>
      <c r="AA3451" s="29">
        <f t="shared" si="163"/>
        <v>3.5714285714285587E-3</v>
      </c>
    </row>
    <row r="3452" spans="1:27" hidden="1" x14ac:dyDescent="0.3">
      <c r="A3452" s="8" t="s">
        <v>17</v>
      </c>
      <c r="B3452" s="8" t="s">
        <v>5189</v>
      </c>
      <c r="C3452" s="8" t="s">
        <v>5190</v>
      </c>
      <c r="D3452" s="8" t="s">
        <v>5211</v>
      </c>
      <c r="E3452" s="8" t="s">
        <v>5212</v>
      </c>
      <c r="F3452" s="29">
        <v>0.3</v>
      </c>
      <c r="G3452" s="29">
        <v>1</v>
      </c>
      <c r="H3452" s="30">
        <v>106.5035</v>
      </c>
      <c r="I3452" s="30">
        <v>17.072800000000001</v>
      </c>
      <c r="J3452" s="14">
        <v>845</v>
      </c>
      <c r="K3452" s="14">
        <v>253</v>
      </c>
      <c r="L3452" s="12">
        <v>0.1603</v>
      </c>
      <c r="M3452" s="7">
        <v>1.64886306</v>
      </c>
      <c r="N3452" s="31">
        <v>0.3</v>
      </c>
      <c r="O3452" s="14">
        <f>IFERROR(VLOOKUP($C3452,'site totals'!$J$2:$K$607,2,FALSE),1)</f>
        <v>2000.7568000000001</v>
      </c>
      <c r="P3452" s="32" t="s">
        <v>91</v>
      </c>
      <c r="Q3452" s="12">
        <v>0.81805644929999999</v>
      </c>
      <c r="R3452" s="29">
        <v>0.3</v>
      </c>
      <c r="S3452" s="2">
        <f>IF($A3452="site","",VLOOKUP($P3452,margin_ranges!$A$5:$D$10,4,FALSE)/100)</f>
        <v>0.29749999999999999</v>
      </c>
      <c r="T3452" s="6">
        <f>IF(A3452="placement",$J3452*MIN($Q3452,$S3452),"")</f>
        <v>251.38749999999999</v>
      </c>
      <c r="U3452" s="6">
        <f>IF($A3452="placement",T3452,SUMIF($C$10:$C$6209,$C3452,$T$10:$T$6209))</f>
        <v>251.38749999999999</v>
      </c>
      <c r="V3452" s="34">
        <f t="shared" si="164"/>
        <v>3.5714285714285587E-3</v>
      </c>
      <c r="W3452" s="24"/>
      <c r="X3452" s="2" t="str">
        <f>IFERROR(MIN(VLOOKUP($W3452,margin_ranges!$A$5:$D$10,4,FALSE),$Q3452*100)/100,"")</f>
        <v/>
      </c>
      <c r="Y3452" s="6">
        <f t="shared" si="162"/>
        <v>251.38749999999999</v>
      </c>
      <c r="Z3452" s="6">
        <f>IF($A3452="placement",Y3452,SUMIF($C$10:$C$6209,$C3452,$Y$10:$Y$6209))</f>
        <v>251.38749999999999</v>
      </c>
      <c r="AA3452" s="29">
        <f t="shared" si="163"/>
        <v>3.5714285714285587E-3</v>
      </c>
    </row>
    <row r="3453" spans="1:27" hidden="1" x14ac:dyDescent="0.3">
      <c r="A3453" s="8" t="s">
        <v>17</v>
      </c>
      <c r="B3453" s="8" t="s">
        <v>5189</v>
      </c>
      <c r="C3453" s="8" t="s">
        <v>5190</v>
      </c>
      <c r="D3453" s="8" t="s">
        <v>5215</v>
      </c>
      <c r="E3453" s="8" t="s">
        <v>5216</v>
      </c>
      <c r="F3453" s="29">
        <v>0.3</v>
      </c>
      <c r="G3453" s="29">
        <v>1</v>
      </c>
      <c r="H3453" s="30">
        <v>94.083600000000004</v>
      </c>
      <c r="I3453" s="30">
        <v>13.3774</v>
      </c>
      <c r="J3453" s="14">
        <v>897</v>
      </c>
      <c r="K3453" s="14">
        <v>269</v>
      </c>
      <c r="L3453" s="12">
        <v>0.14219999999999999</v>
      </c>
      <c r="M3453" s="7">
        <v>2.2343341400000001</v>
      </c>
      <c r="N3453" s="31">
        <v>0.5</v>
      </c>
      <c r="O3453" s="14">
        <f>IFERROR(VLOOKUP($C3453,'site totals'!$J$2:$K$607,2,FALSE),1)</f>
        <v>2000.7568000000001</v>
      </c>
      <c r="P3453" s="32" t="s">
        <v>91</v>
      </c>
      <c r="Q3453" s="12">
        <v>0.77621968360000004</v>
      </c>
      <c r="R3453" s="29">
        <v>0.3</v>
      </c>
      <c r="S3453" s="2">
        <f>IF($A3453="site","",VLOOKUP($P3453,margin_ranges!$A$5:$D$10,4,FALSE)/100)</f>
        <v>0.29749999999999999</v>
      </c>
      <c r="T3453" s="6">
        <f>IF(A3453="placement",$J3453*MIN($Q3453,$S3453),"")</f>
        <v>266.85750000000002</v>
      </c>
      <c r="U3453" s="6">
        <f>IF($A3453="placement",T3453,SUMIF($C$10:$C$6209,$C3453,$T$10:$T$6209))</f>
        <v>266.85750000000002</v>
      </c>
      <c r="V3453" s="34">
        <f t="shared" si="164"/>
        <v>3.5714285714285587E-3</v>
      </c>
      <c r="W3453" s="24"/>
      <c r="X3453" s="2" t="str">
        <f>IFERROR(MIN(VLOOKUP($W3453,margin_ranges!$A$5:$D$10,4,FALSE),$Q3453*100)/100,"")</f>
        <v/>
      </c>
      <c r="Y3453" s="6">
        <f t="shared" si="162"/>
        <v>266.85750000000002</v>
      </c>
      <c r="Z3453" s="6">
        <f>IF($A3453="placement",Y3453,SUMIF($C$10:$C$6209,$C3453,$Y$10:$Y$6209))</f>
        <v>266.85750000000002</v>
      </c>
      <c r="AA3453" s="29">
        <f t="shared" si="163"/>
        <v>3.5714285714285587E-3</v>
      </c>
    </row>
    <row r="3454" spans="1:27" hidden="1" x14ac:dyDescent="0.3">
      <c r="A3454" s="8" t="s">
        <v>17</v>
      </c>
      <c r="B3454" s="8" t="s">
        <v>5189</v>
      </c>
      <c r="C3454" s="8" t="s">
        <v>5190</v>
      </c>
      <c r="D3454" s="8" t="s">
        <v>5195</v>
      </c>
      <c r="E3454" s="8" t="s">
        <v>5196</v>
      </c>
      <c r="F3454" s="29">
        <v>0.3</v>
      </c>
      <c r="G3454" s="29">
        <v>0</v>
      </c>
      <c r="H3454" s="30">
        <v>23.941700000000001</v>
      </c>
      <c r="I3454" s="30">
        <v>3.7086999999999999</v>
      </c>
      <c r="J3454" s="14">
        <v>106</v>
      </c>
      <c r="K3454" s="14">
        <v>32</v>
      </c>
      <c r="L3454" s="12">
        <v>0.15490000000000001</v>
      </c>
      <c r="M3454" s="7">
        <v>0.94884634999999995</v>
      </c>
      <c r="N3454" s="31">
        <v>0.5</v>
      </c>
      <c r="O3454" s="14">
        <f>IFERROR(VLOOKUP($C3454,'site totals'!$J$2:$K$607,2,FALSE),1)</f>
        <v>2000.7568000000001</v>
      </c>
      <c r="P3454" s="32" t="s">
        <v>91</v>
      </c>
      <c r="Q3454" s="12">
        <v>0.47304429019999999</v>
      </c>
      <c r="R3454" s="29">
        <v>0.3</v>
      </c>
      <c r="S3454" s="2">
        <f>IF($A3454="site","",VLOOKUP($P3454,margin_ranges!$A$5:$D$10,4,FALSE)/100)</f>
        <v>0.29749999999999999</v>
      </c>
      <c r="T3454" s="6">
        <f>IF(A3454="placement",$J3454*MIN($Q3454,$S3454),"")</f>
        <v>31.535</v>
      </c>
      <c r="U3454" s="6">
        <f>IF($A3454="placement",T3454,SUMIF($C$10:$C$6209,$C3454,$T$10:$T$6209))</f>
        <v>31.535</v>
      </c>
      <c r="V3454" s="34">
        <f t="shared" si="164"/>
        <v>3.5714285714287808E-3</v>
      </c>
      <c r="W3454" s="24"/>
      <c r="X3454" s="2" t="str">
        <f>IFERROR(MIN(VLOOKUP($W3454,margin_ranges!$A$5:$D$10,4,FALSE),$Q3454*100)/100,"")</f>
        <v/>
      </c>
      <c r="Y3454" s="6">
        <f t="shared" si="162"/>
        <v>31.535</v>
      </c>
      <c r="Z3454" s="6">
        <f>IF($A3454="placement",Y3454,SUMIF($C$10:$C$6209,$C3454,$Y$10:$Y$6209))</f>
        <v>31.535</v>
      </c>
      <c r="AA3454" s="17">
        <f t="shared" si="163"/>
        <v>3.5714285714287808E-3</v>
      </c>
    </row>
    <row r="3455" spans="1:27" x14ac:dyDescent="0.3">
      <c r="A3455" s="16" t="s">
        <v>33</v>
      </c>
      <c r="B3455" s="16" t="s">
        <v>5189</v>
      </c>
      <c r="C3455" s="16" t="s">
        <v>5190</v>
      </c>
      <c r="D3455" s="8" t="s">
        <v>34</v>
      </c>
      <c r="E3455" s="16"/>
      <c r="F3455" s="17">
        <v>0.298201760453844</v>
      </c>
      <c r="G3455" s="17">
        <v>0.78354491000000004</v>
      </c>
      <c r="H3455" s="36">
        <v>949.73540000000003</v>
      </c>
      <c r="I3455" s="36">
        <v>100.54989999999999</v>
      </c>
      <c r="J3455" s="22">
        <v>4287</v>
      </c>
      <c r="K3455" s="22">
        <v>1279</v>
      </c>
      <c r="L3455" s="18">
        <v>0.10589999999999999</v>
      </c>
      <c r="M3455" s="19">
        <v>1.4212958899999999</v>
      </c>
      <c r="N3455" s="20">
        <v>0.46604099999999998</v>
      </c>
      <c r="O3455" s="22">
        <f>IFERROR(VLOOKUP($C3455,'site totals'!$J$2:$K$607,2,FALSE),1)</f>
        <v>2000.7568000000001</v>
      </c>
      <c r="P3455" s="21"/>
      <c r="Q3455" s="18">
        <v>0.67210135199999999</v>
      </c>
      <c r="R3455" s="17">
        <v>0.29820000000000002</v>
      </c>
      <c r="S3455" s="18" t="str">
        <f>IF($A3455="site","",VLOOKUP($P3455,margin_ranges!$A$5:$D$10,4,FALSE)/100)</f>
        <v/>
      </c>
      <c r="T3455" s="22" t="str">
        <f>IF(A3455="placement",$J3455*MIN($Q3455,$S3455),"")</f>
        <v/>
      </c>
      <c r="U3455" s="22">
        <f>IF($A3455="placement",T3455,SUMIF($C$10:$C$6209,$C3455,$T$10:$T$6209))</f>
        <v>1275.68</v>
      </c>
      <c r="V3455" s="37">
        <f t="shared" si="164"/>
        <v>8.9855251081183418E-4</v>
      </c>
      <c r="W3455" s="38"/>
      <c r="X3455" s="18" t="str">
        <f>IFERROR(MIN(VLOOKUP($W3455,margin_ranges!$A$5:$D$10,4,FALSE),$Q3455*100)/100,"")</f>
        <v/>
      </c>
      <c r="Y3455" s="6" t="str">
        <f t="shared" si="162"/>
        <v/>
      </c>
      <c r="Z3455" s="6">
        <f>IF($A3455="placement",Y3455,SUMIF($C$10:$C$6209,$C3455,$Y$10:$Y$6209))</f>
        <v>1275.68</v>
      </c>
      <c r="AA3455" s="17">
        <f t="shared" si="163"/>
        <v>8.9855251081183418E-4</v>
      </c>
    </row>
    <row r="3456" spans="1:27" hidden="1" x14ac:dyDescent="0.3">
      <c r="A3456" s="8" t="s">
        <v>17</v>
      </c>
      <c r="B3456" s="8" t="s">
        <v>10311</v>
      </c>
      <c r="C3456" s="8" t="s">
        <v>10312</v>
      </c>
      <c r="D3456" s="8" t="s">
        <v>12324</v>
      </c>
      <c r="E3456" s="8" t="s">
        <v>12325</v>
      </c>
      <c r="F3456" s="29">
        <v>0.249999999999999</v>
      </c>
      <c r="G3456" s="29">
        <v>0</v>
      </c>
      <c r="H3456" s="30">
        <v>0.79990000000000006</v>
      </c>
      <c r="I3456" s="30">
        <v>0.56610000000000005</v>
      </c>
      <c r="J3456" s="14">
        <v>14</v>
      </c>
      <c r="K3456" s="14">
        <v>4</v>
      </c>
      <c r="L3456" s="12">
        <v>0.7077</v>
      </c>
      <c r="M3456" s="7">
        <v>0.85168454000000005</v>
      </c>
      <c r="N3456" s="31">
        <v>0.05</v>
      </c>
      <c r="O3456" s="14">
        <f>IFERROR(VLOOKUP($C3456,'site totals'!$J$2:$K$607,2,FALSE),1)</f>
        <v>1963.2018</v>
      </c>
      <c r="P3456" s="32" t="s">
        <v>22</v>
      </c>
      <c r="Q3456" s="12">
        <v>0.94129281740000004</v>
      </c>
      <c r="R3456" s="29">
        <v>0.25</v>
      </c>
      <c r="S3456" s="2">
        <f>IF($A3456="site","",VLOOKUP($P3456,margin_ranges!$A$5:$D$10,4,FALSE)/100)</f>
        <v>0.29749999999999999</v>
      </c>
      <c r="T3456" s="6">
        <f>IF(A3456="placement",$J3456*MIN($Q3456,$S3456),"")</f>
        <v>4.165</v>
      </c>
      <c r="U3456" s="6">
        <f>IF($A3456="placement",T3456,SUMIF($C$10:$C$6209,$C3456,$T$10:$T$6209))</f>
        <v>4.165</v>
      </c>
      <c r="V3456" s="34">
        <f t="shared" si="164"/>
        <v>-6.3333333333333242E-2</v>
      </c>
      <c r="W3456" s="24"/>
      <c r="X3456" s="2" t="str">
        <f>IFERROR(MIN(VLOOKUP($W3456,margin_ranges!$A$5:$D$10,4,FALSE),$Q3456*100)/100,"")</f>
        <v/>
      </c>
      <c r="Y3456" s="6">
        <f t="shared" si="162"/>
        <v>4.165</v>
      </c>
      <c r="Z3456" s="6">
        <f>IF($A3456="placement",Y3456,SUMIF($C$10:$C$6209,$C3456,$Y$10:$Y$6209))</f>
        <v>4.165</v>
      </c>
      <c r="AA3456" s="29">
        <f t="shared" si="163"/>
        <v>-6.3333333333333242E-2</v>
      </c>
    </row>
    <row r="3457" spans="1:27" hidden="1" x14ac:dyDescent="0.3">
      <c r="A3457" s="8" t="s">
        <v>17</v>
      </c>
      <c r="B3457" s="8" t="s">
        <v>10311</v>
      </c>
      <c r="C3457" s="8" t="s">
        <v>10312</v>
      </c>
      <c r="D3457" s="8" t="s">
        <v>10325</v>
      </c>
      <c r="E3457" s="8" t="s">
        <v>10326</v>
      </c>
      <c r="F3457" s="29">
        <v>0.28999999999999998</v>
      </c>
      <c r="G3457" s="29">
        <v>0</v>
      </c>
      <c r="H3457" s="30">
        <v>2.4807000000000001</v>
      </c>
      <c r="I3457" s="30">
        <v>1.0803</v>
      </c>
      <c r="J3457" s="14">
        <v>25</v>
      </c>
      <c r="K3457" s="14">
        <v>6</v>
      </c>
      <c r="L3457" s="12">
        <v>0.4355</v>
      </c>
      <c r="M3457" s="7">
        <v>0.76331658000000002</v>
      </c>
      <c r="N3457" s="31">
        <v>0.1</v>
      </c>
      <c r="O3457" s="14">
        <f>IFERROR(VLOOKUP($C3457,'site totals'!$J$2:$K$607,2,FALSE),1)</f>
        <v>1963.2018</v>
      </c>
      <c r="P3457" s="32" t="s">
        <v>22</v>
      </c>
      <c r="Q3457" s="12">
        <v>0.86899275840000001</v>
      </c>
      <c r="R3457" s="29">
        <v>0.28999999999999998</v>
      </c>
      <c r="S3457" s="2">
        <f>IF($A3457="site","",VLOOKUP($P3457,margin_ranges!$A$5:$D$10,4,FALSE)/100)</f>
        <v>0.29749999999999999</v>
      </c>
      <c r="T3457" s="6">
        <f>IF(A3457="placement",$J3457*MIN($Q3457,$S3457),"")</f>
        <v>7.4375</v>
      </c>
      <c r="U3457" s="6">
        <f>IF($A3457="placement",T3457,SUMIF($C$10:$C$6209,$C3457,$T$10:$T$6209))</f>
        <v>7.4375</v>
      </c>
      <c r="V3457" s="34">
        <f t="shared" si="164"/>
        <v>-1.0563380281690127E-2</v>
      </c>
      <c r="W3457" s="24"/>
      <c r="X3457" s="2" t="str">
        <f>IFERROR(MIN(VLOOKUP($W3457,margin_ranges!$A$5:$D$10,4,FALSE),$Q3457*100)/100,"")</f>
        <v/>
      </c>
      <c r="Y3457" s="6">
        <f t="shared" si="162"/>
        <v>7.4375</v>
      </c>
      <c r="Z3457" s="6">
        <f>IF($A3457="placement",Y3457,SUMIF($C$10:$C$6209,$C3457,$Y$10:$Y$6209))</f>
        <v>7.4375</v>
      </c>
      <c r="AA3457" s="29">
        <f t="shared" si="163"/>
        <v>-1.0563380281690127E-2</v>
      </c>
    </row>
    <row r="3458" spans="1:27" hidden="1" x14ac:dyDescent="0.3">
      <c r="A3458" s="8" t="s">
        <v>17</v>
      </c>
      <c r="B3458" s="8" t="s">
        <v>10311</v>
      </c>
      <c r="C3458" s="8" t="s">
        <v>10312</v>
      </c>
      <c r="D3458" s="8" t="s">
        <v>10313</v>
      </c>
      <c r="E3458" s="8" t="s">
        <v>10314</v>
      </c>
      <c r="F3458" s="29">
        <v>0.28999999999999998</v>
      </c>
      <c r="G3458" s="29">
        <v>0</v>
      </c>
      <c r="H3458" s="30">
        <v>20.7958</v>
      </c>
      <c r="I3458" s="30">
        <v>7.0721999999999996</v>
      </c>
      <c r="J3458" s="14">
        <v>176</v>
      </c>
      <c r="K3458" s="14">
        <v>44</v>
      </c>
      <c r="L3458" s="12">
        <v>0.34010000000000001</v>
      </c>
      <c r="M3458" s="7">
        <v>0.83039258000000005</v>
      </c>
      <c r="N3458" s="31">
        <v>0.35</v>
      </c>
      <c r="O3458" s="14">
        <f>IFERROR(VLOOKUP($C3458,'site totals'!$J$2:$K$607,2,FALSE),1)</f>
        <v>1963.2018</v>
      </c>
      <c r="P3458" s="32" t="s">
        <v>22</v>
      </c>
      <c r="Q3458" s="12">
        <v>0.57851261279999999</v>
      </c>
      <c r="R3458" s="29">
        <v>0.28999999999999998</v>
      </c>
      <c r="S3458" s="2">
        <f>IF($A3458="site","",VLOOKUP($P3458,margin_ranges!$A$5:$D$10,4,FALSE)/100)</f>
        <v>0.29749999999999999</v>
      </c>
      <c r="T3458" s="6">
        <f>IF(A3458="placement",$J3458*MIN($Q3458,$S3458),"")</f>
        <v>52.36</v>
      </c>
      <c r="U3458" s="6">
        <f>IF($A3458="placement",T3458,SUMIF($C$10:$C$6209,$C3458,$T$10:$T$6209))</f>
        <v>52.36</v>
      </c>
      <c r="V3458" s="34">
        <f t="shared" si="164"/>
        <v>-1.0563380281690127E-2</v>
      </c>
      <c r="W3458" s="24"/>
      <c r="X3458" s="2" t="str">
        <f>IFERROR(MIN(VLOOKUP($W3458,margin_ranges!$A$5:$D$10,4,FALSE),$Q3458*100)/100,"")</f>
        <v/>
      </c>
      <c r="Y3458" s="6">
        <f t="shared" si="162"/>
        <v>52.36</v>
      </c>
      <c r="Z3458" s="6">
        <f>IF($A3458="placement",Y3458,SUMIF($C$10:$C$6209,$C3458,$Y$10:$Y$6209))</f>
        <v>52.36</v>
      </c>
      <c r="AA3458" s="29">
        <f t="shared" si="163"/>
        <v>-1.0563380281690127E-2</v>
      </c>
    </row>
    <row r="3459" spans="1:27" hidden="1" x14ac:dyDescent="0.3">
      <c r="A3459" s="8" t="s">
        <v>17</v>
      </c>
      <c r="B3459" s="8" t="s">
        <v>10311</v>
      </c>
      <c r="C3459" s="8" t="s">
        <v>10312</v>
      </c>
      <c r="D3459" s="8" t="s">
        <v>10315</v>
      </c>
      <c r="E3459" s="8" t="s">
        <v>10316</v>
      </c>
      <c r="F3459" s="29">
        <v>0.28999999999999998</v>
      </c>
      <c r="G3459" s="29">
        <v>1</v>
      </c>
      <c r="H3459" s="30">
        <v>145.4579</v>
      </c>
      <c r="I3459" s="30">
        <v>58.1736</v>
      </c>
      <c r="J3459" s="14">
        <v>2247</v>
      </c>
      <c r="K3459" s="14">
        <v>577</v>
      </c>
      <c r="L3459" s="12">
        <v>0.39989999999999998</v>
      </c>
      <c r="M3459" s="7">
        <v>1.2875623599999999</v>
      </c>
      <c r="N3459" s="31">
        <v>0.65</v>
      </c>
      <c r="O3459" s="14">
        <f>IFERROR(VLOOKUP($C3459,'site totals'!$J$2:$K$607,2,FALSE),1)</f>
        <v>1963.2018</v>
      </c>
      <c r="P3459" s="32" t="s">
        <v>22</v>
      </c>
      <c r="Q3459" s="12">
        <v>0.49517008229999998</v>
      </c>
      <c r="R3459" s="29">
        <v>0.28999999999999998</v>
      </c>
      <c r="S3459" s="2">
        <f>IF($A3459="site","",VLOOKUP($P3459,margin_ranges!$A$5:$D$10,4,FALSE)/100)</f>
        <v>0.29749999999999999</v>
      </c>
      <c r="T3459" s="6">
        <f>IF(A3459="placement",$J3459*MIN($Q3459,$S3459),"")</f>
        <v>668.48249999999996</v>
      </c>
      <c r="U3459" s="6">
        <f>IF($A3459="placement",T3459,SUMIF($C$10:$C$6209,$C3459,$T$10:$T$6209))</f>
        <v>668.48249999999996</v>
      </c>
      <c r="V3459" s="34">
        <f t="shared" si="164"/>
        <v>-1.0563380281690127E-2</v>
      </c>
      <c r="W3459" s="24"/>
      <c r="X3459" s="2" t="str">
        <f>IFERROR(MIN(VLOOKUP($W3459,margin_ranges!$A$5:$D$10,4,FALSE),$Q3459*100)/100,"")</f>
        <v/>
      </c>
      <c r="Y3459" s="6">
        <f t="shared" si="162"/>
        <v>668.48249999999996</v>
      </c>
      <c r="Z3459" s="6">
        <f>IF($A3459="placement",Y3459,SUMIF($C$10:$C$6209,$C3459,$Y$10:$Y$6209))</f>
        <v>668.48249999999996</v>
      </c>
      <c r="AA3459" s="29">
        <f t="shared" si="163"/>
        <v>-1.0563380281690127E-2</v>
      </c>
    </row>
    <row r="3460" spans="1:27" hidden="1" x14ac:dyDescent="0.3">
      <c r="A3460" s="8" t="s">
        <v>17</v>
      </c>
      <c r="B3460" s="8" t="s">
        <v>10311</v>
      </c>
      <c r="C3460" s="8" t="s">
        <v>10312</v>
      </c>
      <c r="D3460" s="8" t="s">
        <v>10321</v>
      </c>
      <c r="E3460" s="8" t="s">
        <v>10322</v>
      </c>
      <c r="F3460" s="29">
        <v>0.28999999999999998</v>
      </c>
      <c r="G3460" s="29">
        <v>0</v>
      </c>
      <c r="H3460" s="30">
        <v>6.3799000000000001</v>
      </c>
      <c r="I3460" s="30">
        <v>3.6295999999999999</v>
      </c>
      <c r="J3460" s="14">
        <v>27</v>
      </c>
      <c r="K3460" s="14">
        <v>7</v>
      </c>
      <c r="L3460" s="12">
        <v>0.56889999999999996</v>
      </c>
      <c r="M3460" s="7">
        <v>0.24855944999999999</v>
      </c>
      <c r="N3460" s="31">
        <v>0.03</v>
      </c>
      <c r="O3460" s="14">
        <f>IFERROR(VLOOKUP($C3460,'site totals'!$J$2:$K$607,2,FALSE),1)</f>
        <v>1963.2018</v>
      </c>
      <c r="P3460" s="32" t="s">
        <v>22</v>
      </c>
      <c r="Q3460" s="12">
        <v>0.87930452960000005</v>
      </c>
      <c r="R3460" s="29">
        <v>0.28999999999999998</v>
      </c>
      <c r="S3460" s="2">
        <f>IF($A3460="site","",VLOOKUP($P3460,margin_ranges!$A$5:$D$10,4,FALSE)/100)</f>
        <v>0.29749999999999999</v>
      </c>
      <c r="T3460" s="6">
        <f>IF(A3460="placement",$J3460*MIN($Q3460,$S3460),"")</f>
        <v>8.0324999999999989</v>
      </c>
      <c r="U3460" s="6">
        <f>IF($A3460="placement",T3460,SUMIF($C$10:$C$6209,$C3460,$T$10:$T$6209))</f>
        <v>8.0324999999999989</v>
      </c>
      <c r="V3460" s="34">
        <f t="shared" si="164"/>
        <v>-1.0563380281690016E-2</v>
      </c>
      <c r="W3460" s="24"/>
      <c r="X3460" s="2" t="str">
        <f>IFERROR(MIN(VLOOKUP($W3460,margin_ranges!$A$5:$D$10,4,FALSE),$Q3460*100)/100,"")</f>
        <v/>
      </c>
      <c r="Y3460" s="6">
        <f t="shared" si="162"/>
        <v>8.0324999999999989</v>
      </c>
      <c r="Z3460" s="6">
        <f>IF($A3460="placement",Y3460,SUMIF($C$10:$C$6209,$C3460,$Y$10:$Y$6209))</f>
        <v>8.0324999999999989</v>
      </c>
      <c r="AA3460" s="29">
        <f t="shared" si="163"/>
        <v>-1.0563380281690016E-2</v>
      </c>
    </row>
    <row r="3461" spans="1:27" hidden="1" x14ac:dyDescent="0.3">
      <c r="A3461" s="8" t="s">
        <v>17</v>
      </c>
      <c r="B3461" s="8" t="s">
        <v>10311</v>
      </c>
      <c r="C3461" s="8" t="s">
        <v>10312</v>
      </c>
      <c r="D3461" s="8" t="s">
        <v>10317</v>
      </c>
      <c r="E3461" s="8" t="s">
        <v>10318</v>
      </c>
      <c r="F3461" s="29">
        <v>0.28999999999999998</v>
      </c>
      <c r="G3461" s="29">
        <v>0</v>
      </c>
      <c r="H3461" s="30">
        <v>2.4956999999999998</v>
      </c>
      <c r="I3461" s="30">
        <v>1.2221</v>
      </c>
      <c r="J3461" s="14">
        <v>38</v>
      </c>
      <c r="K3461" s="14">
        <v>10</v>
      </c>
      <c r="L3461" s="12">
        <v>0.48970000000000002</v>
      </c>
      <c r="M3461" s="7">
        <v>1.02908241</v>
      </c>
      <c r="N3461" s="31">
        <v>0.55000000000000004</v>
      </c>
      <c r="O3461" s="14">
        <f>IFERROR(VLOOKUP($C3461,'site totals'!$J$2:$K$607,2,FALSE),1)</f>
        <v>1963.2018</v>
      </c>
      <c r="P3461" s="32" t="s">
        <v>22</v>
      </c>
      <c r="Q3461" s="12">
        <v>0.46554328810000001</v>
      </c>
      <c r="R3461" s="29">
        <v>0.28999999999999998</v>
      </c>
      <c r="S3461" s="2">
        <f>IF($A3461="site","",VLOOKUP($P3461,margin_ranges!$A$5:$D$10,4,FALSE)/100)</f>
        <v>0.29749999999999999</v>
      </c>
      <c r="T3461" s="6">
        <f>IF(A3461="placement",$J3461*MIN($Q3461,$S3461),"")</f>
        <v>11.305</v>
      </c>
      <c r="U3461" s="6">
        <f>IF($A3461="placement",T3461,SUMIF($C$10:$C$6209,$C3461,$T$10:$T$6209))</f>
        <v>11.305</v>
      </c>
      <c r="V3461" s="34">
        <f t="shared" si="164"/>
        <v>-1.0563380281690016E-2</v>
      </c>
      <c r="W3461" s="24"/>
      <c r="X3461" s="2" t="str">
        <f>IFERROR(MIN(VLOOKUP($W3461,margin_ranges!$A$5:$D$10,4,FALSE),$Q3461*100)/100,"")</f>
        <v/>
      </c>
      <c r="Y3461" s="6">
        <f t="shared" si="162"/>
        <v>11.305</v>
      </c>
      <c r="Z3461" s="6">
        <f>IF($A3461="placement",Y3461,SUMIF($C$10:$C$6209,$C3461,$Y$10:$Y$6209))</f>
        <v>11.305</v>
      </c>
      <c r="AA3461" s="29">
        <f t="shared" si="163"/>
        <v>-1.0563380281690016E-2</v>
      </c>
    </row>
    <row r="3462" spans="1:27" hidden="1" x14ac:dyDescent="0.3">
      <c r="A3462" s="8" t="s">
        <v>17</v>
      </c>
      <c r="B3462" s="8" t="s">
        <v>10311</v>
      </c>
      <c r="C3462" s="8" t="s">
        <v>10312</v>
      </c>
      <c r="D3462" s="8" t="s">
        <v>10319</v>
      </c>
      <c r="E3462" s="8" t="s">
        <v>10320</v>
      </c>
      <c r="F3462" s="29">
        <v>0.28999999999999998</v>
      </c>
      <c r="G3462" s="29">
        <v>1</v>
      </c>
      <c r="H3462" s="30">
        <v>75.217100000000002</v>
      </c>
      <c r="I3462" s="30">
        <v>24.894300000000001</v>
      </c>
      <c r="J3462" s="14">
        <v>673</v>
      </c>
      <c r="K3462" s="14">
        <v>171</v>
      </c>
      <c r="L3462" s="12">
        <v>0.33100000000000002</v>
      </c>
      <c r="M3462" s="7">
        <v>0.90075059999999996</v>
      </c>
      <c r="N3462" s="31">
        <v>0.4</v>
      </c>
      <c r="O3462" s="14">
        <f>IFERROR(VLOOKUP($C3462,'site totals'!$J$2:$K$607,2,FALSE),1)</f>
        <v>1963.2018</v>
      </c>
      <c r="P3462" s="32" t="s">
        <v>22</v>
      </c>
      <c r="Q3462" s="12">
        <v>0.55592591459999996</v>
      </c>
      <c r="R3462" s="29">
        <v>0.28999999999999998</v>
      </c>
      <c r="S3462" s="2">
        <f>IF($A3462="site","",VLOOKUP($P3462,margin_ranges!$A$5:$D$10,4,FALSE)/100)</f>
        <v>0.29749999999999999</v>
      </c>
      <c r="T3462" s="6">
        <f>IF(A3462="placement",$J3462*MIN($Q3462,$S3462),"")</f>
        <v>200.2175</v>
      </c>
      <c r="U3462" s="6">
        <f>IF($A3462="placement",T3462,SUMIF($C$10:$C$6209,$C3462,$T$10:$T$6209))</f>
        <v>200.2175</v>
      </c>
      <c r="V3462" s="34">
        <f t="shared" si="164"/>
        <v>-1.0563380281690016E-2</v>
      </c>
      <c r="W3462" s="24"/>
      <c r="X3462" s="2" t="str">
        <f>IFERROR(MIN(VLOOKUP($W3462,margin_ranges!$A$5:$D$10,4,FALSE),$Q3462*100)/100,"")</f>
        <v/>
      </c>
      <c r="Y3462" s="6">
        <f t="shared" si="162"/>
        <v>200.2175</v>
      </c>
      <c r="Z3462" s="6">
        <f>IF($A3462="placement",Y3462,SUMIF($C$10:$C$6209,$C3462,$Y$10:$Y$6209))</f>
        <v>200.2175</v>
      </c>
      <c r="AA3462" s="29">
        <f t="shared" si="163"/>
        <v>-1.0563380281690016E-2</v>
      </c>
    </row>
    <row r="3463" spans="1:27" hidden="1" x14ac:dyDescent="0.3">
      <c r="A3463" s="8" t="s">
        <v>17</v>
      </c>
      <c r="B3463" s="8" t="s">
        <v>10311</v>
      </c>
      <c r="C3463" s="8" t="s">
        <v>10312</v>
      </c>
      <c r="D3463" s="8" t="s">
        <v>10323</v>
      </c>
      <c r="E3463" s="8" t="s">
        <v>10324</v>
      </c>
      <c r="F3463" s="29">
        <v>0.28999999999999998</v>
      </c>
      <c r="G3463" s="29">
        <v>1</v>
      </c>
      <c r="H3463" s="30">
        <v>85.1738</v>
      </c>
      <c r="I3463" s="30">
        <v>52.830399999999997</v>
      </c>
      <c r="J3463" s="14">
        <v>989</v>
      </c>
      <c r="K3463" s="14">
        <v>254</v>
      </c>
      <c r="L3463" s="12">
        <v>0.62029999999999996</v>
      </c>
      <c r="M3463" s="7">
        <v>0.62374010999999996</v>
      </c>
      <c r="N3463" s="31">
        <v>0.3</v>
      </c>
      <c r="O3463" s="14">
        <f>IFERROR(VLOOKUP($C3463,'site totals'!$J$2:$K$607,2,FALSE),1)</f>
        <v>1963.2018</v>
      </c>
      <c r="P3463" s="32" t="s">
        <v>22</v>
      </c>
      <c r="Q3463" s="12">
        <v>0.51903044730000003</v>
      </c>
      <c r="R3463" s="29">
        <v>0.28999999999999998</v>
      </c>
      <c r="S3463" s="2">
        <f>IF($A3463="site","",VLOOKUP($P3463,margin_ranges!$A$5:$D$10,4,FALSE)/100)</f>
        <v>0.29749999999999999</v>
      </c>
      <c r="T3463" s="6">
        <f>IF(A3463="placement",$J3463*MIN($Q3463,$S3463),"")</f>
        <v>294.22749999999996</v>
      </c>
      <c r="U3463" s="6">
        <f>IF($A3463="placement",T3463,SUMIF($C$10:$C$6209,$C3463,$T$10:$T$6209))</f>
        <v>294.22749999999996</v>
      </c>
      <c r="V3463" s="34">
        <f t="shared" si="164"/>
        <v>-1.0563380281690016E-2</v>
      </c>
      <c r="W3463" s="24"/>
      <c r="X3463" s="2" t="str">
        <f>IFERROR(MIN(VLOOKUP($W3463,margin_ranges!$A$5:$D$10,4,FALSE),$Q3463*100)/100,"")</f>
        <v/>
      </c>
      <c r="Y3463" s="6">
        <f t="shared" si="162"/>
        <v>294.22749999999996</v>
      </c>
      <c r="Z3463" s="6">
        <f>IF($A3463="placement",Y3463,SUMIF($C$10:$C$6209,$C3463,$Y$10:$Y$6209))</f>
        <v>294.22749999999996</v>
      </c>
      <c r="AA3463" s="29">
        <f t="shared" si="163"/>
        <v>-1.0563380281690016E-2</v>
      </c>
    </row>
    <row r="3464" spans="1:27" x14ac:dyDescent="0.3">
      <c r="A3464" s="16" t="s">
        <v>33</v>
      </c>
      <c r="B3464" s="16" t="s">
        <v>10311</v>
      </c>
      <c r="C3464" s="16" t="s">
        <v>10312</v>
      </c>
      <c r="D3464" s="8" t="s">
        <v>34</v>
      </c>
      <c r="E3464" s="16"/>
      <c r="F3464" s="17">
        <v>0.28979735959899799</v>
      </c>
      <c r="G3464" s="17">
        <v>0.92904087000000002</v>
      </c>
      <c r="H3464" s="36">
        <v>342.24849999999998</v>
      </c>
      <c r="I3464" s="36">
        <v>150.33750000000001</v>
      </c>
      <c r="J3464" s="22">
        <v>4207</v>
      </c>
      <c r="K3464" s="22">
        <v>1078</v>
      </c>
      <c r="L3464" s="18">
        <v>0.43930000000000002</v>
      </c>
      <c r="M3464" s="19">
        <v>0.93275929000000002</v>
      </c>
      <c r="N3464" s="20">
        <v>0.44692300000000001</v>
      </c>
      <c r="O3464" s="22">
        <f>IFERROR(VLOOKUP($C3464,'site totals'!$J$2:$K$607,2,FALSE),1)</f>
        <v>1963.2018</v>
      </c>
      <c r="P3464" s="21"/>
      <c r="Q3464" s="18">
        <v>0.52085923560000003</v>
      </c>
      <c r="R3464" s="17">
        <v>0.2898</v>
      </c>
      <c r="S3464" s="18" t="str">
        <f>IF($A3464="site","",VLOOKUP($P3464,margin_ranges!$A$5:$D$10,4,FALSE)/100)</f>
        <v/>
      </c>
      <c r="T3464" s="22" t="str">
        <f>IF(A3464="placement",$J3464*MIN($Q3464,$S3464),"")</f>
        <v/>
      </c>
      <c r="U3464" s="22">
        <f>IF($A3464="placement",T3464,SUMIF($C$10:$C$6209,$C3464,$T$10:$T$6209))</f>
        <v>1246.2275</v>
      </c>
      <c r="V3464" s="37">
        <f t="shared" si="164"/>
        <v>-9.0497345314364264E-3</v>
      </c>
      <c r="W3464" s="38"/>
      <c r="X3464" s="18" t="str">
        <f>IFERROR(MIN(VLOOKUP($W3464,margin_ranges!$A$5:$D$10,4,FALSE),$Q3464*100)/100,"")</f>
        <v/>
      </c>
      <c r="Y3464" s="6" t="str">
        <f t="shared" si="162"/>
        <v/>
      </c>
      <c r="Z3464" s="6">
        <f>IF($A3464="placement",Y3464,SUMIF($C$10:$C$6209,$C3464,$Y$10:$Y$6209))</f>
        <v>1246.2275</v>
      </c>
      <c r="AA3464" s="17">
        <f t="shared" si="163"/>
        <v>-9.0497345314364264E-3</v>
      </c>
    </row>
    <row r="3465" spans="1:27" hidden="1" x14ac:dyDescent="0.3">
      <c r="A3465" s="8" t="s">
        <v>17</v>
      </c>
      <c r="B3465" s="8" t="s">
        <v>10943</v>
      </c>
      <c r="C3465" s="8" t="s">
        <v>10944</v>
      </c>
      <c r="D3465" s="8" t="s">
        <v>10955</v>
      </c>
      <c r="E3465" s="8" t="s">
        <v>10956</v>
      </c>
      <c r="F3465" s="29">
        <v>0.15</v>
      </c>
      <c r="G3465" s="29">
        <v>1</v>
      </c>
      <c r="H3465" s="30">
        <v>28.963200000000001</v>
      </c>
      <c r="I3465" s="30">
        <v>2.3266</v>
      </c>
      <c r="J3465" s="14">
        <v>93</v>
      </c>
      <c r="K3465" s="14">
        <v>14</v>
      </c>
      <c r="L3465" s="12">
        <v>8.0299999999999996E-2</v>
      </c>
      <c r="M3465" s="7">
        <v>1.3362785100000001</v>
      </c>
      <c r="N3465" s="31">
        <v>1</v>
      </c>
      <c r="O3465" s="14">
        <f>IFERROR(VLOOKUP($C3465,'site totals'!$J$2:$K$607,2,FALSE),1)</f>
        <v>1923.3602000000001</v>
      </c>
      <c r="P3465" s="32" t="s">
        <v>91</v>
      </c>
      <c r="Q3465" s="12">
        <v>0.25165301220000003</v>
      </c>
      <c r="R3465" s="29">
        <v>0.15</v>
      </c>
      <c r="S3465" s="2">
        <f>IF($A3465="site","",VLOOKUP($P3465,margin_ranges!$A$5:$D$10,4,FALSE)/100)</f>
        <v>0.29749999999999999</v>
      </c>
      <c r="T3465" s="6">
        <f>IF(A3465="placement",$J3465*MIN($Q3465,$S3465),"")</f>
        <v>23.403730134600004</v>
      </c>
      <c r="U3465" s="6">
        <f>IF($A3465="placement",T3465,SUMIF($C$10:$C$6209,$C3465,$T$10:$T$6209))</f>
        <v>23.403730134600004</v>
      </c>
      <c r="V3465" s="34">
        <f t="shared" si="164"/>
        <v>-0.11959177905882368</v>
      </c>
      <c r="W3465" s="24"/>
      <c r="X3465" s="2" t="str">
        <f>IFERROR(MIN(VLOOKUP($W3465,margin_ranges!$A$5:$D$10,4,FALSE),$Q3465*100)/100,"")</f>
        <v/>
      </c>
      <c r="Y3465" s="6">
        <f t="shared" si="162"/>
        <v>23.403730134600004</v>
      </c>
      <c r="Z3465" s="6">
        <f>IF($A3465="placement",Y3465,SUMIF($C$10:$C$6209,$C3465,$Y$10:$Y$6209))</f>
        <v>23.403730134600004</v>
      </c>
      <c r="AA3465" s="29">
        <f t="shared" si="163"/>
        <v>-0.11959177905882368</v>
      </c>
    </row>
    <row r="3466" spans="1:27" hidden="1" x14ac:dyDescent="0.3">
      <c r="A3466" s="8" t="s">
        <v>17</v>
      </c>
      <c r="B3466" s="8" t="s">
        <v>10943</v>
      </c>
      <c r="C3466" s="8" t="s">
        <v>10944</v>
      </c>
      <c r="D3466" s="8" t="s">
        <v>10973</v>
      </c>
      <c r="E3466" s="8" t="s">
        <v>10974</v>
      </c>
      <c r="F3466" s="29">
        <v>0.18</v>
      </c>
      <c r="G3466" s="29">
        <v>1</v>
      </c>
      <c r="H3466" s="30">
        <v>137.92740000000001</v>
      </c>
      <c r="I3466" s="30">
        <v>17.541899999999998</v>
      </c>
      <c r="J3466" s="14">
        <v>718</v>
      </c>
      <c r="K3466" s="14">
        <v>129</v>
      </c>
      <c r="L3466" s="12">
        <v>0.12720000000000001</v>
      </c>
      <c r="M3466" s="7">
        <v>1.3641495699999999</v>
      </c>
      <c r="N3466" s="31">
        <v>1</v>
      </c>
      <c r="O3466" s="14">
        <f>IFERROR(VLOOKUP($C3466,'site totals'!$J$2:$K$607,2,FALSE),1)</f>
        <v>1923.3602000000001</v>
      </c>
      <c r="P3466" s="32" t="s">
        <v>91</v>
      </c>
      <c r="Q3466" s="12">
        <v>0.26694255280000001</v>
      </c>
      <c r="R3466" s="29">
        <v>0.18</v>
      </c>
      <c r="S3466" s="2">
        <f>IF($A3466="site","",VLOOKUP($P3466,margin_ranges!$A$5:$D$10,4,FALSE)/100)</f>
        <v>0.29749999999999999</v>
      </c>
      <c r="T3466" s="6">
        <f>IF(A3466="placement",$J3466*MIN($Q3466,$S3466),"")</f>
        <v>191.66475291040001</v>
      </c>
      <c r="U3466" s="6">
        <f>IF($A3466="placement",T3466,SUMIF($C$10:$C$6209,$C3466,$T$10:$T$6209))</f>
        <v>191.66475291040001</v>
      </c>
      <c r="V3466" s="34">
        <f t="shared" si="164"/>
        <v>-0.10602750341463418</v>
      </c>
      <c r="W3466" s="24"/>
      <c r="X3466" s="2" t="str">
        <f>IFERROR(MIN(VLOOKUP($W3466,margin_ranges!$A$5:$D$10,4,FALSE),$Q3466*100)/100,"")</f>
        <v/>
      </c>
      <c r="Y3466" s="6">
        <f t="shared" si="162"/>
        <v>191.66475291040001</v>
      </c>
      <c r="Z3466" s="6">
        <f>IF($A3466="placement",Y3466,SUMIF($C$10:$C$6209,$C3466,$Y$10:$Y$6209))</f>
        <v>191.66475291040001</v>
      </c>
      <c r="AA3466" s="29">
        <f t="shared" si="163"/>
        <v>-0.10602750341463418</v>
      </c>
    </row>
    <row r="3467" spans="1:27" hidden="1" x14ac:dyDescent="0.3">
      <c r="A3467" s="8" t="s">
        <v>17</v>
      </c>
      <c r="B3467" s="8" t="s">
        <v>10943</v>
      </c>
      <c r="C3467" s="8" t="s">
        <v>10944</v>
      </c>
      <c r="D3467" s="8" t="s">
        <v>10953</v>
      </c>
      <c r="E3467" s="8" t="s">
        <v>10954</v>
      </c>
      <c r="F3467" s="29">
        <v>0.16</v>
      </c>
      <c r="G3467" s="29">
        <v>0</v>
      </c>
      <c r="H3467" s="30">
        <v>21.961400000000001</v>
      </c>
      <c r="I3467" s="30">
        <v>4.5247000000000002</v>
      </c>
      <c r="J3467" s="14">
        <v>172</v>
      </c>
      <c r="K3467" s="14">
        <v>28</v>
      </c>
      <c r="L3467" s="12">
        <v>0.20599999999999999</v>
      </c>
      <c r="M3467" s="7">
        <v>1.27008809</v>
      </c>
      <c r="N3467" s="31">
        <v>1</v>
      </c>
      <c r="O3467" s="14">
        <f>IFERROR(VLOOKUP($C3467,'site totals'!$J$2:$K$607,2,FALSE),1)</f>
        <v>1923.3602000000001</v>
      </c>
      <c r="P3467" s="32" t="s">
        <v>91</v>
      </c>
      <c r="Q3467" s="12">
        <v>0.21265303590000001</v>
      </c>
      <c r="R3467" s="29">
        <v>0.16</v>
      </c>
      <c r="S3467" s="2">
        <f>IF($A3467="site","",VLOOKUP($P3467,margin_ranges!$A$5:$D$10,4,FALSE)/100)</f>
        <v>0.29749999999999999</v>
      </c>
      <c r="T3467" s="6">
        <f>IF(A3467="placement",$J3467*MIN($Q3467,$S3467),"")</f>
        <v>36.576322174800005</v>
      </c>
      <c r="U3467" s="6">
        <f>IF($A3467="placement",T3467,SUMIF($C$10:$C$6209,$C3467,$T$10:$T$6209))</f>
        <v>36.576322174800005</v>
      </c>
      <c r="V3467" s="34">
        <f t="shared" si="164"/>
        <v>-6.2682185595237971E-2</v>
      </c>
      <c r="W3467" s="24"/>
      <c r="X3467" s="2" t="str">
        <f>IFERROR(MIN(VLOOKUP($W3467,margin_ranges!$A$5:$D$10,4,FALSE),$Q3467*100)/100,"")</f>
        <v/>
      </c>
      <c r="Y3467" s="6">
        <f t="shared" si="162"/>
        <v>36.576322174800005</v>
      </c>
      <c r="Z3467" s="6">
        <f>IF($A3467="placement",Y3467,SUMIF($C$10:$C$6209,$C3467,$Y$10:$Y$6209))</f>
        <v>36.576322174800005</v>
      </c>
      <c r="AA3467" s="29">
        <f t="shared" si="163"/>
        <v>-6.2682185595237971E-2</v>
      </c>
    </row>
    <row r="3468" spans="1:27" hidden="1" x14ac:dyDescent="0.3">
      <c r="A3468" s="8" t="s">
        <v>17</v>
      </c>
      <c r="B3468" s="8" t="s">
        <v>10943</v>
      </c>
      <c r="C3468" s="8" t="s">
        <v>10944</v>
      </c>
      <c r="D3468" s="8" t="s">
        <v>10945</v>
      </c>
      <c r="E3468" s="8" t="s">
        <v>10946</v>
      </c>
      <c r="F3468" s="29">
        <v>0.18</v>
      </c>
      <c r="G3468" s="29">
        <v>1</v>
      </c>
      <c r="H3468" s="30">
        <v>25.683399999999999</v>
      </c>
      <c r="I3468" s="30">
        <v>2.9956</v>
      </c>
      <c r="J3468" s="14">
        <v>175</v>
      </c>
      <c r="K3468" s="14">
        <v>31</v>
      </c>
      <c r="L3468" s="12">
        <v>0.1166</v>
      </c>
      <c r="M3468" s="7">
        <v>1.946161</v>
      </c>
      <c r="N3468" s="31">
        <v>1.5</v>
      </c>
      <c r="O3468" s="14">
        <f>IFERROR(VLOOKUP($C3468,'site totals'!$J$2:$K$607,2,FALSE),1)</f>
        <v>1923.3602000000001</v>
      </c>
      <c r="P3468" s="32" t="s">
        <v>91</v>
      </c>
      <c r="Q3468" s="12">
        <v>0.2292518449</v>
      </c>
      <c r="R3468" s="29">
        <v>0.18</v>
      </c>
      <c r="S3468" s="2">
        <f>IF($A3468="site","",VLOOKUP($P3468,margin_ranges!$A$5:$D$10,4,FALSE)/100)</f>
        <v>0.29749999999999999</v>
      </c>
      <c r="T3468" s="6">
        <f>IF(A3468="placement",$J3468*MIN($Q3468,$S3468),"")</f>
        <v>40.119072857500001</v>
      </c>
      <c r="U3468" s="6">
        <f>IF($A3468="placement",T3468,SUMIF($C$10:$C$6209,$C3468,$T$10:$T$6209))</f>
        <v>40.119072857500001</v>
      </c>
      <c r="V3468" s="34">
        <f t="shared" si="164"/>
        <v>-6.0063225487804739E-2</v>
      </c>
      <c r="W3468" s="24"/>
      <c r="X3468" s="2" t="str">
        <f>IFERROR(MIN(VLOOKUP($W3468,margin_ranges!$A$5:$D$10,4,FALSE),$Q3468*100)/100,"")</f>
        <v/>
      </c>
      <c r="Y3468" s="6">
        <f t="shared" si="162"/>
        <v>40.119072857500001</v>
      </c>
      <c r="Z3468" s="6">
        <f>IF($A3468="placement",Y3468,SUMIF($C$10:$C$6209,$C3468,$Y$10:$Y$6209))</f>
        <v>40.119072857500001</v>
      </c>
      <c r="AA3468" s="29">
        <f t="shared" si="163"/>
        <v>-6.0063225487804739E-2</v>
      </c>
    </row>
    <row r="3469" spans="1:27" hidden="1" x14ac:dyDescent="0.3">
      <c r="A3469" s="8" t="s">
        <v>17</v>
      </c>
      <c r="B3469" s="8" t="s">
        <v>10943</v>
      </c>
      <c r="C3469" s="8" t="s">
        <v>10944</v>
      </c>
      <c r="D3469" s="8" t="s">
        <v>10975</v>
      </c>
      <c r="E3469" s="8" t="s">
        <v>10976</v>
      </c>
      <c r="F3469" s="29">
        <v>0.149999999999999</v>
      </c>
      <c r="G3469" s="29">
        <v>0</v>
      </c>
      <c r="H3469" s="30">
        <v>20.460100000000001</v>
      </c>
      <c r="I3469" s="30">
        <v>3.1444999999999999</v>
      </c>
      <c r="J3469" s="14">
        <v>117</v>
      </c>
      <c r="K3469" s="14">
        <v>17</v>
      </c>
      <c r="L3469" s="12">
        <v>0.1537</v>
      </c>
      <c r="M3469" s="7">
        <v>1.2394225699999999</v>
      </c>
      <c r="N3469" s="31">
        <v>1</v>
      </c>
      <c r="O3469" s="14">
        <f>IFERROR(VLOOKUP($C3469,'site totals'!$J$2:$K$607,2,FALSE),1)</f>
        <v>1923.3602000000001</v>
      </c>
      <c r="P3469" s="32" t="s">
        <v>91</v>
      </c>
      <c r="Q3469" s="12">
        <v>0.19317267530000001</v>
      </c>
      <c r="R3469" s="29">
        <v>0.15</v>
      </c>
      <c r="S3469" s="2">
        <f>IF($A3469="site","",VLOOKUP($P3469,margin_ranges!$A$5:$D$10,4,FALSE)/100)</f>
        <v>0.29749999999999999</v>
      </c>
      <c r="T3469" s="6">
        <f>IF(A3469="placement",$J3469*MIN($Q3469,$S3469),"")</f>
        <v>22.601203010100001</v>
      </c>
      <c r="U3469" s="6">
        <f>IF($A3469="placement",T3469,SUMIF($C$10:$C$6209,$C3469,$T$10:$T$6209))</f>
        <v>22.601203010100001</v>
      </c>
      <c r="V3469" s="34">
        <f t="shared" si="164"/>
        <v>-5.0791382705882349E-2</v>
      </c>
      <c r="W3469" s="24"/>
      <c r="X3469" s="2" t="str">
        <f>IFERROR(MIN(VLOOKUP($W3469,margin_ranges!$A$5:$D$10,4,FALSE),$Q3469*100)/100,"")</f>
        <v/>
      </c>
      <c r="Y3469" s="6">
        <f t="shared" si="162"/>
        <v>22.601203010100001</v>
      </c>
      <c r="Z3469" s="6">
        <f>IF($A3469="placement",Y3469,SUMIF($C$10:$C$6209,$C3469,$Y$10:$Y$6209))</f>
        <v>22.601203010100001</v>
      </c>
      <c r="AA3469" s="29">
        <f t="shared" si="163"/>
        <v>-5.0791382705882349E-2</v>
      </c>
    </row>
    <row r="3470" spans="1:27" hidden="1" x14ac:dyDescent="0.3">
      <c r="A3470" s="8" t="s">
        <v>17</v>
      </c>
      <c r="B3470" s="8" t="s">
        <v>10943</v>
      </c>
      <c r="C3470" s="8" t="s">
        <v>10944</v>
      </c>
      <c r="D3470" s="8" t="s">
        <v>10979</v>
      </c>
      <c r="E3470" s="8" t="s">
        <v>10980</v>
      </c>
      <c r="F3470" s="29">
        <v>0.15</v>
      </c>
      <c r="G3470" s="29">
        <v>1</v>
      </c>
      <c r="H3470" s="30">
        <v>55.969200000000001</v>
      </c>
      <c r="I3470" s="30">
        <v>4.1783999999999999</v>
      </c>
      <c r="J3470" s="14">
        <v>154</v>
      </c>
      <c r="K3470" s="14">
        <v>23</v>
      </c>
      <c r="L3470" s="12">
        <v>7.4700000000000003E-2</v>
      </c>
      <c r="M3470" s="7">
        <v>1.23216178</v>
      </c>
      <c r="N3470" s="31">
        <v>1</v>
      </c>
      <c r="O3470" s="14">
        <f>IFERROR(VLOOKUP($C3470,'site totals'!$J$2:$K$607,2,FALSE),1)</f>
        <v>1923.3602000000001</v>
      </c>
      <c r="P3470" s="32" t="s">
        <v>91</v>
      </c>
      <c r="Q3470" s="12">
        <v>0.1884182633</v>
      </c>
      <c r="R3470" s="29">
        <v>0.15</v>
      </c>
      <c r="S3470" s="2">
        <f>IF($A3470="site","",VLOOKUP($P3470,margin_ranges!$A$5:$D$10,4,FALSE)/100)</f>
        <v>0.29749999999999999</v>
      </c>
      <c r="T3470" s="6">
        <f>IF(A3470="placement",$J3470*MIN($Q3470,$S3470),"")</f>
        <v>29.016412548200002</v>
      </c>
      <c r="U3470" s="6">
        <f>IF($A3470="placement",T3470,SUMIF($C$10:$C$6209,$C3470,$T$10:$T$6209))</f>
        <v>29.016412548200002</v>
      </c>
      <c r="V3470" s="34">
        <f t="shared" si="164"/>
        <v>-4.5197956823529561E-2</v>
      </c>
      <c r="W3470" s="24"/>
      <c r="X3470" s="2" t="str">
        <f>IFERROR(MIN(VLOOKUP($W3470,margin_ranges!$A$5:$D$10,4,FALSE),$Q3470*100)/100,"")</f>
        <v/>
      </c>
      <c r="Y3470" s="6">
        <f t="shared" si="162"/>
        <v>29.016412548200002</v>
      </c>
      <c r="Z3470" s="6">
        <f>IF($A3470="placement",Y3470,SUMIF($C$10:$C$6209,$C3470,$Y$10:$Y$6209))</f>
        <v>29.016412548200002</v>
      </c>
      <c r="AA3470" s="29">
        <f t="shared" si="163"/>
        <v>-4.5197956823529561E-2</v>
      </c>
    </row>
    <row r="3471" spans="1:27" hidden="1" x14ac:dyDescent="0.3">
      <c r="A3471" s="8" t="s">
        <v>17</v>
      </c>
      <c r="B3471" s="8" t="s">
        <v>10943</v>
      </c>
      <c r="C3471" s="8" t="s">
        <v>10944</v>
      </c>
      <c r="D3471" s="8" t="s">
        <v>10959</v>
      </c>
      <c r="E3471" s="8" t="s">
        <v>10960</v>
      </c>
      <c r="F3471" s="29">
        <v>0.18</v>
      </c>
      <c r="G3471" s="29">
        <v>1</v>
      </c>
      <c r="H3471" s="30">
        <v>137.30350000000001</v>
      </c>
      <c r="I3471" s="30">
        <v>18.826000000000001</v>
      </c>
      <c r="J3471" s="14">
        <v>706</v>
      </c>
      <c r="K3471" s="14">
        <v>127</v>
      </c>
      <c r="L3471" s="12">
        <v>0.1371</v>
      </c>
      <c r="M3471" s="7">
        <v>1.24966004</v>
      </c>
      <c r="N3471" s="31">
        <v>1</v>
      </c>
      <c r="O3471" s="14">
        <f>IFERROR(VLOOKUP($C3471,'site totals'!$J$2:$K$607,2,FALSE),1)</f>
        <v>1923.3602000000001</v>
      </c>
      <c r="P3471" s="32" t="s">
        <v>91</v>
      </c>
      <c r="Q3471" s="12">
        <v>0.19978236939999999</v>
      </c>
      <c r="R3471" s="29">
        <v>0.18</v>
      </c>
      <c r="S3471" s="2">
        <f>IF($A3471="site","",VLOOKUP($P3471,margin_ranges!$A$5:$D$10,4,FALSE)/100)</f>
        <v>0.29749999999999999</v>
      </c>
      <c r="T3471" s="6">
        <f>IF(A3471="placement",$J3471*MIN($Q3471,$S3471),"")</f>
        <v>141.04635279639999</v>
      </c>
      <c r="U3471" s="6">
        <f>IF($A3471="placement",T3471,SUMIF($C$10:$C$6209,$C3471,$T$10:$T$6209))</f>
        <v>141.04635279639999</v>
      </c>
      <c r="V3471" s="34">
        <f t="shared" si="164"/>
        <v>-2.4124840731707509E-2</v>
      </c>
      <c r="W3471" s="24"/>
      <c r="X3471" s="2" t="str">
        <f>IFERROR(MIN(VLOOKUP($W3471,margin_ranges!$A$5:$D$10,4,FALSE),$Q3471*100)/100,"")</f>
        <v/>
      </c>
      <c r="Y3471" s="6">
        <f t="shared" si="162"/>
        <v>141.04635279639999</v>
      </c>
      <c r="Z3471" s="6">
        <f>IF($A3471="placement",Y3471,SUMIF($C$10:$C$6209,$C3471,$Y$10:$Y$6209))</f>
        <v>141.04635279639999</v>
      </c>
      <c r="AA3471" s="29">
        <f t="shared" si="163"/>
        <v>-2.4124840731707509E-2</v>
      </c>
    </row>
    <row r="3472" spans="1:27" hidden="1" x14ac:dyDescent="0.3">
      <c r="A3472" s="8" t="s">
        <v>17</v>
      </c>
      <c r="B3472" s="8" t="s">
        <v>10943</v>
      </c>
      <c r="C3472" s="8" t="s">
        <v>10944</v>
      </c>
      <c r="D3472" s="8" t="s">
        <v>10971</v>
      </c>
      <c r="E3472" s="8" t="s">
        <v>10972</v>
      </c>
      <c r="F3472" s="29">
        <v>0.219999999999999</v>
      </c>
      <c r="G3472" s="29">
        <v>1</v>
      </c>
      <c r="H3472" s="30">
        <v>132.48750000000001</v>
      </c>
      <c r="I3472" s="30">
        <v>16.648800000000001</v>
      </c>
      <c r="J3472" s="14">
        <v>648</v>
      </c>
      <c r="K3472" s="14">
        <v>143</v>
      </c>
      <c r="L3472" s="12">
        <v>0.12570000000000001</v>
      </c>
      <c r="M3472" s="7">
        <v>1.29686507</v>
      </c>
      <c r="N3472" s="31">
        <v>1</v>
      </c>
      <c r="O3472" s="14">
        <f>IFERROR(VLOOKUP($C3472,'site totals'!$J$2:$K$607,2,FALSE),1)</f>
        <v>1923.3602000000001</v>
      </c>
      <c r="P3472" s="32" t="s">
        <v>91</v>
      </c>
      <c r="Q3472" s="12">
        <v>0.22890975569999999</v>
      </c>
      <c r="R3472" s="29">
        <v>0.22</v>
      </c>
      <c r="S3472" s="2">
        <f>IF($A3472="site","",VLOOKUP($P3472,margin_ranges!$A$5:$D$10,4,FALSE)/100)</f>
        <v>0.29749999999999999</v>
      </c>
      <c r="T3472" s="6">
        <f>IF(A3472="placement",$J3472*MIN($Q3472,$S3472),"")</f>
        <v>148.33352169360001</v>
      </c>
      <c r="U3472" s="6">
        <f>IF($A3472="placement",T3472,SUMIF($C$10:$C$6209,$C3472,$T$10:$T$6209))</f>
        <v>148.33352169360001</v>
      </c>
      <c r="V3472" s="34">
        <f t="shared" si="164"/>
        <v>-1.1422763717948703E-2</v>
      </c>
      <c r="W3472" s="24"/>
      <c r="X3472" s="2" t="str">
        <f>IFERROR(MIN(VLOOKUP($W3472,margin_ranges!$A$5:$D$10,4,FALSE),$Q3472*100)/100,"")</f>
        <v/>
      </c>
      <c r="Y3472" s="6">
        <f t="shared" si="162"/>
        <v>148.33352169360001</v>
      </c>
      <c r="Z3472" s="6">
        <f>IF($A3472="placement",Y3472,SUMIF($C$10:$C$6209,$C3472,$Y$10:$Y$6209))</f>
        <v>148.33352169360001</v>
      </c>
      <c r="AA3472" s="29">
        <f t="shared" si="163"/>
        <v>-1.1422763717948703E-2</v>
      </c>
    </row>
    <row r="3473" spans="1:27" hidden="1" x14ac:dyDescent="0.3">
      <c r="A3473" s="8" t="s">
        <v>17</v>
      </c>
      <c r="B3473" s="8" t="s">
        <v>10943</v>
      </c>
      <c r="C3473" s="8" t="s">
        <v>10944</v>
      </c>
      <c r="D3473" s="33" t="s">
        <v>10963</v>
      </c>
      <c r="E3473" s="8" t="s">
        <v>10964</v>
      </c>
      <c r="F3473" s="29">
        <v>0.15</v>
      </c>
      <c r="G3473" s="29">
        <v>0</v>
      </c>
      <c r="H3473" s="30">
        <v>19.388500000000001</v>
      </c>
      <c r="I3473" s="30">
        <v>2.8673000000000002</v>
      </c>
      <c r="J3473" s="14">
        <v>102</v>
      </c>
      <c r="K3473" s="14">
        <v>15</v>
      </c>
      <c r="L3473" s="12">
        <v>0.1479</v>
      </c>
      <c r="M3473" s="7">
        <v>1.18242738</v>
      </c>
      <c r="N3473" s="31">
        <v>1</v>
      </c>
      <c r="O3473" s="14">
        <f>IFERROR(VLOOKUP($C3473,'site totals'!$J$2:$K$607,2,FALSE),1)</f>
        <v>1923.3602000000001</v>
      </c>
      <c r="P3473" s="32" t="s">
        <v>91</v>
      </c>
      <c r="Q3473" s="12">
        <v>0.1542821026</v>
      </c>
      <c r="R3473" s="29">
        <v>0.15</v>
      </c>
      <c r="S3473" s="2">
        <f>IF($A3473="site","",VLOOKUP($P3473,margin_ranges!$A$5:$D$10,4,FALSE)/100)</f>
        <v>0.29749999999999999</v>
      </c>
      <c r="T3473" s="6">
        <f>IF(A3473="placement",$J3473*MIN($Q3473,$S3473),"")</f>
        <v>15.7367744652</v>
      </c>
      <c r="U3473" s="6">
        <f>IF($A3473="placement",T3473,SUMIF($C$10:$C$6209,$C3473,$T$10:$T$6209))</f>
        <v>15.7367744652</v>
      </c>
      <c r="V3473" s="34">
        <f t="shared" si="164"/>
        <v>-5.0377677647058805E-3</v>
      </c>
      <c r="W3473" s="24"/>
      <c r="X3473" s="2" t="str">
        <f>IFERROR(MIN(VLOOKUP($W3473,margin_ranges!$A$5:$D$10,4,FALSE),$Q3473*100)/100,"")</f>
        <v/>
      </c>
      <c r="Y3473" s="6">
        <f t="shared" si="162"/>
        <v>15.7367744652</v>
      </c>
      <c r="Z3473" s="6">
        <f>IF($A3473="placement",Y3473,SUMIF($C$10:$C$6209,$C3473,$Y$10:$Y$6209))</f>
        <v>15.7367744652</v>
      </c>
      <c r="AA3473" s="29">
        <f t="shared" si="163"/>
        <v>-5.0377677647058805E-3</v>
      </c>
    </row>
    <row r="3474" spans="1:27" hidden="1" x14ac:dyDescent="0.3">
      <c r="A3474" s="8" t="s">
        <v>17</v>
      </c>
      <c r="B3474" s="8" t="s">
        <v>10943</v>
      </c>
      <c r="C3474" s="8" t="s">
        <v>10944</v>
      </c>
      <c r="D3474" s="8" t="s">
        <v>10965</v>
      </c>
      <c r="E3474" s="8" t="s">
        <v>10966</v>
      </c>
      <c r="F3474" s="29">
        <v>7.5444373908903295E-2</v>
      </c>
      <c r="G3474" s="29">
        <v>0</v>
      </c>
      <c r="H3474" s="30">
        <v>9.6075999999999997</v>
      </c>
      <c r="I3474" s="30">
        <v>1.3315999999999999</v>
      </c>
      <c r="J3474" s="14">
        <v>43</v>
      </c>
      <c r="K3474" s="14">
        <v>6</v>
      </c>
      <c r="L3474" s="12">
        <v>0.1386</v>
      </c>
      <c r="M3474" s="7">
        <v>1.0816006899999999</v>
      </c>
      <c r="N3474" s="31">
        <v>1</v>
      </c>
      <c r="O3474" s="14">
        <f>IFERROR(VLOOKUP($C3474,'site totals'!$J$2:$K$607,2,FALSE),1)</f>
        <v>1923.3602000000001</v>
      </c>
      <c r="P3474" s="32" t="s">
        <v>91</v>
      </c>
      <c r="Q3474" s="12">
        <v>7.54443739E-2</v>
      </c>
      <c r="R3474" s="29">
        <v>0.15</v>
      </c>
      <c r="S3474" s="2">
        <f>IF($A3474="site","",VLOOKUP($P3474,margin_ranges!$A$5:$D$10,4,FALSE)/100)</f>
        <v>0.29749999999999999</v>
      </c>
      <c r="T3474" s="6">
        <f>IF(A3474="placement",$J3474*MIN($Q3474,$S3474),"")</f>
        <v>3.2441080777</v>
      </c>
      <c r="U3474" s="6">
        <f>IF($A3474="placement",T3474,SUMIF($C$10:$C$6209,$C3474,$T$10:$T$6209))</f>
        <v>3.2441080777</v>
      </c>
      <c r="V3474" s="34">
        <f t="shared" si="164"/>
        <v>8.7712501294117784E-2</v>
      </c>
      <c r="W3474" s="24"/>
      <c r="X3474" s="2" t="str">
        <f>IFERROR(MIN(VLOOKUP($W3474,margin_ranges!$A$5:$D$10,4,FALSE),$Q3474*100)/100,"")</f>
        <v/>
      </c>
      <c r="Y3474" s="6">
        <f t="shared" si="162"/>
        <v>3.2441080777</v>
      </c>
      <c r="Z3474" s="6">
        <f>IF($A3474="placement",Y3474,SUMIF($C$10:$C$6209,$C3474,$Y$10:$Y$6209))</f>
        <v>3.2441080777</v>
      </c>
      <c r="AA3474" s="29">
        <f t="shared" si="163"/>
        <v>8.7712501294117784E-2</v>
      </c>
    </row>
    <row r="3475" spans="1:27" hidden="1" x14ac:dyDescent="0.3">
      <c r="A3475" s="8" t="s">
        <v>17</v>
      </c>
      <c r="B3475" s="8" t="s">
        <v>10943</v>
      </c>
      <c r="C3475" s="8" t="s">
        <v>10944</v>
      </c>
      <c r="D3475" s="8" t="s">
        <v>10961</v>
      </c>
      <c r="E3475" s="8" t="s">
        <v>10962</v>
      </c>
      <c r="F3475" s="29">
        <v>8.4138088358299695E-2</v>
      </c>
      <c r="G3475" s="29">
        <v>0</v>
      </c>
      <c r="H3475" s="30">
        <v>10.5589</v>
      </c>
      <c r="I3475" s="30">
        <v>1.7205999999999999</v>
      </c>
      <c r="J3475" s="14">
        <v>56</v>
      </c>
      <c r="K3475" s="14">
        <v>8</v>
      </c>
      <c r="L3475" s="12">
        <v>0.16300000000000001</v>
      </c>
      <c r="M3475" s="7">
        <v>1.0918676599999999</v>
      </c>
      <c r="N3475" s="31">
        <v>1</v>
      </c>
      <c r="O3475" s="14">
        <f>IFERROR(VLOOKUP($C3475,'site totals'!$J$2:$K$607,2,FALSE),1)</f>
        <v>1923.3602000000001</v>
      </c>
      <c r="P3475" s="32" t="s">
        <v>91</v>
      </c>
      <c r="Q3475" s="12">
        <v>8.4138088400000005E-2</v>
      </c>
      <c r="R3475" s="29">
        <v>0.15</v>
      </c>
      <c r="S3475" s="2">
        <f>IF($A3475="site","",VLOOKUP($P3475,margin_ranges!$A$5:$D$10,4,FALSE)/100)</f>
        <v>0.29749999999999999</v>
      </c>
      <c r="T3475" s="6">
        <f>IF(A3475="placement",$J3475*MIN($Q3475,$S3475),"")</f>
        <v>4.7117329504000001</v>
      </c>
      <c r="U3475" s="6">
        <f>IF($A3475="placement",T3475,SUMIF($C$10:$C$6209,$C3475,$T$10:$T$6209))</f>
        <v>4.7117329504000001</v>
      </c>
      <c r="V3475" s="34">
        <f t="shared" si="164"/>
        <v>7.7484601882352955E-2</v>
      </c>
      <c r="W3475" s="24"/>
      <c r="X3475" s="2" t="str">
        <f>IFERROR(MIN(VLOOKUP($W3475,margin_ranges!$A$5:$D$10,4,FALSE),$Q3475*100)/100,"")</f>
        <v/>
      </c>
      <c r="Y3475" s="6">
        <f t="shared" si="162"/>
        <v>4.7117329504000001</v>
      </c>
      <c r="Z3475" s="6">
        <f>IF($A3475="placement",Y3475,SUMIF($C$10:$C$6209,$C3475,$Y$10:$Y$6209))</f>
        <v>4.7117329504000001</v>
      </c>
      <c r="AA3475" s="29">
        <f t="shared" si="163"/>
        <v>7.7484601882352955E-2</v>
      </c>
    </row>
    <row r="3476" spans="1:27" hidden="1" x14ac:dyDescent="0.3">
      <c r="A3476" s="8" t="s">
        <v>17</v>
      </c>
      <c r="B3476" s="8" t="s">
        <v>10943</v>
      </c>
      <c r="C3476" s="8" t="s">
        <v>10944</v>
      </c>
      <c r="D3476" s="8" t="s">
        <v>10947</v>
      </c>
      <c r="E3476" s="8" t="s">
        <v>10948</v>
      </c>
      <c r="F3476" s="29">
        <v>0.16357407936054799</v>
      </c>
      <c r="G3476" s="29">
        <v>1</v>
      </c>
      <c r="H3476" s="30">
        <v>56.873699999999999</v>
      </c>
      <c r="I3476" s="30">
        <v>1.7161</v>
      </c>
      <c r="J3476" s="14">
        <v>62</v>
      </c>
      <c r="K3476" s="14">
        <v>17</v>
      </c>
      <c r="L3476" s="12">
        <v>3.0200000000000001E-2</v>
      </c>
      <c r="M3476" s="7">
        <v>1.19556314</v>
      </c>
      <c r="N3476" s="31">
        <v>1</v>
      </c>
      <c r="O3476" s="14">
        <f>IFERROR(VLOOKUP($C3476,'site totals'!$J$2:$K$607,2,FALSE),1)</f>
        <v>1923.3602000000001</v>
      </c>
      <c r="P3476" s="32" t="s">
        <v>478</v>
      </c>
      <c r="Q3476" s="12">
        <v>0.16357407939999999</v>
      </c>
      <c r="R3476" s="29">
        <v>0.33</v>
      </c>
      <c r="S3476" s="2">
        <f>IF($A3476="site","",VLOOKUP($P3476,margin_ranges!$A$5:$D$10,4,FALSE)/100)</f>
        <v>0.43</v>
      </c>
      <c r="T3476" s="6">
        <f>IF(A3476="placement",$J3476*MIN($Q3476,$S3476),"")</f>
        <v>10.141592922799999</v>
      </c>
      <c r="U3476" s="6">
        <f>IF($A3476="placement",T3476,SUMIF($C$10:$C$6209,$C3476,$T$10:$T$6209))</f>
        <v>10.141592922799999</v>
      </c>
      <c r="V3476" s="34">
        <f t="shared" si="164"/>
        <v>0.24839689641791063</v>
      </c>
      <c r="W3476" s="24"/>
      <c r="X3476" s="2" t="str">
        <f>IFERROR(MIN(VLOOKUP($W3476,margin_ranges!$A$5:$D$10,4,FALSE),$Q3476*100)/100,"")</f>
        <v/>
      </c>
      <c r="Y3476" s="6">
        <f t="shared" si="162"/>
        <v>10.141592922799999</v>
      </c>
      <c r="Z3476" s="6">
        <f>IF($A3476="placement",Y3476,SUMIF($C$10:$C$6209,$C3476,$Y$10:$Y$6209))</f>
        <v>10.141592922799999</v>
      </c>
      <c r="AA3476" s="29">
        <f t="shared" si="163"/>
        <v>0.24839689641791063</v>
      </c>
    </row>
    <row r="3477" spans="1:27" hidden="1" x14ac:dyDescent="0.3">
      <c r="A3477" s="8" t="s">
        <v>17</v>
      </c>
      <c r="B3477" s="8" t="s">
        <v>10943</v>
      </c>
      <c r="C3477" s="8" t="s">
        <v>10944</v>
      </c>
      <c r="D3477" s="8" t="s">
        <v>10977</v>
      </c>
      <c r="E3477" s="8" t="s">
        <v>10978</v>
      </c>
      <c r="F3477" s="29">
        <v>9.7679810070479697E-2</v>
      </c>
      <c r="G3477" s="29">
        <v>0</v>
      </c>
      <c r="H3477" s="30">
        <v>12.1586</v>
      </c>
      <c r="I3477" s="30">
        <v>2.0794999999999999</v>
      </c>
      <c r="J3477" s="14">
        <v>69</v>
      </c>
      <c r="K3477" s="14">
        <v>10</v>
      </c>
      <c r="L3477" s="12">
        <v>0.17100000000000001</v>
      </c>
      <c r="M3477" s="7">
        <v>1.1082540400000001</v>
      </c>
      <c r="N3477" s="31">
        <v>1</v>
      </c>
      <c r="O3477" s="14">
        <f>IFERROR(VLOOKUP($C3477,'site totals'!$J$2:$K$607,2,FALSE),1)</f>
        <v>1923.3602000000001</v>
      </c>
      <c r="P3477" s="32" t="s">
        <v>91</v>
      </c>
      <c r="Q3477" s="12">
        <v>9.76798101E-2</v>
      </c>
      <c r="R3477" s="29">
        <v>0.15</v>
      </c>
      <c r="S3477" s="2">
        <f>IF($A3477="site","",VLOOKUP($P3477,margin_ranges!$A$5:$D$10,4,FALSE)/100)</f>
        <v>0.29749999999999999</v>
      </c>
      <c r="T3477" s="6">
        <f>IF(A3477="placement",$J3477*MIN($Q3477,$S3477),"")</f>
        <v>6.7399068969</v>
      </c>
      <c r="U3477" s="6">
        <f>IF($A3477="placement",T3477,SUMIF($C$10:$C$6209,$C3477,$T$10:$T$6209))</f>
        <v>6.7399068969</v>
      </c>
      <c r="V3477" s="34">
        <f t="shared" si="164"/>
        <v>6.1553164588235232E-2</v>
      </c>
      <c r="W3477" s="24"/>
      <c r="X3477" s="2" t="str">
        <f>IFERROR(MIN(VLOOKUP($W3477,margin_ranges!$A$5:$D$10,4,FALSE),$Q3477*100)/100,"")</f>
        <v/>
      </c>
      <c r="Y3477" s="6">
        <f t="shared" si="162"/>
        <v>6.7399068969</v>
      </c>
      <c r="Z3477" s="6">
        <f>IF($A3477="placement",Y3477,SUMIF($C$10:$C$6209,$C3477,$Y$10:$Y$6209))</f>
        <v>6.7399068969</v>
      </c>
      <c r="AA3477" s="29">
        <f t="shared" si="163"/>
        <v>6.1553164588235232E-2</v>
      </c>
    </row>
    <row r="3478" spans="1:27" hidden="1" x14ac:dyDescent="0.3">
      <c r="A3478" s="8" t="s">
        <v>17</v>
      </c>
      <c r="B3478" s="8" t="s">
        <v>10943</v>
      </c>
      <c r="C3478" s="8" t="s">
        <v>10944</v>
      </c>
      <c r="D3478" s="8" t="s">
        <v>10951</v>
      </c>
      <c r="E3478" s="8" t="s">
        <v>10952</v>
      </c>
      <c r="F3478" s="29">
        <v>8.8813532410531498E-2</v>
      </c>
      <c r="G3478" s="29">
        <v>0</v>
      </c>
      <c r="H3478" s="30">
        <v>15.1441</v>
      </c>
      <c r="I3478" s="30">
        <v>2.2955000000000001</v>
      </c>
      <c r="J3478" s="14">
        <v>76</v>
      </c>
      <c r="K3478" s="14">
        <v>11</v>
      </c>
      <c r="L3478" s="12">
        <v>0.15160000000000001</v>
      </c>
      <c r="M3478" s="7">
        <v>1.09747021</v>
      </c>
      <c r="N3478" s="31">
        <v>1</v>
      </c>
      <c r="O3478" s="14">
        <f>IFERROR(VLOOKUP($C3478,'site totals'!$J$2:$K$607,2,FALSE),1)</f>
        <v>1923.3602000000001</v>
      </c>
      <c r="P3478" s="32" t="s">
        <v>91</v>
      </c>
      <c r="Q3478" s="12">
        <v>8.8813532400000006E-2</v>
      </c>
      <c r="R3478" s="29">
        <v>0.15</v>
      </c>
      <c r="S3478" s="2">
        <f>IF($A3478="site","",VLOOKUP($P3478,margin_ranges!$A$5:$D$10,4,FALSE)/100)</f>
        <v>0.29749999999999999</v>
      </c>
      <c r="T3478" s="6">
        <f>IF(A3478="placement",$J3478*MIN($Q3478,$S3478),"")</f>
        <v>6.7498284624</v>
      </c>
      <c r="U3478" s="6">
        <f>IF($A3478="placement",T3478,SUMIF($C$10:$C$6209,$C3478,$T$10:$T$6209))</f>
        <v>6.7498284624</v>
      </c>
      <c r="V3478" s="34">
        <f t="shared" si="164"/>
        <v>7.1984079529411771E-2</v>
      </c>
      <c r="W3478" s="24"/>
      <c r="X3478" s="2" t="str">
        <f>IFERROR(MIN(VLOOKUP($W3478,margin_ranges!$A$5:$D$10,4,FALSE),$Q3478*100)/100,"")</f>
        <v/>
      </c>
      <c r="Y3478" s="6">
        <f t="shared" si="162"/>
        <v>6.7498284624</v>
      </c>
      <c r="Z3478" s="6">
        <f>IF($A3478="placement",Y3478,SUMIF($C$10:$C$6209,$C3478,$Y$10:$Y$6209))</f>
        <v>6.7498284624</v>
      </c>
      <c r="AA3478" s="17">
        <f t="shared" si="163"/>
        <v>7.1984079529411771E-2</v>
      </c>
    </row>
    <row r="3479" spans="1:27" hidden="1" x14ac:dyDescent="0.3">
      <c r="A3479" s="8" t="s">
        <v>17</v>
      </c>
      <c r="B3479" s="8" t="s">
        <v>10943</v>
      </c>
      <c r="C3479" s="8" t="s">
        <v>10944</v>
      </c>
      <c r="D3479" s="8" t="s">
        <v>10949</v>
      </c>
      <c r="E3479" s="8" t="s">
        <v>10950</v>
      </c>
      <c r="F3479" s="29">
        <v>7.434952552969E-2</v>
      </c>
      <c r="G3479" s="29">
        <v>1</v>
      </c>
      <c r="H3479" s="30">
        <v>64.258200000000002</v>
      </c>
      <c r="I3479" s="30">
        <v>2.3647999999999998</v>
      </c>
      <c r="J3479" s="14">
        <v>77</v>
      </c>
      <c r="K3479" s="14">
        <v>14</v>
      </c>
      <c r="L3479" s="12">
        <v>3.6799999999999999E-2</v>
      </c>
      <c r="M3479" s="7">
        <v>1.08032138</v>
      </c>
      <c r="N3479" s="31">
        <v>1</v>
      </c>
      <c r="O3479" s="14">
        <f>IFERROR(VLOOKUP($C3479,'site totals'!$J$2:$K$607,2,FALSE),1)</f>
        <v>1923.3602000000001</v>
      </c>
      <c r="P3479" s="32" t="s">
        <v>91</v>
      </c>
      <c r="Q3479" s="12">
        <v>7.4349525499999999E-2</v>
      </c>
      <c r="R3479" s="29">
        <v>0.18</v>
      </c>
      <c r="S3479" s="2">
        <f>IF($A3479="site","",VLOOKUP($P3479,margin_ranges!$A$5:$D$10,4,FALSE)/100)</f>
        <v>0.29749999999999999</v>
      </c>
      <c r="T3479" s="6">
        <f>IF(A3479="placement",$J3479*MIN($Q3479,$S3479),"")</f>
        <v>5.7249134635000001</v>
      </c>
      <c r="U3479" s="6">
        <f>IF($A3479="placement",T3479,SUMIF($C$10:$C$6209,$C3479,$T$10:$T$6209))</f>
        <v>5.7249134635000001</v>
      </c>
      <c r="V3479" s="34">
        <f t="shared" si="164"/>
        <v>0.12884204207317063</v>
      </c>
      <c r="W3479" s="24"/>
      <c r="X3479" s="2" t="str">
        <f>IFERROR(MIN(VLOOKUP($W3479,margin_ranges!$A$5:$D$10,4,FALSE),$Q3479*100)/100,"")</f>
        <v/>
      </c>
      <c r="Y3479" s="6">
        <f t="shared" si="162"/>
        <v>5.7249134635000001</v>
      </c>
      <c r="Z3479" s="6">
        <f>IF($A3479="placement",Y3479,SUMIF($C$10:$C$6209,$C3479,$Y$10:$Y$6209))</f>
        <v>5.7249134635000001</v>
      </c>
      <c r="AA3479" s="29">
        <f t="shared" si="163"/>
        <v>0.12884204207317063</v>
      </c>
    </row>
    <row r="3480" spans="1:27" hidden="1" x14ac:dyDescent="0.3">
      <c r="A3480" s="8" t="s">
        <v>17</v>
      </c>
      <c r="B3480" s="8" t="s">
        <v>10943</v>
      </c>
      <c r="C3480" s="8" t="s">
        <v>10944</v>
      </c>
      <c r="D3480" s="33" t="s">
        <v>10957</v>
      </c>
      <c r="E3480" s="8" t="s">
        <v>10958</v>
      </c>
      <c r="F3480" s="29">
        <v>-8.9034352335646799E-2</v>
      </c>
      <c r="G3480" s="29">
        <v>1</v>
      </c>
      <c r="H3480" s="30">
        <v>64.6113</v>
      </c>
      <c r="I3480" s="30">
        <v>3.1919</v>
      </c>
      <c r="J3480" s="14">
        <v>88</v>
      </c>
      <c r="K3480" s="14">
        <v>22</v>
      </c>
      <c r="L3480" s="12">
        <v>4.9399999999999999E-2</v>
      </c>
      <c r="M3480" s="7">
        <v>0.91824468000000004</v>
      </c>
      <c r="N3480" s="31">
        <v>1</v>
      </c>
      <c r="O3480" s="14">
        <f>IFERROR(VLOOKUP($C3480,'site totals'!$J$2:$K$607,2,FALSE),1)</f>
        <v>1923.3602000000001</v>
      </c>
      <c r="P3480" s="32" t="s">
        <v>161</v>
      </c>
      <c r="Q3480" s="12">
        <v>-8.9034352299999994E-2</v>
      </c>
      <c r="R3480" s="29">
        <v>0.25</v>
      </c>
      <c r="S3480" s="2">
        <f>IF($A3480="site","",VLOOKUP($P3480,margin_ranges!$A$5:$D$10,4,FALSE)/100)</f>
        <v>0.43</v>
      </c>
      <c r="T3480" s="6">
        <f>IF(A3480="placement",$J3480*MIN($Q3480,$S3480),"")</f>
        <v>-7.8350230023999998</v>
      </c>
      <c r="U3480" s="6">
        <f>IF($A3480="placement",T3480,SUMIF($C$10:$C$6209,$C3480,$T$10:$T$6209))</f>
        <v>-7.8350230023999998</v>
      </c>
      <c r="V3480" s="34">
        <f t="shared" si="164"/>
        <v>0.45204580306666653</v>
      </c>
      <c r="W3480" s="24"/>
      <c r="X3480" s="2" t="str">
        <f>IFERROR(MIN(VLOOKUP($W3480,margin_ranges!$A$5:$D$10,4,FALSE),$Q3480*100)/100,"")</f>
        <v/>
      </c>
      <c r="Y3480" s="6">
        <f t="shared" si="162"/>
        <v>-7.8350230023999998</v>
      </c>
      <c r="Z3480" s="6">
        <f>IF($A3480="placement",Y3480,SUMIF($C$10:$C$6209,$C3480,$Y$10:$Y$6209))</f>
        <v>-7.8350230023999998</v>
      </c>
      <c r="AA3480" s="29">
        <f t="shared" si="163"/>
        <v>0.45204580306666653</v>
      </c>
    </row>
    <row r="3481" spans="1:27" hidden="1" x14ac:dyDescent="0.3">
      <c r="A3481" s="8" t="s">
        <v>17</v>
      </c>
      <c r="B3481" s="8" t="s">
        <v>10943</v>
      </c>
      <c r="C3481" s="8" t="s">
        <v>10944</v>
      </c>
      <c r="D3481" s="8" t="s">
        <v>10967</v>
      </c>
      <c r="E3481" s="8" t="s">
        <v>10968</v>
      </c>
      <c r="F3481" s="29">
        <v>0.25087224160536897</v>
      </c>
      <c r="G3481" s="29">
        <v>1</v>
      </c>
      <c r="H3481" s="30">
        <v>57.517600000000002</v>
      </c>
      <c r="I3481" s="30">
        <v>2.8894000000000002</v>
      </c>
      <c r="J3481" s="14">
        <v>116</v>
      </c>
      <c r="K3481" s="14">
        <v>36</v>
      </c>
      <c r="L3481" s="12">
        <v>5.0200000000000002E-2</v>
      </c>
      <c r="M3481" s="7">
        <v>1.33488579</v>
      </c>
      <c r="N3481" s="31">
        <v>1</v>
      </c>
      <c r="O3481" s="14">
        <f>IFERROR(VLOOKUP($C3481,'site totals'!$J$2:$K$607,2,FALSE),1)</f>
        <v>1923.3602000000001</v>
      </c>
      <c r="P3481" s="32" t="s">
        <v>478</v>
      </c>
      <c r="Q3481" s="12">
        <v>0.25087224159999999</v>
      </c>
      <c r="R3481" s="29">
        <v>0.33</v>
      </c>
      <c r="S3481" s="2">
        <f>IF($A3481="site","",VLOOKUP($P3481,margin_ranges!$A$5:$D$10,4,FALSE)/100)</f>
        <v>0.43</v>
      </c>
      <c r="T3481" s="6">
        <f>IF(A3481="placement",$J3481*MIN($Q3481,$S3481),"")</f>
        <v>29.101180025599998</v>
      </c>
      <c r="U3481" s="6">
        <f>IF($A3481="placement",T3481,SUMIF($C$10:$C$6209,$C3481,$T$10:$T$6209))</f>
        <v>29.101180025599998</v>
      </c>
      <c r="V3481" s="34">
        <f t="shared" si="164"/>
        <v>0.11810113194029848</v>
      </c>
      <c r="W3481" s="24"/>
      <c r="X3481" s="2" t="str">
        <f>IFERROR(MIN(VLOOKUP($W3481,margin_ranges!$A$5:$D$10,4,FALSE),$Q3481*100)/100,"")</f>
        <v/>
      </c>
      <c r="Y3481" s="6">
        <f t="shared" si="162"/>
        <v>29.101180025599998</v>
      </c>
      <c r="Z3481" s="6">
        <f>IF($A3481="placement",Y3481,SUMIF($C$10:$C$6209,$C3481,$Y$10:$Y$6209))</f>
        <v>29.101180025599998</v>
      </c>
      <c r="AA3481" s="29">
        <f t="shared" si="163"/>
        <v>0.11810113194029848</v>
      </c>
    </row>
    <row r="3482" spans="1:27" hidden="1" x14ac:dyDescent="0.3">
      <c r="A3482" s="8" t="s">
        <v>17</v>
      </c>
      <c r="B3482" s="8" t="s">
        <v>10943</v>
      </c>
      <c r="C3482" s="8" t="s">
        <v>10944</v>
      </c>
      <c r="D3482" s="8" t="s">
        <v>10969</v>
      </c>
      <c r="E3482" s="8" t="s">
        <v>10970</v>
      </c>
      <c r="F3482" s="29">
        <v>0.19337267811421799</v>
      </c>
      <c r="G3482" s="29">
        <v>1</v>
      </c>
      <c r="H3482" s="30">
        <v>136.66139999999999</v>
      </c>
      <c r="I3482" s="30">
        <v>17.4849</v>
      </c>
      <c r="J3482" s="14">
        <v>650</v>
      </c>
      <c r="K3482" s="14">
        <v>143</v>
      </c>
      <c r="L3482" s="12">
        <v>0.12790000000000001</v>
      </c>
      <c r="M3482" s="7">
        <v>1.23972989</v>
      </c>
      <c r="N3482" s="31">
        <v>1</v>
      </c>
      <c r="O3482" s="14">
        <f>IFERROR(VLOOKUP($C3482,'site totals'!$J$2:$K$607,2,FALSE),1)</f>
        <v>1923.3602000000001</v>
      </c>
      <c r="P3482" s="32" t="s">
        <v>91</v>
      </c>
      <c r="Q3482" s="12">
        <v>0.1933726781</v>
      </c>
      <c r="R3482" s="29">
        <v>0.22</v>
      </c>
      <c r="S3482" s="2">
        <f>IF($A3482="site","",VLOOKUP($P3482,margin_ranges!$A$5:$D$10,4,FALSE)/100)</f>
        <v>0.29749999999999999</v>
      </c>
      <c r="T3482" s="6">
        <f>IF(A3482="placement",$J3482*MIN($Q3482,$S3482),"")</f>
        <v>125.69224076499999</v>
      </c>
      <c r="U3482" s="6">
        <f>IF($A3482="placement",T3482,SUMIF($C$10:$C$6209,$C3482,$T$10:$T$6209))</f>
        <v>125.69224076499999</v>
      </c>
      <c r="V3482" s="34">
        <f t="shared" si="164"/>
        <v>3.4137592179487308E-2</v>
      </c>
      <c r="W3482" s="24"/>
      <c r="X3482" s="2" t="str">
        <f>IFERROR(MIN(VLOOKUP($W3482,margin_ranges!$A$5:$D$10,4,FALSE),$Q3482*100)/100,"")</f>
        <v/>
      </c>
      <c r="Y3482" s="6">
        <f t="shared" si="162"/>
        <v>125.69224076499999</v>
      </c>
      <c r="Z3482" s="6">
        <f>IF($A3482="placement",Y3482,SUMIF($C$10:$C$6209,$C3482,$Y$10:$Y$6209))</f>
        <v>125.69224076499999</v>
      </c>
      <c r="AA3482" s="29">
        <f t="shared" si="163"/>
        <v>3.4137592179487308E-2</v>
      </c>
    </row>
    <row r="3483" spans="1:27" x14ac:dyDescent="0.3">
      <c r="A3483" s="16" t="s">
        <v>33</v>
      </c>
      <c r="B3483" s="16" t="s">
        <v>10943</v>
      </c>
      <c r="C3483" s="16" t="s">
        <v>10944</v>
      </c>
      <c r="D3483" s="8" t="s">
        <v>34</v>
      </c>
      <c r="E3483" s="16"/>
      <c r="F3483" s="17">
        <v>0.194533264751969</v>
      </c>
      <c r="G3483" s="17">
        <v>0.84585191000000004</v>
      </c>
      <c r="H3483" s="36">
        <v>1007.5415</v>
      </c>
      <c r="I3483" s="36">
        <v>108.1284</v>
      </c>
      <c r="J3483" s="22">
        <v>4121</v>
      </c>
      <c r="K3483" s="22">
        <v>795</v>
      </c>
      <c r="L3483" s="18">
        <v>0.10730000000000001</v>
      </c>
      <c r="M3483" s="19">
        <v>1.2705527400000001</v>
      </c>
      <c r="N3483" s="20">
        <v>1.013852</v>
      </c>
      <c r="O3483" s="22">
        <f>IFERROR(VLOOKUP($C3483,'site totals'!$J$2:$K$607,2,FALSE),1)</f>
        <v>1923.3602000000001</v>
      </c>
      <c r="P3483" s="21"/>
      <c r="Q3483" s="18">
        <v>0.2020386354</v>
      </c>
      <c r="R3483" s="17">
        <v>0.19450000000000001</v>
      </c>
      <c r="S3483" s="18" t="str">
        <f>IF($A3483="site","",VLOOKUP($P3483,margin_ranges!$A$5:$D$10,4,FALSE)/100)</f>
        <v/>
      </c>
      <c r="T3483" s="22" t="str">
        <f>IF(A3483="placement",$J3483*MIN($Q3483,$S3483),"")</f>
        <v/>
      </c>
      <c r="U3483" s="22">
        <f>IF($A3483="placement",T3483,SUMIF($C$10:$C$6209,$C3483,$T$10:$T$6209))</f>
        <v>832.76862315270012</v>
      </c>
      <c r="V3483" s="37">
        <f t="shared" si="164"/>
        <v>-9.4093832735119287E-3</v>
      </c>
      <c r="W3483" s="38"/>
      <c r="X3483" s="18" t="str">
        <f>IFERROR(MIN(VLOOKUP($W3483,margin_ranges!$A$5:$D$10,4,FALSE),$Q3483*100)/100,"")</f>
        <v/>
      </c>
      <c r="Y3483" s="6" t="str">
        <f t="shared" si="162"/>
        <v/>
      </c>
      <c r="Z3483" s="6">
        <f>IF($A3483="placement",Y3483,SUMIF($C$10:$C$6209,$C3483,$Y$10:$Y$6209))</f>
        <v>832.76862315270012</v>
      </c>
      <c r="AA3483" s="17">
        <f t="shared" si="163"/>
        <v>-9.4093832735119287E-3</v>
      </c>
    </row>
    <row r="3484" spans="1:27" hidden="1" x14ac:dyDescent="0.3">
      <c r="A3484" s="8" t="s">
        <v>17</v>
      </c>
      <c r="B3484" s="8" t="s">
        <v>8905</v>
      </c>
      <c r="C3484" s="8" t="s">
        <v>8906</v>
      </c>
      <c r="D3484" s="8" t="s">
        <v>8927</v>
      </c>
      <c r="E3484" s="8" t="s">
        <v>8928</v>
      </c>
      <c r="F3484" s="29">
        <v>0.25</v>
      </c>
      <c r="G3484" s="29">
        <v>1</v>
      </c>
      <c r="H3484" s="30">
        <v>127.7247</v>
      </c>
      <c r="I3484" s="30">
        <v>6.1725000000000003</v>
      </c>
      <c r="J3484" s="14">
        <v>149</v>
      </c>
      <c r="K3484" s="14">
        <v>37</v>
      </c>
      <c r="L3484" s="12">
        <v>4.8300000000000003E-2</v>
      </c>
      <c r="M3484" s="7">
        <v>0.80530926000000003</v>
      </c>
      <c r="N3484" s="31">
        <v>0.5</v>
      </c>
      <c r="O3484" s="14">
        <f>IFERROR(VLOOKUP($C3484,'site totals'!$J$2:$K$607,2,FALSE),1)</f>
        <v>1920.2036000000001</v>
      </c>
      <c r="P3484" s="32" t="s">
        <v>161</v>
      </c>
      <c r="Q3484" s="12">
        <v>0.37912051590000001</v>
      </c>
      <c r="R3484" s="29">
        <v>0.25</v>
      </c>
      <c r="S3484" s="2">
        <f>IF($A3484="site","",VLOOKUP($P3484,margin_ranges!$A$5:$D$10,4,FALSE)/100)</f>
        <v>0.43</v>
      </c>
      <c r="T3484" s="6">
        <f>IF(A3484="placement",$J3484*MIN($Q3484,$S3484),"")</f>
        <v>56.488956869100001</v>
      </c>
      <c r="U3484" s="6">
        <f>IF($A3484="placement",T3484,SUMIF($C$10:$C$6209,$C3484,$T$10:$T$6209))</f>
        <v>56.488956869100001</v>
      </c>
      <c r="V3484" s="34">
        <f t="shared" si="164"/>
        <v>-0.17216068786666672</v>
      </c>
      <c r="W3484" s="24"/>
      <c r="X3484" s="2" t="str">
        <f>IFERROR(MIN(VLOOKUP($W3484,margin_ranges!$A$5:$D$10,4,FALSE),$Q3484*100)/100,"")</f>
        <v/>
      </c>
      <c r="Y3484" s="6">
        <f t="shared" si="162"/>
        <v>56.488956869100001</v>
      </c>
      <c r="Z3484" s="6">
        <f>IF($A3484="placement",Y3484,SUMIF($C$10:$C$6209,$C3484,$Y$10:$Y$6209))</f>
        <v>56.488956869100001</v>
      </c>
      <c r="AA3484" s="29">
        <f t="shared" si="163"/>
        <v>-0.17216068786666672</v>
      </c>
    </row>
    <row r="3485" spans="1:27" hidden="1" x14ac:dyDescent="0.3">
      <c r="A3485" s="8" t="s">
        <v>17</v>
      </c>
      <c r="B3485" s="8" t="s">
        <v>8905</v>
      </c>
      <c r="C3485" s="8" t="s">
        <v>8906</v>
      </c>
      <c r="D3485" s="8" t="s">
        <v>8929</v>
      </c>
      <c r="E3485" s="8" t="s">
        <v>8930</v>
      </c>
      <c r="F3485" s="29">
        <v>0.249999999999999</v>
      </c>
      <c r="G3485" s="29">
        <v>1</v>
      </c>
      <c r="H3485" s="30">
        <v>76.188500000000005</v>
      </c>
      <c r="I3485" s="30">
        <v>7.2576000000000001</v>
      </c>
      <c r="J3485" s="14">
        <v>202</v>
      </c>
      <c r="K3485" s="14">
        <v>50</v>
      </c>
      <c r="L3485" s="12">
        <v>9.5299999999999996E-2</v>
      </c>
      <c r="M3485" s="7">
        <v>0.92614092000000003</v>
      </c>
      <c r="N3485" s="31">
        <v>0.5</v>
      </c>
      <c r="O3485" s="14">
        <f>IFERROR(VLOOKUP($C3485,'site totals'!$J$2:$K$607,2,FALSE),1)</f>
        <v>1920.2036000000001</v>
      </c>
      <c r="P3485" s="32" t="s">
        <v>91</v>
      </c>
      <c r="Q3485" s="12">
        <v>0.4601253528</v>
      </c>
      <c r="R3485" s="29">
        <v>0.25</v>
      </c>
      <c r="S3485" s="2">
        <f>IF($A3485="site","",VLOOKUP($P3485,margin_ranges!$A$5:$D$10,4,FALSE)/100)</f>
        <v>0.29749999999999999</v>
      </c>
      <c r="T3485" s="6">
        <f>IF(A3485="placement",$J3485*MIN($Q3485,$S3485),"")</f>
        <v>60.094999999999999</v>
      </c>
      <c r="U3485" s="6">
        <f>IF($A3485="placement",T3485,SUMIF($C$10:$C$6209,$C3485,$T$10:$T$6209))</f>
        <v>60.094999999999999</v>
      </c>
      <c r="V3485" s="34">
        <f t="shared" si="164"/>
        <v>-6.3333333333333353E-2</v>
      </c>
      <c r="W3485" s="24"/>
      <c r="X3485" s="2" t="str">
        <f>IFERROR(MIN(VLOOKUP($W3485,margin_ranges!$A$5:$D$10,4,FALSE),$Q3485*100)/100,"")</f>
        <v/>
      </c>
      <c r="Y3485" s="6">
        <f t="shared" si="162"/>
        <v>60.094999999999999</v>
      </c>
      <c r="Z3485" s="6">
        <f>IF($A3485="placement",Y3485,SUMIF($C$10:$C$6209,$C3485,$Y$10:$Y$6209))</f>
        <v>60.094999999999999</v>
      </c>
      <c r="AA3485" s="29">
        <f t="shared" si="163"/>
        <v>-6.3333333333333353E-2</v>
      </c>
    </row>
    <row r="3486" spans="1:27" hidden="1" x14ac:dyDescent="0.3">
      <c r="A3486" s="8" t="s">
        <v>17</v>
      </c>
      <c r="B3486" s="8" t="s">
        <v>8905</v>
      </c>
      <c r="C3486" s="8" t="s">
        <v>8906</v>
      </c>
      <c r="D3486" s="8" t="s">
        <v>8913</v>
      </c>
      <c r="E3486" s="8" t="s">
        <v>8914</v>
      </c>
      <c r="F3486" s="29">
        <v>0.249999999999999</v>
      </c>
      <c r="G3486" s="29">
        <v>1</v>
      </c>
      <c r="H3486" s="30">
        <v>157.7859</v>
      </c>
      <c r="I3486" s="30">
        <v>13.083500000000001</v>
      </c>
      <c r="J3486" s="14">
        <v>308</v>
      </c>
      <c r="K3486" s="14">
        <v>77</v>
      </c>
      <c r="L3486" s="12">
        <v>8.2900000000000001E-2</v>
      </c>
      <c r="M3486" s="7">
        <v>0.78364460999999996</v>
      </c>
      <c r="N3486" s="31">
        <v>0.5</v>
      </c>
      <c r="O3486" s="14">
        <f>IFERROR(VLOOKUP($C3486,'site totals'!$J$2:$K$607,2,FALSE),1)</f>
        <v>1920.2036000000001</v>
      </c>
      <c r="P3486" s="32" t="s">
        <v>91</v>
      </c>
      <c r="Q3486" s="12">
        <v>0.36195567210000001</v>
      </c>
      <c r="R3486" s="29">
        <v>0.25</v>
      </c>
      <c r="S3486" s="2">
        <f>IF($A3486="site","",VLOOKUP($P3486,margin_ranges!$A$5:$D$10,4,FALSE)/100)</f>
        <v>0.29749999999999999</v>
      </c>
      <c r="T3486" s="6">
        <f>IF(A3486="placement",$J3486*MIN($Q3486,$S3486),"")</f>
        <v>91.63</v>
      </c>
      <c r="U3486" s="6">
        <f>IF($A3486="placement",T3486,SUMIF($C$10:$C$6209,$C3486,$T$10:$T$6209))</f>
        <v>91.63</v>
      </c>
      <c r="V3486" s="34">
        <f t="shared" si="164"/>
        <v>-6.3333333333333353E-2</v>
      </c>
      <c r="W3486" s="24"/>
      <c r="X3486" s="2" t="str">
        <f>IFERROR(MIN(VLOOKUP($W3486,margin_ranges!$A$5:$D$10,4,FALSE),$Q3486*100)/100,"")</f>
        <v/>
      </c>
      <c r="Y3486" s="6">
        <f t="shared" si="162"/>
        <v>91.63</v>
      </c>
      <c r="Z3486" s="6">
        <f>IF($A3486="placement",Y3486,SUMIF($C$10:$C$6209,$C3486,$Y$10:$Y$6209))</f>
        <v>91.63</v>
      </c>
      <c r="AA3486" s="29">
        <f t="shared" si="163"/>
        <v>-6.3333333333333353E-2</v>
      </c>
    </row>
    <row r="3487" spans="1:27" hidden="1" x14ac:dyDescent="0.3">
      <c r="A3487" s="8" t="s">
        <v>17</v>
      </c>
      <c r="B3487" s="8" t="s">
        <v>8905</v>
      </c>
      <c r="C3487" s="8" t="s">
        <v>8906</v>
      </c>
      <c r="D3487" s="8" t="s">
        <v>8939</v>
      </c>
      <c r="E3487" s="8" t="s">
        <v>8940</v>
      </c>
      <c r="F3487" s="29">
        <v>0.249999999999999</v>
      </c>
      <c r="G3487" s="29">
        <v>1</v>
      </c>
      <c r="H3487" s="30">
        <v>115.2629</v>
      </c>
      <c r="I3487" s="30">
        <v>6.4555999999999996</v>
      </c>
      <c r="J3487" s="14">
        <v>137</v>
      </c>
      <c r="K3487" s="14">
        <v>31</v>
      </c>
      <c r="L3487" s="12">
        <v>5.6000000000000001E-2</v>
      </c>
      <c r="M3487" s="7">
        <v>0.70780602000000004</v>
      </c>
      <c r="N3487" s="31">
        <v>0.5</v>
      </c>
      <c r="O3487" s="14">
        <f>IFERROR(VLOOKUP($C3487,'site totals'!$J$2:$K$607,2,FALSE),1)</f>
        <v>1920.2036000000001</v>
      </c>
      <c r="P3487" s="32" t="s">
        <v>91</v>
      </c>
      <c r="Q3487" s="12">
        <v>0.29359176370000001</v>
      </c>
      <c r="R3487" s="29">
        <v>0.25</v>
      </c>
      <c r="S3487" s="2">
        <f>IF($A3487="site","",VLOOKUP($P3487,margin_ranges!$A$5:$D$10,4,FALSE)/100)</f>
        <v>0.29749999999999999</v>
      </c>
      <c r="T3487" s="6">
        <f>IF(A3487="placement",$J3487*MIN($Q3487,$S3487),"")</f>
        <v>40.222071626900004</v>
      </c>
      <c r="U3487" s="6">
        <f>IF($A3487="placement",T3487,SUMIF($C$10:$C$6209,$C3487,$T$10:$T$6209))</f>
        <v>40.222071626900004</v>
      </c>
      <c r="V3487" s="34">
        <f t="shared" si="164"/>
        <v>-5.8122351600000011E-2</v>
      </c>
      <c r="W3487" s="24"/>
      <c r="X3487" s="2" t="str">
        <f>IFERROR(MIN(VLOOKUP($W3487,margin_ranges!$A$5:$D$10,4,FALSE),$Q3487*100)/100,"")</f>
        <v/>
      </c>
      <c r="Y3487" s="6">
        <f t="shared" si="162"/>
        <v>40.222071626900004</v>
      </c>
      <c r="Z3487" s="6">
        <f>IF($A3487="placement",Y3487,SUMIF($C$10:$C$6209,$C3487,$Y$10:$Y$6209))</f>
        <v>40.222071626900004</v>
      </c>
      <c r="AA3487" s="29">
        <f t="shared" si="163"/>
        <v>-5.8122351600000011E-2</v>
      </c>
    </row>
    <row r="3488" spans="1:27" hidden="1" x14ac:dyDescent="0.3">
      <c r="A3488" s="8" t="s">
        <v>17</v>
      </c>
      <c r="B3488" s="8" t="s">
        <v>8905</v>
      </c>
      <c r="C3488" s="8" t="s">
        <v>8906</v>
      </c>
      <c r="D3488" s="8" t="s">
        <v>8907</v>
      </c>
      <c r="E3488" s="8" t="s">
        <v>8908</v>
      </c>
      <c r="F3488" s="29">
        <v>0.25</v>
      </c>
      <c r="G3488" s="29">
        <v>1</v>
      </c>
      <c r="H3488" s="30">
        <v>114.31189999999999</v>
      </c>
      <c r="I3488" s="30">
        <v>6.0495000000000001</v>
      </c>
      <c r="J3488" s="14">
        <v>126</v>
      </c>
      <c r="K3488" s="14">
        <v>31</v>
      </c>
      <c r="L3488" s="12">
        <v>5.2900000000000003E-2</v>
      </c>
      <c r="M3488" s="7">
        <v>0.69619213000000002</v>
      </c>
      <c r="N3488" s="31">
        <v>0.5</v>
      </c>
      <c r="O3488" s="14">
        <f>IFERROR(VLOOKUP($C3488,'site totals'!$J$2:$K$607,2,FALSE),1)</f>
        <v>1920.2036000000001</v>
      </c>
      <c r="P3488" s="32" t="s">
        <v>91</v>
      </c>
      <c r="Q3488" s="12">
        <v>0.28180745080000003</v>
      </c>
      <c r="R3488" s="29">
        <v>0.25</v>
      </c>
      <c r="S3488" s="2">
        <f>IF($A3488="site","",VLOOKUP($P3488,margin_ranges!$A$5:$D$10,4,FALSE)/100)</f>
        <v>0.29749999999999999</v>
      </c>
      <c r="T3488" s="6">
        <f>IF(A3488="placement",$J3488*MIN($Q3488,$S3488),"")</f>
        <v>35.507738800800006</v>
      </c>
      <c r="U3488" s="6">
        <f>IF($A3488="placement",T3488,SUMIF($C$10:$C$6209,$C3488,$T$10:$T$6209))</f>
        <v>35.507738800800006</v>
      </c>
      <c r="V3488" s="34">
        <f t="shared" si="164"/>
        <v>-4.2409934400000182E-2</v>
      </c>
      <c r="W3488" s="24"/>
      <c r="X3488" s="2" t="str">
        <f>IFERROR(MIN(VLOOKUP($W3488,margin_ranges!$A$5:$D$10,4,FALSE),$Q3488*100)/100,"")</f>
        <v/>
      </c>
      <c r="Y3488" s="6">
        <f t="shared" ref="Y3488:Y3551" si="165">IF(A3488="placement",IF($X3488="",$T3488,$J3488*MIN($Q3488,$X3488)),"")</f>
        <v>35.507738800800006</v>
      </c>
      <c r="Z3488" s="6">
        <f>IF($A3488="placement",Y3488,SUMIF($C$10:$C$6209,$C3488,$Y$10:$Y$6209))</f>
        <v>35.507738800800006</v>
      </c>
      <c r="AA3488" s="29">
        <f t="shared" ref="AA3488:AA3551" si="166">($J3488-$Z3488)/($J3488*(1-$R3488))-1</f>
        <v>-4.2409934400000182E-2</v>
      </c>
    </row>
    <row r="3489" spans="1:27" hidden="1" x14ac:dyDescent="0.3">
      <c r="A3489" s="8" t="s">
        <v>17</v>
      </c>
      <c r="B3489" s="8" t="s">
        <v>8905</v>
      </c>
      <c r="C3489" s="8" t="s">
        <v>8906</v>
      </c>
      <c r="D3489" s="8" t="s">
        <v>8917</v>
      </c>
      <c r="E3489" s="8" t="s">
        <v>8918</v>
      </c>
      <c r="F3489" s="29">
        <v>0.28999999999999998</v>
      </c>
      <c r="G3489" s="29">
        <v>1</v>
      </c>
      <c r="H3489" s="30">
        <v>156.04159999999999</v>
      </c>
      <c r="I3489" s="30">
        <v>13.0009</v>
      </c>
      <c r="J3489" s="14">
        <v>375</v>
      </c>
      <c r="K3489" s="14">
        <v>95</v>
      </c>
      <c r="L3489" s="12">
        <v>8.3299999999999999E-2</v>
      </c>
      <c r="M3489" s="7">
        <v>0.96123354000000005</v>
      </c>
      <c r="N3489" s="31">
        <v>0.5</v>
      </c>
      <c r="O3489" s="14">
        <f>IFERROR(VLOOKUP($C3489,'site totals'!$J$2:$K$607,2,FALSE),1)</f>
        <v>1920.2036000000001</v>
      </c>
      <c r="P3489" s="32" t="s">
        <v>22</v>
      </c>
      <c r="Q3489" s="12">
        <v>0.47983504519999998</v>
      </c>
      <c r="R3489" s="29">
        <v>0.28999999999999998</v>
      </c>
      <c r="S3489" s="2">
        <f>IF($A3489="site","",VLOOKUP($P3489,margin_ranges!$A$5:$D$10,4,FALSE)/100)</f>
        <v>0.29749999999999999</v>
      </c>
      <c r="T3489" s="6">
        <f>IF(A3489="placement",$J3489*MIN($Q3489,$S3489),"")</f>
        <v>111.5625</v>
      </c>
      <c r="U3489" s="6">
        <f>IF($A3489="placement",T3489,SUMIF($C$10:$C$6209,$C3489,$T$10:$T$6209))</f>
        <v>111.5625</v>
      </c>
      <c r="V3489" s="34">
        <f t="shared" si="164"/>
        <v>-1.0563380281690127E-2</v>
      </c>
      <c r="W3489" s="24"/>
      <c r="X3489" s="2" t="str">
        <f>IFERROR(MIN(VLOOKUP($W3489,margin_ranges!$A$5:$D$10,4,FALSE),$Q3489*100)/100,"")</f>
        <v/>
      </c>
      <c r="Y3489" s="6">
        <f t="shared" si="165"/>
        <v>111.5625</v>
      </c>
      <c r="Z3489" s="6">
        <f>IF($A3489="placement",Y3489,SUMIF($C$10:$C$6209,$C3489,$Y$10:$Y$6209))</f>
        <v>111.5625</v>
      </c>
      <c r="AA3489" s="29">
        <f t="shared" si="166"/>
        <v>-1.0563380281690127E-2</v>
      </c>
    </row>
    <row r="3490" spans="1:27" hidden="1" x14ac:dyDescent="0.3">
      <c r="A3490" s="8" t="s">
        <v>17</v>
      </c>
      <c r="B3490" s="8" t="s">
        <v>8905</v>
      </c>
      <c r="C3490" s="8" t="s">
        <v>8906</v>
      </c>
      <c r="D3490" s="8" t="s">
        <v>8909</v>
      </c>
      <c r="E3490" s="8" t="s">
        <v>8910</v>
      </c>
      <c r="F3490" s="29">
        <v>0.28999999999999998</v>
      </c>
      <c r="G3490" s="29">
        <v>1</v>
      </c>
      <c r="H3490" s="30">
        <v>162.32429999999999</v>
      </c>
      <c r="I3490" s="30">
        <v>14.6538</v>
      </c>
      <c r="J3490" s="14">
        <v>412</v>
      </c>
      <c r="K3490" s="14">
        <v>104</v>
      </c>
      <c r="L3490" s="12">
        <v>9.0300000000000005E-2</v>
      </c>
      <c r="M3490" s="7">
        <v>0.93826949000000004</v>
      </c>
      <c r="N3490" s="31">
        <v>0.5</v>
      </c>
      <c r="O3490" s="14">
        <f>IFERROR(VLOOKUP($C3490,'site totals'!$J$2:$K$607,2,FALSE),1)</f>
        <v>1920.2036000000001</v>
      </c>
      <c r="P3490" s="32" t="s">
        <v>22</v>
      </c>
      <c r="Q3490" s="12">
        <v>0.4671040601</v>
      </c>
      <c r="R3490" s="29">
        <v>0.28999999999999998</v>
      </c>
      <c r="S3490" s="2">
        <f>IF($A3490="site","",VLOOKUP($P3490,margin_ranges!$A$5:$D$10,4,FALSE)/100)</f>
        <v>0.29749999999999999</v>
      </c>
      <c r="T3490" s="6">
        <f>IF(A3490="placement",$J3490*MIN($Q3490,$S3490),"")</f>
        <v>122.57</v>
      </c>
      <c r="U3490" s="6">
        <f>IF($A3490="placement",T3490,SUMIF($C$10:$C$6209,$C3490,$T$10:$T$6209))</f>
        <v>122.57</v>
      </c>
      <c r="V3490" s="34">
        <f t="shared" si="164"/>
        <v>-1.0563380281690016E-2</v>
      </c>
      <c r="W3490" s="24"/>
      <c r="X3490" s="2" t="str">
        <f>IFERROR(MIN(VLOOKUP($W3490,margin_ranges!$A$5:$D$10,4,FALSE),$Q3490*100)/100,"")</f>
        <v/>
      </c>
      <c r="Y3490" s="6">
        <f t="shared" si="165"/>
        <v>122.57</v>
      </c>
      <c r="Z3490" s="6">
        <f>IF($A3490="placement",Y3490,SUMIF($C$10:$C$6209,$C3490,$Y$10:$Y$6209))</f>
        <v>122.57</v>
      </c>
      <c r="AA3490" s="29">
        <f t="shared" si="166"/>
        <v>-1.0563380281690016E-2</v>
      </c>
    </row>
    <row r="3491" spans="1:27" hidden="1" x14ac:dyDescent="0.3">
      <c r="A3491" s="8" t="s">
        <v>17</v>
      </c>
      <c r="B3491" s="8" t="s">
        <v>8905</v>
      </c>
      <c r="C3491" s="8" t="s">
        <v>8906</v>
      </c>
      <c r="D3491" s="8" t="s">
        <v>8937</v>
      </c>
      <c r="E3491" s="8" t="s">
        <v>8938</v>
      </c>
      <c r="F3491" s="29">
        <v>0.28999999999999998</v>
      </c>
      <c r="G3491" s="29">
        <v>1</v>
      </c>
      <c r="H3491" s="30">
        <v>125.1917</v>
      </c>
      <c r="I3491" s="30">
        <v>7.5674999999999999</v>
      </c>
      <c r="J3491" s="14">
        <v>172</v>
      </c>
      <c r="K3491" s="14">
        <v>43</v>
      </c>
      <c r="L3491" s="12">
        <v>6.0400000000000002E-2</v>
      </c>
      <c r="M3491" s="7">
        <v>0.75613573000000001</v>
      </c>
      <c r="N3491" s="31">
        <v>0.5</v>
      </c>
      <c r="O3491" s="14">
        <f>IFERROR(VLOOKUP($C3491,'site totals'!$J$2:$K$607,2,FALSE),1)</f>
        <v>1920.2036000000001</v>
      </c>
      <c r="P3491" s="32" t="s">
        <v>22</v>
      </c>
      <c r="Q3491" s="12">
        <v>0.33874305939999999</v>
      </c>
      <c r="R3491" s="29">
        <v>0.28999999999999998</v>
      </c>
      <c r="S3491" s="2">
        <f>IF($A3491="site","",VLOOKUP($P3491,margin_ranges!$A$5:$D$10,4,FALSE)/100)</f>
        <v>0.29749999999999999</v>
      </c>
      <c r="T3491" s="6">
        <f>IF(A3491="placement",$J3491*MIN($Q3491,$S3491),"")</f>
        <v>51.169999999999995</v>
      </c>
      <c r="U3491" s="6">
        <f>IF($A3491="placement",T3491,SUMIF($C$10:$C$6209,$C3491,$T$10:$T$6209))</f>
        <v>51.169999999999995</v>
      </c>
      <c r="V3491" s="34">
        <f t="shared" si="164"/>
        <v>-1.0563380281689905E-2</v>
      </c>
      <c r="W3491" s="24"/>
      <c r="X3491" s="2" t="str">
        <f>IFERROR(MIN(VLOOKUP($W3491,margin_ranges!$A$5:$D$10,4,FALSE),$Q3491*100)/100,"")</f>
        <v/>
      </c>
      <c r="Y3491" s="6">
        <f t="shared" si="165"/>
        <v>51.169999999999995</v>
      </c>
      <c r="Z3491" s="6">
        <f>IF($A3491="placement",Y3491,SUMIF($C$10:$C$6209,$C3491,$Y$10:$Y$6209))</f>
        <v>51.169999999999995</v>
      </c>
      <c r="AA3491" s="29">
        <f t="shared" si="166"/>
        <v>-1.0563380281689905E-2</v>
      </c>
    </row>
    <row r="3492" spans="1:27" hidden="1" x14ac:dyDescent="0.3">
      <c r="A3492" s="8" t="s">
        <v>17</v>
      </c>
      <c r="B3492" s="8" t="s">
        <v>8905</v>
      </c>
      <c r="C3492" s="8" t="s">
        <v>8906</v>
      </c>
      <c r="D3492" s="8" t="s">
        <v>8921</v>
      </c>
      <c r="E3492" s="8" t="s">
        <v>8922</v>
      </c>
      <c r="F3492" s="29">
        <v>0.24375161658060801</v>
      </c>
      <c r="G3492" s="29">
        <v>1</v>
      </c>
      <c r="H3492" s="30">
        <v>116.68</v>
      </c>
      <c r="I3492" s="30">
        <v>6.7664999999999997</v>
      </c>
      <c r="J3492" s="14">
        <v>134</v>
      </c>
      <c r="K3492" s="14">
        <v>31</v>
      </c>
      <c r="L3492" s="12">
        <v>5.8000000000000003E-2</v>
      </c>
      <c r="M3492" s="7">
        <v>0.66115844000000001</v>
      </c>
      <c r="N3492" s="31">
        <v>0.5</v>
      </c>
      <c r="O3492" s="14">
        <f>IFERROR(VLOOKUP($C3492,'site totals'!$J$2:$K$607,2,FALSE),1)</f>
        <v>1920.2036000000001</v>
      </c>
      <c r="P3492" s="32" t="s">
        <v>91</v>
      </c>
      <c r="Q3492" s="12">
        <v>0.2437516166</v>
      </c>
      <c r="R3492" s="29">
        <v>0.3</v>
      </c>
      <c r="S3492" s="2">
        <f>IF($A3492="site","",VLOOKUP($P3492,margin_ranges!$A$5:$D$10,4,FALSE)/100)</f>
        <v>0.29749999999999999</v>
      </c>
      <c r="T3492" s="6">
        <f>IF(A3492="placement",$J3492*MIN($Q3492,$S3492),"")</f>
        <v>32.662716624399998</v>
      </c>
      <c r="U3492" s="6">
        <f>IF($A3492="placement",T3492,SUMIF($C$10:$C$6209,$C3492,$T$10:$T$6209))</f>
        <v>32.662716624399998</v>
      </c>
      <c r="V3492" s="34">
        <f t="shared" si="164"/>
        <v>8.0354833428571526E-2</v>
      </c>
      <c r="W3492" s="24"/>
      <c r="X3492" s="2" t="str">
        <f>IFERROR(MIN(VLOOKUP($W3492,margin_ranges!$A$5:$D$10,4,FALSE),$Q3492*100)/100,"")</f>
        <v/>
      </c>
      <c r="Y3492" s="6">
        <f t="shared" si="165"/>
        <v>32.662716624399998</v>
      </c>
      <c r="Z3492" s="6">
        <f>IF($A3492="placement",Y3492,SUMIF($C$10:$C$6209,$C3492,$Y$10:$Y$6209))</f>
        <v>32.662716624399998</v>
      </c>
      <c r="AA3492" s="17">
        <f t="shared" si="166"/>
        <v>8.0354833428571526E-2</v>
      </c>
    </row>
    <row r="3493" spans="1:27" hidden="1" x14ac:dyDescent="0.3">
      <c r="A3493" s="8" t="s">
        <v>17</v>
      </c>
      <c r="B3493" s="8" t="s">
        <v>8905</v>
      </c>
      <c r="C3493" s="8" t="s">
        <v>8906</v>
      </c>
      <c r="D3493" s="8" t="s">
        <v>8931</v>
      </c>
      <c r="E3493" s="8" t="s">
        <v>8932</v>
      </c>
      <c r="F3493" s="29">
        <v>0.28071589900329202</v>
      </c>
      <c r="G3493" s="29">
        <v>1</v>
      </c>
      <c r="H3493" s="30">
        <v>84.466099999999997</v>
      </c>
      <c r="I3493" s="30">
        <v>7.3155999999999999</v>
      </c>
      <c r="J3493" s="14">
        <v>153</v>
      </c>
      <c r="K3493" s="14">
        <v>40</v>
      </c>
      <c r="L3493" s="12">
        <v>8.6599999999999996E-2</v>
      </c>
      <c r="M3493" s="7">
        <v>0.69513561999999995</v>
      </c>
      <c r="N3493" s="31">
        <v>0.5</v>
      </c>
      <c r="O3493" s="14">
        <f>IFERROR(VLOOKUP($C3493,'site totals'!$J$2:$K$607,2,FALSE),1)</f>
        <v>1920.2036000000001</v>
      </c>
      <c r="P3493" s="32" t="s">
        <v>91</v>
      </c>
      <c r="Q3493" s="12">
        <v>0.28071589899999999</v>
      </c>
      <c r="R3493" s="29">
        <v>0.3</v>
      </c>
      <c r="S3493" s="2">
        <f>IF($A3493="site","",VLOOKUP($P3493,margin_ranges!$A$5:$D$10,4,FALSE)/100)</f>
        <v>0.29749999999999999</v>
      </c>
      <c r="T3493" s="6">
        <f>IF(A3493="placement",$J3493*MIN($Q3493,$S3493),"")</f>
        <v>42.949532546999997</v>
      </c>
      <c r="U3493" s="6">
        <f>IF($A3493="placement",T3493,SUMIF($C$10:$C$6209,$C3493,$T$10:$T$6209))</f>
        <v>42.949532546999997</v>
      </c>
      <c r="V3493" s="34">
        <f t="shared" si="164"/>
        <v>2.7548715714285965E-2</v>
      </c>
      <c r="W3493" s="24"/>
      <c r="X3493" s="2" t="str">
        <f>IFERROR(MIN(VLOOKUP($W3493,margin_ranges!$A$5:$D$10,4,FALSE),$Q3493*100)/100,"")</f>
        <v/>
      </c>
      <c r="Y3493" s="6">
        <f t="shared" si="165"/>
        <v>42.949532546999997</v>
      </c>
      <c r="Z3493" s="6">
        <f>IF($A3493="placement",Y3493,SUMIF($C$10:$C$6209,$C3493,$Y$10:$Y$6209))</f>
        <v>42.949532546999997</v>
      </c>
      <c r="AA3493" s="29">
        <f t="shared" si="166"/>
        <v>2.7548715714285965E-2</v>
      </c>
    </row>
    <row r="3494" spans="1:27" hidden="1" x14ac:dyDescent="0.3">
      <c r="A3494" s="8" t="s">
        <v>17</v>
      </c>
      <c r="B3494" s="8" t="s">
        <v>8905</v>
      </c>
      <c r="C3494" s="8" t="s">
        <v>8906</v>
      </c>
      <c r="D3494" s="8" t="s">
        <v>8923</v>
      </c>
      <c r="E3494" s="8" t="s">
        <v>8924</v>
      </c>
      <c r="F3494" s="29">
        <v>0.26814110010977599</v>
      </c>
      <c r="G3494" s="29">
        <v>1</v>
      </c>
      <c r="H3494" s="30">
        <v>83.724599999999995</v>
      </c>
      <c r="I3494" s="30">
        <v>7.8478000000000003</v>
      </c>
      <c r="J3494" s="14">
        <v>161</v>
      </c>
      <c r="K3494" s="14">
        <v>42</v>
      </c>
      <c r="L3494" s="12">
        <v>9.3700000000000006E-2</v>
      </c>
      <c r="M3494" s="7">
        <v>0.68319180000000002</v>
      </c>
      <c r="N3494" s="31">
        <v>0.5</v>
      </c>
      <c r="O3494" s="14">
        <f>IFERROR(VLOOKUP($C3494,'site totals'!$J$2:$K$607,2,FALSE),1)</f>
        <v>1920.2036000000001</v>
      </c>
      <c r="P3494" s="32" t="s">
        <v>91</v>
      </c>
      <c r="Q3494" s="12">
        <v>0.26814110009999997</v>
      </c>
      <c r="R3494" s="29">
        <v>0.3</v>
      </c>
      <c r="S3494" s="2">
        <f>IF($A3494="site","",VLOOKUP($P3494,margin_ranges!$A$5:$D$10,4,FALSE)/100)</f>
        <v>0.29749999999999999</v>
      </c>
      <c r="T3494" s="6">
        <f>IF(A3494="placement",$J3494*MIN($Q3494,$S3494),"")</f>
        <v>43.170717116099993</v>
      </c>
      <c r="U3494" s="6">
        <f>IF($A3494="placement",T3494,SUMIF($C$10:$C$6209,$C3494,$T$10:$T$6209))</f>
        <v>43.170717116099993</v>
      </c>
      <c r="V3494" s="34">
        <f t="shared" si="164"/>
        <v>4.5512714142857291E-2</v>
      </c>
      <c r="W3494" s="24"/>
      <c r="X3494" s="2" t="str">
        <f>IFERROR(MIN(VLOOKUP($W3494,margin_ranges!$A$5:$D$10,4,FALSE),$Q3494*100)/100,"")</f>
        <v/>
      </c>
      <c r="Y3494" s="6">
        <f t="shared" si="165"/>
        <v>43.170717116099993</v>
      </c>
      <c r="Z3494" s="6">
        <f>IF($A3494="placement",Y3494,SUMIF($C$10:$C$6209,$C3494,$Y$10:$Y$6209))</f>
        <v>43.170717116099993</v>
      </c>
      <c r="AA3494" s="29">
        <f t="shared" si="166"/>
        <v>4.5512714142857291E-2</v>
      </c>
    </row>
    <row r="3495" spans="1:27" hidden="1" x14ac:dyDescent="0.3">
      <c r="A3495" s="8" t="s">
        <v>17</v>
      </c>
      <c r="B3495" s="8" t="s">
        <v>8905</v>
      </c>
      <c r="C3495" s="8" t="s">
        <v>8906</v>
      </c>
      <c r="D3495" s="8" t="s">
        <v>8915</v>
      </c>
      <c r="E3495" s="8" t="s">
        <v>8916</v>
      </c>
      <c r="F3495" s="29">
        <v>0.29304359375691702</v>
      </c>
      <c r="G3495" s="29">
        <v>1</v>
      </c>
      <c r="H3495" s="30">
        <v>85.595600000000005</v>
      </c>
      <c r="I3495" s="30">
        <v>7.7558999999999996</v>
      </c>
      <c r="J3495" s="14">
        <v>165</v>
      </c>
      <c r="K3495" s="14">
        <v>46</v>
      </c>
      <c r="L3495" s="12">
        <v>9.06E-2</v>
      </c>
      <c r="M3495" s="7">
        <v>0.70725718999999998</v>
      </c>
      <c r="N3495" s="31">
        <v>0.5</v>
      </c>
      <c r="O3495" s="14">
        <f>IFERROR(VLOOKUP($C3495,'site totals'!$J$2:$K$607,2,FALSE),1)</f>
        <v>1920.2036000000001</v>
      </c>
      <c r="P3495" s="32" t="s">
        <v>91</v>
      </c>
      <c r="Q3495" s="12">
        <v>0.2930435938</v>
      </c>
      <c r="R3495" s="29">
        <v>0.3</v>
      </c>
      <c r="S3495" s="2">
        <f>IF($A3495="site","",VLOOKUP($P3495,margin_ranges!$A$5:$D$10,4,FALSE)/100)</f>
        <v>0.29749999999999999</v>
      </c>
      <c r="T3495" s="6">
        <f>IF(A3495="placement",$J3495*MIN($Q3495,$S3495),"")</f>
        <v>48.352192977000001</v>
      </c>
      <c r="U3495" s="6">
        <f>IF($A3495="placement",T3495,SUMIF($C$10:$C$6209,$C3495,$T$10:$T$6209))</f>
        <v>48.352192977000001</v>
      </c>
      <c r="V3495" s="34">
        <f t="shared" ref="V3495:V3558" si="167">($J3495-$U3495)/($J3495*(1-$R3495))-1</f>
        <v>9.9377231428572355E-3</v>
      </c>
      <c r="W3495" s="24"/>
      <c r="X3495" s="2" t="str">
        <f>IFERROR(MIN(VLOOKUP($W3495,margin_ranges!$A$5:$D$10,4,FALSE),$Q3495*100)/100,"")</f>
        <v/>
      </c>
      <c r="Y3495" s="6">
        <f t="shared" si="165"/>
        <v>48.352192977000001</v>
      </c>
      <c r="Z3495" s="6">
        <f>IF($A3495="placement",Y3495,SUMIF($C$10:$C$6209,$C3495,$Y$10:$Y$6209))</f>
        <v>48.352192977000001</v>
      </c>
      <c r="AA3495" s="29">
        <f t="shared" si="166"/>
        <v>9.9377231428572355E-3</v>
      </c>
    </row>
    <row r="3496" spans="1:27" hidden="1" x14ac:dyDescent="0.3">
      <c r="A3496" s="8" t="s">
        <v>17</v>
      </c>
      <c r="B3496" s="8" t="s">
        <v>8905</v>
      </c>
      <c r="C3496" s="8" t="s">
        <v>8906</v>
      </c>
      <c r="D3496" s="8" t="s">
        <v>8933</v>
      </c>
      <c r="E3496" s="8" t="s">
        <v>8934</v>
      </c>
      <c r="F3496" s="29">
        <v>0.25665197775679299</v>
      </c>
      <c r="G3496" s="29">
        <v>1</v>
      </c>
      <c r="H3496" s="30">
        <v>75.906099999999995</v>
      </c>
      <c r="I3496" s="30">
        <v>10.1212</v>
      </c>
      <c r="J3496" s="14">
        <v>204</v>
      </c>
      <c r="K3496" s="14">
        <v>53</v>
      </c>
      <c r="L3496" s="12">
        <v>0.1333</v>
      </c>
      <c r="M3496" s="7">
        <v>0.67263245000000005</v>
      </c>
      <c r="N3496" s="31">
        <v>0.5</v>
      </c>
      <c r="O3496" s="14">
        <f>IFERROR(VLOOKUP($C3496,'site totals'!$J$2:$K$607,2,FALSE),1)</f>
        <v>1920.2036000000001</v>
      </c>
      <c r="P3496" s="32" t="s">
        <v>91</v>
      </c>
      <c r="Q3496" s="12">
        <v>0.25665197779999999</v>
      </c>
      <c r="R3496" s="29">
        <v>0.3</v>
      </c>
      <c r="S3496" s="2">
        <f>IF($A3496="site","",VLOOKUP($P3496,margin_ranges!$A$5:$D$10,4,FALSE)/100)</f>
        <v>0.29749999999999999</v>
      </c>
      <c r="T3496" s="6">
        <f>IF(A3496="placement",$J3496*MIN($Q3496,$S3496),"")</f>
        <v>52.357003471199995</v>
      </c>
      <c r="U3496" s="6">
        <f>IF($A3496="placement",T3496,SUMIF($C$10:$C$6209,$C3496,$T$10:$T$6209))</f>
        <v>52.357003471199995</v>
      </c>
      <c r="V3496" s="34">
        <f t="shared" si="167"/>
        <v>6.1925746000000226E-2</v>
      </c>
      <c r="W3496" s="24"/>
      <c r="X3496" s="2" t="str">
        <f>IFERROR(MIN(VLOOKUP($W3496,margin_ranges!$A$5:$D$10,4,FALSE),$Q3496*100)/100,"")</f>
        <v/>
      </c>
      <c r="Y3496" s="6">
        <f t="shared" si="165"/>
        <v>52.357003471199995</v>
      </c>
      <c r="Z3496" s="6">
        <f>IF($A3496="placement",Y3496,SUMIF($C$10:$C$6209,$C3496,$Y$10:$Y$6209))</f>
        <v>52.357003471199995</v>
      </c>
      <c r="AA3496" s="29">
        <f t="shared" si="166"/>
        <v>6.1925746000000226E-2</v>
      </c>
    </row>
    <row r="3497" spans="1:27" hidden="1" x14ac:dyDescent="0.3">
      <c r="A3497" s="8" t="s">
        <v>17</v>
      </c>
      <c r="B3497" s="8" t="s">
        <v>8905</v>
      </c>
      <c r="C3497" s="8" t="s">
        <v>8906</v>
      </c>
      <c r="D3497" s="8" t="s">
        <v>8919</v>
      </c>
      <c r="E3497" s="8" t="s">
        <v>8920</v>
      </c>
      <c r="F3497" s="29">
        <v>0.3</v>
      </c>
      <c r="G3497" s="29">
        <v>1</v>
      </c>
      <c r="H3497" s="30">
        <v>156.1311</v>
      </c>
      <c r="I3497" s="30">
        <v>13.8581</v>
      </c>
      <c r="J3497" s="14">
        <v>353</v>
      </c>
      <c r="K3497" s="14">
        <v>106</v>
      </c>
      <c r="L3497" s="12">
        <v>8.8800000000000004E-2</v>
      </c>
      <c r="M3497" s="7">
        <v>0.84997602999999999</v>
      </c>
      <c r="N3497" s="31">
        <v>0.5</v>
      </c>
      <c r="O3497" s="14">
        <f>IFERROR(VLOOKUP($C3497,'site totals'!$J$2:$K$607,2,FALSE),1)</f>
        <v>1920.2036000000001</v>
      </c>
      <c r="P3497" s="32" t="s">
        <v>91</v>
      </c>
      <c r="Q3497" s="12">
        <v>0.41174811890000002</v>
      </c>
      <c r="R3497" s="29">
        <v>0.3</v>
      </c>
      <c r="S3497" s="2">
        <f>IF($A3497="site","",VLOOKUP($P3497,margin_ranges!$A$5:$D$10,4,FALSE)/100)</f>
        <v>0.29749999999999999</v>
      </c>
      <c r="T3497" s="6">
        <f>IF(A3497="placement",$J3497*MIN($Q3497,$S3497),"")</f>
        <v>105.0175</v>
      </c>
      <c r="U3497" s="6">
        <f>IF($A3497="placement",T3497,SUMIF($C$10:$C$6209,$C3497,$T$10:$T$6209))</f>
        <v>105.0175</v>
      </c>
      <c r="V3497" s="34">
        <f t="shared" si="167"/>
        <v>3.5714285714285587E-3</v>
      </c>
      <c r="W3497" s="24"/>
      <c r="X3497" s="2" t="str">
        <f>IFERROR(MIN(VLOOKUP($W3497,margin_ranges!$A$5:$D$10,4,FALSE),$Q3497*100)/100,"")</f>
        <v/>
      </c>
      <c r="Y3497" s="6">
        <f t="shared" si="165"/>
        <v>105.0175</v>
      </c>
      <c r="Z3497" s="6">
        <f>IF($A3497="placement",Y3497,SUMIF($C$10:$C$6209,$C3497,$Y$10:$Y$6209))</f>
        <v>105.0175</v>
      </c>
      <c r="AA3497" s="29">
        <f t="shared" si="166"/>
        <v>3.5714285714285587E-3</v>
      </c>
    </row>
    <row r="3498" spans="1:27" hidden="1" x14ac:dyDescent="0.3">
      <c r="A3498" s="8" t="s">
        <v>17</v>
      </c>
      <c r="B3498" s="8" t="s">
        <v>8905</v>
      </c>
      <c r="C3498" s="8" t="s">
        <v>8906</v>
      </c>
      <c r="D3498" s="8" t="s">
        <v>8925</v>
      </c>
      <c r="E3498" s="8" t="s">
        <v>8926</v>
      </c>
      <c r="F3498" s="29">
        <v>0.3</v>
      </c>
      <c r="G3498" s="29">
        <v>1</v>
      </c>
      <c r="H3498" s="30">
        <v>75.299899999999994</v>
      </c>
      <c r="I3498" s="30">
        <v>7.8875999999999999</v>
      </c>
      <c r="J3498" s="14">
        <v>202</v>
      </c>
      <c r="K3498" s="14">
        <v>60</v>
      </c>
      <c r="L3498" s="12">
        <v>0.1047</v>
      </c>
      <c r="M3498" s="7">
        <v>0.85207288000000003</v>
      </c>
      <c r="N3498" s="31">
        <v>0.5</v>
      </c>
      <c r="O3498" s="14">
        <f>IFERROR(VLOOKUP($C3498,'site totals'!$J$2:$K$607,2,FALSE),1)</f>
        <v>1920.2036000000001</v>
      </c>
      <c r="P3498" s="32" t="s">
        <v>91</v>
      </c>
      <c r="Q3498" s="12">
        <v>0.41319573599999998</v>
      </c>
      <c r="R3498" s="29">
        <v>0.3</v>
      </c>
      <c r="S3498" s="2">
        <f>IF($A3498="site","",VLOOKUP($P3498,margin_ranges!$A$5:$D$10,4,FALSE)/100)</f>
        <v>0.29749999999999999</v>
      </c>
      <c r="T3498" s="6">
        <f>IF(A3498="placement",$J3498*MIN($Q3498,$S3498),"")</f>
        <v>60.094999999999999</v>
      </c>
      <c r="U3498" s="6">
        <f>IF($A3498="placement",T3498,SUMIF($C$10:$C$6209,$C3498,$T$10:$T$6209))</f>
        <v>60.094999999999999</v>
      </c>
      <c r="V3498" s="34">
        <f t="shared" si="167"/>
        <v>3.5714285714287808E-3</v>
      </c>
      <c r="W3498" s="24"/>
      <c r="X3498" s="2" t="str">
        <f>IFERROR(MIN(VLOOKUP($W3498,margin_ranges!$A$5:$D$10,4,FALSE),$Q3498*100)/100,"")</f>
        <v/>
      </c>
      <c r="Y3498" s="6">
        <f t="shared" si="165"/>
        <v>60.094999999999999</v>
      </c>
      <c r="Z3498" s="6">
        <f>IF($A3498="placement",Y3498,SUMIF($C$10:$C$6209,$C3498,$Y$10:$Y$6209))</f>
        <v>60.094999999999999</v>
      </c>
      <c r="AA3498" s="29">
        <f t="shared" si="166"/>
        <v>3.5714285714287808E-3</v>
      </c>
    </row>
    <row r="3499" spans="1:27" hidden="1" x14ac:dyDescent="0.3">
      <c r="A3499" s="8" t="s">
        <v>17</v>
      </c>
      <c r="B3499" s="8" t="s">
        <v>8905</v>
      </c>
      <c r="C3499" s="8" t="s">
        <v>8906</v>
      </c>
      <c r="D3499" s="8" t="s">
        <v>8941</v>
      </c>
      <c r="E3499" s="8" t="s">
        <v>8942</v>
      </c>
      <c r="F3499" s="29">
        <v>0.3</v>
      </c>
      <c r="G3499" s="29">
        <v>1</v>
      </c>
      <c r="H3499" s="30">
        <v>159.87119999999999</v>
      </c>
      <c r="I3499" s="30">
        <v>12.824999999999999</v>
      </c>
      <c r="J3499" s="14">
        <v>324</v>
      </c>
      <c r="K3499" s="14">
        <v>97</v>
      </c>
      <c r="L3499" s="12">
        <v>8.0199999999999994E-2</v>
      </c>
      <c r="M3499" s="7">
        <v>0.84124533999999995</v>
      </c>
      <c r="N3499" s="31">
        <v>0.5</v>
      </c>
      <c r="O3499" s="14">
        <f>IFERROR(VLOOKUP($C3499,'site totals'!$J$2:$K$607,2,FALSE),1)</f>
        <v>1920.2036000000001</v>
      </c>
      <c r="P3499" s="32" t="s">
        <v>91</v>
      </c>
      <c r="Q3499" s="12">
        <v>0.40564306410000001</v>
      </c>
      <c r="R3499" s="29">
        <v>0.3</v>
      </c>
      <c r="S3499" s="2">
        <f>IF($A3499="site","",VLOOKUP($P3499,margin_ranges!$A$5:$D$10,4,FALSE)/100)</f>
        <v>0.29749999999999999</v>
      </c>
      <c r="T3499" s="6">
        <f>IF(A3499="placement",$J3499*MIN($Q3499,$S3499),"")</f>
        <v>96.39</v>
      </c>
      <c r="U3499" s="6">
        <f>IF($A3499="placement",T3499,SUMIF($C$10:$C$6209,$C3499,$T$10:$T$6209))</f>
        <v>96.39</v>
      </c>
      <c r="V3499" s="34">
        <f t="shared" si="167"/>
        <v>3.5714285714287808E-3</v>
      </c>
      <c r="W3499" s="24"/>
      <c r="X3499" s="2" t="str">
        <f>IFERROR(MIN(VLOOKUP($W3499,margin_ranges!$A$5:$D$10,4,FALSE),$Q3499*100)/100,"")</f>
        <v/>
      </c>
      <c r="Y3499" s="6">
        <f t="shared" si="165"/>
        <v>96.39</v>
      </c>
      <c r="Z3499" s="6">
        <f>IF($A3499="placement",Y3499,SUMIF($C$10:$C$6209,$C3499,$Y$10:$Y$6209))</f>
        <v>96.39</v>
      </c>
      <c r="AA3499" s="29">
        <f t="shared" si="166"/>
        <v>3.5714285714287808E-3</v>
      </c>
    </row>
    <row r="3500" spans="1:27" hidden="1" x14ac:dyDescent="0.3">
      <c r="A3500" s="8" t="s">
        <v>17</v>
      </c>
      <c r="B3500" s="8" t="s">
        <v>8905</v>
      </c>
      <c r="C3500" s="8" t="s">
        <v>8906</v>
      </c>
      <c r="D3500" s="8" t="s">
        <v>8935</v>
      </c>
      <c r="E3500" s="8" t="s">
        <v>8936</v>
      </c>
      <c r="F3500" s="29">
        <v>0.33999999999999903</v>
      </c>
      <c r="G3500" s="29">
        <v>1</v>
      </c>
      <c r="H3500" s="30">
        <v>125.1758</v>
      </c>
      <c r="I3500" s="30">
        <v>6.1939000000000002</v>
      </c>
      <c r="J3500" s="14">
        <v>153</v>
      </c>
      <c r="K3500" s="14">
        <v>46</v>
      </c>
      <c r="L3500" s="12">
        <v>4.9500000000000002E-2</v>
      </c>
      <c r="M3500" s="7">
        <v>0.82122609999999996</v>
      </c>
      <c r="N3500" s="31">
        <v>0.5</v>
      </c>
      <c r="O3500" s="14">
        <f>IFERROR(VLOOKUP($C3500,'site totals'!$J$2:$K$607,2,FALSE),1)</f>
        <v>1920.2036000000001</v>
      </c>
      <c r="P3500" s="32" t="s">
        <v>22</v>
      </c>
      <c r="Q3500" s="12">
        <v>0.391154275</v>
      </c>
      <c r="R3500" s="29">
        <v>0.34</v>
      </c>
      <c r="S3500" s="2">
        <f>IF($A3500="site","",VLOOKUP($P3500,margin_ranges!$A$5:$D$10,4,FALSE)/100)</f>
        <v>0.29749999999999999</v>
      </c>
      <c r="T3500" s="6">
        <f>IF(A3500="placement",$J3500*MIN($Q3500,$S3500),"")</f>
        <v>45.517499999999998</v>
      </c>
      <c r="U3500" s="6">
        <f>IF($A3500="placement",T3500,SUMIF($C$10:$C$6209,$C3500,$T$10:$T$6209))</f>
        <v>45.517499999999998</v>
      </c>
      <c r="V3500" s="34">
        <f t="shared" si="167"/>
        <v>6.4393939393939448E-2</v>
      </c>
      <c r="W3500" s="24"/>
      <c r="X3500" s="2" t="str">
        <f>IFERROR(MIN(VLOOKUP($W3500,margin_ranges!$A$5:$D$10,4,FALSE),$Q3500*100)/100,"")</f>
        <v/>
      </c>
      <c r="Y3500" s="6">
        <f t="shared" si="165"/>
        <v>45.517499999999998</v>
      </c>
      <c r="Z3500" s="6">
        <f>IF($A3500="placement",Y3500,SUMIF($C$10:$C$6209,$C3500,$Y$10:$Y$6209))</f>
        <v>45.517499999999998</v>
      </c>
      <c r="AA3500" s="29">
        <f t="shared" si="166"/>
        <v>6.4393939393939448E-2</v>
      </c>
    </row>
    <row r="3501" spans="1:27" hidden="1" x14ac:dyDescent="0.3">
      <c r="A3501" s="8" t="s">
        <v>17</v>
      </c>
      <c r="B3501" s="8" t="s">
        <v>8905</v>
      </c>
      <c r="C3501" s="8" t="s">
        <v>8906</v>
      </c>
      <c r="D3501" s="33" t="s">
        <v>8911</v>
      </c>
      <c r="E3501" s="8" t="s">
        <v>8912</v>
      </c>
      <c r="F3501" s="29">
        <v>0.33999999999999903</v>
      </c>
      <c r="G3501" s="29">
        <v>1</v>
      </c>
      <c r="H3501" s="30">
        <v>151.5204</v>
      </c>
      <c r="I3501" s="30">
        <v>13.6586</v>
      </c>
      <c r="J3501" s="14">
        <v>386</v>
      </c>
      <c r="K3501" s="14">
        <v>116</v>
      </c>
      <c r="L3501" s="12">
        <v>9.01E-2</v>
      </c>
      <c r="M3501" s="7">
        <v>0.94255098999999998</v>
      </c>
      <c r="N3501" s="31">
        <v>0.5</v>
      </c>
      <c r="O3501" s="14">
        <f>IFERROR(VLOOKUP($C3501,'site totals'!$J$2:$K$607,2,FALSE),1)</f>
        <v>1920.2036000000001</v>
      </c>
      <c r="P3501" s="32" t="s">
        <v>22</v>
      </c>
      <c r="Q3501" s="12">
        <v>0.46952471940000001</v>
      </c>
      <c r="R3501" s="29">
        <v>0.34</v>
      </c>
      <c r="S3501" s="2">
        <f>IF($A3501="site","",VLOOKUP($P3501,margin_ranges!$A$5:$D$10,4,FALSE)/100)</f>
        <v>0.29749999999999999</v>
      </c>
      <c r="T3501" s="6">
        <f>IF(A3501="placement",$J3501*MIN($Q3501,$S3501),"")</f>
        <v>114.83499999999999</v>
      </c>
      <c r="U3501" s="6">
        <f>IF($A3501="placement",T3501,SUMIF($C$10:$C$6209,$C3501,$T$10:$T$6209))</f>
        <v>114.83499999999999</v>
      </c>
      <c r="V3501" s="34">
        <f t="shared" si="167"/>
        <v>6.439393939393967E-2</v>
      </c>
      <c r="W3501" s="24"/>
      <c r="X3501" s="2" t="str">
        <f>IFERROR(MIN(VLOOKUP($W3501,margin_ranges!$A$5:$D$10,4,FALSE),$Q3501*100)/100,"")</f>
        <v/>
      </c>
      <c r="Y3501" s="6">
        <f t="shared" si="165"/>
        <v>114.83499999999999</v>
      </c>
      <c r="Z3501" s="6">
        <f>IF($A3501="placement",Y3501,SUMIF($C$10:$C$6209,$C3501,$Y$10:$Y$6209))</f>
        <v>114.83499999999999</v>
      </c>
      <c r="AA3501" s="29">
        <f t="shared" si="166"/>
        <v>6.439393939393967E-2</v>
      </c>
    </row>
    <row r="3502" spans="1:27" x14ac:dyDescent="0.3">
      <c r="A3502" s="16" t="s">
        <v>33</v>
      </c>
      <c r="B3502" s="16" t="s">
        <v>8905</v>
      </c>
      <c r="C3502" s="16" t="s">
        <v>8906</v>
      </c>
      <c r="D3502" s="33" t="s">
        <v>34</v>
      </c>
      <c r="E3502" s="16"/>
      <c r="F3502" s="17">
        <v>0.29170609304138301</v>
      </c>
      <c r="G3502" s="17">
        <v>1</v>
      </c>
      <c r="H3502" s="36">
        <v>2149.2130000000002</v>
      </c>
      <c r="I3502" s="36">
        <v>168.471</v>
      </c>
      <c r="J3502" s="22">
        <v>4115</v>
      </c>
      <c r="K3502" s="22">
        <v>1106</v>
      </c>
      <c r="L3502" s="18">
        <v>7.8399999999999997E-2</v>
      </c>
      <c r="M3502" s="19">
        <v>0.81413062000000003</v>
      </c>
      <c r="N3502" s="20">
        <v>0.5</v>
      </c>
      <c r="O3502" s="22">
        <f>IFERROR(VLOOKUP($C3502,'site totals'!$J$2:$K$607,2,FALSE),1)</f>
        <v>1920.2036000000001</v>
      </c>
      <c r="P3502" s="21"/>
      <c r="Q3502" s="18">
        <v>0.38584793820000002</v>
      </c>
      <c r="R3502" s="17">
        <v>0.29170000000000001</v>
      </c>
      <c r="S3502" s="18" t="str">
        <f>IF($A3502="site","",VLOOKUP($P3502,margin_ranges!$A$5:$D$10,4,FALSE)/100)</f>
        <v/>
      </c>
      <c r="T3502" s="22" t="str">
        <f>IF(A3502="placement",$J3502*MIN($Q3502,$S3502),"")</f>
        <v/>
      </c>
      <c r="U3502" s="22">
        <f>IF($A3502="placement",T3502,SUMIF($C$10:$C$6209,$C3502,$T$10:$T$6209))</f>
        <v>1210.5934300325</v>
      </c>
      <c r="V3502" s="37">
        <f t="shared" si="167"/>
        <v>-3.516001650452738E-3</v>
      </c>
      <c r="W3502" s="38"/>
      <c r="X3502" s="18" t="str">
        <f>IFERROR(MIN(VLOOKUP($W3502,margin_ranges!$A$5:$D$10,4,FALSE),$Q3502*100)/100,"")</f>
        <v/>
      </c>
      <c r="Y3502" s="6" t="str">
        <f t="shared" si="165"/>
        <v/>
      </c>
      <c r="Z3502" s="6">
        <f>IF($A3502="placement",Y3502,SUMIF($C$10:$C$6209,$C3502,$Y$10:$Y$6209))</f>
        <v>1210.5934300325</v>
      </c>
      <c r="AA3502" s="17">
        <f t="shared" si="166"/>
        <v>-3.516001650452738E-3</v>
      </c>
    </row>
    <row r="3503" spans="1:27" hidden="1" x14ac:dyDescent="0.3">
      <c r="A3503" s="8" t="s">
        <v>17</v>
      </c>
      <c r="B3503" s="8" t="s">
        <v>11382</v>
      </c>
      <c r="C3503" s="8" t="s">
        <v>11383</v>
      </c>
      <c r="D3503" s="33" t="s">
        <v>11384</v>
      </c>
      <c r="E3503" s="8" t="s">
        <v>11385</v>
      </c>
      <c r="F3503" s="29">
        <v>0.28999999999999998</v>
      </c>
      <c r="G3503" s="29">
        <v>1</v>
      </c>
      <c r="H3503" s="30">
        <v>385.15660000000003</v>
      </c>
      <c r="I3503" s="30">
        <v>17.816099999999999</v>
      </c>
      <c r="J3503" s="14">
        <v>1173</v>
      </c>
      <c r="K3503" s="14">
        <v>300</v>
      </c>
      <c r="L3503" s="12">
        <v>4.6300000000000001E-2</v>
      </c>
      <c r="M3503" s="7">
        <v>2.1955100700000001</v>
      </c>
      <c r="N3503" s="31">
        <v>1.5</v>
      </c>
      <c r="O3503" s="14">
        <f>IFERROR(VLOOKUP($C3503,'site totals'!$J$2:$K$607,2,FALSE),1)</f>
        <v>1901.7146</v>
      </c>
      <c r="P3503" s="32" t="s">
        <v>22</v>
      </c>
      <c r="Q3503" s="12">
        <v>0.31678746619999998</v>
      </c>
      <c r="R3503" s="29">
        <v>0.28999999999999998</v>
      </c>
      <c r="S3503" s="2">
        <f>IF($A3503="site","",VLOOKUP($P3503,margin_ranges!$A$5:$D$10,4,FALSE)/100)</f>
        <v>0.29749999999999999</v>
      </c>
      <c r="T3503" s="6">
        <f>IF(A3503="placement",$J3503*MIN($Q3503,$S3503),"")</f>
        <v>348.96749999999997</v>
      </c>
      <c r="U3503" s="6">
        <f>IF($A3503="placement",T3503,SUMIF($C$10:$C$6209,$C3503,$T$10:$T$6209))</f>
        <v>348.96749999999997</v>
      </c>
      <c r="V3503" s="34">
        <f t="shared" si="167"/>
        <v>-1.0563380281690016E-2</v>
      </c>
      <c r="W3503" s="24"/>
      <c r="X3503" s="2" t="str">
        <f>IFERROR(MIN(VLOOKUP($W3503,margin_ranges!$A$5:$D$10,4,FALSE),$Q3503*100)/100,"")</f>
        <v/>
      </c>
      <c r="Y3503" s="6">
        <f t="shared" si="165"/>
        <v>348.96749999999997</v>
      </c>
      <c r="Z3503" s="6">
        <f>IF($A3503="placement",Y3503,SUMIF($C$10:$C$6209,$C3503,$Y$10:$Y$6209))</f>
        <v>348.96749999999997</v>
      </c>
      <c r="AA3503" s="29">
        <f t="shared" si="166"/>
        <v>-1.0563380281690016E-2</v>
      </c>
    </row>
    <row r="3504" spans="1:27" hidden="1" x14ac:dyDescent="0.3">
      <c r="A3504" s="8" t="s">
        <v>17</v>
      </c>
      <c r="B3504" s="8" t="s">
        <v>11382</v>
      </c>
      <c r="C3504" s="8" t="s">
        <v>11383</v>
      </c>
      <c r="D3504" s="33" t="s">
        <v>11393</v>
      </c>
      <c r="E3504" s="8" t="s">
        <v>11387</v>
      </c>
      <c r="F3504" s="29">
        <v>0.17816710030244501</v>
      </c>
      <c r="G3504" s="29">
        <v>1</v>
      </c>
      <c r="H3504" s="30">
        <v>148.4701</v>
      </c>
      <c r="I3504" s="30">
        <v>5.8150000000000004</v>
      </c>
      <c r="J3504" s="14">
        <v>318</v>
      </c>
      <c r="K3504" s="14">
        <v>46</v>
      </c>
      <c r="L3504" s="12">
        <v>3.9199999999999999E-2</v>
      </c>
      <c r="M3504" s="7">
        <v>1.82518855</v>
      </c>
      <c r="N3504" s="31">
        <v>1.5</v>
      </c>
      <c r="O3504" s="14">
        <f>IFERROR(VLOOKUP($C3504,'site totals'!$J$2:$K$607,2,FALSE),1)</f>
        <v>1901.7146</v>
      </c>
      <c r="P3504" s="32" t="s">
        <v>94</v>
      </c>
      <c r="Q3504" s="12">
        <v>0.17816710029999999</v>
      </c>
      <c r="R3504" s="29">
        <v>0.2</v>
      </c>
      <c r="S3504" s="2">
        <f>IF($A3504="site","",VLOOKUP($P3504,margin_ranges!$A$5:$D$10,4,FALSE)/100)</f>
        <v>0.19750000000000001</v>
      </c>
      <c r="T3504" s="6">
        <f>IF(A3504="placement",$J3504*MIN($Q3504,$S3504),"")</f>
        <v>56.657137895399998</v>
      </c>
      <c r="U3504" s="6">
        <f>IF($A3504="placement",T3504,SUMIF($C$10:$C$6209,$C3504,$T$10:$T$6209))</f>
        <v>56.657137895399998</v>
      </c>
      <c r="V3504" s="34">
        <f t="shared" si="167"/>
        <v>2.729112462499983E-2</v>
      </c>
      <c r="W3504" s="24"/>
      <c r="X3504" s="2" t="str">
        <f>IFERROR(MIN(VLOOKUP($W3504,margin_ranges!$A$5:$D$10,4,FALSE),$Q3504*100)/100,"")</f>
        <v/>
      </c>
      <c r="Y3504" s="6">
        <f t="shared" si="165"/>
        <v>56.657137895399998</v>
      </c>
      <c r="Z3504" s="6">
        <f>IF($A3504="placement",Y3504,SUMIF($C$10:$C$6209,$C3504,$Y$10:$Y$6209))</f>
        <v>56.657137895399998</v>
      </c>
      <c r="AA3504" s="29">
        <f t="shared" si="166"/>
        <v>2.729112462499983E-2</v>
      </c>
    </row>
    <row r="3505" spans="1:27" hidden="1" x14ac:dyDescent="0.3">
      <c r="A3505" s="8" t="s">
        <v>17</v>
      </c>
      <c r="B3505" s="8" t="s">
        <v>11382</v>
      </c>
      <c r="C3505" s="8" t="s">
        <v>11383</v>
      </c>
      <c r="D3505" s="8" t="s">
        <v>11390</v>
      </c>
      <c r="E3505" s="8" t="s">
        <v>11391</v>
      </c>
      <c r="F3505" s="29">
        <v>0.19999999999999901</v>
      </c>
      <c r="G3505" s="29">
        <v>1</v>
      </c>
      <c r="H3505" s="30">
        <v>711.01679999999999</v>
      </c>
      <c r="I3505" s="30">
        <v>8.8329000000000004</v>
      </c>
      <c r="J3505" s="14">
        <v>384</v>
      </c>
      <c r="K3505" s="14">
        <v>61</v>
      </c>
      <c r="L3505" s="12">
        <v>1.24E-2</v>
      </c>
      <c r="M3505" s="7">
        <v>1.4472513300000001</v>
      </c>
      <c r="N3505" s="31">
        <v>1</v>
      </c>
      <c r="O3505" s="14">
        <f>IFERROR(VLOOKUP($C3505,'site totals'!$J$2:$K$607,2,FALSE),1)</f>
        <v>1901.7146</v>
      </c>
      <c r="P3505" s="32" t="s">
        <v>94</v>
      </c>
      <c r="Q3505" s="12">
        <v>0.30903501259999999</v>
      </c>
      <c r="R3505" s="29">
        <v>0.2</v>
      </c>
      <c r="S3505" s="2">
        <f>IF($A3505="site","",VLOOKUP($P3505,margin_ranges!$A$5:$D$10,4,FALSE)/100)</f>
        <v>0.19750000000000001</v>
      </c>
      <c r="T3505" s="6">
        <f>IF(A3505="placement",$J3505*MIN($Q3505,$S3505),"")</f>
        <v>75.84</v>
      </c>
      <c r="U3505" s="6">
        <f>IF($A3505="placement",T3505,SUMIF($C$10:$C$6209,$C3505,$T$10:$T$6209))</f>
        <v>75.84</v>
      </c>
      <c r="V3505" s="34">
        <f t="shared" si="167"/>
        <v>3.1249999999998224E-3</v>
      </c>
      <c r="W3505" s="24"/>
      <c r="X3505" s="2" t="str">
        <f>IFERROR(MIN(VLOOKUP($W3505,margin_ranges!$A$5:$D$10,4,FALSE),$Q3505*100)/100,"")</f>
        <v/>
      </c>
      <c r="Y3505" s="6">
        <f t="shared" si="165"/>
        <v>75.84</v>
      </c>
      <c r="Z3505" s="6">
        <f>IF($A3505="placement",Y3505,SUMIF($C$10:$C$6209,$C3505,$Y$10:$Y$6209))</f>
        <v>75.84</v>
      </c>
      <c r="AA3505" s="29">
        <f t="shared" si="166"/>
        <v>3.1249999999998224E-3</v>
      </c>
    </row>
    <row r="3506" spans="1:27" hidden="1" x14ac:dyDescent="0.3">
      <c r="A3506" s="8" t="s">
        <v>17</v>
      </c>
      <c r="B3506" s="8" t="s">
        <v>11382</v>
      </c>
      <c r="C3506" s="8" t="s">
        <v>11383</v>
      </c>
      <c r="D3506" s="8" t="s">
        <v>11388</v>
      </c>
      <c r="E3506" s="8" t="s">
        <v>11389</v>
      </c>
      <c r="F3506" s="29">
        <v>0.2</v>
      </c>
      <c r="G3506" s="29">
        <v>1</v>
      </c>
      <c r="H3506" s="30">
        <v>489.05119999999999</v>
      </c>
      <c r="I3506" s="30">
        <v>16.5474</v>
      </c>
      <c r="J3506" s="14">
        <v>736</v>
      </c>
      <c r="K3506" s="14">
        <v>117</v>
      </c>
      <c r="L3506" s="12">
        <v>3.3799999999999997E-2</v>
      </c>
      <c r="M3506" s="7">
        <v>1.4833719700000001</v>
      </c>
      <c r="N3506" s="31">
        <v>1</v>
      </c>
      <c r="O3506" s="14">
        <f>IFERROR(VLOOKUP($C3506,'site totals'!$J$2:$K$607,2,FALSE),1)</f>
        <v>1901.7146</v>
      </c>
      <c r="P3506" s="32" t="s">
        <v>94</v>
      </c>
      <c r="Q3506" s="12">
        <v>0.32586025470000002</v>
      </c>
      <c r="R3506" s="29">
        <v>0.2</v>
      </c>
      <c r="S3506" s="2">
        <f>IF($A3506="site","",VLOOKUP($P3506,margin_ranges!$A$5:$D$10,4,FALSE)/100)</f>
        <v>0.19750000000000001</v>
      </c>
      <c r="T3506" s="6">
        <f>IF(A3506="placement",$J3506*MIN($Q3506,$S3506),"")</f>
        <v>145.36000000000001</v>
      </c>
      <c r="U3506" s="6">
        <f>IF($A3506="placement",T3506,SUMIF($C$10:$C$6209,$C3506,$T$10:$T$6209))</f>
        <v>145.36000000000001</v>
      </c>
      <c r="V3506" s="34">
        <f t="shared" si="167"/>
        <v>3.1249999999998224E-3</v>
      </c>
      <c r="W3506" s="24"/>
      <c r="X3506" s="2" t="str">
        <f>IFERROR(MIN(VLOOKUP($W3506,margin_ranges!$A$5:$D$10,4,FALSE),$Q3506*100)/100,"")</f>
        <v/>
      </c>
      <c r="Y3506" s="6">
        <f t="shared" si="165"/>
        <v>145.36000000000001</v>
      </c>
      <c r="Z3506" s="6">
        <f>IF($A3506="placement",Y3506,SUMIF($C$10:$C$6209,$C3506,$Y$10:$Y$6209))</f>
        <v>145.36000000000001</v>
      </c>
      <c r="AA3506" s="29">
        <f t="shared" si="166"/>
        <v>3.1249999999998224E-3</v>
      </c>
    </row>
    <row r="3507" spans="1:27" hidden="1" x14ac:dyDescent="0.3">
      <c r="A3507" s="8" t="s">
        <v>17</v>
      </c>
      <c r="B3507" s="8" t="s">
        <v>11382</v>
      </c>
      <c r="C3507" s="8" t="s">
        <v>11383</v>
      </c>
      <c r="D3507" s="8" t="s">
        <v>11386</v>
      </c>
      <c r="E3507" s="8" t="s">
        <v>11387</v>
      </c>
      <c r="F3507" s="29">
        <v>0.237808204233035</v>
      </c>
      <c r="G3507" s="29">
        <v>0</v>
      </c>
      <c r="H3507" s="30">
        <v>37.516800000000003</v>
      </c>
      <c r="I3507" s="30">
        <v>0.1331</v>
      </c>
      <c r="J3507" s="14">
        <v>8</v>
      </c>
      <c r="K3507" s="14">
        <v>2</v>
      </c>
      <c r="L3507" s="12">
        <v>3.5000000000000001E-3</v>
      </c>
      <c r="M3507" s="7">
        <v>1.9680085899999999</v>
      </c>
      <c r="N3507" s="31">
        <v>1.5</v>
      </c>
      <c r="O3507" s="14">
        <f>IFERROR(VLOOKUP($C3507,'site totals'!$J$2:$K$607,2,FALSE),1)</f>
        <v>1901.7146</v>
      </c>
      <c r="P3507" s="32" t="s">
        <v>94</v>
      </c>
      <c r="Q3507" s="12">
        <v>0.23780820420000001</v>
      </c>
      <c r="R3507" s="29">
        <v>0.25</v>
      </c>
      <c r="S3507" s="2">
        <f>IF($A3507="site","",VLOOKUP($P3507,margin_ranges!$A$5:$D$10,4,FALSE)/100)</f>
        <v>0.19750000000000001</v>
      </c>
      <c r="T3507" s="6">
        <f>IF(A3507="placement",$J3507*MIN($Q3507,$S3507),"")</f>
        <v>1.58</v>
      </c>
      <c r="U3507" s="6">
        <f>IF($A3507="placement",T3507,SUMIF($C$10:$C$6209,$C3507,$T$10:$T$6209))</f>
        <v>1.58</v>
      </c>
      <c r="V3507" s="34">
        <f t="shared" si="167"/>
        <v>7.0000000000000062E-2</v>
      </c>
      <c r="W3507" s="24"/>
      <c r="X3507" s="2" t="str">
        <f>IFERROR(MIN(VLOOKUP($W3507,margin_ranges!$A$5:$D$10,4,FALSE),$Q3507*100)/100,"")</f>
        <v/>
      </c>
      <c r="Y3507" s="6">
        <f t="shared" si="165"/>
        <v>1.58</v>
      </c>
      <c r="Z3507" s="6">
        <f>IF($A3507="placement",Y3507,SUMIF($C$10:$C$6209,$C3507,$Y$10:$Y$6209))</f>
        <v>1.58</v>
      </c>
      <c r="AA3507" s="17">
        <f t="shared" si="166"/>
        <v>7.0000000000000062E-2</v>
      </c>
    </row>
    <row r="3508" spans="1:27" hidden="1" x14ac:dyDescent="0.3">
      <c r="A3508" s="8" t="s">
        <v>17</v>
      </c>
      <c r="B3508" s="8" t="s">
        <v>11382</v>
      </c>
      <c r="C3508" s="8" t="s">
        <v>11383</v>
      </c>
      <c r="D3508" s="8" t="s">
        <v>11392</v>
      </c>
      <c r="E3508" s="8" t="s">
        <v>11389</v>
      </c>
      <c r="F3508" s="29">
        <v>0.25</v>
      </c>
      <c r="G3508" s="29">
        <v>1</v>
      </c>
      <c r="H3508" s="30">
        <v>471.76389999999998</v>
      </c>
      <c r="I3508" s="30">
        <v>28.764399999999998</v>
      </c>
      <c r="J3508" s="14">
        <v>1456</v>
      </c>
      <c r="K3508" s="14">
        <v>364</v>
      </c>
      <c r="L3508" s="12">
        <v>6.0999999999999999E-2</v>
      </c>
      <c r="M3508" s="7">
        <v>1.68669807</v>
      </c>
      <c r="N3508" s="31">
        <v>1</v>
      </c>
      <c r="O3508" s="14">
        <f>IFERROR(VLOOKUP($C3508,'site totals'!$J$2:$K$607,2,FALSE),1)</f>
        <v>1901.7146</v>
      </c>
      <c r="P3508" s="32" t="s">
        <v>94</v>
      </c>
      <c r="Q3508" s="12">
        <v>0.4071256634</v>
      </c>
      <c r="R3508" s="29">
        <v>0.25</v>
      </c>
      <c r="S3508" s="2">
        <f>IF($A3508="site","",VLOOKUP($P3508,margin_ranges!$A$5:$D$10,4,FALSE)/100)</f>
        <v>0.19750000000000001</v>
      </c>
      <c r="T3508" s="6">
        <f>IF(A3508="placement",$J3508*MIN($Q3508,$S3508),"")</f>
        <v>287.56</v>
      </c>
      <c r="U3508" s="6">
        <f>IF($A3508="placement",T3508,SUMIF($C$10:$C$6209,$C3508,$T$10:$T$6209))</f>
        <v>287.56</v>
      </c>
      <c r="V3508" s="34">
        <f t="shared" si="167"/>
        <v>7.0000000000000062E-2</v>
      </c>
      <c r="W3508" s="24"/>
      <c r="X3508" s="2" t="str">
        <f>IFERROR(MIN(VLOOKUP($W3508,margin_ranges!$A$5:$D$10,4,FALSE),$Q3508*100)/100,"")</f>
        <v/>
      </c>
      <c r="Y3508" s="6">
        <f t="shared" si="165"/>
        <v>287.56</v>
      </c>
      <c r="Z3508" s="6">
        <f>IF($A3508="placement",Y3508,SUMIF($C$10:$C$6209,$C3508,$Y$10:$Y$6209))</f>
        <v>287.56</v>
      </c>
      <c r="AA3508" s="29">
        <f t="shared" si="166"/>
        <v>7.0000000000000062E-2</v>
      </c>
    </row>
    <row r="3509" spans="1:27" x14ac:dyDescent="0.3">
      <c r="A3509" s="16" t="s">
        <v>33</v>
      </c>
      <c r="B3509" s="16" t="s">
        <v>11382</v>
      </c>
      <c r="C3509" s="16" t="s">
        <v>11383</v>
      </c>
      <c r="D3509" s="8" t="s">
        <v>34</v>
      </c>
      <c r="E3509" s="16"/>
      <c r="F3509" s="17">
        <v>0.24387116184520999</v>
      </c>
      <c r="G3509" s="17">
        <v>0.99807206000000004</v>
      </c>
      <c r="H3509" s="36">
        <v>2251.5862999999999</v>
      </c>
      <c r="I3509" s="36">
        <v>77.908699999999996</v>
      </c>
      <c r="J3509" s="22">
        <v>4075</v>
      </c>
      <c r="K3509" s="22">
        <v>890</v>
      </c>
      <c r="L3509" s="18">
        <v>3.4599999999999999E-2</v>
      </c>
      <c r="M3509" s="19">
        <v>1.7435373999999999</v>
      </c>
      <c r="N3509" s="20">
        <v>1.1525129999999999</v>
      </c>
      <c r="O3509" s="22">
        <f>IFERROR(VLOOKUP($C3509,'site totals'!$J$2:$K$607,2,FALSE),1)</f>
        <v>1901.7146</v>
      </c>
      <c r="P3509" s="21"/>
      <c r="Q3509" s="18">
        <v>0.3389800529</v>
      </c>
      <c r="R3509" s="17">
        <v>0.24390000000000001</v>
      </c>
      <c r="S3509" s="18" t="str">
        <f>IF($A3509="site","",VLOOKUP($P3509,margin_ranges!$A$5:$D$10,4,FALSE)/100)</f>
        <v/>
      </c>
      <c r="T3509" s="22" t="str">
        <f>IF(A3509="placement",$J3509*MIN($Q3509,$S3509),"")</f>
        <v/>
      </c>
      <c r="U3509" s="22">
        <f>IF($A3509="placement",T3509,SUMIF($C$10:$C$6209,$C3509,$T$10:$T$6209))</f>
        <v>915.96463789540007</v>
      </c>
      <c r="V3509" s="37">
        <f t="shared" si="167"/>
        <v>2.5292159427932948E-2</v>
      </c>
      <c r="W3509" s="38"/>
      <c r="X3509" s="18" t="str">
        <f>IFERROR(MIN(VLOOKUP($W3509,margin_ranges!$A$5:$D$10,4,FALSE),$Q3509*100)/100,"")</f>
        <v/>
      </c>
      <c r="Y3509" s="6" t="str">
        <f t="shared" si="165"/>
        <v/>
      </c>
      <c r="Z3509" s="6">
        <f>IF($A3509="placement",Y3509,SUMIF($C$10:$C$6209,$C3509,$Y$10:$Y$6209))</f>
        <v>915.96463789540007</v>
      </c>
      <c r="AA3509" s="17">
        <f t="shared" si="166"/>
        <v>2.5292159427932948E-2</v>
      </c>
    </row>
    <row r="3510" spans="1:27" hidden="1" x14ac:dyDescent="0.3">
      <c r="A3510" s="8" t="s">
        <v>17</v>
      </c>
      <c r="B3510" s="8" t="s">
        <v>3747</v>
      </c>
      <c r="C3510" s="8" t="s">
        <v>3748</v>
      </c>
      <c r="D3510" s="8" t="s">
        <v>3775</v>
      </c>
      <c r="E3510" s="8" t="s">
        <v>3776</v>
      </c>
      <c r="F3510" s="29">
        <v>0.25</v>
      </c>
      <c r="G3510" s="29">
        <v>0</v>
      </c>
      <c r="H3510" s="30">
        <v>31.638400000000001</v>
      </c>
      <c r="I3510" s="30">
        <v>2.3544999999999998</v>
      </c>
      <c r="J3510" s="14">
        <v>73</v>
      </c>
      <c r="K3510" s="14">
        <v>18</v>
      </c>
      <c r="L3510" s="12">
        <v>7.4399999999999994E-2</v>
      </c>
      <c r="M3510" s="7">
        <v>1.0400145599999999</v>
      </c>
      <c r="N3510" s="31">
        <v>0.75</v>
      </c>
      <c r="O3510" s="14">
        <f>IFERROR(VLOOKUP($C3510,'site totals'!$J$2:$K$607,2,FALSE),1)</f>
        <v>1888.1097</v>
      </c>
      <c r="P3510" s="32" t="s">
        <v>91</v>
      </c>
      <c r="Q3510" s="12">
        <v>0.27885625110000001</v>
      </c>
      <c r="R3510" s="29">
        <v>0.25</v>
      </c>
      <c r="S3510" s="2">
        <f>IF($A3510="site","",VLOOKUP($P3510,margin_ranges!$A$5:$D$10,4,FALSE)/100)</f>
        <v>0.29749999999999999</v>
      </c>
      <c r="T3510" s="6">
        <f>IF(A3510="placement",$J3510*MIN($Q3510,$S3510),"")</f>
        <v>20.3565063303</v>
      </c>
      <c r="U3510" s="6">
        <f>IF($A3510="placement",T3510,SUMIF($C$10:$C$6209,$C3510,$T$10:$T$6209))</f>
        <v>20.3565063303</v>
      </c>
      <c r="V3510" s="34">
        <f t="shared" si="167"/>
        <v>-3.8475001466666714E-2</v>
      </c>
      <c r="W3510" s="24"/>
      <c r="X3510" s="2" t="str">
        <f>IFERROR(MIN(VLOOKUP($W3510,margin_ranges!$A$5:$D$10,4,FALSE),$Q3510*100)/100,"")</f>
        <v/>
      </c>
      <c r="Y3510" s="6">
        <f t="shared" si="165"/>
        <v>20.3565063303</v>
      </c>
      <c r="Z3510" s="6">
        <f>IF($A3510="placement",Y3510,SUMIF($C$10:$C$6209,$C3510,$Y$10:$Y$6209))</f>
        <v>20.3565063303</v>
      </c>
      <c r="AA3510" s="29">
        <f t="shared" si="166"/>
        <v>-3.8475001466666714E-2</v>
      </c>
    </row>
    <row r="3511" spans="1:27" hidden="1" x14ac:dyDescent="0.3">
      <c r="A3511" s="8" t="s">
        <v>17</v>
      </c>
      <c r="B3511" s="8" t="s">
        <v>3747</v>
      </c>
      <c r="C3511" s="8" t="s">
        <v>3748</v>
      </c>
      <c r="D3511" s="8" t="s">
        <v>3765</v>
      </c>
      <c r="E3511" s="8" t="s">
        <v>3766</v>
      </c>
      <c r="F3511" s="29">
        <v>0.28999999999999998</v>
      </c>
      <c r="G3511" s="29">
        <v>1</v>
      </c>
      <c r="H3511" s="30">
        <v>49.200600000000001</v>
      </c>
      <c r="I3511" s="30">
        <v>20.995699999999999</v>
      </c>
      <c r="J3511" s="14">
        <v>444</v>
      </c>
      <c r="K3511" s="14">
        <v>114</v>
      </c>
      <c r="L3511" s="12">
        <v>0.42670000000000002</v>
      </c>
      <c r="M3511" s="7">
        <v>0.7054705</v>
      </c>
      <c r="N3511" s="31">
        <v>0.25</v>
      </c>
      <c r="O3511" s="14">
        <f>IFERROR(VLOOKUP($C3511,'site totals'!$J$2:$K$607,2,FALSE),1)</f>
        <v>1888.1097</v>
      </c>
      <c r="P3511" s="32" t="s">
        <v>22</v>
      </c>
      <c r="Q3511" s="12">
        <v>0.64562657329999995</v>
      </c>
      <c r="R3511" s="29">
        <v>0.28999999999999998</v>
      </c>
      <c r="S3511" s="2">
        <f>IF($A3511="site","",VLOOKUP($P3511,margin_ranges!$A$5:$D$10,4,FALSE)/100)</f>
        <v>0.29749999999999999</v>
      </c>
      <c r="T3511" s="6">
        <f>IF(A3511="placement",$J3511*MIN($Q3511,$S3511),"")</f>
        <v>132.09</v>
      </c>
      <c r="U3511" s="6">
        <f>IF($A3511="placement",T3511,SUMIF($C$10:$C$6209,$C3511,$T$10:$T$6209))</f>
        <v>132.09</v>
      </c>
      <c r="V3511" s="34">
        <f t="shared" si="167"/>
        <v>-1.0563380281690238E-2</v>
      </c>
      <c r="W3511" s="24"/>
      <c r="X3511" s="2" t="str">
        <f>IFERROR(MIN(VLOOKUP($W3511,margin_ranges!$A$5:$D$10,4,FALSE),$Q3511*100)/100,"")</f>
        <v/>
      </c>
      <c r="Y3511" s="6">
        <f t="shared" si="165"/>
        <v>132.09</v>
      </c>
      <c r="Z3511" s="6">
        <f>IF($A3511="placement",Y3511,SUMIF($C$10:$C$6209,$C3511,$Y$10:$Y$6209))</f>
        <v>132.09</v>
      </c>
      <c r="AA3511" s="29">
        <f t="shared" si="166"/>
        <v>-1.0563380281690238E-2</v>
      </c>
    </row>
    <row r="3512" spans="1:27" hidden="1" x14ac:dyDescent="0.3">
      <c r="A3512" s="8" t="s">
        <v>17</v>
      </c>
      <c r="B3512" s="8" t="s">
        <v>3747</v>
      </c>
      <c r="C3512" s="8" t="s">
        <v>3748</v>
      </c>
      <c r="D3512" s="8" t="s">
        <v>3767</v>
      </c>
      <c r="E3512" s="8" t="s">
        <v>3768</v>
      </c>
      <c r="F3512" s="29">
        <v>0.28999999999999998</v>
      </c>
      <c r="G3512" s="29">
        <v>0</v>
      </c>
      <c r="H3512" s="30">
        <v>30.258900000000001</v>
      </c>
      <c r="I3512" s="30">
        <v>15.703099999999999</v>
      </c>
      <c r="J3512" s="14">
        <v>92</v>
      </c>
      <c r="K3512" s="14">
        <v>24</v>
      </c>
      <c r="L3512" s="12">
        <v>0.51900000000000002</v>
      </c>
      <c r="M3512" s="7">
        <v>0.19568691999999999</v>
      </c>
      <c r="N3512" s="31">
        <v>0.01</v>
      </c>
      <c r="O3512" s="14">
        <f>IFERROR(VLOOKUP($C3512,'site totals'!$J$2:$K$607,2,FALSE),1)</f>
        <v>1888.1097</v>
      </c>
      <c r="P3512" s="32" t="s">
        <v>22</v>
      </c>
      <c r="Q3512" s="12">
        <v>0.94889796469999999</v>
      </c>
      <c r="R3512" s="29">
        <v>0.28999999999999998</v>
      </c>
      <c r="S3512" s="2">
        <f>IF($A3512="site","",VLOOKUP($P3512,margin_ranges!$A$5:$D$10,4,FALSE)/100)</f>
        <v>0.29749999999999999</v>
      </c>
      <c r="T3512" s="6">
        <f>IF(A3512="placement",$J3512*MIN($Q3512,$S3512),"")</f>
        <v>27.369999999999997</v>
      </c>
      <c r="U3512" s="6">
        <f>IF($A3512="placement",T3512,SUMIF($C$10:$C$6209,$C3512,$T$10:$T$6209))</f>
        <v>27.369999999999997</v>
      </c>
      <c r="V3512" s="34">
        <f t="shared" si="167"/>
        <v>-1.0563380281690127E-2</v>
      </c>
      <c r="W3512" s="24"/>
      <c r="X3512" s="2" t="str">
        <f>IFERROR(MIN(VLOOKUP($W3512,margin_ranges!$A$5:$D$10,4,FALSE),$Q3512*100)/100,"")</f>
        <v/>
      </c>
      <c r="Y3512" s="6">
        <f t="shared" si="165"/>
        <v>27.369999999999997</v>
      </c>
      <c r="Z3512" s="6">
        <f>IF($A3512="placement",Y3512,SUMIF($C$10:$C$6209,$C3512,$Y$10:$Y$6209))</f>
        <v>27.369999999999997</v>
      </c>
      <c r="AA3512" s="29">
        <f t="shared" si="166"/>
        <v>-1.0563380281690127E-2</v>
      </c>
    </row>
    <row r="3513" spans="1:27" hidden="1" x14ac:dyDescent="0.3">
      <c r="A3513" s="8" t="s">
        <v>17</v>
      </c>
      <c r="B3513" s="8" t="s">
        <v>3747</v>
      </c>
      <c r="C3513" s="8" t="s">
        <v>3748</v>
      </c>
      <c r="D3513" s="8" t="s">
        <v>3753</v>
      </c>
      <c r="E3513" s="8" t="s">
        <v>3754</v>
      </c>
      <c r="F3513" s="29">
        <v>0.28999999999999998</v>
      </c>
      <c r="G3513" s="29">
        <v>0</v>
      </c>
      <c r="H3513" s="30">
        <v>36.421700000000001</v>
      </c>
      <c r="I3513" s="30">
        <v>8.5479000000000003</v>
      </c>
      <c r="J3513" s="14">
        <v>138</v>
      </c>
      <c r="K3513" s="14">
        <v>35</v>
      </c>
      <c r="L3513" s="12">
        <v>0.23469999999999999</v>
      </c>
      <c r="M3513" s="7">
        <v>0.53776217999999998</v>
      </c>
      <c r="N3513" s="31">
        <v>0.25</v>
      </c>
      <c r="O3513" s="14">
        <f>IFERROR(VLOOKUP($C3513,'site totals'!$J$2:$K$607,2,FALSE),1)</f>
        <v>1888.1097</v>
      </c>
      <c r="P3513" s="32" t="s">
        <v>22</v>
      </c>
      <c r="Q3513" s="12">
        <v>0.53511048260000005</v>
      </c>
      <c r="R3513" s="29">
        <v>0.28999999999999998</v>
      </c>
      <c r="S3513" s="2">
        <f>IF($A3513="site","",VLOOKUP($P3513,margin_ranges!$A$5:$D$10,4,FALSE)/100)</f>
        <v>0.29749999999999999</v>
      </c>
      <c r="T3513" s="6">
        <f>IF(A3513="placement",$J3513*MIN($Q3513,$S3513),"")</f>
        <v>41.055</v>
      </c>
      <c r="U3513" s="6">
        <f>IF($A3513="placement",T3513,SUMIF($C$10:$C$6209,$C3513,$T$10:$T$6209))</f>
        <v>41.055</v>
      </c>
      <c r="V3513" s="34">
        <f t="shared" si="167"/>
        <v>-1.0563380281690127E-2</v>
      </c>
      <c r="W3513" s="24"/>
      <c r="X3513" s="2" t="str">
        <f>IFERROR(MIN(VLOOKUP($W3513,margin_ranges!$A$5:$D$10,4,FALSE),$Q3513*100)/100,"")</f>
        <v/>
      </c>
      <c r="Y3513" s="6">
        <f t="shared" si="165"/>
        <v>41.055</v>
      </c>
      <c r="Z3513" s="6">
        <f>IF($A3513="placement",Y3513,SUMIF($C$10:$C$6209,$C3513,$Y$10:$Y$6209))</f>
        <v>41.055</v>
      </c>
      <c r="AA3513" s="29">
        <f t="shared" si="166"/>
        <v>-1.0563380281690127E-2</v>
      </c>
    </row>
    <row r="3514" spans="1:27" hidden="1" x14ac:dyDescent="0.3">
      <c r="A3514" s="8" t="s">
        <v>17</v>
      </c>
      <c r="B3514" s="8" t="s">
        <v>3747</v>
      </c>
      <c r="C3514" s="8" t="s">
        <v>3748</v>
      </c>
      <c r="D3514" s="8" t="s">
        <v>3769</v>
      </c>
      <c r="E3514" s="8" t="s">
        <v>3770</v>
      </c>
      <c r="F3514" s="29">
        <v>0.28999999999999998</v>
      </c>
      <c r="G3514" s="29">
        <v>1</v>
      </c>
      <c r="H3514" s="30">
        <v>38.673299999999998</v>
      </c>
      <c r="I3514" s="30">
        <v>10.9336</v>
      </c>
      <c r="J3514" s="14">
        <v>165</v>
      </c>
      <c r="K3514" s="14">
        <v>42</v>
      </c>
      <c r="L3514" s="12">
        <v>0.28270000000000001</v>
      </c>
      <c r="M3514" s="7">
        <v>0.50416411000000005</v>
      </c>
      <c r="N3514" s="31">
        <v>0.25</v>
      </c>
      <c r="O3514" s="14">
        <f>IFERROR(VLOOKUP($C3514,'site totals'!$J$2:$K$607,2,FALSE),1)</f>
        <v>1888.1097</v>
      </c>
      <c r="P3514" s="32" t="s">
        <v>22</v>
      </c>
      <c r="Q3514" s="12">
        <v>0.50412971480000002</v>
      </c>
      <c r="R3514" s="29">
        <v>0.28999999999999998</v>
      </c>
      <c r="S3514" s="2">
        <f>IF($A3514="site","",VLOOKUP($P3514,margin_ranges!$A$5:$D$10,4,FALSE)/100)</f>
        <v>0.29749999999999999</v>
      </c>
      <c r="T3514" s="6">
        <f>IF(A3514="placement",$J3514*MIN($Q3514,$S3514),"")</f>
        <v>49.087499999999999</v>
      </c>
      <c r="U3514" s="6">
        <f>IF($A3514="placement",T3514,SUMIF($C$10:$C$6209,$C3514,$T$10:$T$6209))</f>
        <v>49.087499999999999</v>
      </c>
      <c r="V3514" s="34">
        <f t="shared" si="167"/>
        <v>-1.0563380281690127E-2</v>
      </c>
      <c r="W3514" s="24"/>
      <c r="X3514" s="2" t="str">
        <f>IFERROR(MIN(VLOOKUP($W3514,margin_ranges!$A$5:$D$10,4,FALSE),$Q3514*100)/100,"")</f>
        <v/>
      </c>
      <c r="Y3514" s="6">
        <f t="shared" si="165"/>
        <v>49.087499999999999</v>
      </c>
      <c r="Z3514" s="6">
        <f>IF($A3514="placement",Y3514,SUMIF($C$10:$C$6209,$C3514,$Y$10:$Y$6209))</f>
        <v>49.087499999999999</v>
      </c>
      <c r="AA3514" s="29">
        <f t="shared" si="166"/>
        <v>-1.0563380281690127E-2</v>
      </c>
    </row>
    <row r="3515" spans="1:27" hidden="1" x14ac:dyDescent="0.3">
      <c r="A3515" s="8" t="s">
        <v>17</v>
      </c>
      <c r="B3515" s="8" t="s">
        <v>3747</v>
      </c>
      <c r="C3515" s="8" t="s">
        <v>3748</v>
      </c>
      <c r="D3515" s="33" t="s">
        <v>3757</v>
      </c>
      <c r="E3515" s="8" t="s">
        <v>3758</v>
      </c>
      <c r="F3515" s="29">
        <v>0.28999999999999998</v>
      </c>
      <c r="G3515" s="29">
        <v>0</v>
      </c>
      <c r="H3515" s="30">
        <v>38.684100000000001</v>
      </c>
      <c r="I3515" s="30">
        <v>14.134399999999999</v>
      </c>
      <c r="J3515" s="14">
        <v>242</v>
      </c>
      <c r="K3515" s="14">
        <v>62</v>
      </c>
      <c r="L3515" s="12">
        <v>0.3654</v>
      </c>
      <c r="M3515" s="7">
        <v>0.57006787000000003</v>
      </c>
      <c r="N3515" s="31">
        <v>0.25</v>
      </c>
      <c r="O3515" s="14">
        <f>IFERROR(VLOOKUP($C3515,'site totals'!$J$2:$K$607,2,FALSE),1)</f>
        <v>1888.1097</v>
      </c>
      <c r="P3515" s="32" t="s">
        <v>22</v>
      </c>
      <c r="Q3515" s="12">
        <v>0.56145572560000001</v>
      </c>
      <c r="R3515" s="29">
        <v>0.28999999999999998</v>
      </c>
      <c r="S3515" s="2">
        <f>IF($A3515="site","",VLOOKUP($P3515,margin_ranges!$A$5:$D$10,4,FALSE)/100)</f>
        <v>0.29749999999999999</v>
      </c>
      <c r="T3515" s="6">
        <f>IF(A3515="placement",$J3515*MIN($Q3515,$S3515),"")</f>
        <v>71.99499999999999</v>
      </c>
      <c r="U3515" s="6">
        <f>IF($A3515="placement",T3515,SUMIF($C$10:$C$6209,$C3515,$T$10:$T$6209))</f>
        <v>71.99499999999999</v>
      </c>
      <c r="V3515" s="34">
        <f t="shared" si="167"/>
        <v>-1.0563380281690127E-2</v>
      </c>
      <c r="W3515" s="24"/>
      <c r="X3515" s="2" t="str">
        <f>IFERROR(MIN(VLOOKUP($W3515,margin_ranges!$A$5:$D$10,4,FALSE),$Q3515*100)/100,"")</f>
        <v/>
      </c>
      <c r="Y3515" s="6">
        <f t="shared" si="165"/>
        <v>71.99499999999999</v>
      </c>
      <c r="Z3515" s="6">
        <f>IF($A3515="placement",Y3515,SUMIF($C$10:$C$6209,$C3515,$Y$10:$Y$6209))</f>
        <v>71.99499999999999</v>
      </c>
      <c r="AA3515" s="29">
        <f t="shared" si="166"/>
        <v>-1.0563380281690127E-2</v>
      </c>
    </row>
    <row r="3516" spans="1:27" hidden="1" x14ac:dyDescent="0.3">
      <c r="A3516" s="8" t="s">
        <v>17</v>
      </c>
      <c r="B3516" s="8" t="s">
        <v>3747</v>
      </c>
      <c r="C3516" s="8" t="s">
        <v>3748</v>
      </c>
      <c r="D3516" s="8" t="s">
        <v>3773</v>
      </c>
      <c r="E3516" s="8" t="s">
        <v>3774</v>
      </c>
      <c r="F3516" s="29">
        <v>0.28999999999999998</v>
      </c>
      <c r="G3516" s="29">
        <v>1</v>
      </c>
      <c r="H3516" s="30">
        <v>47.813499999999998</v>
      </c>
      <c r="I3516" s="30">
        <v>21.989100000000001</v>
      </c>
      <c r="J3516" s="14">
        <v>243</v>
      </c>
      <c r="K3516" s="14">
        <v>62</v>
      </c>
      <c r="L3516" s="12">
        <v>0.45989999999999998</v>
      </c>
      <c r="M3516" s="7">
        <v>0.36894570999999998</v>
      </c>
      <c r="N3516" s="31">
        <v>0.01</v>
      </c>
      <c r="O3516" s="14">
        <f>IFERROR(VLOOKUP($C3516,'site totals'!$J$2:$K$607,2,FALSE),1)</f>
        <v>1888.1097</v>
      </c>
      <c r="P3516" s="32" t="s">
        <v>22</v>
      </c>
      <c r="Q3516" s="12">
        <v>0.97289574150000002</v>
      </c>
      <c r="R3516" s="29">
        <v>0.28999999999999998</v>
      </c>
      <c r="S3516" s="2">
        <f>IF($A3516="site","",VLOOKUP($P3516,margin_ranges!$A$5:$D$10,4,FALSE)/100)</f>
        <v>0.29749999999999999</v>
      </c>
      <c r="T3516" s="6">
        <f>IF(A3516="placement",$J3516*MIN($Q3516,$S3516),"")</f>
        <v>72.29249999999999</v>
      </c>
      <c r="U3516" s="6">
        <f>IF($A3516="placement",T3516,SUMIF($C$10:$C$6209,$C3516,$T$10:$T$6209))</f>
        <v>72.29249999999999</v>
      </c>
      <c r="V3516" s="34">
        <f t="shared" si="167"/>
        <v>-1.0563380281690127E-2</v>
      </c>
      <c r="W3516" s="24"/>
      <c r="X3516" s="2" t="str">
        <f>IFERROR(MIN(VLOOKUP($W3516,margin_ranges!$A$5:$D$10,4,FALSE),$Q3516*100)/100,"")</f>
        <v/>
      </c>
      <c r="Y3516" s="6">
        <f t="shared" si="165"/>
        <v>72.29249999999999</v>
      </c>
      <c r="Z3516" s="6">
        <f>IF($A3516="placement",Y3516,SUMIF($C$10:$C$6209,$C3516,$Y$10:$Y$6209))</f>
        <v>72.29249999999999</v>
      </c>
      <c r="AA3516" s="29">
        <f t="shared" si="166"/>
        <v>-1.0563380281690127E-2</v>
      </c>
    </row>
    <row r="3517" spans="1:27" hidden="1" x14ac:dyDescent="0.3">
      <c r="A3517" s="8" t="s">
        <v>17</v>
      </c>
      <c r="B3517" s="8" t="s">
        <v>3747</v>
      </c>
      <c r="C3517" s="8" t="s">
        <v>3748</v>
      </c>
      <c r="D3517" s="8" t="s">
        <v>3777</v>
      </c>
      <c r="E3517" s="8" t="s">
        <v>3778</v>
      </c>
      <c r="F3517" s="29">
        <v>0.28999999999999998</v>
      </c>
      <c r="G3517" s="29">
        <v>1</v>
      </c>
      <c r="H3517" s="30">
        <v>52.141100000000002</v>
      </c>
      <c r="I3517" s="30">
        <v>33.916899999999998</v>
      </c>
      <c r="J3517" s="14">
        <v>503</v>
      </c>
      <c r="K3517" s="14">
        <v>128</v>
      </c>
      <c r="L3517" s="12">
        <v>0.65049999999999997</v>
      </c>
      <c r="M3517" s="7">
        <v>0.4941123</v>
      </c>
      <c r="N3517" s="31">
        <v>0.25</v>
      </c>
      <c r="O3517" s="14">
        <f>IFERROR(VLOOKUP($C3517,'site totals'!$J$2:$K$607,2,FALSE),1)</f>
        <v>1888.1097</v>
      </c>
      <c r="P3517" s="32" t="s">
        <v>22</v>
      </c>
      <c r="Q3517" s="12">
        <v>0.4940421391</v>
      </c>
      <c r="R3517" s="29">
        <v>0.28999999999999998</v>
      </c>
      <c r="S3517" s="2">
        <f>IF($A3517="site","",VLOOKUP($P3517,margin_ranges!$A$5:$D$10,4,FALSE)/100)</f>
        <v>0.29749999999999999</v>
      </c>
      <c r="T3517" s="6">
        <f>IF(A3517="placement",$J3517*MIN($Q3517,$S3517),"")</f>
        <v>149.64249999999998</v>
      </c>
      <c r="U3517" s="6">
        <f>IF($A3517="placement",T3517,SUMIF($C$10:$C$6209,$C3517,$T$10:$T$6209))</f>
        <v>149.64249999999998</v>
      </c>
      <c r="V3517" s="34">
        <f t="shared" si="167"/>
        <v>-1.0563380281690127E-2</v>
      </c>
      <c r="W3517" s="24"/>
      <c r="X3517" s="2" t="str">
        <f>IFERROR(MIN(VLOOKUP($W3517,margin_ranges!$A$5:$D$10,4,FALSE),$Q3517*100)/100,"")</f>
        <v/>
      </c>
      <c r="Y3517" s="6">
        <f t="shared" si="165"/>
        <v>149.64249999999998</v>
      </c>
      <c r="Z3517" s="6">
        <f>IF($A3517="placement",Y3517,SUMIF($C$10:$C$6209,$C3517,$Y$10:$Y$6209))</f>
        <v>149.64249999999998</v>
      </c>
      <c r="AA3517" s="29">
        <f t="shared" si="166"/>
        <v>-1.0563380281690127E-2</v>
      </c>
    </row>
    <row r="3518" spans="1:27" hidden="1" x14ac:dyDescent="0.3">
      <c r="A3518" s="8" t="s">
        <v>17</v>
      </c>
      <c r="B3518" s="8" t="s">
        <v>3747</v>
      </c>
      <c r="C3518" s="8" t="s">
        <v>3748</v>
      </c>
      <c r="D3518" s="8" t="s">
        <v>3751</v>
      </c>
      <c r="E3518" s="8" t="s">
        <v>3752</v>
      </c>
      <c r="F3518" s="29">
        <v>0.28999999999999998</v>
      </c>
      <c r="G3518" s="29">
        <v>0</v>
      </c>
      <c r="H3518" s="30">
        <v>32.370899999999999</v>
      </c>
      <c r="I3518" s="30">
        <v>9.4347999999999992</v>
      </c>
      <c r="J3518" s="14">
        <v>120</v>
      </c>
      <c r="K3518" s="14">
        <v>30</v>
      </c>
      <c r="L3518" s="12">
        <v>0.29149999999999998</v>
      </c>
      <c r="M3518" s="7">
        <v>0.42381158000000002</v>
      </c>
      <c r="N3518" s="31">
        <v>0.25</v>
      </c>
      <c r="O3518" s="14">
        <f>IFERROR(VLOOKUP($C3518,'site totals'!$J$2:$K$607,2,FALSE),1)</f>
        <v>1888.1097</v>
      </c>
      <c r="P3518" s="32" t="s">
        <v>22</v>
      </c>
      <c r="Q3518" s="12">
        <v>0.41011521969999998</v>
      </c>
      <c r="R3518" s="29">
        <v>0.28999999999999998</v>
      </c>
      <c r="S3518" s="2">
        <f>IF($A3518="site","",VLOOKUP($P3518,margin_ranges!$A$5:$D$10,4,FALSE)/100)</f>
        <v>0.29749999999999999</v>
      </c>
      <c r="T3518" s="6">
        <f>IF(A3518="placement",$J3518*MIN($Q3518,$S3518),"")</f>
        <v>35.699999999999996</v>
      </c>
      <c r="U3518" s="6">
        <f>IF($A3518="placement",T3518,SUMIF($C$10:$C$6209,$C3518,$T$10:$T$6209))</f>
        <v>35.699999999999996</v>
      </c>
      <c r="V3518" s="34">
        <f t="shared" si="167"/>
        <v>-1.0563380281689905E-2</v>
      </c>
      <c r="W3518" s="24"/>
      <c r="X3518" s="2" t="str">
        <f>IFERROR(MIN(VLOOKUP($W3518,margin_ranges!$A$5:$D$10,4,FALSE),$Q3518*100)/100,"")</f>
        <v/>
      </c>
      <c r="Y3518" s="6">
        <f t="shared" si="165"/>
        <v>35.699999999999996</v>
      </c>
      <c r="Z3518" s="6">
        <f>IF($A3518="placement",Y3518,SUMIF($C$10:$C$6209,$C3518,$Y$10:$Y$6209))</f>
        <v>35.699999999999996</v>
      </c>
      <c r="AA3518" s="29">
        <f t="shared" si="166"/>
        <v>-1.0563380281689905E-2</v>
      </c>
    </row>
    <row r="3519" spans="1:27" hidden="1" x14ac:dyDescent="0.3">
      <c r="A3519" s="8" t="s">
        <v>17</v>
      </c>
      <c r="B3519" s="8" t="s">
        <v>3747</v>
      </c>
      <c r="C3519" s="8" t="s">
        <v>3748</v>
      </c>
      <c r="D3519" s="8" t="s">
        <v>3755</v>
      </c>
      <c r="E3519" s="8" t="s">
        <v>3756</v>
      </c>
      <c r="F3519" s="29">
        <v>0.28353256628208601</v>
      </c>
      <c r="G3519" s="29">
        <v>1</v>
      </c>
      <c r="H3519" s="30">
        <v>59.200099999999999</v>
      </c>
      <c r="I3519" s="30">
        <v>5.1760999999999999</v>
      </c>
      <c r="J3519" s="14">
        <v>163</v>
      </c>
      <c r="K3519" s="14">
        <v>46</v>
      </c>
      <c r="L3519" s="12">
        <v>8.7400000000000005E-2</v>
      </c>
      <c r="M3519" s="7">
        <v>1.0468026399999999</v>
      </c>
      <c r="N3519" s="31">
        <v>0.75</v>
      </c>
      <c r="O3519" s="14">
        <f>IFERROR(VLOOKUP($C3519,'site totals'!$J$2:$K$607,2,FALSE),1)</f>
        <v>1888.1097</v>
      </c>
      <c r="P3519" s="32" t="s">
        <v>22</v>
      </c>
      <c r="Q3519" s="12">
        <v>0.28353256630000001</v>
      </c>
      <c r="R3519" s="29">
        <v>0.32</v>
      </c>
      <c r="S3519" s="2">
        <f>IF($A3519="site","",VLOOKUP($P3519,margin_ranges!$A$5:$D$10,4,FALSE)/100)</f>
        <v>0.29749999999999999</v>
      </c>
      <c r="T3519" s="6">
        <f>IF(A3519="placement",$J3519*MIN($Q3519,$S3519),"")</f>
        <v>46.215808306900001</v>
      </c>
      <c r="U3519" s="6">
        <f>IF($A3519="placement",T3519,SUMIF($C$10:$C$6209,$C3519,$T$10:$T$6209))</f>
        <v>46.215808306900001</v>
      </c>
      <c r="V3519" s="34">
        <f t="shared" si="167"/>
        <v>5.362857897058837E-2</v>
      </c>
      <c r="W3519" s="24"/>
      <c r="X3519" s="2" t="str">
        <f>IFERROR(MIN(VLOOKUP($W3519,margin_ranges!$A$5:$D$10,4,FALSE),$Q3519*100)/100,"")</f>
        <v/>
      </c>
      <c r="Y3519" s="6">
        <f t="shared" si="165"/>
        <v>46.215808306900001</v>
      </c>
      <c r="Z3519" s="6">
        <f>IF($A3519="placement",Y3519,SUMIF($C$10:$C$6209,$C3519,$Y$10:$Y$6209))</f>
        <v>46.215808306900001</v>
      </c>
      <c r="AA3519" s="17">
        <f t="shared" si="166"/>
        <v>5.362857897058837E-2</v>
      </c>
    </row>
    <row r="3520" spans="1:27" hidden="1" x14ac:dyDescent="0.3">
      <c r="A3520" s="8" t="s">
        <v>17</v>
      </c>
      <c r="B3520" s="8" t="s">
        <v>3747</v>
      </c>
      <c r="C3520" s="8" t="s">
        <v>3748</v>
      </c>
      <c r="D3520" s="8" t="s">
        <v>3749</v>
      </c>
      <c r="E3520" s="8" t="s">
        <v>3750</v>
      </c>
      <c r="F3520" s="29">
        <v>0.33944739538728802</v>
      </c>
      <c r="G3520" s="29">
        <v>1</v>
      </c>
      <c r="H3520" s="30">
        <v>35.196899999999999</v>
      </c>
      <c r="I3520" s="30">
        <v>5.0833000000000004</v>
      </c>
      <c r="J3520" s="14">
        <v>173</v>
      </c>
      <c r="K3520" s="14">
        <v>55</v>
      </c>
      <c r="L3520" s="12">
        <v>0.1444</v>
      </c>
      <c r="M3520" s="7">
        <v>1.1354129799999999</v>
      </c>
      <c r="N3520" s="31">
        <v>0.75</v>
      </c>
      <c r="O3520" s="14">
        <f>IFERROR(VLOOKUP($C3520,'site totals'!$J$2:$K$607,2,FALSE),1)</f>
        <v>1888.1097</v>
      </c>
      <c r="P3520" s="32" t="s">
        <v>22</v>
      </c>
      <c r="Q3520" s="12">
        <v>0.33944739540000002</v>
      </c>
      <c r="R3520" s="29">
        <v>0.36</v>
      </c>
      <c r="S3520" s="2">
        <f>IF($A3520="site","",VLOOKUP($P3520,margin_ranges!$A$5:$D$10,4,FALSE)/100)</f>
        <v>0.29749999999999999</v>
      </c>
      <c r="T3520" s="6">
        <f>IF(A3520="placement",$J3520*MIN($Q3520,$S3520),"")</f>
        <v>51.467500000000001</v>
      </c>
      <c r="U3520" s="6">
        <f>IF($A3520="placement",T3520,SUMIF($C$10:$C$6209,$C3520,$T$10:$T$6209))</f>
        <v>51.467500000000001</v>
      </c>
      <c r="V3520" s="34">
        <f t="shared" si="167"/>
        <v>9.765625E-2</v>
      </c>
      <c r="W3520" s="24"/>
      <c r="X3520" s="2" t="str">
        <f>IFERROR(MIN(VLOOKUP($W3520,margin_ranges!$A$5:$D$10,4,FALSE),$Q3520*100)/100,"")</f>
        <v/>
      </c>
      <c r="Y3520" s="6">
        <f t="shared" si="165"/>
        <v>51.467500000000001</v>
      </c>
      <c r="Z3520" s="6">
        <f>IF($A3520="placement",Y3520,SUMIF($C$10:$C$6209,$C3520,$Y$10:$Y$6209))</f>
        <v>51.467500000000001</v>
      </c>
      <c r="AA3520" s="17">
        <f t="shared" si="166"/>
        <v>9.765625E-2</v>
      </c>
    </row>
    <row r="3521" spans="1:27" hidden="1" x14ac:dyDescent="0.3">
      <c r="A3521" s="8" t="s">
        <v>17</v>
      </c>
      <c r="B3521" s="8" t="s">
        <v>3747</v>
      </c>
      <c r="C3521" s="8" t="s">
        <v>3748</v>
      </c>
      <c r="D3521" s="8" t="s">
        <v>3763</v>
      </c>
      <c r="E3521" s="8" t="s">
        <v>3764</v>
      </c>
      <c r="F3521" s="29">
        <v>0.33999999999999903</v>
      </c>
      <c r="G3521" s="29">
        <v>1</v>
      </c>
      <c r="H3521" s="30">
        <v>41.8553</v>
      </c>
      <c r="I3521" s="30">
        <v>3.6341999999999999</v>
      </c>
      <c r="J3521" s="14">
        <v>163</v>
      </c>
      <c r="K3521" s="14">
        <v>50</v>
      </c>
      <c r="L3521" s="12">
        <v>8.6800000000000002E-2</v>
      </c>
      <c r="M3521" s="7">
        <v>1.49800114</v>
      </c>
      <c r="N3521" s="31">
        <v>0.75</v>
      </c>
      <c r="O3521" s="14">
        <f>IFERROR(VLOOKUP($C3521,'site totals'!$J$2:$K$607,2,FALSE),1)</f>
        <v>1888.1097</v>
      </c>
      <c r="P3521" s="32" t="s">
        <v>22</v>
      </c>
      <c r="Q3521" s="12">
        <v>0.49933282429999998</v>
      </c>
      <c r="R3521" s="29">
        <v>0.34</v>
      </c>
      <c r="S3521" s="2">
        <f>IF($A3521="site","",VLOOKUP($P3521,margin_ranges!$A$5:$D$10,4,FALSE)/100)</f>
        <v>0.29749999999999999</v>
      </c>
      <c r="T3521" s="6">
        <f>IF(A3521="placement",$J3521*MIN($Q3521,$S3521),"")</f>
        <v>48.4925</v>
      </c>
      <c r="U3521" s="6">
        <f>IF($A3521="placement",T3521,SUMIF($C$10:$C$6209,$C3521,$T$10:$T$6209))</f>
        <v>48.4925</v>
      </c>
      <c r="V3521" s="34">
        <f t="shared" si="167"/>
        <v>6.4393939393939448E-2</v>
      </c>
      <c r="W3521" s="24"/>
      <c r="X3521" s="2" t="str">
        <f>IFERROR(MIN(VLOOKUP($W3521,margin_ranges!$A$5:$D$10,4,FALSE),$Q3521*100)/100,"")</f>
        <v/>
      </c>
      <c r="Y3521" s="6">
        <f t="shared" si="165"/>
        <v>48.4925</v>
      </c>
      <c r="Z3521" s="6">
        <f>IF($A3521="placement",Y3521,SUMIF($C$10:$C$6209,$C3521,$Y$10:$Y$6209))</f>
        <v>48.4925</v>
      </c>
      <c r="AA3521" s="29">
        <f t="shared" si="166"/>
        <v>6.4393939393939448E-2</v>
      </c>
    </row>
    <row r="3522" spans="1:27" hidden="1" x14ac:dyDescent="0.3">
      <c r="A3522" s="8" t="s">
        <v>17</v>
      </c>
      <c r="B3522" s="8" t="s">
        <v>3747</v>
      </c>
      <c r="C3522" s="8" t="s">
        <v>3748</v>
      </c>
      <c r="D3522" s="8" t="s">
        <v>3779</v>
      </c>
      <c r="E3522" s="8" t="s">
        <v>3780</v>
      </c>
      <c r="F3522" s="29">
        <v>0.33999999999999903</v>
      </c>
      <c r="G3522" s="29">
        <v>1</v>
      </c>
      <c r="H3522" s="30">
        <v>63.636000000000003</v>
      </c>
      <c r="I3522" s="30">
        <v>15.7692</v>
      </c>
      <c r="J3522" s="14">
        <v>571</v>
      </c>
      <c r="K3522" s="14">
        <v>174</v>
      </c>
      <c r="L3522" s="12">
        <v>0.24779999999999999</v>
      </c>
      <c r="M3522" s="7">
        <v>1.2060914300000001</v>
      </c>
      <c r="N3522" s="31">
        <v>0.75</v>
      </c>
      <c r="O3522" s="14">
        <f>IFERROR(VLOOKUP($C3522,'site totals'!$J$2:$K$607,2,FALSE),1)</f>
        <v>1888.1097</v>
      </c>
      <c r="P3522" s="32" t="s">
        <v>22</v>
      </c>
      <c r="Q3522" s="12">
        <v>0.37815659889999997</v>
      </c>
      <c r="R3522" s="29">
        <v>0.34</v>
      </c>
      <c r="S3522" s="2">
        <f>IF($A3522="site","",VLOOKUP($P3522,margin_ranges!$A$5:$D$10,4,FALSE)/100)</f>
        <v>0.29749999999999999</v>
      </c>
      <c r="T3522" s="6">
        <f>IF(A3522="placement",$J3522*MIN($Q3522,$S3522),"")</f>
        <v>169.8725</v>
      </c>
      <c r="U3522" s="6">
        <f>IF($A3522="placement",T3522,SUMIF($C$10:$C$6209,$C3522,$T$10:$T$6209))</f>
        <v>169.8725</v>
      </c>
      <c r="V3522" s="34">
        <f t="shared" si="167"/>
        <v>6.4393939393939448E-2</v>
      </c>
      <c r="W3522" s="24"/>
      <c r="X3522" s="2" t="str">
        <f>IFERROR(MIN(VLOOKUP($W3522,margin_ranges!$A$5:$D$10,4,FALSE),$Q3522*100)/100,"")</f>
        <v/>
      </c>
      <c r="Y3522" s="6">
        <f t="shared" si="165"/>
        <v>169.8725</v>
      </c>
      <c r="Z3522" s="6">
        <f>IF($A3522="placement",Y3522,SUMIF($C$10:$C$6209,$C3522,$Y$10:$Y$6209))</f>
        <v>169.8725</v>
      </c>
      <c r="AA3522" s="29">
        <f t="shared" si="166"/>
        <v>6.4393939393939448E-2</v>
      </c>
    </row>
    <row r="3523" spans="1:27" hidden="1" x14ac:dyDescent="0.3">
      <c r="A3523" s="8" t="s">
        <v>17</v>
      </c>
      <c r="B3523" s="8" t="s">
        <v>3747</v>
      </c>
      <c r="C3523" s="8" t="s">
        <v>3748</v>
      </c>
      <c r="D3523" s="8" t="s">
        <v>3759</v>
      </c>
      <c r="E3523" s="8" t="s">
        <v>3760</v>
      </c>
      <c r="F3523" s="29">
        <v>0.33999999999999903</v>
      </c>
      <c r="G3523" s="29">
        <v>1</v>
      </c>
      <c r="H3523" s="30">
        <v>50.849899999999998</v>
      </c>
      <c r="I3523" s="30">
        <v>6.5762999999999998</v>
      </c>
      <c r="J3523" s="14">
        <v>228</v>
      </c>
      <c r="K3523" s="14">
        <v>69</v>
      </c>
      <c r="L3523" s="12">
        <v>0.1293</v>
      </c>
      <c r="M3523" s="7">
        <v>1.15535908</v>
      </c>
      <c r="N3523" s="31">
        <v>0.75</v>
      </c>
      <c r="O3523" s="14">
        <f>IFERROR(VLOOKUP($C3523,'site totals'!$J$2:$K$607,2,FALSE),1)</f>
        <v>1888.1097</v>
      </c>
      <c r="P3523" s="32" t="s">
        <v>22</v>
      </c>
      <c r="Q3523" s="12">
        <v>0.35085116700000002</v>
      </c>
      <c r="R3523" s="29">
        <v>0.34</v>
      </c>
      <c r="S3523" s="2">
        <f>IF($A3523="site","",VLOOKUP($P3523,margin_ranges!$A$5:$D$10,4,FALSE)/100)</f>
        <v>0.29749999999999999</v>
      </c>
      <c r="T3523" s="6">
        <f>IF(A3523="placement",$J3523*MIN($Q3523,$S3523),"")</f>
        <v>67.83</v>
      </c>
      <c r="U3523" s="6">
        <f>IF($A3523="placement",T3523,SUMIF($C$10:$C$6209,$C3523,$T$10:$T$6209))</f>
        <v>67.83</v>
      </c>
      <c r="V3523" s="34">
        <f t="shared" si="167"/>
        <v>6.439393939393967E-2</v>
      </c>
      <c r="W3523" s="24"/>
      <c r="X3523" s="2" t="str">
        <f>IFERROR(MIN(VLOOKUP($W3523,margin_ranges!$A$5:$D$10,4,FALSE),$Q3523*100)/100,"")</f>
        <v/>
      </c>
      <c r="Y3523" s="6">
        <f t="shared" si="165"/>
        <v>67.83</v>
      </c>
      <c r="Z3523" s="6">
        <f>IF($A3523="placement",Y3523,SUMIF($C$10:$C$6209,$C3523,$Y$10:$Y$6209))</f>
        <v>67.83</v>
      </c>
      <c r="AA3523" s="17">
        <f t="shared" si="166"/>
        <v>6.439393939393967E-2</v>
      </c>
    </row>
    <row r="3524" spans="1:27" hidden="1" x14ac:dyDescent="0.3">
      <c r="A3524" s="8" t="s">
        <v>17</v>
      </c>
      <c r="B3524" s="8" t="s">
        <v>3747</v>
      </c>
      <c r="C3524" s="8" t="s">
        <v>3748</v>
      </c>
      <c r="D3524" s="8" t="s">
        <v>3761</v>
      </c>
      <c r="E3524" s="8" t="s">
        <v>3762</v>
      </c>
      <c r="F3524" s="29">
        <v>0.33999999999999903</v>
      </c>
      <c r="G3524" s="29">
        <v>1</v>
      </c>
      <c r="H3524" s="30">
        <v>66.235200000000006</v>
      </c>
      <c r="I3524" s="30">
        <v>10.667199999999999</v>
      </c>
      <c r="J3524" s="14">
        <v>403</v>
      </c>
      <c r="K3524" s="14">
        <v>123</v>
      </c>
      <c r="L3524" s="12">
        <v>0.16109999999999999</v>
      </c>
      <c r="M3524" s="7">
        <v>1.25802024</v>
      </c>
      <c r="N3524" s="31">
        <v>0.75</v>
      </c>
      <c r="O3524" s="14">
        <f>IFERROR(VLOOKUP($C3524,'site totals'!$J$2:$K$607,2,FALSE),1)</f>
        <v>1888.1097</v>
      </c>
      <c r="P3524" s="32" t="s">
        <v>22</v>
      </c>
      <c r="Q3524" s="12">
        <v>0.40382517010000002</v>
      </c>
      <c r="R3524" s="29">
        <v>0.34</v>
      </c>
      <c r="S3524" s="2">
        <f>IF($A3524="site","",VLOOKUP($P3524,margin_ranges!$A$5:$D$10,4,FALSE)/100)</f>
        <v>0.29749999999999999</v>
      </c>
      <c r="T3524" s="6">
        <f>IF(A3524="placement",$J3524*MIN($Q3524,$S3524),"")</f>
        <v>119.8925</v>
      </c>
      <c r="U3524" s="6">
        <f>IF($A3524="placement",T3524,SUMIF($C$10:$C$6209,$C3524,$T$10:$T$6209))</f>
        <v>119.8925</v>
      </c>
      <c r="V3524" s="34">
        <f t="shared" si="167"/>
        <v>6.439393939393967E-2</v>
      </c>
      <c r="W3524" s="24"/>
      <c r="X3524" s="2" t="str">
        <f>IFERROR(MIN(VLOOKUP($W3524,margin_ranges!$A$5:$D$10,4,FALSE),$Q3524*100)/100,"")</f>
        <v/>
      </c>
      <c r="Y3524" s="6">
        <f t="shared" si="165"/>
        <v>119.8925</v>
      </c>
      <c r="Z3524" s="6">
        <f>IF($A3524="placement",Y3524,SUMIF($C$10:$C$6209,$C3524,$Y$10:$Y$6209))</f>
        <v>119.8925</v>
      </c>
      <c r="AA3524" s="29">
        <f t="shared" si="166"/>
        <v>6.439393939393967E-2</v>
      </c>
    </row>
    <row r="3525" spans="1:27" hidden="1" x14ac:dyDescent="0.3">
      <c r="A3525" s="8" t="s">
        <v>17</v>
      </c>
      <c r="B3525" s="8" t="s">
        <v>3747</v>
      </c>
      <c r="C3525" s="8" t="s">
        <v>3748</v>
      </c>
      <c r="D3525" s="8" t="s">
        <v>3771</v>
      </c>
      <c r="E3525" s="8" t="s">
        <v>3772</v>
      </c>
      <c r="F3525" s="29">
        <v>0.36736695814682702</v>
      </c>
      <c r="G3525" s="29">
        <v>1</v>
      </c>
      <c r="H3525" s="30">
        <v>46.124600000000001</v>
      </c>
      <c r="I3525" s="30">
        <v>9.1302000000000003</v>
      </c>
      <c r="J3525" s="14">
        <v>325</v>
      </c>
      <c r="K3525" s="14">
        <v>108</v>
      </c>
      <c r="L3525" s="12">
        <v>0.19789999999999999</v>
      </c>
      <c r="M3525" s="7">
        <v>1.1855213899999999</v>
      </c>
      <c r="N3525" s="31">
        <v>0.75</v>
      </c>
      <c r="O3525" s="14">
        <f>IFERROR(VLOOKUP($C3525,'site totals'!$J$2:$K$607,2,FALSE),1)</f>
        <v>1888.1097</v>
      </c>
      <c r="P3525" s="32" t="s">
        <v>22</v>
      </c>
      <c r="Q3525" s="12">
        <v>0.36736695809999997</v>
      </c>
      <c r="R3525" s="29">
        <v>0.37</v>
      </c>
      <c r="S3525" s="2">
        <f>IF($A3525="site","",VLOOKUP($P3525,margin_ranges!$A$5:$D$10,4,FALSE)/100)</f>
        <v>0.29749999999999999</v>
      </c>
      <c r="T3525" s="6">
        <f>IF(A3525="placement",$J3525*MIN($Q3525,$S3525),"")</f>
        <v>96.6875</v>
      </c>
      <c r="U3525" s="6">
        <f>IF($A3525="placement",T3525,SUMIF($C$10:$C$6209,$C3525,$T$10:$T$6209))</f>
        <v>96.6875</v>
      </c>
      <c r="V3525" s="34">
        <f t="shared" si="167"/>
        <v>0.11507936507936511</v>
      </c>
      <c r="W3525" s="24"/>
      <c r="X3525" s="2" t="str">
        <f>IFERROR(MIN(VLOOKUP($W3525,margin_ranges!$A$5:$D$10,4,FALSE),$Q3525*100)/100,"")</f>
        <v/>
      </c>
      <c r="Y3525" s="6">
        <f t="shared" si="165"/>
        <v>96.6875</v>
      </c>
      <c r="Z3525" s="6">
        <f>IF($A3525="placement",Y3525,SUMIF($C$10:$C$6209,$C3525,$Y$10:$Y$6209))</f>
        <v>96.6875</v>
      </c>
      <c r="AA3525" s="17">
        <f t="shared" si="166"/>
        <v>0.11507936507936511</v>
      </c>
    </row>
    <row r="3526" spans="1:27" x14ac:dyDescent="0.3">
      <c r="A3526" s="16" t="s">
        <v>33</v>
      </c>
      <c r="B3526" s="16" t="s">
        <v>3747</v>
      </c>
      <c r="C3526" s="16" t="s">
        <v>3748</v>
      </c>
      <c r="D3526" s="8" t="s">
        <v>34</v>
      </c>
      <c r="E3526" s="16"/>
      <c r="F3526" s="17">
        <v>0.31675697074168901</v>
      </c>
      <c r="G3526" s="17">
        <v>0.83558052999999999</v>
      </c>
      <c r="H3526" s="36">
        <v>720.30050000000006</v>
      </c>
      <c r="I3526" s="36">
        <v>194.04650000000001</v>
      </c>
      <c r="J3526" s="22">
        <v>4046</v>
      </c>
      <c r="K3526" s="22">
        <v>1141</v>
      </c>
      <c r="L3526" s="18">
        <v>0.26939999999999997</v>
      </c>
      <c r="M3526" s="19">
        <v>0.69501371000000001</v>
      </c>
      <c r="N3526" s="20">
        <v>0.35383799999999999</v>
      </c>
      <c r="O3526" s="22">
        <f>IFERROR(VLOOKUP($C3526,'site totals'!$J$2:$K$607,2,FALSE),1)</f>
        <v>1888.1097</v>
      </c>
      <c r="P3526" s="21"/>
      <c r="Q3526" s="18">
        <v>0.49089062119999999</v>
      </c>
      <c r="R3526" s="17">
        <v>0.31680000000000003</v>
      </c>
      <c r="S3526" s="18" t="str">
        <f>IF($A3526="site","",VLOOKUP($P3526,margin_ranges!$A$5:$D$10,4,FALSE)/100)</f>
        <v/>
      </c>
      <c r="T3526" s="22" t="str">
        <f>IF(A3526="placement",$J3526*MIN($Q3526,$S3526),"")</f>
        <v/>
      </c>
      <c r="U3526" s="22">
        <f>IF($A3526="placement",T3526,SUMIF($C$10:$C$6209,$C3526,$T$10:$T$6209))</f>
        <v>1200.0473146372001</v>
      </c>
      <c r="V3526" s="37">
        <f t="shared" si="167"/>
        <v>2.9565400905829931E-2</v>
      </c>
      <c r="W3526" s="38"/>
      <c r="X3526" s="18" t="str">
        <f>IFERROR(MIN(VLOOKUP($W3526,margin_ranges!$A$5:$D$10,4,FALSE),$Q3526*100)/100,"")</f>
        <v/>
      </c>
      <c r="Y3526" s="6" t="str">
        <f t="shared" si="165"/>
        <v/>
      </c>
      <c r="Z3526" s="6">
        <f>IF($A3526="placement",Y3526,SUMIF($C$10:$C$6209,$C3526,$Y$10:$Y$6209))</f>
        <v>1200.0473146372001</v>
      </c>
      <c r="AA3526" s="17">
        <f t="shared" si="166"/>
        <v>2.9565400905829931E-2</v>
      </c>
    </row>
    <row r="3527" spans="1:27" hidden="1" x14ac:dyDescent="0.3">
      <c r="A3527" s="8" t="s">
        <v>17</v>
      </c>
      <c r="B3527" s="8" t="s">
        <v>8123</v>
      </c>
      <c r="C3527" s="8" t="s">
        <v>8124</v>
      </c>
      <c r="D3527" s="33" t="s">
        <v>8131</v>
      </c>
      <c r="E3527" s="8" t="s">
        <v>8132</v>
      </c>
      <c r="F3527" s="29">
        <v>0.28999999999999998</v>
      </c>
      <c r="G3527" s="29">
        <v>1</v>
      </c>
      <c r="H3527" s="30">
        <v>1369.2493999999999</v>
      </c>
      <c r="I3527" s="30">
        <v>192.4873</v>
      </c>
      <c r="J3527" s="14">
        <v>1124</v>
      </c>
      <c r="K3527" s="14">
        <v>286</v>
      </c>
      <c r="L3527" s="12">
        <v>0.1406</v>
      </c>
      <c r="M3527" s="7">
        <v>0.19470266</v>
      </c>
      <c r="N3527" s="31">
        <v>0.05</v>
      </c>
      <c r="O3527" s="14">
        <f>IFERROR(VLOOKUP($C3527,'site totals'!$J$2:$K$607,2,FALSE),1)</f>
        <v>1862.8686</v>
      </c>
      <c r="P3527" s="32" t="s">
        <v>22</v>
      </c>
      <c r="Q3527" s="12">
        <v>0.74319816120000004</v>
      </c>
      <c r="R3527" s="29">
        <v>0.28999999999999998</v>
      </c>
      <c r="S3527" s="2">
        <f>IF($A3527="site","",VLOOKUP($P3527,margin_ranges!$A$5:$D$10,4,FALSE)/100)</f>
        <v>0.29749999999999999</v>
      </c>
      <c r="T3527" s="6">
        <f>IF(A3527="placement",$J3527*MIN($Q3527,$S3527),"")</f>
        <v>334.39</v>
      </c>
      <c r="U3527" s="6">
        <f>IF($A3527="placement",T3527,SUMIF($C$10:$C$6209,$C3527,$T$10:$T$6209))</f>
        <v>334.39</v>
      </c>
      <c r="V3527" s="34">
        <f t="shared" si="167"/>
        <v>-1.0563380281690127E-2</v>
      </c>
      <c r="W3527" s="24"/>
      <c r="X3527" s="2" t="str">
        <f>IFERROR(MIN(VLOOKUP($W3527,margin_ranges!$A$5:$D$10,4,FALSE),$Q3527*100)/100,"")</f>
        <v/>
      </c>
      <c r="Y3527" s="6">
        <f t="shared" si="165"/>
        <v>334.39</v>
      </c>
      <c r="Z3527" s="6">
        <f>IF($A3527="placement",Y3527,SUMIF($C$10:$C$6209,$C3527,$Y$10:$Y$6209))</f>
        <v>334.39</v>
      </c>
      <c r="AA3527" s="29">
        <f t="shared" si="166"/>
        <v>-1.0563380281690127E-2</v>
      </c>
    </row>
    <row r="3528" spans="1:27" hidden="1" x14ac:dyDescent="0.3">
      <c r="A3528" s="8" t="s">
        <v>17</v>
      </c>
      <c r="B3528" s="8" t="s">
        <v>8123</v>
      </c>
      <c r="C3528" s="8" t="s">
        <v>8124</v>
      </c>
      <c r="D3528" s="8" t="s">
        <v>8127</v>
      </c>
      <c r="E3528" s="8" t="s">
        <v>8128</v>
      </c>
      <c r="F3528" s="29">
        <v>0.28999999999999998</v>
      </c>
      <c r="G3528" s="29">
        <v>1</v>
      </c>
      <c r="H3528" s="30">
        <v>1379.2284</v>
      </c>
      <c r="I3528" s="30">
        <v>152.95169999999999</v>
      </c>
      <c r="J3528" s="14">
        <v>1204</v>
      </c>
      <c r="K3528" s="14">
        <v>308</v>
      </c>
      <c r="L3528" s="12">
        <v>0.1109</v>
      </c>
      <c r="M3528" s="7">
        <v>0.26233385999999997</v>
      </c>
      <c r="N3528" s="31">
        <v>0.05</v>
      </c>
      <c r="O3528" s="14">
        <f>IFERROR(VLOOKUP($C3528,'site totals'!$J$2:$K$607,2,FALSE),1)</f>
        <v>1862.8686</v>
      </c>
      <c r="P3528" s="32" t="s">
        <v>22</v>
      </c>
      <c r="Q3528" s="12">
        <v>0.8094031813</v>
      </c>
      <c r="R3528" s="29">
        <v>0.28999999999999998</v>
      </c>
      <c r="S3528" s="2">
        <f>IF($A3528="site","",VLOOKUP($P3528,margin_ranges!$A$5:$D$10,4,FALSE)/100)</f>
        <v>0.29749999999999999</v>
      </c>
      <c r="T3528" s="6">
        <f>IF(A3528="placement",$J3528*MIN($Q3528,$S3528),"")</f>
        <v>358.19</v>
      </c>
      <c r="U3528" s="6">
        <f>IF($A3528="placement",T3528,SUMIF($C$10:$C$6209,$C3528,$T$10:$T$6209))</f>
        <v>358.19</v>
      </c>
      <c r="V3528" s="34">
        <f t="shared" si="167"/>
        <v>-1.0563380281690127E-2</v>
      </c>
      <c r="W3528" s="24"/>
      <c r="X3528" s="2" t="str">
        <f>IFERROR(MIN(VLOOKUP($W3528,margin_ranges!$A$5:$D$10,4,FALSE),$Q3528*100)/100,"")</f>
        <v/>
      </c>
      <c r="Y3528" s="6">
        <f t="shared" si="165"/>
        <v>358.19</v>
      </c>
      <c r="Z3528" s="6">
        <f>IF($A3528="placement",Y3528,SUMIF($C$10:$C$6209,$C3528,$Y$10:$Y$6209))</f>
        <v>358.19</v>
      </c>
      <c r="AA3528" s="29">
        <f t="shared" si="166"/>
        <v>-1.0563380281690127E-2</v>
      </c>
    </row>
    <row r="3529" spans="1:27" hidden="1" x14ac:dyDescent="0.3">
      <c r="A3529" s="8" t="s">
        <v>17</v>
      </c>
      <c r="B3529" s="8" t="s">
        <v>8123</v>
      </c>
      <c r="C3529" s="8" t="s">
        <v>8124</v>
      </c>
      <c r="D3529" s="8" t="s">
        <v>8129</v>
      </c>
      <c r="E3529" s="8" t="s">
        <v>8130</v>
      </c>
      <c r="F3529" s="29">
        <v>0.25</v>
      </c>
      <c r="G3529" s="29">
        <v>1</v>
      </c>
      <c r="H3529" s="30">
        <v>2051.6278000000002</v>
      </c>
      <c r="I3529" s="30">
        <v>205.4469</v>
      </c>
      <c r="J3529" s="14">
        <v>746</v>
      </c>
      <c r="K3529" s="14">
        <v>186</v>
      </c>
      <c r="L3529" s="12">
        <v>0.10009999999999999</v>
      </c>
      <c r="M3529" s="7">
        <v>0.12102034</v>
      </c>
      <c r="N3529" s="31">
        <v>0.03</v>
      </c>
      <c r="O3529" s="14">
        <f>IFERROR(VLOOKUP($C3529,'site totals'!$J$2:$K$607,2,FALSE),1)</f>
        <v>1862.8686</v>
      </c>
      <c r="P3529" s="32" t="s">
        <v>94</v>
      </c>
      <c r="Q3529" s="12">
        <v>0.75210778609999995</v>
      </c>
      <c r="R3529" s="29">
        <v>0.25</v>
      </c>
      <c r="S3529" s="2">
        <f>IF($A3529="site","",VLOOKUP($P3529,margin_ranges!$A$5:$D$10,4,FALSE)/100)</f>
        <v>0.19750000000000001</v>
      </c>
      <c r="T3529" s="6">
        <f>IF(A3529="placement",$J3529*MIN($Q3529,$S3529),"")</f>
        <v>147.33500000000001</v>
      </c>
      <c r="U3529" s="6">
        <f>IF($A3529="placement",T3529,SUMIF($C$10:$C$6209,$C3529,$T$10:$T$6209))</f>
        <v>147.33500000000001</v>
      </c>
      <c r="V3529" s="34">
        <f t="shared" si="167"/>
        <v>6.999999999999984E-2</v>
      </c>
      <c r="W3529" s="24"/>
      <c r="X3529" s="2" t="str">
        <f>IFERROR(MIN(VLOOKUP($W3529,margin_ranges!$A$5:$D$10,4,FALSE),$Q3529*100)/100,"")</f>
        <v/>
      </c>
      <c r="Y3529" s="6">
        <f t="shared" si="165"/>
        <v>147.33500000000001</v>
      </c>
      <c r="Z3529" s="6">
        <f>IF($A3529="placement",Y3529,SUMIF($C$10:$C$6209,$C3529,$Y$10:$Y$6209))</f>
        <v>147.33500000000001</v>
      </c>
      <c r="AA3529" s="29">
        <f t="shared" si="166"/>
        <v>6.999999999999984E-2</v>
      </c>
    </row>
    <row r="3530" spans="1:27" hidden="1" x14ac:dyDescent="0.3">
      <c r="A3530" s="8" t="s">
        <v>17</v>
      </c>
      <c r="B3530" s="8" t="s">
        <v>8123</v>
      </c>
      <c r="C3530" s="8" t="s">
        <v>8124</v>
      </c>
      <c r="D3530" s="8" t="s">
        <v>8125</v>
      </c>
      <c r="E3530" s="8" t="s">
        <v>8126</v>
      </c>
      <c r="F3530" s="29">
        <v>0.25</v>
      </c>
      <c r="G3530" s="29">
        <v>1</v>
      </c>
      <c r="H3530" s="30">
        <v>2057.8759</v>
      </c>
      <c r="I3530" s="30">
        <v>210.64949999999999</v>
      </c>
      <c r="J3530" s="14">
        <v>918</v>
      </c>
      <c r="K3530" s="14">
        <v>229</v>
      </c>
      <c r="L3530" s="12">
        <v>0.1024</v>
      </c>
      <c r="M3530" s="7">
        <v>0.14524878999999999</v>
      </c>
      <c r="N3530" s="31">
        <v>0.03</v>
      </c>
      <c r="O3530" s="14">
        <f>IFERROR(VLOOKUP($C3530,'site totals'!$J$2:$K$607,2,FALSE),1)</f>
        <v>1862.8686</v>
      </c>
      <c r="P3530" s="32" t="s">
        <v>94</v>
      </c>
      <c r="Q3530" s="12">
        <v>0.79345783680000004</v>
      </c>
      <c r="R3530" s="29">
        <v>0.25</v>
      </c>
      <c r="S3530" s="2">
        <f>IF($A3530="site","",VLOOKUP($P3530,margin_ranges!$A$5:$D$10,4,FALSE)/100)</f>
        <v>0.19750000000000001</v>
      </c>
      <c r="T3530" s="6">
        <f>IF(A3530="placement",$J3530*MIN($Q3530,$S3530),"")</f>
        <v>181.30500000000001</v>
      </c>
      <c r="U3530" s="6">
        <f>IF($A3530="placement",T3530,SUMIF($C$10:$C$6209,$C3530,$T$10:$T$6209))</f>
        <v>181.30500000000001</v>
      </c>
      <c r="V3530" s="34">
        <f t="shared" si="167"/>
        <v>6.999999999999984E-2</v>
      </c>
      <c r="W3530" s="24"/>
      <c r="X3530" s="2" t="str">
        <f>IFERROR(MIN(VLOOKUP($W3530,margin_ranges!$A$5:$D$10,4,FALSE),$Q3530*100)/100,"")</f>
        <v/>
      </c>
      <c r="Y3530" s="6">
        <f t="shared" si="165"/>
        <v>181.30500000000001</v>
      </c>
      <c r="Z3530" s="6">
        <f>IF($A3530="placement",Y3530,SUMIF($C$10:$C$6209,$C3530,$Y$10:$Y$6209))</f>
        <v>181.30500000000001</v>
      </c>
      <c r="AA3530" s="17">
        <f t="shared" si="166"/>
        <v>6.999999999999984E-2</v>
      </c>
    </row>
    <row r="3531" spans="1:27" x14ac:dyDescent="0.3">
      <c r="A3531" s="16" t="s">
        <v>33</v>
      </c>
      <c r="B3531" s="16" t="s">
        <v>8123</v>
      </c>
      <c r="C3531" s="16" t="s">
        <v>8124</v>
      </c>
      <c r="D3531" s="8" t="s">
        <v>34</v>
      </c>
      <c r="E3531" s="16"/>
      <c r="F3531" s="17">
        <v>0.27332812523653</v>
      </c>
      <c r="G3531" s="17">
        <v>1</v>
      </c>
      <c r="H3531" s="36">
        <v>6857.9814999999999</v>
      </c>
      <c r="I3531" s="36">
        <v>761.53539999999998</v>
      </c>
      <c r="J3531" s="22">
        <v>3992</v>
      </c>
      <c r="K3531" s="22">
        <v>1010</v>
      </c>
      <c r="L3531" s="18">
        <v>0.111</v>
      </c>
      <c r="M3531" s="19">
        <v>0.17472863</v>
      </c>
      <c r="N3531" s="20">
        <v>3.9072000000000003E-2</v>
      </c>
      <c r="O3531" s="22">
        <f>IFERROR(VLOOKUP($C3531,'site totals'!$J$2:$K$607,2,FALSE),1)</f>
        <v>1862.8686</v>
      </c>
      <c r="P3531" s="21"/>
      <c r="Q3531" s="18">
        <v>0.7763846727</v>
      </c>
      <c r="R3531" s="17">
        <v>0.27329999999999999</v>
      </c>
      <c r="S3531" s="18" t="str">
        <f>IF($A3531="site","",VLOOKUP($P3531,margin_ranges!$A$5:$D$10,4,FALSE)/100)</f>
        <v/>
      </c>
      <c r="T3531" s="22" t="str">
        <f>IF(A3531="placement",$J3531*MIN($Q3531,$S3531),"")</f>
        <v/>
      </c>
      <c r="U3531" s="22">
        <f>IF($A3531="placement",T3531,SUMIF($C$10:$C$6209,$C3531,$T$10:$T$6209))</f>
        <v>1021.22</v>
      </c>
      <c r="V3531" s="37">
        <f t="shared" si="167"/>
        <v>2.4058575386633807E-2</v>
      </c>
      <c r="W3531" s="38"/>
      <c r="X3531" s="18" t="str">
        <f>IFERROR(MIN(VLOOKUP($W3531,margin_ranges!$A$5:$D$10,4,FALSE),$Q3531*100)/100,"")</f>
        <v/>
      </c>
      <c r="Y3531" s="6" t="str">
        <f t="shared" si="165"/>
        <v/>
      </c>
      <c r="Z3531" s="6">
        <f>IF($A3531="placement",Y3531,SUMIF($C$10:$C$6209,$C3531,$Y$10:$Y$6209))</f>
        <v>1021.22</v>
      </c>
      <c r="AA3531" s="17">
        <f t="shared" si="166"/>
        <v>2.4058575386633807E-2</v>
      </c>
    </row>
    <row r="3532" spans="1:27" hidden="1" x14ac:dyDescent="0.3">
      <c r="A3532" s="8" t="s">
        <v>17</v>
      </c>
      <c r="B3532" s="8" t="s">
        <v>4843</v>
      </c>
      <c r="C3532" s="8" t="s">
        <v>4844</v>
      </c>
      <c r="D3532" s="8" t="s">
        <v>4847</v>
      </c>
      <c r="E3532" s="8" t="s">
        <v>4848</v>
      </c>
      <c r="F3532" s="29">
        <v>0.249999999999999</v>
      </c>
      <c r="G3532" s="29">
        <v>0</v>
      </c>
      <c r="H3532" s="30">
        <v>4.0556999999999999</v>
      </c>
      <c r="I3532" s="30">
        <v>0.27379999999999999</v>
      </c>
      <c r="J3532" s="14">
        <v>18</v>
      </c>
      <c r="K3532" s="14">
        <v>4</v>
      </c>
      <c r="L3532" s="12">
        <v>6.7500000000000004E-2</v>
      </c>
      <c r="M3532" s="7">
        <v>2.1732063699999999</v>
      </c>
      <c r="N3532" s="31">
        <v>1.5</v>
      </c>
      <c r="O3532" s="14">
        <f>IFERROR(VLOOKUP($C3532,'site totals'!$J$2:$K$607,2,FALSE),1)</f>
        <v>1855.1086</v>
      </c>
      <c r="P3532" s="32" t="s">
        <v>161</v>
      </c>
      <c r="Q3532" s="12">
        <v>0.30977562759999999</v>
      </c>
      <c r="R3532" s="29">
        <v>0.25</v>
      </c>
      <c r="S3532" s="2">
        <f>IF($A3532="site","",VLOOKUP($P3532,margin_ranges!$A$5:$D$10,4,FALSE)/100)</f>
        <v>0.43</v>
      </c>
      <c r="T3532" s="6">
        <f>IF(A3532="placement",$J3532*MIN($Q3532,$S3532),"")</f>
        <v>5.5759612968000001</v>
      </c>
      <c r="U3532" s="6">
        <f>IF($A3532="placement",T3532,SUMIF($C$10:$C$6209,$C3532,$T$10:$T$6209))</f>
        <v>5.5759612968000001</v>
      </c>
      <c r="V3532" s="34">
        <f t="shared" si="167"/>
        <v>-7.9700836799999952E-2</v>
      </c>
      <c r="W3532" s="24"/>
      <c r="X3532" s="2" t="str">
        <f>IFERROR(MIN(VLOOKUP($W3532,margin_ranges!$A$5:$D$10,4,FALSE),$Q3532*100)/100,"")</f>
        <v/>
      </c>
      <c r="Y3532" s="6">
        <f t="shared" si="165"/>
        <v>5.5759612968000001</v>
      </c>
      <c r="Z3532" s="6">
        <f>IF($A3532="placement",Y3532,SUMIF($C$10:$C$6209,$C3532,$Y$10:$Y$6209))</f>
        <v>5.5759612968000001</v>
      </c>
      <c r="AA3532" s="29">
        <f t="shared" si="166"/>
        <v>-7.9700836799999952E-2</v>
      </c>
    </row>
    <row r="3533" spans="1:27" hidden="1" x14ac:dyDescent="0.3">
      <c r="A3533" s="8" t="s">
        <v>17</v>
      </c>
      <c r="B3533" s="8" t="s">
        <v>4843</v>
      </c>
      <c r="C3533" s="8" t="s">
        <v>4844</v>
      </c>
      <c r="D3533" s="8" t="s">
        <v>4845</v>
      </c>
      <c r="E3533" s="8" t="s">
        <v>4846</v>
      </c>
      <c r="F3533" s="29">
        <v>0.25360162066929398</v>
      </c>
      <c r="G3533" s="29">
        <v>0</v>
      </c>
      <c r="H3533" s="30">
        <v>4.7394999999999996</v>
      </c>
      <c r="I3533" s="30">
        <v>0.74539999999999995</v>
      </c>
      <c r="J3533" s="14">
        <v>45</v>
      </c>
      <c r="K3533" s="14">
        <v>11</v>
      </c>
      <c r="L3533" s="12">
        <v>0.1573</v>
      </c>
      <c r="M3533" s="7">
        <v>1.9962529899999999</v>
      </c>
      <c r="N3533" s="31">
        <v>1.49</v>
      </c>
      <c r="O3533" s="14">
        <f>IFERROR(VLOOKUP($C3533,'site totals'!$J$2:$K$607,2,FALSE),1)</f>
        <v>1855.1086</v>
      </c>
      <c r="P3533" s="32" t="s">
        <v>22</v>
      </c>
      <c r="Q3533" s="12">
        <v>0.25360162069999997</v>
      </c>
      <c r="R3533" s="29">
        <v>0.28999999999999998</v>
      </c>
      <c r="S3533" s="2">
        <f>IF($A3533="site","",VLOOKUP($P3533,margin_ranges!$A$5:$D$10,4,FALSE)/100)</f>
        <v>0.29749999999999999</v>
      </c>
      <c r="T3533" s="6">
        <f>IF(A3533="placement",$J3533*MIN($Q3533,$S3533),"")</f>
        <v>11.412072931499999</v>
      </c>
      <c r="U3533" s="6">
        <f>IF($A3533="placement",T3533,SUMIF($C$10:$C$6209,$C3533,$T$10:$T$6209))</f>
        <v>11.412072931499999</v>
      </c>
      <c r="V3533" s="34">
        <f t="shared" si="167"/>
        <v>5.126532295774644E-2</v>
      </c>
      <c r="W3533" s="24"/>
      <c r="X3533" s="2" t="str">
        <f>IFERROR(MIN(VLOOKUP($W3533,margin_ranges!$A$5:$D$10,4,FALSE),$Q3533*100)/100,"")</f>
        <v/>
      </c>
      <c r="Y3533" s="6">
        <f t="shared" si="165"/>
        <v>11.412072931499999</v>
      </c>
      <c r="Z3533" s="6">
        <f>IF($A3533="placement",Y3533,SUMIF($C$10:$C$6209,$C3533,$Y$10:$Y$6209))</f>
        <v>11.412072931499999</v>
      </c>
      <c r="AA3533" s="29">
        <f t="shared" si="166"/>
        <v>5.126532295774644E-2</v>
      </c>
    </row>
    <row r="3534" spans="1:27" hidden="1" x14ac:dyDescent="0.3">
      <c r="A3534" s="8" t="s">
        <v>17</v>
      </c>
      <c r="B3534" s="8" t="s">
        <v>4843</v>
      </c>
      <c r="C3534" s="8" t="s">
        <v>4844</v>
      </c>
      <c r="D3534" s="8" t="s">
        <v>4849</v>
      </c>
      <c r="E3534" s="8" t="s">
        <v>4850</v>
      </c>
      <c r="F3534" s="29">
        <v>0.262829038717315</v>
      </c>
      <c r="G3534" s="29">
        <v>0</v>
      </c>
      <c r="H3534" s="30">
        <v>5.1611000000000002</v>
      </c>
      <c r="I3534" s="30">
        <v>0.96709999999999996</v>
      </c>
      <c r="J3534" s="14">
        <v>59</v>
      </c>
      <c r="K3534" s="14">
        <v>14</v>
      </c>
      <c r="L3534" s="12">
        <v>0.18740000000000001</v>
      </c>
      <c r="M3534" s="7">
        <v>2.0212407699999999</v>
      </c>
      <c r="N3534" s="31">
        <v>1.49</v>
      </c>
      <c r="O3534" s="14">
        <f>IFERROR(VLOOKUP($C3534,'site totals'!$J$2:$K$607,2,FALSE),1)</f>
        <v>1855.1086</v>
      </c>
      <c r="P3534" s="32" t="s">
        <v>22</v>
      </c>
      <c r="Q3534" s="12">
        <v>0.26282903870000002</v>
      </c>
      <c r="R3534" s="29">
        <v>0.28999999999999998</v>
      </c>
      <c r="S3534" s="2">
        <f>IF($A3534="site","",VLOOKUP($P3534,margin_ranges!$A$5:$D$10,4,FALSE)/100)</f>
        <v>0.29749999999999999</v>
      </c>
      <c r="T3534" s="6">
        <f>IF(A3534="placement",$J3534*MIN($Q3534,$S3534),"")</f>
        <v>15.506913283300001</v>
      </c>
      <c r="U3534" s="6">
        <f>IF($A3534="placement",T3534,SUMIF($C$10:$C$6209,$C3534,$T$10:$T$6209))</f>
        <v>15.506913283300001</v>
      </c>
      <c r="V3534" s="34">
        <f t="shared" si="167"/>
        <v>3.8268959577464789E-2</v>
      </c>
      <c r="W3534" s="24"/>
      <c r="X3534" s="2" t="str">
        <f>IFERROR(MIN(VLOOKUP($W3534,margin_ranges!$A$5:$D$10,4,FALSE),$Q3534*100)/100,"")</f>
        <v/>
      </c>
      <c r="Y3534" s="6">
        <f t="shared" si="165"/>
        <v>15.506913283300001</v>
      </c>
      <c r="Z3534" s="6">
        <f>IF($A3534="placement",Y3534,SUMIF($C$10:$C$6209,$C3534,$Y$10:$Y$6209))</f>
        <v>15.506913283300001</v>
      </c>
      <c r="AA3534" s="29">
        <f t="shared" si="166"/>
        <v>3.8268959577464789E-2</v>
      </c>
    </row>
    <row r="3535" spans="1:27" hidden="1" x14ac:dyDescent="0.3">
      <c r="A3535" s="8" t="s">
        <v>17</v>
      </c>
      <c r="B3535" s="8" t="s">
        <v>4843</v>
      </c>
      <c r="C3535" s="8" t="s">
        <v>4844</v>
      </c>
      <c r="D3535" s="8" t="s">
        <v>4851</v>
      </c>
      <c r="E3535" s="8" t="s">
        <v>4852</v>
      </c>
      <c r="F3535" s="29">
        <v>9.6906145542117003E-2</v>
      </c>
      <c r="G3535" s="29">
        <v>1</v>
      </c>
      <c r="H3535" s="30">
        <v>296.62049999999999</v>
      </c>
      <c r="I3535" s="30">
        <v>22.146100000000001</v>
      </c>
      <c r="J3535" s="14">
        <v>1096</v>
      </c>
      <c r="K3535" s="14">
        <v>191</v>
      </c>
      <c r="L3535" s="12">
        <v>7.4700000000000003E-2</v>
      </c>
      <c r="M3535" s="7">
        <v>1.6498838899999999</v>
      </c>
      <c r="N3535" s="31">
        <v>1.49</v>
      </c>
      <c r="O3535" s="14">
        <f>IFERROR(VLOOKUP($C3535,'site totals'!$J$2:$K$607,2,FALSE),1)</f>
        <v>1855.1086</v>
      </c>
      <c r="P3535" s="32" t="s">
        <v>22</v>
      </c>
      <c r="Q3535" s="12">
        <v>9.6906145499999999E-2</v>
      </c>
      <c r="R3535" s="29">
        <v>0.1</v>
      </c>
      <c r="S3535" s="2">
        <f>IF($A3535="site","",VLOOKUP($P3535,margin_ranges!$A$5:$D$10,4,FALSE)/100)</f>
        <v>0.29749999999999999</v>
      </c>
      <c r="T3535" s="6">
        <f>IF(A3535="placement",$J3535*MIN($Q3535,$S3535),"")</f>
        <v>106.209135468</v>
      </c>
      <c r="U3535" s="6">
        <f>IF($A3535="placement",T3535,SUMIF($C$10:$C$6209,$C3535,$T$10:$T$6209))</f>
        <v>106.209135468</v>
      </c>
      <c r="V3535" s="34">
        <f t="shared" si="167"/>
        <v>3.4376161111111525E-3</v>
      </c>
      <c r="W3535" s="24"/>
      <c r="X3535" s="2" t="str">
        <f>IFERROR(MIN(VLOOKUP($W3535,margin_ranges!$A$5:$D$10,4,FALSE),$Q3535*100)/100,"")</f>
        <v/>
      </c>
      <c r="Y3535" s="6">
        <f t="shared" si="165"/>
        <v>106.209135468</v>
      </c>
      <c r="Z3535" s="6">
        <f>IF($A3535="placement",Y3535,SUMIF($C$10:$C$6209,$C3535,$Y$10:$Y$6209))</f>
        <v>106.209135468</v>
      </c>
      <c r="AA3535" s="29">
        <f t="shared" si="166"/>
        <v>3.4376161111111525E-3</v>
      </c>
    </row>
    <row r="3536" spans="1:27" hidden="1" x14ac:dyDescent="0.3">
      <c r="A3536" s="8" t="s">
        <v>17</v>
      </c>
      <c r="B3536" s="8" t="s">
        <v>4843</v>
      </c>
      <c r="C3536" s="8" t="s">
        <v>4844</v>
      </c>
      <c r="D3536" s="8" t="s">
        <v>4855</v>
      </c>
      <c r="E3536" s="8" t="s">
        <v>4856</v>
      </c>
      <c r="F3536" s="29">
        <v>0.197434170712743</v>
      </c>
      <c r="G3536" s="29">
        <v>1</v>
      </c>
      <c r="H3536" s="30">
        <v>288.8707</v>
      </c>
      <c r="I3536" s="30">
        <v>22.172599999999999</v>
      </c>
      <c r="J3536" s="14">
        <v>1243</v>
      </c>
      <c r="K3536" s="14">
        <v>245</v>
      </c>
      <c r="L3536" s="12">
        <v>7.6799999999999993E-2</v>
      </c>
      <c r="M3536" s="7">
        <v>1.86900556</v>
      </c>
      <c r="N3536" s="31">
        <v>1.5</v>
      </c>
      <c r="O3536" s="14">
        <f>IFERROR(VLOOKUP($C3536,'site totals'!$J$2:$K$607,2,FALSE),1)</f>
        <v>1855.1086</v>
      </c>
      <c r="P3536" s="32" t="s">
        <v>22</v>
      </c>
      <c r="Q3536" s="12">
        <v>0.19743417069999999</v>
      </c>
      <c r="R3536" s="29">
        <v>0.24</v>
      </c>
      <c r="S3536" s="2">
        <f>IF($A3536="site","",VLOOKUP($P3536,margin_ranges!$A$5:$D$10,4,FALSE)/100)</f>
        <v>0.29749999999999999</v>
      </c>
      <c r="T3536" s="6">
        <f>IF(A3536="placement",$J3536*MIN($Q3536,$S3536),"")</f>
        <v>245.41067418009999</v>
      </c>
      <c r="U3536" s="6">
        <f>IF($A3536="placement",T3536,SUMIF($C$10:$C$6209,$C3536,$T$10:$T$6209))</f>
        <v>245.41067418009999</v>
      </c>
      <c r="V3536" s="34">
        <f t="shared" si="167"/>
        <v>5.6007670131579035E-2</v>
      </c>
      <c r="W3536" s="24"/>
      <c r="X3536" s="2" t="str">
        <f>IFERROR(MIN(VLOOKUP($W3536,margin_ranges!$A$5:$D$10,4,FALSE),$Q3536*100)/100,"")</f>
        <v/>
      </c>
      <c r="Y3536" s="6">
        <f t="shared" si="165"/>
        <v>245.41067418009999</v>
      </c>
      <c r="Z3536" s="6">
        <f>IF($A3536="placement",Y3536,SUMIF($C$10:$C$6209,$C3536,$Y$10:$Y$6209))</f>
        <v>245.41067418009999</v>
      </c>
      <c r="AA3536" s="29">
        <f t="shared" si="166"/>
        <v>5.6007670131579035E-2</v>
      </c>
    </row>
    <row r="3537" spans="1:27" hidden="1" x14ac:dyDescent="0.3">
      <c r="A3537" s="8" t="s">
        <v>17</v>
      </c>
      <c r="B3537" s="8" t="s">
        <v>4843</v>
      </c>
      <c r="C3537" s="8" t="s">
        <v>4844</v>
      </c>
      <c r="D3537" s="8" t="s">
        <v>4853</v>
      </c>
      <c r="E3537" s="8" t="s">
        <v>4854</v>
      </c>
      <c r="F3537" s="29">
        <v>0.21783549205425801</v>
      </c>
      <c r="G3537" s="29">
        <v>1</v>
      </c>
      <c r="H3537" s="30">
        <v>303.76089999999999</v>
      </c>
      <c r="I3537" s="30">
        <v>26.327999999999999</v>
      </c>
      <c r="J3537" s="14">
        <v>1515</v>
      </c>
      <c r="K3537" s="14">
        <v>330</v>
      </c>
      <c r="L3537" s="12">
        <v>8.6699999999999999E-2</v>
      </c>
      <c r="M3537" s="7">
        <v>1.91775513</v>
      </c>
      <c r="N3537" s="31">
        <v>1.5</v>
      </c>
      <c r="O3537" s="14">
        <f>IFERROR(VLOOKUP($C3537,'site totals'!$J$2:$K$607,2,FALSE),1)</f>
        <v>1855.1086</v>
      </c>
      <c r="P3537" s="32" t="s">
        <v>22</v>
      </c>
      <c r="Q3537" s="12">
        <v>0.2178354921</v>
      </c>
      <c r="R3537" s="29">
        <v>0.26</v>
      </c>
      <c r="S3537" s="2">
        <f>IF($A3537="site","",VLOOKUP($P3537,margin_ranges!$A$5:$D$10,4,FALSE)/100)</f>
        <v>0.29749999999999999</v>
      </c>
      <c r="T3537" s="6">
        <f>IF(A3537="placement",$J3537*MIN($Q3537,$S3537),"")</f>
        <v>330.02077053149998</v>
      </c>
      <c r="U3537" s="6">
        <f>IF($A3537="placement",T3537,SUMIF($C$10:$C$6209,$C3537,$T$10:$T$6209))</f>
        <v>330.02077053149998</v>
      </c>
      <c r="V3537" s="34">
        <f t="shared" si="167"/>
        <v>5.6979064729729911E-2</v>
      </c>
      <c r="W3537" s="24"/>
      <c r="X3537" s="2" t="str">
        <f>IFERROR(MIN(VLOOKUP($W3537,margin_ranges!$A$5:$D$10,4,FALSE),$Q3537*100)/100,"")</f>
        <v/>
      </c>
      <c r="Y3537" s="6">
        <f t="shared" si="165"/>
        <v>330.02077053149998</v>
      </c>
      <c r="Z3537" s="6">
        <f>IF($A3537="placement",Y3537,SUMIF($C$10:$C$6209,$C3537,$Y$10:$Y$6209))</f>
        <v>330.02077053149998</v>
      </c>
      <c r="AA3537" s="29">
        <f t="shared" si="166"/>
        <v>5.6979064729729911E-2</v>
      </c>
    </row>
    <row r="3538" spans="1:27" x14ac:dyDescent="0.3">
      <c r="A3538" s="16" t="s">
        <v>33</v>
      </c>
      <c r="B3538" s="16" t="s">
        <v>4843</v>
      </c>
      <c r="C3538" s="16" t="s">
        <v>4844</v>
      </c>
      <c r="D3538" s="8" t="s">
        <v>34</v>
      </c>
      <c r="E3538" s="16"/>
      <c r="F3538" s="17">
        <v>0.17958356259035099</v>
      </c>
      <c r="G3538" s="17">
        <v>0.96952824999999998</v>
      </c>
      <c r="H3538" s="36">
        <v>903.26760000000002</v>
      </c>
      <c r="I3538" s="36">
        <v>72.633399999999995</v>
      </c>
      <c r="J3538" s="22">
        <v>3975</v>
      </c>
      <c r="K3538" s="22">
        <v>796</v>
      </c>
      <c r="L3538" s="18">
        <v>8.0399999999999999E-2</v>
      </c>
      <c r="M3538" s="19">
        <v>1.8243357099999999</v>
      </c>
      <c r="N3538" s="20">
        <v>1.496715</v>
      </c>
      <c r="O3538" s="22">
        <f>IFERROR(VLOOKUP($C3538,'site totals'!$J$2:$K$607,2,FALSE),1)</f>
        <v>1855.1086</v>
      </c>
      <c r="P3538" s="21"/>
      <c r="Q3538" s="18">
        <v>0.1795835626</v>
      </c>
      <c r="R3538" s="17">
        <v>0.2104</v>
      </c>
      <c r="S3538" s="18" t="str">
        <f>IF($A3538="site","",VLOOKUP($P3538,margin_ranges!$A$5:$D$10,4,FALSE)/100)</f>
        <v/>
      </c>
      <c r="T3538" s="22" t="str">
        <f>IF(A3538="placement",$J3538*MIN($Q3538,$S3538),"")</f>
        <v/>
      </c>
      <c r="U3538" s="22">
        <f>IF($A3538="placement",T3538,SUMIF($C$10:$C$6209,$C3538,$T$10:$T$6209))</f>
        <v>714.13552769119997</v>
      </c>
      <c r="V3538" s="37">
        <f t="shared" si="167"/>
        <v>3.8935237428966651E-2</v>
      </c>
      <c r="W3538" s="38"/>
      <c r="X3538" s="18" t="str">
        <f>IFERROR(MIN(VLOOKUP($W3538,margin_ranges!$A$5:$D$10,4,FALSE),$Q3538*100)/100,"")</f>
        <v/>
      </c>
      <c r="Y3538" s="6" t="str">
        <f t="shared" si="165"/>
        <v/>
      </c>
      <c r="Z3538" s="6">
        <f>IF($A3538="placement",Y3538,SUMIF($C$10:$C$6209,$C3538,$Y$10:$Y$6209))</f>
        <v>714.13552769119997</v>
      </c>
      <c r="AA3538" s="17">
        <f t="shared" si="166"/>
        <v>3.8935237428966651E-2</v>
      </c>
    </row>
    <row r="3539" spans="1:27" hidden="1" x14ac:dyDescent="0.3">
      <c r="A3539" s="8" t="s">
        <v>17</v>
      </c>
      <c r="B3539" s="8" t="s">
        <v>2642</v>
      </c>
      <c r="C3539" s="8" t="s">
        <v>2643</v>
      </c>
      <c r="D3539" s="33" t="s">
        <v>2664</v>
      </c>
      <c r="E3539" s="8" t="s">
        <v>2665</v>
      </c>
      <c r="F3539" s="29">
        <v>0.1</v>
      </c>
      <c r="G3539" s="29">
        <v>1</v>
      </c>
      <c r="H3539" s="30">
        <v>76.236099999999993</v>
      </c>
      <c r="I3539" s="30">
        <v>17.867599999999999</v>
      </c>
      <c r="J3539" s="14">
        <v>296</v>
      </c>
      <c r="K3539" s="14">
        <v>17</v>
      </c>
      <c r="L3539" s="12">
        <v>0.2344</v>
      </c>
      <c r="M3539" s="7">
        <v>0.55215572999999996</v>
      </c>
      <c r="N3539" s="31">
        <v>0.3</v>
      </c>
      <c r="O3539" s="14">
        <f>IFERROR(VLOOKUP($C3539,'site totals'!$J$2:$K$607,2,FALSE),1)</f>
        <v>1843.1792</v>
      </c>
      <c r="P3539" s="32" t="s">
        <v>94</v>
      </c>
      <c r="Q3539" s="12">
        <v>0.45667502409999999</v>
      </c>
      <c r="R3539" s="29">
        <v>0.1</v>
      </c>
      <c r="S3539" s="2">
        <f>IF($A3539="site","",VLOOKUP($P3539,margin_ranges!$A$5:$D$10,4,FALSE)/100)</f>
        <v>0.19750000000000001</v>
      </c>
      <c r="T3539" s="6">
        <f>IF(A3539="placement",$J3539*MIN($Q3539,$S3539),"")</f>
        <v>58.46</v>
      </c>
      <c r="U3539" s="6">
        <f>IF($A3539="placement",T3539,SUMIF($C$10:$C$6209,$C3539,$T$10:$T$6209))</f>
        <v>58.46</v>
      </c>
      <c r="V3539" s="34">
        <f t="shared" si="167"/>
        <v>-0.1083333333333335</v>
      </c>
      <c r="W3539" s="24"/>
      <c r="X3539" s="2" t="str">
        <f>IFERROR(MIN(VLOOKUP($W3539,margin_ranges!$A$5:$D$10,4,FALSE),$Q3539*100)/100,"")</f>
        <v/>
      </c>
      <c r="Y3539" s="6">
        <f t="shared" si="165"/>
        <v>58.46</v>
      </c>
      <c r="Z3539" s="6">
        <f>IF($A3539="placement",Y3539,SUMIF($C$10:$C$6209,$C3539,$Y$10:$Y$6209))</f>
        <v>58.46</v>
      </c>
      <c r="AA3539" s="29">
        <f t="shared" si="166"/>
        <v>-0.1083333333333335</v>
      </c>
    </row>
    <row r="3540" spans="1:27" hidden="1" x14ac:dyDescent="0.3">
      <c r="A3540" s="8" t="s">
        <v>17</v>
      </c>
      <c r="B3540" s="8" t="s">
        <v>2642</v>
      </c>
      <c r="C3540" s="8" t="s">
        <v>2643</v>
      </c>
      <c r="D3540" s="8" t="s">
        <v>2644</v>
      </c>
      <c r="E3540" s="8" t="s">
        <v>2645</v>
      </c>
      <c r="F3540" s="29">
        <v>9.9999999999999895E-2</v>
      </c>
      <c r="G3540" s="29">
        <v>0</v>
      </c>
      <c r="H3540" s="30">
        <v>22.9679</v>
      </c>
      <c r="I3540" s="30">
        <v>1.5835999999999999</v>
      </c>
      <c r="J3540" s="14">
        <v>29</v>
      </c>
      <c r="K3540" s="14">
        <v>2</v>
      </c>
      <c r="L3540" s="12">
        <v>6.9000000000000006E-2</v>
      </c>
      <c r="M3540" s="7">
        <v>0.60280096000000005</v>
      </c>
      <c r="N3540" s="31">
        <v>0.3</v>
      </c>
      <c r="O3540" s="14">
        <f>IFERROR(VLOOKUP($C3540,'site totals'!$J$2:$K$607,2,FALSE),1)</f>
        <v>1843.1792</v>
      </c>
      <c r="P3540" s="32" t="s">
        <v>94</v>
      </c>
      <c r="Q3540" s="12">
        <v>0.50232328449999997</v>
      </c>
      <c r="R3540" s="29">
        <v>0.1</v>
      </c>
      <c r="S3540" s="2">
        <f>IF($A3540="site","",VLOOKUP($P3540,margin_ranges!$A$5:$D$10,4,FALSE)/100)</f>
        <v>0.19750000000000001</v>
      </c>
      <c r="T3540" s="6">
        <f>IF(A3540="placement",$J3540*MIN($Q3540,$S3540),"")</f>
        <v>5.7275</v>
      </c>
      <c r="U3540" s="6">
        <f>IF($A3540="placement",T3540,SUMIF($C$10:$C$6209,$C3540,$T$10:$T$6209))</f>
        <v>5.7275</v>
      </c>
      <c r="V3540" s="34">
        <f t="shared" si="167"/>
        <v>-0.10833333333333339</v>
      </c>
      <c r="W3540" s="24"/>
      <c r="X3540" s="2" t="str">
        <f>IFERROR(MIN(VLOOKUP($W3540,margin_ranges!$A$5:$D$10,4,FALSE),$Q3540*100)/100,"")</f>
        <v/>
      </c>
      <c r="Y3540" s="6">
        <f t="shared" si="165"/>
        <v>5.7275</v>
      </c>
      <c r="Z3540" s="6">
        <f>IF($A3540="placement",Y3540,SUMIF($C$10:$C$6209,$C3540,$Y$10:$Y$6209))</f>
        <v>5.7275</v>
      </c>
      <c r="AA3540" s="29">
        <f t="shared" si="166"/>
        <v>-0.10833333333333339</v>
      </c>
    </row>
    <row r="3541" spans="1:27" hidden="1" x14ac:dyDescent="0.3">
      <c r="A3541" s="8" t="s">
        <v>17</v>
      </c>
      <c r="B3541" s="8" t="s">
        <v>2642</v>
      </c>
      <c r="C3541" s="8" t="s">
        <v>2643</v>
      </c>
      <c r="D3541" s="8" t="s">
        <v>2648</v>
      </c>
      <c r="E3541" s="8" t="s">
        <v>2649</v>
      </c>
      <c r="F3541" s="29">
        <v>9.9999999999999895E-2</v>
      </c>
      <c r="G3541" s="29">
        <v>0</v>
      </c>
      <c r="H3541" s="30">
        <v>22.958200000000001</v>
      </c>
      <c r="I3541" s="30">
        <v>2.7490999999999999</v>
      </c>
      <c r="J3541" s="14">
        <v>47</v>
      </c>
      <c r="K3541" s="14">
        <v>3</v>
      </c>
      <c r="L3541" s="12">
        <v>0.1197</v>
      </c>
      <c r="M3541" s="7">
        <v>0.56602836999999995</v>
      </c>
      <c r="N3541" s="31">
        <v>0.3</v>
      </c>
      <c r="O3541" s="14">
        <f>IFERROR(VLOOKUP($C3541,'site totals'!$J$2:$K$607,2,FALSE),1)</f>
        <v>1843.1792</v>
      </c>
      <c r="P3541" s="32" t="s">
        <v>94</v>
      </c>
      <c r="Q3541" s="12">
        <v>0.46999123259999998</v>
      </c>
      <c r="R3541" s="29">
        <v>0.1</v>
      </c>
      <c r="S3541" s="2">
        <f>IF($A3541="site","",VLOOKUP($P3541,margin_ranges!$A$5:$D$10,4,FALSE)/100)</f>
        <v>0.19750000000000001</v>
      </c>
      <c r="T3541" s="6">
        <f>IF(A3541="placement",$J3541*MIN($Q3541,$S3541),"")</f>
        <v>9.2825000000000006</v>
      </c>
      <c r="U3541" s="6">
        <f>IF($A3541="placement",T3541,SUMIF($C$10:$C$6209,$C3541,$T$10:$T$6209))</f>
        <v>9.2825000000000006</v>
      </c>
      <c r="V3541" s="34">
        <f t="shared" si="167"/>
        <v>-0.10833333333333339</v>
      </c>
      <c r="W3541" s="24"/>
      <c r="X3541" s="2" t="str">
        <f>IFERROR(MIN(VLOOKUP($W3541,margin_ranges!$A$5:$D$10,4,FALSE),$Q3541*100)/100,"")</f>
        <v/>
      </c>
      <c r="Y3541" s="6">
        <f t="shared" si="165"/>
        <v>9.2825000000000006</v>
      </c>
      <c r="Z3541" s="6">
        <f>IF($A3541="placement",Y3541,SUMIF($C$10:$C$6209,$C3541,$Y$10:$Y$6209))</f>
        <v>9.2825000000000006</v>
      </c>
      <c r="AA3541" s="29">
        <f t="shared" si="166"/>
        <v>-0.10833333333333339</v>
      </c>
    </row>
    <row r="3542" spans="1:27" hidden="1" x14ac:dyDescent="0.3">
      <c r="A3542" s="8" t="s">
        <v>17</v>
      </c>
      <c r="B3542" s="8" t="s">
        <v>2642</v>
      </c>
      <c r="C3542" s="8" t="s">
        <v>2643</v>
      </c>
      <c r="D3542" s="8" t="s">
        <v>2668</v>
      </c>
      <c r="E3542" s="8" t="s">
        <v>2669</v>
      </c>
      <c r="F3542" s="29">
        <v>0.1</v>
      </c>
      <c r="G3542" s="29">
        <v>0</v>
      </c>
      <c r="H3542" s="30">
        <v>21.979399999999998</v>
      </c>
      <c r="I3542" s="30">
        <v>5.14</v>
      </c>
      <c r="J3542" s="14">
        <v>123</v>
      </c>
      <c r="K3542" s="14">
        <v>7</v>
      </c>
      <c r="L3542" s="12">
        <v>0.2339</v>
      </c>
      <c r="M3542" s="7">
        <v>0.80054614000000002</v>
      </c>
      <c r="N3542" s="31">
        <v>0.5</v>
      </c>
      <c r="O3542" s="14">
        <f>IFERROR(VLOOKUP($C3542,'site totals'!$J$2:$K$607,2,FALSE),1)</f>
        <v>1843.1792</v>
      </c>
      <c r="P3542" s="32" t="s">
        <v>94</v>
      </c>
      <c r="Q3542" s="12">
        <v>0.37542637829999997</v>
      </c>
      <c r="R3542" s="29">
        <v>0.1</v>
      </c>
      <c r="S3542" s="2">
        <f>IF($A3542="site","",VLOOKUP($P3542,margin_ranges!$A$5:$D$10,4,FALSE)/100)</f>
        <v>0.19750000000000001</v>
      </c>
      <c r="T3542" s="6">
        <f>IF(A3542="placement",$J3542*MIN($Q3542,$S3542),"")</f>
        <v>24.2925</v>
      </c>
      <c r="U3542" s="6">
        <f>IF($A3542="placement",T3542,SUMIF($C$10:$C$6209,$C3542,$T$10:$T$6209))</f>
        <v>24.2925</v>
      </c>
      <c r="V3542" s="34">
        <f t="shared" si="167"/>
        <v>-0.10833333333333339</v>
      </c>
      <c r="W3542" s="24"/>
      <c r="X3542" s="2" t="str">
        <f>IFERROR(MIN(VLOOKUP($W3542,margin_ranges!$A$5:$D$10,4,FALSE),$Q3542*100)/100,"")</f>
        <v/>
      </c>
      <c r="Y3542" s="6">
        <f t="shared" si="165"/>
        <v>24.2925</v>
      </c>
      <c r="Z3542" s="6">
        <f>IF($A3542="placement",Y3542,SUMIF($C$10:$C$6209,$C3542,$Y$10:$Y$6209))</f>
        <v>24.2925</v>
      </c>
      <c r="AA3542" s="29">
        <f t="shared" si="166"/>
        <v>-0.10833333333333339</v>
      </c>
    </row>
    <row r="3543" spans="1:27" hidden="1" x14ac:dyDescent="0.3">
      <c r="A3543" s="8" t="s">
        <v>17</v>
      </c>
      <c r="B3543" s="8" t="s">
        <v>2642</v>
      </c>
      <c r="C3543" s="8" t="s">
        <v>2643</v>
      </c>
      <c r="D3543" s="8" t="s">
        <v>2646</v>
      </c>
      <c r="E3543" s="8" t="s">
        <v>2647</v>
      </c>
      <c r="F3543" s="29">
        <v>0.1</v>
      </c>
      <c r="G3543" s="29">
        <v>0</v>
      </c>
      <c r="H3543" s="30">
        <v>27.262599999999999</v>
      </c>
      <c r="I3543" s="30">
        <v>6.2804000000000002</v>
      </c>
      <c r="J3543" s="14">
        <v>151</v>
      </c>
      <c r="K3543" s="14">
        <v>8</v>
      </c>
      <c r="L3543" s="12">
        <v>0.23039999999999999</v>
      </c>
      <c r="M3543" s="7">
        <v>0.80009439999999998</v>
      </c>
      <c r="N3543" s="31">
        <v>0.5</v>
      </c>
      <c r="O3543" s="14">
        <f>IFERROR(VLOOKUP($C3543,'site totals'!$J$2:$K$607,2,FALSE),1)</f>
        <v>1843.1792</v>
      </c>
      <c r="P3543" s="32" t="s">
        <v>94</v>
      </c>
      <c r="Q3543" s="12">
        <v>0.37507373939999999</v>
      </c>
      <c r="R3543" s="29">
        <v>0.1</v>
      </c>
      <c r="S3543" s="2">
        <f>IF($A3543="site","",VLOOKUP($P3543,margin_ranges!$A$5:$D$10,4,FALSE)/100)</f>
        <v>0.19750000000000001</v>
      </c>
      <c r="T3543" s="6">
        <f>IF(A3543="placement",$J3543*MIN($Q3543,$S3543),"")</f>
        <v>29.822500000000002</v>
      </c>
      <c r="U3543" s="6">
        <f>IF($A3543="placement",T3543,SUMIF($C$10:$C$6209,$C3543,$T$10:$T$6209))</f>
        <v>29.822500000000002</v>
      </c>
      <c r="V3543" s="34">
        <f t="shared" si="167"/>
        <v>-0.10833333333333339</v>
      </c>
      <c r="W3543" s="24"/>
      <c r="X3543" s="2" t="str">
        <f>IFERROR(MIN(VLOOKUP($W3543,margin_ranges!$A$5:$D$10,4,FALSE),$Q3543*100)/100,"")</f>
        <v/>
      </c>
      <c r="Y3543" s="6">
        <f t="shared" si="165"/>
        <v>29.822500000000002</v>
      </c>
      <c r="Z3543" s="6">
        <f>IF($A3543="placement",Y3543,SUMIF($C$10:$C$6209,$C3543,$Y$10:$Y$6209))</f>
        <v>29.822500000000002</v>
      </c>
      <c r="AA3543" s="29">
        <f t="shared" si="166"/>
        <v>-0.10833333333333339</v>
      </c>
    </row>
    <row r="3544" spans="1:27" hidden="1" x14ac:dyDescent="0.3">
      <c r="A3544" s="8" t="s">
        <v>17</v>
      </c>
      <c r="B3544" s="8" t="s">
        <v>2642</v>
      </c>
      <c r="C3544" s="8" t="s">
        <v>2643</v>
      </c>
      <c r="D3544" s="8" t="s">
        <v>2652</v>
      </c>
      <c r="E3544" s="8" t="s">
        <v>2653</v>
      </c>
      <c r="F3544" s="29">
        <v>0.1</v>
      </c>
      <c r="G3544" s="29">
        <v>0</v>
      </c>
      <c r="H3544" s="30">
        <v>43.250399999999999</v>
      </c>
      <c r="I3544" s="30">
        <v>8.8320000000000007</v>
      </c>
      <c r="J3544" s="14">
        <v>163</v>
      </c>
      <c r="K3544" s="14">
        <v>9</v>
      </c>
      <c r="L3544" s="12">
        <v>0.20419999999999999</v>
      </c>
      <c r="M3544" s="7">
        <v>0.61395250999999995</v>
      </c>
      <c r="N3544" s="31">
        <v>0.3</v>
      </c>
      <c r="O3544" s="14">
        <f>IFERROR(VLOOKUP($C3544,'site totals'!$J$2:$K$607,2,FALSE),1)</f>
        <v>1843.1792</v>
      </c>
      <c r="P3544" s="32" t="s">
        <v>94</v>
      </c>
      <c r="Q3544" s="12">
        <v>0.51136285800000003</v>
      </c>
      <c r="R3544" s="29">
        <v>0.1</v>
      </c>
      <c r="S3544" s="2">
        <f>IF($A3544="site","",VLOOKUP($P3544,margin_ranges!$A$5:$D$10,4,FALSE)/100)</f>
        <v>0.19750000000000001</v>
      </c>
      <c r="T3544" s="6">
        <f>IF(A3544="placement",$J3544*MIN($Q3544,$S3544),"")</f>
        <v>32.192500000000003</v>
      </c>
      <c r="U3544" s="6">
        <f>IF($A3544="placement",T3544,SUMIF($C$10:$C$6209,$C3544,$T$10:$T$6209))</f>
        <v>32.192500000000003</v>
      </c>
      <c r="V3544" s="34">
        <f t="shared" si="167"/>
        <v>-0.10833333333333339</v>
      </c>
      <c r="W3544" s="24"/>
      <c r="X3544" s="2" t="str">
        <f>IFERROR(MIN(VLOOKUP($W3544,margin_ranges!$A$5:$D$10,4,FALSE),$Q3544*100)/100,"")</f>
        <v/>
      </c>
      <c r="Y3544" s="6">
        <f t="shared" si="165"/>
        <v>32.192500000000003</v>
      </c>
      <c r="Z3544" s="6">
        <f>IF($A3544="placement",Y3544,SUMIF($C$10:$C$6209,$C3544,$Y$10:$Y$6209))</f>
        <v>32.192500000000003</v>
      </c>
      <c r="AA3544" s="29">
        <f t="shared" si="166"/>
        <v>-0.10833333333333339</v>
      </c>
    </row>
    <row r="3545" spans="1:27" hidden="1" x14ac:dyDescent="0.3">
      <c r="A3545" s="8" t="s">
        <v>17</v>
      </c>
      <c r="B3545" s="8" t="s">
        <v>2642</v>
      </c>
      <c r="C3545" s="8" t="s">
        <v>2643</v>
      </c>
      <c r="D3545" s="8" t="s">
        <v>2650</v>
      </c>
      <c r="E3545" s="8" t="s">
        <v>2651</v>
      </c>
      <c r="F3545" s="29">
        <v>9.9999999999999895E-2</v>
      </c>
      <c r="G3545" s="29">
        <v>1</v>
      </c>
      <c r="H3545" s="30">
        <v>42.985700000000001</v>
      </c>
      <c r="I3545" s="30">
        <v>14.110099999999999</v>
      </c>
      <c r="J3545" s="14">
        <v>344</v>
      </c>
      <c r="K3545" s="14">
        <v>20</v>
      </c>
      <c r="L3545" s="12">
        <v>0.32829999999999998</v>
      </c>
      <c r="M3545" s="7">
        <v>0.81285700999999999</v>
      </c>
      <c r="N3545" s="31">
        <v>0.5</v>
      </c>
      <c r="O3545" s="14">
        <f>IFERROR(VLOOKUP($C3545,'site totals'!$J$2:$K$607,2,FALSE),1)</f>
        <v>1843.1792</v>
      </c>
      <c r="P3545" s="32" t="s">
        <v>94</v>
      </c>
      <c r="Q3545" s="12">
        <v>0.38488566600000002</v>
      </c>
      <c r="R3545" s="29">
        <v>0.1</v>
      </c>
      <c r="S3545" s="2">
        <f>IF($A3545="site","",VLOOKUP($P3545,margin_ranges!$A$5:$D$10,4,FALSE)/100)</f>
        <v>0.19750000000000001</v>
      </c>
      <c r="T3545" s="6">
        <f>IF(A3545="placement",$J3545*MIN($Q3545,$S3545),"")</f>
        <v>67.94</v>
      </c>
      <c r="U3545" s="6">
        <f>IF($A3545="placement",T3545,SUMIF($C$10:$C$6209,$C3545,$T$10:$T$6209))</f>
        <v>67.94</v>
      </c>
      <c r="V3545" s="34">
        <f t="shared" si="167"/>
        <v>-0.10833333333333339</v>
      </c>
      <c r="W3545" s="24"/>
      <c r="X3545" s="2" t="str">
        <f>IFERROR(MIN(VLOOKUP($W3545,margin_ranges!$A$5:$D$10,4,FALSE),$Q3545*100)/100,"")</f>
        <v/>
      </c>
      <c r="Y3545" s="6">
        <f t="shared" si="165"/>
        <v>67.94</v>
      </c>
      <c r="Z3545" s="6">
        <f>IF($A3545="placement",Y3545,SUMIF($C$10:$C$6209,$C3545,$Y$10:$Y$6209))</f>
        <v>67.94</v>
      </c>
      <c r="AA3545" s="29">
        <f t="shared" si="166"/>
        <v>-0.10833333333333339</v>
      </c>
    </row>
    <row r="3546" spans="1:27" hidden="1" x14ac:dyDescent="0.3">
      <c r="A3546" s="8" t="s">
        <v>17</v>
      </c>
      <c r="B3546" s="8" t="s">
        <v>2642</v>
      </c>
      <c r="C3546" s="8" t="s">
        <v>2643</v>
      </c>
      <c r="D3546" s="8" t="s">
        <v>2660</v>
      </c>
      <c r="E3546" s="8" t="s">
        <v>2661</v>
      </c>
      <c r="F3546" s="29">
        <v>9.9999999999999895E-2</v>
      </c>
      <c r="G3546" s="29">
        <v>1</v>
      </c>
      <c r="H3546" s="30">
        <v>114.0564</v>
      </c>
      <c r="I3546" s="30">
        <v>11.920199999999999</v>
      </c>
      <c r="J3546" s="14">
        <v>372</v>
      </c>
      <c r="K3546" s="14">
        <v>22</v>
      </c>
      <c r="L3546" s="12">
        <v>0.1045</v>
      </c>
      <c r="M3546" s="7">
        <v>1.04151591</v>
      </c>
      <c r="N3546" s="31">
        <v>0.5</v>
      </c>
      <c r="O3546" s="14">
        <f>IFERROR(VLOOKUP($C3546,'site totals'!$J$2:$K$607,2,FALSE),1)</f>
        <v>1843.1792</v>
      </c>
      <c r="P3546" s="32" t="s">
        <v>94</v>
      </c>
      <c r="Q3546" s="12">
        <v>0.51993052240000004</v>
      </c>
      <c r="R3546" s="29">
        <v>0.1</v>
      </c>
      <c r="S3546" s="2">
        <f>IF($A3546="site","",VLOOKUP($P3546,margin_ranges!$A$5:$D$10,4,FALSE)/100)</f>
        <v>0.19750000000000001</v>
      </c>
      <c r="T3546" s="6">
        <f>IF(A3546="placement",$J3546*MIN($Q3546,$S3546),"")</f>
        <v>73.47</v>
      </c>
      <c r="U3546" s="6">
        <f>IF($A3546="placement",T3546,SUMIF($C$10:$C$6209,$C3546,$T$10:$T$6209))</f>
        <v>73.47</v>
      </c>
      <c r="V3546" s="34">
        <f t="shared" si="167"/>
        <v>-0.10833333333333339</v>
      </c>
      <c r="W3546" s="24"/>
      <c r="X3546" s="2" t="str">
        <f>IFERROR(MIN(VLOOKUP($W3546,margin_ranges!$A$5:$D$10,4,FALSE),$Q3546*100)/100,"")</f>
        <v/>
      </c>
      <c r="Y3546" s="6">
        <f t="shared" si="165"/>
        <v>73.47</v>
      </c>
      <c r="Z3546" s="6">
        <f>IF($A3546="placement",Y3546,SUMIF($C$10:$C$6209,$C3546,$Y$10:$Y$6209))</f>
        <v>73.47</v>
      </c>
      <c r="AA3546" s="29">
        <f t="shared" si="166"/>
        <v>-0.10833333333333339</v>
      </c>
    </row>
    <row r="3547" spans="1:27" hidden="1" x14ac:dyDescent="0.3">
      <c r="A3547" s="8" t="s">
        <v>17</v>
      </c>
      <c r="B3547" s="8" t="s">
        <v>2642</v>
      </c>
      <c r="C3547" s="8" t="s">
        <v>2643</v>
      </c>
      <c r="D3547" s="8" t="s">
        <v>2666</v>
      </c>
      <c r="E3547" s="8" t="s">
        <v>2667</v>
      </c>
      <c r="F3547" s="29">
        <v>9.9999999999999895E-2</v>
      </c>
      <c r="G3547" s="29">
        <v>1</v>
      </c>
      <c r="H3547" s="30">
        <v>87.864699999999999</v>
      </c>
      <c r="I3547" s="30">
        <v>12.427300000000001</v>
      </c>
      <c r="J3547" s="14">
        <v>373</v>
      </c>
      <c r="K3547" s="14">
        <v>21</v>
      </c>
      <c r="L3547" s="12">
        <v>0.1414</v>
      </c>
      <c r="M3547" s="7">
        <v>0.99985630999999997</v>
      </c>
      <c r="N3547" s="31">
        <v>0.5</v>
      </c>
      <c r="O3547" s="14">
        <f>IFERROR(VLOOKUP($C3547,'site totals'!$J$2:$K$607,2,FALSE),1)</f>
        <v>1843.1792</v>
      </c>
      <c r="P3547" s="32" t="s">
        <v>94</v>
      </c>
      <c r="Q3547" s="12">
        <v>0.49992814320000001</v>
      </c>
      <c r="R3547" s="29">
        <v>0.1</v>
      </c>
      <c r="S3547" s="2">
        <f>IF($A3547="site","",VLOOKUP($P3547,margin_ranges!$A$5:$D$10,4,FALSE)/100)</f>
        <v>0.19750000000000001</v>
      </c>
      <c r="T3547" s="6">
        <f>IF(A3547="placement",$J3547*MIN($Q3547,$S3547),"")</f>
        <v>73.667500000000004</v>
      </c>
      <c r="U3547" s="6">
        <f>IF($A3547="placement",T3547,SUMIF($C$10:$C$6209,$C3547,$T$10:$T$6209))</f>
        <v>73.667500000000004</v>
      </c>
      <c r="V3547" s="34">
        <f t="shared" si="167"/>
        <v>-0.10833333333333339</v>
      </c>
      <c r="W3547" s="24"/>
      <c r="X3547" s="2" t="str">
        <f>IFERROR(MIN(VLOOKUP($W3547,margin_ranges!$A$5:$D$10,4,FALSE),$Q3547*100)/100,"")</f>
        <v/>
      </c>
      <c r="Y3547" s="6">
        <f t="shared" si="165"/>
        <v>73.667500000000004</v>
      </c>
      <c r="Z3547" s="6">
        <f>IF($A3547="placement",Y3547,SUMIF($C$10:$C$6209,$C3547,$Y$10:$Y$6209))</f>
        <v>73.667500000000004</v>
      </c>
      <c r="AA3547" s="29">
        <f t="shared" si="166"/>
        <v>-0.10833333333333339</v>
      </c>
    </row>
    <row r="3548" spans="1:27" hidden="1" x14ac:dyDescent="0.3">
      <c r="A3548" s="8" t="s">
        <v>17</v>
      </c>
      <c r="B3548" s="8" t="s">
        <v>2642</v>
      </c>
      <c r="C3548" s="8" t="s">
        <v>2643</v>
      </c>
      <c r="D3548" s="8" t="s">
        <v>2680</v>
      </c>
      <c r="E3548" s="8" t="s">
        <v>2681</v>
      </c>
      <c r="F3548" s="29">
        <v>9.9999999999999895E-2</v>
      </c>
      <c r="G3548" s="29">
        <v>1</v>
      </c>
      <c r="H3548" s="30">
        <v>311.97129999999999</v>
      </c>
      <c r="I3548" s="30">
        <v>49.679400000000001</v>
      </c>
      <c r="J3548" s="14">
        <v>749</v>
      </c>
      <c r="K3548" s="14">
        <v>42</v>
      </c>
      <c r="L3548" s="12">
        <v>0.15920000000000001</v>
      </c>
      <c r="M3548" s="7">
        <v>0.50254761999999997</v>
      </c>
      <c r="N3548" s="31">
        <v>0.3</v>
      </c>
      <c r="O3548" s="14">
        <f>IFERROR(VLOOKUP($C3548,'site totals'!$J$2:$K$607,2,FALSE),1)</f>
        <v>1843.1792</v>
      </c>
      <c r="P3548" s="32" t="s">
        <v>94</v>
      </c>
      <c r="Q3548" s="12">
        <v>0.4030416456</v>
      </c>
      <c r="R3548" s="29">
        <v>0.1</v>
      </c>
      <c r="S3548" s="2">
        <f>IF($A3548="site","",VLOOKUP($P3548,margin_ranges!$A$5:$D$10,4,FALSE)/100)</f>
        <v>0.19750000000000001</v>
      </c>
      <c r="T3548" s="6">
        <f>IF(A3548="placement",$J3548*MIN($Q3548,$S3548),"")</f>
        <v>147.92750000000001</v>
      </c>
      <c r="U3548" s="6">
        <f>IF($A3548="placement",T3548,SUMIF($C$10:$C$6209,$C3548,$T$10:$T$6209))</f>
        <v>147.92750000000001</v>
      </c>
      <c r="V3548" s="34">
        <f t="shared" si="167"/>
        <v>-0.10833333333333339</v>
      </c>
      <c r="W3548" s="24"/>
      <c r="X3548" s="2" t="str">
        <f>IFERROR(MIN(VLOOKUP($W3548,margin_ranges!$A$5:$D$10,4,FALSE),$Q3548*100)/100,"")</f>
        <v/>
      </c>
      <c r="Y3548" s="6">
        <f t="shared" si="165"/>
        <v>147.92750000000001</v>
      </c>
      <c r="Z3548" s="6">
        <f>IF($A3548="placement",Y3548,SUMIF($C$10:$C$6209,$C3548,$Y$10:$Y$6209))</f>
        <v>147.92750000000001</v>
      </c>
      <c r="AA3548" s="29">
        <f t="shared" si="166"/>
        <v>-0.10833333333333339</v>
      </c>
    </row>
    <row r="3549" spans="1:27" hidden="1" x14ac:dyDescent="0.3">
      <c r="A3549" s="8" t="s">
        <v>17</v>
      </c>
      <c r="B3549" s="8" t="s">
        <v>2642</v>
      </c>
      <c r="C3549" s="8" t="s">
        <v>2643</v>
      </c>
      <c r="D3549" s="8" t="s">
        <v>2676</v>
      </c>
      <c r="E3549" s="8" t="s">
        <v>2677</v>
      </c>
      <c r="F3549" s="29">
        <v>0.1</v>
      </c>
      <c r="G3549" s="29">
        <v>0</v>
      </c>
      <c r="H3549" s="30">
        <v>1.0723</v>
      </c>
      <c r="I3549" s="30">
        <v>0.4546</v>
      </c>
      <c r="J3549" s="14">
        <v>11</v>
      </c>
      <c r="K3549" s="14">
        <v>1</v>
      </c>
      <c r="L3549" s="12">
        <v>0.42399999999999999</v>
      </c>
      <c r="M3549" s="7">
        <v>0.79816182000000002</v>
      </c>
      <c r="N3549" s="31">
        <v>0.5</v>
      </c>
      <c r="O3549" s="14">
        <f>IFERROR(VLOOKUP($C3549,'site totals'!$J$2:$K$607,2,FALSE),1)</f>
        <v>1843.1792</v>
      </c>
      <c r="P3549" s="32" t="s">
        <v>94</v>
      </c>
      <c r="Q3549" s="12">
        <v>0.3735606165</v>
      </c>
      <c r="R3549" s="29">
        <v>0.1</v>
      </c>
      <c r="S3549" s="2">
        <f>IF($A3549="site","",VLOOKUP($P3549,margin_ranges!$A$5:$D$10,4,FALSE)/100)</f>
        <v>0.19750000000000001</v>
      </c>
      <c r="T3549" s="6">
        <f>IF(A3549="placement",$J3549*MIN($Q3549,$S3549),"")</f>
        <v>2.1725000000000003</v>
      </c>
      <c r="U3549" s="6">
        <f>IF($A3549="placement",T3549,SUMIF($C$10:$C$6209,$C3549,$T$10:$T$6209))</f>
        <v>2.1725000000000003</v>
      </c>
      <c r="V3549" s="34">
        <f t="shared" si="167"/>
        <v>-0.10833333333333328</v>
      </c>
      <c r="W3549" s="24"/>
      <c r="X3549" s="2" t="str">
        <f>IFERROR(MIN(VLOOKUP($W3549,margin_ranges!$A$5:$D$10,4,FALSE),$Q3549*100)/100,"")</f>
        <v/>
      </c>
      <c r="Y3549" s="6">
        <f t="shared" si="165"/>
        <v>2.1725000000000003</v>
      </c>
      <c r="Z3549" s="6">
        <f>IF($A3549="placement",Y3549,SUMIF($C$10:$C$6209,$C3549,$Y$10:$Y$6209))</f>
        <v>2.1725000000000003</v>
      </c>
      <c r="AA3549" s="29">
        <f t="shared" si="166"/>
        <v>-0.10833333333333328</v>
      </c>
    </row>
    <row r="3550" spans="1:27" hidden="1" x14ac:dyDescent="0.3">
      <c r="A3550" s="8" t="s">
        <v>17</v>
      </c>
      <c r="B3550" s="8" t="s">
        <v>2642</v>
      </c>
      <c r="C3550" s="8" t="s">
        <v>2643</v>
      </c>
      <c r="D3550" s="8" t="s">
        <v>2682</v>
      </c>
      <c r="E3550" s="8" t="s">
        <v>2683</v>
      </c>
      <c r="F3550" s="29">
        <v>9.9999999999999895E-2</v>
      </c>
      <c r="G3550" s="29">
        <v>0</v>
      </c>
      <c r="H3550" s="30">
        <v>15.6797</v>
      </c>
      <c r="I3550" s="30">
        <v>2.1953</v>
      </c>
      <c r="J3550" s="14">
        <v>50</v>
      </c>
      <c r="K3550" s="14">
        <v>3</v>
      </c>
      <c r="L3550" s="12">
        <v>0.14000000000000001</v>
      </c>
      <c r="M3550" s="7">
        <v>0.75928287999999999</v>
      </c>
      <c r="N3550" s="31">
        <v>0.5</v>
      </c>
      <c r="O3550" s="14">
        <f>IFERROR(VLOOKUP($C3550,'site totals'!$J$2:$K$607,2,FALSE),1)</f>
        <v>1843.1792</v>
      </c>
      <c r="P3550" s="32" t="s">
        <v>94</v>
      </c>
      <c r="Q3550" s="12">
        <v>0.34148390029999998</v>
      </c>
      <c r="R3550" s="29">
        <v>0.1</v>
      </c>
      <c r="S3550" s="2">
        <f>IF($A3550="site","",VLOOKUP($P3550,margin_ranges!$A$5:$D$10,4,FALSE)/100)</f>
        <v>0.19750000000000001</v>
      </c>
      <c r="T3550" s="6">
        <f>IF(A3550="placement",$J3550*MIN($Q3550,$S3550),"")</f>
        <v>9.875</v>
      </c>
      <c r="U3550" s="6">
        <f>IF($A3550="placement",T3550,SUMIF($C$10:$C$6209,$C3550,$T$10:$T$6209))</f>
        <v>9.875</v>
      </c>
      <c r="V3550" s="34">
        <f t="shared" si="167"/>
        <v>-0.10833333333333328</v>
      </c>
      <c r="W3550" s="24"/>
      <c r="X3550" s="2" t="str">
        <f>IFERROR(MIN(VLOOKUP($W3550,margin_ranges!$A$5:$D$10,4,FALSE),$Q3550*100)/100,"")</f>
        <v/>
      </c>
      <c r="Y3550" s="6">
        <f t="shared" si="165"/>
        <v>9.875</v>
      </c>
      <c r="Z3550" s="6">
        <f>IF($A3550="placement",Y3550,SUMIF($C$10:$C$6209,$C3550,$Y$10:$Y$6209))</f>
        <v>9.875</v>
      </c>
      <c r="AA3550" s="29">
        <f t="shared" si="166"/>
        <v>-0.10833333333333328</v>
      </c>
    </row>
    <row r="3551" spans="1:27" hidden="1" x14ac:dyDescent="0.3">
      <c r="A3551" s="8" t="s">
        <v>17</v>
      </c>
      <c r="B3551" s="8" t="s">
        <v>2642</v>
      </c>
      <c r="C3551" s="8" t="s">
        <v>2643</v>
      </c>
      <c r="D3551" s="8" t="s">
        <v>2678</v>
      </c>
      <c r="E3551" s="8" t="s">
        <v>2679</v>
      </c>
      <c r="F3551" s="29">
        <v>9.9999999999999895E-2</v>
      </c>
      <c r="G3551" s="29">
        <v>0</v>
      </c>
      <c r="H3551" s="30">
        <v>19.916899999999998</v>
      </c>
      <c r="I3551" s="30">
        <v>2.9832000000000001</v>
      </c>
      <c r="J3551" s="14">
        <v>51</v>
      </c>
      <c r="K3551" s="14">
        <v>3</v>
      </c>
      <c r="L3551" s="12">
        <v>0.14979999999999999</v>
      </c>
      <c r="M3551" s="7">
        <v>0.56602417999999999</v>
      </c>
      <c r="N3551" s="31">
        <v>0.3</v>
      </c>
      <c r="O3551" s="14">
        <f>IFERROR(VLOOKUP($C3551,'site totals'!$J$2:$K$607,2,FALSE),1)</f>
        <v>1843.1792</v>
      </c>
      <c r="P3551" s="32" t="s">
        <v>94</v>
      </c>
      <c r="Q3551" s="12">
        <v>0.46998730960000001</v>
      </c>
      <c r="R3551" s="29">
        <v>0.1</v>
      </c>
      <c r="S3551" s="2">
        <f>IF($A3551="site","",VLOOKUP($P3551,margin_ranges!$A$5:$D$10,4,FALSE)/100)</f>
        <v>0.19750000000000001</v>
      </c>
      <c r="T3551" s="6">
        <f>IF(A3551="placement",$J3551*MIN($Q3551,$S3551),"")</f>
        <v>10.0725</v>
      </c>
      <c r="U3551" s="6">
        <f>IF($A3551="placement",T3551,SUMIF($C$10:$C$6209,$C3551,$T$10:$T$6209))</f>
        <v>10.0725</v>
      </c>
      <c r="V3551" s="34">
        <f t="shared" si="167"/>
        <v>-0.10833333333333328</v>
      </c>
      <c r="W3551" s="24"/>
      <c r="X3551" s="2" t="str">
        <f>IFERROR(MIN(VLOOKUP($W3551,margin_ranges!$A$5:$D$10,4,FALSE),$Q3551*100)/100,"")</f>
        <v/>
      </c>
      <c r="Y3551" s="6">
        <f t="shared" si="165"/>
        <v>10.0725</v>
      </c>
      <c r="Z3551" s="6">
        <f>IF($A3551="placement",Y3551,SUMIF($C$10:$C$6209,$C3551,$Y$10:$Y$6209))</f>
        <v>10.0725</v>
      </c>
      <c r="AA3551" s="29">
        <f t="shared" si="166"/>
        <v>-0.10833333333333328</v>
      </c>
    </row>
    <row r="3552" spans="1:27" hidden="1" x14ac:dyDescent="0.3">
      <c r="A3552" s="8" t="s">
        <v>17</v>
      </c>
      <c r="B3552" s="8" t="s">
        <v>2642</v>
      </c>
      <c r="C3552" s="8" t="s">
        <v>2643</v>
      </c>
      <c r="D3552" s="8" t="s">
        <v>2670</v>
      </c>
      <c r="E3552" s="8" t="s">
        <v>2671</v>
      </c>
      <c r="F3552" s="29">
        <v>9.9999999999999895E-2</v>
      </c>
      <c r="G3552" s="29">
        <v>0</v>
      </c>
      <c r="H3552" s="30">
        <v>15.998200000000001</v>
      </c>
      <c r="I3552" s="30">
        <v>2.8119999999999998</v>
      </c>
      <c r="J3552" s="14">
        <v>66</v>
      </c>
      <c r="K3552" s="14">
        <v>4</v>
      </c>
      <c r="L3552" s="12">
        <v>0.17580000000000001</v>
      </c>
      <c r="M3552" s="7">
        <v>0.78194218999999998</v>
      </c>
      <c r="N3552" s="31">
        <v>0.5</v>
      </c>
      <c r="O3552" s="14">
        <f>IFERROR(VLOOKUP($C3552,'site totals'!$J$2:$K$607,2,FALSE),1)</f>
        <v>1843.1792</v>
      </c>
      <c r="P3552" s="32" t="s">
        <v>94</v>
      </c>
      <c r="Q3552" s="12">
        <v>0.36056653729999999</v>
      </c>
      <c r="R3552" s="29">
        <v>0.1</v>
      </c>
      <c r="S3552" s="2">
        <f>IF($A3552="site","",VLOOKUP($P3552,margin_ranges!$A$5:$D$10,4,FALSE)/100)</f>
        <v>0.19750000000000001</v>
      </c>
      <c r="T3552" s="6">
        <f>IF(A3552="placement",$J3552*MIN($Q3552,$S3552),"")</f>
        <v>13.035</v>
      </c>
      <c r="U3552" s="6">
        <f>IF($A3552="placement",T3552,SUMIF($C$10:$C$6209,$C3552,$T$10:$T$6209))</f>
        <v>13.035</v>
      </c>
      <c r="V3552" s="34">
        <f t="shared" si="167"/>
        <v>-0.10833333333333328</v>
      </c>
      <c r="W3552" s="24"/>
      <c r="X3552" s="2" t="str">
        <f>IFERROR(MIN(VLOOKUP($W3552,margin_ranges!$A$5:$D$10,4,FALSE),$Q3552*100)/100,"")</f>
        <v/>
      </c>
      <c r="Y3552" s="6">
        <f t="shared" ref="Y3552:Y3615" si="168">IF(A3552="placement",IF($X3552="",$T3552,$J3552*MIN($Q3552,$X3552)),"")</f>
        <v>13.035</v>
      </c>
      <c r="Z3552" s="6">
        <f>IF($A3552="placement",Y3552,SUMIF($C$10:$C$6209,$C3552,$Y$10:$Y$6209))</f>
        <v>13.035</v>
      </c>
      <c r="AA3552" s="29">
        <f t="shared" ref="AA3552:AA3615" si="169">($J3552-$Z3552)/($J3552*(1-$R3552))-1</f>
        <v>-0.10833333333333328</v>
      </c>
    </row>
    <row r="3553" spans="1:27" hidden="1" x14ac:dyDescent="0.3">
      <c r="A3553" s="8" t="s">
        <v>17</v>
      </c>
      <c r="B3553" s="8" t="s">
        <v>2642</v>
      </c>
      <c r="C3553" s="8" t="s">
        <v>2643</v>
      </c>
      <c r="D3553" s="8" t="s">
        <v>2672</v>
      </c>
      <c r="E3553" s="8" t="s">
        <v>2673</v>
      </c>
      <c r="F3553" s="29">
        <v>0.1</v>
      </c>
      <c r="G3553" s="29">
        <v>0</v>
      </c>
      <c r="H3553" s="30">
        <v>13.866199999999999</v>
      </c>
      <c r="I3553" s="30">
        <v>2.8509000000000002</v>
      </c>
      <c r="J3553" s="14">
        <v>71</v>
      </c>
      <c r="K3553" s="14">
        <v>4</v>
      </c>
      <c r="L3553" s="12">
        <v>0.2056</v>
      </c>
      <c r="M3553" s="7">
        <v>0.83201963999999995</v>
      </c>
      <c r="N3553" s="31">
        <v>0.5</v>
      </c>
      <c r="O3553" s="14">
        <f>IFERROR(VLOOKUP($C3553,'site totals'!$J$2:$K$607,2,FALSE),1)</f>
        <v>1843.1792</v>
      </c>
      <c r="P3553" s="32" t="s">
        <v>94</v>
      </c>
      <c r="Q3553" s="12">
        <v>0.39905264930000001</v>
      </c>
      <c r="R3553" s="29">
        <v>0.1</v>
      </c>
      <c r="S3553" s="2">
        <f>IF($A3553="site","",VLOOKUP($P3553,margin_ranges!$A$5:$D$10,4,FALSE)/100)</f>
        <v>0.19750000000000001</v>
      </c>
      <c r="T3553" s="6">
        <f>IF(A3553="placement",$J3553*MIN($Q3553,$S3553),"")</f>
        <v>14.022500000000001</v>
      </c>
      <c r="U3553" s="6">
        <f>IF($A3553="placement",T3553,SUMIF($C$10:$C$6209,$C3553,$T$10:$T$6209))</f>
        <v>14.022500000000001</v>
      </c>
      <c r="V3553" s="34">
        <f t="shared" si="167"/>
        <v>-0.10833333333333328</v>
      </c>
      <c r="W3553" s="24"/>
      <c r="X3553" s="2" t="str">
        <f>IFERROR(MIN(VLOOKUP($W3553,margin_ranges!$A$5:$D$10,4,FALSE),$Q3553*100)/100,"")</f>
        <v/>
      </c>
      <c r="Y3553" s="6">
        <f t="shared" si="168"/>
        <v>14.022500000000001</v>
      </c>
      <c r="Z3553" s="6">
        <f>IF($A3553="placement",Y3553,SUMIF($C$10:$C$6209,$C3553,$Y$10:$Y$6209))</f>
        <v>14.022500000000001</v>
      </c>
      <c r="AA3553" s="29">
        <f t="shared" si="169"/>
        <v>-0.10833333333333328</v>
      </c>
    </row>
    <row r="3554" spans="1:27" hidden="1" x14ac:dyDescent="0.3">
      <c r="A3554" s="8" t="s">
        <v>17</v>
      </c>
      <c r="B3554" s="8" t="s">
        <v>2642</v>
      </c>
      <c r="C3554" s="8" t="s">
        <v>2643</v>
      </c>
      <c r="D3554" s="8" t="s">
        <v>2658</v>
      </c>
      <c r="E3554" s="8" t="s">
        <v>2659</v>
      </c>
      <c r="F3554" s="29">
        <v>0.1</v>
      </c>
      <c r="G3554" s="29">
        <v>0</v>
      </c>
      <c r="H3554" s="30">
        <v>35.558</v>
      </c>
      <c r="I3554" s="30">
        <v>5.7363</v>
      </c>
      <c r="J3554" s="14">
        <v>102</v>
      </c>
      <c r="K3554" s="14">
        <v>6</v>
      </c>
      <c r="L3554" s="12">
        <v>0.1613</v>
      </c>
      <c r="M3554" s="7">
        <v>0.59456094000000004</v>
      </c>
      <c r="N3554" s="31">
        <v>0.3</v>
      </c>
      <c r="O3554" s="14">
        <f>IFERROR(VLOOKUP($C3554,'site totals'!$J$2:$K$607,2,FALSE),1)</f>
        <v>1843.1792</v>
      </c>
      <c r="P3554" s="32" t="s">
        <v>94</v>
      </c>
      <c r="Q3554" s="12">
        <v>0.49542598640000002</v>
      </c>
      <c r="R3554" s="29">
        <v>0.1</v>
      </c>
      <c r="S3554" s="2">
        <f>IF($A3554="site","",VLOOKUP($P3554,margin_ranges!$A$5:$D$10,4,FALSE)/100)</f>
        <v>0.19750000000000001</v>
      </c>
      <c r="T3554" s="6">
        <f>IF(A3554="placement",$J3554*MIN($Q3554,$S3554),"")</f>
        <v>20.145</v>
      </c>
      <c r="U3554" s="6">
        <f>IF($A3554="placement",T3554,SUMIF($C$10:$C$6209,$C3554,$T$10:$T$6209))</f>
        <v>20.145</v>
      </c>
      <c r="V3554" s="34">
        <f t="shared" si="167"/>
        <v>-0.10833333333333328</v>
      </c>
      <c r="W3554" s="24"/>
      <c r="X3554" s="2" t="str">
        <f>IFERROR(MIN(VLOOKUP($W3554,margin_ranges!$A$5:$D$10,4,FALSE),$Q3554*100)/100,"")</f>
        <v/>
      </c>
      <c r="Y3554" s="6">
        <f t="shared" si="168"/>
        <v>20.145</v>
      </c>
      <c r="Z3554" s="6">
        <f>IF($A3554="placement",Y3554,SUMIF($C$10:$C$6209,$C3554,$Y$10:$Y$6209))</f>
        <v>20.145</v>
      </c>
      <c r="AA3554" s="29">
        <f t="shared" si="169"/>
        <v>-0.10833333333333328</v>
      </c>
    </row>
    <row r="3555" spans="1:27" hidden="1" x14ac:dyDescent="0.3">
      <c r="A3555" s="8" t="s">
        <v>17</v>
      </c>
      <c r="B3555" s="8" t="s">
        <v>2642</v>
      </c>
      <c r="C3555" s="8" t="s">
        <v>2643</v>
      </c>
      <c r="D3555" s="8" t="s">
        <v>2654</v>
      </c>
      <c r="E3555" s="8" t="s">
        <v>2655</v>
      </c>
      <c r="F3555" s="29">
        <v>9.9999999999999895E-2</v>
      </c>
      <c r="G3555" s="29">
        <v>0</v>
      </c>
      <c r="H3555" s="30">
        <v>19.674499999999998</v>
      </c>
      <c r="I3555" s="30">
        <v>5.0073999999999996</v>
      </c>
      <c r="J3555" s="14">
        <v>127</v>
      </c>
      <c r="K3555" s="14">
        <v>7</v>
      </c>
      <c r="L3555" s="12">
        <v>0.2545</v>
      </c>
      <c r="M3555" s="7">
        <v>0.84453668999999998</v>
      </c>
      <c r="N3555" s="31">
        <v>0.5</v>
      </c>
      <c r="O3555" s="14">
        <f>IFERROR(VLOOKUP($C3555,'site totals'!$J$2:$K$607,2,FALSE),1)</f>
        <v>1843.1792</v>
      </c>
      <c r="P3555" s="32" t="s">
        <v>94</v>
      </c>
      <c r="Q3555" s="12">
        <v>0.4079594091</v>
      </c>
      <c r="R3555" s="29">
        <v>0.1</v>
      </c>
      <c r="S3555" s="2">
        <f>IF($A3555="site","",VLOOKUP($P3555,margin_ranges!$A$5:$D$10,4,FALSE)/100)</f>
        <v>0.19750000000000001</v>
      </c>
      <c r="T3555" s="6">
        <f>IF(A3555="placement",$J3555*MIN($Q3555,$S3555),"")</f>
        <v>25.0825</v>
      </c>
      <c r="U3555" s="6">
        <f>IF($A3555="placement",T3555,SUMIF($C$10:$C$6209,$C3555,$T$10:$T$6209))</f>
        <v>25.0825</v>
      </c>
      <c r="V3555" s="34">
        <f t="shared" si="167"/>
        <v>-0.10833333333333328</v>
      </c>
      <c r="W3555" s="24"/>
      <c r="X3555" s="2" t="str">
        <f>IFERROR(MIN(VLOOKUP($W3555,margin_ranges!$A$5:$D$10,4,FALSE),$Q3555*100)/100,"")</f>
        <v/>
      </c>
      <c r="Y3555" s="6">
        <f t="shared" si="168"/>
        <v>25.0825</v>
      </c>
      <c r="Z3555" s="6">
        <f>IF($A3555="placement",Y3555,SUMIF($C$10:$C$6209,$C3555,$Y$10:$Y$6209))</f>
        <v>25.0825</v>
      </c>
      <c r="AA3555" s="29">
        <f t="shared" si="169"/>
        <v>-0.10833333333333328</v>
      </c>
    </row>
    <row r="3556" spans="1:27" hidden="1" x14ac:dyDescent="0.3">
      <c r="A3556" s="8" t="s">
        <v>17</v>
      </c>
      <c r="B3556" s="8" t="s">
        <v>2642</v>
      </c>
      <c r="C3556" s="8" t="s">
        <v>2643</v>
      </c>
      <c r="D3556" s="33" t="s">
        <v>2656</v>
      </c>
      <c r="E3556" s="8" t="s">
        <v>2657</v>
      </c>
      <c r="F3556" s="29">
        <v>9.9999999999999895E-2</v>
      </c>
      <c r="G3556" s="29">
        <v>0</v>
      </c>
      <c r="H3556" s="30">
        <v>37.520499999999998</v>
      </c>
      <c r="I3556" s="30">
        <v>8.1677999999999997</v>
      </c>
      <c r="J3556" s="14">
        <v>150</v>
      </c>
      <c r="K3556" s="14">
        <v>8</v>
      </c>
      <c r="L3556" s="12">
        <v>0.2177</v>
      </c>
      <c r="M3556" s="7">
        <v>0.61390392999999999</v>
      </c>
      <c r="N3556" s="31">
        <v>0.3</v>
      </c>
      <c r="O3556" s="14">
        <f>IFERROR(VLOOKUP($C3556,'site totals'!$J$2:$K$607,2,FALSE),1)</f>
        <v>1843.1792</v>
      </c>
      <c r="P3556" s="32" t="s">
        <v>94</v>
      </c>
      <c r="Q3556" s="12">
        <v>0.51132418700000004</v>
      </c>
      <c r="R3556" s="29">
        <v>0.1</v>
      </c>
      <c r="S3556" s="2">
        <f>IF($A3556="site","",VLOOKUP($P3556,margin_ranges!$A$5:$D$10,4,FALSE)/100)</f>
        <v>0.19750000000000001</v>
      </c>
      <c r="T3556" s="6">
        <f>IF(A3556="placement",$J3556*MIN($Q3556,$S3556),"")</f>
        <v>29.625</v>
      </c>
      <c r="U3556" s="6">
        <f>IF($A3556="placement",T3556,SUMIF($C$10:$C$6209,$C3556,$T$10:$T$6209))</f>
        <v>29.625</v>
      </c>
      <c r="V3556" s="34">
        <f t="shared" si="167"/>
        <v>-0.10833333333333328</v>
      </c>
      <c r="W3556" s="24"/>
      <c r="X3556" s="2" t="str">
        <f>IFERROR(MIN(VLOOKUP($W3556,margin_ranges!$A$5:$D$10,4,FALSE),$Q3556*100)/100,"")</f>
        <v/>
      </c>
      <c r="Y3556" s="6">
        <f t="shared" si="168"/>
        <v>29.625</v>
      </c>
      <c r="Z3556" s="6">
        <f>IF($A3556="placement",Y3556,SUMIF($C$10:$C$6209,$C3556,$Y$10:$Y$6209))</f>
        <v>29.625</v>
      </c>
      <c r="AA3556" s="29">
        <f t="shared" si="169"/>
        <v>-0.10833333333333328</v>
      </c>
    </row>
    <row r="3557" spans="1:27" hidden="1" x14ac:dyDescent="0.3">
      <c r="A3557" s="8" t="s">
        <v>17</v>
      </c>
      <c r="B3557" s="8" t="s">
        <v>2642</v>
      </c>
      <c r="C3557" s="8" t="s">
        <v>2643</v>
      </c>
      <c r="D3557" s="8" t="s">
        <v>2674</v>
      </c>
      <c r="E3557" s="8" t="s">
        <v>2675</v>
      </c>
      <c r="F3557" s="29">
        <v>0.1</v>
      </c>
      <c r="G3557" s="29">
        <v>1</v>
      </c>
      <c r="H3557" s="30">
        <v>60.245800000000003</v>
      </c>
      <c r="I3557" s="30">
        <v>9.8991000000000007</v>
      </c>
      <c r="J3557" s="14">
        <v>235</v>
      </c>
      <c r="K3557" s="14">
        <v>13</v>
      </c>
      <c r="L3557" s="12">
        <v>0.1643</v>
      </c>
      <c r="M3557" s="7">
        <v>0.79264288999999999</v>
      </c>
      <c r="N3557" s="31">
        <v>0.3</v>
      </c>
      <c r="O3557" s="14">
        <f>IFERROR(VLOOKUP($C3557,'site totals'!$J$2:$K$607,2,FALSE),1)</f>
        <v>1843.1792</v>
      </c>
      <c r="P3557" s="32" t="s">
        <v>94</v>
      </c>
      <c r="Q3557" s="12">
        <v>0.62151934460000002</v>
      </c>
      <c r="R3557" s="29">
        <v>0.1</v>
      </c>
      <c r="S3557" s="2">
        <f>IF($A3557="site","",VLOOKUP($P3557,margin_ranges!$A$5:$D$10,4,FALSE)/100)</f>
        <v>0.19750000000000001</v>
      </c>
      <c r="T3557" s="6">
        <f>IF(A3557="placement",$J3557*MIN($Q3557,$S3557),"")</f>
        <v>46.412500000000001</v>
      </c>
      <c r="U3557" s="6">
        <f>IF($A3557="placement",T3557,SUMIF($C$10:$C$6209,$C3557,$T$10:$T$6209))</f>
        <v>46.412500000000001</v>
      </c>
      <c r="V3557" s="34">
        <f t="shared" si="167"/>
        <v>-0.10833333333333328</v>
      </c>
      <c r="W3557" s="24"/>
      <c r="X3557" s="2" t="str">
        <f>IFERROR(MIN(VLOOKUP($W3557,margin_ranges!$A$5:$D$10,4,FALSE),$Q3557*100)/100,"")</f>
        <v/>
      </c>
      <c r="Y3557" s="6">
        <f t="shared" si="168"/>
        <v>46.412500000000001</v>
      </c>
      <c r="Z3557" s="6">
        <f>IF($A3557="placement",Y3557,SUMIF($C$10:$C$6209,$C3557,$Y$10:$Y$6209))</f>
        <v>46.412500000000001</v>
      </c>
      <c r="AA3557" s="29">
        <f t="shared" si="169"/>
        <v>-0.10833333333333328</v>
      </c>
    </row>
    <row r="3558" spans="1:27" hidden="1" x14ac:dyDescent="0.3">
      <c r="A3558" s="8" t="s">
        <v>17</v>
      </c>
      <c r="B3558" s="8" t="s">
        <v>2642</v>
      </c>
      <c r="C3558" s="8" t="s">
        <v>2643</v>
      </c>
      <c r="D3558" s="8" t="s">
        <v>2662</v>
      </c>
      <c r="E3558" s="8" t="s">
        <v>2663</v>
      </c>
      <c r="F3558" s="29">
        <v>9.9999999999999895E-2</v>
      </c>
      <c r="G3558" s="29">
        <v>1</v>
      </c>
      <c r="H3558" s="30">
        <v>214.0521</v>
      </c>
      <c r="I3558" s="30">
        <v>25.31</v>
      </c>
      <c r="J3558" s="14">
        <v>440</v>
      </c>
      <c r="K3558" s="14">
        <v>25</v>
      </c>
      <c r="L3558" s="12">
        <v>0.1182</v>
      </c>
      <c r="M3558" s="7">
        <v>0.57887453</v>
      </c>
      <c r="N3558" s="31">
        <v>0.3</v>
      </c>
      <c r="O3558" s="14">
        <f>IFERROR(VLOOKUP($C3558,'site totals'!$J$2:$K$607,2,FALSE),1)</f>
        <v>1843.1792</v>
      </c>
      <c r="P3558" s="32" t="s">
        <v>94</v>
      </c>
      <c r="Q3558" s="12">
        <v>0.48175297779999998</v>
      </c>
      <c r="R3558" s="29">
        <v>0.1</v>
      </c>
      <c r="S3558" s="2">
        <f>IF($A3558="site","",VLOOKUP($P3558,margin_ranges!$A$5:$D$10,4,FALSE)/100)</f>
        <v>0.19750000000000001</v>
      </c>
      <c r="T3558" s="6">
        <f>IF(A3558="placement",$J3558*MIN($Q3558,$S3558),"")</f>
        <v>86.9</v>
      </c>
      <c r="U3558" s="6">
        <f>IF($A3558="placement",T3558,SUMIF($C$10:$C$6209,$C3558,$T$10:$T$6209))</f>
        <v>86.9</v>
      </c>
      <c r="V3558" s="34">
        <f t="shared" si="167"/>
        <v>-0.10833333333333328</v>
      </c>
      <c r="W3558" s="24"/>
      <c r="X3558" s="2" t="str">
        <f>IFERROR(MIN(VLOOKUP($W3558,margin_ranges!$A$5:$D$10,4,FALSE),$Q3558*100)/100,"")</f>
        <v/>
      </c>
      <c r="Y3558" s="6">
        <f t="shared" si="168"/>
        <v>86.9</v>
      </c>
      <c r="Z3558" s="6">
        <f>IF($A3558="placement",Y3558,SUMIF($C$10:$C$6209,$C3558,$Y$10:$Y$6209))</f>
        <v>86.9</v>
      </c>
      <c r="AA3558" s="29">
        <f t="shared" si="169"/>
        <v>-0.10833333333333328</v>
      </c>
    </row>
    <row r="3559" spans="1:27" x14ac:dyDescent="0.3">
      <c r="A3559" s="16" t="s">
        <v>33</v>
      </c>
      <c r="B3559" s="16" t="s">
        <v>2642</v>
      </c>
      <c r="C3559" s="16" t="s">
        <v>2643</v>
      </c>
      <c r="D3559" s="8" t="s">
        <v>34</v>
      </c>
      <c r="E3559" s="16"/>
      <c r="F3559" s="17">
        <v>0.1</v>
      </c>
      <c r="G3559" s="17">
        <v>0.71124830999999999</v>
      </c>
      <c r="H3559" s="36">
        <v>1205.1169</v>
      </c>
      <c r="I3559" s="36">
        <v>196.00659999999999</v>
      </c>
      <c r="J3559" s="22">
        <v>3950</v>
      </c>
      <c r="K3559" s="22">
        <v>223</v>
      </c>
      <c r="L3559" s="18">
        <v>0.16259999999999999</v>
      </c>
      <c r="M3559" s="19">
        <v>0.67169002</v>
      </c>
      <c r="N3559" s="20">
        <v>0.36448599999999998</v>
      </c>
      <c r="O3559" s="22">
        <f>IFERROR(VLOOKUP($C3559,'site totals'!$J$2:$K$607,2,FALSE),1)</f>
        <v>1843.1792</v>
      </c>
      <c r="P3559" s="21"/>
      <c r="Q3559" s="18">
        <v>0.45735980710000002</v>
      </c>
      <c r="R3559" s="17">
        <v>0.1</v>
      </c>
      <c r="S3559" s="18" t="str">
        <f>IF($A3559="site","",VLOOKUP($P3559,margin_ranges!$A$5:$D$10,4,FALSE)/100)</f>
        <v/>
      </c>
      <c r="T3559" s="22" t="str">
        <f>IF(A3559="placement",$J3559*MIN($Q3559,$S3559),"")</f>
        <v/>
      </c>
      <c r="U3559" s="22">
        <f>IF($A3559="placement",T3559,SUMIF($C$10:$C$6209,$C3559,$T$10:$T$6209))</f>
        <v>780.125</v>
      </c>
      <c r="V3559" s="37">
        <f t="shared" ref="V3559:V3622" si="170">($J3559-$U3559)/($J3559*(1-$R3559))-1</f>
        <v>-0.10833333333333328</v>
      </c>
      <c r="W3559" s="38"/>
      <c r="X3559" s="18" t="str">
        <f>IFERROR(MIN(VLOOKUP($W3559,margin_ranges!$A$5:$D$10,4,FALSE),$Q3559*100)/100,"")</f>
        <v/>
      </c>
      <c r="Y3559" s="6" t="str">
        <f t="shared" si="168"/>
        <v/>
      </c>
      <c r="Z3559" s="6">
        <f>IF($A3559="placement",Y3559,SUMIF($C$10:$C$6209,$C3559,$Y$10:$Y$6209))</f>
        <v>780.125</v>
      </c>
      <c r="AA3559" s="17">
        <f t="shared" si="169"/>
        <v>-0.10833333333333328</v>
      </c>
    </row>
    <row r="3560" spans="1:27" hidden="1" x14ac:dyDescent="0.3">
      <c r="A3560" s="8" t="s">
        <v>17</v>
      </c>
      <c r="B3560" s="8" t="s">
        <v>10822</v>
      </c>
      <c r="C3560" s="8" t="s">
        <v>10823</v>
      </c>
      <c r="D3560" s="8" t="s">
        <v>10826</v>
      </c>
      <c r="E3560" s="8" t="s">
        <v>10827</v>
      </c>
      <c r="F3560" s="29">
        <v>0.20190069935838101</v>
      </c>
      <c r="G3560" s="29">
        <v>0</v>
      </c>
      <c r="H3560" s="30">
        <v>6.5476000000000001</v>
      </c>
      <c r="I3560" s="30">
        <v>0.7167</v>
      </c>
      <c r="J3560" s="14">
        <v>36</v>
      </c>
      <c r="K3560" s="14">
        <v>7</v>
      </c>
      <c r="L3560" s="12">
        <v>0.1095</v>
      </c>
      <c r="M3560" s="7">
        <v>1.6915188400000001</v>
      </c>
      <c r="N3560" s="31">
        <v>1.35</v>
      </c>
      <c r="O3560" s="14">
        <f>IFERROR(VLOOKUP($C3560,'site totals'!$J$2:$K$607,2,FALSE),1)</f>
        <v>1782.5868</v>
      </c>
      <c r="P3560" s="32" t="s">
        <v>91</v>
      </c>
      <c r="Q3560" s="12">
        <v>0.20190069939999999</v>
      </c>
      <c r="R3560" s="29">
        <v>0.25</v>
      </c>
      <c r="S3560" s="2">
        <f>IF($A3560="site","",VLOOKUP($P3560,margin_ranges!$A$5:$D$10,4,FALSE)/100)</f>
        <v>0.29749999999999999</v>
      </c>
      <c r="T3560" s="6">
        <f>IF(A3560="placement",$J3560*MIN($Q3560,$S3560),"")</f>
        <v>7.2684251783999994</v>
      </c>
      <c r="U3560" s="6">
        <f>IF($A3560="placement",T3560,SUMIF($C$10:$C$6209,$C3560,$T$10:$T$6209))</f>
        <v>7.2684251783999994</v>
      </c>
      <c r="V3560" s="34">
        <f t="shared" si="170"/>
        <v>6.4132400799999933E-2</v>
      </c>
      <c r="W3560" s="24"/>
      <c r="X3560" s="2" t="str">
        <f>IFERROR(MIN(VLOOKUP($W3560,margin_ranges!$A$5:$D$10,4,FALSE),$Q3560*100)/100,"")</f>
        <v/>
      </c>
      <c r="Y3560" s="6">
        <f t="shared" si="168"/>
        <v>7.2684251783999994</v>
      </c>
      <c r="Z3560" s="6">
        <f>IF($A3560="placement",Y3560,SUMIF($C$10:$C$6209,$C3560,$Y$10:$Y$6209))</f>
        <v>7.2684251783999994</v>
      </c>
      <c r="AA3560" s="29">
        <f t="shared" si="169"/>
        <v>6.4132400799999933E-2</v>
      </c>
    </row>
    <row r="3561" spans="1:27" hidden="1" x14ac:dyDescent="0.3">
      <c r="A3561" s="8" t="s">
        <v>17</v>
      </c>
      <c r="B3561" s="8" t="s">
        <v>10822</v>
      </c>
      <c r="C3561" s="8" t="s">
        <v>10823</v>
      </c>
      <c r="D3561" s="8" t="s">
        <v>10838</v>
      </c>
      <c r="E3561" s="8" t="s">
        <v>10839</v>
      </c>
      <c r="F3561" s="29">
        <v>0.242459859130114</v>
      </c>
      <c r="G3561" s="29">
        <v>0</v>
      </c>
      <c r="H3561" s="30">
        <v>17.9161</v>
      </c>
      <c r="I3561" s="30">
        <v>2.4679000000000002</v>
      </c>
      <c r="J3561" s="14">
        <v>109</v>
      </c>
      <c r="K3561" s="14">
        <v>27</v>
      </c>
      <c r="L3561" s="12">
        <v>0.13769999999999999</v>
      </c>
      <c r="M3561" s="7">
        <v>1.47846951</v>
      </c>
      <c r="N3561" s="31">
        <v>1.1200000000000001</v>
      </c>
      <c r="O3561" s="14">
        <f>IFERROR(VLOOKUP($C3561,'site totals'!$J$2:$K$607,2,FALSE),1)</f>
        <v>1782.5868</v>
      </c>
      <c r="P3561" s="32" t="s">
        <v>161</v>
      </c>
      <c r="Q3561" s="12">
        <v>0.24245985910000001</v>
      </c>
      <c r="R3561" s="29">
        <v>0.35</v>
      </c>
      <c r="S3561" s="2">
        <f>IF($A3561="site","",VLOOKUP($P3561,margin_ranges!$A$5:$D$10,4,FALSE)/100)</f>
        <v>0.43</v>
      </c>
      <c r="T3561" s="6">
        <f>IF(A3561="placement",$J3561*MIN($Q3561,$S3561),"")</f>
        <v>26.428124641900002</v>
      </c>
      <c r="U3561" s="6">
        <f>IF($A3561="placement",T3561,SUMIF($C$10:$C$6209,$C3561,$T$10:$T$6209))</f>
        <v>26.428124641900002</v>
      </c>
      <c r="V3561" s="34">
        <f t="shared" si="170"/>
        <v>0.16544637061538459</v>
      </c>
      <c r="W3561" s="24"/>
      <c r="X3561" s="2" t="str">
        <f>IFERROR(MIN(VLOOKUP($W3561,margin_ranges!$A$5:$D$10,4,FALSE),$Q3561*100)/100,"")</f>
        <v/>
      </c>
      <c r="Y3561" s="6">
        <f t="shared" si="168"/>
        <v>26.428124641900002</v>
      </c>
      <c r="Z3561" s="6">
        <f>IF($A3561="placement",Y3561,SUMIF($C$10:$C$6209,$C3561,$Y$10:$Y$6209))</f>
        <v>26.428124641900002</v>
      </c>
      <c r="AA3561" s="29">
        <f t="shared" si="169"/>
        <v>0.16544637061538459</v>
      </c>
    </row>
    <row r="3562" spans="1:27" hidden="1" x14ac:dyDescent="0.3">
      <c r="A3562" s="8" t="s">
        <v>17</v>
      </c>
      <c r="B3562" s="8" t="s">
        <v>10822</v>
      </c>
      <c r="C3562" s="8" t="s">
        <v>10823</v>
      </c>
      <c r="D3562" s="8" t="s">
        <v>10832</v>
      </c>
      <c r="E3562" s="8" t="s">
        <v>10833</v>
      </c>
      <c r="F3562" s="29">
        <v>0.21418192949480599</v>
      </c>
      <c r="G3562" s="29">
        <v>0</v>
      </c>
      <c r="H3562" s="30">
        <v>20.3005</v>
      </c>
      <c r="I3562" s="30">
        <v>2.7016</v>
      </c>
      <c r="J3562" s="14">
        <v>155</v>
      </c>
      <c r="K3562" s="14">
        <v>33</v>
      </c>
      <c r="L3562" s="12">
        <v>0.1331</v>
      </c>
      <c r="M3562" s="7">
        <v>1.90883877</v>
      </c>
      <c r="N3562" s="31">
        <v>1.5</v>
      </c>
      <c r="O3562" s="14">
        <f>IFERROR(VLOOKUP($C3562,'site totals'!$J$2:$K$607,2,FALSE),1)</f>
        <v>1782.5868</v>
      </c>
      <c r="P3562" s="32" t="s">
        <v>478</v>
      </c>
      <c r="Q3562" s="12">
        <v>0.21418192950000001</v>
      </c>
      <c r="R3562" s="29">
        <v>0.33</v>
      </c>
      <c r="S3562" s="2">
        <f>IF($A3562="site","",VLOOKUP($P3562,margin_ranges!$A$5:$D$10,4,FALSE)/100)</f>
        <v>0.43</v>
      </c>
      <c r="T3562" s="6">
        <f>IF(A3562="placement",$J3562*MIN($Q3562,$S3562),"")</f>
        <v>33.198199072500003</v>
      </c>
      <c r="U3562" s="6">
        <f>IF($A3562="placement",T3562,SUMIF($C$10:$C$6209,$C3562,$T$10:$T$6209))</f>
        <v>33.198199072500003</v>
      </c>
      <c r="V3562" s="34">
        <f t="shared" si="170"/>
        <v>0.1728627917910448</v>
      </c>
      <c r="W3562" s="24"/>
      <c r="X3562" s="2" t="str">
        <f>IFERROR(MIN(VLOOKUP($W3562,margin_ranges!$A$5:$D$10,4,FALSE),$Q3562*100)/100,"")</f>
        <v/>
      </c>
      <c r="Y3562" s="6">
        <f t="shared" si="168"/>
        <v>33.198199072500003</v>
      </c>
      <c r="Z3562" s="6">
        <f>IF($A3562="placement",Y3562,SUMIF($C$10:$C$6209,$C3562,$Y$10:$Y$6209))</f>
        <v>33.198199072500003</v>
      </c>
      <c r="AA3562" s="29">
        <f t="shared" si="169"/>
        <v>0.1728627917910448</v>
      </c>
    </row>
    <row r="3563" spans="1:27" hidden="1" x14ac:dyDescent="0.3">
      <c r="A3563" s="8" t="s">
        <v>17</v>
      </c>
      <c r="B3563" s="8" t="s">
        <v>10822</v>
      </c>
      <c r="C3563" s="8" t="s">
        <v>10823</v>
      </c>
      <c r="D3563" s="8" t="s">
        <v>10836</v>
      </c>
      <c r="E3563" s="8" t="s">
        <v>10837</v>
      </c>
      <c r="F3563" s="29">
        <v>0.263643327173399</v>
      </c>
      <c r="G3563" s="29">
        <v>0</v>
      </c>
      <c r="H3563" s="30">
        <v>23.92</v>
      </c>
      <c r="I3563" s="30">
        <v>3.7153</v>
      </c>
      <c r="J3563" s="14">
        <v>170</v>
      </c>
      <c r="K3563" s="14">
        <v>45</v>
      </c>
      <c r="L3563" s="12">
        <v>0.15529999999999999</v>
      </c>
      <c r="M3563" s="7">
        <v>1.5210020399999999</v>
      </c>
      <c r="N3563" s="31">
        <v>1.1200000000000001</v>
      </c>
      <c r="O3563" s="14">
        <f>IFERROR(VLOOKUP($C3563,'site totals'!$J$2:$K$607,2,FALSE),1)</f>
        <v>1782.5868</v>
      </c>
      <c r="P3563" s="32" t="s">
        <v>161</v>
      </c>
      <c r="Q3563" s="12">
        <v>0.2636433272</v>
      </c>
      <c r="R3563" s="29">
        <v>0.35</v>
      </c>
      <c r="S3563" s="2">
        <f>IF($A3563="site","",VLOOKUP($P3563,margin_ranges!$A$5:$D$10,4,FALSE)/100)</f>
        <v>0.43</v>
      </c>
      <c r="T3563" s="6">
        <f>IF(A3563="placement",$J3563*MIN($Q3563,$S3563),"")</f>
        <v>44.819365624</v>
      </c>
      <c r="U3563" s="6">
        <f>IF($A3563="placement",T3563,SUMIF($C$10:$C$6209,$C3563,$T$10:$T$6209))</f>
        <v>44.819365624</v>
      </c>
      <c r="V3563" s="34">
        <f t="shared" si="170"/>
        <v>0.13285641969230766</v>
      </c>
      <c r="W3563" s="24"/>
      <c r="X3563" s="2" t="str">
        <f>IFERROR(MIN(VLOOKUP($W3563,margin_ranges!$A$5:$D$10,4,FALSE),$Q3563*100)/100,"")</f>
        <v/>
      </c>
      <c r="Y3563" s="6">
        <f t="shared" si="168"/>
        <v>44.819365624</v>
      </c>
      <c r="Z3563" s="6">
        <f>IF($A3563="placement",Y3563,SUMIF($C$10:$C$6209,$C3563,$Y$10:$Y$6209))</f>
        <v>44.819365624</v>
      </c>
      <c r="AA3563" s="29">
        <f t="shared" si="169"/>
        <v>0.13285641969230766</v>
      </c>
    </row>
    <row r="3564" spans="1:27" hidden="1" x14ac:dyDescent="0.3">
      <c r="A3564" s="8" t="s">
        <v>17</v>
      </c>
      <c r="B3564" s="8" t="s">
        <v>10822</v>
      </c>
      <c r="C3564" s="8" t="s">
        <v>10823</v>
      </c>
      <c r="D3564" s="8" t="s">
        <v>10840</v>
      </c>
      <c r="E3564" s="8" t="s">
        <v>10841</v>
      </c>
      <c r="F3564" s="29">
        <v>0.22342187599049301</v>
      </c>
      <c r="G3564" s="29">
        <v>1</v>
      </c>
      <c r="H3564" s="30">
        <v>31.167100000000001</v>
      </c>
      <c r="I3564" s="30">
        <v>5.7034000000000002</v>
      </c>
      <c r="J3564" s="14">
        <v>247</v>
      </c>
      <c r="K3564" s="14">
        <v>55</v>
      </c>
      <c r="L3564" s="12">
        <v>0.183</v>
      </c>
      <c r="M3564" s="7">
        <v>1.4422245</v>
      </c>
      <c r="N3564" s="31">
        <v>1.1200000000000001</v>
      </c>
      <c r="O3564" s="14">
        <f>IFERROR(VLOOKUP($C3564,'site totals'!$J$2:$K$607,2,FALSE),1)</f>
        <v>1782.5868</v>
      </c>
      <c r="P3564" s="32" t="s">
        <v>161</v>
      </c>
      <c r="Q3564" s="12">
        <v>0.22342187599999999</v>
      </c>
      <c r="R3564" s="29">
        <v>0.35</v>
      </c>
      <c r="S3564" s="2">
        <f>IF($A3564="site","",VLOOKUP($P3564,margin_ranges!$A$5:$D$10,4,FALSE)/100)</f>
        <v>0.43</v>
      </c>
      <c r="T3564" s="6">
        <f>IF(A3564="placement",$J3564*MIN($Q3564,$S3564),"")</f>
        <v>55.185203371999997</v>
      </c>
      <c r="U3564" s="6">
        <f>IF($A3564="placement",T3564,SUMIF($C$10:$C$6209,$C3564,$T$10:$T$6209))</f>
        <v>55.185203371999997</v>
      </c>
      <c r="V3564" s="34">
        <f t="shared" si="170"/>
        <v>0.19473557538461539</v>
      </c>
      <c r="W3564" s="24"/>
      <c r="X3564" s="2" t="str">
        <f>IFERROR(MIN(VLOOKUP($W3564,margin_ranges!$A$5:$D$10,4,FALSE),$Q3564*100)/100,"")</f>
        <v/>
      </c>
      <c r="Y3564" s="6">
        <f t="shared" si="168"/>
        <v>55.185203371999997</v>
      </c>
      <c r="Z3564" s="6">
        <f>IF($A3564="placement",Y3564,SUMIF($C$10:$C$6209,$C3564,$Y$10:$Y$6209))</f>
        <v>55.185203371999997</v>
      </c>
      <c r="AA3564" s="29">
        <f t="shared" si="169"/>
        <v>0.19473557538461539</v>
      </c>
    </row>
    <row r="3565" spans="1:27" hidden="1" x14ac:dyDescent="0.3">
      <c r="A3565" s="8" t="s">
        <v>17</v>
      </c>
      <c r="B3565" s="8" t="s">
        <v>10822</v>
      </c>
      <c r="C3565" s="8" t="s">
        <v>10823</v>
      </c>
      <c r="D3565" s="8" t="s">
        <v>10824</v>
      </c>
      <c r="E3565" s="8" t="s">
        <v>10825</v>
      </c>
      <c r="F3565" s="29">
        <v>0.21652983745225601</v>
      </c>
      <c r="G3565" s="29">
        <v>1</v>
      </c>
      <c r="H3565" s="30">
        <v>42.944299999999998</v>
      </c>
      <c r="I3565" s="30">
        <v>7.7908999999999997</v>
      </c>
      <c r="J3565" s="14">
        <v>447</v>
      </c>
      <c r="K3565" s="14">
        <v>97</v>
      </c>
      <c r="L3565" s="12">
        <v>0.18140000000000001</v>
      </c>
      <c r="M3565" s="7">
        <v>1.9145591900000001</v>
      </c>
      <c r="N3565" s="31">
        <v>1.5</v>
      </c>
      <c r="O3565" s="14">
        <f>IFERROR(VLOOKUP($C3565,'site totals'!$J$2:$K$607,2,FALSE),1)</f>
        <v>1782.5868</v>
      </c>
      <c r="P3565" s="32" t="s">
        <v>161</v>
      </c>
      <c r="Q3565" s="12">
        <v>0.21652983749999999</v>
      </c>
      <c r="R3565" s="29">
        <v>0.35</v>
      </c>
      <c r="S3565" s="2">
        <f>IF($A3565="site","",VLOOKUP($P3565,margin_ranges!$A$5:$D$10,4,FALSE)/100)</f>
        <v>0.43</v>
      </c>
      <c r="T3565" s="6">
        <f>IF(A3565="placement",$J3565*MIN($Q3565,$S3565),"")</f>
        <v>96.78883736249999</v>
      </c>
      <c r="U3565" s="6">
        <f>IF($A3565="placement",T3565,SUMIF($C$10:$C$6209,$C3565,$T$10:$T$6209))</f>
        <v>96.78883736249999</v>
      </c>
      <c r="V3565" s="34">
        <f t="shared" si="170"/>
        <v>0.2053387115384615</v>
      </c>
      <c r="W3565" s="24"/>
      <c r="X3565" s="2" t="str">
        <f>IFERROR(MIN(VLOOKUP($W3565,margin_ranges!$A$5:$D$10,4,FALSE),$Q3565*100)/100,"")</f>
        <v/>
      </c>
      <c r="Y3565" s="6">
        <f t="shared" si="168"/>
        <v>96.78883736249999</v>
      </c>
      <c r="Z3565" s="6">
        <f>IF($A3565="placement",Y3565,SUMIF($C$10:$C$6209,$C3565,$Y$10:$Y$6209))</f>
        <v>96.78883736249999</v>
      </c>
      <c r="AA3565" s="29">
        <f t="shared" si="169"/>
        <v>0.2053387115384615</v>
      </c>
    </row>
    <row r="3566" spans="1:27" hidden="1" x14ac:dyDescent="0.3">
      <c r="A3566" s="8" t="s">
        <v>17</v>
      </c>
      <c r="B3566" s="8" t="s">
        <v>10822</v>
      </c>
      <c r="C3566" s="8" t="s">
        <v>10823</v>
      </c>
      <c r="D3566" s="8" t="s">
        <v>10830</v>
      </c>
      <c r="E3566" s="8" t="s">
        <v>10831</v>
      </c>
      <c r="F3566" s="29">
        <v>0.270383731826282</v>
      </c>
      <c r="G3566" s="29">
        <v>1</v>
      </c>
      <c r="H3566" s="30">
        <v>54.835900000000002</v>
      </c>
      <c r="I3566" s="30">
        <v>13.01</v>
      </c>
      <c r="J3566" s="14">
        <v>722</v>
      </c>
      <c r="K3566" s="14">
        <v>195</v>
      </c>
      <c r="L3566" s="12">
        <v>0.23730000000000001</v>
      </c>
      <c r="M3566" s="7">
        <v>1.85028769</v>
      </c>
      <c r="N3566" s="31">
        <v>1.35</v>
      </c>
      <c r="O3566" s="14">
        <f>IFERROR(VLOOKUP($C3566,'site totals'!$J$2:$K$607,2,FALSE),1)</f>
        <v>1782.5868</v>
      </c>
      <c r="P3566" s="32" t="s">
        <v>478</v>
      </c>
      <c r="Q3566" s="12">
        <v>0.27038373180000003</v>
      </c>
      <c r="R3566" s="29">
        <v>0.33</v>
      </c>
      <c r="S3566" s="2">
        <f>IF($A3566="site","",VLOOKUP($P3566,margin_ranges!$A$5:$D$10,4,FALSE)/100)</f>
        <v>0.43</v>
      </c>
      <c r="T3566" s="6">
        <f>IF(A3566="placement",$J3566*MIN($Q3566,$S3566),"")</f>
        <v>195.21705435960001</v>
      </c>
      <c r="U3566" s="6">
        <f>IF($A3566="placement",T3566,SUMIF($C$10:$C$6209,$C3566,$T$10:$T$6209))</f>
        <v>195.21705435960001</v>
      </c>
      <c r="V3566" s="34">
        <f t="shared" si="170"/>
        <v>8.8979504776119267E-2</v>
      </c>
      <c r="W3566" s="24"/>
      <c r="X3566" s="2" t="str">
        <f>IFERROR(MIN(VLOOKUP($W3566,margin_ranges!$A$5:$D$10,4,FALSE),$Q3566*100)/100,"")</f>
        <v/>
      </c>
      <c r="Y3566" s="6">
        <f t="shared" si="168"/>
        <v>195.21705435960001</v>
      </c>
      <c r="Z3566" s="6">
        <f>IF($A3566="placement",Y3566,SUMIF($C$10:$C$6209,$C3566,$Y$10:$Y$6209))</f>
        <v>195.21705435960001</v>
      </c>
      <c r="AA3566" s="29">
        <f t="shared" si="169"/>
        <v>8.8979504776119267E-2</v>
      </c>
    </row>
    <row r="3567" spans="1:27" hidden="1" x14ac:dyDescent="0.3">
      <c r="A3567" s="8" t="s">
        <v>17</v>
      </c>
      <c r="B3567" s="8" t="s">
        <v>10822</v>
      </c>
      <c r="C3567" s="8" t="s">
        <v>10823</v>
      </c>
      <c r="D3567" s="8" t="s">
        <v>10828</v>
      </c>
      <c r="E3567" s="8" t="s">
        <v>10829</v>
      </c>
      <c r="F3567" s="29">
        <v>0.22450781719200999</v>
      </c>
      <c r="G3567" s="29">
        <v>1</v>
      </c>
      <c r="H3567" s="30">
        <v>70.1631</v>
      </c>
      <c r="I3567" s="30">
        <v>15.884399999999999</v>
      </c>
      <c r="J3567" s="14">
        <v>830</v>
      </c>
      <c r="K3567" s="14">
        <v>186</v>
      </c>
      <c r="L3567" s="12">
        <v>0.22639999999999999</v>
      </c>
      <c r="M3567" s="7">
        <v>1.7408299300000001</v>
      </c>
      <c r="N3567" s="31">
        <v>1.35</v>
      </c>
      <c r="O3567" s="14">
        <f>IFERROR(VLOOKUP($C3567,'site totals'!$J$2:$K$607,2,FALSE),1)</f>
        <v>1782.5868</v>
      </c>
      <c r="P3567" s="32" t="s">
        <v>478</v>
      </c>
      <c r="Q3567" s="12">
        <v>0.22450781719999999</v>
      </c>
      <c r="R3567" s="29">
        <v>0.33</v>
      </c>
      <c r="S3567" s="2">
        <f>IF($A3567="site","",VLOOKUP($P3567,margin_ranges!$A$5:$D$10,4,FALSE)/100)</f>
        <v>0.43</v>
      </c>
      <c r="T3567" s="6">
        <f>IF(A3567="placement",$J3567*MIN($Q3567,$S3567),"")</f>
        <v>186.34148827599998</v>
      </c>
      <c r="U3567" s="6">
        <f>IF($A3567="placement",T3567,SUMIF($C$10:$C$6209,$C3567,$T$10:$T$6209))</f>
        <v>186.34148827599998</v>
      </c>
      <c r="V3567" s="34">
        <f t="shared" si="170"/>
        <v>0.15745101910447779</v>
      </c>
      <c r="W3567" s="24"/>
      <c r="X3567" s="2" t="str">
        <f>IFERROR(MIN(VLOOKUP($W3567,margin_ranges!$A$5:$D$10,4,FALSE),$Q3567*100)/100,"")</f>
        <v/>
      </c>
      <c r="Y3567" s="6">
        <f t="shared" si="168"/>
        <v>186.34148827599998</v>
      </c>
      <c r="Z3567" s="6">
        <f>IF($A3567="placement",Y3567,SUMIF($C$10:$C$6209,$C3567,$Y$10:$Y$6209))</f>
        <v>186.34148827599998</v>
      </c>
      <c r="AA3567" s="29">
        <f t="shared" si="169"/>
        <v>0.15745101910447779</v>
      </c>
    </row>
    <row r="3568" spans="1:27" hidden="1" x14ac:dyDescent="0.3">
      <c r="A3568" s="8" t="s">
        <v>17</v>
      </c>
      <c r="B3568" s="8" t="s">
        <v>10822</v>
      </c>
      <c r="C3568" s="8" t="s">
        <v>10823</v>
      </c>
      <c r="D3568" s="8" t="s">
        <v>10834</v>
      </c>
      <c r="E3568" s="8" t="s">
        <v>10835</v>
      </c>
      <c r="F3568" s="29">
        <v>0.22466070558242399</v>
      </c>
      <c r="G3568" s="29">
        <v>1</v>
      </c>
      <c r="H3568" s="30">
        <v>87.953199999999995</v>
      </c>
      <c r="I3568" s="30">
        <v>18.908000000000001</v>
      </c>
      <c r="J3568" s="14">
        <v>1097</v>
      </c>
      <c r="K3568" s="14">
        <v>247</v>
      </c>
      <c r="L3568" s="12">
        <v>0.215</v>
      </c>
      <c r="M3568" s="7">
        <v>1.9346368899999999</v>
      </c>
      <c r="N3568" s="31">
        <v>1.5</v>
      </c>
      <c r="O3568" s="14">
        <f>IFERROR(VLOOKUP($C3568,'site totals'!$J$2:$K$607,2,FALSE),1)</f>
        <v>1782.5868</v>
      </c>
      <c r="P3568" s="32" t="s">
        <v>478</v>
      </c>
      <c r="Q3568" s="12">
        <v>0.22466070560000001</v>
      </c>
      <c r="R3568" s="29">
        <v>0.33</v>
      </c>
      <c r="S3568" s="2">
        <f>IF($A3568="site","",VLOOKUP($P3568,margin_ranges!$A$5:$D$10,4,FALSE)/100)</f>
        <v>0.43</v>
      </c>
      <c r="T3568" s="6">
        <f>IF(A3568="placement",$J3568*MIN($Q3568,$S3568),"")</f>
        <v>246.45279404320002</v>
      </c>
      <c r="U3568" s="6">
        <f>IF($A3568="placement",T3568,SUMIF($C$10:$C$6209,$C3568,$T$10:$T$6209))</f>
        <v>246.45279404320002</v>
      </c>
      <c r="V3568" s="34">
        <f t="shared" si="170"/>
        <v>0.15722282746268679</v>
      </c>
      <c r="W3568" s="24"/>
      <c r="X3568" s="2" t="str">
        <f>IFERROR(MIN(VLOOKUP($W3568,margin_ranges!$A$5:$D$10,4,FALSE),$Q3568*100)/100,"")</f>
        <v/>
      </c>
      <c r="Y3568" s="6">
        <f t="shared" si="168"/>
        <v>246.45279404320002</v>
      </c>
      <c r="Z3568" s="6">
        <f>IF($A3568="placement",Y3568,SUMIF($C$10:$C$6209,$C3568,$Y$10:$Y$6209))</f>
        <v>246.45279404320002</v>
      </c>
      <c r="AA3568" s="29">
        <f t="shared" si="169"/>
        <v>0.15722282746268679</v>
      </c>
    </row>
    <row r="3569" spans="1:27" x14ac:dyDescent="0.3">
      <c r="A3569" s="16" t="s">
        <v>33</v>
      </c>
      <c r="B3569" s="16" t="s">
        <v>10822</v>
      </c>
      <c r="C3569" s="16" t="s">
        <v>10823</v>
      </c>
      <c r="D3569" s="8" t="s">
        <v>34</v>
      </c>
      <c r="E3569" s="16"/>
      <c r="F3569" s="17">
        <v>0.23444687803589701</v>
      </c>
      <c r="G3569" s="17">
        <v>0.87526879000000002</v>
      </c>
      <c r="H3569" s="36">
        <v>356.52429999999998</v>
      </c>
      <c r="I3569" s="36">
        <v>71.335599999999999</v>
      </c>
      <c r="J3569" s="22">
        <v>3820</v>
      </c>
      <c r="K3569" s="22">
        <v>894</v>
      </c>
      <c r="L3569" s="18">
        <v>0.2001</v>
      </c>
      <c r="M3569" s="19">
        <v>1.7849107500000001</v>
      </c>
      <c r="N3569" s="20">
        <v>1.366444</v>
      </c>
      <c r="O3569" s="22">
        <f>IFERROR(VLOOKUP($C3569,'site totals'!$J$2:$K$607,2,FALSE),1)</f>
        <v>1782.5868</v>
      </c>
      <c r="P3569" s="21"/>
      <c r="Q3569" s="18">
        <v>0.234446878</v>
      </c>
      <c r="R3569" s="17">
        <v>0.33429999999999999</v>
      </c>
      <c r="S3569" s="18" t="str">
        <f>IF($A3569="site","",VLOOKUP($P3569,margin_ranges!$A$5:$D$10,4,FALSE)/100)</f>
        <v/>
      </c>
      <c r="T3569" s="22" t="str">
        <f>IF(A3569="placement",$J3569*MIN($Q3569,$S3569),"")</f>
        <v/>
      </c>
      <c r="U3569" s="22">
        <f>IF($A3569="placement",T3569,SUMIF($C$10:$C$6209,$C3569,$T$10:$T$6209))</f>
        <v>891.69949193009995</v>
      </c>
      <c r="V3569" s="37">
        <f t="shared" si="170"/>
        <v>0.15152593304921735</v>
      </c>
      <c r="W3569" s="38"/>
      <c r="X3569" s="18" t="str">
        <f>IFERROR(MIN(VLOOKUP($W3569,margin_ranges!$A$5:$D$10,4,FALSE),$Q3569*100)/100,"")</f>
        <v/>
      </c>
      <c r="Y3569" s="6" t="str">
        <f t="shared" si="168"/>
        <v/>
      </c>
      <c r="Z3569" s="6">
        <f>IF($A3569="placement",Y3569,SUMIF($C$10:$C$6209,$C3569,$Y$10:$Y$6209))</f>
        <v>891.69949193009995</v>
      </c>
      <c r="AA3569" s="17">
        <f t="shared" si="169"/>
        <v>0.15152593304921735</v>
      </c>
    </row>
    <row r="3570" spans="1:27" hidden="1" x14ac:dyDescent="0.3">
      <c r="A3570" s="8" t="s">
        <v>17</v>
      </c>
      <c r="B3570" s="8" t="s">
        <v>778</v>
      </c>
      <c r="C3570" s="8" t="s">
        <v>779</v>
      </c>
      <c r="D3570" s="8" t="s">
        <v>780</v>
      </c>
      <c r="E3570" s="8" t="s">
        <v>781</v>
      </c>
      <c r="F3570" s="29">
        <v>0.28999999999999998</v>
      </c>
      <c r="G3570" s="29">
        <v>1</v>
      </c>
      <c r="H3570" s="30">
        <v>152.48699999999999</v>
      </c>
      <c r="I3570" s="30">
        <v>60.090400000000002</v>
      </c>
      <c r="J3570" s="14">
        <v>1557</v>
      </c>
      <c r="K3570" s="14">
        <v>394</v>
      </c>
      <c r="L3570" s="12">
        <v>0.39410000000000001</v>
      </c>
      <c r="M3570" s="7">
        <v>0.86375248999999998</v>
      </c>
      <c r="N3570" s="31">
        <v>0.5</v>
      </c>
      <c r="O3570" s="14">
        <f>IFERROR(VLOOKUP($C3570,'site totals'!$J$2:$K$607,2,FALSE),1)</f>
        <v>1768.6106</v>
      </c>
      <c r="P3570" s="32" t="s">
        <v>22</v>
      </c>
      <c r="Q3570" s="12">
        <v>0.42113046580000002</v>
      </c>
      <c r="R3570" s="29">
        <v>0.28999999999999998</v>
      </c>
      <c r="S3570" s="2">
        <f>IF($A3570="site","",VLOOKUP($P3570,margin_ranges!$A$5:$D$10,4,FALSE)/100)</f>
        <v>0.29749999999999999</v>
      </c>
      <c r="T3570" s="6">
        <f>IF(A3570="placement",$J3570*MIN($Q3570,$S3570),"")</f>
        <v>463.20749999999998</v>
      </c>
      <c r="U3570" s="6">
        <f>IF($A3570="placement",T3570,SUMIF($C$10:$C$6209,$C3570,$T$10:$T$6209))</f>
        <v>463.20749999999998</v>
      </c>
      <c r="V3570" s="34">
        <f t="shared" si="170"/>
        <v>-1.0563380281690127E-2</v>
      </c>
      <c r="W3570" s="24"/>
      <c r="X3570" s="2" t="str">
        <f>IFERROR(MIN(VLOOKUP($W3570,margin_ranges!$A$5:$D$10,4,FALSE),$Q3570*100)/100,"")</f>
        <v/>
      </c>
      <c r="Y3570" s="6">
        <f t="shared" si="168"/>
        <v>463.20749999999998</v>
      </c>
      <c r="Z3570" s="6">
        <f>IF($A3570="placement",Y3570,SUMIF($C$10:$C$6209,$C3570,$Y$10:$Y$6209))</f>
        <v>463.20749999999998</v>
      </c>
      <c r="AA3570" s="29">
        <f t="shared" si="169"/>
        <v>-1.0563380281690127E-2</v>
      </c>
    </row>
    <row r="3571" spans="1:27" hidden="1" x14ac:dyDescent="0.3">
      <c r="A3571" s="8" t="s">
        <v>17</v>
      </c>
      <c r="B3571" s="8" t="s">
        <v>778</v>
      </c>
      <c r="C3571" s="8" t="s">
        <v>779</v>
      </c>
      <c r="D3571" s="8" t="s">
        <v>782</v>
      </c>
      <c r="E3571" s="8" t="s">
        <v>783</v>
      </c>
      <c r="F3571" s="29">
        <v>0.28999999999999998</v>
      </c>
      <c r="G3571" s="29">
        <v>1</v>
      </c>
      <c r="H3571" s="30">
        <v>126.7551</v>
      </c>
      <c r="I3571" s="30">
        <v>32.118600000000001</v>
      </c>
      <c r="J3571" s="14">
        <v>998</v>
      </c>
      <c r="K3571" s="14">
        <v>250</v>
      </c>
      <c r="L3571" s="12">
        <v>0.25340000000000001</v>
      </c>
      <c r="M3571" s="7">
        <v>1.0360053499999999</v>
      </c>
      <c r="N3571" s="31">
        <v>0.5</v>
      </c>
      <c r="O3571" s="14">
        <f>IFERROR(VLOOKUP($C3571,'site totals'!$J$2:$K$607,2,FALSE),1)</f>
        <v>1768.6106</v>
      </c>
      <c r="P3571" s="32" t="s">
        <v>22</v>
      </c>
      <c r="Q3571" s="12">
        <v>0.51737700789999996</v>
      </c>
      <c r="R3571" s="29">
        <v>0.28999999999999998</v>
      </c>
      <c r="S3571" s="2">
        <f>IF($A3571="site","",VLOOKUP($P3571,margin_ranges!$A$5:$D$10,4,FALSE)/100)</f>
        <v>0.29749999999999999</v>
      </c>
      <c r="T3571" s="6">
        <f>IF(A3571="placement",$J3571*MIN($Q3571,$S3571),"")</f>
        <v>296.90499999999997</v>
      </c>
      <c r="U3571" s="6">
        <f>IF($A3571="placement",T3571,SUMIF($C$10:$C$6209,$C3571,$T$10:$T$6209))</f>
        <v>296.90499999999997</v>
      </c>
      <c r="V3571" s="34">
        <f t="shared" si="170"/>
        <v>-1.0563380281690016E-2</v>
      </c>
      <c r="W3571" s="24"/>
      <c r="X3571" s="2" t="str">
        <f>IFERROR(MIN(VLOOKUP($W3571,margin_ranges!$A$5:$D$10,4,FALSE),$Q3571*100)/100,"")</f>
        <v/>
      </c>
      <c r="Y3571" s="6">
        <f t="shared" si="168"/>
        <v>296.90499999999997</v>
      </c>
      <c r="Z3571" s="6">
        <f>IF($A3571="placement",Y3571,SUMIF($C$10:$C$6209,$C3571,$Y$10:$Y$6209))</f>
        <v>296.90499999999997</v>
      </c>
      <c r="AA3571" s="29">
        <f t="shared" si="169"/>
        <v>-1.0563380281690016E-2</v>
      </c>
    </row>
    <row r="3572" spans="1:27" hidden="1" x14ac:dyDescent="0.3">
      <c r="A3572" s="8" t="s">
        <v>17</v>
      </c>
      <c r="B3572" s="8" t="s">
        <v>778</v>
      </c>
      <c r="C3572" s="8" t="s">
        <v>779</v>
      </c>
      <c r="D3572" s="8" t="s">
        <v>784</v>
      </c>
      <c r="E3572" s="8" t="s">
        <v>785</v>
      </c>
      <c r="F3572" s="29">
        <v>0.28999999999999998</v>
      </c>
      <c r="G3572" s="29">
        <v>1</v>
      </c>
      <c r="H3572" s="30">
        <v>132.4461</v>
      </c>
      <c r="I3572" s="30">
        <v>46.823099999999997</v>
      </c>
      <c r="J3572" s="14">
        <v>1235</v>
      </c>
      <c r="K3572" s="14">
        <v>309</v>
      </c>
      <c r="L3572" s="12">
        <v>0.35349999999999998</v>
      </c>
      <c r="M3572" s="7">
        <v>0.87886131000000001</v>
      </c>
      <c r="N3572" s="31">
        <v>0.5</v>
      </c>
      <c r="O3572" s="14">
        <f>IFERROR(VLOOKUP($C3572,'site totals'!$J$2:$K$607,2,FALSE),1)</f>
        <v>1768.6106</v>
      </c>
      <c r="P3572" s="32" t="s">
        <v>22</v>
      </c>
      <c r="Q3572" s="12">
        <v>0.43108201889999997</v>
      </c>
      <c r="R3572" s="29">
        <v>0.28999999999999998</v>
      </c>
      <c r="S3572" s="2">
        <f>IF($A3572="site","",VLOOKUP($P3572,margin_ranges!$A$5:$D$10,4,FALSE)/100)</f>
        <v>0.29749999999999999</v>
      </c>
      <c r="T3572" s="6">
        <f>IF(A3572="placement",$J3572*MIN($Q3572,$S3572),"")</f>
        <v>367.41249999999997</v>
      </c>
      <c r="U3572" s="6">
        <f>IF($A3572="placement",T3572,SUMIF($C$10:$C$6209,$C3572,$T$10:$T$6209))</f>
        <v>367.41249999999997</v>
      </c>
      <c r="V3572" s="34">
        <f t="shared" si="170"/>
        <v>-1.0563380281689905E-2</v>
      </c>
      <c r="W3572" s="24"/>
      <c r="X3572" s="2" t="str">
        <f>IFERROR(MIN(VLOOKUP($W3572,margin_ranges!$A$5:$D$10,4,FALSE),$Q3572*100)/100,"")</f>
        <v/>
      </c>
      <c r="Y3572" s="6">
        <f t="shared" si="168"/>
        <v>367.41249999999997</v>
      </c>
      <c r="Z3572" s="6">
        <f>IF($A3572="placement",Y3572,SUMIF($C$10:$C$6209,$C3572,$Y$10:$Y$6209))</f>
        <v>367.41249999999997</v>
      </c>
      <c r="AA3572" s="29">
        <f t="shared" si="169"/>
        <v>-1.0563380281689905E-2</v>
      </c>
    </row>
    <row r="3573" spans="1:27" x14ac:dyDescent="0.3">
      <c r="A3573" s="16" t="s">
        <v>33</v>
      </c>
      <c r="B3573" s="16" t="s">
        <v>778</v>
      </c>
      <c r="C3573" s="16" t="s">
        <v>779</v>
      </c>
      <c r="D3573" s="8" t="s">
        <v>34</v>
      </c>
      <c r="E3573" s="16"/>
      <c r="F3573" s="17">
        <v>0.28999999999999898</v>
      </c>
      <c r="G3573" s="17">
        <v>1</v>
      </c>
      <c r="H3573" s="36">
        <v>411.71800000000002</v>
      </c>
      <c r="I3573" s="36">
        <v>139.03229999999999</v>
      </c>
      <c r="J3573" s="22">
        <v>3790</v>
      </c>
      <c r="K3573" s="22">
        <v>953</v>
      </c>
      <c r="L3573" s="18">
        <v>0.3377</v>
      </c>
      <c r="M3573" s="19">
        <v>0.90863304</v>
      </c>
      <c r="N3573" s="20">
        <v>0.5</v>
      </c>
      <c r="O3573" s="22">
        <f>IFERROR(VLOOKUP($C3573,'site totals'!$J$2:$K$607,2,FALSE),1)</f>
        <v>1768.6106</v>
      </c>
      <c r="P3573" s="21"/>
      <c r="Q3573" s="18">
        <v>0.44972285020000002</v>
      </c>
      <c r="R3573" s="17">
        <v>0.28999999999999998</v>
      </c>
      <c r="S3573" s="18" t="str">
        <f>IF($A3573="site","",VLOOKUP($P3573,margin_ranges!$A$5:$D$10,4,FALSE)/100)</f>
        <v/>
      </c>
      <c r="T3573" s="22" t="str">
        <f>IF(A3573="placement",$J3573*MIN($Q3573,$S3573),"")</f>
        <v/>
      </c>
      <c r="U3573" s="22">
        <f>IF($A3573="placement",T3573,SUMIF($C$10:$C$6209,$C3573,$T$10:$T$6209))</f>
        <v>1127.5249999999999</v>
      </c>
      <c r="V3573" s="37">
        <f t="shared" si="170"/>
        <v>-1.0563380281690016E-2</v>
      </c>
      <c r="W3573" s="38"/>
      <c r="X3573" s="18" t="str">
        <f>IFERROR(MIN(VLOOKUP($W3573,margin_ranges!$A$5:$D$10,4,FALSE),$Q3573*100)/100,"")</f>
        <v/>
      </c>
      <c r="Y3573" s="6" t="str">
        <f t="shared" si="168"/>
        <v/>
      </c>
      <c r="Z3573" s="6">
        <f>IF($A3573="placement",Y3573,SUMIF($C$10:$C$6209,$C3573,$Y$10:$Y$6209))</f>
        <v>1127.5249999999999</v>
      </c>
      <c r="AA3573" s="17">
        <f t="shared" si="169"/>
        <v>-1.0563380281690016E-2</v>
      </c>
    </row>
    <row r="3574" spans="1:27" hidden="1" x14ac:dyDescent="0.3">
      <c r="A3574" s="8" t="s">
        <v>17</v>
      </c>
      <c r="B3574" s="8" t="s">
        <v>8073</v>
      </c>
      <c r="C3574" s="8" t="s">
        <v>8074</v>
      </c>
      <c r="D3574" s="8" t="s">
        <v>8075</v>
      </c>
      <c r="E3574" s="8" t="s">
        <v>8076</v>
      </c>
      <c r="F3574" s="29">
        <v>0.19999999999999901</v>
      </c>
      <c r="G3574" s="29">
        <v>1</v>
      </c>
      <c r="H3574" s="30">
        <v>127.5506</v>
      </c>
      <c r="I3574" s="30">
        <v>1.5235000000000001</v>
      </c>
      <c r="J3574" s="14">
        <v>24</v>
      </c>
      <c r="K3574" s="14">
        <v>5</v>
      </c>
      <c r="L3574" s="12">
        <v>1.1900000000000001E-2</v>
      </c>
      <c r="M3574" s="7">
        <v>0.52752589999999999</v>
      </c>
      <c r="N3574" s="31">
        <v>0.15</v>
      </c>
      <c r="O3574" s="14">
        <f>IFERROR(VLOOKUP($C3574,'site totals'!$J$2:$K$607,2,FALSE),1)</f>
        <v>1763.4566</v>
      </c>
      <c r="P3574" s="32" t="s">
        <v>94</v>
      </c>
      <c r="Q3574" s="12">
        <v>0.71565377370000005</v>
      </c>
      <c r="R3574" s="29">
        <v>0.2</v>
      </c>
      <c r="S3574" s="2">
        <f>IF($A3574="site","",VLOOKUP($P3574,margin_ranges!$A$5:$D$10,4,FALSE)/100)</f>
        <v>0.19750000000000001</v>
      </c>
      <c r="T3574" s="6">
        <f>IF(A3574="placement",$J3574*MIN($Q3574,$S3574),"")</f>
        <v>4.74</v>
      </c>
      <c r="U3574" s="6">
        <f>IF($A3574="placement",T3574,SUMIF($C$10:$C$6209,$C3574,$T$10:$T$6209))</f>
        <v>4.74</v>
      </c>
      <c r="V3574" s="34">
        <f t="shared" si="170"/>
        <v>3.1249999999998224E-3</v>
      </c>
      <c r="W3574" s="24"/>
      <c r="X3574" s="2" t="str">
        <f>IFERROR(MIN(VLOOKUP($W3574,margin_ranges!$A$5:$D$10,4,FALSE),$Q3574*100)/100,"")</f>
        <v/>
      </c>
      <c r="Y3574" s="6">
        <f t="shared" si="168"/>
        <v>4.74</v>
      </c>
      <c r="Z3574" s="6">
        <f>IF($A3574="placement",Y3574,SUMIF($C$10:$C$6209,$C3574,$Y$10:$Y$6209))</f>
        <v>4.74</v>
      </c>
      <c r="AA3574" s="29">
        <f t="shared" si="169"/>
        <v>3.1249999999998224E-3</v>
      </c>
    </row>
    <row r="3575" spans="1:27" hidden="1" x14ac:dyDescent="0.3">
      <c r="A3575" s="8" t="s">
        <v>17</v>
      </c>
      <c r="B3575" s="8" t="s">
        <v>8073</v>
      </c>
      <c r="C3575" s="8" t="s">
        <v>8074</v>
      </c>
      <c r="D3575" s="8" t="s">
        <v>8077</v>
      </c>
      <c r="E3575" s="8" t="s">
        <v>8078</v>
      </c>
      <c r="F3575" s="29">
        <v>0.3</v>
      </c>
      <c r="G3575" s="29">
        <v>1</v>
      </c>
      <c r="H3575" s="30">
        <v>257.29770000000002</v>
      </c>
      <c r="I3575" s="30">
        <v>24.912500000000001</v>
      </c>
      <c r="J3575" s="14">
        <v>614</v>
      </c>
      <c r="K3575" s="14">
        <v>184</v>
      </c>
      <c r="L3575" s="12">
        <v>9.6799999999999997E-2</v>
      </c>
      <c r="M3575" s="7">
        <v>0.82183413000000005</v>
      </c>
      <c r="N3575" s="31">
        <v>0.2</v>
      </c>
      <c r="O3575" s="14">
        <f>IFERROR(VLOOKUP($C3575,'site totals'!$J$2:$K$607,2,FALSE),1)</f>
        <v>1763.4566</v>
      </c>
      <c r="P3575" s="32" t="s">
        <v>91</v>
      </c>
      <c r="Q3575" s="12">
        <v>0.75664189189999997</v>
      </c>
      <c r="R3575" s="29">
        <v>0.3</v>
      </c>
      <c r="S3575" s="2">
        <f>IF($A3575="site","",VLOOKUP($P3575,margin_ranges!$A$5:$D$10,4,FALSE)/100)</f>
        <v>0.29749999999999999</v>
      </c>
      <c r="T3575" s="6">
        <f>IF(A3575="placement",$J3575*MIN($Q3575,$S3575),"")</f>
        <v>182.66499999999999</v>
      </c>
      <c r="U3575" s="6">
        <f>IF($A3575="placement",T3575,SUMIF($C$10:$C$6209,$C3575,$T$10:$T$6209))</f>
        <v>182.66499999999999</v>
      </c>
      <c r="V3575" s="34">
        <f t="shared" si="170"/>
        <v>3.5714285714287808E-3</v>
      </c>
      <c r="W3575" s="24"/>
      <c r="X3575" s="2" t="str">
        <f>IFERROR(MIN(VLOOKUP($W3575,margin_ranges!$A$5:$D$10,4,FALSE),$Q3575*100)/100,"")</f>
        <v/>
      </c>
      <c r="Y3575" s="6">
        <f t="shared" si="168"/>
        <v>182.66499999999999</v>
      </c>
      <c r="Z3575" s="6">
        <f>IF($A3575="placement",Y3575,SUMIF($C$10:$C$6209,$C3575,$Y$10:$Y$6209))</f>
        <v>182.66499999999999</v>
      </c>
      <c r="AA3575" s="29">
        <f t="shared" si="169"/>
        <v>3.5714285714287808E-3</v>
      </c>
    </row>
    <row r="3576" spans="1:27" hidden="1" x14ac:dyDescent="0.3">
      <c r="A3576" s="8" t="s">
        <v>17</v>
      </c>
      <c r="B3576" s="8" t="s">
        <v>8073</v>
      </c>
      <c r="C3576" s="8" t="s">
        <v>8074</v>
      </c>
      <c r="D3576" s="8" t="s">
        <v>8081</v>
      </c>
      <c r="E3576" s="8" t="s">
        <v>8082</v>
      </c>
      <c r="F3576" s="29">
        <v>0.3</v>
      </c>
      <c r="G3576" s="29">
        <v>1</v>
      </c>
      <c r="H3576" s="30">
        <v>328.8399</v>
      </c>
      <c r="I3576" s="30">
        <v>4.2644000000000002</v>
      </c>
      <c r="J3576" s="14">
        <v>129</v>
      </c>
      <c r="K3576" s="14">
        <v>39</v>
      </c>
      <c r="L3576" s="12">
        <v>1.2999999999999999E-2</v>
      </c>
      <c r="M3576" s="7">
        <v>1.00674361</v>
      </c>
      <c r="N3576" s="31">
        <v>0.3</v>
      </c>
      <c r="O3576" s="14">
        <f>IFERROR(VLOOKUP($C3576,'site totals'!$J$2:$K$607,2,FALSE),1)</f>
        <v>1763.4566</v>
      </c>
      <c r="P3576" s="32" t="s">
        <v>94</v>
      </c>
      <c r="Q3576" s="12">
        <v>0.70200953020000001</v>
      </c>
      <c r="R3576" s="29">
        <v>0.3</v>
      </c>
      <c r="S3576" s="2">
        <f>IF($A3576="site","",VLOOKUP($P3576,margin_ranges!$A$5:$D$10,4,FALSE)/100)</f>
        <v>0.19750000000000001</v>
      </c>
      <c r="T3576" s="6">
        <f>IF(A3576="placement",$J3576*MIN($Q3576,$S3576),"")</f>
        <v>25.477500000000003</v>
      </c>
      <c r="U3576" s="6">
        <f>IF($A3576="placement",T3576,SUMIF($C$10:$C$6209,$C3576,$T$10:$T$6209))</f>
        <v>25.477500000000003</v>
      </c>
      <c r="V3576" s="34">
        <f t="shared" si="170"/>
        <v>0.14642857142857135</v>
      </c>
      <c r="W3576" s="24"/>
      <c r="X3576" s="2" t="str">
        <f>IFERROR(MIN(VLOOKUP($W3576,margin_ranges!$A$5:$D$10,4,FALSE),$Q3576*100)/100,"")</f>
        <v/>
      </c>
      <c r="Y3576" s="6">
        <f t="shared" si="168"/>
        <v>25.477500000000003</v>
      </c>
      <c r="Z3576" s="6">
        <f>IF($A3576="placement",Y3576,SUMIF($C$10:$C$6209,$C3576,$Y$10:$Y$6209))</f>
        <v>25.477500000000003</v>
      </c>
      <c r="AA3576" s="29">
        <f t="shared" si="169"/>
        <v>0.14642857142857135</v>
      </c>
    </row>
    <row r="3577" spans="1:27" hidden="1" x14ac:dyDescent="0.3">
      <c r="A3577" s="8" t="s">
        <v>17</v>
      </c>
      <c r="B3577" s="8" t="s">
        <v>8073</v>
      </c>
      <c r="C3577" s="8" t="s">
        <v>8074</v>
      </c>
      <c r="D3577" s="8" t="s">
        <v>8083</v>
      </c>
      <c r="E3577" s="8" t="s">
        <v>8084</v>
      </c>
      <c r="F3577" s="29">
        <v>0.39999999999999902</v>
      </c>
      <c r="G3577" s="29">
        <v>1</v>
      </c>
      <c r="H3577" s="30">
        <v>1133.7591</v>
      </c>
      <c r="I3577" s="30">
        <v>261.59559999999999</v>
      </c>
      <c r="J3577" s="14">
        <v>2847</v>
      </c>
      <c r="K3577" s="14">
        <v>1265</v>
      </c>
      <c r="L3577" s="12">
        <v>0.23069999999999999</v>
      </c>
      <c r="M3577" s="7">
        <v>0.3628112</v>
      </c>
      <c r="N3577" s="31">
        <v>0.2</v>
      </c>
      <c r="O3577" s="14">
        <f>IFERROR(VLOOKUP($C3577,'site totals'!$J$2:$K$607,2,FALSE),1)</f>
        <v>1763.4566</v>
      </c>
      <c r="P3577" s="32" t="s">
        <v>91</v>
      </c>
      <c r="Q3577" s="12">
        <v>0.44874909839999999</v>
      </c>
      <c r="R3577" s="29">
        <v>0.4</v>
      </c>
      <c r="S3577" s="2">
        <f>IF($A3577="site","",VLOOKUP($P3577,margin_ranges!$A$5:$D$10,4,FALSE)/100)</f>
        <v>0.29749999999999999</v>
      </c>
      <c r="T3577" s="6">
        <f>IF(A3577="placement",$J3577*MIN($Q3577,$S3577),"")</f>
        <v>846.98249999999996</v>
      </c>
      <c r="U3577" s="6">
        <f>IF($A3577="placement",T3577,SUMIF($C$10:$C$6209,$C3577,$T$10:$T$6209))</f>
        <v>846.98249999999996</v>
      </c>
      <c r="V3577" s="34">
        <f t="shared" si="170"/>
        <v>0.17083333333333317</v>
      </c>
      <c r="W3577" s="24"/>
      <c r="X3577" s="2" t="str">
        <f>IFERROR(MIN(VLOOKUP($W3577,margin_ranges!$A$5:$D$10,4,FALSE),$Q3577*100)/100,"")</f>
        <v/>
      </c>
      <c r="Y3577" s="6">
        <f t="shared" si="168"/>
        <v>846.98249999999996</v>
      </c>
      <c r="Z3577" s="6">
        <f>IF($A3577="placement",Y3577,SUMIF($C$10:$C$6209,$C3577,$Y$10:$Y$6209))</f>
        <v>846.98249999999996</v>
      </c>
      <c r="AA3577" s="29">
        <f t="shared" si="169"/>
        <v>0.17083333333333317</v>
      </c>
    </row>
    <row r="3578" spans="1:27" hidden="1" x14ac:dyDescent="0.3">
      <c r="A3578" s="8" t="s">
        <v>17</v>
      </c>
      <c r="B3578" s="8" t="s">
        <v>8073</v>
      </c>
      <c r="C3578" s="8" t="s">
        <v>8074</v>
      </c>
      <c r="D3578" s="8" t="s">
        <v>8079</v>
      </c>
      <c r="E3578" s="8" t="s">
        <v>8080</v>
      </c>
      <c r="F3578" s="29">
        <v>0.35</v>
      </c>
      <c r="G3578" s="29">
        <v>1</v>
      </c>
      <c r="H3578" s="30">
        <v>549.62860000000001</v>
      </c>
      <c r="I3578" s="30">
        <v>6.9753999999999996</v>
      </c>
      <c r="J3578" s="14">
        <v>148</v>
      </c>
      <c r="K3578" s="14">
        <v>52</v>
      </c>
      <c r="L3578" s="12">
        <v>1.2699999999999999E-2</v>
      </c>
      <c r="M3578" s="7">
        <v>0.70788797000000003</v>
      </c>
      <c r="N3578" s="31">
        <v>0.15</v>
      </c>
      <c r="O3578" s="14">
        <f>IFERROR(VLOOKUP($C3578,'site totals'!$J$2:$K$607,2,FALSE),1)</f>
        <v>1763.4566</v>
      </c>
      <c r="P3578" s="32" t="s">
        <v>94</v>
      </c>
      <c r="Q3578" s="12">
        <v>0.78810206459999999</v>
      </c>
      <c r="R3578" s="29">
        <v>0.35</v>
      </c>
      <c r="S3578" s="2">
        <f>IF($A3578="site","",VLOOKUP($P3578,margin_ranges!$A$5:$D$10,4,FALSE)/100)</f>
        <v>0.19750000000000001</v>
      </c>
      <c r="T3578" s="6">
        <f>IF(A3578="placement",$J3578*MIN($Q3578,$S3578),"")</f>
        <v>29.23</v>
      </c>
      <c r="U3578" s="6">
        <f>IF($A3578="placement",T3578,SUMIF($C$10:$C$6209,$C3578,$T$10:$T$6209))</f>
        <v>29.23</v>
      </c>
      <c r="V3578" s="34">
        <f t="shared" si="170"/>
        <v>0.23461538461538445</v>
      </c>
      <c r="W3578" s="24"/>
      <c r="X3578" s="2" t="str">
        <f>IFERROR(MIN(VLOOKUP($W3578,margin_ranges!$A$5:$D$10,4,FALSE),$Q3578*100)/100,"")</f>
        <v/>
      </c>
      <c r="Y3578" s="6">
        <f t="shared" si="168"/>
        <v>29.23</v>
      </c>
      <c r="Z3578" s="6">
        <f>IF($A3578="placement",Y3578,SUMIF($C$10:$C$6209,$C3578,$Y$10:$Y$6209))</f>
        <v>29.23</v>
      </c>
      <c r="AA3578" s="29">
        <f t="shared" si="169"/>
        <v>0.23461538461538445</v>
      </c>
    </row>
    <row r="3579" spans="1:27" x14ac:dyDescent="0.3">
      <c r="A3579" s="16" t="s">
        <v>33</v>
      </c>
      <c r="B3579" s="16" t="s">
        <v>8073</v>
      </c>
      <c r="C3579" s="16" t="s">
        <v>8074</v>
      </c>
      <c r="D3579" s="8" t="s">
        <v>34</v>
      </c>
      <c r="E3579" s="16"/>
      <c r="F3579" s="17">
        <v>0.37653792103531197</v>
      </c>
      <c r="G3579" s="17">
        <v>0.99569039999999998</v>
      </c>
      <c r="H3579" s="36">
        <v>2408.2330999999999</v>
      </c>
      <c r="I3579" s="36">
        <v>300.98630000000003</v>
      </c>
      <c r="J3579" s="22">
        <v>3779</v>
      </c>
      <c r="K3579" s="22">
        <v>1549</v>
      </c>
      <c r="L3579" s="18">
        <v>0.125</v>
      </c>
      <c r="M3579" s="19">
        <v>0.41849477000000002</v>
      </c>
      <c r="N3579" s="20">
        <v>0.19974600000000001</v>
      </c>
      <c r="O3579" s="22">
        <f>IFERROR(VLOOKUP($C3579,'site totals'!$J$2:$K$607,2,FALSE),1)</f>
        <v>1763.4566</v>
      </c>
      <c r="P3579" s="21"/>
      <c r="Q3579" s="18">
        <v>0.52270371000000004</v>
      </c>
      <c r="R3579" s="17">
        <v>0.3765</v>
      </c>
      <c r="S3579" s="18" t="str">
        <f>IF($A3579="site","",VLOOKUP($P3579,margin_ranges!$A$5:$D$10,4,FALSE)/100)</f>
        <v/>
      </c>
      <c r="T3579" s="22" t="str">
        <f>IF(A3579="placement",$J3579*MIN($Q3579,$S3579),"")</f>
        <v/>
      </c>
      <c r="U3579" s="22">
        <f>IF($A3579="placement",T3579,SUMIF($C$10:$C$6209,$C3579,$T$10:$T$6209))</f>
        <v>1089.095</v>
      </c>
      <c r="V3579" s="37">
        <f t="shared" si="170"/>
        <v>0.14162532019158758</v>
      </c>
      <c r="W3579" s="38"/>
      <c r="X3579" s="18" t="str">
        <f>IFERROR(MIN(VLOOKUP($W3579,margin_ranges!$A$5:$D$10,4,FALSE),$Q3579*100)/100,"")</f>
        <v/>
      </c>
      <c r="Y3579" s="6" t="str">
        <f t="shared" si="168"/>
        <v/>
      </c>
      <c r="Z3579" s="6">
        <f>IF($A3579="placement",Y3579,SUMIF($C$10:$C$6209,$C3579,$Y$10:$Y$6209))</f>
        <v>1089.095</v>
      </c>
      <c r="AA3579" s="17">
        <f t="shared" si="169"/>
        <v>0.14162532019158758</v>
      </c>
    </row>
    <row r="3580" spans="1:27" hidden="1" x14ac:dyDescent="0.3">
      <c r="A3580" s="8" t="s">
        <v>17</v>
      </c>
      <c r="B3580" s="8" t="s">
        <v>5337</v>
      </c>
      <c r="C3580" s="8" t="s">
        <v>5338</v>
      </c>
      <c r="D3580" s="8" t="s">
        <v>5371</v>
      </c>
      <c r="E3580" s="8" t="s">
        <v>5372</v>
      </c>
      <c r="F3580" s="29">
        <v>0.25</v>
      </c>
      <c r="G3580" s="29">
        <v>0</v>
      </c>
      <c r="H3580" s="30">
        <v>19.4544</v>
      </c>
      <c r="I3580" s="30">
        <v>3.4279000000000002</v>
      </c>
      <c r="J3580" s="14">
        <v>114</v>
      </c>
      <c r="K3580" s="14">
        <v>29</v>
      </c>
      <c r="L3580" s="12">
        <v>0.1762</v>
      </c>
      <c r="M3580" s="7">
        <v>1.1114584000000001</v>
      </c>
      <c r="N3580" s="31">
        <v>0.25</v>
      </c>
      <c r="O3580" s="14">
        <f>IFERROR(VLOOKUP($C3580,'site totals'!$J$2:$K$607,2,FALSE),1)</f>
        <v>1745.4318000000001</v>
      </c>
      <c r="P3580" s="32" t="s">
        <v>161</v>
      </c>
      <c r="Q3580" s="12">
        <v>0.77507030369999996</v>
      </c>
      <c r="R3580" s="29">
        <v>0.25</v>
      </c>
      <c r="S3580" s="2">
        <f>IF($A3580="site","",VLOOKUP($P3580,margin_ranges!$A$5:$D$10,4,FALSE)/100)</f>
        <v>0.43</v>
      </c>
      <c r="T3580" s="6">
        <f>IF(A3580="placement",$J3580*MIN($Q3580,$S3580),"")</f>
        <v>49.019999999999996</v>
      </c>
      <c r="U3580" s="6">
        <f>IF($A3580="placement",T3580,SUMIF($C$10:$C$6209,$C3580,$T$10:$T$6209))</f>
        <v>49.019999999999996</v>
      </c>
      <c r="V3580" s="34">
        <f t="shared" si="170"/>
        <v>-0.24</v>
      </c>
      <c r="W3580" s="24"/>
      <c r="X3580" s="2" t="str">
        <f>IFERROR(MIN(VLOOKUP($W3580,margin_ranges!$A$5:$D$10,4,FALSE),$Q3580*100)/100,"")</f>
        <v/>
      </c>
      <c r="Y3580" s="6">
        <f t="shared" si="168"/>
        <v>49.019999999999996</v>
      </c>
      <c r="Z3580" s="6">
        <f>IF($A3580="placement",Y3580,SUMIF($C$10:$C$6209,$C3580,$Y$10:$Y$6209))</f>
        <v>49.019999999999996</v>
      </c>
      <c r="AA3580" s="29">
        <f t="shared" si="169"/>
        <v>-0.24</v>
      </c>
    </row>
    <row r="3581" spans="1:27" hidden="1" x14ac:dyDescent="0.3">
      <c r="A3581" s="8" t="s">
        <v>17</v>
      </c>
      <c r="B3581" s="8" t="s">
        <v>5337</v>
      </c>
      <c r="C3581" s="8" t="s">
        <v>5338</v>
      </c>
      <c r="D3581" s="8" t="s">
        <v>5367</v>
      </c>
      <c r="E3581" s="8" t="s">
        <v>5368</v>
      </c>
      <c r="F3581" s="29">
        <v>0.25</v>
      </c>
      <c r="G3581" s="29">
        <v>0</v>
      </c>
      <c r="H3581" s="30">
        <v>28.527799999999999</v>
      </c>
      <c r="I3581" s="30">
        <v>6.6288</v>
      </c>
      <c r="J3581" s="14">
        <v>173</v>
      </c>
      <c r="K3581" s="14">
        <v>43</v>
      </c>
      <c r="L3581" s="12">
        <v>0.2324</v>
      </c>
      <c r="M3581" s="7">
        <v>0.86914000999999996</v>
      </c>
      <c r="N3581" s="31">
        <v>0.25</v>
      </c>
      <c r="O3581" s="14">
        <f>IFERROR(VLOOKUP($C3581,'site totals'!$J$2:$K$607,2,FALSE),1)</f>
        <v>1745.4318000000001</v>
      </c>
      <c r="P3581" s="32" t="s">
        <v>161</v>
      </c>
      <c r="Q3581" s="12">
        <v>0.71235934580000004</v>
      </c>
      <c r="R3581" s="29">
        <v>0.25</v>
      </c>
      <c r="S3581" s="2">
        <f>IF($A3581="site","",VLOOKUP($P3581,margin_ranges!$A$5:$D$10,4,FALSE)/100)</f>
        <v>0.43</v>
      </c>
      <c r="T3581" s="6">
        <f>IF(A3581="placement",$J3581*MIN($Q3581,$S3581),"")</f>
        <v>74.39</v>
      </c>
      <c r="U3581" s="6">
        <f>IF($A3581="placement",T3581,SUMIF($C$10:$C$6209,$C3581,$T$10:$T$6209))</f>
        <v>74.39</v>
      </c>
      <c r="V3581" s="34">
        <f t="shared" si="170"/>
        <v>-0.24</v>
      </c>
      <c r="W3581" s="24"/>
      <c r="X3581" s="2" t="str">
        <f>IFERROR(MIN(VLOOKUP($W3581,margin_ranges!$A$5:$D$10,4,FALSE),$Q3581*100)/100,"")</f>
        <v/>
      </c>
      <c r="Y3581" s="6">
        <f t="shared" si="168"/>
        <v>74.39</v>
      </c>
      <c r="Z3581" s="6">
        <f>IF($A3581="placement",Y3581,SUMIF($C$10:$C$6209,$C3581,$Y$10:$Y$6209))</f>
        <v>74.39</v>
      </c>
      <c r="AA3581" s="29">
        <f t="shared" si="169"/>
        <v>-0.24</v>
      </c>
    </row>
    <row r="3582" spans="1:27" hidden="1" x14ac:dyDescent="0.3">
      <c r="A3582" s="8" t="s">
        <v>17</v>
      </c>
      <c r="B3582" s="8" t="s">
        <v>5337</v>
      </c>
      <c r="C3582" s="8" t="s">
        <v>5338</v>
      </c>
      <c r="D3582" s="8" t="s">
        <v>5355</v>
      </c>
      <c r="E3582" s="8" t="s">
        <v>5356</v>
      </c>
      <c r="F3582" s="29">
        <v>0.25</v>
      </c>
      <c r="G3582" s="29">
        <v>0</v>
      </c>
      <c r="H3582" s="30">
        <v>28.063099999999999</v>
      </c>
      <c r="I3582" s="30">
        <v>9.0027000000000008</v>
      </c>
      <c r="J3582" s="14">
        <v>110</v>
      </c>
      <c r="K3582" s="14">
        <v>19</v>
      </c>
      <c r="L3582" s="12">
        <v>0.32079999999999997</v>
      </c>
      <c r="M3582" s="7">
        <v>0.40713912000000002</v>
      </c>
      <c r="N3582" s="31">
        <v>0.25</v>
      </c>
      <c r="O3582" s="14">
        <f>IFERROR(VLOOKUP($C3582,'site totals'!$J$2:$K$607,2,FALSE),1)</f>
        <v>1745.4318000000001</v>
      </c>
      <c r="P3582" s="32" t="s">
        <v>161</v>
      </c>
      <c r="Q3582" s="12">
        <v>0.38595927120000001</v>
      </c>
      <c r="R3582" s="29">
        <v>0.25</v>
      </c>
      <c r="S3582" s="2">
        <f>IF($A3582="site","",VLOOKUP($P3582,margin_ranges!$A$5:$D$10,4,FALSE)/100)</f>
        <v>0.43</v>
      </c>
      <c r="T3582" s="6">
        <f>IF(A3582="placement",$J3582*MIN($Q3582,$S3582),"")</f>
        <v>42.455519832</v>
      </c>
      <c r="U3582" s="6">
        <f>IF($A3582="placement",T3582,SUMIF($C$10:$C$6209,$C3582,$T$10:$T$6209))</f>
        <v>42.455519832</v>
      </c>
      <c r="V3582" s="34">
        <f t="shared" si="170"/>
        <v>-0.18127902826666653</v>
      </c>
      <c r="W3582" s="24"/>
      <c r="X3582" s="2" t="str">
        <f>IFERROR(MIN(VLOOKUP($W3582,margin_ranges!$A$5:$D$10,4,FALSE),$Q3582*100)/100,"")</f>
        <v/>
      </c>
      <c r="Y3582" s="6">
        <f t="shared" si="168"/>
        <v>42.455519832</v>
      </c>
      <c r="Z3582" s="6">
        <f>IF($A3582="placement",Y3582,SUMIF($C$10:$C$6209,$C3582,$Y$10:$Y$6209))</f>
        <v>42.455519832</v>
      </c>
      <c r="AA3582" s="29">
        <f t="shared" si="169"/>
        <v>-0.18127902826666653</v>
      </c>
    </row>
    <row r="3583" spans="1:27" hidden="1" x14ac:dyDescent="0.3">
      <c r="A3583" s="8" t="s">
        <v>17</v>
      </c>
      <c r="B3583" s="8" t="s">
        <v>5337</v>
      </c>
      <c r="C3583" s="8" t="s">
        <v>5338</v>
      </c>
      <c r="D3583" s="8" t="s">
        <v>5349</v>
      </c>
      <c r="E3583" s="8" t="s">
        <v>5350</v>
      </c>
      <c r="F3583" s="29">
        <v>0.26</v>
      </c>
      <c r="G3583" s="29">
        <v>0</v>
      </c>
      <c r="H3583" s="30">
        <v>22.259599999999999</v>
      </c>
      <c r="I3583" s="30">
        <v>2.0125999999999999</v>
      </c>
      <c r="J3583" s="14">
        <v>83</v>
      </c>
      <c r="K3583" s="14">
        <v>21</v>
      </c>
      <c r="L3583" s="12">
        <v>9.0399999999999994E-2</v>
      </c>
      <c r="M3583" s="7">
        <v>1.37997587</v>
      </c>
      <c r="N3583" s="31">
        <v>1</v>
      </c>
      <c r="O3583" s="14">
        <f>IFERROR(VLOOKUP($C3583,'site totals'!$J$2:$K$607,2,FALSE),1)</f>
        <v>1745.4318000000001</v>
      </c>
      <c r="P3583" s="32" t="s">
        <v>22</v>
      </c>
      <c r="Q3583" s="12">
        <v>0.2753496459</v>
      </c>
      <c r="R3583" s="29">
        <v>0.26</v>
      </c>
      <c r="S3583" s="2">
        <f>IF($A3583="site","",VLOOKUP($P3583,margin_ranges!$A$5:$D$10,4,FALSE)/100)</f>
        <v>0.29749999999999999</v>
      </c>
      <c r="T3583" s="6">
        <f>IF(A3583="placement",$J3583*MIN($Q3583,$S3583),"")</f>
        <v>22.854020609700001</v>
      </c>
      <c r="U3583" s="6">
        <f>IF($A3583="placement",T3583,SUMIF($C$10:$C$6209,$C3583,$T$10:$T$6209))</f>
        <v>22.854020609700001</v>
      </c>
      <c r="V3583" s="34">
        <f t="shared" si="170"/>
        <v>-2.0742764729729801E-2</v>
      </c>
      <c r="W3583" s="24"/>
      <c r="X3583" s="2" t="str">
        <f>IFERROR(MIN(VLOOKUP($W3583,margin_ranges!$A$5:$D$10,4,FALSE),$Q3583*100)/100,"")</f>
        <v/>
      </c>
      <c r="Y3583" s="6">
        <f t="shared" si="168"/>
        <v>22.854020609700001</v>
      </c>
      <c r="Z3583" s="6">
        <f>IF($A3583="placement",Y3583,SUMIF($C$10:$C$6209,$C3583,$Y$10:$Y$6209))</f>
        <v>22.854020609700001</v>
      </c>
      <c r="AA3583" s="29">
        <f t="shared" si="169"/>
        <v>-2.0742764729729801E-2</v>
      </c>
    </row>
    <row r="3584" spans="1:27" hidden="1" x14ac:dyDescent="0.3">
      <c r="A3584" s="8" t="s">
        <v>17</v>
      </c>
      <c r="B3584" s="8" t="s">
        <v>5337</v>
      </c>
      <c r="C3584" s="8" t="s">
        <v>5338</v>
      </c>
      <c r="D3584" s="8" t="s">
        <v>5343</v>
      </c>
      <c r="E3584" s="8" t="s">
        <v>5344</v>
      </c>
      <c r="F3584" s="29">
        <v>0.28000000000000003</v>
      </c>
      <c r="G3584" s="29">
        <v>1</v>
      </c>
      <c r="H3584" s="30">
        <v>53.917499999999997</v>
      </c>
      <c r="I3584" s="30">
        <v>3.1886000000000001</v>
      </c>
      <c r="J3584" s="14">
        <v>135</v>
      </c>
      <c r="K3584" s="14">
        <v>34</v>
      </c>
      <c r="L3584" s="12">
        <v>5.91E-2</v>
      </c>
      <c r="M3584" s="7">
        <v>1.4122490999999999</v>
      </c>
      <c r="N3584" s="31">
        <v>1</v>
      </c>
      <c r="O3584" s="14">
        <f>IFERROR(VLOOKUP($C3584,'site totals'!$J$2:$K$607,2,FALSE),1)</f>
        <v>1745.4318000000001</v>
      </c>
      <c r="P3584" s="32" t="s">
        <v>22</v>
      </c>
      <c r="Q3584" s="12">
        <v>0.29190962329999998</v>
      </c>
      <c r="R3584" s="29">
        <v>0.28000000000000003</v>
      </c>
      <c r="S3584" s="2">
        <f>IF($A3584="site","",VLOOKUP($P3584,margin_ranges!$A$5:$D$10,4,FALSE)/100)</f>
        <v>0.29749999999999999</v>
      </c>
      <c r="T3584" s="6">
        <f>IF(A3584="placement",$J3584*MIN($Q3584,$S3584),"")</f>
        <v>39.4077991455</v>
      </c>
      <c r="U3584" s="6">
        <f>IF($A3584="placement",T3584,SUMIF($C$10:$C$6209,$C3584,$T$10:$T$6209))</f>
        <v>39.4077991455</v>
      </c>
      <c r="V3584" s="34">
        <f t="shared" si="170"/>
        <v>-1.6541143472222353E-2</v>
      </c>
      <c r="W3584" s="24"/>
      <c r="X3584" s="2" t="str">
        <f>IFERROR(MIN(VLOOKUP($W3584,margin_ranges!$A$5:$D$10,4,FALSE),$Q3584*100)/100,"")</f>
        <v/>
      </c>
      <c r="Y3584" s="6">
        <f t="shared" si="168"/>
        <v>39.4077991455</v>
      </c>
      <c r="Z3584" s="6">
        <f>IF($A3584="placement",Y3584,SUMIF($C$10:$C$6209,$C3584,$Y$10:$Y$6209))</f>
        <v>39.4077991455</v>
      </c>
      <c r="AA3584" s="29">
        <f t="shared" si="169"/>
        <v>-1.6541143472222353E-2</v>
      </c>
    </row>
    <row r="3585" spans="1:27" hidden="1" x14ac:dyDescent="0.3">
      <c r="A3585" s="8" t="s">
        <v>17</v>
      </c>
      <c r="B3585" s="8" t="s">
        <v>5337</v>
      </c>
      <c r="C3585" s="8" t="s">
        <v>5338</v>
      </c>
      <c r="D3585" s="8" t="s">
        <v>5351</v>
      </c>
      <c r="E3585" s="8" t="s">
        <v>5352</v>
      </c>
      <c r="F3585" s="29">
        <v>0.28999999999999898</v>
      </c>
      <c r="G3585" s="29">
        <v>0</v>
      </c>
      <c r="H3585" s="30">
        <v>21.614699999999999</v>
      </c>
      <c r="I3585" s="30">
        <v>1.1049</v>
      </c>
      <c r="J3585" s="14">
        <v>48</v>
      </c>
      <c r="K3585" s="14">
        <v>12</v>
      </c>
      <c r="L3585" s="12">
        <v>5.11E-2</v>
      </c>
      <c r="M3585" s="7">
        <v>1.4508500900000001</v>
      </c>
      <c r="N3585" s="31">
        <v>1</v>
      </c>
      <c r="O3585" s="14">
        <f>IFERROR(VLOOKUP($C3585,'site totals'!$J$2:$K$607,2,FALSE),1)</f>
        <v>1745.4318000000001</v>
      </c>
      <c r="P3585" s="32" t="s">
        <v>22</v>
      </c>
      <c r="Q3585" s="12">
        <v>0.3107489128</v>
      </c>
      <c r="R3585" s="29">
        <v>0.28999999999999998</v>
      </c>
      <c r="S3585" s="2">
        <f>IF($A3585="site","",VLOOKUP($P3585,margin_ranges!$A$5:$D$10,4,FALSE)/100)</f>
        <v>0.29749999999999999</v>
      </c>
      <c r="T3585" s="6">
        <f>IF(A3585="placement",$J3585*MIN($Q3585,$S3585),"")</f>
        <v>14.28</v>
      </c>
      <c r="U3585" s="6">
        <f>IF($A3585="placement",T3585,SUMIF($C$10:$C$6209,$C3585,$T$10:$T$6209))</f>
        <v>14.28</v>
      </c>
      <c r="V3585" s="34">
        <f t="shared" si="170"/>
        <v>-1.0563380281690127E-2</v>
      </c>
      <c r="W3585" s="24"/>
      <c r="X3585" s="2" t="str">
        <f>IFERROR(MIN(VLOOKUP($W3585,margin_ranges!$A$5:$D$10,4,FALSE),$Q3585*100)/100,"")</f>
        <v/>
      </c>
      <c r="Y3585" s="6">
        <f t="shared" si="168"/>
        <v>14.28</v>
      </c>
      <c r="Z3585" s="6">
        <f>IF($A3585="placement",Y3585,SUMIF($C$10:$C$6209,$C3585,$Y$10:$Y$6209))</f>
        <v>14.28</v>
      </c>
      <c r="AA3585" s="29">
        <f t="shared" si="169"/>
        <v>-1.0563380281690127E-2</v>
      </c>
    </row>
    <row r="3586" spans="1:27" hidden="1" x14ac:dyDescent="0.3">
      <c r="A3586" s="8" t="s">
        <v>17</v>
      </c>
      <c r="B3586" s="8" t="s">
        <v>5337</v>
      </c>
      <c r="C3586" s="8" t="s">
        <v>5338</v>
      </c>
      <c r="D3586" s="33" t="s">
        <v>5363</v>
      </c>
      <c r="E3586" s="8" t="s">
        <v>5364</v>
      </c>
      <c r="F3586" s="29">
        <v>0.28999999999999998</v>
      </c>
      <c r="G3586" s="29">
        <v>0</v>
      </c>
      <c r="H3586" s="30">
        <v>9.5382999999999996</v>
      </c>
      <c r="I3586" s="30">
        <v>1.9699</v>
      </c>
      <c r="J3586" s="14">
        <v>73</v>
      </c>
      <c r="K3586" s="14">
        <v>18</v>
      </c>
      <c r="L3586" s="12">
        <v>0.20649999999999999</v>
      </c>
      <c r="M3586" s="7">
        <v>1.23703677</v>
      </c>
      <c r="N3586" s="31">
        <v>0.8</v>
      </c>
      <c r="O3586" s="14">
        <f>IFERROR(VLOOKUP($C3586,'site totals'!$J$2:$K$607,2,FALSE),1)</f>
        <v>1745.4318000000001</v>
      </c>
      <c r="P3586" s="32" t="s">
        <v>22</v>
      </c>
      <c r="Q3586" s="12">
        <v>0.3532932728</v>
      </c>
      <c r="R3586" s="29">
        <v>0.28999999999999998</v>
      </c>
      <c r="S3586" s="2">
        <f>IF($A3586="site","",VLOOKUP($P3586,margin_ranges!$A$5:$D$10,4,FALSE)/100)</f>
        <v>0.29749999999999999</v>
      </c>
      <c r="T3586" s="6">
        <f>IF(A3586="placement",$J3586*MIN($Q3586,$S3586),"")</f>
        <v>21.717499999999998</v>
      </c>
      <c r="U3586" s="6">
        <f>IF($A3586="placement",T3586,SUMIF($C$10:$C$6209,$C3586,$T$10:$T$6209))</f>
        <v>21.717499999999998</v>
      </c>
      <c r="V3586" s="34">
        <f t="shared" si="170"/>
        <v>-1.0563380281690127E-2</v>
      </c>
      <c r="W3586" s="24"/>
      <c r="X3586" s="2" t="str">
        <f>IFERROR(MIN(VLOOKUP($W3586,margin_ranges!$A$5:$D$10,4,FALSE),$Q3586*100)/100,"")</f>
        <v/>
      </c>
      <c r="Y3586" s="6">
        <f t="shared" si="168"/>
        <v>21.717499999999998</v>
      </c>
      <c r="Z3586" s="6">
        <f>IF($A3586="placement",Y3586,SUMIF($C$10:$C$6209,$C3586,$Y$10:$Y$6209))</f>
        <v>21.717499999999998</v>
      </c>
      <c r="AA3586" s="29">
        <f t="shared" si="169"/>
        <v>-1.0563380281690127E-2</v>
      </c>
    </row>
    <row r="3587" spans="1:27" hidden="1" x14ac:dyDescent="0.3">
      <c r="A3587" s="8" t="s">
        <v>17</v>
      </c>
      <c r="B3587" s="8" t="s">
        <v>5337</v>
      </c>
      <c r="C3587" s="8" t="s">
        <v>5338</v>
      </c>
      <c r="D3587" s="8" t="s">
        <v>5341</v>
      </c>
      <c r="E3587" s="8" t="s">
        <v>5342</v>
      </c>
      <c r="F3587" s="29">
        <v>0.28999999999999998</v>
      </c>
      <c r="G3587" s="29">
        <v>0</v>
      </c>
      <c r="H3587" s="30">
        <v>14.8308</v>
      </c>
      <c r="I3587" s="30">
        <v>3.7284000000000002</v>
      </c>
      <c r="J3587" s="14">
        <v>87</v>
      </c>
      <c r="K3587" s="14">
        <v>22</v>
      </c>
      <c r="L3587" s="12">
        <v>0.25140000000000001</v>
      </c>
      <c r="M3587" s="7">
        <v>0.77610252999999996</v>
      </c>
      <c r="N3587" s="31">
        <v>0.25</v>
      </c>
      <c r="O3587" s="14">
        <f>IFERROR(VLOOKUP($C3587,'site totals'!$J$2:$K$607,2,FALSE),1)</f>
        <v>1745.4318000000001</v>
      </c>
      <c r="P3587" s="32" t="s">
        <v>22</v>
      </c>
      <c r="Q3587" s="12">
        <v>0.67787761349999998</v>
      </c>
      <c r="R3587" s="29">
        <v>0.28999999999999998</v>
      </c>
      <c r="S3587" s="2">
        <f>IF($A3587="site","",VLOOKUP($P3587,margin_ranges!$A$5:$D$10,4,FALSE)/100)</f>
        <v>0.29749999999999999</v>
      </c>
      <c r="T3587" s="6">
        <f>IF(A3587="placement",$J3587*MIN($Q3587,$S3587),"")</f>
        <v>25.8825</v>
      </c>
      <c r="U3587" s="6">
        <f>IF($A3587="placement",T3587,SUMIF($C$10:$C$6209,$C3587,$T$10:$T$6209))</f>
        <v>25.8825</v>
      </c>
      <c r="V3587" s="34">
        <f t="shared" si="170"/>
        <v>-1.0563380281690127E-2</v>
      </c>
      <c r="W3587" s="24"/>
      <c r="X3587" s="2" t="str">
        <f>IFERROR(MIN(VLOOKUP($W3587,margin_ranges!$A$5:$D$10,4,FALSE),$Q3587*100)/100,"")</f>
        <v/>
      </c>
      <c r="Y3587" s="6">
        <f t="shared" si="168"/>
        <v>25.8825</v>
      </c>
      <c r="Z3587" s="6">
        <f>IF($A3587="placement",Y3587,SUMIF($C$10:$C$6209,$C3587,$Y$10:$Y$6209))</f>
        <v>25.8825</v>
      </c>
      <c r="AA3587" s="29">
        <f t="shared" si="169"/>
        <v>-1.0563380281690127E-2</v>
      </c>
    </row>
    <row r="3588" spans="1:27" hidden="1" x14ac:dyDescent="0.3">
      <c r="A3588" s="8" t="s">
        <v>17</v>
      </c>
      <c r="B3588" s="8" t="s">
        <v>5337</v>
      </c>
      <c r="C3588" s="8" t="s">
        <v>5338</v>
      </c>
      <c r="D3588" s="8" t="s">
        <v>5361</v>
      </c>
      <c r="E3588" s="8" t="s">
        <v>5362</v>
      </c>
      <c r="F3588" s="29">
        <v>0.28999999999999998</v>
      </c>
      <c r="G3588" s="29">
        <v>0</v>
      </c>
      <c r="H3588" s="30">
        <v>14.913600000000001</v>
      </c>
      <c r="I3588" s="30">
        <v>4.1860999999999997</v>
      </c>
      <c r="J3588" s="14">
        <v>90</v>
      </c>
      <c r="K3588" s="14">
        <v>23</v>
      </c>
      <c r="L3588" s="12">
        <v>0.28070000000000001</v>
      </c>
      <c r="M3588" s="7">
        <v>0.71984097000000002</v>
      </c>
      <c r="N3588" s="31">
        <v>0.25</v>
      </c>
      <c r="O3588" s="14">
        <f>IFERROR(VLOOKUP($C3588,'site totals'!$J$2:$K$607,2,FALSE),1)</f>
        <v>1745.4318000000001</v>
      </c>
      <c r="P3588" s="32" t="s">
        <v>22</v>
      </c>
      <c r="Q3588" s="12">
        <v>0.65270106900000002</v>
      </c>
      <c r="R3588" s="29">
        <v>0.28999999999999998</v>
      </c>
      <c r="S3588" s="2">
        <f>IF($A3588="site","",VLOOKUP($P3588,margin_ranges!$A$5:$D$10,4,FALSE)/100)</f>
        <v>0.29749999999999999</v>
      </c>
      <c r="T3588" s="6">
        <f>IF(A3588="placement",$J3588*MIN($Q3588,$S3588),"")</f>
        <v>26.774999999999999</v>
      </c>
      <c r="U3588" s="6">
        <f>IF($A3588="placement",T3588,SUMIF($C$10:$C$6209,$C3588,$T$10:$T$6209))</f>
        <v>26.774999999999999</v>
      </c>
      <c r="V3588" s="34">
        <f t="shared" si="170"/>
        <v>-1.0563380281690127E-2</v>
      </c>
      <c r="W3588" s="24"/>
      <c r="X3588" s="2" t="str">
        <f>IFERROR(MIN(VLOOKUP($W3588,margin_ranges!$A$5:$D$10,4,FALSE),$Q3588*100)/100,"")</f>
        <v/>
      </c>
      <c r="Y3588" s="6">
        <f t="shared" si="168"/>
        <v>26.774999999999999</v>
      </c>
      <c r="Z3588" s="6">
        <f>IF($A3588="placement",Y3588,SUMIF($C$10:$C$6209,$C3588,$Y$10:$Y$6209))</f>
        <v>26.774999999999999</v>
      </c>
      <c r="AA3588" s="29">
        <f t="shared" si="169"/>
        <v>-1.0563380281690127E-2</v>
      </c>
    </row>
    <row r="3589" spans="1:27" hidden="1" x14ac:dyDescent="0.3">
      <c r="A3589" s="8" t="s">
        <v>17</v>
      </c>
      <c r="B3589" s="8" t="s">
        <v>5337</v>
      </c>
      <c r="C3589" s="8" t="s">
        <v>5338</v>
      </c>
      <c r="D3589" s="8" t="s">
        <v>5345</v>
      </c>
      <c r="E3589" s="8" t="s">
        <v>5346</v>
      </c>
      <c r="F3589" s="29">
        <v>0.28999999999999898</v>
      </c>
      <c r="G3589" s="29">
        <v>0</v>
      </c>
      <c r="H3589" s="30">
        <v>25.793299999999999</v>
      </c>
      <c r="I3589" s="30">
        <v>6.0701000000000001</v>
      </c>
      <c r="J3589" s="14">
        <v>155</v>
      </c>
      <c r="K3589" s="14">
        <v>39</v>
      </c>
      <c r="L3589" s="12">
        <v>0.23530000000000001</v>
      </c>
      <c r="M3589" s="7">
        <v>0.85311241999999998</v>
      </c>
      <c r="N3589" s="31">
        <v>0.25</v>
      </c>
      <c r="O3589" s="14">
        <f>IFERROR(VLOOKUP($C3589,'site totals'!$J$2:$K$607,2,FALSE),1)</f>
        <v>1745.4318000000001</v>
      </c>
      <c r="P3589" s="32" t="s">
        <v>22</v>
      </c>
      <c r="Q3589" s="12">
        <v>0.70695538710000005</v>
      </c>
      <c r="R3589" s="29">
        <v>0.28999999999999998</v>
      </c>
      <c r="S3589" s="2">
        <f>IF($A3589="site","",VLOOKUP($P3589,margin_ranges!$A$5:$D$10,4,FALSE)/100)</f>
        <v>0.29749999999999999</v>
      </c>
      <c r="T3589" s="6">
        <f>IF(A3589="placement",$J3589*MIN($Q3589,$S3589),"")</f>
        <v>46.112499999999997</v>
      </c>
      <c r="U3589" s="6">
        <f>IF($A3589="placement",T3589,SUMIF($C$10:$C$6209,$C3589,$T$10:$T$6209))</f>
        <v>46.112499999999997</v>
      </c>
      <c r="V3589" s="34">
        <f t="shared" si="170"/>
        <v>-1.0563380281690127E-2</v>
      </c>
      <c r="W3589" s="24"/>
      <c r="X3589" s="2" t="str">
        <f>IFERROR(MIN(VLOOKUP($W3589,margin_ranges!$A$5:$D$10,4,FALSE),$Q3589*100)/100,"")</f>
        <v/>
      </c>
      <c r="Y3589" s="6">
        <f t="shared" si="168"/>
        <v>46.112499999999997</v>
      </c>
      <c r="Z3589" s="6">
        <f>IF($A3589="placement",Y3589,SUMIF($C$10:$C$6209,$C3589,$Y$10:$Y$6209))</f>
        <v>46.112499999999997</v>
      </c>
      <c r="AA3589" s="29">
        <f t="shared" si="169"/>
        <v>-1.0563380281690127E-2</v>
      </c>
    </row>
    <row r="3590" spans="1:27" hidden="1" x14ac:dyDescent="0.3">
      <c r="A3590" s="8" t="s">
        <v>17</v>
      </c>
      <c r="B3590" s="8" t="s">
        <v>5337</v>
      </c>
      <c r="C3590" s="8" t="s">
        <v>5338</v>
      </c>
      <c r="D3590" s="8" t="s">
        <v>5339</v>
      </c>
      <c r="E3590" s="8" t="s">
        <v>5340</v>
      </c>
      <c r="F3590" s="29">
        <v>0.28999999999999998</v>
      </c>
      <c r="G3590" s="29">
        <v>0</v>
      </c>
      <c r="H3590" s="30">
        <v>25.8674</v>
      </c>
      <c r="I3590" s="30">
        <v>7.2621000000000002</v>
      </c>
      <c r="J3590" s="14">
        <v>171</v>
      </c>
      <c r="K3590" s="14">
        <v>42</v>
      </c>
      <c r="L3590" s="12">
        <v>0.28070000000000001</v>
      </c>
      <c r="M3590" s="7">
        <v>0.78670600999999996</v>
      </c>
      <c r="N3590" s="31">
        <v>0.25</v>
      </c>
      <c r="O3590" s="14">
        <f>IFERROR(VLOOKUP($C3590,'site totals'!$J$2:$K$607,2,FALSE),1)</f>
        <v>1745.4318000000001</v>
      </c>
      <c r="P3590" s="32" t="s">
        <v>22</v>
      </c>
      <c r="Q3590" s="12">
        <v>0.68221928279999999</v>
      </c>
      <c r="R3590" s="29">
        <v>0.28999999999999998</v>
      </c>
      <c r="S3590" s="2">
        <f>IF($A3590="site","",VLOOKUP($P3590,margin_ranges!$A$5:$D$10,4,FALSE)/100)</f>
        <v>0.29749999999999999</v>
      </c>
      <c r="T3590" s="6">
        <f>IF(A3590="placement",$J3590*MIN($Q3590,$S3590),"")</f>
        <v>50.872499999999995</v>
      </c>
      <c r="U3590" s="6">
        <f>IF($A3590="placement",T3590,SUMIF($C$10:$C$6209,$C3590,$T$10:$T$6209))</f>
        <v>50.872499999999995</v>
      </c>
      <c r="V3590" s="34">
        <f t="shared" si="170"/>
        <v>-1.0563380281690127E-2</v>
      </c>
      <c r="W3590" s="24"/>
      <c r="X3590" s="2" t="str">
        <f>IFERROR(MIN(VLOOKUP($W3590,margin_ranges!$A$5:$D$10,4,FALSE),$Q3590*100)/100,"")</f>
        <v/>
      </c>
      <c r="Y3590" s="6">
        <f t="shared" si="168"/>
        <v>50.872499999999995</v>
      </c>
      <c r="Z3590" s="6">
        <f>IF($A3590="placement",Y3590,SUMIF($C$10:$C$6209,$C3590,$Y$10:$Y$6209))</f>
        <v>50.872499999999995</v>
      </c>
      <c r="AA3590" s="29">
        <f t="shared" si="169"/>
        <v>-1.0563380281690127E-2</v>
      </c>
    </row>
    <row r="3591" spans="1:27" hidden="1" x14ac:dyDescent="0.3">
      <c r="A3591" s="8" t="s">
        <v>17</v>
      </c>
      <c r="B3591" s="8" t="s">
        <v>5337</v>
      </c>
      <c r="C3591" s="8" t="s">
        <v>5338</v>
      </c>
      <c r="D3591" s="8" t="s">
        <v>5375</v>
      </c>
      <c r="E3591" s="8" t="s">
        <v>5376</v>
      </c>
      <c r="F3591" s="29">
        <v>0.28999999999999998</v>
      </c>
      <c r="G3591" s="29">
        <v>0</v>
      </c>
      <c r="H3591" s="30">
        <v>25.3582</v>
      </c>
      <c r="I3591" s="30">
        <v>6.7469999999999999</v>
      </c>
      <c r="J3591" s="14">
        <v>178</v>
      </c>
      <c r="K3591" s="14">
        <v>45</v>
      </c>
      <c r="L3591" s="12">
        <v>0.2661</v>
      </c>
      <c r="M3591" s="7">
        <v>0.87729785000000005</v>
      </c>
      <c r="N3591" s="31">
        <v>0.25</v>
      </c>
      <c r="O3591" s="14">
        <f>IFERROR(VLOOKUP($C3591,'site totals'!$J$2:$K$607,2,FALSE),1)</f>
        <v>1745.4318000000001</v>
      </c>
      <c r="P3591" s="32" t="s">
        <v>22</v>
      </c>
      <c r="Q3591" s="12">
        <v>0.71503406629999999</v>
      </c>
      <c r="R3591" s="29">
        <v>0.28999999999999998</v>
      </c>
      <c r="S3591" s="2">
        <f>IF($A3591="site","",VLOOKUP($P3591,margin_ranges!$A$5:$D$10,4,FALSE)/100)</f>
        <v>0.29749999999999999</v>
      </c>
      <c r="T3591" s="6">
        <f>IF(A3591="placement",$J3591*MIN($Q3591,$S3591),"")</f>
        <v>52.954999999999998</v>
      </c>
      <c r="U3591" s="6">
        <f>IF($A3591="placement",T3591,SUMIF($C$10:$C$6209,$C3591,$T$10:$T$6209))</f>
        <v>52.954999999999998</v>
      </c>
      <c r="V3591" s="34">
        <f t="shared" si="170"/>
        <v>-1.0563380281690127E-2</v>
      </c>
      <c r="W3591" s="24"/>
      <c r="X3591" s="2" t="str">
        <f>IFERROR(MIN(VLOOKUP($W3591,margin_ranges!$A$5:$D$10,4,FALSE),$Q3591*100)/100,"")</f>
        <v/>
      </c>
      <c r="Y3591" s="6">
        <f t="shared" si="168"/>
        <v>52.954999999999998</v>
      </c>
      <c r="Z3591" s="6">
        <f>IF($A3591="placement",Y3591,SUMIF($C$10:$C$6209,$C3591,$Y$10:$Y$6209))</f>
        <v>52.954999999999998</v>
      </c>
      <c r="AA3591" s="29">
        <f t="shared" si="169"/>
        <v>-1.0563380281690127E-2</v>
      </c>
    </row>
    <row r="3592" spans="1:27" hidden="1" x14ac:dyDescent="0.3">
      <c r="A3592" s="8" t="s">
        <v>17</v>
      </c>
      <c r="B3592" s="8" t="s">
        <v>5337</v>
      </c>
      <c r="C3592" s="8" t="s">
        <v>5338</v>
      </c>
      <c r="D3592" s="8" t="s">
        <v>5347</v>
      </c>
      <c r="E3592" s="8" t="s">
        <v>5348</v>
      </c>
      <c r="F3592" s="29">
        <v>0.28999999999999998</v>
      </c>
      <c r="G3592" s="29">
        <v>1</v>
      </c>
      <c r="H3592" s="30">
        <v>44.726399999999998</v>
      </c>
      <c r="I3592" s="30">
        <v>6.8090999999999999</v>
      </c>
      <c r="J3592" s="14">
        <v>229</v>
      </c>
      <c r="K3592" s="14">
        <v>58</v>
      </c>
      <c r="L3592" s="12">
        <v>0.1522</v>
      </c>
      <c r="M3592" s="7">
        <v>1.1206352900000001</v>
      </c>
      <c r="N3592" s="31">
        <v>0.25</v>
      </c>
      <c r="O3592" s="14">
        <f>IFERROR(VLOOKUP($C3592,'site totals'!$J$2:$K$607,2,FALSE),1)</f>
        <v>1745.4318000000001</v>
      </c>
      <c r="P3592" s="32" t="s">
        <v>22</v>
      </c>
      <c r="Q3592" s="12">
        <v>0.77691225419999999</v>
      </c>
      <c r="R3592" s="29">
        <v>0.28999999999999998</v>
      </c>
      <c r="S3592" s="2">
        <f>IF($A3592="site","",VLOOKUP($P3592,margin_ranges!$A$5:$D$10,4,FALSE)/100)</f>
        <v>0.29749999999999999</v>
      </c>
      <c r="T3592" s="6">
        <f>IF(A3592="placement",$J3592*MIN($Q3592,$S3592),"")</f>
        <v>68.127499999999998</v>
      </c>
      <c r="U3592" s="6">
        <f>IF($A3592="placement",T3592,SUMIF($C$10:$C$6209,$C3592,$T$10:$T$6209))</f>
        <v>68.127499999999998</v>
      </c>
      <c r="V3592" s="34">
        <f t="shared" si="170"/>
        <v>-1.0563380281690127E-2</v>
      </c>
      <c r="W3592" s="24"/>
      <c r="X3592" s="2" t="str">
        <f>IFERROR(MIN(VLOOKUP($W3592,margin_ranges!$A$5:$D$10,4,FALSE),$Q3592*100)/100,"")</f>
        <v/>
      </c>
      <c r="Y3592" s="6">
        <f t="shared" si="168"/>
        <v>68.127499999999998</v>
      </c>
      <c r="Z3592" s="6">
        <f>IF($A3592="placement",Y3592,SUMIF($C$10:$C$6209,$C3592,$Y$10:$Y$6209))</f>
        <v>68.127499999999998</v>
      </c>
      <c r="AA3592" s="29">
        <f t="shared" si="169"/>
        <v>-1.0563380281690127E-2</v>
      </c>
    </row>
    <row r="3593" spans="1:27" hidden="1" x14ac:dyDescent="0.3">
      <c r="A3593" s="8" t="s">
        <v>17</v>
      </c>
      <c r="B3593" s="8" t="s">
        <v>5337</v>
      </c>
      <c r="C3593" s="8" t="s">
        <v>5338</v>
      </c>
      <c r="D3593" s="8" t="s">
        <v>5353</v>
      </c>
      <c r="E3593" s="8" t="s">
        <v>5354</v>
      </c>
      <c r="F3593" s="29">
        <v>0.28999999999999998</v>
      </c>
      <c r="G3593" s="29">
        <v>1</v>
      </c>
      <c r="H3593" s="30">
        <v>40.628900000000002</v>
      </c>
      <c r="I3593" s="30">
        <v>6.1764000000000001</v>
      </c>
      <c r="J3593" s="14">
        <v>260</v>
      </c>
      <c r="K3593" s="14">
        <v>66</v>
      </c>
      <c r="L3593" s="12">
        <v>0.152</v>
      </c>
      <c r="M3593" s="7">
        <v>1.40519949</v>
      </c>
      <c r="N3593" s="31">
        <v>0.25</v>
      </c>
      <c r="O3593" s="14">
        <f>IFERROR(VLOOKUP($C3593,'site totals'!$J$2:$K$607,2,FALSE),1)</f>
        <v>1745.4318000000001</v>
      </c>
      <c r="P3593" s="32" t="s">
        <v>22</v>
      </c>
      <c r="Q3593" s="12">
        <v>0.82208931789999995</v>
      </c>
      <c r="R3593" s="29">
        <v>0.28999999999999998</v>
      </c>
      <c r="S3593" s="2">
        <f>IF($A3593="site","",VLOOKUP($P3593,margin_ranges!$A$5:$D$10,4,FALSE)/100)</f>
        <v>0.29749999999999999</v>
      </c>
      <c r="T3593" s="6">
        <f>IF(A3593="placement",$J3593*MIN($Q3593,$S3593),"")</f>
        <v>77.349999999999994</v>
      </c>
      <c r="U3593" s="6">
        <f>IF($A3593="placement",T3593,SUMIF($C$10:$C$6209,$C3593,$T$10:$T$6209))</f>
        <v>77.349999999999994</v>
      </c>
      <c r="V3593" s="34">
        <f t="shared" si="170"/>
        <v>-1.0563380281690127E-2</v>
      </c>
      <c r="W3593" s="24"/>
      <c r="X3593" s="2" t="str">
        <f>IFERROR(MIN(VLOOKUP($W3593,margin_ranges!$A$5:$D$10,4,FALSE),$Q3593*100)/100,"")</f>
        <v/>
      </c>
      <c r="Y3593" s="6">
        <f t="shared" si="168"/>
        <v>77.349999999999994</v>
      </c>
      <c r="Z3593" s="6">
        <f>IF($A3593="placement",Y3593,SUMIF($C$10:$C$6209,$C3593,$Y$10:$Y$6209))</f>
        <v>77.349999999999994</v>
      </c>
      <c r="AA3593" s="29">
        <f t="shared" si="169"/>
        <v>-1.0563380281690127E-2</v>
      </c>
    </row>
    <row r="3594" spans="1:27" hidden="1" x14ac:dyDescent="0.3">
      <c r="A3594" s="8" t="s">
        <v>17</v>
      </c>
      <c r="B3594" s="8" t="s">
        <v>5337</v>
      </c>
      <c r="C3594" s="8" t="s">
        <v>5338</v>
      </c>
      <c r="D3594" s="8" t="s">
        <v>5373</v>
      </c>
      <c r="E3594" s="8" t="s">
        <v>5374</v>
      </c>
      <c r="F3594" s="29">
        <v>0.28999999999999998</v>
      </c>
      <c r="G3594" s="29">
        <v>0</v>
      </c>
      <c r="H3594" s="30">
        <v>27.5032</v>
      </c>
      <c r="I3594" s="30">
        <v>8.0884</v>
      </c>
      <c r="J3594" s="14">
        <v>323</v>
      </c>
      <c r="K3594" s="14">
        <v>82</v>
      </c>
      <c r="L3594" s="12">
        <v>0.29409999999999997</v>
      </c>
      <c r="M3594" s="7">
        <v>1.33217323</v>
      </c>
      <c r="N3594" s="31">
        <v>0.25</v>
      </c>
      <c r="O3594" s="14">
        <f>IFERROR(VLOOKUP($C3594,'site totals'!$J$2:$K$607,2,FALSE),1)</f>
        <v>1745.4318000000001</v>
      </c>
      <c r="P3594" s="32" t="s">
        <v>22</v>
      </c>
      <c r="Q3594" s="12">
        <v>0.81233671829999998</v>
      </c>
      <c r="R3594" s="29">
        <v>0.28999999999999998</v>
      </c>
      <c r="S3594" s="2">
        <f>IF($A3594="site","",VLOOKUP($P3594,margin_ranges!$A$5:$D$10,4,FALSE)/100)</f>
        <v>0.29749999999999999</v>
      </c>
      <c r="T3594" s="6">
        <f>IF(A3594="placement",$J3594*MIN($Q3594,$S3594),"")</f>
        <v>96.092500000000001</v>
      </c>
      <c r="U3594" s="6">
        <f>IF($A3594="placement",T3594,SUMIF($C$10:$C$6209,$C3594,$T$10:$T$6209))</f>
        <v>96.092500000000001</v>
      </c>
      <c r="V3594" s="34">
        <f t="shared" si="170"/>
        <v>-1.0563380281690127E-2</v>
      </c>
      <c r="W3594" s="24"/>
      <c r="X3594" s="2" t="str">
        <f>IFERROR(MIN(VLOOKUP($W3594,margin_ranges!$A$5:$D$10,4,FALSE),$Q3594*100)/100,"")</f>
        <v/>
      </c>
      <c r="Y3594" s="6">
        <f t="shared" si="168"/>
        <v>96.092500000000001</v>
      </c>
      <c r="Z3594" s="6">
        <f>IF($A3594="placement",Y3594,SUMIF($C$10:$C$6209,$C3594,$Y$10:$Y$6209))</f>
        <v>96.092500000000001</v>
      </c>
      <c r="AA3594" s="29">
        <f t="shared" si="169"/>
        <v>-1.0563380281690127E-2</v>
      </c>
    </row>
    <row r="3595" spans="1:27" hidden="1" x14ac:dyDescent="0.3">
      <c r="A3595" s="8" t="s">
        <v>17</v>
      </c>
      <c r="B3595" s="8" t="s">
        <v>5337</v>
      </c>
      <c r="C3595" s="8" t="s">
        <v>5338</v>
      </c>
      <c r="D3595" s="8" t="s">
        <v>5359</v>
      </c>
      <c r="E3595" s="8" t="s">
        <v>5360</v>
      </c>
      <c r="F3595" s="29">
        <v>0.28999999999999998</v>
      </c>
      <c r="G3595" s="29">
        <v>1</v>
      </c>
      <c r="H3595" s="30">
        <v>60.4739</v>
      </c>
      <c r="I3595" s="30">
        <v>18.232399999999998</v>
      </c>
      <c r="J3595" s="14">
        <v>567</v>
      </c>
      <c r="K3595" s="14">
        <v>126</v>
      </c>
      <c r="L3595" s="12">
        <v>0.30149999999999999</v>
      </c>
      <c r="M3595" s="7">
        <v>1.03592774</v>
      </c>
      <c r="N3595" s="31">
        <v>0.25</v>
      </c>
      <c r="O3595" s="14">
        <f>IFERROR(VLOOKUP($C3595,'site totals'!$J$2:$K$607,2,FALSE),1)</f>
        <v>1745.4318000000001</v>
      </c>
      <c r="P3595" s="32" t="s">
        <v>22</v>
      </c>
      <c r="Q3595" s="12">
        <v>0.75867042679999996</v>
      </c>
      <c r="R3595" s="29">
        <v>0.28999999999999998</v>
      </c>
      <c r="S3595" s="2">
        <f>IF($A3595="site","",VLOOKUP($P3595,margin_ranges!$A$5:$D$10,4,FALSE)/100)</f>
        <v>0.29749999999999999</v>
      </c>
      <c r="T3595" s="6">
        <f>IF(A3595="placement",$J3595*MIN($Q3595,$S3595),"")</f>
        <v>168.6825</v>
      </c>
      <c r="U3595" s="6">
        <f>IF($A3595="placement",T3595,SUMIF($C$10:$C$6209,$C3595,$T$10:$T$6209))</f>
        <v>168.6825</v>
      </c>
      <c r="V3595" s="34">
        <f t="shared" si="170"/>
        <v>-1.0563380281690127E-2</v>
      </c>
      <c r="W3595" s="24"/>
      <c r="X3595" s="2" t="str">
        <f>IFERROR(MIN(VLOOKUP($W3595,margin_ranges!$A$5:$D$10,4,FALSE),$Q3595*100)/100,"")</f>
        <v/>
      </c>
      <c r="Y3595" s="6">
        <f t="shared" si="168"/>
        <v>168.6825</v>
      </c>
      <c r="Z3595" s="6">
        <f>IF($A3595="placement",Y3595,SUMIF($C$10:$C$6209,$C3595,$Y$10:$Y$6209))</f>
        <v>168.6825</v>
      </c>
      <c r="AA3595" s="29">
        <f t="shared" si="169"/>
        <v>-1.0563380281690127E-2</v>
      </c>
    </row>
    <row r="3596" spans="1:27" hidden="1" x14ac:dyDescent="0.3">
      <c r="A3596" s="8" t="s">
        <v>17</v>
      </c>
      <c r="B3596" s="8" t="s">
        <v>5337</v>
      </c>
      <c r="C3596" s="8" t="s">
        <v>5338</v>
      </c>
      <c r="D3596" s="8" t="s">
        <v>5365</v>
      </c>
      <c r="E3596" s="8" t="s">
        <v>5366</v>
      </c>
      <c r="F3596" s="29">
        <v>0.28999999999999998</v>
      </c>
      <c r="G3596" s="29">
        <v>0</v>
      </c>
      <c r="H3596" s="30">
        <v>14.74</v>
      </c>
      <c r="I3596" s="30">
        <v>3.7663000000000002</v>
      </c>
      <c r="J3596" s="14">
        <v>97</v>
      </c>
      <c r="K3596" s="14">
        <v>25</v>
      </c>
      <c r="L3596" s="12">
        <v>0.2555</v>
      </c>
      <c r="M3596" s="7">
        <v>0.86046502999999996</v>
      </c>
      <c r="N3596" s="31">
        <v>0.25</v>
      </c>
      <c r="O3596" s="14">
        <f>IFERROR(VLOOKUP($C3596,'site totals'!$J$2:$K$607,2,FALSE),1)</f>
        <v>1745.4318000000001</v>
      </c>
      <c r="P3596" s="32" t="s">
        <v>22</v>
      </c>
      <c r="Q3596" s="12">
        <v>0.70945942969999998</v>
      </c>
      <c r="R3596" s="29">
        <v>0.28999999999999998</v>
      </c>
      <c r="S3596" s="2">
        <f>IF($A3596="site","",VLOOKUP($P3596,margin_ranges!$A$5:$D$10,4,FALSE)/100)</f>
        <v>0.29749999999999999</v>
      </c>
      <c r="T3596" s="6">
        <f>IF(A3596="placement",$J3596*MIN($Q3596,$S3596),"")</f>
        <v>28.857499999999998</v>
      </c>
      <c r="U3596" s="6">
        <f>IF($A3596="placement",T3596,SUMIF($C$10:$C$6209,$C3596,$T$10:$T$6209))</f>
        <v>28.857499999999998</v>
      </c>
      <c r="V3596" s="34">
        <f t="shared" si="170"/>
        <v>-1.0563380281690016E-2</v>
      </c>
      <c r="W3596" s="24"/>
      <c r="X3596" s="2" t="str">
        <f>IFERROR(MIN(VLOOKUP($W3596,margin_ranges!$A$5:$D$10,4,FALSE),$Q3596*100)/100,"")</f>
        <v/>
      </c>
      <c r="Y3596" s="6">
        <f t="shared" si="168"/>
        <v>28.857499999999998</v>
      </c>
      <c r="Z3596" s="6">
        <f>IF($A3596="placement",Y3596,SUMIF($C$10:$C$6209,$C3596,$Y$10:$Y$6209))</f>
        <v>28.857499999999998</v>
      </c>
      <c r="AA3596" s="29">
        <f t="shared" si="169"/>
        <v>-1.0563380281690016E-2</v>
      </c>
    </row>
    <row r="3597" spans="1:27" hidden="1" x14ac:dyDescent="0.3">
      <c r="A3597" s="8" t="s">
        <v>17</v>
      </c>
      <c r="B3597" s="8" t="s">
        <v>5337</v>
      </c>
      <c r="C3597" s="8" t="s">
        <v>5338</v>
      </c>
      <c r="D3597" s="8" t="s">
        <v>5369</v>
      </c>
      <c r="E3597" s="8" t="s">
        <v>5370</v>
      </c>
      <c r="F3597" s="29">
        <v>0.28999999999999998</v>
      </c>
      <c r="G3597" s="29">
        <v>0</v>
      </c>
      <c r="H3597" s="30">
        <v>27.4969</v>
      </c>
      <c r="I3597" s="30">
        <v>7.6395</v>
      </c>
      <c r="J3597" s="14">
        <v>210</v>
      </c>
      <c r="K3597" s="14">
        <v>53</v>
      </c>
      <c r="L3597" s="12">
        <v>0.27779999999999999</v>
      </c>
      <c r="M3597" s="7">
        <v>0.91595934999999995</v>
      </c>
      <c r="N3597" s="31">
        <v>0.25</v>
      </c>
      <c r="O3597" s="14">
        <f>IFERROR(VLOOKUP($C3597,'site totals'!$J$2:$K$607,2,FALSE),1)</f>
        <v>1745.4318000000001</v>
      </c>
      <c r="P3597" s="32" t="s">
        <v>22</v>
      </c>
      <c r="Q3597" s="12">
        <v>0.72706212240000001</v>
      </c>
      <c r="R3597" s="29">
        <v>0.28999999999999998</v>
      </c>
      <c r="S3597" s="2">
        <f>IF($A3597="site","",VLOOKUP($P3597,margin_ranges!$A$5:$D$10,4,FALSE)/100)</f>
        <v>0.29749999999999999</v>
      </c>
      <c r="T3597" s="6">
        <f>IF(A3597="placement",$J3597*MIN($Q3597,$S3597),"")</f>
        <v>62.474999999999994</v>
      </c>
      <c r="U3597" s="6">
        <f>IF($A3597="placement",T3597,SUMIF($C$10:$C$6209,$C3597,$T$10:$T$6209))</f>
        <v>62.474999999999994</v>
      </c>
      <c r="V3597" s="34">
        <f t="shared" si="170"/>
        <v>-1.0563380281690016E-2</v>
      </c>
      <c r="W3597" s="24"/>
      <c r="X3597" s="2" t="str">
        <f>IFERROR(MIN(VLOOKUP($W3597,margin_ranges!$A$5:$D$10,4,FALSE),$Q3597*100)/100,"")</f>
        <v/>
      </c>
      <c r="Y3597" s="6">
        <f t="shared" si="168"/>
        <v>62.474999999999994</v>
      </c>
      <c r="Z3597" s="6">
        <f>IF($A3597="placement",Y3597,SUMIF($C$10:$C$6209,$C3597,$Y$10:$Y$6209))</f>
        <v>62.474999999999994</v>
      </c>
      <c r="AA3597" s="17">
        <f t="shared" si="169"/>
        <v>-1.0563380281690016E-2</v>
      </c>
    </row>
    <row r="3598" spans="1:27" hidden="1" x14ac:dyDescent="0.3">
      <c r="A3598" s="8" t="s">
        <v>17</v>
      </c>
      <c r="B3598" s="8" t="s">
        <v>5337</v>
      </c>
      <c r="C3598" s="8" t="s">
        <v>5338</v>
      </c>
      <c r="D3598" s="8" t="s">
        <v>5357</v>
      </c>
      <c r="E3598" s="8" t="s">
        <v>5358</v>
      </c>
      <c r="F3598" s="29">
        <v>0.28999999999999998</v>
      </c>
      <c r="G3598" s="29">
        <v>1</v>
      </c>
      <c r="H3598" s="30">
        <v>54.677999999999997</v>
      </c>
      <c r="I3598" s="30">
        <v>15.709099999999999</v>
      </c>
      <c r="J3598" s="14">
        <v>563</v>
      </c>
      <c r="K3598" s="14">
        <v>142</v>
      </c>
      <c r="L3598" s="12">
        <v>0.2873</v>
      </c>
      <c r="M3598" s="7">
        <v>1.1952347999999999</v>
      </c>
      <c r="N3598" s="31">
        <v>0.25</v>
      </c>
      <c r="O3598" s="14">
        <f>IFERROR(VLOOKUP($C3598,'site totals'!$J$2:$K$607,2,FALSE),1)</f>
        <v>1745.4318000000001</v>
      </c>
      <c r="P3598" s="32" t="s">
        <v>22</v>
      </c>
      <c r="Q3598" s="12">
        <v>0.79083607739999995</v>
      </c>
      <c r="R3598" s="29">
        <v>0.28999999999999998</v>
      </c>
      <c r="S3598" s="2">
        <f>IF($A3598="site","",VLOOKUP($P3598,margin_ranges!$A$5:$D$10,4,FALSE)/100)</f>
        <v>0.29749999999999999</v>
      </c>
      <c r="T3598" s="6">
        <f>IF(A3598="placement",$J3598*MIN($Q3598,$S3598),"")</f>
        <v>167.49249999999998</v>
      </c>
      <c r="U3598" s="6">
        <f>IF($A3598="placement",T3598,SUMIF($C$10:$C$6209,$C3598,$T$10:$T$6209))</f>
        <v>167.49249999999998</v>
      </c>
      <c r="V3598" s="34">
        <f t="shared" si="170"/>
        <v>-1.0563380281689905E-2</v>
      </c>
      <c r="W3598" s="24"/>
      <c r="X3598" s="2" t="str">
        <f>IFERROR(MIN(VLOOKUP($W3598,margin_ranges!$A$5:$D$10,4,FALSE),$Q3598*100)/100,"")</f>
        <v/>
      </c>
      <c r="Y3598" s="6">
        <f t="shared" si="168"/>
        <v>167.49249999999998</v>
      </c>
      <c r="Z3598" s="6">
        <f>IF($A3598="placement",Y3598,SUMIF($C$10:$C$6209,$C3598,$Y$10:$Y$6209))</f>
        <v>167.49249999999998</v>
      </c>
      <c r="AA3598" s="29">
        <f t="shared" si="169"/>
        <v>-1.0563380281689905E-2</v>
      </c>
    </row>
    <row r="3599" spans="1:27" hidden="1" x14ac:dyDescent="0.3">
      <c r="A3599" s="8" t="s">
        <v>17</v>
      </c>
      <c r="B3599" s="8" t="s">
        <v>5337</v>
      </c>
      <c r="C3599" s="8" t="s">
        <v>5338</v>
      </c>
      <c r="D3599" s="8" t="s">
        <v>5377</v>
      </c>
      <c r="E3599" s="8" t="s">
        <v>5378</v>
      </c>
      <c r="F3599" s="29">
        <v>0.27999999999999903</v>
      </c>
      <c r="G3599" s="29">
        <v>0</v>
      </c>
      <c r="H3599" s="30">
        <v>22.699200000000001</v>
      </c>
      <c r="I3599" s="30">
        <v>1.7363999999999999</v>
      </c>
      <c r="J3599" s="14">
        <v>72</v>
      </c>
      <c r="K3599" s="14">
        <v>18</v>
      </c>
      <c r="L3599" s="12">
        <v>7.6499999999999999E-2</v>
      </c>
      <c r="M3599" s="7">
        <v>1.3893701899999999</v>
      </c>
      <c r="N3599" s="31">
        <v>1</v>
      </c>
      <c r="O3599" s="14">
        <f>IFERROR(VLOOKUP($C3599,'site totals'!$J$2:$K$607,2,FALSE),1)</f>
        <v>1745.4318000000001</v>
      </c>
      <c r="P3599" s="32" t="s">
        <v>22</v>
      </c>
      <c r="Q3599" s="12">
        <v>0.28024942120000002</v>
      </c>
      <c r="R3599" s="29">
        <v>0.28000000000000003</v>
      </c>
      <c r="S3599" s="2">
        <f>IF($A3599="site","",VLOOKUP($P3599,margin_ranges!$A$5:$D$10,4,FALSE)/100)</f>
        <v>0.29749999999999999</v>
      </c>
      <c r="T3599" s="6">
        <f>IF(A3599="placement",$J3599*MIN($Q3599,$S3599),"")</f>
        <v>20.177958326400002</v>
      </c>
      <c r="U3599" s="6">
        <f>IF($A3599="placement",T3599,SUMIF($C$10:$C$6209,$C3599,$T$10:$T$6209))</f>
        <v>20.177958326400002</v>
      </c>
      <c r="V3599" s="34">
        <f t="shared" si="170"/>
        <v>-3.4641833333326488E-4</v>
      </c>
      <c r="W3599" s="24"/>
      <c r="X3599" s="2" t="str">
        <f>IFERROR(MIN(VLOOKUP($W3599,margin_ranges!$A$5:$D$10,4,FALSE),$Q3599*100)/100,"")</f>
        <v/>
      </c>
      <c r="Y3599" s="6">
        <f t="shared" si="168"/>
        <v>20.177958326400002</v>
      </c>
      <c r="Z3599" s="6">
        <f>IF($A3599="placement",Y3599,SUMIF($C$10:$C$6209,$C3599,$Y$10:$Y$6209))</f>
        <v>20.177958326400002</v>
      </c>
      <c r="AA3599" s="29">
        <f t="shared" si="169"/>
        <v>-3.4641833333326488E-4</v>
      </c>
    </row>
    <row r="3600" spans="1:27" x14ac:dyDescent="0.3">
      <c r="A3600" s="16" t="s">
        <v>33</v>
      </c>
      <c r="B3600" s="16" t="s">
        <v>5337</v>
      </c>
      <c r="C3600" s="16" t="s">
        <v>5338</v>
      </c>
      <c r="D3600" s="8" t="s">
        <v>34</v>
      </c>
      <c r="E3600" s="16"/>
      <c r="F3600" s="17">
        <v>0.28453018559648102</v>
      </c>
      <c r="G3600" s="17">
        <v>0.46903436999999998</v>
      </c>
      <c r="H3600" s="36">
        <v>583.09109999999998</v>
      </c>
      <c r="I3600" s="36">
        <v>123.4868</v>
      </c>
      <c r="J3600" s="22">
        <v>3740</v>
      </c>
      <c r="K3600" s="22">
        <v>915</v>
      </c>
      <c r="L3600" s="18">
        <v>0.21179999999999999</v>
      </c>
      <c r="M3600" s="19">
        <v>1.00961167</v>
      </c>
      <c r="N3600" s="20">
        <v>0.30761899999999998</v>
      </c>
      <c r="O3600" s="22">
        <f>IFERROR(VLOOKUP($C3600,'site totals'!$J$2:$K$607,2,FALSE),1)</f>
        <v>1745.4318000000001</v>
      </c>
      <c r="P3600" s="21"/>
      <c r="Q3600" s="18">
        <v>0.69530958389999997</v>
      </c>
      <c r="R3600" s="17">
        <v>0.28449999999999998</v>
      </c>
      <c r="S3600" s="18" t="str">
        <f>IF($A3600="site","",VLOOKUP($P3600,margin_ranges!$A$5:$D$10,4,FALSE)/100)</f>
        <v/>
      </c>
      <c r="T3600" s="22" t="str">
        <f>IF(A3600="placement",$J3600*MIN($Q3600,$S3600),"")</f>
        <v/>
      </c>
      <c r="U3600" s="22">
        <f>IF($A3600="placement",T3600,SUMIF($C$10:$C$6209,$C3600,$T$10:$T$6209))</f>
        <v>1155.9777979135999</v>
      </c>
      <c r="V3600" s="37">
        <f t="shared" si="170"/>
        <v>-3.436054885278983E-2</v>
      </c>
      <c r="W3600" s="38"/>
      <c r="X3600" s="18" t="str">
        <f>IFERROR(MIN(VLOOKUP($W3600,margin_ranges!$A$5:$D$10,4,FALSE),$Q3600*100)/100,"")</f>
        <v/>
      </c>
      <c r="Y3600" s="6" t="str">
        <f t="shared" si="168"/>
        <v/>
      </c>
      <c r="Z3600" s="6">
        <f>IF($A3600="placement",Y3600,SUMIF($C$10:$C$6209,$C3600,$Y$10:$Y$6209))</f>
        <v>1155.9777979135999</v>
      </c>
      <c r="AA3600" s="17">
        <f t="shared" si="169"/>
        <v>-3.436054885278983E-2</v>
      </c>
    </row>
    <row r="3601" spans="1:27" hidden="1" x14ac:dyDescent="0.3">
      <c r="A3601" s="8" t="s">
        <v>17</v>
      </c>
      <c r="B3601" s="8" t="s">
        <v>10023</v>
      </c>
      <c r="C3601" s="8" t="s">
        <v>10024</v>
      </c>
      <c r="D3601" s="8" t="s">
        <v>10025</v>
      </c>
      <c r="E3601" s="8" t="s">
        <v>10026</v>
      </c>
      <c r="F3601" s="29">
        <v>0.25</v>
      </c>
      <c r="G3601" s="29">
        <v>0</v>
      </c>
      <c r="H3601" s="30">
        <v>22.801100000000002</v>
      </c>
      <c r="I3601" s="30">
        <v>4.1258999999999997</v>
      </c>
      <c r="J3601" s="14">
        <v>138</v>
      </c>
      <c r="K3601" s="14">
        <v>34</v>
      </c>
      <c r="L3601" s="12">
        <v>0.18099999999999999</v>
      </c>
      <c r="M3601" s="7">
        <v>1.11198518</v>
      </c>
      <c r="N3601" s="31">
        <v>0.75</v>
      </c>
      <c r="O3601" s="14">
        <f>IFERROR(VLOOKUP($C3601,'site totals'!$J$2:$K$607,2,FALSE),1)</f>
        <v>1705.8628000000001</v>
      </c>
      <c r="P3601" s="32" t="s">
        <v>91</v>
      </c>
      <c r="Q3601" s="12">
        <v>0.32553058000000001</v>
      </c>
      <c r="R3601" s="29">
        <v>0.25</v>
      </c>
      <c r="S3601" s="2">
        <f>IF($A3601="site","",VLOOKUP($P3601,margin_ranges!$A$5:$D$10,4,FALSE)/100)</f>
        <v>0.29749999999999999</v>
      </c>
      <c r="T3601" s="6">
        <f>IF(A3601="placement",$J3601*MIN($Q3601,$S3601),"")</f>
        <v>41.055</v>
      </c>
      <c r="U3601" s="6">
        <f>IF($A3601="placement",T3601,SUMIF($C$10:$C$6209,$C3601,$T$10:$T$6209))</f>
        <v>41.055</v>
      </c>
      <c r="V3601" s="34">
        <f t="shared" si="170"/>
        <v>-6.3333333333333353E-2</v>
      </c>
      <c r="W3601" s="24"/>
      <c r="X3601" s="2" t="str">
        <f>IFERROR(MIN(VLOOKUP($W3601,margin_ranges!$A$5:$D$10,4,FALSE),$Q3601*100)/100,"")</f>
        <v/>
      </c>
      <c r="Y3601" s="6">
        <f t="shared" si="168"/>
        <v>41.055</v>
      </c>
      <c r="Z3601" s="6">
        <f>IF($A3601="placement",Y3601,SUMIF($C$10:$C$6209,$C3601,$Y$10:$Y$6209))</f>
        <v>41.055</v>
      </c>
      <c r="AA3601" s="29">
        <f t="shared" si="169"/>
        <v>-6.3333333333333353E-2</v>
      </c>
    </row>
    <row r="3602" spans="1:27" hidden="1" x14ac:dyDescent="0.3">
      <c r="A3602" s="8" t="s">
        <v>17</v>
      </c>
      <c r="B3602" s="8" t="s">
        <v>10023</v>
      </c>
      <c r="C3602" s="8" t="s">
        <v>10024</v>
      </c>
      <c r="D3602" s="8" t="s">
        <v>10027</v>
      </c>
      <c r="E3602" s="8" t="s">
        <v>10028</v>
      </c>
      <c r="F3602" s="29">
        <v>0.25</v>
      </c>
      <c r="G3602" s="29">
        <v>0</v>
      </c>
      <c r="H3602" s="30">
        <v>31.652899999999999</v>
      </c>
      <c r="I3602" s="30">
        <v>7.2313999999999998</v>
      </c>
      <c r="J3602" s="14">
        <v>240</v>
      </c>
      <c r="K3602" s="14">
        <v>60</v>
      </c>
      <c r="L3602" s="12">
        <v>0.22850000000000001</v>
      </c>
      <c r="M3602" s="7">
        <v>1.10507507</v>
      </c>
      <c r="N3602" s="31">
        <v>0.75</v>
      </c>
      <c r="O3602" s="14">
        <f>IFERROR(VLOOKUP($C3602,'site totals'!$J$2:$K$607,2,FALSE),1)</f>
        <v>1705.8628000000001</v>
      </c>
      <c r="P3602" s="32" t="s">
        <v>91</v>
      </c>
      <c r="Q3602" s="12">
        <v>0.32131307549999999</v>
      </c>
      <c r="R3602" s="29">
        <v>0.25</v>
      </c>
      <c r="S3602" s="2">
        <f>IF($A3602="site","",VLOOKUP($P3602,margin_ranges!$A$5:$D$10,4,FALSE)/100)</f>
        <v>0.29749999999999999</v>
      </c>
      <c r="T3602" s="6">
        <f>IF(A3602="placement",$J3602*MIN($Q3602,$S3602),"")</f>
        <v>71.399999999999991</v>
      </c>
      <c r="U3602" s="6">
        <f>IF($A3602="placement",T3602,SUMIF($C$10:$C$6209,$C3602,$T$10:$T$6209))</f>
        <v>71.399999999999991</v>
      </c>
      <c r="V3602" s="34">
        <f t="shared" si="170"/>
        <v>-6.3333333333333242E-2</v>
      </c>
      <c r="W3602" s="24"/>
      <c r="X3602" s="2" t="str">
        <f>IFERROR(MIN(VLOOKUP($W3602,margin_ranges!$A$5:$D$10,4,FALSE),$Q3602*100)/100,"")</f>
        <v/>
      </c>
      <c r="Y3602" s="6">
        <f t="shared" si="168"/>
        <v>71.399999999999991</v>
      </c>
      <c r="Z3602" s="6">
        <f>IF($A3602="placement",Y3602,SUMIF($C$10:$C$6209,$C3602,$Y$10:$Y$6209))</f>
        <v>71.399999999999991</v>
      </c>
      <c r="AA3602" s="29">
        <f t="shared" si="169"/>
        <v>-6.3333333333333242E-2</v>
      </c>
    </row>
    <row r="3603" spans="1:27" hidden="1" x14ac:dyDescent="0.3">
      <c r="A3603" s="8" t="s">
        <v>17</v>
      </c>
      <c r="B3603" s="8" t="s">
        <v>10023</v>
      </c>
      <c r="C3603" s="8" t="s">
        <v>10024</v>
      </c>
      <c r="D3603" s="8" t="s">
        <v>10029</v>
      </c>
      <c r="E3603" s="8" t="s">
        <v>10030</v>
      </c>
      <c r="F3603" s="29">
        <v>0.25</v>
      </c>
      <c r="G3603" s="29">
        <v>0</v>
      </c>
      <c r="H3603" s="30">
        <v>27.7803</v>
      </c>
      <c r="I3603" s="30">
        <v>8.0136000000000003</v>
      </c>
      <c r="J3603" s="14">
        <v>274</v>
      </c>
      <c r="K3603" s="14">
        <v>68</v>
      </c>
      <c r="L3603" s="12">
        <v>0.28849999999999998</v>
      </c>
      <c r="M3603" s="7">
        <v>1.1388341200000001</v>
      </c>
      <c r="N3603" s="31">
        <v>0.75</v>
      </c>
      <c r="O3603" s="14">
        <f>IFERROR(VLOOKUP($C3603,'site totals'!$J$2:$K$607,2,FALSE),1)</f>
        <v>1705.8628000000001</v>
      </c>
      <c r="P3603" s="32" t="s">
        <v>91</v>
      </c>
      <c r="Q3603" s="12">
        <v>0.34143174459999998</v>
      </c>
      <c r="R3603" s="29">
        <v>0.25</v>
      </c>
      <c r="S3603" s="2">
        <f>IF($A3603="site","",VLOOKUP($P3603,margin_ranges!$A$5:$D$10,4,FALSE)/100)</f>
        <v>0.29749999999999999</v>
      </c>
      <c r="T3603" s="6">
        <f>IF(A3603="placement",$J3603*MIN($Q3603,$S3603),"")</f>
        <v>81.515000000000001</v>
      </c>
      <c r="U3603" s="6">
        <f>IF($A3603="placement",T3603,SUMIF($C$10:$C$6209,$C3603,$T$10:$T$6209))</f>
        <v>81.515000000000001</v>
      </c>
      <c r="V3603" s="34">
        <f t="shared" si="170"/>
        <v>-6.3333333333333242E-2</v>
      </c>
      <c r="W3603" s="24"/>
      <c r="X3603" s="2" t="str">
        <f>IFERROR(MIN(VLOOKUP($W3603,margin_ranges!$A$5:$D$10,4,FALSE),$Q3603*100)/100,"")</f>
        <v/>
      </c>
      <c r="Y3603" s="6">
        <f t="shared" si="168"/>
        <v>81.515000000000001</v>
      </c>
      <c r="Z3603" s="6">
        <f>IF($A3603="placement",Y3603,SUMIF($C$10:$C$6209,$C3603,$Y$10:$Y$6209))</f>
        <v>81.515000000000001</v>
      </c>
      <c r="AA3603" s="17">
        <f t="shared" si="169"/>
        <v>-6.3333333333333242E-2</v>
      </c>
    </row>
    <row r="3604" spans="1:27" hidden="1" x14ac:dyDescent="0.3">
      <c r="A3604" s="8" t="s">
        <v>17</v>
      </c>
      <c r="B3604" s="8" t="s">
        <v>10023</v>
      </c>
      <c r="C3604" s="8" t="s">
        <v>10024</v>
      </c>
      <c r="D3604" s="8" t="s">
        <v>10035</v>
      </c>
      <c r="E3604" s="8" t="s">
        <v>10036</v>
      </c>
      <c r="F3604" s="29">
        <v>0.25</v>
      </c>
      <c r="G3604" s="29">
        <v>0</v>
      </c>
      <c r="H3604" s="30">
        <v>34.875900000000001</v>
      </c>
      <c r="I3604" s="30">
        <v>8.6210000000000004</v>
      </c>
      <c r="J3604" s="14">
        <v>295</v>
      </c>
      <c r="K3604" s="14">
        <v>74</v>
      </c>
      <c r="L3604" s="12">
        <v>0.2472</v>
      </c>
      <c r="M3604" s="7">
        <v>1.1404162600000001</v>
      </c>
      <c r="N3604" s="31">
        <v>0.75</v>
      </c>
      <c r="O3604" s="14">
        <f>IFERROR(VLOOKUP($C3604,'site totals'!$J$2:$K$607,2,FALSE),1)</f>
        <v>1705.8628000000001</v>
      </c>
      <c r="P3604" s="32" t="s">
        <v>91</v>
      </c>
      <c r="Q3604" s="12">
        <v>0.34234539899999999</v>
      </c>
      <c r="R3604" s="29">
        <v>0.25</v>
      </c>
      <c r="S3604" s="2">
        <f>IF($A3604="site","",VLOOKUP($P3604,margin_ranges!$A$5:$D$10,4,FALSE)/100)</f>
        <v>0.29749999999999999</v>
      </c>
      <c r="T3604" s="6">
        <f>IF(A3604="placement",$J3604*MIN($Q3604,$S3604),"")</f>
        <v>87.762500000000003</v>
      </c>
      <c r="U3604" s="6">
        <f>IF($A3604="placement",T3604,SUMIF($C$10:$C$6209,$C3604,$T$10:$T$6209))</f>
        <v>87.762500000000003</v>
      </c>
      <c r="V3604" s="34">
        <f t="shared" si="170"/>
        <v>-6.3333333333333242E-2</v>
      </c>
      <c r="W3604" s="24"/>
      <c r="X3604" s="2" t="str">
        <f>IFERROR(MIN(VLOOKUP($W3604,margin_ranges!$A$5:$D$10,4,FALSE),$Q3604*100)/100,"")</f>
        <v/>
      </c>
      <c r="Y3604" s="6">
        <f t="shared" si="168"/>
        <v>87.762500000000003</v>
      </c>
      <c r="Z3604" s="6">
        <f>IF($A3604="placement",Y3604,SUMIF($C$10:$C$6209,$C3604,$Y$10:$Y$6209))</f>
        <v>87.762500000000003</v>
      </c>
      <c r="AA3604" s="29">
        <f t="shared" si="169"/>
        <v>-6.3333333333333242E-2</v>
      </c>
    </row>
    <row r="3605" spans="1:27" hidden="1" x14ac:dyDescent="0.3">
      <c r="A3605" s="8" t="s">
        <v>17</v>
      </c>
      <c r="B3605" s="8" t="s">
        <v>10023</v>
      </c>
      <c r="C3605" s="8" t="s">
        <v>10024</v>
      </c>
      <c r="D3605" s="8" t="s">
        <v>10037</v>
      </c>
      <c r="E3605" s="8" t="s">
        <v>10038</v>
      </c>
      <c r="F3605" s="29">
        <v>0.28480539663238502</v>
      </c>
      <c r="G3605" s="29">
        <v>0</v>
      </c>
      <c r="H3605" s="30">
        <v>46.693199999999997</v>
      </c>
      <c r="I3605" s="30">
        <v>18.5749</v>
      </c>
      <c r="J3605" s="14">
        <v>584</v>
      </c>
      <c r="K3605" s="14">
        <v>163</v>
      </c>
      <c r="L3605" s="12">
        <v>0.39779999999999999</v>
      </c>
      <c r="M3605" s="7">
        <v>1.0486656299999999</v>
      </c>
      <c r="N3605" s="31">
        <v>0.75</v>
      </c>
      <c r="O3605" s="14">
        <f>IFERROR(VLOOKUP($C3605,'site totals'!$J$2:$K$607,2,FALSE),1)</f>
        <v>1705.8628000000001</v>
      </c>
      <c r="P3605" s="32" t="s">
        <v>91</v>
      </c>
      <c r="Q3605" s="12">
        <v>0.28480539659999998</v>
      </c>
      <c r="R3605" s="29">
        <v>0.3</v>
      </c>
      <c r="S3605" s="2">
        <f>IF($A3605="site","",VLOOKUP($P3605,margin_ranges!$A$5:$D$10,4,FALSE)/100)</f>
        <v>0.29749999999999999</v>
      </c>
      <c r="T3605" s="6">
        <f>IF(A3605="placement",$J3605*MIN($Q3605,$S3605),"")</f>
        <v>166.32635161439998</v>
      </c>
      <c r="U3605" s="6">
        <f>IF($A3605="placement",T3605,SUMIF($C$10:$C$6209,$C3605,$T$10:$T$6209))</f>
        <v>166.32635161439998</v>
      </c>
      <c r="V3605" s="34">
        <f t="shared" si="170"/>
        <v>2.1706576285714485E-2</v>
      </c>
      <c r="W3605" s="24"/>
      <c r="X3605" s="2" t="str">
        <f>IFERROR(MIN(VLOOKUP($W3605,margin_ranges!$A$5:$D$10,4,FALSE),$Q3605*100)/100,"")</f>
        <v/>
      </c>
      <c r="Y3605" s="6">
        <f t="shared" si="168"/>
        <v>166.32635161439998</v>
      </c>
      <c r="Z3605" s="6">
        <f>IF($A3605="placement",Y3605,SUMIF($C$10:$C$6209,$C3605,$Y$10:$Y$6209))</f>
        <v>166.32635161439998</v>
      </c>
      <c r="AA3605" s="29">
        <f t="shared" si="169"/>
        <v>2.1706576285714485E-2</v>
      </c>
    </row>
    <row r="3606" spans="1:27" hidden="1" x14ac:dyDescent="0.3">
      <c r="A3606" s="8" t="s">
        <v>17</v>
      </c>
      <c r="B3606" s="8" t="s">
        <v>10023</v>
      </c>
      <c r="C3606" s="8" t="s">
        <v>10024</v>
      </c>
      <c r="D3606" s="8" t="s">
        <v>10031</v>
      </c>
      <c r="E3606" s="8" t="s">
        <v>10032</v>
      </c>
      <c r="F3606" s="29">
        <v>0.27766549975692201</v>
      </c>
      <c r="G3606" s="29">
        <v>1</v>
      </c>
      <c r="H3606" s="30">
        <v>61.4893</v>
      </c>
      <c r="I3606" s="30">
        <v>26.206900000000001</v>
      </c>
      <c r="J3606" s="14">
        <v>816</v>
      </c>
      <c r="K3606" s="14">
        <v>225</v>
      </c>
      <c r="L3606" s="12">
        <v>0.42620000000000002</v>
      </c>
      <c r="M3606" s="7">
        <v>1.0383001199999999</v>
      </c>
      <c r="N3606" s="31">
        <v>0.75</v>
      </c>
      <c r="O3606" s="14">
        <f>IFERROR(VLOOKUP($C3606,'site totals'!$J$2:$K$607,2,FALSE),1)</f>
        <v>1705.8628000000001</v>
      </c>
      <c r="P3606" s="32" t="s">
        <v>91</v>
      </c>
      <c r="Q3606" s="12">
        <v>0.27766549979999999</v>
      </c>
      <c r="R3606" s="29">
        <v>0.3</v>
      </c>
      <c r="S3606" s="2">
        <f>IF($A3606="site","",VLOOKUP($P3606,margin_ranges!$A$5:$D$10,4,FALSE)/100)</f>
        <v>0.29749999999999999</v>
      </c>
      <c r="T3606" s="6">
        <f>IF(A3606="placement",$J3606*MIN($Q3606,$S3606),"")</f>
        <v>226.5750478368</v>
      </c>
      <c r="U3606" s="6">
        <f>IF($A3606="placement",T3606,SUMIF($C$10:$C$6209,$C3606,$T$10:$T$6209))</f>
        <v>226.5750478368</v>
      </c>
      <c r="V3606" s="34">
        <f t="shared" si="170"/>
        <v>3.1906428857143121E-2</v>
      </c>
      <c r="W3606" s="24"/>
      <c r="X3606" s="2" t="str">
        <f>IFERROR(MIN(VLOOKUP($W3606,margin_ranges!$A$5:$D$10,4,FALSE),$Q3606*100)/100,"")</f>
        <v/>
      </c>
      <c r="Y3606" s="6">
        <f t="shared" si="168"/>
        <v>226.5750478368</v>
      </c>
      <c r="Z3606" s="6">
        <f>IF($A3606="placement",Y3606,SUMIF($C$10:$C$6209,$C3606,$Y$10:$Y$6209))</f>
        <v>226.5750478368</v>
      </c>
      <c r="AA3606" s="29">
        <f t="shared" si="169"/>
        <v>3.1906428857143121E-2</v>
      </c>
    </row>
    <row r="3607" spans="1:27" hidden="1" x14ac:dyDescent="0.3">
      <c r="A3607" s="8" t="s">
        <v>17</v>
      </c>
      <c r="B3607" s="8" t="s">
        <v>10023</v>
      </c>
      <c r="C3607" s="8" t="s">
        <v>10024</v>
      </c>
      <c r="D3607" s="8" t="s">
        <v>10033</v>
      </c>
      <c r="E3607" s="8" t="s">
        <v>10034</v>
      </c>
      <c r="F3607" s="29">
        <v>0.173287963063637</v>
      </c>
      <c r="G3607" s="29">
        <v>1</v>
      </c>
      <c r="H3607" s="30">
        <v>97.182400000000001</v>
      </c>
      <c r="I3607" s="30">
        <v>48.082599999999999</v>
      </c>
      <c r="J3607" s="14">
        <v>1309</v>
      </c>
      <c r="K3607" s="14">
        <v>227</v>
      </c>
      <c r="L3607" s="12">
        <v>0.49480000000000002</v>
      </c>
      <c r="M3607" s="7">
        <v>0.90720827000000004</v>
      </c>
      <c r="N3607" s="31">
        <v>0.75</v>
      </c>
      <c r="O3607" s="14">
        <f>IFERROR(VLOOKUP($C3607,'site totals'!$J$2:$K$607,2,FALSE),1)</f>
        <v>1705.8628000000001</v>
      </c>
      <c r="P3607" s="32" t="s">
        <v>91</v>
      </c>
      <c r="Q3607" s="12">
        <v>0.1732879631</v>
      </c>
      <c r="R3607" s="29">
        <v>0.25</v>
      </c>
      <c r="S3607" s="2">
        <f>IF($A3607="site","",VLOOKUP($P3607,margin_ranges!$A$5:$D$10,4,FALSE)/100)</f>
        <v>0.29749999999999999</v>
      </c>
      <c r="T3607" s="6">
        <f>IF(A3607="placement",$J3607*MIN($Q3607,$S3607),"")</f>
        <v>226.8339436979</v>
      </c>
      <c r="U3607" s="6">
        <f>IF($A3607="placement",T3607,SUMIF($C$10:$C$6209,$C3607,$T$10:$T$6209))</f>
        <v>226.8339436979</v>
      </c>
      <c r="V3607" s="34">
        <f t="shared" si="170"/>
        <v>0.10228271586666682</v>
      </c>
      <c r="W3607" s="24"/>
      <c r="X3607" s="2" t="str">
        <f>IFERROR(MIN(VLOOKUP($W3607,margin_ranges!$A$5:$D$10,4,FALSE),$Q3607*100)/100,"")</f>
        <v/>
      </c>
      <c r="Y3607" s="6">
        <f t="shared" si="168"/>
        <v>226.8339436979</v>
      </c>
      <c r="Z3607" s="6">
        <f>IF($A3607="placement",Y3607,SUMIF($C$10:$C$6209,$C3607,$Y$10:$Y$6209))</f>
        <v>226.8339436979</v>
      </c>
      <c r="AA3607" s="29">
        <f t="shared" si="169"/>
        <v>0.10228271586666682</v>
      </c>
    </row>
    <row r="3608" spans="1:27" x14ac:dyDescent="0.3">
      <c r="A3608" s="16" t="s">
        <v>33</v>
      </c>
      <c r="B3608" s="16" t="s">
        <v>10023</v>
      </c>
      <c r="C3608" s="16" t="s">
        <v>10024</v>
      </c>
      <c r="D3608" s="8" t="s">
        <v>34</v>
      </c>
      <c r="E3608" s="16"/>
      <c r="F3608" s="17">
        <v>0.25609975784687899</v>
      </c>
      <c r="G3608" s="17">
        <v>0.58131451000000001</v>
      </c>
      <c r="H3608" s="36">
        <v>322.47519999999997</v>
      </c>
      <c r="I3608" s="36">
        <v>120.85639999999999</v>
      </c>
      <c r="J3608" s="22">
        <v>3655</v>
      </c>
      <c r="K3608" s="22">
        <v>852</v>
      </c>
      <c r="L3608" s="18">
        <v>0.37480000000000002</v>
      </c>
      <c r="M3608" s="19">
        <v>1.0081997</v>
      </c>
      <c r="N3608" s="20">
        <v>0.75</v>
      </c>
      <c r="O3608" s="22">
        <f>IFERROR(VLOOKUP($C3608,'site totals'!$J$2:$K$607,2,FALSE),1)</f>
        <v>1705.8628000000001</v>
      </c>
      <c r="P3608" s="21"/>
      <c r="Q3608" s="18">
        <v>0.25609975779999999</v>
      </c>
      <c r="R3608" s="17">
        <v>0.26919999999999999</v>
      </c>
      <c r="S3608" s="18" t="str">
        <f>IF($A3608="site","",VLOOKUP($P3608,margin_ranges!$A$5:$D$10,4,FALSE)/100)</f>
        <v/>
      </c>
      <c r="T3608" s="22" t="str">
        <f>IF(A3608="placement",$J3608*MIN($Q3608,$S3608),"")</f>
        <v/>
      </c>
      <c r="U3608" s="22">
        <f>IF($A3608="placement",T3608,SUMIF($C$10:$C$6209,$C3608,$T$10:$T$6209))</f>
        <v>901.46784314909996</v>
      </c>
      <c r="V3608" s="37">
        <f t="shared" si="170"/>
        <v>3.0870787125665489E-2</v>
      </c>
      <c r="W3608" s="38"/>
      <c r="X3608" s="18" t="str">
        <f>IFERROR(MIN(VLOOKUP($W3608,margin_ranges!$A$5:$D$10,4,FALSE),$Q3608*100)/100,"")</f>
        <v/>
      </c>
      <c r="Y3608" s="6" t="str">
        <f t="shared" si="168"/>
        <v/>
      </c>
      <c r="Z3608" s="6">
        <f>IF($A3608="placement",Y3608,SUMIF($C$10:$C$6209,$C3608,$Y$10:$Y$6209))</f>
        <v>901.46784314909996</v>
      </c>
      <c r="AA3608" s="17">
        <f t="shared" si="169"/>
        <v>3.0870787125665489E-2</v>
      </c>
    </row>
    <row r="3609" spans="1:27" hidden="1" x14ac:dyDescent="0.3">
      <c r="A3609" s="8" t="s">
        <v>17</v>
      </c>
      <c r="B3609" s="8" t="s">
        <v>3697</v>
      </c>
      <c r="C3609" s="8" t="s">
        <v>3698</v>
      </c>
      <c r="D3609" s="8" t="s">
        <v>3705</v>
      </c>
      <c r="E3609" s="8" t="s">
        <v>3706</v>
      </c>
      <c r="F3609" s="29">
        <v>4.9999999999999899E-2</v>
      </c>
      <c r="G3609" s="29">
        <v>0</v>
      </c>
      <c r="H3609" s="30">
        <v>28.168900000000001</v>
      </c>
      <c r="I3609" s="30">
        <v>7.5189000000000004</v>
      </c>
      <c r="J3609" s="14">
        <v>837</v>
      </c>
      <c r="K3609" s="14">
        <v>42</v>
      </c>
      <c r="L3609" s="12">
        <v>0.26690000000000003</v>
      </c>
      <c r="M3609" s="7">
        <v>3.7095588199999998</v>
      </c>
      <c r="N3609" s="31">
        <v>3</v>
      </c>
      <c r="O3609" s="14">
        <f>IFERROR(VLOOKUP($C3609,'site totals'!$J$2:$K$607,2,FALSE),1)</f>
        <v>1688.7326</v>
      </c>
      <c r="P3609" s="32" t="s">
        <v>91</v>
      </c>
      <c r="Q3609" s="12">
        <v>0.19127849359999999</v>
      </c>
      <c r="R3609" s="29">
        <v>0.05</v>
      </c>
      <c r="S3609" s="2">
        <f>IF($A3609="site","",VLOOKUP($P3609,margin_ranges!$A$5:$D$10,4,FALSE)/100)</f>
        <v>0.29749999999999999</v>
      </c>
      <c r="T3609" s="6">
        <f>IF(A3609="placement",$J3609*MIN($Q3609,$S3609),"")</f>
        <v>160.1000991432</v>
      </c>
      <c r="U3609" s="6">
        <f>IF($A3609="placement",T3609,SUMIF($C$10:$C$6209,$C3609,$T$10:$T$6209))</f>
        <v>160.1000991432</v>
      </c>
      <c r="V3609" s="34">
        <f t="shared" si="170"/>
        <v>-0.14871420378947353</v>
      </c>
      <c r="W3609" s="24"/>
      <c r="X3609" s="2" t="str">
        <f>IFERROR(MIN(VLOOKUP($W3609,margin_ranges!$A$5:$D$10,4,FALSE),$Q3609*100)/100,"")</f>
        <v/>
      </c>
      <c r="Y3609" s="6">
        <f t="shared" si="168"/>
        <v>160.1000991432</v>
      </c>
      <c r="Z3609" s="6">
        <f>IF($A3609="placement",Y3609,SUMIF($C$10:$C$6209,$C3609,$Y$10:$Y$6209))</f>
        <v>160.1000991432</v>
      </c>
      <c r="AA3609" s="29">
        <f t="shared" si="169"/>
        <v>-0.14871420378947353</v>
      </c>
    </row>
    <row r="3610" spans="1:27" hidden="1" x14ac:dyDescent="0.3">
      <c r="A3610" s="8" t="s">
        <v>17</v>
      </c>
      <c r="B3610" s="8" t="s">
        <v>3697</v>
      </c>
      <c r="C3610" s="8" t="s">
        <v>3698</v>
      </c>
      <c r="D3610" s="8" t="s">
        <v>3699</v>
      </c>
      <c r="E3610" s="8" t="s">
        <v>3700</v>
      </c>
      <c r="F3610" s="29">
        <v>0.189999999999999</v>
      </c>
      <c r="G3610" s="29">
        <v>0</v>
      </c>
      <c r="H3610" s="30">
        <v>17.620200000000001</v>
      </c>
      <c r="I3610" s="30">
        <v>6.6692</v>
      </c>
      <c r="J3610" s="14">
        <v>634</v>
      </c>
      <c r="K3610" s="14">
        <v>92</v>
      </c>
      <c r="L3610" s="12">
        <v>0.3785</v>
      </c>
      <c r="M3610" s="7">
        <v>3.17063586</v>
      </c>
      <c r="N3610" s="31">
        <v>2.5</v>
      </c>
      <c r="O3610" s="14">
        <f>IFERROR(VLOOKUP($C3610,'site totals'!$J$2:$K$607,2,FALSE),1)</f>
        <v>1688.7326</v>
      </c>
      <c r="P3610" s="32" t="s">
        <v>94</v>
      </c>
      <c r="Q3610" s="12">
        <v>0.2115146276</v>
      </c>
      <c r="R3610" s="29">
        <v>0.19</v>
      </c>
      <c r="S3610" s="2">
        <f>IF($A3610="site","",VLOOKUP($P3610,margin_ranges!$A$5:$D$10,4,FALSE)/100)</f>
        <v>0.19750000000000001</v>
      </c>
      <c r="T3610" s="6">
        <f>IF(A3610="placement",$J3610*MIN($Q3610,$S3610),"")</f>
        <v>125.215</v>
      </c>
      <c r="U3610" s="6">
        <f>IF($A3610="placement",T3610,SUMIF($C$10:$C$6209,$C3610,$T$10:$T$6209))</f>
        <v>125.215</v>
      </c>
      <c r="V3610" s="34">
        <f t="shared" si="170"/>
        <v>-9.2592592592595224E-3</v>
      </c>
      <c r="W3610" s="24"/>
      <c r="X3610" s="2" t="str">
        <f>IFERROR(MIN(VLOOKUP($W3610,margin_ranges!$A$5:$D$10,4,FALSE),$Q3610*100)/100,"")</f>
        <v/>
      </c>
      <c r="Y3610" s="6">
        <f t="shared" si="168"/>
        <v>125.215</v>
      </c>
      <c r="Z3610" s="6">
        <f>IF($A3610="placement",Y3610,SUMIF($C$10:$C$6209,$C3610,$Y$10:$Y$6209))</f>
        <v>125.215</v>
      </c>
      <c r="AA3610" s="29">
        <f t="shared" si="169"/>
        <v>-9.2592592592595224E-3</v>
      </c>
    </row>
    <row r="3611" spans="1:27" hidden="1" x14ac:dyDescent="0.3">
      <c r="A3611" s="8" t="s">
        <v>17</v>
      </c>
      <c r="B3611" s="8" t="s">
        <v>3697</v>
      </c>
      <c r="C3611" s="8" t="s">
        <v>3698</v>
      </c>
      <c r="D3611" s="8" t="s">
        <v>3703</v>
      </c>
      <c r="E3611" s="8" t="s">
        <v>3704</v>
      </c>
      <c r="F3611" s="29">
        <v>0.19</v>
      </c>
      <c r="G3611" s="29">
        <v>0</v>
      </c>
      <c r="H3611" s="30">
        <v>42.141399999999997</v>
      </c>
      <c r="I3611" s="30">
        <v>11.173500000000001</v>
      </c>
      <c r="J3611" s="14">
        <v>1060</v>
      </c>
      <c r="K3611" s="14">
        <v>157</v>
      </c>
      <c r="L3611" s="12">
        <v>0.2651</v>
      </c>
      <c r="M3611" s="7">
        <v>3.1626725200000001</v>
      </c>
      <c r="N3611" s="31">
        <v>2.5</v>
      </c>
      <c r="O3611" s="14">
        <f>IFERROR(VLOOKUP($C3611,'site totals'!$J$2:$K$607,2,FALSE),1)</f>
        <v>1688.7326</v>
      </c>
      <c r="P3611" s="32" t="s">
        <v>94</v>
      </c>
      <c r="Q3611" s="12">
        <v>0.2095292882</v>
      </c>
      <c r="R3611" s="29">
        <v>0.19</v>
      </c>
      <c r="S3611" s="2">
        <f>IF($A3611="site","",VLOOKUP($P3611,margin_ranges!$A$5:$D$10,4,FALSE)/100)</f>
        <v>0.19750000000000001</v>
      </c>
      <c r="T3611" s="6">
        <f>IF(A3611="placement",$J3611*MIN($Q3611,$S3611),"")</f>
        <v>209.35000000000002</v>
      </c>
      <c r="U3611" s="6">
        <f>IF($A3611="placement",T3611,SUMIF($C$10:$C$6209,$C3611,$T$10:$T$6209))</f>
        <v>209.35000000000002</v>
      </c>
      <c r="V3611" s="34">
        <f t="shared" si="170"/>
        <v>-9.2592592592593004E-3</v>
      </c>
      <c r="W3611" s="24"/>
      <c r="X3611" s="2" t="str">
        <f>IFERROR(MIN(VLOOKUP($W3611,margin_ranges!$A$5:$D$10,4,FALSE),$Q3611*100)/100,"")</f>
        <v/>
      </c>
      <c r="Y3611" s="6">
        <f t="shared" si="168"/>
        <v>209.35000000000002</v>
      </c>
      <c r="Z3611" s="6">
        <f>IF($A3611="placement",Y3611,SUMIF($C$10:$C$6209,$C3611,$Y$10:$Y$6209))</f>
        <v>209.35000000000002</v>
      </c>
      <c r="AA3611" s="29">
        <f t="shared" si="169"/>
        <v>-9.2592592592593004E-3</v>
      </c>
    </row>
    <row r="3612" spans="1:27" hidden="1" x14ac:dyDescent="0.3">
      <c r="A3612" s="8" t="s">
        <v>17</v>
      </c>
      <c r="B3612" s="8" t="s">
        <v>3697</v>
      </c>
      <c r="C3612" s="8" t="s">
        <v>3698</v>
      </c>
      <c r="D3612" s="8" t="s">
        <v>3701</v>
      </c>
      <c r="E3612" s="8" t="s">
        <v>3702</v>
      </c>
      <c r="F3612" s="29">
        <v>0.19</v>
      </c>
      <c r="G3612" s="29">
        <v>0</v>
      </c>
      <c r="H3612" s="30">
        <v>30.899100000000001</v>
      </c>
      <c r="I3612" s="30">
        <v>11.6151</v>
      </c>
      <c r="J3612" s="14">
        <v>1087</v>
      </c>
      <c r="K3612" s="14">
        <v>205</v>
      </c>
      <c r="L3612" s="12">
        <v>0.37590000000000001</v>
      </c>
      <c r="M3612" s="7">
        <v>3.1207832099999999</v>
      </c>
      <c r="N3612" s="31">
        <v>2.5</v>
      </c>
      <c r="O3612" s="14">
        <f>IFERROR(VLOOKUP($C3612,'site totals'!$J$2:$K$607,2,FALSE),1)</f>
        <v>1688.7326</v>
      </c>
      <c r="P3612" s="32" t="s">
        <v>94</v>
      </c>
      <c r="Q3612" s="12">
        <v>0.19891904420000001</v>
      </c>
      <c r="R3612" s="29">
        <v>0.19</v>
      </c>
      <c r="S3612" s="2">
        <f>IF($A3612="site","",VLOOKUP($P3612,margin_ranges!$A$5:$D$10,4,FALSE)/100)</f>
        <v>0.19750000000000001</v>
      </c>
      <c r="T3612" s="6">
        <f>IF(A3612="placement",$J3612*MIN($Q3612,$S3612),"")</f>
        <v>214.6825</v>
      </c>
      <c r="U3612" s="6">
        <f>IF($A3612="placement",T3612,SUMIF($C$10:$C$6209,$C3612,$T$10:$T$6209))</f>
        <v>214.6825</v>
      </c>
      <c r="V3612" s="34">
        <f t="shared" si="170"/>
        <v>-9.2592592592593004E-3</v>
      </c>
      <c r="W3612" s="24"/>
      <c r="X3612" s="2" t="str">
        <f>IFERROR(MIN(VLOOKUP($W3612,margin_ranges!$A$5:$D$10,4,FALSE),$Q3612*100)/100,"")</f>
        <v/>
      </c>
      <c r="Y3612" s="6">
        <f t="shared" si="168"/>
        <v>214.6825</v>
      </c>
      <c r="Z3612" s="6">
        <f>IF($A3612="placement",Y3612,SUMIF($C$10:$C$6209,$C3612,$Y$10:$Y$6209))</f>
        <v>214.6825</v>
      </c>
      <c r="AA3612" s="29">
        <f t="shared" si="169"/>
        <v>-9.2592592592593004E-3</v>
      </c>
    </row>
    <row r="3613" spans="1:27" x14ac:dyDescent="0.3">
      <c r="A3613" s="16" t="s">
        <v>33</v>
      </c>
      <c r="B3613" s="16" t="s">
        <v>3697</v>
      </c>
      <c r="C3613" s="16" t="s">
        <v>3698</v>
      </c>
      <c r="D3613" s="8" t="s">
        <v>34</v>
      </c>
      <c r="E3613" s="16"/>
      <c r="F3613" s="17">
        <v>0.15762801878758001</v>
      </c>
      <c r="G3613" s="17">
        <v>0</v>
      </c>
      <c r="H3613" s="36">
        <v>118.8361</v>
      </c>
      <c r="I3613" s="36">
        <v>36.976700000000001</v>
      </c>
      <c r="J3613" s="22">
        <v>3619</v>
      </c>
      <c r="K3613" s="22">
        <v>495</v>
      </c>
      <c r="L3613" s="18">
        <v>0.31119999999999998</v>
      </c>
      <c r="M3613" s="19">
        <v>3.2621545599999999</v>
      </c>
      <c r="N3613" s="20">
        <v>2.6016699999999999</v>
      </c>
      <c r="O3613" s="22">
        <f>IFERROR(VLOOKUP($C3613,'site totals'!$J$2:$K$607,2,FALSE),1)</f>
        <v>1688.7326</v>
      </c>
      <c r="P3613" s="21"/>
      <c r="Q3613" s="18">
        <v>0.2024688127</v>
      </c>
      <c r="R3613" s="17">
        <v>0.15759999999999999</v>
      </c>
      <c r="S3613" s="18" t="str">
        <f>IF($A3613="site","",VLOOKUP($P3613,margin_ranges!$A$5:$D$10,4,FALSE)/100)</f>
        <v/>
      </c>
      <c r="T3613" s="22" t="str">
        <f>IF(A3613="placement",$J3613*MIN($Q3613,$S3613),"")</f>
        <v/>
      </c>
      <c r="U3613" s="22">
        <f>IF($A3613="placement",T3613,SUMIF($C$10:$C$6209,$C3613,$T$10:$T$6209))</f>
        <v>709.3475991432</v>
      </c>
      <c r="V3613" s="37">
        <f t="shared" si="170"/>
        <v>-4.5591786445495774E-2</v>
      </c>
      <c r="W3613" s="38"/>
      <c r="X3613" s="18" t="str">
        <f>IFERROR(MIN(VLOOKUP($W3613,margin_ranges!$A$5:$D$10,4,FALSE),$Q3613*100)/100,"")</f>
        <v/>
      </c>
      <c r="Y3613" s="6" t="str">
        <f t="shared" si="168"/>
        <v/>
      </c>
      <c r="Z3613" s="6">
        <f>IF($A3613="placement",Y3613,SUMIF($C$10:$C$6209,$C3613,$Y$10:$Y$6209))</f>
        <v>709.3475991432</v>
      </c>
      <c r="AA3613" s="17">
        <f t="shared" si="169"/>
        <v>-4.5591786445495774E-2</v>
      </c>
    </row>
    <row r="3614" spans="1:27" hidden="1" x14ac:dyDescent="0.3">
      <c r="A3614" s="8" t="s">
        <v>17</v>
      </c>
      <c r="B3614" s="8" t="s">
        <v>6152</v>
      </c>
      <c r="C3614" s="8" t="s">
        <v>6153</v>
      </c>
      <c r="D3614" s="8" t="s">
        <v>6154</v>
      </c>
      <c r="E3614" s="8" t="s">
        <v>6155</v>
      </c>
      <c r="F3614" s="29">
        <v>0.25</v>
      </c>
      <c r="G3614" s="29">
        <v>1</v>
      </c>
      <c r="H3614" s="30">
        <v>175.53139999999999</v>
      </c>
      <c r="I3614" s="30">
        <v>5.7568999999999999</v>
      </c>
      <c r="J3614" s="14">
        <v>379</v>
      </c>
      <c r="K3614" s="14">
        <v>120</v>
      </c>
      <c r="L3614" s="12">
        <v>3.2800000000000003E-2</v>
      </c>
      <c r="M3614" s="7">
        <v>2.1962231399999999</v>
      </c>
      <c r="N3614" s="31">
        <v>1.5</v>
      </c>
      <c r="O3614" s="14">
        <f>IFERROR(VLOOKUP($C3614,'site totals'!$J$2:$K$607,2,FALSE),1)</f>
        <v>1668.636</v>
      </c>
      <c r="P3614" s="32" t="s">
        <v>478</v>
      </c>
      <c r="Q3614" s="12">
        <v>0.31700929</v>
      </c>
      <c r="R3614" s="29">
        <v>0.25</v>
      </c>
      <c r="S3614" s="2">
        <f>IF($A3614="site","",VLOOKUP($P3614,margin_ranges!$A$5:$D$10,4,FALSE)/100)</f>
        <v>0.43</v>
      </c>
      <c r="T3614" s="6">
        <f>IF(A3614="placement",$J3614*MIN($Q3614,$S3614),"")</f>
        <v>120.14652091000001</v>
      </c>
      <c r="U3614" s="6">
        <f>IF($A3614="placement",T3614,SUMIF($C$10:$C$6209,$C3614,$T$10:$T$6209))</f>
        <v>120.14652091000001</v>
      </c>
      <c r="V3614" s="34">
        <f t="shared" si="170"/>
        <v>-8.9345719999999962E-2</v>
      </c>
      <c r="W3614" s="24"/>
      <c r="X3614" s="2" t="str">
        <f>IFERROR(MIN(VLOOKUP($W3614,margin_ranges!$A$5:$D$10,4,FALSE),$Q3614*100)/100,"")</f>
        <v/>
      </c>
      <c r="Y3614" s="6">
        <f t="shared" si="168"/>
        <v>120.14652091000001</v>
      </c>
      <c r="Z3614" s="6">
        <f>IF($A3614="placement",Y3614,SUMIF($C$10:$C$6209,$C3614,$Y$10:$Y$6209))</f>
        <v>120.14652091000001</v>
      </c>
      <c r="AA3614" s="29">
        <f t="shared" si="169"/>
        <v>-8.9345719999999962E-2</v>
      </c>
    </row>
    <row r="3615" spans="1:27" hidden="1" x14ac:dyDescent="0.3">
      <c r="A3615" s="8" t="s">
        <v>17</v>
      </c>
      <c r="B3615" s="8" t="s">
        <v>6152</v>
      </c>
      <c r="C3615" s="8" t="s">
        <v>6153</v>
      </c>
      <c r="D3615" s="8" t="s">
        <v>6158</v>
      </c>
      <c r="E3615" s="8" t="s">
        <v>6159</v>
      </c>
      <c r="F3615" s="29">
        <v>0.32460890889598898</v>
      </c>
      <c r="G3615" s="29">
        <v>1</v>
      </c>
      <c r="H3615" s="30">
        <v>437.73509999999999</v>
      </c>
      <c r="I3615" s="30">
        <v>14.651899999999999</v>
      </c>
      <c r="J3615" s="14">
        <v>976</v>
      </c>
      <c r="K3615" s="14">
        <v>314</v>
      </c>
      <c r="L3615" s="12">
        <v>3.3500000000000002E-2</v>
      </c>
      <c r="M3615" s="7">
        <v>2.2209354299999999</v>
      </c>
      <c r="N3615" s="31">
        <v>1.5</v>
      </c>
      <c r="O3615" s="14">
        <f>IFERROR(VLOOKUP($C3615,'site totals'!$J$2:$K$607,2,FALSE),1)</f>
        <v>1668.636</v>
      </c>
      <c r="P3615" s="32" t="s">
        <v>478</v>
      </c>
      <c r="Q3615" s="12">
        <v>0.32460890889999999</v>
      </c>
      <c r="R3615" s="29">
        <v>0.35</v>
      </c>
      <c r="S3615" s="2">
        <f>IF($A3615="site","",VLOOKUP($P3615,margin_ranges!$A$5:$D$10,4,FALSE)/100)</f>
        <v>0.43</v>
      </c>
      <c r="T3615" s="6">
        <f>IF(A3615="placement",$J3615*MIN($Q3615,$S3615),"")</f>
        <v>316.81829508639998</v>
      </c>
      <c r="U3615" s="6">
        <f>IF($A3615="placement",T3615,SUMIF($C$10:$C$6209,$C3615,$T$10:$T$6209))</f>
        <v>316.81829508639998</v>
      </c>
      <c r="V3615" s="34">
        <f t="shared" si="170"/>
        <v>3.9063217076923173E-2</v>
      </c>
      <c r="W3615" s="24"/>
      <c r="X3615" s="2" t="str">
        <f>IFERROR(MIN(VLOOKUP($W3615,margin_ranges!$A$5:$D$10,4,FALSE),$Q3615*100)/100,"")</f>
        <v/>
      </c>
      <c r="Y3615" s="6">
        <f t="shared" si="168"/>
        <v>316.81829508639998</v>
      </c>
      <c r="Z3615" s="6">
        <f>IF($A3615="placement",Y3615,SUMIF($C$10:$C$6209,$C3615,$Y$10:$Y$6209))</f>
        <v>316.81829508639998</v>
      </c>
      <c r="AA3615" s="29">
        <f t="shared" si="169"/>
        <v>3.9063217076923173E-2</v>
      </c>
    </row>
    <row r="3616" spans="1:27" hidden="1" x14ac:dyDescent="0.3">
      <c r="A3616" s="8" t="s">
        <v>17</v>
      </c>
      <c r="B3616" s="8" t="s">
        <v>6152</v>
      </c>
      <c r="C3616" s="8" t="s">
        <v>6153</v>
      </c>
      <c r="D3616" s="8" t="s">
        <v>6160</v>
      </c>
      <c r="E3616" s="8" t="s">
        <v>6161</v>
      </c>
      <c r="F3616" s="29">
        <v>0.3</v>
      </c>
      <c r="G3616" s="29">
        <v>1</v>
      </c>
      <c r="H3616" s="30">
        <v>449.90300000000002</v>
      </c>
      <c r="I3616" s="30">
        <v>74.256600000000006</v>
      </c>
      <c r="J3616" s="14">
        <v>1563</v>
      </c>
      <c r="K3616" s="14">
        <v>469</v>
      </c>
      <c r="L3616" s="12">
        <v>0.1651</v>
      </c>
      <c r="M3616" s="7">
        <v>0.70174155000000005</v>
      </c>
      <c r="N3616" s="31">
        <v>0.38</v>
      </c>
      <c r="O3616" s="14">
        <f>IFERROR(VLOOKUP($C3616,'site totals'!$J$2:$K$607,2,FALSE),1)</f>
        <v>1668.636</v>
      </c>
      <c r="P3616" s="32" t="s">
        <v>91</v>
      </c>
      <c r="Q3616" s="12">
        <v>0.45849009270000002</v>
      </c>
      <c r="R3616" s="29">
        <v>0.3</v>
      </c>
      <c r="S3616" s="2">
        <f>IF($A3616="site","",VLOOKUP($P3616,margin_ranges!$A$5:$D$10,4,FALSE)/100)</f>
        <v>0.29749999999999999</v>
      </c>
      <c r="T3616" s="6">
        <f>IF(A3616="placement",$J3616*MIN($Q3616,$S3616),"")</f>
        <v>464.99250000000001</v>
      </c>
      <c r="U3616" s="6">
        <f>IF($A3616="placement",T3616,SUMIF($C$10:$C$6209,$C3616,$T$10:$T$6209))</f>
        <v>464.99250000000001</v>
      </c>
      <c r="V3616" s="34">
        <f t="shared" si="170"/>
        <v>3.5714285714285587E-3</v>
      </c>
      <c r="W3616" s="24"/>
      <c r="X3616" s="2" t="str">
        <f>IFERROR(MIN(VLOOKUP($W3616,margin_ranges!$A$5:$D$10,4,FALSE),$Q3616*100)/100,"")</f>
        <v/>
      </c>
      <c r="Y3616" s="6">
        <f t="shared" ref="Y3616:Y3679" si="171">IF(A3616="placement",IF($X3616="",$T3616,$J3616*MIN($Q3616,$X3616)),"")</f>
        <v>464.99250000000001</v>
      </c>
      <c r="Z3616" s="6">
        <f>IF($A3616="placement",Y3616,SUMIF($C$10:$C$6209,$C3616,$Y$10:$Y$6209))</f>
        <v>464.99250000000001</v>
      </c>
      <c r="AA3616" s="29">
        <f t="shared" ref="AA3616:AA3679" si="172">($J3616-$Z3616)/($J3616*(1-$R3616))-1</f>
        <v>3.5714285714285587E-3</v>
      </c>
    </row>
    <row r="3617" spans="1:27" hidden="1" x14ac:dyDescent="0.3">
      <c r="A3617" s="8" t="s">
        <v>17</v>
      </c>
      <c r="B3617" s="8" t="s">
        <v>6152</v>
      </c>
      <c r="C3617" s="8" t="s">
        <v>6153</v>
      </c>
      <c r="D3617" s="8" t="s">
        <v>6156</v>
      </c>
      <c r="E3617" s="8" t="s">
        <v>6157</v>
      </c>
      <c r="F3617" s="29">
        <v>0.4</v>
      </c>
      <c r="G3617" s="29">
        <v>1</v>
      </c>
      <c r="H3617" s="30">
        <v>185.23990000000001</v>
      </c>
      <c r="I3617" s="30">
        <v>31.4849</v>
      </c>
      <c r="J3617" s="14">
        <v>657</v>
      </c>
      <c r="K3617" s="14">
        <v>263</v>
      </c>
      <c r="L3617" s="12">
        <v>0.17</v>
      </c>
      <c r="M3617" s="7">
        <v>0.69541821000000004</v>
      </c>
      <c r="N3617" s="31">
        <v>0.38</v>
      </c>
      <c r="O3617" s="14">
        <f>IFERROR(VLOOKUP($C3617,'site totals'!$J$2:$K$607,2,FALSE),1)</f>
        <v>1668.636</v>
      </c>
      <c r="P3617" s="32" t="s">
        <v>91</v>
      </c>
      <c r="Q3617" s="12">
        <v>0.45356621819999998</v>
      </c>
      <c r="R3617" s="29">
        <v>0.4</v>
      </c>
      <c r="S3617" s="2">
        <f>IF($A3617="site","",VLOOKUP($P3617,margin_ranges!$A$5:$D$10,4,FALSE)/100)</f>
        <v>0.29749999999999999</v>
      </c>
      <c r="T3617" s="6">
        <f>IF(A3617="placement",$J3617*MIN($Q3617,$S3617),"")</f>
        <v>195.45749999999998</v>
      </c>
      <c r="U3617" s="6">
        <f>IF($A3617="placement",T3617,SUMIF($C$10:$C$6209,$C3617,$T$10:$T$6209))</f>
        <v>195.45749999999998</v>
      </c>
      <c r="V3617" s="34">
        <f t="shared" si="170"/>
        <v>0.17083333333333339</v>
      </c>
      <c r="W3617" s="24"/>
      <c r="X3617" s="2" t="str">
        <f>IFERROR(MIN(VLOOKUP($W3617,margin_ranges!$A$5:$D$10,4,FALSE),$Q3617*100)/100,"")</f>
        <v/>
      </c>
      <c r="Y3617" s="6">
        <f t="shared" si="171"/>
        <v>195.45749999999998</v>
      </c>
      <c r="Z3617" s="6">
        <f>IF($A3617="placement",Y3617,SUMIF($C$10:$C$6209,$C3617,$Y$10:$Y$6209))</f>
        <v>195.45749999999998</v>
      </c>
      <c r="AA3617" s="29">
        <f t="shared" si="172"/>
        <v>0.17083333333333339</v>
      </c>
    </row>
    <row r="3618" spans="1:27" x14ac:dyDescent="0.3">
      <c r="A3618" s="16" t="s">
        <v>33</v>
      </c>
      <c r="B3618" s="16" t="s">
        <v>6152</v>
      </c>
      <c r="C3618" s="16" t="s">
        <v>6153</v>
      </c>
      <c r="D3618" s="8" t="s">
        <v>34</v>
      </c>
      <c r="E3618" s="16"/>
      <c r="F3618" s="17">
        <v>0.32671729484441098</v>
      </c>
      <c r="G3618" s="17">
        <v>1</v>
      </c>
      <c r="H3618" s="36">
        <v>1248.4094</v>
      </c>
      <c r="I3618" s="36">
        <v>126.1502</v>
      </c>
      <c r="J3618" s="22">
        <v>3576</v>
      </c>
      <c r="K3618" s="22">
        <v>1166</v>
      </c>
      <c r="L3618" s="18">
        <v>0.10100000000000001</v>
      </c>
      <c r="M3618" s="19">
        <v>0.94481238999999995</v>
      </c>
      <c r="N3618" s="20">
        <v>0.561195</v>
      </c>
      <c r="O3618" s="22">
        <f>IFERROR(VLOOKUP($C3618,'site totals'!$J$2:$K$607,2,FALSE),1)</f>
        <v>1668.636</v>
      </c>
      <c r="P3618" s="21"/>
      <c r="Q3618" s="18">
        <v>0.40602493709999998</v>
      </c>
      <c r="R3618" s="17">
        <v>0.32669999999999999</v>
      </c>
      <c r="S3618" s="18" t="str">
        <f>IF($A3618="site","",VLOOKUP($P3618,margin_ranges!$A$5:$D$10,4,FALSE)/100)</f>
        <v/>
      </c>
      <c r="T3618" s="22" t="str">
        <f>IF(A3618="placement",$J3618*MIN($Q3618,$S3618),"")</f>
        <v/>
      </c>
      <c r="U3618" s="22">
        <f>IF($A3618="placement",T3618,SUMIF($C$10:$C$6209,$C3618,$T$10:$T$6209))</f>
        <v>1097.4148159964</v>
      </c>
      <c r="V3618" s="37">
        <f t="shared" si="170"/>
        <v>2.9432143462647442E-2</v>
      </c>
      <c r="W3618" s="38"/>
      <c r="X3618" s="18" t="str">
        <f>IFERROR(MIN(VLOOKUP($W3618,margin_ranges!$A$5:$D$10,4,FALSE),$Q3618*100)/100,"")</f>
        <v/>
      </c>
      <c r="Y3618" s="6" t="str">
        <f t="shared" si="171"/>
        <v/>
      </c>
      <c r="Z3618" s="6">
        <f>IF($A3618="placement",Y3618,SUMIF($C$10:$C$6209,$C3618,$Y$10:$Y$6209))</f>
        <v>1097.4148159964</v>
      </c>
      <c r="AA3618" s="17">
        <f t="shared" si="172"/>
        <v>2.9432143462647442E-2</v>
      </c>
    </row>
    <row r="3619" spans="1:27" hidden="1" x14ac:dyDescent="0.3">
      <c r="A3619" s="8" t="s">
        <v>17</v>
      </c>
      <c r="B3619" s="8" t="s">
        <v>709</v>
      </c>
      <c r="C3619" s="8" t="s">
        <v>710</v>
      </c>
      <c r="D3619" s="8" t="s">
        <v>713</v>
      </c>
      <c r="E3619" s="8" t="s">
        <v>714</v>
      </c>
      <c r="F3619" s="29">
        <v>0.28999999999999898</v>
      </c>
      <c r="G3619" s="29">
        <v>1</v>
      </c>
      <c r="H3619" s="30">
        <v>93.678100000000001</v>
      </c>
      <c r="I3619" s="30">
        <v>26.1204</v>
      </c>
      <c r="J3619" s="14">
        <v>860</v>
      </c>
      <c r="K3619" s="14">
        <v>222</v>
      </c>
      <c r="L3619" s="12">
        <v>0.27879999999999999</v>
      </c>
      <c r="M3619" s="7">
        <v>1.09709586</v>
      </c>
      <c r="N3619" s="31">
        <v>0.4</v>
      </c>
      <c r="O3619" s="14">
        <f>IFERROR(VLOOKUP($C3619,'site totals'!$J$2:$K$607,2,FALSE),1)</f>
        <v>1608.7247</v>
      </c>
      <c r="P3619" s="32" t="s">
        <v>22</v>
      </c>
      <c r="Q3619" s="12">
        <v>0.63540104909999995</v>
      </c>
      <c r="R3619" s="29">
        <v>0.28999999999999998</v>
      </c>
      <c r="S3619" s="2">
        <f>IF($A3619="site","",VLOOKUP($P3619,margin_ranges!$A$5:$D$10,4,FALSE)/100)</f>
        <v>0.29749999999999999</v>
      </c>
      <c r="T3619" s="6">
        <f>IF(A3619="placement",$J3619*MIN($Q3619,$S3619),"")</f>
        <v>255.85</v>
      </c>
      <c r="U3619" s="6">
        <f>IF($A3619="placement",T3619,SUMIF($C$10:$C$6209,$C3619,$T$10:$T$6209))</f>
        <v>255.85</v>
      </c>
      <c r="V3619" s="34">
        <f t="shared" si="170"/>
        <v>-1.0563380281690238E-2</v>
      </c>
      <c r="W3619" s="24"/>
      <c r="X3619" s="2" t="str">
        <f>IFERROR(MIN(VLOOKUP($W3619,margin_ranges!$A$5:$D$10,4,FALSE),$Q3619*100)/100,"")</f>
        <v/>
      </c>
      <c r="Y3619" s="6">
        <f t="shared" si="171"/>
        <v>255.85</v>
      </c>
      <c r="Z3619" s="6">
        <f>IF($A3619="placement",Y3619,SUMIF($C$10:$C$6209,$C3619,$Y$10:$Y$6209))</f>
        <v>255.85</v>
      </c>
      <c r="AA3619" s="29">
        <f t="shared" si="172"/>
        <v>-1.0563380281690238E-2</v>
      </c>
    </row>
    <row r="3620" spans="1:27" hidden="1" x14ac:dyDescent="0.3">
      <c r="A3620" s="8" t="s">
        <v>17</v>
      </c>
      <c r="B3620" s="8" t="s">
        <v>709</v>
      </c>
      <c r="C3620" s="8" t="s">
        <v>710</v>
      </c>
      <c r="D3620" s="8" t="s">
        <v>717</v>
      </c>
      <c r="E3620" s="8" t="s">
        <v>718</v>
      </c>
      <c r="F3620" s="29">
        <v>0.28999999999999998</v>
      </c>
      <c r="G3620" s="29">
        <v>1</v>
      </c>
      <c r="H3620" s="30">
        <v>120.19459999999999</v>
      </c>
      <c r="I3620" s="30">
        <v>11.82</v>
      </c>
      <c r="J3620" s="14">
        <v>225</v>
      </c>
      <c r="K3620" s="14">
        <v>58</v>
      </c>
      <c r="L3620" s="12">
        <v>9.8299999999999998E-2</v>
      </c>
      <c r="M3620" s="7">
        <v>0.63513173999999994</v>
      </c>
      <c r="N3620" s="31">
        <v>0.25</v>
      </c>
      <c r="O3620" s="14">
        <f>IFERROR(VLOOKUP($C3620,'site totals'!$J$2:$K$607,2,FALSE),1)</f>
        <v>1608.7247</v>
      </c>
      <c r="P3620" s="32" t="s">
        <v>22</v>
      </c>
      <c r="Q3620" s="12">
        <v>0.60638087340000002</v>
      </c>
      <c r="R3620" s="29">
        <v>0.28999999999999998</v>
      </c>
      <c r="S3620" s="2">
        <f>IF($A3620="site","",VLOOKUP($P3620,margin_ranges!$A$5:$D$10,4,FALSE)/100)</f>
        <v>0.29749999999999999</v>
      </c>
      <c r="T3620" s="6">
        <f>IF(A3620="placement",$J3620*MIN($Q3620,$S3620),"")</f>
        <v>66.9375</v>
      </c>
      <c r="U3620" s="6">
        <f>IF($A3620="placement",T3620,SUMIF($C$10:$C$6209,$C3620,$T$10:$T$6209))</f>
        <v>66.9375</v>
      </c>
      <c r="V3620" s="34">
        <f t="shared" si="170"/>
        <v>-1.0563380281690127E-2</v>
      </c>
      <c r="W3620" s="24"/>
      <c r="X3620" s="2" t="str">
        <f>IFERROR(MIN(VLOOKUP($W3620,margin_ranges!$A$5:$D$10,4,FALSE),$Q3620*100)/100,"")</f>
        <v/>
      </c>
      <c r="Y3620" s="6">
        <f t="shared" si="171"/>
        <v>66.9375</v>
      </c>
      <c r="Z3620" s="6">
        <f>IF($A3620="placement",Y3620,SUMIF($C$10:$C$6209,$C3620,$Y$10:$Y$6209))</f>
        <v>66.9375</v>
      </c>
      <c r="AA3620" s="29">
        <f t="shared" si="172"/>
        <v>-1.0563380281690127E-2</v>
      </c>
    </row>
    <row r="3621" spans="1:27" hidden="1" x14ac:dyDescent="0.3">
      <c r="A3621" s="8" t="s">
        <v>17</v>
      </c>
      <c r="B3621" s="8" t="s">
        <v>709</v>
      </c>
      <c r="C3621" s="8" t="s">
        <v>710</v>
      </c>
      <c r="D3621" s="8" t="s">
        <v>721</v>
      </c>
      <c r="E3621" s="8" t="s">
        <v>722</v>
      </c>
      <c r="F3621" s="29">
        <v>0.28999999999999998</v>
      </c>
      <c r="G3621" s="29">
        <v>1</v>
      </c>
      <c r="H3621" s="30">
        <v>241.78270000000001</v>
      </c>
      <c r="I3621" s="30">
        <v>14.1776</v>
      </c>
      <c r="J3621" s="14">
        <v>288</v>
      </c>
      <c r="K3621" s="14">
        <v>74</v>
      </c>
      <c r="L3621" s="12">
        <v>5.8599999999999999E-2</v>
      </c>
      <c r="M3621" s="7">
        <v>0.67729675</v>
      </c>
      <c r="N3621" s="31">
        <v>0.25</v>
      </c>
      <c r="O3621" s="14">
        <f>IFERROR(VLOOKUP($C3621,'site totals'!$J$2:$K$607,2,FALSE),1)</f>
        <v>1608.7247</v>
      </c>
      <c r="P3621" s="32" t="s">
        <v>22</v>
      </c>
      <c r="Q3621" s="12">
        <v>0.63088557560000003</v>
      </c>
      <c r="R3621" s="29">
        <v>0.28999999999999998</v>
      </c>
      <c r="S3621" s="2">
        <f>IF($A3621="site","",VLOOKUP($P3621,margin_ranges!$A$5:$D$10,4,FALSE)/100)</f>
        <v>0.29749999999999999</v>
      </c>
      <c r="T3621" s="6">
        <f>IF(A3621="placement",$J3621*MIN($Q3621,$S3621),"")</f>
        <v>85.679999999999993</v>
      </c>
      <c r="U3621" s="6">
        <f>IF($A3621="placement",T3621,SUMIF($C$10:$C$6209,$C3621,$T$10:$T$6209))</f>
        <v>85.679999999999993</v>
      </c>
      <c r="V3621" s="34">
        <f t="shared" si="170"/>
        <v>-1.0563380281690127E-2</v>
      </c>
      <c r="W3621" s="24"/>
      <c r="X3621" s="2" t="str">
        <f>IFERROR(MIN(VLOOKUP($W3621,margin_ranges!$A$5:$D$10,4,FALSE),$Q3621*100)/100,"")</f>
        <v/>
      </c>
      <c r="Y3621" s="6">
        <f t="shared" si="171"/>
        <v>85.679999999999993</v>
      </c>
      <c r="Z3621" s="6">
        <f>IF($A3621="placement",Y3621,SUMIF($C$10:$C$6209,$C3621,$Y$10:$Y$6209))</f>
        <v>85.679999999999993</v>
      </c>
      <c r="AA3621" s="29">
        <f t="shared" si="172"/>
        <v>-1.0563380281690127E-2</v>
      </c>
    </row>
    <row r="3622" spans="1:27" hidden="1" x14ac:dyDescent="0.3">
      <c r="A3622" s="8" t="s">
        <v>17</v>
      </c>
      <c r="B3622" s="8" t="s">
        <v>709</v>
      </c>
      <c r="C3622" s="8" t="s">
        <v>710</v>
      </c>
      <c r="D3622" s="8" t="s">
        <v>719</v>
      </c>
      <c r="E3622" s="8" t="s">
        <v>720</v>
      </c>
      <c r="F3622" s="29">
        <v>0.28999999999999998</v>
      </c>
      <c r="G3622" s="29">
        <v>1</v>
      </c>
      <c r="H3622" s="30">
        <v>166.9564</v>
      </c>
      <c r="I3622" s="30">
        <v>31.006499999999999</v>
      </c>
      <c r="J3622" s="14">
        <v>1004</v>
      </c>
      <c r="K3622" s="14">
        <v>261</v>
      </c>
      <c r="L3622" s="12">
        <v>0.1857</v>
      </c>
      <c r="M3622" s="7">
        <v>1.0794865600000001</v>
      </c>
      <c r="N3622" s="31">
        <v>0.4</v>
      </c>
      <c r="O3622" s="14">
        <f>IFERROR(VLOOKUP($C3622,'site totals'!$J$2:$K$607,2,FALSE),1)</f>
        <v>1608.7247</v>
      </c>
      <c r="P3622" s="32" t="s">
        <v>22</v>
      </c>
      <c r="Q3622" s="12">
        <v>0.62945346879999997</v>
      </c>
      <c r="R3622" s="29">
        <v>0.28999999999999998</v>
      </c>
      <c r="S3622" s="2">
        <f>IF($A3622="site","",VLOOKUP($P3622,margin_ranges!$A$5:$D$10,4,FALSE)/100)</f>
        <v>0.29749999999999999</v>
      </c>
      <c r="T3622" s="6">
        <f>IF(A3622="placement",$J3622*MIN($Q3622,$S3622),"")</f>
        <v>298.69</v>
      </c>
      <c r="U3622" s="6">
        <f>IF($A3622="placement",T3622,SUMIF($C$10:$C$6209,$C3622,$T$10:$T$6209))</f>
        <v>298.69</v>
      </c>
      <c r="V3622" s="34">
        <f t="shared" si="170"/>
        <v>-1.0563380281690127E-2</v>
      </c>
      <c r="W3622" s="24"/>
      <c r="X3622" s="2" t="str">
        <f>IFERROR(MIN(VLOOKUP($W3622,margin_ranges!$A$5:$D$10,4,FALSE),$Q3622*100)/100,"")</f>
        <v/>
      </c>
      <c r="Y3622" s="6">
        <f t="shared" si="171"/>
        <v>298.69</v>
      </c>
      <c r="Z3622" s="6">
        <f>IF($A3622="placement",Y3622,SUMIF($C$10:$C$6209,$C3622,$Y$10:$Y$6209))</f>
        <v>298.69</v>
      </c>
      <c r="AA3622" s="29">
        <f t="shared" si="172"/>
        <v>-1.0563380281690127E-2</v>
      </c>
    </row>
    <row r="3623" spans="1:27" hidden="1" x14ac:dyDescent="0.3">
      <c r="A3623" s="8" t="s">
        <v>17</v>
      </c>
      <c r="B3623" s="8" t="s">
        <v>709</v>
      </c>
      <c r="C3623" s="8" t="s">
        <v>710</v>
      </c>
      <c r="D3623" s="8" t="s">
        <v>715</v>
      </c>
      <c r="E3623" s="8" t="s">
        <v>716</v>
      </c>
      <c r="F3623" s="29">
        <v>0.28999999999999998</v>
      </c>
      <c r="G3623" s="29">
        <v>1</v>
      </c>
      <c r="H3623" s="30">
        <v>373.94690000000003</v>
      </c>
      <c r="I3623" s="30">
        <v>19.681000000000001</v>
      </c>
      <c r="J3623" s="14">
        <v>441</v>
      </c>
      <c r="K3623" s="14">
        <v>114</v>
      </c>
      <c r="L3623" s="12">
        <v>5.2600000000000001E-2</v>
      </c>
      <c r="M3623" s="7">
        <v>0.74612279999999997</v>
      </c>
      <c r="N3623" s="31">
        <v>0.25</v>
      </c>
      <c r="O3623" s="14">
        <f>IFERROR(VLOOKUP($C3623,'site totals'!$J$2:$K$607,2,FALSE),1)</f>
        <v>1608.7247</v>
      </c>
      <c r="P3623" s="32" t="s">
        <v>22</v>
      </c>
      <c r="Q3623" s="12">
        <v>0.66493451280000004</v>
      </c>
      <c r="R3623" s="29">
        <v>0.28999999999999998</v>
      </c>
      <c r="S3623" s="2">
        <f>IF($A3623="site","",VLOOKUP($P3623,margin_ranges!$A$5:$D$10,4,FALSE)/100)</f>
        <v>0.29749999999999999</v>
      </c>
      <c r="T3623" s="6">
        <f>IF(A3623="placement",$J3623*MIN($Q3623,$S3623),"")</f>
        <v>131.19749999999999</v>
      </c>
      <c r="U3623" s="6">
        <f>IF($A3623="placement",T3623,SUMIF($C$10:$C$6209,$C3623,$T$10:$T$6209))</f>
        <v>131.19749999999999</v>
      </c>
      <c r="V3623" s="34">
        <f t="shared" ref="V3623:V3686" si="173">($J3623-$U3623)/($J3623*(1-$R3623))-1</f>
        <v>-1.0563380281690016E-2</v>
      </c>
      <c r="W3623" s="24"/>
      <c r="X3623" s="2" t="str">
        <f>IFERROR(MIN(VLOOKUP($W3623,margin_ranges!$A$5:$D$10,4,FALSE),$Q3623*100)/100,"")</f>
        <v/>
      </c>
      <c r="Y3623" s="6">
        <f t="shared" si="171"/>
        <v>131.19749999999999</v>
      </c>
      <c r="Z3623" s="6">
        <f>IF($A3623="placement",Y3623,SUMIF($C$10:$C$6209,$C3623,$Y$10:$Y$6209))</f>
        <v>131.19749999999999</v>
      </c>
      <c r="AA3623" s="29">
        <f t="shared" si="172"/>
        <v>-1.0563380281690016E-2</v>
      </c>
    </row>
    <row r="3624" spans="1:27" hidden="1" x14ac:dyDescent="0.3">
      <c r="A3624" s="8" t="s">
        <v>17</v>
      </c>
      <c r="B3624" s="8" t="s">
        <v>709</v>
      </c>
      <c r="C3624" s="8" t="s">
        <v>710</v>
      </c>
      <c r="D3624" s="8" t="s">
        <v>711</v>
      </c>
      <c r="E3624" s="8" t="s">
        <v>712</v>
      </c>
      <c r="F3624" s="29">
        <v>0.28999999999999998</v>
      </c>
      <c r="G3624" s="29">
        <v>1</v>
      </c>
      <c r="H3624" s="30">
        <v>53.892899999999997</v>
      </c>
      <c r="I3624" s="30">
        <v>21.292400000000001</v>
      </c>
      <c r="J3624" s="14">
        <v>630</v>
      </c>
      <c r="K3624" s="14">
        <v>163</v>
      </c>
      <c r="L3624" s="12">
        <v>0.39510000000000001</v>
      </c>
      <c r="M3624" s="7">
        <v>0.98560521000000001</v>
      </c>
      <c r="N3624" s="31">
        <v>0.4</v>
      </c>
      <c r="O3624" s="14">
        <f>IFERROR(VLOOKUP($C3624,'site totals'!$J$2:$K$607,2,FALSE),1)</f>
        <v>1608.7247</v>
      </c>
      <c r="P3624" s="32" t="s">
        <v>22</v>
      </c>
      <c r="Q3624" s="12">
        <v>0.59415799020000004</v>
      </c>
      <c r="R3624" s="29">
        <v>0.28999999999999998</v>
      </c>
      <c r="S3624" s="2">
        <f>IF($A3624="site","",VLOOKUP($P3624,margin_ranges!$A$5:$D$10,4,FALSE)/100)</f>
        <v>0.29749999999999999</v>
      </c>
      <c r="T3624" s="6">
        <f>IF(A3624="placement",$J3624*MIN($Q3624,$S3624),"")</f>
        <v>187.42499999999998</v>
      </c>
      <c r="U3624" s="6">
        <f>IF($A3624="placement",T3624,SUMIF($C$10:$C$6209,$C3624,$T$10:$T$6209))</f>
        <v>187.42499999999998</v>
      </c>
      <c r="V3624" s="34">
        <f t="shared" si="173"/>
        <v>-1.0563380281689905E-2</v>
      </c>
      <c r="W3624" s="24"/>
      <c r="X3624" s="2" t="str">
        <f>IFERROR(MIN(VLOOKUP($W3624,margin_ranges!$A$5:$D$10,4,FALSE),$Q3624*100)/100,"")</f>
        <v/>
      </c>
      <c r="Y3624" s="6">
        <f t="shared" si="171"/>
        <v>187.42499999999998</v>
      </c>
      <c r="Z3624" s="6">
        <f>IF($A3624="placement",Y3624,SUMIF($C$10:$C$6209,$C3624,$Y$10:$Y$6209))</f>
        <v>187.42499999999998</v>
      </c>
      <c r="AA3624" s="29">
        <f t="shared" si="172"/>
        <v>-1.0563380281689905E-2</v>
      </c>
    </row>
    <row r="3625" spans="1:27" x14ac:dyDescent="0.3">
      <c r="A3625" s="16" t="s">
        <v>33</v>
      </c>
      <c r="B3625" s="16" t="s">
        <v>709</v>
      </c>
      <c r="C3625" s="16" t="s">
        <v>710</v>
      </c>
      <c r="D3625" s="8" t="s">
        <v>34</v>
      </c>
      <c r="E3625" s="16"/>
      <c r="F3625" s="17">
        <v>0.290000603583695</v>
      </c>
      <c r="G3625" s="17">
        <v>0.99998980999999998</v>
      </c>
      <c r="H3625" s="36">
        <v>1062.5446999999999</v>
      </c>
      <c r="I3625" s="36">
        <v>124.1005</v>
      </c>
      <c r="J3625" s="22">
        <v>3447</v>
      </c>
      <c r="K3625" s="22">
        <v>891</v>
      </c>
      <c r="L3625" s="18">
        <v>0.1168</v>
      </c>
      <c r="M3625" s="19">
        <v>0.92593428</v>
      </c>
      <c r="N3625" s="20">
        <v>0.34478500000000001</v>
      </c>
      <c r="O3625" s="22">
        <f>IFERROR(VLOOKUP($C3625,'site totals'!$J$2:$K$607,2,FALSE),1)</f>
        <v>1608.7247</v>
      </c>
      <c r="P3625" s="21"/>
      <c r="Q3625" s="18">
        <v>0.62763555969999996</v>
      </c>
      <c r="R3625" s="17">
        <v>0.28999999999999998</v>
      </c>
      <c r="S3625" s="18" t="str">
        <f>IF($A3625="site","",VLOOKUP($P3625,margin_ranges!$A$5:$D$10,4,FALSE)/100)</f>
        <v/>
      </c>
      <c r="T3625" s="22" t="str">
        <f>IF(A3625="placement",$J3625*MIN($Q3625,$S3625),"")</f>
        <v/>
      </c>
      <c r="U3625" s="22">
        <f>IF($A3625="placement",T3625,SUMIF($C$10:$C$6209,$C3625,$T$10:$T$6209))</f>
        <v>1025.78</v>
      </c>
      <c r="V3625" s="37">
        <f t="shared" si="173"/>
        <v>-1.0684939343049704E-2</v>
      </c>
      <c r="W3625" s="38"/>
      <c r="X3625" s="18" t="str">
        <f>IFERROR(MIN(VLOOKUP($W3625,margin_ranges!$A$5:$D$10,4,FALSE),$Q3625*100)/100,"")</f>
        <v/>
      </c>
      <c r="Y3625" s="6" t="str">
        <f t="shared" si="171"/>
        <v/>
      </c>
      <c r="Z3625" s="6">
        <f>IF($A3625="placement",Y3625,SUMIF($C$10:$C$6209,$C3625,$Y$10:$Y$6209))</f>
        <v>1025.78</v>
      </c>
      <c r="AA3625" s="17">
        <f t="shared" si="172"/>
        <v>-1.0684939343049704E-2</v>
      </c>
    </row>
    <row r="3626" spans="1:27" hidden="1" x14ac:dyDescent="0.3">
      <c r="A3626" s="8" t="s">
        <v>17</v>
      </c>
      <c r="B3626" s="8" t="s">
        <v>1545</v>
      </c>
      <c r="C3626" s="8" t="s">
        <v>1546</v>
      </c>
      <c r="D3626" s="8" t="s">
        <v>1553</v>
      </c>
      <c r="E3626" s="8" t="s">
        <v>1554</v>
      </c>
      <c r="F3626" s="29">
        <v>0.25</v>
      </c>
      <c r="G3626" s="29">
        <v>1</v>
      </c>
      <c r="H3626" s="30">
        <v>235.95769999999999</v>
      </c>
      <c r="I3626" s="30">
        <v>18.9438</v>
      </c>
      <c r="J3626" s="14">
        <v>855</v>
      </c>
      <c r="K3626" s="14">
        <v>214</v>
      </c>
      <c r="L3626" s="12">
        <v>8.0299999999999996E-2</v>
      </c>
      <c r="M3626" s="7">
        <v>1.5047625899999999</v>
      </c>
      <c r="N3626" s="31">
        <v>0.75</v>
      </c>
      <c r="O3626" s="14">
        <f>IFERROR(VLOOKUP($C3626,'site totals'!$J$2:$K$607,2,FALSE),1)</f>
        <v>1576.7056</v>
      </c>
      <c r="P3626" s="32" t="s">
        <v>91</v>
      </c>
      <c r="Q3626" s="12">
        <v>0.50158250449999997</v>
      </c>
      <c r="R3626" s="29">
        <v>0.25</v>
      </c>
      <c r="S3626" s="2">
        <f>IF($A3626="site","",VLOOKUP($P3626,margin_ranges!$A$5:$D$10,4,FALSE)/100)</f>
        <v>0.29749999999999999</v>
      </c>
      <c r="T3626" s="6">
        <f>IF(A3626="placement",$J3626*MIN($Q3626,$S3626),"")</f>
        <v>254.36249999999998</v>
      </c>
      <c r="U3626" s="6">
        <f>IF($A3626="placement",T3626,SUMIF($C$10:$C$6209,$C3626,$T$10:$T$6209))</f>
        <v>254.36249999999998</v>
      </c>
      <c r="V3626" s="34">
        <f t="shared" si="173"/>
        <v>-6.3333333333333242E-2</v>
      </c>
      <c r="W3626" s="24"/>
      <c r="X3626" s="2" t="str">
        <f>IFERROR(MIN(VLOOKUP($W3626,margin_ranges!$A$5:$D$10,4,FALSE),$Q3626*100)/100,"")</f>
        <v/>
      </c>
      <c r="Y3626" s="6">
        <f t="shared" si="171"/>
        <v>254.36249999999998</v>
      </c>
      <c r="Z3626" s="6">
        <f>IF($A3626="placement",Y3626,SUMIF($C$10:$C$6209,$C3626,$Y$10:$Y$6209))</f>
        <v>254.36249999999998</v>
      </c>
      <c r="AA3626" s="29">
        <f t="shared" si="172"/>
        <v>-6.3333333333333242E-2</v>
      </c>
    </row>
    <row r="3627" spans="1:27" hidden="1" x14ac:dyDescent="0.3">
      <c r="A3627" s="8" t="s">
        <v>17</v>
      </c>
      <c r="B3627" s="8" t="s">
        <v>1545</v>
      </c>
      <c r="C3627" s="8" t="s">
        <v>1546</v>
      </c>
      <c r="D3627" s="8" t="s">
        <v>1557</v>
      </c>
      <c r="E3627" s="8" t="s">
        <v>1558</v>
      </c>
      <c r="F3627" s="29">
        <v>0.28999999999999998</v>
      </c>
      <c r="G3627" s="29">
        <v>0</v>
      </c>
      <c r="H3627" s="30">
        <v>29.469200000000001</v>
      </c>
      <c r="I3627" s="30">
        <v>6.6081000000000003</v>
      </c>
      <c r="J3627" s="14">
        <v>218</v>
      </c>
      <c r="K3627" s="14">
        <v>56</v>
      </c>
      <c r="L3627" s="12">
        <v>0.22420000000000001</v>
      </c>
      <c r="M3627" s="7">
        <v>1.10052533</v>
      </c>
      <c r="N3627" s="31">
        <v>0.75</v>
      </c>
      <c r="O3627" s="14">
        <f>IFERROR(VLOOKUP($C3627,'site totals'!$J$2:$K$607,2,FALSE),1)</f>
        <v>1576.7056</v>
      </c>
      <c r="P3627" s="32" t="s">
        <v>22</v>
      </c>
      <c r="Q3627" s="12">
        <v>0.318507278</v>
      </c>
      <c r="R3627" s="29">
        <v>0.28999999999999998</v>
      </c>
      <c r="S3627" s="2">
        <f>IF($A3627="site","",VLOOKUP($P3627,margin_ranges!$A$5:$D$10,4,FALSE)/100)</f>
        <v>0.29749999999999999</v>
      </c>
      <c r="T3627" s="6">
        <f>IF(A3627="placement",$J3627*MIN($Q3627,$S3627),"")</f>
        <v>64.855000000000004</v>
      </c>
      <c r="U3627" s="6">
        <f>IF($A3627="placement",T3627,SUMIF($C$10:$C$6209,$C3627,$T$10:$T$6209))</f>
        <v>64.855000000000004</v>
      </c>
      <c r="V3627" s="34">
        <f t="shared" si="173"/>
        <v>-1.0563380281690238E-2</v>
      </c>
      <c r="W3627" s="24"/>
      <c r="X3627" s="2" t="str">
        <f>IFERROR(MIN(VLOOKUP($W3627,margin_ranges!$A$5:$D$10,4,FALSE),$Q3627*100)/100,"")</f>
        <v/>
      </c>
      <c r="Y3627" s="6">
        <f t="shared" si="171"/>
        <v>64.855000000000004</v>
      </c>
      <c r="Z3627" s="6">
        <f>IF($A3627="placement",Y3627,SUMIF($C$10:$C$6209,$C3627,$Y$10:$Y$6209))</f>
        <v>64.855000000000004</v>
      </c>
      <c r="AA3627" s="29">
        <f t="shared" si="172"/>
        <v>-1.0563380281690238E-2</v>
      </c>
    </row>
    <row r="3628" spans="1:27" hidden="1" x14ac:dyDescent="0.3">
      <c r="A3628" s="8" t="s">
        <v>17</v>
      </c>
      <c r="B3628" s="8" t="s">
        <v>1545</v>
      </c>
      <c r="C3628" s="8" t="s">
        <v>1546</v>
      </c>
      <c r="D3628" s="8" t="s">
        <v>1555</v>
      </c>
      <c r="E3628" s="8" t="s">
        <v>1556</v>
      </c>
      <c r="F3628" s="29">
        <v>0.28999999999999998</v>
      </c>
      <c r="G3628" s="29">
        <v>0</v>
      </c>
      <c r="H3628" s="30">
        <v>4.6388999999999996</v>
      </c>
      <c r="I3628" s="30">
        <v>1.04</v>
      </c>
      <c r="J3628" s="14">
        <v>35</v>
      </c>
      <c r="K3628" s="14">
        <v>9</v>
      </c>
      <c r="L3628" s="12">
        <v>0.22420000000000001</v>
      </c>
      <c r="M3628" s="7">
        <v>1.13097527</v>
      </c>
      <c r="N3628" s="31">
        <v>0.75</v>
      </c>
      <c r="O3628" s="14">
        <f>IFERROR(VLOOKUP($C3628,'site totals'!$J$2:$K$607,2,FALSE),1)</f>
        <v>1576.7056</v>
      </c>
      <c r="P3628" s="32" t="s">
        <v>22</v>
      </c>
      <c r="Q3628" s="12">
        <v>0.3368555292</v>
      </c>
      <c r="R3628" s="29">
        <v>0.28999999999999998</v>
      </c>
      <c r="S3628" s="2">
        <f>IF($A3628="site","",VLOOKUP($P3628,margin_ranges!$A$5:$D$10,4,FALSE)/100)</f>
        <v>0.29749999999999999</v>
      </c>
      <c r="T3628" s="6">
        <f>IF(A3628="placement",$J3628*MIN($Q3628,$S3628),"")</f>
        <v>10.4125</v>
      </c>
      <c r="U3628" s="6">
        <f>IF($A3628="placement",T3628,SUMIF($C$10:$C$6209,$C3628,$T$10:$T$6209))</f>
        <v>10.4125</v>
      </c>
      <c r="V3628" s="34">
        <f t="shared" si="173"/>
        <v>-1.0563380281690127E-2</v>
      </c>
      <c r="W3628" s="24"/>
      <c r="X3628" s="2" t="str">
        <f>IFERROR(MIN(VLOOKUP($W3628,margin_ranges!$A$5:$D$10,4,FALSE),$Q3628*100)/100,"")</f>
        <v/>
      </c>
      <c r="Y3628" s="6">
        <f t="shared" si="171"/>
        <v>10.4125</v>
      </c>
      <c r="Z3628" s="6">
        <f>IF($A3628="placement",Y3628,SUMIF($C$10:$C$6209,$C3628,$Y$10:$Y$6209))</f>
        <v>10.4125</v>
      </c>
      <c r="AA3628" s="29">
        <f t="shared" si="172"/>
        <v>-1.0563380281690127E-2</v>
      </c>
    </row>
    <row r="3629" spans="1:27" hidden="1" x14ac:dyDescent="0.3">
      <c r="A3629" s="8" t="s">
        <v>17</v>
      </c>
      <c r="B3629" s="8" t="s">
        <v>1545</v>
      </c>
      <c r="C3629" s="8" t="s">
        <v>1546</v>
      </c>
      <c r="D3629" s="8" t="s">
        <v>1551</v>
      </c>
      <c r="E3629" s="8" t="s">
        <v>1552</v>
      </c>
      <c r="F3629" s="29">
        <v>0.28999999999999998</v>
      </c>
      <c r="G3629" s="29">
        <v>0</v>
      </c>
      <c r="H3629" s="30">
        <v>4.8836000000000004</v>
      </c>
      <c r="I3629" s="30">
        <v>1.2707999999999999</v>
      </c>
      <c r="J3629" s="14">
        <v>44</v>
      </c>
      <c r="K3629" s="14">
        <v>11</v>
      </c>
      <c r="L3629" s="12">
        <v>0.26019999999999999</v>
      </c>
      <c r="M3629" s="7">
        <v>1.16491484</v>
      </c>
      <c r="N3629" s="31">
        <v>0.75</v>
      </c>
      <c r="O3629" s="14">
        <f>IFERROR(VLOOKUP($C3629,'site totals'!$J$2:$K$607,2,FALSE),1)</f>
        <v>1576.7056</v>
      </c>
      <c r="P3629" s="32" t="s">
        <v>22</v>
      </c>
      <c r="Q3629" s="12">
        <v>0.35617611580000003</v>
      </c>
      <c r="R3629" s="29">
        <v>0.28999999999999998</v>
      </c>
      <c r="S3629" s="2">
        <f>IF($A3629="site","",VLOOKUP($P3629,margin_ranges!$A$5:$D$10,4,FALSE)/100)</f>
        <v>0.29749999999999999</v>
      </c>
      <c r="T3629" s="6">
        <f>IF(A3629="placement",$J3629*MIN($Q3629,$S3629),"")</f>
        <v>13.09</v>
      </c>
      <c r="U3629" s="6">
        <f>IF($A3629="placement",T3629,SUMIF($C$10:$C$6209,$C3629,$T$10:$T$6209))</f>
        <v>13.09</v>
      </c>
      <c r="V3629" s="34">
        <f t="shared" si="173"/>
        <v>-1.0563380281690127E-2</v>
      </c>
      <c r="W3629" s="24"/>
      <c r="X3629" s="2" t="str">
        <f>IFERROR(MIN(VLOOKUP($W3629,margin_ranges!$A$5:$D$10,4,FALSE),$Q3629*100)/100,"")</f>
        <v/>
      </c>
      <c r="Y3629" s="6">
        <f t="shared" si="171"/>
        <v>13.09</v>
      </c>
      <c r="Z3629" s="6">
        <f>IF($A3629="placement",Y3629,SUMIF($C$10:$C$6209,$C3629,$Y$10:$Y$6209))</f>
        <v>13.09</v>
      </c>
      <c r="AA3629" s="29">
        <f t="shared" si="172"/>
        <v>-1.0563380281690127E-2</v>
      </c>
    </row>
    <row r="3630" spans="1:27" hidden="1" x14ac:dyDescent="0.3">
      <c r="A3630" s="8" t="s">
        <v>17</v>
      </c>
      <c r="B3630" s="8" t="s">
        <v>1545</v>
      </c>
      <c r="C3630" s="8" t="s">
        <v>1546</v>
      </c>
      <c r="D3630" s="8" t="s">
        <v>1549</v>
      </c>
      <c r="E3630" s="8" t="s">
        <v>1550</v>
      </c>
      <c r="F3630" s="29">
        <v>0.28999999999999998</v>
      </c>
      <c r="G3630" s="29">
        <v>0</v>
      </c>
      <c r="H3630" s="30">
        <v>31.488199999999999</v>
      </c>
      <c r="I3630" s="30">
        <v>8.4670000000000005</v>
      </c>
      <c r="J3630" s="14">
        <v>289</v>
      </c>
      <c r="K3630" s="14">
        <v>74</v>
      </c>
      <c r="L3630" s="12">
        <v>0.26889999999999997</v>
      </c>
      <c r="M3630" s="7">
        <v>1.1386475199999999</v>
      </c>
      <c r="N3630" s="31">
        <v>0.75</v>
      </c>
      <c r="O3630" s="14">
        <f>IFERROR(VLOOKUP($C3630,'site totals'!$J$2:$K$607,2,FALSE),1)</f>
        <v>1576.7056</v>
      </c>
      <c r="P3630" s="32" t="s">
        <v>22</v>
      </c>
      <c r="Q3630" s="12">
        <v>0.34132382030000002</v>
      </c>
      <c r="R3630" s="29">
        <v>0.28999999999999998</v>
      </c>
      <c r="S3630" s="2">
        <f>IF($A3630="site","",VLOOKUP($P3630,margin_ranges!$A$5:$D$10,4,FALSE)/100)</f>
        <v>0.29749999999999999</v>
      </c>
      <c r="T3630" s="6">
        <f>IF(A3630="placement",$J3630*MIN($Q3630,$S3630),"")</f>
        <v>85.977499999999992</v>
      </c>
      <c r="U3630" s="6">
        <f>IF($A3630="placement",T3630,SUMIF($C$10:$C$6209,$C3630,$T$10:$T$6209))</f>
        <v>85.977499999999992</v>
      </c>
      <c r="V3630" s="34">
        <f t="shared" si="173"/>
        <v>-1.0563380281690127E-2</v>
      </c>
      <c r="W3630" s="24"/>
      <c r="X3630" s="2" t="str">
        <f>IFERROR(MIN(VLOOKUP($W3630,margin_ranges!$A$5:$D$10,4,FALSE),$Q3630*100)/100,"")</f>
        <v/>
      </c>
      <c r="Y3630" s="6">
        <f t="shared" si="171"/>
        <v>85.977499999999992</v>
      </c>
      <c r="Z3630" s="6">
        <f>IF($A3630="placement",Y3630,SUMIF($C$10:$C$6209,$C3630,$Y$10:$Y$6209))</f>
        <v>85.977499999999992</v>
      </c>
      <c r="AA3630" s="29">
        <f t="shared" si="172"/>
        <v>-1.0563380281690127E-2</v>
      </c>
    </row>
    <row r="3631" spans="1:27" hidden="1" x14ac:dyDescent="0.3">
      <c r="A3631" s="8" t="s">
        <v>17</v>
      </c>
      <c r="B3631" s="8" t="s">
        <v>1545</v>
      </c>
      <c r="C3631" s="8" t="s">
        <v>1546</v>
      </c>
      <c r="D3631" s="8" t="s">
        <v>1547</v>
      </c>
      <c r="E3631" s="8" t="s">
        <v>1548</v>
      </c>
      <c r="F3631" s="29">
        <v>0.28999999999999998</v>
      </c>
      <c r="G3631" s="29">
        <v>1</v>
      </c>
      <c r="H3631" s="30">
        <v>240.67439999999999</v>
      </c>
      <c r="I3631" s="30">
        <v>53.292099999999998</v>
      </c>
      <c r="J3631" s="14">
        <v>1931</v>
      </c>
      <c r="K3631" s="14">
        <v>492</v>
      </c>
      <c r="L3631" s="12">
        <v>0.22140000000000001</v>
      </c>
      <c r="M3631" s="7">
        <v>1.20752752</v>
      </c>
      <c r="N3631" s="31">
        <v>0.75</v>
      </c>
      <c r="O3631" s="14">
        <f>IFERROR(VLOOKUP($C3631,'site totals'!$J$2:$K$607,2,FALSE),1)</f>
        <v>1576.7056</v>
      </c>
      <c r="P3631" s="32" t="s">
        <v>22</v>
      </c>
      <c r="Q3631" s="12">
        <v>0.37889614319999998</v>
      </c>
      <c r="R3631" s="29">
        <v>0.28999999999999998</v>
      </c>
      <c r="S3631" s="2">
        <f>IF($A3631="site","",VLOOKUP($P3631,margin_ranges!$A$5:$D$10,4,FALSE)/100)</f>
        <v>0.29749999999999999</v>
      </c>
      <c r="T3631" s="6">
        <f>IF(A3631="placement",$J3631*MIN($Q3631,$S3631),"")</f>
        <v>574.47249999999997</v>
      </c>
      <c r="U3631" s="6">
        <f>IF($A3631="placement",T3631,SUMIF($C$10:$C$6209,$C3631,$T$10:$T$6209))</f>
        <v>574.47249999999997</v>
      </c>
      <c r="V3631" s="34">
        <f t="shared" si="173"/>
        <v>-1.0563380281690016E-2</v>
      </c>
      <c r="W3631" s="24"/>
      <c r="X3631" s="2" t="str">
        <f>IFERROR(MIN(VLOOKUP($W3631,margin_ranges!$A$5:$D$10,4,FALSE),$Q3631*100)/100,"")</f>
        <v/>
      </c>
      <c r="Y3631" s="6">
        <f t="shared" si="171"/>
        <v>574.47249999999997</v>
      </c>
      <c r="Z3631" s="6">
        <f>IF($A3631="placement",Y3631,SUMIF($C$10:$C$6209,$C3631,$Y$10:$Y$6209))</f>
        <v>574.47249999999997</v>
      </c>
      <c r="AA3631" s="29">
        <f t="shared" si="172"/>
        <v>-1.0563380281690016E-2</v>
      </c>
    </row>
    <row r="3632" spans="1:27" x14ac:dyDescent="0.3">
      <c r="A3632" s="16" t="s">
        <v>33</v>
      </c>
      <c r="B3632" s="16" t="s">
        <v>1545</v>
      </c>
      <c r="C3632" s="16" t="s">
        <v>1546</v>
      </c>
      <c r="D3632" s="8" t="s">
        <v>34</v>
      </c>
      <c r="E3632" s="16"/>
      <c r="F3632" s="17">
        <v>0.27987553288324701</v>
      </c>
      <c r="G3632" s="17">
        <v>0.82450749999999995</v>
      </c>
      <c r="H3632" s="36">
        <v>547.73099999999999</v>
      </c>
      <c r="I3632" s="36">
        <v>89.808800000000005</v>
      </c>
      <c r="J3632" s="22">
        <v>3379</v>
      </c>
      <c r="K3632" s="22">
        <v>858</v>
      </c>
      <c r="L3632" s="18">
        <v>0.16400000000000001</v>
      </c>
      <c r="M3632" s="19">
        <v>1.25401794</v>
      </c>
      <c r="N3632" s="20">
        <v>0.75</v>
      </c>
      <c r="O3632" s="22">
        <f>IFERROR(VLOOKUP($C3632,'site totals'!$J$2:$K$607,2,FALSE),1)</f>
        <v>1576.7056</v>
      </c>
      <c r="P3632" s="21"/>
      <c r="Q3632" s="18">
        <v>0.40192243239999997</v>
      </c>
      <c r="R3632" s="17">
        <v>0.27989999999999998</v>
      </c>
      <c r="S3632" s="18" t="str">
        <f>IF($A3632="site","",VLOOKUP($P3632,margin_ranges!$A$5:$D$10,4,FALSE)/100)</f>
        <v/>
      </c>
      <c r="T3632" s="22" t="str">
        <f>IF(A3632="placement",$J3632*MIN($Q3632,$S3632),"")</f>
        <v/>
      </c>
      <c r="U3632" s="22">
        <f>IF($A3632="placement",T3632,SUMIF($C$10:$C$6209,$C3632,$T$10:$T$6209))</f>
        <v>1003.17</v>
      </c>
      <c r="V3632" s="37">
        <f t="shared" si="173"/>
        <v>-2.3585187335667834E-2</v>
      </c>
      <c r="W3632" s="38"/>
      <c r="X3632" s="18" t="str">
        <f>IFERROR(MIN(VLOOKUP($W3632,margin_ranges!$A$5:$D$10,4,FALSE),$Q3632*100)/100,"")</f>
        <v/>
      </c>
      <c r="Y3632" s="6" t="str">
        <f t="shared" si="171"/>
        <v/>
      </c>
      <c r="Z3632" s="6">
        <f>IF($A3632="placement",Y3632,SUMIF($C$10:$C$6209,$C3632,$Y$10:$Y$6209))</f>
        <v>1003.17</v>
      </c>
      <c r="AA3632" s="17">
        <f t="shared" si="172"/>
        <v>-2.3585187335667834E-2</v>
      </c>
    </row>
    <row r="3633" spans="1:27" hidden="1" x14ac:dyDescent="0.3">
      <c r="A3633" s="8" t="s">
        <v>17</v>
      </c>
      <c r="B3633" s="8" t="s">
        <v>7876</v>
      </c>
      <c r="C3633" s="8" t="s">
        <v>7877</v>
      </c>
      <c r="D3633" s="8" t="s">
        <v>7878</v>
      </c>
      <c r="E3633" s="8" t="s">
        <v>7879</v>
      </c>
      <c r="F3633" s="29">
        <v>0.24290220820189201</v>
      </c>
      <c r="G3633" s="29">
        <v>0</v>
      </c>
      <c r="H3633" s="30">
        <v>4.13</v>
      </c>
      <c r="I3633" s="30">
        <v>0.85709999999999997</v>
      </c>
      <c r="J3633" s="14">
        <v>75</v>
      </c>
      <c r="K3633" s="14">
        <v>18</v>
      </c>
      <c r="L3633" s="12">
        <v>0.20749999999999999</v>
      </c>
      <c r="M3633" s="7">
        <v>2.9058333300000001</v>
      </c>
      <c r="N3633" s="31">
        <v>2.2000000000000002</v>
      </c>
      <c r="O3633" s="14">
        <f>IFERROR(VLOOKUP($C3633,'site totals'!$J$2:$K$607,2,FALSE),1)</f>
        <v>1474.2253000000001</v>
      </c>
      <c r="P3633" s="32" t="s">
        <v>91</v>
      </c>
      <c r="Q3633" s="12">
        <v>0.2429022082</v>
      </c>
      <c r="R3633" s="29">
        <v>0.25</v>
      </c>
      <c r="S3633" s="2">
        <f>IF($A3633="site","",VLOOKUP($P3633,margin_ranges!$A$5:$D$10,4,FALSE)/100)</f>
        <v>0.29749999999999999</v>
      </c>
      <c r="T3633" s="6">
        <f>IF(A3633="placement",$J3633*MIN($Q3633,$S3633),"")</f>
        <v>18.217665615000001</v>
      </c>
      <c r="U3633" s="6">
        <f>IF($A3633="placement",T3633,SUMIF($C$10:$C$6209,$C3633,$T$10:$T$6209))</f>
        <v>18.217665615000001</v>
      </c>
      <c r="V3633" s="34">
        <f t="shared" si="173"/>
        <v>9.4637224000000408E-3</v>
      </c>
      <c r="W3633" s="24"/>
      <c r="X3633" s="2" t="str">
        <f>IFERROR(MIN(VLOOKUP($W3633,margin_ranges!$A$5:$D$10,4,FALSE),$Q3633*100)/100,"")</f>
        <v/>
      </c>
      <c r="Y3633" s="6">
        <f t="shared" si="171"/>
        <v>18.217665615000001</v>
      </c>
      <c r="Z3633" s="6">
        <f>IF($A3633="placement",Y3633,SUMIF($C$10:$C$6209,$C3633,$Y$10:$Y$6209))</f>
        <v>18.217665615000001</v>
      </c>
      <c r="AA3633" s="29">
        <f t="shared" si="172"/>
        <v>9.4637224000000408E-3</v>
      </c>
    </row>
    <row r="3634" spans="1:27" hidden="1" x14ac:dyDescent="0.3">
      <c r="A3634" s="8" t="s">
        <v>17</v>
      </c>
      <c r="B3634" s="8" t="s">
        <v>7876</v>
      </c>
      <c r="C3634" s="8" t="s">
        <v>7877</v>
      </c>
      <c r="D3634" s="8" t="s">
        <v>7882</v>
      </c>
      <c r="E3634" s="8" t="s">
        <v>7883</v>
      </c>
      <c r="F3634" s="29">
        <v>0.19581856845429599</v>
      </c>
      <c r="G3634" s="29">
        <v>0</v>
      </c>
      <c r="H3634" s="30">
        <v>14.303699999999999</v>
      </c>
      <c r="I3634" s="30">
        <v>2.9333</v>
      </c>
      <c r="J3634" s="14">
        <v>241</v>
      </c>
      <c r="K3634" s="14">
        <v>46</v>
      </c>
      <c r="L3634" s="12">
        <v>0.2051</v>
      </c>
      <c r="M3634" s="7">
        <v>2.7357010700000002</v>
      </c>
      <c r="N3634" s="31">
        <v>2.2000000000000002</v>
      </c>
      <c r="O3634" s="14">
        <f>IFERROR(VLOOKUP($C3634,'site totals'!$J$2:$K$607,2,FALSE),1)</f>
        <v>1474.2253000000001</v>
      </c>
      <c r="P3634" s="32" t="s">
        <v>94</v>
      </c>
      <c r="Q3634" s="12">
        <v>0.19581856850000001</v>
      </c>
      <c r="R3634" s="29">
        <v>0.25</v>
      </c>
      <c r="S3634" s="2">
        <f>IF($A3634="site","",VLOOKUP($P3634,margin_ranges!$A$5:$D$10,4,FALSE)/100)</f>
        <v>0.19750000000000001</v>
      </c>
      <c r="T3634" s="6">
        <f>IF(A3634="placement",$J3634*MIN($Q3634,$S3634),"")</f>
        <v>47.192275008500005</v>
      </c>
      <c r="U3634" s="6">
        <f>IF($A3634="placement",T3634,SUMIF($C$10:$C$6209,$C3634,$T$10:$T$6209))</f>
        <v>47.192275008500005</v>
      </c>
      <c r="V3634" s="34">
        <f t="shared" si="173"/>
        <v>7.2241908666666577E-2</v>
      </c>
      <c r="W3634" s="24"/>
      <c r="X3634" s="2" t="str">
        <f>IFERROR(MIN(VLOOKUP($W3634,margin_ranges!$A$5:$D$10,4,FALSE),$Q3634*100)/100,"")</f>
        <v/>
      </c>
      <c r="Y3634" s="6">
        <f t="shared" si="171"/>
        <v>47.192275008500005</v>
      </c>
      <c r="Z3634" s="6">
        <f>IF($A3634="placement",Y3634,SUMIF($C$10:$C$6209,$C3634,$Y$10:$Y$6209))</f>
        <v>47.192275008500005</v>
      </c>
      <c r="AA3634" s="17">
        <f t="shared" si="172"/>
        <v>7.2241908666666577E-2</v>
      </c>
    </row>
    <row r="3635" spans="1:27" hidden="1" x14ac:dyDescent="0.3">
      <c r="A3635" s="8" t="s">
        <v>17</v>
      </c>
      <c r="B3635" s="8" t="s">
        <v>7876</v>
      </c>
      <c r="C3635" s="8" t="s">
        <v>7877</v>
      </c>
      <c r="D3635" s="8" t="s">
        <v>7888</v>
      </c>
      <c r="E3635" s="8" t="s">
        <v>7889</v>
      </c>
      <c r="F3635" s="29">
        <v>0.25112328022225</v>
      </c>
      <c r="G3635" s="29">
        <v>0</v>
      </c>
      <c r="H3635" s="30">
        <v>13.6259</v>
      </c>
      <c r="I3635" s="30">
        <v>3.0691000000000002</v>
      </c>
      <c r="J3635" s="14">
        <v>246</v>
      </c>
      <c r="K3635" s="14">
        <v>62</v>
      </c>
      <c r="L3635" s="12">
        <v>0.22520000000000001</v>
      </c>
      <c r="M3635" s="7">
        <v>2.67066654</v>
      </c>
      <c r="N3635" s="31">
        <v>2</v>
      </c>
      <c r="O3635" s="14">
        <f>IFERROR(VLOOKUP($C3635,'site totals'!$J$2:$K$607,2,FALSE),1)</f>
        <v>1474.2253000000001</v>
      </c>
      <c r="P3635" s="32" t="s">
        <v>91</v>
      </c>
      <c r="Q3635" s="12">
        <v>0.25112328020000002</v>
      </c>
      <c r="R3635" s="29">
        <v>0.35</v>
      </c>
      <c r="S3635" s="2">
        <f>IF($A3635="site","",VLOOKUP($P3635,margin_ranges!$A$5:$D$10,4,FALSE)/100)</f>
        <v>0.29749999999999999</v>
      </c>
      <c r="T3635" s="6">
        <f>IF(A3635="placement",$J3635*MIN($Q3635,$S3635),"")</f>
        <v>61.776326929200003</v>
      </c>
      <c r="U3635" s="6">
        <f>IF($A3635="placement",T3635,SUMIF($C$10:$C$6209,$C3635,$T$10:$T$6209))</f>
        <v>61.776326929200003</v>
      </c>
      <c r="V3635" s="34">
        <f t="shared" si="173"/>
        <v>0.15211803046153838</v>
      </c>
      <c r="W3635" s="24"/>
      <c r="X3635" s="2" t="str">
        <f>IFERROR(MIN(VLOOKUP($W3635,margin_ranges!$A$5:$D$10,4,FALSE),$Q3635*100)/100,"")</f>
        <v/>
      </c>
      <c r="Y3635" s="6">
        <f t="shared" si="171"/>
        <v>61.776326929200003</v>
      </c>
      <c r="Z3635" s="6">
        <f>IF($A3635="placement",Y3635,SUMIF($C$10:$C$6209,$C3635,$Y$10:$Y$6209))</f>
        <v>61.776326929200003</v>
      </c>
      <c r="AA3635" s="29">
        <f t="shared" si="172"/>
        <v>0.15211803046153838</v>
      </c>
    </row>
    <row r="3636" spans="1:27" hidden="1" x14ac:dyDescent="0.3">
      <c r="A3636" s="8" t="s">
        <v>17</v>
      </c>
      <c r="B3636" s="8" t="s">
        <v>7876</v>
      </c>
      <c r="C3636" s="8" t="s">
        <v>7877</v>
      </c>
      <c r="D3636" s="8" t="s">
        <v>7886</v>
      </c>
      <c r="E3636" s="8" t="s">
        <v>7887</v>
      </c>
      <c r="F3636" s="29">
        <v>0.24014670587463599</v>
      </c>
      <c r="G3636" s="29">
        <v>0</v>
      </c>
      <c r="H3636" s="30">
        <v>15.650700000000001</v>
      </c>
      <c r="I3636" s="30">
        <v>3.1217999999999999</v>
      </c>
      <c r="J3636" s="14">
        <v>271</v>
      </c>
      <c r="K3636" s="14">
        <v>65</v>
      </c>
      <c r="L3636" s="12">
        <v>0.19950000000000001</v>
      </c>
      <c r="M3636" s="7">
        <v>2.89529573</v>
      </c>
      <c r="N3636" s="31">
        <v>2.2000000000000002</v>
      </c>
      <c r="O3636" s="14">
        <f>IFERROR(VLOOKUP($C3636,'site totals'!$J$2:$K$607,2,FALSE),1)</f>
        <v>1474.2253000000001</v>
      </c>
      <c r="P3636" s="32" t="s">
        <v>91</v>
      </c>
      <c r="Q3636" s="12">
        <v>0.24014670590000001</v>
      </c>
      <c r="R3636" s="29">
        <v>0.25</v>
      </c>
      <c r="S3636" s="2">
        <f>IF($A3636="site","",VLOOKUP($P3636,margin_ranges!$A$5:$D$10,4,FALSE)/100)</f>
        <v>0.29749999999999999</v>
      </c>
      <c r="T3636" s="6">
        <f>IF(A3636="placement",$J3636*MIN($Q3636,$S3636),"")</f>
        <v>65.079757298900006</v>
      </c>
      <c r="U3636" s="6">
        <f>IF($A3636="placement",T3636,SUMIF($C$10:$C$6209,$C3636,$T$10:$T$6209))</f>
        <v>65.079757298900006</v>
      </c>
      <c r="V3636" s="34">
        <f t="shared" si="173"/>
        <v>1.3137725466666694E-2</v>
      </c>
      <c r="W3636" s="24"/>
      <c r="X3636" s="2" t="str">
        <f>IFERROR(MIN(VLOOKUP($W3636,margin_ranges!$A$5:$D$10,4,FALSE),$Q3636*100)/100,"")</f>
        <v/>
      </c>
      <c r="Y3636" s="6">
        <f t="shared" si="171"/>
        <v>65.079757298900006</v>
      </c>
      <c r="Z3636" s="6">
        <f>IF($A3636="placement",Y3636,SUMIF($C$10:$C$6209,$C3636,$Y$10:$Y$6209))</f>
        <v>65.079757298900006</v>
      </c>
      <c r="AA3636" s="29">
        <f t="shared" si="172"/>
        <v>1.3137725466666694E-2</v>
      </c>
    </row>
    <row r="3637" spans="1:27" hidden="1" x14ac:dyDescent="0.3">
      <c r="A3637" s="8" t="s">
        <v>17</v>
      </c>
      <c r="B3637" s="8" t="s">
        <v>7876</v>
      </c>
      <c r="C3637" s="8" t="s">
        <v>7877</v>
      </c>
      <c r="D3637" s="8" t="s">
        <v>7890</v>
      </c>
      <c r="E3637" s="8" t="s">
        <v>7891</v>
      </c>
      <c r="F3637" s="29">
        <v>0.203139820877941</v>
      </c>
      <c r="G3637" s="29">
        <v>0</v>
      </c>
      <c r="H3637" s="30">
        <v>25.330100000000002</v>
      </c>
      <c r="I3637" s="30">
        <v>6.3396999999999997</v>
      </c>
      <c r="J3637" s="14">
        <v>477</v>
      </c>
      <c r="K3637" s="14">
        <v>96</v>
      </c>
      <c r="L3637" s="12">
        <v>0.25030000000000002</v>
      </c>
      <c r="M3637" s="7">
        <v>2.5098506</v>
      </c>
      <c r="N3637" s="31">
        <v>2</v>
      </c>
      <c r="O3637" s="14">
        <f>IFERROR(VLOOKUP($C3637,'site totals'!$J$2:$K$607,2,FALSE),1)</f>
        <v>1474.2253000000001</v>
      </c>
      <c r="P3637" s="32" t="s">
        <v>22</v>
      </c>
      <c r="Q3637" s="12">
        <v>0.20313982089999999</v>
      </c>
      <c r="R3637" s="29">
        <v>0.23</v>
      </c>
      <c r="S3637" s="2">
        <f>IF($A3637="site","",VLOOKUP($P3637,margin_ranges!$A$5:$D$10,4,FALSE)/100)</f>
        <v>0.29749999999999999</v>
      </c>
      <c r="T3637" s="6">
        <f>IF(A3637="placement",$J3637*MIN($Q3637,$S3637),"")</f>
        <v>96.8976945693</v>
      </c>
      <c r="U3637" s="6">
        <f>IF($A3637="placement",T3637,SUMIF($C$10:$C$6209,$C3637,$T$10:$T$6209))</f>
        <v>96.8976945693</v>
      </c>
      <c r="V3637" s="34">
        <f t="shared" si="173"/>
        <v>3.488334948051941E-2</v>
      </c>
      <c r="W3637" s="24"/>
      <c r="X3637" s="2" t="str">
        <f>IFERROR(MIN(VLOOKUP($W3637,margin_ranges!$A$5:$D$10,4,FALSE),$Q3637*100)/100,"")</f>
        <v/>
      </c>
      <c r="Y3637" s="6">
        <f t="shared" si="171"/>
        <v>96.8976945693</v>
      </c>
      <c r="Z3637" s="6">
        <f>IF($A3637="placement",Y3637,SUMIF($C$10:$C$6209,$C3637,$Y$10:$Y$6209))</f>
        <v>96.8976945693</v>
      </c>
      <c r="AA3637" s="29">
        <f t="shared" si="172"/>
        <v>3.488334948051941E-2</v>
      </c>
    </row>
    <row r="3638" spans="1:27" hidden="1" x14ac:dyDescent="0.3">
      <c r="A3638" s="8" t="s">
        <v>17</v>
      </c>
      <c r="B3638" s="8" t="s">
        <v>7876</v>
      </c>
      <c r="C3638" s="8" t="s">
        <v>7877</v>
      </c>
      <c r="D3638" s="8" t="s">
        <v>7884</v>
      </c>
      <c r="E3638" s="8" t="s">
        <v>7885</v>
      </c>
      <c r="F3638" s="29">
        <v>0.25374609725090702</v>
      </c>
      <c r="G3638" s="29">
        <v>0</v>
      </c>
      <c r="H3638" s="30">
        <v>31.973700000000001</v>
      </c>
      <c r="I3638" s="30">
        <v>8.1153999999999993</v>
      </c>
      <c r="J3638" s="14">
        <v>652</v>
      </c>
      <c r="K3638" s="14">
        <v>166</v>
      </c>
      <c r="L3638" s="12">
        <v>0.25380000000000003</v>
      </c>
      <c r="M3638" s="7">
        <v>2.6800529900000001</v>
      </c>
      <c r="N3638" s="31">
        <v>2</v>
      </c>
      <c r="O3638" s="14">
        <f>IFERROR(VLOOKUP($C3638,'site totals'!$J$2:$K$607,2,FALSE),1)</f>
        <v>1474.2253000000001</v>
      </c>
      <c r="P3638" s="32" t="s">
        <v>91</v>
      </c>
      <c r="Q3638" s="12">
        <v>0.25374609729999997</v>
      </c>
      <c r="R3638" s="29">
        <v>0.3</v>
      </c>
      <c r="S3638" s="2">
        <f>IF($A3638="site","",VLOOKUP($P3638,margin_ranges!$A$5:$D$10,4,FALSE)/100)</f>
        <v>0.29749999999999999</v>
      </c>
      <c r="T3638" s="6">
        <f>IF(A3638="placement",$J3638*MIN($Q3638,$S3638),"")</f>
        <v>165.4424554396</v>
      </c>
      <c r="U3638" s="6">
        <f>IF($A3638="placement",T3638,SUMIF($C$10:$C$6209,$C3638,$T$10:$T$6209))</f>
        <v>165.4424554396</v>
      </c>
      <c r="V3638" s="34">
        <f t="shared" si="173"/>
        <v>6.6077003857142991E-2</v>
      </c>
      <c r="W3638" s="24"/>
      <c r="X3638" s="2" t="str">
        <f>IFERROR(MIN(VLOOKUP($W3638,margin_ranges!$A$5:$D$10,4,FALSE),$Q3638*100)/100,"")</f>
        <v/>
      </c>
      <c r="Y3638" s="6">
        <f t="shared" si="171"/>
        <v>165.4424554396</v>
      </c>
      <c r="Z3638" s="6">
        <f>IF($A3638="placement",Y3638,SUMIF($C$10:$C$6209,$C3638,$Y$10:$Y$6209))</f>
        <v>165.4424554396</v>
      </c>
      <c r="AA3638" s="29">
        <f t="shared" si="172"/>
        <v>6.6077003857142991E-2</v>
      </c>
    </row>
    <row r="3639" spans="1:27" hidden="1" x14ac:dyDescent="0.3">
      <c r="A3639" s="8" t="s">
        <v>17</v>
      </c>
      <c r="B3639" s="8" t="s">
        <v>7876</v>
      </c>
      <c r="C3639" s="8" t="s">
        <v>7877</v>
      </c>
      <c r="D3639" s="8" t="s">
        <v>7880</v>
      </c>
      <c r="E3639" s="8" t="s">
        <v>7881</v>
      </c>
      <c r="F3639" s="29">
        <v>0.19688456260876999</v>
      </c>
      <c r="G3639" s="29">
        <v>1</v>
      </c>
      <c r="H3639" s="30">
        <v>63.661200000000001</v>
      </c>
      <c r="I3639" s="30">
        <v>16.0181</v>
      </c>
      <c r="J3639" s="14">
        <v>1197</v>
      </c>
      <c r="K3639" s="14">
        <v>236</v>
      </c>
      <c r="L3639" s="12">
        <v>0.25159999999999999</v>
      </c>
      <c r="M3639" s="7">
        <v>2.4903020200000001</v>
      </c>
      <c r="N3639" s="31">
        <v>2</v>
      </c>
      <c r="O3639" s="14">
        <f>IFERROR(VLOOKUP($C3639,'site totals'!$J$2:$K$607,2,FALSE),1)</f>
        <v>1474.2253000000001</v>
      </c>
      <c r="P3639" s="32" t="s">
        <v>91</v>
      </c>
      <c r="Q3639" s="12">
        <v>0.19688456260000001</v>
      </c>
      <c r="R3639" s="29">
        <v>0.25</v>
      </c>
      <c r="S3639" s="2">
        <f>IF($A3639="site","",VLOOKUP($P3639,margin_ranges!$A$5:$D$10,4,FALSE)/100)</f>
        <v>0.29749999999999999</v>
      </c>
      <c r="T3639" s="6">
        <f>IF(A3639="placement",$J3639*MIN($Q3639,$S3639),"")</f>
        <v>235.6708214322</v>
      </c>
      <c r="U3639" s="6">
        <f>IF($A3639="placement",T3639,SUMIF($C$10:$C$6209,$C3639,$T$10:$T$6209))</f>
        <v>235.6708214322</v>
      </c>
      <c r="V3639" s="34">
        <f t="shared" si="173"/>
        <v>7.0820583199999954E-2</v>
      </c>
      <c r="W3639" s="24"/>
      <c r="X3639" s="2" t="str">
        <f>IFERROR(MIN(VLOOKUP($W3639,margin_ranges!$A$5:$D$10,4,FALSE),$Q3639*100)/100,"")</f>
        <v/>
      </c>
      <c r="Y3639" s="6">
        <f t="shared" si="171"/>
        <v>235.6708214322</v>
      </c>
      <c r="Z3639" s="6">
        <f>IF($A3639="placement",Y3639,SUMIF($C$10:$C$6209,$C3639,$Y$10:$Y$6209))</f>
        <v>235.6708214322</v>
      </c>
      <c r="AA3639" s="29">
        <f t="shared" si="172"/>
        <v>7.0820583199999954E-2</v>
      </c>
    </row>
    <row r="3640" spans="1:27" x14ac:dyDescent="0.3">
      <c r="A3640" s="16" t="s">
        <v>33</v>
      </c>
      <c r="B3640" s="16" t="s">
        <v>7876</v>
      </c>
      <c r="C3640" s="16" t="s">
        <v>7877</v>
      </c>
      <c r="D3640" s="8" t="s">
        <v>34</v>
      </c>
      <c r="E3640" s="16"/>
      <c r="F3640" s="17">
        <v>0.21851676472246101</v>
      </c>
      <c r="G3640" s="17">
        <v>0.37881435000000002</v>
      </c>
      <c r="H3640" s="36">
        <v>168.6754</v>
      </c>
      <c r="I3640" s="36">
        <v>40.454599999999999</v>
      </c>
      <c r="J3640" s="22">
        <v>3159</v>
      </c>
      <c r="K3640" s="22">
        <v>689</v>
      </c>
      <c r="L3640" s="18">
        <v>0.23980000000000001</v>
      </c>
      <c r="M3640" s="19">
        <v>2.6029643500000001</v>
      </c>
      <c r="N3640" s="20">
        <v>2.034173</v>
      </c>
      <c r="O3640" s="22">
        <f>IFERROR(VLOOKUP($C3640,'site totals'!$J$2:$K$607,2,FALSE),1)</f>
        <v>1474.2253000000001</v>
      </c>
      <c r="P3640" s="21"/>
      <c r="Q3640" s="18">
        <v>0.2185167647</v>
      </c>
      <c r="R3640" s="17">
        <v>0.2651</v>
      </c>
      <c r="S3640" s="18" t="str">
        <f>IF($A3640="site","",VLOOKUP($P3640,margin_ranges!$A$5:$D$10,4,FALSE)/100)</f>
        <v/>
      </c>
      <c r="T3640" s="22" t="str">
        <f>IF(A3640="placement",$J3640*MIN($Q3640,$S3640),"")</f>
        <v/>
      </c>
      <c r="U3640" s="22">
        <f>IF($A3640="placement",T3640,SUMIF($C$10:$C$6209,$C3640,$T$10:$T$6209))</f>
        <v>690.27699629270001</v>
      </c>
      <c r="V3640" s="37">
        <f t="shared" si="173"/>
        <v>6.3394697836586689E-2</v>
      </c>
      <c r="W3640" s="38"/>
      <c r="X3640" s="18" t="str">
        <f>IFERROR(MIN(VLOOKUP($W3640,margin_ranges!$A$5:$D$10,4,FALSE),$Q3640*100)/100,"")</f>
        <v/>
      </c>
      <c r="Y3640" s="6" t="str">
        <f t="shared" si="171"/>
        <v/>
      </c>
      <c r="Z3640" s="6">
        <f>IF($A3640="placement",Y3640,SUMIF($C$10:$C$6209,$C3640,$Y$10:$Y$6209))</f>
        <v>690.27699629270001</v>
      </c>
      <c r="AA3640" s="17">
        <f t="shared" si="172"/>
        <v>6.3394697836586689E-2</v>
      </c>
    </row>
    <row r="3641" spans="1:27" hidden="1" x14ac:dyDescent="0.3">
      <c r="A3641" s="8" t="s">
        <v>17</v>
      </c>
      <c r="B3641" s="8" t="s">
        <v>5131</v>
      </c>
      <c r="C3641" s="8" t="s">
        <v>5132</v>
      </c>
      <c r="D3641" s="8" t="s">
        <v>5147</v>
      </c>
      <c r="E3641" s="8" t="s">
        <v>5148</v>
      </c>
      <c r="F3641" s="29">
        <v>0.18199619559136099</v>
      </c>
      <c r="G3641" s="29">
        <v>0</v>
      </c>
      <c r="H3641" s="30">
        <v>7.5636999999999999</v>
      </c>
      <c r="I3641" s="30">
        <v>1.0444</v>
      </c>
      <c r="J3641" s="14">
        <v>31</v>
      </c>
      <c r="K3641" s="14">
        <v>5</v>
      </c>
      <c r="L3641" s="12">
        <v>0.1381</v>
      </c>
      <c r="M3641" s="7">
        <v>0.97799055999999995</v>
      </c>
      <c r="N3641" s="31">
        <v>0.8</v>
      </c>
      <c r="O3641" s="14">
        <f>IFERROR(VLOOKUP($C3641,'site totals'!$J$2:$K$607,2,FALSE),1)</f>
        <v>1469.8081999999999</v>
      </c>
      <c r="P3641" s="32" t="s">
        <v>94</v>
      </c>
      <c r="Q3641" s="12">
        <v>0.18199619559999999</v>
      </c>
      <c r="R3641" s="29">
        <v>0.2</v>
      </c>
      <c r="S3641" s="2">
        <f>IF($A3641="site","",VLOOKUP($P3641,margin_ranges!$A$5:$D$10,4,FALSE)/100)</f>
        <v>0.19750000000000001</v>
      </c>
      <c r="T3641" s="6">
        <f>IF(A3641="placement",$J3641*MIN($Q3641,$S3641),"")</f>
        <v>5.6418820635999998</v>
      </c>
      <c r="U3641" s="6">
        <f>IF($A3641="placement",T3641,SUMIF($C$10:$C$6209,$C3641,$T$10:$T$6209))</f>
        <v>5.6418820635999998</v>
      </c>
      <c r="V3641" s="34">
        <f t="shared" si="173"/>
        <v>2.2504755499999973E-2</v>
      </c>
      <c r="W3641" s="24"/>
      <c r="X3641" s="2" t="str">
        <f>IFERROR(MIN(VLOOKUP($W3641,margin_ranges!$A$5:$D$10,4,FALSE),$Q3641*100)/100,"")</f>
        <v/>
      </c>
      <c r="Y3641" s="6">
        <f t="shared" si="171"/>
        <v>5.6418820635999998</v>
      </c>
      <c r="Z3641" s="6">
        <f>IF($A3641="placement",Y3641,SUMIF($C$10:$C$6209,$C3641,$Y$10:$Y$6209))</f>
        <v>5.6418820635999998</v>
      </c>
      <c r="AA3641" s="29">
        <f t="shared" si="172"/>
        <v>2.2504755499999973E-2</v>
      </c>
    </row>
    <row r="3642" spans="1:27" hidden="1" x14ac:dyDescent="0.3">
      <c r="A3642" s="8" t="s">
        <v>17</v>
      </c>
      <c r="B3642" s="8" t="s">
        <v>5131</v>
      </c>
      <c r="C3642" s="8" t="s">
        <v>5132</v>
      </c>
      <c r="D3642" s="8" t="s">
        <v>5155</v>
      </c>
      <c r="E3642" s="8" t="s">
        <v>5156</v>
      </c>
      <c r="F3642" s="29">
        <v>0.12564761226826701</v>
      </c>
      <c r="G3642" s="29">
        <v>0</v>
      </c>
      <c r="H3642" s="30">
        <v>7.9851000000000001</v>
      </c>
      <c r="I3642" s="30">
        <v>1.2612000000000001</v>
      </c>
      <c r="J3642" s="14">
        <v>35</v>
      </c>
      <c r="K3642" s="14">
        <v>4</v>
      </c>
      <c r="L3642" s="12">
        <v>0.15790000000000001</v>
      </c>
      <c r="M3642" s="7">
        <v>0.91496290000000002</v>
      </c>
      <c r="N3642" s="31">
        <v>0.8</v>
      </c>
      <c r="O3642" s="14">
        <f>IFERROR(VLOOKUP($C3642,'site totals'!$J$2:$K$607,2,FALSE),1)</f>
        <v>1469.8081999999999</v>
      </c>
      <c r="P3642" s="32" t="s">
        <v>94</v>
      </c>
      <c r="Q3642" s="12">
        <v>0.12564761229999999</v>
      </c>
      <c r="R3642" s="29">
        <v>0.2</v>
      </c>
      <c r="S3642" s="2">
        <f>IF($A3642="site","",VLOOKUP($P3642,margin_ranges!$A$5:$D$10,4,FALSE)/100)</f>
        <v>0.19750000000000001</v>
      </c>
      <c r="T3642" s="6">
        <f>IF(A3642="placement",$J3642*MIN($Q3642,$S3642),"")</f>
        <v>4.3976664304999993</v>
      </c>
      <c r="U3642" s="6">
        <f>IF($A3642="placement",T3642,SUMIF($C$10:$C$6209,$C3642,$T$10:$T$6209))</f>
        <v>4.3976664304999993</v>
      </c>
      <c r="V3642" s="34">
        <f t="shared" si="173"/>
        <v>9.2940484624999931E-2</v>
      </c>
      <c r="W3642" s="24"/>
      <c r="X3642" s="2" t="str">
        <f>IFERROR(MIN(VLOOKUP($W3642,margin_ranges!$A$5:$D$10,4,FALSE),$Q3642*100)/100,"")</f>
        <v/>
      </c>
      <c r="Y3642" s="6">
        <f t="shared" si="171"/>
        <v>4.3976664304999993</v>
      </c>
      <c r="Z3642" s="6">
        <f>IF($A3642="placement",Y3642,SUMIF($C$10:$C$6209,$C3642,$Y$10:$Y$6209))</f>
        <v>4.3976664304999993</v>
      </c>
      <c r="AA3642" s="29">
        <f t="shared" si="172"/>
        <v>9.2940484624999931E-2</v>
      </c>
    </row>
    <row r="3643" spans="1:27" hidden="1" x14ac:dyDescent="0.3">
      <c r="A3643" s="8" t="s">
        <v>17</v>
      </c>
      <c r="B3643" s="8" t="s">
        <v>5131</v>
      </c>
      <c r="C3643" s="8" t="s">
        <v>5132</v>
      </c>
      <c r="D3643" s="8" t="s">
        <v>5141</v>
      </c>
      <c r="E3643" s="8" t="s">
        <v>5142</v>
      </c>
      <c r="F3643" s="29">
        <v>0.16262416400725599</v>
      </c>
      <c r="G3643" s="29">
        <v>0</v>
      </c>
      <c r="H3643" s="30">
        <v>10.111599999999999</v>
      </c>
      <c r="I3643" s="30">
        <v>1.2486999999999999</v>
      </c>
      <c r="J3643" s="14">
        <v>36</v>
      </c>
      <c r="K3643" s="14">
        <v>5</v>
      </c>
      <c r="L3643" s="12">
        <v>0.1235</v>
      </c>
      <c r="M3643" s="7">
        <v>0.95536551999999997</v>
      </c>
      <c r="N3643" s="31">
        <v>0.8</v>
      </c>
      <c r="O3643" s="14">
        <f>IFERROR(VLOOKUP($C3643,'site totals'!$J$2:$K$607,2,FALSE),1)</f>
        <v>1469.8081999999999</v>
      </c>
      <c r="P3643" s="32" t="s">
        <v>94</v>
      </c>
      <c r="Q3643" s="12">
        <v>0.16262416399999999</v>
      </c>
      <c r="R3643" s="29">
        <v>0.2</v>
      </c>
      <c r="S3643" s="2">
        <f>IF($A3643="site","",VLOOKUP($P3643,margin_ranges!$A$5:$D$10,4,FALSE)/100)</f>
        <v>0.19750000000000001</v>
      </c>
      <c r="T3643" s="6">
        <f>IF(A3643="placement",$J3643*MIN($Q3643,$S3643),"")</f>
        <v>5.8544699039999992</v>
      </c>
      <c r="U3643" s="6">
        <f>IF($A3643="placement",T3643,SUMIF($C$10:$C$6209,$C3643,$T$10:$T$6209))</f>
        <v>5.8544699039999992</v>
      </c>
      <c r="V3643" s="34">
        <f t="shared" si="173"/>
        <v>4.6719795000000008E-2</v>
      </c>
      <c r="W3643" s="24"/>
      <c r="X3643" s="2" t="str">
        <f>IFERROR(MIN(VLOOKUP($W3643,margin_ranges!$A$5:$D$10,4,FALSE),$Q3643*100)/100,"")</f>
        <v/>
      </c>
      <c r="Y3643" s="6">
        <f t="shared" si="171"/>
        <v>5.8544699039999992</v>
      </c>
      <c r="Z3643" s="6">
        <f>IF($A3643="placement",Y3643,SUMIF($C$10:$C$6209,$C3643,$Y$10:$Y$6209))</f>
        <v>5.8544699039999992</v>
      </c>
      <c r="AA3643" s="29">
        <f t="shared" si="172"/>
        <v>4.6719795000000008E-2</v>
      </c>
    </row>
    <row r="3644" spans="1:27" hidden="1" x14ac:dyDescent="0.3">
      <c r="A3644" s="8" t="s">
        <v>17</v>
      </c>
      <c r="B3644" s="8" t="s">
        <v>5131</v>
      </c>
      <c r="C3644" s="8" t="s">
        <v>5132</v>
      </c>
      <c r="D3644" s="8" t="s">
        <v>5145</v>
      </c>
      <c r="E3644" s="8" t="s">
        <v>5146</v>
      </c>
      <c r="F3644" s="29">
        <v>0.157804281387951</v>
      </c>
      <c r="G3644" s="29">
        <v>0</v>
      </c>
      <c r="H3644" s="30">
        <v>13.236599999999999</v>
      </c>
      <c r="I3644" s="30">
        <v>2.1701000000000001</v>
      </c>
      <c r="J3644" s="14">
        <v>62</v>
      </c>
      <c r="K3644" s="14">
        <v>9</v>
      </c>
      <c r="L3644" s="12">
        <v>0.16400000000000001</v>
      </c>
      <c r="M3644" s="7">
        <v>0.94989796999999998</v>
      </c>
      <c r="N3644" s="31">
        <v>0.8</v>
      </c>
      <c r="O3644" s="14">
        <f>IFERROR(VLOOKUP($C3644,'site totals'!$J$2:$K$607,2,FALSE),1)</f>
        <v>1469.8081999999999</v>
      </c>
      <c r="P3644" s="32" t="s">
        <v>94</v>
      </c>
      <c r="Q3644" s="12">
        <v>0.1578042814</v>
      </c>
      <c r="R3644" s="29">
        <v>0.2</v>
      </c>
      <c r="S3644" s="2">
        <f>IF($A3644="site","",VLOOKUP($P3644,margin_ranges!$A$5:$D$10,4,FALSE)/100)</f>
        <v>0.19750000000000001</v>
      </c>
      <c r="T3644" s="6">
        <f>IF(A3644="placement",$J3644*MIN($Q3644,$S3644),"")</f>
        <v>9.7838654468000001</v>
      </c>
      <c r="U3644" s="6">
        <f>IF($A3644="placement",T3644,SUMIF($C$10:$C$6209,$C3644,$T$10:$T$6209))</f>
        <v>9.7838654468000001</v>
      </c>
      <c r="V3644" s="34">
        <f t="shared" si="173"/>
        <v>5.2744648250000026E-2</v>
      </c>
      <c r="W3644" s="24"/>
      <c r="X3644" s="2" t="str">
        <f>IFERROR(MIN(VLOOKUP($W3644,margin_ranges!$A$5:$D$10,4,FALSE),$Q3644*100)/100,"")</f>
        <v/>
      </c>
      <c r="Y3644" s="6">
        <f t="shared" si="171"/>
        <v>9.7838654468000001</v>
      </c>
      <c r="Z3644" s="6">
        <f>IF($A3644="placement",Y3644,SUMIF($C$10:$C$6209,$C3644,$Y$10:$Y$6209))</f>
        <v>9.7838654468000001</v>
      </c>
      <c r="AA3644" s="17">
        <f t="shared" si="172"/>
        <v>5.2744648250000026E-2</v>
      </c>
    </row>
    <row r="3645" spans="1:27" hidden="1" x14ac:dyDescent="0.3">
      <c r="A3645" s="8" t="s">
        <v>17</v>
      </c>
      <c r="B3645" s="8" t="s">
        <v>5131</v>
      </c>
      <c r="C3645" s="8" t="s">
        <v>5132</v>
      </c>
      <c r="D3645" s="8" t="s">
        <v>5157</v>
      </c>
      <c r="E3645" s="8" t="s">
        <v>5158</v>
      </c>
      <c r="F3645" s="29">
        <v>0.16992090150612199</v>
      </c>
      <c r="G3645" s="29">
        <v>0</v>
      </c>
      <c r="H3645" s="30">
        <v>41.552900000000001</v>
      </c>
      <c r="I3645" s="30">
        <v>6.1559999999999997</v>
      </c>
      <c r="J3645" s="14">
        <v>178</v>
      </c>
      <c r="K3645" s="14">
        <v>26</v>
      </c>
      <c r="L3645" s="12">
        <v>0.14810000000000001</v>
      </c>
      <c r="M3645" s="7">
        <v>0.96376357999999995</v>
      </c>
      <c r="N3645" s="31">
        <v>0.8</v>
      </c>
      <c r="O3645" s="14">
        <f>IFERROR(VLOOKUP($C3645,'site totals'!$J$2:$K$607,2,FALSE),1)</f>
        <v>1469.8081999999999</v>
      </c>
      <c r="P3645" s="32" t="s">
        <v>94</v>
      </c>
      <c r="Q3645" s="12">
        <v>0.1699209015</v>
      </c>
      <c r="R3645" s="29">
        <v>0.2</v>
      </c>
      <c r="S3645" s="2">
        <f>IF($A3645="site","",VLOOKUP($P3645,margin_ranges!$A$5:$D$10,4,FALSE)/100)</f>
        <v>0.19750000000000001</v>
      </c>
      <c r="T3645" s="6">
        <f>IF(A3645="placement",$J3645*MIN($Q3645,$S3645),"")</f>
        <v>30.245920467000001</v>
      </c>
      <c r="U3645" s="6">
        <f>IF($A3645="placement",T3645,SUMIF($C$10:$C$6209,$C3645,$T$10:$T$6209))</f>
        <v>30.245920467000001</v>
      </c>
      <c r="V3645" s="34">
        <f t="shared" si="173"/>
        <v>3.7598873125000098E-2</v>
      </c>
      <c r="W3645" s="24"/>
      <c r="X3645" s="2" t="str">
        <f>IFERROR(MIN(VLOOKUP($W3645,margin_ranges!$A$5:$D$10,4,FALSE),$Q3645*100)/100,"")</f>
        <v/>
      </c>
      <c r="Y3645" s="6">
        <f t="shared" si="171"/>
        <v>30.245920467000001</v>
      </c>
      <c r="Z3645" s="6">
        <f>IF($A3645="placement",Y3645,SUMIF($C$10:$C$6209,$C3645,$Y$10:$Y$6209))</f>
        <v>30.245920467000001</v>
      </c>
      <c r="AA3645" s="29">
        <f t="shared" si="172"/>
        <v>3.7598873125000098E-2</v>
      </c>
    </row>
    <row r="3646" spans="1:27" hidden="1" x14ac:dyDescent="0.3">
      <c r="A3646" s="8" t="s">
        <v>17</v>
      </c>
      <c r="B3646" s="8" t="s">
        <v>5131</v>
      </c>
      <c r="C3646" s="8" t="s">
        <v>5132</v>
      </c>
      <c r="D3646" s="8" t="s">
        <v>5143</v>
      </c>
      <c r="E3646" s="8" t="s">
        <v>5144</v>
      </c>
      <c r="F3646" s="29">
        <v>3.8109654968608797E-2</v>
      </c>
      <c r="G3646" s="29">
        <v>0</v>
      </c>
      <c r="H3646" s="30">
        <v>21.970400000000001</v>
      </c>
      <c r="I3646" s="30">
        <v>4.7468000000000004</v>
      </c>
      <c r="J3646" s="14">
        <v>178</v>
      </c>
      <c r="K3646" s="14">
        <v>7</v>
      </c>
      <c r="L3646" s="12">
        <v>0.21609999999999999</v>
      </c>
      <c r="M3646" s="7">
        <v>1.24754345</v>
      </c>
      <c r="N3646" s="31">
        <v>1.2</v>
      </c>
      <c r="O3646" s="14">
        <f>IFERROR(VLOOKUP($C3646,'site totals'!$J$2:$K$607,2,FALSE),1)</f>
        <v>1469.8081999999999</v>
      </c>
      <c r="P3646" s="32" t="s">
        <v>94</v>
      </c>
      <c r="Q3646" s="12">
        <v>3.8109654999999999E-2</v>
      </c>
      <c r="R3646" s="29">
        <v>0.11</v>
      </c>
      <c r="S3646" s="2">
        <f>IF($A3646="site","",VLOOKUP($P3646,margin_ranges!$A$5:$D$10,4,FALSE)/100)</f>
        <v>0.19750000000000001</v>
      </c>
      <c r="T3646" s="6">
        <f>IF(A3646="placement",$J3646*MIN($Q3646,$S3646),"")</f>
        <v>6.7835185899999999</v>
      </c>
      <c r="U3646" s="6">
        <f>IF($A3646="placement",T3646,SUMIF($C$10:$C$6209,$C3646,$T$10:$T$6209))</f>
        <v>6.7835185899999999</v>
      </c>
      <c r="V3646" s="34">
        <f t="shared" si="173"/>
        <v>8.0775668539325718E-2</v>
      </c>
      <c r="W3646" s="24"/>
      <c r="X3646" s="2" t="str">
        <f>IFERROR(MIN(VLOOKUP($W3646,margin_ranges!$A$5:$D$10,4,FALSE),$Q3646*100)/100,"")</f>
        <v/>
      </c>
      <c r="Y3646" s="6">
        <f t="shared" si="171"/>
        <v>6.7835185899999999</v>
      </c>
      <c r="Z3646" s="6">
        <f>IF($A3646="placement",Y3646,SUMIF($C$10:$C$6209,$C3646,$Y$10:$Y$6209))</f>
        <v>6.7835185899999999</v>
      </c>
      <c r="AA3646" s="29">
        <f t="shared" si="172"/>
        <v>8.0775668539325718E-2</v>
      </c>
    </row>
    <row r="3647" spans="1:27" hidden="1" x14ac:dyDescent="0.3">
      <c r="A3647" s="8" t="s">
        <v>17</v>
      </c>
      <c r="B3647" s="8" t="s">
        <v>5131</v>
      </c>
      <c r="C3647" s="8" t="s">
        <v>5132</v>
      </c>
      <c r="D3647" s="8" t="s">
        <v>5151</v>
      </c>
      <c r="E3647" s="8" t="s">
        <v>5152</v>
      </c>
      <c r="F3647" s="29">
        <v>3.9488173766739201E-2</v>
      </c>
      <c r="G3647" s="29">
        <v>0</v>
      </c>
      <c r="H3647" s="30">
        <v>20.900400000000001</v>
      </c>
      <c r="I3647" s="30">
        <v>4.7506000000000004</v>
      </c>
      <c r="J3647" s="14">
        <v>178</v>
      </c>
      <c r="K3647" s="14">
        <v>7</v>
      </c>
      <c r="L3647" s="12">
        <v>0.2273</v>
      </c>
      <c r="M3647" s="7">
        <v>1.24933391</v>
      </c>
      <c r="N3647" s="31">
        <v>1.2</v>
      </c>
      <c r="O3647" s="14">
        <f>IFERROR(VLOOKUP($C3647,'site totals'!$J$2:$K$607,2,FALSE),1)</f>
        <v>1469.8081999999999</v>
      </c>
      <c r="P3647" s="32" t="s">
        <v>94</v>
      </c>
      <c r="Q3647" s="12">
        <v>3.9488173799999998E-2</v>
      </c>
      <c r="R3647" s="29">
        <v>0.12</v>
      </c>
      <c r="S3647" s="2">
        <f>IF($A3647="site","",VLOOKUP($P3647,margin_ranges!$A$5:$D$10,4,FALSE)/100)</f>
        <v>0.19750000000000001</v>
      </c>
      <c r="T3647" s="6">
        <f>IF(A3647="placement",$J3647*MIN($Q3647,$S3647),"")</f>
        <v>7.0288949363999995</v>
      </c>
      <c r="U3647" s="6">
        <f>IF($A3647="placement",T3647,SUMIF($C$10:$C$6209,$C3647,$T$10:$T$6209))</f>
        <v>7.0288949363999995</v>
      </c>
      <c r="V3647" s="34">
        <f t="shared" si="173"/>
        <v>9.1490711590908935E-2</v>
      </c>
      <c r="W3647" s="24"/>
      <c r="X3647" s="2" t="str">
        <f>IFERROR(MIN(VLOOKUP($W3647,margin_ranges!$A$5:$D$10,4,FALSE),$Q3647*100)/100,"")</f>
        <v/>
      </c>
      <c r="Y3647" s="6">
        <f t="shared" si="171"/>
        <v>7.0288949363999995</v>
      </c>
      <c r="Z3647" s="6">
        <f>IF($A3647="placement",Y3647,SUMIF($C$10:$C$6209,$C3647,$Y$10:$Y$6209))</f>
        <v>7.0288949363999995</v>
      </c>
      <c r="AA3647" s="29">
        <f t="shared" si="172"/>
        <v>9.1490711590908935E-2</v>
      </c>
    </row>
    <row r="3648" spans="1:27" hidden="1" x14ac:dyDescent="0.3">
      <c r="A3648" s="8" t="s">
        <v>17</v>
      </c>
      <c r="B3648" s="8" t="s">
        <v>5131</v>
      </c>
      <c r="C3648" s="8" t="s">
        <v>5132</v>
      </c>
      <c r="D3648" s="8" t="s">
        <v>5133</v>
      </c>
      <c r="E3648" s="8" t="s">
        <v>5134</v>
      </c>
      <c r="F3648" s="29">
        <v>0.16540478671966199</v>
      </c>
      <c r="G3648" s="29">
        <v>0</v>
      </c>
      <c r="H3648" s="30">
        <v>30.601099999999999</v>
      </c>
      <c r="I3648" s="30">
        <v>5.7084000000000001</v>
      </c>
      <c r="J3648" s="14">
        <v>205</v>
      </c>
      <c r="K3648" s="14">
        <v>31</v>
      </c>
      <c r="L3648" s="12">
        <v>0.1865</v>
      </c>
      <c r="M3648" s="7">
        <v>1.1981856399999999</v>
      </c>
      <c r="N3648" s="31">
        <v>1</v>
      </c>
      <c r="O3648" s="14">
        <f>IFERROR(VLOOKUP($C3648,'site totals'!$J$2:$K$607,2,FALSE),1)</f>
        <v>1469.8081999999999</v>
      </c>
      <c r="P3648" s="32" t="s">
        <v>94</v>
      </c>
      <c r="Q3648" s="12">
        <v>0.1654047867</v>
      </c>
      <c r="R3648" s="29">
        <v>0.2</v>
      </c>
      <c r="S3648" s="2">
        <f>IF($A3648="site","",VLOOKUP($P3648,margin_ranges!$A$5:$D$10,4,FALSE)/100)</f>
        <v>0.19750000000000001</v>
      </c>
      <c r="T3648" s="6">
        <f>IF(A3648="placement",$J3648*MIN($Q3648,$S3648),"")</f>
        <v>33.907981273499999</v>
      </c>
      <c r="U3648" s="6">
        <f>IF($A3648="placement",T3648,SUMIF($C$10:$C$6209,$C3648,$T$10:$T$6209))</f>
        <v>33.907981273499999</v>
      </c>
      <c r="V3648" s="34">
        <f t="shared" si="173"/>
        <v>4.3244016624999881E-2</v>
      </c>
      <c r="W3648" s="24"/>
      <c r="X3648" s="2" t="str">
        <f>IFERROR(MIN(VLOOKUP($W3648,margin_ranges!$A$5:$D$10,4,FALSE),$Q3648*100)/100,"")</f>
        <v/>
      </c>
      <c r="Y3648" s="6">
        <f t="shared" si="171"/>
        <v>33.907981273499999</v>
      </c>
      <c r="Z3648" s="6">
        <f>IF($A3648="placement",Y3648,SUMIF($C$10:$C$6209,$C3648,$Y$10:$Y$6209))</f>
        <v>33.907981273499999</v>
      </c>
      <c r="AA3648" s="29">
        <f t="shared" si="172"/>
        <v>4.3244016624999881E-2</v>
      </c>
    </row>
    <row r="3649" spans="1:27" hidden="1" x14ac:dyDescent="0.3">
      <c r="A3649" s="8" t="s">
        <v>17</v>
      </c>
      <c r="B3649" s="8" t="s">
        <v>5131</v>
      </c>
      <c r="C3649" s="8" t="s">
        <v>5132</v>
      </c>
      <c r="D3649" s="8" t="s">
        <v>5135</v>
      </c>
      <c r="E3649" s="8" t="s">
        <v>5136</v>
      </c>
      <c r="F3649" s="29">
        <v>0.13620963017284801</v>
      </c>
      <c r="G3649" s="29">
        <v>0</v>
      </c>
      <c r="H3649" s="30">
        <v>59.691600000000001</v>
      </c>
      <c r="I3649" s="30">
        <v>7.53</v>
      </c>
      <c r="J3649" s="14">
        <v>209</v>
      </c>
      <c r="K3649" s="14">
        <v>26</v>
      </c>
      <c r="L3649" s="12">
        <v>0.12609999999999999</v>
      </c>
      <c r="M3649" s="7">
        <v>0.92615064000000002</v>
      </c>
      <c r="N3649" s="31">
        <v>0.8</v>
      </c>
      <c r="O3649" s="14">
        <f>IFERROR(VLOOKUP($C3649,'site totals'!$J$2:$K$607,2,FALSE),1)</f>
        <v>1469.8081999999999</v>
      </c>
      <c r="P3649" s="32" t="s">
        <v>94</v>
      </c>
      <c r="Q3649" s="12">
        <v>0.13620963019999999</v>
      </c>
      <c r="R3649" s="29">
        <v>0.2</v>
      </c>
      <c r="S3649" s="2">
        <f>IF($A3649="site","",VLOOKUP($P3649,margin_ranges!$A$5:$D$10,4,FALSE)/100)</f>
        <v>0.19750000000000001</v>
      </c>
      <c r="T3649" s="6">
        <f>IF(A3649="placement",$J3649*MIN($Q3649,$S3649),"")</f>
        <v>28.467812711799997</v>
      </c>
      <c r="U3649" s="6">
        <f>IF($A3649="placement",T3649,SUMIF($C$10:$C$6209,$C3649,$T$10:$T$6209))</f>
        <v>28.467812711799997</v>
      </c>
      <c r="V3649" s="34">
        <f t="shared" si="173"/>
        <v>7.973796224999985E-2</v>
      </c>
      <c r="W3649" s="24"/>
      <c r="X3649" s="2" t="str">
        <f>IFERROR(MIN(VLOOKUP($W3649,margin_ranges!$A$5:$D$10,4,FALSE),$Q3649*100)/100,"")</f>
        <v/>
      </c>
      <c r="Y3649" s="6">
        <f t="shared" si="171"/>
        <v>28.467812711799997</v>
      </c>
      <c r="Z3649" s="6">
        <f>IF($A3649="placement",Y3649,SUMIF($C$10:$C$6209,$C3649,$Y$10:$Y$6209))</f>
        <v>28.467812711799997</v>
      </c>
      <c r="AA3649" s="29">
        <f t="shared" si="172"/>
        <v>7.973796224999985E-2</v>
      </c>
    </row>
    <row r="3650" spans="1:27" hidden="1" x14ac:dyDescent="0.3">
      <c r="A3650" s="8" t="s">
        <v>17</v>
      </c>
      <c r="B3650" s="8" t="s">
        <v>5131</v>
      </c>
      <c r="C3650" s="8" t="s">
        <v>5132</v>
      </c>
      <c r="D3650" s="8" t="s">
        <v>5137</v>
      </c>
      <c r="E3650" s="8" t="s">
        <v>5138</v>
      </c>
      <c r="F3650" s="29">
        <v>6.9270706223704598E-2</v>
      </c>
      <c r="G3650" s="29">
        <v>0</v>
      </c>
      <c r="H3650" s="30">
        <v>22.127400000000002</v>
      </c>
      <c r="I3650" s="30">
        <v>6.3742999999999999</v>
      </c>
      <c r="J3650" s="14">
        <v>308</v>
      </c>
      <c r="K3650" s="14">
        <v>21</v>
      </c>
      <c r="L3650" s="12">
        <v>0.28810000000000002</v>
      </c>
      <c r="M3650" s="7">
        <v>1.6116394000000001</v>
      </c>
      <c r="N3650" s="31">
        <v>1.5</v>
      </c>
      <c r="O3650" s="14">
        <f>IFERROR(VLOOKUP($C3650,'site totals'!$J$2:$K$607,2,FALSE),1)</f>
        <v>1469.8081999999999</v>
      </c>
      <c r="P3650" s="32" t="s">
        <v>94</v>
      </c>
      <c r="Q3650" s="12">
        <v>6.9270706200000004E-2</v>
      </c>
      <c r="R3650" s="29">
        <v>0.16</v>
      </c>
      <c r="S3650" s="2">
        <f>IF($A3650="site","",VLOOKUP($P3650,margin_ranges!$A$5:$D$10,4,FALSE)/100)</f>
        <v>0.19750000000000001</v>
      </c>
      <c r="T3650" s="6">
        <f>IF(A3650="placement",$J3650*MIN($Q3650,$S3650),"")</f>
        <v>21.335377509600001</v>
      </c>
      <c r="U3650" s="6">
        <f>IF($A3650="placement",T3650,SUMIF($C$10:$C$6209,$C3650,$T$10:$T$6209))</f>
        <v>21.335377509600001</v>
      </c>
      <c r="V3650" s="34">
        <f t="shared" si="173"/>
        <v>0.10801106404761929</v>
      </c>
      <c r="W3650" s="24"/>
      <c r="X3650" s="2" t="str">
        <f>IFERROR(MIN(VLOOKUP($W3650,margin_ranges!$A$5:$D$10,4,FALSE),$Q3650*100)/100,"")</f>
        <v/>
      </c>
      <c r="Y3650" s="6">
        <f t="shared" si="171"/>
        <v>21.335377509600001</v>
      </c>
      <c r="Z3650" s="6">
        <f>IF($A3650="placement",Y3650,SUMIF($C$10:$C$6209,$C3650,$Y$10:$Y$6209))</f>
        <v>21.335377509600001</v>
      </c>
      <c r="AA3650" s="29">
        <f t="shared" si="172"/>
        <v>0.10801106404761929</v>
      </c>
    </row>
    <row r="3651" spans="1:27" hidden="1" x14ac:dyDescent="0.3">
      <c r="A3651" s="8" t="s">
        <v>17</v>
      </c>
      <c r="B3651" s="8" t="s">
        <v>5131</v>
      </c>
      <c r="C3651" s="8" t="s">
        <v>5132</v>
      </c>
      <c r="D3651" s="8" t="s">
        <v>5139</v>
      </c>
      <c r="E3651" s="8" t="s">
        <v>5140</v>
      </c>
      <c r="F3651" s="29">
        <v>3.7111126193546499E-2</v>
      </c>
      <c r="G3651" s="29">
        <v>0</v>
      </c>
      <c r="H3651" s="30">
        <v>30.2911</v>
      </c>
      <c r="I3651" s="30">
        <v>9.6268999999999991</v>
      </c>
      <c r="J3651" s="14">
        <v>360</v>
      </c>
      <c r="K3651" s="14">
        <v>14</v>
      </c>
      <c r="L3651" s="12">
        <v>0.31780000000000003</v>
      </c>
      <c r="M3651" s="7">
        <v>1.2462497299999999</v>
      </c>
      <c r="N3651" s="31">
        <v>1.2</v>
      </c>
      <c r="O3651" s="14">
        <f>IFERROR(VLOOKUP($C3651,'site totals'!$J$2:$K$607,2,FALSE),1)</f>
        <v>1469.8081999999999</v>
      </c>
      <c r="P3651" s="32" t="s">
        <v>94</v>
      </c>
      <c r="Q3651" s="12">
        <v>3.7111126199999997E-2</v>
      </c>
      <c r="R3651" s="29">
        <v>0.11</v>
      </c>
      <c r="S3651" s="2">
        <f>IF($A3651="site","",VLOOKUP($P3651,margin_ranges!$A$5:$D$10,4,FALSE)/100)</f>
        <v>0.19750000000000001</v>
      </c>
      <c r="T3651" s="6">
        <f>IF(A3651="placement",$J3651*MIN($Q3651,$S3651),"")</f>
        <v>13.360005431999999</v>
      </c>
      <c r="U3651" s="6">
        <f>IF($A3651="placement",T3651,SUMIF($C$10:$C$6209,$C3651,$T$10:$T$6209))</f>
        <v>13.360005431999999</v>
      </c>
      <c r="V3651" s="34">
        <f t="shared" si="173"/>
        <v>8.189761101123616E-2</v>
      </c>
      <c r="W3651" s="24"/>
      <c r="X3651" s="2" t="str">
        <f>IFERROR(MIN(VLOOKUP($W3651,margin_ranges!$A$5:$D$10,4,FALSE),$Q3651*100)/100,"")</f>
        <v/>
      </c>
      <c r="Y3651" s="6">
        <f t="shared" si="171"/>
        <v>13.360005431999999</v>
      </c>
      <c r="Z3651" s="6">
        <f>IF($A3651="placement",Y3651,SUMIF($C$10:$C$6209,$C3651,$Y$10:$Y$6209))</f>
        <v>13.360005431999999</v>
      </c>
      <c r="AA3651" s="29">
        <f t="shared" si="172"/>
        <v>8.189761101123616E-2</v>
      </c>
    </row>
    <row r="3652" spans="1:27" hidden="1" x14ac:dyDescent="0.3">
      <c r="A3652" s="8" t="s">
        <v>17</v>
      </c>
      <c r="B3652" s="8" t="s">
        <v>5131</v>
      </c>
      <c r="C3652" s="8" t="s">
        <v>5132</v>
      </c>
      <c r="D3652" s="8" t="s">
        <v>5153</v>
      </c>
      <c r="E3652" s="8" t="s">
        <v>5154</v>
      </c>
      <c r="F3652" s="29">
        <v>3.2991845391524603E-2</v>
      </c>
      <c r="G3652" s="29">
        <v>0</v>
      </c>
      <c r="H3652" s="30">
        <v>72.031199999999998</v>
      </c>
      <c r="I3652" s="30">
        <v>13.712899999999999</v>
      </c>
      <c r="J3652" s="14">
        <v>638</v>
      </c>
      <c r="K3652" s="14">
        <v>21</v>
      </c>
      <c r="L3652" s="12">
        <v>0.19040000000000001</v>
      </c>
      <c r="M3652" s="7">
        <v>1.55117616</v>
      </c>
      <c r="N3652" s="31">
        <v>1.5</v>
      </c>
      <c r="O3652" s="14">
        <f>IFERROR(VLOOKUP($C3652,'site totals'!$J$2:$K$607,2,FALSE),1)</f>
        <v>1469.8081999999999</v>
      </c>
      <c r="P3652" s="32" t="s">
        <v>94</v>
      </c>
      <c r="Q3652" s="12">
        <v>3.2991845399999997E-2</v>
      </c>
      <c r="R3652" s="29">
        <v>0.16</v>
      </c>
      <c r="S3652" s="2">
        <f>IF($A3652="site","",VLOOKUP($P3652,margin_ranges!$A$5:$D$10,4,FALSE)/100)</f>
        <v>0.19750000000000001</v>
      </c>
      <c r="T3652" s="6">
        <f>IF(A3652="placement",$J3652*MIN($Q3652,$S3652),"")</f>
        <v>21.048797365199999</v>
      </c>
      <c r="U3652" s="6">
        <f>IF($A3652="placement",T3652,SUMIF($C$10:$C$6209,$C3652,$T$10:$T$6209))</f>
        <v>21.048797365199999</v>
      </c>
      <c r="V3652" s="34">
        <f t="shared" si="173"/>
        <v>0.15120018404761915</v>
      </c>
      <c r="W3652" s="24"/>
      <c r="X3652" s="2" t="str">
        <f>IFERROR(MIN(VLOOKUP($W3652,margin_ranges!$A$5:$D$10,4,FALSE),$Q3652*100)/100,"")</f>
        <v/>
      </c>
      <c r="Y3652" s="6">
        <f t="shared" si="171"/>
        <v>21.048797365199999</v>
      </c>
      <c r="Z3652" s="6">
        <f>IF($A3652="placement",Y3652,SUMIF($C$10:$C$6209,$C3652,$Y$10:$Y$6209))</f>
        <v>21.048797365199999</v>
      </c>
      <c r="AA3652" s="29">
        <f t="shared" si="172"/>
        <v>0.15120018404761915</v>
      </c>
    </row>
    <row r="3653" spans="1:27" hidden="1" x14ac:dyDescent="0.3">
      <c r="A3653" s="8" t="s">
        <v>17</v>
      </c>
      <c r="B3653" s="8" t="s">
        <v>5131</v>
      </c>
      <c r="C3653" s="8" t="s">
        <v>5132</v>
      </c>
      <c r="D3653" s="8" t="s">
        <v>5149</v>
      </c>
      <c r="E3653" s="8" t="s">
        <v>5150</v>
      </c>
      <c r="F3653" s="29">
        <v>3.2118456890769899E-2</v>
      </c>
      <c r="G3653" s="29">
        <v>0</v>
      </c>
      <c r="H3653" s="30">
        <v>76.023600000000002</v>
      </c>
      <c r="I3653" s="30">
        <v>15.7507</v>
      </c>
      <c r="J3653" s="14">
        <v>732</v>
      </c>
      <c r="K3653" s="14">
        <v>24</v>
      </c>
      <c r="L3653" s="12">
        <v>0.2072</v>
      </c>
      <c r="M3653" s="7">
        <v>1.5497764300000001</v>
      </c>
      <c r="N3653" s="31">
        <v>1.5</v>
      </c>
      <c r="O3653" s="14">
        <f>IFERROR(VLOOKUP($C3653,'site totals'!$J$2:$K$607,2,FALSE),1)</f>
        <v>1469.8081999999999</v>
      </c>
      <c r="P3653" s="32" t="s">
        <v>94</v>
      </c>
      <c r="Q3653" s="12">
        <v>3.2118456900000002E-2</v>
      </c>
      <c r="R3653" s="29">
        <v>0.16</v>
      </c>
      <c r="S3653" s="2">
        <f>IF($A3653="site","",VLOOKUP($P3653,margin_ranges!$A$5:$D$10,4,FALSE)/100)</f>
        <v>0.19750000000000001</v>
      </c>
      <c r="T3653" s="6">
        <f>IF(A3653="placement",$J3653*MIN($Q3653,$S3653),"")</f>
        <v>23.510710450800001</v>
      </c>
      <c r="U3653" s="6">
        <f>IF($A3653="placement",T3653,SUMIF($C$10:$C$6209,$C3653,$T$10:$T$6209))</f>
        <v>23.510710450800001</v>
      </c>
      <c r="V3653" s="34">
        <f t="shared" si="173"/>
        <v>0.1522399322619048</v>
      </c>
      <c r="W3653" s="24"/>
      <c r="X3653" s="2" t="str">
        <f>IFERROR(MIN(VLOOKUP($W3653,margin_ranges!$A$5:$D$10,4,FALSE),$Q3653*100)/100,"")</f>
        <v/>
      </c>
      <c r="Y3653" s="6">
        <f t="shared" si="171"/>
        <v>23.510710450800001</v>
      </c>
      <c r="Z3653" s="6">
        <f>IF($A3653="placement",Y3653,SUMIF($C$10:$C$6209,$C3653,$Y$10:$Y$6209))</f>
        <v>23.510710450800001</v>
      </c>
      <c r="AA3653" s="29">
        <f t="shared" si="172"/>
        <v>0.1522399322619048</v>
      </c>
    </row>
    <row r="3654" spans="1:27" x14ac:dyDescent="0.3">
      <c r="A3654" s="16" t="s">
        <v>33</v>
      </c>
      <c r="B3654" s="16" t="s">
        <v>5131</v>
      </c>
      <c r="C3654" s="16" t="s">
        <v>5132</v>
      </c>
      <c r="D3654" s="8" t="s">
        <v>34</v>
      </c>
      <c r="E3654" s="16"/>
      <c r="F3654" s="17">
        <v>6.7074403287449305E-2</v>
      </c>
      <c r="G3654" s="17">
        <v>0</v>
      </c>
      <c r="H3654" s="36">
        <v>414.12209999999999</v>
      </c>
      <c r="I3654" s="36">
        <v>80.082400000000007</v>
      </c>
      <c r="J3654" s="22">
        <v>3150</v>
      </c>
      <c r="K3654" s="22">
        <v>200</v>
      </c>
      <c r="L3654" s="18">
        <v>0.19339999999999999</v>
      </c>
      <c r="M3654" s="19">
        <v>1.3109791399999999</v>
      </c>
      <c r="N3654" s="20">
        <v>1.2230460000000001</v>
      </c>
      <c r="O3654" s="22">
        <f>IFERROR(VLOOKUP($C3654,'site totals'!$J$2:$K$607,2,FALSE),1)</f>
        <v>1469.8081999999999</v>
      </c>
      <c r="P3654" s="21"/>
      <c r="Q3654" s="18">
        <v>6.7074403300000002E-2</v>
      </c>
      <c r="R3654" s="17">
        <v>0.1588</v>
      </c>
      <c r="S3654" s="18" t="str">
        <f>IF($A3654="site","",VLOOKUP($P3654,margin_ranges!$A$5:$D$10,4,FALSE)/100)</f>
        <v/>
      </c>
      <c r="T3654" s="22" t="str">
        <f>IF(A3654="placement",$J3654*MIN($Q3654,$S3654),"")</f>
        <v/>
      </c>
      <c r="U3654" s="22">
        <f>IF($A3654="placement",T3654,SUMIF($C$10:$C$6209,$C3654,$T$10:$T$6209))</f>
        <v>211.36690258119998</v>
      </c>
      <c r="V3654" s="37">
        <f t="shared" si="173"/>
        <v>0.10901021874223527</v>
      </c>
      <c r="W3654" s="38"/>
      <c r="X3654" s="18" t="str">
        <f>IFERROR(MIN(VLOOKUP($W3654,margin_ranges!$A$5:$D$10,4,FALSE),$Q3654*100)/100,"")</f>
        <v/>
      </c>
      <c r="Y3654" s="6" t="str">
        <f t="shared" si="171"/>
        <v/>
      </c>
      <c r="Z3654" s="6">
        <f>IF($A3654="placement",Y3654,SUMIF($C$10:$C$6209,$C3654,$Y$10:$Y$6209))</f>
        <v>211.36690258119998</v>
      </c>
      <c r="AA3654" s="17">
        <f t="shared" si="172"/>
        <v>0.10901021874223527</v>
      </c>
    </row>
    <row r="3655" spans="1:27" hidden="1" x14ac:dyDescent="0.3">
      <c r="A3655" s="8" t="s">
        <v>17</v>
      </c>
      <c r="B3655" s="8" t="s">
        <v>6509</v>
      </c>
      <c r="C3655" s="8" t="s">
        <v>6510</v>
      </c>
      <c r="D3655" s="8" t="s">
        <v>6521</v>
      </c>
      <c r="E3655" s="8" t="s">
        <v>6522</v>
      </c>
      <c r="F3655" s="29">
        <v>0.25</v>
      </c>
      <c r="G3655" s="29">
        <v>0</v>
      </c>
      <c r="H3655" s="30">
        <v>345.68619999999999</v>
      </c>
      <c r="I3655" s="30">
        <v>17.9209</v>
      </c>
      <c r="J3655" s="14">
        <v>771</v>
      </c>
      <c r="K3655" s="14">
        <v>228</v>
      </c>
      <c r="L3655" s="12">
        <v>5.1799999999999999E-2</v>
      </c>
      <c r="M3655" s="7">
        <v>1.43422256</v>
      </c>
      <c r="N3655" s="31">
        <v>1</v>
      </c>
      <c r="O3655" s="14">
        <f>IFERROR(VLOOKUP($C3655,'site totals'!$J$2:$K$607,2,FALSE),1)</f>
        <v>1461.7256</v>
      </c>
      <c r="P3655" s="32" t="s">
        <v>91</v>
      </c>
      <c r="Q3655" s="12">
        <v>0.30275814229999998</v>
      </c>
      <c r="R3655" s="29">
        <v>0.25</v>
      </c>
      <c r="S3655" s="2">
        <f>IF($A3655="site","",VLOOKUP($P3655,margin_ranges!$A$5:$D$10,4,FALSE)/100)</f>
        <v>0.29749999999999999</v>
      </c>
      <c r="T3655" s="6">
        <f>IF(A3655="placement",$J3655*MIN($Q3655,$S3655),"")</f>
        <v>229.3725</v>
      </c>
      <c r="U3655" s="6">
        <f>IF($A3655="placement",T3655,SUMIF($C$10:$C$6209,$C3655,$T$10:$T$6209))</f>
        <v>229.3725</v>
      </c>
      <c r="V3655" s="34">
        <f t="shared" si="173"/>
        <v>-6.3333333333333242E-2</v>
      </c>
      <c r="W3655" s="24"/>
      <c r="X3655" s="2" t="str">
        <f>IFERROR(MIN(VLOOKUP($W3655,margin_ranges!$A$5:$D$10,4,FALSE),$Q3655*100)/100,"")</f>
        <v/>
      </c>
      <c r="Y3655" s="6">
        <f t="shared" si="171"/>
        <v>229.3725</v>
      </c>
      <c r="Z3655" s="6">
        <f>IF($A3655="placement",Y3655,SUMIF($C$10:$C$6209,$C3655,$Y$10:$Y$6209))</f>
        <v>229.3725</v>
      </c>
      <c r="AA3655" s="29">
        <f t="shared" si="172"/>
        <v>-6.3333333333333242E-2</v>
      </c>
    </row>
    <row r="3656" spans="1:27" hidden="1" x14ac:dyDescent="0.3">
      <c r="A3656" s="8" t="s">
        <v>17</v>
      </c>
      <c r="B3656" s="8" t="s">
        <v>6509</v>
      </c>
      <c r="C3656" s="8" t="s">
        <v>6510</v>
      </c>
      <c r="D3656" s="8" t="s">
        <v>6513</v>
      </c>
      <c r="E3656" s="8" t="s">
        <v>6514</v>
      </c>
      <c r="F3656" s="29">
        <v>0.25</v>
      </c>
      <c r="G3656" s="29">
        <v>0</v>
      </c>
      <c r="H3656" s="30">
        <v>89.041399999999996</v>
      </c>
      <c r="I3656" s="30">
        <v>4.8056999999999999</v>
      </c>
      <c r="J3656" s="14">
        <v>199</v>
      </c>
      <c r="K3656" s="14">
        <v>55</v>
      </c>
      <c r="L3656" s="12">
        <v>5.3999999999999999E-2</v>
      </c>
      <c r="M3656" s="7">
        <v>1.3801248500000001</v>
      </c>
      <c r="N3656" s="31">
        <v>1</v>
      </c>
      <c r="O3656" s="14">
        <f>IFERROR(VLOOKUP($C3656,'site totals'!$J$2:$K$607,2,FALSE),1)</f>
        <v>1461.7256</v>
      </c>
      <c r="P3656" s="32" t="s">
        <v>91</v>
      </c>
      <c r="Q3656" s="12">
        <v>0.27542787229999999</v>
      </c>
      <c r="R3656" s="29">
        <v>0.25</v>
      </c>
      <c r="S3656" s="2">
        <f>IF($A3656="site","",VLOOKUP($P3656,margin_ranges!$A$5:$D$10,4,FALSE)/100)</f>
        <v>0.29749999999999999</v>
      </c>
      <c r="T3656" s="6">
        <f>IF(A3656="placement",$J3656*MIN($Q3656,$S3656),"")</f>
        <v>54.810146587699997</v>
      </c>
      <c r="U3656" s="6">
        <f>IF($A3656="placement",T3656,SUMIF($C$10:$C$6209,$C3656,$T$10:$T$6209))</f>
        <v>54.810146587699997</v>
      </c>
      <c r="V3656" s="34">
        <f t="shared" si="173"/>
        <v>-3.3903829733333279E-2</v>
      </c>
      <c r="W3656" s="24"/>
      <c r="X3656" s="2" t="str">
        <f>IFERROR(MIN(VLOOKUP($W3656,margin_ranges!$A$5:$D$10,4,FALSE),$Q3656*100)/100,"")</f>
        <v/>
      </c>
      <c r="Y3656" s="6">
        <f t="shared" si="171"/>
        <v>54.810146587699997</v>
      </c>
      <c r="Z3656" s="6">
        <f>IF($A3656="placement",Y3656,SUMIF($C$10:$C$6209,$C3656,$Y$10:$Y$6209))</f>
        <v>54.810146587699997</v>
      </c>
      <c r="AA3656" s="29">
        <f t="shared" si="172"/>
        <v>-3.3903829733333279E-2</v>
      </c>
    </row>
    <row r="3657" spans="1:27" hidden="1" x14ac:dyDescent="0.3">
      <c r="A3657" s="8" t="s">
        <v>17</v>
      </c>
      <c r="B3657" s="8" t="s">
        <v>6509</v>
      </c>
      <c r="C3657" s="8" t="s">
        <v>6510</v>
      </c>
      <c r="D3657" s="8" t="s">
        <v>6517</v>
      </c>
      <c r="E3657" s="8" t="s">
        <v>6518</v>
      </c>
      <c r="F3657" s="29">
        <v>0.19870664729693499</v>
      </c>
      <c r="G3657" s="29">
        <v>0</v>
      </c>
      <c r="H3657" s="30">
        <v>4.1359000000000004</v>
      </c>
      <c r="I3657" s="30">
        <v>0.54110000000000003</v>
      </c>
      <c r="J3657" s="14">
        <v>15</v>
      </c>
      <c r="K3657" s="14">
        <v>3</v>
      </c>
      <c r="L3657" s="12">
        <v>0.1308</v>
      </c>
      <c r="M3657" s="7">
        <v>0.93598680000000001</v>
      </c>
      <c r="N3657" s="31">
        <v>0.75</v>
      </c>
      <c r="O3657" s="14">
        <f>IFERROR(VLOOKUP($C3657,'site totals'!$J$2:$K$607,2,FALSE),1)</f>
        <v>1461.7256</v>
      </c>
      <c r="P3657" s="32" t="s">
        <v>91</v>
      </c>
      <c r="Q3657" s="12">
        <v>0.19870664730000001</v>
      </c>
      <c r="R3657" s="29">
        <v>0.33</v>
      </c>
      <c r="S3657" s="2">
        <f>IF($A3657="site","",VLOOKUP($P3657,margin_ranges!$A$5:$D$10,4,FALSE)/100)</f>
        <v>0.29749999999999999</v>
      </c>
      <c r="T3657" s="6">
        <f>IF(A3657="placement",$J3657*MIN($Q3657,$S3657),"")</f>
        <v>2.9805997095000003</v>
      </c>
      <c r="U3657" s="6">
        <f>IF($A3657="placement",T3657,SUMIF($C$10:$C$6209,$C3657,$T$10:$T$6209))</f>
        <v>2.9805997095000003</v>
      </c>
      <c r="V3657" s="34">
        <f t="shared" si="173"/>
        <v>0.19596022791044798</v>
      </c>
      <c r="W3657" s="24"/>
      <c r="X3657" s="2" t="str">
        <f>IFERROR(MIN(VLOOKUP($W3657,margin_ranges!$A$5:$D$10,4,FALSE),$Q3657*100)/100,"")</f>
        <v/>
      </c>
      <c r="Y3657" s="6">
        <f t="shared" si="171"/>
        <v>2.9805997095000003</v>
      </c>
      <c r="Z3657" s="6">
        <f>IF($A3657="placement",Y3657,SUMIF($C$10:$C$6209,$C3657,$Y$10:$Y$6209))</f>
        <v>2.9805997095000003</v>
      </c>
      <c r="AA3657" s="29">
        <f t="shared" si="172"/>
        <v>0.19596022791044798</v>
      </c>
    </row>
    <row r="3658" spans="1:27" hidden="1" x14ac:dyDescent="0.3">
      <c r="A3658" s="8" t="s">
        <v>17</v>
      </c>
      <c r="B3658" s="8" t="s">
        <v>6509</v>
      </c>
      <c r="C3658" s="8" t="s">
        <v>6510</v>
      </c>
      <c r="D3658" s="8" t="s">
        <v>6523</v>
      </c>
      <c r="E3658" s="8" t="s">
        <v>6524</v>
      </c>
      <c r="F3658" s="29">
        <v>0.196438467506557</v>
      </c>
      <c r="G3658" s="29">
        <v>0</v>
      </c>
      <c r="H3658" s="30">
        <v>3.2686000000000002</v>
      </c>
      <c r="I3658" s="30">
        <v>0.62139999999999995</v>
      </c>
      <c r="J3658" s="14">
        <v>17</v>
      </c>
      <c r="K3658" s="14">
        <v>3</v>
      </c>
      <c r="L3658" s="12">
        <v>0.19009999999999999</v>
      </c>
      <c r="M3658" s="7">
        <v>0.93334483000000001</v>
      </c>
      <c r="N3658" s="31">
        <v>0.75</v>
      </c>
      <c r="O3658" s="14">
        <f>IFERROR(VLOOKUP($C3658,'site totals'!$J$2:$K$607,2,FALSE),1)</f>
        <v>1461.7256</v>
      </c>
      <c r="P3658" s="32" t="s">
        <v>91</v>
      </c>
      <c r="Q3658" s="12">
        <v>0.19643846749999999</v>
      </c>
      <c r="R3658" s="29">
        <v>0.33</v>
      </c>
      <c r="S3658" s="2">
        <f>IF($A3658="site","",VLOOKUP($P3658,margin_ranges!$A$5:$D$10,4,FALSE)/100)</f>
        <v>0.29749999999999999</v>
      </c>
      <c r="T3658" s="6">
        <f>IF(A3658="placement",$J3658*MIN($Q3658,$S3658),"")</f>
        <v>3.3394539475</v>
      </c>
      <c r="U3658" s="6">
        <f>IF($A3658="placement",T3658,SUMIF($C$10:$C$6209,$C3658,$T$10:$T$6209))</f>
        <v>3.3394539475</v>
      </c>
      <c r="V3658" s="34">
        <f t="shared" si="173"/>
        <v>0.19934557089552252</v>
      </c>
      <c r="W3658" s="24"/>
      <c r="X3658" s="2" t="str">
        <f>IFERROR(MIN(VLOOKUP($W3658,margin_ranges!$A$5:$D$10,4,FALSE),$Q3658*100)/100,"")</f>
        <v/>
      </c>
      <c r="Y3658" s="6">
        <f t="shared" si="171"/>
        <v>3.3394539475</v>
      </c>
      <c r="Z3658" s="6">
        <f>IF($A3658="placement",Y3658,SUMIF($C$10:$C$6209,$C3658,$Y$10:$Y$6209))</f>
        <v>3.3394539475</v>
      </c>
      <c r="AA3658" s="17">
        <f t="shared" si="172"/>
        <v>0.19934557089552252</v>
      </c>
    </row>
    <row r="3659" spans="1:27" hidden="1" x14ac:dyDescent="0.3">
      <c r="A3659" s="8" t="s">
        <v>17</v>
      </c>
      <c r="B3659" s="8" t="s">
        <v>6509</v>
      </c>
      <c r="C3659" s="8" t="s">
        <v>6510</v>
      </c>
      <c r="D3659" s="8" t="s">
        <v>6525</v>
      </c>
      <c r="E3659" s="8" t="s">
        <v>6526</v>
      </c>
      <c r="F3659" s="29">
        <v>0.145106293290371</v>
      </c>
      <c r="G3659" s="29">
        <v>0</v>
      </c>
      <c r="H3659" s="30">
        <v>105.3826</v>
      </c>
      <c r="I3659" s="30">
        <v>4.2298999999999998</v>
      </c>
      <c r="J3659" s="14">
        <v>297</v>
      </c>
      <c r="K3659" s="14">
        <v>43</v>
      </c>
      <c r="L3659" s="12">
        <v>4.0099999999999997E-2</v>
      </c>
      <c r="M3659" s="7">
        <v>2.3394721299999999</v>
      </c>
      <c r="N3659" s="31">
        <v>2</v>
      </c>
      <c r="O3659" s="14">
        <f>IFERROR(VLOOKUP($C3659,'site totals'!$J$2:$K$607,2,FALSE),1)</f>
        <v>1461.7256</v>
      </c>
      <c r="P3659" s="32" t="s">
        <v>91</v>
      </c>
      <c r="Q3659" s="12">
        <v>0.14510629329999999</v>
      </c>
      <c r="R3659" s="29">
        <v>0.25</v>
      </c>
      <c r="S3659" s="2">
        <f>IF($A3659="site","",VLOOKUP($P3659,margin_ranges!$A$5:$D$10,4,FALSE)/100)</f>
        <v>0.29749999999999999</v>
      </c>
      <c r="T3659" s="6">
        <f>IF(A3659="placement",$J3659*MIN($Q3659,$S3659),"")</f>
        <v>43.096569110099999</v>
      </c>
      <c r="U3659" s="6">
        <f>IF($A3659="placement",T3659,SUMIF($C$10:$C$6209,$C3659,$T$10:$T$6209))</f>
        <v>43.096569110099999</v>
      </c>
      <c r="V3659" s="34">
        <f t="shared" si="173"/>
        <v>0.13985827559999997</v>
      </c>
      <c r="W3659" s="24"/>
      <c r="X3659" s="2" t="str">
        <f>IFERROR(MIN(VLOOKUP($W3659,margin_ranges!$A$5:$D$10,4,FALSE),$Q3659*100)/100,"")</f>
        <v/>
      </c>
      <c r="Y3659" s="6">
        <f t="shared" si="171"/>
        <v>43.096569110099999</v>
      </c>
      <c r="Z3659" s="6">
        <f>IF($A3659="placement",Y3659,SUMIF($C$10:$C$6209,$C3659,$Y$10:$Y$6209))</f>
        <v>43.096569110099999</v>
      </c>
      <c r="AA3659" s="29">
        <f t="shared" si="172"/>
        <v>0.13985827559999997</v>
      </c>
    </row>
    <row r="3660" spans="1:27" hidden="1" x14ac:dyDescent="0.3">
      <c r="A3660" s="8" t="s">
        <v>17</v>
      </c>
      <c r="B3660" s="8" t="s">
        <v>6509</v>
      </c>
      <c r="C3660" s="8" t="s">
        <v>6510</v>
      </c>
      <c r="D3660" s="8" t="s">
        <v>6515</v>
      </c>
      <c r="E3660" s="8" t="s">
        <v>6516</v>
      </c>
      <c r="F3660" s="29">
        <v>0.24342636664379999</v>
      </c>
      <c r="G3660" s="29">
        <v>0</v>
      </c>
      <c r="H3660" s="30">
        <v>417.0686</v>
      </c>
      <c r="I3660" s="30">
        <v>13.849299999999999</v>
      </c>
      <c r="J3660" s="14">
        <v>1098</v>
      </c>
      <c r="K3660" s="14">
        <v>267</v>
      </c>
      <c r="L3660" s="12">
        <v>3.32E-2</v>
      </c>
      <c r="M3660" s="7">
        <v>2.6434968300000001</v>
      </c>
      <c r="N3660" s="31">
        <v>2</v>
      </c>
      <c r="O3660" s="14">
        <f>IFERROR(VLOOKUP($C3660,'site totals'!$J$2:$K$607,2,FALSE),1)</f>
        <v>1461.7256</v>
      </c>
      <c r="P3660" s="32" t="s">
        <v>91</v>
      </c>
      <c r="Q3660" s="12">
        <v>0.2434263666</v>
      </c>
      <c r="R3660" s="29">
        <v>0.25</v>
      </c>
      <c r="S3660" s="2">
        <f>IF($A3660="site","",VLOOKUP($P3660,margin_ranges!$A$5:$D$10,4,FALSE)/100)</f>
        <v>0.29749999999999999</v>
      </c>
      <c r="T3660" s="6">
        <f>IF(A3660="placement",$J3660*MIN($Q3660,$S3660),"")</f>
        <v>267.28215052680002</v>
      </c>
      <c r="U3660" s="6">
        <f>IF($A3660="placement",T3660,SUMIF($C$10:$C$6209,$C3660,$T$10:$T$6209))</f>
        <v>267.28215052680002</v>
      </c>
      <c r="V3660" s="34">
        <f t="shared" si="173"/>
        <v>8.7648445333332603E-3</v>
      </c>
      <c r="W3660" s="24"/>
      <c r="X3660" s="2" t="str">
        <f>IFERROR(MIN(VLOOKUP($W3660,margin_ranges!$A$5:$D$10,4,FALSE),$Q3660*100)/100,"")</f>
        <v/>
      </c>
      <c r="Y3660" s="6">
        <f t="shared" si="171"/>
        <v>267.28215052680002</v>
      </c>
      <c r="Z3660" s="6">
        <f>IF($A3660="placement",Y3660,SUMIF($C$10:$C$6209,$C3660,$Y$10:$Y$6209))</f>
        <v>267.28215052680002</v>
      </c>
      <c r="AA3660" s="17">
        <f t="shared" si="172"/>
        <v>8.7648445333332603E-3</v>
      </c>
    </row>
    <row r="3661" spans="1:27" hidden="1" x14ac:dyDescent="0.3">
      <c r="A3661" s="8" t="s">
        <v>17</v>
      </c>
      <c r="B3661" s="8" t="s">
        <v>6509</v>
      </c>
      <c r="C3661" s="8" t="s">
        <v>6510</v>
      </c>
      <c r="D3661" s="8" t="s">
        <v>6511</v>
      </c>
      <c r="E3661" s="8" t="s">
        <v>6512</v>
      </c>
      <c r="F3661" s="29">
        <v>0.3</v>
      </c>
      <c r="G3661" s="29">
        <v>0</v>
      </c>
      <c r="H3661" s="30">
        <v>76.682900000000004</v>
      </c>
      <c r="I3661" s="30">
        <v>7.0618999999999996</v>
      </c>
      <c r="J3661" s="14">
        <v>158</v>
      </c>
      <c r="K3661" s="14">
        <v>47</v>
      </c>
      <c r="L3661" s="12">
        <v>9.2100000000000001E-2</v>
      </c>
      <c r="M3661" s="7">
        <v>0.74625048000000005</v>
      </c>
      <c r="N3661" s="31">
        <v>0.5</v>
      </c>
      <c r="O3661" s="14">
        <f>IFERROR(VLOOKUP($C3661,'site totals'!$J$2:$K$607,2,FALSE),1)</f>
        <v>1461.7256</v>
      </c>
      <c r="P3661" s="32" t="s">
        <v>91</v>
      </c>
      <c r="Q3661" s="12">
        <v>0.32998368090000002</v>
      </c>
      <c r="R3661" s="29">
        <v>0.3</v>
      </c>
      <c r="S3661" s="2">
        <f>IF($A3661="site","",VLOOKUP($P3661,margin_ranges!$A$5:$D$10,4,FALSE)/100)</f>
        <v>0.29749999999999999</v>
      </c>
      <c r="T3661" s="6">
        <f>IF(A3661="placement",$J3661*MIN($Q3661,$S3661),"")</f>
        <v>47.004999999999995</v>
      </c>
      <c r="U3661" s="6">
        <f>IF($A3661="placement",T3661,SUMIF($C$10:$C$6209,$C3661,$T$10:$T$6209))</f>
        <v>47.004999999999995</v>
      </c>
      <c r="V3661" s="34">
        <f t="shared" si="173"/>
        <v>3.5714285714285587E-3</v>
      </c>
      <c r="W3661" s="24"/>
      <c r="X3661" s="2" t="str">
        <f>IFERROR(MIN(VLOOKUP($W3661,margin_ranges!$A$5:$D$10,4,FALSE),$Q3661*100)/100,"")</f>
        <v/>
      </c>
      <c r="Y3661" s="6">
        <f t="shared" si="171"/>
        <v>47.004999999999995</v>
      </c>
      <c r="Z3661" s="6">
        <f>IF($A3661="placement",Y3661,SUMIF($C$10:$C$6209,$C3661,$Y$10:$Y$6209))</f>
        <v>47.004999999999995</v>
      </c>
      <c r="AA3661" s="29">
        <f t="shared" si="172"/>
        <v>3.5714285714285587E-3</v>
      </c>
    </row>
    <row r="3662" spans="1:27" hidden="1" x14ac:dyDescent="0.3">
      <c r="A3662" s="8" t="s">
        <v>17</v>
      </c>
      <c r="B3662" s="8" t="s">
        <v>6509</v>
      </c>
      <c r="C3662" s="8" t="s">
        <v>6510</v>
      </c>
      <c r="D3662" s="8" t="s">
        <v>6519</v>
      </c>
      <c r="E3662" s="8" t="s">
        <v>6520</v>
      </c>
      <c r="F3662" s="29">
        <v>0.3</v>
      </c>
      <c r="G3662" s="29">
        <v>0</v>
      </c>
      <c r="H3662" s="30">
        <v>298.49540000000002</v>
      </c>
      <c r="I3662" s="30">
        <v>23.855599999999999</v>
      </c>
      <c r="J3662" s="14">
        <v>575</v>
      </c>
      <c r="K3662" s="14">
        <v>172</v>
      </c>
      <c r="L3662" s="12">
        <v>7.9899999999999999E-2</v>
      </c>
      <c r="M3662" s="7">
        <v>0.80342537999999997</v>
      </c>
      <c r="N3662" s="31">
        <v>0.5</v>
      </c>
      <c r="O3662" s="14">
        <f>IFERROR(VLOOKUP($C3662,'site totals'!$J$2:$K$607,2,FALSE),1)</f>
        <v>1461.7256</v>
      </c>
      <c r="P3662" s="32" t="s">
        <v>91</v>
      </c>
      <c r="Q3662" s="12">
        <v>0.37766466510000002</v>
      </c>
      <c r="R3662" s="29">
        <v>0.3</v>
      </c>
      <c r="S3662" s="2">
        <f>IF($A3662="site","",VLOOKUP($P3662,margin_ranges!$A$5:$D$10,4,FALSE)/100)</f>
        <v>0.29749999999999999</v>
      </c>
      <c r="T3662" s="6">
        <f>IF(A3662="placement",$J3662*MIN($Q3662,$S3662),"")</f>
        <v>171.0625</v>
      </c>
      <c r="U3662" s="6">
        <f>IF($A3662="placement",T3662,SUMIF($C$10:$C$6209,$C3662,$T$10:$T$6209))</f>
        <v>171.0625</v>
      </c>
      <c r="V3662" s="34">
        <f t="shared" si="173"/>
        <v>3.5714285714285587E-3</v>
      </c>
      <c r="W3662" s="24"/>
      <c r="X3662" s="2" t="str">
        <f>IFERROR(MIN(VLOOKUP($W3662,margin_ranges!$A$5:$D$10,4,FALSE),$Q3662*100)/100,"")</f>
        <v/>
      </c>
      <c r="Y3662" s="6">
        <f t="shared" si="171"/>
        <v>171.0625</v>
      </c>
      <c r="Z3662" s="6">
        <f>IF($A3662="placement",Y3662,SUMIF($C$10:$C$6209,$C3662,$Y$10:$Y$6209))</f>
        <v>171.0625</v>
      </c>
      <c r="AA3662" s="29">
        <f t="shared" si="172"/>
        <v>3.5714285714285587E-3</v>
      </c>
    </row>
    <row r="3663" spans="1:27" x14ac:dyDescent="0.3">
      <c r="A3663" s="16" t="s">
        <v>33</v>
      </c>
      <c r="B3663" s="16" t="s">
        <v>6509</v>
      </c>
      <c r="C3663" s="16" t="s">
        <v>6510</v>
      </c>
      <c r="D3663" s="8" t="s">
        <v>34</v>
      </c>
      <c r="E3663" s="16"/>
      <c r="F3663" s="17">
        <v>0.262569043054318</v>
      </c>
      <c r="G3663" s="17">
        <v>0</v>
      </c>
      <c r="H3663" s="36">
        <v>1340.1679999999999</v>
      </c>
      <c r="I3663" s="36">
        <v>72.940399999999997</v>
      </c>
      <c r="J3663" s="22">
        <v>3132</v>
      </c>
      <c r="K3663" s="22">
        <v>820</v>
      </c>
      <c r="L3663" s="18">
        <v>5.4399999999999997E-2</v>
      </c>
      <c r="M3663" s="19">
        <v>1.4314294000000001</v>
      </c>
      <c r="N3663" s="20">
        <v>1.031755</v>
      </c>
      <c r="O3663" s="22">
        <f>IFERROR(VLOOKUP($C3663,'site totals'!$J$2:$K$607,2,FALSE),1)</f>
        <v>1461.7256</v>
      </c>
      <c r="P3663" s="21"/>
      <c r="Q3663" s="18">
        <v>0.27921348950000002</v>
      </c>
      <c r="R3663" s="17">
        <v>0.2626</v>
      </c>
      <c r="S3663" s="18" t="str">
        <f>IF($A3663="site","",VLOOKUP($P3663,margin_ranges!$A$5:$D$10,4,FALSE)/100)</f>
        <v/>
      </c>
      <c r="T3663" s="22" t="str">
        <f>IF(A3663="placement",$J3663*MIN($Q3663,$S3663),"")</f>
        <v/>
      </c>
      <c r="U3663" s="22">
        <f>IF($A3663="placement",T3663,SUMIF($C$10:$C$6209,$C3663,$T$10:$T$6209))</f>
        <v>818.94891988159998</v>
      </c>
      <c r="V3663" s="37">
        <f t="shared" si="173"/>
        <v>1.5216385027507773E-3</v>
      </c>
      <c r="W3663" s="38"/>
      <c r="X3663" s="18" t="str">
        <f>IFERROR(MIN(VLOOKUP($W3663,margin_ranges!$A$5:$D$10,4,FALSE),$Q3663*100)/100,"")</f>
        <v/>
      </c>
      <c r="Y3663" s="6" t="str">
        <f t="shared" si="171"/>
        <v/>
      </c>
      <c r="Z3663" s="6">
        <f>IF($A3663="placement",Y3663,SUMIF($C$10:$C$6209,$C3663,$Y$10:$Y$6209))</f>
        <v>818.94891988159998</v>
      </c>
      <c r="AA3663" s="17">
        <f t="shared" si="172"/>
        <v>1.5216385027507773E-3</v>
      </c>
    </row>
    <row r="3664" spans="1:27" hidden="1" x14ac:dyDescent="0.3">
      <c r="A3664" s="8" t="s">
        <v>17</v>
      </c>
      <c r="B3664" s="8" t="s">
        <v>5690</v>
      </c>
      <c r="C3664" s="8" t="s">
        <v>5691</v>
      </c>
      <c r="D3664" s="8" t="s">
        <v>5694</v>
      </c>
      <c r="E3664" s="8" t="s">
        <v>5695</v>
      </c>
      <c r="F3664" s="29">
        <v>0.249999999999999</v>
      </c>
      <c r="G3664" s="29">
        <v>0</v>
      </c>
      <c r="H3664" s="30">
        <v>10.301399999999999</v>
      </c>
      <c r="I3664" s="30">
        <v>5.8803999999999998</v>
      </c>
      <c r="J3664" s="14">
        <v>8</v>
      </c>
      <c r="K3664" s="14">
        <v>2</v>
      </c>
      <c r="L3664" s="12">
        <v>0.57079999999999997</v>
      </c>
      <c r="M3664" s="7">
        <v>4.4302460000000002E-2</v>
      </c>
      <c r="N3664" s="31">
        <v>0.01</v>
      </c>
      <c r="O3664" s="14">
        <f>IFERROR(VLOOKUP($C3664,'site totals'!$J$2:$K$607,2,FALSE),1)</f>
        <v>1421.5852</v>
      </c>
      <c r="P3664" s="32" t="s">
        <v>91</v>
      </c>
      <c r="Q3664" s="12">
        <v>0.77427889890000001</v>
      </c>
      <c r="R3664" s="29">
        <v>0.25</v>
      </c>
      <c r="S3664" s="2">
        <f>IF($A3664="site","",VLOOKUP($P3664,margin_ranges!$A$5:$D$10,4,FALSE)/100)</f>
        <v>0.29749999999999999</v>
      </c>
      <c r="T3664" s="6">
        <f>IF(A3664="placement",$J3664*MIN($Q3664,$S3664),"")</f>
        <v>2.38</v>
      </c>
      <c r="U3664" s="6">
        <f>IF($A3664="placement",T3664,SUMIF($C$10:$C$6209,$C3664,$T$10:$T$6209))</f>
        <v>2.38</v>
      </c>
      <c r="V3664" s="34">
        <f t="shared" si="173"/>
        <v>-6.3333333333333353E-2</v>
      </c>
      <c r="W3664" s="24"/>
      <c r="X3664" s="2" t="str">
        <f>IFERROR(MIN(VLOOKUP($W3664,margin_ranges!$A$5:$D$10,4,FALSE),$Q3664*100)/100,"")</f>
        <v/>
      </c>
      <c r="Y3664" s="6">
        <f t="shared" si="171"/>
        <v>2.38</v>
      </c>
      <c r="Z3664" s="6">
        <f>IF($A3664="placement",Y3664,SUMIF($C$10:$C$6209,$C3664,$Y$10:$Y$6209))</f>
        <v>2.38</v>
      </c>
      <c r="AA3664" s="29">
        <f t="shared" si="172"/>
        <v>-6.3333333333333353E-2</v>
      </c>
    </row>
    <row r="3665" spans="1:27" hidden="1" x14ac:dyDescent="0.3">
      <c r="A3665" s="8" t="s">
        <v>17</v>
      </c>
      <c r="B3665" s="8" t="s">
        <v>5690</v>
      </c>
      <c r="C3665" s="8" t="s">
        <v>5691</v>
      </c>
      <c r="D3665" s="8" t="s">
        <v>5728</v>
      </c>
      <c r="E3665" s="8" t="s">
        <v>5729</v>
      </c>
      <c r="F3665" s="29">
        <v>0.249999999999999</v>
      </c>
      <c r="G3665" s="29">
        <v>0</v>
      </c>
      <c r="H3665" s="30">
        <v>21.295100000000001</v>
      </c>
      <c r="I3665" s="30">
        <v>13.586</v>
      </c>
      <c r="J3665" s="14">
        <v>32</v>
      </c>
      <c r="K3665" s="14">
        <v>8</v>
      </c>
      <c r="L3665" s="12">
        <v>0.63800000000000001</v>
      </c>
      <c r="M3665" s="7">
        <v>7.8074069999999995E-2</v>
      </c>
      <c r="N3665" s="31">
        <v>0.01</v>
      </c>
      <c r="O3665" s="14">
        <f>IFERROR(VLOOKUP($C3665,'site totals'!$J$2:$K$607,2,FALSE),1)</f>
        <v>1421.5852</v>
      </c>
      <c r="P3665" s="32" t="s">
        <v>91</v>
      </c>
      <c r="Q3665" s="12">
        <v>0.87191649829999995</v>
      </c>
      <c r="R3665" s="29">
        <v>0.25</v>
      </c>
      <c r="S3665" s="2">
        <f>IF($A3665="site","",VLOOKUP($P3665,margin_ranges!$A$5:$D$10,4,FALSE)/100)</f>
        <v>0.29749999999999999</v>
      </c>
      <c r="T3665" s="6">
        <f>IF(A3665="placement",$J3665*MIN($Q3665,$S3665),"")</f>
        <v>9.52</v>
      </c>
      <c r="U3665" s="6">
        <f>IF($A3665="placement",T3665,SUMIF($C$10:$C$6209,$C3665,$T$10:$T$6209))</f>
        <v>9.52</v>
      </c>
      <c r="V3665" s="34">
        <f t="shared" si="173"/>
        <v>-6.3333333333333353E-2</v>
      </c>
      <c r="W3665" s="24"/>
      <c r="X3665" s="2" t="str">
        <f>IFERROR(MIN(VLOOKUP($W3665,margin_ranges!$A$5:$D$10,4,FALSE),$Q3665*100)/100,"")</f>
        <v/>
      </c>
      <c r="Y3665" s="6">
        <f t="shared" si="171"/>
        <v>9.52</v>
      </c>
      <c r="Z3665" s="6">
        <f>IF($A3665="placement",Y3665,SUMIF($C$10:$C$6209,$C3665,$Y$10:$Y$6209))</f>
        <v>9.52</v>
      </c>
      <c r="AA3665" s="29">
        <f t="shared" si="172"/>
        <v>-6.3333333333333353E-2</v>
      </c>
    </row>
    <row r="3666" spans="1:27" hidden="1" x14ac:dyDescent="0.3">
      <c r="A3666" s="8" t="s">
        <v>17</v>
      </c>
      <c r="B3666" s="8" t="s">
        <v>5690</v>
      </c>
      <c r="C3666" s="8" t="s">
        <v>5691</v>
      </c>
      <c r="D3666" s="8" t="s">
        <v>5700</v>
      </c>
      <c r="E3666" s="8" t="s">
        <v>5701</v>
      </c>
      <c r="F3666" s="29">
        <v>0.25</v>
      </c>
      <c r="G3666" s="29">
        <v>0</v>
      </c>
      <c r="H3666" s="30">
        <v>11.1564</v>
      </c>
      <c r="I3666" s="30">
        <v>5.9317000000000002</v>
      </c>
      <c r="J3666" s="14">
        <v>7</v>
      </c>
      <c r="K3666" s="14">
        <v>2</v>
      </c>
      <c r="L3666" s="12">
        <v>0.53169999999999995</v>
      </c>
      <c r="M3666" s="7">
        <v>3.8707190000000002E-2</v>
      </c>
      <c r="N3666" s="31">
        <v>0.01</v>
      </c>
      <c r="O3666" s="14">
        <f>IFERROR(VLOOKUP($C3666,'site totals'!$J$2:$K$607,2,FALSE),1)</f>
        <v>1421.5852</v>
      </c>
      <c r="P3666" s="32" t="s">
        <v>91</v>
      </c>
      <c r="Q3666" s="12">
        <v>0.74165007469999999</v>
      </c>
      <c r="R3666" s="29">
        <v>0.25</v>
      </c>
      <c r="S3666" s="2">
        <f>IF($A3666="site","",VLOOKUP($P3666,margin_ranges!$A$5:$D$10,4,FALSE)/100)</f>
        <v>0.29749999999999999</v>
      </c>
      <c r="T3666" s="6">
        <f>IF(A3666="placement",$J3666*MIN($Q3666,$S3666),"")</f>
        <v>2.0825</v>
      </c>
      <c r="U3666" s="6">
        <f>IF($A3666="placement",T3666,SUMIF($C$10:$C$6209,$C3666,$T$10:$T$6209))</f>
        <v>2.0825</v>
      </c>
      <c r="V3666" s="34">
        <f t="shared" si="173"/>
        <v>-6.3333333333333242E-2</v>
      </c>
      <c r="W3666" s="24"/>
      <c r="X3666" s="2" t="str">
        <f>IFERROR(MIN(VLOOKUP($W3666,margin_ranges!$A$5:$D$10,4,FALSE),$Q3666*100)/100,"")</f>
        <v/>
      </c>
      <c r="Y3666" s="6">
        <f t="shared" si="171"/>
        <v>2.0825</v>
      </c>
      <c r="Z3666" s="6">
        <f>IF($A3666="placement",Y3666,SUMIF($C$10:$C$6209,$C3666,$Y$10:$Y$6209))</f>
        <v>2.0825</v>
      </c>
      <c r="AA3666" s="29">
        <f t="shared" si="172"/>
        <v>-6.3333333333333242E-2</v>
      </c>
    </row>
    <row r="3667" spans="1:27" hidden="1" x14ac:dyDescent="0.3">
      <c r="A3667" s="8" t="s">
        <v>17</v>
      </c>
      <c r="B3667" s="8" t="s">
        <v>5690</v>
      </c>
      <c r="C3667" s="8" t="s">
        <v>5691</v>
      </c>
      <c r="D3667" s="33" t="s">
        <v>5692</v>
      </c>
      <c r="E3667" s="8" t="s">
        <v>5693</v>
      </c>
      <c r="F3667" s="29">
        <v>0.28999999999999998</v>
      </c>
      <c r="G3667" s="29">
        <v>0</v>
      </c>
      <c r="H3667" s="30">
        <v>10.882</v>
      </c>
      <c r="I3667" s="30">
        <v>4.2328999999999999</v>
      </c>
      <c r="J3667" s="14">
        <v>34</v>
      </c>
      <c r="K3667" s="14">
        <v>9</v>
      </c>
      <c r="L3667" s="12">
        <v>0.38900000000000001</v>
      </c>
      <c r="M3667" s="7">
        <v>0.27059280000000002</v>
      </c>
      <c r="N3667" s="31">
        <v>0.01</v>
      </c>
      <c r="O3667" s="14">
        <f>IFERROR(VLOOKUP($C3667,'site totals'!$J$2:$K$607,2,FALSE),1)</f>
        <v>1421.5852</v>
      </c>
      <c r="P3667" s="32" t="s">
        <v>22</v>
      </c>
      <c r="Q3667" s="12">
        <v>0.9630441019</v>
      </c>
      <c r="R3667" s="29">
        <v>0.28999999999999998</v>
      </c>
      <c r="S3667" s="2">
        <f>IF($A3667="site","",VLOOKUP($P3667,margin_ranges!$A$5:$D$10,4,FALSE)/100)</f>
        <v>0.29749999999999999</v>
      </c>
      <c r="T3667" s="6">
        <f>IF(A3667="placement",$J3667*MIN($Q3667,$S3667),"")</f>
        <v>10.115</v>
      </c>
      <c r="U3667" s="6">
        <f>IF($A3667="placement",T3667,SUMIF($C$10:$C$6209,$C3667,$T$10:$T$6209))</f>
        <v>10.115</v>
      </c>
      <c r="V3667" s="34">
        <f t="shared" si="173"/>
        <v>-1.0563380281690238E-2</v>
      </c>
      <c r="W3667" s="24"/>
      <c r="X3667" s="2" t="str">
        <f>IFERROR(MIN(VLOOKUP($W3667,margin_ranges!$A$5:$D$10,4,FALSE),$Q3667*100)/100,"")</f>
        <v/>
      </c>
      <c r="Y3667" s="6">
        <f t="shared" si="171"/>
        <v>10.115</v>
      </c>
      <c r="Z3667" s="6">
        <f>IF($A3667="placement",Y3667,SUMIF($C$10:$C$6209,$C3667,$Y$10:$Y$6209))</f>
        <v>10.115</v>
      </c>
      <c r="AA3667" s="29">
        <f t="shared" si="172"/>
        <v>-1.0563380281690238E-2</v>
      </c>
    </row>
    <row r="3668" spans="1:27" hidden="1" x14ac:dyDescent="0.3">
      <c r="A3668" s="8" t="s">
        <v>17</v>
      </c>
      <c r="B3668" s="8" t="s">
        <v>5690</v>
      </c>
      <c r="C3668" s="8" t="s">
        <v>5691</v>
      </c>
      <c r="D3668" s="8" t="s">
        <v>5732</v>
      </c>
      <c r="E3668" s="8" t="s">
        <v>5733</v>
      </c>
      <c r="F3668" s="29">
        <v>0.28999999999999998</v>
      </c>
      <c r="G3668" s="29">
        <v>1</v>
      </c>
      <c r="H3668" s="30">
        <v>45.587200000000003</v>
      </c>
      <c r="I3668" s="30">
        <v>19.522300000000001</v>
      </c>
      <c r="J3668" s="14">
        <v>136</v>
      </c>
      <c r="K3668" s="14">
        <v>35</v>
      </c>
      <c r="L3668" s="12">
        <v>0.42820000000000003</v>
      </c>
      <c r="M3668" s="7">
        <v>0.23252986</v>
      </c>
      <c r="N3668" s="31">
        <v>0.01</v>
      </c>
      <c r="O3668" s="14">
        <f>IFERROR(VLOOKUP($C3668,'site totals'!$J$2:$K$607,2,FALSE),1)</f>
        <v>1421.5852</v>
      </c>
      <c r="P3668" s="32" t="s">
        <v>22</v>
      </c>
      <c r="Q3668" s="12">
        <v>0.95699476969999997</v>
      </c>
      <c r="R3668" s="29">
        <v>0.28999999999999998</v>
      </c>
      <c r="S3668" s="2">
        <f>IF($A3668="site","",VLOOKUP($P3668,margin_ranges!$A$5:$D$10,4,FALSE)/100)</f>
        <v>0.29749999999999999</v>
      </c>
      <c r="T3668" s="6">
        <f>IF(A3668="placement",$J3668*MIN($Q3668,$S3668),"")</f>
        <v>40.46</v>
      </c>
      <c r="U3668" s="6">
        <f>IF($A3668="placement",T3668,SUMIF($C$10:$C$6209,$C3668,$T$10:$T$6209))</f>
        <v>40.46</v>
      </c>
      <c r="V3668" s="34">
        <f t="shared" si="173"/>
        <v>-1.0563380281690238E-2</v>
      </c>
      <c r="W3668" s="24"/>
      <c r="X3668" s="2" t="str">
        <f>IFERROR(MIN(VLOOKUP($W3668,margin_ranges!$A$5:$D$10,4,FALSE),$Q3668*100)/100,"")</f>
        <v/>
      </c>
      <c r="Y3668" s="6">
        <f t="shared" si="171"/>
        <v>40.46</v>
      </c>
      <c r="Z3668" s="6">
        <f>IF($A3668="placement",Y3668,SUMIF($C$10:$C$6209,$C3668,$Y$10:$Y$6209))</f>
        <v>40.46</v>
      </c>
      <c r="AA3668" s="29">
        <f t="shared" si="172"/>
        <v>-1.0563380281690238E-2</v>
      </c>
    </row>
    <row r="3669" spans="1:27" hidden="1" x14ac:dyDescent="0.3">
      <c r="A3669" s="8" t="s">
        <v>17</v>
      </c>
      <c r="B3669" s="8" t="s">
        <v>5690</v>
      </c>
      <c r="C3669" s="8" t="s">
        <v>5691</v>
      </c>
      <c r="D3669" s="8" t="s">
        <v>5708</v>
      </c>
      <c r="E3669" s="8" t="s">
        <v>5709</v>
      </c>
      <c r="F3669" s="29">
        <v>0.28999999999999998</v>
      </c>
      <c r="G3669" s="29">
        <v>0</v>
      </c>
      <c r="H3669" s="30">
        <v>8.4438999999999993</v>
      </c>
      <c r="I3669" s="30">
        <v>3.4028999999999998</v>
      </c>
      <c r="J3669" s="14">
        <v>22</v>
      </c>
      <c r="K3669" s="14">
        <v>6</v>
      </c>
      <c r="L3669" s="12">
        <v>0.40300000000000002</v>
      </c>
      <c r="M3669" s="7">
        <v>0.21896725</v>
      </c>
      <c r="N3669" s="31">
        <v>0.01</v>
      </c>
      <c r="O3669" s="14">
        <f>IFERROR(VLOOKUP($C3669,'site totals'!$J$2:$K$607,2,FALSE),1)</f>
        <v>1421.5852</v>
      </c>
      <c r="P3669" s="32" t="s">
        <v>22</v>
      </c>
      <c r="Q3669" s="12">
        <v>0.95433107100000003</v>
      </c>
      <c r="R3669" s="29">
        <v>0.28999999999999998</v>
      </c>
      <c r="S3669" s="2">
        <f>IF($A3669="site","",VLOOKUP($P3669,margin_ranges!$A$5:$D$10,4,FALSE)/100)</f>
        <v>0.29749999999999999</v>
      </c>
      <c r="T3669" s="6">
        <f>IF(A3669="placement",$J3669*MIN($Q3669,$S3669),"")</f>
        <v>6.5449999999999999</v>
      </c>
      <c r="U3669" s="6">
        <f>IF($A3669="placement",T3669,SUMIF($C$10:$C$6209,$C3669,$T$10:$T$6209))</f>
        <v>6.5449999999999999</v>
      </c>
      <c r="V3669" s="34">
        <f t="shared" si="173"/>
        <v>-1.0563380281690127E-2</v>
      </c>
      <c r="W3669" s="24"/>
      <c r="X3669" s="2" t="str">
        <f>IFERROR(MIN(VLOOKUP($W3669,margin_ranges!$A$5:$D$10,4,FALSE),$Q3669*100)/100,"")</f>
        <v/>
      </c>
      <c r="Y3669" s="6">
        <f t="shared" si="171"/>
        <v>6.5449999999999999</v>
      </c>
      <c r="Z3669" s="6">
        <f>IF($A3669="placement",Y3669,SUMIF($C$10:$C$6209,$C3669,$Y$10:$Y$6209))</f>
        <v>6.5449999999999999</v>
      </c>
      <c r="AA3669" s="29">
        <f t="shared" si="172"/>
        <v>-1.0563380281690127E-2</v>
      </c>
    </row>
    <row r="3670" spans="1:27" hidden="1" x14ac:dyDescent="0.3">
      <c r="A3670" s="8" t="s">
        <v>17</v>
      </c>
      <c r="B3670" s="8" t="s">
        <v>5690</v>
      </c>
      <c r="C3670" s="8" t="s">
        <v>5691</v>
      </c>
      <c r="D3670" s="8" t="s">
        <v>5704</v>
      </c>
      <c r="E3670" s="8" t="s">
        <v>5705</v>
      </c>
      <c r="F3670" s="29">
        <v>0.28999999999999998</v>
      </c>
      <c r="G3670" s="29">
        <v>0</v>
      </c>
      <c r="H3670" s="30">
        <v>10.1845</v>
      </c>
      <c r="I3670" s="30">
        <v>3.2088000000000001</v>
      </c>
      <c r="J3670" s="14">
        <v>33</v>
      </c>
      <c r="K3670" s="14">
        <v>8</v>
      </c>
      <c r="L3670" s="12">
        <v>0.31509999999999999</v>
      </c>
      <c r="M3670" s="7">
        <v>0.34405538000000002</v>
      </c>
      <c r="N3670" s="31">
        <v>0.01</v>
      </c>
      <c r="O3670" s="14">
        <f>IFERROR(VLOOKUP($C3670,'site totals'!$J$2:$K$607,2,FALSE),1)</f>
        <v>1421.5852</v>
      </c>
      <c r="P3670" s="32" t="s">
        <v>22</v>
      </c>
      <c r="Q3670" s="12">
        <v>0.97093491200000004</v>
      </c>
      <c r="R3670" s="29">
        <v>0.28999999999999998</v>
      </c>
      <c r="S3670" s="2">
        <f>IF($A3670="site","",VLOOKUP($P3670,margin_ranges!$A$5:$D$10,4,FALSE)/100)</f>
        <v>0.29749999999999999</v>
      </c>
      <c r="T3670" s="6">
        <f>IF(A3670="placement",$J3670*MIN($Q3670,$S3670),"")</f>
        <v>9.817499999999999</v>
      </c>
      <c r="U3670" s="6">
        <f>IF($A3670="placement",T3670,SUMIF($C$10:$C$6209,$C3670,$T$10:$T$6209))</f>
        <v>9.817499999999999</v>
      </c>
      <c r="V3670" s="34">
        <f t="shared" si="173"/>
        <v>-1.0563380281690127E-2</v>
      </c>
      <c r="W3670" s="24"/>
      <c r="X3670" s="2" t="str">
        <f>IFERROR(MIN(VLOOKUP($W3670,margin_ranges!$A$5:$D$10,4,FALSE),$Q3670*100)/100,"")</f>
        <v/>
      </c>
      <c r="Y3670" s="6">
        <f t="shared" si="171"/>
        <v>9.817499999999999</v>
      </c>
      <c r="Z3670" s="6">
        <f>IF($A3670="placement",Y3670,SUMIF($C$10:$C$6209,$C3670,$Y$10:$Y$6209))</f>
        <v>9.817499999999999</v>
      </c>
      <c r="AA3670" s="29">
        <f t="shared" si="172"/>
        <v>-1.0563380281690127E-2</v>
      </c>
    </row>
    <row r="3671" spans="1:27" hidden="1" x14ac:dyDescent="0.3">
      <c r="A3671" s="8" t="s">
        <v>17</v>
      </c>
      <c r="B3671" s="8" t="s">
        <v>5690</v>
      </c>
      <c r="C3671" s="8" t="s">
        <v>5691</v>
      </c>
      <c r="D3671" s="8" t="s">
        <v>5696</v>
      </c>
      <c r="E3671" s="8" t="s">
        <v>5697</v>
      </c>
      <c r="F3671" s="29">
        <v>0.28999999999999998</v>
      </c>
      <c r="G3671" s="29">
        <v>0</v>
      </c>
      <c r="H3671" s="30">
        <v>12.644600000000001</v>
      </c>
      <c r="I3671" s="30">
        <v>5.8163</v>
      </c>
      <c r="J3671" s="14">
        <v>67</v>
      </c>
      <c r="K3671" s="14">
        <v>17</v>
      </c>
      <c r="L3671" s="12">
        <v>0.46</v>
      </c>
      <c r="M3671" s="7">
        <v>0.38143145000000001</v>
      </c>
      <c r="N3671" s="31">
        <v>0.01</v>
      </c>
      <c r="O3671" s="14">
        <f>IFERROR(VLOOKUP($C3671,'site totals'!$J$2:$K$607,2,FALSE),1)</f>
        <v>1421.5852</v>
      </c>
      <c r="P3671" s="32" t="s">
        <v>22</v>
      </c>
      <c r="Q3671" s="12">
        <v>0.97378296929999997</v>
      </c>
      <c r="R3671" s="29">
        <v>0.28999999999999998</v>
      </c>
      <c r="S3671" s="2">
        <f>IF($A3671="site","",VLOOKUP($P3671,margin_ranges!$A$5:$D$10,4,FALSE)/100)</f>
        <v>0.29749999999999999</v>
      </c>
      <c r="T3671" s="6">
        <f>IF(A3671="placement",$J3671*MIN($Q3671,$S3671),"")</f>
        <v>19.932499999999997</v>
      </c>
      <c r="U3671" s="6">
        <f>IF($A3671="placement",T3671,SUMIF($C$10:$C$6209,$C3671,$T$10:$T$6209))</f>
        <v>19.932499999999997</v>
      </c>
      <c r="V3671" s="34">
        <f t="shared" si="173"/>
        <v>-1.0563380281690127E-2</v>
      </c>
      <c r="W3671" s="24"/>
      <c r="X3671" s="2" t="str">
        <f>IFERROR(MIN(VLOOKUP($W3671,margin_ranges!$A$5:$D$10,4,FALSE),$Q3671*100)/100,"")</f>
        <v/>
      </c>
      <c r="Y3671" s="6">
        <f t="shared" si="171"/>
        <v>19.932499999999997</v>
      </c>
      <c r="Z3671" s="6">
        <f>IF($A3671="placement",Y3671,SUMIF($C$10:$C$6209,$C3671,$Y$10:$Y$6209))</f>
        <v>19.932499999999997</v>
      </c>
      <c r="AA3671" s="29">
        <f t="shared" si="172"/>
        <v>-1.0563380281690127E-2</v>
      </c>
    </row>
    <row r="3672" spans="1:27" hidden="1" x14ac:dyDescent="0.3">
      <c r="A3672" s="8" t="s">
        <v>17</v>
      </c>
      <c r="B3672" s="8" t="s">
        <v>5690</v>
      </c>
      <c r="C3672" s="8" t="s">
        <v>5691</v>
      </c>
      <c r="D3672" s="8" t="s">
        <v>5706</v>
      </c>
      <c r="E3672" s="8" t="s">
        <v>5707</v>
      </c>
      <c r="F3672" s="29">
        <v>0.28999999999999898</v>
      </c>
      <c r="G3672" s="29">
        <v>0</v>
      </c>
      <c r="H3672" s="30">
        <v>20.960799999999999</v>
      </c>
      <c r="I3672" s="30">
        <v>11.0078</v>
      </c>
      <c r="J3672" s="14">
        <v>91</v>
      </c>
      <c r="K3672" s="14">
        <v>23</v>
      </c>
      <c r="L3672" s="12">
        <v>0.5252</v>
      </c>
      <c r="M3672" s="7">
        <v>0.27492230000000001</v>
      </c>
      <c r="N3672" s="31">
        <v>0.01</v>
      </c>
      <c r="O3672" s="14">
        <f>IFERROR(VLOOKUP($C3672,'site totals'!$J$2:$K$607,2,FALSE),1)</f>
        <v>1421.5852</v>
      </c>
      <c r="P3672" s="32" t="s">
        <v>22</v>
      </c>
      <c r="Q3672" s="12">
        <v>0.96362608569999997</v>
      </c>
      <c r="R3672" s="29">
        <v>0.28999999999999998</v>
      </c>
      <c r="S3672" s="2">
        <f>IF($A3672="site","",VLOOKUP($P3672,margin_ranges!$A$5:$D$10,4,FALSE)/100)</f>
        <v>0.29749999999999999</v>
      </c>
      <c r="T3672" s="6">
        <f>IF(A3672="placement",$J3672*MIN($Q3672,$S3672),"")</f>
        <v>27.072499999999998</v>
      </c>
      <c r="U3672" s="6">
        <f>IF($A3672="placement",T3672,SUMIF($C$10:$C$6209,$C3672,$T$10:$T$6209))</f>
        <v>27.072499999999998</v>
      </c>
      <c r="V3672" s="34">
        <f t="shared" si="173"/>
        <v>-1.0563380281690127E-2</v>
      </c>
      <c r="W3672" s="24"/>
      <c r="X3672" s="2" t="str">
        <f>IFERROR(MIN(VLOOKUP($W3672,margin_ranges!$A$5:$D$10,4,FALSE),$Q3672*100)/100,"")</f>
        <v/>
      </c>
      <c r="Y3672" s="6">
        <f t="shared" si="171"/>
        <v>27.072499999999998</v>
      </c>
      <c r="Z3672" s="6">
        <f>IF($A3672="placement",Y3672,SUMIF($C$10:$C$6209,$C3672,$Y$10:$Y$6209))</f>
        <v>27.072499999999998</v>
      </c>
      <c r="AA3672" s="29">
        <f t="shared" si="172"/>
        <v>-1.0563380281690127E-2</v>
      </c>
    </row>
    <row r="3673" spans="1:27" hidden="1" x14ac:dyDescent="0.3">
      <c r="A3673" s="8" t="s">
        <v>17</v>
      </c>
      <c r="B3673" s="8" t="s">
        <v>5690</v>
      </c>
      <c r="C3673" s="8" t="s">
        <v>5691</v>
      </c>
      <c r="D3673" s="8" t="s">
        <v>5730</v>
      </c>
      <c r="E3673" s="8" t="s">
        <v>5731</v>
      </c>
      <c r="F3673" s="29">
        <v>0.28999999999999898</v>
      </c>
      <c r="G3673" s="29">
        <v>0</v>
      </c>
      <c r="H3673" s="30">
        <v>43.079900000000002</v>
      </c>
      <c r="I3673" s="30">
        <v>20.761399999999998</v>
      </c>
      <c r="J3673" s="14">
        <v>175</v>
      </c>
      <c r="K3673" s="14">
        <v>44</v>
      </c>
      <c r="L3673" s="12">
        <v>0.4819</v>
      </c>
      <c r="M3673" s="7">
        <v>0.28083946999999998</v>
      </c>
      <c r="N3673" s="31">
        <v>0.01</v>
      </c>
      <c r="O3673" s="14">
        <f>IFERROR(VLOOKUP($C3673,'site totals'!$J$2:$K$607,2,FALSE),1)</f>
        <v>1421.5852</v>
      </c>
      <c r="P3673" s="32" t="s">
        <v>22</v>
      </c>
      <c r="Q3673" s="12">
        <v>0.9643924693</v>
      </c>
      <c r="R3673" s="29">
        <v>0.28999999999999998</v>
      </c>
      <c r="S3673" s="2">
        <f>IF($A3673="site","",VLOOKUP($P3673,margin_ranges!$A$5:$D$10,4,FALSE)/100)</f>
        <v>0.29749999999999999</v>
      </c>
      <c r="T3673" s="6">
        <f>IF(A3673="placement",$J3673*MIN($Q3673,$S3673),"")</f>
        <v>52.0625</v>
      </c>
      <c r="U3673" s="6">
        <f>IF($A3673="placement",T3673,SUMIF($C$10:$C$6209,$C3673,$T$10:$T$6209))</f>
        <v>52.0625</v>
      </c>
      <c r="V3673" s="34">
        <f t="shared" si="173"/>
        <v>-1.0563380281690127E-2</v>
      </c>
      <c r="W3673" s="24"/>
      <c r="X3673" s="2" t="str">
        <f>IFERROR(MIN(VLOOKUP($W3673,margin_ranges!$A$5:$D$10,4,FALSE),$Q3673*100)/100,"")</f>
        <v/>
      </c>
      <c r="Y3673" s="6">
        <f t="shared" si="171"/>
        <v>52.0625</v>
      </c>
      <c r="Z3673" s="6">
        <f>IF($A3673="placement",Y3673,SUMIF($C$10:$C$6209,$C3673,$Y$10:$Y$6209))</f>
        <v>52.0625</v>
      </c>
      <c r="AA3673" s="29">
        <f t="shared" si="172"/>
        <v>-1.0563380281690127E-2</v>
      </c>
    </row>
    <row r="3674" spans="1:27" hidden="1" x14ac:dyDescent="0.3">
      <c r="A3674" s="8" t="s">
        <v>17</v>
      </c>
      <c r="B3674" s="8" t="s">
        <v>5690</v>
      </c>
      <c r="C3674" s="8" t="s">
        <v>5691</v>
      </c>
      <c r="D3674" s="8" t="s">
        <v>5722</v>
      </c>
      <c r="E3674" s="8" t="s">
        <v>5723</v>
      </c>
      <c r="F3674" s="29">
        <v>0.28999999999999998</v>
      </c>
      <c r="G3674" s="29">
        <v>1</v>
      </c>
      <c r="H3674" s="30">
        <v>50.272100000000002</v>
      </c>
      <c r="I3674" s="30">
        <v>30.5701</v>
      </c>
      <c r="J3674" s="14">
        <v>182</v>
      </c>
      <c r="K3674" s="14">
        <v>47</v>
      </c>
      <c r="L3674" s="12">
        <v>0.60809999999999997</v>
      </c>
      <c r="M3674" s="7">
        <v>0.19836582</v>
      </c>
      <c r="N3674" s="31">
        <v>0.01</v>
      </c>
      <c r="O3674" s="14">
        <f>IFERROR(VLOOKUP($C3674,'site totals'!$J$2:$K$607,2,FALSE),1)</f>
        <v>1421.5852</v>
      </c>
      <c r="P3674" s="32" t="s">
        <v>22</v>
      </c>
      <c r="Q3674" s="12">
        <v>0.94958808809999995</v>
      </c>
      <c r="R3674" s="29">
        <v>0.28999999999999998</v>
      </c>
      <c r="S3674" s="2">
        <f>IF($A3674="site","",VLOOKUP($P3674,margin_ranges!$A$5:$D$10,4,FALSE)/100)</f>
        <v>0.29749999999999999</v>
      </c>
      <c r="T3674" s="6">
        <f>IF(A3674="placement",$J3674*MIN($Q3674,$S3674),"")</f>
        <v>54.144999999999996</v>
      </c>
      <c r="U3674" s="6">
        <f>IF($A3674="placement",T3674,SUMIF($C$10:$C$6209,$C3674,$T$10:$T$6209))</f>
        <v>54.144999999999996</v>
      </c>
      <c r="V3674" s="34">
        <f t="shared" si="173"/>
        <v>-1.0563380281690127E-2</v>
      </c>
      <c r="W3674" s="24"/>
      <c r="X3674" s="2" t="str">
        <f>IFERROR(MIN(VLOOKUP($W3674,margin_ranges!$A$5:$D$10,4,FALSE),$Q3674*100)/100,"")</f>
        <v/>
      </c>
      <c r="Y3674" s="6">
        <f t="shared" si="171"/>
        <v>54.144999999999996</v>
      </c>
      <c r="Z3674" s="6">
        <f>IF($A3674="placement",Y3674,SUMIF($C$10:$C$6209,$C3674,$Y$10:$Y$6209))</f>
        <v>54.144999999999996</v>
      </c>
      <c r="AA3674" s="29">
        <f t="shared" si="172"/>
        <v>-1.0563380281690127E-2</v>
      </c>
    </row>
    <row r="3675" spans="1:27" hidden="1" x14ac:dyDescent="0.3">
      <c r="A3675" s="8" t="s">
        <v>17</v>
      </c>
      <c r="B3675" s="8" t="s">
        <v>5690</v>
      </c>
      <c r="C3675" s="8" t="s">
        <v>5691</v>
      </c>
      <c r="D3675" s="8" t="s">
        <v>5702</v>
      </c>
      <c r="E3675" s="8" t="s">
        <v>5703</v>
      </c>
      <c r="F3675" s="29">
        <v>0.28999999999999998</v>
      </c>
      <c r="G3675" s="29">
        <v>0</v>
      </c>
      <c r="H3675" s="30">
        <v>43.429900000000004</v>
      </c>
      <c r="I3675" s="30">
        <v>23.663399999999999</v>
      </c>
      <c r="J3675" s="14">
        <v>267</v>
      </c>
      <c r="K3675" s="14">
        <v>67</v>
      </c>
      <c r="L3675" s="12">
        <v>0.54490000000000005</v>
      </c>
      <c r="M3675" s="7">
        <v>0.37585779000000002</v>
      </c>
      <c r="N3675" s="31">
        <v>0.01</v>
      </c>
      <c r="O3675" s="14">
        <f>IFERROR(VLOOKUP($C3675,'site totals'!$J$2:$K$607,2,FALSE),1)</f>
        <v>1421.5852</v>
      </c>
      <c r="P3675" s="32" t="s">
        <v>22</v>
      </c>
      <c r="Q3675" s="12">
        <v>0.97339419260000004</v>
      </c>
      <c r="R3675" s="29">
        <v>0.28999999999999998</v>
      </c>
      <c r="S3675" s="2">
        <f>IF($A3675="site","",VLOOKUP($P3675,margin_ranges!$A$5:$D$10,4,FALSE)/100)</f>
        <v>0.29749999999999999</v>
      </c>
      <c r="T3675" s="6">
        <f>IF(A3675="placement",$J3675*MIN($Q3675,$S3675),"")</f>
        <v>79.43249999999999</v>
      </c>
      <c r="U3675" s="6">
        <f>IF($A3675="placement",T3675,SUMIF($C$10:$C$6209,$C3675,$T$10:$T$6209))</f>
        <v>79.43249999999999</v>
      </c>
      <c r="V3675" s="34">
        <f t="shared" si="173"/>
        <v>-1.0563380281690127E-2</v>
      </c>
      <c r="W3675" s="24"/>
      <c r="X3675" s="2" t="str">
        <f>IFERROR(MIN(VLOOKUP($W3675,margin_ranges!$A$5:$D$10,4,FALSE),$Q3675*100)/100,"")</f>
        <v/>
      </c>
      <c r="Y3675" s="6">
        <f t="shared" si="171"/>
        <v>79.43249999999999</v>
      </c>
      <c r="Z3675" s="6">
        <f>IF($A3675="placement",Y3675,SUMIF($C$10:$C$6209,$C3675,$Y$10:$Y$6209))</f>
        <v>79.43249999999999</v>
      </c>
      <c r="AA3675" s="29">
        <f t="shared" si="172"/>
        <v>-1.0563380281690127E-2</v>
      </c>
    </row>
    <row r="3676" spans="1:27" hidden="1" x14ac:dyDescent="0.3">
      <c r="A3676" s="8" t="s">
        <v>17</v>
      </c>
      <c r="B3676" s="8" t="s">
        <v>5690</v>
      </c>
      <c r="C3676" s="8" t="s">
        <v>5691</v>
      </c>
      <c r="D3676" s="8" t="s">
        <v>5724</v>
      </c>
      <c r="E3676" s="8" t="s">
        <v>5725</v>
      </c>
      <c r="F3676" s="29">
        <v>0.28999999999999998</v>
      </c>
      <c r="G3676" s="29">
        <v>1</v>
      </c>
      <c r="H3676" s="30">
        <v>67.056799999999996</v>
      </c>
      <c r="I3676" s="30">
        <v>37.754300000000001</v>
      </c>
      <c r="J3676" s="14">
        <v>300</v>
      </c>
      <c r="K3676" s="14">
        <v>78</v>
      </c>
      <c r="L3676" s="12">
        <v>0.56299999999999994</v>
      </c>
      <c r="M3676" s="7">
        <v>0.26474118000000002</v>
      </c>
      <c r="N3676" s="31">
        <v>0.01</v>
      </c>
      <c r="O3676" s="14">
        <f>IFERROR(VLOOKUP($C3676,'site totals'!$J$2:$K$607,2,FALSE),1)</f>
        <v>1421.5852</v>
      </c>
      <c r="P3676" s="32" t="s">
        <v>22</v>
      </c>
      <c r="Q3676" s="12">
        <v>0.9622272596</v>
      </c>
      <c r="R3676" s="29">
        <v>0.28999999999999998</v>
      </c>
      <c r="S3676" s="2">
        <f>IF($A3676="site","",VLOOKUP($P3676,margin_ranges!$A$5:$D$10,4,FALSE)/100)</f>
        <v>0.29749999999999999</v>
      </c>
      <c r="T3676" s="6">
        <f>IF(A3676="placement",$J3676*MIN($Q3676,$S3676),"")</f>
        <v>89.25</v>
      </c>
      <c r="U3676" s="6">
        <f>IF($A3676="placement",T3676,SUMIF($C$10:$C$6209,$C3676,$T$10:$T$6209))</f>
        <v>89.25</v>
      </c>
      <c r="V3676" s="34">
        <f t="shared" si="173"/>
        <v>-1.0563380281690127E-2</v>
      </c>
      <c r="W3676" s="24"/>
      <c r="X3676" s="2" t="str">
        <f>IFERROR(MIN(VLOOKUP($W3676,margin_ranges!$A$5:$D$10,4,FALSE),$Q3676*100)/100,"")</f>
        <v/>
      </c>
      <c r="Y3676" s="6">
        <f t="shared" si="171"/>
        <v>89.25</v>
      </c>
      <c r="Z3676" s="6">
        <f>IF($A3676="placement",Y3676,SUMIF($C$10:$C$6209,$C3676,$Y$10:$Y$6209))</f>
        <v>89.25</v>
      </c>
      <c r="AA3676" s="29">
        <f t="shared" si="172"/>
        <v>-1.0563380281690127E-2</v>
      </c>
    </row>
    <row r="3677" spans="1:27" hidden="1" x14ac:dyDescent="0.3">
      <c r="A3677" s="8" t="s">
        <v>17</v>
      </c>
      <c r="B3677" s="8" t="s">
        <v>5690</v>
      </c>
      <c r="C3677" s="8" t="s">
        <v>5691</v>
      </c>
      <c r="D3677" s="8" t="s">
        <v>5726</v>
      </c>
      <c r="E3677" s="8" t="s">
        <v>5727</v>
      </c>
      <c r="F3677" s="29">
        <v>0.28999999999999998</v>
      </c>
      <c r="G3677" s="29">
        <v>0</v>
      </c>
      <c r="H3677" s="30">
        <v>10.5648</v>
      </c>
      <c r="I3677" s="30">
        <v>4.3365999999999998</v>
      </c>
      <c r="J3677" s="14">
        <v>41</v>
      </c>
      <c r="K3677" s="14">
        <v>10</v>
      </c>
      <c r="L3677" s="12">
        <v>0.41049999999999998</v>
      </c>
      <c r="M3677" s="7">
        <v>0.31776914000000001</v>
      </c>
      <c r="N3677" s="31">
        <v>0.01</v>
      </c>
      <c r="O3677" s="14">
        <f>IFERROR(VLOOKUP($C3677,'site totals'!$J$2:$K$607,2,FALSE),1)</f>
        <v>1421.5852</v>
      </c>
      <c r="P3677" s="32" t="s">
        <v>22</v>
      </c>
      <c r="Q3677" s="12">
        <v>0.96853061309999999</v>
      </c>
      <c r="R3677" s="29">
        <v>0.28999999999999998</v>
      </c>
      <c r="S3677" s="2">
        <f>IF($A3677="site","",VLOOKUP($P3677,margin_ranges!$A$5:$D$10,4,FALSE)/100)</f>
        <v>0.29749999999999999</v>
      </c>
      <c r="T3677" s="6">
        <f>IF(A3677="placement",$J3677*MIN($Q3677,$S3677),"")</f>
        <v>12.1975</v>
      </c>
      <c r="U3677" s="6">
        <f>IF($A3677="placement",T3677,SUMIF($C$10:$C$6209,$C3677,$T$10:$T$6209))</f>
        <v>12.1975</v>
      </c>
      <c r="V3677" s="34">
        <f t="shared" si="173"/>
        <v>-1.0563380281690016E-2</v>
      </c>
      <c r="W3677" s="24"/>
      <c r="X3677" s="2" t="str">
        <f>IFERROR(MIN(VLOOKUP($W3677,margin_ranges!$A$5:$D$10,4,FALSE),$Q3677*100)/100,"")</f>
        <v/>
      </c>
      <c r="Y3677" s="6">
        <f t="shared" si="171"/>
        <v>12.1975</v>
      </c>
      <c r="Z3677" s="6">
        <f>IF($A3677="placement",Y3677,SUMIF($C$10:$C$6209,$C3677,$Y$10:$Y$6209))</f>
        <v>12.1975</v>
      </c>
      <c r="AA3677" s="29">
        <f t="shared" si="172"/>
        <v>-1.0563380281690016E-2</v>
      </c>
    </row>
    <row r="3678" spans="1:27" hidden="1" x14ac:dyDescent="0.3">
      <c r="A3678" s="8" t="s">
        <v>17</v>
      </c>
      <c r="B3678" s="8" t="s">
        <v>5690</v>
      </c>
      <c r="C3678" s="8" t="s">
        <v>5691</v>
      </c>
      <c r="D3678" s="8" t="s">
        <v>5710</v>
      </c>
      <c r="E3678" s="8" t="s">
        <v>5711</v>
      </c>
      <c r="F3678" s="29">
        <v>0.28999999999999998</v>
      </c>
      <c r="G3678" s="29">
        <v>0</v>
      </c>
      <c r="H3678" s="30">
        <v>12.6221</v>
      </c>
      <c r="I3678" s="30">
        <v>4.6383000000000001</v>
      </c>
      <c r="J3678" s="14">
        <v>53</v>
      </c>
      <c r="K3678" s="14">
        <v>14</v>
      </c>
      <c r="L3678" s="12">
        <v>0.36749999999999999</v>
      </c>
      <c r="M3678" s="7">
        <v>0.38338055999999998</v>
      </c>
      <c r="N3678" s="31">
        <v>0.01</v>
      </c>
      <c r="O3678" s="14">
        <f>IFERROR(VLOOKUP($C3678,'site totals'!$J$2:$K$607,2,FALSE),1)</f>
        <v>1421.5852</v>
      </c>
      <c r="P3678" s="32" t="s">
        <v>22</v>
      </c>
      <c r="Q3678" s="12">
        <v>0.97391625690000005</v>
      </c>
      <c r="R3678" s="29">
        <v>0.28999999999999998</v>
      </c>
      <c r="S3678" s="2">
        <f>IF($A3678="site","",VLOOKUP($P3678,margin_ranges!$A$5:$D$10,4,FALSE)/100)</f>
        <v>0.29749999999999999</v>
      </c>
      <c r="T3678" s="6">
        <f>IF(A3678="placement",$J3678*MIN($Q3678,$S3678),"")</f>
        <v>15.7675</v>
      </c>
      <c r="U3678" s="6">
        <f>IF($A3678="placement",T3678,SUMIF($C$10:$C$6209,$C3678,$T$10:$T$6209))</f>
        <v>15.7675</v>
      </c>
      <c r="V3678" s="34">
        <f t="shared" si="173"/>
        <v>-1.0563380281690016E-2</v>
      </c>
      <c r="W3678" s="24"/>
      <c r="X3678" s="2" t="str">
        <f>IFERROR(MIN(VLOOKUP($W3678,margin_ranges!$A$5:$D$10,4,FALSE),$Q3678*100)/100,"")</f>
        <v/>
      </c>
      <c r="Y3678" s="6">
        <f t="shared" si="171"/>
        <v>15.7675</v>
      </c>
      <c r="Z3678" s="6">
        <f>IF($A3678="placement",Y3678,SUMIF($C$10:$C$6209,$C3678,$Y$10:$Y$6209))</f>
        <v>15.7675</v>
      </c>
      <c r="AA3678" s="29">
        <f t="shared" si="172"/>
        <v>-1.0563380281690016E-2</v>
      </c>
    </row>
    <row r="3679" spans="1:27" hidden="1" x14ac:dyDescent="0.3">
      <c r="A3679" s="8" t="s">
        <v>17</v>
      </c>
      <c r="B3679" s="8" t="s">
        <v>5690</v>
      </c>
      <c r="C3679" s="8" t="s">
        <v>5691</v>
      </c>
      <c r="D3679" s="8" t="s">
        <v>5738</v>
      </c>
      <c r="E3679" s="8" t="s">
        <v>5739</v>
      </c>
      <c r="F3679" s="29">
        <v>0.28999999999999998</v>
      </c>
      <c r="G3679" s="29">
        <v>0</v>
      </c>
      <c r="H3679" s="30">
        <v>12.6526</v>
      </c>
      <c r="I3679" s="30">
        <v>6.1264000000000003</v>
      </c>
      <c r="J3679" s="14">
        <v>62</v>
      </c>
      <c r="K3679" s="14">
        <v>16</v>
      </c>
      <c r="L3679" s="12">
        <v>0.48420000000000002</v>
      </c>
      <c r="M3679" s="7">
        <v>0.33541723000000001</v>
      </c>
      <c r="N3679" s="31">
        <v>0.01</v>
      </c>
      <c r="O3679" s="14">
        <f>IFERROR(VLOOKUP($C3679,'site totals'!$J$2:$K$607,2,FALSE),1)</f>
        <v>1421.5852</v>
      </c>
      <c r="P3679" s="32" t="s">
        <v>22</v>
      </c>
      <c r="Q3679" s="12">
        <v>0.97018638509999999</v>
      </c>
      <c r="R3679" s="29">
        <v>0.28999999999999998</v>
      </c>
      <c r="S3679" s="2">
        <f>IF($A3679="site","",VLOOKUP($P3679,margin_ranges!$A$5:$D$10,4,FALSE)/100)</f>
        <v>0.29749999999999999</v>
      </c>
      <c r="T3679" s="6">
        <f>IF(A3679="placement",$J3679*MIN($Q3679,$S3679),"")</f>
        <v>18.445</v>
      </c>
      <c r="U3679" s="6">
        <f>IF($A3679="placement",T3679,SUMIF($C$10:$C$6209,$C3679,$T$10:$T$6209))</f>
        <v>18.445</v>
      </c>
      <c r="V3679" s="34">
        <f t="shared" si="173"/>
        <v>-1.0563380281690016E-2</v>
      </c>
      <c r="W3679" s="24"/>
      <c r="X3679" s="2" t="str">
        <f>IFERROR(MIN(VLOOKUP($W3679,margin_ranges!$A$5:$D$10,4,FALSE),$Q3679*100)/100,"")</f>
        <v/>
      </c>
      <c r="Y3679" s="6">
        <f t="shared" si="171"/>
        <v>18.445</v>
      </c>
      <c r="Z3679" s="6">
        <f>IF($A3679="placement",Y3679,SUMIF($C$10:$C$6209,$C3679,$Y$10:$Y$6209))</f>
        <v>18.445</v>
      </c>
      <c r="AA3679" s="29">
        <f t="shared" si="172"/>
        <v>-1.0563380281690016E-2</v>
      </c>
    </row>
    <row r="3680" spans="1:27" hidden="1" x14ac:dyDescent="0.3">
      <c r="A3680" s="8" t="s">
        <v>17</v>
      </c>
      <c r="B3680" s="8" t="s">
        <v>5690</v>
      </c>
      <c r="C3680" s="8" t="s">
        <v>5691</v>
      </c>
      <c r="D3680" s="8" t="s">
        <v>5736</v>
      </c>
      <c r="E3680" s="8" t="s">
        <v>5737</v>
      </c>
      <c r="F3680" s="29">
        <v>0.28999999999999998</v>
      </c>
      <c r="G3680" s="29">
        <v>0</v>
      </c>
      <c r="H3680" s="30">
        <v>34.304099999999998</v>
      </c>
      <c r="I3680" s="30">
        <v>12.091100000000001</v>
      </c>
      <c r="J3680" s="14">
        <v>84</v>
      </c>
      <c r="K3680" s="14">
        <v>22</v>
      </c>
      <c r="L3680" s="12">
        <v>0.35249999999999998</v>
      </c>
      <c r="M3680" s="7">
        <v>0.23087029000000001</v>
      </c>
      <c r="N3680" s="31">
        <v>0.01</v>
      </c>
      <c r="O3680" s="14">
        <f>IFERROR(VLOOKUP($C3680,'site totals'!$J$2:$K$607,2,FALSE),1)</f>
        <v>1421.5852</v>
      </c>
      <c r="P3680" s="32" t="s">
        <v>22</v>
      </c>
      <c r="Q3680" s="12">
        <v>0.9566856359</v>
      </c>
      <c r="R3680" s="29">
        <v>0.28999999999999998</v>
      </c>
      <c r="S3680" s="2">
        <f>IF($A3680="site","",VLOOKUP($P3680,margin_ranges!$A$5:$D$10,4,FALSE)/100)</f>
        <v>0.29749999999999999</v>
      </c>
      <c r="T3680" s="6">
        <f>IF(A3680="placement",$J3680*MIN($Q3680,$S3680),"")</f>
        <v>24.99</v>
      </c>
      <c r="U3680" s="6">
        <f>IF($A3680="placement",T3680,SUMIF($C$10:$C$6209,$C3680,$T$10:$T$6209))</f>
        <v>24.99</v>
      </c>
      <c r="V3680" s="34">
        <f t="shared" si="173"/>
        <v>-1.0563380281690016E-2</v>
      </c>
      <c r="W3680" s="24"/>
      <c r="X3680" s="2" t="str">
        <f>IFERROR(MIN(VLOOKUP($W3680,margin_ranges!$A$5:$D$10,4,FALSE),$Q3680*100)/100,"")</f>
        <v/>
      </c>
      <c r="Y3680" s="6">
        <f t="shared" ref="Y3680:Y3743" si="174">IF(A3680="placement",IF($X3680="",$T3680,$J3680*MIN($Q3680,$X3680)),"")</f>
        <v>24.99</v>
      </c>
      <c r="Z3680" s="6">
        <f>IF($A3680="placement",Y3680,SUMIF($C$10:$C$6209,$C3680,$Y$10:$Y$6209))</f>
        <v>24.99</v>
      </c>
      <c r="AA3680" s="29">
        <f t="shared" ref="AA3680:AA3743" si="175">($J3680-$Z3680)/($J3680*(1-$R3680))-1</f>
        <v>-1.0563380281690016E-2</v>
      </c>
    </row>
    <row r="3681" spans="1:27" hidden="1" x14ac:dyDescent="0.3">
      <c r="A3681" s="8" t="s">
        <v>17</v>
      </c>
      <c r="B3681" s="8" t="s">
        <v>5690</v>
      </c>
      <c r="C3681" s="8" t="s">
        <v>5691</v>
      </c>
      <c r="D3681" s="8" t="s">
        <v>5718</v>
      </c>
      <c r="E3681" s="8" t="s">
        <v>5719</v>
      </c>
      <c r="F3681" s="29">
        <v>0.28999999999999998</v>
      </c>
      <c r="G3681" s="29">
        <v>0</v>
      </c>
      <c r="H3681" s="30">
        <v>31.0822</v>
      </c>
      <c r="I3681" s="30">
        <v>15.8179</v>
      </c>
      <c r="J3681" s="14">
        <v>110</v>
      </c>
      <c r="K3681" s="14">
        <v>27</v>
      </c>
      <c r="L3681" s="12">
        <v>0.50890000000000002</v>
      </c>
      <c r="M3681" s="7">
        <v>0.23163047</v>
      </c>
      <c r="N3681" s="31">
        <v>0.01</v>
      </c>
      <c r="O3681" s="14">
        <f>IFERROR(VLOOKUP($C3681,'site totals'!$J$2:$K$607,2,FALSE),1)</f>
        <v>1421.5852</v>
      </c>
      <c r="P3681" s="32" t="s">
        <v>22</v>
      </c>
      <c r="Q3681" s="12">
        <v>0.95682778759999998</v>
      </c>
      <c r="R3681" s="29">
        <v>0.28999999999999998</v>
      </c>
      <c r="S3681" s="2">
        <f>IF($A3681="site","",VLOOKUP($P3681,margin_ranges!$A$5:$D$10,4,FALSE)/100)</f>
        <v>0.29749999999999999</v>
      </c>
      <c r="T3681" s="6">
        <f>IF(A3681="placement",$J3681*MIN($Q3681,$S3681),"")</f>
        <v>32.725000000000001</v>
      </c>
      <c r="U3681" s="6">
        <f>IF($A3681="placement",T3681,SUMIF($C$10:$C$6209,$C3681,$T$10:$T$6209))</f>
        <v>32.725000000000001</v>
      </c>
      <c r="V3681" s="34">
        <f t="shared" si="173"/>
        <v>-1.0563380281690016E-2</v>
      </c>
      <c r="W3681" s="24"/>
      <c r="X3681" s="2" t="str">
        <f>IFERROR(MIN(VLOOKUP($W3681,margin_ranges!$A$5:$D$10,4,FALSE),$Q3681*100)/100,"")</f>
        <v/>
      </c>
      <c r="Y3681" s="6">
        <f t="shared" si="174"/>
        <v>32.725000000000001</v>
      </c>
      <c r="Z3681" s="6">
        <f>IF($A3681="placement",Y3681,SUMIF($C$10:$C$6209,$C3681,$Y$10:$Y$6209))</f>
        <v>32.725000000000001</v>
      </c>
      <c r="AA3681" s="29">
        <f t="shared" si="175"/>
        <v>-1.0563380281690016E-2</v>
      </c>
    </row>
    <row r="3682" spans="1:27" hidden="1" x14ac:dyDescent="0.3">
      <c r="A3682" s="8" t="s">
        <v>17</v>
      </c>
      <c r="B3682" s="8" t="s">
        <v>5690</v>
      </c>
      <c r="C3682" s="8" t="s">
        <v>5691</v>
      </c>
      <c r="D3682" s="8" t="s">
        <v>5698</v>
      </c>
      <c r="E3682" s="8" t="s">
        <v>5699</v>
      </c>
      <c r="F3682" s="29">
        <v>0.28999999999999998</v>
      </c>
      <c r="G3682" s="29">
        <v>0</v>
      </c>
      <c r="H3682" s="30">
        <v>33.6997</v>
      </c>
      <c r="I3682" s="30">
        <v>16.022600000000001</v>
      </c>
      <c r="J3682" s="14">
        <v>122</v>
      </c>
      <c r="K3682" s="14">
        <v>30</v>
      </c>
      <c r="L3682" s="12">
        <v>0.47549999999999998</v>
      </c>
      <c r="M3682" s="7">
        <v>0.25353875999999997</v>
      </c>
      <c r="N3682" s="31">
        <v>0.01</v>
      </c>
      <c r="O3682" s="14">
        <f>IFERROR(VLOOKUP($C3682,'site totals'!$J$2:$K$607,2,FALSE),1)</f>
        <v>1421.5852</v>
      </c>
      <c r="P3682" s="32" t="s">
        <v>22</v>
      </c>
      <c r="Q3682" s="12">
        <v>0.96055829849999996</v>
      </c>
      <c r="R3682" s="29">
        <v>0.28999999999999998</v>
      </c>
      <c r="S3682" s="2">
        <f>IF($A3682="site","",VLOOKUP($P3682,margin_ranges!$A$5:$D$10,4,FALSE)/100)</f>
        <v>0.29749999999999999</v>
      </c>
      <c r="T3682" s="6">
        <f>IF(A3682="placement",$J3682*MIN($Q3682,$S3682),"")</f>
        <v>36.295000000000002</v>
      </c>
      <c r="U3682" s="6">
        <f>IF($A3682="placement",T3682,SUMIF($C$10:$C$6209,$C3682,$T$10:$T$6209))</f>
        <v>36.295000000000002</v>
      </c>
      <c r="V3682" s="34">
        <f t="shared" si="173"/>
        <v>-1.0563380281690016E-2</v>
      </c>
      <c r="W3682" s="24"/>
      <c r="X3682" s="2" t="str">
        <f>IFERROR(MIN(VLOOKUP($W3682,margin_ranges!$A$5:$D$10,4,FALSE),$Q3682*100)/100,"")</f>
        <v/>
      </c>
      <c r="Y3682" s="6">
        <f t="shared" si="174"/>
        <v>36.295000000000002</v>
      </c>
      <c r="Z3682" s="6">
        <f>IF($A3682="placement",Y3682,SUMIF($C$10:$C$6209,$C3682,$Y$10:$Y$6209))</f>
        <v>36.295000000000002</v>
      </c>
      <c r="AA3682" s="29">
        <f t="shared" si="175"/>
        <v>-1.0563380281690016E-2</v>
      </c>
    </row>
    <row r="3683" spans="1:27" hidden="1" x14ac:dyDescent="0.3">
      <c r="A3683" s="8" t="s">
        <v>17</v>
      </c>
      <c r="B3683" s="8" t="s">
        <v>5690</v>
      </c>
      <c r="C3683" s="8" t="s">
        <v>5691</v>
      </c>
      <c r="D3683" s="8" t="s">
        <v>5734</v>
      </c>
      <c r="E3683" s="8" t="s">
        <v>5735</v>
      </c>
      <c r="F3683" s="29">
        <v>0.28999999999999998</v>
      </c>
      <c r="G3683" s="29">
        <v>0</v>
      </c>
      <c r="H3683" s="30">
        <v>43.710099999999997</v>
      </c>
      <c r="I3683" s="30">
        <v>22.784600000000001</v>
      </c>
      <c r="J3683" s="14">
        <v>202</v>
      </c>
      <c r="K3683" s="14">
        <v>50</v>
      </c>
      <c r="L3683" s="12">
        <v>0.52129999999999999</v>
      </c>
      <c r="M3683" s="7">
        <v>0.29494678000000002</v>
      </c>
      <c r="N3683" s="31">
        <v>0.01</v>
      </c>
      <c r="O3683" s="14">
        <f>IFERROR(VLOOKUP($C3683,'site totals'!$J$2:$K$607,2,FALSE),1)</f>
        <v>1421.5852</v>
      </c>
      <c r="P3683" s="32" t="s">
        <v>22</v>
      </c>
      <c r="Q3683" s="12">
        <v>0.96609557879999997</v>
      </c>
      <c r="R3683" s="29">
        <v>0.28999999999999998</v>
      </c>
      <c r="S3683" s="2">
        <f>IF($A3683="site","",VLOOKUP($P3683,margin_ranges!$A$5:$D$10,4,FALSE)/100)</f>
        <v>0.29749999999999999</v>
      </c>
      <c r="T3683" s="6">
        <f>IF(A3683="placement",$J3683*MIN($Q3683,$S3683),"")</f>
        <v>60.094999999999999</v>
      </c>
      <c r="U3683" s="6">
        <f>IF($A3683="placement",T3683,SUMIF($C$10:$C$6209,$C3683,$T$10:$T$6209))</f>
        <v>60.094999999999999</v>
      </c>
      <c r="V3683" s="34">
        <f t="shared" si="173"/>
        <v>-1.0563380281690016E-2</v>
      </c>
      <c r="W3683" s="24"/>
      <c r="X3683" s="2" t="str">
        <f>IFERROR(MIN(VLOOKUP($W3683,margin_ranges!$A$5:$D$10,4,FALSE),$Q3683*100)/100,"")</f>
        <v/>
      </c>
      <c r="Y3683" s="6">
        <f t="shared" si="174"/>
        <v>60.094999999999999</v>
      </c>
      <c r="Z3683" s="6">
        <f>IF($A3683="placement",Y3683,SUMIF($C$10:$C$6209,$C3683,$Y$10:$Y$6209))</f>
        <v>60.094999999999999</v>
      </c>
      <c r="AA3683" s="29">
        <f t="shared" si="175"/>
        <v>-1.0563380281690016E-2</v>
      </c>
    </row>
    <row r="3684" spans="1:27" hidden="1" x14ac:dyDescent="0.3">
      <c r="A3684" s="8" t="s">
        <v>17</v>
      </c>
      <c r="B3684" s="8" t="s">
        <v>5690</v>
      </c>
      <c r="C3684" s="8" t="s">
        <v>5691</v>
      </c>
      <c r="D3684" s="8" t="s">
        <v>5720</v>
      </c>
      <c r="E3684" s="8" t="s">
        <v>5721</v>
      </c>
      <c r="F3684" s="29">
        <v>0.28999999999999998</v>
      </c>
      <c r="G3684" s="29">
        <v>1</v>
      </c>
      <c r="H3684" s="30">
        <v>67.856099999999998</v>
      </c>
      <c r="I3684" s="30">
        <v>39.675400000000003</v>
      </c>
      <c r="J3684" s="14">
        <v>370</v>
      </c>
      <c r="K3684" s="14">
        <v>96</v>
      </c>
      <c r="L3684" s="12">
        <v>0.5847</v>
      </c>
      <c r="M3684" s="7">
        <v>0.31121837000000002</v>
      </c>
      <c r="N3684" s="31">
        <v>0.01</v>
      </c>
      <c r="O3684" s="14">
        <f>IFERROR(VLOOKUP($C3684,'site totals'!$J$2:$K$607,2,FALSE),1)</f>
        <v>1421.5852</v>
      </c>
      <c r="P3684" s="32" t="s">
        <v>22</v>
      </c>
      <c r="Q3684" s="12">
        <v>0.9678682207</v>
      </c>
      <c r="R3684" s="29">
        <v>0.28999999999999998</v>
      </c>
      <c r="S3684" s="2">
        <f>IF($A3684="site","",VLOOKUP($P3684,margin_ranges!$A$5:$D$10,4,FALSE)/100)</f>
        <v>0.29749999999999999</v>
      </c>
      <c r="T3684" s="6">
        <f>IF(A3684="placement",$J3684*MIN($Q3684,$S3684),"")</f>
        <v>110.07499999999999</v>
      </c>
      <c r="U3684" s="6">
        <f>IF($A3684="placement",T3684,SUMIF($C$10:$C$6209,$C3684,$T$10:$T$6209))</f>
        <v>110.07499999999999</v>
      </c>
      <c r="V3684" s="34">
        <f t="shared" si="173"/>
        <v>-1.0563380281690016E-2</v>
      </c>
      <c r="W3684" s="24"/>
      <c r="X3684" s="2" t="str">
        <f>IFERROR(MIN(VLOOKUP($W3684,margin_ranges!$A$5:$D$10,4,FALSE),$Q3684*100)/100,"")</f>
        <v/>
      </c>
      <c r="Y3684" s="6">
        <f t="shared" si="174"/>
        <v>110.07499999999999</v>
      </c>
      <c r="Z3684" s="6">
        <f>IF($A3684="placement",Y3684,SUMIF($C$10:$C$6209,$C3684,$Y$10:$Y$6209))</f>
        <v>110.07499999999999</v>
      </c>
      <c r="AA3684" s="29">
        <f t="shared" si="175"/>
        <v>-1.0563380281690016E-2</v>
      </c>
    </row>
    <row r="3685" spans="1:27" hidden="1" x14ac:dyDescent="0.3">
      <c r="A3685" s="8" t="s">
        <v>17</v>
      </c>
      <c r="B3685" s="8" t="s">
        <v>5690</v>
      </c>
      <c r="C3685" s="8" t="s">
        <v>5691</v>
      </c>
      <c r="D3685" s="8" t="s">
        <v>5716</v>
      </c>
      <c r="E3685" s="8" t="s">
        <v>5717</v>
      </c>
      <c r="F3685" s="29">
        <v>0.28999999999999998</v>
      </c>
      <c r="G3685" s="29">
        <v>1</v>
      </c>
      <c r="H3685" s="30">
        <v>67.4221</v>
      </c>
      <c r="I3685" s="30">
        <v>47.256599999999999</v>
      </c>
      <c r="J3685" s="14">
        <v>441</v>
      </c>
      <c r="K3685" s="14">
        <v>114</v>
      </c>
      <c r="L3685" s="12">
        <v>0.70089999999999997</v>
      </c>
      <c r="M3685" s="7">
        <v>0.31140067999999999</v>
      </c>
      <c r="N3685" s="31">
        <v>0.01</v>
      </c>
      <c r="O3685" s="14">
        <f>IFERROR(VLOOKUP($C3685,'site totals'!$J$2:$K$607,2,FALSE),1)</f>
        <v>1421.5852</v>
      </c>
      <c r="P3685" s="32" t="s">
        <v>22</v>
      </c>
      <c r="Q3685" s="12">
        <v>0.96788703239999996</v>
      </c>
      <c r="R3685" s="29">
        <v>0.28999999999999998</v>
      </c>
      <c r="S3685" s="2">
        <f>IF($A3685="site","",VLOOKUP($P3685,margin_ranges!$A$5:$D$10,4,FALSE)/100)</f>
        <v>0.29749999999999999</v>
      </c>
      <c r="T3685" s="6">
        <f>IF(A3685="placement",$J3685*MIN($Q3685,$S3685),"")</f>
        <v>131.19749999999999</v>
      </c>
      <c r="U3685" s="6">
        <f>IF($A3685="placement",T3685,SUMIF($C$10:$C$6209,$C3685,$T$10:$T$6209))</f>
        <v>131.19749999999999</v>
      </c>
      <c r="V3685" s="34">
        <f t="shared" si="173"/>
        <v>-1.0563380281690016E-2</v>
      </c>
      <c r="W3685" s="24"/>
      <c r="X3685" s="2" t="str">
        <f>IFERROR(MIN(VLOOKUP($W3685,margin_ranges!$A$5:$D$10,4,FALSE),$Q3685*100)/100,"")</f>
        <v/>
      </c>
      <c r="Y3685" s="6">
        <f t="shared" si="174"/>
        <v>131.19749999999999</v>
      </c>
      <c r="Z3685" s="6">
        <f>IF($A3685="placement",Y3685,SUMIF($C$10:$C$6209,$C3685,$Y$10:$Y$6209))</f>
        <v>131.19749999999999</v>
      </c>
      <c r="AA3685" s="29">
        <f t="shared" si="175"/>
        <v>-1.0563380281690016E-2</v>
      </c>
    </row>
    <row r="3686" spans="1:27" hidden="1" x14ac:dyDescent="0.3">
      <c r="A3686" s="8" t="s">
        <v>17</v>
      </c>
      <c r="B3686" s="8" t="s">
        <v>5690</v>
      </c>
      <c r="C3686" s="8" t="s">
        <v>5691</v>
      </c>
      <c r="D3686" s="8" t="s">
        <v>5714</v>
      </c>
      <c r="E3686" s="8" t="s">
        <v>5715</v>
      </c>
      <c r="F3686" s="29">
        <v>0.28999999999999898</v>
      </c>
      <c r="G3686" s="29">
        <v>0</v>
      </c>
      <c r="H3686" s="30">
        <v>35.913600000000002</v>
      </c>
      <c r="I3686" s="30">
        <v>21.9053</v>
      </c>
      <c r="J3686" s="14">
        <v>170</v>
      </c>
      <c r="K3686" s="14">
        <v>42</v>
      </c>
      <c r="L3686" s="12">
        <v>0.6099</v>
      </c>
      <c r="M3686" s="7">
        <v>0.25823512999999998</v>
      </c>
      <c r="N3686" s="31">
        <v>0.01</v>
      </c>
      <c r="O3686" s="14">
        <f>IFERROR(VLOOKUP($C3686,'site totals'!$J$2:$K$607,2,FALSE),1)</f>
        <v>1421.5852</v>
      </c>
      <c r="P3686" s="32" t="s">
        <v>22</v>
      </c>
      <c r="Q3686" s="12">
        <v>0.96127560170000004</v>
      </c>
      <c r="R3686" s="29">
        <v>0.28999999999999998</v>
      </c>
      <c r="S3686" s="2">
        <f>IF($A3686="site","",VLOOKUP($P3686,margin_ranges!$A$5:$D$10,4,FALSE)/100)</f>
        <v>0.29749999999999999</v>
      </c>
      <c r="T3686" s="6">
        <f>IF(A3686="placement",$J3686*MIN($Q3686,$S3686),"")</f>
        <v>50.574999999999996</v>
      </c>
      <c r="U3686" s="6">
        <f>IF($A3686="placement",T3686,SUMIF($C$10:$C$6209,$C3686,$T$10:$T$6209))</f>
        <v>50.574999999999996</v>
      </c>
      <c r="V3686" s="34">
        <f t="shared" si="173"/>
        <v>-1.0563380281689905E-2</v>
      </c>
      <c r="W3686" s="24"/>
      <c r="X3686" s="2" t="str">
        <f>IFERROR(MIN(VLOOKUP($W3686,margin_ranges!$A$5:$D$10,4,FALSE),$Q3686*100)/100,"")</f>
        <v/>
      </c>
      <c r="Y3686" s="6">
        <f t="shared" si="174"/>
        <v>50.574999999999996</v>
      </c>
      <c r="Z3686" s="6">
        <f>IF($A3686="placement",Y3686,SUMIF($C$10:$C$6209,$C3686,$Y$10:$Y$6209))</f>
        <v>50.574999999999996</v>
      </c>
      <c r="AA3686" s="29">
        <f t="shared" si="175"/>
        <v>-1.0563380281689905E-2</v>
      </c>
    </row>
    <row r="3687" spans="1:27" hidden="1" x14ac:dyDescent="0.3">
      <c r="A3687" s="8" t="s">
        <v>17</v>
      </c>
      <c r="B3687" s="8" t="s">
        <v>5690</v>
      </c>
      <c r="C3687" s="8" t="s">
        <v>5691</v>
      </c>
      <c r="D3687" s="8" t="s">
        <v>5712</v>
      </c>
      <c r="E3687" s="8" t="s">
        <v>5713</v>
      </c>
      <c r="F3687" s="29">
        <v>0.29999999999999899</v>
      </c>
      <c r="G3687" s="29">
        <v>0</v>
      </c>
      <c r="H3687" s="30">
        <v>21.1066</v>
      </c>
      <c r="I3687" s="30">
        <v>14.396699999999999</v>
      </c>
      <c r="J3687" s="14">
        <v>38</v>
      </c>
      <c r="K3687" s="14">
        <v>11</v>
      </c>
      <c r="L3687" s="12">
        <v>0.68210000000000004</v>
      </c>
      <c r="M3687" s="7">
        <v>8.7450509999999995E-2</v>
      </c>
      <c r="N3687" s="31">
        <v>0.01</v>
      </c>
      <c r="O3687" s="14">
        <f>IFERROR(VLOOKUP($C3687,'site totals'!$J$2:$K$607,2,FALSE),1)</f>
        <v>1421.5852</v>
      </c>
      <c r="P3687" s="32" t="s">
        <v>91</v>
      </c>
      <c r="Q3687" s="12">
        <v>0.88564960849999996</v>
      </c>
      <c r="R3687" s="29">
        <v>0.3</v>
      </c>
      <c r="S3687" s="2">
        <f>IF($A3687="site","",VLOOKUP($P3687,margin_ranges!$A$5:$D$10,4,FALSE)/100)</f>
        <v>0.29749999999999999</v>
      </c>
      <c r="T3687" s="6">
        <f>IF(A3687="placement",$J3687*MIN($Q3687,$S3687),"")</f>
        <v>11.305</v>
      </c>
      <c r="U3687" s="6">
        <f>IF($A3687="placement",T3687,SUMIF($C$10:$C$6209,$C3687,$T$10:$T$6209))</f>
        <v>11.305</v>
      </c>
      <c r="V3687" s="34">
        <f t="shared" ref="V3687:V3750" si="176">($J3687-$U3687)/($J3687*(1-$R3687))-1</f>
        <v>3.5714285714285587E-3</v>
      </c>
      <c r="W3687" s="24"/>
      <c r="X3687" s="2" t="str">
        <f>IFERROR(MIN(VLOOKUP($W3687,margin_ranges!$A$5:$D$10,4,FALSE),$Q3687*100)/100,"")</f>
        <v/>
      </c>
      <c r="Y3687" s="6">
        <f t="shared" si="174"/>
        <v>11.305</v>
      </c>
      <c r="Z3687" s="6">
        <f>IF($A3687="placement",Y3687,SUMIF($C$10:$C$6209,$C3687,$Y$10:$Y$6209))</f>
        <v>11.305</v>
      </c>
      <c r="AA3687" s="29">
        <f t="shared" si="175"/>
        <v>3.5714285714285587E-3</v>
      </c>
    </row>
    <row r="3688" spans="1:27" x14ac:dyDescent="0.3">
      <c r="A3688" s="16" t="s">
        <v>33</v>
      </c>
      <c r="B3688" s="16" t="s">
        <v>5690</v>
      </c>
      <c r="C3688" s="16" t="s">
        <v>5691</v>
      </c>
      <c r="D3688" s="8" t="s">
        <v>34</v>
      </c>
      <c r="E3688" s="16"/>
      <c r="F3688" s="17">
        <v>0.28951307596618198</v>
      </c>
      <c r="G3688" s="17">
        <v>0.46938417999999998</v>
      </c>
      <c r="H3688" s="36">
        <v>726.22860000000003</v>
      </c>
      <c r="I3688" s="36">
        <v>390.38959999999997</v>
      </c>
      <c r="J3688" s="22">
        <v>3046</v>
      </c>
      <c r="K3688" s="22">
        <v>778</v>
      </c>
      <c r="L3688" s="18">
        <v>0.53759999999999997</v>
      </c>
      <c r="M3688" s="19">
        <v>0.26010377000000001</v>
      </c>
      <c r="N3688" s="20">
        <v>0.01</v>
      </c>
      <c r="O3688" s="22">
        <f>IFERROR(VLOOKUP($C3688,'site totals'!$J$2:$K$607,2,FALSE),1)</f>
        <v>1421.5852</v>
      </c>
      <c r="P3688" s="21"/>
      <c r="Q3688" s="18">
        <v>0.96155380629999998</v>
      </c>
      <c r="R3688" s="17">
        <v>0.28949999999999998</v>
      </c>
      <c r="S3688" s="18" t="str">
        <f>IF($A3688="site","",VLOOKUP($P3688,margin_ranges!$A$5:$D$10,4,FALSE)/100)</f>
        <v/>
      </c>
      <c r="T3688" s="22" t="str">
        <f>IF(A3688="placement",$J3688*MIN($Q3688,$S3688),"")</f>
        <v/>
      </c>
      <c r="U3688" s="22">
        <f>IF($A3688="placement",T3688,SUMIF($C$10:$C$6209,$C3688,$T$10:$T$6209))</f>
        <v>906.48249999999996</v>
      </c>
      <c r="V3688" s="37">
        <f t="shared" si="176"/>
        <v>-1.1397141554110757E-2</v>
      </c>
      <c r="W3688" s="38"/>
      <c r="X3688" s="18" t="str">
        <f>IFERROR(MIN(VLOOKUP($W3688,margin_ranges!$A$5:$D$10,4,FALSE),$Q3688*100)/100,"")</f>
        <v/>
      </c>
      <c r="Y3688" s="6" t="str">
        <f t="shared" si="174"/>
        <v/>
      </c>
      <c r="Z3688" s="6">
        <f>IF($A3688="placement",Y3688,SUMIF($C$10:$C$6209,$C3688,$Y$10:$Y$6209))</f>
        <v>906.48249999999996</v>
      </c>
      <c r="AA3688" s="17">
        <f t="shared" si="175"/>
        <v>-1.1397141554110757E-2</v>
      </c>
    </row>
    <row r="3689" spans="1:27" hidden="1" x14ac:dyDescent="0.3">
      <c r="A3689" s="8" t="s">
        <v>17</v>
      </c>
      <c r="B3689" s="8" t="s">
        <v>6803</v>
      </c>
      <c r="C3689" s="8" t="s">
        <v>6804</v>
      </c>
      <c r="D3689" s="8" t="s">
        <v>6809</v>
      </c>
      <c r="E3689" s="8" t="s">
        <v>6810</v>
      </c>
      <c r="F3689" s="29">
        <v>0.2</v>
      </c>
      <c r="G3689" s="29">
        <v>1</v>
      </c>
      <c r="H3689" s="30">
        <v>65.898300000000006</v>
      </c>
      <c r="I3689" s="30">
        <v>16.0806</v>
      </c>
      <c r="J3689" s="14">
        <v>756</v>
      </c>
      <c r="K3689" s="14">
        <v>151</v>
      </c>
      <c r="L3689" s="12">
        <v>0.24399999999999999</v>
      </c>
      <c r="M3689" s="7">
        <v>1.56655414</v>
      </c>
      <c r="N3689" s="31">
        <v>1</v>
      </c>
      <c r="O3689" s="14">
        <f>IFERROR(VLOOKUP($C3689,'site totals'!$J$2:$K$607,2,FALSE),1)</f>
        <v>1413.5093999999999</v>
      </c>
      <c r="P3689" s="32" t="s">
        <v>91</v>
      </c>
      <c r="Q3689" s="12">
        <v>0.36165627750000001</v>
      </c>
      <c r="R3689" s="29">
        <v>0.2</v>
      </c>
      <c r="S3689" s="2">
        <f>IF($A3689="site","",VLOOKUP($P3689,margin_ranges!$A$5:$D$10,4,FALSE)/100)</f>
        <v>0.29749999999999999</v>
      </c>
      <c r="T3689" s="6">
        <f>IF(A3689="placement",$J3689*MIN($Q3689,$S3689),"")</f>
        <v>224.91</v>
      </c>
      <c r="U3689" s="6">
        <f>IF($A3689="placement",T3689,SUMIF($C$10:$C$6209,$C3689,$T$10:$T$6209))</f>
        <v>224.91</v>
      </c>
      <c r="V3689" s="34">
        <f t="shared" si="176"/>
        <v>-0.12187500000000007</v>
      </c>
      <c r="W3689" s="24"/>
      <c r="X3689" s="2" t="str">
        <f>IFERROR(MIN(VLOOKUP($W3689,margin_ranges!$A$5:$D$10,4,FALSE),$Q3689*100)/100,"")</f>
        <v/>
      </c>
      <c r="Y3689" s="6">
        <f t="shared" si="174"/>
        <v>224.91</v>
      </c>
      <c r="Z3689" s="6">
        <f>IF($A3689="placement",Y3689,SUMIF($C$10:$C$6209,$C3689,$Y$10:$Y$6209))</f>
        <v>224.91</v>
      </c>
      <c r="AA3689" s="29">
        <f t="shared" si="175"/>
        <v>-0.12187500000000007</v>
      </c>
    </row>
    <row r="3690" spans="1:27" hidden="1" x14ac:dyDescent="0.3">
      <c r="A3690" s="8" t="s">
        <v>17</v>
      </c>
      <c r="B3690" s="8" t="s">
        <v>6803</v>
      </c>
      <c r="C3690" s="8" t="s">
        <v>6804</v>
      </c>
      <c r="D3690" s="33" t="s">
        <v>6813</v>
      </c>
      <c r="E3690" s="8" t="s">
        <v>6814</v>
      </c>
      <c r="F3690" s="29">
        <v>0.19999999999999901</v>
      </c>
      <c r="G3690" s="29">
        <v>0</v>
      </c>
      <c r="H3690" s="30">
        <v>0.74139999999999995</v>
      </c>
      <c r="I3690" s="30">
        <v>0.22869999999999999</v>
      </c>
      <c r="J3690" s="14">
        <v>10</v>
      </c>
      <c r="K3690" s="14">
        <v>2</v>
      </c>
      <c r="L3690" s="12">
        <v>0.3085</v>
      </c>
      <c r="M3690" s="7">
        <v>1.3998750799999999</v>
      </c>
      <c r="N3690" s="31">
        <v>1</v>
      </c>
      <c r="O3690" s="14">
        <f>IFERROR(VLOOKUP($C3690,'site totals'!$J$2:$K$607,2,FALSE),1)</f>
        <v>1413.5093999999999</v>
      </c>
      <c r="P3690" s="32" t="s">
        <v>91</v>
      </c>
      <c r="Q3690" s="12">
        <v>0.28565054439999998</v>
      </c>
      <c r="R3690" s="29">
        <v>0.2</v>
      </c>
      <c r="S3690" s="2">
        <f>IF($A3690="site","",VLOOKUP($P3690,margin_ranges!$A$5:$D$10,4,FALSE)/100)</f>
        <v>0.29749999999999999</v>
      </c>
      <c r="T3690" s="6">
        <f>IF(A3690="placement",$J3690*MIN($Q3690,$S3690),"")</f>
        <v>2.8565054439999997</v>
      </c>
      <c r="U3690" s="6">
        <f>IF($A3690="placement",T3690,SUMIF($C$10:$C$6209,$C3690,$T$10:$T$6209))</f>
        <v>2.8565054439999997</v>
      </c>
      <c r="V3690" s="34">
        <f t="shared" si="176"/>
        <v>-0.10706318049999997</v>
      </c>
      <c r="W3690" s="24"/>
      <c r="X3690" s="2" t="str">
        <f>IFERROR(MIN(VLOOKUP($W3690,margin_ranges!$A$5:$D$10,4,FALSE),$Q3690*100)/100,"")</f>
        <v/>
      </c>
      <c r="Y3690" s="6">
        <f t="shared" si="174"/>
        <v>2.8565054439999997</v>
      </c>
      <c r="Z3690" s="6">
        <f>IF($A3690="placement",Y3690,SUMIF($C$10:$C$6209,$C3690,$Y$10:$Y$6209))</f>
        <v>2.8565054439999997</v>
      </c>
      <c r="AA3690" s="29">
        <f t="shared" si="175"/>
        <v>-0.10706318049999997</v>
      </c>
    </row>
    <row r="3691" spans="1:27" hidden="1" x14ac:dyDescent="0.3">
      <c r="A3691" s="8" t="s">
        <v>17</v>
      </c>
      <c r="B3691" s="8" t="s">
        <v>6803</v>
      </c>
      <c r="C3691" s="8" t="s">
        <v>6804</v>
      </c>
      <c r="D3691" s="8" t="s">
        <v>6849</v>
      </c>
      <c r="E3691" s="8" t="s">
        <v>6850</v>
      </c>
      <c r="F3691" s="29">
        <v>0.2</v>
      </c>
      <c r="G3691" s="29">
        <v>0</v>
      </c>
      <c r="H3691" s="30">
        <v>0.74099999999999999</v>
      </c>
      <c r="I3691" s="30">
        <v>0.19389999999999999</v>
      </c>
      <c r="J3691" s="14">
        <v>8</v>
      </c>
      <c r="K3691" s="14">
        <v>2</v>
      </c>
      <c r="L3691" s="12">
        <v>0.26169999999999999</v>
      </c>
      <c r="M3691" s="7">
        <v>1.3960957599999999</v>
      </c>
      <c r="N3691" s="31">
        <v>1</v>
      </c>
      <c r="O3691" s="14">
        <f>IFERROR(VLOOKUP($C3691,'site totals'!$J$2:$K$607,2,FALSE),1)</f>
        <v>1413.5093999999999</v>
      </c>
      <c r="P3691" s="32" t="s">
        <v>91</v>
      </c>
      <c r="Q3691" s="12">
        <v>0.28371675810000002</v>
      </c>
      <c r="R3691" s="29">
        <v>0.2</v>
      </c>
      <c r="S3691" s="2">
        <f>IF($A3691="site","",VLOOKUP($P3691,margin_ranges!$A$5:$D$10,4,FALSE)/100)</f>
        <v>0.29749999999999999</v>
      </c>
      <c r="T3691" s="6">
        <f>IF(A3691="placement",$J3691*MIN($Q3691,$S3691),"")</f>
        <v>2.2697340648000002</v>
      </c>
      <c r="U3691" s="6">
        <f>IF($A3691="placement",T3691,SUMIF($C$10:$C$6209,$C3691,$T$10:$T$6209))</f>
        <v>2.2697340648000002</v>
      </c>
      <c r="V3691" s="34">
        <f t="shared" si="176"/>
        <v>-0.10464594762500001</v>
      </c>
      <c r="W3691" s="24"/>
      <c r="X3691" s="2" t="str">
        <f>IFERROR(MIN(VLOOKUP($W3691,margin_ranges!$A$5:$D$10,4,FALSE),$Q3691*100)/100,"")</f>
        <v/>
      </c>
      <c r="Y3691" s="6">
        <f t="shared" si="174"/>
        <v>2.2697340648000002</v>
      </c>
      <c r="Z3691" s="6">
        <f>IF($A3691="placement",Y3691,SUMIF($C$10:$C$6209,$C3691,$Y$10:$Y$6209))</f>
        <v>2.2697340648000002</v>
      </c>
      <c r="AA3691" s="29">
        <f t="shared" si="175"/>
        <v>-0.10464594762500001</v>
      </c>
    </row>
    <row r="3692" spans="1:27" hidden="1" x14ac:dyDescent="0.3">
      <c r="A3692" s="8" t="s">
        <v>17</v>
      </c>
      <c r="B3692" s="8" t="s">
        <v>6803</v>
      </c>
      <c r="C3692" s="8" t="s">
        <v>6804</v>
      </c>
      <c r="D3692" s="8" t="s">
        <v>6815</v>
      </c>
      <c r="E3692" s="8" t="s">
        <v>6816</v>
      </c>
      <c r="F3692" s="29">
        <v>0.19999999999999901</v>
      </c>
      <c r="G3692" s="29">
        <v>0</v>
      </c>
      <c r="H3692" s="30">
        <v>0.73619999999999997</v>
      </c>
      <c r="I3692" s="30">
        <v>0.2344</v>
      </c>
      <c r="J3692" s="14">
        <v>10</v>
      </c>
      <c r="K3692" s="14">
        <v>2</v>
      </c>
      <c r="L3692" s="12">
        <v>0.31840000000000002</v>
      </c>
      <c r="M3692" s="7">
        <v>1.36319317</v>
      </c>
      <c r="N3692" s="31">
        <v>1</v>
      </c>
      <c r="O3692" s="14">
        <f>IFERROR(VLOOKUP($C3692,'site totals'!$J$2:$K$607,2,FALSE),1)</f>
        <v>1413.5093999999999</v>
      </c>
      <c r="P3692" s="32" t="s">
        <v>91</v>
      </c>
      <c r="Q3692" s="12">
        <v>0.26642825209999998</v>
      </c>
      <c r="R3692" s="29">
        <v>0.2</v>
      </c>
      <c r="S3692" s="2">
        <f>IF($A3692="site","",VLOOKUP($P3692,margin_ranges!$A$5:$D$10,4,FALSE)/100)</f>
        <v>0.29749999999999999</v>
      </c>
      <c r="T3692" s="6">
        <f>IF(A3692="placement",$J3692*MIN($Q3692,$S3692),"")</f>
        <v>2.6642825209999996</v>
      </c>
      <c r="U3692" s="6">
        <f>IF($A3692="placement",T3692,SUMIF($C$10:$C$6209,$C3692,$T$10:$T$6209))</f>
        <v>2.6642825209999996</v>
      </c>
      <c r="V3692" s="34">
        <f t="shared" si="176"/>
        <v>-8.3035315124999953E-2</v>
      </c>
      <c r="W3692" s="24"/>
      <c r="X3692" s="2" t="str">
        <f>IFERROR(MIN(VLOOKUP($W3692,margin_ranges!$A$5:$D$10,4,FALSE),$Q3692*100)/100,"")</f>
        <v/>
      </c>
      <c r="Y3692" s="6">
        <f t="shared" si="174"/>
        <v>2.6642825209999996</v>
      </c>
      <c r="Z3692" s="6">
        <f>IF($A3692="placement",Y3692,SUMIF($C$10:$C$6209,$C3692,$Y$10:$Y$6209))</f>
        <v>2.6642825209999996</v>
      </c>
      <c r="AA3692" s="29">
        <f t="shared" si="175"/>
        <v>-8.3035315124999953E-2</v>
      </c>
    </row>
    <row r="3693" spans="1:27" hidden="1" x14ac:dyDescent="0.3">
      <c r="A3693" s="8" t="s">
        <v>17</v>
      </c>
      <c r="B3693" s="8" t="s">
        <v>6803</v>
      </c>
      <c r="C3693" s="8" t="s">
        <v>6804</v>
      </c>
      <c r="D3693" s="8" t="s">
        <v>12102</v>
      </c>
      <c r="E3693" s="8" t="s">
        <v>12103</v>
      </c>
      <c r="F3693" s="29">
        <v>0.25</v>
      </c>
      <c r="G3693" s="29">
        <v>0</v>
      </c>
      <c r="H3693" s="30">
        <v>1.5497000000000001</v>
      </c>
      <c r="I3693" s="30">
        <v>0.17760000000000001</v>
      </c>
      <c r="J3693" s="14">
        <v>8</v>
      </c>
      <c r="K3693" s="14">
        <v>2</v>
      </c>
      <c r="L3693" s="12">
        <v>0.11459999999999999</v>
      </c>
      <c r="M3693" s="7">
        <v>1.5425814200000001</v>
      </c>
      <c r="N3693" s="31">
        <v>1</v>
      </c>
      <c r="O3693" s="14">
        <f>IFERROR(VLOOKUP($C3693,'site totals'!$J$2:$K$607,2,FALSE),1)</f>
        <v>1413.5093999999999</v>
      </c>
      <c r="P3693" s="32" t="s">
        <v>22</v>
      </c>
      <c r="Q3693" s="12">
        <v>0.35173600249999998</v>
      </c>
      <c r="R3693" s="29">
        <v>0.25</v>
      </c>
      <c r="S3693" s="2">
        <f>IF($A3693="site","",VLOOKUP($P3693,margin_ranges!$A$5:$D$10,4,FALSE)/100)</f>
        <v>0.29749999999999999</v>
      </c>
      <c r="T3693" s="6">
        <f>IF(A3693="placement",$J3693*MIN($Q3693,$S3693),"")</f>
        <v>2.38</v>
      </c>
      <c r="U3693" s="6">
        <f>IF($A3693="placement",T3693,SUMIF($C$10:$C$6209,$C3693,$T$10:$T$6209))</f>
        <v>2.38</v>
      </c>
      <c r="V3693" s="34">
        <f t="shared" si="176"/>
        <v>-6.3333333333333353E-2</v>
      </c>
      <c r="W3693" s="24"/>
      <c r="X3693" s="2" t="str">
        <f>IFERROR(MIN(VLOOKUP($W3693,margin_ranges!$A$5:$D$10,4,FALSE),$Q3693*100)/100,"")</f>
        <v/>
      </c>
      <c r="Y3693" s="6">
        <f t="shared" si="174"/>
        <v>2.38</v>
      </c>
      <c r="Z3693" s="6">
        <f>IF($A3693="placement",Y3693,SUMIF($C$10:$C$6209,$C3693,$Y$10:$Y$6209))</f>
        <v>2.38</v>
      </c>
      <c r="AA3693" s="29">
        <f t="shared" si="175"/>
        <v>-6.3333333333333353E-2</v>
      </c>
    </row>
    <row r="3694" spans="1:27" hidden="1" x14ac:dyDescent="0.3">
      <c r="A3694" s="8" t="s">
        <v>17</v>
      </c>
      <c r="B3694" s="8" t="s">
        <v>6803</v>
      </c>
      <c r="C3694" s="8" t="s">
        <v>6804</v>
      </c>
      <c r="D3694" s="8" t="s">
        <v>6821</v>
      </c>
      <c r="E3694" s="8" t="s">
        <v>6822</v>
      </c>
      <c r="F3694" s="29">
        <v>0.249999999999999</v>
      </c>
      <c r="G3694" s="29">
        <v>1</v>
      </c>
      <c r="H3694" s="30">
        <v>65.804100000000005</v>
      </c>
      <c r="I3694" s="30">
        <v>10.8835</v>
      </c>
      <c r="J3694" s="14">
        <v>466</v>
      </c>
      <c r="K3694" s="14">
        <v>98</v>
      </c>
      <c r="L3694" s="12">
        <v>0.16539999999999999</v>
      </c>
      <c r="M3694" s="7">
        <v>1.42780749</v>
      </c>
      <c r="N3694" s="31">
        <v>1</v>
      </c>
      <c r="O3694" s="14">
        <f>IFERROR(VLOOKUP($C3694,'site totals'!$J$2:$K$607,2,FALSE),1)</f>
        <v>1413.5093999999999</v>
      </c>
      <c r="P3694" s="32" t="s">
        <v>91</v>
      </c>
      <c r="Q3694" s="12">
        <v>0.29962547160000003</v>
      </c>
      <c r="R3694" s="29">
        <v>0.25</v>
      </c>
      <c r="S3694" s="2">
        <f>IF($A3694="site","",VLOOKUP($P3694,margin_ranges!$A$5:$D$10,4,FALSE)/100)</f>
        <v>0.29749999999999999</v>
      </c>
      <c r="T3694" s="6">
        <f>IF(A3694="placement",$J3694*MIN($Q3694,$S3694),"")</f>
        <v>138.63499999999999</v>
      </c>
      <c r="U3694" s="6">
        <f>IF($A3694="placement",T3694,SUMIF($C$10:$C$6209,$C3694,$T$10:$T$6209))</f>
        <v>138.63499999999999</v>
      </c>
      <c r="V3694" s="34">
        <f t="shared" si="176"/>
        <v>-6.3333333333333353E-2</v>
      </c>
      <c r="W3694" s="24"/>
      <c r="X3694" s="2" t="str">
        <f>IFERROR(MIN(VLOOKUP($W3694,margin_ranges!$A$5:$D$10,4,FALSE),$Q3694*100)/100,"")</f>
        <v/>
      </c>
      <c r="Y3694" s="6">
        <f t="shared" si="174"/>
        <v>138.63499999999999</v>
      </c>
      <c r="Z3694" s="6">
        <f>IF($A3694="placement",Y3694,SUMIF($C$10:$C$6209,$C3694,$Y$10:$Y$6209))</f>
        <v>138.63499999999999</v>
      </c>
      <c r="AA3694" s="29">
        <f t="shared" si="175"/>
        <v>-6.3333333333333353E-2</v>
      </c>
    </row>
    <row r="3695" spans="1:27" hidden="1" x14ac:dyDescent="0.3">
      <c r="A3695" s="8" t="s">
        <v>17</v>
      </c>
      <c r="B3695" s="8" t="s">
        <v>6803</v>
      </c>
      <c r="C3695" s="8" t="s">
        <v>6804</v>
      </c>
      <c r="D3695" s="8" t="s">
        <v>6833</v>
      </c>
      <c r="E3695" s="8" t="s">
        <v>6834</v>
      </c>
      <c r="F3695" s="29">
        <v>0.25</v>
      </c>
      <c r="G3695" s="29">
        <v>0</v>
      </c>
      <c r="H3695" s="30">
        <v>9.4765999999999995</v>
      </c>
      <c r="I3695" s="30">
        <v>3.6970999999999998</v>
      </c>
      <c r="J3695" s="14">
        <v>162</v>
      </c>
      <c r="K3695" s="14">
        <v>40</v>
      </c>
      <c r="L3695" s="12">
        <v>0.3901</v>
      </c>
      <c r="M3695" s="7">
        <v>1.4570586800000001</v>
      </c>
      <c r="N3695" s="31">
        <v>1</v>
      </c>
      <c r="O3695" s="14">
        <f>IFERROR(VLOOKUP($C3695,'site totals'!$J$2:$K$607,2,FALSE),1)</f>
        <v>1413.5093999999999</v>
      </c>
      <c r="P3695" s="32" t="s">
        <v>91</v>
      </c>
      <c r="Q3695" s="12">
        <v>0.3136858408</v>
      </c>
      <c r="R3695" s="29">
        <v>0.25</v>
      </c>
      <c r="S3695" s="2">
        <f>IF($A3695="site","",VLOOKUP($P3695,margin_ranges!$A$5:$D$10,4,FALSE)/100)</f>
        <v>0.29749999999999999</v>
      </c>
      <c r="T3695" s="6">
        <f>IF(A3695="placement",$J3695*MIN($Q3695,$S3695),"")</f>
        <v>48.195</v>
      </c>
      <c r="U3695" s="6">
        <f>IF($A3695="placement",T3695,SUMIF($C$10:$C$6209,$C3695,$T$10:$T$6209))</f>
        <v>48.195</v>
      </c>
      <c r="V3695" s="34">
        <f t="shared" si="176"/>
        <v>-6.3333333333333242E-2</v>
      </c>
      <c r="W3695" s="24"/>
      <c r="X3695" s="2" t="str">
        <f>IFERROR(MIN(VLOOKUP($W3695,margin_ranges!$A$5:$D$10,4,FALSE),$Q3695*100)/100,"")</f>
        <v/>
      </c>
      <c r="Y3695" s="6">
        <f t="shared" si="174"/>
        <v>48.195</v>
      </c>
      <c r="Z3695" s="6">
        <f>IF($A3695="placement",Y3695,SUMIF($C$10:$C$6209,$C3695,$Y$10:$Y$6209))</f>
        <v>48.195</v>
      </c>
      <c r="AA3695" s="29">
        <f t="shared" si="175"/>
        <v>-6.3333333333333242E-2</v>
      </c>
    </row>
    <row r="3696" spans="1:27" hidden="1" x14ac:dyDescent="0.3">
      <c r="A3696" s="8" t="s">
        <v>17</v>
      </c>
      <c r="B3696" s="8" t="s">
        <v>6803</v>
      </c>
      <c r="C3696" s="8" t="s">
        <v>6804</v>
      </c>
      <c r="D3696" s="8" t="s">
        <v>6805</v>
      </c>
      <c r="E3696" s="8" t="s">
        <v>6806</v>
      </c>
      <c r="F3696" s="29">
        <v>0.249999999999999</v>
      </c>
      <c r="G3696" s="29">
        <v>1</v>
      </c>
      <c r="H3696" s="30">
        <v>65.858099999999993</v>
      </c>
      <c r="I3696" s="30">
        <v>9.2485999999999997</v>
      </c>
      <c r="J3696" s="14">
        <v>407</v>
      </c>
      <c r="K3696" s="14">
        <v>86</v>
      </c>
      <c r="L3696" s="12">
        <v>0.1404</v>
      </c>
      <c r="M3696" s="7">
        <v>1.46666461</v>
      </c>
      <c r="N3696" s="31">
        <v>1</v>
      </c>
      <c r="O3696" s="14">
        <f>IFERROR(VLOOKUP($C3696,'site totals'!$J$2:$K$607,2,FALSE),1)</f>
        <v>1413.5093999999999</v>
      </c>
      <c r="P3696" s="32" t="s">
        <v>91</v>
      </c>
      <c r="Q3696" s="12">
        <v>0.31818086080000002</v>
      </c>
      <c r="R3696" s="29">
        <v>0.25</v>
      </c>
      <c r="S3696" s="2">
        <f>IF($A3696="site","",VLOOKUP($P3696,margin_ranges!$A$5:$D$10,4,FALSE)/100)</f>
        <v>0.29749999999999999</v>
      </c>
      <c r="T3696" s="6">
        <f>IF(A3696="placement",$J3696*MIN($Q3696,$S3696),"")</f>
        <v>121.0825</v>
      </c>
      <c r="U3696" s="6">
        <f>IF($A3696="placement",T3696,SUMIF($C$10:$C$6209,$C3696,$T$10:$T$6209))</f>
        <v>121.0825</v>
      </c>
      <c r="V3696" s="34">
        <f t="shared" si="176"/>
        <v>-6.3333333333333242E-2</v>
      </c>
      <c r="W3696" s="24"/>
      <c r="X3696" s="2" t="str">
        <f>IFERROR(MIN(VLOOKUP($W3696,margin_ranges!$A$5:$D$10,4,FALSE),$Q3696*100)/100,"")</f>
        <v/>
      </c>
      <c r="Y3696" s="6">
        <f t="shared" si="174"/>
        <v>121.0825</v>
      </c>
      <c r="Z3696" s="6">
        <f>IF($A3696="placement",Y3696,SUMIF($C$10:$C$6209,$C3696,$Y$10:$Y$6209))</f>
        <v>121.0825</v>
      </c>
      <c r="AA3696" s="29">
        <f t="shared" si="175"/>
        <v>-6.3333333333333242E-2</v>
      </c>
    </row>
    <row r="3697" spans="1:27" hidden="1" x14ac:dyDescent="0.3">
      <c r="A3697" s="8" t="s">
        <v>17</v>
      </c>
      <c r="B3697" s="8" t="s">
        <v>6803</v>
      </c>
      <c r="C3697" s="8" t="s">
        <v>6804</v>
      </c>
      <c r="D3697" s="8" t="s">
        <v>6829</v>
      </c>
      <c r="E3697" s="8" t="s">
        <v>6830</v>
      </c>
      <c r="F3697" s="29">
        <v>0.249999999999999</v>
      </c>
      <c r="G3697" s="29">
        <v>1</v>
      </c>
      <c r="H3697" s="30">
        <v>65.200599999999994</v>
      </c>
      <c r="I3697" s="30">
        <v>10.1433</v>
      </c>
      <c r="J3697" s="14">
        <v>433</v>
      </c>
      <c r="K3697" s="14">
        <v>91</v>
      </c>
      <c r="L3697" s="12">
        <v>0.15559999999999999</v>
      </c>
      <c r="M3697" s="7">
        <v>1.4229229800000001</v>
      </c>
      <c r="N3697" s="31">
        <v>1</v>
      </c>
      <c r="O3697" s="14">
        <f>IFERROR(VLOOKUP($C3697,'site totals'!$J$2:$K$607,2,FALSE),1)</f>
        <v>1413.5093999999999</v>
      </c>
      <c r="P3697" s="32" t="s">
        <v>91</v>
      </c>
      <c r="Q3697" s="12">
        <v>0.2972212709</v>
      </c>
      <c r="R3697" s="29">
        <v>0.25</v>
      </c>
      <c r="S3697" s="2">
        <f>IF($A3697="site","",VLOOKUP($P3697,margin_ranges!$A$5:$D$10,4,FALSE)/100)</f>
        <v>0.29749999999999999</v>
      </c>
      <c r="T3697" s="6">
        <f>IF(A3697="placement",$J3697*MIN($Q3697,$S3697),"")</f>
        <v>128.69681029969999</v>
      </c>
      <c r="U3697" s="6">
        <f>IF($A3697="placement",T3697,SUMIF($C$10:$C$6209,$C3697,$T$10:$T$6209))</f>
        <v>128.69681029969999</v>
      </c>
      <c r="V3697" s="34">
        <f t="shared" si="176"/>
        <v>-6.2961694533333445E-2</v>
      </c>
      <c r="W3697" s="24"/>
      <c r="X3697" s="2" t="str">
        <f>IFERROR(MIN(VLOOKUP($W3697,margin_ranges!$A$5:$D$10,4,FALSE),$Q3697*100)/100,"")</f>
        <v/>
      </c>
      <c r="Y3697" s="6">
        <f t="shared" si="174"/>
        <v>128.69681029969999</v>
      </c>
      <c r="Z3697" s="6">
        <f>IF($A3697="placement",Y3697,SUMIF($C$10:$C$6209,$C3697,$Y$10:$Y$6209))</f>
        <v>128.69681029969999</v>
      </c>
      <c r="AA3697" s="29">
        <f t="shared" si="175"/>
        <v>-6.2961694533333445E-2</v>
      </c>
    </row>
    <row r="3698" spans="1:27" hidden="1" x14ac:dyDescent="0.3">
      <c r="A3698" s="8" t="s">
        <v>17</v>
      </c>
      <c r="B3698" s="8" t="s">
        <v>6803</v>
      </c>
      <c r="C3698" s="8" t="s">
        <v>6804</v>
      </c>
      <c r="D3698" s="8" t="s">
        <v>6839</v>
      </c>
      <c r="E3698" s="8" t="s">
        <v>6840</v>
      </c>
      <c r="F3698" s="29">
        <v>0.249999999999999</v>
      </c>
      <c r="G3698" s="29">
        <v>0</v>
      </c>
      <c r="H3698" s="30">
        <v>0.74109999999999998</v>
      </c>
      <c r="I3698" s="30">
        <v>0.22570000000000001</v>
      </c>
      <c r="J3698" s="14">
        <v>10</v>
      </c>
      <c r="K3698" s="14">
        <v>2</v>
      </c>
      <c r="L3698" s="12">
        <v>0.30449999999999999</v>
      </c>
      <c r="M3698" s="7">
        <v>1.40810127</v>
      </c>
      <c r="N3698" s="31">
        <v>1</v>
      </c>
      <c r="O3698" s="14">
        <f>IFERROR(VLOOKUP($C3698,'site totals'!$J$2:$K$607,2,FALSE),1)</f>
        <v>1413.5093999999999</v>
      </c>
      <c r="P3698" s="32" t="s">
        <v>91</v>
      </c>
      <c r="Q3698" s="12">
        <v>0.2898238044</v>
      </c>
      <c r="R3698" s="29">
        <v>0.25</v>
      </c>
      <c r="S3698" s="2">
        <f>IF($A3698="site","",VLOOKUP($P3698,margin_ranges!$A$5:$D$10,4,FALSE)/100)</f>
        <v>0.29749999999999999</v>
      </c>
      <c r="T3698" s="6">
        <f>IF(A3698="placement",$J3698*MIN($Q3698,$S3698),"")</f>
        <v>2.8982380440000002</v>
      </c>
      <c r="U3698" s="6">
        <f>IF($A3698="placement",T3698,SUMIF($C$10:$C$6209,$C3698,$T$10:$T$6209))</f>
        <v>2.8982380440000002</v>
      </c>
      <c r="V3698" s="34">
        <f t="shared" si="176"/>
        <v>-5.3098405866666698E-2</v>
      </c>
      <c r="W3698" s="24"/>
      <c r="X3698" s="2" t="str">
        <f>IFERROR(MIN(VLOOKUP($W3698,margin_ranges!$A$5:$D$10,4,FALSE),$Q3698*100)/100,"")</f>
        <v/>
      </c>
      <c r="Y3698" s="6">
        <f t="shared" si="174"/>
        <v>2.8982380440000002</v>
      </c>
      <c r="Z3698" s="6">
        <f>IF($A3698="placement",Y3698,SUMIF($C$10:$C$6209,$C3698,$Y$10:$Y$6209))</f>
        <v>2.8982380440000002</v>
      </c>
      <c r="AA3698" s="29">
        <f t="shared" si="175"/>
        <v>-5.3098405866666698E-2</v>
      </c>
    </row>
    <row r="3699" spans="1:27" hidden="1" x14ac:dyDescent="0.3">
      <c r="A3699" s="8" t="s">
        <v>17</v>
      </c>
      <c r="B3699" s="8" t="s">
        <v>6803</v>
      </c>
      <c r="C3699" s="8" t="s">
        <v>6804</v>
      </c>
      <c r="D3699" s="8" t="s">
        <v>6827</v>
      </c>
      <c r="E3699" s="8" t="s">
        <v>6828</v>
      </c>
      <c r="F3699" s="29">
        <v>0.25</v>
      </c>
      <c r="G3699" s="29">
        <v>0</v>
      </c>
      <c r="H3699" s="30">
        <v>6.4568000000000003</v>
      </c>
      <c r="I3699" s="30">
        <v>0.83479999999999999</v>
      </c>
      <c r="J3699" s="14">
        <v>35</v>
      </c>
      <c r="K3699" s="14">
        <v>9</v>
      </c>
      <c r="L3699" s="12">
        <v>0.1293</v>
      </c>
      <c r="M3699" s="7">
        <v>1.3989218800000001</v>
      </c>
      <c r="N3699" s="31">
        <v>1</v>
      </c>
      <c r="O3699" s="14">
        <f>IFERROR(VLOOKUP($C3699,'site totals'!$J$2:$K$607,2,FALSE),1)</f>
        <v>1413.5093999999999</v>
      </c>
      <c r="P3699" s="32" t="s">
        <v>91</v>
      </c>
      <c r="Q3699" s="12">
        <v>0.28516380009999998</v>
      </c>
      <c r="R3699" s="29">
        <v>0.25</v>
      </c>
      <c r="S3699" s="2">
        <f>IF($A3699="site","",VLOOKUP($P3699,margin_ranges!$A$5:$D$10,4,FALSE)/100)</f>
        <v>0.29749999999999999</v>
      </c>
      <c r="T3699" s="6">
        <f>IF(A3699="placement",$J3699*MIN($Q3699,$S3699),"")</f>
        <v>9.9807330034999993</v>
      </c>
      <c r="U3699" s="6">
        <f>IF($A3699="placement",T3699,SUMIF($C$10:$C$6209,$C3699,$T$10:$T$6209))</f>
        <v>9.9807330034999993</v>
      </c>
      <c r="V3699" s="34">
        <f t="shared" si="176"/>
        <v>-4.688506679999993E-2</v>
      </c>
      <c r="W3699" s="24"/>
      <c r="X3699" s="2" t="str">
        <f>IFERROR(MIN(VLOOKUP($W3699,margin_ranges!$A$5:$D$10,4,FALSE),$Q3699*100)/100,"")</f>
        <v/>
      </c>
      <c r="Y3699" s="6">
        <f t="shared" si="174"/>
        <v>9.9807330034999993</v>
      </c>
      <c r="Z3699" s="6">
        <f>IF($A3699="placement",Y3699,SUMIF($C$10:$C$6209,$C3699,$Y$10:$Y$6209))</f>
        <v>9.9807330034999993</v>
      </c>
      <c r="AA3699" s="29">
        <f t="shared" si="175"/>
        <v>-4.688506679999993E-2</v>
      </c>
    </row>
    <row r="3700" spans="1:27" hidden="1" x14ac:dyDescent="0.3">
      <c r="A3700" s="8" t="s">
        <v>17</v>
      </c>
      <c r="B3700" s="8" t="s">
        <v>6803</v>
      </c>
      <c r="C3700" s="8" t="s">
        <v>6804</v>
      </c>
      <c r="D3700" s="8" t="s">
        <v>6841</v>
      </c>
      <c r="E3700" s="8" t="s">
        <v>6842</v>
      </c>
      <c r="F3700" s="29">
        <v>0.25</v>
      </c>
      <c r="G3700" s="29">
        <v>0</v>
      </c>
      <c r="H3700" s="30">
        <v>6.3691000000000004</v>
      </c>
      <c r="I3700" s="30">
        <v>1.0323</v>
      </c>
      <c r="J3700" s="14">
        <v>43</v>
      </c>
      <c r="K3700" s="14">
        <v>11</v>
      </c>
      <c r="L3700" s="12">
        <v>0.16209999999999999</v>
      </c>
      <c r="M3700" s="7">
        <v>1.3955715500000001</v>
      </c>
      <c r="N3700" s="31">
        <v>1</v>
      </c>
      <c r="O3700" s="14">
        <f>IFERROR(VLOOKUP($C3700,'site totals'!$J$2:$K$607,2,FALSE),1)</f>
        <v>1413.5093999999999</v>
      </c>
      <c r="P3700" s="32" t="s">
        <v>91</v>
      </c>
      <c r="Q3700" s="12">
        <v>0.28344770139999997</v>
      </c>
      <c r="R3700" s="29">
        <v>0.25</v>
      </c>
      <c r="S3700" s="2">
        <f>IF($A3700="site","",VLOOKUP($P3700,margin_ranges!$A$5:$D$10,4,FALSE)/100)</f>
        <v>0.29749999999999999</v>
      </c>
      <c r="T3700" s="6">
        <f>IF(A3700="placement",$J3700*MIN($Q3700,$S3700),"")</f>
        <v>12.188251160199998</v>
      </c>
      <c r="U3700" s="6">
        <f>IF($A3700="placement",T3700,SUMIF($C$10:$C$6209,$C3700,$T$10:$T$6209))</f>
        <v>12.188251160199998</v>
      </c>
      <c r="V3700" s="34">
        <f t="shared" si="176"/>
        <v>-4.4596935199999854E-2</v>
      </c>
      <c r="W3700" s="24"/>
      <c r="X3700" s="2" t="str">
        <f>IFERROR(MIN(VLOOKUP($W3700,margin_ranges!$A$5:$D$10,4,FALSE),$Q3700*100)/100,"")</f>
        <v/>
      </c>
      <c r="Y3700" s="6">
        <f t="shared" si="174"/>
        <v>12.188251160199998</v>
      </c>
      <c r="Z3700" s="6">
        <f>IF($A3700="placement",Y3700,SUMIF($C$10:$C$6209,$C3700,$Y$10:$Y$6209))</f>
        <v>12.188251160199998</v>
      </c>
      <c r="AA3700" s="29">
        <f t="shared" si="175"/>
        <v>-4.4596935199999854E-2</v>
      </c>
    </row>
    <row r="3701" spans="1:27" hidden="1" x14ac:dyDescent="0.3">
      <c r="A3701" s="8" t="s">
        <v>17</v>
      </c>
      <c r="B3701" s="8" t="s">
        <v>6803</v>
      </c>
      <c r="C3701" s="8" t="s">
        <v>6804</v>
      </c>
      <c r="D3701" s="8" t="s">
        <v>6831</v>
      </c>
      <c r="E3701" s="8" t="s">
        <v>6832</v>
      </c>
      <c r="F3701" s="29">
        <v>0.25</v>
      </c>
      <c r="G3701" s="29">
        <v>0</v>
      </c>
      <c r="H3701" s="30">
        <v>7.0183999999999997</v>
      </c>
      <c r="I3701" s="30">
        <v>1.3501000000000001</v>
      </c>
      <c r="J3701" s="14">
        <v>56</v>
      </c>
      <c r="K3701" s="14">
        <v>14</v>
      </c>
      <c r="L3701" s="12">
        <v>0.19239999999999999</v>
      </c>
      <c r="M3701" s="7">
        <v>1.3821923599999999</v>
      </c>
      <c r="N3701" s="31">
        <v>1</v>
      </c>
      <c r="O3701" s="14">
        <f>IFERROR(VLOOKUP($C3701,'site totals'!$J$2:$K$607,2,FALSE),1)</f>
        <v>1413.5093999999999</v>
      </c>
      <c r="P3701" s="32" t="s">
        <v>91</v>
      </c>
      <c r="Q3701" s="12">
        <v>0.27651170089999999</v>
      </c>
      <c r="R3701" s="29">
        <v>0.25</v>
      </c>
      <c r="S3701" s="2">
        <f>IF($A3701="site","",VLOOKUP($P3701,margin_ranges!$A$5:$D$10,4,FALSE)/100)</f>
        <v>0.29749999999999999</v>
      </c>
      <c r="T3701" s="6">
        <f>IF(A3701="placement",$J3701*MIN($Q3701,$S3701),"")</f>
        <v>15.484655250399999</v>
      </c>
      <c r="U3701" s="6">
        <f>IF($A3701="placement",T3701,SUMIF($C$10:$C$6209,$C3701,$T$10:$T$6209))</f>
        <v>15.484655250399999</v>
      </c>
      <c r="V3701" s="34">
        <f t="shared" si="176"/>
        <v>-3.5348934533333209E-2</v>
      </c>
      <c r="W3701" s="24"/>
      <c r="X3701" s="2" t="str">
        <f>IFERROR(MIN(VLOOKUP($W3701,margin_ranges!$A$5:$D$10,4,FALSE),$Q3701*100)/100,"")</f>
        <v/>
      </c>
      <c r="Y3701" s="6">
        <f t="shared" si="174"/>
        <v>15.484655250399999</v>
      </c>
      <c r="Z3701" s="6">
        <f>IF($A3701="placement",Y3701,SUMIF($C$10:$C$6209,$C3701,$Y$10:$Y$6209))</f>
        <v>15.484655250399999</v>
      </c>
      <c r="AA3701" s="29">
        <f t="shared" si="175"/>
        <v>-3.5348934533333209E-2</v>
      </c>
    </row>
    <row r="3702" spans="1:27" hidden="1" x14ac:dyDescent="0.3">
      <c r="A3702" s="8" t="s">
        <v>17</v>
      </c>
      <c r="B3702" s="8" t="s">
        <v>6803</v>
      </c>
      <c r="C3702" s="8" t="s">
        <v>6804</v>
      </c>
      <c r="D3702" s="8" t="s">
        <v>6845</v>
      </c>
      <c r="E3702" s="8" t="s">
        <v>6846</v>
      </c>
      <c r="F3702" s="29">
        <v>0.25</v>
      </c>
      <c r="G3702" s="29">
        <v>0</v>
      </c>
      <c r="H3702" s="30">
        <v>1.5076000000000001</v>
      </c>
      <c r="I3702" s="30">
        <v>0.26529999999999998</v>
      </c>
      <c r="J3702" s="14">
        <v>11</v>
      </c>
      <c r="K3702" s="14">
        <v>3</v>
      </c>
      <c r="L3702" s="12">
        <v>0.17599999999999999</v>
      </c>
      <c r="M3702" s="7">
        <v>1.3639203</v>
      </c>
      <c r="N3702" s="31">
        <v>1</v>
      </c>
      <c r="O3702" s="14">
        <f>IFERROR(VLOOKUP($C3702,'site totals'!$J$2:$K$607,2,FALSE),1)</f>
        <v>1413.5093999999999</v>
      </c>
      <c r="P3702" s="32" t="s">
        <v>91</v>
      </c>
      <c r="Q3702" s="12">
        <v>0.2668193304</v>
      </c>
      <c r="R3702" s="29">
        <v>0.25</v>
      </c>
      <c r="S3702" s="2">
        <f>IF($A3702="site","",VLOOKUP($P3702,margin_ranges!$A$5:$D$10,4,FALSE)/100)</f>
        <v>0.29749999999999999</v>
      </c>
      <c r="T3702" s="6">
        <f>IF(A3702="placement",$J3702*MIN($Q3702,$S3702),"")</f>
        <v>2.9350126344</v>
      </c>
      <c r="U3702" s="6">
        <f>IF($A3702="placement",T3702,SUMIF($C$10:$C$6209,$C3702,$T$10:$T$6209))</f>
        <v>2.9350126344</v>
      </c>
      <c r="V3702" s="34">
        <f t="shared" si="176"/>
        <v>-2.2425773866666665E-2</v>
      </c>
      <c r="W3702" s="24"/>
      <c r="X3702" s="2" t="str">
        <f>IFERROR(MIN(VLOOKUP($W3702,margin_ranges!$A$5:$D$10,4,FALSE),$Q3702*100)/100,"")</f>
        <v/>
      </c>
      <c r="Y3702" s="6">
        <f t="shared" si="174"/>
        <v>2.9350126344</v>
      </c>
      <c r="Z3702" s="6">
        <f>IF($A3702="placement",Y3702,SUMIF($C$10:$C$6209,$C3702,$Y$10:$Y$6209))</f>
        <v>2.9350126344</v>
      </c>
      <c r="AA3702" s="29">
        <f t="shared" si="175"/>
        <v>-2.2425773866666665E-2</v>
      </c>
    </row>
    <row r="3703" spans="1:27" hidden="1" x14ac:dyDescent="0.3">
      <c r="A3703" s="8" t="s">
        <v>17</v>
      </c>
      <c r="B3703" s="8" t="s">
        <v>6803</v>
      </c>
      <c r="C3703" s="8" t="s">
        <v>6804</v>
      </c>
      <c r="D3703" s="8" t="s">
        <v>6851</v>
      </c>
      <c r="E3703" s="8" t="s">
        <v>6852</v>
      </c>
      <c r="F3703" s="29">
        <v>0.25</v>
      </c>
      <c r="G3703" s="29">
        <v>0</v>
      </c>
      <c r="H3703" s="30">
        <v>1.4887999999999999</v>
      </c>
      <c r="I3703" s="30">
        <v>0.2742</v>
      </c>
      <c r="J3703" s="14">
        <v>11</v>
      </c>
      <c r="K3703" s="14">
        <v>3</v>
      </c>
      <c r="L3703" s="12">
        <v>0.1842</v>
      </c>
      <c r="M3703" s="7">
        <v>1.3421203399999999</v>
      </c>
      <c r="N3703" s="31">
        <v>1</v>
      </c>
      <c r="O3703" s="14">
        <f>IFERROR(VLOOKUP($C3703,'site totals'!$J$2:$K$607,2,FALSE),1)</f>
        <v>1413.5093999999999</v>
      </c>
      <c r="P3703" s="32" t="s">
        <v>91</v>
      </c>
      <c r="Q3703" s="12">
        <v>0.25491033299999999</v>
      </c>
      <c r="R3703" s="29">
        <v>0.25</v>
      </c>
      <c r="S3703" s="2">
        <f>IF($A3703="site","",VLOOKUP($P3703,margin_ranges!$A$5:$D$10,4,FALSE)/100)</f>
        <v>0.29749999999999999</v>
      </c>
      <c r="T3703" s="6">
        <f>IF(A3703="placement",$J3703*MIN($Q3703,$S3703),"")</f>
        <v>2.8040136630000001</v>
      </c>
      <c r="U3703" s="6">
        <f>IF($A3703="placement",T3703,SUMIF($C$10:$C$6209,$C3703,$T$10:$T$6209))</f>
        <v>2.8040136630000001</v>
      </c>
      <c r="V3703" s="34">
        <f t="shared" si="176"/>
        <v>-6.5471106666665779E-3</v>
      </c>
      <c r="W3703" s="24"/>
      <c r="X3703" s="2" t="str">
        <f>IFERROR(MIN(VLOOKUP($W3703,margin_ranges!$A$5:$D$10,4,FALSE),$Q3703*100)/100,"")</f>
        <v/>
      </c>
      <c r="Y3703" s="6">
        <f t="shared" si="174"/>
        <v>2.8040136630000001</v>
      </c>
      <c r="Z3703" s="6">
        <f>IF($A3703="placement",Y3703,SUMIF($C$10:$C$6209,$C3703,$Y$10:$Y$6209))</f>
        <v>2.8040136630000001</v>
      </c>
      <c r="AA3703" s="29">
        <f t="shared" si="175"/>
        <v>-6.5471106666665779E-3</v>
      </c>
    </row>
    <row r="3704" spans="1:27" hidden="1" x14ac:dyDescent="0.3">
      <c r="A3704" s="8" t="s">
        <v>17</v>
      </c>
      <c r="B3704" s="8" t="s">
        <v>6803</v>
      </c>
      <c r="C3704" s="8" t="s">
        <v>6804</v>
      </c>
      <c r="D3704" s="8" t="s">
        <v>6843</v>
      </c>
      <c r="E3704" s="8" t="s">
        <v>6844</v>
      </c>
      <c r="F3704" s="29">
        <v>0.2548828125</v>
      </c>
      <c r="G3704" s="29">
        <v>0</v>
      </c>
      <c r="H3704" s="30">
        <v>1.6564000000000001</v>
      </c>
      <c r="I3704" s="30">
        <v>0.27250000000000002</v>
      </c>
      <c r="J3704" s="14">
        <v>11</v>
      </c>
      <c r="K3704" s="14">
        <v>3</v>
      </c>
      <c r="L3704" s="12">
        <v>0.16450000000000001</v>
      </c>
      <c r="M3704" s="7">
        <v>1.3420707700000001</v>
      </c>
      <c r="N3704" s="31">
        <v>1</v>
      </c>
      <c r="O3704" s="14">
        <f>IFERROR(VLOOKUP($C3704,'site totals'!$J$2:$K$607,2,FALSE),1)</f>
        <v>1413.5093999999999</v>
      </c>
      <c r="P3704" s="32" t="s">
        <v>22</v>
      </c>
      <c r="Q3704" s="12">
        <v>0.2548828125</v>
      </c>
      <c r="R3704" s="29">
        <v>0.32</v>
      </c>
      <c r="S3704" s="2">
        <f>IF($A3704="site","",VLOOKUP($P3704,margin_ranges!$A$5:$D$10,4,FALSE)/100)</f>
        <v>0.29749999999999999</v>
      </c>
      <c r="T3704" s="6">
        <f>IF(A3704="placement",$J3704*MIN($Q3704,$S3704),"")</f>
        <v>2.8037109375</v>
      </c>
      <c r="U3704" s="6">
        <f>IF($A3704="placement",T3704,SUMIF($C$10:$C$6209,$C3704,$T$10:$T$6209))</f>
        <v>2.8037109375</v>
      </c>
      <c r="V3704" s="34">
        <f t="shared" si="176"/>
        <v>9.5760569852941346E-2</v>
      </c>
      <c r="W3704" s="24"/>
      <c r="X3704" s="2" t="str">
        <f>IFERROR(MIN(VLOOKUP($W3704,margin_ranges!$A$5:$D$10,4,FALSE),$Q3704*100)/100,"")</f>
        <v/>
      </c>
      <c r="Y3704" s="6">
        <f t="shared" si="174"/>
        <v>2.8037109375</v>
      </c>
      <c r="Z3704" s="6">
        <f>IF($A3704="placement",Y3704,SUMIF($C$10:$C$6209,$C3704,$Y$10:$Y$6209))</f>
        <v>2.8037109375</v>
      </c>
      <c r="AA3704" s="29">
        <f t="shared" si="175"/>
        <v>9.5760569852941346E-2</v>
      </c>
    </row>
    <row r="3705" spans="1:27" hidden="1" x14ac:dyDescent="0.3">
      <c r="A3705" s="8" t="s">
        <v>17</v>
      </c>
      <c r="B3705" s="8" t="s">
        <v>6803</v>
      </c>
      <c r="C3705" s="8" t="s">
        <v>6804</v>
      </c>
      <c r="D3705" s="8" t="s">
        <v>6807</v>
      </c>
      <c r="E3705" s="8" t="s">
        <v>6808</v>
      </c>
      <c r="F3705" s="29">
        <v>0.29004378668808201</v>
      </c>
      <c r="G3705" s="29">
        <v>0</v>
      </c>
      <c r="H3705" s="30">
        <v>0.90639999999999998</v>
      </c>
      <c r="I3705" s="30">
        <v>0.26519999999999999</v>
      </c>
      <c r="J3705" s="14">
        <v>11</v>
      </c>
      <c r="K3705" s="14">
        <v>3</v>
      </c>
      <c r="L3705" s="12">
        <v>0.29260000000000003</v>
      </c>
      <c r="M3705" s="7">
        <v>1.40853757</v>
      </c>
      <c r="N3705" s="31">
        <v>1</v>
      </c>
      <c r="O3705" s="14">
        <f>IFERROR(VLOOKUP($C3705,'site totals'!$J$2:$K$607,2,FALSE),1)</f>
        <v>1413.5093999999999</v>
      </c>
      <c r="P3705" s="32" t="s">
        <v>22</v>
      </c>
      <c r="Q3705" s="12">
        <v>0.29004378669999997</v>
      </c>
      <c r="R3705" s="29">
        <v>0.33</v>
      </c>
      <c r="S3705" s="2">
        <f>IF($A3705="site","",VLOOKUP($P3705,margin_ranges!$A$5:$D$10,4,FALSE)/100)</f>
        <v>0.29749999999999999</v>
      </c>
      <c r="T3705" s="6">
        <f>IF(A3705="placement",$J3705*MIN($Q3705,$S3705),"")</f>
        <v>3.1904816536999996</v>
      </c>
      <c r="U3705" s="6">
        <f>IF($A3705="placement",T3705,SUMIF($C$10:$C$6209,$C3705,$T$10:$T$6209))</f>
        <v>3.1904816536999996</v>
      </c>
      <c r="V3705" s="34">
        <f t="shared" si="176"/>
        <v>5.9636139253731679E-2</v>
      </c>
      <c r="W3705" s="24"/>
      <c r="X3705" s="2" t="str">
        <f>IFERROR(MIN(VLOOKUP($W3705,margin_ranges!$A$5:$D$10,4,FALSE),$Q3705*100)/100,"")</f>
        <v/>
      </c>
      <c r="Y3705" s="6">
        <f t="shared" si="174"/>
        <v>3.1904816536999996</v>
      </c>
      <c r="Z3705" s="6">
        <f>IF($A3705="placement",Y3705,SUMIF($C$10:$C$6209,$C3705,$Y$10:$Y$6209))</f>
        <v>3.1904816536999996</v>
      </c>
      <c r="AA3705" s="29">
        <f t="shared" si="175"/>
        <v>5.9636139253731679E-2</v>
      </c>
    </row>
    <row r="3706" spans="1:27" hidden="1" x14ac:dyDescent="0.3">
      <c r="A3706" s="8" t="s">
        <v>17</v>
      </c>
      <c r="B3706" s="8" t="s">
        <v>6803</v>
      </c>
      <c r="C3706" s="8" t="s">
        <v>6804</v>
      </c>
      <c r="D3706" s="8" t="s">
        <v>6835</v>
      </c>
      <c r="E3706" s="8" t="s">
        <v>6836</v>
      </c>
      <c r="F3706" s="29">
        <v>0.28253376804843899</v>
      </c>
      <c r="G3706" s="29">
        <v>0</v>
      </c>
      <c r="H3706" s="30">
        <v>0.90410000000000001</v>
      </c>
      <c r="I3706" s="30">
        <v>0.27510000000000001</v>
      </c>
      <c r="J3706" s="14">
        <v>12</v>
      </c>
      <c r="K3706" s="14">
        <v>3</v>
      </c>
      <c r="L3706" s="12">
        <v>0.30430000000000001</v>
      </c>
      <c r="M3706" s="7">
        <v>1.39379382</v>
      </c>
      <c r="N3706" s="31">
        <v>1</v>
      </c>
      <c r="O3706" s="14">
        <f>IFERROR(VLOOKUP($C3706,'site totals'!$J$2:$K$607,2,FALSE),1)</f>
        <v>1413.5093999999999</v>
      </c>
      <c r="P3706" s="32" t="s">
        <v>478</v>
      </c>
      <c r="Q3706" s="12">
        <v>0.28253376800000002</v>
      </c>
      <c r="R3706" s="29">
        <v>0.33</v>
      </c>
      <c r="S3706" s="2">
        <f>IF($A3706="site","",VLOOKUP($P3706,margin_ranges!$A$5:$D$10,4,FALSE)/100)</f>
        <v>0.43</v>
      </c>
      <c r="T3706" s="6">
        <f>IF(A3706="placement",$J3706*MIN($Q3706,$S3706),"")</f>
        <v>3.3904052160000004</v>
      </c>
      <c r="U3706" s="6">
        <f>IF($A3706="placement",T3706,SUMIF($C$10:$C$6209,$C3706,$T$10:$T$6209))</f>
        <v>3.3904052160000004</v>
      </c>
      <c r="V3706" s="34">
        <f t="shared" si="176"/>
        <v>7.0845122388059734E-2</v>
      </c>
      <c r="W3706" s="24"/>
      <c r="X3706" s="2" t="str">
        <f>IFERROR(MIN(VLOOKUP($W3706,margin_ranges!$A$5:$D$10,4,FALSE),$Q3706*100)/100,"")</f>
        <v/>
      </c>
      <c r="Y3706" s="6">
        <f t="shared" si="174"/>
        <v>3.3904052160000004</v>
      </c>
      <c r="Z3706" s="6">
        <f>IF($A3706="placement",Y3706,SUMIF($C$10:$C$6209,$C3706,$Y$10:$Y$6209))</f>
        <v>3.3904052160000004</v>
      </c>
      <c r="AA3706" s="17">
        <f t="shared" si="175"/>
        <v>7.0845122388059734E-2</v>
      </c>
    </row>
    <row r="3707" spans="1:27" hidden="1" x14ac:dyDescent="0.3">
      <c r="A3707" s="8" t="s">
        <v>17</v>
      </c>
      <c r="B3707" s="8" t="s">
        <v>6803</v>
      </c>
      <c r="C3707" s="8" t="s">
        <v>6804</v>
      </c>
      <c r="D3707" s="8" t="s">
        <v>6819</v>
      </c>
      <c r="E3707" s="8" t="s">
        <v>6820</v>
      </c>
      <c r="F3707" s="29">
        <v>0.27492394911504398</v>
      </c>
      <c r="G3707" s="29">
        <v>0</v>
      </c>
      <c r="H3707" s="30">
        <v>1.5048999999999999</v>
      </c>
      <c r="I3707" s="30">
        <v>0.29959999999999998</v>
      </c>
      <c r="J3707" s="14">
        <v>12</v>
      </c>
      <c r="K3707" s="14">
        <v>3</v>
      </c>
      <c r="L3707" s="12">
        <v>0.1991</v>
      </c>
      <c r="M3707" s="7">
        <v>1.3791656699999999</v>
      </c>
      <c r="N3707" s="31">
        <v>1</v>
      </c>
      <c r="O3707" s="14">
        <f>IFERROR(VLOOKUP($C3707,'site totals'!$J$2:$K$607,2,FALSE),1)</f>
        <v>1413.5093999999999</v>
      </c>
      <c r="P3707" s="32" t="s">
        <v>91</v>
      </c>
      <c r="Q3707" s="12">
        <v>0.27492394910000001</v>
      </c>
      <c r="R3707" s="29">
        <v>0.33</v>
      </c>
      <c r="S3707" s="2">
        <f>IF($A3707="site","",VLOOKUP($P3707,margin_ranges!$A$5:$D$10,4,FALSE)/100)</f>
        <v>0.29749999999999999</v>
      </c>
      <c r="T3707" s="6">
        <f>IF(A3707="placement",$J3707*MIN($Q3707,$S3707),"")</f>
        <v>3.2990873892000003</v>
      </c>
      <c r="U3707" s="6">
        <f>IF($A3707="placement",T3707,SUMIF($C$10:$C$6209,$C3707,$T$10:$T$6209))</f>
        <v>3.2990873892000003</v>
      </c>
      <c r="V3707" s="34">
        <f t="shared" si="176"/>
        <v>8.2203061044776149E-2</v>
      </c>
      <c r="W3707" s="24"/>
      <c r="X3707" s="2" t="str">
        <f>IFERROR(MIN(VLOOKUP($W3707,margin_ranges!$A$5:$D$10,4,FALSE),$Q3707*100)/100,"")</f>
        <v/>
      </c>
      <c r="Y3707" s="6">
        <f t="shared" si="174"/>
        <v>3.2990873892000003</v>
      </c>
      <c r="Z3707" s="6">
        <f>IF($A3707="placement",Y3707,SUMIF($C$10:$C$6209,$C3707,$Y$10:$Y$6209))</f>
        <v>3.2990873892000003</v>
      </c>
      <c r="AA3707" s="29">
        <f t="shared" si="175"/>
        <v>8.2203061044776149E-2</v>
      </c>
    </row>
    <row r="3708" spans="1:27" hidden="1" x14ac:dyDescent="0.3">
      <c r="A3708" s="8" t="s">
        <v>17</v>
      </c>
      <c r="B3708" s="8" t="s">
        <v>6803</v>
      </c>
      <c r="C3708" s="8" t="s">
        <v>6804</v>
      </c>
      <c r="D3708" s="33" t="s">
        <v>6837</v>
      </c>
      <c r="E3708" s="8" t="s">
        <v>6838</v>
      </c>
      <c r="F3708" s="29">
        <v>0.26651725351460398</v>
      </c>
      <c r="G3708" s="29">
        <v>0</v>
      </c>
      <c r="H3708" s="30">
        <v>0.90669999999999995</v>
      </c>
      <c r="I3708" s="30">
        <v>0.28289999999999998</v>
      </c>
      <c r="J3708" s="14">
        <v>12</v>
      </c>
      <c r="K3708" s="14">
        <v>3</v>
      </c>
      <c r="L3708" s="12">
        <v>0.312</v>
      </c>
      <c r="M3708" s="7">
        <v>1.36335859</v>
      </c>
      <c r="N3708" s="31">
        <v>1</v>
      </c>
      <c r="O3708" s="14">
        <f>IFERROR(VLOOKUP($C3708,'site totals'!$J$2:$K$607,2,FALSE),1)</f>
        <v>1413.5093999999999</v>
      </c>
      <c r="P3708" s="32" t="s">
        <v>22</v>
      </c>
      <c r="Q3708" s="12">
        <v>0.2665172535</v>
      </c>
      <c r="R3708" s="29">
        <v>0.28999999999999998</v>
      </c>
      <c r="S3708" s="2">
        <f>IF($A3708="site","",VLOOKUP($P3708,margin_ranges!$A$5:$D$10,4,FALSE)/100)</f>
        <v>0.29749999999999999</v>
      </c>
      <c r="T3708" s="6">
        <f>IF(A3708="placement",$J3708*MIN($Q3708,$S3708),"")</f>
        <v>3.1982070419999999</v>
      </c>
      <c r="U3708" s="6">
        <f>IF($A3708="placement",T3708,SUMIF($C$10:$C$6209,$C3708,$T$10:$T$6209))</f>
        <v>3.1982070419999999</v>
      </c>
      <c r="V3708" s="34">
        <f t="shared" si="176"/>
        <v>3.307429084507052E-2</v>
      </c>
      <c r="W3708" s="24"/>
      <c r="X3708" s="2" t="str">
        <f>IFERROR(MIN(VLOOKUP($W3708,margin_ranges!$A$5:$D$10,4,FALSE),$Q3708*100)/100,"")</f>
        <v/>
      </c>
      <c r="Y3708" s="6">
        <f t="shared" si="174"/>
        <v>3.1982070419999999</v>
      </c>
      <c r="Z3708" s="6">
        <f>IF($A3708="placement",Y3708,SUMIF($C$10:$C$6209,$C3708,$Y$10:$Y$6209))</f>
        <v>3.1982070419999999</v>
      </c>
      <c r="AA3708" s="29">
        <f t="shared" si="175"/>
        <v>3.307429084507052E-2</v>
      </c>
    </row>
    <row r="3709" spans="1:27" hidden="1" x14ac:dyDescent="0.3">
      <c r="A3709" s="8" t="s">
        <v>17</v>
      </c>
      <c r="B3709" s="8" t="s">
        <v>6803</v>
      </c>
      <c r="C3709" s="8" t="s">
        <v>6804</v>
      </c>
      <c r="D3709" s="8" t="s">
        <v>6811</v>
      </c>
      <c r="E3709" s="8" t="s">
        <v>6812</v>
      </c>
      <c r="F3709" s="29">
        <v>0.255650684931506</v>
      </c>
      <c r="G3709" s="29">
        <v>0</v>
      </c>
      <c r="H3709" s="30">
        <v>1.6400999999999999</v>
      </c>
      <c r="I3709" s="30">
        <v>0.3105</v>
      </c>
      <c r="J3709" s="14">
        <v>13</v>
      </c>
      <c r="K3709" s="14">
        <v>3</v>
      </c>
      <c r="L3709" s="12">
        <v>0.1893</v>
      </c>
      <c r="M3709" s="7">
        <v>1.34345526</v>
      </c>
      <c r="N3709" s="31">
        <v>1</v>
      </c>
      <c r="O3709" s="14">
        <f>IFERROR(VLOOKUP($C3709,'site totals'!$J$2:$K$607,2,FALSE),1)</f>
        <v>1413.5093999999999</v>
      </c>
      <c r="P3709" s="32" t="s">
        <v>22</v>
      </c>
      <c r="Q3709" s="12">
        <v>0.25565068489999998</v>
      </c>
      <c r="R3709" s="29">
        <v>0.28999999999999998</v>
      </c>
      <c r="S3709" s="2">
        <f>IF($A3709="site","",VLOOKUP($P3709,margin_ranges!$A$5:$D$10,4,FALSE)/100)</f>
        <v>0.29749999999999999</v>
      </c>
      <c r="T3709" s="6">
        <f>IF(A3709="placement",$J3709*MIN($Q3709,$S3709),"")</f>
        <v>3.3234589036999997</v>
      </c>
      <c r="U3709" s="6">
        <f>IF($A3709="placement",T3709,SUMIF($C$10:$C$6209,$C3709,$T$10:$T$6209))</f>
        <v>3.3234589036999997</v>
      </c>
      <c r="V3709" s="34">
        <f t="shared" si="176"/>
        <v>4.8379317042253511E-2</v>
      </c>
      <c r="W3709" s="24"/>
      <c r="X3709" s="2" t="str">
        <f>IFERROR(MIN(VLOOKUP($W3709,margin_ranges!$A$5:$D$10,4,FALSE),$Q3709*100)/100,"")</f>
        <v/>
      </c>
      <c r="Y3709" s="6">
        <f t="shared" si="174"/>
        <v>3.3234589036999997</v>
      </c>
      <c r="Z3709" s="6">
        <f>IF($A3709="placement",Y3709,SUMIF($C$10:$C$6209,$C3709,$Y$10:$Y$6209))</f>
        <v>3.3234589036999997</v>
      </c>
      <c r="AA3709" s="29">
        <f t="shared" si="175"/>
        <v>4.8379317042253511E-2</v>
      </c>
    </row>
    <row r="3710" spans="1:27" hidden="1" x14ac:dyDescent="0.3">
      <c r="A3710" s="8" t="s">
        <v>17</v>
      </c>
      <c r="B3710" s="8" t="s">
        <v>6803</v>
      </c>
      <c r="C3710" s="8" t="s">
        <v>6804</v>
      </c>
      <c r="D3710" s="8" t="s">
        <v>6825</v>
      </c>
      <c r="E3710" s="8" t="s">
        <v>6826</v>
      </c>
      <c r="F3710" s="29">
        <v>0.256717384266753</v>
      </c>
      <c r="G3710" s="29">
        <v>0</v>
      </c>
      <c r="H3710" s="30">
        <v>1.5102</v>
      </c>
      <c r="I3710" s="30">
        <v>0.32800000000000001</v>
      </c>
      <c r="J3710" s="14">
        <v>13</v>
      </c>
      <c r="K3710" s="14">
        <v>3</v>
      </c>
      <c r="L3710" s="12">
        <v>0.2172</v>
      </c>
      <c r="M3710" s="7">
        <v>1.3453832800000001</v>
      </c>
      <c r="N3710" s="31">
        <v>1</v>
      </c>
      <c r="O3710" s="14">
        <f>IFERROR(VLOOKUP($C3710,'site totals'!$J$2:$K$607,2,FALSE),1)</f>
        <v>1413.5093999999999</v>
      </c>
      <c r="P3710" s="32" t="s">
        <v>91</v>
      </c>
      <c r="Q3710" s="12">
        <v>0.25671738430000002</v>
      </c>
      <c r="R3710" s="29">
        <v>0.33</v>
      </c>
      <c r="S3710" s="2">
        <f>IF($A3710="site","",VLOOKUP($P3710,margin_ranges!$A$5:$D$10,4,FALSE)/100)</f>
        <v>0.29749999999999999</v>
      </c>
      <c r="T3710" s="6">
        <f>IF(A3710="placement",$J3710*MIN($Q3710,$S3710),"")</f>
        <v>3.3373259959000001</v>
      </c>
      <c r="U3710" s="6">
        <f>IF($A3710="placement",T3710,SUMIF($C$10:$C$6209,$C3710,$T$10:$T$6209))</f>
        <v>3.3373259959000001</v>
      </c>
      <c r="V3710" s="34">
        <f t="shared" si="176"/>
        <v>0.10937703835820911</v>
      </c>
      <c r="W3710" s="24"/>
      <c r="X3710" s="2" t="str">
        <f>IFERROR(MIN(VLOOKUP($W3710,margin_ranges!$A$5:$D$10,4,FALSE),$Q3710*100)/100,"")</f>
        <v/>
      </c>
      <c r="Y3710" s="6">
        <f t="shared" si="174"/>
        <v>3.3373259959000001</v>
      </c>
      <c r="Z3710" s="6">
        <f>IF($A3710="placement",Y3710,SUMIF($C$10:$C$6209,$C3710,$Y$10:$Y$6209))</f>
        <v>3.3373259959000001</v>
      </c>
      <c r="AA3710" s="17">
        <f t="shared" si="175"/>
        <v>0.10937703835820911</v>
      </c>
    </row>
    <row r="3711" spans="1:27" hidden="1" x14ac:dyDescent="0.3">
      <c r="A3711" s="8" t="s">
        <v>17</v>
      </c>
      <c r="B3711" s="8" t="s">
        <v>6803</v>
      </c>
      <c r="C3711" s="8" t="s">
        <v>6804</v>
      </c>
      <c r="D3711" s="8" t="s">
        <v>6857</v>
      </c>
      <c r="E3711" s="8" t="s">
        <v>6858</v>
      </c>
      <c r="F3711" s="29">
        <v>0.20789889415481799</v>
      </c>
      <c r="G3711" s="29">
        <v>0</v>
      </c>
      <c r="H3711" s="30">
        <v>1.6577999999999999</v>
      </c>
      <c r="I3711" s="30">
        <v>0.35809999999999997</v>
      </c>
      <c r="J3711" s="14">
        <v>14</v>
      </c>
      <c r="K3711" s="14">
        <v>3</v>
      </c>
      <c r="L3711" s="12">
        <v>0.216</v>
      </c>
      <c r="M3711" s="7">
        <v>1.2624651</v>
      </c>
      <c r="N3711" s="31">
        <v>1</v>
      </c>
      <c r="O3711" s="14">
        <f>IFERROR(VLOOKUP($C3711,'site totals'!$J$2:$K$607,2,FALSE),1)</f>
        <v>1413.5093999999999</v>
      </c>
      <c r="P3711" s="32" t="s">
        <v>22</v>
      </c>
      <c r="Q3711" s="12">
        <v>0.20789889419999999</v>
      </c>
      <c r="R3711" s="29">
        <v>0.31</v>
      </c>
      <c r="S3711" s="2">
        <f>IF($A3711="site","",VLOOKUP($P3711,margin_ranges!$A$5:$D$10,4,FALSE)/100)</f>
        <v>0.29749999999999999</v>
      </c>
      <c r="T3711" s="6">
        <f>IF(A3711="placement",$J3711*MIN($Q3711,$S3711),"")</f>
        <v>2.9105845187999999</v>
      </c>
      <c r="U3711" s="6">
        <f>IF($A3711="placement",T3711,SUMIF($C$10:$C$6209,$C3711,$T$10:$T$6209))</f>
        <v>2.9105845187999999</v>
      </c>
      <c r="V3711" s="34">
        <f t="shared" si="176"/>
        <v>0.14797261710144927</v>
      </c>
      <c r="W3711" s="24"/>
      <c r="X3711" s="2" t="str">
        <f>IFERROR(MIN(VLOOKUP($W3711,margin_ranges!$A$5:$D$10,4,FALSE),$Q3711*100)/100,"")</f>
        <v/>
      </c>
      <c r="Y3711" s="6">
        <f t="shared" si="174"/>
        <v>2.9105845187999999</v>
      </c>
      <c r="Z3711" s="6">
        <f>IF($A3711="placement",Y3711,SUMIF($C$10:$C$6209,$C3711,$Y$10:$Y$6209))</f>
        <v>2.9105845187999999</v>
      </c>
      <c r="AA3711" s="29">
        <f t="shared" si="175"/>
        <v>0.14797261710144927</v>
      </c>
    </row>
    <row r="3712" spans="1:27" hidden="1" x14ac:dyDescent="0.3">
      <c r="A3712" s="8" t="s">
        <v>17</v>
      </c>
      <c r="B3712" s="8" t="s">
        <v>6803</v>
      </c>
      <c r="C3712" s="8" t="s">
        <v>6804</v>
      </c>
      <c r="D3712" s="8" t="s">
        <v>6823</v>
      </c>
      <c r="E3712" s="8" t="s">
        <v>6824</v>
      </c>
      <c r="F3712" s="29">
        <v>0.27757914768467701</v>
      </c>
      <c r="G3712" s="29">
        <v>0</v>
      </c>
      <c r="H3712" s="30">
        <v>0.90920000000000001</v>
      </c>
      <c r="I3712" s="30">
        <v>0.3579</v>
      </c>
      <c r="J3712" s="14">
        <v>15</v>
      </c>
      <c r="K3712" s="14">
        <v>4</v>
      </c>
      <c r="L3712" s="12">
        <v>0.39369999999999999</v>
      </c>
      <c r="M3712" s="7">
        <v>1.3842346800000001</v>
      </c>
      <c r="N3712" s="31">
        <v>1</v>
      </c>
      <c r="O3712" s="14">
        <f>IFERROR(VLOOKUP($C3712,'site totals'!$J$2:$K$607,2,FALSE),1)</f>
        <v>1413.5093999999999</v>
      </c>
      <c r="P3712" s="32" t="s">
        <v>478</v>
      </c>
      <c r="Q3712" s="12">
        <v>0.27757914769999997</v>
      </c>
      <c r="R3712" s="29">
        <v>0.33</v>
      </c>
      <c r="S3712" s="2">
        <f>IF($A3712="site","",VLOOKUP($P3712,margin_ranges!$A$5:$D$10,4,FALSE)/100)</f>
        <v>0.43</v>
      </c>
      <c r="T3712" s="6">
        <f>IF(A3712="placement",$J3712*MIN($Q3712,$S3712),"")</f>
        <v>4.1636872154999995</v>
      </c>
      <c r="U3712" s="6">
        <f>IF($A3712="placement",T3712,SUMIF($C$10:$C$6209,$C3712,$T$10:$T$6209))</f>
        <v>4.1636872154999995</v>
      </c>
      <c r="V3712" s="34">
        <f t="shared" si="176"/>
        <v>7.8240078059701679E-2</v>
      </c>
      <c r="W3712" s="24"/>
      <c r="X3712" s="2" t="str">
        <f>IFERROR(MIN(VLOOKUP($W3712,margin_ranges!$A$5:$D$10,4,FALSE),$Q3712*100)/100,"")</f>
        <v/>
      </c>
      <c r="Y3712" s="6">
        <f t="shared" si="174"/>
        <v>4.1636872154999995</v>
      </c>
      <c r="Z3712" s="6">
        <f>IF($A3712="placement",Y3712,SUMIF($C$10:$C$6209,$C3712,$Y$10:$Y$6209))</f>
        <v>4.1636872154999995</v>
      </c>
      <c r="AA3712" s="29">
        <f t="shared" si="175"/>
        <v>7.8240078059701679E-2</v>
      </c>
    </row>
    <row r="3713" spans="1:27" hidden="1" x14ac:dyDescent="0.3">
      <c r="A3713" s="8" t="s">
        <v>17</v>
      </c>
      <c r="B3713" s="8" t="s">
        <v>6803</v>
      </c>
      <c r="C3713" s="8" t="s">
        <v>6804</v>
      </c>
      <c r="D3713" s="8" t="s">
        <v>6847</v>
      </c>
      <c r="E3713" s="8" t="s">
        <v>6848</v>
      </c>
      <c r="F3713" s="29">
        <v>0.28525733624994798</v>
      </c>
      <c r="G3713" s="29">
        <v>0</v>
      </c>
      <c r="H3713" s="30">
        <v>6.3323</v>
      </c>
      <c r="I3713" s="30">
        <v>0.98960000000000004</v>
      </c>
      <c r="J3713" s="14">
        <v>42</v>
      </c>
      <c r="K3713" s="14">
        <v>12</v>
      </c>
      <c r="L3713" s="12">
        <v>0.15629999999999999</v>
      </c>
      <c r="M3713" s="7">
        <v>1.3991049499999999</v>
      </c>
      <c r="N3713" s="31">
        <v>1</v>
      </c>
      <c r="O3713" s="14">
        <f>IFERROR(VLOOKUP($C3713,'site totals'!$J$2:$K$607,2,FALSE),1)</f>
        <v>1413.5093999999999</v>
      </c>
      <c r="P3713" s="32" t="s">
        <v>22</v>
      </c>
      <c r="Q3713" s="12">
        <v>0.28525733619999999</v>
      </c>
      <c r="R3713" s="29">
        <v>0.31</v>
      </c>
      <c r="S3713" s="2">
        <f>IF($A3713="site","",VLOOKUP($P3713,margin_ranges!$A$5:$D$10,4,FALSE)/100)</f>
        <v>0.29749999999999999</v>
      </c>
      <c r="T3713" s="6">
        <f>IF(A3713="placement",$J3713*MIN($Q3713,$S3713),"")</f>
        <v>11.980808120399999</v>
      </c>
      <c r="U3713" s="6">
        <f>IF($A3713="placement",T3713,SUMIF($C$10:$C$6209,$C3713,$T$10:$T$6209))</f>
        <v>11.980808120399999</v>
      </c>
      <c r="V3713" s="34">
        <f t="shared" si="176"/>
        <v>3.5858933043478425E-2</v>
      </c>
      <c r="W3713" s="24"/>
      <c r="X3713" s="2" t="str">
        <f>IFERROR(MIN(VLOOKUP($W3713,margin_ranges!$A$5:$D$10,4,FALSE),$Q3713*100)/100,"")</f>
        <v/>
      </c>
      <c r="Y3713" s="6">
        <f t="shared" si="174"/>
        <v>11.980808120399999</v>
      </c>
      <c r="Z3713" s="6">
        <f>IF($A3713="placement",Y3713,SUMIF($C$10:$C$6209,$C3713,$Y$10:$Y$6209))</f>
        <v>11.980808120399999</v>
      </c>
      <c r="AA3713" s="29">
        <f t="shared" si="175"/>
        <v>3.5858933043478425E-2</v>
      </c>
    </row>
    <row r="3714" spans="1:27" hidden="1" x14ac:dyDescent="0.3">
      <c r="A3714" s="8" t="s">
        <v>17</v>
      </c>
      <c r="B3714" s="8" t="s">
        <v>6803</v>
      </c>
      <c r="C3714" s="8" t="s">
        <v>6804</v>
      </c>
      <c r="D3714" s="8" t="s">
        <v>12104</v>
      </c>
      <c r="E3714" s="8" t="s">
        <v>12105</v>
      </c>
      <c r="F3714" s="29">
        <v>0.3</v>
      </c>
      <c r="G3714" s="29">
        <v>0</v>
      </c>
      <c r="H3714" s="30">
        <v>1.5455000000000001</v>
      </c>
      <c r="I3714" s="30">
        <v>0.16689999999999999</v>
      </c>
      <c r="J3714" s="14">
        <v>8</v>
      </c>
      <c r="K3714" s="14">
        <v>2</v>
      </c>
      <c r="L3714" s="12">
        <v>0.108</v>
      </c>
      <c r="M3714" s="7">
        <v>1.5234916599999999</v>
      </c>
      <c r="N3714" s="31">
        <v>1</v>
      </c>
      <c r="O3714" s="14">
        <f>IFERROR(VLOOKUP($C3714,'site totals'!$J$2:$K$607,2,FALSE),1)</f>
        <v>1413.5093999999999</v>
      </c>
      <c r="P3714" s="32" t="s">
        <v>22</v>
      </c>
      <c r="Q3714" s="12">
        <v>0.34361307720000001</v>
      </c>
      <c r="R3714" s="29">
        <v>0.3</v>
      </c>
      <c r="S3714" s="2">
        <f>IF($A3714="site","",VLOOKUP($P3714,margin_ranges!$A$5:$D$10,4,FALSE)/100)</f>
        <v>0.29749999999999999</v>
      </c>
      <c r="T3714" s="6">
        <f>IF(A3714="placement",$J3714*MIN($Q3714,$S3714),"")</f>
        <v>2.38</v>
      </c>
      <c r="U3714" s="6">
        <f>IF($A3714="placement",T3714,SUMIF($C$10:$C$6209,$C3714,$T$10:$T$6209))</f>
        <v>2.38</v>
      </c>
      <c r="V3714" s="34">
        <f t="shared" si="176"/>
        <v>3.5714285714285587E-3</v>
      </c>
      <c r="W3714" s="24"/>
      <c r="X3714" s="2" t="str">
        <f>IFERROR(MIN(VLOOKUP($W3714,margin_ranges!$A$5:$D$10,4,FALSE),$Q3714*100)/100,"")</f>
        <v/>
      </c>
      <c r="Y3714" s="6">
        <f t="shared" si="174"/>
        <v>2.38</v>
      </c>
      <c r="Z3714" s="6">
        <f>IF($A3714="placement",Y3714,SUMIF($C$10:$C$6209,$C3714,$Y$10:$Y$6209))</f>
        <v>2.38</v>
      </c>
      <c r="AA3714" s="29">
        <f t="shared" si="175"/>
        <v>3.5714285714285587E-3</v>
      </c>
    </row>
    <row r="3715" spans="1:27" hidden="1" x14ac:dyDescent="0.3">
      <c r="A3715" s="8" t="s">
        <v>17</v>
      </c>
      <c r="B3715" s="8" t="s">
        <v>6803</v>
      </c>
      <c r="C3715" s="8" t="s">
        <v>6804</v>
      </c>
      <c r="D3715" s="8" t="s">
        <v>12106</v>
      </c>
      <c r="E3715" s="8" t="s">
        <v>12107</v>
      </c>
      <c r="F3715" s="29">
        <v>0.3</v>
      </c>
      <c r="G3715" s="29">
        <v>0</v>
      </c>
      <c r="H3715" s="30">
        <v>1.5537000000000001</v>
      </c>
      <c r="I3715" s="30">
        <v>0.16189999999999999</v>
      </c>
      <c r="J3715" s="14">
        <v>8</v>
      </c>
      <c r="K3715" s="14">
        <v>2</v>
      </c>
      <c r="L3715" s="12">
        <v>0.1042</v>
      </c>
      <c r="M3715" s="7">
        <v>1.56241729</v>
      </c>
      <c r="N3715" s="31">
        <v>1</v>
      </c>
      <c r="O3715" s="14">
        <f>IFERROR(VLOOKUP($C3715,'site totals'!$J$2:$K$607,2,FALSE),1)</f>
        <v>1413.5093999999999</v>
      </c>
      <c r="P3715" s="32" t="s">
        <v>22</v>
      </c>
      <c r="Q3715" s="12">
        <v>0.35996612080000001</v>
      </c>
      <c r="R3715" s="29">
        <v>0.3</v>
      </c>
      <c r="S3715" s="2">
        <f>IF($A3715="site","",VLOOKUP($P3715,margin_ranges!$A$5:$D$10,4,FALSE)/100)</f>
        <v>0.29749999999999999</v>
      </c>
      <c r="T3715" s="6">
        <f>IF(A3715="placement",$J3715*MIN($Q3715,$S3715),"")</f>
        <v>2.38</v>
      </c>
      <c r="U3715" s="6">
        <f>IF($A3715="placement",T3715,SUMIF($C$10:$C$6209,$C3715,$T$10:$T$6209))</f>
        <v>2.38</v>
      </c>
      <c r="V3715" s="34">
        <f t="shared" si="176"/>
        <v>3.5714285714285587E-3</v>
      </c>
      <c r="W3715" s="24"/>
      <c r="X3715" s="2" t="str">
        <f>IFERROR(MIN(VLOOKUP($W3715,margin_ranges!$A$5:$D$10,4,FALSE),$Q3715*100)/100,"")</f>
        <v/>
      </c>
      <c r="Y3715" s="6">
        <f t="shared" si="174"/>
        <v>2.38</v>
      </c>
      <c r="Z3715" s="6">
        <f>IF($A3715="placement",Y3715,SUMIF($C$10:$C$6209,$C3715,$Y$10:$Y$6209))</f>
        <v>2.38</v>
      </c>
      <c r="AA3715" s="29">
        <f t="shared" si="175"/>
        <v>3.5714285714285587E-3</v>
      </c>
    </row>
    <row r="3716" spans="1:27" hidden="1" x14ac:dyDescent="0.3">
      <c r="A3716" s="8" t="s">
        <v>17</v>
      </c>
      <c r="B3716" s="8" t="s">
        <v>6803</v>
      </c>
      <c r="C3716" s="8" t="s">
        <v>6804</v>
      </c>
      <c r="D3716" s="33" t="s">
        <v>12100</v>
      </c>
      <c r="E3716" s="8" t="s">
        <v>12101</v>
      </c>
      <c r="F3716" s="29">
        <v>0.3</v>
      </c>
      <c r="G3716" s="29">
        <v>0</v>
      </c>
      <c r="H3716" s="30">
        <v>1.5506</v>
      </c>
      <c r="I3716" s="30">
        <v>0.20449999999999999</v>
      </c>
      <c r="J3716" s="14">
        <v>10</v>
      </c>
      <c r="K3716" s="14">
        <v>3</v>
      </c>
      <c r="L3716" s="12">
        <v>0.13189999999999999</v>
      </c>
      <c r="M3716" s="7">
        <v>1.6099196600000001</v>
      </c>
      <c r="N3716" s="31">
        <v>1</v>
      </c>
      <c r="O3716" s="14">
        <f>IFERROR(VLOOKUP($C3716,'site totals'!$J$2:$K$607,2,FALSE),1)</f>
        <v>1413.5093999999999</v>
      </c>
      <c r="P3716" s="32" t="s">
        <v>22</v>
      </c>
      <c r="Q3716" s="12">
        <v>0.37885099370000003</v>
      </c>
      <c r="R3716" s="29">
        <v>0.3</v>
      </c>
      <c r="S3716" s="2">
        <f>IF($A3716="site","",VLOOKUP($P3716,margin_ranges!$A$5:$D$10,4,FALSE)/100)</f>
        <v>0.29749999999999999</v>
      </c>
      <c r="T3716" s="6">
        <f>IF(A3716="placement",$J3716*MIN($Q3716,$S3716),"")</f>
        <v>2.9749999999999996</v>
      </c>
      <c r="U3716" s="6">
        <f>IF($A3716="placement",T3716,SUMIF($C$10:$C$6209,$C3716,$T$10:$T$6209))</f>
        <v>2.9749999999999996</v>
      </c>
      <c r="V3716" s="34">
        <f t="shared" si="176"/>
        <v>3.5714285714285587E-3</v>
      </c>
      <c r="W3716" s="24"/>
      <c r="X3716" s="2" t="str">
        <f>IFERROR(MIN(VLOOKUP($W3716,margin_ranges!$A$5:$D$10,4,FALSE),$Q3716*100)/100,"")</f>
        <v/>
      </c>
      <c r="Y3716" s="6">
        <f t="shared" si="174"/>
        <v>2.9749999999999996</v>
      </c>
      <c r="Z3716" s="6">
        <f>IF($A3716="placement",Y3716,SUMIF($C$10:$C$6209,$C3716,$Y$10:$Y$6209))</f>
        <v>2.9749999999999996</v>
      </c>
      <c r="AA3716" s="29">
        <f t="shared" si="175"/>
        <v>3.5714285714285587E-3</v>
      </c>
    </row>
    <row r="3717" spans="1:27" hidden="1" x14ac:dyDescent="0.3">
      <c r="A3717" s="8" t="s">
        <v>17</v>
      </c>
      <c r="B3717" s="8" t="s">
        <v>6803</v>
      </c>
      <c r="C3717" s="8" t="s">
        <v>6804</v>
      </c>
      <c r="D3717" s="8" t="s">
        <v>6853</v>
      </c>
      <c r="E3717" s="8" t="s">
        <v>6854</v>
      </c>
      <c r="F3717" s="29">
        <v>0.3</v>
      </c>
      <c r="G3717" s="29">
        <v>0</v>
      </c>
      <c r="H3717" s="30">
        <v>9.2949000000000002</v>
      </c>
      <c r="I3717" s="30">
        <v>2.8580999999999999</v>
      </c>
      <c r="J3717" s="14">
        <v>123</v>
      </c>
      <c r="K3717" s="14">
        <v>37</v>
      </c>
      <c r="L3717" s="12">
        <v>0.3075</v>
      </c>
      <c r="M3717" s="7">
        <v>1.43235618</v>
      </c>
      <c r="N3717" s="31">
        <v>1</v>
      </c>
      <c r="O3717" s="14">
        <f>IFERROR(VLOOKUP($C3717,'site totals'!$J$2:$K$607,2,FALSE),1)</f>
        <v>1413.5093999999999</v>
      </c>
      <c r="P3717" s="32" t="s">
        <v>91</v>
      </c>
      <c r="Q3717" s="12">
        <v>0.30184962570000001</v>
      </c>
      <c r="R3717" s="29">
        <v>0.3</v>
      </c>
      <c r="S3717" s="2">
        <f>IF($A3717="site","",VLOOKUP($P3717,margin_ranges!$A$5:$D$10,4,FALSE)/100)</f>
        <v>0.29749999999999999</v>
      </c>
      <c r="T3717" s="6">
        <f>IF(A3717="placement",$J3717*MIN($Q3717,$S3717),"")</f>
        <v>36.592500000000001</v>
      </c>
      <c r="U3717" s="6">
        <f>IF($A3717="placement",T3717,SUMIF($C$10:$C$6209,$C3717,$T$10:$T$6209))</f>
        <v>36.592500000000001</v>
      </c>
      <c r="V3717" s="34">
        <f t="shared" si="176"/>
        <v>3.5714285714285587E-3</v>
      </c>
      <c r="W3717" s="24"/>
      <c r="X3717" s="2" t="str">
        <f>IFERROR(MIN(VLOOKUP($W3717,margin_ranges!$A$5:$D$10,4,FALSE),$Q3717*100)/100,"")</f>
        <v/>
      </c>
      <c r="Y3717" s="6">
        <f t="shared" si="174"/>
        <v>36.592500000000001</v>
      </c>
      <c r="Z3717" s="6">
        <f>IF($A3717="placement",Y3717,SUMIF($C$10:$C$6209,$C3717,$Y$10:$Y$6209))</f>
        <v>36.592500000000001</v>
      </c>
      <c r="AA3717" s="29">
        <f t="shared" si="175"/>
        <v>3.5714285714285587E-3</v>
      </c>
    </row>
    <row r="3718" spans="1:27" hidden="1" x14ac:dyDescent="0.3">
      <c r="A3718" s="8" t="s">
        <v>17</v>
      </c>
      <c r="B3718" s="8" t="s">
        <v>6803</v>
      </c>
      <c r="C3718" s="8" t="s">
        <v>6804</v>
      </c>
      <c r="D3718" s="8" t="s">
        <v>6855</v>
      </c>
      <c r="E3718" s="8" t="s">
        <v>6856</v>
      </c>
      <c r="F3718" s="29">
        <v>0.3</v>
      </c>
      <c r="G3718" s="29">
        <v>0</v>
      </c>
      <c r="H3718" s="30">
        <v>9.4657999999999998</v>
      </c>
      <c r="I3718" s="30">
        <v>2.9485999999999999</v>
      </c>
      <c r="J3718" s="14">
        <v>128</v>
      </c>
      <c r="K3718" s="14">
        <v>38</v>
      </c>
      <c r="L3718" s="12">
        <v>0.3115</v>
      </c>
      <c r="M3718" s="7">
        <v>1.4447542499999999</v>
      </c>
      <c r="N3718" s="31">
        <v>1</v>
      </c>
      <c r="O3718" s="14">
        <f>IFERROR(VLOOKUP($C3718,'site totals'!$J$2:$K$607,2,FALSE),1)</f>
        <v>1413.5093999999999</v>
      </c>
      <c r="P3718" s="32" t="s">
        <v>91</v>
      </c>
      <c r="Q3718" s="12">
        <v>0.30784076030000002</v>
      </c>
      <c r="R3718" s="29">
        <v>0.3</v>
      </c>
      <c r="S3718" s="2">
        <f>IF($A3718="site","",VLOOKUP($P3718,margin_ranges!$A$5:$D$10,4,FALSE)/100)</f>
        <v>0.29749999999999999</v>
      </c>
      <c r="T3718" s="6">
        <f>IF(A3718="placement",$J3718*MIN($Q3718,$S3718),"")</f>
        <v>38.08</v>
      </c>
      <c r="U3718" s="6">
        <f>IF($A3718="placement",T3718,SUMIF($C$10:$C$6209,$C3718,$T$10:$T$6209))</f>
        <v>38.08</v>
      </c>
      <c r="V3718" s="34">
        <f t="shared" si="176"/>
        <v>3.5714285714285587E-3</v>
      </c>
      <c r="W3718" s="24"/>
      <c r="X3718" s="2" t="str">
        <f>IFERROR(MIN(VLOOKUP($W3718,margin_ranges!$A$5:$D$10,4,FALSE),$Q3718*100)/100,"")</f>
        <v/>
      </c>
      <c r="Y3718" s="6">
        <f t="shared" si="174"/>
        <v>38.08</v>
      </c>
      <c r="Z3718" s="6">
        <f>IF($A3718="placement",Y3718,SUMIF($C$10:$C$6209,$C3718,$Y$10:$Y$6209))</f>
        <v>38.08</v>
      </c>
      <c r="AA3718" s="29">
        <f t="shared" si="175"/>
        <v>3.5714285714285587E-3</v>
      </c>
    </row>
    <row r="3719" spans="1:27" hidden="1" x14ac:dyDescent="0.3">
      <c r="A3719" s="8" t="s">
        <v>17</v>
      </c>
      <c r="B3719" s="8" t="s">
        <v>6803</v>
      </c>
      <c r="C3719" s="8" t="s">
        <v>6804</v>
      </c>
      <c r="D3719" s="8" t="s">
        <v>6817</v>
      </c>
      <c r="E3719" s="8" t="s">
        <v>6818</v>
      </c>
      <c r="F3719" s="29">
        <v>0.30420500247920201</v>
      </c>
      <c r="G3719" s="29">
        <v>0</v>
      </c>
      <c r="H3719" s="30">
        <v>9.4242000000000008</v>
      </c>
      <c r="I3719" s="30">
        <v>2.8866999999999998</v>
      </c>
      <c r="J3719" s="14">
        <v>124</v>
      </c>
      <c r="K3719" s="14">
        <v>37</v>
      </c>
      <c r="L3719" s="12">
        <v>0.30630000000000002</v>
      </c>
      <c r="M3719" s="7">
        <v>1.43720493</v>
      </c>
      <c r="N3719" s="31">
        <v>1</v>
      </c>
      <c r="O3719" s="14">
        <f>IFERROR(VLOOKUP($C3719,'site totals'!$J$2:$K$607,2,FALSE),1)</f>
        <v>1413.5093999999999</v>
      </c>
      <c r="P3719" s="32" t="s">
        <v>22</v>
      </c>
      <c r="Q3719" s="12">
        <v>0.30420500249999999</v>
      </c>
      <c r="R3719" s="29">
        <v>0.34</v>
      </c>
      <c r="S3719" s="2">
        <f>IF($A3719="site","",VLOOKUP($P3719,margin_ranges!$A$5:$D$10,4,FALSE)/100)</f>
        <v>0.29749999999999999</v>
      </c>
      <c r="T3719" s="6">
        <f>IF(A3719="placement",$J3719*MIN($Q3719,$S3719),"")</f>
        <v>36.89</v>
      </c>
      <c r="U3719" s="6">
        <f>IF($A3719="placement",T3719,SUMIF($C$10:$C$6209,$C3719,$T$10:$T$6209))</f>
        <v>36.89</v>
      </c>
      <c r="V3719" s="34">
        <f t="shared" si="176"/>
        <v>6.4393939393939448E-2</v>
      </c>
      <c r="W3719" s="24"/>
      <c r="X3719" s="2" t="str">
        <f>IFERROR(MIN(VLOOKUP($W3719,margin_ranges!$A$5:$D$10,4,FALSE),$Q3719*100)/100,"")</f>
        <v/>
      </c>
      <c r="Y3719" s="6">
        <f t="shared" si="174"/>
        <v>36.89</v>
      </c>
      <c r="Z3719" s="6">
        <f>IF($A3719="placement",Y3719,SUMIF($C$10:$C$6209,$C3719,$Y$10:$Y$6209))</f>
        <v>36.89</v>
      </c>
      <c r="AA3719" s="29">
        <f t="shared" si="175"/>
        <v>6.4393939393939448E-2</v>
      </c>
    </row>
    <row r="3720" spans="1:27" x14ac:dyDescent="0.3">
      <c r="A3720" s="16" t="s">
        <v>33</v>
      </c>
      <c r="B3720" s="16" t="s">
        <v>6803</v>
      </c>
      <c r="C3720" s="16" t="s">
        <v>6804</v>
      </c>
      <c r="D3720" s="8" t="s">
        <v>34</v>
      </c>
      <c r="E3720" s="16"/>
      <c r="F3720" s="17">
        <v>0.24868931257195701</v>
      </c>
      <c r="G3720" s="17">
        <v>0.68071539000000003</v>
      </c>
      <c r="H3720" s="36">
        <v>357.55369999999999</v>
      </c>
      <c r="I3720" s="36">
        <v>69.083799999999997</v>
      </c>
      <c r="J3720" s="22">
        <v>3029</v>
      </c>
      <c r="K3720" s="22">
        <v>689</v>
      </c>
      <c r="L3720" s="18">
        <v>0.19320000000000001</v>
      </c>
      <c r="M3720" s="19">
        <v>1.4614855899999999</v>
      </c>
      <c r="N3720" s="20">
        <v>1</v>
      </c>
      <c r="O3720" s="22">
        <f>IFERROR(VLOOKUP($C3720,'site totals'!$J$2:$K$607,2,FALSE),1)</f>
        <v>1413.5093999999999</v>
      </c>
      <c r="P3720" s="21"/>
      <c r="Q3720" s="18">
        <v>0.31576472010000001</v>
      </c>
      <c r="R3720" s="17">
        <v>0.2487</v>
      </c>
      <c r="S3720" s="18" t="str">
        <f>IF($A3720="site","",VLOOKUP($P3720,margin_ranges!$A$5:$D$10,4,FALSE)/100)</f>
        <v/>
      </c>
      <c r="T3720" s="22" t="str">
        <f>IF(A3720="placement",$J3720*MIN($Q3720,$S3720),"")</f>
        <v/>
      </c>
      <c r="U3720" s="22">
        <f>IF($A3720="placement",T3720,SUMIF($C$10:$C$6209,$C3720,$T$10:$T$6209))</f>
        <v>878.87599307769983</v>
      </c>
      <c r="V3720" s="37">
        <f t="shared" si="176"/>
        <v>-5.5176153159196439E-2</v>
      </c>
      <c r="W3720" s="38"/>
      <c r="X3720" s="18" t="str">
        <f>IFERROR(MIN(VLOOKUP($W3720,margin_ranges!$A$5:$D$10,4,FALSE),$Q3720*100)/100,"")</f>
        <v/>
      </c>
      <c r="Y3720" s="6" t="str">
        <f t="shared" si="174"/>
        <v/>
      </c>
      <c r="Z3720" s="6">
        <f>IF($A3720="placement",Y3720,SUMIF($C$10:$C$6209,$C3720,$Y$10:$Y$6209))</f>
        <v>878.87599307769983</v>
      </c>
      <c r="AA3720" s="17">
        <f t="shared" si="175"/>
        <v>-5.5176153159196439E-2</v>
      </c>
    </row>
    <row r="3721" spans="1:27" hidden="1" x14ac:dyDescent="0.3">
      <c r="A3721" s="8" t="s">
        <v>17</v>
      </c>
      <c r="B3721" s="8" t="s">
        <v>7219</v>
      </c>
      <c r="C3721" s="8" t="s">
        <v>7220</v>
      </c>
      <c r="D3721" s="8" t="s">
        <v>7229</v>
      </c>
      <c r="E3721" s="8" t="s">
        <v>7230</v>
      </c>
      <c r="F3721" s="29">
        <v>0.24626718256972999</v>
      </c>
      <c r="G3721" s="29">
        <v>0</v>
      </c>
      <c r="H3721" s="30">
        <v>11.0059</v>
      </c>
      <c r="I3721" s="30">
        <v>2.4855999999999998</v>
      </c>
      <c r="J3721" s="14">
        <v>124</v>
      </c>
      <c r="K3721" s="14">
        <v>30</v>
      </c>
      <c r="L3721" s="12">
        <v>0.2258</v>
      </c>
      <c r="M3721" s="7">
        <v>1.6584125999999999</v>
      </c>
      <c r="N3721" s="31">
        <v>1.25</v>
      </c>
      <c r="O3721" s="14">
        <f>IFERROR(VLOOKUP($C3721,'site totals'!$J$2:$K$607,2,FALSE),1)</f>
        <v>1400.8794</v>
      </c>
      <c r="P3721" s="32" t="s">
        <v>22</v>
      </c>
      <c r="Q3721" s="12">
        <v>0.2462671826</v>
      </c>
      <c r="R3721" s="29">
        <v>0.28999999999999998</v>
      </c>
      <c r="S3721" s="2">
        <f>IF($A3721="site","",VLOOKUP($P3721,margin_ranges!$A$5:$D$10,4,FALSE)/100)</f>
        <v>0.29749999999999999</v>
      </c>
      <c r="T3721" s="6">
        <f>IF(A3721="placement",$J3721*MIN($Q3721,$S3721),"")</f>
        <v>30.537130642400001</v>
      </c>
      <c r="U3721" s="6">
        <f>IF($A3721="placement",T3721,SUMIF($C$10:$C$6209,$C3721,$T$10:$T$6209))</f>
        <v>30.537130642400001</v>
      </c>
      <c r="V3721" s="34">
        <f t="shared" si="176"/>
        <v>6.1595517464788863E-2</v>
      </c>
      <c r="W3721" s="24"/>
      <c r="X3721" s="2" t="str">
        <f>IFERROR(MIN(VLOOKUP($W3721,margin_ranges!$A$5:$D$10,4,FALSE),$Q3721*100)/100,"")</f>
        <v/>
      </c>
      <c r="Y3721" s="6">
        <f t="shared" si="174"/>
        <v>30.537130642400001</v>
      </c>
      <c r="Z3721" s="6">
        <f>IF($A3721="placement",Y3721,SUMIF($C$10:$C$6209,$C3721,$Y$10:$Y$6209))</f>
        <v>30.537130642400001</v>
      </c>
      <c r="AA3721" s="29">
        <f t="shared" si="175"/>
        <v>6.1595517464788863E-2</v>
      </c>
    </row>
    <row r="3722" spans="1:27" hidden="1" x14ac:dyDescent="0.3">
      <c r="A3722" s="8" t="s">
        <v>17</v>
      </c>
      <c r="B3722" s="8" t="s">
        <v>7219</v>
      </c>
      <c r="C3722" s="8" t="s">
        <v>7220</v>
      </c>
      <c r="D3722" s="8" t="s">
        <v>7225</v>
      </c>
      <c r="E3722" s="8" t="s">
        <v>7226</v>
      </c>
      <c r="F3722" s="29">
        <v>0.25094750717331898</v>
      </c>
      <c r="G3722" s="29">
        <v>0</v>
      </c>
      <c r="H3722" s="30">
        <v>13.173299999999999</v>
      </c>
      <c r="I3722" s="30">
        <v>2.9939</v>
      </c>
      <c r="J3722" s="14">
        <v>150</v>
      </c>
      <c r="K3722" s="14">
        <v>38</v>
      </c>
      <c r="L3722" s="12">
        <v>0.2273</v>
      </c>
      <c r="M3722" s="7">
        <v>1.6687749000000001</v>
      </c>
      <c r="N3722" s="31">
        <v>1.25</v>
      </c>
      <c r="O3722" s="14">
        <f>IFERROR(VLOOKUP($C3722,'site totals'!$J$2:$K$607,2,FALSE),1)</f>
        <v>1400.8794</v>
      </c>
      <c r="P3722" s="32" t="s">
        <v>22</v>
      </c>
      <c r="Q3722" s="12">
        <v>0.25094750719999998</v>
      </c>
      <c r="R3722" s="29">
        <v>0.3</v>
      </c>
      <c r="S3722" s="2">
        <f>IF($A3722="site","",VLOOKUP($P3722,margin_ranges!$A$5:$D$10,4,FALSE)/100)</f>
        <v>0.29749999999999999</v>
      </c>
      <c r="T3722" s="6">
        <f>IF(A3722="placement",$J3722*MIN($Q3722,$S3722),"")</f>
        <v>37.642126079999997</v>
      </c>
      <c r="U3722" s="6">
        <f>IF($A3722="placement",T3722,SUMIF($C$10:$C$6209,$C3722,$T$10:$T$6209))</f>
        <v>37.642126079999997</v>
      </c>
      <c r="V3722" s="34">
        <f t="shared" si="176"/>
        <v>7.0074989714285829E-2</v>
      </c>
      <c r="W3722" s="24"/>
      <c r="X3722" s="2" t="str">
        <f>IFERROR(MIN(VLOOKUP($W3722,margin_ranges!$A$5:$D$10,4,FALSE),$Q3722*100)/100,"")</f>
        <v/>
      </c>
      <c r="Y3722" s="6">
        <f t="shared" si="174"/>
        <v>37.642126079999997</v>
      </c>
      <c r="Z3722" s="6">
        <f>IF($A3722="placement",Y3722,SUMIF($C$10:$C$6209,$C3722,$Y$10:$Y$6209))</f>
        <v>37.642126079999997</v>
      </c>
      <c r="AA3722" s="17">
        <f t="shared" si="175"/>
        <v>7.0074989714285829E-2</v>
      </c>
    </row>
    <row r="3723" spans="1:27" hidden="1" x14ac:dyDescent="0.3">
      <c r="A3723" s="8" t="s">
        <v>17</v>
      </c>
      <c r="B3723" s="8" t="s">
        <v>7219</v>
      </c>
      <c r="C3723" s="8" t="s">
        <v>7220</v>
      </c>
      <c r="D3723" s="8" t="s">
        <v>7221</v>
      </c>
      <c r="E3723" s="8" t="s">
        <v>7222</v>
      </c>
      <c r="F3723" s="29">
        <v>0.25204091709597198</v>
      </c>
      <c r="G3723" s="29">
        <v>1</v>
      </c>
      <c r="H3723" s="30">
        <v>211.12110000000001</v>
      </c>
      <c r="I3723" s="30">
        <v>18.177499999999998</v>
      </c>
      <c r="J3723" s="14">
        <v>547</v>
      </c>
      <c r="K3723" s="14">
        <v>130</v>
      </c>
      <c r="L3723" s="12">
        <v>8.6099999999999996E-2</v>
      </c>
      <c r="M3723" s="7">
        <v>1.0027286500000001</v>
      </c>
      <c r="N3723" s="31">
        <v>0.75</v>
      </c>
      <c r="O3723" s="14">
        <f>IFERROR(VLOOKUP($C3723,'site totals'!$J$2:$K$607,2,FALSE),1)</f>
        <v>1400.8794</v>
      </c>
      <c r="P3723" s="32" t="s">
        <v>22</v>
      </c>
      <c r="Q3723" s="12">
        <v>0.25204091709999998</v>
      </c>
      <c r="R3723" s="29">
        <v>0.28999999999999998</v>
      </c>
      <c r="S3723" s="2">
        <f>IF($A3723="site","",VLOOKUP($P3723,margin_ranges!$A$5:$D$10,4,FALSE)/100)</f>
        <v>0.29749999999999999</v>
      </c>
      <c r="T3723" s="6">
        <f>IF(A3723="placement",$J3723*MIN($Q3723,$S3723),"")</f>
        <v>137.86638165369999</v>
      </c>
      <c r="U3723" s="6">
        <f>IF($A3723="placement",T3723,SUMIF($C$10:$C$6209,$C3723,$T$10:$T$6209))</f>
        <v>137.86638165369999</v>
      </c>
      <c r="V3723" s="34">
        <f t="shared" si="176"/>
        <v>5.3463497042253616E-2</v>
      </c>
      <c r="W3723" s="24"/>
      <c r="X3723" s="2" t="str">
        <f>IFERROR(MIN(VLOOKUP($W3723,margin_ranges!$A$5:$D$10,4,FALSE),$Q3723*100)/100,"")</f>
        <v/>
      </c>
      <c r="Y3723" s="6">
        <f t="shared" si="174"/>
        <v>137.86638165369999</v>
      </c>
      <c r="Z3723" s="6">
        <f>IF($A3723="placement",Y3723,SUMIF($C$10:$C$6209,$C3723,$Y$10:$Y$6209))</f>
        <v>137.86638165369999</v>
      </c>
      <c r="AA3723" s="29">
        <f t="shared" si="175"/>
        <v>5.3463497042253616E-2</v>
      </c>
    </row>
    <row r="3724" spans="1:27" hidden="1" x14ac:dyDescent="0.3">
      <c r="A3724" s="8" t="s">
        <v>17</v>
      </c>
      <c r="B3724" s="8" t="s">
        <v>7219</v>
      </c>
      <c r="C3724" s="8" t="s">
        <v>7220</v>
      </c>
      <c r="D3724" s="33" t="s">
        <v>7223</v>
      </c>
      <c r="E3724" s="8" t="s">
        <v>7224</v>
      </c>
      <c r="F3724" s="29">
        <v>0.23197602707232901</v>
      </c>
      <c r="G3724" s="29">
        <v>1</v>
      </c>
      <c r="H3724" s="30">
        <v>114.0792</v>
      </c>
      <c r="I3724" s="30">
        <v>22.076499999999999</v>
      </c>
      <c r="J3724" s="14">
        <v>949</v>
      </c>
      <c r="K3724" s="14">
        <v>220</v>
      </c>
      <c r="L3724" s="12">
        <v>0.19350000000000001</v>
      </c>
      <c r="M3724" s="7">
        <v>1.4322469600000001</v>
      </c>
      <c r="N3724" s="31">
        <v>1.1000000000000001</v>
      </c>
      <c r="O3724" s="14">
        <f>IFERROR(VLOOKUP($C3724,'site totals'!$J$2:$K$607,2,FALSE),1)</f>
        <v>1400.8794</v>
      </c>
      <c r="P3724" s="32" t="s">
        <v>22</v>
      </c>
      <c r="Q3724" s="12">
        <v>0.23197602710000001</v>
      </c>
      <c r="R3724" s="29">
        <v>0.27</v>
      </c>
      <c r="S3724" s="2">
        <f>IF($A3724="site","",VLOOKUP($P3724,margin_ranges!$A$5:$D$10,4,FALSE)/100)</f>
        <v>0.29749999999999999</v>
      </c>
      <c r="T3724" s="6">
        <f>IF(A3724="placement",$J3724*MIN($Q3724,$S3724),"")</f>
        <v>220.14524971790001</v>
      </c>
      <c r="U3724" s="6">
        <f>IF($A3724="placement",T3724,SUMIF($C$10:$C$6209,$C3724,$T$10:$T$6209))</f>
        <v>220.14524971790001</v>
      </c>
      <c r="V3724" s="34">
        <f t="shared" si="176"/>
        <v>5.2087634109589054E-2</v>
      </c>
      <c r="W3724" s="24"/>
      <c r="X3724" s="2" t="str">
        <f>IFERROR(MIN(VLOOKUP($W3724,margin_ranges!$A$5:$D$10,4,FALSE),$Q3724*100)/100,"")</f>
        <v/>
      </c>
      <c r="Y3724" s="6">
        <f t="shared" si="174"/>
        <v>220.14524971790001</v>
      </c>
      <c r="Z3724" s="6">
        <f>IF($A3724="placement",Y3724,SUMIF($C$10:$C$6209,$C3724,$Y$10:$Y$6209))</f>
        <v>220.14524971790001</v>
      </c>
      <c r="AA3724" s="29">
        <f t="shared" si="175"/>
        <v>5.2087634109589054E-2</v>
      </c>
    </row>
    <row r="3725" spans="1:27" hidden="1" x14ac:dyDescent="0.3">
      <c r="A3725" s="8" t="s">
        <v>17</v>
      </c>
      <c r="B3725" s="8" t="s">
        <v>7219</v>
      </c>
      <c r="C3725" s="8" t="s">
        <v>7220</v>
      </c>
      <c r="D3725" s="8" t="s">
        <v>7227</v>
      </c>
      <c r="E3725" s="8" t="s">
        <v>7228</v>
      </c>
      <c r="F3725" s="29">
        <v>0.11511350903721899</v>
      </c>
      <c r="G3725" s="29">
        <v>1</v>
      </c>
      <c r="H3725" s="30">
        <v>117.7804</v>
      </c>
      <c r="I3725" s="30">
        <v>36.1477</v>
      </c>
      <c r="J3725" s="14">
        <v>1226</v>
      </c>
      <c r="K3725" s="14">
        <v>134</v>
      </c>
      <c r="L3725" s="12">
        <v>0.30690000000000001</v>
      </c>
      <c r="M3725" s="7">
        <v>1.1300884499999999</v>
      </c>
      <c r="N3725" s="31">
        <v>1</v>
      </c>
      <c r="O3725" s="14">
        <f>IFERROR(VLOOKUP($C3725,'site totals'!$J$2:$K$607,2,FALSE),1)</f>
        <v>1400.8794</v>
      </c>
      <c r="P3725" s="32" t="s">
        <v>22</v>
      </c>
      <c r="Q3725" s="12">
        <v>0.115113509</v>
      </c>
      <c r="R3725" s="29">
        <v>0.14000000000000001</v>
      </c>
      <c r="S3725" s="2">
        <f>IF($A3725="site","",VLOOKUP($P3725,margin_ranges!$A$5:$D$10,4,FALSE)/100)</f>
        <v>0.29749999999999999</v>
      </c>
      <c r="T3725" s="6">
        <f>IF(A3725="placement",$J3725*MIN($Q3725,$S3725),"")</f>
        <v>141.12916203399999</v>
      </c>
      <c r="U3725" s="6">
        <f>IF($A3725="placement",T3725,SUMIF($C$10:$C$6209,$C3725,$T$10:$T$6209))</f>
        <v>141.12916203399999</v>
      </c>
      <c r="V3725" s="34">
        <f t="shared" si="176"/>
        <v>2.8937780232558108E-2</v>
      </c>
      <c r="W3725" s="24"/>
      <c r="X3725" s="2" t="str">
        <f>IFERROR(MIN(VLOOKUP($W3725,margin_ranges!$A$5:$D$10,4,FALSE),$Q3725*100)/100,"")</f>
        <v/>
      </c>
      <c r="Y3725" s="6">
        <f t="shared" si="174"/>
        <v>141.12916203399999</v>
      </c>
      <c r="Z3725" s="6">
        <f>IF($A3725="placement",Y3725,SUMIF($C$10:$C$6209,$C3725,$Y$10:$Y$6209))</f>
        <v>141.12916203399999</v>
      </c>
      <c r="AA3725" s="29">
        <f t="shared" si="175"/>
        <v>2.8937780232558108E-2</v>
      </c>
    </row>
    <row r="3726" spans="1:27" x14ac:dyDescent="0.3">
      <c r="A3726" s="16" t="s">
        <v>33</v>
      </c>
      <c r="B3726" s="16" t="s">
        <v>7219</v>
      </c>
      <c r="C3726" s="16" t="s">
        <v>7220</v>
      </c>
      <c r="D3726" s="8" t="s">
        <v>34</v>
      </c>
      <c r="E3726" s="16"/>
      <c r="F3726" s="17">
        <v>0.189305551170214</v>
      </c>
      <c r="G3726" s="17">
        <v>0.9063928</v>
      </c>
      <c r="H3726" s="36">
        <v>468.00889999999998</v>
      </c>
      <c r="I3726" s="36">
        <v>82.087400000000002</v>
      </c>
      <c r="J3726" s="22">
        <v>3002</v>
      </c>
      <c r="K3726" s="22">
        <v>553</v>
      </c>
      <c r="L3726" s="18">
        <v>0.1754</v>
      </c>
      <c r="M3726" s="19">
        <v>1.2189796100000001</v>
      </c>
      <c r="N3726" s="20">
        <v>0.98821999999999999</v>
      </c>
      <c r="O3726" s="22">
        <f>IFERROR(VLOOKUP($C3726,'site totals'!$J$2:$K$607,2,FALSE),1)</f>
        <v>1400.8794</v>
      </c>
      <c r="P3726" s="21"/>
      <c r="Q3726" s="18">
        <v>0.18930555120000001</v>
      </c>
      <c r="R3726" s="17">
        <v>0.223</v>
      </c>
      <c r="S3726" s="18" t="str">
        <f>IF($A3726="site","",VLOOKUP($P3726,margin_ranges!$A$5:$D$10,4,FALSE)/100)</f>
        <v/>
      </c>
      <c r="T3726" s="22" t="str">
        <f>IF(A3726="placement",$J3726*MIN($Q3726,$S3726),"")</f>
        <v/>
      </c>
      <c r="U3726" s="22">
        <f>IF($A3726="placement",T3726,SUMIF($C$10:$C$6209,$C3726,$T$10:$T$6209))</f>
        <v>567.32005012800005</v>
      </c>
      <c r="V3726" s="37">
        <f t="shared" si="176"/>
        <v>4.3782887715354102E-2</v>
      </c>
      <c r="W3726" s="38"/>
      <c r="X3726" s="18" t="str">
        <f>IFERROR(MIN(VLOOKUP($W3726,margin_ranges!$A$5:$D$10,4,FALSE),$Q3726*100)/100,"")</f>
        <v/>
      </c>
      <c r="Y3726" s="6" t="str">
        <f t="shared" si="174"/>
        <v/>
      </c>
      <c r="Z3726" s="6">
        <f>IF($A3726="placement",Y3726,SUMIF($C$10:$C$6209,$C3726,$Y$10:$Y$6209))</f>
        <v>567.32005012800005</v>
      </c>
      <c r="AA3726" s="17">
        <f t="shared" si="175"/>
        <v>4.3782887715354102E-2</v>
      </c>
    </row>
    <row r="3727" spans="1:27" hidden="1" x14ac:dyDescent="0.3">
      <c r="A3727" s="8" t="s">
        <v>17</v>
      </c>
      <c r="B3727" s="8" t="s">
        <v>3791</v>
      </c>
      <c r="C3727" s="8" t="s">
        <v>3792</v>
      </c>
      <c r="D3727" s="8" t="s">
        <v>3819</v>
      </c>
      <c r="E3727" s="8" t="s">
        <v>3820</v>
      </c>
      <c r="F3727" s="29">
        <v>9.9999999999999895E-2</v>
      </c>
      <c r="G3727" s="29">
        <v>0</v>
      </c>
      <c r="H3727" s="30">
        <v>93.749499999999998</v>
      </c>
      <c r="I3727" s="30">
        <v>18.031700000000001</v>
      </c>
      <c r="J3727" s="14">
        <v>294</v>
      </c>
      <c r="K3727" s="14">
        <v>59</v>
      </c>
      <c r="L3727" s="12">
        <v>0.1923</v>
      </c>
      <c r="M3727" s="7">
        <v>0.54260587999999998</v>
      </c>
      <c r="N3727" s="31">
        <v>0.4</v>
      </c>
      <c r="O3727" s="14">
        <f>IFERROR(VLOOKUP($C3727,'site totals'!$J$2:$K$607,2,FALSE),1)</f>
        <v>1393.8050000000001</v>
      </c>
      <c r="P3727" s="32" t="s">
        <v>94</v>
      </c>
      <c r="Q3727" s="12">
        <v>0.26281669410000003</v>
      </c>
      <c r="R3727" s="29">
        <v>0.1</v>
      </c>
      <c r="S3727" s="2">
        <f>IF($A3727="site","",VLOOKUP($P3727,margin_ranges!$A$5:$D$10,4,FALSE)/100)</f>
        <v>0.19750000000000001</v>
      </c>
      <c r="T3727" s="6">
        <f>IF(A3727="placement",$J3727*MIN($Q3727,$S3727),"")</f>
        <v>58.065000000000005</v>
      </c>
      <c r="U3727" s="6">
        <f>IF($A3727="placement",T3727,SUMIF($C$10:$C$6209,$C3727,$T$10:$T$6209))</f>
        <v>58.065000000000005</v>
      </c>
      <c r="V3727" s="34">
        <f t="shared" si="176"/>
        <v>-0.10833333333333339</v>
      </c>
      <c r="W3727" s="24"/>
      <c r="X3727" s="2" t="str">
        <f>IFERROR(MIN(VLOOKUP($W3727,margin_ranges!$A$5:$D$10,4,FALSE),$Q3727*100)/100,"")</f>
        <v/>
      </c>
      <c r="Y3727" s="6">
        <f t="shared" si="174"/>
        <v>58.065000000000005</v>
      </c>
      <c r="Z3727" s="6">
        <f>IF($A3727="placement",Y3727,SUMIF($C$10:$C$6209,$C3727,$Y$10:$Y$6209))</f>
        <v>58.065000000000005</v>
      </c>
      <c r="AA3727" s="29">
        <f t="shared" si="175"/>
        <v>-0.10833333333333339</v>
      </c>
    </row>
    <row r="3728" spans="1:27" hidden="1" x14ac:dyDescent="0.3">
      <c r="A3728" s="8" t="s">
        <v>17</v>
      </c>
      <c r="B3728" s="8" t="s">
        <v>3791</v>
      </c>
      <c r="C3728" s="8" t="s">
        <v>3792</v>
      </c>
      <c r="D3728" s="8" t="s">
        <v>3831</v>
      </c>
      <c r="E3728" s="8" t="s">
        <v>3832</v>
      </c>
      <c r="F3728" s="29">
        <v>0.25</v>
      </c>
      <c r="G3728" s="29">
        <v>1</v>
      </c>
      <c r="H3728" s="30">
        <v>49.805900000000001</v>
      </c>
      <c r="I3728" s="30">
        <v>2.8540000000000001</v>
      </c>
      <c r="J3728" s="14">
        <v>37</v>
      </c>
      <c r="K3728" s="14">
        <v>9</v>
      </c>
      <c r="L3728" s="12">
        <v>5.7299999999999997E-2</v>
      </c>
      <c r="M3728" s="7">
        <v>0.43092651999999998</v>
      </c>
      <c r="N3728" s="31">
        <v>0.3</v>
      </c>
      <c r="O3728" s="14">
        <f>IFERROR(VLOOKUP($C3728,'site totals'!$J$2:$K$607,2,FALSE),1)</f>
        <v>1393.8050000000001</v>
      </c>
      <c r="P3728" s="32" t="s">
        <v>91</v>
      </c>
      <c r="Q3728" s="12">
        <v>0.30382562540000002</v>
      </c>
      <c r="R3728" s="29">
        <v>0.25</v>
      </c>
      <c r="S3728" s="2">
        <f>IF($A3728="site","",VLOOKUP($P3728,margin_ranges!$A$5:$D$10,4,FALSE)/100)</f>
        <v>0.29749999999999999</v>
      </c>
      <c r="T3728" s="6">
        <f>IF(A3728="placement",$J3728*MIN($Q3728,$S3728),"")</f>
        <v>11.0075</v>
      </c>
      <c r="U3728" s="6">
        <f>IF($A3728="placement",T3728,SUMIF($C$10:$C$6209,$C3728,$T$10:$T$6209))</f>
        <v>11.0075</v>
      </c>
      <c r="V3728" s="34">
        <f t="shared" si="176"/>
        <v>-6.3333333333333353E-2</v>
      </c>
      <c r="W3728" s="24"/>
      <c r="X3728" s="2" t="str">
        <f>IFERROR(MIN(VLOOKUP($W3728,margin_ranges!$A$5:$D$10,4,FALSE),$Q3728*100)/100,"")</f>
        <v/>
      </c>
      <c r="Y3728" s="6">
        <f t="shared" si="174"/>
        <v>11.0075</v>
      </c>
      <c r="Z3728" s="6">
        <f>IF($A3728="placement",Y3728,SUMIF($C$10:$C$6209,$C3728,$Y$10:$Y$6209))</f>
        <v>11.0075</v>
      </c>
      <c r="AA3728" s="29">
        <f t="shared" si="175"/>
        <v>-6.3333333333333353E-2</v>
      </c>
    </row>
    <row r="3729" spans="1:27" hidden="1" x14ac:dyDescent="0.3">
      <c r="A3729" s="8" t="s">
        <v>17</v>
      </c>
      <c r="B3729" s="8" t="s">
        <v>3791</v>
      </c>
      <c r="C3729" s="8" t="s">
        <v>3792</v>
      </c>
      <c r="D3729" s="8" t="s">
        <v>3797</v>
      </c>
      <c r="E3729" s="8" t="s">
        <v>3798</v>
      </c>
      <c r="F3729" s="29">
        <v>0.25</v>
      </c>
      <c r="G3729" s="29">
        <v>0</v>
      </c>
      <c r="H3729" s="30">
        <v>15.703200000000001</v>
      </c>
      <c r="I3729" s="30">
        <v>8.0976999999999997</v>
      </c>
      <c r="J3729" s="14">
        <v>69</v>
      </c>
      <c r="K3729" s="14">
        <v>17</v>
      </c>
      <c r="L3729" s="12">
        <v>0.51570000000000005</v>
      </c>
      <c r="M3729" s="7">
        <v>0.28464823</v>
      </c>
      <c r="N3729" s="31">
        <v>0.1</v>
      </c>
      <c r="O3729" s="14">
        <f>IFERROR(VLOOKUP($C3729,'site totals'!$J$2:$K$607,2,FALSE),1)</f>
        <v>1393.8050000000001</v>
      </c>
      <c r="P3729" s="32" t="s">
        <v>91</v>
      </c>
      <c r="Q3729" s="12">
        <v>0.64868918499999995</v>
      </c>
      <c r="R3729" s="29">
        <v>0.25</v>
      </c>
      <c r="S3729" s="2">
        <f>IF($A3729="site","",VLOOKUP($P3729,margin_ranges!$A$5:$D$10,4,FALSE)/100)</f>
        <v>0.29749999999999999</v>
      </c>
      <c r="T3729" s="6">
        <f>IF(A3729="placement",$J3729*MIN($Q3729,$S3729),"")</f>
        <v>20.5275</v>
      </c>
      <c r="U3729" s="6">
        <f>IF($A3729="placement",T3729,SUMIF($C$10:$C$6209,$C3729,$T$10:$T$6209))</f>
        <v>20.5275</v>
      </c>
      <c r="V3729" s="34">
        <f t="shared" si="176"/>
        <v>-6.3333333333333353E-2</v>
      </c>
      <c r="W3729" s="24"/>
      <c r="X3729" s="2" t="str">
        <f>IFERROR(MIN(VLOOKUP($W3729,margin_ranges!$A$5:$D$10,4,FALSE),$Q3729*100)/100,"")</f>
        <v/>
      </c>
      <c r="Y3729" s="6">
        <f t="shared" si="174"/>
        <v>20.5275</v>
      </c>
      <c r="Z3729" s="6">
        <f>IF($A3729="placement",Y3729,SUMIF($C$10:$C$6209,$C3729,$Y$10:$Y$6209))</f>
        <v>20.5275</v>
      </c>
      <c r="AA3729" s="29">
        <f t="shared" si="175"/>
        <v>-6.3333333333333353E-2</v>
      </c>
    </row>
    <row r="3730" spans="1:27" hidden="1" x14ac:dyDescent="0.3">
      <c r="A3730" s="8" t="s">
        <v>17</v>
      </c>
      <c r="B3730" s="8" t="s">
        <v>3791</v>
      </c>
      <c r="C3730" s="8" t="s">
        <v>3792</v>
      </c>
      <c r="D3730" s="8" t="s">
        <v>3827</v>
      </c>
      <c r="E3730" s="8" t="s">
        <v>3828</v>
      </c>
      <c r="F3730" s="29">
        <v>0.25</v>
      </c>
      <c r="G3730" s="29">
        <v>1</v>
      </c>
      <c r="H3730" s="30">
        <v>95.799499999999995</v>
      </c>
      <c r="I3730" s="30">
        <v>19.296099999999999</v>
      </c>
      <c r="J3730" s="14">
        <v>351</v>
      </c>
      <c r="K3730" s="14">
        <v>88</v>
      </c>
      <c r="L3730" s="12">
        <v>0.2014</v>
      </c>
      <c r="M3730" s="7">
        <v>0.60718426000000003</v>
      </c>
      <c r="N3730" s="31">
        <v>0.4</v>
      </c>
      <c r="O3730" s="14">
        <f>IFERROR(VLOOKUP($C3730,'site totals'!$J$2:$K$607,2,FALSE),1)</f>
        <v>1393.8050000000001</v>
      </c>
      <c r="P3730" s="32" t="s">
        <v>91</v>
      </c>
      <c r="Q3730" s="12">
        <v>0.34122139820000003</v>
      </c>
      <c r="R3730" s="29">
        <v>0.25</v>
      </c>
      <c r="S3730" s="2">
        <f>IF($A3730="site","",VLOOKUP($P3730,margin_ranges!$A$5:$D$10,4,FALSE)/100)</f>
        <v>0.29749999999999999</v>
      </c>
      <c r="T3730" s="6">
        <f>IF(A3730="placement",$J3730*MIN($Q3730,$S3730),"")</f>
        <v>104.4225</v>
      </c>
      <c r="U3730" s="6">
        <f>IF($A3730="placement",T3730,SUMIF($C$10:$C$6209,$C3730,$T$10:$T$6209))</f>
        <v>104.4225</v>
      </c>
      <c r="V3730" s="34">
        <f t="shared" si="176"/>
        <v>-6.3333333333333353E-2</v>
      </c>
      <c r="W3730" s="24"/>
      <c r="X3730" s="2" t="str">
        <f>IFERROR(MIN(VLOOKUP($W3730,margin_ranges!$A$5:$D$10,4,FALSE),$Q3730*100)/100,"")</f>
        <v/>
      </c>
      <c r="Y3730" s="6">
        <f t="shared" si="174"/>
        <v>104.4225</v>
      </c>
      <c r="Z3730" s="6">
        <f>IF($A3730="placement",Y3730,SUMIF($C$10:$C$6209,$C3730,$Y$10:$Y$6209))</f>
        <v>104.4225</v>
      </c>
      <c r="AA3730" s="29">
        <f t="shared" si="175"/>
        <v>-6.3333333333333353E-2</v>
      </c>
    </row>
    <row r="3731" spans="1:27" hidden="1" x14ac:dyDescent="0.3">
      <c r="A3731" s="8" t="s">
        <v>17</v>
      </c>
      <c r="B3731" s="8" t="s">
        <v>3791</v>
      </c>
      <c r="C3731" s="8" t="s">
        <v>3792</v>
      </c>
      <c r="D3731" s="8" t="s">
        <v>3801</v>
      </c>
      <c r="E3731" s="8" t="s">
        <v>3802</v>
      </c>
      <c r="F3731" s="29">
        <v>0.19999999999999901</v>
      </c>
      <c r="G3731" s="29">
        <v>1</v>
      </c>
      <c r="H3731" s="30">
        <v>52.681399999999996</v>
      </c>
      <c r="I3731" s="30">
        <v>7.3818000000000001</v>
      </c>
      <c r="J3731" s="14">
        <v>86</v>
      </c>
      <c r="K3731" s="14">
        <v>18</v>
      </c>
      <c r="L3731" s="12">
        <v>0.1401</v>
      </c>
      <c r="M3731" s="7">
        <v>0.38815714000000001</v>
      </c>
      <c r="N3731" s="31">
        <v>0.3</v>
      </c>
      <c r="O3731" s="14">
        <f>IFERROR(VLOOKUP($C3731,'site totals'!$J$2:$K$607,2,FALSE),1)</f>
        <v>1393.8050000000001</v>
      </c>
      <c r="P3731" s="32" t="s">
        <v>91</v>
      </c>
      <c r="Q3731" s="12">
        <v>0.22711714829999999</v>
      </c>
      <c r="R3731" s="29">
        <v>0.2</v>
      </c>
      <c r="S3731" s="2">
        <f>IF($A3731="site","",VLOOKUP($P3731,margin_ranges!$A$5:$D$10,4,FALSE)/100)</f>
        <v>0.29749999999999999</v>
      </c>
      <c r="T3731" s="6">
        <f>IF(A3731="placement",$J3731*MIN($Q3731,$S3731),"")</f>
        <v>19.5320747538</v>
      </c>
      <c r="U3731" s="6">
        <f>IF($A3731="placement",T3731,SUMIF($C$10:$C$6209,$C3731,$T$10:$T$6209))</f>
        <v>19.5320747538</v>
      </c>
      <c r="V3731" s="34">
        <f t="shared" si="176"/>
        <v>-3.3896435374999978E-2</v>
      </c>
      <c r="W3731" s="24"/>
      <c r="X3731" s="2" t="str">
        <f>IFERROR(MIN(VLOOKUP($W3731,margin_ranges!$A$5:$D$10,4,FALSE),$Q3731*100)/100,"")</f>
        <v/>
      </c>
      <c r="Y3731" s="6">
        <f t="shared" si="174"/>
        <v>19.5320747538</v>
      </c>
      <c r="Z3731" s="6">
        <f>IF($A3731="placement",Y3731,SUMIF($C$10:$C$6209,$C3731,$Y$10:$Y$6209))</f>
        <v>19.5320747538</v>
      </c>
      <c r="AA3731" s="29">
        <f t="shared" si="175"/>
        <v>-3.3896435374999978E-2</v>
      </c>
    </row>
    <row r="3732" spans="1:27" hidden="1" x14ac:dyDescent="0.3">
      <c r="A3732" s="8" t="s">
        <v>17</v>
      </c>
      <c r="B3732" s="8" t="s">
        <v>3791</v>
      </c>
      <c r="C3732" s="8" t="s">
        <v>3792</v>
      </c>
      <c r="D3732" s="8" t="s">
        <v>3829</v>
      </c>
      <c r="E3732" s="8" t="s">
        <v>3830</v>
      </c>
      <c r="F3732" s="29">
        <v>0.24644628593757101</v>
      </c>
      <c r="G3732" s="29">
        <v>1</v>
      </c>
      <c r="H3732" s="30">
        <v>73.417100000000005</v>
      </c>
      <c r="I3732" s="30">
        <v>8.1547000000000001</v>
      </c>
      <c r="J3732" s="14">
        <v>243</v>
      </c>
      <c r="K3732" s="14">
        <v>59</v>
      </c>
      <c r="L3732" s="12">
        <v>0.1111</v>
      </c>
      <c r="M3732" s="7">
        <v>0.99528406000000003</v>
      </c>
      <c r="N3732" s="31">
        <v>0.75</v>
      </c>
      <c r="O3732" s="14">
        <f>IFERROR(VLOOKUP($C3732,'site totals'!$J$2:$K$607,2,FALSE),1)</f>
        <v>1393.8050000000001</v>
      </c>
      <c r="P3732" s="32" t="s">
        <v>91</v>
      </c>
      <c r="Q3732" s="12">
        <v>0.24644628590000001</v>
      </c>
      <c r="R3732" s="29">
        <v>0.25</v>
      </c>
      <c r="S3732" s="2">
        <f>IF($A3732="site","",VLOOKUP($P3732,margin_ranges!$A$5:$D$10,4,FALSE)/100)</f>
        <v>0.29749999999999999</v>
      </c>
      <c r="T3732" s="6">
        <f>IF(A3732="placement",$J3732*MIN($Q3732,$S3732),"")</f>
        <v>59.886447473700002</v>
      </c>
      <c r="U3732" s="6">
        <f>IF($A3732="placement",T3732,SUMIF($C$10:$C$6209,$C3732,$T$10:$T$6209))</f>
        <v>59.886447473700002</v>
      </c>
      <c r="V3732" s="34">
        <f t="shared" si="176"/>
        <v>4.7382854666666585E-3</v>
      </c>
      <c r="W3732" s="24"/>
      <c r="X3732" s="2" t="str">
        <f>IFERROR(MIN(VLOOKUP($W3732,margin_ranges!$A$5:$D$10,4,FALSE),$Q3732*100)/100,"")</f>
        <v/>
      </c>
      <c r="Y3732" s="6">
        <f t="shared" si="174"/>
        <v>59.886447473700002</v>
      </c>
      <c r="Z3732" s="6">
        <f>IF($A3732="placement",Y3732,SUMIF($C$10:$C$6209,$C3732,$Y$10:$Y$6209))</f>
        <v>59.886447473700002</v>
      </c>
      <c r="AA3732" s="29">
        <f t="shared" si="175"/>
        <v>4.7382854666666585E-3</v>
      </c>
    </row>
    <row r="3733" spans="1:27" hidden="1" x14ac:dyDescent="0.3">
      <c r="A3733" s="8" t="s">
        <v>17</v>
      </c>
      <c r="B3733" s="8" t="s">
        <v>3791</v>
      </c>
      <c r="C3733" s="8" t="s">
        <v>3792</v>
      </c>
      <c r="D3733" s="8" t="s">
        <v>3803</v>
      </c>
      <c r="E3733" s="8" t="s">
        <v>3804</v>
      </c>
      <c r="F3733" s="29">
        <v>0.22240795082557699</v>
      </c>
      <c r="G3733" s="29">
        <v>1</v>
      </c>
      <c r="H3733" s="30">
        <v>82.5929</v>
      </c>
      <c r="I3733" s="30">
        <v>12.2323</v>
      </c>
      <c r="J3733" s="14">
        <v>354</v>
      </c>
      <c r="K3733" s="14">
        <v>79</v>
      </c>
      <c r="L3733" s="12">
        <v>0.14810000000000001</v>
      </c>
      <c r="M3733" s="7">
        <v>0.96451602999999997</v>
      </c>
      <c r="N3733" s="31">
        <v>0.75</v>
      </c>
      <c r="O3733" s="14">
        <f>IFERROR(VLOOKUP($C3733,'site totals'!$J$2:$K$607,2,FALSE),1)</f>
        <v>1393.8050000000001</v>
      </c>
      <c r="P3733" s="32" t="s">
        <v>91</v>
      </c>
      <c r="Q3733" s="12">
        <v>0.2224079508</v>
      </c>
      <c r="R3733" s="29">
        <v>0.33</v>
      </c>
      <c r="S3733" s="2">
        <f>IF($A3733="site","",VLOOKUP($P3733,margin_ranges!$A$5:$D$10,4,FALSE)/100)</f>
        <v>0.29749999999999999</v>
      </c>
      <c r="T3733" s="6">
        <f>IF(A3733="placement",$J3733*MIN($Q3733,$S3733),"")</f>
        <v>78.732414583199997</v>
      </c>
      <c r="U3733" s="6">
        <f>IF($A3733="placement",T3733,SUMIF($C$10:$C$6209,$C3733,$T$10:$T$6209))</f>
        <v>78.732414583199997</v>
      </c>
      <c r="V3733" s="34">
        <f t="shared" si="176"/>
        <v>0.16058514805970159</v>
      </c>
      <c r="W3733" s="24"/>
      <c r="X3733" s="2" t="str">
        <f>IFERROR(MIN(VLOOKUP($W3733,margin_ranges!$A$5:$D$10,4,FALSE),$Q3733*100)/100,"")</f>
        <v/>
      </c>
      <c r="Y3733" s="6">
        <f t="shared" si="174"/>
        <v>78.732414583199997</v>
      </c>
      <c r="Z3733" s="6">
        <f>IF($A3733="placement",Y3733,SUMIF($C$10:$C$6209,$C3733,$Y$10:$Y$6209))</f>
        <v>78.732414583199997</v>
      </c>
      <c r="AA3733" s="29">
        <f t="shared" si="175"/>
        <v>0.16058514805970159</v>
      </c>
    </row>
    <row r="3734" spans="1:27" hidden="1" x14ac:dyDescent="0.3">
      <c r="A3734" s="8" t="s">
        <v>17</v>
      </c>
      <c r="B3734" s="8" t="s">
        <v>3791</v>
      </c>
      <c r="C3734" s="8" t="s">
        <v>3792</v>
      </c>
      <c r="D3734" s="8" t="s">
        <v>3837</v>
      </c>
      <c r="E3734" s="8" t="s">
        <v>3838</v>
      </c>
      <c r="F3734" s="29">
        <v>0.2</v>
      </c>
      <c r="G3734" s="29">
        <v>1</v>
      </c>
      <c r="H3734" s="30">
        <v>95.132599999999996</v>
      </c>
      <c r="I3734" s="30">
        <v>14.7249</v>
      </c>
      <c r="J3734" s="14">
        <v>284</v>
      </c>
      <c r="K3734" s="14">
        <v>57</v>
      </c>
      <c r="L3734" s="12">
        <v>0.15479999999999999</v>
      </c>
      <c r="M3734" s="7">
        <v>0.64375108999999997</v>
      </c>
      <c r="N3734" s="31">
        <v>0.5</v>
      </c>
      <c r="O3734" s="14">
        <f>IFERROR(VLOOKUP($C3734,'site totals'!$J$2:$K$607,2,FALSE),1)</f>
        <v>1393.8050000000001</v>
      </c>
      <c r="P3734" s="32" t="s">
        <v>94</v>
      </c>
      <c r="Q3734" s="12">
        <v>0.22330228769999999</v>
      </c>
      <c r="R3734" s="29">
        <v>0.2</v>
      </c>
      <c r="S3734" s="2">
        <f>IF($A3734="site","",VLOOKUP($P3734,margin_ranges!$A$5:$D$10,4,FALSE)/100)</f>
        <v>0.19750000000000001</v>
      </c>
      <c r="T3734" s="6">
        <f>IF(A3734="placement",$J3734*MIN($Q3734,$S3734),"")</f>
        <v>56.09</v>
      </c>
      <c r="U3734" s="6">
        <f>IF($A3734="placement",T3734,SUMIF($C$10:$C$6209,$C3734,$T$10:$T$6209))</f>
        <v>56.09</v>
      </c>
      <c r="V3734" s="34">
        <f t="shared" si="176"/>
        <v>3.1249999999998224E-3</v>
      </c>
      <c r="W3734" s="24"/>
      <c r="X3734" s="2" t="str">
        <f>IFERROR(MIN(VLOOKUP($W3734,margin_ranges!$A$5:$D$10,4,FALSE),$Q3734*100)/100,"")</f>
        <v/>
      </c>
      <c r="Y3734" s="6">
        <f t="shared" si="174"/>
        <v>56.09</v>
      </c>
      <c r="Z3734" s="6">
        <f>IF($A3734="placement",Y3734,SUMIF($C$10:$C$6209,$C3734,$Y$10:$Y$6209))</f>
        <v>56.09</v>
      </c>
      <c r="AA3734" s="29">
        <f t="shared" si="175"/>
        <v>3.1249999999998224E-3</v>
      </c>
    </row>
    <row r="3735" spans="1:27" hidden="1" x14ac:dyDescent="0.3">
      <c r="A3735" s="8" t="s">
        <v>17</v>
      </c>
      <c r="B3735" s="8" t="s">
        <v>3791</v>
      </c>
      <c r="C3735" s="8" t="s">
        <v>3792</v>
      </c>
      <c r="D3735" s="8" t="s">
        <v>3793</v>
      </c>
      <c r="E3735" s="8" t="s">
        <v>3794</v>
      </c>
      <c r="F3735" s="29">
        <v>0.3</v>
      </c>
      <c r="G3735" s="29">
        <v>0</v>
      </c>
      <c r="H3735" s="30">
        <v>6.0077999999999996</v>
      </c>
      <c r="I3735" s="30">
        <v>2.1259999999999999</v>
      </c>
      <c r="J3735" s="14">
        <v>56</v>
      </c>
      <c r="K3735" s="14">
        <v>17</v>
      </c>
      <c r="L3735" s="12">
        <v>0.35389999999999999</v>
      </c>
      <c r="M3735" s="7">
        <v>0.87121355</v>
      </c>
      <c r="N3735" s="31">
        <v>0.48</v>
      </c>
      <c r="O3735" s="14">
        <f>IFERROR(VLOOKUP($C3735,'site totals'!$J$2:$K$607,2,FALSE),1)</f>
        <v>1393.8050000000001</v>
      </c>
      <c r="P3735" s="32" t="s">
        <v>91</v>
      </c>
      <c r="Q3735" s="12">
        <v>0.4490443797</v>
      </c>
      <c r="R3735" s="29">
        <v>0.3</v>
      </c>
      <c r="S3735" s="2">
        <f>IF($A3735="site","",VLOOKUP($P3735,margin_ranges!$A$5:$D$10,4,FALSE)/100)</f>
        <v>0.29749999999999999</v>
      </c>
      <c r="T3735" s="6">
        <f>IF(A3735="placement",$J3735*MIN($Q3735,$S3735),"")</f>
        <v>16.66</v>
      </c>
      <c r="U3735" s="6">
        <f>IF($A3735="placement",T3735,SUMIF($C$10:$C$6209,$C3735,$T$10:$T$6209))</f>
        <v>16.66</v>
      </c>
      <c r="V3735" s="34">
        <f t="shared" si="176"/>
        <v>3.5714285714287808E-3</v>
      </c>
      <c r="W3735" s="24"/>
      <c r="X3735" s="2" t="str">
        <f>IFERROR(MIN(VLOOKUP($W3735,margin_ranges!$A$5:$D$10,4,FALSE),$Q3735*100)/100,"")</f>
        <v/>
      </c>
      <c r="Y3735" s="6">
        <f t="shared" si="174"/>
        <v>16.66</v>
      </c>
      <c r="Z3735" s="6">
        <f>IF($A3735="placement",Y3735,SUMIF($C$10:$C$6209,$C3735,$Y$10:$Y$6209))</f>
        <v>16.66</v>
      </c>
      <c r="AA3735" s="29">
        <f t="shared" si="175"/>
        <v>3.5714285714287808E-3</v>
      </c>
    </row>
    <row r="3736" spans="1:27" hidden="1" x14ac:dyDescent="0.3">
      <c r="A3736" s="8" t="s">
        <v>17</v>
      </c>
      <c r="B3736" s="8" t="s">
        <v>3791</v>
      </c>
      <c r="C3736" s="8" t="s">
        <v>3792</v>
      </c>
      <c r="D3736" s="8" t="s">
        <v>3835</v>
      </c>
      <c r="E3736" s="8" t="s">
        <v>3836</v>
      </c>
      <c r="F3736" s="29">
        <v>0.322324115388606</v>
      </c>
      <c r="G3736" s="29">
        <v>0</v>
      </c>
      <c r="H3736" s="30">
        <v>6.0166000000000004</v>
      </c>
      <c r="I3736" s="30">
        <v>1.0224</v>
      </c>
      <c r="J3736" s="14">
        <v>33</v>
      </c>
      <c r="K3736" s="14">
        <v>10</v>
      </c>
      <c r="L3736" s="12">
        <v>0.1699</v>
      </c>
      <c r="M3736" s="7">
        <v>1.0772111200000001</v>
      </c>
      <c r="N3736" s="31">
        <v>0.73</v>
      </c>
      <c r="O3736" s="14">
        <f>IFERROR(VLOOKUP($C3736,'site totals'!$J$2:$K$607,2,FALSE),1)</f>
        <v>1393.8050000000001</v>
      </c>
      <c r="P3736" s="32" t="s">
        <v>91</v>
      </c>
      <c r="Q3736" s="12">
        <v>0.3223241154</v>
      </c>
      <c r="R3736" s="29">
        <v>0.33</v>
      </c>
      <c r="S3736" s="2">
        <f>IF($A3736="site","",VLOOKUP($P3736,margin_ranges!$A$5:$D$10,4,FALSE)/100)</f>
        <v>0.29749999999999999</v>
      </c>
      <c r="T3736" s="6">
        <f>IF(A3736="placement",$J3736*MIN($Q3736,$S3736),"")</f>
        <v>9.817499999999999</v>
      </c>
      <c r="U3736" s="6">
        <f>IF($A3736="placement",T3736,SUMIF($C$10:$C$6209,$C3736,$T$10:$T$6209))</f>
        <v>9.817499999999999</v>
      </c>
      <c r="V3736" s="34">
        <f t="shared" si="176"/>
        <v>4.8507462686567138E-2</v>
      </c>
      <c r="W3736" s="24"/>
      <c r="X3736" s="2" t="str">
        <f>IFERROR(MIN(VLOOKUP($W3736,margin_ranges!$A$5:$D$10,4,FALSE),$Q3736*100)/100,"")</f>
        <v/>
      </c>
      <c r="Y3736" s="6">
        <f t="shared" si="174"/>
        <v>9.817499999999999</v>
      </c>
      <c r="Z3736" s="6">
        <f>IF($A3736="placement",Y3736,SUMIF($C$10:$C$6209,$C3736,$Y$10:$Y$6209))</f>
        <v>9.817499999999999</v>
      </c>
      <c r="AA3736" s="29">
        <f t="shared" si="175"/>
        <v>4.8507462686567138E-2</v>
      </c>
    </row>
    <row r="3737" spans="1:27" hidden="1" x14ac:dyDescent="0.3">
      <c r="A3737" s="8" t="s">
        <v>17</v>
      </c>
      <c r="B3737" s="8" t="s">
        <v>3791</v>
      </c>
      <c r="C3737" s="8" t="s">
        <v>3792</v>
      </c>
      <c r="D3737" s="8" t="s">
        <v>3809</v>
      </c>
      <c r="E3737" s="8" t="s">
        <v>3810</v>
      </c>
      <c r="F3737" s="29">
        <v>0.25</v>
      </c>
      <c r="G3737" s="29">
        <v>1</v>
      </c>
      <c r="H3737" s="30">
        <v>52.785800000000002</v>
      </c>
      <c r="I3737" s="30">
        <v>5.4930000000000003</v>
      </c>
      <c r="J3737" s="14">
        <v>93</v>
      </c>
      <c r="K3737" s="14">
        <v>23</v>
      </c>
      <c r="L3737" s="12">
        <v>0.1041</v>
      </c>
      <c r="M3737" s="7">
        <v>0.56524797999999998</v>
      </c>
      <c r="N3737" s="31">
        <v>0.4</v>
      </c>
      <c r="O3737" s="14">
        <f>IFERROR(VLOOKUP($C3737,'site totals'!$J$2:$K$607,2,FALSE),1)</f>
        <v>1393.8050000000001</v>
      </c>
      <c r="P3737" s="32" t="s">
        <v>94</v>
      </c>
      <c r="Q3737" s="12">
        <v>0.29234598690000002</v>
      </c>
      <c r="R3737" s="29">
        <v>0.25</v>
      </c>
      <c r="S3737" s="2">
        <f>IF($A3737="site","",VLOOKUP($P3737,margin_ranges!$A$5:$D$10,4,FALSE)/100)</f>
        <v>0.19750000000000001</v>
      </c>
      <c r="T3737" s="6">
        <f>IF(A3737="placement",$J3737*MIN($Q3737,$S3737),"")</f>
        <v>18.3675</v>
      </c>
      <c r="U3737" s="6">
        <f>IF($A3737="placement",T3737,SUMIF($C$10:$C$6209,$C3737,$T$10:$T$6209))</f>
        <v>18.3675</v>
      </c>
      <c r="V3737" s="34">
        <f t="shared" si="176"/>
        <v>6.999999999999984E-2</v>
      </c>
      <c r="W3737" s="24"/>
      <c r="X3737" s="2" t="str">
        <f>IFERROR(MIN(VLOOKUP($W3737,margin_ranges!$A$5:$D$10,4,FALSE),$Q3737*100)/100,"")</f>
        <v/>
      </c>
      <c r="Y3737" s="6">
        <f t="shared" si="174"/>
        <v>18.3675</v>
      </c>
      <c r="Z3737" s="6">
        <f>IF($A3737="placement",Y3737,SUMIF($C$10:$C$6209,$C3737,$Y$10:$Y$6209))</f>
        <v>18.3675</v>
      </c>
      <c r="AA3737" s="29">
        <f t="shared" si="175"/>
        <v>6.999999999999984E-2</v>
      </c>
    </row>
    <row r="3738" spans="1:27" hidden="1" x14ac:dyDescent="0.3">
      <c r="A3738" s="8" t="s">
        <v>17</v>
      </c>
      <c r="B3738" s="8" t="s">
        <v>3791</v>
      </c>
      <c r="C3738" s="8" t="s">
        <v>3792</v>
      </c>
      <c r="D3738" s="8" t="s">
        <v>3817</v>
      </c>
      <c r="E3738" s="8" t="s">
        <v>3818</v>
      </c>
      <c r="F3738" s="29">
        <v>0.35</v>
      </c>
      <c r="G3738" s="29">
        <v>0</v>
      </c>
      <c r="H3738" s="30">
        <v>24.9039</v>
      </c>
      <c r="I3738" s="30">
        <v>9.4225999999999992</v>
      </c>
      <c r="J3738" s="14">
        <v>19</v>
      </c>
      <c r="K3738" s="14">
        <v>7</v>
      </c>
      <c r="L3738" s="12">
        <v>0.37840000000000001</v>
      </c>
      <c r="M3738" s="7">
        <v>6.7082080000000002E-2</v>
      </c>
      <c r="N3738" s="31">
        <v>0.03</v>
      </c>
      <c r="O3738" s="14">
        <f>IFERROR(VLOOKUP($C3738,'site totals'!$J$2:$K$607,2,FALSE),1)</f>
        <v>1393.8050000000001</v>
      </c>
      <c r="P3738" s="32" t="s">
        <v>91</v>
      </c>
      <c r="Q3738" s="12">
        <v>0.55278669260000002</v>
      </c>
      <c r="R3738" s="29">
        <v>0.35</v>
      </c>
      <c r="S3738" s="2">
        <f>IF($A3738="site","",VLOOKUP($P3738,margin_ranges!$A$5:$D$10,4,FALSE)/100)</f>
        <v>0.29749999999999999</v>
      </c>
      <c r="T3738" s="6">
        <f>IF(A3738="placement",$J3738*MIN($Q3738,$S3738),"")</f>
        <v>5.6524999999999999</v>
      </c>
      <c r="U3738" s="6">
        <f>IF($A3738="placement",T3738,SUMIF($C$10:$C$6209,$C3738,$T$10:$T$6209))</f>
        <v>5.6524999999999999</v>
      </c>
      <c r="V3738" s="34">
        <f t="shared" si="176"/>
        <v>8.0769230769230704E-2</v>
      </c>
      <c r="W3738" s="24"/>
      <c r="X3738" s="2" t="str">
        <f>IFERROR(MIN(VLOOKUP($W3738,margin_ranges!$A$5:$D$10,4,FALSE),$Q3738*100)/100,"")</f>
        <v/>
      </c>
      <c r="Y3738" s="6">
        <f t="shared" si="174"/>
        <v>5.6524999999999999</v>
      </c>
      <c r="Z3738" s="6">
        <f>IF($A3738="placement",Y3738,SUMIF($C$10:$C$6209,$C3738,$Y$10:$Y$6209))</f>
        <v>5.6524999999999999</v>
      </c>
      <c r="AA3738" s="29">
        <f t="shared" si="175"/>
        <v>8.0769230769230704E-2</v>
      </c>
    </row>
    <row r="3739" spans="1:27" hidden="1" x14ac:dyDescent="0.3">
      <c r="A3739" s="8" t="s">
        <v>17</v>
      </c>
      <c r="B3739" s="8" t="s">
        <v>3791</v>
      </c>
      <c r="C3739" s="8" t="s">
        <v>3792</v>
      </c>
      <c r="D3739" s="8" t="s">
        <v>3813</v>
      </c>
      <c r="E3739" s="8" t="s">
        <v>3814</v>
      </c>
      <c r="F3739" s="29">
        <v>0.35</v>
      </c>
      <c r="G3739" s="29">
        <v>0</v>
      </c>
      <c r="H3739" s="30">
        <v>12.1744</v>
      </c>
      <c r="I3739" s="30">
        <v>4.1150000000000002</v>
      </c>
      <c r="J3739" s="14">
        <v>26</v>
      </c>
      <c r="K3739" s="14">
        <v>9</v>
      </c>
      <c r="L3739" s="12">
        <v>0.33800000000000002</v>
      </c>
      <c r="M3739" s="7">
        <v>0.21345600000000001</v>
      </c>
      <c r="N3739" s="31">
        <v>0.03</v>
      </c>
      <c r="O3739" s="14">
        <f>IFERROR(VLOOKUP($C3739,'site totals'!$J$2:$K$607,2,FALSE),1)</f>
        <v>1393.8050000000001</v>
      </c>
      <c r="P3739" s="32" t="s">
        <v>91</v>
      </c>
      <c r="Q3739" s="12">
        <v>0.85945581110000002</v>
      </c>
      <c r="R3739" s="29">
        <v>0.35</v>
      </c>
      <c r="S3739" s="2">
        <f>IF($A3739="site","",VLOOKUP($P3739,margin_ranges!$A$5:$D$10,4,FALSE)/100)</f>
        <v>0.29749999999999999</v>
      </c>
      <c r="T3739" s="6">
        <f>IF(A3739="placement",$J3739*MIN($Q3739,$S3739),"")</f>
        <v>7.7349999999999994</v>
      </c>
      <c r="U3739" s="6">
        <f>IF($A3739="placement",T3739,SUMIF($C$10:$C$6209,$C3739,$T$10:$T$6209))</f>
        <v>7.7349999999999994</v>
      </c>
      <c r="V3739" s="34">
        <f t="shared" si="176"/>
        <v>8.0769230769230704E-2</v>
      </c>
      <c r="W3739" s="24"/>
      <c r="X3739" s="2" t="str">
        <f>IFERROR(MIN(VLOOKUP($W3739,margin_ranges!$A$5:$D$10,4,FALSE),$Q3739*100)/100,"")</f>
        <v/>
      </c>
      <c r="Y3739" s="6">
        <f t="shared" si="174"/>
        <v>7.7349999999999994</v>
      </c>
      <c r="Z3739" s="6">
        <f>IF($A3739="placement",Y3739,SUMIF($C$10:$C$6209,$C3739,$Y$10:$Y$6209))</f>
        <v>7.7349999999999994</v>
      </c>
      <c r="AA3739" s="29">
        <f t="shared" si="175"/>
        <v>8.0769230769230704E-2</v>
      </c>
    </row>
    <row r="3740" spans="1:27" hidden="1" x14ac:dyDescent="0.3">
      <c r="A3740" s="8" t="s">
        <v>17</v>
      </c>
      <c r="B3740" s="8" t="s">
        <v>3791</v>
      </c>
      <c r="C3740" s="8" t="s">
        <v>3792</v>
      </c>
      <c r="D3740" s="8" t="s">
        <v>3811</v>
      </c>
      <c r="E3740" s="8" t="s">
        <v>3812</v>
      </c>
      <c r="F3740" s="29">
        <v>0.35</v>
      </c>
      <c r="G3740" s="29">
        <v>1</v>
      </c>
      <c r="H3740" s="30">
        <v>74.2684</v>
      </c>
      <c r="I3740" s="30">
        <v>10.342599999999999</v>
      </c>
      <c r="J3740" s="14">
        <v>39</v>
      </c>
      <c r="K3740" s="14">
        <v>13</v>
      </c>
      <c r="L3740" s="12">
        <v>0.13930000000000001</v>
      </c>
      <c r="M3740" s="7">
        <v>0.12415174</v>
      </c>
      <c r="N3740" s="31">
        <v>0.01</v>
      </c>
      <c r="O3740" s="14">
        <f>IFERROR(VLOOKUP($C3740,'site totals'!$J$2:$K$607,2,FALSE),1)</f>
        <v>1393.8050000000001</v>
      </c>
      <c r="P3740" s="32" t="s">
        <v>91</v>
      </c>
      <c r="Q3740" s="12">
        <v>0.91945340659999997</v>
      </c>
      <c r="R3740" s="29">
        <v>0.35</v>
      </c>
      <c r="S3740" s="2">
        <f>IF($A3740="site","",VLOOKUP($P3740,margin_ranges!$A$5:$D$10,4,FALSE)/100)</f>
        <v>0.29749999999999999</v>
      </c>
      <c r="T3740" s="6">
        <f>IF(A3740="placement",$J3740*MIN($Q3740,$S3740),"")</f>
        <v>11.602499999999999</v>
      </c>
      <c r="U3740" s="6">
        <f>IF($A3740="placement",T3740,SUMIF($C$10:$C$6209,$C3740,$T$10:$T$6209))</f>
        <v>11.602499999999999</v>
      </c>
      <c r="V3740" s="34">
        <f t="shared" si="176"/>
        <v>8.0769230769230704E-2</v>
      </c>
      <c r="W3740" s="24"/>
      <c r="X3740" s="2" t="str">
        <f>IFERROR(MIN(VLOOKUP($W3740,margin_ranges!$A$5:$D$10,4,FALSE),$Q3740*100)/100,"")</f>
        <v/>
      </c>
      <c r="Y3740" s="6">
        <f t="shared" si="174"/>
        <v>11.602499999999999</v>
      </c>
      <c r="Z3740" s="6">
        <f>IF($A3740="placement",Y3740,SUMIF($C$10:$C$6209,$C3740,$Y$10:$Y$6209))</f>
        <v>11.602499999999999</v>
      </c>
      <c r="AA3740" s="17">
        <f t="shared" si="175"/>
        <v>8.0769230769230704E-2</v>
      </c>
    </row>
    <row r="3741" spans="1:27" hidden="1" x14ac:dyDescent="0.3">
      <c r="A3741" s="8" t="s">
        <v>17</v>
      </c>
      <c r="B3741" s="8" t="s">
        <v>3791</v>
      </c>
      <c r="C3741" s="8" t="s">
        <v>3792</v>
      </c>
      <c r="D3741" s="8" t="s">
        <v>3823</v>
      </c>
      <c r="E3741" s="8" t="s">
        <v>3824</v>
      </c>
      <c r="F3741" s="29">
        <v>0.35</v>
      </c>
      <c r="G3741" s="29">
        <v>1</v>
      </c>
      <c r="H3741" s="30">
        <v>52.5745</v>
      </c>
      <c r="I3741" s="30">
        <v>11.2239</v>
      </c>
      <c r="J3741" s="14">
        <v>123</v>
      </c>
      <c r="K3741" s="14">
        <v>43</v>
      </c>
      <c r="L3741" s="12">
        <v>0.2135</v>
      </c>
      <c r="M3741" s="7">
        <v>0.36639068000000002</v>
      </c>
      <c r="N3741" s="31">
        <v>0.2</v>
      </c>
      <c r="O3741" s="14">
        <f>IFERROR(VLOOKUP($C3741,'site totals'!$J$2:$K$607,2,FALSE),1)</f>
        <v>1393.8050000000001</v>
      </c>
      <c r="P3741" s="32" t="s">
        <v>91</v>
      </c>
      <c r="Q3741" s="12">
        <v>0.4541345913</v>
      </c>
      <c r="R3741" s="29">
        <v>0.35</v>
      </c>
      <c r="S3741" s="2">
        <f>IF($A3741="site","",VLOOKUP($P3741,margin_ranges!$A$5:$D$10,4,FALSE)/100)</f>
        <v>0.29749999999999999</v>
      </c>
      <c r="T3741" s="6">
        <f>IF(A3741="placement",$J3741*MIN($Q3741,$S3741),"")</f>
        <v>36.592500000000001</v>
      </c>
      <c r="U3741" s="6">
        <f>IF($A3741="placement",T3741,SUMIF($C$10:$C$6209,$C3741,$T$10:$T$6209))</f>
        <v>36.592500000000001</v>
      </c>
      <c r="V3741" s="34">
        <f t="shared" si="176"/>
        <v>8.0769230769230704E-2</v>
      </c>
      <c r="W3741" s="24"/>
      <c r="X3741" s="2" t="str">
        <f>IFERROR(MIN(VLOOKUP($W3741,margin_ranges!$A$5:$D$10,4,FALSE),$Q3741*100)/100,"")</f>
        <v/>
      </c>
      <c r="Y3741" s="6">
        <f t="shared" si="174"/>
        <v>36.592500000000001</v>
      </c>
      <c r="Z3741" s="6">
        <f>IF($A3741="placement",Y3741,SUMIF($C$10:$C$6209,$C3741,$Y$10:$Y$6209))</f>
        <v>36.592500000000001</v>
      </c>
      <c r="AA3741" s="29">
        <f t="shared" si="175"/>
        <v>8.0769230769230704E-2</v>
      </c>
    </row>
    <row r="3742" spans="1:27" hidden="1" x14ac:dyDescent="0.3">
      <c r="A3742" s="8" t="s">
        <v>17</v>
      </c>
      <c r="B3742" s="8" t="s">
        <v>3791</v>
      </c>
      <c r="C3742" s="8" t="s">
        <v>3792</v>
      </c>
      <c r="D3742" s="8" t="s">
        <v>3815</v>
      </c>
      <c r="E3742" s="8" t="s">
        <v>3816</v>
      </c>
      <c r="F3742" s="29">
        <v>0.35</v>
      </c>
      <c r="G3742" s="29">
        <v>1</v>
      </c>
      <c r="H3742" s="30">
        <v>129.76339999999999</v>
      </c>
      <c r="I3742" s="30">
        <v>28.59</v>
      </c>
      <c r="J3742" s="14">
        <v>275</v>
      </c>
      <c r="K3742" s="14">
        <v>96</v>
      </c>
      <c r="L3742" s="12">
        <v>0.2203</v>
      </c>
      <c r="M3742" s="7">
        <v>0.32062010000000002</v>
      </c>
      <c r="N3742" s="31">
        <v>0.2</v>
      </c>
      <c r="O3742" s="14">
        <f>IFERROR(VLOOKUP($C3742,'site totals'!$J$2:$K$607,2,FALSE),1)</f>
        <v>1393.8050000000001</v>
      </c>
      <c r="P3742" s="32" t="s">
        <v>91</v>
      </c>
      <c r="Q3742" s="12">
        <v>0.3762087844</v>
      </c>
      <c r="R3742" s="29">
        <v>0.35</v>
      </c>
      <c r="S3742" s="2">
        <f>IF($A3742="site","",VLOOKUP($P3742,margin_ranges!$A$5:$D$10,4,FALSE)/100)</f>
        <v>0.29749999999999999</v>
      </c>
      <c r="T3742" s="6">
        <f>IF(A3742="placement",$J3742*MIN($Q3742,$S3742),"")</f>
        <v>81.8125</v>
      </c>
      <c r="U3742" s="6">
        <f>IF($A3742="placement",T3742,SUMIF($C$10:$C$6209,$C3742,$T$10:$T$6209))</f>
        <v>81.8125</v>
      </c>
      <c r="V3742" s="34">
        <f t="shared" si="176"/>
        <v>8.0769230769230704E-2</v>
      </c>
      <c r="W3742" s="24"/>
      <c r="X3742" s="2" t="str">
        <f>IFERROR(MIN(VLOOKUP($W3742,margin_ranges!$A$5:$D$10,4,FALSE),$Q3742*100)/100,"")</f>
        <v/>
      </c>
      <c r="Y3742" s="6">
        <f t="shared" si="174"/>
        <v>81.8125</v>
      </c>
      <c r="Z3742" s="6">
        <f>IF($A3742="placement",Y3742,SUMIF($C$10:$C$6209,$C3742,$Y$10:$Y$6209))</f>
        <v>81.8125</v>
      </c>
      <c r="AA3742" s="29">
        <f t="shared" si="175"/>
        <v>8.0769230769230704E-2</v>
      </c>
    </row>
    <row r="3743" spans="1:27" hidden="1" x14ac:dyDescent="0.3">
      <c r="A3743" s="8" t="s">
        <v>17</v>
      </c>
      <c r="B3743" s="8" t="s">
        <v>3791</v>
      </c>
      <c r="C3743" s="8" t="s">
        <v>3792</v>
      </c>
      <c r="D3743" s="8" t="s">
        <v>3807</v>
      </c>
      <c r="E3743" s="8" t="s">
        <v>3808</v>
      </c>
      <c r="F3743" s="29">
        <v>0.3</v>
      </c>
      <c r="G3743" s="29">
        <v>0</v>
      </c>
      <c r="H3743" s="30">
        <v>76.110900000000001</v>
      </c>
      <c r="I3743" s="30">
        <v>1.1015999999999999</v>
      </c>
      <c r="J3743" s="14">
        <v>15</v>
      </c>
      <c r="K3743" s="14">
        <v>4</v>
      </c>
      <c r="L3743" s="12">
        <v>1.4500000000000001E-2</v>
      </c>
      <c r="M3743" s="7">
        <v>0.44022563999999997</v>
      </c>
      <c r="N3743" s="31">
        <v>0.2</v>
      </c>
      <c r="O3743" s="14">
        <f>IFERROR(VLOOKUP($C3743,'site totals'!$J$2:$K$607,2,FALSE),1)</f>
        <v>1393.8050000000001</v>
      </c>
      <c r="P3743" s="32" t="s">
        <v>94</v>
      </c>
      <c r="Q3743" s="12">
        <v>0.54568752210000004</v>
      </c>
      <c r="R3743" s="29">
        <v>0.3</v>
      </c>
      <c r="S3743" s="2">
        <f>IF($A3743="site","",VLOOKUP($P3743,margin_ranges!$A$5:$D$10,4,FALSE)/100)</f>
        <v>0.19750000000000001</v>
      </c>
      <c r="T3743" s="6">
        <f>IF(A3743="placement",$J3743*MIN($Q3743,$S3743),"")</f>
        <v>2.9625000000000004</v>
      </c>
      <c r="U3743" s="6">
        <f>IF($A3743="placement",T3743,SUMIF($C$10:$C$6209,$C3743,$T$10:$T$6209))</f>
        <v>2.9625000000000004</v>
      </c>
      <c r="V3743" s="34">
        <f t="shared" si="176"/>
        <v>0.14642857142857135</v>
      </c>
      <c r="W3743" s="24"/>
      <c r="X3743" s="2" t="str">
        <f>IFERROR(MIN(VLOOKUP($W3743,margin_ranges!$A$5:$D$10,4,FALSE),$Q3743*100)/100,"")</f>
        <v/>
      </c>
      <c r="Y3743" s="6">
        <f t="shared" si="174"/>
        <v>2.9625000000000004</v>
      </c>
      <c r="Z3743" s="6">
        <f>IF($A3743="placement",Y3743,SUMIF($C$10:$C$6209,$C3743,$Y$10:$Y$6209))</f>
        <v>2.9625000000000004</v>
      </c>
      <c r="AA3743" s="29">
        <f t="shared" si="175"/>
        <v>0.14642857142857135</v>
      </c>
    </row>
    <row r="3744" spans="1:27" hidden="1" x14ac:dyDescent="0.3">
      <c r="A3744" s="8" t="s">
        <v>17</v>
      </c>
      <c r="B3744" s="8" t="s">
        <v>3791</v>
      </c>
      <c r="C3744" s="8" t="s">
        <v>3792</v>
      </c>
      <c r="D3744" s="8" t="s">
        <v>3799</v>
      </c>
      <c r="E3744" s="8" t="s">
        <v>3800</v>
      </c>
      <c r="F3744" s="29">
        <v>0.29999999999999899</v>
      </c>
      <c r="G3744" s="29">
        <v>1</v>
      </c>
      <c r="H3744" s="30">
        <v>49.766500000000001</v>
      </c>
      <c r="I3744" s="30">
        <v>12.7468</v>
      </c>
      <c r="J3744" s="14">
        <v>42</v>
      </c>
      <c r="K3744" s="14">
        <v>13</v>
      </c>
      <c r="L3744" s="12">
        <v>0.25609999999999999</v>
      </c>
      <c r="M3744" s="7">
        <v>0.10988036</v>
      </c>
      <c r="N3744" s="31">
        <v>0.01</v>
      </c>
      <c r="O3744" s="14">
        <f>IFERROR(VLOOKUP($C3744,'site totals'!$J$2:$K$607,2,FALSE),1)</f>
        <v>1393.8050000000001</v>
      </c>
      <c r="P3744" s="32" t="s">
        <v>94</v>
      </c>
      <c r="Q3744" s="12">
        <v>0.90899192709999999</v>
      </c>
      <c r="R3744" s="29">
        <v>0.3</v>
      </c>
      <c r="S3744" s="2">
        <f>IF($A3744="site","",VLOOKUP($P3744,margin_ranges!$A$5:$D$10,4,FALSE)/100)</f>
        <v>0.19750000000000001</v>
      </c>
      <c r="T3744" s="6">
        <f>IF(A3744="placement",$J3744*MIN($Q3744,$S3744),"")</f>
        <v>8.2949999999999999</v>
      </c>
      <c r="U3744" s="6">
        <f>IF($A3744="placement",T3744,SUMIF($C$10:$C$6209,$C3744,$T$10:$T$6209))</f>
        <v>8.2949999999999999</v>
      </c>
      <c r="V3744" s="34">
        <f t="shared" si="176"/>
        <v>0.14642857142857135</v>
      </c>
      <c r="W3744" s="24"/>
      <c r="X3744" s="2" t="str">
        <f>IFERROR(MIN(VLOOKUP($W3744,margin_ranges!$A$5:$D$10,4,FALSE),$Q3744*100)/100,"")</f>
        <v/>
      </c>
      <c r="Y3744" s="6">
        <f t="shared" ref="Y3744:Y3807" si="177">IF(A3744="placement",IF($X3744="",$T3744,$J3744*MIN($Q3744,$X3744)),"")</f>
        <v>8.2949999999999999</v>
      </c>
      <c r="Z3744" s="6">
        <f>IF($A3744="placement",Y3744,SUMIF($C$10:$C$6209,$C3744,$Y$10:$Y$6209))</f>
        <v>8.2949999999999999</v>
      </c>
      <c r="AA3744" s="17">
        <f t="shared" ref="AA3744:AA3807" si="178">($J3744-$Z3744)/($J3744*(1-$R3744))-1</f>
        <v>0.14642857142857135</v>
      </c>
    </row>
    <row r="3745" spans="1:27" hidden="1" x14ac:dyDescent="0.3">
      <c r="A3745" s="8" t="s">
        <v>17</v>
      </c>
      <c r="B3745" s="8" t="s">
        <v>3791</v>
      </c>
      <c r="C3745" s="8" t="s">
        <v>3792</v>
      </c>
      <c r="D3745" s="8" t="s">
        <v>3821</v>
      </c>
      <c r="E3745" s="8" t="s">
        <v>3822</v>
      </c>
      <c r="F3745" s="29">
        <v>0.3</v>
      </c>
      <c r="G3745" s="29">
        <v>1</v>
      </c>
      <c r="H3745" s="30">
        <v>51.170499999999997</v>
      </c>
      <c r="I3745" s="30">
        <v>8.4418000000000006</v>
      </c>
      <c r="J3745" s="14">
        <v>27</v>
      </c>
      <c r="K3745" s="14">
        <v>8</v>
      </c>
      <c r="L3745" s="12">
        <v>0.16500000000000001</v>
      </c>
      <c r="M3745" s="7">
        <v>0.10822693</v>
      </c>
      <c r="N3745" s="31">
        <v>0.03</v>
      </c>
      <c r="O3745" s="14">
        <f>IFERROR(VLOOKUP($C3745,'site totals'!$J$2:$K$607,2,FALSE),1)</f>
        <v>1393.8050000000001</v>
      </c>
      <c r="P3745" s="32" t="s">
        <v>94</v>
      </c>
      <c r="Q3745" s="12">
        <v>0.72280467209999999</v>
      </c>
      <c r="R3745" s="29">
        <v>0.3</v>
      </c>
      <c r="S3745" s="2">
        <f>IF($A3745="site","",VLOOKUP($P3745,margin_ranges!$A$5:$D$10,4,FALSE)/100)</f>
        <v>0.19750000000000001</v>
      </c>
      <c r="T3745" s="6">
        <f>IF(A3745="placement",$J3745*MIN($Q3745,$S3745),"")</f>
        <v>5.3325000000000005</v>
      </c>
      <c r="U3745" s="6">
        <f>IF($A3745="placement",T3745,SUMIF($C$10:$C$6209,$C3745,$T$10:$T$6209))</f>
        <v>5.3325000000000005</v>
      </c>
      <c r="V3745" s="34">
        <f t="shared" si="176"/>
        <v>0.14642857142857157</v>
      </c>
      <c r="W3745" s="24"/>
      <c r="X3745" s="2" t="str">
        <f>IFERROR(MIN(VLOOKUP($W3745,margin_ranges!$A$5:$D$10,4,FALSE),$Q3745*100)/100,"")</f>
        <v/>
      </c>
      <c r="Y3745" s="6">
        <f t="shared" si="177"/>
        <v>5.3325000000000005</v>
      </c>
      <c r="Z3745" s="6">
        <f>IF($A3745="placement",Y3745,SUMIF($C$10:$C$6209,$C3745,$Y$10:$Y$6209))</f>
        <v>5.3325000000000005</v>
      </c>
      <c r="AA3745" s="29">
        <f t="shared" si="178"/>
        <v>0.14642857142857157</v>
      </c>
    </row>
    <row r="3746" spans="1:27" hidden="1" x14ac:dyDescent="0.3">
      <c r="A3746" s="8" t="s">
        <v>17</v>
      </c>
      <c r="B3746" s="8" t="s">
        <v>3791</v>
      </c>
      <c r="C3746" s="8" t="s">
        <v>3792</v>
      </c>
      <c r="D3746" s="8" t="s">
        <v>3795</v>
      </c>
      <c r="E3746" s="8" t="s">
        <v>3796</v>
      </c>
      <c r="F3746" s="29">
        <v>0.3</v>
      </c>
      <c r="G3746" s="29">
        <v>1</v>
      </c>
      <c r="H3746" s="30">
        <v>49.230400000000003</v>
      </c>
      <c r="I3746" s="30">
        <v>15.322699999999999</v>
      </c>
      <c r="J3746" s="14">
        <v>46</v>
      </c>
      <c r="K3746" s="14">
        <v>14</v>
      </c>
      <c r="L3746" s="12">
        <v>0.31119999999999998</v>
      </c>
      <c r="M3746" s="7">
        <v>0.10103162</v>
      </c>
      <c r="N3746" s="31">
        <v>0.01</v>
      </c>
      <c r="O3746" s="14">
        <f>IFERROR(VLOOKUP($C3746,'site totals'!$J$2:$K$607,2,FALSE),1)</f>
        <v>1393.8050000000001</v>
      </c>
      <c r="P3746" s="32" t="s">
        <v>94</v>
      </c>
      <c r="Q3746" s="12">
        <v>0.90102108140000003</v>
      </c>
      <c r="R3746" s="29">
        <v>0.3</v>
      </c>
      <c r="S3746" s="2">
        <f>IF($A3746="site","",VLOOKUP($P3746,margin_ranges!$A$5:$D$10,4,FALSE)/100)</f>
        <v>0.19750000000000001</v>
      </c>
      <c r="T3746" s="6">
        <f>IF(A3746="placement",$J3746*MIN($Q3746,$S3746),"")</f>
        <v>9.0850000000000009</v>
      </c>
      <c r="U3746" s="6">
        <f>IF($A3746="placement",T3746,SUMIF($C$10:$C$6209,$C3746,$T$10:$T$6209))</f>
        <v>9.0850000000000009</v>
      </c>
      <c r="V3746" s="34">
        <f t="shared" si="176"/>
        <v>0.14642857142857157</v>
      </c>
      <c r="W3746" s="24"/>
      <c r="X3746" s="2" t="str">
        <f>IFERROR(MIN(VLOOKUP($W3746,margin_ranges!$A$5:$D$10,4,FALSE),$Q3746*100)/100,"")</f>
        <v/>
      </c>
      <c r="Y3746" s="6">
        <f t="shared" si="177"/>
        <v>9.0850000000000009</v>
      </c>
      <c r="Z3746" s="6">
        <f>IF($A3746="placement",Y3746,SUMIF($C$10:$C$6209,$C3746,$Y$10:$Y$6209))</f>
        <v>9.0850000000000009</v>
      </c>
      <c r="AA3746" s="17">
        <f t="shared" si="178"/>
        <v>0.14642857142857157</v>
      </c>
    </row>
    <row r="3747" spans="1:27" hidden="1" x14ac:dyDescent="0.3">
      <c r="A3747" s="8" t="s">
        <v>17</v>
      </c>
      <c r="B3747" s="8" t="s">
        <v>3791</v>
      </c>
      <c r="C3747" s="8" t="s">
        <v>3792</v>
      </c>
      <c r="D3747" s="8" t="s">
        <v>3805</v>
      </c>
      <c r="E3747" s="8" t="s">
        <v>3806</v>
      </c>
      <c r="F3747" s="29">
        <v>0.3</v>
      </c>
      <c r="G3747" s="29">
        <v>1</v>
      </c>
      <c r="H3747" s="30">
        <v>84.6096</v>
      </c>
      <c r="I3747" s="30">
        <v>5.0328999999999997</v>
      </c>
      <c r="J3747" s="14">
        <v>106</v>
      </c>
      <c r="K3747" s="14">
        <v>32</v>
      </c>
      <c r="L3747" s="12">
        <v>5.9499999999999997E-2</v>
      </c>
      <c r="M3747" s="7">
        <v>0.70363894000000005</v>
      </c>
      <c r="N3747" s="31">
        <v>0.2</v>
      </c>
      <c r="O3747" s="14">
        <f>IFERROR(VLOOKUP($C3747,'site totals'!$J$2:$K$607,2,FALSE),1)</f>
        <v>1393.8050000000001</v>
      </c>
      <c r="P3747" s="32" t="s">
        <v>94</v>
      </c>
      <c r="Q3747" s="12">
        <v>0.71576331630000001</v>
      </c>
      <c r="R3747" s="29">
        <v>0.3</v>
      </c>
      <c r="S3747" s="2">
        <f>IF($A3747="site","",VLOOKUP($P3747,margin_ranges!$A$5:$D$10,4,FALSE)/100)</f>
        <v>0.19750000000000001</v>
      </c>
      <c r="T3747" s="6">
        <f>IF(A3747="placement",$J3747*MIN($Q3747,$S3747),"")</f>
        <v>20.935000000000002</v>
      </c>
      <c r="U3747" s="6">
        <f>IF($A3747="placement",T3747,SUMIF($C$10:$C$6209,$C3747,$T$10:$T$6209))</f>
        <v>20.935000000000002</v>
      </c>
      <c r="V3747" s="34">
        <f t="shared" si="176"/>
        <v>0.14642857142857157</v>
      </c>
      <c r="W3747" s="24"/>
      <c r="X3747" s="2" t="str">
        <f>IFERROR(MIN(VLOOKUP($W3747,margin_ranges!$A$5:$D$10,4,FALSE),$Q3747*100)/100,"")</f>
        <v/>
      </c>
      <c r="Y3747" s="6">
        <f t="shared" si="177"/>
        <v>20.935000000000002</v>
      </c>
      <c r="Z3747" s="6">
        <f>IF($A3747="placement",Y3747,SUMIF($C$10:$C$6209,$C3747,$Y$10:$Y$6209))</f>
        <v>20.935000000000002</v>
      </c>
      <c r="AA3747" s="29">
        <f t="shared" si="178"/>
        <v>0.14642857142857157</v>
      </c>
    </row>
    <row r="3748" spans="1:27" hidden="1" x14ac:dyDescent="0.3">
      <c r="A3748" s="8" t="s">
        <v>17</v>
      </c>
      <c r="B3748" s="8" t="s">
        <v>3791</v>
      </c>
      <c r="C3748" s="8" t="s">
        <v>3792</v>
      </c>
      <c r="D3748" s="8" t="s">
        <v>3825</v>
      </c>
      <c r="E3748" s="8" t="s">
        <v>3826</v>
      </c>
      <c r="F3748" s="29">
        <v>0.3</v>
      </c>
      <c r="G3748" s="29">
        <v>1</v>
      </c>
      <c r="H3748" s="30">
        <v>85.229399999999998</v>
      </c>
      <c r="I3748" s="30">
        <v>5.5385</v>
      </c>
      <c r="J3748" s="14">
        <v>117</v>
      </c>
      <c r="K3748" s="14">
        <v>35</v>
      </c>
      <c r="L3748" s="12">
        <v>6.5000000000000002E-2</v>
      </c>
      <c r="M3748" s="7">
        <v>0.70715382000000004</v>
      </c>
      <c r="N3748" s="31">
        <v>0.2</v>
      </c>
      <c r="O3748" s="14">
        <f>IFERROR(VLOOKUP($C3748,'site totals'!$J$2:$K$607,2,FALSE),1)</f>
        <v>1393.8050000000001</v>
      </c>
      <c r="P3748" s="32" t="s">
        <v>94</v>
      </c>
      <c r="Q3748" s="12">
        <v>0.7171761015</v>
      </c>
      <c r="R3748" s="29">
        <v>0.3</v>
      </c>
      <c r="S3748" s="2">
        <f>IF($A3748="site","",VLOOKUP($P3748,margin_ranges!$A$5:$D$10,4,FALSE)/100)</f>
        <v>0.19750000000000001</v>
      </c>
      <c r="T3748" s="6">
        <f>IF(A3748="placement",$J3748*MIN($Q3748,$S3748),"")</f>
        <v>23.107500000000002</v>
      </c>
      <c r="U3748" s="6">
        <f>IF($A3748="placement",T3748,SUMIF($C$10:$C$6209,$C3748,$T$10:$T$6209))</f>
        <v>23.107500000000002</v>
      </c>
      <c r="V3748" s="34">
        <f t="shared" si="176"/>
        <v>0.14642857142857157</v>
      </c>
      <c r="W3748" s="24"/>
      <c r="X3748" s="2" t="str">
        <f>IFERROR(MIN(VLOOKUP($W3748,margin_ranges!$A$5:$D$10,4,FALSE),$Q3748*100)/100,"")</f>
        <v/>
      </c>
      <c r="Y3748" s="6">
        <f t="shared" si="177"/>
        <v>23.107500000000002</v>
      </c>
      <c r="Z3748" s="6">
        <f>IF($A3748="placement",Y3748,SUMIF($C$10:$C$6209,$C3748,$Y$10:$Y$6209))</f>
        <v>23.107500000000002</v>
      </c>
      <c r="AA3748" s="17">
        <f t="shared" si="178"/>
        <v>0.14642857142857157</v>
      </c>
    </row>
    <row r="3749" spans="1:27" hidden="1" x14ac:dyDescent="0.3">
      <c r="A3749" s="8" t="s">
        <v>17</v>
      </c>
      <c r="B3749" s="8" t="s">
        <v>3791</v>
      </c>
      <c r="C3749" s="8" t="s">
        <v>3792</v>
      </c>
      <c r="D3749" s="8" t="s">
        <v>3833</v>
      </c>
      <c r="E3749" s="8" t="s">
        <v>3834</v>
      </c>
      <c r="F3749" s="29">
        <v>0.35</v>
      </c>
      <c r="G3749" s="29">
        <v>1</v>
      </c>
      <c r="H3749" s="30">
        <v>72.980699999999999</v>
      </c>
      <c r="I3749" s="30">
        <v>11.808299999999999</v>
      </c>
      <c r="J3749" s="14">
        <v>245</v>
      </c>
      <c r="K3749" s="14">
        <v>86</v>
      </c>
      <c r="L3749" s="12">
        <v>0.1618</v>
      </c>
      <c r="M3749" s="7">
        <v>0.69265164999999995</v>
      </c>
      <c r="N3749" s="31">
        <v>0.3</v>
      </c>
      <c r="O3749" s="14">
        <f>IFERROR(VLOOKUP($C3749,'site totals'!$J$2:$K$607,2,FALSE),1)</f>
        <v>1393.8050000000001</v>
      </c>
      <c r="P3749" s="32" t="s">
        <v>94</v>
      </c>
      <c r="Q3749" s="12">
        <v>0.5668818511</v>
      </c>
      <c r="R3749" s="29">
        <v>0.35</v>
      </c>
      <c r="S3749" s="2">
        <f>IF($A3749="site","",VLOOKUP($P3749,margin_ranges!$A$5:$D$10,4,FALSE)/100)</f>
        <v>0.19750000000000001</v>
      </c>
      <c r="T3749" s="6">
        <f>IF(A3749="placement",$J3749*MIN($Q3749,$S3749),"")</f>
        <v>48.387500000000003</v>
      </c>
      <c r="U3749" s="6">
        <f>IF($A3749="placement",T3749,SUMIF($C$10:$C$6209,$C3749,$T$10:$T$6209))</f>
        <v>48.387500000000003</v>
      </c>
      <c r="V3749" s="34">
        <f t="shared" si="176"/>
        <v>0.23461538461538467</v>
      </c>
      <c r="W3749" s="24"/>
      <c r="X3749" s="2" t="str">
        <f>IFERROR(MIN(VLOOKUP($W3749,margin_ranges!$A$5:$D$10,4,FALSE),$Q3749*100)/100,"")</f>
        <v/>
      </c>
      <c r="Y3749" s="6">
        <f t="shared" si="177"/>
        <v>48.387500000000003</v>
      </c>
      <c r="Z3749" s="6">
        <f>IF($A3749="placement",Y3749,SUMIF($C$10:$C$6209,$C3749,$Y$10:$Y$6209))</f>
        <v>48.387500000000003</v>
      </c>
      <c r="AA3749" s="29">
        <f t="shared" si="178"/>
        <v>0.23461538461538467</v>
      </c>
    </row>
    <row r="3750" spans="1:27" x14ac:dyDescent="0.3">
      <c r="A3750" s="16" t="s">
        <v>33</v>
      </c>
      <c r="B3750" s="16" t="s">
        <v>3791</v>
      </c>
      <c r="C3750" s="16" t="s">
        <v>3792</v>
      </c>
      <c r="D3750" s="8" t="s">
        <v>34</v>
      </c>
      <c r="E3750" s="16"/>
      <c r="F3750" s="17">
        <v>0.27076203557886502</v>
      </c>
      <c r="G3750" s="17">
        <v>0.82738303000000002</v>
      </c>
      <c r="H3750" s="36">
        <v>1402.94</v>
      </c>
      <c r="I3750" s="36">
        <v>223.3314</v>
      </c>
      <c r="J3750" s="22">
        <v>2987</v>
      </c>
      <c r="K3750" s="22">
        <v>797</v>
      </c>
      <c r="L3750" s="18">
        <v>0.15920000000000001</v>
      </c>
      <c r="M3750" s="19">
        <v>0.44578364999999998</v>
      </c>
      <c r="N3750" s="20">
        <v>0.27015800000000001</v>
      </c>
      <c r="O3750" s="22">
        <f>IFERROR(VLOOKUP($C3750,'site totals'!$J$2:$K$607,2,FALSE),1)</f>
        <v>1393.8050000000001</v>
      </c>
      <c r="P3750" s="21"/>
      <c r="Q3750" s="18">
        <v>0.39397059909999999</v>
      </c>
      <c r="R3750" s="17">
        <v>0.27079999999999999</v>
      </c>
      <c r="S3750" s="18" t="str">
        <f>IF($A3750="site","",VLOOKUP($P3750,margin_ranges!$A$5:$D$10,4,FALSE)/100)</f>
        <v/>
      </c>
      <c r="T3750" s="22" t="str">
        <f>IF(A3750="placement",$J3750*MIN($Q3750,$S3750),"")</f>
        <v/>
      </c>
      <c r="U3750" s="22">
        <f>IF($A3750="placement",T3750,SUMIF($C$10:$C$6209,$C3750,$T$10:$T$6209))</f>
        <v>714.60843681070003</v>
      </c>
      <c r="V3750" s="37">
        <f t="shared" si="176"/>
        <v>4.3280969770679301E-2</v>
      </c>
      <c r="W3750" s="38"/>
      <c r="X3750" s="18" t="str">
        <f>IFERROR(MIN(VLOOKUP($W3750,margin_ranges!$A$5:$D$10,4,FALSE),$Q3750*100)/100,"")</f>
        <v/>
      </c>
      <c r="Y3750" s="6" t="str">
        <f t="shared" si="177"/>
        <v/>
      </c>
      <c r="Z3750" s="6">
        <f>IF($A3750="placement",Y3750,SUMIF($C$10:$C$6209,$C3750,$Y$10:$Y$6209))</f>
        <v>714.60843681070003</v>
      </c>
      <c r="AA3750" s="17">
        <f t="shared" si="178"/>
        <v>4.3280969770679301E-2</v>
      </c>
    </row>
    <row r="3751" spans="1:27" hidden="1" x14ac:dyDescent="0.3">
      <c r="A3751" s="8" t="s">
        <v>17</v>
      </c>
      <c r="B3751" s="8" t="s">
        <v>1202</v>
      </c>
      <c r="C3751" s="8" t="s">
        <v>1203</v>
      </c>
      <c r="D3751" s="8" t="s">
        <v>1218</v>
      </c>
      <c r="E3751" s="8" t="s">
        <v>1219</v>
      </c>
      <c r="F3751" s="29">
        <v>0.1</v>
      </c>
      <c r="G3751" s="29">
        <v>1</v>
      </c>
      <c r="H3751" s="30">
        <v>233.30959999999999</v>
      </c>
      <c r="I3751" s="30">
        <v>2.8900999999999999</v>
      </c>
      <c r="J3751" s="14">
        <v>61</v>
      </c>
      <c r="K3751" s="14">
        <v>6</v>
      </c>
      <c r="L3751" s="12">
        <v>1.24E-2</v>
      </c>
      <c r="M3751" s="7">
        <v>0.70237506999999999</v>
      </c>
      <c r="N3751" s="31">
        <v>0.5</v>
      </c>
      <c r="O3751" s="14">
        <f>IFERROR(VLOOKUP($C3751,'site totals'!$J$2:$K$607,2,FALSE),1)</f>
        <v>1392.0297</v>
      </c>
      <c r="P3751" s="32" t="s">
        <v>91</v>
      </c>
      <c r="Q3751" s="12">
        <v>0.28812962930000002</v>
      </c>
      <c r="R3751" s="29">
        <v>0.1</v>
      </c>
      <c r="S3751" s="2">
        <f>IF($A3751="site","",VLOOKUP($P3751,margin_ranges!$A$5:$D$10,4,FALSE)/100)</f>
        <v>0.29749999999999999</v>
      </c>
      <c r="T3751" s="6">
        <f>IF(A3751="placement",$J3751*MIN($Q3751,$S3751),"")</f>
        <v>17.575907387300003</v>
      </c>
      <c r="U3751" s="6">
        <f>IF($A3751="placement",T3751,SUMIF($C$10:$C$6209,$C3751,$T$10:$T$6209))</f>
        <v>17.575907387300003</v>
      </c>
      <c r="V3751" s="34">
        <f t="shared" ref="V3751:V3814" si="179">($J3751-$U3751)/($J3751*(1-$R3751))-1</f>
        <v>-0.20903292144444452</v>
      </c>
      <c r="W3751" s="24"/>
      <c r="X3751" s="2" t="str">
        <f>IFERROR(MIN(VLOOKUP($W3751,margin_ranges!$A$5:$D$10,4,FALSE),$Q3751*100)/100,"")</f>
        <v/>
      </c>
      <c r="Y3751" s="6">
        <f t="shared" si="177"/>
        <v>17.575907387300003</v>
      </c>
      <c r="Z3751" s="6">
        <f>IF($A3751="placement",Y3751,SUMIF($C$10:$C$6209,$C3751,$Y$10:$Y$6209))</f>
        <v>17.575907387300003</v>
      </c>
      <c r="AA3751" s="29">
        <f t="shared" si="178"/>
        <v>-0.20903292144444452</v>
      </c>
    </row>
    <row r="3752" spans="1:27" hidden="1" x14ac:dyDescent="0.3">
      <c r="A3752" s="8" t="s">
        <v>17</v>
      </c>
      <c r="B3752" s="8" t="s">
        <v>1202</v>
      </c>
      <c r="C3752" s="8" t="s">
        <v>1203</v>
      </c>
      <c r="D3752" s="8" t="s">
        <v>1224</v>
      </c>
      <c r="E3752" s="8" t="s">
        <v>1225</v>
      </c>
      <c r="F3752" s="29">
        <v>0.149999999999999</v>
      </c>
      <c r="G3752" s="29">
        <v>1</v>
      </c>
      <c r="H3752" s="30">
        <v>112.13849999999999</v>
      </c>
      <c r="I3752" s="30">
        <v>5.2474999999999996</v>
      </c>
      <c r="J3752" s="14">
        <v>54</v>
      </c>
      <c r="K3752" s="14">
        <v>8</v>
      </c>
      <c r="L3752" s="12">
        <v>4.6800000000000001E-2</v>
      </c>
      <c r="M3752" s="7">
        <v>0.34489349000000002</v>
      </c>
      <c r="N3752" s="31">
        <v>0.25</v>
      </c>
      <c r="O3752" s="14">
        <f>IFERROR(VLOOKUP($C3752,'site totals'!$J$2:$K$607,2,FALSE),1)</f>
        <v>1392.0297</v>
      </c>
      <c r="P3752" s="32" t="s">
        <v>91</v>
      </c>
      <c r="Q3752" s="12">
        <v>0.27513852929999999</v>
      </c>
      <c r="R3752" s="29">
        <v>0.15</v>
      </c>
      <c r="S3752" s="2">
        <f>IF($A3752="site","",VLOOKUP($P3752,margin_ranges!$A$5:$D$10,4,FALSE)/100)</f>
        <v>0.29749999999999999</v>
      </c>
      <c r="T3752" s="6">
        <f>IF(A3752="placement",$J3752*MIN($Q3752,$S3752),"")</f>
        <v>14.857480582199999</v>
      </c>
      <c r="U3752" s="6">
        <f>IF($A3752="placement",T3752,SUMIF($C$10:$C$6209,$C3752,$T$10:$T$6209))</f>
        <v>14.857480582199999</v>
      </c>
      <c r="V3752" s="34">
        <f t="shared" si="179"/>
        <v>-0.14722179917647049</v>
      </c>
      <c r="W3752" s="24"/>
      <c r="X3752" s="2" t="str">
        <f>IFERROR(MIN(VLOOKUP($W3752,margin_ranges!$A$5:$D$10,4,FALSE),$Q3752*100)/100,"")</f>
        <v/>
      </c>
      <c r="Y3752" s="6">
        <f t="shared" si="177"/>
        <v>14.857480582199999</v>
      </c>
      <c r="Z3752" s="6">
        <f>IF($A3752="placement",Y3752,SUMIF($C$10:$C$6209,$C3752,$Y$10:$Y$6209))</f>
        <v>14.857480582199999</v>
      </c>
      <c r="AA3752" s="29">
        <f t="shared" si="178"/>
        <v>-0.14722179917647049</v>
      </c>
    </row>
    <row r="3753" spans="1:27" hidden="1" x14ac:dyDescent="0.3">
      <c r="A3753" s="8" t="s">
        <v>17</v>
      </c>
      <c r="B3753" s="8" t="s">
        <v>1202</v>
      </c>
      <c r="C3753" s="8" t="s">
        <v>1203</v>
      </c>
      <c r="D3753" s="8" t="s">
        <v>1222</v>
      </c>
      <c r="E3753" s="8" t="s">
        <v>1223</v>
      </c>
      <c r="F3753" s="29">
        <v>0.15</v>
      </c>
      <c r="G3753" s="29">
        <v>1</v>
      </c>
      <c r="H3753" s="30">
        <v>95.393600000000006</v>
      </c>
      <c r="I3753" s="30">
        <v>0.71909999999999996</v>
      </c>
      <c r="J3753" s="14">
        <v>15</v>
      </c>
      <c r="K3753" s="14">
        <v>2</v>
      </c>
      <c r="L3753" s="12">
        <v>7.4999999999999997E-3</v>
      </c>
      <c r="M3753" s="7">
        <v>0.67673587000000002</v>
      </c>
      <c r="N3753" s="31">
        <v>0.5</v>
      </c>
      <c r="O3753" s="14">
        <f>IFERROR(VLOOKUP($C3753,'site totals'!$J$2:$K$607,2,FALSE),1)</f>
        <v>1392.0297</v>
      </c>
      <c r="P3753" s="32" t="s">
        <v>94</v>
      </c>
      <c r="Q3753" s="12">
        <v>0.26115930539999999</v>
      </c>
      <c r="R3753" s="29">
        <v>0.15</v>
      </c>
      <c r="S3753" s="2">
        <f>IF($A3753="site","",VLOOKUP($P3753,margin_ranges!$A$5:$D$10,4,FALSE)/100)</f>
        <v>0.19750000000000001</v>
      </c>
      <c r="T3753" s="6">
        <f>IF(A3753="placement",$J3753*MIN($Q3753,$S3753),"")</f>
        <v>2.9625000000000004</v>
      </c>
      <c r="U3753" s="6">
        <f>IF($A3753="placement",T3753,SUMIF($C$10:$C$6209,$C3753,$T$10:$T$6209))</f>
        <v>2.9625000000000004</v>
      </c>
      <c r="V3753" s="34">
        <f t="shared" si="179"/>
        <v>-5.5882352941176494E-2</v>
      </c>
      <c r="W3753" s="24"/>
      <c r="X3753" s="2" t="str">
        <f>IFERROR(MIN(VLOOKUP($W3753,margin_ranges!$A$5:$D$10,4,FALSE),$Q3753*100)/100,"")</f>
        <v/>
      </c>
      <c r="Y3753" s="6">
        <f t="shared" si="177"/>
        <v>2.9625000000000004</v>
      </c>
      <c r="Z3753" s="6">
        <f>IF($A3753="placement",Y3753,SUMIF($C$10:$C$6209,$C3753,$Y$10:$Y$6209))</f>
        <v>2.9625000000000004</v>
      </c>
      <c r="AA3753" s="29">
        <f t="shared" si="178"/>
        <v>-5.5882352941176494E-2</v>
      </c>
    </row>
    <row r="3754" spans="1:27" hidden="1" x14ac:dyDescent="0.3">
      <c r="A3754" s="8" t="s">
        <v>17</v>
      </c>
      <c r="B3754" s="8" t="s">
        <v>1202</v>
      </c>
      <c r="C3754" s="8" t="s">
        <v>1203</v>
      </c>
      <c r="D3754" s="8" t="s">
        <v>1214</v>
      </c>
      <c r="E3754" s="8" t="s">
        <v>1215</v>
      </c>
      <c r="F3754" s="29">
        <v>0.15</v>
      </c>
      <c r="G3754" s="29">
        <v>1</v>
      </c>
      <c r="H3754" s="30">
        <v>102.6657</v>
      </c>
      <c r="I3754" s="30">
        <v>1.2196</v>
      </c>
      <c r="J3754" s="14">
        <v>23</v>
      </c>
      <c r="K3754" s="14">
        <v>2</v>
      </c>
      <c r="L3754" s="12">
        <v>1.1900000000000001E-2</v>
      </c>
      <c r="M3754" s="7">
        <v>0.63529135999999997</v>
      </c>
      <c r="N3754" s="31">
        <v>0.5</v>
      </c>
      <c r="O3754" s="14">
        <f>IFERROR(VLOOKUP($C3754,'site totals'!$J$2:$K$607,2,FALSE),1)</f>
        <v>1392.0297</v>
      </c>
      <c r="P3754" s="32" t="s">
        <v>94</v>
      </c>
      <c r="Q3754" s="12">
        <v>0.2129595487</v>
      </c>
      <c r="R3754" s="29">
        <v>0.15</v>
      </c>
      <c r="S3754" s="2">
        <f>IF($A3754="site","",VLOOKUP($P3754,margin_ranges!$A$5:$D$10,4,FALSE)/100)</f>
        <v>0.19750000000000001</v>
      </c>
      <c r="T3754" s="6">
        <f>IF(A3754="placement",$J3754*MIN($Q3754,$S3754),"")</f>
        <v>4.5425000000000004</v>
      </c>
      <c r="U3754" s="6">
        <f>IF($A3754="placement",T3754,SUMIF($C$10:$C$6209,$C3754,$T$10:$T$6209))</f>
        <v>4.5425000000000004</v>
      </c>
      <c r="V3754" s="34">
        <f t="shared" si="179"/>
        <v>-5.5882352941176494E-2</v>
      </c>
      <c r="W3754" s="24"/>
      <c r="X3754" s="2" t="str">
        <f>IFERROR(MIN(VLOOKUP($W3754,margin_ranges!$A$5:$D$10,4,FALSE),$Q3754*100)/100,"")</f>
        <v/>
      </c>
      <c r="Y3754" s="6">
        <f t="shared" si="177"/>
        <v>4.5425000000000004</v>
      </c>
      <c r="Z3754" s="6">
        <f>IF($A3754="placement",Y3754,SUMIF($C$10:$C$6209,$C3754,$Y$10:$Y$6209))</f>
        <v>4.5425000000000004</v>
      </c>
      <c r="AA3754" s="29">
        <f t="shared" si="178"/>
        <v>-5.5882352941176494E-2</v>
      </c>
    </row>
    <row r="3755" spans="1:27" hidden="1" x14ac:dyDescent="0.3">
      <c r="A3755" s="8" t="s">
        <v>17</v>
      </c>
      <c r="B3755" s="8" t="s">
        <v>1202</v>
      </c>
      <c r="C3755" s="8" t="s">
        <v>1203</v>
      </c>
      <c r="D3755" s="8" t="s">
        <v>1240</v>
      </c>
      <c r="E3755" s="8" t="s">
        <v>1241</v>
      </c>
      <c r="F3755" s="29">
        <v>0.15</v>
      </c>
      <c r="G3755" s="29">
        <v>1</v>
      </c>
      <c r="H3755" s="30">
        <v>51.468200000000003</v>
      </c>
      <c r="I3755" s="30">
        <v>1.2391000000000001</v>
      </c>
      <c r="J3755" s="14">
        <v>9</v>
      </c>
      <c r="K3755" s="14">
        <v>1</v>
      </c>
      <c r="L3755" s="12">
        <v>2.41E-2</v>
      </c>
      <c r="M3755" s="7">
        <v>0.24844938999999999</v>
      </c>
      <c r="N3755" s="31">
        <v>0.2</v>
      </c>
      <c r="O3755" s="14">
        <f>IFERROR(VLOOKUP($C3755,'site totals'!$J$2:$K$607,2,FALSE),1)</f>
        <v>1392.0297</v>
      </c>
      <c r="P3755" s="32" t="s">
        <v>94</v>
      </c>
      <c r="Q3755" s="12">
        <v>0.19500707640000001</v>
      </c>
      <c r="R3755" s="29">
        <v>0.15</v>
      </c>
      <c r="S3755" s="2">
        <f>IF($A3755="site","",VLOOKUP($P3755,margin_ranges!$A$5:$D$10,4,FALSE)/100)</f>
        <v>0.19750000000000001</v>
      </c>
      <c r="T3755" s="6">
        <f>IF(A3755="placement",$J3755*MIN($Q3755,$S3755),"")</f>
        <v>1.7550636876000001</v>
      </c>
      <c r="U3755" s="6">
        <f>IF($A3755="placement",T3755,SUMIF($C$10:$C$6209,$C3755,$T$10:$T$6209))</f>
        <v>1.7550636876000001</v>
      </c>
      <c r="V3755" s="34">
        <f t="shared" si="179"/>
        <v>-5.2949501647058694E-2</v>
      </c>
      <c r="W3755" s="24"/>
      <c r="X3755" s="2" t="str">
        <f>IFERROR(MIN(VLOOKUP($W3755,margin_ranges!$A$5:$D$10,4,FALSE),$Q3755*100)/100,"")</f>
        <v/>
      </c>
      <c r="Y3755" s="6">
        <f t="shared" si="177"/>
        <v>1.7550636876000001</v>
      </c>
      <c r="Z3755" s="6">
        <f>IF($A3755="placement",Y3755,SUMIF($C$10:$C$6209,$C3755,$Y$10:$Y$6209))</f>
        <v>1.7550636876000001</v>
      </c>
      <c r="AA3755" s="29">
        <f t="shared" si="178"/>
        <v>-5.2949501647058694E-2</v>
      </c>
    </row>
    <row r="3756" spans="1:27" hidden="1" x14ac:dyDescent="0.3">
      <c r="A3756" s="8" t="s">
        <v>17</v>
      </c>
      <c r="B3756" s="8" t="s">
        <v>1202</v>
      </c>
      <c r="C3756" s="8" t="s">
        <v>1203</v>
      </c>
      <c r="D3756" s="8" t="s">
        <v>1230</v>
      </c>
      <c r="E3756" s="8" t="s">
        <v>1231</v>
      </c>
      <c r="F3756" s="29">
        <v>0.27</v>
      </c>
      <c r="G3756" s="29">
        <v>1</v>
      </c>
      <c r="H3756" s="30">
        <v>304.41239999999999</v>
      </c>
      <c r="I3756" s="30">
        <v>19.2898</v>
      </c>
      <c r="J3756" s="14">
        <v>608</v>
      </c>
      <c r="K3756" s="14">
        <v>144</v>
      </c>
      <c r="L3756" s="12">
        <v>6.3399999999999998E-2</v>
      </c>
      <c r="M3756" s="7">
        <v>1.0504304600000001</v>
      </c>
      <c r="N3756" s="31">
        <v>0.6</v>
      </c>
      <c r="O3756" s="14">
        <f>IFERROR(VLOOKUP($C3756,'site totals'!$J$2:$K$607,2,FALSE),1)</f>
        <v>1392.0297</v>
      </c>
      <c r="P3756" s="32" t="s">
        <v>22</v>
      </c>
      <c r="Q3756" s="12">
        <v>0.42880559909999999</v>
      </c>
      <c r="R3756" s="29">
        <v>0.27</v>
      </c>
      <c r="S3756" s="2">
        <f>IF($A3756="site","",VLOOKUP($P3756,margin_ranges!$A$5:$D$10,4,FALSE)/100)</f>
        <v>0.29749999999999999</v>
      </c>
      <c r="T3756" s="6">
        <f>IF(A3756="placement",$J3756*MIN($Q3756,$S3756),"")</f>
        <v>180.88</v>
      </c>
      <c r="U3756" s="6">
        <f>IF($A3756="placement",T3756,SUMIF($C$10:$C$6209,$C3756,$T$10:$T$6209))</f>
        <v>180.88</v>
      </c>
      <c r="V3756" s="34">
        <f t="shared" si="179"/>
        <v>-3.7671232876712257E-2</v>
      </c>
      <c r="W3756" s="24"/>
      <c r="X3756" s="2" t="str">
        <f>IFERROR(MIN(VLOOKUP($W3756,margin_ranges!$A$5:$D$10,4,FALSE),$Q3756*100)/100,"")</f>
        <v/>
      </c>
      <c r="Y3756" s="6">
        <f t="shared" si="177"/>
        <v>180.88</v>
      </c>
      <c r="Z3756" s="6">
        <f>IF($A3756="placement",Y3756,SUMIF($C$10:$C$6209,$C3756,$Y$10:$Y$6209))</f>
        <v>180.88</v>
      </c>
      <c r="AA3756" s="29">
        <f t="shared" si="178"/>
        <v>-3.7671232876712257E-2</v>
      </c>
    </row>
    <row r="3757" spans="1:27" hidden="1" x14ac:dyDescent="0.3">
      <c r="A3757" s="8" t="s">
        <v>17</v>
      </c>
      <c r="B3757" s="8" t="s">
        <v>1202</v>
      </c>
      <c r="C3757" s="8" t="s">
        <v>1203</v>
      </c>
      <c r="D3757" s="8" t="s">
        <v>1210</v>
      </c>
      <c r="E3757" s="8" t="s">
        <v>1211</v>
      </c>
      <c r="F3757" s="29">
        <v>9.9999999999999895E-2</v>
      </c>
      <c r="G3757" s="29">
        <v>1</v>
      </c>
      <c r="H3757" s="30">
        <v>47.099299999999999</v>
      </c>
      <c r="I3757" s="30">
        <v>1.6579999999999999</v>
      </c>
      <c r="J3757" s="14">
        <v>14</v>
      </c>
      <c r="K3757" s="14">
        <v>1</v>
      </c>
      <c r="L3757" s="12">
        <v>3.5200000000000002E-2</v>
      </c>
      <c r="M3757" s="7">
        <v>0.28379286999999997</v>
      </c>
      <c r="N3757" s="31">
        <v>0.25</v>
      </c>
      <c r="O3757" s="14">
        <f>IFERROR(VLOOKUP($C3757,'site totals'!$J$2:$K$607,2,FALSE),1)</f>
        <v>1392.0297</v>
      </c>
      <c r="P3757" s="32" t="s">
        <v>94</v>
      </c>
      <c r="Q3757" s="12">
        <v>0.1190758114</v>
      </c>
      <c r="R3757" s="29">
        <v>0.1</v>
      </c>
      <c r="S3757" s="2">
        <f>IF($A3757="site","",VLOOKUP($P3757,margin_ranges!$A$5:$D$10,4,FALSE)/100)</f>
        <v>0.19750000000000001</v>
      </c>
      <c r="T3757" s="6">
        <f>IF(A3757="placement",$J3757*MIN($Q3757,$S3757),"")</f>
        <v>1.6670613595999999</v>
      </c>
      <c r="U3757" s="6">
        <f>IF($A3757="placement",T3757,SUMIF($C$10:$C$6209,$C3757,$T$10:$T$6209))</f>
        <v>1.6670613595999999</v>
      </c>
      <c r="V3757" s="34">
        <f t="shared" si="179"/>
        <v>-2.1195345999999948E-2</v>
      </c>
      <c r="W3757" s="24"/>
      <c r="X3757" s="2" t="str">
        <f>IFERROR(MIN(VLOOKUP($W3757,margin_ranges!$A$5:$D$10,4,FALSE),$Q3757*100)/100,"")</f>
        <v/>
      </c>
      <c r="Y3757" s="6">
        <f t="shared" si="177"/>
        <v>1.6670613595999999</v>
      </c>
      <c r="Z3757" s="6">
        <f>IF($A3757="placement",Y3757,SUMIF($C$10:$C$6209,$C3757,$Y$10:$Y$6209))</f>
        <v>1.6670613595999999</v>
      </c>
      <c r="AA3757" s="29">
        <f t="shared" si="178"/>
        <v>-2.1195345999999948E-2</v>
      </c>
    </row>
    <row r="3758" spans="1:27" hidden="1" x14ac:dyDescent="0.3">
      <c r="A3758" s="8" t="s">
        <v>17</v>
      </c>
      <c r="B3758" s="8" t="s">
        <v>1202</v>
      </c>
      <c r="C3758" s="8" t="s">
        <v>1203</v>
      </c>
      <c r="D3758" s="8" t="s">
        <v>1234</v>
      </c>
      <c r="E3758" s="8" t="s">
        <v>1235</v>
      </c>
      <c r="F3758" s="29">
        <v>0.25013111744845401</v>
      </c>
      <c r="G3758" s="29">
        <v>1</v>
      </c>
      <c r="H3758" s="30">
        <v>44.034599999999998</v>
      </c>
      <c r="I3758" s="30">
        <v>1.3071999999999999</v>
      </c>
      <c r="J3758" s="14">
        <v>13</v>
      </c>
      <c r="K3758" s="14">
        <v>3</v>
      </c>
      <c r="L3758" s="12">
        <v>2.9700000000000001E-2</v>
      </c>
      <c r="M3758" s="7">
        <v>0.33339162</v>
      </c>
      <c r="N3758" s="31">
        <v>0.25</v>
      </c>
      <c r="O3758" s="14">
        <f>IFERROR(VLOOKUP($C3758,'site totals'!$J$2:$K$607,2,FALSE),1)</f>
        <v>1392.0297</v>
      </c>
      <c r="P3758" s="32" t="s">
        <v>478</v>
      </c>
      <c r="Q3758" s="12">
        <v>0.25013111739999999</v>
      </c>
      <c r="R3758" s="29">
        <v>0.33</v>
      </c>
      <c r="S3758" s="2">
        <f>IF($A3758="site","",VLOOKUP($P3758,margin_ranges!$A$5:$D$10,4,FALSE)/100)</f>
        <v>0.43</v>
      </c>
      <c r="T3758" s="6">
        <f>IF(A3758="placement",$J3758*MIN($Q3758,$S3758),"")</f>
        <v>3.2517045261999997</v>
      </c>
      <c r="U3758" s="6">
        <f>IF($A3758="placement",T3758,SUMIF($C$10:$C$6209,$C3758,$T$10:$T$6209))</f>
        <v>3.2517045261999997</v>
      </c>
      <c r="V3758" s="34">
        <f t="shared" si="179"/>
        <v>0.11920728746268683</v>
      </c>
      <c r="W3758" s="24"/>
      <c r="X3758" s="2" t="str">
        <f>IFERROR(MIN(VLOOKUP($W3758,margin_ranges!$A$5:$D$10,4,FALSE),$Q3758*100)/100,"")</f>
        <v/>
      </c>
      <c r="Y3758" s="6">
        <f t="shared" si="177"/>
        <v>3.2517045261999997</v>
      </c>
      <c r="Z3758" s="6">
        <f>IF($A3758="placement",Y3758,SUMIF($C$10:$C$6209,$C3758,$Y$10:$Y$6209))</f>
        <v>3.2517045261999997</v>
      </c>
      <c r="AA3758" s="29">
        <f t="shared" si="178"/>
        <v>0.11920728746268683</v>
      </c>
    </row>
    <row r="3759" spans="1:27" hidden="1" x14ac:dyDescent="0.3">
      <c r="A3759" s="8" t="s">
        <v>17</v>
      </c>
      <c r="B3759" s="8" t="s">
        <v>1202</v>
      </c>
      <c r="C3759" s="8" t="s">
        <v>1203</v>
      </c>
      <c r="D3759" s="8" t="s">
        <v>1236</v>
      </c>
      <c r="E3759" s="8" t="s">
        <v>1237</v>
      </c>
      <c r="F3759" s="29">
        <v>0.20099411097304001</v>
      </c>
      <c r="G3759" s="29">
        <v>1</v>
      </c>
      <c r="H3759" s="30">
        <v>45.455100000000002</v>
      </c>
      <c r="I3759" s="30">
        <v>2.6408999999999998</v>
      </c>
      <c r="J3759" s="14">
        <v>20</v>
      </c>
      <c r="K3759" s="14">
        <v>4</v>
      </c>
      <c r="L3759" s="12">
        <v>5.8099999999999999E-2</v>
      </c>
      <c r="M3759" s="7">
        <v>0.25031104999999998</v>
      </c>
      <c r="N3759" s="31">
        <v>0.2</v>
      </c>
      <c r="O3759" s="14">
        <f>IFERROR(VLOOKUP($C3759,'site totals'!$J$2:$K$607,2,FALSE),1)</f>
        <v>1392.0297</v>
      </c>
      <c r="P3759" s="32" t="s">
        <v>91</v>
      </c>
      <c r="Q3759" s="12">
        <v>0.200994111</v>
      </c>
      <c r="R3759" s="29">
        <v>0.24</v>
      </c>
      <c r="S3759" s="2">
        <f>IF($A3759="site","",VLOOKUP($P3759,margin_ranges!$A$5:$D$10,4,FALSE)/100)</f>
        <v>0.29749999999999999</v>
      </c>
      <c r="T3759" s="6">
        <f>IF(A3759="placement",$J3759*MIN($Q3759,$S3759),"")</f>
        <v>4.0198822200000004</v>
      </c>
      <c r="U3759" s="6">
        <f>IF($A3759="placement",T3759,SUMIF($C$10:$C$6209,$C3759,$T$10:$T$6209))</f>
        <v>4.0198822200000004</v>
      </c>
      <c r="V3759" s="34">
        <f t="shared" si="179"/>
        <v>5.1323538157894921E-2</v>
      </c>
      <c r="W3759" s="24"/>
      <c r="X3759" s="2" t="str">
        <f>IFERROR(MIN(VLOOKUP($W3759,margin_ranges!$A$5:$D$10,4,FALSE),$Q3759*100)/100,"")</f>
        <v/>
      </c>
      <c r="Y3759" s="6">
        <f t="shared" si="177"/>
        <v>4.0198822200000004</v>
      </c>
      <c r="Z3759" s="6">
        <f>IF($A3759="placement",Y3759,SUMIF($C$10:$C$6209,$C3759,$Y$10:$Y$6209))</f>
        <v>4.0198822200000004</v>
      </c>
      <c r="AA3759" s="29">
        <f t="shared" si="178"/>
        <v>5.1323538157894921E-2</v>
      </c>
    </row>
    <row r="3760" spans="1:27" hidden="1" x14ac:dyDescent="0.3">
      <c r="A3760" s="8" t="s">
        <v>17</v>
      </c>
      <c r="B3760" s="8" t="s">
        <v>1202</v>
      </c>
      <c r="C3760" s="8" t="s">
        <v>1203</v>
      </c>
      <c r="D3760" s="8" t="s">
        <v>1212</v>
      </c>
      <c r="E3760" s="8" t="s">
        <v>1213</v>
      </c>
      <c r="F3760" s="29">
        <v>0.28268052747518002</v>
      </c>
      <c r="G3760" s="29">
        <v>1</v>
      </c>
      <c r="H3760" s="30">
        <v>55.117100000000001</v>
      </c>
      <c r="I3760" s="30">
        <v>2.7166999999999999</v>
      </c>
      <c r="J3760" s="14">
        <v>28</v>
      </c>
      <c r="K3760" s="14">
        <v>8</v>
      </c>
      <c r="L3760" s="12">
        <v>4.9299999999999997E-2</v>
      </c>
      <c r="M3760" s="7">
        <v>0.34851975000000002</v>
      </c>
      <c r="N3760" s="31">
        <v>0.25</v>
      </c>
      <c r="O3760" s="14">
        <f>IFERROR(VLOOKUP($C3760,'site totals'!$J$2:$K$607,2,FALSE),1)</f>
        <v>1392.0297</v>
      </c>
      <c r="P3760" s="32" t="s">
        <v>161</v>
      </c>
      <c r="Q3760" s="12">
        <v>0.2826805275</v>
      </c>
      <c r="R3760" s="29">
        <v>0.3</v>
      </c>
      <c r="S3760" s="2">
        <f>IF($A3760="site","",VLOOKUP($P3760,margin_ranges!$A$5:$D$10,4,FALSE)/100)</f>
        <v>0.43</v>
      </c>
      <c r="T3760" s="6">
        <f>IF(A3760="placement",$J3760*MIN($Q3760,$S3760),"")</f>
        <v>7.9150547700000002</v>
      </c>
      <c r="U3760" s="6">
        <f>IF($A3760="placement",T3760,SUMIF($C$10:$C$6209,$C3760,$T$10:$T$6209))</f>
        <v>7.9150547700000002</v>
      </c>
      <c r="V3760" s="34">
        <f t="shared" si="179"/>
        <v>2.4742103571428586E-2</v>
      </c>
      <c r="W3760" s="24"/>
      <c r="X3760" s="2" t="str">
        <f>IFERROR(MIN(VLOOKUP($W3760,margin_ranges!$A$5:$D$10,4,FALSE),$Q3760*100)/100,"")</f>
        <v/>
      </c>
      <c r="Y3760" s="6">
        <f t="shared" si="177"/>
        <v>7.9150547700000002</v>
      </c>
      <c r="Z3760" s="6">
        <f>IF($A3760="placement",Y3760,SUMIF($C$10:$C$6209,$C3760,$Y$10:$Y$6209))</f>
        <v>7.9150547700000002</v>
      </c>
      <c r="AA3760" s="29">
        <f t="shared" si="178"/>
        <v>2.4742103571428586E-2</v>
      </c>
    </row>
    <row r="3761" spans="1:27" hidden="1" x14ac:dyDescent="0.3">
      <c r="A3761" s="8" t="s">
        <v>17</v>
      </c>
      <c r="B3761" s="8" t="s">
        <v>1202</v>
      </c>
      <c r="C3761" s="8" t="s">
        <v>1203</v>
      </c>
      <c r="D3761" s="8" t="s">
        <v>1226</v>
      </c>
      <c r="E3761" s="8" t="s">
        <v>1227</v>
      </c>
      <c r="F3761" s="29">
        <v>0.29143230318734298</v>
      </c>
      <c r="G3761" s="29">
        <v>1</v>
      </c>
      <c r="H3761" s="30">
        <v>37.274099999999997</v>
      </c>
      <c r="I3761" s="30">
        <v>2.883</v>
      </c>
      <c r="J3761" s="14">
        <v>31</v>
      </c>
      <c r="K3761" s="14">
        <v>9</v>
      </c>
      <c r="L3761" s="12">
        <v>7.7299999999999994E-2</v>
      </c>
      <c r="M3761" s="7">
        <v>0.35282444000000002</v>
      </c>
      <c r="N3761" s="31">
        <v>0.25</v>
      </c>
      <c r="O3761" s="14">
        <f>IFERROR(VLOOKUP($C3761,'site totals'!$J$2:$K$607,2,FALSE),1)</f>
        <v>1392.0297</v>
      </c>
      <c r="P3761" s="32" t="s">
        <v>478</v>
      </c>
      <c r="Q3761" s="12">
        <v>0.29143230320000002</v>
      </c>
      <c r="R3761" s="29">
        <v>0.33</v>
      </c>
      <c r="S3761" s="2">
        <f>IF($A3761="site","",VLOOKUP($P3761,margin_ranges!$A$5:$D$10,4,FALSE)/100)</f>
        <v>0.43</v>
      </c>
      <c r="T3761" s="6">
        <f>IF(A3761="placement",$J3761*MIN($Q3761,$S3761),"")</f>
        <v>9.0344013992000001</v>
      </c>
      <c r="U3761" s="6">
        <f>IF($A3761="placement",T3761,SUMIF($C$10:$C$6209,$C3761,$T$10:$T$6209))</f>
        <v>9.0344013992000001</v>
      </c>
      <c r="V3761" s="34">
        <f t="shared" si="179"/>
        <v>5.7563726567164464E-2</v>
      </c>
      <c r="W3761" s="24"/>
      <c r="X3761" s="2" t="str">
        <f>IFERROR(MIN(VLOOKUP($W3761,margin_ranges!$A$5:$D$10,4,FALSE),$Q3761*100)/100,"")</f>
        <v/>
      </c>
      <c r="Y3761" s="6">
        <f t="shared" si="177"/>
        <v>9.0344013992000001</v>
      </c>
      <c r="Z3761" s="6">
        <f>IF($A3761="placement",Y3761,SUMIF($C$10:$C$6209,$C3761,$Y$10:$Y$6209))</f>
        <v>9.0344013992000001</v>
      </c>
      <c r="AA3761" s="17">
        <f t="shared" si="178"/>
        <v>5.7563726567164464E-2</v>
      </c>
    </row>
    <row r="3762" spans="1:27" hidden="1" x14ac:dyDescent="0.3">
      <c r="A3762" s="8" t="s">
        <v>17</v>
      </c>
      <c r="B3762" s="8" t="s">
        <v>1202</v>
      </c>
      <c r="C3762" s="8" t="s">
        <v>1203</v>
      </c>
      <c r="D3762" s="8" t="s">
        <v>1206</v>
      </c>
      <c r="E3762" s="8" t="s">
        <v>1207</v>
      </c>
      <c r="F3762" s="29">
        <v>0.242746329637822</v>
      </c>
      <c r="G3762" s="29">
        <v>1</v>
      </c>
      <c r="H3762" s="30">
        <v>119.2556</v>
      </c>
      <c r="I3762" s="30">
        <v>3.262</v>
      </c>
      <c r="J3762" s="14">
        <v>65</v>
      </c>
      <c r="K3762" s="14">
        <v>16</v>
      </c>
      <c r="L3762" s="12">
        <v>2.7400000000000001E-2</v>
      </c>
      <c r="M3762" s="7">
        <v>0.66028072000000004</v>
      </c>
      <c r="N3762" s="31">
        <v>0.5</v>
      </c>
      <c r="O3762" s="14">
        <f>IFERROR(VLOOKUP($C3762,'site totals'!$J$2:$K$607,2,FALSE),1)</f>
        <v>1392.0297</v>
      </c>
      <c r="P3762" s="32" t="s">
        <v>478</v>
      </c>
      <c r="Q3762" s="12">
        <v>0.2427463296</v>
      </c>
      <c r="R3762" s="29">
        <v>0.35</v>
      </c>
      <c r="S3762" s="2">
        <f>IF($A3762="site","",VLOOKUP($P3762,margin_ranges!$A$5:$D$10,4,FALSE)/100)</f>
        <v>0.43</v>
      </c>
      <c r="T3762" s="6">
        <f>IF(A3762="placement",$J3762*MIN($Q3762,$S3762),"")</f>
        <v>15.778511424</v>
      </c>
      <c r="U3762" s="6">
        <f>IF($A3762="placement",T3762,SUMIF($C$10:$C$6209,$C3762,$T$10:$T$6209))</f>
        <v>15.778511424</v>
      </c>
      <c r="V3762" s="34">
        <f t="shared" si="179"/>
        <v>0.16500564676923068</v>
      </c>
      <c r="W3762" s="24"/>
      <c r="X3762" s="2" t="str">
        <f>IFERROR(MIN(VLOOKUP($W3762,margin_ranges!$A$5:$D$10,4,FALSE),$Q3762*100)/100,"")</f>
        <v/>
      </c>
      <c r="Y3762" s="6">
        <f t="shared" si="177"/>
        <v>15.778511424</v>
      </c>
      <c r="Z3762" s="6">
        <f>IF($A3762="placement",Y3762,SUMIF($C$10:$C$6209,$C3762,$Y$10:$Y$6209))</f>
        <v>15.778511424</v>
      </c>
      <c r="AA3762" s="29">
        <f t="shared" si="178"/>
        <v>0.16500564676923068</v>
      </c>
    </row>
    <row r="3763" spans="1:27" hidden="1" x14ac:dyDescent="0.3">
      <c r="A3763" s="8" t="s">
        <v>17</v>
      </c>
      <c r="B3763" s="8" t="s">
        <v>1202</v>
      </c>
      <c r="C3763" s="8" t="s">
        <v>1203</v>
      </c>
      <c r="D3763" s="8" t="s">
        <v>1228</v>
      </c>
      <c r="E3763" s="8" t="s">
        <v>1229</v>
      </c>
      <c r="F3763" s="29">
        <v>0.32655075215169199</v>
      </c>
      <c r="G3763" s="29">
        <v>1</v>
      </c>
      <c r="H3763" s="30">
        <v>89.979299999999995</v>
      </c>
      <c r="I3763" s="30">
        <v>3.3243999999999998</v>
      </c>
      <c r="J3763" s="14">
        <v>74</v>
      </c>
      <c r="K3763" s="14">
        <v>24</v>
      </c>
      <c r="L3763" s="12">
        <v>3.6900000000000002E-2</v>
      </c>
      <c r="M3763" s="7">
        <v>0.74244644999999998</v>
      </c>
      <c r="N3763" s="31">
        <v>0.5</v>
      </c>
      <c r="O3763" s="14">
        <f>IFERROR(VLOOKUP($C3763,'site totals'!$J$2:$K$607,2,FALSE),1)</f>
        <v>1392.0297</v>
      </c>
      <c r="P3763" s="32" t="s">
        <v>478</v>
      </c>
      <c r="Q3763" s="12">
        <v>0.32655075220000002</v>
      </c>
      <c r="R3763" s="29">
        <v>0.35</v>
      </c>
      <c r="S3763" s="2">
        <f>IF($A3763="site","",VLOOKUP($P3763,margin_ranges!$A$5:$D$10,4,FALSE)/100)</f>
        <v>0.43</v>
      </c>
      <c r="T3763" s="6">
        <f>IF(A3763="placement",$J3763*MIN($Q3763,$S3763),"")</f>
        <v>24.164755662800001</v>
      </c>
      <c r="U3763" s="6">
        <f>IF($A3763="placement",T3763,SUMIF($C$10:$C$6209,$C3763,$T$10:$T$6209))</f>
        <v>24.164755662800001</v>
      </c>
      <c r="V3763" s="34">
        <f t="shared" si="179"/>
        <v>3.6075765846153685E-2</v>
      </c>
      <c r="W3763" s="24"/>
      <c r="X3763" s="2" t="str">
        <f>IFERROR(MIN(VLOOKUP($W3763,margin_ranges!$A$5:$D$10,4,FALSE),$Q3763*100)/100,"")</f>
        <v/>
      </c>
      <c r="Y3763" s="6">
        <f t="shared" si="177"/>
        <v>24.164755662800001</v>
      </c>
      <c r="Z3763" s="6">
        <f>IF($A3763="placement",Y3763,SUMIF($C$10:$C$6209,$C3763,$Y$10:$Y$6209))</f>
        <v>24.164755662800001</v>
      </c>
      <c r="AA3763" s="29">
        <f t="shared" si="178"/>
        <v>3.6075765846153685E-2</v>
      </c>
    </row>
    <row r="3764" spans="1:27" hidden="1" x14ac:dyDescent="0.3">
      <c r="A3764" s="8" t="s">
        <v>17</v>
      </c>
      <c r="B3764" s="8" t="s">
        <v>1202</v>
      </c>
      <c r="C3764" s="8" t="s">
        <v>1203</v>
      </c>
      <c r="D3764" s="8" t="s">
        <v>1220</v>
      </c>
      <c r="E3764" s="8" t="s">
        <v>1221</v>
      </c>
      <c r="F3764" s="29">
        <v>0.175856360626512</v>
      </c>
      <c r="G3764" s="29">
        <v>1</v>
      </c>
      <c r="H3764" s="30">
        <v>147.0453</v>
      </c>
      <c r="I3764" s="30">
        <v>24.501100000000001</v>
      </c>
      <c r="J3764" s="14">
        <v>89</v>
      </c>
      <c r="K3764" s="14">
        <v>16</v>
      </c>
      <c r="L3764" s="12">
        <v>0.1666</v>
      </c>
      <c r="M3764" s="7">
        <v>0.12133807000000001</v>
      </c>
      <c r="N3764" s="31">
        <v>0.1</v>
      </c>
      <c r="O3764" s="14">
        <f>IFERROR(VLOOKUP($C3764,'site totals'!$J$2:$K$607,2,FALSE),1)</f>
        <v>1392.0297</v>
      </c>
      <c r="P3764" s="32" t="s">
        <v>94</v>
      </c>
      <c r="Q3764" s="12">
        <v>0.17585636060000001</v>
      </c>
      <c r="R3764" s="29">
        <v>0.35</v>
      </c>
      <c r="S3764" s="2">
        <f>IF($A3764="site","",VLOOKUP($P3764,margin_ranges!$A$5:$D$10,4,FALSE)/100)</f>
        <v>0.19750000000000001</v>
      </c>
      <c r="T3764" s="6">
        <f>IF(A3764="placement",$J3764*MIN($Q3764,$S3764),"")</f>
        <v>15.6512160934</v>
      </c>
      <c r="U3764" s="6">
        <f>IF($A3764="placement",T3764,SUMIF($C$10:$C$6209,$C3764,$T$10:$T$6209))</f>
        <v>15.6512160934</v>
      </c>
      <c r="V3764" s="34">
        <f t="shared" si="179"/>
        <v>0.26791329138461539</v>
      </c>
      <c r="W3764" s="24"/>
      <c r="X3764" s="2" t="str">
        <f>IFERROR(MIN(VLOOKUP($W3764,margin_ranges!$A$5:$D$10,4,FALSE),$Q3764*100)/100,"")</f>
        <v/>
      </c>
      <c r="Y3764" s="6">
        <f t="shared" si="177"/>
        <v>15.6512160934</v>
      </c>
      <c r="Z3764" s="6">
        <f>IF($A3764="placement",Y3764,SUMIF($C$10:$C$6209,$C3764,$Y$10:$Y$6209))</f>
        <v>15.6512160934</v>
      </c>
      <c r="AA3764" s="29">
        <f t="shared" si="178"/>
        <v>0.26791329138461539</v>
      </c>
    </row>
    <row r="3765" spans="1:27" hidden="1" x14ac:dyDescent="0.3">
      <c r="A3765" s="8" t="s">
        <v>17</v>
      </c>
      <c r="B3765" s="8" t="s">
        <v>1202</v>
      </c>
      <c r="C3765" s="8" t="s">
        <v>1203</v>
      </c>
      <c r="D3765" s="8" t="s">
        <v>1232</v>
      </c>
      <c r="E3765" s="8" t="s">
        <v>1233</v>
      </c>
      <c r="F3765" s="29">
        <v>0.33999999999999903</v>
      </c>
      <c r="G3765" s="29">
        <v>1</v>
      </c>
      <c r="H3765" s="30">
        <v>70.132599999999996</v>
      </c>
      <c r="I3765" s="30">
        <v>2.1444000000000001</v>
      </c>
      <c r="J3765" s="14">
        <v>14</v>
      </c>
      <c r="K3765" s="14">
        <v>4</v>
      </c>
      <c r="L3765" s="12">
        <v>3.0599999999999999E-2</v>
      </c>
      <c r="M3765" s="7">
        <v>0.21117180999999999</v>
      </c>
      <c r="N3765" s="31">
        <v>0.1</v>
      </c>
      <c r="O3765" s="14">
        <f>IFERROR(VLOOKUP($C3765,'site totals'!$J$2:$K$607,2,FALSE),1)</f>
        <v>1392.0297</v>
      </c>
      <c r="P3765" s="32" t="s">
        <v>22</v>
      </c>
      <c r="Q3765" s="12">
        <v>0.52645193850000005</v>
      </c>
      <c r="R3765" s="29">
        <v>0.34</v>
      </c>
      <c r="S3765" s="2">
        <f>IF($A3765="site","",VLOOKUP($P3765,margin_ranges!$A$5:$D$10,4,FALSE)/100)</f>
        <v>0.29749999999999999</v>
      </c>
      <c r="T3765" s="6">
        <f>IF(A3765="placement",$J3765*MIN($Q3765,$S3765),"")</f>
        <v>4.165</v>
      </c>
      <c r="U3765" s="6">
        <f>IF($A3765="placement",T3765,SUMIF($C$10:$C$6209,$C3765,$T$10:$T$6209))</f>
        <v>4.165</v>
      </c>
      <c r="V3765" s="34">
        <f t="shared" si="179"/>
        <v>6.439393939393967E-2</v>
      </c>
      <c r="W3765" s="24"/>
      <c r="X3765" s="2" t="str">
        <f>IFERROR(MIN(VLOOKUP($W3765,margin_ranges!$A$5:$D$10,4,FALSE),$Q3765*100)/100,"")</f>
        <v/>
      </c>
      <c r="Y3765" s="6">
        <f t="shared" si="177"/>
        <v>4.165</v>
      </c>
      <c r="Z3765" s="6">
        <f>IF($A3765="placement",Y3765,SUMIF($C$10:$C$6209,$C3765,$Y$10:$Y$6209))</f>
        <v>4.165</v>
      </c>
      <c r="AA3765" s="29">
        <f t="shared" si="178"/>
        <v>6.439393939393967E-2</v>
      </c>
    </row>
    <row r="3766" spans="1:27" hidden="1" x14ac:dyDescent="0.3">
      <c r="A3766" s="8" t="s">
        <v>17</v>
      </c>
      <c r="B3766" s="8" t="s">
        <v>1202</v>
      </c>
      <c r="C3766" s="8" t="s">
        <v>1203</v>
      </c>
      <c r="D3766" s="8" t="s">
        <v>1238</v>
      </c>
      <c r="E3766" s="8" t="s">
        <v>1239</v>
      </c>
      <c r="F3766" s="29">
        <v>0.33999999999999903</v>
      </c>
      <c r="G3766" s="29">
        <v>1</v>
      </c>
      <c r="H3766" s="30">
        <v>303.33760000000001</v>
      </c>
      <c r="I3766" s="30">
        <v>37.160200000000003</v>
      </c>
      <c r="J3766" s="14">
        <v>711</v>
      </c>
      <c r="K3766" s="14">
        <v>217</v>
      </c>
      <c r="L3766" s="12">
        <v>0.1225</v>
      </c>
      <c r="M3766" s="7">
        <v>0.63812833999999996</v>
      </c>
      <c r="N3766" s="31">
        <v>0.4</v>
      </c>
      <c r="O3766" s="14">
        <f>IFERROR(VLOOKUP($C3766,'site totals'!$J$2:$K$607,2,FALSE),1)</f>
        <v>1392.0297</v>
      </c>
      <c r="P3766" s="32" t="s">
        <v>22</v>
      </c>
      <c r="Q3766" s="12">
        <v>0.37316684230000002</v>
      </c>
      <c r="R3766" s="29">
        <v>0.34</v>
      </c>
      <c r="S3766" s="2">
        <f>IF($A3766="site","",VLOOKUP($P3766,margin_ranges!$A$5:$D$10,4,FALSE)/100)</f>
        <v>0.29749999999999999</v>
      </c>
      <c r="T3766" s="6">
        <f>IF(A3766="placement",$J3766*MIN($Q3766,$S3766),"")</f>
        <v>211.52249999999998</v>
      </c>
      <c r="U3766" s="6">
        <f>IF($A3766="placement",T3766,SUMIF($C$10:$C$6209,$C3766,$T$10:$T$6209))</f>
        <v>211.52249999999998</v>
      </c>
      <c r="V3766" s="34">
        <f t="shared" si="179"/>
        <v>6.439393939393967E-2</v>
      </c>
      <c r="W3766" s="24"/>
      <c r="X3766" s="2" t="str">
        <f>IFERROR(MIN(VLOOKUP($W3766,margin_ranges!$A$5:$D$10,4,FALSE),$Q3766*100)/100,"")</f>
        <v/>
      </c>
      <c r="Y3766" s="6">
        <f t="shared" si="177"/>
        <v>211.52249999999998</v>
      </c>
      <c r="Z3766" s="6">
        <f>IF($A3766="placement",Y3766,SUMIF($C$10:$C$6209,$C3766,$Y$10:$Y$6209))</f>
        <v>211.52249999999998</v>
      </c>
      <c r="AA3766" s="17">
        <f t="shared" si="178"/>
        <v>6.439393939393967E-2</v>
      </c>
    </row>
    <row r="3767" spans="1:27" hidden="1" x14ac:dyDescent="0.3">
      <c r="A3767" s="8" t="s">
        <v>17</v>
      </c>
      <c r="B3767" s="8" t="s">
        <v>1202</v>
      </c>
      <c r="C3767" s="8" t="s">
        <v>1203</v>
      </c>
      <c r="D3767" s="8" t="s">
        <v>1204</v>
      </c>
      <c r="E3767" s="8" t="s">
        <v>1205</v>
      </c>
      <c r="F3767" s="29">
        <v>0.25</v>
      </c>
      <c r="G3767" s="29">
        <v>1</v>
      </c>
      <c r="H3767" s="30">
        <v>302.7004</v>
      </c>
      <c r="I3767" s="30">
        <v>14.425800000000001</v>
      </c>
      <c r="J3767" s="14">
        <v>387</v>
      </c>
      <c r="K3767" s="14">
        <v>96</v>
      </c>
      <c r="L3767" s="12">
        <v>4.7699999999999999E-2</v>
      </c>
      <c r="M3767" s="7">
        <v>0.89374681</v>
      </c>
      <c r="N3767" s="31">
        <v>0.6</v>
      </c>
      <c r="O3767" s="14">
        <f>IFERROR(VLOOKUP($C3767,'site totals'!$J$2:$K$607,2,FALSE),1)</f>
        <v>1392.0297</v>
      </c>
      <c r="P3767" s="32" t="s">
        <v>94</v>
      </c>
      <c r="Q3767" s="12">
        <v>0.3286689344</v>
      </c>
      <c r="R3767" s="29">
        <v>0.25</v>
      </c>
      <c r="S3767" s="2">
        <f>IF($A3767="site","",VLOOKUP($P3767,margin_ranges!$A$5:$D$10,4,FALSE)/100)</f>
        <v>0.19750000000000001</v>
      </c>
      <c r="T3767" s="6">
        <f>IF(A3767="placement",$J3767*MIN($Q3767,$S3767),"")</f>
        <v>76.432500000000005</v>
      </c>
      <c r="U3767" s="6">
        <f>IF($A3767="placement",T3767,SUMIF($C$10:$C$6209,$C3767,$T$10:$T$6209))</f>
        <v>76.432500000000005</v>
      </c>
      <c r="V3767" s="34">
        <f t="shared" si="179"/>
        <v>7.0000000000000062E-2</v>
      </c>
      <c r="W3767" s="24"/>
      <c r="X3767" s="2" t="str">
        <f>IFERROR(MIN(VLOOKUP($W3767,margin_ranges!$A$5:$D$10,4,FALSE),$Q3767*100)/100,"")</f>
        <v/>
      </c>
      <c r="Y3767" s="6">
        <f t="shared" si="177"/>
        <v>76.432500000000005</v>
      </c>
      <c r="Z3767" s="6">
        <f>IF($A3767="placement",Y3767,SUMIF($C$10:$C$6209,$C3767,$Y$10:$Y$6209))</f>
        <v>76.432500000000005</v>
      </c>
      <c r="AA3767" s="29">
        <f t="shared" si="178"/>
        <v>7.0000000000000062E-2</v>
      </c>
    </row>
    <row r="3768" spans="1:27" hidden="1" x14ac:dyDescent="0.3">
      <c r="A3768" s="8" t="s">
        <v>17</v>
      </c>
      <c r="B3768" s="8" t="s">
        <v>1202</v>
      </c>
      <c r="C3768" s="8" t="s">
        <v>1203</v>
      </c>
      <c r="D3768" s="8" t="s">
        <v>1216</v>
      </c>
      <c r="E3768" s="8" t="s">
        <v>1217</v>
      </c>
      <c r="F3768" s="29">
        <v>0.25</v>
      </c>
      <c r="G3768" s="29">
        <v>1</v>
      </c>
      <c r="H3768" s="30">
        <v>303.49590000000001</v>
      </c>
      <c r="I3768" s="30">
        <v>19.635100000000001</v>
      </c>
      <c r="J3768" s="14">
        <v>492</v>
      </c>
      <c r="K3768" s="14">
        <v>122</v>
      </c>
      <c r="L3768" s="12">
        <v>6.4699999999999994E-2</v>
      </c>
      <c r="M3768" s="7">
        <v>0.83460498999999999</v>
      </c>
      <c r="N3768" s="31">
        <v>0.6</v>
      </c>
      <c r="O3768" s="14">
        <f>IFERROR(VLOOKUP($C3768,'site totals'!$J$2:$K$607,2,FALSE),1)</f>
        <v>1392.0297</v>
      </c>
      <c r="P3768" s="32" t="s">
        <v>94</v>
      </c>
      <c r="Q3768" s="12">
        <v>0.28109703629999999</v>
      </c>
      <c r="R3768" s="29">
        <v>0.25</v>
      </c>
      <c r="S3768" s="2">
        <f>IF($A3768="site","",VLOOKUP($P3768,margin_ranges!$A$5:$D$10,4,FALSE)/100)</f>
        <v>0.19750000000000001</v>
      </c>
      <c r="T3768" s="6">
        <f>IF(A3768="placement",$J3768*MIN($Q3768,$S3768),"")</f>
        <v>97.17</v>
      </c>
      <c r="U3768" s="6">
        <f>IF($A3768="placement",T3768,SUMIF($C$10:$C$6209,$C3768,$T$10:$T$6209))</f>
        <v>97.17</v>
      </c>
      <c r="V3768" s="34">
        <f t="shared" si="179"/>
        <v>7.0000000000000062E-2</v>
      </c>
      <c r="W3768" s="24"/>
      <c r="X3768" s="2" t="str">
        <f>IFERROR(MIN(VLOOKUP($W3768,margin_ranges!$A$5:$D$10,4,FALSE),$Q3768*100)/100,"")</f>
        <v/>
      </c>
      <c r="Y3768" s="6">
        <f t="shared" si="177"/>
        <v>97.17</v>
      </c>
      <c r="Z3768" s="6">
        <f>IF($A3768="placement",Y3768,SUMIF($C$10:$C$6209,$C3768,$Y$10:$Y$6209))</f>
        <v>97.17</v>
      </c>
      <c r="AA3768" s="29">
        <f t="shared" si="178"/>
        <v>7.0000000000000062E-2</v>
      </c>
    </row>
    <row r="3769" spans="1:27" hidden="1" x14ac:dyDescent="0.3">
      <c r="A3769" s="8" t="s">
        <v>17</v>
      </c>
      <c r="B3769" s="8" t="s">
        <v>1202</v>
      </c>
      <c r="C3769" s="8" t="s">
        <v>1203</v>
      </c>
      <c r="D3769" s="8" t="s">
        <v>1208</v>
      </c>
      <c r="E3769" s="8" t="s">
        <v>1209</v>
      </c>
      <c r="F3769" s="29">
        <v>0.26</v>
      </c>
      <c r="G3769" s="29">
        <v>1</v>
      </c>
      <c r="H3769" s="30">
        <v>318.40260000000001</v>
      </c>
      <c r="I3769" s="30">
        <v>11.5726</v>
      </c>
      <c r="J3769" s="14">
        <v>266</v>
      </c>
      <c r="K3769" s="14">
        <v>67</v>
      </c>
      <c r="L3769" s="12">
        <v>3.6299999999999999E-2</v>
      </c>
      <c r="M3769" s="7">
        <v>0.76540918999999996</v>
      </c>
      <c r="N3769" s="31">
        <v>0.5</v>
      </c>
      <c r="O3769" s="14">
        <f>IFERROR(VLOOKUP($C3769,'site totals'!$J$2:$K$607,2,FALSE),1)</f>
        <v>1392.0297</v>
      </c>
      <c r="P3769" s="32" t="s">
        <v>94</v>
      </c>
      <c r="Q3769" s="12">
        <v>0.3467546386</v>
      </c>
      <c r="R3769" s="29">
        <v>0.26</v>
      </c>
      <c r="S3769" s="2">
        <f>IF($A3769="site","",VLOOKUP($P3769,margin_ranges!$A$5:$D$10,4,FALSE)/100)</f>
        <v>0.19750000000000001</v>
      </c>
      <c r="T3769" s="6">
        <f>IF(A3769="placement",$J3769*MIN($Q3769,$S3769),"")</f>
        <v>52.535000000000004</v>
      </c>
      <c r="U3769" s="6">
        <f>IF($A3769="placement",T3769,SUMIF($C$10:$C$6209,$C3769,$T$10:$T$6209))</f>
        <v>52.535000000000004</v>
      </c>
      <c r="V3769" s="34">
        <f t="shared" si="179"/>
        <v>8.4459459459459429E-2</v>
      </c>
      <c r="W3769" s="24"/>
      <c r="X3769" s="2" t="str">
        <f>IFERROR(MIN(VLOOKUP($W3769,margin_ranges!$A$5:$D$10,4,FALSE),$Q3769*100)/100,"")</f>
        <v/>
      </c>
      <c r="Y3769" s="6">
        <f t="shared" si="177"/>
        <v>52.535000000000004</v>
      </c>
      <c r="Z3769" s="6">
        <f>IF($A3769="placement",Y3769,SUMIF($C$10:$C$6209,$C3769,$Y$10:$Y$6209))</f>
        <v>52.535000000000004</v>
      </c>
      <c r="AA3769" s="29">
        <f t="shared" si="178"/>
        <v>8.4459459459459429E-2</v>
      </c>
    </row>
    <row r="3770" spans="1:27" x14ac:dyDescent="0.3">
      <c r="A3770" s="16" t="s">
        <v>33</v>
      </c>
      <c r="B3770" s="16" t="s">
        <v>1202</v>
      </c>
      <c r="C3770" s="16" t="s">
        <v>1203</v>
      </c>
      <c r="D3770" s="8" t="s">
        <v>34</v>
      </c>
      <c r="E3770" s="16"/>
      <c r="F3770" s="17">
        <v>0.27906585901148501</v>
      </c>
      <c r="G3770" s="17">
        <v>0.99854328000000003</v>
      </c>
      <c r="H3770" s="36">
        <v>2911.6626000000001</v>
      </c>
      <c r="I3770" s="36">
        <v>160.00229999999999</v>
      </c>
      <c r="J3770" s="22">
        <v>2983</v>
      </c>
      <c r="K3770" s="22">
        <v>752</v>
      </c>
      <c r="L3770" s="18">
        <v>5.5E-2</v>
      </c>
      <c r="M3770" s="19">
        <v>0.62143294999999998</v>
      </c>
      <c r="N3770" s="20">
        <v>0.40887800000000002</v>
      </c>
      <c r="O3770" s="22">
        <f>IFERROR(VLOOKUP($C3770,'site totals'!$J$2:$K$607,2,FALSE),1)</f>
        <v>1392.0297</v>
      </c>
      <c r="P3770" s="21"/>
      <c r="Q3770" s="18">
        <v>0.34204004119999998</v>
      </c>
      <c r="R3770" s="17">
        <v>0.27910000000000001</v>
      </c>
      <c r="S3770" s="18" t="str">
        <f>IF($A3770="site","",VLOOKUP($P3770,margin_ranges!$A$5:$D$10,4,FALSE)/100)</f>
        <v/>
      </c>
      <c r="T3770" s="22" t="str">
        <f>IF(A3770="placement",$J3770*MIN($Q3770,$S3770),"")</f>
        <v/>
      </c>
      <c r="U3770" s="22">
        <f>IF($A3770="placement",T3770,SUMIF($C$10:$C$6209,$C3770,$T$10:$T$6209))</f>
        <v>745.88103911230007</v>
      </c>
      <c r="V3770" s="37">
        <f t="shared" si="179"/>
        <v>4.0305273085004201E-2</v>
      </c>
      <c r="W3770" s="38"/>
      <c r="X3770" s="18" t="str">
        <f>IFERROR(MIN(VLOOKUP($W3770,margin_ranges!$A$5:$D$10,4,FALSE),$Q3770*100)/100,"")</f>
        <v/>
      </c>
      <c r="Y3770" s="6" t="str">
        <f t="shared" si="177"/>
        <v/>
      </c>
      <c r="Z3770" s="6">
        <f>IF($A3770="placement",Y3770,SUMIF($C$10:$C$6209,$C3770,$Y$10:$Y$6209))</f>
        <v>745.88103911230007</v>
      </c>
      <c r="AA3770" s="17">
        <f t="shared" si="178"/>
        <v>4.0305273085004201E-2</v>
      </c>
    </row>
    <row r="3771" spans="1:27" hidden="1" x14ac:dyDescent="0.3">
      <c r="A3771" s="8" t="s">
        <v>17</v>
      </c>
      <c r="B3771" s="8" t="s">
        <v>11102</v>
      </c>
      <c r="C3771" s="8" t="s">
        <v>11103</v>
      </c>
      <c r="D3771" s="8" t="s">
        <v>11106</v>
      </c>
      <c r="E3771" s="8" t="s">
        <v>11107</v>
      </c>
      <c r="F3771" s="29">
        <v>0.15</v>
      </c>
      <c r="G3771" s="29">
        <v>0</v>
      </c>
      <c r="H3771" s="30">
        <v>293.4051</v>
      </c>
      <c r="I3771" s="30">
        <v>17.1614</v>
      </c>
      <c r="J3771" s="14">
        <v>1002</v>
      </c>
      <c r="K3771" s="14">
        <v>230</v>
      </c>
      <c r="L3771" s="12">
        <v>5.8500000000000003E-2</v>
      </c>
      <c r="M3771" s="7">
        <v>1.9453756200000001</v>
      </c>
      <c r="N3771" s="31">
        <v>1.25</v>
      </c>
      <c r="O3771" s="14">
        <f>IFERROR(VLOOKUP($C3771,'site totals'!$J$2:$K$607,2,FALSE),1)</f>
        <v>1328.9724000000001</v>
      </c>
      <c r="P3771" s="32" t="s">
        <v>91</v>
      </c>
      <c r="Q3771" s="12">
        <v>0.35745056629999999</v>
      </c>
      <c r="R3771" s="29">
        <v>0.15</v>
      </c>
      <c r="S3771" s="2">
        <f>IF($A3771="site","",VLOOKUP($P3771,margin_ranges!$A$5:$D$10,4,FALSE)/100)</f>
        <v>0.29749999999999999</v>
      </c>
      <c r="T3771" s="6">
        <f>IF(A3771="placement",$J3771*MIN($Q3771,$S3771),"")</f>
        <v>298.09499999999997</v>
      </c>
      <c r="U3771" s="6">
        <f>IF($A3771="placement",T3771,SUMIF($C$10:$C$6209,$C3771,$T$10:$T$6209))</f>
        <v>298.09499999999997</v>
      </c>
      <c r="V3771" s="34">
        <f t="shared" si="179"/>
        <v>-0.17352941176470582</v>
      </c>
      <c r="W3771" s="24"/>
      <c r="X3771" s="2" t="str">
        <f>IFERROR(MIN(VLOOKUP($W3771,margin_ranges!$A$5:$D$10,4,FALSE),$Q3771*100)/100,"")</f>
        <v/>
      </c>
      <c r="Y3771" s="6">
        <f t="shared" si="177"/>
        <v>298.09499999999997</v>
      </c>
      <c r="Z3771" s="6">
        <f>IF($A3771="placement",Y3771,SUMIF($C$10:$C$6209,$C3771,$Y$10:$Y$6209))</f>
        <v>298.09499999999997</v>
      </c>
      <c r="AA3771" s="29">
        <f t="shared" si="178"/>
        <v>-0.17352941176470582</v>
      </c>
    </row>
    <row r="3772" spans="1:27" hidden="1" x14ac:dyDescent="0.3">
      <c r="A3772" s="8" t="s">
        <v>17</v>
      </c>
      <c r="B3772" s="8" t="s">
        <v>11102</v>
      </c>
      <c r="C3772" s="8" t="s">
        <v>11103</v>
      </c>
      <c r="D3772" s="8" t="s">
        <v>11108</v>
      </c>
      <c r="E3772" s="8" t="s">
        <v>11107</v>
      </c>
      <c r="F3772" s="29">
        <v>0.15</v>
      </c>
      <c r="G3772" s="29">
        <v>0</v>
      </c>
      <c r="H3772" s="30">
        <v>192.8374</v>
      </c>
      <c r="I3772" s="30">
        <v>12.4018</v>
      </c>
      <c r="J3772" s="14">
        <v>643</v>
      </c>
      <c r="K3772" s="14">
        <v>148</v>
      </c>
      <c r="L3772" s="12">
        <v>6.4299999999999996E-2</v>
      </c>
      <c r="M3772" s="7">
        <v>1.7287187900000001</v>
      </c>
      <c r="N3772" s="31">
        <v>1.25</v>
      </c>
      <c r="O3772" s="14">
        <f>IFERROR(VLOOKUP($C3772,'site totals'!$J$2:$K$607,2,FALSE),1)</f>
        <v>1328.9724000000001</v>
      </c>
      <c r="P3772" s="32" t="s">
        <v>91</v>
      </c>
      <c r="Q3772" s="12">
        <v>0.27692114709999999</v>
      </c>
      <c r="R3772" s="29">
        <v>0.15</v>
      </c>
      <c r="S3772" s="2">
        <f>IF($A3772="site","",VLOOKUP($P3772,margin_ranges!$A$5:$D$10,4,FALSE)/100)</f>
        <v>0.29749999999999999</v>
      </c>
      <c r="T3772" s="6">
        <f>IF(A3772="placement",$J3772*MIN($Q3772,$S3772),"")</f>
        <v>178.06029758529999</v>
      </c>
      <c r="U3772" s="6">
        <f>IF($A3772="placement",T3772,SUMIF($C$10:$C$6209,$C3772,$T$10:$T$6209))</f>
        <v>178.06029758529999</v>
      </c>
      <c r="V3772" s="34">
        <f t="shared" si="179"/>
        <v>-0.14931899658823511</v>
      </c>
      <c r="W3772" s="24"/>
      <c r="X3772" s="2" t="str">
        <f>IFERROR(MIN(VLOOKUP($W3772,margin_ranges!$A$5:$D$10,4,FALSE),$Q3772*100)/100,"")</f>
        <v/>
      </c>
      <c r="Y3772" s="6">
        <f t="shared" si="177"/>
        <v>178.06029758529999</v>
      </c>
      <c r="Z3772" s="6">
        <f>IF($A3772="placement",Y3772,SUMIF($C$10:$C$6209,$C3772,$Y$10:$Y$6209))</f>
        <v>178.06029758529999</v>
      </c>
      <c r="AA3772" s="29">
        <f t="shared" si="178"/>
        <v>-0.14931899658823511</v>
      </c>
    </row>
    <row r="3773" spans="1:27" hidden="1" x14ac:dyDescent="0.3">
      <c r="A3773" s="8" t="s">
        <v>17</v>
      </c>
      <c r="B3773" s="8" t="s">
        <v>11102</v>
      </c>
      <c r="C3773" s="8" t="s">
        <v>11103</v>
      </c>
      <c r="D3773" s="8" t="s">
        <v>11109</v>
      </c>
      <c r="E3773" s="8" t="s">
        <v>11110</v>
      </c>
      <c r="F3773" s="29">
        <v>0.19</v>
      </c>
      <c r="G3773" s="29">
        <v>0</v>
      </c>
      <c r="H3773" s="30">
        <v>248.98480000000001</v>
      </c>
      <c r="I3773" s="30">
        <v>23.759</v>
      </c>
      <c r="J3773" s="14">
        <v>728</v>
      </c>
      <c r="K3773" s="14">
        <v>167</v>
      </c>
      <c r="L3773" s="12">
        <v>9.5399999999999999E-2</v>
      </c>
      <c r="M3773" s="7">
        <v>1.02164473</v>
      </c>
      <c r="N3773" s="31">
        <v>0.65</v>
      </c>
      <c r="O3773" s="14">
        <f>IFERROR(VLOOKUP($C3773,'site totals'!$J$2:$K$607,2,FALSE),1)</f>
        <v>1328.9724000000001</v>
      </c>
      <c r="P3773" s="32" t="s">
        <v>91</v>
      </c>
      <c r="Q3773" s="12">
        <v>0.36377100489999997</v>
      </c>
      <c r="R3773" s="29">
        <v>0.19</v>
      </c>
      <c r="S3773" s="2">
        <f>IF($A3773="site","",VLOOKUP($P3773,margin_ranges!$A$5:$D$10,4,FALSE)/100)</f>
        <v>0.29749999999999999</v>
      </c>
      <c r="T3773" s="6">
        <f>IF(A3773="placement",$J3773*MIN($Q3773,$S3773),"")</f>
        <v>216.57999999999998</v>
      </c>
      <c r="U3773" s="6">
        <f>IF($A3773="placement",T3773,SUMIF($C$10:$C$6209,$C3773,$T$10:$T$6209))</f>
        <v>216.57999999999998</v>
      </c>
      <c r="V3773" s="34">
        <f t="shared" si="179"/>
        <v>-0.13271604938271608</v>
      </c>
      <c r="W3773" s="24"/>
      <c r="X3773" s="2" t="str">
        <f>IFERROR(MIN(VLOOKUP($W3773,margin_ranges!$A$5:$D$10,4,FALSE),$Q3773*100)/100,"")</f>
        <v/>
      </c>
      <c r="Y3773" s="6">
        <f t="shared" si="177"/>
        <v>216.57999999999998</v>
      </c>
      <c r="Z3773" s="6">
        <f>IF($A3773="placement",Y3773,SUMIF($C$10:$C$6209,$C3773,$Y$10:$Y$6209))</f>
        <v>216.57999999999998</v>
      </c>
      <c r="AA3773" s="29">
        <f t="shared" si="178"/>
        <v>-0.13271604938271608</v>
      </c>
    </row>
    <row r="3774" spans="1:27" hidden="1" x14ac:dyDescent="0.3">
      <c r="A3774" s="8" t="s">
        <v>17</v>
      </c>
      <c r="B3774" s="8" t="s">
        <v>11102</v>
      </c>
      <c r="C3774" s="8" t="s">
        <v>11103</v>
      </c>
      <c r="D3774" s="8" t="s">
        <v>11104</v>
      </c>
      <c r="E3774" s="8" t="s">
        <v>11105</v>
      </c>
      <c r="F3774" s="29">
        <v>0.25</v>
      </c>
      <c r="G3774" s="29">
        <v>0</v>
      </c>
      <c r="H3774" s="30">
        <v>160.7107</v>
      </c>
      <c r="I3774" s="30">
        <v>14.1304</v>
      </c>
      <c r="J3774" s="14">
        <v>475</v>
      </c>
      <c r="K3774" s="14">
        <v>119</v>
      </c>
      <c r="L3774" s="12">
        <v>8.7900000000000006E-2</v>
      </c>
      <c r="M3774" s="7">
        <v>1.12019654</v>
      </c>
      <c r="N3774" s="31">
        <v>0.65</v>
      </c>
      <c r="O3774" s="14">
        <f>IFERROR(VLOOKUP($C3774,'site totals'!$J$2:$K$607,2,FALSE),1)</f>
        <v>1328.9724000000001</v>
      </c>
      <c r="P3774" s="32" t="s">
        <v>91</v>
      </c>
      <c r="Q3774" s="12">
        <v>0.41974467970000001</v>
      </c>
      <c r="R3774" s="29">
        <v>0.25</v>
      </c>
      <c r="S3774" s="2">
        <f>IF($A3774="site","",VLOOKUP($P3774,margin_ranges!$A$5:$D$10,4,FALSE)/100)</f>
        <v>0.29749999999999999</v>
      </c>
      <c r="T3774" s="6">
        <f>IF(A3774="placement",$J3774*MIN($Q3774,$S3774),"")</f>
        <v>141.3125</v>
      </c>
      <c r="U3774" s="6">
        <f>IF($A3774="placement",T3774,SUMIF($C$10:$C$6209,$C3774,$T$10:$T$6209))</f>
        <v>141.3125</v>
      </c>
      <c r="V3774" s="34">
        <f t="shared" si="179"/>
        <v>-6.3333333333333353E-2</v>
      </c>
      <c r="W3774" s="24"/>
      <c r="X3774" s="2" t="str">
        <f>IFERROR(MIN(VLOOKUP($W3774,margin_ranges!$A$5:$D$10,4,FALSE),$Q3774*100)/100,"")</f>
        <v/>
      </c>
      <c r="Y3774" s="6">
        <f t="shared" si="177"/>
        <v>141.3125</v>
      </c>
      <c r="Z3774" s="6">
        <f>IF($A3774="placement",Y3774,SUMIF($C$10:$C$6209,$C3774,$Y$10:$Y$6209))</f>
        <v>141.3125</v>
      </c>
      <c r="AA3774" s="29">
        <f t="shared" si="178"/>
        <v>-6.3333333333333353E-2</v>
      </c>
    </row>
    <row r="3775" spans="1:27" x14ac:dyDescent="0.3">
      <c r="A3775" s="16" t="s">
        <v>33</v>
      </c>
      <c r="B3775" s="16" t="s">
        <v>11102</v>
      </c>
      <c r="C3775" s="16" t="s">
        <v>11103</v>
      </c>
      <c r="D3775" s="8" t="s">
        <v>34</v>
      </c>
      <c r="E3775" s="16"/>
      <c r="F3775" s="17">
        <v>0.17690305983781099</v>
      </c>
      <c r="G3775" s="17">
        <v>0</v>
      </c>
      <c r="H3775" s="36">
        <v>895.98889999999994</v>
      </c>
      <c r="I3775" s="36">
        <v>67.453299999999999</v>
      </c>
      <c r="J3775" s="22">
        <v>2848</v>
      </c>
      <c r="K3775" s="22">
        <v>664</v>
      </c>
      <c r="L3775" s="18">
        <v>7.5300000000000006E-2</v>
      </c>
      <c r="M3775" s="19">
        <v>1.40729394</v>
      </c>
      <c r="N3775" s="20">
        <v>0.91296100000000002</v>
      </c>
      <c r="O3775" s="22">
        <f>IFERROR(VLOOKUP($C3775,'site totals'!$J$2:$K$607,2,FALSE),1)</f>
        <v>1328.9724000000001</v>
      </c>
      <c r="P3775" s="21"/>
      <c r="Q3775" s="18">
        <v>0.3512648807</v>
      </c>
      <c r="R3775" s="17">
        <v>0.1769</v>
      </c>
      <c r="S3775" s="18" t="str">
        <f>IF($A3775="site","",VLOOKUP($P3775,margin_ranges!$A$5:$D$10,4,FALSE)/100)</f>
        <v/>
      </c>
      <c r="T3775" s="22" t="str">
        <f>IF(A3775="placement",$J3775*MIN($Q3775,$S3775),"")</f>
        <v/>
      </c>
      <c r="U3775" s="22">
        <f>IF($A3775="placement",T3775,SUMIF($C$10:$C$6209,$C3775,$T$10:$T$6209))</f>
        <v>834.04779758530003</v>
      </c>
      <c r="V3775" s="37">
        <f t="shared" si="179"/>
        <v>-0.14087457357756339</v>
      </c>
      <c r="W3775" s="38"/>
      <c r="X3775" s="18" t="str">
        <f>IFERROR(MIN(VLOOKUP($W3775,margin_ranges!$A$5:$D$10,4,FALSE),$Q3775*100)/100,"")</f>
        <v/>
      </c>
      <c r="Y3775" s="6" t="str">
        <f t="shared" si="177"/>
        <v/>
      </c>
      <c r="Z3775" s="6">
        <f>IF($A3775="placement",Y3775,SUMIF($C$10:$C$6209,$C3775,$Y$10:$Y$6209))</f>
        <v>834.04779758530003</v>
      </c>
      <c r="AA3775" s="17">
        <f t="shared" si="178"/>
        <v>-0.14087457357756339</v>
      </c>
    </row>
    <row r="3776" spans="1:27" hidden="1" x14ac:dyDescent="0.3">
      <c r="A3776" s="8" t="s">
        <v>17</v>
      </c>
      <c r="B3776" s="8" t="s">
        <v>10447</v>
      </c>
      <c r="C3776" s="8" t="s">
        <v>10448</v>
      </c>
      <c r="D3776" s="8" t="s">
        <v>10449</v>
      </c>
      <c r="E3776" s="8" t="s">
        <v>10450</v>
      </c>
      <c r="F3776" s="29">
        <v>0.25</v>
      </c>
      <c r="G3776" s="29">
        <v>0</v>
      </c>
      <c r="H3776" s="30">
        <v>18.7729</v>
      </c>
      <c r="I3776" s="30">
        <v>4.9604999999999997</v>
      </c>
      <c r="J3776" s="14">
        <v>92</v>
      </c>
      <c r="K3776" s="14">
        <v>23</v>
      </c>
      <c r="L3776" s="12">
        <v>0.26419999999999999</v>
      </c>
      <c r="M3776" s="7">
        <v>0.62106353999999997</v>
      </c>
      <c r="N3776" s="31">
        <v>0.35</v>
      </c>
      <c r="O3776" s="14">
        <f>IFERROR(VLOOKUP($C3776,'site totals'!$J$2:$K$607,2,FALSE),1)</f>
        <v>1292.6214</v>
      </c>
      <c r="P3776" s="32" t="s">
        <v>91</v>
      </c>
      <c r="Q3776" s="12">
        <v>0.43645058079999999</v>
      </c>
      <c r="R3776" s="29">
        <v>0.25</v>
      </c>
      <c r="S3776" s="2">
        <f>IF($A3776="site","",VLOOKUP($P3776,margin_ranges!$A$5:$D$10,4,FALSE)/100)</f>
        <v>0.29749999999999999</v>
      </c>
      <c r="T3776" s="6">
        <f>IF(A3776="placement",$J3776*MIN($Q3776,$S3776),"")</f>
        <v>27.369999999999997</v>
      </c>
      <c r="U3776" s="6">
        <f>IF($A3776="placement",T3776,SUMIF($C$10:$C$6209,$C3776,$T$10:$T$6209))</f>
        <v>27.369999999999997</v>
      </c>
      <c r="V3776" s="34">
        <f t="shared" si="179"/>
        <v>-6.3333333333333353E-2</v>
      </c>
      <c r="W3776" s="24"/>
      <c r="X3776" s="2" t="str">
        <f>IFERROR(MIN(VLOOKUP($W3776,margin_ranges!$A$5:$D$10,4,FALSE),$Q3776*100)/100,"")</f>
        <v/>
      </c>
      <c r="Y3776" s="6">
        <f t="shared" si="177"/>
        <v>27.369999999999997</v>
      </c>
      <c r="Z3776" s="6">
        <f>IF($A3776="placement",Y3776,SUMIF($C$10:$C$6209,$C3776,$Y$10:$Y$6209))</f>
        <v>27.369999999999997</v>
      </c>
      <c r="AA3776" s="29">
        <f t="shared" si="178"/>
        <v>-6.3333333333333353E-2</v>
      </c>
    </row>
    <row r="3777" spans="1:27" hidden="1" x14ac:dyDescent="0.3">
      <c r="A3777" s="8" t="s">
        <v>17</v>
      </c>
      <c r="B3777" s="8" t="s">
        <v>10447</v>
      </c>
      <c r="C3777" s="8" t="s">
        <v>10448</v>
      </c>
      <c r="D3777" s="8" t="s">
        <v>10453</v>
      </c>
      <c r="E3777" s="8" t="s">
        <v>10454</v>
      </c>
      <c r="F3777" s="29">
        <v>0.25</v>
      </c>
      <c r="G3777" s="29">
        <v>0</v>
      </c>
      <c r="H3777" s="30">
        <v>15.9465</v>
      </c>
      <c r="I3777" s="30">
        <v>4.3806000000000003</v>
      </c>
      <c r="J3777" s="14">
        <v>85</v>
      </c>
      <c r="K3777" s="14">
        <v>21</v>
      </c>
      <c r="L3777" s="12">
        <v>0.2747</v>
      </c>
      <c r="M3777" s="7">
        <v>0.64839062000000003</v>
      </c>
      <c r="N3777" s="31">
        <v>0.35</v>
      </c>
      <c r="O3777" s="14">
        <f>IFERROR(VLOOKUP($C3777,'site totals'!$J$2:$K$607,2,FALSE),1)</f>
        <v>1292.6214</v>
      </c>
      <c r="P3777" s="32" t="s">
        <v>91</v>
      </c>
      <c r="Q3777" s="12">
        <v>0.4602019389</v>
      </c>
      <c r="R3777" s="29">
        <v>0.25</v>
      </c>
      <c r="S3777" s="2">
        <f>IF($A3777="site","",VLOOKUP($P3777,margin_ranges!$A$5:$D$10,4,FALSE)/100)</f>
        <v>0.29749999999999999</v>
      </c>
      <c r="T3777" s="6">
        <f>IF(A3777="placement",$J3777*MIN($Q3777,$S3777),"")</f>
        <v>25.287499999999998</v>
      </c>
      <c r="U3777" s="6">
        <f>IF($A3777="placement",T3777,SUMIF($C$10:$C$6209,$C3777,$T$10:$T$6209))</f>
        <v>25.287499999999998</v>
      </c>
      <c r="V3777" s="34">
        <f t="shared" si="179"/>
        <v>-6.3333333333333242E-2</v>
      </c>
      <c r="W3777" s="24"/>
      <c r="X3777" s="2" t="str">
        <f>IFERROR(MIN(VLOOKUP($W3777,margin_ranges!$A$5:$D$10,4,FALSE),$Q3777*100)/100,"")</f>
        <v/>
      </c>
      <c r="Y3777" s="6">
        <f t="shared" si="177"/>
        <v>25.287499999999998</v>
      </c>
      <c r="Z3777" s="6">
        <f>IF($A3777="placement",Y3777,SUMIF($C$10:$C$6209,$C3777,$Y$10:$Y$6209))</f>
        <v>25.287499999999998</v>
      </c>
      <c r="AA3777" s="29">
        <f t="shared" si="178"/>
        <v>-6.3333333333333242E-2</v>
      </c>
    </row>
    <row r="3778" spans="1:27" hidden="1" x14ac:dyDescent="0.3">
      <c r="A3778" s="8" t="s">
        <v>17</v>
      </c>
      <c r="B3778" s="8" t="s">
        <v>10447</v>
      </c>
      <c r="C3778" s="8" t="s">
        <v>10448</v>
      </c>
      <c r="D3778" s="8" t="s">
        <v>10451</v>
      </c>
      <c r="E3778" s="8" t="s">
        <v>10452</v>
      </c>
      <c r="F3778" s="29">
        <v>0.249999999999999</v>
      </c>
      <c r="G3778" s="29">
        <v>0</v>
      </c>
      <c r="H3778" s="30">
        <v>45.071399999999997</v>
      </c>
      <c r="I3778" s="30">
        <v>20.784400000000002</v>
      </c>
      <c r="J3778" s="14">
        <v>740</v>
      </c>
      <c r="K3778" s="14">
        <v>185</v>
      </c>
      <c r="L3778" s="12">
        <v>0.46110000000000001</v>
      </c>
      <c r="M3778" s="7">
        <v>1.1874541599999999</v>
      </c>
      <c r="N3778" s="31">
        <v>0.8</v>
      </c>
      <c r="O3778" s="14">
        <f>IFERROR(VLOOKUP($C3778,'site totals'!$J$2:$K$607,2,FALSE),1)</f>
        <v>1292.6214</v>
      </c>
      <c r="P3778" s="32" t="s">
        <v>91</v>
      </c>
      <c r="Q3778" s="12">
        <v>0.32628978489999999</v>
      </c>
      <c r="R3778" s="29">
        <v>0.25</v>
      </c>
      <c r="S3778" s="2">
        <f>IF($A3778="site","",VLOOKUP($P3778,margin_ranges!$A$5:$D$10,4,FALSE)/100)</f>
        <v>0.29749999999999999</v>
      </c>
      <c r="T3778" s="6">
        <f>IF(A3778="placement",$J3778*MIN($Q3778,$S3778),"")</f>
        <v>220.14999999999998</v>
      </c>
      <c r="U3778" s="6">
        <f>IF($A3778="placement",T3778,SUMIF($C$10:$C$6209,$C3778,$T$10:$T$6209))</f>
        <v>220.14999999999998</v>
      </c>
      <c r="V3778" s="34">
        <f t="shared" si="179"/>
        <v>-6.3333333333333242E-2</v>
      </c>
      <c r="W3778" s="24"/>
      <c r="X3778" s="2" t="str">
        <f>IFERROR(MIN(VLOOKUP($W3778,margin_ranges!$A$5:$D$10,4,FALSE),$Q3778*100)/100,"")</f>
        <v/>
      </c>
      <c r="Y3778" s="6">
        <f t="shared" si="177"/>
        <v>220.14999999999998</v>
      </c>
      <c r="Z3778" s="6">
        <f>IF($A3778="placement",Y3778,SUMIF($C$10:$C$6209,$C3778,$Y$10:$Y$6209))</f>
        <v>220.14999999999998</v>
      </c>
      <c r="AA3778" s="29">
        <f t="shared" si="178"/>
        <v>-6.3333333333333242E-2</v>
      </c>
    </row>
    <row r="3779" spans="1:27" hidden="1" x14ac:dyDescent="0.3">
      <c r="A3779" s="8" t="s">
        <v>17</v>
      </c>
      <c r="B3779" s="8" t="s">
        <v>10447</v>
      </c>
      <c r="C3779" s="8" t="s">
        <v>10448</v>
      </c>
      <c r="D3779" s="8" t="s">
        <v>10457</v>
      </c>
      <c r="E3779" s="8" t="s">
        <v>10458</v>
      </c>
      <c r="F3779" s="29">
        <v>0.3</v>
      </c>
      <c r="G3779" s="29">
        <v>0</v>
      </c>
      <c r="H3779" s="30">
        <v>38.557400000000001</v>
      </c>
      <c r="I3779" s="30">
        <v>15.7781</v>
      </c>
      <c r="J3779" s="14">
        <v>594</v>
      </c>
      <c r="K3779" s="14">
        <v>178</v>
      </c>
      <c r="L3779" s="12">
        <v>0.40920000000000001</v>
      </c>
      <c r="M3779" s="7">
        <v>1.2544012099999999</v>
      </c>
      <c r="N3779" s="31">
        <v>0.85</v>
      </c>
      <c r="O3779" s="14">
        <f>IFERROR(VLOOKUP($C3779,'site totals'!$J$2:$K$607,2,FALSE),1)</f>
        <v>1292.6214</v>
      </c>
      <c r="P3779" s="32" t="s">
        <v>91</v>
      </c>
      <c r="Q3779" s="12">
        <v>0.32238585559999999</v>
      </c>
      <c r="R3779" s="29">
        <v>0.3</v>
      </c>
      <c r="S3779" s="2">
        <f>IF($A3779="site","",VLOOKUP($P3779,margin_ranges!$A$5:$D$10,4,FALSE)/100)</f>
        <v>0.29749999999999999</v>
      </c>
      <c r="T3779" s="6">
        <f>IF(A3779="placement",$J3779*MIN($Q3779,$S3779),"")</f>
        <v>176.715</v>
      </c>
      <c r="U3779" s="6">
        <f>IF($A3779="placement",T3779,SUMIF($C$10:$C$6209,$C3779,$T$10:$T$6209))</f>
        <v>176.715</v>
      </c>
      <c r="V3779" s="34">
        <f t="shared" si="179"/>
        <v>3.5714285714285587E-3</v>
      </c>
      <c r="W3779" s="24"/>
      <c r="X3779" s="2" t="str">
        <f>IFERROR(MIN(VLOOKUP($W3779,margin_ranges!$A$5:$D$10,4,FALSE),$Q3779*100)/100,"")</f>
        <v/>
      </c>
      <c r="Y3779" s="6">
        <f t="shared" si="177"/>
        <v>176.715</v>
      </c>
      <c r="Z3779" s="6">
        <f>IF($A3779="placement",Y3779,SUMIF($C$10:$C$6209,$C3779,$Y$10:$Y$6209))</f>
        <v>176.715</v>
      </c>
      <c r="AA3779" s="29">
        <f t="shared" si="178"/>
        <v>3.5714285714285587E-3</v>
      </c>
    </row>
    <row r="3780" spans="1:27" hidden="1" x14ac:dyDescent="0.3">
      <c r="A3780" s="8" t="s">
        <v>17</v>
      </c>
      <c r="B3780" s="8" t="s">
        <v>10447</v>
      </c>
      <c r="C3780" s="8" t="s">
        <v>10448</v>
      </c>
      <c r="D3780" s="8" t="s">
        <v>10455</v>
      </c>
      <c r="E3780" s="8" t="s">
        <v>10456</v>
      </c>
      <c r="F3780" s="29">
        <v>0.315799554291055</v>
      </c>
      <c r="G3780" s="29">
        <v>1</v>
      </c>
      <c r="H3780" s="30">
        <v>79.829400000000007</v>
      </c>
      <c r="I3780" s="30">
        <v>33.756399999999999</v>
      </c>
      <c r="J3780" s="14">
        <v>1258</v>
      </c>
      <c r="K3780" s="14">
        <v>394</v>
      </c>
      <c r="L3780" s="12">
        <v>0.4229</v>
      </c>
      <c r="M3780" s="7">
        <v>1.242326</v>
      </c>
      <c r="N3780" s="31">
        <v>0.85</v>
      </c>
      <c r="O3780" s="14">
        <f>IFERROR(VLOOKUP($C3780,'site totals'!$J$2:$K$607,2,FALSE),1)</f>
        <v>1292.6214</v>
      </c>
      <c r="P3780" s="32" t="s">
        <v>91</v>
      </c>
      <c r="Q3780" s="12">
        <v>0.31579955430000001</v>
      </c>
      <c r="R3780" s="29">
        <v>0.33</v>
      </c>
      <c r="S3780" s="2">
        <f>IF($A3780="site","",VLOOKUP($P3780,margin_ranges!$A$5:$D$10,4,FALSE)/100)</f>
        <v>0.29749999999999999</v>
      </c>
      <c r="T3780" s="6">
        <f>IF(A3780="placement",$J3780*MIN($Q3780,$S3780),"")</f>
        <v>374.255</v>
      </c>
      <c r="U3780" s="6">
        <f>IF($A3780="placement",T3780,SUMIF($C$10:$C$6209,$C3780,$T$10:$T$6209))</f>
        <v>374.255</v>
      </c>
      <c r="V3780" s="34">
        <f t="shared" si="179"/>
        <v>4.850746268656736E-2</v>
      </c>
      <c r="W3780" s="24"/>
      <c r="X3780" s="2" t="str">
        <f>IFERROR(MIN(VLOOKUP($W3780,margin_ranges!$A$5:$D$10,4,FALSE),$Q3780*100)/100,"")</f>
        <v/>
      </c>
      <c r="Y3780" s="6">
        <f t="shared" si="177"/>
        <v>374.255</v>
      </c>
      <c r="Z3780" s="6">
        <f>IF($A3780="placement",Y3780,SUMIF($C$10:$C$6209,$C3780,$Y$10:$Y$6209))</f>
        <v>374.255</v>
      </c>
      <c r="AA3780" s="29">
        <f t="shared" si="178"/>
        <v>4.850746268656736E-2</v>
      </c>
    </row>
    <row r="3781" spans="1:27" x14ac:dyDescent="0.3">
      <c r="A3781" s="16" t="s">
        <v>33</v>
      </c>
      <c r="B3781" s="16" t="s">
        <v>10447</v>
      </c>
      <c r="C3781" s="16" t="s">
        <v>10448</v>
      </c>
      <c r="D3781" s="8" t="s">
        <v>34</v>
      </c>
      <c r="E3781" s="16"/>
      <c r="F3781" s="17">
        <v>0.29705419003584399</v>
      </c>
      <c r="G3781" s="17">
        <v>0.45420073999999999</v>
      </c>
      <c r="H3781" s="36">
        <v>198.178</v>
      </c>
      <c r="I3781" s="36">
        <v>79.659899999999993</v>
      </c>
      <c r="J3781" s="22">
        <v>2770</v>
      </c>
      <c r="K3781" s="22">
        <v>802</v>
      </c>
      <c r="L3781" s="18">
        <v>0.40200000000000002</v>
      </c>
      <c r="M3781" s="19">
        <v>1.1590532600000001</v>
      </c>
      <c r="N3781" s="20">
        <v>0.77832299999999999</v>
      </c>
      <c r="O3781" s="22">
        <f>IFERROR(VLOOKUP($C3781,'site totals'!$J$2:$K$607,2,FALSE),1)</f>
        <v>1292.6214</v>
      </c>
      <c r="P3781" s="21"/>
      <c r="Q3781" s="18">
        <v>0.32848383590000002</v>
      </c>
      <c r="R3781" s="17">
        <v>0.29709999999999998</v>
      </c>
      <c r="S3781" s="18" t="str">
        <f>IF($A3781="site","",VLOOKUP($P3781,margin_ranges!$A$5:$D$10,4,FALSE)/100)</f>
        <v/>
      </c>
      <c r="T3781" s="22" t="str">
        <f>IF(A3781="placement",$J3781*MIN($Q3781,$S3781),"")</f>
        <v/>
      </c>
      <c r="U3781" s="22">
        <f>IF($A3781="placement",T3781,SUMIF($C$10:$C$6209,$C3781,$T$10:$T$6209))</f>
        <v>823.77750000000003</v>
      </c>
      <c r="V3781" s="37">
        <f t="shared" si="179"/>
        <v>-4.1627440315616937E-4</v>
      </c>
      <c r="W3781" s="38"/>
      <c r="X3781" s="18" t="str">
        <f>IFERROR(MIN(VLOOKUP($W3781,margin_ranges!$A$5:$D$10,4,FALSE),$Q3781*100)/100,"")</f>
        <v/>
      </c>
      <c r="Y3781" s="6" t="str">
        <f t="shared" si="177"/>
        <v/>
      </c>
      <c r="Z3781" s="6">
        <f>IF($A3781="placement",Y3781,SUMIF($C$10:$C$6209,$C3781,$Y$10:$Y$6209))</f>
        <v>823.77750000000003</v>
      </c>
      <c r="AA3781" s="17">
        <f t="shared" si="178"/>
        <v>-4.1627440315616937E-4</v>
      </c>
    </row>
    <row r="3782" spans="1:27" hidden="1" x14ac:dyDescent="0.3">
      <c r="A3782" s="8" t="s">
        <v>17</v>
      </c>
      <c r="B3782" s="8" t="s">
        <v>9132</v>
      </c>
      <c r="C3782" s="8" t="s">
        <v>9133</v>
      </c>
      <c r="D3782" s="8" t="s">
        <v>9166</v>
      </c>
      <c r="E3782" s="8" t="s">
        <v>9167</v>
      </c>
      <c r="F3782" s="29">
        <v>0.3</v>
      </c>
      <c r="G3782" s="29">
        <v>1</v>
      </c>
      <c r="H3782" s="30">
        <v>52.194400000000002</v>
      </c>
      <c r="I3782" s="30">
        <v>9.3956</v>
      </c>
      <c r="J3782" s="14">
        <v>125</v>
      </c>
      <c r="K3782" s="14">
        <v>37</v>
      </c>
      <c r="L3782" s="12">
        <v>0.18</v>
      </c>
      <c r="M3782" s="7">
        <v>0.44184309999999999</v>
      </c>
      <c r="N3782" s="31">
        <v>0.25</v>
      </c>
      <c r="O3782" s="14">
        <f>IFERROR(VLOOKUP($C3782,'site totals'!$J$2:$K$607,2,FALSE),1)</f>
        <v>1291.0392999999999</v>
      </c>
      <c r="P3782" s="32" t="s">
        <v>161</v>
      </c>
      <c r="Q3782" s="12">
        <v>0.43418829450000002</v>
      </c>
      <c r="R3782" s="29">
        <v>0.3</v>
      </c>
      <c r="S3782" s="2">
        <f>IF($A3782="site","",VLOOKUP($P3782,margin_ranges!$A$5:$D$10,4,FALSE)/100)</f>
        <v>0.43</v>
      </c>
      <c r="T3782" s="6">
        <f>IF(A3782="placement",$J3782*MIN($Q3782,$S3782),"")</f>
        <v>53.75</v>
      </c>
      <c r="U3782" s="6">
        <f>IF($A3782="placement",T3782,SUMIF($C$10:$C$6209,$C3782,$T$10:$T$6209))</f>
        <v>53.75</v>
      </c>
      <c r="V3782" s="34">
        <f t="shared" si="179"/>
        <v>-0.18571428571428572</v>
      </c>
      <c r="W3782" s="24"/>
      <c r="X3782" s="2" t="str">
        <f>IFERROR(MIN(VLOOKUP($W3782,margin_ranges!$A$5:$D$10,4,FALSE),$Q3782*100)/100,"")</f>
        <v/>
      </c>
      <c r="Y3782" s="6">
        <f t="shared" si="177"/>
        <v>53.75</v>
      </c>
      <c r="Z3782" s="6">
        <f>IF($A3782="placement",Y3782,SUMIF($C$10:$C$6209,$C3782,$Y$10:$Y$6209))</f>
        <v>53.75</v>
      </c>
      <c r="AA3782" s="29">
        <f t="shared" si="178"/>
        <v>-0.18571428571428572</v>
      </c>
    </row>
    <row r="3783" spans="1:27" hidden="1" x14ac:dyDescent="0.3">
      <c r="A3783" s="8" t="s">
        <v>17</v>
      </c>
      <c r="B3783" s="8" t="s">
        <v>9132</v>
      </c>
      <c r="C3783" s="8" t="s">
        <v>9133</v>
      </c>
      <c r="D3783" s="8" t="s">
        <v>9152</v>
      </c>
      <c r="E3783" s="8" t="s">
        <v>9153</v>
      </c>
      <c r="F3783" s="29">
        <v>0.2</v>
      </c>
      <c r="G3783" s="29">
        <v>0</v>
      </c>
      <c r="H3783" s="30">
        <v>17.762799999999999</v>
      </c>
      <c r="I3783" s="30">
        <v>2.8772000000000002</v>
      </c>
      <c r="J3783" s="14">
        <v>29</v>
      </c>
      <c r="K3783" s="14">
        <v>6</v>
      </c>
      <c r="L3783" s="12">
        <v>0.16200000000000001</v>
      </c>
      <c r="M3783" s="7">
        <v>0.33959930999999999</v>
      </c>
      <c r="N3783" s="31">
        <v>0.15</v>
      </c>
      <c r="O3783" s="14">
        <f>IFERROR(VLOOKUP($C3783,'site totals'!$J$2:$K$607,2,FALSE),1)</f>
        <v>1291.0392999999999</v>
      </c>
      <c r="P3783" s="32" t="s">
        <v>91</v>
      </c>
      <c r="Q3783" s="12">
        <v>0.55830299569999997</v>
      </c>
      <c r="R3783" s="29">
        <v>0.2</v>
      </c>
      <c r="S3783" s="2">
        <f>IF($A3783="site","",VLOOKUP($P3783,margin_ranges!$A$5:$D$10,4,FALSE)/100)</f>
        <v>0.29749999999999999</v>
      </c>
      <c r="T3783" s="6">
        <f>IF(A3783="placement",$J3783*MIN($Q3783,$S3783),"")</f>
        <v>8.6274999999999995</v>
      </c>
      <c r="U3783" s="6">
        <f>IF($A3783="placement",T3783,SUMIF($C$10:$C$6209,$C3783,$T$10:$T$6209))</f>
        <v>8.6274999999999995</v>
      </c>
      <c r="V3783" s="34">
        <f t="shared" si="179"/>
        <v>-0.12187499999999996</v>
      </c>
      <c r="W3783" s="24"/>
      <c r="X3783" s="2" t="str">
        <f>IFERROR(MIN(VLOOKUP($W3783,margin_ranges!$A$5:$D$10,4,FALSE),$Q3783*100)/100,"")</f>
        <v/>
      </c>
      <c r="Y3783" s="6">
        <f t="shared" si="177"/>
        <v>8.6274999999999995</v>
      </c>
      <c r="Z3783" s="6">
        <f>IF($A3783="placement",Y3783,SUMIF($C$10:$C$6209,$C3783,$Y$10:$Y$6209))</f>
        <v>8.6274999999999995</v>
      </c>
      <c r="AA3783" s="29">
        <f t="shared" si="178"/>
        <v>-0.12187499999999996</v>
      </c>
    </row>
    <row r="3784" spans="1:27" hidden="1" x14ac:dyDescent="0.3">
      <c r="A3784" s="8" t="s">
        <v>17</v>
      </c>
      <c r="B3784" s="8" t="s">
        <v>9132</v>
      </c>
      <c r="C3784" s="8" t="s">
        <v>9133</v>
      </c>
      <c r="D3784" s="8" t="s">
        <v>9134</v>
      </c>
      <c r="E3784" s="8" t="s">
        <v>9135</v>
      </c>
      <c r="F3784" s="29">
        <v>0.28999999999999998</v>
      </c>
      <c r="G3784" s="29">
        <v>1</v>
      </c>
      <c r="H3784" s="30">
        <v>37.959299999999999</v>
      </c>
      <c r="I3784" s="30">
        <v>10.8284</v>
      </c>
      <c r="J3784" s="14">
        <v>278</v>
      </c>
      <c r="K3784" s="14">
        <v>71</v>
      </c>
      <c r="L3784" s="12">
        <v>0.2853</v>
      </c>
      <c r="M3784" s="7">
        <v>0.85628965999999995</v>
      </c>
      <c r="N3784" s="31">
        <v>0.6</v>
      </c>
      <c r="O3784" s="14">
        <f>IFERROR(VLOOKUP($C3784,'site totals'!$J$2:$K$607,2,FALSE),1)</f>
        <v>1291.0392999999999</v>
      </c>
      <c r="P3784" s="32" t="s">
        <v>22</v>
      </c>
      <c r="Q3784" s="12">
        <v>0.29930252870000001</v>
      </c>
      <c r="R3784" s="29">
        <v>0.28999999999999998</v>
      </c>
      <c r="S3784" s="2">
        <f>IF($A3784="site","",VLOOKUP($P3784,margin_ranges!$A$5:$D$10,4,FALSE)/100)</f>
        <v>0.29749999999999999</v>
      </c>
      <c r="T3784" s="6">
        <f>IF(A3784="placement",$J3784*MIN($Q3784,$S3784),"")</f>
        <v>82.704999999999998</v>
      </c>
      <c r="U3784" s="6">
        <f>IF($A3784="placement",T3784,SUMIF($C$10:$C$6209,$C3784,$T$10:$T$6209))</f>
        <v>82.704999999999998</v>
      </c>
      <c r="V3784" s="34">
        <f t="shared" si="179"/>
        <v>-1.0563380281690016E-2</v>
      </c>
      <c r="W3784" s="24"/>
      <c r="X3784" s="2" t="str">
        <f>IFERROR(MIN(VLOOKUP($W3784,margin_ranges!$A$5:$D$10,4,FALSE),$Q3784*100)/100,"")</f>
        <v/>
      </c>
      <c r="Y3784" s="6">
        <f t="shared" si="177"/>
        <v>82.704999999999998</v>
      </c>
      <c r="Z3784" s="6">
        <f>IF($A3784="placement",Y3784,SUMIF($C$10:$C$6209,$C3784,$Y$10:$Y$6209))</f>
        <v>82.704999999999998</v>
      </c>
      <c r="AA3784" s="29">
        <f t="shared" si="178"/>
        <v>-1.0563380281690016E-2</v>
      </c>
    </row>
    <row r="3785" spans="1:27" hidden="1" x14ac:dyDescent="0.3">
      <c r="A3785" s="8" t="s">
        <v>17</v>
      </c>
      <c r="B3785" s="8" t="s">
        <v>9132</v>
      </c>
      <c r="C3785" s="8" t="s">
        <v>9133</v>
      </c>
      <c r="D3785" s="8" t="s">
        <v>9170</v>
      </c>
      <c r="E3785" s="8" t="s">
        <v>9171</v>
      </c>
      <c r="F3785" s="29">
        <v>0.24790956469380901</v>
      </c>
      <c r="G3785" s="29">
        <v>0</v>
      </c>
      <c r="H3785" s="30">
        <v>21.7363</v>
      </c>
      <c r="I3785" s="30">
        <v>3.6579999999999999</v>
      </c>
      <c r="J3785" s="14">
        <v>117</v>
      </c>
      <c r="K3785" s="14">
        <v>29</v>
      </c>
      <c r="L3785" s="12">
        <v>0.16830000000000001</v>
      </c>
      <c r="M3785" s="7">
        <v>1.06370187</v>
      </c>
      <c r="N3785" s="31">
        <v>0.8</v>
      </c>
      <c r="O3785" s="14">
        <f>IFERROR(VLOOKUP($C3785,'site totals'!$J$2:$K$607,2,FALSE),1)</f>
        <v>1291.0392999999999</v>
      </c>
      <c r="P3785" s="32" t="s">
        <v>161</v>
      </c>
      <c r="Q3785" s="12">
        <v>0.2479095647</v>
      </c>
      <c r="R3785" s="29">
        <v>0.3</v>
      </c>
      <c r="S3785" s="2">
        <f>IF($A3785="site","",VLOOKUP($P3785,margin_ranges!$A$5:$D$10,4,FALSE)/100)</f>
        <v>0.43</v>
      </c>
      <c r="T3785" s="6">
        <f>IF(A3785="placement",$J3785*MIN($Q3785,$S3785),"")</f>
        <v>29.0054190699</v>
      </c>
      <c r="U3785" s="6">
        <f>IF($A3785="placement",T3785,SUMIF($C$10:$C$6209,$C3785,$T$10:$T$6209))</f>
        <v>29.0054190699</v>
      </c>
      <c r="V3785" s="34">
        <f t="shared" si="179"/>
        <v>7.4414907571428657E-2</v>
      </c>
      <c r="W3785" s="24"/>
      <c r="X3785" s="2" t="str">
        <f>IFERROR(MIN(VLOOKUP($W3785,margin_ranges!$A$5:$D$10,4,FALSE),$Q3785*100)/100,"")</f>
        <v/>
      </c>
      <c r="Y3785" s="6">
        <f t="shared" si="177"/>
        <v>29.0054190699</v>
      </c>
      <c r="Z3785" s="6">
        <f>IF($A3785="placement",Y3785,SUMIF($C$10:$C$6209,$C3785,$Y$10:$Y$6209))</f>
        <v>29.0054190699</v>
      </c>
      <c r="AA3785" s="29">
        <f t="shared" si="178"/>
        <v>7.4414907571428657E-2</v>
      </c>
    </row>
    <row r="3786" spans="1:27" hidden="1" x14ac:dyDescent="0.3">
      <c r="A3786" s="8" t="s">
        <v>17</v>
      </c>
      <c r="B3786" s="8" t="s">
        <v>9132</v>
      </c>
      <c r="C3786" s="8" t="s">
        <v>9133</v>
      </c>
      <c r="D3786" s="8" t="s">
        <v>9150</v>
      </c>
      <c r="E3786" s="8" t="s">
        <v>9151</v>
      </c>
      <c r="F3786" s="29">
        <v>0.24224071908463399</v>
      </c>
      <c r="G3786" s="29">
        <v>0</v>
      </c>
      <c r="H3786" s="30">
        <v>19.937100000000001</v>
      </c>
      <c r="I3786" s="30">
        <v>5.3647</v>
      </c>
      <c r="J3786" s="14">
        <v>187</v>
      </c>
      <c r="K3786" s="14">
        <v>45</v>
      </c>
      <c r="L3786" s="12">
        <v>0.26910000000000001</v>
      </c>
      <c r="M3786" s="7">
        <v>1.16131867</v>
      </c>
      <c r="N3786" s="31">
        <v>0.88</v>
      </c>
      <c r="O3786" s="14">
        <f>IFERROR(VLOOKUP($C3786,'site totals'!$J$2:$K$607,2,FALSE),1)</f>
        <v>1291.0392999999999</v>
      </c>
      <c r="P3786" s="32" t="s">
        <v>478</v>
      </c>
      <c r="Q3786" s="12">
        <v>0.2422407191</v>
      </c>
      <c r="R3786" s="29">
        <v>0.33</v>
      </c>
      <c r="S3786" s="2">
        <f>IF($A3786="site","",VLOOKUP($P3786,margin_ranges!$A$5:$D$10,4,FALSE)/100)</f>
        <v>0.43</v>
      </c>
      <c r="T3786" s="6">
        <f>IF(A3786="placement",$J3786*MIN($Q3786,$S3786),"")</f>
        <v>45.299014471699998</v>
      </c>
      <c r="U3786" s="6">
        <f>IF($A3786="placement",T3786,SUMIF($C$10:$C$6209,$C3786,$T$10:$T$6209))</f>
        <v>45.299014471699998</v>
      </c>
      <c r="V3786" s="34">
        <f t="shared" si="179"/>
        <v>0.1309840013432837</v>
      </c>
      <c r="W3786" s="24"/>
      <c r="X3786" s="2" t="str">
        <f>IFERROR(MIN(VLOOKUP($W3786,margin_ranges!$A$5:$D$10,4,FALSE),$Q3786*100)/100,"")</f>
        <v/>
      </c>
      <c r="Y3786" s="6">
        <f t="shared" si="177"/>
        <v>45.299014471699998</v>
      </c>
      <c r="Z3786" s="6">
        <f>IF($A3786="placement",Y3786,SUMIF($C$10:$C$6209,$C3786,$Y$10:$Y$6209))</f>
        <v>45.299014471699998</v>
      </c>
      <c r="AA3786" s="29">
        <f t="shared" si="178"/>
        <v>0.1309840013432837</v>
      </c>
    </row>
    <row r="3787" spans="1:27" hidden="1" x14ac:dyDescent="0.3">
      <c r="A3787" s="8" t="s">
        <v>17</v>
      </c>
      <c r="B3787" s="8" t="s">
        <v>9132</v>
      </c>
      <c r="C3787" s="8" t="s">
        <v>9133</v>
      </c>
      <c r="D3787" s="8" t="s">
        <v>9160</v>
      </c>
      <c r="E3787" s="8" t="s">
        <v>9161</v>
      </c>
      <c r="F3787" s="29">
        <v>0.28244455234275101</v>
      </c>
      <c r="G3787" s="29">
        <v>1</v>
      </c>
      <c r="H3787" s="30">
        <v>39.276899999999998</v>
      </c>
      <c r="I3787" s="30">
        <v>15.511100000000001</v>
      </c>
      <c r="J3787" s="14">
        <v>551</v>
      </c>
      <c r="K3787" s="14">
        <v>156</v>
      </c>
      <c r="L3787" s="12">
        <v>0.39489999999999997</v>
      </c>
      <c r="M3787" s="7">
        <v>1.1845774499999999</v>
      </c>
      <c r="N3787" s="31">
        <v>0.85</v>
      </c>
      <c r="O3787" s="14">
        <f>IFERROR(VLOOKUP($C3787,'site totals'!$J$2:$K$607,2,FALSE),1)</f>
        <v>1291.0392999999999</v>
      </c>
      <c r="P3787" s="32" t="s">
        <v>161</v>
      </c>
      <c r="Q3787" s="12">
        <v>0.28244455229999998</v>
      </c>
      <c r="R3787" s="29">
        <v>0.4</v>
      </c>
      <c r="S3787" s="2">
        <f>IF($A3787="site","",VLOOKUP($P3787,margin_ranges!$A$5:$D$10,4,FALSE)/100)</f>
        <v>0.43</v>
      </c>
      <c r="T3787" s="6">
        <f>IF(A3787="placement",$J3787*MIN($Q3787,$S3787),"")</f>
        <v>155.62694831729999</v>
      </c>
      <c r="U3787" s="6">
        <f>IF($A3787="placement",T3787,SUMIF($C$10:$C$6209,$C3787,$T$10:$T$6209))</f>
        <v>155.62694831729999</v>
      </c>
      <c r="V3787" s="34">
        <f t="shared" si="179"/>
        <v>0.1959257461666668</v>
      </c>
      <c r="W3787" s="24"/>
      <c r="X3787" s="2" t="str">
        <f>IFERROR(MIN(VLOOKUP($W3787,margin_ranges!$A$5:$D$10,4,FALSE),$Q3787*100)/100,"")</f>
        <v/>
      </c>
      <c r="Y3787" s="6">
        <f t="shared" si="177"/>
        <v>155.62694831729999</v>
      </c>
      <c r="Z3787" s="6">
        <f>IF($A3787="placement",Y3787,SUMIF($C$10:$C$6209,$C3787,$Y$10:$Y$6209))</f>
        <v>155.62694831729999</v>
      </c>
      <c r="AA3787" s="29">
        <f t="shared" si="178"/>
        <v>0.1959257461666668</v>
      </c>
    </row>
    <row r="3788" spans="1:27" hidden="1" x14ac:dyDescent="0.3">
      <c r="A3788" s="8" t="s">
        <v>17</v>
      </c>
      <c r="B3788" s="8" t="s">
        <v>9132</v>
      </c>
      <c r="C3788" s="8" t="s">
        <v>9133</v>
      </c>
      <c r="D3788" s="8" t="s">
        <v>9146</v>
      </c>
      <c r="E3788" s="8" t="s">
        <v>9147</v>
      </c>
      <c r="F3788" s="29">
        <v>0.3</v>
      </c>
      <c r="G3788" s="29">
        <v>0</v>
      </c>
      <c r="H3788" s="30">
        <v>16.542000000000002</v>
      </c>
      <c r="I3788" s="30">
        <v>0.71289999999999998</v>
      </c>
      <c r="J3788" s="14">
        <v>11</v>
      </c>
      <c r="K3788" s="14">
        <v>3</v>
      </c>
      <c r="L3788" s="12">
        <v>4.3099999999999999E-2</v>
      </c>
      <c r="M3788" s="7">
        <v>0.52358481000000001</v>
      </c>
      <c r="N3788" s="31">
        <v>0.33</v>
      </c>
      <c r="O3788" s="14">
        <f>IFERROR(VLOOKUP($C3788,'site totals'!$J$2:$K$607,2,FALSE),1)</f>
        <v>1291.0392999999999</v>
      </c>
      <c r="P3788" s="32" t="s">
        <v>91</v>
      </c>
      <c r="Q3788" s="12">
        <v>0.36972961599999998</v>
      </c>
      <c r="R3788" s="29">
        <v>0.3</v>
      </c>
      <c r="S3788" s="2">
        <f>IF($A3788="site","",VLOOKUP($P3788,margin_ranges!$A$5:$D$10,4,FALSE)/100)</f>
        <v>0.29749999999999999</v>
      </c>
      <c r="T3788" s="6">
        <f>IF(A3788="placement",$J3788*MIN($Q3788,$S3788),"")</f>
        <v>3.2725</v>
      </c>
      <c r="U3788" s="6">
        <f>IF($A3788="placement",T3788,SUMIF($C$10:$C$6209,$C3788,$T$10:$T$6209))</f>
        <v>3.2725</v>
      </c>
      <c r="V3788" s="34">
        <f t="shared" si="179"/>
        <v>3.5714285714285587E-3</v>
      </c>
      <c r="W3788" s="24"/>
      <c r="X3788" s="2" t="str">
        <f>IFERROR(MIN(VLOOKUP($W3788,margin_ranges!$A$5:$D$10,4,FALSE),$Q3788*100)/100,"")</f>
        <v/>
      </c>
      <c r="Y3788" s="6">
        <f t="shared" si="177"/>
        <v>3.2725</v>
      </c>
      <c r="Z3788" s="6">
        <f>IF($A3788="placement",Y3788,SUMIF($C$10:$C$6209,$C3788,$Y$10:$Y$6209))</f>
        <v>3.2725</v>
      </c>
      <c r="AA3788" s="29">
        <f t="shared" si="178"/>
        <v>3.5714285714285587E-3</v>
      </c>
    </row>
    <row r="3789" spans="1:27" hidden="1" x14ac:dyDescent="0.3">
      <c r="A3789" s="8" t="s">
        <v>17</v>
      </c>
      <c r="B3789" s="8" t="s">
        <v>9132</v>
      </c>
      <c r="C3789" s="8" t="s">
        <v>9133</v>
      </c>
      <c r="D3789" s="8" t="s">
        <v>9156</v>
      </c>
      <c r="E3789" s="8" t="s">
        <v>9157</v>
      </c>
      <c r="F3789" s="29">
        <v>0.3</v>
      </c>
      <c r="G3789" s="29">
        <v>0</v>
      </c>
      <c r="H3789" s="30">
        <v>33.090899999999998</v>
      </c>
      <c r="I3789" s="30">
        <v>1.7195</v>
      </c>
      <c r="J3789" s="14">
        <v>18</v>
      </c>
      <c r="K3789" s="14">
        <v>5</v>
      </c>
      <c r="L3789" s="12">
        <v>5.1999999999999998E-2</v>
      </c>
      <c r="M3789" s="7">
        <v>0.34952021</v>
      </c>
      <c r="N3789" s="31">
        <v>0.2</v>
      </c>
      <c r="O3789" s="14">
        <f>IFERROR(VLOOKUP($C3789,'site totals'!$J$2:$K$607,2,FALSE),1)</f>
        <v>1291.0392999999999</v>
      </c>
      <c r="P3789" s="32" t="s">
        <v>91</v>
      </c>
      <c r="Q3789" s="12">
        <v>0.42778702159999998</v>
      </c>
      <c r="R3789" s="29">
        <v>0.3</v>
      </c>
      <c r="S3789" s="2">
        <f>IF($A3789="site","",VLOOKUP($P3789,margin_ranges!$A$5:$D$10,4,FALSE)/100)</f>
        <v>0.29749999999999999</v>
      </c>
      <c r="T3789" s="6">
        <f>IF(A3789="placement",$J3789*MIN($Q3789,$S3789),"")</f>
        <v>5.3549999999999995</v>
      </c>
      <c r="U3789" s="6">
        <f>IF($A3789="placement",T3789,SUMIF($C$10:$C$6209,$C3789,$T$10:$T$6209))</f>
        <v>5.3549999999999995</v>
      </c>
      <c r="V3789" s="34">
        <f t="shared" si="179"/>
        <v>3.5714285714285587E-3</v>
      </c>
      <c r="W3789" s="24"/>
      <c r="X3789" s="2" t="str">
        <f>IFERROR(MIN(VLOOKUP($W3789,margin_ranges!$A$5:$D$10,4,FALSE),$Q3789*100)/100,"")</f>
        <v/>
      </c>
      <c r="Y3789" s="6">
        <f t="shared" si="177"/>
        <v>5.3549999999999995</v>
      </c>
      <c r="Z3789" s="6">
        <f>IF($A3789="placement",Y3789,SUMIF($C$10:$C$6209,$C3789,$Y$10:$Y$6209))</f>
        <v>5.3549999999999995</v>
      </c>
      <c r="AA3789" s="17">
        <f t="shared" si="178"/>
        <v>3.5714285714285587E-3</v>
      </c>
    </row>
    <row r="3790" spans="1:27" hidden="1" x14ac:dyDescent="0.3">
      <c r="A3790" s="8" t="s">
        <v>17</v>
      </c>
      <c r="B3790" s="8" t="s">
        <v>9132</v>
      </c>
      <c r="C3790" s="8" t="s">
        <v>9133</v>
      </c>
      <c r="D3790" s="8" t="s">
        <v>9162</v>
      </c>
      <c r="E3790" s="8" t="s">
        <v>9163</v>
      </c>
      <c r="F3790" s="29">
        <v>0.3</v>
      </c>
      <c r="G3790" s="29">
        <v>0</v>
      </c>
      <c r="H3790" s="30">
        <v>11.9627</v>
      </c>
      <c r="I3790" s="30">
        <v>5.3090999999999999</v>
      </c>
      <c r="J3790" s="14">
        <v>77</v>
      </c>
      <c r="K3790" s="14">
        <v>23</v>
      </c>
      <c r="L3790" s="12">
        <v>0.44379999999999997</v>
      </c>
      <c r="M3790" s="7">
        <v>0.48284875999999999</v>
      </c>
      <c r="N3790" s="31">
        <v>0.25</v>
      </c>
      <c r="O3790" s="14">
        <f>IFERROR(VLOOKUP($C3790,'site totals'!$J$2:$K$607,2,FALSE),1)</f>
        <v>1291.0392999999999</v>
      </c>
      <c r="P3790" s="32" t="s">
        <v>91</v>
      </c>
      <c r="Q3790" s="12">
        <v>0.482239535</v>
      </c>
      <c r="R3790" s="29">
        <v>0.3</v>
      </c>
      <c r="S3790" s="2">
        <f>IF($A3790="site","",VLOOKUP($P3790,margin_ranges!$A$5:$D$10,4,FALSE)/100)</f>
        <v>0.29749999999999999</v>
      </c>
      <c r="T3790" s="6">
        <f>IF(A3790="placement",$J3790*MIN($Q3790,$S3790),"")</f>
        <v>22.907499999999999</v>
      </c>
      <c r="U3790" s="6">
        <f>IF($A3790="placement",T3790,SUMIF($C$10:$C$6209,$C3790,$T$10:$T$6209))</f>
        <v>22.907499999999999</v>
      </c>
      <c r="V3790" s="34">
        <f t="shared" si="179"/>
        <v>3.5714285714285587E-3</v>
      </c>
      <c r="W3790" s="24"/>
      <c r="X3790" s="2" t="str">
        <f>IFERROR(MIN(VLOOKUP($W3790,margin_ranges!$A$5:$D$10,4,FALSE),$Q3790*100)/100,"")</f>
        <v/>
      </c>
      <c r="Y3790" s="6">
        <f t="shared" si="177"/>
        <v>22.907499999999999</v>
      </c>
      <c r="Z3790" s="6">
        <f>IF($A3790="placement",Y3790,SUMIF($C$10:$C$6209,$C3790,$Y$10:$Y$6209))</f>
        <v>22.907499999999999</v>
      </c>
      <c r="AA3790" s="29">
        <f t="shared" si="178"/>
        <v>3.5714285714285587E-3</v>
      </c>
    </row>
    <row r="3791" spans="1:27" hidden="1" x14ac:dyDescent="0.3">
      <c r="A3791" s="8" t="s">
        <v>17</v>
      </c>
      <c r="B3791" s="8" t="s">
        <v>9132</v>
      </c>
      <c r="C3791" s="8" t="s">
        <v>9133</v>
      </c>
      <c r="D3791" s="8" t="s">
        <v>9140</v>
      </c>
      <c r="E3791" s="8" t="s">
        <v>9141</v>
      </c>
      <c r="F3791" s="29">
        <v>0.3</v>
      </c>
      <c r="G3791" s="29">
        <v>1</v>
      </c>
      <c r="H3791" s="30">
        <v>30.838100000000001</v>
      </c>
      <c r="I3791" s="30">
        <v>13.114599999999999</v>
      </c>
      <c r="J3791" s="14">
        <v>298</v>
      </c>
      <c r="K3791" s="14">
        <v>89</v>
      </c>
      <c r="L3791" s="12">
        <v>0.42530000000000001</v>
      </c>
      <c r="M3791" s="7">
        <v>0.75770594000000002</v>
      </c>
      <c r="N3791" s="31">
        <v>0.41</v>
      </c>
      <c r="O3791" s="14">
        <f>IFERROR(VLOOKUP($C3791,'site totals'!$J$2:$K$607,2,FALSE),1)</f>
        <v>1291.0392999999999</v>
      </c>
      <c r="P3791" s="32" t="s">
        <v>91</v>
      </c>
      <c r="Q3791" s="12">
        <v>0.45889298769999998</v>
      </c>
      <c r="R3791" s="29">
        <v>0.3</v>
      </c>
      <c r="S3791" s="2">
        <f>IF($A3791="site","",VLOOKUP($P3791,margin_ranges!$A$5:$D$10,4,FALSE)/100)</f>
        <v>0.29749999999999999</v>
      </c>
      <c r="T3791" s="6">
        <f>IF(A3791="placement",$J3791*MIN($Q3791,$S3791),"")</f>
        <v>88.655000000000001</v>
      </c>
      <c r="U3791" s="6">
        <f>IF($A3791="placement",T3791,SUMIF($C$10:$C$6209,$C3791,$T$10:$T$6209))</f>
        <v>88.655000000000001</v>
      </c>
      <c r="V3791" s="34">
        <f t="shared" si="179"/>
        <v>3.5714285714285587E-3</v>
      </c>
      <c r="W3791" s="24"/>
      <c r="X3791" s="2" t="str">
        <f>IFERROR(MIN(VLOOKUP($W3791,margin_ranges!$A$5:$D$10,4,FALSE),$Q3791*100)/100,"")</f>
        <v/>
      </c>
      <c r="Y3791" s="6">
        <f t="shared" si="177"/>
        <v>88.655000000000001</v>
      </c>
      <c r="Z3791" s="6">
        <f>IF($A3791="placement",Y3791,SUMIF($C$10:$C$6209,$C3791,$Y$10:$Y$6209))</f>
        <v>88.655000000000001</v>
      </c>
      <c r="AA3791" s="29">
        <f t="shared" si="178"/>
        <v>3.5714285714285587E-3</v>
      </c>
    </row>
    <row r="3792" spans="1:27" hidden="1" x14ac:dyDescent="0.3">
      <c r="A3792" s="8" t="s">
        <v>17</v>
      </c>
      <c r="B3792" s="8" t="s">
        <v>9132</v>
      </c>
      <c r="C3792" s="8" t="s">
        <v>9133</v>
      </c>
      <c r="D3792" s="8" t="s">
        <v>9138</v>
      </c>
      <c r="E3792" s="8" t="s">
        <v>9139</v>
      </c>
      <c r="F3792" s="29">
        <v>0.3</v>
      </c>
      <c r="G3792" s="29">
        <v>0</v>
      </c>
      <c r="H3792" s="30">
        <v>43.4465</v>
      </c>
      <c r="I3792" s="30">
        <v>16.706299999999999</v>
      </c>
      <c r="J3792" s="14">
        <v>389</v>
      </c>
      <c r="K3792" s="14">
        <v>117</v>
      </c>
      <c r="L3792" s="12">
        <v>0.38450000000000001</v>
      </c>
      <c r="M3792" s="7">
        <v>0.77673972000000002</v>
      </c>
      <c r="N3792" s="31">
        <v>0.5</v>
      </c>
      <c r="O3792" s="14">
        <f>IFERROR(VLOOKUP($C3792,'site totals'!$J$2:$K$607,2,FALSE),1)</f>
        <v>1291.0392999999999</v>
      </c>
      <c r="P3792" s="32" t="s">
        <v>91</v>
      </c>
      <c r="Q3792" s="12">
        <v>0.35628372530000002</v>
      </c>
      <c r="R3792" s="29">
        <v>0.3</v>
      </c>
      <c r="S3792" s="2">
        <f>IF($A3792="site","",VLOOKUP($P3792,margin_ranges!$A$5:$D$10,4,FALSE)/100)</f>
        <v>0.29749999999999999</v>
      </c>
      <c r="T3792" s="6">
        <f>IF(A3792="placement",$J3792*MIN($Q3792,$S3792),"")</f>
        <v>115.72749999999999</v>
      </c>
      <c r="U3792" s="6">
        <f>IF($A3792="placement",T3792,SUMIF($C$10:$C$6209,$C3792,$T$10:$T$6209))</f>
        <v>115.72749999999999</v>
      </c>
      <c r="V3792" s="34">
        <f t="shared" si="179"/>
        <v>3.5714285714287808E-3</v>
      </c>
      <c r="W3792" s="24"/>
      <c r="X3792" s="2" t="str">
        <f>IFERROR(MIN(VLOOKUP($W3792,margin_ranges!$A$5:$D$10,4,FALSE),$Q3792*100)/100,"")</f>
        <v/>
      </c>
      <c r="Y3792" s="6">
        <f t="shared" si="177"/>
        <v>115.72749999999999</v>
      </c>
      <c r="Z3792" s="6">
        <f>IF($A3792="placement",Y3792,SUMIF($C$10:$C$6209,$C3792,$Y$10:$Y$6209))</f>
        <v>115.72749999999999</v>
      </c>
      <c r="AA3792" s="17">
        <f t="shared" si="178"/>
        <v>3.5714285714287808E-3</v>
      </c>
    </row>
    <row r="3793" spans="1:27" hidden="1" x14ac:dyDescent="0.3">
      <c r="A3793" s="8" t="s">
        <v>17</v>
      </c>
      <c r="B3793" s="8" t="s">
        <v>9132</v>
      </c>
      <c r="C3793" s="8" t="s">
        <v>9133</v>
      </c>
      <c r="D3793" s="33" t="s">
        <v>9142</v>
      </c>
      <c r="E3793" s="8" t="s">
        <v>9143</v>
      </c>
      <c r="F3793" s="29">
        <v>0.33999999999999903</v>
      </c>
      <c r="G3793" s="29">
        <v>0</v>
      </c>
      <c r="H3793" s="30">
        <v>8.1076999999999995</v>
      </c>
      <c r="I3793" s="30">
        <v>4.0354000000000001</v>
      </c>
      <c r="J3793" s="14">
        <v>49</v>
      </c>
      <c r="K3793" s="14">
        <v>15</v>
      </c>
      <c r="L3793" s="12">
        <v>0.49769999999999998</v>
      </c>
      <c r="M3793" s="7">
        <v>0.40474555000000001</v>
      </c>
      <c r="N3793" s="31">
        <v>0.2</v>
      </c>
      <c r="O3793" s="14">
        <f>IFERROR(VLOOKUP($C3793,'site totals'!$J$2:$K$607,2,FALSE),1)</f>
        <v>1291.0392999999999</v>
      </c>
      <c r="P3793" s="32" t="s">
        <v>22</v>
      </c>
      <c r="Q3793" s="12">
        <v>0.50586239020000001</v>
      </c>
      <c r="R3793" s="29">
        <v>0.34</v>
      </c>
      <c r="S3793" s="2">
        <f>IF($A3793="site","",VLOOKUP($P3793,margin_ranges!$A$5:$D$10,4,FALSE)/100)</f>
        <v>0.29749999999999999</v>
      </c>
      <c r="T3793" s="6">
        <f>IF(A3793="placement",$J3793*MIN($Q3793,$S3793),"")</f>
        <v>14.577499999999999</v>
      </c>
      <c r="U3793" s="6">
        <f>IF($A3793="placement",T3793,SUMIF($C$10:$C$6209,$C3793,$T$10:$T$6209))</f>
        <v>14.577499999999999</v>
      </c>
      <c r="V3793" s="34">
        <f t="shared" si="179"/>
        <v>6.4393939393939448E-2</v>
      </c>
      <c r="W3793" s="24"/>
      <c r="X3793" s="2" t="str">
        <f>IFERROR(MIN(VLOOKUP($W3793,margin_ranges!$A$5:$D$10,4,FALSE),$Q3793*100)/100,"")</f>
        <v/>
      </c>
      <c r="Y3793" s="6">
        <f t="shared" si="177"/>
        <v>14.577499999999999</v>
      </c>
      <c r="Z3793" s="6">
        <f>IF($A3793="placement",Y3793,SUMIF($C$10:$C$6209,$C3793,$Y$10:$Y$6209))</f>
        <v>14.577499999999999</v>
      </c>
      <c r="AA3793" s="17">
        <f t="shared" si="178"/>
        <v>6.4393939393939448E-2</v>
      </c>
    </row>
    <row r="3794" spans="1:27" hidden="1" x14ac:dyDescent="0.3">
      <c r="A3794" s="8" t="s">
        <v>17</v>
      </c>
      <c r="B3794" s="8" t="s">
        <v>9132</v>
      </c>
      <c r="C3794" s="8" t="s">
        <v>9133</v>
      </c>
      <c r="D3794" s="8" t="s">
        <v>9148</v>
      </c>
      <c r="E3794" s="8" t="s">
        <v>9149</v>
      </c>
      <c r="F3794" s="29">
        <v>0.33999999999999903</v>
      </c>
      <c r="G3794" s="29">
        <v>0</v>
      </c>
      <c r="H3794" s="30">
        <v>8.5744000000000007</v>
      </c>
      <c r="I3794" s="30">
        <v>3.9237000000000002</v>
      </c>
      <c r="J3794" s="14">
        <v>73</v>
      </c>
      <c r="K3794" s="14">
        <v>22</v>
      </c>
      <c r="L3794" s="12">
        <v>0.45760000000000001</v>
      </c>
      <c r="M3794" s="7">
        <v>0.61878504000000001</v>
      </c>
      <c r="N3794" s="31">
        <v>0.35</v>
      </c>
      <c r="O3794" s="14">
        <f>IFERROR(VLOOKUP($C3794,'site totals'!$J$2:$K$607,2,FALSE),1)</f>
        <v>1291.0392999999999</v>
      </c>
      <c r="P3794" s="32" t="s">
        <v>22</v>
      </c>
      <c r="Q3794" s="12">
        <v>0.43437546890000001</v>
      </c>
      <c r="R3794" s="29">
        <v>0.34</v>
      </c>
      <c r="S3794" s="2">
        <f>IF($A3794="site","",VLOOKUP($P3794,margin_ranges!$A$5:$D$10,4,FALSE)/100)</f>
        <v>0.29749999999999999</v>
      </c>
      <c r="T3794" s="6">
        <f>IF(A3794="placement",$J3794*MIN($Q3794,$S3794),"")</f>
        <v>21.717499999999998</v>
      </c>
      <c r="U3794" s="6">
        <f>IF($A3794="placement",T3794,SUMIF($C$10:$C$6209,$C3794,$T$10:$T$6209))</f>
        <v>21.717499999999998</v>
      </c>
      <c r="V3794" s="34">
        <f t="shared" si="179"/>
        <v>6.4393939393939448E-2</v>
      </c>
      <c r="W3794" s="24"/>
      <c r="X3794" s="2" t="str">
        <f>IFERROR(MIN(VLOOKUP($W3794,margin_ranges!$A$5:$D$10,4,FALSE),$Q3794*100)/100,"")</f>
        <v/>
      </c>
      <c r="Y3794" s="6">
        <f t="shared" si="177"/>
        <v>21.717499999999998</v>
      </c>
      <c r="Z3794" s="6">
        <f>IF($A3794="placement",Y3794,SUMIF($C$10:$C$6209,$C3794,$Y$10:$Y$6209))</f>
        <v>21.717499999999998</v>
      </c>
      <c r="AA3794" s="29">
        <f t="shared" si="178"/>
        <v>6.4393939393939448E-2</v>
      </c>
    </row>
    <row r="3795" spans="1:27" hidden="1" x14ac:dyDescent="0.3">
      <c r="A3795" s="8" t="s">
        <v>17</v>
      </c>
      <c r="B3795" s="8" t="s">
        <v>9132</v>
      </c>
      <c r="C3795" s="8" t="s">
        <v>9133</v>
      </c>
      <c r="D3795" s="8" t="s">
        <v>9164</v>
      </c>
      <c r="E3795" s="8" t="s">
        <v>9165</v>
      </c>
      <c r="F3795" s="29">
        <v>0.34</v>
      </c>
      <c r="G3795" s="29">
        <v>0</v>
      </c>
      <c r="H3795" s="30">
        <v>17.905100000000001</v>
      </c>
      <c r="I3795" s="30">
        <v>0.43509999999999999</v>
      </c>
      <c r="J3795" s="14">
        <v>7</v>
      </c>
      <c r="K3795" s="14">
        <v>2</v>
      </c>
      <c r="L3795" s="12">
        <v>2.4299999999999999E-2</v>
      </c>
      <c r="M3795" s="7">
        <v>0.54875246</v>
      </c>
      <c r="N3795" s="31">
        <v>0.3</v>
      </c>
      <c r="O3795" s="14">
        <f>IFERROR(VLOOKUP($C3795,'site totals'!$J$2:$K$607,2,FALSE),1)</f>
        <v>1291.0392999999999</v>
      </c>
      <c r="P3795" s="32" t="s">
        <v>22</v>
      </c>
      <c r="Q3795" s="12">
        <v>0.45330541429999999</v>
      </c>
      <c r="R3795" s="29">
        <v>0.34</v>
      </c>
      <c r="S3795" s="2">
        <f>IF($A3795="site","",VLOOKUP($P3795,margin_ranges!$A$5:$D$10,4,FALSE)/100)</f>
        <v>0.29749999999999999</v>
      </c>
      <c r="T3795" s="6">
        <f>IF(A3795="placement",$J3795*MIN($Q3795,$S3795),"")</f>
        <v>2.0825</v>
      </c>
      <c r="U3795" s="6">
        <f>IF($A3795="placement",T3795,SUMIF($C$10:$C$6209,$C3795,$T$10:$T$6209))</f>
        <v>2.0825</v>
      </c>
      <c r="V3795" s="34">
        <f t="shared" si="179"/>
        <v>6.439393939393967E-2</v>
      </c>
      <c r="W3795" s="24"/>
      <c r="X3795" s="2" t="str">
        <f>IFERROR(MIN(VLOOKUP($W3795,margin_ranges!$A$5:$D$10,4,FALSE),$Q3795*100)/100,"")</f>
        <v/>
      </c>
      <c r="Y3795" s="6">
        <f t="shared" si="177"/>
        <v>2.0825</v>
      </c>
      <c r="Z3795" s="6">
        <f>IF($A3795="placement",Y3795,SUMIF($C$10:$C$6209,$C3795,$Y$10:$Y$6209))</f>
        <v>2.0825</v>
      </c>
      <c r="AA3795" s="29">
        <f t="shared" si="178"/>
        <v>6.439393939393967E-2</v>
      </c>
    </row>
    <row r="3796" spans="1:27" hidden="1" x14ac:dyDescent="0.3">
      <c r="A3796" s="8" t="s">
        <v>17</v>
      </c>
      <c r="B3796" s="8" t="s">
        <v>9132</v>
      </c>
      <c r="C3796" s="8" t="s">
        <v>9133</v>
      </c>
      <c r="D3796" s="8" t="s">
        <v>9154</v>
      </c>
      <c r="E3796" s="8" t="s">
        <v>9155</v>
      </c>
      <c r="F3796" s="29">
        <v>0.33999999999999903</v>
      </c>
      <c r="G3796" s="29">
        <v>0</v>
      </c>
      <c r="H3796" s="30">
        <v>15.5344</v>
      </c>
      <c r="I3796" s="30">
        <v>5.7732999999999999</v>
      </c>
      <c r="J3796" s="14">
        <v>67</v>
      </c>
      <c r="K3796" s="14">
        <v>20</v>
      </c>
      <c r="L3796" s="12">
        <v>0.37159999999999999</v>
      </c>
      <c r="M3796" s="7">
        <v>0.38852843999999997</v>
      </c>
      <c r="N3796" s="31">
        <v>0.2</v>
      </c>
      <c r="O3796" s="14">
        <f>IFERROR(VLOOKUP($C3796,'site totals'!$J$2:$K$607,2,FALSE),1)</f>
        <v>1291.0392999999999</v>
      </c>
      <c r="P3796" s="32" t="s">
        <v>22</v>
      </c>
      <c r="Q3796" s="12">
        <v>0.48523717329999999</v>
      </c>
      <c r="R3796" s="29">
        <v>0.34</v>
      </c>
      <c r="S3796" s="2">
        <f>IF($A3796="site","",VLOOKUP($P3796,margin_ranges!$A$5:$D$10,4,FALSE)/100)</f>
        <v>0.29749999999999999</v>
      </c>
      <c r="T3796" s="6">
        <f>IF(A3796="placement",$J3796*MIN($Q3796,$S3796),"")</f>
        <v>19.932499999999997</v>
      </c>
      <c r="U3796" s="6">
        <f>IF($A3796="placement",T3796,SUMIF($C$10:$C$6209,$C3796,$T$10:$T$6209))</f>
        <v>19.932499999999997</v>
      </c>
      <c r="V3796" s="34">
        <f t="shared" si="179"/>
        <v>6.439393939393967E-2</v>
      </c>
      <c r="W3796" s="24"/>
      <c r="X3796" s="2" t="str">
        <f>IFERROR(MIN(VLOOKUP($W3796,margin_ranges!$A$5:$D$10,4,FALSE),$Q3796*100)/100,"")</f>
        <v/>
      </c>
      <c r="Y3796" s="6">
        <f t="shared" si="177"/>
        <v>19.932499999999997</v>
      </c>
      <c r="Z3796" s="6">
        <f>IF($A3796="placement",Y3796,SUMIF($C$10:$C$6209,$C3796,$Y$10:$Y$6209))</f>
        <v>19.932499999999997</v>
      </c>
      <c r="AA3796" s="29">
        <f t="shared" si="178"/>
        <v>6.439393939393967E-2</v>
      </c>
    </row>
    <row r="3797" spans="1:27" hidden="1" x14ac:dyDescent="0.3">
      <c r="A3797" s="8" t="s">
        <v>17</v>
      </c>
      <c r="B3797" s="8" t="s">
        <v>9132</v>
      </c>
      <c r="C3797" s="8" t="s">
        <v>9133</v>
      </c>
      <c r="D3797" s="8" t="s">
        <v>9168</v>
      </c>
      <c r="E3797" s="8" t="s">
        <v>9169</v>
      </c>
      <c r="F3797" s="29">
        <v>0.25</v>
      </c>
      <c r="G3797" s="29">
        <v>1</v>
      </c>
      <c r="H3797" s="30">
        <v>32.9923</v>
      </c>
      <c r="I3797" s="30">
        <v>3.3205</v>
      </c>
      <c r="J3797" s="14">
        <v>73</v>
      </c>
      <c r="K3797" s="14">
        <v>16</v>
      </c>
      <c r="L3797" s="12">
        <v>0.10059999999999999</v>
      </c>
      <c r="M3797" s="7">
        <v>0.73670703999999998</v>
      </c>
      <c r="N3797" s="31">
        <v>0.55000000000000004</v>
      </c>
      <c r="O3797" s="14">
        <f>IFERROR(VLOOKUP($C3797,'site totals'!$J$2:$K$607,2,FALSE),1)</f>
        <v>1291.0392999999999</v>
      </c>
      <c r="P3797" s="32" t="s">
        <v>94</v>
      </c>
      <c r="Q3797" s="12">
        <v>0.25343457730000002</v>
      </c>
      <c r="R3797" s="29">
        <v>0.25</v>
      </c>
      <c r="S3797" s="2">
        <f>IF($A3797="site","",VLOOKUP($P3797,margin_ranges!$A$5:$D$10,4,FALSE)/100)</f>
        <v>0.19750000000000001</v>
      </c>
      <c r="T3797" s="6">
        <f>IF(A3797="placement",$J3797*MIN($Q3797,$S3797),"")</f>
        <v>14.4175</v>
      </c>
      <c r="U3797" s="6">
        <f>IF($A3797="placement",T3797,SUMIF($C$10:$C$6209,$C3797,$T$10:$T$6209))</f>
        <v>14.4175</v>
      </c>
      <c r="V3797" s="34">
        <f t="shared" si="179"/>
        <v>6.999999999999984E-2</v>
      </c>
      <c r="W3797" s="24"/>
      <c r="X3797" s="2" t="str">
        <f>IFERROR(MIN(VLOOKUP($W3797,margin_ranges!$A$5:$D$10,4,FALSE),$Q3797*100)/100,"")</f>
        <v/>
      </c>
      <c r="Y3797" s="6">
        <f t="shared" si="177"/>
        <v>14.4175</v>
      </c>
      <c r="Z3797" s="6">
        <f>IF($A3797="placement",Y3797,SUMIF($C$10:$C$6209,$C3797,$Y$10:$Y$6209))</f>
        <v>14.4175</v>
      </c>
      <c r="AA3797" s="29">
        <f t="shared" si="178"/>
        <v>6.999999999999984E-2</v>
      </c>
    </row>
    <row r="3798" spans="1:27" hidden="1" x14ac:dyDescent="0.3">
      <c r="A3798" s="8" t="s">
        <v>17</v>
      </c>
      <c r="B3798" s="8" t="s">
        <v>9132</v>
      </c>
      <c r="C3798" s="8" t="s">
        <v>9133</v>
      </c>
      <c r="D3798" s="8" t="s">
        <v>9158</v>
      </c>
      <c r="E3798" s="8" t="s">
        <v>9159</v>
      </c>
      <c r="F3798" s="29">
        <v>0.26878527624701898</v>
      </c>
      <c r="G3798" s="29">
        <v>0</v>
      </c>
      <c r="H3798" s="30">
        <v>34.691000000000003</v>
      </c>
      <c r="I3798" s="30">
        <v>10.2346</v>
      </c>
      <c r="J3798" s="14">
        <v>273</v>
      </c>
      <c r="K3798" s="14">
        <v>72</v>
      </c>
      <c r="L3798" s="12">
        <v>0.29499999999999998</v>
      </c>
      <c r="M3798" s="7">
        <v>0.88893177000000001</v>
      </c>
      <c r="N3798" s="31">
        <v>0.65</v>
      </c>
      <c r="O3798" s="14">
        <f>IFERROR(VLOOKUP($C3798,'site totals'!$J$2:$K$607,2,FALSE),1)</f>
        <v>1291.0392999999999</v>
      </c>
      <c r="P3798" s="32" t="s">
        <v>94</v>
      </c>
      <c r="Q3798" s="12">
        <v>0.26878527619999998</v>
      </c>
      <c r="R3798" s="29">
        <v>0.3</v>
      </c>
      <c r="S3798" s="2">
        <f>IF($A3798="site","",VLOOKUP($P3798,margin_ranges!$A$5:$D$10,4,FALSE)/100)</f>
        <v>0.19750000000000001</v>
      </c>
      <c r="T3798" s="6">
        <f>IF(A3798="placement",$J3798*MIN($Q3798,$S3798),"")</f>
        <v>53.917500000000004</v>
      </c>
      <c r="U3798" s="6">
        <f>IF($A3798="placement",T3798,SUMIF($C$10:$C$6209,$C3798,$T$10:$T$6209))</f>
        <v>53.917500000000004</v>
      </c>
      <c r="V3798" s="34">
        <f t="shared" si="179"/>
        <v>0.14642857142857135</v>
      </c>
      <c r="W3798" s="24"/>
      <c r="X3798" s="2" t="str">
        <f>IFERROR(MIN(VLOOKUP($W3798,margin_ranges!$A$5:$D$10,4,FALSE),$Q3798*100)/100,"")</f>
        <v/>
      </c>
      <c r="Y3798" s="6">
        <f t="shared" si="177"/>
        <v>53.917500000000004</v>
      </c>
      <c r="Z3798" s="6">
        <f>IF($A3798="placement",Y3798,SUMIF($C$10:$C$6209,$C3798,$Y$10:$Y$6209))</f>
        <v>53.917500000000004</v>
      </c>
      <c r="AA3798" s="17">
        <f t="shared" si="178"/>
        <v>0.14642857142857135</v>
      </c>
    </row>
    <row r="3799" spans="1:27" hidden="1" x14ac:dyDescent="0.3">
      <c r="A3799" s="8" t="s">
        <v>17</v>
      </c>
      <c r="B3799" s="8" t="s">
        <v>9132</v>
      </c>
      <c r="C3799" s="8" t="s">
        <v>9133</v>
      </c>
      <c r="D3799" s="8" t="s">
        <v>9136</v>
      </c>
      <c r="E3799" s="8" t="s">
        <v>9137</v>
      </c>
      <c r="F3799" s="29">
        <v>0.38999999999999901</v>
      </c>
      <c r="G3799" s="29">
        <v>0</v>
      </c>
      <c r="H3799" s="30">
        <v>20.504899999999999</v>
      </c>
      <c r="I3799" s="30">
        <v>5.0284000000000004</v>
      </c>
      <c r="J3799" s="14">
        <v>58</v>
      </c>
      <c r="K3799" s="14">
        <v>21</v>
      </c>
      <c r="L3799" s="12">
        <v>0.2452</v>
      </c>
      <c r="M3799" s="7">
        <v>0.38539873000000002</v>
      </c>
      <c r="N3799" s="31">
        <v>0.15</v>
      </c>
      <c r="O3799" s="14">
        <f>IFERROR(VLOOKUP($C3799,'site totals'!$J$2:$K$607,2,FALSE),1)</f>
        <v>1291.0392999999999</v>
      </c>
      <c r="P3799" s="32" t="s">
        <v>22</v>
      </c>
      <c r="Q3799" s="12">
        <v>0.61079270070000002</v>
      </c>
      <c r="R3799" s="29">
        <v>0.39</v>
      </c>
      <c r="S3799" s="2">
        <f>IF($A3799="site","",VLOOKUP($P3799,margin_ranges!$A$5:$D$10,4,FALSE)/100)</f>
        <v>0.29749999999999999</v>
      </c>
      <c r="T3799" s="6">
        <f>IF(A3799="placement",$J3799*MIN($Q3799,$S3799),"")</f>
        <v>17.254999999999999</v>
      </c>
      <c r="U3799" s="6">
        <f>IF($A3799="placement",T3799,SUMIF($C$10:$C$6209,$C3799,$T$10:$T$6209))</f>
        <v>17.254999999999999</v>
      </c>
      <c r="V3799" s="34">
        <f t="shared" si="179"/>
        <v>0.15163934426229519</v>
      </c>
      <c r="W3799" s="24"/>
      <c r="X3799" s="2" t="str">
        <f>IFERROR(MIN(VLOOKUP($W3799,margin_ranges!$A$5:$D$10,4,FALSE),$Q3799*100)/100,"")</f>
        <v/>
      </c>
      <c r="Y3799" s="6">
        <f t="shared" si="177"/>
        <v>17.254999999999999</v>
      </c>
      <c r="Z3799" s="6">
        <f>IF($A3799="placement",Y3799,SUMIF($C$10:$C$6209,$C3799,$Y$10:$Y$6209))</f>
        <v>17.254999999999999</v>
      </c>
      <c r="AA3799" s="29">
        <f t="shared" si="178"/>
        <v>0.15163934426229519</v>
      </c>
    </row>
    <row r="3800" spans="1:27" hidden="1" x14ac:dyDescent="0.3">
      <c r="A3800" s="8" t="s">
        <v>17</v>
      </c>
      <c r="B3800" s="8" t="s">
        <v>9132</v>
      </c>
      <c r="C3800" s="8" t="s">
        <v>9133</v>
      </c>
      <c r="D3800" s="8" t="s">
        <v>9144</v>
      </c>
      <c r="E3800" s="8" t="s">
        <v>9145</v>
      </c>
      <c r="F3800" s="29">
        <v>0.33999999999999903</v>
      </c>
      <c r="G3800" s="29">
        <v>0</v>
      </c>
      <c r="H3800" s="30">
        <v>10.013500000000001</v>
      </c>
      <c r="I3800" s="30">
        <v>4.6803999999999997</v>
      </c>
      <c r="J3800" s="14">
        <v>80</v>
      </c>
      <c r="K3800" s="14">
        <v>27</v>
      </c>
      <c r="L3800" s="12">
        <v>0.46739999999999998</v>
      </c>
      <c r="M3800" s="7">
        <v>0.56728424</v>
      </c>
      <c r="N3800" s="31">
        <v>0.35</v>
      </c>
      <c r="O3800" s="14">
        <f>IFERROR(VLOOKUP($C3800,'site totals'!$J$2:$K$607,2,FALSE),1)</f>
        <v>1291.0392999999999</v>
      </c>
      <c r="P3800" s="32" t="s">
        <v>94</v>
      </c>
      <c r="Q3800" s="12">
        <v>0.3830253448</v>
      </c>
      <c r="R3800" s="29">
        <v>0.34</v>
      </c>
      <c r="S3800" s="2">
        <f>IF($A3800="site","",VLOOKUP($P3800,margin_ranges!$A$5:$D$10,4,FALSE)/100)</f>
        <v>0.19750000000000001</v>
      </c>
      <c r="T3800" s="6">
        <f>IF(A3800="placement",$J3800*MIN($Q3800,$S3800),"")</f>
        <v>15.8</v>
      </c>
      <c r="U3800" s="6">
        <f>IF($A3800="placement",T3800,SUMIF($C$10:$C$6209,$C3800,$T$10:$T$6209))</f>
        <v>15.8</v>
      </c>
      <c r="V3800" s="34">
        <f t="shared" si="179"/>
        <v>0.21590909090909105</v>
      </c>
      <c r="W3800" s="24"/>
      <c r="X3800" s="2" t="str">
        <f>IFERROR(MIN(VLOOKUP($W3800,margin_ranges!$A$5:$D$10,4,FALSE),$Q3800*100)/100,"")</f>
        <v/>
      </c>
      <c r="Y3800" s="6">
        <f t="shared" si="177"/>
        <v>15.8</v>
      </c>
      <c r="Z3800" s="6">
        <f>IF($A3800="placement",Y3800,SUMIF($C$10:$C$6209,$C3800,$Y$10:$Y$6209))</f>
        <v>15.8</v>
      </c>
      <c r="AA3800" s="29">
        <f t="shared" si="178"/>
        <v>0.21590909090909105</v>
      </c>
    </row>
    <row r="3801" spans="1:27" x14ac:dyDescent="0.3">
      <c r="A3801" s="16" t="s">
        <v>33</v>
      </c>
      <c r="B3801" s="16" t="s">
        <v>9132</v>
      </c>
      <c r="C3801" s="16" t="s">
        <v>9133</v>
      </c>
      <c r="D3801" s="8" t="s">
        <v>34</v>
      </c>
      <c r="E3801" s="16"/>
      <c r="F3801" s="17">
        <v>0.32452360048218498</v>
      </c>
      <c r="G3801" s="17">
        <v>0.47909881999999998</v>
      </c>
      <c r="H3801" s="36">
        <v>483.69099999999997</v>
      </c>
      <c r="I3801" s="36">
        <v>123.0697</v>
      </c>
      <c r="J3801" s="22">
        <v>2767</v>
      </c>
      <c r="K3801" s="22">
        <v>780</v>
      </c>
      <c r="L3801" s="18">
        <v>0.25440000000000002</v>
      </c>
      <c r="M3801" s="19">
        <v>0.74930777000000004</v>
      </c>
      <c r="N3801" s="20">
        <v>0.48909599999999998</v>
      </c>
      <c r="O3801" s="22">
        <f>IFERROR(VLOOKUP($C3801,'site totals'!$J$2:$K$607,2,FALSE),1)</f>
        <v>1291.0392999999999</v>
      </c>
      <c r="P3801" s="21"/>
      <c r="Q3801" s="18">
        <v>0.34726954500000001</v>
      </c>
      <c r="R3801" s="17">
        <v>0.32450000000000001</v>
      </c>
      <c r="S3801" s="18" t="str">
        <f>IF($A3801="site","",VLOOKUP($P3801,margin_ranges!$A$5:$D$10,4,FALSE)/100)</f>
        <v/>
      </c>
      <c r="T3801" s="22" t="str">
        <f>IF(A3801="placement",$J3801*MIN($Q3801,$S3801),"")</f>
        <v/>
      </c>
      <c r="U3801" s="22">
        <f>IF($A3801="placement",T3801,SUMIF($C$10:$C$6209,$C3801,$T$10:$T$6209))</f>
        <v>770.63138185889977</v>
      </c>
      <c r="V3801" s="37">
        <f t="shared" si="179"/>
        <v>6.8085998293357708E-2</v>
      </c>
      <c r="W3801" s="38"/>
      <c r="X3801" s="18" t="str">
        <f>IFERROR(MIN(VLOOKUP($W3801,margin_ranges!$A$5:$D$10,4,FALSE),$Q3801*100)/100,"")</f>
        <v/>
      </c>
      <c r="Y3801" s="6" t="str">
        <f t="shared" si="177"/>
        <v/>
      </c>
      <c r="Z3801" s="6">
        <f>IF($A3801="placement",Y3801,SUMIF($C$10:$C$6209,$C3801,$Y$10:$Y$6209))</f>
        <v>770.63138185889977</v>
      </c>
      <c r="AA3801" s="17">
        <f t="shared" si="178"/>
        <v>6.8085998293357708E-2</v>
      </c>
    </row>
    <row r="3802" spans="1:27" hidden="1" x14ac:dyDescent="0.3">
      <c r="A3802" s="8" t="s">
        <v>17</v>
      </c>
      <c r="B3802" s="8" t="s">
        <v>10103</v>
      </c>
      <c r="C3802" s="8" t="s">
        <v>10104</v>
      </c>
      <c r="D3802" s="8" t="s">
        <v>10107</v>
      </c>
      <c r="E3802" s="8" t="s">
        <v>10108</v>
      </c>
      <c r="F3802" s="29">
        <v>0.25</v>
      </c>
      <c r="G3802" s="29">
        <v>1</v>
      </c>
      <c r="H3802" s="30">
        <v>208.7551</v>
      </c>
      <c r="I3802" s="30">
        <v>35.235399999999998</v>
      </c>
      <c r="J3802" s="14">
        <v>1037</v>
      </c>
      <c r="K3802" s="14">
        <v>258</v>
      </c>
      <c r="L3802" s="12">
        <v>0.16880000000000001</v>
      </c>
      <c r="M3802" s="7">
        <v>0.98057475000000005</v>
      </c>
      <c r="N3802" s="31">
        <v>0.7</v>
      </c>
      <c r="O3802" s="14">
        <f>IFERROR(VLOOKUP($C3802,'site totals'!$J$2:$K$607,2,FALSE),1)</f>
        <v>1267.0609999999999</v>
      </c>
      <c r="P3802" s="32" t="s">
        <v>91</v>
      </c>
      <c r="Q3802" s="12">
        <v>0.2861329514</v>
      </c>
      <c r="R3802" s="29">
        <v>0.25</v>
      </c>
      <c r="S3802" s="2">
        <f>IF($A3802="site","",VLOOKUP($P3802,margin_ranges!$A$5:$D$10,4,FALSE)/100)</f>
        <v>0.29749999999999999</v>
      </c>
      <c r="T3802" s="6">
        <f>IF(A3802="placement",$J3802*MIN($Q3802,$S3802),"")</f>
        <v>296.71987060179998</v>
      </c>
      <c r="U3802" s="6">
        <f>IF($A3802="placement",T3802,SUMIF($C$10:$C$6209,$C3802,$T$10:$T$6209))</f>
        <v>296.71987060179998</v>
      </c>
      <c r="V3802" s="34">
        <f t="shared" si="179"/>
        <v>-4.8177268533333373E-2</v>
      </c>
      <c r="W3802" s="24"/>
      <c r="X3802" s="2" t="str">
        <f>IFERROR(MIN(VLOOKUP($W3802,margin_ranges!$A$5:$D$10,4,FALSE),$Q3802*100)/100,"")</f>
        <v/>
      </c>
      <c r="Y3802" s="6">
        <f t="shared" si="177"/>
        <v>296.71987060179998</v>
      </c>
      <c r="Z3802" s="6">
        <f>IF($A3802="placement",Y3802,SUMIF($C$10:$C$6209,$C3802,$Y$10:$Y$6209))</f>
        <v>296.71987060179998</v>
      </c>
      <c r="AA3802" s="29">
        <f t="shared" si="178"/>
        <v>-4.8177268533333373E-2</v>
      </c>
    </row>
    <row r="3803" spans="1:27" hidden="1" x14ac:dyDescent="0.3">
      <c r="A3803" s="8" t="s">
        <v>17</v>
      </c>
      <c r="B3803" s="8" t="s">
        <v>10103</v>
      </c>
      <c r="C3803" s="8" t="s">
        <v>10104</v>
      </c>
      <c r="D3803" s="8" t="s">
        <v>10111</v>
      </c>
      <c r="E3803" s="8" t="s">
        <v>10112</v>
      </c>
      <c r="F3803" s="29">
        <v>0.28999999999999898</v>
      </c>
      <c r="G3803" s="29">
        <v>0</v>
      </c>
      <c r="H3803" s="30">
        <v>5.7042000000000002</v>
      </c>
      <c r="I3803" s="30">
        <v>1.2431000000000001</v>
      </c>
      <c r="J3803" s="14">
        <v>8</v>
      </c>
      <c r="K3803" s="14">
        <v>2</v>
      </c>
      <c r="L3803" s="12">
        <v>0.21790000000000001</v>
      </c>
      <c r="M3803" s="7">
        <v>0.20566569000000001</v>
      </c>
      <c r="N3803" s="31">
        <v>0.01</v>
      </c>
      <c r="O3803" s="14">
        <f>IFERROR(VLOOKUP($C3803,'site totals'!$J$2:$K$607,2,FALSE),1)</f>
        <v>1267.0609999999999</v>
      </c>
      <c r="P3803" s="32" t="s">
        <v>22</v>
      </c>
      <c r="Q3803" s="12">
        <v>0.95137740280000005</v>
      </c>
      <c r="R3803" s="29">
        <v>0.28999999999999998</v>
      </c>
      <c r="S3803" s="2">
        <f>IF($A3803="site","",VLOOKUP($P3803,margin_ranges!$A$5:$D$10,4,FALSE)/100)</f>
        <v>0.29749999999999999</v>
      </c>
      <c r="T3803" s="6">
        <f>IF(A3803="placement",$J3803*MIN($Q3803,$S3803),"")</f>
        <v>2.38</v>
      </c>
      <c r="U3803" s="6">
        <f>IF($A3803="placement",T3803,SUMIF($C$10:$C$6209,$C3803,$T$10:$T$6209))</f>
        <v>2.38</v>
      </c>
      <c r="V3803" s="34">
        <f t="shared" si="179"/>
        <v>-1.0563380281690127E-2</v>
      </c>
      <c r="W3803" s="24"/>
      <c r="X3803" s="2" t="str">
        <f>IFERROR(MIN(VLOOKUP($W3803,margin_ranges!$A$5:$D$10,4,FALSE),$Q3803*100)/100,"")</f>
        <v/>
      </c>
      <c r="Y3803" s="6">
        <f t="shared" si="177"/>
        <v>2.38</v>
      </c>
      <c r="Z3803" s="6">
        <f>IF($A3803="placement",Y3803,SUMIF($C$10:$C$6209,$C3803,$Y$10:$Y$6209))</f>
        <v>2.38</v>
      </c>
      <c r="AA3803" s="29">
        <f t="shared" si="178"/>
        <v>-1.0563380281690127E-2</v>
      </c>
    </row>
    <row r="3804" spans="1:27" hidden="1" x14ac:dyDescent="0.3">
      <c r="A3804" s="8" t="s">
        <v>17</v>
      </c>
      <c r="B3804" s="8" t="s">
        <v>10103</v>
      </c>
      <c r="C3804" s="8" t="s">
        <v>10104</v>
      </c>
      <c r="D3804" s="8" t="s">
        <v>10119</v>
      </c>
      <c r="E3804" s="8" t="s">
        <v>10120</v>
      </c>
      <c r="F3804" s="29">
        <v>0.28999999999999998</v>
      </c>
      <c r="G3804" s="29">
        <v>0</v>
      </c>
      <c r="H3804" s="30">
        <v>8.6682000000000006</v>
      </c>
      <c r="I3804" s="30">
        <v>2.2145999999999999</v>
      </c>
      <c r="J3804" s="14">
        <v>49</v>
      </c>
      <c r="K3804" s="14">
        <v>12</v>
      </c>
      <c r="L3804" s="12">
        <v>0.2555</v>
      </c>
      <c r="M3804" s="7">
        <v>0.73905303</v>
      </c>
      <c r="N3804" s="31">
        <v>0.5</v>
      </c>
      <c r="O3804" s="14">
        <f>IFERROR(VLOOKUP($C3804,'site totals'!$J$2:$K$607,2,FALSE),1)</f>
        <v>1267.0609999999999</v>
      </c>
      <c r="P3804" s="32" t="s">
        <v>22</v>
      </c>
      <c r="Q3804" s="12">
        <v>0.32345855740000001</v>
      </c>
      <c r="R3804" s="29">
        <v>0.28999999999999998</v>
      </c>
      <c r="S3804" s="2">
        <f>IF($A3804="site","",VLOOKUP($P3804,margin_ranges!$A$5:$D$10,4,FALSE)/100)</f>
        <v>0.29749999999999999</v>
      </c>
      <c r="T3804" s="6">
        <f>IF(A3804="placement",$J3804*MIN($Q3804,$S3804),"")</f>
        <v>14.577499999999999</v>
      </c>
      <c r="U3804" s="6">
        <f>IF($A3804="placement",T3804,SUMIF($C$10:$C$6209,$C3804,$T$10:$T$6209))</f>
        <v>14.577499999999999</v>
      </c>
      <c r="V3804" s="34">
        <f t="shared" si="179"/>
        <v>-1.0563380281690127E-2</v>
      </c>
      <c r="W3804" s="24"/>
      <c r="X3804" s="2" t="str">
        <f>IFERROR(MIN(VLOOKUP($W3804,margin_ranges!$A$5:$D$10,4,FALSE),$Q3804*100)/100,"")</f>
        <v/>
      </c>
      <c r="Y3804" s="6">
        <f t="shared" si="177"/>
        <v>14.577499999999999</v>
      </c>
      <c r="Z3804" s="6">
        <f>IF($A3804="placement",Y3804,SUMIF($C$10:$C$6209,$C3804,$Y$10:$Y$6209))</f>
        <v>14.577499999999999</v>
      </c>
      <c r="AA3804" s="29">
        <f t="shared" si="178"/>
        <v>-1.0563380281690127E-2</v>
      </c>
    </row>
    <row r="3805" spans="1:27" hidden="1" x14ac:dyDescent="0.3">
      <c r="A3805" s="8" t="s">
        <v>17</v>
      </c>
      <c r="B3805" s="8" t="s">
        <v>10103</v>
      </c>
      <c r="C3805" s="8" t="s">
        <v>10104</v>
      </c>
      <c r="D3805" s="8" t="s">
        <v>10105</v>
      </c>
      <c r="E3805" s="8" t="s">
        <v>10106</v>
      </c>
      <c r="F3805" s="29">
        <v>0.28999999999999898</v>
      </c>
      <c r="G3805" s="29">
        <v>0</v>
      </c>
      <c r="H3805" s="30">
        <v>11.6563</v>
      </c>
      <c r="I3805" s="30">
        <v>5.4672999999999998</v>
      </c>
      <c r="J3805" s="14">
        <v>198</v>
      </c>
      <c r="K3805" s="14">
        <v>49</v>
      </c>
      <c r="L3805" s="12">
        <v>0.46899999999999997</v>
      </c>
      <c r="M3805" s="7">
        <v>1.20513705</v>
      </c>
      <c r="N3805" s="31">
        <v>0.8</v>
      </c>
      <c r="O3805" s="14">
        <f>IFERROR(VLOOKUP($C3805,'site totals'!$J$2:$K$607,2,FALSE),1)</f>
        <v>1267.0609999999999</v>
      </c>
      <c r="P3805" s="32" t="s">
        <v>22</v>
      </c>
      <c r="Q3805" s="12">
        <v>0.33617508419999997</v>
      </c>
      <c r="R3805" s="29">
        <v>0.28999999999999998</v>
      </c>
      <c r="S3805" s="2">
        <f>IF($A3805="site","",VLOOKUP($P3805,margin_ranges!$A$5:$D$10,4,FALSE)/100)</f>
        <v>0.29749999999999999</v>
      </c>
      <c r="T3805" s="6">
        <f>IF(A3805="placement",$J3805*MIN($Q3805,$S3805),"")</f>
        <v>58.904999999999994</v>
      </c>
      <c r="U3805" s="6">
        <f>IF($A3805="placement",T3805,SUMIF($C$10:$C$6209,$C3805,$T$10:$T$6209))</f>
        <v>58.904999999999994</v>
      </c>
      <c r="V3805" s="34">
        <f t="shared" si="179"/>
        <v>-1.0563380281690016E-2</v>
      </c>
      <c r="W3805" s="24"/>
      <c r="X3805" s="2" t="str">
        <f>IFERROR(MIN(VLOOKUP($W3805,margin_ranges!$A$5:$D$10,4,FALSE),$Q3805*100)/100,"")</f>
        <v/>
      </c>
      <c r="Y3805" s="6">
        <f t="shared" si="177"/>
        <v>58.904999999999994</v>
      </c>
      <c r="Z3805" s="6">
        <f>IF($A3805="placement",Y3805,SUMIF($C$10:$C$6209,$C3805,$Y$10:$Y$6209))</f>
        <v>58.904999999999994</v>
      </c>
      <c r="AA3805" s="29">
        <f t="shared" si="178"/>
        <v>-1.0563380281690016E-2</v>
      </c>
    </row>
    <row r="3806" spans="1:27" hidden="1" x14ac:dyDescent="0.3">
      <c r="A3806" s="8" t="s">
        <v>17</v>
      </c>
      <c r="B3806" s="8" t="s">
        <v>10103</v>
      </c>
      <c r="C3806" s="8" t="s">
        <v>10104</v>
      </c>
      <c r="D3806" s="8" t="s">
        <v>10117</v>
      </c>
      <c r="E3806" s="8" t="s">
        <v>10118</v>
      </c>
      <c r="F3806" s="29">
        <v>0.28999999999999998</v>
      </c>
      <c r="G3806" s="29">
        <v>1</v>
      </c>
      <c r="H3806" s="30">
        <v>73.682199999999995</v>
      </c>
      <c r="I3806" s="30">
        <v>17.574100000000001</v>
      </c>
      <c r="J3806" s="14">
        <v>282</v>
      </c>
      <c r="K3806" s="14">
        <v>71</v>
      </c>
      <c r="L3806" s="12">
        <v>0.23849999999999999</v>
      </c>
      <c r="M3806" s="7">
        <v>0.53449278</v>
      </c>
      <c r="N3806" s="31">
        <v>0.32</v>
      </c>
      <c r="O3806" s="14">
        <f>IFERROR(VLOOKUP($C3806,'site totals'!$J$2:$K$607,2,FALSE),1)</f>
        <v>1267.0609999999999</v>
      </c>
      <c r="P3806" s="32" t="s">
        <v>22</v>
      </c>
      <c r="Q3806" s="12">
        <v>0.40130154750000002</v>
      </c>
      <c r="R3806" s="29">
        <v>0.28999999999999998</v>
      </c>
      <c r="S3806" s="2">
        <f>IF($A3806="site","",VLOOKUP($P3806,margin_ranges!$A$5:$D$10,4,FALSE)/100)</f>
        <v>0.29749999999999999</v>
      </c>
      <c r="T3806" s="6">
        <f>IF(A3806="placement",$J3806*MIN($Q3806,$S3806),"")</f>
        <v>83.894999999999996</v>
      </c>
      <c r="U3806" s="6">
        <f>IF($A3806="placement",T3806,SUMIF($C$10:$C$6209,$C3806,$T$10:$T$6209))</f>
        <v>83.894999999999996</v>
      </c>
      <c r="V3806" s="34">
        <f t="shared" si="179"/>
        <v>-1.0563380281690016E-2</v>
      </c>
      <c r="W3806" s="24"/>
      <c r="X3806" s="2" t="str">
        <f>IFERROR(MIN(VLOOKUP($W3806,margin_ranges!$A$5:$D$10,4,FALSE),$Q3806*100)/100,"")</f>
        <v/>
      </c>
      <c r="Y3806" s="6">
        <f t="shared" si="177"/>
        <v>83.894999999999996</v>
      </c>
      <c r="Z3806" s="6">
        <f>IF($A3806="placement",Y3806,SUMIF($C$10:$C$6209,$C3806,$Y$10:$Y$6209))</f>
        <v>83.894999999999996</v>
      </c>
      <c r="AA3806" s="29">
        <f t="shared" si="178"/>
        <v>-1.0563380281690016E-2</v>
      </c>
    </row>
    <row r="3807" spans="1:27" hidden="1" x14ac:dyDescent="0.3">
      <c r="A3807" s="8" t="s">
        <v>17</v>
      </c>
      <c r="B3807" s="8" t="s">
        <v>10103</v>
      </c>
      <c r="C3807" s="8" t="s">
        <v>10104</v>
      </c>
      <c r="D3807" s="8" t="s">
        <v>10115</v>
      </c>
      <c r="E3807" s="8" t="s">
        <v>10116</v>
      </c>
      <c r="F3807" s="29">
        <v>0.28999999999999998</v>
      </c>
      <c r="G3807" s="29">
        <v>0</v>
      </c>
      <c r="H3807" s="30">
        <v>30.046600000000002</v>
      </c>
      <c r="I3807" s="30">
        <v>12.5237</v>
      </c>
      <c r="J3807" s="14">
        <v>449</v>
      </c>
      <c r="K3807" s="14">
        <v>115</v>
      </c>
      <c r="L3807" s="12">
        <v>0.4168</v>
      </c>
      <c r="M3807" s="7">
        <v>1.1953414099999999</v>
      </c>
      <c r="N3807" s="31">
        <v>0.8</v>
      </c>
      <c r="O3807" s="14">
        <f>IFERROR(VLOOKUP($C3807,'site totals'!$J$2:$K$607,2,FALSE),1)</f>
        <v>1267.0609999999999</v>
      </c>
      <c r="P3807" s="32" t="s">
        <v>22</v>
      </c>
      <c r="Q3807" s="12">
        <v>0.3307351409</v>
      </c>
      <c r="R3807" s="29">
        <v>0.28999999999999998</v>
      </c>
      <c r="S3807" s="2">
        <f>IF($A3807="site","",VLOOKUP($P3807,margin_ranges!$A$5:$D$10,4,FALSE)/100)</f>
        <v>0.29749999999999999</v>
      </c>
      <c r="T3807" s="6">
        <f>IF(A3807="placement",$J3807*MIN($Q3807,$S3807),"")</f>
        <v>133.57749999999999</v>
      </c>
      <c r="U3807" s="6">
        <f>IF($A3807="placement",T3807,SUMIF($C$10:$C$6209,$C3807,$T$10:$T$6209))</f>
        <v>133.57749999999999</v>
      </c>
      <c r="V3807" s="34">
        <f t="shared" si="179"/>
        <v>-1.0563380281690016E-2</v>
      </c>
      <c r="W3807" s="24"/>
      <c r="X3807" s="2" t="str">
        <f>IFERROR(MIN(VLOOKUP($W3807,margin_ranges!$A$5:$D$10,4,FALSE),$Q3807*100)/100,"")</f>
        <v/>
      </c>
      <c r="Y3807" s="6">
        <f t="shared" si="177"/>
        <v>133.57749999999999</v>
      </c>
      <c r="Z3807" s="6">
        <f>IF($A3807="placement",Y3807,SUMIF($C$10:$C$6209,$C3807,$Y$10:$Y$6209))</f>
        <v>133.57749999999999</v>
      </c>
      <c r="AA3807" s="29">
        <f t="shared" si="178"/>
        <v>-1.0563380281690016E-2</v>
      </c>
    </row>
    <row r="3808" spans="1:27" hidden="1" x14ac:dyDescent="0.3">
      <c r="A3808" s="8" t="s">
        <v>17</v>
      </c>
      <c r="B3808" s="8" t="s">
        <v>10103</v>
      </c>
      <c r="C3808" s="8" t="s">
        <v>10104</v>
      </c>
      <c r="D3808" s="8" t="s">
        <v>10109</v>
      </c>
      <c r="E3808" s="8" t="s">
        <v>10110</v>
      </c>
      <c r="F3808" s="29">
        <v>0.37</v>
      </c>
      <c r="G3808" s="29">
        <v>1</v>
      </c>
      <c r="H3808" s="30">
        <v>100.37520000000001</v>
      </c>
      <c r="I3808" s="30">
        <v>13.8987</v>
      </c>
      <c r="J3808" s="14">
        <v>430</v>
      </c>
      <c r="K3808" s="14">
        <v>143</v>
      </c>
      <c r="L3808" s="12">
        <v>0.13850000000000001</v>
      </c>
      <c r="M3808" s="7">
        <v>1.0313050500000001</v>
      </c>
      <c r="N3808" s="31">
        <v>0.32</v>
      </c>
      <c r="O3808" s="14">
        <f>IFERROR(VLOOKUP($C3808,'site totals'!$J$2:$K$607,2,FALSE),1)</f>
        <v>1267.0609999999999</v>
      </c>
      <c r="P3808" s="32" t="s">
        <v>22</v>
      </c>
      <c r="Q3808" s="12">
        <v>0.68971353449999995</v>
      </c>
      <c r="R3808" s="29">
        <v>0.37</v>
      </c>
      <c r="S3808" s="2">
        <f>IF($A3808="site","",VLOOKUP($P3808,margin_ranges!$A$5:$D$10,4,FALSE)/100)</f>
        <v>0.29749999999999999</v>
      </c>
      <c r="T3808" s="6">
        <f>IF(A3808="placement",$J3808*MIN($Q3808,$S3808),"")</f>
        <v>127.925</v>
      </c>
      <c r="U3808" s="6">
        <f>IF($A3808="placement",T3808,SUMIF($C$10:$C$6209,$C3808,$T$10:$T$6209))</f>
        <v>127.925</v>
      </c>
      <c r="V3808" s="34">
        <f t="shared" si="179"/>
        <v>0.11507936507936511</v>
      </c>
      <c r="W3808" s="24"/>
      <c r="X3808" s="2" t="str">
        <f>IFERROR(MIN(VLOOKUP($W3808,margin_ranges!$A$5:$D$10,4,FALSE),$Q3808*100)/100,"")</f>
        <v/>
      </c>
      <c r="Y3808" s="6">
        <f t="shared" ref="Y3808:Y3871" si="180">IF(A3808="placement",IF($X3808="",$T3808,$J3808*MIN($Q3808,$X3808)),"")</f>
        <v>127.925</v>
      </c>
      <c r="Z3808" s="6">
        <f>IF($A3808="placement",Y3808,SUMIF($C$10:$C$6209,$C3808,$Y$10:$Y$6209))</f>
        <v>127.925</v>
      </c>
      <c r="AA3808" s="29">
        <f t="shared" ref="AA3808:AA3871" si="181">($J3808-$Z3808)/($J3808*(1-$R3808))-1</f>
        <v>0.11507936507936511</v>
      </c>
    </row>
    <row r="3809" spans="1:27" hidden="1" x14ac:dyDescent="0.3">
      <c r="A3809" s="8" t="s">
        <v>17</v>
      </c>
      <c r="B3809" s="8" t="s">
        <v>10103</v>
      </c>
      <c r="C3809" s="8" t="s">
        <v>10104</v>
      </c>
      <c r="D3809" s="8" t="s">
        <v>10113</v>
      </c>
      <c r="E3809" s="8" t="s">
        <v>10114</v>
      </c>
      <c r="F3809" s="29">
        <v>0.39245297148578301</v>
      </c>
      <c r="G3809" s="29">
        <v>1</v>
      </c>
      <c r="H3809" s="30">
        <v>74.430499999999995</v>
      </c>
      <c r="I3809" s="30">
        <v>16.6602</v>
      </c>
      <c r="J3809" s="14">
        <v>263</v>
      </c>
      <c r="K3809" s="14">
        <v>101</v>
      </c>
      <c r="L3809" s="12">
        <v>0.2238</v>
      </c>
      <c r="M3809" s="7">
        <v>0.52670819999999996</v>
      </c>
      <c r="N3809" s="31">
        <v>0.32</v>
      </c>
      <c r="O3809" s="14">
        <f>IFERROR(VLOOKUP($C3809,'site totals'!$J$2:$K$607,2,FALSE),1)</f>
        <v>1267.0609999999999</v>
      </c>
      <c r="P3809" s="32" t="s">
        <v>22</v>
      </c>
      <c r="Q3809" s="12">
        <v>0.39245297150000003</v>
      </c>
      <c r="R3809" s="29">
        <v>0.4</v>
      </c>
      <c r="S3809" s="2">
        <f>IF($A3809="site","",VLOOKUP($P3809,margin_ranges!$A$5:$D$10,4,FALSE)/100)</f>
        <v>0.29749999999999999</v>
      </c>
      <c r="T3809" s="6">
        <f>IF(A3809="placement",$J3809*MIN($Q3809,$S3809),"")</f>
        <v>78.242499999999993</v>
      </c>
      <c r="U3809" s="6">
        <f>IF($A3809="placement",T3809,SUMIF($C$10:$C$6209,$C3809,$T$10:$T$6209))</f>
        <v>78.242499999999993</v>
      </c>
      <c r="V3809" s="34">
        <f t="shared" si="179"/>
        <v>0.17083333333333339</v>
      </c>
      <c r="W3809" s="24"/>
      <c r="X3809" s="2" t="str">
        <f>IFERROR(MIN(VLOOKUP($W3809,margin_ranges!$A$5:$D$10,4,FALSE),$Q3809*100)/100,"")</f>
        <v/>
      </c>
      <c r="Y3809" s="6">
        <f t="shared" si="180"/>
        <v>78.242499999999993</v>
      </c>
      <c r="Z3809" s="6">
        <f>IF($A3809="placement",Y3809,SUMIF($C$10:$C$6209,$C3809,$Y$10:$Y$6209))</f>
        <v>78.242499999999993</v>
      </c>
      <c r="AA3809" s="29">
        <f t="shared" si="181"/>
        <v>0.17083333333333339</v>
      </c>
    </row>
    <row r="3810" spans="1:27" x14ac:dyDescent="0.3">
      <c r="A3810" s="16" t="s">
        <v>33</v>
      </c>
      <c r="B3810" s="16" t="s">
        <v>10103</v>
      </c>
      <c r="C3810" s="16" t="s">
        <v>10104</v>
      </c>
      <c r="D3810" s="8" t="s">
        <v>34</v>
      </c>
      <c r="E3810" s="16"/>
      <c r="F3810" s="17">
        <v>0.29806507184736902</v>
      </c>
      <c r="G3810" s="17">
        <v>0.74088224999999996</v>
      </c>
      <c r="H3810" s="36">
        <v>513.31880000000001</v>
      </c>
      <c r="I3810" s="36">
        <v>104.8171</v>
      </c>
      <c r="J3810" s="22">
        <v>2715</v>
      </c>
      <c r="K3810" s="22">
        <v>751</v>
      </c>
      <c r="L3810" s="18">
        <v>0.20419999999999999</v>
      </c>
      <c r="M3810" s="19">
        <v>0.86345053999999999</v>
      </c>
      <c r="N3810" s="20">
        <v>0.53025599999999995</v>
      </c>
      <c r="O3810" s="22">
        <f>IFERROR(VLOOKUP($C3810,'site totals'!$J$2:$K$607,2,FALSE),1)</f>
        <v>1267.0609999999999</v>
      </c>
      <c r="P3810" s="21"/>
      <c r="Q3810" s="18">
        <v>0.38588723479999998</v>
      </c>
      <c r="R3810" s="17">
        <v>0.29809999999999998</v>
      </c>
      <c r="S3810" s="18" t="str">
        <f>IF($A3810="site","",VLOOKUP($P3810,margin_ranges!$A$5:$D$10,4,FALSE)/100)</f>
        <v/>
      </c>
      <c r="T3810" s="22" t="str">
        <f>IF(A3810="placement",$J3810*MIN($Q3810,$S3810),"")</f>
        <v/>
      </c>
      <c r="U3810" s="22">
        <f>IF($A3810="placement",T3810,SUMIF($C$10:$C$6209,$C3810,$T$10:$T$6209))</f>
        <v>796.22237060179975</v>
      </c>
      <c r="V3810" s="37">
        <f t="shared" si="179"/>
        <v>6.8843024068583336E-3</v>
      </c>
      <c r="W3810" s="38"/>
      <c r="X3810" s="18" t="str">
        <f>IFERROR(MIN(VLOOKUP($W3810,margin_ranges!$A$5:$D$10,4,FALSE),$Q3810*100)/100,"")</f>
        <v/>
      </c>
      <c r="Y3810" s="6" t="str">
        <f t="shared" si="180"/>
        <v/>
      </c>
      <c r="Z3810" s="6">
        <f>IF($A3810="placement",Y3810,SUMIF($C$10:$C$6209,$C3810,$Y$10:$Y$6209))</f>
        <v>796.22237060179975</v>
      </c>
      <c r="AA3810" s="17">
        <f t="shared" si="181"/>
        <v>6.8843024068583336E-3</v>
      </c>
    </row>
    <row r="3811" spans="1:27" hidden="1" x14ac:dyDescent="0.3">
      <c r="A3811" s="8" t="s">
        <v>17</v>
      </c>
      <c r="B3811" s="8" t="s">
        <v>10990</v>
      </c>
      <c r="C3811" s="8" t="s">
        <v>10991</v>
      </c>
      <c r="D3811" s="8" t="s">
        <v>10994</v>
      </c>
      <c r="E3811" s="8" t="s">
        <v>10995</v>
      </c>
      <c r="F3811" s="29">
        <v>4.9999999999999899E-2</v>
      </c>
      <c r="G3811" s="29">
        <v>0</v>
      </c>
      <c r="H3811" s="30">
        <v>53.0411</v>
      </c>
      <c r="I3811" s="30">
        <v>21.573</v>
      </c>
      <c r="J3811" s="14">
        <v>385</v>
      </c>
      <c r="K3811" s="14">
        <v>68</v>
      </c>
      <c r="L3811" s="12">
        <v>0.40670000000000001</v>
      </c>
      <c r="M3811" s="7">
        <v>0.59438385000000005</v>
      </c>
      <c r="N3811" s="31">
        <v>0.49</v>
      </c>
      <c r="O3811" s="14">
        <f>IFERROR(VLOOKUP($C3811,'site totals'!$J$2:$K$607,2,FALSE),1)</f>
        <v>1250.1821</v>
      </c>
      <c r="P3811" s="32" t="s">
        <v>91</v>
      </c>
      <c r="Q3811" s="12">
        <v>0.1756169054</v>
      </c>
      <c r="R3811" s="29">
        <v>0.05</v>
      </c>
      <c r="S3811" s="2">
        <f>IF($A3811="site","",VLOOKUP($P3811,margin_ranges!$A$5:$D$10,4,FALSE)/100)</f>
        <v>0.29749999999999999</v>
      </c>
      <c r="T3811" s="6">
        <f>IF(A3811="placement",$J3811*MIN($Q3811,$S3811),"")</f>
        <v>67.612508578999993</v>
      </c>
      <c r="U3811" s="6">
        <f>IF($A3811="placement",T3811,SUMIF($C$10:$C$6209,$C3811,$T$10:$T$6209))</f>
        <v>67.612508578999993</v>
      </c>
      <c r="V3811" s="34">
        <f t="shared" si="179"/>
        <v>-0.13222832147368424</v>
      </c>
      <c r="W3811" s="24"/>
      <c r="X3811" s="2" t="str">
        <f>IFERROR(MIN(VLOOKUP($W3811,margin_ranges!$A$5:$D$10,4,FALSE),$Q3811*100)/100,"")</f>
        <v/>
      </c>
      <c r="Y3811" s="6">
        <f t="shared" si="180"/>
        <v>67.612508578999993</v>
      </c>
      <c r="Z3811" s="6">
        <f>IF($A3811="placement",Y3811,SUMIF($C$10:$C$6209,$C3811,$Y$10:$Y$6209))</f>
        <v>67.612508578999993</v>
      </c>
      <c r="AA3811" s="29">
        <f t="shared" si="181"/>
        <v>-0.13222832147368424</v>
      </c>
    </row>
    <row r="3812" spans="1:27" hidden="1" x14ac:dyDescent="0.3">
      <c r="A3812" s="8" t="s">
        <v>17</v>
      </c>
      <c r="B3812" s="8" t="s">
        <v>10990</v>
      </c>
      <c r="C3812" s="8" t="s">
        <v>10991</v>
      </c>
      <c r="D3812" s="8" t="s">
        <v>11008</v>
      </c>
      <c r="E3812" s="8" t="s">
        <v>11009</v>
      </c>
      <c r="F3812" s="29">
        <v>0.28999999999999998</v>
      </c>
      <c r="G3812" s="29">
        <v>0</v>
      </c>
      <c r="H3812" s="30">
        <v>383.471</v>
      </c>
      <c r="I3812" s="30">
        <v>3.7724000000000002</v>
      </c>
      <c r="J3812" s="14">
        <v>111</v>
      </c>
      <c r="K3812" s="14">
        <v>28</v>
      </c>
      <c r="L3812" s="12">
        <v>9.7999999999999997E-3</v>
      </c>
      <c r="M3812" s="7">
        <v>0.98387897000000002</v>
      </c>
      <c r="N3812" s="31">
        <v>0.5</v>
      </c>
      <c r="O3812" s="14">
        <f>IFERROR(VLOOKUP($C3812,'site totals'!$J$2:$K$607,2,FALSE),1)</f>
        <v>1250.1821</v>
      </c>
      <c r="P3812" s="32" t="s">
        <v>22</v>
      </c>
      <c r="Q3812" s="12">
        <v>0.49180741160000002</v>
      </c>
      <c r="R3812" s="29">
        <v>0.28999999999999998</v>
      </c>
      <c r="S3812" s="2">
        <f>IF($A3812="site","",VLOOKUP($P3812,margin_ranges!$A$5:$D$10,4,FALSE)/100)</f>
        <v>0.29749999999999999</v>
      </c>
      <c r="T3812" s="6">
        <f>IF(A3812="placement",$J3812*MIN($Q3812,$S3812),"")</f>
        <v>33.022500000000001</v>
      </c>
      <c r="U3812" s="6">
        <f>IF($A3812="placement",T3812,SUMIF($C$10:$C$6209,$C3812,$T$10:$T$6209))</f>
        <v>33.022500000000001</v>
      </c>
      <c r="V3812" s="34">
        <f t="shared" si="179"/>
        <v>-1.0563380281690238E-2</v>
      </c>
      <c r="W3812" s="24"/>
      <c r="X3812" s="2" t="str">
        <f>IFERROR(MIN(VLOOKUP($W3812,margin_ranges!$A$5:$D$10,4,FALSE),$Q3812*100)/100,"")</f>
        <v/>
      </c>
      <c r="Y3812" s="6">
        <f t="shared" si="180"/>
        <v>33.022500000000001</v>
      </c>
      <c r="Z3812" s="6">
        <f>IF($A3812="placement",Y3812,SUMIF($C$10:$C$6209,$C3812,$Y$10:$Y$6209))</f>
        <v>33.022500000000001</v>
      </c>
      <c r="AA3812" s="29">
        <f t="shared" si="181"/>
        <v>-1.0563380281690238E-2</v>
      </c>
    </row>
    <row r="3813" spans="1:27" hidden="1" x14ac:dyDescent="0.3">
      <c r="A3813" s="8" t="s">
        <v>17</v>
      </c>
      <c r="B3813" s="8" t="s">
        <v>10990</v>
      </c>
      <c r="C3813" s="8" t="s">
        <v>10991</v>
      </c>
      <c r="D3813" s="33" t="s">
        <v>11000</v>
      </c>
      <c r="E3813" s="8" t="s">
        <v>11001</v>
      </c>
      <c r="F3813" s="29">
        <v>0.28999999999999998</v>
      </c>
      <c r="G3813" s="29">
        <v>0</v>
      </c>
      <c r="H3813" s="30">
        <v>55.2605</v>
      </c>
      <c r="I3813" s="30">
        <v>4.0960999999999999</v>
      </c>
      <c r="J3813" s="14">
        <v>121</v>
      </c>
      <c r="K3813" s="14">
        <v>29</v>
      </c>
      <c r="L3813" s="12">
        <v>7.4099999999999999E-2</v>
      </c>
      <c r="M3813" s="7">
        <v>0.98241202999999999</v>
      </c>
      <c r="N3813" s="31">
        <v>0.55000000000000004</v>
      </c>
      <c r="O3813" s="14">
        <f>IFERROR(VLOOKUP($C3813,'site totals'!$J$2:$K$607,2,FALSE),1)</f>
        <v>1250.1821</v>
      </c>
      <c r="P3813" s="32" t="s">
        <v>22</v>
      </c>
      <c r="Q3813" s="12">
        <v>0.44015343270000001</v>
      </c>
      <c r="R3813" s="29">
        <v>0.28999999999999998</v>
      </c>
      <c r="S3813" s="2">
        <f>IF($A3813="site","",VLOOKUP($P3813,margin_ranges!$A$5:$D$10,4,FALSE)/100)</f>
        <v>0.29749999999999999</v>
      </c>
      <c r="T3813" s="6">
        <f>IF(A3813="placement",$J3813*MIN($Q3813,$S3813),"")</f>
        <v>35.997499999999995</v>
      </c>
      <c r="U3813" s="6">
        <f>IF($A3813="placement",T3813,SUMIF($C$10:$C$6209,$C3813,$T$10:$T$6209))</f>
        <v>35.997499999999995</v>
      </c>
      <c r="V3813" s="34">
        <f t="shared" si="179"/>
        <v>-1.0563380281690127E-2</v>
      </c>
      <c r="W3813" s="24"/>
      <c r="X3813" s="2" t="str">
        <f>IFERROR(MIN(VLOOKUP($W3813,margin_ranges!$A$5:$D$10,4,FALSE),$Q3813*100)/100,"")</f>
        <v/>
      </c>
      <c r="Y3813" s="6">
        <f t="shared" si="180"/>
        <v>35.997499999999995</v>
      </c>
      <c r="Z3813" s="6">
        <f>IF($A3813="placement",Y3813,SUMIF($C$10:$C$6209,$C3813,$Y$10:$Y$6209))</f>
        <v>35.997499999999995</v>
      </c>
      <c r="AA3813" s="29">
        <f t="shared" si="181"/>
        <v>-1.0563380281690127E-2</v>
      </c>
    </row>
    <row r="3814" spans="1:27" hidden="1" x14ac:dyDescent="0.3">
      <c r="A3814" s="8" t="s">
        <v>17</v>
      </c>
      <c r="B3814" s="8" t="s">
        <v>10990</v>
      </c>
      <c r="C3814" s="8" t="s">
        <v>10991</v>
      </c>
      <c r="D3814" s="8" t="s">
        <v>10998</v>
      </c>
      <c r="E3814" s="8" t="s">
        <v>10999</v>
      </c>
      <c r="F3814" s="29">
        <v>0.28999999999999998</v>
      </c>
      <c r="G3814" s="29">
        <v>0</v>
      </c>
      <c r="H3814" s="30">
        <v>294.08929999999998</v>
      </c>
      <c r="I3814" s="30">
        <v>8.4856999999999996</v>
      </c>
      <c r="J3814" s="14">
        <v>175</v>
      </c>
      <c r="K3814" s="14">
        <v>43</v>
      </c>
      <c r="L3814" s="12">
        <v>2.8899999999999999E-2</v>
      </c>
      <c r="M3814" s="7">
        <v>0.68583165000000001</v>
      </c>
      <c r="N3814" s="31">
        <v>0.45</v>
      </c>
      <c r="O3814" s="14">
        <f>IFERROR(VLOOKUP($C3814,'site totals'!$J$2:$K$607,2,FALSE),1)</f>
        <v>1250.1821</v>
      </c>
      <c r="P3814" s="32" t="s">
        <v>22</v>
      </c>
      <c r="Q3814" s="12">
        <v>0.3438623019</v>
      </c>
      <c r="R3814" s="29">
        <v>0.28999999999999998</v>
      </c>
      <c r="S3814" s="2">
        <f>IF($A3814="site","",VLOOKUP($P3814,margin_ranges!$A$5:$D$10,4,FALSE)/100)</f>
        <v>0.29749999999999999</v>
      </c>
      <c r="T3814" s="6">
        <f>IF(A3814="placement",$J3814*MIN($Q3814,$S3814),"")</f>
        <v>52.0625</v>
      </c>
      <c r="U3814" s="6">
        <f>IF($A3814="placement",T3814,SUMIF($C$10:$C$6209,$C3814,$T$10:$T$6209))</f>
        <v>52.0625</v>
      </c>
      <c r="V3814" s="34">
        <f t="shared" si="179"/>
        <v>-1.0563380281690127E-2</v>
      </c>
      <c r="W3814" s="24"/>
      <c r="X3814" s="2" t="str">
        <f>IFERROR(MIN(VLOOKUP($W3814,margin_ranges!$A$5:$D$10,4,FALSE),$Q3814*100)/100,"")</f>
        <v/>
      </c>
      <c r="Y3814" s="6">
        <f t="shared" si="180"/>
        <v>52.0625</v>
      </c>
      <c r="Z3814" s="6">
        <f>IF($A3814="placement",Y3814,SUMIF($C$10:$C$6209,$C3814,$Y$10:$Y$6209))</f>
        <v>52.0625</v>
      </c>
      <c r="AA3814" s="29">
        <f t="shared" si="181"/>
        <v>-1.0563380281690127E-2</v>
      </c>
    </row>
    <row r="3815" spans="1:27" hidden="1" x14ac:dyDescent="0.3">
      <c r="A3815" s="8" t="s">
        <v>17</v>
      </c>
      <c r="B3815" s="8" t="s">
        <v>10990</v>
      </c>
      <c r="C3815" s="8" t="s">
        <v>10991</v>
      </c>
      <c r="D3815" s="8" t="s">
        <v>11002</v>
      </c>
      <c r="E3815" s="8" t="s">
        <v>11003</v>
      </c>
      <c r="F3815" s="29">
        <v>-3.3249402992564299E-2</v>
      </c>
      <c r="G3815" s="29">
        <v>0</v>
      </c>
      <c r="H3815" s="30">
        <v>469.26089999999999</v>
      </c>
      <c r="I3815" s="30">
        <v>16.668399999999998</v>
      </c>
      <c r="J3815" s="14">
        <v>218</v>
      </c>
      <c r="K3815" s="14">
        <v>-7</v>
      </c>
      <c r="L3815" s="12">
        <v>3.5499999999999997E-2</v>
      </c>
      <c r="M3815" s="7">
        <v>0.43551925000000002</v>
      </c>
      <c r="N3815" s="31">
        <v>0.45</v>
      </c>
      <c r="O3815" s="14">
        <f>IFERROR(VLOOKUP($C3815,'site totals'!$J$2:$K$607,2,FALSE),1)</f>
        <v>1250.1821</v>
      </c>
      <c r="P3815" s="32" t="s">
        <v>22</v>
      </c>
      <c r="Q3815" s="12">
        <v>-3.3249402999999997E-2</v>
      </c>
      <c r="R3815" s="29">
        <v>0.25</v>
      </c>
      <c r="S3815" s="2">
        <f>IF($A3815="site","",VLOOKUP($P3815,margin_ranges!$A$5:$D$10,4,FALSE)/100)</f>
        <v>0.29749999999999999</v>
      </c>
      <c r="T3815" s="6">
        <f>IF(A3815="placement",$J3815*MIN($Q3815,$S3815),"")</f>
        <v>-7.248369853999999</v>
      </c>
      <c r="U3815" s="6">
        <f>IF($A3815="placement",T3815,SUMIF($C$10:$C$6209,$C3815,$T$10:$T$6209))</f>
        <v>-7.248369853999999</v>
      </c>
      <c r="V3815" s="34">
        <f t="shared" ref="V3815:V3878" si="182">($J3815-$U3815)/($J3815*(1-$R3815))-1</f>
        <v>0.37766587066666668</v>
      </c>
      <c r="W3815" s="24"/>
      <c r="X3815" s="2" t="str">
        <f>IFERROR(MIN(VLOOKUP($W3815,margin_ranges!$A$5:$D$10,4,FALSE),$Q3815*100)/100,"")</f>
        <v/>
      </c>
      <c r="Y3815" s="6">
        <f t="shared" si="180"/>
        <v>-7.248369853999999</v>
      </c>
      <c r="Z3815" s="6">
        <f>IF($A3815="placement",Y3815,SUMIF($C$10:$C$6209,$C3815,$Y$10:$Y$6209))</f>
        <v>-7.248369853999999</v>
      </c>
      <c r="AA3815" s="29">
        <f t="shared" si="181"/>
        <v>0.37766587066666668</v>
      </c>
    </row>
    <row r="3816" spans="1:27" hidden="1" x14ac:dyDescent="0.3">
      <c r="A3816" s="8" t="s">
        <v>17</v>
      </c>
      <c r="B3816" s="8" t="s">
        <v>10990</v>
      </c>
      <c r="C3816" s="8" t="s">
        <v>10991</v>
      </c>
      <c r="D3816" s="8" t="s">
        <v>11006</v>
      </c>
      <c r="E3816" s="8" t="s">
        <v>11007</v>
      </c>
      <c r="F3816" s="29">
        <v>0.108638245377254</v>
      </c>
      <c r="G3816" s="29">
        <v>0</v>
      </c>
      <c r="H3816" s="30">
        <v>708.64739999999995</v>
      </c>
      <c r="I3816" s="30">
        <v>12.912800000000001</v>
      </c>
      <c r="J3816" s="14">
        <v>222</v>
      </c>
      <c r="K3816" s="14">
        <v>24</v>
      </c>
      <c r="L3816" s="12">
        <v>1.8200000000000001E-2</v>
      </c>
      <c r="M3816" s="7">
        <v>0.57215826999999997</v>
      </c>
      <c r="N3816" s="31">
        <v>0.51</v>
      </c>
      <c r="O3816" s="14">
        <f>IFERROR(VLOOKUP($C3816,'site totals'!$J$2:$K$607,2,FALSE),1)</f>
        <v>1250.1821</v>
      </c>
      <c r="P3816" s="32" t="s">
        <v>91</v>
      </c>
      <c r="Q3816" s="12">
        <v>0.1086382454</v>
      </c>
      <c r="R3816" s="29">
        <v>0.15</v>
      </c>
      <c r="S3816" s="2">
        <f>IF($A3816="site","",VLOOKUP($P3816,margin_ranges!$A$5:$D$10,4,FALSE)/100)</f>
        <v>0.29749999999999999</v>
      </c>
      <c r="T3816" s="6">
        <f>IF(A3816="placement",$J3816*MIN($Q3816,$S3816),"")</f>
        <v>24.1176904788</v>
      </c>
      <c r="U3816" s="6">
        <f>IF($A3816="placement",T3816,SUMIF($C$10:$C$6209,$C3816,$T$10:$T$6209))</f>
        <v>24.1176904788</v>
      </c>
      <c r="V3816" s="34">
        <f t="shared" si="182"/>
        <v>4.8660887764705896E-2</v>
      </c>
      <c r="W3816" s="24"/>
      <c r="X3816" s="2" t="str">
        <f>IFERROR(MIN(VLOOKUP($W3816,margin_ranges!$A$5:$D$10,4,FALSE),$Q3816*100)/100,"")</f>
        <v/>
      </c>
      <c r="Y3816" s="6">
        <f t="shared" si="180"/>
        <v>24.1176904788</v>
      </c>
      <c r="Z3816" s="6">
        <f>IF($A3816="placement",Y3816,SUMIF($C$10:$C$6209,$C3816,$Y$10:$Y$6209))</f>
        <v>24.1176904788</v>
      </c>
      <c r="AA3816" s="17">
        <f t="shared" si="181"/>
        <v>4.8660887764705896E-2</v>
      </c>
    </row>
    <row r="3817" spans="1:27" hidden="1" x14ac:dyDescent="0.3">
      <c r="A3817" s="8" t="s">
        <v>17</v>
      </c>
      <c r="B3817" s="8" t="s">
        <v>10990</v>
      </c>
      <c r="C3817" s="8" t="s">
        <v>10991</v>
      </c>
      <c r="D3817" s="8" t="s">
        <v>11010</v>
      </c>
      <c r="E3817" s="8" t="s">
        <v>11011</v>
      </c>
      <c r="F3817" s="29">
        <v>0.26543794298204298</v>
      </c>
      <c r="G3817" s="29">
        <v>0</v>
      </c>
      <c r="H3817" s="30">
        <v>366.55450000000002</v>
      </c>
      <c r="I3817" s="30">
        <v>52.426400000000001</v>
      </c>
      <c r="J3817" s="14">
        <v>642</v>
      </c>
      <c r="K3817" s="14">
        <v>152</v>
      </c>
      <c r="L3817" s="12">
        <v>0.14299999999999999</v>
      </c>
      <c r="M3817" s="7">
        <v>0.40840661</v>
      </c>
      <c r="N3817" s="31">
        <v>0.3</v>
      </c>
      <c r="O3817" s="14">
        <f>IFERROR(VLOOKUP($C3817,'site totals'!$J$2:$K$607,2,FALSE),1)</f>
        <v>1250.1821</v>
      </c>
      <c r="P3817" s="32" t="s">
        <v>22</v>
      </c>
      <c r="Q3817" s="12">
        <v>0.26543794300000001</v>
      </c>
      <c r="R3817" s="29">
        <v>0.27</v>
      </c>
      <c r="S3817" s="2">
        <f>IF($A3817="site","",VLOOKUP($P3817,margin_ranges!$A$5:$D$10,4,FALSE)/100)</f>
        <v>0.29749999999999999</v>
      </c>
      <c r="T3817" s="6">
        <f>IF(A3817="placement",$J3817*MIN($Q3817,$S3817),"")</f>
        <v>170.411159406</v>
      </c>
      <c r="U3817" s="6">
        <f>IF($A3817="placement",T3817,SUMIF($C$10:$C$6209,$C3817,$T$10:$T$6209))</f>
        <v>170.411159406</v>
      </c>
      <c r="V3817" s="34">
        <f t="shared" si="182"/>
        <v>6.2493931506848455E-3</v>
      </c>
      <c r="W3817" s="24"/>
      <c r="X3817" s="2" t="str">
        <f>IFERROR(MIN(VLOOKUP($W3817,margin_ranges!$A$5:$D$10,4,FALSE),$Q3817*100)/100,"")</f>
        <v/>
      </c>
      <c r="Y3817" s="6">
        <f t="shared" si="180"/>
        <v>170.411159406</v>
      </c>
      <c r="Z3817" s="6">
        <f>IF($A3817="placement",Y3817,SUMIF($C$10:$C$6209,$C3817,$Y$10:$Y$6209))</f>
        <v>170.411159406</v>
      </c>
      <c r="AA3817" s="29">
        <f t="shared" si="181"/>
        <v>6.2493931506848455E-3</v>
      </c>
    </row>
    <row r="3818" spans="1:27" hidden="1" x14ac:dyDescent="0.3">
      <c r="A3818" s="8" t="s">
        <v>17</v>
      </c>
      <c r="B3818" s="8" t="s">
        <v>10990</v>
      </c>
      <c r="C3818" s="8" t="s">
        <v>10991</v>
      </c>
      <c r="D3818" s="8" t="s">
        <v>10996</v>
      </c>
      <c r="E3818" s="8" t="s">
        <v>10997</v>
      </c>
      <c r="F3818" s="29">
        <v>0.11333640218159</v>
      </c>
      <c r="G3818" s="29">
        <v>0</v>
      </c>
      <c r="H3818" s="30">
        <v>858.43389999999999</v>
      </c>
      <c r="I3818" s="30">
        <v>56.133800000000001</v>
      </c>
      <c r="J3818" s="14">
        <v>760</v>
      </c>
      <c r="K3818" s="14">
        <v>86</v>
      </c>
      <c r="L3818" s="12">
        <v>6.54E-2</v>
      </c>
      <c r="M3818" s="7">
        <v>0.45112938000000002</v>
      </c>
      <c r="N3818" s="31">
        <v>0.4</v>
      </c>
      <c r="O3818" s="14">
        <f>IFERROR(VLOOKUP($C3818,'site totals'!$J$2:$K$607,2,FALSE),1)</f>
        <v>1250.1821</v>
      </c>
      <c r="P3818" s="32" t="s">
        <v>91</v>
      </c>
      <c r="Q3818" s="12">
        <v>0.11333640220000001</v>
      </c>
      <c r="R3818" s="29">
        <v>0.15</v>
      </c>
      <c r="S3818" s="2">
        <f>IF($A3818="site","",VLOOKUP($P3818,margin_ranges!$A$5:$D$10,4,FALSE)/100)</f>
        <v>0.29749999999999999</v>
      </c>
      <c r="T3818" s="6">
        <f>IF(A3818="placement",$J3818*MIN($Q3818,$S3818),"")</f>
        <v>86.135665672000002</v>
      </c>
      <c r="U3818" s="6">
        <f>IF($A3818="placement",T3818,SUMIF($C$10:$C$6209,$C3818,$T$10:$T$6209))</f>
        <v>86.135665672000002</v>
      </c>
      <c r="V3818" s="34">
        <f t="shared" si="182"/>
        <v>4.3133644470588317E-2</v>
      </c>
      <c r="W3818" s="24"/>
      <c r="X3818" s="2" t="str">
        <f>IFERROR(MIN(VLOOKUP($W3818,margin_ranges!$A$5:$D$10,4,FALSE),$Q3818*100)/100,"")</f>
        <v/>
      </c>
      <c r="Y3818" s="6">
        <f t="shared" si="180"/>
        <v>86.135665672000002</v>
      </c>
      <c r="Z3818" s="6">
        <f>IF($A3818="placement",Y3818,SUMIF($C$10:$C$6209,$C3818,$Y$10:$Y$6209))</f>
        <v>86.135665672000002</v>
      </c>
      <c r="AA3818" s="29">
        <f t="shared" si="181"/>
        <v>4.3133644470588317E-2</v>
      </c>
    </row>
    <row r="3819" spans="1:27" hidden="1" x14ac:dyDescent="0.3">
      <c r="A3819" s="8" t="s">
        <v>17</v>
      </c>
      <c r="B3819" s="8" t="s">
        <v>10990</v>
      </c>
      <c r="C3819" s="8" t="s">
        <v>10991</v>
      </c>
      <c r="D3819" s="8" t="s">
        <v>11004</v>
      </c>
      <c r="E3819" s="8" t="s">
        <v>11005</v>
      </c>
      <c r="F3819" s="29">
        <v>0.19999999999999901</v>
      </c>
      <c r="G3819" s="29">
        <v>0</v>
      </c>
      <c r="H3819" s="30">
        <v>17.450099999999999</v>
      </c>
      <c r="I3819" s="30">
        <v>0.41020000000000001</v>
      </c>
      <c r="J3819" s="14">
        <v>9</v>
      </c>
      <c r="K3819" s="14">
        <v>2</v>
      </c>
      <c r="L3819" s="12">
        <v>2.35E-2</v>
      </c>
      <c r="M3819" s="7">
        <v>0.76783911000000005</v>
      </c>
      <c r="N3819" s="31">
        <v>0.6</v>
      </c>
      <c r="O3819" s="14">
        <f>IFERROR(VLOOKUP($C3819,'site totals'!$J$2:$K$607,2,FALSE),1)</f>
        <v>1250.1821</v>
      </c>
      <c r="P3819" s="32" t="s">
        <v>94</v>
      </c>
      <c r="Q3819" s="12">
        <v>0.21858629839999999</v>
      </c>
      <c r="R3819" s="29">
        <v>0.2</v>
      </c>
      <c r="S3819" s="2">
        <f>IF($A3819="site","",VLOOKUP($P3819,margin_ranges!$A$5:$D$10,4,FALSE)/100)</f>
        <v>0.19750000000000001</v>
      </c>
      <c r="T3819" s="6">
        <f>IF(A3819="placement",$J3819*MIN($Q3819,$S3819),"")</f>
        <v>1.7775000000000001</v>
      </c>
      <c r="U3819" s="6">
        <f>IF($A3819="placement",T3819,SUMIF($C$10:$C$6209,$C3819,$T$10:$T$6209))</f>
        <v>1.7775000000000001</v>
      </c>
      <c r="V3819" s="34">
        <f t="shared" si="182"/>
        <v>3.1250000000000444E-3</v>
      </c>
      <c r="W3819" s="24"/>
      <c r="X3819" s="2" t="str">
        <f>IFERROR(MIN(VLOOKUP($W3819,margin_ranges!$A$5:$D$10,4,FALSE),$Q3819*100)/100,"")</f>
        <v/>
      </c>
      <c r="Y3819" s="6">
        <f t="shared" si="180"/>
        <v>1.7775000000000001</v>
      </c>
      <c r="Z3819" s="6">
        <f>IF($A3819="placement",Y3819,SUMIF($C$10:$C$6209,$C3819,$Y$10:$Y$6209))</f>
        <v>1.7775000000000001</v>
      </c>
      <c r="AA3819" s="29">
        <f t="shared" si="181"/>
        <v>3.1250000000000444E-3</v>
      </c>
    </row>
    <row r="3820" spans="1:27" hidden="1" x14ac:dyDescent="0.3">
      <c r="A3820" s="8" t="s">
        <v>17</v>
      </c>
      <c r="B3820" s="8" t="s">
        <v>10990</v>
      </c>
      <c r="C3820" s="8" t="s">
        <v>10991</v>
      </c>
      <c r="D3820" s="8" t="s">
        <v>10992</v>
      </c>
      <c r="E3820" s="8" t="s">
        <v>10993</v>
      </c>
      <c r="F3820" s="29">
        <v>0.39</v>
      </c>
      <c r="G3820" s="29">
        <v>0</v>
      </c>
      <c r="H3820" s="30">
        <v>4.8676000000000004</v>
      </c>
      <c r="I3820" s="30">
        <v>1.5599000000000001</v>
      </c>
      <c r="J3820" s="14">
        <v>36</v>
      </c>
      <c r="K3820" s="14">
        <v>13</v>
      </c>
      <c r="L3820" s="12">
        <v>0.32050000000000001</v>
      </c>
      <c r="M3820" s="7">
        <v>0.76546387000000005</v>
      </c>
      <c r="N3820" s="31">
        <v>0.45</v>
      </c>
      <c r="O3820" s="14">
        <f>IFERROR(VLOOKUP($C3820,'site totals'!$J$2:$K$607,2,FALSE),1)</f>
        <v>1250.1821</v>
      </c>
      <c r="P3820" s="32" t="s">
        <v>22</v>
      </c>
      <c r="Q3820" s="12">
        <v>0.41212117590000003</v>
      </c>
      <c r="R3820" s="29">
        <v>0.39</v>
      </c>
      <c r="S3820" s="2">
        <f>IF($A3820="site","",VLOOKUP($P3820,margin_ranges!$A$5:$D$10,4,FALSE)/100)</f>
        <v>0.29749999999999999</v>
      </c>
      <c r="T3820" s="6">
        <f>IF(A3820="placement",$J3820*MIN($Q3820,$S3820),"")</f>
        <v>10.709999999999999</v>
      </c>
      <c r="U3820" s="6">
        <f>IF($A3820="placement",T3820,SUMIF($C$10:$C$6209,$C3820,$T$10:$T$6209))</f>
        <v>10.709999999999999</v>
      </c>
      <c r="V3820" s="34">
        <f t="shared" si="182"/>
        <v>0.15163934426229497</v>
      </c>
      <c r="W3820" s="24"/>
      <c r="X3820" s="2" t="str">
        <f>IFERROR(MIN(VLOOKUP($W3820,margin_ranges!$A$5:$D$10,4,FALSE),$Q3820*100)/100,"")</f>
        <v/>
      </c>
      <c r="Y3820" s="6">
        <f t="shared" si="180"/>
        <v>10.709999999999999</v>
      </c>
      <c r="Z3820" s="6">
        <f>IF($A3820="placement",Y3820,SUMIF($C$10:$C$6209,$C3820,$Y$10:$Y$6209))</f>
        <v>10.709999999999999</v>
      </c>
      <c r="AA3820" s="17">
        <f t="shared" si="181"/>
        <v>0.15163934426229497</v>
      </c>
    </row>
    <row r="3821" spans="1:27" x14ac:dyDescent="0.3">
      <c r="A3821" s="16" t="s">
        <v>33</v>
      </c>
      <c r="B3821" s="16" t="s">
        <v>10990</v>
      </c>
      <c r="C3821" s="16" t="s">
        <v>10991</v>
      </c>
      <c r="D3821" s="8" t="s">
        <v>34</v>
      </c>
      <c r="E3821" s="16"/>
      <c r="F3821" s="17">
        <v>0.19628349818638399</v>
      </c>
      <c r="G3821" s="17">
        <v>0</v>
      </c>
      <c r="H3821" s="36">
        <v>3212.1084999999998</v>
      </c>
      <c r="I3821" s="36">
        <v>178.08349999999999</v>
      </c>
      <c r="J3821" s="22">
        <v>2679</v>
      </c>
      <c r="K3821" s="22">
        <v>438</v>
      </c>
      <c r="L3821" s="18">
        <v>5.5399999999999998E-2</v>
      </c>
      <c r="M3821" s="19">
        <v>0.50144297999999998</v>
      </c>
      <c r="N3821" s="20">
        <v>0.40301799999999999</v>
      </c>
      <c r="O3821" s="22">
        <f>IFERROR(VLOOKUP($C3821,'site totals'!$J$2:$K$607,2,FALSE),1)</f>
        <v>1250.1821</v>
      </c>
      <c r="P3821" s="21"/>
      <c r="Q3821" s="18">
        <v>0.19628349819999999</v>
      </c>
      <c r="R3821" s="17">
        <v>0.19719999999999999</v>
      </c>
      <c r="S3821" s="18" t="str">
        <f>IF($A3821="site","",VLOOKUP($P3821,margin_ranges!$A$5:$D$10,4,FALSE)/100)</f>
        <v/>
      </c>
      <c r="T3821" s="22" t="str">
        <f>IF(A3821="placement",$J3821*MIN($Q3821,$S3821),"")</f>
        <v/>
      </c>
      <c r="U3821" s="22">
        <f>IF($A3821="placement",T3821,SUMIF($C$10:$C$6209,$C3821,$T$10:$T$6209))</f>
        <v>474.59865428179995</v>
      </c>
      <c r="V3821" s="37">
        <f t="shared" si="182"/>
        <v>2.4968668691959683E-2</v>
      </c>
      <c r="W3821" s="38"/>
      <c r="X3821" s="18" t="str">
        <f>IFERROR(MIN(VLOOKUP($W3821,margin_ranges!$A$5:$D$10,4,FALSE),$Q3821*100)/100,"")</f>
        <v/>
      </c>
      <c r="Y3821" s="6" t="str">
        <f t="shared" si="180"/>
        <v/>
      </c>
      <c r="Z3821" s="6">
        <f>IF($A3821="placement",Y3821,SUMIF($C$10:$C$6209,$C3821,$Y$10:$Y$6209))</f>
        <v>474.59865428179995</v>
      </c>
      <c r="AA3821" s="17">
        <f t="shared" si="181"/>
        <v>2.4968668691959683E-2</v>
      </c>
    </row>
    <row r="3822" spans="1:27" hidden="1" x14ac:dyDescent="0.3">
      <c r="A3822" s="8" t="s">
        <v>17</v>
      </c>
      <c r="B3822" s="8" t="s">
        <v>5764</v>
      </c>
      <c r="C3822" s="8" t="s">
        <v>5765</v>
      </c>
      <c r="D3822" s="8" t="s">
        <v>5766</v>
      </c>
      <c r="E3822" s="8" t="s">
        <v>5767</v>
      </c>
      <c r="F3822" s="29">
        <v>0.33999999999999903</v>
      </c>
      <c r="G3822" s="29">
        <v>1</v>
      </c>
      <c r="H3822" s="30">
        <v>164.10230000000001</v>
      </c>
      <c r="I3822" s="30">
        <v>43.616</v>
      </c>
      <c r="J3822" s="14">
        <v>2619</v>
      </c>
      <c r="K3822" s="14">
        <v>796</v>
      </c>
      <c r="L3822" s="12">
        <v>0.26579999999999998</v>
      </c>
      <c r="M3822" s="7">
        <v>2.0015082899999999</v>
      </c>
      <c r="N3822" s="31">
        <v>1</v>
      </c>
      <c r="O3822" s="14">
        <f>IFERROR(VLOOKUP($C3822,'site totals'!$J$2:$K$607,2,FALSE),1)</f>
        <v>1222.1690000000001</v>
      </c>
      <c r="P3822" s="32" t="s">
        <v>22</v>
      </c>
      <c r="Q3822" s="12">
        <v>0.50037678910000005</v>
      </c>
      <c r="R3822" s="29">
        <v>0.34</v>
      </c>
      <c r="S3822" s="2">
        <f>IF($A3822="site","",VLOOKUP($P3822,margin_ranges!$A$5:$D$10,4,FALSE)/100)</f>
        <v>0.29749999999999999</v>
      </c>
      <c r="T3822" s="6">
        <f>IF(A3822="placement",$J3822*MIN($Q3822,$S3822),"")</f>
        <v>779.15249999999992</v>
      </c>
      <c r="U3822" s="6">
        <f>IF($A3822="placement",T3822,SUMIF($C$10:$C$6209,$C3822,$T$10:$T$6209))</f>
        <v>779.15249999999992</v>
      </c>
      <c r="V3822" s="34">
        <f t="shared" si="182"/>
        <v>6.439393939393967E-2</v>
      </c>
      <c r="W3822" s="24"/>
      <c r="X3822" s="2" t="str">
        <f>IFERROR(MIN(VLOOKUP($W3822,margin_ranges!$A$5:$D$10,4,FALSE),$Q3822*100)/100,"")</f>
        <v/>
      </c>
      <c r="Y3822" s="6">
        <f t="shared" si="180"/>
        <v>779.15249999999992</v>
      </c>
      <c r="Z3822" s="6">
        <f>IF($A3822="placement",Y3822,SUMIF($C$10:$C$6209,$C3822,$Y$10:$Y$6209))</f>
        <v>779.15249999999992</v>
      </c>
      <c r="AA3822" s="29">
        <f t="shared" si="181"/>
        <v>6.439393939393967E-2</v>
      </c>
    </row>
    <row r="3823" spans="1:27" x14ac:dyDescent="0.3">
      <c r="A3823" s="16" t="s">
        <v>33</v>
      </c>
      <c r="B3823" s="16" t="s">
        <v>5764</v>
      </c>
      <c r="C3823" s="16" t="s">
        <v>5765</v>
      </c>
      <c r="D3823" s="8" t="s">
        <v>34</v>
      </c>
      <c r="E3823" s="16"/>
      <c r="F3823" s="17">
        <v>0.33999999999999903</v>
      </c>
      <c r="G3823" s="17">
        <v>1</v>
      </c>
      <c r="H3823" s="36">
        <v>164.10230000000001</v>
      </c>
      <c r="I3823" s="36">
        <v>43.616</v>
      </c>
      <c r="J3823" s="22">
        <v>2619</v>
      </c>
      <c r="K3823" s="22">
        <v>796</v>
      </c>
      <c r="L3823" s="18">
        <v>0.26579999999999998</v>
      </c>
      <c r="M3823" s="19">
        <v>2.0015082899999999</v>
      </c>
      <c r="N3823" s="20">
        <v>1</v>
      </c>
      <c r="O3823" s="22">
        <f>IFERROR(VLOOKUP($C3823,'site totals'!$J$2:$K$607,2,FALSE),1)</f>
        <v>1222.1690000000001</v>
      </c>
      <c r="P3823" s="21"/>
      <c r="Q3823" s="18">
        <v>0.50037678910000005</v>
      </c>
      <c r="R3823" s="17">
        <v>0.34</v>
      </c>
      <c r="S3823" s="18" t="str">
        <f>IF($A3823="site","",VLOOKUP($P3823,margin_ranges!$A$5:$D$10,4,FALSE)/100)</f>
        <v/>
      </c>
      <c r="T3823" s="22" t="str">
        <f>IF(A3823="placement",$J3823*MIN($Q3823,$S3823),"")</f>
        <v/>
      </c>
      <c r="U3823" s="22">
        <f>IF($A3823="placement",T3823,SUMIF($C$10:$C$6209,$C3823,$T$10:$T$6209))</f>
        <v>779.15249999999992</v>
      </c>
      <c r="V3823" s="37">
        <f t="shared" si="182"/>
        <v>6.439393939393967E-2</v>
      </c>
      <c r="W3823" s="38"/>
      <c r="X3823" s="18" t="str">
        <f>IFERROR(MIN(VLOOKUP($W3823,margin_ranges!$A$5:$D$10,4,FALSE),$Q3823*100)/100,"")</f>
        <v/>
      </c>
      <c r="Y3823" s="6" t="str">
        <f t="shared" si="180"/>
        <v/>
      </c>
      <c r="Z3823" s="6">
        <f>IF($A3823="placement",Y3823,SUMIF($C$10:$C$6209,$C3823,$Y$10:$Y$6209))</f>
        <v>779.15249999999992</v>
      </c>
      <c r="AA3823" s="17">
        <f t="shared" si="181"/>
        <v>6.439393939393967E-2</v>
      </c>
    </row>
    <row r="3824" spans="1:27" hidden="1" x14ac:dyDescent="0.3">
      <c r="A3824" s="8" t="s">
        <v>17</v>
      </c>
      <c r="B3824" s="8" t="s">
        <v>11127</v>
      </c>
      <c r="C3824" s="8" t="s">
        <v>11128</v>
      </c>
      <c r="D3824" s="8" t="s">
        <v>11131</v>
      </c>
      <c r="E3824" s="8" t="s">
        <v>11130</v>
      </c>
      <c r="F3824" s="29">
        <v>0.29999999999999899</v>
      </c>
      <c r="G3824" s="29">
        <v>1</v>
      </c>
      <c r="H3824" s="30">
        <v>259.93950000000001</v>
      </c>
      <c r="I3824" s="30">
        <v>19.162400000000002</v>
      </c>
      <c r="J3824" s="14">
        <v>1562</v>
      </c>
      <c r="K3824" s="14">
        <v>462</v>
      </c>
      <c r="L3824" s="12">
        <v>7.3700000000000002E-2</v>
      </c>
      <c r="M3824" s="7">
        <v>2.71775915</v>
      </c>
      <c r="N3824" s="31">
        <v>1.8</v>
      </c>
      <c r="O3824" s="14">
        <f>IFERROR(VLOOKUP($C3824,'site totals'!$J$2:$K$607,2,FALSE),1)</f>
        <v>1205.8963000000001</v>
      </c>
      <c r="P3824" s="32" t="s">
        <v>161</v>
      </c>
      <c r="Q3824" s="12">
        <v>0.33768965470000001</v>
      </c>
      <c r="R3824" s="29">
        <v>0.3</v>
      </c>
      <c r="S3824" s="2">
        <f>IF($A3824="site","",VLOOKUP($P3824,margin_ranges!$A$5:$D$10,4,FALSE)/100)</f>
        <v>0.43</v>
      </c>
      <c r="T3824" s="6">
        <f>IF(A3824="placement",$J3824*MIN($Q3824,$S3824),"")</f>
        <v>527.47124064139996</v>
      </c>
      <c r="U3824" s="6">
        <f>IF($A3824="placement",T3824,SUMIF($C$10:$C$6209,$C3824,$T$10:$T$6209))</f>
        <v>527.47124064139996</v>
      </c>
      <c r="V3824" s="34">
        <f t="shared" si="182"/>
        <v>-5.3842363857142805E-2</v>
      </c>
      <c r="W3824" s="24"/>
      <c r="X3824" s="2" t="str">
        <f>IFERROR(MIN(VLOOKUP($W3824,margin_ranges!$A$5:$D$10,4,FALSE),$Q3824*100)/100,"")</f>
        <v/>
      </c>
      <c r="Y3824" s="6">
        <f t="shared" si="180"/>
        <v>527.47124064139996</v>
      </c>
      <c r="Z3824" s="6">
        <f>IF($A3824="placement",Y3824,SUMIF($C$10:$C$6209,$C3824,$Y$10:$Y$6209))</f>
        <v>527.47124064139996</v>
      </c>
      <c r="AA3824" s="29">
        <f t="shared" si="181"/>
        <v>-5.3842363857142805E-2</v>
      </c>
    </row>
    <row r="3825" spans="1:27" hidden="1" x14ac:dyDescent="0.3">
      <c r="A3825" s="8" t="s">
        <v>17</v>
      </c>
      <c r="B3825" s="8" t="s">
        <v>11127</v>
      </c>
      <c r="C3825" s="8" t="s">
        <v>11128</v>
      </c>
      <c r="D3825" s="8" t="s">
        <v>11129</v>
      </c>
      <c r="E3825" s="8" t="s">
        <v>11130</v>
      </c>
      <c r="F3825" s="29">
        <v>0.28999999999999998</v>
      </c>
      <c r="G3825" s="29">
        <v>1</v>
      </c>
      <c r="H3825" s="30">
        <v>119.9156</v>
      </c>
      <c r="I3825" s="30">
        <v>15.0966</v>
      </c>
      <c r="J3825" s="14">
        <v>1022</v>
      </c>
      <c r="K3825" s="14">
        <v>256</v>
      </c>
      <c r="L3825" s="12">
        <v>0.12590000000000001</v>
      </c>
      <c r="M3825" s="7">
        <v>2.2559280300000002</v>
      </c>
      <c r="N3825" s="31">
        <v>1.6</v>
      </c>
      <c r="O3825" s="14">
        <f>IFERROR(VLOOKUP($C3825,'site totals'!$J$2:$K$607,2,FALSE),1)</f>
        <v>1205.8963000000001</v>
      </c>
      <c r="P3825" s="32" t="s">
        <v>22</v>
      </c>
      <c r="Q3825" s="12">
        <v>0.29075751439999997</v>
      </c>
      <c r="R3825" s="29">
        <v>0.28999999999999998</v>
      </c>
      <c r="S3825" s="2">
        <f>IF($A3825="site","",VLOOKUP($P3825,margin_ranges!$A$5:$D$10,4,FALSE)/100)</f>
        <v>0.29749999999999999</v>
      </c>
      <c r="T3825" s="6">
        <f>IF(A3825="placement",$J3825*MIN($Q3825,$S3825),"")</f>
        <v>297.15417971679994</v>
      </c>
      <c r="U3825" s="6">
        <f>IF($A3825="placement",T3825,SUMIF($C$10:$C$6209,$C3825,$T$10:$T$6209))</f>
        <v>297.15417971679994</v>
      </c>
      <c r="V3825" s="34">
        <f t="shared" si="182"/>
        <v>-1.0669216901407763E-3</v>
      </c>
      <c r="W3825" s="24"/>
      <c r="X3825" s="2" t="str">
        <f>IFERROR(MIN(VLOOKUP($W3825,margin_ranges!$A$5:$D$10,4,FALSE),$Q3825*100)/100,"")</f>
        <v/>
      </c>
      <c r="Y3825" s="6">
        <f t="shared" si="180"/>
        <v>297.15417971679994</v>
      </c>
      <c r="Z3825" s="6">
        <f>IF($A3825="placement",Y3825,SUMIF($C$10:$C$6209,$C3825,$Y$10:$Y$6209))</f>
        <v>297.15417971679994</v>
      </c>
      <c r="AA3825" s="29">
        <f t="shared" si="181"/>
        <v>-1.0669216901407763E-3</v>
      </c>
    </row>
    <row r="3826" spans="1:27" x14ac:dyDescent="0.3">
      <c r="A3826" s="16" t="s">
        <v>33</v>
      </c>
      <c r="B3826" s="16" t="s">
        <v>11127</v>
      </c>
      <c r="C3826" s="16" t="s">
        <v>11128</v>
      </c>
      <c r="D3826" s="8" t="s">
        <v>34</v>
      </c>
      <c r="E3826" s="16"/>
      <c r="F3826" s="17">
        <v>0.29604613680297298</v>
      </c>
      <c r="G3826" s="17">
        <v>1</v>
      </c>
      <c r="H3826" s="36">
        <v>379.85509999999999</v>
      </c>
      <c r="I3826" s="36">
        <v>34.258899999999997</v>
      </c>
      <c r="J3826" s="22">
        <v>2584</v>
      </c>
      <c r="K3826" s="22">
        <v>717</v>
      </c>
      <c r="L3826" s="18">
        <v>9.0200000000000002E-2</v>
      </c>
      <c r="M3826" s="19">
        <v>2.5142482099999999</v>
      </c>
      <c r="N3826" s="20">
        <v>1.7118679999999999</v>
      </c>
      <c r="O3826" s="22">
        <f>IFERROR(VLOOKUP($C3826,'site totals'!$J$2:$K$607,2,FALSE),1)</f>
        <v>1205.8963000000001</v>
      </c>
      <c r="P3826" s="21"/>
      <c r="Q3826" s="18">
        <v>0.31913325419999999</v>
      </c>
      <c r="R3826" s="17">
        <v>0.29599999999999999</v>
      </c>
      <c r="S3826" s="18" t="str">
        <f>IF($A3826="site","",VLOOKUP($P3826,margin_ranges!$A$5:$D$10,4,FALSE)/100)</f>
        <v/>
      </c>
      <c r="T3826" s="22" t="str">
        <f>IF(A3826="placement",$J3826*MIN($Q3826,$S3826),"")</f>
        <v/>
      </c>
      <c r="U3826" s="22">
        <f>IF($A3826="placement",T3826,SUMIF($C$10:$C$6209,$C3826,$T$10:$T$6209))</f>
        <v>824.6254203581999</v>
      </c>
      <c r="V3826" s="37">
        <f t="shared" si="182"/>
        <v>-3.2851540708446092E-2</v>
      </c>
      <c r="W3826" s="38"/>
      <c r="X3826" s="18" t="str">
        <f>IFERROR(MIN(VLOOKUP($W3826,margin_ranges!$A$5:$D$10,4,FALSE),$Q3826*100)/100,"")</f>
        <v/>
      </c>
      <c r="Y3826" s="6" t="str">
        <f t="shared" si="180"/>
        <v/>
      </c>
      <c r="Z3826" s="6">
        <f>IF($A3826="placement",Y3826,SUMIF($C$10:$C$6209,$C3826,$Y$10:$Y$6209))</f>
        <v>824.6254203581999</v>
      </c>
      <c r="AA3826" s="17">
        <f t="shared" si="181"/>
        <v>-3.2851540708446092E-2</v>
      </c>
    </row>
    <row r="3827" spans="1:27" hidden="1" x14ac:dyDescent="0.3">
      <c r="A3827" s="8" t="s">
        <v>17</v>
      </c>
      <c r="B3827" s="8" t="s">
        <v>9091</v>
      </c>
      <c r="C3827" s="8" t="s">
        <v>9092</v>
      </c>
      <c r="D3827" s="8" t="s">
        <v>9097</v>
      </c>
      <c r="E3827" s="8" t="s">
        <v>9098</v>
      </c>
      <c r="F3827" s="29">
        <v>0.25</v>
      </c>
      <c r="G3827" s="29">
        <v>1</v>
      </c>
      <c r="H3827" s="30">
        <v>1007.3436</v>
      </c>
      <c r="I3827" s="30">
        <v>42.3947</v>
      </c>
      <c r="J3827" s="14">
        <v>920</v>
      </c>
      <c r="K3827" s="14">
        <v>221</v>
      </c>
      <c r="L3827" s="12">
        <v>4.2099999999999999E-2</v>
      </c>
      <c r="M3827" s="7">
        <v>0.72369196999999996</v>
      </c>
      <c r="N3827" s="31">
        <v>0.5</v>
      </c>
      <c r="O3827" s="14">
        <f>IFERROR(VLOOKUP($C3827,'site totals'!$J$2:$K$607,2,FALSE),1)</f>
        <v>1201.9487999999999</v>
      </c>
      <c r="P3827" s="32" t="s">
        <v>91</v>
      </c>
      <c r="Q3827" s="12">
        <v>0.30909831679999999</v>
      </c>
      <c r="R3827" s="29">
        <v>0.25</v>
      </c>
      <c r="S3827" s="2">
        <f>IF($A3827="site","",VLOOKUP($P3827,margin_ranges!$A$5:$D$10,4,FALSE)/100)</f>
        <v>0.29749999999999999</v>
      </c>
      <c r="T3827" s="6">
        <f>IF(A3827="placement",$J3827*MIN($Q3827,$S3827),"")</f>
        <v>273.7</v>
      </c>
      <c r="U3827" s="6">
        <f>IF($A3827="placement",T3827,SUMIF($C$10:$C$6209,$C3827,$T$10:$T$6209))</f>
        <v>273.7</v>
      </c>
      <c r="V3827" s="34">
        <f t="shared" si="182"/>
        <v>-6.3333333333333353E-2</v>
      </c>
      <c r="W3827" s="24"/>
      <c r="X3827" s="2" t="str">
        <f>IFERROR(MIN(VLOOKUP($W3827,margin_ranges!$A$5:$D$10,4,FALSE),$Q3827*100)/100,"")</f>
        <v/>
      </c>
      <c r="Y3827" s="6">
        <f t="shared" si="180"/>
        <v>273.7</v>
      </c>
      <c r="Z3827" s="6">
        <f>IF($A3827="placement",Y3827,SUMIF($C$10:$C$6209,$C3827,$Y$10:$Y$6209))</f>
        <v>273.7</v>
      </c>
      <c r="AA3827" s="29">
        <f t="shared" si="181"/>
        <v>-6.3333333333333353E-2</v>
      </c>
    </row>
    <row r="3828" spans="1:27" hidden="1" x14ac:dyDescent="0.3">
      <c r="A3828" s="8" t="s">
        <v>17</v>
      </c>
      <c r="B3828" s="8" t="s">
        <v>9091</v>
      </c>
      <c r="C3828" s="8" t="s">
        <v>9092</v>
      </c>
      <c r="D3828" s="8" t="s">
        <v>9095</v>
      </c>
      <c r="E3828" s="8" t="s">
        <v>9096</v>
      </c>
      <c r="F3828" s="29">
        <v>0.28999999999999998</v>
      </c>
      <c r="G3828" s="29">
        <v>1</v>
      </c>
      <c r="H3828" s="30">
        <v>925.87710000000004</v>
      </c>
      <c r="I3828" s="30">
        <v>67.052499999999995</v>
      </c>
      <c r="J3828" s="14">
        <v>567</v>
      </c>
      <c r="K3828" s="14">
        <v>136</v>
      </c>
      <c r="L3828" s="12">
        <v>7.2400000000000006E-2</v>
      </c>
      <c r="M3828" s="7">
        <v>0.28206661</v>
      </c>
      <c r="N3828" s="31">
        <v>0.2</v>
      </c>
      <c r="O3828" s="14">
        <f>IFERROR(VLOOKUP($C3828,'site totals'!$J$2:$K$607,2,FALSE),1)</f>
        <v>1201.9487999999999</v>
      </c>
      <c r="P3828" s="32" t="s">
        <v>91</v>
      </c>
      <c r="Q3828" s="12">
        <v>0.29094762629999998</v>
      </c>
      <c r="R3828" s="29">
        <v>0.28999999999999998</v>
      </c>
      <c r="S3828" s="2">
        <f>IF($A3828="site","",VLOOKUP($P3828,margin_ranges!$A$5:$D$10,4,FALSE)/100)</f>
        <v>0.29749999999999999</v>
      </c>
      <c r="T3828" s="6">
        <f>IF(A3828="placement",$J3828*MIN($Q3828,$S3828),"")</f>
        <v>164.96730411209998</v>
      </c>
      <c r="U3828" s="6">
        <f>IF($A3828="placement",T3828,SUMIF($C$10:$C$6209,$C3828,$T$10:$T$6209))</f>
        <v>164.96730411209998</v>
      </c>
      <c r="V3828" s="34">
        <f t="shared" si="182"/>
        <v>-1.3346849295774454E-3</v>
      </c>
      <c r="W3828" s="24"/>
      <c r="X3828" s="2" t="str">
        <f>IFERROR(MIN(VLOOKUP($W3828,margin_ranges!$A$5:$D$10,4,FALSE),$Q3828*100)/100,"")</f>
        <v/>
      </c>
      <c r="Y3828" s="6">
        <f t="shared" si="180"/>
        <v>164.96730411209998</v>
      </c>
      <c r="Z3828" s="6">
        <f>IF($A3828="placement",Y3828,SUMIF($C$10:$C$6209,$C3828,$Y$10:$Y$6209))</f>
        <v>164.96730411209998</v>
      </c>
      <c r="AA3828" s="29">
        <f t="shared" si="181"/>
        <v>-1.3346849295774454E-3</v>
      </c>
    </row>
    <row r="3829" spans="1:27" hidden="1" x14ac:dyDescent="0.3">
      <c r="A3829" s="8" t="s">
        <v>17</v>
      </c>
      <c r="B3829" s="8" t="s">
        <v>9091</v>
      </c>
      <c r="C3829" s="8" t="s">
        <v>9092</v>
      </c>
      <c r="D3829" s="8" t="s">
        <v>9093</v>
      </c>
      <c r="E3829" s="8" t="s">
        <v>9094</v>
      </c>
      <c r="F3829" s="29">
        <v>0.229012889232969</v>
      </c>
      <c r="G3829" s="29">
        <v>1</v>
      </c>
      <c r="H3829" s="30">
        <v>1178.3294000000001</v>
      </c>
      <c r="I3829" s="30">
        <v>18.6371</v>
      </c>
      <c r="J3829" s="14">
        <v>1088</v>
      </c>
      <c r="K3829" s="14">
        <v>249</v>
      </c>
      <c r="L3829" s="12">
        <v>1.5800000000000002E-2</v>
      </c>
      <c r="M3829" s="7">
        <v>1.9455578200000001</v>
      </c>
      <c r="N3829" s="31">
        <v>1.5</v>
      </c>
      <c r="O3829" s="14">
        <f>IFERROR(VLOOKUP($C3829,'site totals'!$J$2:$K$607,2,FALSE),1)</f>
        <v>1201.9487999999999</v>
      </c>
      <c r="P3829" s="32" t="s">
        <v>91</v>
      </c>
      <c r="Q3829" s="12">
        <v>0.22901288920000001</v>
      </c>
      <c r="R3829" s="29">
        <v>0.26</v>
      </c>
      <c r="S3829" s="2">
        <f>IF($A3829="site","",VLOOKUP($P3829,margin_ranges!$A$5:$D$10,4,FALSE)/100)</f>
        <v>0.29749999999999999</v>
      </c>
      <c r="T3829" s="6">
        <f>IF(A3829="placement",$J3829*MIN($Q3829,$S3829),"")</f>
        <v>249.1660234496</v>
      </c>
      <c r="U3829" s="6">
        <f>IF($A3829="placement",T3829,SUMIF($C$10:$C$6209,$C3829,$T$10:$T$6209))</f>
        <v>249.1660234496</v>
      </c>
      <c r="V3829" s="34">
        <f t="shared" si="182"/>
        <v>4.1874474054053978E-2</v>
      </c>
      <c r="W3829" s="24"/>
      <c r="X3829" s="2" t="str">
        <f>IFERROR(MIN(VLOOKUP($W3829,margin_ranges!$A$5:$D$10,4,FALSE),$Q3829*100)/100,"")</f>
        <v/>
      </c>
      <c r="Y3829" s="6">
        <f t="shared" si="180"/>
        <v>249.1660234496</v>
      </c>
      <c r="Z3829" s="6">
        <f>IF($A3829="placement",Y3829,SUMIF($C$10:$C$6209,$C3829,$Y$10:$Y$6209))</f>
        <v>249.1660234496</v>
      </c>
      <c r="AA3829" s="29">
        <f t="shared" si="181"/>
        <v>4.1874474054053978E-2</v>
      </c>
    </row>
    <row r="3830" spans="1:27" x14ac:dyDescent="0.3">
      <c r="A3830" s="16" t="s">
        <v>33</v>
      </c>
      <c r="B3830" s="16" t="s">
        <v>9091</v>
      </c>
      <c r="C3830" s="16" t="s">
        <v>9092</v>
      </c>
      <c r="D3830" s="8" t="s">
        <v>34</v>
      </c>
      <c r="E3830" s="16"/>
      <c r="F3830" s="17">
        <v>0.26303529900774397</v>
      </c>
      <c r="G3830" s="17">
        <v>1</v>
      </c>
      <c r="H3830" s="36">
        <v>3111.5500999999999</v>
      </c>
      <c r="I3830" s="36">
        <v>128.08430000000001</v>
      </c>
      <c r="J3830" s="22">
        <v>2576</v>
      </c>
      <c r="K3830" s="22">
        <v>605</v>
      </c>
      <c r="L3830" s="18">
        <v>4.1200000000000001E-2</v>
      </c>
      <c r="M3830" s="19">
        <v>0.67028898000000003</v>
      </c>
      <c r="N3830" s="20">
        <v>0.48845499999999997</v>
      </c>
      <c r="O3830" s="22">
        <f>IFERROR(VLOOKUP($C3830,'site totals'!$J$2:$K$607,2,FALSE),1)</f>
        <v>1201.9487999999999</v>
      </c>
      <c r="P3830" s="21"/>
      <c r="Q3830" s="18">
        <v>0.27127699869999999</v>
      </c>
      <c r="R3830" s="17">
        <v>0.26300000000000001</v>
      </c>
      <c r="S3830" s="18" t="str">
        <f>IF($A3830="site","",VLOOKUP($P3830,margin_ranges!$A$5:$D$10,4,FALSE)/100)</f>
        <v/>
      </c>
      <c r="T3830" s="22" t="str">
        <f>IF(A3830="placement",$J3830*MIN($Q3830,$S3830),"")</f>
        <v/>
      </c>
      <c r="U3830" s="22">
        <f>IF($A3830="placement",T3830,SUMIF($C$10:$C$6209,$C3830,$T$10:$T$6209))</f>
        <v>687.83332756169989</v>
      </c>
      <c r="V3830" s="37">
        <f t="shared" si="182"/>
        <v>-5.449176808837608E-3</v>
      </c>
      <c r="W3830" s="38"/>
      <c r="X3830" s="18" t="str">
        <f>IFERROR(MIN(VLOOKUP($W3830,margin_ranges!$A$5:$D$10,4,FALSE),$Q3830*100)/100,"")</f>
        <v/>
      </c>
      <c r="Y3830" s="6" t="str">
        <f t="shared" si="180"/>
        <v/>
      </c>
      <c r="Z3830" s="6">
        <f>IF($A3830="placement",Y3830,SUMIF($C$10:$C$6209,$C3830,$Y$10:$Y$6209))</f>
        <v>687.83332756169989</v>
      </c>
      <c r="AA3830" s="17">
        <f t="shared" si="181"/>
        <v>-5.449176808837608E-3</v>
      </c>
    </row>
    <row r="3831" spans="1:27" hidden="1" x14ac:dyDescent="0.3">
      <c r="A3831" s="8" t="s">
        <v>17</v>
      </c>
      <c r="B3831" s="8" t="s">
        <v>5069</v>
      </c>
      <c r="C3831" s="8" t="s">
        <v>5070</v>
      </c>
      <c r="D3831" s="8" t="s">
        <v>5073</v>
      </c>
      <c r="E3831" s="8" t="s">
        <v>5074</v>
      </c>
      <c r="F3831" s="29">
        <v>0.28999999999999998</v>
      </c>
      <c r="G3831" s="29">
        <v>1</v>
      </c>
      <c r="H3831" s="30">
        <v>1500.4954</v>
      </c>
      <c r="I3831" s="30">
        <v>148.61689999999999</v>
      </c>
      <c r="J3831" s="14">
        <v>1070</v>
      </c>
      <c r="K3831" s="14">
        <v>272</v>
      </c>
      <c r="L3831" s="12">
        <v>9.9000000000000005E-2</v>
      </c>
      <c r="M3831" s="7">
        <v>0.24007993999999999</v>
      </c>
      <c r="N3831" s="31">
        <v>0.16</v>
      </c>
      <c r="O3831" s="14">
        <f>IFERROR(VLOOKUP($C3831,'site totals'!$J$2:$K$607,2,FALSE),1)</f>
        <v>1144.2514000000001</v>
      </c>
      <c r="P3831" s="32" t="s">
        <v>22</v>
      </c>
      <c r="Q3831" s="12">
        <v>0.33355530680000001</v>
      </c>
      <c r="R3831" s="29">
        <v>0.28999999999999998</v>
      </c>
      <c r="S3831" s="2">
        <f>IF($A3831="site","",VLOOKUP($P3831,margin_ranges!$A$5:$D$10,4,FALSE)/100)</f>
        <v>0.29749999999999999</v>
      </c>
      <c r="T3831" s="6">
        <f>IF(A3831="placement",$J3831*MIN($Q3831,$S3831),"")</f>
        <v>318.32499999999999</v>
      </c>
      <c r="U3831" s="6">
        <f>IF($A3831="placement",T3831,SUMIF($C$10:$C$6209,$C3831,$T$10:$T$6209))</f>
        <v>318.32499999999999</v>
      </c>
      <c r="V3831" s="34">
        <f t="shared" si="182"/>
        <v>-1.0563380281690127E-2</v>
      </c>
      <c r="W3831" s="24"/>
      <c r="X3831" s="2" t="str">
        <f>IFERROR(MIN(VLOOKUP($W3831,margin_ranges!$A$5:$D$10,4,FALSE),$Q3831*100)/100,"")</f>
        <v/>
      </c>
      <c r="Y3831" s="6">
        <f t="shared" si="180"/>
        <v>318.32499999999999</v>
      </c>
      <c r="Z3831" s="6">
        <f>IF($A3831="placement",Y3831,SUMIF($C$10:$C$6209,$C3831,$Y$10:$Y$6209))</f>
        <v>318.32499999999999</v>
      </c>
      <c r="AA3831" s="29">
        <f t="shared" si="181"/>
        <v>-1.0563380281690127E-2</v>
      </c>
    </row>
    <row r="3832" spans="1:27" hidden="1" x14ac:dyDescent="0.3">
      <c r="A3832" s="8" t="s">
        <v>17</v>
      </c>
      <c r="B3832" s="8" t="s">
        <v>5069</v>
      </c>
      <c r="C3832" s="8" t="s">
        <v>5070</v>
      </c>
      <c r="D3832" s="8" t="s">
        <v>5077</v>
      </c>
      <c r="E3832" s="8" t="s">
        <v>5078</v>
      </c>
      <c r="F3832" s="29">
        <v>0.34</v>
      </c>
      <c r="G3832" s="29">
        <v>1</v>
      </c>
      <c r="H3832" s="30">
        <v>30.469899999999999</v>
      </c>
      <c r="I3832" s="30">
        <v>4.2549000000000001</v>
      </c>
      <c r="J3832" s="14">
        <v>53</v>
      </c>
      <c r="K3832" s="14">
        <v>16</v>
      </c>
      <c r="L3832" s="12">
        <v>0.1396</v>
      </c>
      <c r="M3832" s="7">
        <v>0.41494427</v>
      </c>
      <c r="N3832" s="31">
        <v>0.15</v>
      </c>
      <c r="O3832" s="14">
        <f>IFERROR(VLOOKUP($C3832,'site totals'!$J$2:$K$607,2,FALSE),1)</f>
        <v>1144.2514000000001</v>
      </c>
      <c r="P3832" s="32" t="s">
        <v>22</v>
      </c>
      <c r="Q3832" s="12">
        <v>0.63850566809999998</v>
      </c>
      <c r="R3832" s="29">
        <v>0.34</v>
      </c>
      <c r="S3832" s="2">
        <f>IF($A3832="site","",VLOOKUP($P3832,margin_ranges!$A$5:$D$10,4,FALSE)/100)</f>
        <v>0.29749999999999999</v>
      </c>
      <c r="T3832" s="6">
        <f>IF(A3832="placement",$J3832*MIN($Q3832,$S3832),"")</f>
        <v>15.7675</v>
      </c>
      <c r="U3832" s="6">
        <f>IF($A3832="placement",T3832,SUMIF($C$10:$C$6209,$C3832,$T$10:$T$6209))</f>
        <v>15.7675</v>
      </c>
      <c r="V3832" s="34">
        <f t="shared" si="182"/>
        <v>6.4393939393939448E-2</v>
      </c>
      <c r="W3832" s="24"/>
      <c r="X3832" s="2" t="str">
        <f>IFERROR(MIN(VLOOKUP($W3832,margin_ranges!$A$5:$D$10,4,FALSE),$Q3832*100)/100,"")</f>
        <v/>
      </c>
      <c r="Y3832" s="6">
        <f t="shared" si="180"/>
        <v>15.7675</v>
      </c>
      <c r="Z3832" s="6">
        <f>IF($A3832="placement",Y3832,SUMIF($C$10:$C$6209,$C3832,$Y$10:$Y$6209))</f>
        <v>15.7675</v>
      </c>
      <c r="AA3832" s="17">
        <f t="shared" si="181"/>
        <v>6.4393939393939448E-2</v>
      </c>
    </row>
    <row r="3833" spans="1:27" hidden="1" x14ac:dyDescent="0.3">
      <c r="A3833" s="8" t="s">
        <v>17</v>
      </c>
      <c r="B3833" s="8" t="s">
        <v>5069</v>
      </c>
      <c r="C3833" s="8" t="s">
        <v>5070</v>
      </c>
      <c r="D3833" s="8" t="s">
        <v>5075</v>
      </c>
      <c r="E3833" s="8" t="s">
        <v>5076</v>
      </c>
      <c r="F3833" s="29">
        <v>0.34</v>
      </c>
      <c r="G3833" s="29">
        <v>1</v>
      </c>
      <c r="H3833" s="30">
        <v>236.58260000000001</v>
      </c>
      <c r="I3833" s="30">
        <v>48.392099999999999</v>
      </c>
      <c r="J3833" s="14">
        <v>898</v>
      </c>
      <c r="K3833" s="14">
        <v>275</v>
      </c>
      <c r="L3833" s="12">
        <v>0.20449999999999999</v>
      </c>
      <c r="M3833" s="7">
        <v>0.61859986</v>
      </c>
      <c r="N3833" s="31">
        <v>0.18</v>
      </c>
      <c r="O3833" s="14">
        <f>IFERROR(VLOOKUP($C3833,'site totals'!$J$2:$K$607,2,FALSE),1)</f>
        <v>1144.2514000000001</v>
      </c>
      <c r="P3833" s="32" t="s">
        <v>22</v>
      </c>
      <c r="Q3833" s="12">
        <v>0.70902030230000002</v>
      </c>
      <c r="R3833" s="29">
        <v>0.34</v>
      </c>
      <c r="S3833" s="2">
        <f>IF($A3833="site","",VLOOKUP($P3833,margin_ranges!$A$5:$D$10,4,FALSE)/100)</f>
        <v>0.29749999999999999</v>
      </c>
      <c r="T3833" s="6">
        <f>IF(A3833="placement",$J3833*MIN($Q3833,$S3833),"")</f>
        <v>267.15499999999997</v>
      </c>
      <c r="U3833" s="6">
        <f>IF($A3833="placement",T3833,SUMIF($C$10:$C$6209,$C3833,$T$10:$T$6209))</f>
        <v>267.15499999999997</v>
      </c>
      <c r="V3833" s="34">
        <f t="shared" si="182"/>
        <v>6.4393939393939448E-2</v>
      </c>
      <c r="W3833" s="24"/>
      <c r="X3833" s="2" t="str">
        <f>IFERROR(MIN(VLOOKUP($W3833,margin_ranges!$A$5:$D$10,4,FALSE),$Q3833*100)/100,"")</f>
        <v/>
      </c>
      <c r="Y3833" s="6">
        <f t="shared" si="180"/>
        <v>267.15499999999997</v>
      </c>
      <c r="Z3833" s="6">
        <f>IF($A3833="placement",Y3833,SUMIF($C$10:$C$6209,$C3833,$Y$10:$Y$6209))</f>
        <v>267.15499999999997</v>
      </c>
      <c r="AA3833" s="29">
        <f t="shared" si="181"/>
        <v>6.4393939393939448E-2</v>
      </c>
    </row>
    <row r="3834" spans="1:27" hidden="1" x14ac:dyDescent="0.3">
      <c r="A3834" s="8" t="s">
        <v>17</v>
      </c>
      <c r="B3834" s="8" t="s">
        <v>5069</v>
      </c>
      <c r="C3834" s="8" t="s">
        <v>5070</v>
      </c>
      <c r="D3834" s="8" t="s">
        <v>5071</v>
      </c>
      <c r="E3834" s="8" t="s">
        <v>5072</v>
      </c>
      <c r="F3834" s="29">
        <v>0.33999999999999903</v>
      </c>
      <c r="G3834" s="29">
        <v>1</v>
      </c>
      <c r="H3834" s="30">
        <v>476.83390000000003</v>
      </c>
      <c r="I3834" s="30">
        <v>56.674700000000001</v>
      </c>
      <c r="J3834" s="14">
        <v>431</v>
      </c>
      <c r="K3834" s="14">
        <v>131</v>
      </c>
      <c r="L3834" s="12">
        <v>0.11890000000000001</v>
      </c>
      <c r="M3834" s="7">
        <v>0.25322478999999998</v>
      </c>
      <c r="N3834" s="31">
        <v>0.14000000000000001</v>
      </c>
      <c r="O3834" s="14">
        <f>IFERROR(VLOOKUP($C3834,'site totals'!$J$2:$K$607,2,FALSE),1)</f>
        <v>1144.2514000000001</v>
      </c>
      <c r="P3834" s="32" t="s">
        <v>22</v>
      </c>
      <c r="Q3834" s="12">
        <v>0.44713154770000002</v>
      </c>
      <c r="R3834" s="29">
        <v>0.34</v>
      </c>
      <c r="S3834" s="2">
        <f>IF($A3834="site","",VLOOKUP($P3834,margin_ranges!$A$5:$D$10,4,FALSE)/100)</f>
        <v>0.29749999999999999</v>
      </c>
      <c r="T3834" s="6">
        <f>IF(A3834="placement",$J3834*MIN($Q3834,$S3834),"")</f>
        <v>128.2225</v>
      </c>
      <c r="U3834" s="6">
        <f>IF($A3834="placement",T3834,SUMIF($C$10:$C$6209,$C3834,$T$10:$T$6209))</f>
        <v>128.2225</v>
      </c>
      <c r="V3834" s="34">
        <f t="shared" si="182"/>
        <v>6.439393939393967E-2</v>
      </c>
      <c r="W3834" s="24"/>
      <c r="X3834" s="2" t="str">
        <f>IFERROR(MIN(VLOOKUP($W3834,margin_ranges!$A$5:$D$10,4,FALSE),$Q3834*100)/100,"")</f>
        <v/>
      </c>
      <c r="Y3834" s="6">
        <f t="shared" si="180"/>
        <v>128.2225</v>
      </c>
      <c r="Z3834" s="6">
        <f>IF($A3834="placement",Y3834,SUMIF($C$10:$C$6209,$C3834,$Y$10:$Y$6209))</f>
        <v>128.2225</v>
      </c>
      <c r="AA3834" s="29">
        <f t="shared" si="181"/>
        <v>6.439393939393967E-2</v>
      </c>
    </row>
    <row r="3835" spans="1:27" x14ac:dyDescent="0.3">
      <c r="A3835" s="16" t="s">
        <v>33</v>
      </c>
      <c r="B3835" s="16" t="s">
        <v>5069</v>
      </c>
      <c r="C3835" s="16" t="s">
        <v>5070</v>
      </c>
      <c r="D3835" s="33" t="s">
        <v>34</v>
      </c>
      <c r="E3835" s="16"/>
      <c r="F3835" s="17">
        <v>0.31817266380447501</v>
      </c>
      <c r="G3835" s="17">
        <v>1</v>
      </c>
      <c r="H3835" s="36">
        <v>2244.6936000000001</v>
      </c>
      <c r="I3835" s="36">
        <v>257.93860000000001</v>
      </c>
      <c r="J3835" s="22">
        <v>2452</v>
      </c>
      <c r="K3835" s="22">
        <v>694</v>
      </c>
      <c r="L3835" s="18">
        <v>0.1149</v>
      </c>
      <c r="M3835" s="19">
        <v>0.31686708000000002</v>
      </c>
      <c r="N3835" s="20">
        <v>0.159193</v>
      </c>
      <c r="O3835" s="22">
        <f>IFERROR(VLOOKUP($C3835,'site totals'!$J$2:$K$607,2,FALSE),1)</f>
        <v>1144.2514000000001</v>
      </c>
      <c r="P3835" s="21"/>
      <c r="Q3835" s="18">
        <v>0.49760322769999998</v>
      </c>
      <c r="R3835" s="17">
        <v>0.31819999999999998</v>
      </c>
      <c r="S3835" s="18" t="str">
        <f>IF($A3835="site","",VLOOKUP($P3835,margin_ranges!$A$5:$D$10,4,FALSE)/100)</f>
        <v/>
      </c>
      <c r="T3835" s="22" t="str">
        <f>IF(A3835="placement",$J3835*MIN($Q3835,$S3835),"")</f>
        <v/>
      </c>
      <c r="U3835" s="22">
        <f>IF($A3835="placement",T3835,SUMIF($C$10:$C$6209,$C3835,$T$10:$T$6209))</f>
        <v>729.46999999999991</v>
      </c>
      <c r="V3835" s="37">
        <f t="shared" si="182"/>
        <v>3.0360809621589935E-2</v>
      </c>
      <c r="W3835" s="38"/>
      <c r="X3835" s="18" t="str">
        <f>IFERROR(MIN(VLOOKUP($W3835,margin_ranges!$A$5:$D$10,4,FALSE),$Q3835*100)/100,"")</f>
        <v/>
      </c>
      <c r="Y3835" s="6" t="str">
        <f t="shared" si="180"/>
        <v/>
      </c>
      <c r="Z3835" s="6">
        <f>IF($A3835="placement",Y3835,SUMIF($C$10:$C$6209,$C3835,$Y$10:$Y$6209))</f>
        <v>729.46999999999991</v>
      </c>
      <c r="AA3835" s="17">
        <f t="shared" si="181"/>
        <v>3.0360809621589935E-2</v>
      </c>
    </row>
    <row r="3836" spans="1:27" hidden="1" x14ac:dyDescent="0.3">
      <c r="A3836" s="8" t="s">
        <v>17</v>
      </c>
      <c r="B3836" s="8" t="s">
        <v>730</v>
      </c>
      <c r="C3836" s="8" t="s">
        <v>731</v>
      </c>
      <c r="D3836" s="8" t="s">
        <v>732</v>
      </c>
      <c r="E3836" s="8" t="s">
        <v>733</v>
      </c>
      <c r="F3836" s="29">
        <v>0.32</v>
      </c>
      <c r="G3836" s="29">
        <v>1</v>
      </c>
      <c r="H3836" s="30">
        <v>62.475200000000001</v>
      </c>
      <c r="I3836" s="30">
        <v>2.3803000000000001</v>
      </c>
      <c r="J3836" s="14">
        <v>42</v>
      </c>
      <c r="K3836" s="14">
        <v>13</v>
      </c>
      <c r="L3836" s="12">
        <v>3.8100000000000002E-2</v>
      </c>
      <c r="M3836" s="7">
        <v>0.58555995999999999</v>
      </c>
      <c r="N3836" s="31">
        <v>0.15</v>
      </c>
      <c r="O3836" s="14">
        <f>IFERROR(VLOOKUP($C3836,'site totals'!$J$2:$K$607,2,FALSE),1)</f>
        <v>1138.3163</v>
      </c>
      <c r="P3836" s="32" t="s">
        <v>161</v>
      </c>
      <c r="Q3836" s="12">
        <v>0.74383494250000004</v>
      </c>
      <c r="R3836" s="29">
        <v>0.32</v>
      </c>
      <c r="S3836" s="2">
        <f>IF($A3836="site","",VLOOKUP($P3836,margin_ranges!$A$5:$D$10,4,FALSE)/100)</f>
        <v>0.43</v>
      </c>
      <c r="T3836" s="6">
        <f>IF(A3836="placement",$J3836*MIN($Q3836,$S3836),"")</f>
        <v>18.059999999999999</v>
      </c>
      <c r="U3836" s="6">
        <f>IF($A3836="placement",T3836,SUMIF($C$10:$C$6209,$C3836,$T$10:$T$6209))</f>
        <v>18.059999999999999</v>
      </c>
      <c r="V3836" s="34">
        <f t="shared" si="182"/>
        <v>-0.16176470588235281</v>
      </c>
      <c r="W3836" s="24"/>
      <c r="X3836" s="2" t="str">
        <f>IFERROR(MIN(VLOOKUP($W3836,margin_ranges!$A$5:$D$10,4,FALSE),$Q3836*100)/100,"")</f>
        <v/>
      </c>
      <c r="Y3836" s="6">
        <f t="shared" si="180"/>
        <v>18.059999999999999</v>
      </c>
      <c r="Z3836" s="6">
        <f>IF($A3836="placement",Y3836,SUMIF($C$10:$C$6209,$C3836,$Y$10:$Y$6209))</f>
        <v>18.059999999999999</v>
      </c>
      <c r="AA3836" s="29">
        <f t="shared" si="181"/>
        <v>-0.16176470588235281</v>
      </c>
    </row>
    <row r="3837" spans="1:27" hidden="1" x14ac:dyDescent="0.3">
      <c r="A3837" s="8" t="s">
        <v>17</v>
      </c>
      <c r="B3837" s="8" t="s">
        <v>730</v>
      </c>
      <c r="C3837" s="8" t="s">
        <v>731</v>
      </c>
      <c r="D3837" s="8" t="s">
        <v>738</v>
      </c>
      <c r="E3837" s="8" t="s">
        <v>739</v>
      </c>
      <c r="F3837" s="29">
        <v>0.33</v>
      </c>
      <c r="G3837" s="29">
        <v>1</v>
      </c>
      <c r="H3837" s="30">
        <v>61.682600000000001</v>
      </c>
      <c r="I3837" s="30">
        <v>2.6116000000000001</v>
      </c>
      <c r="J3837" s="14">
        <v>29</v>
      </c>
      <c r="K3837" s="14">
        <v>10</v>
      </c>
      <c r="L3837" s="12">
        <v>4.2299999999999997E-2</v>
      </c>
      <c r="M3837" s="7">
        <v>0.37014386999999999</v>
      </c>
      <c r="N3837" s="31">
        <v>0.05</v>
      </c>
      <c r="O3837" s="14">
        <f>IFERROR(VLOOKUP($C3837,'site totals'!$J$2:$K$607,2,FALSE),1)</f>
        <v>1138.3163</v>
      </c>
      <c r="P3837" s="32" t="s">
        <v>161</v>
      </c>
      <c r="Q3837" s="12">
        <v>0.86491738829999998</v>
      </c>
      <c r="R3837" s="29">
        <v>0.33</v>
      </c>
      <c r="S3837" s="2">
        <f>IF($A3837="site","",VLOOKUP($P3837,margin_ranges!$A$5:$D$10,4,FALSE)/100)</f>
        <v>0.43</v>
      </c>
      <c r="T3837" s="6">
        <f>IF(A3837="placement",$J3837*MIN($Q3837,$S3837),"")</f>
        <v>12.47</v>
      </c>
      <c r="U3837" s="6">
        <f>IF($A3837="placement",T3837,SUMIF($C$10:$C$6209,$C3837,$T$10:$T$6209))</f>
        <v>12.47</v>
      </c>
      <c r="V3837" s="34">
        <f t="shared" si="182"/>
        <v>-0.14925373134328346</v>
      </c>
      <c r="W3837" s="24"/>
      <c r="X3837" s="2" t="str">
        <f>IFERROR(MIN(VLOOKUP($W3837,margin_ranges!$A$5:$D$10,4,FALSE),$Q3837*100)/100,"")</f>
        <v/>
      </c>
      <c r="Y3837" s="6">
        <f t="shared" si="180"/>
        <v>12.47</v>
      </c>
      <c r="Z3837" s="6">
        <f>IF($A3837="placement",Y3837,SUMIF($C$10:$C$6209,$C3837,$Y$10:$Y$6209))</f>
        <v>12.47</v>
      </c>
      <c r="AA3837" s="29">
        <f t="shared" si="181"/>
        <v>-0.14925373134328346</v>
      </c>
    </row>
    <row r="3838" spans="1:27" hidden="1" x14ac:dyDescent="0.3">
      <c r="A3838" s="8" t="s">
        <v>17</v>
      </c>
      <c r="B3838" s="8" t="s">
        <v>730</v>
      </c>
      <c r="C3838" s="8" t="s">
        <v>731</v>
      </c>
      <c r="D3838" s="8" t="s">
        <v>742</v>
      </c>
      <c r="E3838" s="8" t="s">
        <v>743</v>
      </c>
      <c r="F3838" s="29">
        <v>0.19</v>
      </c>
      <c r="G3838" s="29">
        <v>1</v>
      </c>
      <c r="H3838" s="30">
        <v>101.4687</v>
      </c>
      <c r="I3838" s="30">
        <v>17.2117</v>
      </c>
      <c r="J3838" s="14">
        <v>312</v>
      </c>
      <c r="K3838" s="14">
        <v>49</v>
      </c>
      <c r="L3838" s="12">
        <v>0.1696</v>
      </c>
      <c r="M3838" s="7">
        <v>0.60386614000000005</v>
      </c>
      <c r="N3838" s="31">
        <v>0.4</v>
      </c>
      <c r="O3838" s="14">
        <f>IFERROR(VLOOKUP($C3838,'site totals'!$J$2:$K$607,2,FALSE),1)</f>
        <v>1138.3163</v>
      </c>
      <c r="P3838" s="32" t="s">
        <v>22</v>
      </c>
      <c r="Q3838" s="12">
        <v>0.33760153939999998</v>
      </c>
      <c r="R3838" s="29">
        <v>0.19</v>
      </c>
      <c r="S3838" s="2">
        <f>IF($A3838="site","",VLOOKUP($P3838,margin_ranges!$A$5:$D$10,4,FALSE)/100)</f>
        <v>0.29749999999999999</v>
      </c>
      <c r="T3838" s="6">
        <f>IF(A3838="placement",$J3838*MIN($Q3838,$S3838),"")</f>
        <v>92.82</v>
      </c>
      <c r="U3838" s="6">
        <f>IF($A3838="placement",T3838,SUMIF($C$10:$C$6209,$C3838,$T$10:$T$6209))</f>
        <v>92.82</v>
      </c>
      <c r="V3838" s="34">
        <f t="shared" si="182"/>
        <v>-0.13271604938271608</v>
      </c>
      <c r="W3838" s="24"/>
      <c r="X3838" s="2" t="str">
        <f>IFERROR(MIN(VLOOKUP($W3838,margin_ranges!$A$5:$D$10,4,FALSE),$Q3838*100)/100,"")</f>
        <v/>
      </c>
      <c r="Y3838" s="6">
        <f t="shared" si="180"/>
        <v>92.82</v>
      </c>
      <c r="Z3838" s="6">
        <f>IF($A3838="placement",Y3838,SUMIF($C$10:$C$6209,$C3838,$Y$10:$Y$6209))</f>
        <v>92.82</v>
      </c>
      <c r="AA3838" s="29">
        <f t="shared" si="181"/>
        <v>-0.13271604938271608</v>
      </c>
    </row>
    <row r="3839" spans="1:27" hidden="1" x14ac:dyDescent="0.3">
      <c r="A3839" s="8" t="s">
        <v>17</v>
      </c>
      <c r="B3839" s="8" t="s">
        <v>730</v>
      </c>
      <c r="C3839" s="8" t="s">
        <v>731</v>
      </c>
      <c r="D3839" s="8" t="s">
        <v>746</v>
      </c>
      <c r="E3839" s="8" t="s">
        <v>747</v>
      </c>
      <c r="F3839" s="29">
        <v>0.35</v>
      </c>
      <c r="G3839" s="29">
        <v>1</v>
      </c>
      <c r="H3839" s="30">
        <v>87.169600000000003</v>
      </c>
      <c r="I3839" s="30">
        <v>14.664199999999999</v>
      </c>
      <c r="J3839" s="14">
        <v>484</v>
      </c>
      <c r="K3839" s="14">
        <v>161</v>
      </c>
      <c r="L3839" s="12">
        <v>0.16819999999999999</v>
      </c>
      <c r="M3839" s="7">
        <v>1.10044374</v>
      </c>
      <c r="N3839" s="31">
        <v>0.6</v>
      </c>
      <c r="O3839" s="14">
        <f>IFERROR(VLOOKUP($C3839,'site totals'!$J$2:$K$607,2,FALSE),1)</f>
        <v>1138.3163</v>
      </c>
      <c r="P3839" s="32" t="s">
        <v>161</v>
      </c>
      <c r="Q3839" s="12">
        <v>0.45476540370000001</v>
      </c>
      <c r="R3839" s="29">
        <v>0.35</v>
      </c>
      <c r="S3839" s="2">
        <f>IF($A3839="site","",VLOOKUP($P3839,margin_ranges!$A$5:$D$10,4,FALSE)/100)</f>
        <v>0.43</v>
      </c>
      <c r="T3839" s="6">
        <f>IF(A3839="placement",$J3839*MIN($Q3839,$S3839),"")</f>
        <v>208.12</v>
      </c>
      <c r="U3839" s="6">
        <f>IF($A3839="placement",T3839,SUMIF($C$10:$C$6209,$C3839,$T$10:$T$6209))</f>
        <v>208.12</v>
      </c>
      <c r="V3839" s="34">
        <f t="shared" si="182"/>
        <v>-0.12307692307692319</v>
      </c>
      <c r="W3839" s="24"/>
      <c r="X3839" s="2" t="str">
        <f>IFERROR(MIN(VLOOKUP($W3839,margin_ranges!$A$5:$D$10,4,FALSE),$Q3839*100)/100,"")</f>
        <v/>
      </c>
      <c r="Y3839" s="6">
        <f t="shared" si="180"/>
        <v>208.12</v>
      </c>
      <c r="Z3839" s="6">
        <f>IF($A3839="placement",Y3839,SUMIF($C$10:$C$6209,$C3839,$Y$10:$Y$6209))</f>
        <v>208.12</v>
      </c>
      <c r="AA3839" s="29">
        <f t="shared" si="181"/>
        <v>-0.12307692307692319</v>
      </c>
    </row>
    <row r="3840" spans="1:27" hidden="1" x14ac:dyDescent="0.3">
      <c r="A3840" s="8" t="s">
        <v>17</v>
      </c>
      <c r="B3840" s="8" t="s">
        <v>730</v>
      </c>
      <c r="C3840" s="8" t="s">
        <v>731</v>
      </c>
      <c r="D3840" s="8" t="s">
        <v>734</v>
      </c>
      <c r="E3840" s="8" t="s">
        <v>735</v>
      </c>
      <c r="F3840" s="29">
        <v>0.25</v>
      </c>
      <c r="G3840" s="29">
        <v>1</v>
      </c>
      <c r="H3840" s="30">
        <v>1348.8340000000001</v>
      </c>
      <c r="I3840" s="30">
        <v>28.760400000000001</v>
      </c>
      <c r="J3840" s="14">
        <v>299</v>
      </c>
      <c r="K3840" s="14">
        <v>75</v>
      </c>
      <c r="L3840" s="12">
        <v>2.1299999999999999E-2</v>
      </c>
      <c r="M3840" s="7">
        <v>0.34700456000000002</v>
      </c>
      <c r="N3840" s="31">
        <v>0.2</v>
      </c>
      <c r="O3840" s="14">
        <f>IFERROR(VLOOKUP($C3840,'site totals'!$J$2:$K$607,2,FALSE),1)</f>
        <v>1138.3163</v>
      </c>
      <c r="P3840" s="32" t="s">
        <v>91</v>
      </c>
      <c r="Q3840" s="12">
        <v>0.42363870599999998</v>
      </c>
      <c r="R3840" s="29">
        <v>0.25</v>
      </c>
      <c r="S3840" s="2">
        <f>IF($A3840="site","",VLOOKUP($P3840,margin_ranges!$A$5:$D$10,4,FALSE)/100)</f>
        <v>0.29749999999999999</v>
      </c>
      <c r="T3840" s="6">
        <f>IF(A3840="placement",$J3840*MIN($Q3840,$S3840),"")</f>
        <v>88.952500000000001</v>
      </c>
      <c r="U3840" s="6">
        <f>IF($A3840="placement",T3840,SUMIF($C$10:$C$6209,$C3840,$T$10:$T$6209))</f>
        <v>88.952500000000001</v>
      </c>
      <c r="V3840" s="34">
        <f t="shared" si="182"/>
        <v>-6.3333333333333242E-2</v>
      </c>
      <c r="W3840" s="24"/>
      <c r="X3840" s="2" t="str">
        <f>IFERROR(MIN(VLOOKUP($W3840,margin_ranges!$A$5:$D$10,4,FALSE),$Q3840*100)/100,"")</f>
        <v/>
      </c>
      <c r="Y3840" s="6">
        <f t="shared" si="180"/>
        <v>88.952500000000001</v>
      </c>
      <c r="Z3840" s="6">
        <f>IF($A3840="placement",Y3840,SUMIF($C$10:$C$6209,$C3840,$Y$10:$Y$6209))</f>
        <v>88.952500000000001</v>
      </c>
      <c r="AA3840" s="29">
        <f t="shared" si="181"/>
        <v>-6.3333333333333242E-2</v>
      </c>
    </row>
    <row r="3841" spans="1:27" hidden="1" x14ac:dyDescent="0.3">
      <c r="A3841" s="8" t="s">
        <v>17</v>
      </c>
      <c r="B3841" s="8" t="s">
        <v>730</v>
      </c>
      <c r="C3841" s="8" t="s">
        <v>731</v>
      </c>
      <c r="D3841" s="8" t="s">
        <v>736</v>
      </c>
      <c r="E3841" s="8" t="s">
        <v>737</v>
      </c>
      <c r="F3841" s="29">
        <v>0.25</v>
      </c>
      <c r="G3841" s="29">
        <v>1</v>
      </c>
      <c r="H3841" s="30">
        <v>1416.6296</v>
      </c>
      <c r="I3841" s="30">
        <v>28.527899999999999</v>
      </c>
      <c r="J3841" s="14">
        <v>242</v>
      </c>
      <c r="K3841" s="14">
        <v>60</v>
      </c>
      <c r="L3841" s="12">
        <v>2.01E-2</v>
      </c>
      <c r="M3841" s="7">
        <v>0.28235489000000003</v>
      </c>
      <c r="N3841" s="31">
        <v>0.2</v>
      </c>
      <c r="O3841" s="14">
        <f>IFERROR(VLOOKUP($C3841,'site totals'!$J$2:$K$607,2,FALSE),1)</f>
        <v>1138.3163</v>
      </c>
      <c r="P3841" s="32" t="s">
        <v>91</v>
      </c>
      <c r="Q3841" s="12">
        <v>0.2916715439</v>
      </c>
      <c r="R3841" s="29">
        <v>0.25</v>
      </c>
      <c r="S3841" s="2">
        <f>IF($A3841="site","",VLOOKUP($P3841,margin_ranges!$A$5:$D$10,4,FALSE)/100)</f>
        <v>0.29749999999999999</v>
      </c>
      <c r="T3841" s="6">
        <f>IF(A3841="placement",$J3841*MIN($Q3841,$S3841),"")</f>
        <v>70.584513623799992</v>
      </c>
      <c r="U3841" s="6">
        <f>IF($A3841="placement",T3841,SUMIF($C$10:$C$6209,$C3841,$T$10:$T$6209))</f>
        <v>70.584513623799992</v>
      </c>
      <c r="V3841" s="34">
        <f t="shared" si="182"/>
        <v>-5.5562058533333181E-2</v>
      </c>
      <c r="W3841" s="24"/>
      <c r="X3841" s="2" t="str">
        <f>IFERROR(MIN(VLOOKUP($W3841,margin_ranges!$A$5:$D$10,4,FALSE),$Q3841*100)/100,"")</f>
        <v/>
      </c>
      <c r="Y3841" s="6">
        <f t="shared" si="180"/>
        <v>70.584513623799992</v>
      </c>
      <c r="Z3841" s="6">
        <f>IF($A3841="placement",Y3841,SUMIF($C$10:$C$6209,$C3841,$Y$10:$Y$6209))</f>
        <v>70.584513623799992</v>
      </c>
      <c r="AA3841" s="29">
        <f t="shared" si="181"/>
        <v>-5.5562058533333181E-2</v>
      </c>
    </row>
    <row r="3842" spans="1:27" hidden="1" x14ac:dyDescent="0.3">
      <c r="A3842" s="8" t="s">
        <v>17</v>
      </c>
      <c r="B3842" s="8" t="s">
        <v>730</v>
      </c>
      <c r="C3842" s="8" t="s">
        <v>731</v>
      </c>
      <c r="D3842" s="8" t="s">
        <v>740</v>
      </c>
      <c r="E3842" s="8" t="s">
        <v>741</v>
      </c>
      <c r="F3842" s="29">
        <v>0.28999999999999998</v>
      </c>
      <c r="G3842" s="29">
        <v>1</v>
      </c>
      <c r="H3842" s="30">
        <v>97.230099999999993</v>
      </c>
      <c r="I3842" s="30">
        <v>21.1479</v>
      </c>
      <c r="J3842" s="14">
        <v>402</v>
      </c>
      <c r="K3842" s="14">
        <v>103</v>
      </c>
      <c r="L3842" s="12">
        <v>0.2175</v>
      </c>
      <c r="M3842" s="7">
        <v>0.63403925000000005</v>
      </c>
      <c r="N3842" s="31">
        <v>0.4</v>
      </c>
      <c r="O3842" s="14">
        <f>IFERROR(VLOOKUP($C3842,'site totals'!$J$2:$K$607,2,FALSE),1)</f>
        <v>1138.3163</v>
      </c>
      <c r="P3842" s="32" t="s">
        <v>22</v>
      </c>
      <c r="Q3842" s="12">
        <v>0.36912422760000002</v>
      </c>
      <c r="R3842" s="29">
        <v>0.28999999999999998</v>
      </c>
      <c r="S3842" s="2">
        <f>IF($A3842="site","",VLOOKUP($P3842,margin_ranges!$A$5:$D$10,4,FALSE)/100)</f>
        <v>0.29749999999999999</v>
      </c>
      <c r="T3842" s="6">
        <f>IF(A3842="placement",$J3842*MIN($Q3842,$S3842),"")</f>
        <v>119.595</v>
      </c>
      <c r="U3842" s="6">
        <f>IF($A3842="placement",T3842,SUMIF($C$10:$C$6209,$C3842,$T$10:$T$6209))</f>
        <v>119.595</v>
      </c>
      <c r="V3842" s="34">
        <f t="shared" si="182"/>
        <v>-1.0563380281690127E-2</v>
      </c>
      <c r="W3842" s="24"/>
      <c r="X3842" s="2" t="str">
        <f>IFERROR(MIN(VLOOKUP($W3842,margin_ranges!$A$5:$D$10,4,FALSE),$Q3842*100)/100,"")</f>
        <v/>
      </c>
      <c r="Y3842" s="6">
        <f t="shared" si="180"/>
        <v>119.595</v>
      </c>
      <c r="Z3842" s="6">
        <f>IF($A3842="placement",Y3842,SUMIF($C$10:$C$6209,$C3842,$Y$10:$Y$6209))</f>
        <v>119.595</v>
      </c>
      <c r="AA3842" s="29">
        <f t="shared" si="181"/>
        <v>-1.0563380281690127E-2</v>
      </c>
    </row>
    <row r="3843" spans="1:27" hidden="1" x14ac:dyDescent="0.3">
      <c r="A3843" s="8" t="s">
        <v>17</v>
      </c>
      <c r="B3843" s="8" t="s">
        <v>730</v>
      </c>
      <c r="C3843" s="8" t="s">
        <v>731</v>
      </c>
      <c r="D3843" s="8" t="s">
        <v>744</v>
      </c>
      <c r="E3843" s="8" t="s">
        <v>745</v>
      </c>
      <c r="F3843" s="29">
        <v>0.32715894919856398</v>
      </c>
      <c r="G3843" s="29">
        <v>1</v>
      </c>
      <c r="H3843" s="30">
        <v>111.9914</v>
      </c>
      <c r="I3843" s="30">
        <v>25.596900000000002</v>
      </c>
      <c r="J3843" s="14">
        <v>628</v>
      </c>
      <c r="K3843" s="14">
        <v>179</v>
      </c>
      <c r="L3843" s="12">
        <v>0.2286</v>
      </c>
      <c r="M3843" s="7">
        <v>0.81742932000000001</v>
      </c>
      <c r="N3843" s="31">
        <v>0.55000000000000004</v>
      </c>
      <c r="O3843" s="14">
        <f>IFERROR(VLOOKUP($C3843,'site totals'!$J$2:$K$607,2,FALSE),1)</f>
        <v>1138.3163</v>
      </c>
      <c r="P3843" s="32" t="s">
        <v>161</v>
      </c>
      <c r="Q3843" s="12">
        <v>0.32715894919999999</v>
      </c>
      <c r="R3843" s="29">
        <v>0.35</v>
      </c>
      <c r="S3843" s="2">
        <f>IF($A3843="site","",VLOOKUP($P3843,margin_ranges!$A$5:$D$10,4,FALSE)/100)</f>
        <v>0.43</v>
      </c>
      <c r="T3843" s="6">
        <f>IF(A3843="placement",$J3843*MIN($Q3843,$S3843),"")</f>
        <v>205.4558200976</v>
      </c>
      <c r="U3843" s="6">
        <f>IF($A3843="placement",T3843,SUMIF($C$10:$C$6209,$C3843,$T$10:$T$6209))</f>
        <v>205.4558200976</v>
      </c>
      <c r="V3843" s="34">
        <f t="shared" si="182"/>
        <v>3.5140078153846233E-2</v>
      </c>
      <c r="W3843" s="24"/>
      <c r="X3843" s="2" t="str">
        <f>IFERROR(MIN(VLOOKUP($W3843,margin_ranges!$A$5:$D$10,4,FALSE),$Q3843*100)/100,"")</f>
        <v/>
      </c>
      <c r="Y3843" s="6">
        <f t="shared" si="180"/>
        <v>205.4558200976</v>
      </c>
      <c r="Z3843" s="6">
        <f>IF($A3843="placement",Y3843,SUMIF($C$10:$C$6209,$C3843,$Y$10:$Y$6209))</f>
        <v>205.4558200976</v>
      </c>
      <c r="AA3843" s="29">
        <f t="shared" si="181"/>
        <v>3.5140078153846233E-2</v>
      </c>
    </row>
    <row r="3844" spans="1:27" x14ac:dyDescent="0.3">
      <c r="A3844" s="16" t="s">
        <v>33</v>
      </c>
      <c r="B3844" s="16" t="s">
        <v>730</v>
      </c>
      <c r="C3844" s="16" t="s">
        <v>731</v>
      </c>
      <c r="D3844" s="8" t="s">
        <v>34</v>
      </c>
      <c r="E3844" s="16"/>
      <c r="F3844" s="17">
        <v>0.296701411549672</v>
      </c>
      <c r="G3844" s="17">
        <v>0.99938576000000001</v>
      </c>
      <c r="H3844" s="36">
        <v>3287.7941000000001</v>
      </c>
      <c r="I3844" s="36">
        <v>140.9597</v>
      </c>
      <c r="J3844" s="22">
        <v>2439</v>
      </c>
      <c r="K3844" s="22">
        <v>651</v>
      </c>
      <c r="L3844" s="18">
        <v>4.2900000000000001E-2</v>
      </c>
      <c r="M3844" s="19">
        <v>0.57681947</v>
      </c>
      <c r="N3844" s="20">
        <v>0.35604799999999998</v>
      </c>
      <c r="O3844" s="22">
        <f>IFERROR(VLOOKUP($C3844,'site totals'!$J$2:$K$607,2,FALSE),1)</f>
        <v>1138.3163</v>
      </c>
      <c r="P3844" s="21"/>
      <c r="Q3844" s="18">
        <v>0.38273927819999998</v>
      </c>
      <c r="R3844" s="17">
        <v>0.29670000000000002</v>
      </c>
      <c r="S3844" s="18" t="str">
        <f>IF($A3844="site","",VLOOKUP($P3844,margin_ranges!$A$5:$D$10,4,FALSE)/100)</f>
        <v/>
      </c>
      <c r="T3844" s="22" t="str">
        <f>IF(A3844="placement",$J3844*MIN($Q3844,$S3844),"")</f>
        <v/>
      </c>
      <c r="U3844" s="22">
        <f>IF($A3844="placement",T3844,SUMIF($C$10:$C$6209,$C3844,$T$10:$T$6209))</f>
        <v>816.0578337213999</v>
      </c>
      <c r="V3844" s="37">
        <f t="shared" si="182"/>
        <v>-5.3870407644463159E-2</v>
      </c>
      <c r="W3844" s="38"/>
      <c r="X3844" s="18" t="str">
        <f>IFERROR(MIN(VLOOKUP($W3844,margin_ranges!$A$5:$D$10,4,FALSE),$Q3844*100)/100,"")</f>
        <v/>
      </c>
      <c r="Y3844" s="6" t="str">
        <f t="shared" si="180"/>
        <v/>
      </c>
      <c r="Z3844" s="6">
        <f>IF($A3844="placement",Y3844,SUMIF($C$10:$C$6209,$C3844,$Y$10:$Y$6209))</f>
        <v>816.0578337213999</v>
      </c>
      <c r="AA3844" s="17">
        <f t="shared" si="181"/>
        <v>-5.3870407644463159E-2</v>
      </c>
    </row>
    <row r="3845" spans="1:27" hidden="1" x14ac:dyDescent="0.3">
      <c r="A3845" s="8" t="s">
        <v>17</v>
      </c>
      <c r="B3845" s="8" t="s">
        <v>5113</v>
      </c>
      <c r="C3845" s="8" t="s">
        <v>5114</v>
      </c>
      <c r="D3845" s="8" t="s">
        <v>5125</v>
      </c>
      <c r="E3845" s="8" t="s">
        <v>5126</v>
      </c>
      <c r="F3845" s="29">
        <v>0.28999999999999998</v>
      </c>
      <c r="G3845" s="29">
        <v>0</v>
      </c>
      <c r="H3845" s="30">
        <v>16.379000000000001</v>
      </c>
      <c r="I3845" s="30">
        <v>3.2136999999999998</v>
      </c>
      <c r="J3845" s="14">
        <v>71</v>
      </c>
      <c r="K3845" s="14">
        <v>18</v>
      </c>
      <c r="L3845" s="12">
        <v>0.19620000000000001</v>
      </c>
      <c r="M3845" s="7">
        <v>0.73303697999999995</v>
      </c>
      <c r="N3845" s="31">
        <v>0.5</v>
      </c>
      <c r="O3845" s="14">
        <f>IFERROR(VLOOKUP($C3845,'site totals'!$J$2:$K$607,2,FALSE),1)</f>
        <v>1128.1288999999999</v>
      </c>
      <c r="P3845" s="32" t="s">
        <v>22</v>
      </c>
      <c r="Q3845" s="12">
        <v>0.31790617570000002</v>
      </c>
      <c r="R3845" s="29">
        <v>0.28999999999999998</v>
      </c>
      <c r="S3845" s="2">
        <f>IF($A3845="site","",VLOOKUP($P3845,margin_ranges!$A$5:$D$10,4,FALSE)/100)</f>
        <v>0.29749999999999999</v>
      </c>
      <c r="T3845" s="6">
        <f>IF(A3845="placement",$J3845*MIN($Q3845,$S3845),"")</f>
        <v>21.122499999999999</v>
      </c>
      <c r="U3845" s="6">
        <f>IF($A3845="placement",T3845,SUMIF($C$10:$C$6209,$C3845,$T$10:$T$6209))</f>
        <v>21.122499999999999</v>
      </c>
      <c r="V3845" s="34">
        <f t="shared" si="182"/>
        <v>-1.0563380281690127E-2</v>
      </c>
      <c r="W3845" s="24"/>
      <c r="X3845" s="2" t="str">
        <f>IFERROR(MIN(VLOOKUP($W3845,margin_ranges!$A$5:$D$10,4,FALSE),$Q3845*100)/100,"")</f>
        <v/>
      </c>
      <c r="Y3845" s="6">
        <f t="shared" si="180"/>
        <v>21.122499999999999</v>
      </c>
      <c r="Z3845" s="6">
        <f>IF($A3845="placement",Y3845,SUMIF($C$10:$C$6209,$C3845,$Y$10:$Y$6209))</f>
        <v>21.122499999999999</v>
      </c>
      <c r="AA3845" s="29">
        <f t="shared" si="181"/>
        <v>-1.0563380281690127E-2</v>
      </c>
    </row>
    <row r="3846" spans="1:27" hidden="1" x14ac:dyDescent="0.3">
      <c r="A3846" s="8" t="s">
        <v>17</v>
      </c>
      <c r="B3846" s="8" t="s">
        <v>5113</v>
      </c>
      <c r="C3846" s="8" t="s">
        <v>5114</v>
      </c>
      <c r="D3846" s="8" t="s">
        <v>5127</v>
      </c>
      <c r="E3846" s="8" t="s">
        <v>5128</v>
      </c>
      <c r="F3846" s="29">
        <v>0.28999999999999998</v>
      </c>
      <c r="G3846" s="29">
        <v>0</v>
      </c>
      <c r="H3846" s="30">
        <v>16.048200000000001</v>
      </c>
      <c r="I3846" s="30">
        <v>3.5912999999999999</v>
      </c>
      <c r="J3846" s="14">
        <v>77</v>
      </c>
      <c r="K3846" s="14">
        <v>20</v>
      </c>
      <c r="L3846" s="12">
        <v>0.2238</v>
      </c>
      <c r="M3846" s="7">
        <v>0.71736345999999995</v>
      </c>
      <c r="N3846" s="31">
        <v>0.5</v>
      </c>
      <c r="O3846" s="14">
        <f>IFERROR(VLOOKUP($C3846,'site totals'!$J$2:$K$607,2,FALSE),1)</f>
        <v>1128.1288999999999</v>
      </c>
      <c r="P3846" s="32" t="s">
        <v>22</v>
      </c>
      <c r="Q3846" s="12">
        <v>0.30300324950000002</v>
      </c>
      <c r="R3846" s="29">
        <v>0.28999999999999998</v>
      </c>
      <c r="S3846" s="2">
        <f>IF($A3846="site","",VLOOKUP($P3846,margin_ranges!$A$5:$D$10,4,FALSE)/100)</f>
        <v>0.29749999999999999</v>
      </c>
      <c r="T3846" s="6">
        <f>IF(A3846="placement",$J3846*MIN($Q3846,$S3846),"")</f>
        <v>22.907499999999999</v>
      </c>
      <c r="U3846" s="6">
        <f>IF($A3846="placement",T3846,SUMIF($C$10:$C$6209,$C3846,$T$10:$T$6209))</f>
        <v>22.907499999999999</v>
      </c>
      <c r="V3846" s="34">
        <f t="shared" si="182"/>
        <v>-1.0563380281690016E-2</v>
      </c>
      <c r="W3846" s="24"/>
      <c r="X3846" s="2" t="str">
        <f>IFERROR(MIN(VLOOKUP($W3846,margin_ranges!$A$5:$D$10,4,FALSE),$Q3846*100)/100,"")</f>
        <v/>
      </c>
      <c r="Y3846" s="6">
        <f t="shared" si="180"/>
        <v>22.907499999999999</v>
      </c>
      <c r="Z3846" s="6">
        <f>IF($A3846="placement",Y3846,SUMIF($C$10:$C$6209,$C3846,$Y$10:$Y$6209))</f>
        <v>22.907499999999999</v>
      </c>
      <c r="AA3846" s="29">
        <f t="shared" si="181"/>
        <v>-1.0563380281690016E-2</v>
      </c>
    </row>
    <row r="3847" spans="1:27" hidden="1" x14ac:dyDescent="0.3">
      <c r="A3847" s="8" t="s">
        <v>17</v>
      </c>
      <c r="B3847" s="8" t="s">
        <v>5113</v>
      </c>
      <c r="C3847" s="8" t="s">
        <v>5114</v>
      </c>
      <c r="D3847" s="8" t="s">
        <v>5115</v>
      </c>
      <c r="E3847" s="8" t="s">
        <v>5116</v>
      </c>
      <c r="F3847" s="29">
        <v>0.21548846891397999</v>
      </c>
      <c r="G3847" s="29">
        <v>0</v>
      </c>
      <c r="H3847" s="30">
        <v>24.6846</v>
      </c>
      <c r="I3847" s="30">
        <v>6.6509</v>
      </c>
      <c r="J3847" s="14">
        <v>191</v>
      </c>
      <c r="K3847" s="14">
        <v>40</v>
      </c>
      <c r="L3847" s="12">
        <v>0.26939999999999997</v>
      </c>
      <c r="M3847" s="7">
        <v>0.95600889</v>
      </c>
      <c r="N3847" s="31">
        <v>0.75</v>
      </c>
      <c r="O3847" s="14">
        <f>IFERROR(VLOOKUP($C3847,'site totals'!$J$2:$K$607,2,FALSE),1)</f>
        <v>1128.1288999999999</v>
      </c>
      <c r="P3847" s="32" t="s">
        <v>22</v>
      </c>
      <c r="Q3847" s="12">
        <v>0.21548846890000001</v>
      </c>
      <c r="R3847" s="29">
        <v>0.27</v>
      </c>
      <c r="S3847" s="2">
        <f>IF($A3847="site","",VLOOKUP($P3847,margin_ranges!$A$5:$D$10,4,FALSE)/100)</f>
        <v>0.29749999999999999</v>
      </c>
      <c r="T3847" s="6">
        <f>IF(A3847="placement",$J3847*MIN($Q3847,$S3847),"")</f>
        <v>41.158297559899999</v>
      </c>
      <c r="U3847" s="6">
        <f>IF($A3847="placement",T3847,SUMIF($C$10:$C$6209,$C3847,$T$10:$T$6209))</f>
        <v>41.158297559899999</v>
      </c>
      <c r="V3847" s="34">
        <f t="shared" si="182"/>
        <v>7.4673330273972605E-2</v>
      </c>
      <c r="W3847" s="24"/>
      <c r="X3847" s="2" t="str">
        <f>IFERROR(MIN(VLOOKUP($W3847,margin_ranges!$A$5:$D$10,4,FALSE),$Q3847*100)/100,"")</f>
        <v/>
      </c>
      <c r="Y3847" s="6">
        <f t="shared" si="180"/>
        <v>41.158297559899999</v>
      </c>
      <c r="Z3847" s="6">
        <f>IF($A3847="placement",Y3847,SUMIF($C$10:$C$6209,$C3847,$Y$10:$Y$6209))</f>
        <v>41.158297559899999</v>
      </c>
      <c r="AA3847" s="29">
        <f t="shared" si="181"/>
        <v>7.4673330273972605E-2</v>
      </c>
    </row>
    <row r="3848" spans="1:27" hidden="1" x14ac:dyDescent="0.3">
      <c r="A3848" s="8" t="s">
        <v>17</v>
      </c>
      <c r="B3848" s="8" t="s">
        <v>5113</v>
      </c>
      <c r="C3848" s="8" t="s">
        <v>5114</v>
      </c>
      <c r="D3848" s="8" t="s">
        <v>5117</v>
      </c>
      <c r="E3848" s="8" t="s">
        <v>5118</v>
      </c>
      <c r="F3848" s="29">
        <v>0.209852530594139</v>
      </c>
      <c r="G3848" s="29">
        <v>0</v>
      </c>
      <c r="H3848" s="30">
        <v>24.642900000000001</v>
      </c>
      <c r="I3848" s="30">
        <v>6.9215999999999998</v>
      </c>
      <c r="J3848" s="14">
        <v>197</v>
      </c>
      <c r="K3848" s="14">
        <v>41</v>
      </c>
      <c r="L3848" s="12">
        <v>0.28089999999999998</v>
      </c>
      <c r="M3848" s="7">
        <v>0.94918990000000003</v>
      </c>
      <c r="N3848" s="31">
        <v>0.75</v>
      </c>
      <c r="O3848" s="14">
        <f>IFERROR(VLOOKUP($C3848,'site totals'!$J$2:$K$607,2,FALSE),1)</f>
        <v>1128.1288999999999</v>
      </c>
      <c r="P3848" s="32" t="s">
        <v>22</v>
      </c>
      <c r="Q3848" s="12">
        <v>0.2098525306</v>
      </c>
      <c r="R3848" s="29">
        <v>0.27</v>
      </c>
      <c r="S3848" s="2">
        <f>IF($A3848="site","",VLOOKUP($P3848,margin_ranges!$A$5:$D$10,4,FALSE)/100)</f>
        <v>0.29749999999999999</v>
      </c>
      <c r="T3848" s="6">
        <f>IF(A3848="placement",$J3848*MIN($Q3848,$S3848),"")</f>
        <v>41.340948528200002</v>
      </c>
      <c r="U3848" s="6">
        <f>IF($A3848="placement",T3848,SUMIF($C$10:$C$6209,$C3848,$T$10:$T$6209))</f>
        <v>41.340948528200002</v>
      </c>
      <c r="V3848" s="34">
        <f t="shared" si="182"/>
        <v>8.2393793698630313E-2</v>
      </c>
      <c r="W3848" s="24"/>
      <c r="X3848" s="2" t="str">
        <f>IFERROR(MIN(VLOOKUP($W3848,margin_ranges!$A$5:$D$10,4,FALSE),$Q3848*100)/100,"")</f>
        <v/>
      </c>
      <c r="Y3848" s="6">
        <f t="shared" si="180"/>
        <v>41.340948528200002</v>
      </c>
      <c r="Z3848" s="6">
        <f>IF($A3848="placement",Y3848,SUMIF($C$10:$C$6209,$C3848,$Y$10:$Y$6209))</f>
        <v>41.340948528200002</v>
      </c>
      <c r="AA3848" s="29">
        <f t="shared" si="181"/>
        <v>8.2393793698630313E-2</v>
      </c>
    </row>
    <row r="3849" spans="1:27" hidden="1" x14ac:dyDescent="0.3">
      <c r="A3849" s="8" t="s">
        <v>17</v>
      </c>
      <c r="B3849" s="8" t="s">
        <v>5113</v>
      </c>
      <c r="C3849" s="8" t="s">
        <v>5114</v>
      </c>
      <c r="D3849" s="33" t="s">
        <v>5123</v>
      </c>
      <c r="E3849" s="8" t="s">
        <v>5124</v>
      </c>
      <c r="F3849" s="29">
        <v>0.28397066393362103</v>
      </c>
      <c r="G3849" s="29">
        <v>0</v>
      </c>
      <c r="H3849" s="30">
        <v>40.228499999999997</v>
      </c>
      <c r="I3849" s="30">
        <v>11.5495</v>
      </c>
      <c r="J3849" s="14">
        <v>605</v>
      </c>
      <c r="K3849" s="14">
        <v>153</v>
      </c>
      <c r="L3849" s="12">
        <v>0.28710000000000002</v>
      </c>
      <c r="M3849" s="7">
        <v>1.7457385299999999</v>
      </c>
      <c r="N3849" s="31">
        <v>1.25</v>
      </c>
      <c r="O3849" s="14">
        <f>IFERROR(VLOOKUP($C3849,'site totals'!$J$2:$K$607,2,FALSE),1)</f>
        <v>1128.1288999999999</v>
      </c>
      <c r="P3849" s="32" t="s">
        <v>22</v>
      </c>
      <c r="Q3849" s="12">
        <v>0.28397066389999998</v>
      </c>
      <c r="R3849" s="29">
        <v>0.28999999999999998</v>
      </c>
      <c r="S3849" s="2">
        <f>IF($A3849="site","",VLOOKUP($P3849,margin_ranges!$A$5:$D$10,4,FALSE)/100)</f>
        <v>0.29749999999999999</v>
      </c>
      <c r="T3849" s="6">
        <f>IF(A3849="placement",$J3849*MIN($Q3849,$S3849),"")</f>
        <v>171.80225165949997</v>
      </c>
      <c r="U3849" s="6">
        <f>IF($A3849="placement",T3849,SUMIF($C$10:$C$6209,$C3849,$T$10:$T$6209))</f>
        <v>171.80225165949997</v>
      </c>
      <c r="V3849" s="34">
        <f t="shared" si="182"/>
        <v>8.492022676056532E-3</v>
      </c>
      <c r="W3849" s="24"/>
      <c r="X3849" s="2" t="str">
        <f>IFERROR(MIN(VLOOKUP($W3849,margin_ranges!$A$5:$D$10,4,FALSE),$Q3849*100)/100,"")</f>
        <v/>
      </c>
      <c r="Y3849" s="6">
        <f t="shared" si="180"/>
        <v>171.80225165949997</v>
      </c>
      <c r="Z3849" s="6">
        <f>IF($A3849="placement",Y3849,SUMIF($C$10:$C$6209,$C3849,$Y$10:$Y$6209))</f>
        <v>171.80225165949997</v>
      </c>
      <c r="AA3849" s="29">
        <f t="shared" si="181"/>
        <v>8.492022676056532E-3</v>
      </c>
    </row>
    <row r="3850" spans="1:27" hidden="1" x14ac:dyDescent="0.3">
      <c r="A3850" s="8" t="s">
        <v>17</v>
      </c>
      <c r="B3850" s="8" t="s">
        <v>5113</v>
      </c>
      <c r="C3850" s="8" t="s">
        <v>5114</v>
      </c>
      <c r="D3850" s="8" t="s">
        <v>5121</v>
      </c>
      <c r="E3850" s="8" t="s">
        <v>5122</v>
      </c>
      <c r="F3850" s="29">
        <v>0.28371062119717999</v>
      </c>
      <c r="G3850" s="29">
        <v>0</v>
      </c>
      <c r="H3850" s="30">
        <v>40.288499999999999</v>
      </c>
      <c r="I3850" s="30">
        <v>11.66</v>
      </c>
      <c r="J3850" s="14">
        <v>610</v>
      </c>
      <c r="K3850" s="14">
        <v>155</v>
      </c>
      <c r="L3850" s="12">
        <v>0.28939999999999999</v>
      </c>
      <c r="M3850" s="7">
        <v>1.7451047500000001</v>
      </c>
      <c r="N3850" s="31">
        <v>1.25</v>
      </c>
      <c r="O3850" s="14">
        <f>IFERROR(VLOOKUP($C3850,'site totals'!$J$2:$K$607,2,FALSE),1)</f>
        <v>1128.1288999999999</v>
      </c>
      <c r="P3850" s="32" t="s">
        <v>22</v>
      </c>
      <c r="Q3850" s="12">
        <v>0.28371062120000001</v>
      </c>
      <c r="R3850" s="29">
        <v>0.28999999999999998</v>
      </c>
      <c r="S3850" s="2">
        <f>IF($A3850="site","",VLOOKUP($P3850,margin_ranges!$A$5:$D$10,4,FALSE)/100)</f>
        <v>0.29749999999999999</v>
      </c>
      <c r="T3850" s="6">
        <f>IF(A3850="placement",$J3850*MIN($Q3850,$S3850),"")</f>
        <v>173.06347893200001</v>
      </c>
      <c r="U3850" s="6">
        <f>IF($A3850="placement",T3850,SUMIF($C$10:$C$6209,$C3850,$T$10:$T$6209))</f>
        <v>173.06347893200001</v>
      </c>
      <c r="V3850" s="34">
        <f t="shared" si="182"/>
        <v>8.8582800000001072E-3</v>
      </c>
      <c r="W3850" s="24"/>
      <c r="X3850" s="2" t="str">
        <f>IFERROR(MIN(VLOOKUP($W3850,margin_ranges!$A$5:$D$10,4,FALSE),$Q3850*100)/100,"")</f>
        <v/>
      </c>
      <c r="Y3850" s="6">
        <f t="shared" si="180"/>
        <v>173.06347893200001</v>
      </c>
      <c r="Z3850" s="6">
        <f>IF($A3850="placement",Y3850,SUMIF($C$10:$C$6209,$C3850,$Y$10:$Y$6209))</f>
        <v>173.06347893200001</v>
      </c>
      <c r="AA3850" s="29">
        <f t="shared" si="181"/>
        <v>8.8582800000001072E-3</v>
      </c>
    </row>
    <row r="3851" spans="1:27" hidden="1" x14ac:dyDescent="0.3">
      <c r="A3851" s="8" t="s">
        <v>17</v>
      </c>
      <c r="B3851" s="8" t="s">
        <v>5113</v>
      </c>
      <c r="C3851" s="8" t="s">
        <v>5114</v>
      </c>
      <c r="D3851" s="8" t="s">
        <v>5119</v>
      </c>
      <c r="E3851" s="8" t="s">
        <v>5120</v>
      </c>
      <c r="F3851" s="29">
        <v>0.282787346562827</v>
      </c>
      <c r="G3851" s="29">
        <v>0</v>
      </c>
      <c r="H3851" s="30">
        <v>40.220799999999997</v>
      </c>
      <c r="I3851" s="30">
        <v>12.743499999999999</v>
      </c>
      <c r="J3851" s="14">
        <v>666</v>
      </c>
      <c r="K3851" s="14">
        <v>169</v>
      </c>
      <c r="L3851" s="12">
        <v>0.31680000000000003</v>
      </c>
      <c r="M3851" s="7">
        <v>1.74285826</v>
      </c>
      <c r="N3851" s="31">
        <v>1.25</v>
      </c>
      <c r="O3851" s="14">
        <f>IFERROR(VLOOKUP($C3851,'site totals'!$J$2:$K$607,2,FALSE),1)</f>
        <v>1128.1288999999999</v>
      </c>
      <c r="P3851" s="32" t="s">
        <v>22</v>
      </c>
      <c r="Q3851" s="12">
        <v>0.28278734659999999</v>
      </c>
      <c r="R3851" s="29">
        <v>0.28999999999999998</v>
      </c>
      <c r="S3851" s="2">
        <f>IF($A3851="site","",VLOOKUP($P3851,margin_ranges!$A$5:$D$10,4,FALSE)/100)</f>
        <v>0.29749999999999999</v>
      </c>
      <c r="T3851" s="6">
        <f>IF(A3851="placement",$J3851*MIN($Q3851,$S3851),"")</f>
        <v>188.3363728356</v>
      </c>
      <c r="U3851" s="6">
        <f>IF($A3851="placement",T3851,SUMIF($C$10:$C$6209,$C3851,$T$10:$T$6209))</f>
        <v>188.3363728356</v>
      </c>
      <c r="V3851" s="34">
        <f t="shared" si="182"/>
        <v>1.0158666760563539E-2</v>
      </c>
      <c r="W3851" s="24"/>
      <c r="X3851" s="2" t="str">
        <f>IFERROR(MIN(VLOOKUP($W3851,margin_ranges!$A$5:$D$10,4,FALSE),$Q3851*100)/100,"")</f>
        <v/>
      </c>
      <c r="Y3851" s="6">
        <f t="shared" si="180"/>
        <v>188.3363728356</v>
      </c>
      <c r="Z3851" s="6">
        <f>IF($A3851="placement",Y3851,SUMIF($C$10:$C$6209,$C3851,$Y$10:$Y$6209))</f>
        <v>188.3363728356</v>
      </c>
      <c r="AA3851" s="29">
        <f t="shared" si="181"/>
        <v>1.0158666760563539E-2</v>
      </c>
    </row>
    <row r="3852" spans="1:27" x14ac:dyDescent="0.3">
      <c r="A3852" s="16" t="s">
        <v>33</v>
      </c>
      <c r="B3852" s="16" t="s">
        <v>5113</v>
      </c>
      <c r="C3852" s="16" t="s">
        <v>5114</v>
      </c>
      <c r="D3852" s="8" t="s">
        <v>34</v>
      </c>
      <c r="E3852" s="16"/>
      <c r="F3852" s="17">
        <v>0.27373257874166601</v>
      </c>
      <c r="G3852" s="17">
        <v>0</v>
      </c>
      <c r="H3852" s="36">
        <v>202.4924</v>
      </c>
      <c r="I3852" s="36">
        <v>56.330399999999997</v>
      </c>
      <c r="J3852" s="22">
        <v>2417</v>
      </c>
      <c r="K3852" s="22">
        <v>595</v>
      </c>
      <c r="L3852" s="18">
        <v>0.2782</v>
      </c>
      <c r="M3852" s="19">
        <v>1.43049925</v>
      </c>
      <c r="N3852" s="20">
        <v>1.0389250000000001</v>
      </c>
      <c r="O3852" s="22">
        <f>IFERROR(VLOOKUP($C3852,'site totals'!$J$2:$K$607,2,FALSE),1)</f>
        <v>1128.1288999999999</v>
      </c>
      <c r="P3852" s="21"/>
      <c r="Q3852" s="18">
        <v>0.27373257870000001</v>
      </c>
      <c r="R3852" s="17">
        <v>0.2868</v>
      </c>
      <c r="S3852" s="18" t="str">
        <f>IF($A3852="site","",VLOOKUP($P3852,margin_ranges!$A$5:$D$10,4,FALSE)/100)</f>
        <v/>
      </c>
      <c r="T3852" s="22" t="str">
        <f>IF(A3852="placement",$J3852*MIN($Q3852,$S3852),"")</f>
        <v/>
      </c>
      <c r="U3852" s="22">
        <f>IF($A3852="placement",T3852,SUMIF($C$10:$C$6209,$C3852,$T$10:$T$6209))</f>
        <v>659.73134951520001</v>
      </c>
      <c r="V3852" s="37">
        <f t="shared" si="182"/>
        <v>1.9413020691210647E-2</v>
      </c>
      <c r="W3852" s="38"/>
      <c r="X3852" s="18" t="str">
        <f>IFERROR(MIN(VLOOKUP($W3852,margin_ranges!$A$5:$D$10,4,FALSE),$Q3852*100)/100,"")</f>
        <v/>
      </c>
      <c r="Y3852" s="6" t="str">
        <f t="shared" si="180"/>
        <v/>
      </c>
      <c r="Z3852" s="6">
        <f>IF($A3852="placement",Y3852,SUMIF($C$10:$C$6209,$C3852,$Y$10:$Y$6209))</f>
        <v>659.73134951520001</v>
      </c>
      <c r="AA3852" s="17">
        <f t="shared" si="181"/>
        <v>1.9413020691210647E-2</v>
      </c>
    </row>
    <row r="3853" spans="1:27" hidden="1" x14ac:dyDescent="0.3">
      <c r="A3853" s="8" t="s">
        <v>17</v>
      </c>
      <c r="B3853" s="8" t="s">
        <v>4907</v>
      </c>
      <c r="C3853" s="8" t="s">
        <v>4908</v>
      </c>
      <c r="D3853" s="8" t="s">
        <v>4913</v>
      </c>
      <c r="E3853" s="8" t="s">
        <v>4914</v>
      </c>
      <c r="F3853" s="29">
        <v>0.34999999999999898</v>
      </c>
      <c r="G3853" s="29">
        <v>1</v>
      </c>
      <c r="H3853" s="30">
        <v>125.9734</v>
      </c>
      <c r="I3853" s="30">
        <v>5.9173999999999998</v>
      </c>
      <c r="J3853" s="14">
        <v>46</v>
      </c>
      <c r="K3853" s="14">
        <v>16</v>
      </c>
      <c r="L3853" s="12">
        <v>4.7E-2</v>
      </c>
      <c r="M3853" s="7">
        <v>0.26121821000000001</v>
      </c>
      <c r="N3853" s="31">
        <v>0.14000000000000001</v>
      </c>
      <c r="O3853" s="14">
        <f>IFERROR(VLOOKUP($C3853,'site totals'!$J$2:$K$607,2,FALSE),1)</f>
        <v>1112.0655999999999</v>
      </c>
      <c r="P3853" s="32" t="s">
        <v>161</v>
      </c>
      <c r="Q3853" s="12">
        <v>0.46404961160000002</v>
      </c>
      <c r="R3853" s="29">
        <v>0.35</v>
      </c>
      <c r="S3853" s="2">
        <f>IF($A3853="site","",VLOOKUP($P3853,margin_ranges!$A$5:$D$10,4,FALSE)/100)</f>
        <v>0.43</v>
      </c>
      <c r="T3853" s="6">
        <f>IF(A3853="placement",$J3853*MIN($Q3853,$S3853),"")</f>
        <v>19.78</v>
      </c>
      <c r="U3853" s="6">
        <f>IF($A3853="placement",T3853,SUMIF($C$10:$C$6209,$C3853,$T$10:$T$6209))</f>
        <v>19.78</v>
      </c>
      <c r="V3853" s="34">
        <f t="shared" si="182"/>
        <v>-0.12307692307692319</v>
      </c>
      <c r="W3853" s="24"/>
      <c r="X3853" s="2" t="str">
        <f>IFERROR(MIN(VLOOKUP($W3853,margin_ranges!$A$5:$D$10,4,FALSE),$Q3853*100)/100,"")</f>
        <v/>
      </c>
      <c r="Y3853" s="6">
        <f t="shared" si="180"/>
        <v>19.78</v>
      </c>
      <c r="Z3853" s="6">
        <f>IF($A3853="placement",Y3853,SUMIF($C$10:$C$6209,$C3853,$Y$10:$Y$6209))</f>
        <v>19.78</v>
      </c>
      <c r="AA3853" s="29">
        <f t="shared" si="181"/>
        <v>-0.12307692307692319</v>
      </c>
    </row>
    <row r="3854" spans="1:27" hidden="1" x14ac:dyDescent="0.3">
      <c r="A3854" s="8" t="s">
        <v>17</v>
      </c>
      <c r="B3854" s="8" t="s">
        <v>4907</v>
      </c>
      <c r="C3854" s="8" t="s">
        <v>4908</v>
      </c>
      <c r="D3854" s="8" t="s">
        <v>4925</v>
      </c>
      <c r="E3854" s="8" t="s">
        <v>4926</v>
      </c>
      <c r="F3854" s="29">
        <v>0.35</v>
      </c>
      <c r="G3854" s="29">
        <v>1</v>
      </c>
      <c r="H3854" s="30">
        <v>167.91130000000001</v>
      </c>
      <c r="I3854" s="30">
        <v>6.8544</v>
      </c>
      <c r="J3854" s="14">
        <v>192</v>
      </c>
      <c r="K3854" s="14">
        <v>67</v>
      </c>
      <c r="L3854" s="12">
        <v>4.0800000000000003E-2</v>
      </c>
      <c r="M3854" s="7">
        <v>0.93151872999999996</v>
      </c>
      <c r="N3854" s="31">
        <v>0.49</v>
      </c>
      <c r="O3854" s="14">
        <f>IFERROR(VLOOKUP($C3854,'site totals'!$J$2:$K$607,2,FALSE),1)</f>
        <v>1112.0655999999999</v>
      </c>
      <c r="P3854" s="32" t="s">
        <v>161</v>
      </c>
      <c r="Q3854" s="12">
        <v>0.47397729509999997</v>
      </c>
      <c r="R3854" s="29">
        <v>0.35</v>
      </c>
      <c r="S3854" s="2">
        <f>IF($A3854="site","",VLOOKUP($P3854,margin_ranges!$A$5:$D$10,4,FALSE)/100)</f>
        <v>0.43</v>
      </c>
      <c r="T3854" s="6">
        <f>IF(A3854="placement",$J3854*MIN($Q3854,$S3854),"")</f>
        <v>82.56</v>
      </c>
      <c r="U3854" s="6">
        <f>IF($A3854="placement",T3854,SUMIF($C$10:$C$6209,$C3854,$T$10:$T$6209))</f>
        <v>82.56</v>
      </c>
      <c r="V3854" s="34">
        <f t="shared" si="182"/>
        <v>-0.12307692307692319</v>
      </c>
      <c r="W3854" s="24"/>
      <c r="X3854" s="2" t="str">
        <f>IFERROR(MIN(VLOOKUP($W3854,margin_ranges!$A$5:$D$10,4,FALSE),$Q3854*100)/100,"")</f>
        <v/>
      </c>
      <c r="Y3854" s="6">
        <f t="shared" si="180"/>
        <v>82.56</v>
      </c>
      <c r="Z3854" s="6">
        <f>IF($A3854="placement",Y3854,SUMIF($C$10:$C$6209,$C3854,$Y$10:$Y$6209))</f>
        <v>82.56</v>
      </c>
      <c r="AA3854" s="29">
        <f t="shared" si="181"/>
        <v>-0.12307692307692319</v>
      </c>
    </row>
    <row r="3855" spans="1:27" hidden="1" x14ac:dyDescent="0.3">
      <c r="A3855" s="8" t="s">
        <v>17</v>
      </c>
      <c r="B3855" s="8" t="s">
        <v>4907</v>
      </c>
      <c r="C3855" s="8" t="s">
        <v>4908</v>
      </c>
      <c r="D3855" s="8" t="s">
        <v>4929</v>
      </c>
      <c r="E3855" s="8" t="s">
        <v>4930</v>
      </c>
      <c r="F3855" s="29">
        <v>0.35</v>
      </c>
      <c r="G3855" s="29">
        <v>1</v>
      </c>
      <c r="H3855" s="30">
        <v>135.773</v>
      </c>
      <c r="I3855" s="30">
        <v>10.4527</v>
      </c>
      <c r="J3855" s="14">
        <v>62</v>
      </c>
      <c r="K3855" s="14">
        <v>22</v>
      </c>
      <c r="L3855" s="12">
        <v>7.6999999999999999E-2</v>
      </c>
      <c r="M3855" s="7">
        <v>0.19856223000000001</v>
      </c>
      <c r="N3855" s="31">
        <v>0.1</v>
      </c>
      <c r="O3855" s="14">
        <f>IFERROR(VLOOKUP($C3855,'site totals'!$J$2:$K$607,2,FALSE),1)</f>
        <v>1112.0655999999999</v>
      </c>
      <c r="P3855" s="32" t="s">
        <v>161</v>
      </c>
      <c r="Q3855" s="12">
        <v>0.49637955480000001</v>
      </c>
      <c r="R3855" s="29">
        <v>0.35</v>
      </c>
      <c r="S3855" s="2">
        <f>IF($A3855="site","",VLOOKUP($P3855,margin_ranges!$A$5:$D$10,4,FALSE)/100)</f>
        <v>0.43</v>
      </c>
      <c r="T3855" s="6">
        <f>IF(A3855="placement",$J3855*MIN($Q3855,$S3855),"")</f>
        <v>26.66</v>
      </c>
      <c r="U3855" s="6">
        <f>IF($A3855="placement",T3855,SUMIF($C$10:$C$6209,$C3855,$T$10:$T$6209))</f>
        <v>26.66</v>
      </c>
      <c r="V3855" s="34">
        <f t="shared" si="182"/>
        <v>-0.12307692307692308</v>
      </c>
      <c r="W3855" s="24"/>
      <c r="X3855" s="2" t="str">
        <f>IFERROR(MIN(VLOOKUP($W3855,margin_ranges!$A$5:$D$10,4,FALSE),$Q3855*100)/100,"")</f>
        <v/>
      </c>
      <c r="Y3855" s="6">
        <f t="shared" si="180"/>
        <v>26.66</v>
      </c>
      <c r="Z3855" s="6">
        <f>IF($A3855="placement",Y3855,SUMIF($C$10:$C$6209,$C3855,$Y$10:$Y$6209))</f>
        <v>26.66</v>
      </c>
      <c r="AA3855" s="29">
        <f t="shared" si="181"/>
        <v>-0.12307692307692308</v>
      </c>
    </row>
    <row r="3856" spans="1:27" hidden="1" x14ac:dyDescent="0.3">
      <c r="A3856" s="8" t="s">
        <v>17</v>
      </c>
      <c r="B3856" s="8" t="s">
        <v>4907</v>
      </c>
      <c r="C3856" s="8" t="s">
        <v>4908</v>
      </c>
      <c r="D3856" s="8" t="s">
        <v>4915</v>
      </c>
      <c r="E3856" s="8" t="s">
        <v>4916</v>
      </c>
      <c r="F3856" s="29">
        <v>0.35</v>
      </c>
      <c r="G3856" s="29">
        <v>1</v>
      </c>
      <c r="H3856" s="30">
        <v>156.11920000000001</v>
      </c>
      <c r="I3856" s="30">
        <v>6.1593999999999998</v>
      </c>
      <c r="J3856" s="14">
        <v>185</v>
      </c>
      <c r="K3856" s="14">
        <v>65</v>
      </c>
      <c r="L3856" s="12">
        <v>3.95E-2</v>
      </c>
      <c r="M3856" s="7">
        <v>1.0032018599999999</v>
      </c>
      <c r="N3856" s="31">
        <v>0.49</v>
      </c>
      <c r="O3856" s="14">
        <f>IFERROR(VLOOKUP($C3856,'site totals'!$J$2:$K$607,2,FALSE),1)</f>
        <v>1112.0655999999999</v>
      </c>
      <c r="P3856" s="32" t="s">
        <v>161</v>
      </c>
      <c r="Q3856" s="12">
        <v>0.51156390630000004</v>
      </c>
      <c r="R3856" s="29">
        <v>0.35</v>
      </c>
      <c r="S3856" s="2">
        <f>IF($A3856="site","",VLOOKUP($P3856,margin_ranges!$A$5:$D$10,4,FALSE)/100)</f>
        <v>0.43</v>
      </c>
      <c r="T3856" s="6">
        <f>IF(A3856="placement",$J3856*MIN($Q3856,$S3856),"")</f>
        <v>79.55</v>
      </c>
      <c r="U3856" s="6">
        <f>IF($A3856="placement",T3856,SUMIF($C$10:$C$6209,$C3856,$T$10:$T$6209))</f>
        <v>79.55</v>
      </c>
      <c r="V3856" s="34">
        <f t="shared" si="182"/>
        <v>-0.12307692307692308</v>
      </c>
      <c r="W3856" s="24"/>
      <c r="X3856" s="2" t="str">
        <f>IFERROR(MIN(VLOOKUP($W3856,margin_ranges!$A$5:$D$10,4,FALSE),$Q3856*100)/100,"")</f>
        <v/>
      </c>
      <c r="Y3856" s="6">
        <f t="shared" si="180"/>
        <v>79.55</v>
      </c>
      <c r="Z3856" s="6">
        <f>IF($A3856="placement",Y3856,SUMIF($C$10:$C$6209,$C3856,$Y$10:$Y$6209))</f>
        <v>79.55</v>
      </c>
      <c r="AA3856" s="29">
        <f t="shared" si="181"/>
        <v>-0.12307692307692308</v>
      </c>
    </row>
    <row r="3857" spans="1:27" hidden="1" x14ac:dyDescent="0.3">
      <c r="A3857" s="8" t="s">
        <v>17</v>
      </c>
      <c r="B3857" s="8" t="s">
        <v>4907</v>
      </c>
      <c r="C3857" s="8" t="s">
        <v>4908</v>
      </c>
      <c r="D3857" s="8" t="s">
        <v>4927</v>
      </c>
      <c r="E3857" s="8" t="s">
        <v>4928</v>
      </c>
      <c r="F3857" s="29">
        <v>0.35</v>
      </c>
      <c r="G3857" s="29">
        <v>1</v>
      </c>
      <c r="H3857" s="30">
        <v>829.12049999999999</v>
      </c>
      <c r="I3857" s="30">
        <v>35.703499999999998</v>
      </c>
      <c r="J3857" s="14">
        <v>876</v>
      </c>
      <c r="K3857" s="14">
        <v>307</v>
      </c>
      <c r="L3857" s="12">
        <v>4.3099999999999999E-2</v>
      </c>
      <c r="M3857" s="7">
        <v>0.81816047999999997</v>
      </c>
      <c r="N3857" s="31">
        <v>0.4</v>
      </c>
      <c r="O3857" s="14">
        <f>IFERROR(VLOOKUP($C3857,'site totals'!$J$2:$K$607,2,FALSE),1)</f>
        <v>1112.0655999999999</v>
      </c>
      <c r="P3857" s="32" t="s">
        <v>161</v>
      </c>
      <c r="Q3857" s="12">
        <v>0.51109836320000002</v>
      </c>
      <c r="R3857" s="29">
        <v>0.35</v>
      </c>
      <c r="S3857" s="2">
        <f>IF($A3857="site","",VLOOKUP($P3857,margin_ranges!$A$5:$D$10,4,FALSE)/100)</f>
        <v>0.43</v>
      </c>
      <c r="T3857" s="6">
        <f>IF(A3857="placement",$J3857*MIN($Q3857,$S3857),"")</f>
        <v>376.68</v>
      </c>
      <c r="U3857" s="6">
        <f>IF($A3857="placement",T3857,SUMIF($C$10:$C$6209,$C3857,$T$10:$T$6209))</f>
        <v>376.68</v>
      </c>
      <c r="V3857" s="34">
        <f t="shared" si="182"/>
        <v>-0.12307692307692308</v>
      </c>
      <c r="W3857" s="24"/>
      <c r="X3857" s="2" t="str">
        <f>IFERROR(MIN(VLOOKUP($W3857,margin_ranges!$A$5:$D$10,4,FALSE),$Q3857*100)/100,"")</f>
        <v/>
      </c>
      <c r="Y3857" s="6">
        <f t="shared" si="180"/>
        <v>376.68</v>
      </c>
      <c r="Z3857" s="6">
        <f>IF($A3857="placement",Y3857,SUMIF($C$10:$C$6209,$C3857,$Y$10:$Y$6209))</f>
        <v>376.68</v>
      </c>
      <c r="AA3857" s="29">
        <f t="shared" si="181"/>
        <v>-0.12307692307692308</v>
      </c>
    </row>
    <row r="3858" spans="1:27" hidden="1" x14ac:dyDescent="0.3">
      <c r="A3858" s="8" t="s">
        <v>17</v>
      </c>
      <c r="B3858" s="8" t="s">
        <v>4907</v>
      </c>
      <c r="C3858" s="8" t="s">
        <v>4908</v>
      </c>
      <c r="D3858" s="8" t="s">
        <v>4917</v>
      </c>
      <c r="E3858" s="8" t="s">
        <v>4918</v>
      </c>
      <c r="F3858" s="29">
        <v>0.35</v>
      </c>
      <c r="G3858" s="29">
        <v>1</v>
      </c>
      <c r="H3858" s="30">
        <v>111.0104</v>
      </c>
      <c r="I3858" s="30">
        <v>18.011199999999999</v>
      </c>
      <c r="J3858" s="14">
        <v>583</v>
      </c>
      <c r="K3858" s="14">
        <v>199</v>
      </c>
      <c r="L3858" s="12">
        <v>0.16220000000000001</v>
      </c>
      <c r="M3858" s="7">
        <v>1.07856375</v>
      </c>
      <c r="N3858" s="31">
        <v>0.63</v>
      </c>
      <c r="O3858" s="14">
        <f>IFERROR(VLOOKUP($C3858,'site totals'!$J$2:$K$607,2,FALSE),1)</f>
        <v>1112.0655999999999</v>
      </c>
      <c r="P3858" s="32" t="s">
        <v>161</v>
      </c>
      <c r="Q3858" s="12">
        <v>0.41588988240000002</v>
      </c>
      <c r="R3858" s="29">
        <v>0.35</v>
      </c>
      <c r="S3858" s="2">
        <f>IF($A3858="site","",VLOOKUP($P3858,margin_ranges!$A$5:$D$10,4,FALSE)/100)</f>
        <v>0.43</v>
      </c>
      <c r="T3858" s="6">
        <f>IF(A3858="placement",$J3858*MIN($Q3858,$S3858),"")</f>
        <v>242.46380143920001</v>
      </c>
      <c r="U3858" s="6">
        <f>IF($A3858="placement",T3858,SUMIF($C$10:$C$6209,$C3858,$T$10:$T$6209))</f>
        <v>242.46380143920001</v>
      </c>
      <c r="V3858" s="34">
        <f t="shared" si="182"/>
        <v>-0.1013690498461538</v>
      </c>
      <c r="W3858" s="24"/>
      <c r="X3858" s="2" t="str">
        <f>IFERROR(MIN(VLOOKUP($W3858,margin_ranges!$A$5:$D$10,4,FALSE),$Q3858*100)/100,"")</f>
        <v/>
      </c>
      <c r="Y3858" s="6">
        <f t="shared" si="180"/>
        <v>242.46380143920001</v>
      </c>
      <c r="Z3858" s="6">
        <f>IF($A3858="placement",Y3858,SUMIF($C$10:$C$6209,$C3858,$Y$10:$Y$6209))</f>
        <v>242.46380143920001</v>
      </c>
      <c r="AA3858" s="29">
        <f t="shared" si="181"/>
        <v>-0.1013690498461538</v>
      </c>
    </row>
    <row r="3859" spans="1:27" hidden="1" x14ac:dyDescent="0.3">
      <c r="A3859" s="8" t="s">
        <v>17</v>
      </c>
      <c r="B3859" s="8" t="s">
        <v>4907</v>
      </c>
      <c r="C3859" s="8" t="s">
        <v>4908</v>
      </c>
      <c r="D3859" s="8" t="s">
        <v>4909</v>
      </c>
      <c r="E3859" s="8" t="s">
        <v>4910</v>
      </c>
      <c r="F3859" s="29">
        <v>0.35</v>
      </c>
      <c r="G3859" s="29">
        <v>0</v>
      </c>
      <c r="H3859" s="30">
        <v>13.492800000000001</v>
      </c>
      <c r="I3859" s="30">
        <v>1.7401</v>
      </c>
      <c r="J3859" s="14">
        <v>49</v>
      </c>
      <c r="K3859" s="14">
        <v>17</v>
      </c>
      <c r="L3859" s="12">
        <v>0.129</v>
      </c>
      <c r="M3859" s="7">
        <v>0.93280107999999995</v>
      </c>
      <c r="N3859" s="31">
        <v>0.6</v>
      </c>
      <c r="O3859" s="14">
        <f>IFERROR(VLOOKUP($C3859,'site totals'!$J$2:$K$607,2,FALSE),1)</f>
        <v>1112.0655999999999</v>
      </c>
      <c r="P3859" s="32" t="s">
        <v>161</v>
      </c>
      <c r="Q3859" s="12">
        <v>0.35677604740000002</v>
      </c>
      <c r="R3859" s="29">
        <v>0.35</v>
      </c>
      <c r="S3859" s="2">
        <f>IF($A3859="site","",VLOOKUP($P3859,margin_ranges!$A$5:$D$10,4,FALSE)/100)</f>
        <v>0.43</v>
      </c>
      <c r="T3859" s="6">
        <f>IF(A3859="placement",$J3859*MIN($Q3859,$S3859),"")</f>
        <v>17.482026322599999</v>
      </c>
      <c r="U3859" s="6">
        <f>IF($A3859="placement",T3859,SUMIF($C$10:$C$6209,$C3859,$T$10:$T$6209))</f>
        <v>17.482026322599999</v>
      </c>
      <c r="V3859" s="34">
        <f t="shared" si="182"/>
        <v>-1.0424688307692387E-2</v>
      </c>
      <c r="W3859" s="24"/>
      <c r="X3859" s="2" t="str">
        <f>IFERROR(MIN(VLOOKUP($W3859,margin_ranges!$A$5:$D$10,4,FALSE),$Q3859*100)/100,"")</f>
        <v/>
      </c>
      <c r="Y3859" s="6">
        <f t="shared" si="180"/>
        <v>17.482026322599999</v>
      </c>
      <c r="Z3859" s="6">
        <f>IF($A3859="placement",Y3859,SUMIF($C$10:$C$6209,$C3859,$Y$10:$Y$6209))</f>
        <v>17.482026322599999</v>
      </c>
      <c r="AA3859" s="29">
        <f t="shared" si="181"/>
        <v>-1.0424688307692387E-2</v>
      </c>
    </row>
    <row r="3860" spans="1:27" hidden="1" x14ac:dyDescent="0.3">
      <c r="A3860" s="8" t="s">
        <v>17</v>
      </c>
      <c r="B3860" s="8" t="s">
        <v>4907</v>
      </c>
      <c r="C3860" s="8" t="s">
        <v>4908</v>
      </c>
      <c r="D3860" s="8" t="s">
        <v>4919</v>
      </c>
      <c r="E3860" s="8" t="s">
        <v>4920</v>
      </c>
      <c r="F3860" s="29">
        <v>0.35</v>
      </c>
      <c r="G3860" s="29">
        <v>1</v>
      </c>
      <c r="H3860" s="30">
        <v>88.766599999999997</v>
      </c>
      <c r="I3860" s="30">
        <v>12.6828</v>
      </c>
      <c r="J3860" s="14">
        <v>295</v>
      </c>
      <c r="K3860" s="14">
        <v>102</v>
      </c>
      <c r="L3860" s="12">
        <v>0.1429</v>
      </c>
      <c r="M3860" s="7">
        <v>0.77650865000000002</v>
      </c>
      <c r="N3860" s="31">
        <v>0.5</v>
      </c>
      <c r="O3860" s="14">
        <f>IFERROR(VLOOKUP($C3860,'site totals'!$J$2:$K$607,2,FALSE),1)</f>
        <v>1112.0655999999999</v>
      </c>
      <c r="P3860" s="32" t="s">
        <v>478</v>
      </c>
      <c r="Q3860" s="12">
        <v>0.35609217259999998</v>
      </c>
      <c r="R3860" s="29">
        <v>0.35</v>
      </c>
      <c r="S3860" s="2">
        <f>IF($A3860="site","",VLOOKUP($P3860,margin_ranges!$A$5:$D$10,4,FALSE)/100)</f>
        <v>0.43</v>
      </c>
      <c r="T3860" s="6">
        <f>IF(A3860="placement",$J3860*MIN($Q3860,$S3860),"")</f>
        <v>105.04719091699999</v>
      </c>
      <c r="U3860" s="6">
        <f>IF($A3860="placement",T3860,SUMIF($C$10:$C$6209,$C3860,$T$10:$T$6209))</f>
        <v>105.04719091699999</v>
      </c>
      <c r="V3860" s="34">
        <f t="shared" si="182"/>
        <v>-9.3725732307692322E-3</v>
      </c>
      <c r="W3860" s="24"/>
      <c r="X3860" s="2" t="str">
        <f>IFERROR(MIN(VLOOKUP($W3860,margin_ranges!$A$5:$D$10,4,FALSE),$Q3860*100)/100,"")</f>
        <v/>
      </c>
      <c r="Y3860" s="6">
        <f t="shared" si="180"/>
        <v>105.04719091699999</v>
      </c>
      <c r="Z3860" s="6">
        <f>IF($A3860="placement",Y3860,SUMIF($C$10:$C$6209,$C3860,$Y$10:$Y$6209))</f>
        <v>105.04719091699999</v>
      </c>
      <c r="AA3860" s="29">
        <f t="shared" si="181"/>
        <v>-9.3725732307692322E-3</v>
      </c>
    </row>
    <row r="3861" spans="1:27" hidden="1" x14ac:dyDescent="0.3">
      <c r="A3861" s="8" t="s">
        <v>17</v>
      </c>
      <c r="B3861" s="8" t="s">
        <v>4907</v>
      </c>
      <c r="C3861" s="8" t="s">
        <v>4908</v>
      </c>
      <c r="D3861" s="8" t="s">
        <v>4911</v>
      </c>
      <c r="E3861" s="8" t="s">
        <v>4912</v>
      </c>
      <c r="F3861" s="29">
        <v>0.21013355291937899</v>
      </c>
      <c r="G3861" s="29">
        <v>0</v>
      </c>
      <c r="H3861" s="30">
        <v>10.7478</v>
      </c>
      <c r="I3861" s="30">
        <v>0.4385</v>
      </c>
      <c r="J3861" s="14">
        <v>8</v>
      </c>
      <c r="K3861" s="14">
        <v>2</v>
      </c>
      <c r="L3861" s="12">
        <v>4.0800000000000003E-2</v>
      </c>
      <c r="M3861" s="7">
        <v>0.63301841000000003</v>
      </c>
      <c r="N3861" s="31">
        <v>0.5</v>
      </c>
      <c r="O3861" s="14">
        <f>IFERROR(VLOOKUP($C3861,'site totals'!$J$2:$K$607,2,FALSE),1)</f>
        <v>1112.0655999999999</v>
      </c>
      <c r="P3861" s="32" t="s">
        <v>91</v>
      </c>
      <c r="Q3861" s="12">
        <v>0.21013355289999999</v>
      </c>
      <c r="R3861" s="29">
        <v>0.5</v>
      </c>
      <c r="S3861" s="2">
        <f>IF($A3861="site","",VLOOKUP($P3861,margin_ranges!$A$5:$D$10,4,FALSE)/100)</f>
        <v>0.29749999999999999</v>
      </c>
      <c r="T3861" s="6">
        <f>IF(A3861="placement",$J3861*MIN($Q3861,$S3861),"")</f>
        <v>1.6810684231999999</v>
      </c>
      <c r="U3861" s="6">
        <f>IF($A3861="placement",T3861,SUMIF($C$10:$C$6209,$C3861,$T$10:$T$6209))</f>
        <v>1.6810684231999999</v>
      </c>
      <c r="V3861" s="34">
        <f t="shared" si="182"/>
        <v>0.57973289419999996</v>
      </c>
      <c r="W3861" s="24"/>
      <c r="X3861" s="2" t="str">
        <f>IFERROR(MIN(VLOOKUP($W3861,margin_ranges!$A$5:$D$10,4,FALSE),$Q3861*100)/100,"")</f>
        <v/>
      </c>
      <c r="Y3861" s="6">
        <f t="shared" si="180"/>
        <v>1.6810684231999999</v>
      </c>
      <c r="Z3861" s="6">
        <f>IF($A3861="placement",Y3861,SUMIF($C$10:$C$6209,$C3861,$Y$10:$Y$6209))</f>
        <v>1.6810684231999999</v>
      </c>
      <c r="AA3861" s="29">
        <f t="shared" si="181"/>
        <v>0.57973289419999996</v>
      </c>
    </row>
    <row r="3862" spans="1:27" hidden="1" x14ac:dyDescent="0.3">
      <c r="A3862" s="8" t="s">
        <v>17</v>
      </c>
      <c r="B3862" s="8" t="s">
        <v>4907</v>
      </c>
      <c r="C3862" s="8" t="s">
        <v>4908</v>
      </c>
      <c r="D3862" s="8" t="s">
        <v>11971</v>
      </c>
      <c r="E3862" s="8" t="s">
        <v>11972</v>
      </c>
      <c r="F3862" s="29">
        <v>0.33036521036823902</v>
      </c>
      <c r="G3862" s="29">
        <v>1</v>
      </c>
      <c r="H3862" s="30">
        <v>696.02660000000003</v>
      </c>
      <c r="I3862" s="30">
        <v>0.99739999999999995</v>
      </c>
      <c r="J3862" s="14">
        <v>8</v>
      </c>
      <c r="K3862" s="14">
        <v>2</v>
      </c>
      <c r="L3862" s="12">
        <v>1.4E-3</v>
      </c>
      <c r="M3862" s="7">
        <v>0.28373674999999998</v>
      </c>
      <c r="N3862" s="31">
        <v>0.19</v>
      </c>
      <c r="O3862" s="14">
        <f>IFERROR(VLOOKUP($C3862,'site totals'!$J$2:$K$607,2,FALSE),1)</f>
        <v>1112.0655999999999</v>
      </c>
      <c r="P3862" s="32" t="s">
        <v>161</v>
      </c>
      <c r="Q3862" s="12">
        <v>0.3303652104</v>
      </c>
      <c r="R3862" s="29">
        <v>0.35</v>
      </c>
      <c r="S3862" s="2">
        <f>IF($A3862="site","",VLOOKUP($P3862,margin_ranges!$A$5:$D$10,4,FALSE)/100)</f>
        <v>0.43</v>
      </c>
      <c r="T3862" s="6">
        <f>IF(A3862="placement",$J3862*MIN($Q3862,$S3862),"")</f>
        <v>2.6429216832</v>
      </c>
      <c r="U3862" s="6">
        <f>IF($A3862="placement",T3862,SUMIF($C$10:$C$6209,$C3862,$T$10:$T$6209))</f>
        <v>2.6429216832</v>
      </c>
      <c r="V3862" s="34">
        <f t="shared" si="182"/>
        <v>3.0207368615384533E-2</v>
      </c>
      <c r="W3862" s="24"/>
      <c r="X3862" s="2" t="str">
        <f>IFERROR(MIN(VLOOKUP($W3862,margin_ranges!$A$5:$D$10,4,FALSE),$Q3862*100)/100,"")</f>
        <v/>
      </c>
      <c r="Y3862" s="6">
        <f t="shared" si="180"/>
        <v>2.6429216832</v>
      </c>
      <c r="Z3862" s="6">
        <f>IF($A3862="placement",Y3862,SUMIF($C$10:$C$6209,$C3862,$Y$10:$Y$6209))</f>
        <v>2.6429216832</v>
      </c>
      <c r="AA3862" s="29">
        <f t="shared" si="181"/>
        <v>3.0207368615384533E-2</v>
      </c>
    </row>
    <row r="3863" spans="1:27" hidden="1" x14ac:dyDescent="0.3">
      <c r="A3863" s="8" t="s">
        <v>17</v>
      </c>
      <c r="B3863" s="8" t="s">
        <v>4907</v>
      </c>
      <c r="C3863" s="8" t="s">
        <v>4908</v>
      </c>
      <c r="D3863" s="8" t="s">
        <v>4921</v>
      </c>
      <c r="E3863" s="8" t="s">
        <v>4922</v>
      </c>
      <c r="F3863" s="29">
        <v>0.21449106590487199</v>
      </c>
      <c r="G3863" s="29">
        <v>0</v>
      </c>
      <c r="H3863" s="30">
        <v>9.7248999999999999</v>
      </c>
      <c r="I3863" s="30">
        <v>1.2334000000000001</v>
      </c>
      <c r="J3863" s="14">
        <v>24</v>
      </c>
      <c r="K3863" s="14">
        <v>5</v>
      </c>
      <c r="L3863" s="12">
        <v>0.1268</v>
      </c>
      <c r="M3863" s="7">
        <v>0.63653000000000004</v>
      </c>
      <c r="N3863" s="31">
        <v>0.5</v>
      </c>
      <c r="O3863" s="14">
        <f>IFERROR(VLOOKUP($C3863,'site totals'!$J$2:$K$607,2,FALSE),1)</f>
        <v>1112.0655999999999</v>
      </c>
      <c r="P3863" s="32" t="s">
        <v>91</v>
      </c>
      <c r="Q3863" s="12">
        <v>0.2144910659</v>
      </c>
      <c r="R3863" s="29">
        <v>0.5</v>
      </c>
      <c r="S3863" s="2">
        <f>IF($A3863="site","",VLOOKUP($P3863,margin_ranges!$A$5:$D$10,4,FALSE)/100)</f>
        <v>0.29749999999999999</v>
      </c>
      <c r="T3863" s="6">
        <f>IF(A3863="placement",$J3863*MIN($Q3863,$S3863),"")</f>
        <v>5.1477855816</v>
      </c>
      <c r="U3863" s="6">
        <f>IF($A3863="placement",T3863,SUMIF($C$10:$C$6209,$C3863,$T$10:$T$6209))</f>
        <v>5.1477855816</v>
      </c>
      <c r="V3863" s="34">
        <f t="shared" si="182"/>
        <v>0.5710178682</v>
      </c>
      <c r="W3863" s="24"/>
      <c r="X3863" s="2" t="str">
        <f>IFERROR(MIN(VLOOKUP($W3863,margin_ranges!$A$5:$D$10,4,FALSE),$Q3863*100)/100,"")</f>
        <v/>
      </c>
      <c r="Y3863" s="6">
        <f t="shared" si="180"/>
        <v>5.1477855816</v>
      </c>
      <c r="Z3863" s="6">
        <f>IF($A3863="placement",Y3863,SUMIF($C$10:$C$6209,$C3863,$Y$10:$Y$6209))</f>
        <v>5.1477855816</v>
      </c>
      <c r="AA3863" s="29">
        <f t="shared" si="181"/>
        <v>0.5710178682</v>
      </c>
    </row>
    <row r="3864" spans="1:27" hidden="1" x14ac:dyDescent="0.3">
      <c r="A3864" s="8" t="s">
        <v>17</v>
      </c>
      <c r="B3864" s="8" t="s">
        <v>4907</v>
      </c>
      <c r="C3864" s="8" t="s">
        <v>4908</v>
      </c>
      <c r="D3864" s="8" t="s">
        <v>4923</v>
      </c>
      <c r="E3864" s="8" t="s">
        <v>4924</v>
      </c>
      <c r="F3864" s="29">
        <v>0.16962148339633301</v>
      </c>
      <c r="G3864" s="29">
        <v>0</v>
      </c>
      <c r="H3864" s="30">
        <v>12.852399999999999</v>
      </c>
      <c r="I3864" s="30">
        <v>2.1273</v>
      </c>
      <c r="J3864" s="14">
        <v>54</v>
      </c>
      <c r="K3864" s="14">
        <v>9</v>
      </c>
      <c r="L3864" s="12">
        <v>0.16550000000000001</v>
      </c>
      <c r="M3864" s="7">
        <v>0.84298905000000002</v>
      </c>
      <c r="N3864" s="31">
        <v>0.7</v>
      </c>
      <c r="O3864" s="14">
        <f>IFERROR(VLOOKUP($C3864,'site totals'!$J$2:$K$607,2,FALSE),1)</f>
        <v>1112.0655999999999</v>
      </c>
      <c r="P3864" s="32" t="s">
        <v>161</v>
      </c>
      <c r="Q3864" s="12">
        <v>0.16962148339999999</v>
      </c>
      <c r="R3864" s="29">
        <v>0.35</v>
      </c>
      <c r="S3864" s="2">
        <f>IF($A3864="site","",VLOOKUP($P3864,margin_ranges!$A$5:$D$10,4,FALSE)/100)</f>
        <v>0.43</v>
      </c>
      <c r="T3864" s="6">
        <f>IF(A3864="placement",$J3864*MIN($Q3864,$S3864),"")</f>
        <v>9.1595601036000005</v>
      </c>
      <c r="U3864" s="6">
        <f>IF($A3864="placement",T3864,SUMIF($C$10:$C$6209,$C3864,$T$10:$T$6209))</f>
        <v>9.1595601036000005</v>
      </c>
      <c r="V3864" s="34">
        <f t="shared" si="182"/>
        <v>0.27750541015384611</v>
      </c>
      <c r="W3864" s="24"/>
      <c r="X3864" s="2" t="str">
        <f>IFERROR(MIN(VLOOKUP($W3864,margin_ranges!$A$5:$D$10,4,FALSE),$Q3864*100)/100,"")</f>
        <v/>
      </c>
      <c r="Y3864" s="6">
        <f t="shared" si="180"/>
        <v>9.1595601036000005</v>
      </c>
      <c r="Z3864" s="6">
        <f>IF($A3864="placement",Y3864,SUMIF($C$10:$C$6209,$C3864,$Y$10:$Y$6209))</f>
        <v>9.1595601036000005</v>
      </c>
      <c r="AA3864" s="17">
        <f t="shared" si="181"/>
        <v>0.27750541015384611</v>
      </c>
    </row>
    <row r="3865" spans="1:27" x14ac:dyDescent="0.3">
      <c r="A3865" s="16" t="s">
        <v>33</v>
      </c>
      <c r="B3865" s="16" t="s">
        <v>4907</v>
      </c>
      <c r="C3865" s="16" t="s">
        <v>4908</v>
      </c>
      <c r="D3865" s="8" t="s">
        <v>34</v>
      </c>
      <c r="E3865" s="16"/>
      <c r="F3865" s="17">
        <v>0.35200676560807198</v>
      </c>
      <c r="G3865" s="17">
        <v>0.94361079000000003</v>
      </c>
      <c r="H3865" s="36">
        <v>2357.5355</v>
      </c>
      <c r="I3865" s="36">
        <v>102.3181</v>
      </c>
      <c r="J3865" s="22">
        <v>2383</v>
      </c>
      <c r="K3865" s="22">
        <v>813</v>
      </c>
      <c r="L3865" s="18">
        <v>4.3400000000000001E-2</v>
      </c>
      <c r="M3865" s="19">
        <v>0.77633598999999998</v>
      </c>
      <c r="N3865" s="20">
        <v>0.427871</v>
      </c>
      <c r="O3865" s="22">
        <f>IFERROR(VLOOKUP($C3865,'site totals'!$J$2:$K$607,2,FALSE),1)</f>
        <v>1112.0655999999999</v>
      </c>
      <c r="P3865" s="21"/>
      <c r="Q3865" s="18">
        <v>0.44885847969999998</v>
      </c>
      <c r="R3865" s="17">
        <v>0.35199999999999998</v>
      </c>
      <c r="S3865" s="18" t="str">
        <f>IF($A3865="site","",VLOOKUP($P3865,margin_ranges!$A$5:$D$10,4,FALSE)/100)</f>
        <v/>
      </c>
      <c r="T3865" s="22" t="str">
        <f>IF(A3865="placement",$J3865*MIN($Q3865,$S3865),"")</f>
        <v/>
      </c>
      <c r="U3865" s="22">
        <f>IF($A3865="placement",T3865,SUMIF($C$10:$C$6209,$C3865,$T$10:$T$6209))</f>
        <v>968.85435447040004</v>
      </c>
      <c r="V3865" s="37">
        <f t="shared" si="182"/>
        <v>-8.4211696579164164E-2</v>
      </c>
      <c r="W3865" s="38"/>
      <c r="X3865" s="18" t="str">
        <f>IFERROR(MIN(VLOOKUP($W3865,margin_ranges!$A$5:$D$10,4,FALSE),$Q3865*100)/100,"")</f>
        <v/>
      </c>
      <c r="Y3865" s="6" t="str">
        <f t="shared" si="180"/>
        <v/>
      </c>
      <c r="Z3865" s="6">
        <f>IF($A3865="placement",Y3865,SUMIF($C$10:$C$6209,$C3865,$Y$10:$Y$6209))</f>
        <v>968.85435447040004</v>
      </c>
      <c r="AA3865" s="17">
        <f t="shared" si="181"/>
        <v>-8.4211696579164164E-2</v>
      </c>
    </row>
    <row r="3866" spans="1:27" hidden="1" x14ac:dyDescent="0.3">
      <c r="A3866" s="8" t="s">
        <v>17</v>
      </c>
      <c r="B3866" s="8" t="s">
        <v>7906</v>
      </c>
      <c r="C3866" s="8" t="s">
        <v>7907</v>
      </c>
      <c r="D3866" s="8" t="s">
        <v>7914</v>
      </c>
      <c r="E3866" s="8" t="s">
        <v>7915</v>
      </c>
      <c r="F3866" s="29">
        <v>0.28111991348307802</v>
      </c>
      <c r="G3866" s="29">
        <v>0</v>
      </c>
      <c r="H3866" s="30">
        <v>30.4742</v>
      </c>
      <c r="I3866" s="30">
        <v>7.4782000000000002</v>
      </c>
      <c r="J3866" s="14">
        <v>250</v>
      </c>
      <c r="K3866" s="14">
        <v>55</v>
      </c>
      <c r="L3866" s="12">
        <v>0.24540000000000001</v>
      </c>
      <c r="M3866" s="7">
        <v>1.1128420699999999</v>
      </c>
      <c r="N3866" s="31">
        <v>0.8</v>
      </c>
      <c r="O3866" s="14">
        <f>IFERROR(VLOOKUP($C3866,'site totals'!$J$2:$K$607,2,FALSE),1)</f>
        <v>1089.1342</v>
      </c>
      <c r="P3866" s="32" t="s">
        <v>91</v>
      </c>
      <c r="Q3866" s="12">
        <v>0.28111991349999998</v>
      </c>
      <c r="R3866" s="29">
        <v>0.4</v>
      </c>
      <c r="S3866" s="2">
        <f>IF($A3866="site","",VLOOKUP($P3866,margin_ranges!$A$5:$D$10,4,FALSE)/100)</f>
        <v>0.29749999999999999</v>
      </c>
      <c r="T3866" s="6">
        <f>IF(A3866="placement",$J3866*MIN($Q3866,$S3866),"")</f>
        <v>70.279978374999999</v>
      </c>
      <c r="U3866" s="6">
        <f>IF($A3866="placement",T3866,SUMIF($C$10:$C$6209,$C3866,$T$10:$T$6209))</f>
        <v>70.279978374999999</v>
      </c>
      <c r="V3866" s="34">
        <f t="shared" si="182"/>
        <v>0.1981334775000001</v>
      </c>
      <c r="W3866" s="24"/>
      <c r="X3866" s="2" t="str">
        <f>IFERROR(MIN(VLOOKUP($W3866,margin_ranges!$A$5:$D$10,4,FALSE),$Q3866*100)/100,"")</f>
        <v/>
      </c>
      <c r="Y3866" s="6">
        <f t="shared" si="180"/>
        <v>70.279978374999999</v>
      </c>
      <c r="Z3866" s="6">
        <f>IF($A3866="placement",Y3866,SUMIF($C$10:$C$6209,$C3866,$Y$10:$Y$6209))</f>
        <v>70.279978374999999</v>
      </c>
      <c r="AA3866" s="29">
        <f t="shared" si="181"/>
        <v>0.1981334775000001</v>
      </c>
    </row>
    <row r="3867" spans="1:27" hidden="1" x14ac:dyDescent="0.3">
      <c r="A3867" s="8" t="s">
        <v>17</v>
      </c>
      <c r="B3867" s="8" t="s">
        <v>7906</v>
      </c>
      <c r="C3867" s="8" t="s">
        <v>7907</v>
      </c>
      <c r="D3867" s="8" t="s">
        <v>7916</v>
      </c>
      <c r="E3867" s="8" t="s">
        <v>7917</v>
      </c>
      <c r="F3867" s="29">
        <v>0.110390035420697</v>
      </c>
      <c r="G3867" s="29">
        <v>1</v>
      </c>
      <c r="H3867" s="30">
        <v>44.994599999999998</v>
      </c>
      <c r="I3867" s="30">
        <v>14.8047</v>
      </c>
      <c r="J3867" s="14">
        <v>399</v>
      </c>
      <c r="K3867" s="14">
        <v>44</v>
      </c>
      <c r="L3867" s="12">
        <v>0.32900000000000001</v>
      </c>
      <c r="M3867" s="7">
        <v>0.89927049999999997</v>
      </c>
      <c r="N3867" s="31">
        <v>0.8</v>
      </c>
      <c r="O3867" s="14">
        <f>IFERROR(VLOOKUP($C3867,'site totals'!$J$2:$K$607,2,FALSE),1)</f>
        <v>1089.1342</v>
      </c>
      <c r="P3867" s="32" t="s">
        <v>91</v>
      </c>
      <c r="Q3867" s="12">
        <v>0.1103900354</v>
      </c>
      <c r="R3867" s="29">
        <v>0.22</v>
      </c>
      <c r="S3867" s="2">
        <f>IF($A3867="site","",VLOOKUP($P3867,margin_ranges!$A$5:$D$10,4,FALSE)/100)</f>
        <v>0.29749999999999999</v>
      </c>
      <c r="T3867" s="6">
        <f>IF(A3867="placement",$J3867*MIN($Q3867,$S3867),"")</f>
        <v>44.045624124600003</v>
      </c>
      <c r="U3867" s="6">
        <f>IF($A3867="placement",T3867,SUMIF($C$10:$C$6209,$C3867,$T$10:$T$6209))</f>
        <v>44.045624124600003</v>
      </c>
      <c r="V3867" s="34">
        <f t="shared" si="182"/>
        <v>0.1405255956410254</v>
      </c>
      <c r="W3867" s="24"/>
      <c r="X3867" s="2" t="str">
        <f>IFERROR(MIN(VLOOKUP($W3867,margin_ranges!$A$5:$D$10,4,FALSE),$Q3867*100)/100,"")</f>
        <v/>
      </c>
      <c r="Y3867" s="6">
        <f t="shared" si="180"/>
        <v>44.045624124600003</v>
      </c>
      <c r="Z3867" s="6">
        <f>IF($A3867="placement",Y3867,SUMIF($C$10:$C$6209,$C3867,$Y$10:$Y$6209))</f>
        <v>44.045624124600003</v>
      </c>
      <c r="AA3867" s="29">
        <f t="shared" si="181"/>
        <v>0.1405255956410254</v>
      </c>
    </row>
    <row r="3868" spans="1:27" hidden="1" x14ac:dyDescent="0.3">
      <c r="A3868" s="8" t="s">
        <v>17</v>
      </c>
      <c r="B3868" s="8" t="s">
        <v>7906</v>
      </c>
      <c r="C3868" s="8" t="s">
        <v>7907</v>
      </c>
      <c r="D3868" s="8" t="s">
        <v>7912</v>
      </c>
      <c r="E3868" s="8" t="s">
        <v>7913</v>
      </c>
      <c r="F3868" s="29">
        <v>0.213399584453911</v>
      </c>
      <c r="G3868" s="29">
        <v>1</v>
      </c>
      <c r="H3868" s="30">
        <v>54.157800000000002</v>
      </c>
      <c r="I3868" s="30">
        <v>14.0314</v>
      </c>
      <c r="J3868" s="14">
        <v>428</v>
      </c>
      <c r="K3868" s="14">
        <v>91</v>
      </c>
      <c r="L3868" s="12">
        <v>0.2591</v>
      </c>
      <c r="M3868" s="7">
        <v>1.0170348</v>
      </c>
      <c r="N3868" s="31">
        <v>0.8</v>
      </c>
      <c r="O3868" s="14">
        <f>IFERROR(VLOOKUP($C3868,'site totals'!$J$2:$K$607,2,FALSE),1)</f>
        <v>1089.1342</v>
      </c>
      <c r="P3868" s="32" t="s">
        <v>22</v>
      </c>
      <c r="Q3868" s="12">
        <v>0.21339958449999999</v>
      </c>
      <c r="R3868" s="29">
        <v>0.27</v>
      </c>
      <c r="S3868" s="2">
        <f>IF($A3868="site","",VLOOKUP($P3868,margin_ranges!$A$5:$D$10,4,FALSE)/100)</f>
        <v>0.29749999999999999</v>
      </c>
      <c r="T3868" s="6">
        <f>IF(A3868="placement",$J3868*MIN($Q3868,$S3868),"")</f>
        <v>91.335022166000002</v>
      </c>
      <c r="U3868" s="6">
        <f>IF($A3868="placement",T3868,SUMIF($C$10:$C$6209,$C3868,$T$10:$T$6209))</f>
        <v>91.335022166000002</v>
      </c>
      <c r="V3868" s="34">
        <f t="shared" si="182"/>
        <v>7.7534815753424802E-2</v>
      </c>
      <c r="W3868" s="24"/>
      <c r="X3868" s="2" t="str">
        <f>IFERROR(MIN(VLOOKUP($W3868,margin_ranges!$A$5:$D$10,4,FALSE),$Q3868*100)/100,"")</f>
        <v/>
      </c>
      <c r="Y3868" s="6">
        <f t="shared" si="180"/>
        <v>91.335022166000002</v>
      </c>
      <c r="Z3868" s="6">
        <f>IF($A3868="placement",Y3868,SUMIF($C$10:$C$6209,$C3868,$Y$10:$Y$6209))</f>
        <v>91.335022166000002</v>
      </c>
      <c r="AA3868" s="29">
        <f t="shared" si="181"/>
        <v>7.7534815753424802E-2</v>
      </c>
    </row>
    <row r="3869" spans="1:27" hidden="1" x14ac:dyDescent="0.3">
      <c r="A3869" s="8" t="s">
        <v>17</v>
      </c>
      <c r="B3869" s="8" t="s">
        <v>7906</v>
      </c>
      <c r="C3869" s="8" t="s">
        <v>7907</v>
      </c>
      <c r="D3869" s="8" t="s">
        <v>7910</v>
      </c>
      <c r="E3869" s="8" t="s">
        <v>7911</v>
      </c>
      <c r="F3869" s="29">
        <v>0.34</v>
      </c>
      <c r="G3869" s="29">
        <v>1</v>
      </c>
      <c r="H3869" s="30">
        <v>60.491599999999998</v>
      </c>
      <c r="I3869" s="30">
        <v>8.6067</v>
      </c>
      <c r="J3869" s="14">
        <v>329</v>
      </c>
      <c r="K3869" s="14">
        <v>98</v>
      </c>
      <c r="L3869" s="12">
        <v>0.14230000000000001</v>
      </c>
      <c r="M3869" s="7">
        <v>1.27516308</v>
      </c>
      <c r="N3869" s="31">
        <v>0.8</v>
      </c>
      <c r="O3869" s="14">
        <f>IFERROR(VLOOKUP($C3869,'site totals'!$J$2:$K$607,2,FALSE),1)</f>
        <v>1089.1342</v>
      </c>
      <c r="P3869" s="32" t="s">
        <v>22</v>
      </c>
      <c r="Q3869" s="12">
        <v>0.37262926340000002</v>
      </c>
      <c r="R3869" s="29">
        <v>0.34</v>
      </c>
      <c r="S3869" s="2">
        <f>IF($A3869="site","",VLOOKUP($P3869,margin_ranges!$A$5:$D$10,4,FALSE)/100)</f>
        <v>0.29749999999999999</v>
      </c>
      <c r="T3869" s="6">
        <f>IF(A3869="placement",$J3869*MIN($Q3869,$S3869),"")</f>
        <v>97.877499999999998</v>
      </c>
      <c r="U3869" s="6">
        <f>IF($A3869="placement",T3869,SUMIF($C$10:$C$6209,$C3869,$T$10:$T$6209))</f>
        <v>97.877499999999998</v>
      </c>
      <c r="V3869" s="34">
        <f t="shared" si="182"/>
        <v>6.4393939393939448E-2</v>
      </c>
      <c r="W3869" s="24"/>
      <c r="X3869" s="2" t="str">
        <f>IFERROR(MIN(VLOOKUP($W3869,margin_ranges!$A$5:$D$10,4,FALSE),$Q3869*100)/100,"")</f>
        <v/>
      </c>
      <c r="Y3869" s="6">
        <f t="shared" si="180"/>
        <v>97.877499999999998</v>
      </c>
      <c r="Z3869" s="6">
        <f>IF($A3869="placement",Y3869,SUMIF($C$10:$C$6209,$C3869,$Y$10:$Y$6209))</f>
        <v>97.877499999999998</v>
      </c>
      <c r="AA3869" s="29">
        <f t="shared" si="181"/>
        <v>6.4393939393939448E-2</v>
      </c>
    </row>
    <row r="3870" spans="1:27" hidden="1" x14ac:dyDescent="0.3">
      <c r="A3870" s="8" t="s">
        <v>17</v>
      </c>
      <c r="B3870" s="8" t="s">
        <v>7906</v>
      </c>
      <c r="C3870" s="8" t="s">
        <v>7907</v>
      </c>
      <c r="D3870" s="8" t="s">
        <v>7908</v>
      </c>
      <c r="E3870" s="8" t="s">
        <v>7909</v>
      </c>
      <c r="F3870" s="29">
        <v>0.35</v>
      </c>
      <c r="G3870" s="29">
        <v>1</v>
      </c>
      <c r="H3870" s="30">
        <v>470.95819999999998</v>
      </c>
      <c r="I3870" s="30">
        <v>50.753700000000002</v>
      </c>
      <c r="J3870" s="14">
        <v>927</v>
      </c>
      <c r="K3870" s="14">
        <v>325</v>
      </c>
      <c r="L3870" s="12">
        <v>0.10780000000000001</v>
      </c>
      <c r="M3870" s="7">
        <v>0.60910699999999995</v>
      </c>
      <c r="N3870" s="31">
        <v>0.25</v>
      </c>
      <c r="O3870" s="14">
        <f>IFERROR(VLOOKUP($C3870,'site totals'!$J$2:$K$607,2,FALSE),1)</f>
        <v>1089.1342</v>
      </c>
      <c r="P3870" s="32" t="s">
        <v>91</v>
      </c>
      <c r="Q3870" s="12">
        <v>0.58956308449999995</v>
      </c>
      <c r="R3870" s="29">
        <v>0.35</v>
      </c>
      <c r="S3870" s="2">
        <f>IF($A3870="site","",VLOOKUP($P3870,margin_ranges!$A$5:$D$10,4,FALSE)/100)</f>
        <v>0.29749999999999999</v>
      </c>
      <c r="T3870" s="6">
        <f>IF(A3870="placement",$J3870*MIN($Q3870,$S3870),"")</f>
        <v>275.78249999999997</v>
      </c>
      <c r="U3870" s="6">
        <f>IF($A3870="placement",T3870,SUMIF($C$10:$C$6209,$C3870,$T$10:$T$6209))</f>
        <v>275.78249999999997</v>
      </c>
      <c r="V3870" s="34">
        <f t="shared" si="182"/>
        <v>8.0769230769230704E-2</v>
      </c>
      <c r="W3870" s="24"/>
      <c r="X3870" s="2" t="str">
        <f>IFERROR(MIN(VLOOKUP($W3870,margin_ranges!$A$5:$D$10,4,FALSE),$Q3870*100)/100,"")</f>
        <v/>
      </c>
      <c r="Y3870" s="6">
        <f t="shared" si="180"/>
        <v>275.78249999999997</v>
      </c>
      <c r="Z3870" s="6">
        <f>IF($A3870="placement",Y3870,SUMIF($C$10:$C$6209,$C3870,$Y$10:$Y$6209))</f>
        <v>275.78249999999997</v>
      </c>
      <c r="AA3870" s="29">
        <f t="shared" si="181"/>
        <v>8.0769230769230704E-2</v>
      </c>
    </row>
    <row r="3871" spans="1:27" x14ac:dyDescent="0.3">
      <c r="A3871" s="16" t="s">
        <v>33</v>
      </c>
      <c r="B3871" s="16" t="s">
        <v>7906</v>
      </c>
      <c r="C3871" s="16" t="s">
        <v>7907</v>
      </c>
      <c r="D3871" s="8" t="s">
        <v>34</v>
      </c>
      <c r="E3871" s="16"/>
      <c r="F3871" s="17">
        <v>0.31701569466829699</v>
      </c>
      <c r="G3871" s="17">
        <v>0.89302603999999997</v>
      </c>
      <c r="H3871" s="36">
        <v>661.07640000000004</v>
      </c>
      <c r="I3871" s="36">
        <v>95.674700000000001</v>
      </c>
      <c r="J3871" s="22">
        <v>2334</v>
      </c>
      <c r="K3871" s="22">
        <v>612</v>
      </c>
      <c r="L3871" s="18">
        <v>0.1447</v>
      </c>
      <c r="M3871" s="19">
        <v>0.81312289000000004</v>
      </c>
      <c r="N3871" s="20">
        <v>0.50823499999999999</v>
      </c>
      <c r="O3871" s="22">
        <f>IFERROR(VLOOKUP($C3871,'site totals'!$J$2:$K$607,2,FALSE),1)</f>
        <v>1089.1342</v>
      </c>
      <c r="P3871" s="21"/>
      <c r="Q3871" s="18">
        <v>0.37495917600000001</v>
      </c>
      <c r="R3871" s="17">
        <v>0.317</v>
      </c>
      <c r="S3871" s="18" t="str">
        <f>IF($A3871="site","",VLOOKUP($P3871,margin_ranges!$A$5:$D$10,4,FALSE)/100)</f>
        <v/>
      </c>
      <c r="T3871" s="22" t="str">
        <f>IF(A3871="placement",$J3871*MIN($Q3871,$S3871),"")</f>
        <v/>
      </c>
      <c r="U3871" s="22">
        <f>IF($A3871="placement",T3871,SUMIF($C$10:$C$6209,$C3871,$T$10:$T$6209))</f>
        <v>579.32062466560001</v>
      </c>
      <c r="V3871" s="37">
        <f t="shared" si="182"/>
        <v>0.10071837370941483</v>
      </c>
      <c r="W3871" s="38"/>
      <c r="X3871" s="18" t="str">
        <f>IFERROR(MIN(VLOOKUP($W3871,margin_ranges!$A$5:$D$10,4,FALSE),$Q3871*100)/100,"")</f>
        <v/>
      </c>
      <c r="Y3871" s="6" t="str">
        <f t="shared" si="180"/>
        <v/>
      </c>
      <c r="Z3871" s="6">
        <f>IF($A3871="placement",Y3871,SUMIF($C$10:$C$6209,$C3871,$Y$10:$Y$6209))</f>
        <v>579.32062466560001</v>
      </c>
      <c r="AA3871" s="17">
        <f t="shared" si="181"/>
        <v>0.10071837370941483</v>
      </c>
    </row>
    <row r="3872" spans="1:27" hidden="1" x14ac:dyDescent="0.3">
      <c r="A3872" s="8" t="s">
        <v>17</v>
      </c>
      <c r="B3872" s="8" t="s">
        <v>10603</v>
      </c>
      <c r="C3872" s="8" t="s">
        <v>10604</v>
      </c>
      <c r="D3872" s="8" t="s">
        <v>10613</v>
      </c>
      <c r="E3872" s="8" t="s">
        <v>10614</v>
      </c>
      <c r="F3872" s="29">
        <v>0.25</v>
      </c>
      <c r="G3872" s="29">
        <v>0</v>
      </c>
      <c r="H3872" s="30">
        <v>150.26320000000001</v>
      </c>
      <c r="I3872" s="30">
        <v>56.511000000000003</v>
      </c>
      <c r="J3872" s="14">
        <v>536</v>
      </c>
      <c r="K3872" s="14">
        <v>134</v>
      </c>
      <c r="L3872" s="12">
        <v>0.37609999999999999</v>
      </c>
      <c r="M3872" s="7">
        <v>0.31598071</v>
      </c>
      <c r="N3872" s="31">
        <v>0.03</v>
      </c>
      <c r="O3872" s="14">
        <f>IFERROR(VLOOKUP($C3872,'site totals'!$J$2:$K$607,2,FALSE),1)</f>
        <v>1086.3083999999999</v>
      </c>
      <c r="P3872" s="32" t="s">
        <v>91</v>
      </c>
      <c r="Q3872" s="12">
        <v>0.90505749440000005</v>
      </c>
      <c r="R3872" s="29">
        <v>0.25</v>
      </c>
      <c r="S3872" s="2">
        <f>IF($A3872="site","",VLOOKUP($P3872,margin_ranges!$A$5:$D$10,4,FALSE)/100)</f>
        <v>0.29749999999999999</v>
      </c>
      <c r="T3872" s="6">
        <f>IF(A3872="placement",$J3872*MIN($Q3872,$S3872),"")</f>
        <v>159.45999999999998</v>
      </c>
      <c r="U3872" s="6">
        <f>IF($A3872="placement",T3872,SUMIF($C$10:$C$6209,$C3872,$T$10:$T$6209))</f>
        <v>159.45999999999998</v>
      </c>
      <c r="V3872" s="34">
        <f t="shared" si="182"/>
        <v>-6.3333333333333242E-2</v>
      </c>
      <c r="W3872" s="24"/>
      <c r="X3872" s="2" t="str">
        <f>IFERROR(MIN(VLOOKUP($W3872,margin_ranges!$A$5:$D$10,4,FALSE),$Q3872*100)/100,"")</f>
        <v/>
      </c>
      <c r="Y3872" s="6">
        <f t="shared" ref="Y3872:Y3935" si="183">IF(A3872="placement",IF($X3872="",$T3872,$J3872*MIN($Q3872,$X3872)),"")</f>
        <v>159.45999999999998</v>
      </c>
      <c r="Z3872" s="6">
        <f>IF($A3872="placement",Y3872,SUMIF($C$10:$C$6209,$C3872,$Y$10:$Y$6209))</f>
        <v>159.45999999999998</v>
      </c>
      <c r="AA3872" s="29">
        <f t="shared" ref="AA3872:AA3935" si="184">($J3872-$Z3872)/($J3872*(1-$R3872))-1</f>
        <v>-6.3333333333333242E-2</v>
      </c>
    </row>
    <row r="3873" spans="1:27" hidden="1" x14ac:dyDescent="0.3">
      <c r="A3873" s="8" t="s">
        <v>17</v>
      </c>
      <c r="B3873" s="8" t="s">
        <v>10603</v>
      </c>
      <c r="C3873" s="8" t="s">
        <v>10604</v>
      </c>
      <c r="D3873" s="8" t="s">
        <v>10611</v>
      </c>
      <c r="E3873" s="8" t="s">
        <v>10612</v>
      </c>
      <c r="F3873" s="29">
        <v>0.249999999999999</v>
      </c>
      <c r="G3873" s="29">
        <v>1</v>
      </c>
      <c r="H3873" s="30">
        <v>138.1694</v>
      </c>
      <c r="I3873" s="30">
        <v>62.139299999999999</v>
      </c>
      <c r="J3873" s="14">
        <v>722</v>
      </c>
      <c r="K3873" s="14">
        <v>180</v>
      </c>
      <c r="L3873" s="12">
        <v>0.44969999999999999</v>
      </c>
      <c r="M3873" s="7">
        <v>0.38711719</v>
      </c>
      <c r="N3873" s="31">
        <v>0.03</v>
      </c>
      <c r="O3873" s="14">
        <f>IFERROR(VLOOKUP($C3873,'site totals'!$J$2:$K$607,2,FALSE),1)</f>
        <v>1086.3083999999999</v>
      </c>
      <c r="P3873" s="32" t="s">
        <v>91</v>
      </c>
      <c r="Q3873" s="12">
        <v>0.9225040873</v>
      </c>
      <c r="R3873" s="29">
        <v>0.25</v>
      </c>
      <c r="S3873" s="2">
        <f>IF($A3873="site","",VLOOKUP($P3873,margin_ranges!$A$5:$D$10,4,FALSE)/100)</f>
        <v>0.29749999999999999</v>
      </c>
      <c r="T3873" s="6">
        <f>IF(A3873="placement",$J3873*MIN($Q3873,$S3873),"")</f>
        <v>214.79499999999999</v>
      </c>
      <c r="U3873" s="6">
        <f>IF($A3873="placement",T3873,SUMIF($C$10:$C$6209,$C3873,$T$10:$T$6209))</f>
        <v>214.79499999999999</v>
      </c>
      <c r="V3873" s="34">
        <f t="shared" si="182"/>
        <v>-6.3333333333333242E-2</v>
      </c>
      <c r="W3873" s="24"/>
      <c r="X3873" s="2" t="str">
        <f>IFERROR(MIN(VLOOKUP($W3873,margin_ranges!$A$5:$D$10,4,FALSE),$Q3873*100)/100,"")</f>
        <v/>
      </c>
      <c r="Y3873" s="6">
        <f t="shared" si="183"/>
        <v>214.79499999999999</v>
      </c>
      <c r="Z3873" s="6">
        <f>IF($A3873="placement",Y3873,SUMIF($C$10:$C$6209,$C3873,$Y$10:$Y$6209))</f>
        <v>214.79499999999999</v>
      </c>
      <c r="AA3873" s="29">
        <f t="shared" si="184"/>
        <v>-6.3333333333333242E-2</v>
      </c>
    </row>
    <row r="3874" spans="1:27" hidden="1" x14ac:dyDescent="0.3">
      <c r="A3874" s="8" t="s">
        <v>17</v>
      </c>
      <c r="B3874" s="8" t="s">
        <v>10603</v>
      </c>
      <c r="C3874" s="8" t="s">
        <v>10604</v>
      </c>
      <c r="D3874" s="8" t="s">
        <v>10615</v>
      </c>
      <c r="E3874" s="8" t="s">
        <v>10616</v>
      </c>
      <c r="F3874" s="29">
        <v>0.25</v>
      </c>
      <c r="G3874" s="29">
        <v>0</v>
      </c>
      <c r="H3874" s="30">
        <v>147.82589999999999</v>
      </c>
      <c r="I3874" s="30">
        <v>94.664500000000004</v>
      </c>
      <c r="J3874" s="14">
        <v>1039</v>
      </c>
      <c r="K3874" s="14">
        <v>260</v>
      </c>
      <c r="L3874" s="12">
        <v>0.64039999999999997</v>
      </c>
      <c r="M3874" s="7">
        <v>0.36600444999999998</v>
      </c>
      <c r="N3874" s="31">
        <v>0.03</v>
      </c>
      <c r="O3874" s="14">
        <f>IFERROR(VLOOKUP($C3874,'site totals'!$J$2:$K$607,2,FALSE),1)</f>
        <v>1086.3083999999999</v>
      </c>
      <c r="P3874" s="32" t="s">
        <v>91</v>
      </c>
      <c r="Q3874" s="12">
        <v>0.91803378420000004</v>
      </c>
      <c r="R3874" s="29">
        <v>0.25</v>
      </c>
      <c r="S3874" s="2">
        <f>IF($A3874="site","",VLOOKUP($P3874,margin_ranges!$A$5:$D$10,4,FALSE)/100)</f>
        <v>0.29749999999999999</v>
      </c>
      <c r="T3874" s="6">
        <f>IF(A3874="placement",$J3874*MIN($Q3874,$S3874),"")</f>
        <v>309.10249999999996</v>
      </c>
      <c r="U3874" s="6">
        <f>IF($A3874="placement",T3874,SUMIF($C$10:$C$6209,$C3874,$T$10:$T$6209))</f>
        <v>309.10249999999996</v>
      </c>
      <c r="V3874" s="34">
        <f t="shared" si="182"/>
        <v>-6.3333333333333242E-2</v>
      </c>
      <c r="W3874" s="24"/>
      <c r="X3874" s="2" t="str">
        <f>IFERROR(MIN(VLOOKUP($W3874,margin_ranges!$A$5:$D$10,4,FALSE),$Q3874*100)/100,"")</f>
        <v/>
      </c>
      <c r="Y3874" s="6">
        <f t="shared" si="183"/>
        <v>309.10249999999996</v>
      </c>
      <c r="Z3874" s="6">
        <f>IF($A3874="placement",Y3874,SUMIF($C$10:$C$6209,$C3874,$Y$10:$Y$6209))</f>
        <v>309.10249999999996</v>
      </c>
      <c r="AA3874" s="29">
        <f t="shared" si="184"/>
        <v>-6.3333333333333242E-2</v>
      </c>
    </row>
    <row r="3875" spans="1:27" hidden="1" x14ac:dyDescent="0.3">
      <c r="A3875" s="8" t="s">
        <v>17</v>
      </c>
      <c r="B3875" s="8" t="s">
        <v>10603</v>
      </c>
      <c r="C3875" s="8" t="s">
        <v>10604</v>
      </c>
      <c r="D3875" s="8" t="s">
        <v>10607</v>
      </c>
      <c r="E3875" s="8" t="s">
        <v>10608</v>
      </c>
      <c r="F3875" s="29">
        <v>0.249999999999999</v>
      </c>
      <c r="G3875" s="29">
        <v>0</v>
      </c>
      <c r="H3875" s="30">
        <v>3.7050999999999998</v>
      </c>
      <c r="I3875" s="30">
        <v>0.2868</v>
      </c>
      <c r="J3875" s="14">
        <v>12</v>
      </c>
      <c r="K3875" s="14">
        <v>3</v>
      </c>
      <c r="L3875" s="12">
        <v>7.7399999999999997E-2</v>
      </c>
      <c r="M3875" s="7">
        <v>1.38251557</v>
      </c>
      <c r="N3875" s="31">
        <v>1</v>
      </c>
      <c r="O3875" s="14">
        <f>IFERROR(VLOOKUP($C3875,'site totals'!$J$2:$K$607,2,FALSE),1)</f>
        <v>1086.3083999999999</v>
      </c>
      <c r="P3875" s="32" t="s">
        <v>91</v>
      </c>
      <c r="Q3875" s="12">
        <v>0.2766808388</v>
      </c>
      <c r="R3875" s="29">
        <v>0.25</v>
      </c>
      <c r="S3875" s="2">
        <f>IF($A3875="site","",VLOOKUP($P3875,margin_ranges!$A$5:$D$10,4,FALSE)/100)</f>
        <v>0.29749999999999999</v>
      </c>
      <c r="T3875" s="6">
        <f>IF(A3875="placement",$J3875*MIN($Q3875,$S3875),"")</f>
        <v>3.3201700656000002</v>
      </c>
      <c r="U3875" s="6">
        <f>IF($A3875="placement",T3875,SUMIF($C$10:$C$6209,$C3875,$T$10:$T$6209))</f>
        <v>3.3201700656000002</v>
      </c>
      <c r="V3875" s="34">
        <f t="shared" si="182"/>
        <v>-3.557445173333329E-2</v>
      </c>
      <c r="W3875" s="24"/>
      <c r="X3875" s="2" t="str">
        <f>IFERROR(MIN(VLOOKUP($W3875,margin_ranges!$A$5:$D$10,4,FALSE),$Q3875*100)/100,"")</f>
        <v/>
      </c>
      <c r="Y3875" s="6">
        <f t="shared" si="183"/>
        <v>3.3201700656000002</v>
      </c>
      <c r="Z3875" s="6">
        <f>IF($A3875="placement",Y3875,SUMIF($C$10:$C$6209,$C3875,$Y$10:$Y$6209))</f>
        <v>3.3201700656000002</v>
      </c>
      <c r="AA3875" s="17">
        <f t="shared" si="184"/>
        <v>-3.557445173333329E-2</v>
      </c>
    </row>
    <row r="3876" spans="1:27" hidden="1" x14ac:dyDescent="0.3">
      <c r="A3876" s="8" t="s">
        <v>17</v>
      </c>
      <c r="B3876" s="8" t="s">
        <v>10603</v>
      </c>
      <c r="C3876" s="8" t="s">
        <v>10604</v>
      </c>
      <c r="D3876" s="8" t="s">
        <v>10605</v>
      </c>
      <c r="E3876" s="8" t="s">
        <v>10606</v>
      </c>
      <c r="F3876" s="29">
        <v>0.249999999999999</v>
      </c>
      <c r="G3876" s="29">
        <v>0</v>
      </c>
      <c r="H3876" s="30">
        <v>2.9188999999999998</v>
      </c>
      <c r="I3876" s="30">
        <v>0.20669999999999999</v>
      </c>
      <c r="J3876" s="14">
        <v>8</v>
      </c>
      <c r="K3876" s="14">
        <v>2</v>
      </c>
      <c r="L3876" s="12">
        <v>7.0800000000000002E-2</v>
      </c>
      <c r="M3876" s="7">
        <v>1.3611610199999999</v>
      </c>
      <c r="N3876" s="31">
        <v>1</v>
      </c>
      <c r="O3876" s="14">
        <f>IFERROR(VLOOKUP($C3876,'site totals'!$J$2:$K$607,2,FALSE),1)</f>
        <v>1086.3083999999999</v>
      </c>
      <c r="P3876" s="32" t="s">
        <v>91</v>
      </c>
      <c r="Q3876" s="12">
        <v>0.2653330626</v>
      </c>
      <c r="R3876" s="29">
        <v>0.25</v>
      </c>
      <c r="S3876" s="2">
        <f>IF($A3876="site","",VLOOKUP($P3876,margin_ranges!$A$5:$D$10,4,FALSE)/100)</f>
        <v>0.29749999999999999</v>
      </c>
      <c r="T3876" s="6">
        <f>IF(A3876="placement",$J3876*MIN($Q3876,$S3876),"")</f>
        <v>2.1226645008</v>
      </c>
      <c r="U3876" s="6">
        <f>IF($A3876="placement",T3876,SUMIF($C$10:$C$6209,$C3876,$T$10:$T$6209))</f>
        <v>2.1226645008</v>
      </c>
      <c r="V3876" s="34">
        <f t="shared" si="182"/>
        <v>-2.0444083466666707E-2</v>
      </c>
      <c r="W3876" s="24"/>
      <c r="X3876" s="2" t="str">
        <f>IFERROR(MIN(VLOOKUP($W3876,margin_ranges!$A$5:$D$10,4,FALSE),$Q3876*100)/100,"")</f>
        <v/>
      </c>
      <c r="Y3876" s="6">
        <f t="shared" si="183"/>
        <v>2.1226645008</v>
      </c>
      <c r="Z3876" s="6">
        <f>IF($A3876="placement",Y3876,SUMIF($C$10:$C$6209,$C3876,$Y$10:$Y$6209))</f>
        <v>2.1226645008</v>
      </c>
      <c r="AA3876" s="29">
        <f t="shared" si="184"/>
        <v>-2.0444083466666707E-2</v>
      </c>
    </row>
    <row r="3877" spans="1:27" hidden="1" x14ac:dyDescent="0.3">
      <c r="A3877" s="8" t="s">
        <v>17</v>
      </c>
      <c r="B3877" s="8" t="s">
        <v>10603</v>
      </c>
      <c r="C3877" s="8" t="s">
        <v>10604</v>
      </c>
      <c r="D3877" s="8" t="s">
        <v>10609</v>
      </c>
      <c r="E3877" s="8" t="s">
        <v>10610</v>
      </c>
      <c r="F3877" s="29">
        <v>0.25</v>
      </c>
      <c r="G3877" s="29">
        <v>0</v>
      </c>
      <c r="H3877" s="30">
        <v>2.1945000000000001</v>
      </c>
      <c r="I3877" s="30">
        <v>0.26529999999999998</v>
      </c>
      <c r="J3877" s="14">
        <v>11</v>
      </c>
      <c r="K3877" s="14">
        <v>3</v>
      </c>
      <c r="L3877" s="12">
        <v>0.12089999999999999</v>
      </c>
      <c r="M3877" s="7">
        <v>1.3434571900000001</v>
      </c>
      <c r="N3877" s="31">
        <v>1</v>
      </c>
      <c r="O3877" s="14">
        <f>IFERROR(VLOOKUP($C3877,'site totals'!$J$2:$K$607,2,FALSE),1)</f>
        <v>1086.3083999999999</v>
      </c>
      <c r="P3877" s="32" t="s">
        <v>91</v>
      </c>
      <c r="Q3877" s="12">
        <v>0.25565175569999998</v>
      </c>
      <c r="R3877" s="29">
        <v>0.25</v>
      </c>
      <c r="S3877" s="2">
        <f>IF($A3877="site","",VLOOKUP($P3877,margin_ranges!$A$5:$D$10,4,FALSE)/100)</f>
        <v>0.29749999999999999</v>
      </c>
      <c r="T3877" s="6">
        <f>IF(A3877="placement",$J3877*MIN($Q3877,$S3877),"")</f>
        <v>2.8121693127</v>
      </c>
      <c r="U3877" s="6">
        <f>IF($A3877="placement",T3877,SUMIF($C$10:$C$6209,$C3877,$T$10:$T$6209))</f>
        <v>2.8121693127</v>
      </c>
      <c r="V3877" s="34">
        <f t="shared" si="182"/>
        <v>-7.5356742666666809E-3</v>
      </c>
      <c r="W3877" s="24"/>
      <c r="X3877" s="2" t="str">
        <f>IFERROR(MIN(VLOOKUP($W3877,margin_ranges!$A$5:$D$10,4,FALSE),$Q3877*100)/100,"")</f>
        <v/>
      </c>
      <c r="Y3877" s="6">
        <f t="shared" si="183"/>
        <v>2.8121693127</v>
      </c>
      <c r="Z3877" s="6">
        <f>IF($A3877="placement",Y3877,SUMIF($C$10:$C$6209,$C3877,$Y$10:$Y$6209))</f>
        <v>2.8121693127</v>
      </c>
      <c r="AA3877" s="29">
        <f t="shared" si="184"/>
        <v>-7.5356742666666809E-3</v>
      </c>
    </row>
    <row r="3878" spans="1:27" x14ac:dyDescent="0.3">
      <c r="A3878" s="16" t="s">
        <v>33</v>
      </c>
      <c r="B3878" s="16" t="s">
        <v>10603</v>
      </c>
      <c r="C3878" s="16" t="s">
        <v>10604</v>
      </c>
      <c r="D3878" s="8" t="s">
        <v>34</v>
      </c>
      <c r="E3878" s="16"/>
      <c r="F3878" s="17">
        <v>0.25</v>
      </c>
      <c r="G3878" s="17">
        <v>0.31001564999999998</v>
      </c>
      <c r="H3878" s="36">
        <v>445.077</v>
      </c>
      <c r="I3878" s="36">
        <v>214.0736</v>
      </c>
      <c r="J3878" s="22">
        <v>2328</v>
      </c>
      <c r="K3878" s="22">
        <v>582</v>
      </c>
      <c r="L3878" s="18">
        <v>0.48099999999999998</v>
      </c>
      <c r="M3878" s="19">
        <v>0.36246163999999997</v>
      </c>
      <c r="N3878" s="20">
        <v>3.3438000000000002E-2</v>
      </c>
      <c r="O3878" s="22">
        <f>IFERROR(VLOOKUP($C3878,'site totals'!$J$2:$K$607,2,FALSE),1)</f>
        <v>1086.3083999999999</v>
      </c>
      <c r="P3878" s="21"/>
      <c r="Q3878" s="18">
        <v>0.90774747840000003</v>
      </c>
      <c r="R3878" s="17">
        <v>0.25</v>
      </c>
      <c r="S3878" s="18" t="str">
        <f>IF($A3878="site","",VLOOKUP($P3878,margin_ranges!$A$5:$D$10,4,FALSE)/100)</f>
        <v/>
      </c>
      <c r="T3878" s="22" t="str">
        <f>IF(A3878="placement",$J3878*MIN($Q3878,$S3878),"")</f>
        <v/>
      </c>
      <c r="U3878" s="22">
        <f>IF($A3878="placement",T3878,SUMIF($C$10:$C$6209,$C3878,$T$10:$T$6209))</f>
        <v>691.61250387910002</v>
      </c>
      <c r="V3878" s="37">
        <f t="shared" si="182"/>
        <v>-6.2779211843699945E-2</v>
      </c>
      <c r="W3878" s="38"/>
      <c r="X3878" s="18" t="str">
        <f>IFERROR(MIN(VLOOKUP($W3878,margin_ranges!$A$5:$D$10,4,FALSE),$Q3878*100)/100,"")</f>
        <v/>
      </c>
      <c r="Y3878" s="6" t="str">
        <f t="shared" si="183"/>
        <v/>
      </c>
      <c r="Z3878" s="6">
        <f>IF($A3878="placement",Y3878,SUMIF($C$10:$C$6209,$C3878,$Y$10:$Y$6209))</f>
        <v>691.61250387910002</v>
      </c>
      <c r="AA3878" s="17">
        <f t="shared" si="184"/>
        <v>-6.2779211843699945E-2</v>
      </c>
    </row>
    <row r="3879" spans="1:27" hidden="1" x14ac:dyDescent="0.3">
      <c r="A3879" s="8" t="s">
        <v>17</v>
      </c>
      <c r="B3879" s="8" t="s">
        <v>7231</v>
      </c>
      <c r="C3879" s="8" t="s">
        <v>7232</v>
      </c>
      <c r="D3879" s="8" t="s">
        <v>7237</v>
      </c>
      <c r="E3879" s="8" t="s">
        <v>7238</v>
      </c>
      <c r="F3879" s="29">
        <v>0.2</v>
      </c>
      <c r="G3879" s="29">
        <v>0</v>
      </c>
      <c r="H3879" s="30">
        <v>25.8354</v>
      </c>
      <c r="I3879" s="30">
        <v>0.71660000000000001</v>
      </c>
      <c r="J3879" s="14">
        <v>9</v>
      </c>
      <c r="K3879" s="14">
        <v>2</v>
      </c>
      <c r="L3879" s="12">
        <v>2.7699999999999999E-2</v>
      </c>
      <c r="M3879" s="7">
        <v>0.4289075</v>
      </c>
      <c r="N3879" s="31">
        <v>0.25</v>
      </c>
      <c r="O3879" s="14">
        <f>IFERROR(VLOOKUP($C3879,'site totals'!$J$2:$K$607,2,FALSE),1)</f>
        <v>1069.5956000000001</v>
      </c>
      <c r="P3879" s="32" t="s">
        <v>91</v>
      </c>
      <c r="Q3879" s="12">
        <v>0.41712373339999997</v>
      </c>
      <c r="R3879" s="29">
        <v>0.2</v>
      </c>
      <c r="S3879" s="2">
        <f>IF($A3879="site","",VLOOKUP($P3879,margin_ranges!$A$5:$D$10,4,FALSE)/100)</f>
        <v>0.29749999999999999</v>
      </c>
      <c r="T3879" s="6">
        <f>IF(A3879="placement",$J3879*MIN($Q3879,$S3879),"")</f>
        <v>2.6774999999999998</v>
      </c>
      <c r="U3879" s="6">
        <f>IF($A3879="placement",T3879,SUMIF($C$10:$C$6209,$C3879,$T$10:$T$6209))</f>
        <v>2.6774999999999998</v>
      </c>
      <c r="V3879" s="34">
        <f t="shared" ref="V3879:V3942" si="185">($J3879-$U3879)/($J3879*(1-$R3879))-1</f>
        <v>-0.12187500000000007</v>
      </c>
      <c r="W3879" s="24"/>
      <c r="X3879" s="2" t="str">
        <f>IFERROR(MIN(VLOOKUP($W3879,margin_ranges!$A$5:$D$10,4,FALSE),$Q3879*100)/100,"")</f>
        <v/>
      </c>
      <c r="Y3879" s="6">
        <f t="shared" si="183"/>
        <v>2.6774999999999998</v>
      </c>
      <c r="Z3879" s="6">
        <f>IF($A3879="placement",Y3879,SUMIF($C$10:$C$6209,$C3879,$Y$10:$Y$6209))</f>
        <v>2.6774999999999998</v>
      </c>
      <c r="AA3879" s="29">
        <f t="shared" si="184"/>
        <v>-0.12187500000000007</v>
      </c>
    </row>
    <row r="3880" spans="1:27" hidden="1" x14ac:dyDescent="0.3">
      <c r="A3880" s="8" t="s">
        <v>17</v>
      </c>
      <c r="B3880" s="8" t="s">
        <v>7231</v>
      </c>
      <c r="C3880" s="8" t="s">
        <v>7232</v>
      </c>
      <c r="D3880" s="8" t="s">
        <v>7241</v>
      </c>
      <c r="E3880" s="8" t="s">
        <v>7242</v>
      </c>
      <c r="F3880" s="29">
        <v>0.19999999999999901</v>
      </c>
      <c r="G3880" s="29">
        <v>0</v>
      </c>
      <c r="H3880" s="30">
        <v>35.5991</v>
      </c>
      <c r="I3880" s="30">
        <v>0.68159999999999998</v>
      </c>
      <c r="J3880" s="14">
        <v>14</v>
      </c>
      <c r="K3880" s="14">
        <v>3</v>
      </c>
      <c r="L3880" s="12">
        <v>1.9099999999999999E-2</v>
      </c>
      <c r="M3880" s="7">
        <v>0.70379336000000003</v>
      </c>
      <c r="N3880" s="31">
        <v>0.5</v>
      </c>
      <c r="O3880" s="14">
        <f>IFERROR(VLOOKUP($C3880,'site totals'!$J$2:$K$607,2,FALSE),1)</f>
        <v>1069.5956000000001</v>
      </c>
      <c r="P3880" s="32" t="s">
        <v>91</v>
      </c>
      <c r="Q3880" s="12">
        <v>0.28956419459999999</v>
      </c>
      <c r="R3880" s="29">
        <v>0.2</v>
      </c>
      <c r="S3880" s="2">
        <f>IF($A3880="site","",VLOOKUP($P3880,margin_ranges!$A$5:$D$10,4,FALSE)/100)</f>
        <v>0.29749999999999999</v>
      </c>
      <c r="T3880" s="6">
        <f>IF(A3880="placement",$J3880*MIN($Q3880,$S3880),"")</f>
        <v>4.0538987243999998</v>
      </c>
      <c r="U3880" s="6">
        <f>IF($A3880="placement",T3880,SUMIF($C$10:$C$6209,$C3880,$T$10:$T$6209))</f>
        <v>4.0538987243999998</v>
      </c>
      <c r="V3880" s="34">
        <f t="shared" si="185"/>
        <v>-0.11195524325000006</v>
      </c>
      <c r="W3880" s="24"/>
      <c r="X3880" s="2" t="str">
        <f>IFERROR(MIN(VLOOKUP($W3880,margin_ranges!$A$5:$D$10,4,FALSE),$Q3880*100)/100,"")</f>
        <v/>
      </c>
      <c r="Y3880" s="6">
        <f t="shared" si="183"/>
        <v>4.0538987243999998</v>
      </c>
      <c r="Z3880" s="6">
        <f>IF($A3880="placement",Y3880,SUMIF($C$10:$C$6209,$C3880,$Y$10:$Y$6209))</f>
        <v>4.0538987243999998</v>
      </c>
      <c r="AA3880" s="29">
        <f t="shared" si="184"/>
        <v>-0.11195524325000006</v>
      </c>
    </row>
    <row r="3881" spans="1:27" hidden="1" x14ac:dyDescent="0.3">
      <c r="A3881" s="8" t="s">
        <v>17</v>
      </c>
      <c r="B3881" s="8" t="s">
        <v>7231</v>
      </c>
      <c r="C3881" s="8" t="s">
        <v>7232</v>
      </c>
      <c r="D3881" s="8" t="s">
        <v>7233</v>
      </c>
      <c r="E3881" s="8" t="s">
        <v>7234</v>
      </c>
      <c r="F3881" s="29">
        <v>0.15</v>
      </c>
      <c r="G3881" s="29">
        <v>1</v>
      </c>
      <c r="H3881" s="30">
        <v>313.03559999999999</v>
      </c>
      <c r="I3881" s="30">
        <v>51.276699999999998</v>
      </c>
      <c r="J3881" s="14">
        <v>2202</v>
      </c>
      <c r="K3881" s="14">
        <v>490</v>
      </c>
      <c r="L3881" s="12">
        <v>0.1638</v>
      </c>
      <c r="M3881" s="7">
        <v>1.4313686000000001</v>
      </c>
      <c r="N3881" s="31">
        <v>1.1000000000000001</v>
      </c>
      <c r="O3881" s="14">
        <f>IFERROR(VLOOKUP($C3881,'site totals'!$J$2:$K$607,2,FALSE),1)</f>
        <v>1069.5956000000001</v>
      </c>
      <c r="P3881" s="32" t="s">
        <v>91</v>
      </c>
      <c r="Q3881" s="12">
        <v>0.23150472729999999</v>
      </c>
      <c r="R3881" s="29">
        <v>0.15</v>
      </c>
      <c r="S3881" s="2">
        <f>IF($A3881="site","",VLOOKUP($P3881,margin_ranges!$A$5:$D$10,4,FALSE)/100)</f>
        <v>0.29749999999999999</v>
      </c>
      <c r="T3881" s="6">
        <f>IF(A3881="placement",$J3881*MIN($Q3881,$S3881),"")</f>
        <v>509.77340951459996</v>
      </c>
      <c r="U3881" s="6">
        <f>IF($A3881="placement",T3881,SUMIF($C$10:$C$6209,$C3881,$T$10:$T$6209))</f>
        <v>509.77340951459996</v>
      </c>
      <c r="V3881" s="34">
        <f t="shared" si="185"/>
        <v>-9.5887914470588198E-2</v>
      </c>
      <c r="W3881" s="24"/>
      <c r="X3881" s="2" t="str">
        <f>IFERROR(MIN(VLOOKUP($W3881,margin_ranges!$A$5:$D$10,4,FALSE),$Q3881*100)/100,"")</f>
        <v/>
      </c>
      <c r="Y3881" s="6">
        <f t="shared" si="183"/>
        <v>509.77340951459996</v>
      </c>
      <c r="Z3881" s="6">
        <f>IF($A3881="placement",Y3881,SUMIF($C$10:$C$6209,$C3881,$Y$10:$Y$6209))</f>
        <v>509.77340951459996</v>
      </c>
      <c r="AA3881" s="29">
        <f t="shared" si="184"/>
        <v>-9.5887914470588198E-2</v>
      </c>
    </row>
    <row r="3882" spans="1:27" hidden="1" x14ac:dyDescent="0.3">
      <c r="A3882" s="8" t="s">
        <v>17</v>
      </c>
      <c r="B3882" s="8" t="s">
        <v>7231</v>
      </c>
      <c r="C3882" s="8" t="s">
        <v>7232</v>
      </c>
      <c r="D3882" s="8" t="s">
        <v>7235</v>
      </c>
      <c r="E3882" s="8" t="s">
        <v>7236</v>
      </c>
      <c r="F3882" s="29">
        <v>0.222586143511246</v>
      </c>
      <c r="G3882" s="29">
        <v>0</v>
      </c>
      <c r="H3882" s="30">
        <v>8.1949000000000005</v>
      </c>
      <c r="I3882" s="30">
        <v>1.6615</v>
      </c>
      <c r="J3882" s="14">
        <v>51</v>
      </c>
      <c r="K3882" s="14">
        <v>11</v>
      </c>
      <c r="L3882" s="12">
        <v>0.20269999999999999</v>
      </c>
      <c r="M3882" s="7">
        <v>1.02905292</v>
      </c>
      <c r="N3882" s="31">
        <v>0.8</v>
      </c>
      <c r="O3882" s="14">
        <f>IFERROR(VLOOKUP($C3882,'site totals'!$J$2:$K$607,2,FALSE),1)</f>
        <v>1069.5956000000001</v>
      </c>
      <c r="P3882" s="32" t="s">
        <v>22</v>
      </c>
      <c r="Q3882" s="12">
        <v>0.2225861435</v>
      </c>
      <c r="R3882" s="29">
        <v>0.28000000000000003</v>
      </c>
      <c r="S3882" s="2">
        <f>IF($A3882="site","",VLOOKUP($P3882,margin_ranges!$A$5:$D$10,4,FALSE)/100)</f>
        <v>0.29749999999999999</v>
      </c>
      <c r="T3882" s="6">
        <f>IF(A3882="placement",$J3882*MIN($Q3882,$S3882),"")</f>
        <v>11.3518933185</v>
      </c>
      <c r="U3882" s="6">
        <f>IF($A3882="placement",T3882,SUMIF($C$10:$C$6209,$C3882,$T$10:$T$6209))</f>
        <v>11.3518933185</v>
      </c>
      <c r="V3882" s="34">
        <f t="shared" si="185"/>
        <v>7.9741467361110985E-2</v>
      </c>
      <c r="W3882" s="24"/>
      <c r="X3882" s="2" t="str">
        <f>IFERROR(MIN(VLOOKUP($W3882,margin_ranges!$A$5:$D$10,4,FALSE),$Q3882*100)/100,"")</f>
        <v/>
      </c>
      <c r="Y3882" s="6">
        <f t="shared" si="183"/>
        <v>11.3518933185</v>
      </c>
      <c r="Z3882" s="6">
        <f>IF($A3882="placement",Y3882,SUMIF($C$10:$C$6209,$C3882,$Y$10:$Y$6209))</f>
        <v>11.3518933185</v>
      </c>
      <c r="AA3882" s="29">
        <f t="shared" si="184"/>
        <v>7.9741467361110985E-2</v>
      </c>
    </row>
    <row r="3883" spans="1:27" hidden="1" x14ac:dyDescent="0.3">
      <c r="A3883" s="8" t="s">
        <v>17</v>
      </c>
      <c r="B3883" s="8" t="s">
        <v>7231</v>
      </c>
      <c r="C3883" s="8" t="s">
        <v>7232</v>
      </c>
      <c r="D3883" s="8" t="s">
        <v>7239</v>
      </c>
      <c r="E3883" s="8" t="s">
        <v>7240</v>
      </c>
      <c r="F3883" s="29">
        <v>0.3</v>
      </c>
      <c r="G3883" s="29">
        <v>0</v>
      </c>
      <c r="H3883" s="30">
        <v>25.4268</v>
      </c>
      <c r="I3883" s="30">
        <v>0.69899999999999995</v>
      </c>
      <c r="J3883" s="14">
        <v>9</v>
      </c>
      <c r="K3883" s="14">
        <v>3</v>
      </c>
      <c r="L3883" s="12">
        <v>2.75E-2</v>
      </c>
      <c r="M3883" s="7">
        <v>0.42406498999999998</v>
      </c>
      <c r="N3883" s="31">
        <v>0.25</v>
      </c>
      <c r="O3883" s="14">
        <f>IFERROR(VLOOKUP($C3883,'site totals'!$J$2:$K$607,2,FALSE),1)</f>
        <v>1069.5956000000001</v>
      </c>
      <c r="P3883" s="32" t="s">
        <v>94</v>
      </c>
      <c r="Q3883" s="12">
        <v>0.41046772209999999</v>
      </c>
      <c r="R3883" s="29">
        <v>0.3</v>
      </c>
      <c r="S3883" s="2">
        <f>IF($A3883="site","",VLOOKUP($P3883,margin_ranges!$A$5:$D$10,4,FALSE)/100)</f>
        <v>0.19750000000000001</v>
      </c>
      <c r="T3883" s="6">
        <f>IF(A3883="placement",$J3883*MIN($Q3883,$S3883),"")</f>
        <v>1.7775000000000001</v>
      </c>
      <c r="U3883" s="6">
        <f>IF($A3883="placement",T3883,SUMIF($C$10:$C$6209,$C3883,$T$10:$T$6209))</f>
        <v>1.7775000000000001</v>
      </c>
      <c r="V3883" s="34">
        <f t="shared" si="185"/>
        <v>0.14642857142857157</v>
      </c>
      <c r="W3883" s="24"/>
      <c r="X3883" s="2" t="str">
        <f>IFERROR(MIN(VLOOKUP($W3883,margin_ranges!$A$5:$D$10,4,FALSE),$Q3883*100)/100,"")</f>
        <v/>
      </c>
      <c r="Y3883" s="6">
        <f t="shared" si="183"/>
        <v>1.7775000000000001</v>
      </c>
      <c r="Z3883" s="6">
        <f>IF($A3883="placement",Y3883,SUMIF($C$10:$C$6209,$C3883,$Y$10:$Y$6209))</f>
        <v>1.7775000000000001</v>
      </c>
      <c r="AA3883" s="29">
        <f t="shared" si="184"/>
        <v>0.14642857142857157</v>
      </c>
    </row>
    <row r="3884" spans="1:27" x14ac:dyDescent="0.3">
      <c r="A3884" s="16" t="s">
        <v>33</v>
      </c>
      <c r="B3884" s="16" t="s">
        <v>7231</v>
      </c>
      <c r="C3884" s="16" t="s">
        <v>7232</v>
      </c>
      <c r="D3884" s="8" t="s">
        <v>34</v>
      </c>
      <c r="E3884" s="16"/>
      <c r="F3884" s="17">
        <v>0.15418793701096001</v>
      </c>
      <c r="G3884" s="17">
        <v>0.96068299000000001</v>
      </c>
      <c r="H3884" s="36">
        <v>422.08620000000002</v>
      </c>
      <c r="I3884" s="36">
        <v>55.356299999999997</v>
      </c>
      <c r="J3884" s="22">
        <v>2292</v>
      </c>
      <c r="K3884" s="22">
        <v>510</v>
      </c>
      <c r="L3884" s="18">
        <v>0.13109999999999999</v>
      </c>
      <c r="M3884" s="19">
        <v>1.3801447200000001</v>
      </c>
      <c r="N3884" s="20">
        <v>1.0578879999999999</v>
      </c>
      <c r="O3884" s="22">
        <f>IFERROR(VLOOKUP($C3884,'site totals'!$J$2:$K$607,2,FALSE),1)</f>
        <v>1069.5956000000001</v>
      </c>
      <c r="P3884" s="21"/>
      <c r="Q3884" s="18">
        <v>0.2334948785</v>
      </c>
      <c r="R3884" s="17">
        <v>0.1542</v>
      </c>
      <c r="S3884" s="18" t="str">
        <f>IF($A3884="site","",VLOOKUP($P3884,margin_ranges!$A$5:$D$10,4,FALSE)/100)</f>
        <v/>
      </c>
      <c r="T3884" s="22" t="str">
        <f>IF(A3884="placement",$J3884*MIN($Q3884,$S3884),"")</f>
        <v/>
      </c>
      <c r="U3884" s="22">
        <f>IF($A3884="placement",T3884,SUMIF($C$10:$C$6209,$C3884,$T$10:$T$6209))</f>
        <v>529.63420155749998</v>
      </c>
      <c r="V3884" s="37">
        <f t="shared" si="185"/>
        <v>-9.089559537873626E-2</v>
      </c>
      <c r="W3884" s="38"/>
      <c r="X3884" s="18" t="str">
        <f>IFERROR(MIN(VLOOKUP($W3884,margin_ranges!$A$5:$D$10,4,FALSE),$Q3884*100)/100,"")</f>
        <v/>
      </c>
      <c r="Y3884" s="6" t="str">
        <f t="shared" si="183"/>
        <v/>
      </c>
      <c r="Z3884" s="6">
        <f>IF($A3884="placement",Y3884,SUMIF($C$10:$C$6209,$C3884,$Y$10:$Y$6209))</f>
        <v>529.63420155749998</v>
      </c>
      <c r="AA3884" s="17">
        <f t="shared" si="184"/>
        <v>-9.089559537873626E-2</v>
      </c>
    </row>
    <row r="3885" spans="1:27" hidden="1" x14ac:dyDescent="0.3">
      <c r="A3885" s="8" t="s">
        <v>17</v>
      </c>
      <c r="B3885" s="8" t="s">
        <v>9109</v>
      </c>
      <c r="C3885" s="8" t="s">
        <v>9110</v>
      </c>
      <c r="D3885" s="8" t="s">
        <v>9113</v>
      </c>
      <c r="E3885" s="8" t="s">
        <v>9114</v>
      </c>
      <c r="F3885" s="29">
        <v>0.20161230322265999</v>
      </c>
      <c r="G3885" s="29">
        <v>1</v>
      </c>
      <c r="H3885" s="30">
        <v>56.983699999999999</v>
      </c>
      <c r="I3885" s="30">
        <v>19.741199999999999</v>
      </c>
      <c r="J3885" s="14">
        <v>2181</v>
      </c>
      <c r="K3885" s="14">
        <v>439</v>
      </c>
      <c r="L3885" s="12">
        <v>0.34639999999999999</v>
      </c>
      <c r="M3885" s="7">
        <v>3.6824214799999999</v>
      </c>
      <c r="N3885" s="31">
        <v>2.94</v>
      </c>
      <c r="O3885" s="14">
        <f>IFERROR(VLOOKUP($C3885,'site totals'!$J$2:$K$607,2,FALSE),1)</f>
        <v>1050.6666</v>
      </c>
      <c r="P3885" s="32" t="s">
        <v>94</v>
      </c>
      <c r="Q3885" s="12">
        <v>0.20161230320000001</v>
      </c>
      <c r="R3885" s="29">
        <v>0.3</v>
      </c>
      <c r="S3885" s="2">
        <f>IF($A3885="site","",VLOOKUP($P3885,margin_ranges!$A$5:$D$10,4,FALSE)/100)</f>
        <v>0.19750000000000001</v>
      </c>
      <c r="T3885" s="6">
        <f>IF(A3885="placement",$J3885*MIN($Q3885,$S3885),"")</f>
        <v>430.7475</v>
      </c>
      <c r="U3885" s="6">
        <f>IF($A3885="placement",T3885,SUMIF($C$10:$C$6209,$C3885,$T$10:$T$6209))</f>
        <v>430.7475</v>
      </c>
      <c r="V3885" s="34">
        <f t="shared" si="185"/>
        <v>0.14642857142857157</v>
      </c>
      <c r="W3885" s="24"/>
      <c r="X3885" s="2" t="str">
        <f>IFERROR(MIN(VLOOKUP($W3885,margin_ranges!$A$5:$D$10,4,FALSE),$Q3885*100)/100,"")</f>
        <v/>
      </c>
      <c r="Y3885" s="6">
        <f t="shared" si="183"/>
        <v>430.7475</v>
      </c>
      <c r="Z3885" s="6">
        <f>IF($A3885="placement",Y3885,SUMIF($C$10:$C$6209,$C3885,$Y$10:$Y$6209))</f>
        <v>430.7475</v>
      </c>
      <c r="AA3885" s="29">
        <f t="shared" si="184"/>
        <v>0.14642857142857157</v>
      </c>
    </row>
    <row r="3886" spans="1:27" hidden="1" x14ac:dyDescent="0.3">
      <c r="A3886" s="8" t="s">
        <v>17</v>
      </c>
      <c r="B3886" s="8" t="s">
        <v>9109</v>
      </c>
      <c r="C3886" s="8" t="s">
        <v>9110</v>
      </c>
      <c r="D3886" s="8" t="s">
        <v>9111</v>
      </c>
      <c r="E3886" s="8" t="s">
        <v>9112</v>
      </c>
      <c r="F3886" s="29">
        <v>0.25</v>
      </c>
      <c r="G3886" s="29">
        <v>0</v>
      </c>
      <c r="H3886" s="30">
        <v>4.0739000000000001</v>
      </c>
      <c r="I3886" s="30">
        <v>1.3289</v>
      </c>
      <c r="J3886" s="14">
        <v>71</v>
      </c>
      <c r="K3886" s="14">
        <v>18</v>
      </c>
      <c r="L3886" s="12">
        <v>0.32619999999999999</v>
      </c>
      <c r="M3886" s="7">
        <v>1.7700494499999999</v>
      </c>
      <c r="N3886" s="31">
        <v>1.24</v>
      </c>
      <c r="O3886" s="14">
        <f>IFERROR(VLOOKUP($C3886,'site totals'!$J$2:$K$607,2,FALSE),1)</f>
        <v>1050.6666</v>
      </c>
      <c r="P3886" s="32" t="s">
        <v>94</v>
      </c>
      <c r="Q3886" s="12">
        <v>0.29945460070000002</v>
      </c>
      <c r="R3886" s="29">
        <v>0.25</v>
      </c>
      <c r="S3886" s="2">
        <f>IF($A3886="site","",VLOOKUP($P3886,margin_ranges!$A$5:$D$10,4,FALSE)/100)</f>
        <v>0.19750000000000001</v>
      </c>
      <c r="T3886" s="6">
        <f>IF(A3886="placement",$J3886*MIN($Q3886,$S3886),"")</f>
        <v>14.022500000000001</v>
      </c>
      <c r="U3886" s="6">
        <f>IF($A3886="placement",T3886,SUMIF($C$10:$C$6209,$C3886,$T$10:$T$6209))</f>
        <v>14.022500000000001</v>
      </c>
      <c r="V3886" s="34">
        <f t="shared" si="185"/>
        <v>7.0000000000000062E-2</v>
      </c>
      <c r="W3886" s="24"/>
      <c r="X3886" s="2" t="str">
        <f>IFERROR(MIN(VLOOKUP($W3886,margin_ranges!$A$5:$D$10,4,FALSE),$Q3886*100)/100,"")</f>
        <v/>
      </c>
      <c r="Y3886" s="6">
        <f t="shared" si="183"/>
        <v>14.022500000000001</v>
      </c>
      <c r="Z3886" s="6">
        <f>IF($A3886="placement",Y3886,SUMIF($C$10:$C$6209,$C3886,$Y$10:$Y$6209))</f>
        <v>14.022500000000001</v>
      </c>
      <c r="AA3886" s="17">
        <f t="shared" si="184"/>
        <v>7.0000000000000062E-2</v>
      </c>
    </row>
    <row r="3887" spans="1:27" x14ac:dyDescent="0.3">
      <c r="A3887" s="16" t="s">
        <v>33</v>
      </c>
      <c r="B3887" s="16" t="s">
        <v>9109</v>
      </c>
      <c r="C3887" s="16" t="s">
        <v>9110</v>
      </c>
      <c r="D3887" s="8" t="s">
        <v>34</v>
      </c>
      <c r="E3887" s="16"/>
      <c r="F3887" s="17">
        <v>0.20467876574357599</v>
      </c>
      <c r="G3887" s="17">
        <v>0.96865798999999997</v>
      </c>
      <c r="H3887" s="36">
        <v>61.058599999999998</v>
      </c>
      <c r="I3887" s="36">
        <v>21.0701</v>
      </c>
      <c r="J3887" s="22">
        <v>2251</v>
      </c>
      <c r="K3887" s="22">
        <v>457</v>
      </c>
      <c r="L3887" s="18">
        <v>0.34510000000000002</v>
      </c>
      <c r="M3887" s="19">
        <v>3.5618110999999999</v>
      </c>
      <c r="N3887" s="20">
        <v>2.8327840000000002</v>
      </c>
      <c r="O3887" s="22">
        <f>IFERROR(VLOOKUP($C3887,'site totals'!$J$2:$K$607,2,FALSE),1)</f>
        <v>1050.6666</v>
      </c>
      <c r="P3887" s="21"/>
      <c r="Q3887" s="18">
        <v>0.20467876569999999</v>
      </c>
      <c r="R3887" s="17">
        <v>0.2984</v>
      </c>
      <c r="S3887" s="18" t="str">
        <f>IF($A3887="site","",VLOOKUP($P3887,margin_ranges!$A$5:$D$10,4,FALSE)/100)</f>
        <v/>
      </c>
      <c r="T3887" s="22" t="str">
        <f>IF(A3887="placement",$J3887*MIN($Q3887,$S3887),"")</f>
        <v/>
      </c>
      <c r="U3887" s="22">
        <f>IF($A3887="placement",T3887,SUMIF($C$10:$C$6209,$C3887,$T$10:$T$6209))</f>
        <v>444.77</v>
      </c>
      <c r="V3887" s="37">
        <f t="shared" si="185"/>
        <v>0.1436890838330056</v>
      </c>
      <c r="W3887" s="38"/>
      <c r="X3887" s="18" t="str">
        <f>IFERROR(MIN(VLOOKUP($W3887,margin_ranges!$A$5:$D$10,4,FALSE),$Q3887*100)/100,"")</f>
        <v/>
      </c>
      <c r="Y3887" s="6" t="str">
        <f t="shared" si="183"/>
        <v/>
      </c>
      <c r="Z3887" s="6">
        <f>IF($A3887="placement",Y3887,SUMIF($C$10:$C$6209,$C3887,$Y$10:$Y$6209))</f>
        <v>444.77</v>
      </c>
      <c r="AA3887" s="17">
        <f t="shared" si="184"/>
        <v>0.1436890838330056</v>
      </c>
    </row>
    <row r="3888" spans="1:27" hidden="1" x14ac:dyDescent="0.3">
      <c r="A3888" s="8" t="s">
        <v>17</v>
      </c>
      <c r="B3888" s="8" t="s">
        <v>2876</v>
      </c>
      <c r="C3888" s="8" t="s">
        <v>2877</v>
      </c>
      <c r="D3888" s="8" t="s">
        <v>2904</v>
      </c>
      <c r="E3888" s="8" t="s">
        <v>2905</v>
      </c>
      <c r="F3888" s="29">
        <v>0.33</v>
      </c>
      <c r="G3888" s="29">
        <v>0</v>
      </c>
      <c r="H3888" s="30">
        <v>27.652699999999999</v>
      </c>
      <c r="I3888" s="30">
        <v>4.0045999999999999</v>
      </c>
      <c r="J3888" s="14">
        <v>25</v>
      </c>
      <c r="K3888" s="14">
        <v>8</v>
      </c>
      <c r="L3888" s="12">
        <v>0.14480000000000001</v>
      </c>
      <c r="M3888" s="7">
        <v>0.20888255</v>
      </c>
      <c r="N3888" s="31">
        <v>0.05</v>
      </c>
      <c r="O3888" s="14">
        <f>IFERROR(VLOOKUP($C3888,'site totals'!$J$2:$K$607,2,FALSE),1)</f>
        <v>1042.8294000000001</v>
      </c>
      <c r="P3888" s="32" t="s">
        <v>161</v>
      </c>
      <c r="Q3888" s="12">
        <v>0.76063103070000004</v>
      </c>
      <c r="R3888" s="29">
        <v>0.33</v>
      </c>
      <c r="S3888" s="2">
        <f>IF($A3888="site","",VLOOKUP($P3888,margin_ranges!$A$5:$D$10,4,FALSE)/100)</f>
        <v>0.43</v>
      </c>
      <c r="T3888" s="6">
        <f>IF(A3888="placement",$J3888*MIN($Q3888,$S3888),"")</f>
        <v>10.75</v>
      </c>
      <c r="U3888" s="6">
        <f>IF($A3888="placement",T3888,SUMIF($C$10:$C$6209,$C3888,$T$10:$T$6209))</f>
        <v>10.75</v>
      </c>
      <c r="V3888" s="34">
        <f t="shared" si="185"/>
        <v>-0.14925373134328357</v>
      </c>
      <c r="W3888" s="24"/>
      <c r="X3888" s="2" t="str">
        <f>IFERROR(MIN(VLOOKUP($W3888,margin_ranges!$A$5:$D$10,4,FALSE),$Q3888*100)/100,"")</f>
        <v/>
      </c>
      <c r="Y3888" s="6">
        <f t="shared" si="183"/>
        <v>10.75</v>
      </c>
      <c r="Z3888" s="6">
        <f>IF($A3888="placement",Y3888,SUMIF($C$10:$C$6209,$C3888,$Y$10:$Y$6209))</f>
        <v>10.75</v>
      </c>
      <c r="AA3888" s="29">
        <f t="shared" si="184"/>
        <v>-0.14925373134328357</v>
      </c>
    </row>
    <row r="3889" spans="1:27" hidden="1" x14ac:dyDescent="0.3">
      <c r="A3889" s="8" t="s">
        <v>17</v>
      </c>
      <c r="B3889" s="8" t="s">
        <v>2876</v>
      </c>
      <c r="C3889" s="8" t="s">
        <v>2877</v>
      </c>
      <c r="D3889" s="8" t="s">
        <v>2910</v>
      </c>
      <c r="E3889" s="8" t="s">
        <v>2911</v>
      </c>
      <c r="F3889" s="29">
        <v>0.4</v>
      </c>
      <c r="G3889" s="29">
        <v>0</v>
      </c>
      <c r="H3889" s="30">
        <v>22.103100000000001</v>
      </c>
      <c r="I3889" s="30">
        <v>5.9880000000000004</v>
      </c>
      <c r="J3889" s="14">
        <v>19</v>
      </c>
      <c r="K3889" s="14">
        <v>8</v>
      </c>
      <c r="L3889" s="12">
        <v>0.27089999999999997</v>
      </c>
      <c r="M3889" s="7">
        <v>0.1062828</v>
      </c>
      <c r="N3889" s="31">
        <v>0.01</v>
      </c>
      <c r="O3889" s="14">
        <f>IFERROR(VLOOKUP($C3889,'site totals'!$J$2:$K$607,2,FALSE),1)</f>
        <v>1042.8294000000001</v>
      </c>
      <c r="P3889" s="32" t="s">
        <v>161</v>
      </c>
      <c r="Q3889" s="12">
        <v>0.90591140189999997</v>
      </c>
      <c r="R3889" s="29">
        <v>0.4</v>
      </c>
      <c r="S3889" s="2">
        <f>IF($A3889="site","",VLOOKUP($P3889,margin_ranges!$A$5:$D$10,4,FALSE)/100)</f>
        <v>0.43</v>
      </c>
      <c r="T3889" s="6">
        <f>IF(A3889="placement",$J3889*MIN($Q3889,$S3889),"")</f>
        <v>8.17</v>
      </c>
      <c r="U3889" s="6">
        <f>IF($A3889="placement",T3889,SUMIF($C$10:$C$6209,$C3889,$T$10:$T$6209))</f>
        <v>8.17</v>
      </c>
      <c r="V3889" s="34">
        <f t="shared" si="185"/>
        <v>-5.0000000000000044E-2</v>
      </c>
      <c r="W3889" s="24"/>
      <c r="X3889" s="2" t="str">
        <f>IFERROR(MIN(VLOOKUP($W3889,margin_ranges!$A$5:$D$10,4,FALSE),$Q3889*100)/100,"")</f>
        <v/>
      </c>
      <c r="Y3889" s="6">
        <f t="shared" si="183"/>
        <v>8.17</v>
      </c>
      <c r="Z3889" s="6">
        <f>IF($A3889="placement",Y3889,SUMIF($C$10:$C$6209,$C3889,$Y$10:$Y$6209))</f>
        <v>8.17</v>
      </c>
      <c r="AA3889" s="29">
        <f t="shared" si="184"/>
        <v>-5.0000000000000044E-2</v>
      </c>
    </row>
    <row r="3890" spans="1:27" hidden="1" x14ac:dyDescent="0.3">
      <c r="A3890" s="8" t="s">
        <v>17</v>
      </c>
      <c r="B3890" s="8" t="s">
        <v>2876</v>
      </c>
      <c r="C3890" s="8" t="s">
        <v>2877</v>
      </c>
      <c r="D3890" s="8" t="s">
        <v>2888</v>
      </c>
      <c r="E3890" s="8" t="s">
        <v>2889</v>
      </c>
      <c r="F3890" s="29">
        <v>0.4</v>
      </c>
      <c r="G3890" s="29">
        <v>0</v>
      </c>
      <c r="H3890" s="30">
        <v>26.979900000000001</v>
      </c>
      <c r="I3890" s="30">
        <v>4.2359</v>
      </c>
      <c r="J3890" s="14">
        <v>26</v>
      </c>
      <c r="K3890" s="14">
        <v>10</v>
      </c>
      <c r="L3890" s="12">
        <v>0.157</v>
      </c>
      <c r="M3890" s="7">
        <v>0.20121579000000001</v>
      </c>
      <c r="N3890" s="31">
        <v>0.05</v>
      </c>
      <c r="O3890" s="14">
        <f>IFERROR(VLOOKUP($C3890,'site totals'!$J$2:$K$607,2,FALSE),1)</f>
        <v>1042.8294000000001</v>
      </c>
      <c r="P3890" s="32" t="s">
        <v>478</v>
      </c>
      <c r="Q3890" s="12">
        <v>0.75151055499999997</v>
      </c>
      <c r="R3890" s="29">
        <v>0.4</v>
      </c>
      <c r="S3890" s="2">
        <f>IF($A3890="site","",VLOOKUP($P3890,margin_ranges!$A$5:$D$10,4,FALSE)/100)</f>
        <v>0.43</v>
      </c>
      <c r="T3890" s="6">
        <f>IF(A3890="placement",$J3890*MIN($Q3890,$S3890),"")</f>
        <v>11.18</v>
      </c>
      <c r="U3890" s="6">
        <f>IF($A3890="placement",T3890,SUMIF($C$10:$C$6209,$C3890,$T$10:$T$6209))</f>
        <v>11.18</v>
      </c>
      <c r="V3890" s="34">
        <f t="shared" si="185"/>
        <v>-4.9999999999999933E-2</v>
      </c>
      <c r="W3890" s="24"/>
      <c r="X3890" s="2" t="str">
        <f>IFERROR(MIN(VLOOKUP($W3890,margin_ranges!$A$5:$D$10,4,FALSE),$Q3890*100)/100,"")</f>
        <v/>
      </c>
      <c r="Y3890" s="6">
        <f t="shared" si="183"/>
        <v>11.18</v>
      </c>
      <c r="Z3890" s="6">
        <f>IF($A3890="placement",Y3890,SUMIF($C$10:$C$6209,$C3890,$Y$10:$Y$6209))</f>
        <v>11.18</v>
      </c>
      <c r="AA3890" s="29">
        <f t="shared" si="184"/>
        <v>-4.9999999999999933E-2</v>
      </c>
    </row>
    <row r="3891" spans="1:27" hidden="1" x14ac:dyDescent="0.3">
      <c r="A3891" s="8" t="s">
        <v>17</v>
      </c>
      <c r="B3891" s="8" t="s">
        <v>2876</v>
      </c>
      <c r="C3891" s="8" t="s">
        <v>2877</v>
      </c>
      <c r="D3891" s="8" t="s">
        <v>2880</v>
      </c>
      <c r="E3891" s="8" t="s">
        <v>2881</v>
      </c>
      <c r="F3891" s="29">
        <v>0.28999999999999998</v>
      </c>
      <c r="G3891" s="29">
        <v>0</v>
      </c>
      <c r="H3891" s="30">
        <v>19.672899999999998</v>
      </c>
      <c r="I3891" s="30">
        <v>0.56410000000000005</v>
      </c>
      <c r="J3891" s="14">
        <v>12</v>
      </c>
      <c r="K3891" s="14">
        <v>3</v>
      </c>
      <c r="L3891" s="12">
        <v>2.87E-2</v>
      </c>
      <c r="M3891" s="7">
        <v>0.68152462999999996</v>
      </c>
      <c r="N3891" s="31">
        <v>0.17</v>
      </c>
      <c r="O3891" s="14">
        <f>IFERROR(VLOOKUP($C3891,'site totals'!$J$2:$K$607,2,FALSE),1)</f>
        <v>1042.8294000000001</v>
      </c>
      <c r="P3891" s="32" t="s">
        <v>22</v>
      </c>
      <c r="Q3891" s="12">
        <v>0.75055927160000002</v>
      </c>
      <c r="R3891" s="29">
        <v>0.28999999999999998</v>
      </c>
      <c r="S3891" s="2">
        <f>IF($A3891="site","",VLOOKUP($P3891,margin_ranges!$A$5:$D$10,4,FALSE)/100)</f>
        <v>0.29749999999999999</v>
      </c>
      <c r="T3891" s="6">
        <f>IF(A3891="placement",$J3891*MIN($Q3891,$S3891),"")</f>
        <v>3.57</v>
      </c>
      <c r="U3891" s="6">
        <f>IF($A3891="placement",T3891,SUMIF($C$10:$C$6209,$C3891,$T$10:$T$6209))</f>
        <v>3.57</v>
      </c>
      <c r="V3891" s="34">
        <f t="shared" si="185"/>
        <v>-1.0563380281690127E-2</v>
      </c>
      <c r="W3891" s="24"/>
      <c r="X3891" s="2" t="str">
        <f>IFERROR(MIN(VLOOKUP($W3891,margin_ranges!$A$5:$D$10,4,FALSE),$Q3891*100)/100,"")</f>
        <v/>
      </c>
      <c r="Y3891" s="6">
        <f t="shared" si="183"/>
        <v>3.57</v>
      </c>
      <c r="Z3891" s="6">
        <f>IF($A3891="placement",Y3891,SUMIF($C$10:$C$6209,$C3891,$Y$10:$Y$6209))</f>
        <v>3.57</v>
      </c>
      <c r="AA3891" s="29">
        <f t="shared" si="184"/>
        <v>-1.0563380281690127E-2</v>
      </c>
    </row>
    <row r="3892" spans="1:27" hidden="1" x14ac:dyDescent="0.3">
      <c r="A3892" s="8" t="s">
        <v>17</v>
      </c>
      <c r="B3892" s="8" t="s">
        <v>2876</v>
      </c>
      <c r="C3892" s="8" t="s">
        <v>2877</v>
      </c>
      <c r="D3892" s="8" t="s">
        <v>2878</v>
      </c>
      <c r="E3892" s="8" t="s">
        <v>2879</v>
      </c>
      <c r="F3892" s="29">
        <v>0.28999999999999998</v>
      </c>
      <c r="G3892" s="29">
        <v>0</v>
      </c>
      <c r="H3892" s="30">
        <v>34.249499999999998</v>
      </c>
      <c r="I3892" s="30">
        <v>3.8649</v>
      </c>
      <c r="J3892" s="14">
        <v>18</v>
      </c>
      <c r="K3892" s="14">
        <v>5</v>
      </c>
      <c r="L3892" s="12">
        <v>0.1128</v>
      </c>
      <c r="M3892" s="7">
        <v>0.1547432</v>
      </c>
      <c r="N3892" s="31">
        <v>0.05</v>
      </c>
      <c r="O3892" s="14">
        <f>IFERROR(VLOOKUP($C3892,'site totals'!$J$2:$K$607,2,FALSE),1)</f>
        <v>1042.8294000000001</v>
      </c>
      <c r="P3892" s="32" t="s">
        <v>22</v>
      </c>
      <c r="Q3892" s="12">
        <v>0.67688403200000002</v>
      </c>
      <c r="R3892" s="29">
        <v>0.28999999999999998</v>
      </c>
      <c r="S3892" s="2">
        <f>IF($A3892="site","",VLOOKUP($P3892,margin_ranges!$A$5:$D$10,4,FALSE)/100)</f>
        <v>0.29749999999999999</v>
      </c>
      <c r="T3892" s="6">
        <f>IF(A3892="placement",$J3892*MIN($Q3892,$S3892),"")</f>
        <v>5.3549999999999995</v>
      </c>
      <c r="U3892" s="6">
        <f>IF($A3892="placement",T3892,SUMIF($C$10:$C$6209,$C3892,$T$10:$T$6209))</f>
        <v>5.3549999999999995</v>
      </c>
      <c r="V3892" s="34">
        <f t="shared" si="185"/>
        <v>-1.0563380281690127E-2</v>
      </c>
      <c r="W3892" s="24"/>
      <c r="X3892" s="2" t="str">
        <f>IFERROR(MIN(VLOOKUP($W3892,margin_ranges!$A$5:$D$10,4,FALSE),$Q3892*100)/100,"")</f>
        <v/>
      </c>
      <c r="Y3892" s="6">
        <f t="shared" si="183"/>
        <v>5.3549999999999995</v>
      </c>
      <c r="Z3892" s="6">
        <f>IF($A3892="placement",Y3892,SUMIF($C$10:$C$6209,$C3892,$Y$10:$Y$6209))</f>
        <v>5.3549999999999995</v>
      </c>
      <c r="AA3892" s="29">
        <f t="shared" si="184"/>
        <v>-1.0563380281690127E-2</v>
      </c>
    </row>
    <row r="3893" spans="1:27" hidden="1" x14ac:dyDescent="0.3">
      <c r="A3893" s="8" t="s">
        <v>17</v>
      </c>
      <c r="B3893" s="8" t="s">
        <v>2876</v>
      </c>
      <c r="C3893" s="8" t="s">
        <v>2877</v>
      </c>
      <c r="D3893" s="8" t="s">
        <v>2890</v>
      </c>
      <c r="E3893" s="8" t="s">
        <v>2891</v>
      </c>
      <c r="F3893" s="29">
        <v>0.28999999999999998</v>
      </c>
      <c r="G3893" s="29">
        <v>0</v>
      </c>
      <c r="H3893" s="30">
        <v>20.2287</v>
      </c>
      <c r="I3893" s="30">
        <v>1.2836000000000001</v>
      </c>
      <c r="J3893" s="14">
        <v>23</v>
      </c>
      <c r="K3893" s="14">
        <v>6</v>
      </c>
      <c r="L3893" s="12">
        <v>6.3500000000000001E-2</v>
      </c>
      <c r="M3893" s="7">
        <v>0.60551999999999995</v>
      </c>
      <c r="N3893" s="31">
        <v>0.22</v>
      </c>
      <c r="O3893" s="14">
        <f>IFERROR(VLOOKUP($C3893,'site totals'!$J$2:$K$607,2,FALSE),1)</f>
        <v>1042.8294000000001</v>
      </c>
      <c r="P3893" s="32" t="s">
        <v>22</v>
      </c>
      <c r="Q3893" s="12">
        <v>0.63667591759999997</v>
      </c>
      <c r="R3893" s="29">
        <v>0.28999999999999998</v>
      </c>
      <c r="S3893" s="2">
        <f>IF($A3893="site","",VLOOKUP($P3893,margin_ranges!$A$5:$D$10,4,FALSE)/100)</f>
        <v>0.29749999999999999</v>
      </c>
      <c r="T3893" s="6">
        <f>IF(A3893="placement",$J3893*MIN($Q3893,$S3893),"")</f>
        <v>6.8424999999999994</v>
      </c>
      <c r="U3893" s="6">
        <f>IF($A3893="placement",T3893,SUMIF($C$10:$C$6209,$C3893,$T$10:$T$6209))</f>
        <v>6.8424999999999994</v>
      </c>
      <c r="V3893" s="34">
        <f t="shared" si="185"/>
        <v>-1.0563380281690127E-2</v>
      </c>
      <c r="W3893" s="24"/>
      <c r="X3893" s="2" t="str">
        <f>IFERROR(MIN(VLOOKUP($W3893,margin_ranges!$A$5:$D$10,4,FALSE),$Q3893*100)/100,"")</f>
        <v/>
      </c>
      <c r="Y3893" s="6">
        <f t="shared" si="183"/>
        <v>6.8424999999999994</v>
      </c>
      <c r="Z3893" s="6">
        <f>IF($A3893="placement",Y3893,SUMIF($C$10:$C$6209,$C3893,$Y$10:$Y$6209))</f>
        <v>6.8424999999999994</v>
      </c>
      <c r="AA3893" s="29">
        <f t="shared" si="184"/>
        <v>-1.0563380281690127E-2</v>
      </c>
    </row>
    <row r="3894" spans="1:27" hidden="1" x14ac:dyDescent="0.3">
      <c r="A3894" s="8" t="s">
        <v>17</v>
      </c>
      <c r="B3894" s="8" t="s">
        <v>2876</v>
      </c>
      <c r="C3894" s="8" t="s">
        <v>2877</v>
      </c>
      <c r="D3894" s="8" t="s">
        <v>2906</v>
      </c>
      <c r="E3894" s="8" t="s">
        <v>2907</v>
      </c>
      <c r="F3894" s="29">
        <v>0.28999999999999998</v>
      </c>
      <c r="G3894" s="29">
        <v>0</v>
      </c>
      <c r="H3894" s="30">
        <v>20.462499999999999</v>
      </c>
      <c r="I3894" s="30">
        <v>2.5636000000000001</v>
      </c>
      <c r="J3894" s="14">
        <v>49</v>
      </c>
      <c r="K3894" s="14">
        <v>12</v>
      </c>
      <c r="L3894" s="12">
        <v>0.12529999999999999</v>
      </c>
      <c r="M3894" s="7">
        <v>0.63958652999999999</v>
      </c>
      <c r="N3894" s="31">
        <v>0.17</v>
      </c>
      <c r="O3894" s="14">
        <f>IFERROR(VLOOKUP($C3894,'site totals'!$J$2:$K$607,2,FALSE),1)</f>
        <v>1042.8294000000001</v>
      </c>
      <c r="P3894" s="32" t="s">
        <v>22</v>
      </c>
      <c r="Q3894" s="12">
        <v>0.73420328109999999</v>
      </c>
      <c r="R3894" s="29">
        <v>0.28999999999999998</v>
      </c>
      <c r="S3894" s="2">
        <f>IF($A3894="site","",VLOOKUP($P3894,margin_ranges!$A$5:$D$10,4,FALSE)/100)</f>
        <v>0.29749999999999999</v>
      </c>
      <c r="T3894" s="6">
        <f>IF(A3894="placement",$J3894*MIN($Q3894,$S3894),"")</f>
        <v>14.577499999999999</v>
      </c>
      <c r="U3894" s="6">
        <f>IF($A3894="placement",T3894,SUMIF($C$10:$C$6209,$C3894,$T$10:$T$6209))</f>
        <v>14.577499999999999</v>
      </c>
      <c r="V3894" s="34">
        <f t="shared" si="185"/>
        <v>-1.0563380281690127E-2</v>
      </c>
      <c r="W3894" s="24"/>
      <c r="X3894" s="2" t="str">
        <f>IFERROR(MIN(VLOOKUP($W3894,margin_ranges!$A$5:$D$10,4,FALSE),$Q3894*100)/100,"")</f>
        <v/>
      </c>
      <c r="Y3894" s="6">
        <f t="shared" si="183"/>
        <v>14.577499999999999</v>
      </c>
      <c r="Z3894" s="6">
        <f>IF($A3894="placement",Y3894,SUMIF($C$10:$C$6209,$C3894,$Y$10:$Y$6209))</f>
        <v>14.577499999999999</v>
      </c>
      <c r="AA3894" s="29">
        <f t="shared" si="184"/>
        <v>-1.0563380281690127E-2</v>
      </c>
    </row>
    <row r="3895" spans="1:27" hidden="1" x14ac:dyDescent="0.3">
      <c r="A3895" s="8" t="s">
        <v>17</v>
      </c>
      <c r="B3895" s="8" t="s">
        <v>2876</v>
      </c>
      <c r="C3895" s="8" t="s">
        <v>2877</v>
      </c>
      <c r="D3895" s="33" t="s">
        <v>2898</v>
      </c>
      <c r="E3895" s="8" t="s">
        <v>2899</v>
      </c>
      <c r="F3895" s="29">
        <v>0.28999999999999998</v>
      </c>
      <c r="G3895" s="29">
        <v>0</v>
      </c>
      <c r="H3895" s="30">
        <v>20.1233</v>
      </c>
      <c r="I3895" s="30">
        <v>1.901</v>
      </c>
      <c r="J3895" s="14">
        <v>29</v>
      </c>
      <c r="K3895" s="14">
        <v>7</v>
      </c>
      <c r="L3895" s="12">
        <v>9.4500000000000001E-2</v>
      </c>
      <c r="M3895" s="7">
        <v>0.51022769999999995</v>
      </c>
      <c r="N3895" s="31">
        <v>0.15</v>
      </c>
      <c r="O3895" s="14">
        <f>IFERROR(VLOOKUP($C3895,'site totals'!$J$2:$K$607,2,FALSE),1)</f>
        <v>1042.8294000000001</v>
      </c>
      <c r="P3895" s="32" t="s">
        <v>22</v>
      </c>
      <c r="Q3895" s="12">
        <v>0.70601360899999999</v>
      </c>
      <c r="R3895" s="29">
        <v>0.28999999999999998</v>
      </c>
      <c r="S3895" s="2">
        <f>IF($A3895="site","",VLOOKUP($P3895,margin_ranges!$A$5:$D$10,4,FALSE)/100)</f>
        <v>0.29749999999999999</v>
      </c>
      <c r="T3895" s="6">
        <f>IF(A3895="placement",$J3895*MIN($Q3895,$S3895),"")</f>
        <v>8.6274999999999995</v>
      </c>
      <c r="U3895" s="6">
        <f>IF($A3895="placement",T3895,SUMIF($C$10:$C$6209,$C3895,$T$10:$T$6209))</f>
        <v>8.6274999999999995</v>
      </c>
      <c r="V3895" s="34">
        <f t="shared" si="185"/>
        <v>-1.0563380281690016E-2</v>
      </c>
      <c r="W3895" s="24"/>
      <c r="X3895" s="2" t="str">
        <f>IFERROR(MIN(VLOOKUP($W3895,margin_ranges!$A$5:$D$10,4,FALSE),$Q3895*100)/100,"")</f>
        <v/>
      </c>
      <c r="Y3895" s="6">
        <f t="shared" si="183"/>
        <v>8.6274999999999995</v>
      </c>
      <c r="Z3895" s="6">
        <f>IF($A3895="placement",Y3895,SUMIF($C$10:$C$6209,$C3895,$Y$10:$Y$6209))</f>
        <v>8.6274999999999995</v>
      </c>
      <c r="AA3895" s="29">
        <f t="shared" si="184"/>
        <v>-1.0563380281690016E-2</v>
      </c>
    </row>
    <row r="3896" spans="1:27" hidden="1" x14ac:dyDescent="0.3">
      <c r="A3896" s="8" t="s">
        <v>17</v>
      </c>
      <c r="B3896" s="8" t="s">
        <v>2876</v>
      </c>
      <c r="C3896" s="8" t="s">
        <v>2877</v>
      </c>
      <c r="D3896" s="8" t="s">
        <v>2896</v>
      </c>
      <c r="E3896" s="8" t="s">
        <v>2897</v>
      </c>
      <c r="F3896" s="29">
        <v>0.28999999999999998</v>
      </c>
      <c r="G3896" s="29">
        <v>0</v>
      </c>
      <c r="H3896" s="30">
        <v>19.321000000000002</v>
      </c>
      <c r="I3896" s="30">
        <v>1.8326</v>
      </c>
      <c r="J3896" s="14">
        <v>30</v>
      </c>
      <c r="K3896" s="14">
        <v>8</v>
      </c>
      <c r="L3896" s="12">
        <v>9.4799999999999995E-2</v>
      </c>
      <c r="M3896" s="7">
        <v>0.55214375000000004</v>
      </c>
      <c r="N3896" s="31">
        <v>0.19</v>
      </c>
      <c r="O3896" s="14">
        <f>IFERROR(VLOOKUP($C3896,'site totals'!$J$2:$K$607,2,FALSE),1)</f>
        <v>1042.8294000000001</v>
      </c>
      <c r="P3896" s="32" t="s">
        <v>22</v>
      </c>
      <c r="Q3896" s="12">
        <v>0.65588671310000002</v>
      </c>
      <c r="R3896" s="29">
        <v>0.28999999999999998</v>
      </c>
      <c r="S3896" s="2">
        <f>IF($A3896="site","",VLOOKUP($P3896,margin_ranges!$A$5:$D$10,4,FALSE)/100)</f>
        <v>0.29749999999999999</v>
      </c>
      <c r="T3896" s="6">
        <f>IF(A3896="placement",$J3896*MIN($Q3896,$S3896),"")</f>
        <v>8.9249999999999989</v>
      </c>
      <c r="U3896" s="6">
        <f>IF($A3896="placement",T3896,SUMIF($C$10:$C$6209,$C3896,$T$10:$T$6209))</f>
        <v>8.9249999999999989</v>
      </c>
      <c r="V3896" s="34">
        <f t="shared" si="185"/>
        <v>-1.0563380281689905E-2</v>
      </c>
      <c r="W3896" s="24"/>
      <c r="X3896" s="2" t="str">
        <f>IFERROR(MIN(VLOOKUP($W3896,margin_ranges!$A$5:$D$10,4,FALSE),$Q3896*100)/100,"")</f>
        <v/>
      </c>
      <c r="Y3896" s="6">
        <f t="shared" si="183"/>
        <v>8.9249999999999989</v>
      </c>
      <c r="Z3896" s="6">
        <f>IF($A3896="placement",Y3896,SUMIF($C$10:$C$6209,$C3896,$Y$10:$Y$6209))</f>
        <v>8.9249999999999989</v>
      </c>
      <c r="AA3896" s="29">
        <f t="shared" si="184"/>
        <v>-1.0563380281689905E-2</v>
      </c>
    </row>
    <row r="3897" spans="1:27" hidden="1" x14ac:dyDescent="0.3">
      <c r="A3897" s="8" t="s">
        <v>17</v>
      </c>
      <c r="B3897" s="8" t="s">
        <v>2876</v>
      </c>
      <c r="C3897" s="8" t="s">
        <v>2877</v>
      </c>
      <c r="D3897" s="8" t="s">
        <v>2900</v>
      </c>
      <c r="E3897" s="8" t="s">
        <v>2901</v>
      </c>
      <c r="F3897" s="29">
        <v>0.19999999999999901</v>
      </c>
      <c r="G3897" s="29">
        <v>1</v>
      </c>
      <c r="H3897" s="30">
        <v>107.4311</v>
      </c>
      <c r="I3897" s="30">
        <v>21.881499999999999</v>
      </c>
      <c r="J3897" s="14">
        <v>134</v>
      </c>
      <c r="K3897" s="14">
        <v>27</v>
      </c>
      <c r="L3897" s="12">
        <v>0.20369999999999999</v>
      </c>
      <c r="M3897" s="7">
        <v>0.20392798000000001</v>
      </c>
      <c r="N3897" s="31">
        <v>0.05</v>
      </c>
      <c r="O3897" s="14">
        <f>IFERROR(VLOOKUP($C3897,'site totals'!$J$2:$K$607,2,FALSE),1)</f>
        <v>1042.8294000000001</v>
      </c>
      <c r="P3897" s="32" t="s">
        <v>94</v>
      </c>
      <c r="Q3897" s="12">
        <v>0.75481539580000001</v>
      </c>
      <c r="R3897" s="29">
        <v>0.2</v>
      </c>
      <c r="S3897" s="2">
        <f>IF($A3897="site","",VLOOKUP($P3897,margin_ranges!$A$5:$D$10,4,FALSE)/100)</f>
        <v>0.19750000000000001</v>
      </c>
      <c r="T3897" s="6">
        <f>IF(A3897="placement",$J3897*MIN($Q3897,$S3897),"")</f>
        <v>26.465</v>
      </c>
      <c r="U3897" s="6">
        <f>IF($A3897="placement",T3897,SUMIF($C$10:$C$6209,$C3897,$T$10:$T$6209))</f>
        <v>26.465</v>
      </c>
      <c r="V3897" s="34">
        <f t="shared" si="185"/>
        <v>3.1250000000000444E-3</v>
      </c>
      <c r="W3897" s="24"/>
      <c r="X3897" s="2" t="str">
        <f>IFERROR(MIN(VLOOKUP($W3897,margin_ranges!$A$5:$D$10,4,FALSE),$Q3897*100)/100,"")</f>
        <v/>
      </c>
      <c r="Y3897" s="6">
        <f t="shared" si="183"/>
        <v>26.465</v>
      </c>
      <c r="Z3897" s="6">
        <f>IF($A3897="placement",Y3897,SUMIF($C$10:$C$6209,$C3897,$Y$10:$Y$6209))</f>
        <v>26.465</v>
      </c>
      <c r="AA3897" s="29">
        <f t="shared" si="184"/>
        <v>3.1250000000000444E-3</v>
      </c>
    </row>
    <row r="3898" spans="1:27" hidden="1" x14ac:dyDescent="0.3">
      <c r="A3898" s="8" t="s">
        <v>17</v>
      </c>
      <c r="B3898" s="8" t="s">
        <v>2876</v>
      </c>
      <c r="C3898" s="8" t="s">
        <v>2877</v>
      </c>
      <c r="D3898" s="8" t="s">
        <v>2884</v>
      </c>
      <c r="E3898" s="8" t="s">
        <v>2885</v>
      </c>
      <c r="F3898" s="29">
        <v>0.19999999999999901</v>
      </c>
      <c r="G3898" s="29">
        <v>1</v>
      </c>
      <c r="H3898" s="30">
        <v>187.7346</v>
      </c>
      <c r="I3898" s="30">
        <v>34.757899999999999</v>
      </c>
      <c r="J3898" s="14">
        <v>254</v>
      </c>
      <c r="K3898" s="14">
        <v>51</v>
      </c>
      <c r="L3898" s="12">
        <v>0.18509999999999999</v>
      </c>
      <c r="M3898" s="7">
        <v>0.24343490000000001</v>
      </c>
      <c r="N3898" s="31">
        <v>0.05</v>
      </c>
      <c r="O3898" s="14">
        <f>IFERROR(VLOOKUP($C3898,'site totals'!$J$2:$K$607,2,FALSE),1)</f>
        <v>1042.8294000000001</v>
      </c>
      <c r="P3898" s="32" t="s">
        <v>94</v>
      </c>
      <c r="Q3898" s="12">
        <v>0.79460627849999999</v>
      </c>
      <c r="R3898" s="29">
        <v>0.2</v>
      </c>
      <c r="S3898" s="2">
        <f>IF($A3898="site","",VLOOKUP($P3898,margin_ranges!$A$5:$D$10,4,FALSE)/100)</f>
        <v>0.19750000000000001</v>
      </c>
      <c r="T3898" s="6">
        <f>IF(A3898="placement",$J3898*MIN($Q3898,$S3898),"")</f>
        <v>50.164999999999999</v>
      </c>
      <c r="U3898" s="6">
        <f>IF($A3898="placement",T3898,SUMIF($C$10:$C$6209,$C3898,$T$10:$T$6209))</f>
        <v>50.164999999999999</v>
      </c>
      <c r="V3898" s="34">
        <f t="shared" si="185"/>
        <v>3.1250000000000444E-3</v>
      </c>
      <c r="W3898" s="24"/>
      <c r="X3898" s="2" t="str">
        <f>IFERROR(MIN(VLOOKUP($W3898,margin_ranges!$A$5:$D$10,4,FALSE),$Q3898*100)/100,"")</f>
        <v/>
      </c>
      <c r="Y3898" s="6">
        <f t="shared" si="183"/>
        <v>50.164999999999999</v>
      </c>
      <c r="Z3898" s="6">
        <f>IF($A3898="placement",Y3898,SUMIF($C$10:$C$6209,$C3898,$Y$10:$Y$6209))</f>
        <v>50.164999999999999</v>
      </c>
      <c r="AA3898" s="29">
        <f t="shared" si="184"/>
        <v>3.1250000000000444E-3</v>
      </c>
    </row>
    <row r="3899" spans="1:27" hidden="1" x14ac:dyDescent="0.3">
      <c r="A3899" s="8" t="s">
        <v>17</v>
      </c>
      <c r="B3899" s="8" t="s">
        <v>2876</v>
      </c>
      <c r="C3899" s="8" t="s">
        <v>2877</v>
      </c>
      <c r="D3899" s="8" t="s">
        <v>2886</v>
      </c>
      <c r="E3899" s="8" t="s">
        <v>2887</v>
      </c>
      <c r="F3899" s="29">
        <v>0.2</v>
      </c>
      <c r="G3899" s="29">
        <v>1</v>
      </c>
      <c r="H3899" s="30">
        <v>205.7236</v>
      </c>
      <c r="I3899" s="30">
        <v>38.972499999999997</v>
      </c>
      <c r="J3899" s="14">
        <v>305</v>
      </c>
      <c r="K3899" s="14">
        <v>61</v>
      </c>
      <c r="L3899" s="12">
        <v>0.18940000000000001</v>
      </c>
      <c r="M3899" s="7">
        <v>0.26049705000000001</v>
      </c>
      <c r="N3899" s="31">
        <v>0.05</v>
      </c>
      <c r="O3899" s="14">
        <f>IFERROR(VLOOKUP($C3899,'site totals'!$J$2:$K$607,2,FALSE),1)</f>
        <v>1042.8294000000001</v>
      </c>
      <c r="P3899" s="32" t="s">
        <v>94</v>
      </c>
      <c r="Q3899" s="12">
        <v>0.80805924949999997</v>
      </c>
      <c r="R3899" s="29">
        <v>0.2</v>
      </c>
      <c r="S3899" s="2">
        <f>IF($A3899="site","",VLOOKUP($P3899,margin_ranges!$A$5:$D$10,4,FALSE)/100)</f>
        <v>0.19750000000000001</v>
      </c>
      <c r="T3899" s="6">
        <f>IF(A3899="placement",$J3899*MIN($Q3899,$S3899),"")</f>
        <v>60.237500000000004</v>
      </c>
      <c r="U3899" s="6">
        <f>IF($A3899="placement",T3899,SUMIF($C$10:$C$6209,$C3899,$T$10:$T$6209))</f>
        <v>60.237500000000004</v>
      </c>
      <c r="V3899" s="34">
        <f t="shared" si="185"/>
        <v>3.1250000000000444E-3</v>
      </c>
      <c r="W3899" s="24"/>
      <c r="X3899" s="2" t="str">
        <f>IFERROR(MIN(VLOOKUP($W3899,margin_ranges!$A$5:$D$10,4,FALSE),$Q3899*100)/100,"")</f>
        <v/>
      </c>
      <c r="Y3899" s="6">
        <f t="shared" si="183"/>
        <v>60.237500000000004</v>
      </c>
      <c r="Z3899" s="6">
        <f>IF($A3899="placement",Y3899,SUMIF($C$10:$C$6209,$C3899,$Y$10:$Y$6209))</f>
        <v>60.237500000000004</v>
      </c>
      <c r="AA3899" s="29">
        <f t="shared" si="184"/>
        <v>3.1250000000000444E-3</v>
      </c>
    </row>
    <row r="3900" spans="1:27" hidden="1" x14ac:dyDescent="0.3">
      <c r="A3900" s="8" t="s">
        <v>17</v>
      </c>
      <c r="B3900" s="8" t="s">
        <v>2876</v>
      </c>
      <c r="C3900" s="8" t="s">
        <v>2877</v>
      </c>
      <c r="D3900" s="8" t="s">
        <v>2914</v>
      </c>
      <c r="E3900" s="8" t="s">
        <v>2915</v>
      </c>
      <c r="F3900" s="29">
        <v>0.2</v>
      </c>
      <c r="G3900" s="29">
        <v>1</v>
      </c>
      <c r="H3900" s="30">
        <v>294.40429999999998</v>
      </c>
      <c r="I3900" s="30">
        <v>103.54949999999999</v>
      </c>
      <c r="J3900" s="14">
        <v>705</v>
      </c>
      <c r="K3900" s="14">
        <v>141</v>
      </c>
      <c r="L3900" s="12">
        <v>0.35170000000000001</v>
      </c>
      <c r="M3900" s="7">
        <v>0.22683829999999999</v>
      </c>
      <c r="N3900" s="31">
        <v>0.05</v>
      </c>
      <c r="O3900" s="14">
        <f>IFERROR(VLOOKUP($C3900,'site totals'!$J$2:$K$607,2,FALSE),1)</f>
        <v>1042.8294000000001</v>
      </c>
      <c r="P3900" s="32" t="s">
        <v>94</v>
      </c>
      <c r="Q3900" s="12">
        <v>0.77957867199999997</v>
      </c>
      <c r="R3900" s="29">
        <v>0.2</v>
      </c>
      <c r="S3900" s="2">
        <f>IF($A3900="site","",VLOOKUP($P3900,margin_ranges!$A$5:$D$10,4,FALSE)/100)</f>
        <v>0.19750000000000001</v>
      </c>
      <c r="T3900" s="6">
        <f>IF(A3900="placement",$J3900*MIN($Q3900,$S3900),"")</f>
        <v>139.23750000000001</v>
      </c>
      <c r="U3900" s="6">
        <f>IF($A3900="placement",T3900,SUMIF($C$10:$C$6209,$C3900,$T$10:$T$6209))</f>
        <v>139.23750000000001</v>
      </c>
      <c r="V3900" s="34">
        <f t="shared" si="185"/>
        <v>3.1250000000000444E-3</v>
      </c>
      <c r="W3900" s="24"/>
      <c r="X3900" s="2" t="str">
        <f>IFERROR(MIN(VLOOKUP($W3900,margin_ranges!$A$5:$D$10,4,FALSE),$Q3900*100)/100,"")</f>
        <v/>
      </c>
      <c r="Y3900" s="6">
        <f t="shared" si="183"/>
        <v>139.23750000000001</v>
      </c>
      <c r="Z3900" s="6">
        <f>IF($A3900="placement",Y3900,SUMIF($C$10:$C$6209,$C3900,$Y$10:$Y$6209))</f>
        <v>139.23750000000001</v>
      </c>
      <c r="AA3900" s="29">
        <f t="shared" si="184"/>
        <v>3.1250000000000444E-3</v>
      </c>
    </row>
    <row r="3901" spans="1:27" hidden="1" x14ac:dyDescent="0.3">
      <c r="A3901" s="8" t="s">
        <v>17</v>
      </c>
      <c r="B3901" s="8" t="s">
        <v>2876</v>
      </c>
      <c r="C3901" s="8" t="s">
        <v>2877</v>
      </c>
      <c r="D3901" s="8" t="s">
        <v>2912</v>
      </c>
      <c r="E3901" s="8" t="s">
        <v>2913</v>
      </c>
      <c r="F3901" s="29">
        <v>0.3</v>
      </c>
      <c r="G3901" s="29">
        <v>1</v>
      </c>
      <c r="H3901" s="30">
        <v>171.60040000000001</v>
      </c>
      <c r="I3901" s="30">
        <v>34.741199999999999</v>
      </c>
      <c r="J3901" s="14">
        <v>258</v>
      </c>
      <c r="K3901" s="14">
        <v>78</v>
      </c>
      <c r="L3901" s="12">
        <v>0.20250000000000001</v>
      </c>
      <c r="M3901" s="7">
        <v>0.24801398999999999</v>
      </c>
      <c r="N3901" s="31">
        <v>0.05</v>
      </c>
      <c r="O3901" s="14">
        <f>IFERROR(VLOOKUP($C3901,'site totals'!$J$2:$K$607,2,FALSE),1)</f>
        <v>1042.8294000000001</v>
      </c>
      <c r="P3901" s="32" t="s">
        <v>91</v>
      </c>
      <c r="Q3901" s="12">
        <v>0.79839846869999997</v>
      </c>
      <c r="R3901" s="29">
        <v>0.3</v>
      </c>
      <c r="S3901" s="2">
        <f>IF($A3901="site","",VLOOKUP($P3901,margin_ranges!$A$5:$D$10,4,FALSE)/100)</f>
        <v>0.29749999999999999</v>
      </c>
      <c r="T3901" s="6">
        <f>IF(A3901="placement",$J3901*MIN($Q3901,$S3901),"")</f>
        <v>76.754999999999995</v>
      </c>
      <c r="U3901" s="6">
        <f>IF($A3901="placement",T3901,SUMIF($C$10:$C$6209,$C3901,$T$10:$T$6209))</f>
        <v>76.754999999999995</v>
      </c>
      <c r="V3901" s="34">
        <f t="shared" si="185"/>
        <v>3.5714285714285587E-3</v>
      </c>
      <c r="W3901" s="24"/>
      <c r="X3901" s="2" t="str">
        <f>IFERROR(MIN(VLOOKUP($W3901,margin_ranges!$A$5:$D$10,4,FALSE),$Q3901*100)/100,"")</f>
        <v/>
      </c>
      <c r="Y3901" s="6">
        <f t="shared" si="183"/>
        <v>76.754999999999995</v>
      </c>
      <c r="Z3901" s="6">
        <f>IF($A3901="placement",Y3901,SUMIF($C$10:$C$6209,$C3901,$Y$10:$Y$6209))</f>
        <v>76.754999999999995</v>
      </c>
      <c r="AA3901" s="29">
        <f t="shared" si="184"/>
        <v>3.5714285714285587E-3</v>
      </c>
    </row>
    <row r="3902" spans="1:27" hidden="1" x14ac:dyDescent="0.3">
      <c r="A3902" s="8" t="s">
        <v>17</v>
      </c>
      <c r="B3902" s="8" t="s">
        <v>2876</v>
      </c>
      <c r="C3902" s="8" t="s">
        <v>2877</v>
      </c>
      <c r="D3902" s="8" t="s">
        <v>2908</v>
      </c>
      <c r="E3902" s="8" t="s">
        <v>2909</v>
      </c>
      <c r="F3902" s="29">
        <v>0.37</v>
      </c>
      <c r="G3902" s="29">
        <v>0</v>
      </c>
      <c r="H3902" s="30">
        <v>4.157</v>
      </c>
      <c r="I3902" s="30">
        <v>1.1112</v>
      </c>
      <c r="J3902" s="14">
        <v>16</v>
      </c>
      <c r="K3902" s="14">
        <v>5</v>
      </c>
      <c r="L3902" s="12">
        <v>0.26729999999999998</v>
      </c>
      <c r="M3902" s="7">
        <v>0.48072893</v>
      </c>
      <c r="N3902" s="31">
        <v>0.05</v>
      </c>
      <c r="O3902" s="14">
        <f>IFERROR(VLOOKUP($C3902,'site totals'!$J$2:$K$607,2,FALSE),1)</f>
        <v>1042.8294000000001</v>
      </c>
      <c r="P3902" s="32" t="s">
        <v>22</v>
      </c>
      <c r="Q3902" s="12">
        <v>0.89599128189999999</v>
      </c>
      <c r="R3902" s="29">
        <v>0.37</v>
      </c>
      <c r="S3902" s="2">
        <f>IF($A3902="site","",VLOOKUP($P3902,margin_ranges!$A$5:$D$10,4,FALSE)/100)</f>
        <v>0.29749999999999999</v>
      </c>
      <c r="T3902" s="6">
        <f>IF(A3902="placement",$J3902*MIN($Q3902,$S3902),"")</f>
        <v>4.76</v>
      </c>
      <c r="U3902" s="6">
        <f>IF($A3902="placement",T3902,SUMIF($C$10:$C$6209,$C3902,$T$10:$T$6209))</f>
        <v>4.76</v>
      </c>
      <c r="V3902" s="34">
        <f t="shared" si="185"/>
        <v>0.11507936507936511</v>
      </c>
      <c r="W3902" s="24"/>
      <c r="X3902" s="2" t="str">
        <f>IFERROR(MIN(VLOOKUP($W3902,margin_ranges!$A$5:$D$10,4,FALSE),$Q3902*100)/100,"")</f>
        <v/>
      </c>
      <c r="Y3902" s="6">
        <f t="shared" si="183"/>
        <v>4.76</v>
      </c>
      <c r="Z3902" s="6">
        <f>IF($A3902="placement",Y3902,SUMIF($C$10:$C$6209,$C3902,$Y$10:$Y$6209))</f>
        <v>4.76</v>
      </c>
      <c r="AA3902" s="17">
        <f t="shared" si="184"/>
        <v>0.11507936507936511</v>
      </c>
    </row>
    <row r="3903" spans="1:27" hidden="1" x14ac:dyDescent="0.3">
      <c r="A3903" s="8" t="s">
        <v>17</v>
      </c>
      <c r="B3903" s="8" t="s">
        <v>2876</v>
      </c>
      <c r="C3903" s="8" t="s">
        <v>2877</v>
      </c>
      <c r="D3903" s="8" t="s">
        <v>2902</v>
      </c>
      <c r="E3903" s="8" t="s">
        <v>2903</v>
      </c>
      <c r="F3903" s="29">
        <v>0.37</v>
      </c>
      <c r="G3903" s="29">
        <v>0</v>
      </c>
      <c r="H3903" s="30">
        <v>4.9063999999999997</v>
      </c>
      <c r="I3903" s="30">
        <v>1.2292000000000001</v>
      </c>
      <c r="J3903" s="14">
        <v>21</v>
      </c>
      <c r="K3903" s="14">
        <v>7</v>
      </c>
      <c r="L3903" s="12">
        <v>0.2505</v>
      </c>
      <c r="M3903" s="7">
        <v>0.57816259000000003</v>
      </c>
      <c r="N3903" s="31">
        <v>0.05</v>
      </c>
      <c r="O3903" s="14">
        <f>IFERROR(VLOOKUP($C3903,'site totals'!$J$2:$K$607,2,FALSE),1)</f>
        <v>1042.8294000000001</v>
      </c>
      <c r="P3903" s="32" t="s">
        <v>22</v>
      </c>
      <c r="Q3903" s="12">
        <v>0.91351913640000004</v>
      </c>
      <c r="R3903" s="29">
        <v>0.37</v>
      </c>
      <c r="S3903" s="2">
        <f>IF($A3903="site","",VLOOKUP($P3903,margin_ranges!$A$5:$D$10,4,FALSE)/100)</f>
        <v>0.29749999999999999</v>
      </c>
      <c r="T3903" s="6">
        <f>IF(A3903="placement",$J3903*MIN($Q3903,$S3903),"")</f>
        <v>6.2474999999999996</v>
      </c>
      <c r="U3903" s="6">
        <f>IF($A3903="placement",T3903,SUMIF($C$10:$C$6209,$C3903,$T$10:$T$6209))</f>
        <v>6.2474999999999996</v>
      </c>
      <c r="V3903" s="34">
        <f t="shared" si="185"/>
        <v>0.11507936507936511</v>
      </c>
      <c r="W3903" s="24"/>
      <c r="X3903" s="2" t="str">
        <f>IFERROR(MIN(VLOOKUP($W3903,margin_ranges!$A$5:$D$10,4,FALSE),$Q3903*100)/100,"")</f>
        <v/>
      </c>
      <c r="Y3903" s="6">
        <f t="shared" si="183"/>
        <v>6.2474999999999996</v>
      </c>
      <c r="Z3903" s="6">
        <f>IF($A3903="placement",Y3903,SUMIF($C$10:$C$6209,$C3903,$Y$10:$Y$6209))</f>
        <v>6.2474999999999996</v>
      </c>
      <c r="AA3903" s="29">
        <f t="shared" si="184"/>
        <v>0.11507936507936511</v>
      </c>
    </row>
    <row r="3904" spans="1:27" hidden="1" x14ac:dyDescent="0.3">
      <c r="A3904" s="8" t="s">
        <v>17</v>
      </c>
      <c r="B3904" s="8" t="s">
        <v>2876</v>
      </c>
      <c r="C3904" s="8" t="s">
        <v>2877</v>
      </c>
      <c r="D3904" s="8" t="s">
        <v>2892</v>
      </c>
      <c r="E3904" s="8" t="s">
        <v>2893</v>
      </c>
      <c r="F3904" s="29">
        <v>0.37</v>
      </c>
      <c r="G3904" s="29">
        <v>0</v>
      </c>
      <c r="H3904" s="30">
        <v>4.8680000000000003</v>
      </c>
      <c r="I3904" s="30">
        <v>1.2850999999999999</v>
      </c>
      <c r="J3904" s="14">
        <v>22</v>
      </c>
      <c r="K3904" s="14">
        <v>7</v>
      </c>
      <c r="L3904" s="12">
        <v>0.26400000000000001</v>
      </c>
      <c r="M3904" s="7">
        <v>0.55872054000000004</v>
      </c>
      <c r="N3904" s="31">
        <v>0.05</v>
      </c>
      <c r="O3904" s="14">
        <f>IFERROR(VLOOKUP($C3904,'site totals'!$J$2:$K$607,2,FALSE),1)</f>
        <v>1042.8294000000001</v>
      </c>
      <c r="P3904" s="32" t="s">
        <v>22</v>
      </c>
      <c r="Q3904" s="12">
        <v>0.91050982339999997</v>
      </c>
      <c r="R3904" s="29">
        <v>0.37</v>
      </c>
      <c r="S3904" s="2">
        <f>IF($A3904="site","",VLOOKUP($P3904,margin_ranges!$A$5:$D$10,4,FALSE)/100)</f>
        <v>0.29749999999999999</v>
      </c>
      <c r="T3904" s="6">
        <f>IF(A3904="placement",$J3904*MIN($Q3904,$S3904),"")</f>
        <v>6.5449999999999999</v>
      </c>
      <c r="U3904" s="6">
        <f>IF($A3904="placement",T3904,SUMIF($C$10:$C$6209,$C3904,$T$10:$T$6209))</f>
        <v>6.5449999999999999</v>
      </c>
      <c r="V3904" s="34">
        <f t="shared" si="185"/>
        <v>0.11507936507936511</v>
      </c>
      <c r="W3904" s="24"/>
      <c r="X3904" s="2" t="str">
        <f>IFERROR(MIN(VLOOKUP($W3904,margin_ranges!$A$5:$D$10,4,FALSE),$Q3904*100)/100,"")</f>
        <v/>
      </c>
      <c r="Y3904" s="6">
        <f t="shared" si="183"/>
        <v>6.5449999999999999</v>
      </c>
      <c r="Z3904" s="6">
        <f>IF($A3904="placement",Y3904,SUMIF($C$10:$C$6209,$C3904,$Y$10:$Y$6209))</f>
        <v>6.5449999999999999</v>
      </c>
      <c r="AA3904" s="29">
        <f t="shared" si="184"/>
        <v>0.11507936507936511</v>
      </c>
    </row>
    <row r="3905" spans="1:27" hidden="1" x14ac:dyDescent="0.3">
      <c r="A3905" s="8" t="s">
        <v>17</v>
      </c>
      <c r="B3905" s="8" t="s">
        <v>2876</v>
      </c>
      <c r="C3905" s="8" t="s">
        <v>2877</v>
      </c>
      <c r="D3905" s="8" t="s">
        <v>2894</v>
      </c>
      <c r="E3905" s="8" t="s">
        <v>2895</v>
      </c>
      <c r="F3905" s="29">
        <v>0.3</v>
      </c>
      <c r="G3905" s="29">
        <v>0</v>
      </c>
      <c r="H3905" s="30">
        <v>27.991800000000001</v>
      </c>
      <c r="I3905" s="30">
        <v>8.8392999999999997</v>
      </c>
      <c r="J3905" s="14">
        <v>59</v>
      </c>
      <c r="K3905" s="14">
        <v>18</v>
      </c>
      <c r="L3905" s="12">
        <v>0.31580000000000003</v>
      </c>
      <c r="M3905" s="7">
        <v>0.22243313000000001</v>
      </c>
      <c r="N3905" s="31">
        <v>0.05</v>
      </c>
      <c r="O3905" s="14">
        <f>IFERROR(VLOOKUP($C3905,'site totals'!$J$2:$K$607,2,FALSE),1)</f>
        <v>1042.8294000000001</v>
      </c>
      <c r="P3905" s="32" t="s">
        <v>94</v>
      </c>
      <c r="Q3905" s="12">
        <v>0.775213343</v>
      </c>
      <c r="R3905" s="29">
        <v>0.3</v>
      </c>
      <c r="S3905" s="2">
        <f>IF($A3905="site","",VLOOKUP($P3905,margin_ranges!$A$5:$D$10,4,FALSE)/100)</f>
        <v>0.19750000000000001</v>
      </c>
      <c r="T3905" s="6">
        <f>IF(A3905="placement",$J3905*MIN($Q3905,$S3905),"")</f>
        <v>11.6525</v>
      </c>
      <c r="U3905" s="6">
        <f>IF($A3905="placement",T3905,SUMIF($C$10:$C$6209,$C3905,$T$10:$T$6209))</f>
        <v>11.6525</v>
      </c>
      <c r="V3905" s="34">
        <f t="shared" si="185"/>
        <v>0.14642857142857135</v>
      </c>
      <c r="W3905" s="24"/>
      <c r="X3905" s="2" t="str">
        <f>IFERROR(MIN(VLOOKUP($W3905,margin_ranges!$A$5:$D$10,4,FALSE),$Q3905*100)/100,"")</f>
        <v/>
      </c>
      <c r="Y3905" s="6">
        <f t="shared" si="183"/>
        <v>11.6525</v>
      </c>
      <c r="Z3905" s="6">
        <f>IF($A3905="placement",Y3905,SUMIF($C$10:$C$6209,$C3905,$Y$10:$Y$6209))</f>
        <v>11.6525</v>
      </c>
      <c r="AA3905" s="29">
        <f t="shared" si="184"/>
        <v>0.14642857142857135</v>
      </c>
    </row>
    <row r="3906" spans="1:27" hidden="1" x14ac:dyDescent="0.3">
      <c r="A3906" s="8" t="s">
        <v>17</v>
      </c>
      <c r="B3906" s="8" t="s">
        <v>2876</v>
      </c>
      <c r="C3906" s="8" t="s">
        <v>2877</v>
      </c>
      <c r="D3906" s="8" t="s">
        <v>2882</v>
      </c>
      <c r="E3906" s="8" t="s">
        <v>2883</v>
      </c>
      <c r="F3906" s="29">
        <v>0.35</v>
      </c>
      <c r="G3906" s="29">
        <v>1</v>
      </c>
      <c r="H3906" s="30">
        <v>135.68549999999999</v>
      </c>
      <c r="I3906" s="30">
        <v>28.565200000000001</v>
      </c>
      <c r="J3906" s="14">
        <v>173</v>
      </c>
      <c r="K3906" s="14">
        <v>60</v>
      </c>
      <c r="L3906" s="12">
        <v>0.21049999999999999</v>
      </c>
      <c r="M3906" s="7">
        <v>0.20166036000000001</v>
      </c>
      <c r="N3906" s="31">
        <v>0.05</v>
      </c>
      <c r="O3906" s="14">
        <f>IFERROR(VLOOKUP($C3906,'site totals'!$J$2:$K$607,2,FALSE),1)</f>
        <v>1042.8294000000001</v>
      </c>
      <c r="P3906" s="32" t="s">
        <v>94</v>
      </c>
      <c r="Q3906" s="12">
        <v>0.75205836329999998</v>
      </c>
      <c r="R3906" s="29">
        <v>0.35</v>
      </c>
      <c r="S3906" s="2">
        <f>IF($A3906="site","",VLOOKUP($P3906,margin_ranges!$A$5:$D$10,4,FALSE)/100)</f>
        <v>0.19750000000000001</v>
      </c>
      <c r="T3906" s="6">
        <f>IF(A3906="placement",$J3906*MIN($Q3906,$S3906),"")</f>
        <v>34.167500000000004</v>
      </c>
      <c r="U3906" s="6">
        <f>IF($A3906="placement",T3906,SUMIF($C$10:$C$6209,$C3906,$T$10:$T$6209))</f>
        <v>34.167500000000004</v>
      </c>
      <c r="V3906" s="34">
        <f t="shared" si="185"/>
        <v>0.23461538461538445</v>
      </c>
      <c r="W3906" s="24"/>
      <c r="X3906" s="2" t="str">
        <f>IFERROR(MIN(VLOOKUP($W3906,margin_ranges!$A$5:$D$10,4,FALSE),$Q3906*100)/100,"")</f>
        <v/>
      </c>
      <c r="Y3906" s="6">
        <f t="shared" si="183"/>
        <v>34.167500000000004</v>
      </c>
      <c r="Z3906" s="6">
        <f>IF($A3906="placement",Y3906,SUMIF($C$10:$C$6209,$C3906,$Y$10:$Y$6209))</f>
        <v>34.167500000000004</v>
      </c>
      <c r="AA3906" s="29">
        <f t="shared" si="184"/>
        <v>0.23461538461538445</v>
      </c>
    </row>
    <row r="3907" spans="1:27" x14ac:dyDescent="0.3">
      <c r="A3907" s="16" t="s">
        <v>33</v>
      </c>
      <c r="B3907" s="16" t="s">
        <v>2876</v>
      </c>
      <c r="C3907" s="16" t="s">
        <v>2877</v>
      </c>
      <c r="D3907" s="8" t="s">
        <v>34</v>
      </c>
      <c r="E3907" s="16"/>
      <c r="F3907" s="17">
        <v>0.24394701856315101</v>
      </c>
      <c r="G3907" s="17">
        <v>0.81814100999999995</v>
      </c>
      <c r="H3907" s="36">
        <v>1417.4521</v>
      </c>
      <c r="I3907" s="36">
        <v>305.77359999999999</v>
      </c>
      <c r="J3907" s="22">
        <v>2235</v>
      </c>
      <c r="K3907" s="22">
        <v>536</v>
      </c>
      <c r="L3907" s="18">
        <v>0.2157</v>
      </c>
      <c r="M3907" s="19">
        <v>0.24360443000000001</v>
      </c>
      <c r="N3907" s="20">
        <v>5.5345999999999999E-2</v>
      </c>
      <c r="O3907" s="22">
        <f>IFERROR(VLOOKUP($C3907,'site totals'!$J$2:$K$607,2,FALSE),1)</f>
        <v>1042.8294000000001</v>
      </c>
      <c r="P3907" s="21"/>
      <c r="Q3907" s="18">
        <v>0.77280380420000006</v>
      </c>
      <c r="R3907" s="17">
        <v>0.24390000000000001</v>
      </c>
      <c r="S3907" s="18" t="str">
        <f>IF($A3907="site","",VLOOKUP($P3907,margin_ranges!$A$5:$D$10,4,FALSE)/100)</f>
        <v/>
      </c>
      <c r="T3907" s="22" t="str">
        <f>IF(A3907="placement",$J3907*MIN($Q3907,$S3907),"")</f>
        <v/>
      </c>
      <c r="U3907" s="22">
        <f>IF($A3907="placement",T3907,SUMIF($C$10:$C$6209,$C3907,$T$10:$T$6209))</f>
        <v>494.23</v>
      </c>
      <c r="V3907" s="37">
        <f t="shared" si="185"/>
        <v>3.0112430827332171E-2</v>
      </c>
      <c r="W3907" s="38"/>
      <c r="X3907" s="18" t="str">
        <f>IFERROR(MIN(VLOOKUP($W3907,margin_ranges!$A$5:$D$10,4,FALSE),$Q3907*100)/100,"")</f>
        <v/>
      </c>
      <c r="Y3907" s="6" t="str">
        <f t="shared" si="183"/>
        <v/>
      </c>
      <c r="Z3907" s="6">
        <f>IF($A3907="placement",Y3907,SUMIF($C$10:$C$6209,$C3907,$Y$10:$Y$6209))</f>
        <v>494.23</v>
      </c>
      <c r="AA3907" s="17">
        <f t="shared" si="184"/>
        <v>3.0112430827332171E-2</v>
      </c>
    </row>
    <row r="3908" spans="1:27" hidden="1" x14ac:dyDescent="0.3">
      <c r="A3908" s="8" t="s">
        <v>17</v>
      </c>
      <c r="B3908" s="8" t="s">
        <v>8746</v>
      </c>
      <c r="C3908" s="8" t="s">
        <v>8747</v>
      </c>
      <c r="D3908" s="8" t="s">
        <v>8748</v>
      </c>
      <c r="E3908" s="8" t="s">
        <v>8749</v>
      </c>
      <c r="F3908" s="29">
        <v>0.25</v>
      </c>
      <c r="G3908" s="29">
        <v>0</v>
      </c>
      <c r="H3908" s="30">
        <v>38.572099999999999</v>
      </c>
      <c r="I3908" s="30">
        <v>4.7794999999999996</v>
      </c>
      <c r="J3908" s="14">
        <v>380</v>
      </c>
      <c r="K3908" s="14">
        <v>95</v>
      </c>
      <c r="L3908" s="12">
        <v>0.1239</v>
      </c>
      <c r="M3908" s="7">
        <v>2.6512934700000002</v>
      </c>
      <c r="N3908" s="31">
        <v>1.75</v>
      </c>
      <c r="O3908" s="14">
        <f>IFERROR(VLOOKUP($C3908,'site totals'!$J$2:$K$607,2,FALSE),1)</f>
        <v>1036.4853000000001</v>
      </c>
      <c r="P3908" s="32" t="s">
        <v>161</v>
      </c>
      <c r="Q3908" s="12">
        <v>0.33994481580000002</v>
      </c>
      <c r="R3908" s="29">
        <v>0.25</v>
      </c>
      <c r="S3908" s="2">
        <f>IF($A3908="site","",VLOOKUP($P3908,margin_ranges!$A$5:$D$10,4,FALSE)/100)</f>
        <v>0.43</v>
      </c>
      <c r="T3908" s="6">
        <f>IF(A3908="placement",$J3908*MIN($Q3908,$S3908),"")</f>
        <v>129.179030004</v>
      </c>
      <c r="U3908" s="6">
        <f>IF($A3908="placement",T3908,SUMIF($C$10:$C$6209,$C3908,$T$10:$T$6209))</f>
        <v>129.179030004</v>
      </c>
      <c r="V3908" s="34">
        <f t="shared" si="185"/>
        <v>-0.11992642106666662</v>
      </c>
      <c r="W3908" s="24"/>
      <c r="X3908" s="2" t="str">
        <f>IFERROR(MIN(VLOOKUP($W3908,margin_ranges!$A$5:$D$10,4,FALSE),$Q3908*100)/100,"")</f>
        <v/>
      </c>
      <c r="Y3908" s="6">
        <f t="shared" si="183"/>
        <v>129.179030004</v>
      </c>
      <c r="Z3908" s="6">
        <f>IF($A3908="placement",Y3908,SUMIF($C$10:$C$6209,$C3908,$Y$10:$Y$6209))</f>
        <v>129.179030004</v>
      </c>
      <c r="AA3908" s="29">
        <f t="shared" si="184"/>
        <v>-0.11992642106666662</v>
      </c>
    </row>
    <row r="3909" spans="1:27" hidden="1" x14ac:dyDescent="0.3">
      <c r="A3909" s="8" t="s">
        <v>17</v>
      </c>
      <c r="B3909" s="8" t="s">
        <v>8746</v>
      </c>
      <c r="C3909" s="8" t="s">
        <v>8747</v>
      </c>
      <c r="D3909" s="8" t="s">
        <v>8752</v>
      </c>
      <c r="E3909" s="8" t="s">
        <v>8753</v>
      </c>
      <c r="F3909" s="29">
        <v>0.201591222348076</v>
      </c>
      <c r="G3909" s="29">
        <v>0</v>
      </c>
      <c r="H3909" s="30">
        <v>12.7258</v>
      </c>
      <c r="I3909" s="30">
        <v>3.3431000000000002</v>
      </c>
      <c r="J3909" s="14">
        <v>283</v>
      </c>
      <c r="K3909" s="14">
        <v>57</v>
      </c>
      <c r="L3909" s="12">
        <v>0.26269999999999999</v>
      </c>
      <c r="M3909" s="7">
        <v>2.8181052900000001</v>
      </c>
      <c r="N3909" s="31">
        <v>2.25</v>
      </c>
      <c r="O3909" s="14">
        <f>IFERROR(VLOOKUP($C3909,'site totals'!$J$2:$K$607,2,FALSE),1)</f>
        <v>1036.4853000000001</v>
      </c>
      <c r="P3909" s="32" t="s">
        <v>91</v>
      </c>
      <c r="Q3909" s="12">
        <v>0.20159122230000001</v>
      </c>
      <c r="R3909" s="29">
        <v>0.25</v>
      </c>
      <c r="S3909" s="2">
        <f>IF($A3909="site","",VLOOKUP($P3909,margin_ranges!$A$5:$D$10,4,FALSE)/100)</f>
        <v>0.29749999999999999</v>
      </c>
      <c r="T3909" s="6">
        <f>IF(A3909="placement",$J3909*MIN($Q3909,$S3909),"")</f>
        <v>57.050315910900004</v>
      </c>
      <c r="U3909" s="6">
        <f>IF($A3909="placement",T3909,SUMIF($C$10:$C$6209,$C3909,$T$10:$T$6209))</f>
        <v>57.050315910900004</v>
      </c>
      <c r="V3909" s="34">
        <f t="shared" si="185"/>
        <v>6.4545036933333355E-2</v>
      </c>
      <c r="W3909" s="24"/>
      <c r="X3909" s="2" t="str">
        <f>IFERROR(MIN(VLOOKUP($W3909,margin_ranges!$A$5:$D$10,4,FALSE),$Q3909*100)/100,"")</f>
        <v/>
      </c>
      <c r="Y3909" s="6">
        <f t="shared" si="183"/>
        <v>57.050315910900004</v>
      </c>
      <c r="Z3909" s="6">
        <f>IF($A3909="placement",Y3909,SUMIF($C$10:$C$6209,$C3909,$Y$10:$Y$6209))</f>
        <v>57.050315910900004</v>
      </c>
      <c r="AA3909" s="29">
        <f t="shared" si="184"/>
        <v>6.4545036933333355E-2</v>
      </c>
    </row>
    <row r="3910" spans="1:27" hidden="1" x14ac:dyDescent="0.3">
      <c r="A3910" s="8" t="s">
        <v>17</v>
      </c>
      <c r="B3910" s="8" t="s">
        <v>8746</v>
      </c>
      <c r="C3910" s="8" t="s">
        <v>8747</v>
      </c>
      <c r="D3910" s="8" t="s">
        <v>8750</v>
      </c>
      <c r="E3910" s="8" t="s">
        <v>8751</v>
      </c>
      <c r="F3910" s="29">
        <v>0.20570435462581901</v>
      </c>
      <c r="G3910" s="29">
        <v>1</v>
      </c>
      <c r="H3910" s="30">
        <v>120.4979</v>
      </c>
      <c r="I3910" s="30">
        <v>18.187000000000001</v>
      </c>
      <c r="J3910" s="14">
        <v>1546</v>
      </c>
      <c r="K3910" s="14">
        <v>318</v>
      </c>
      <c r="L3910" s="12">
        <v>0.15090000000000001</v>
      </c>
      <c r="M3910" s="7">
        <v>2.8326983999999999</v>
      </c>
      <c r="N3910" s="31">
        <v>2.25</v>
      </c>
      <c r="O3910" s="14">
        <f>IFERROR(VLOOKUP($C3910,'site totals'!$J$2:$K$607,2,FALSE),1)</f>
        <v>1036.4853000000001</v>
      </c>
      <c r="P3910" s="32" t="s">
        <v>22</v>
      </c>
      <c r="Q3910" s="12">
        <v>0.2057043546</v>
      </c>
      <c r="R3910" s="29">
        <v>0.26</v>
      </c>
      <c r="S3910" s="2">
        <f>IF($A3910="site","",VLOOKUP($P3910,margin_ranges!$A$5:$D$10,4,FALSE)/100)</f>
        <v>0.29749999999999999</v>
      </c>
      <c r="T3910" s="6">
        <f>IF(A3910="placement",$J3910*MIN($Q3910,$S3910),"")</f>
        <v>318.01893221159997</v>
      </c>
      <c r="U3910" s="6">
        <f>IF($A3910="placement",T3910,SUMIF($C$10:$C$6209,$C3910,$T$10:$T$6209))</f>
        <v>318.01893221159997</v>
      </c>
      <c r="V3910" s="34">
        <f t="shared" si="185"/>
        <v>7.3372493783783854E-2</v>
      </c>
      <c r="W3910" s="24"/>
      <c r="X3910" s="2" t="str">
        <f>IFERROR(MIN(VLOOKUP($W3910,margin_ranges!$A$5:$D$10,4,FALSE),$Q3910*100)/100,"")</f>
        <v/>
      </c>
      <c r="Y3910" s="6">
        <f t="shared" si="183"/>
        <v>318.01893221159997</v>
      </c>
      <c r="Z3910" s="6">
        <f>IF($A3910="placement",Y3910,SUMIF($C$10:$C$6209,$C3910,$Y$10:$Y$6209))</f>
        <v>318.01893221159997</v>
      </c>
      <c r="AA3910" s="17">
        <f t="shared" si="184"/>
        <v>7.3372493783783854E-2</v>
      </c>
    </row>
    <row r="3911" spans="1:27" x14ac:dyDescent="0.3">
      <c r="A3911" s="16" t="s">
        <v>33</v>
      </c>
      <c r="B3911" s="16" t="s">
        <v>8746</v>
      </c>
      <c r="C3911" s="16" t="s">
        <v>8747</v>
      </c>
      <c r="D3911" s="8" t="s">
        <v>34</v>
      </c>
      <c r="E3911" s="16"/>
      <c r="F3911" s="17">
        <v>0.23009180716793501</v>
      </c>
      <c r="G3911" s="17">
        <v>0.69586707999999997</v>
      </c>
      <c r="H3911" s="36">
        <v>173.82640000000001</v>
      </c>
      <c r="I3911" s="36">
        <v>26.7746</v>
      </c>
      <c r="J3911" s="22">
        <v>2221</v>
      </c>
      <c r="K3911" s="22">
        <v>473</v>
      </c>
      <c r="L3911" s="18">
        <v>0.154</v>
      </c>
      <c r="M3911" s="19">
        <v>2.76510371</v>
      </c>
      <c r="N3911" s="20">
        <v>2.128876</v>
      </c>
      <c r="O3911" s="22">
        <f>IFERROR(VLOOKUP($C3911,'site totals'!$J$2:$K$607,2,FALSE),1)</f>
        <v>1036.4853000000001</v>
      </c>
      <c r="P3911" s="21"/>
      <c r="Q3911" s="18">
        <v>0.2300918072</v>
      </c>
      <c r="R3911" s="17">
        <v>0.2571</v>
      </c>
      <c r="S3911" s="18" t="str">
        <f>IF($A3911="site","",VLOOKUP($P3911,margin_ranges!$A$5:$D$10,4,FALSE)/100)</f>
        <v/>
      </c>
      <c r="T3911" s="22" t="str">
        <f>IF(A3911="placement",$J3911*MIN($Q3911,$S3911),"")</f>
        <v/>
      </c>
      <c r="U3911" s="22">
        <f>IF($A3911="placement",T3911,SUMIF($C$10:$C$6209,$C3911,$T$10:$T$6209))</f>
        <v>504.24827812649994</v>
      </c>
      <c r="V3911" s="37">
        <f t="shared" si="185"/>
        <v>4.0467633215329979E-2</v>
      </c>
      <c r="W3911" s="38"/>
      <c r="X3911" s="18" t="str">
        <f>IFERROR(MIN(VLOOKUP($W3911,margin_ranges!$A$5:$D$10,4,FALSE),$Q3911*100)/100,"")</f>
        <v/>
      </c>
      <c r="Y3911" s="6" t="str">
        <f t="shared" si="183"/>
        <v/>
      </c>
      <c r="Z3911" s="6">
        <f>IF($A3911="placement",Y3911,SUMIF($C$10:$C$6209,$C3911,$Y$10:$Y$6209))</f>
        <v>504.24827812649994</v>
      </c>
      <c r="AA3911" s="17">
        <f t="shared" si="184"/>
        <v>4.0467633215329979E-2</v>
      </c>
    </row>
    <row r="3912" spans="1:27" hidden="1" x14ac:dyDescent="0.3">
      <c r="A3912" s="8" t="s">
        <v>17</v>
      </c>
      <c r="B3912" s="8" t="s">
        <v>153</v>
      </c>
      <c r="C3912" s="8" t="s">
        <v>154</v>
      </c>
      <c r="D3912" s="8" t="s">
        <v>155</v>
      </c>
      <c r="E3912" s="8" t="s">
        <v>156</v>
      </c>
      <c r="F3912" s="29">
        <v>0.24990702457689701</v>
      </c>
      <c r="G3912" s="29">
        <v>0</v>
      </c>
      <c r="H3912" s="30">
        <v>39.732300000000002</v>
      </c>
      <c r="I3912" s="30">
        <v>19.1309</v>
      </c>
      <c r="J3912" s="14">
        <v>2219</v>
      </c>
      <c r="K3912" s="14">
        <v>541</v>
      </c>
      <c r="L3912" s="12">
        <v>0.48149999999999998</v>
      </c>
      <c r="M3912" s="7">
        <v>3.8661873899999999</v>
      </c>
      <c r="N3912" s="31">
        <v>2.9</v>
      </c>
      <c r="O3912" s="14">
        <f>IFERROR(VLOOKUP($C3912,'site totals'!$J$2:$K$607,2,FALSE),1)</f>
        <v>1036.1575</v>
      </c>
      <c r="P3912" s="32" t="s">
        <v>91</v>
      </c>
      <c r="Q3912" s="12">
        <v>0.2499070246</v>
      </c>
      <c r="R3912" s="29">
        <v>0.25</v>
      </c>
      <c r="S3912" s="2">
        <f>IF($A3912="site","",VLOOKUP($P3912,margin_ranges!$A$5:$D$10,4,FALSE)/100)</f>
        <v>0.29749999999999999</v>
      </c>
      <c r="T3912" s="6">
        <f>IF(A3912="placement",$J3912*MIN($Q3912,$S3912),"")</f>
        <v>554.54368758739997</v>
      </c>
      <c r="U3912" s="6">
        <f>IF($A3912="placement",T3912,SUMIF($C$10:$C$6209,$C3912,$T$10:$T$6209))</f>
        <v>554.54368758739997</v>
      </c>
      <c r="V3912" s="34">
        <f t="shared" si="185"/>
        <v>1.2396719999996364E-4</v>
      </c>
      <c r="W3912" s="24"/>
      <c r="X3912" s="2" t="str">
        <f>IFERROR(MIN(VLOOKUP($W3912,margin_ranges!$A$5:$D$10,4,FALSE),$Q3912*100)/100,"")</f>
        <v/>
      </c>
      <c r="Y3912" s="6">
        <f t="shared" si="183"/>
        <v>554.54368758739997</v>
      </c>
      <c r="Z3912" s="6">
        <f>IF($A3912="placement",Y3912,SUMIF($C$10:$C$6209,$C3912,$Y$10:$Y$6209))</f>
        <v>554.54368758739997</v>
      </c>
      <c r="AA3912" s="29">
        <f t="shared" si="184"/>
        <v>1.2396719999996364E-4</v>
      </c>
    </row>
    <row r="3913" spans="1:27" x14ac:dyDescent="0.3">
      <c r="A3913" s="16" t="s">
        <v>33</v>
      </c>
      <c r="B3913" s="16" t="s">
        <v>153</v>
      </c>
      <c r="C3913" s="16" t="s">
        <v>154</v>
      </c>
      <c r="D3913" s="8" t="s">
        <v>34</v>
      </c>
      <c r="E3913" s="16"/>
      <c r="F3913" s="17">
        <v>0.24991727308348299</v>
      </c>
      <c r="G3913" s="17">
        <v>0</v>
      </c>
      <c r="H3913" s="36">
        <v>39.996600000000001</v>
      </c>
      <c r="I3913" s="36">
        <v>19.174600000000002</v>
      </c>
      <c r="J3913" s="22">
        <v>2220</v>
      </c>
      <c r="K3913" s="22">
        <v>542</v>
      </c>
      <c r="L3913" s="18">
        <v>0.47939999999999999</v>
      </c>
      <c r="M3913" s="19">
        <v>3.85985025</v>
      </c>
      <c r="N3913" s="20">
        <v>2.8952070000000001</v>
      </c>
      <c r="O3913" s="22">
        <f>IFERROR(VLOOKUP($C3913,'site totals'!$J$2:$K$607,2,FALSE),1)</f>
        <v>1036.1575</v>
      </c>
      <c r="P3913" s="21"/>
      <c r="Q3913" s="18">
        <v>0.2499172731</v>
      </c>
      <c r="R3913" s="17">
        <v>0.25</v>
      </c>
      <c r="S3913" s="18" t="str">
        <f>IF($A3913="site","",VLOOKUP($P3913,margin_ranges!$A$5:$D$10,4,FALSE)/100)</f>
        <v/>
      </c>
      <c r="T3913" s="22" t="str">
        <f>IF(A3913="placement",$J3913*MIN($Q3913,$S3913),"")</f>
        <v/>
      </c>
      <c r="U3913" s="22">
        <f>IF($A3913="placement",T3913,SUMIF($C$10:$C$6209,$C3913,$T$10:$T$6209))</f>
        <v>554.54368758739997</v>
      </c>
      <c r="V3913" s="37">
        <f t="shared" si="185"/>
        <v>2.740615090690568E-4</v>
      </c>
      <c r="W3913" s="38"/>
      <c r="X3913" s="18" t="str">
        <f>IFERROR(MIN(VLOOKUP($W3913,margin_ranges!$A$5:$D$10,4,FALSE),$Q3913*100)/100,"")</f>
        <v/>
      </c>
      <c r="Y3913" s="6" t="str">
        <f t="shared" si="183"/>
        <v/>
      </c>
      <c r="Z3913" s="6">
        <f>IF($A3913="placement",Y3913,SUMIF($C$10:$C$6209,$C3913,$Y$10:$Y$6209))</f>
        <v>554.54368758739997</v>
      </c>
      <c r="AA3913" s="17">
        <f t="shared" si="184"/>
        <v>2.740615090690568E-4</v>
      </c>
    </row>
    <row r="3914" spans="1:27" hidden="1" x14ac:dyDescent="0.3">
      <c r="A3914" s="8" t="s">
        <v>17</v>
      </c>
      <c r="B3914" s="8" t="s">
        <v>1610</v>
      </c>
      <c r="C3914" s="8" t="s">
        <v>1611</v>
      </c>
      <c r="D3914" s="8" t="s">
        <v>11801</v>
      </c>
      <c r="E3914" s="8" t="s">
        <v>11802</v>
      </c>
      <c r="F3914" s="29">
        <v>0</v>
      </c>
      <c r="G3914" s="29">
        <v>0</v>
      </c>
      <c r="H3914" s="30">
        <v>1.6015999999999999</v>
      </c>
      <c r="I3914" s="30">
        <v>0.56759999999999999</v>
      </c>
      <c r="J3914" s="14">
        <v>8</v>
      </c>
      <c r="K3914" s="14">
        <v>2</v>
      </c>
      <c r="L3914" s="12">
        <v>0.35439999999999999</v>
      </c>
      <c r="M3914" s="7">
        <v>0.47571105000000002</v>
      </c>
      <c r="N3914" s="31">
        <v>0.1</v>
      </c>
      <c r="O3914" s="14">
        <f>IFERROR(VLOOKUP($C3914,'site totals'!$J$2:$K$607,2,FALSE),1)</f>
        <v>999.52639999999997</v>
      </c>
      <c r="P3914" s="32" t="s">
        <v>22</v>
      </c>
      <c r="Q3914" s="12">
        <v>0.78978835979999995</v>
      </c>
      <c r="R3914" s="29">
        <v>0</v>
      </c>
      <c r="S3914" s="2">
        <f>IF($A3914="site","",VLOOKUP($P3914,margin_ranges!$A$5:$D$10,4,FALSE)/100)</f>
        <v>0.29749999999999999</v>
      </c>
      <c r="T3914" s="6">
        <f>IF(A3914="placement",$J3914*MIN($Q3914,$S3914),"")</f>
        <v>2.38</v>
      </c>
      <c r="U3914" s="6">
        <f>IF($A3914="placement",T3914,SUMIF($C$10:$C$6209,$C3914,$T$10:$T$6209))</f>
        <v>2.38</v>
      </c>
      <c r="V3914" s="34">
        <f t="shared" si="185"/>
        <v>-0.29749999999999999</v>
      </c>
      <c r="W3914" s="24"/>
      <c r="X3914" s="2" t="str">
        <f>IFERROR(MIN(VLOOKUP($W3914,margin_ranges!$A$5:$D$10,4,FALSE),$Q3914*100)/100,"")</f>
        <v/>
      </c>
      <c r="Y3914" s="6">
        <f t="shared" si="183"/>
        <v>2.38</v>
      </c>
      <c r="Z3914" s="6">
        <f>IF($A3914="placement",Y3914,SUMIF($C$10:$C$6209,$C3914,$Y$10:$Y$6209))</f>
        <v>2.38</v>
      </c>
      <c r="AA3914" s="29">
        <f t="shared" si="184"/>
        <v>-0.29749999999999999</v>
      </c>
    </row>
    <row r="3915" spans="1:27" hidden="1" x14ac:dyDescent="0.3">
      <c r="A3915" s="8" t="s">
        <v>17</v>
      </c>
      <c r="B3915" s="8" t="s">
        <v>1610</v>
      </c>
      <c r="C3915" s="8" t="s">
        <v>1611</v>
      </c>
      <c r="D3915" s="8" t="s">
        <v>1620</v>
      </c>
      <c r="E3915" s="8" t="s">
        <v>1621</v>
      </c>
      <c r="F3915" s="29">
        <v>0.35</v>
      </c>
      <c r="G3915" s="29">
        <v>1</v>
      </c>
      <c r="H3915" s="30">
        <v>60.617699999999999</v>
      </c>
      <c r="I3915" s="30">
        <v>14.718999999999999</v>
      </c>
      <c r="J3915" s="14">
        <v>260</v>
      </c>
      <c r="K3915" s="14">
        <v>91</v>
      </c>
      <c r="L3915" s="12">
        <v>0.24279999999999999</v>
      </c>
      <c r="M3915" s="7">
        <v>0.58986247000000003</v>
      </c>
      <c r="N3915" s="31">
        <v>0.01</v>
      </c>
      <c r="O3915" s="14">
        <f>IFERROR(VLOOKUP($C3915,'site totals'!$J$2:$K$607,2,FALSE),1)</f>
        <v>999.52639999999997</v>
      </c>
      <c r="P3915" s="32" t="s">
        <v>478</v>
      </c>
      <c r="Q3915" s="12">
        <v>0.98304689570000003</v>
      </c>
      <c r="R3915" s="29">
        <v>0.35</v>
      </c>
      <c r="S3915" s="2">
        <f>IF($A3915="site","",VLOOKUP($P3915,margin_ranges!$A$5:$D$10,4,FALSE)/100)</f>
        <v>0.43</v>
      </c>
      <c r="T3915" s="6">
        <f>IF(A3915="placement",$J3915*MIN($Q3915,$S3915),"")</f>
        <v>111.8</v>
      </c>
      <c r="U3915" s="6">
        <f>IF($A3915="placement",T3915,SUMIF($C$10:$C$6209,$C3915,$T$10:$T$6209))</f>
        <v>111.8</v>
      </c>
      <c r="V3915" s="34">
        <f t="shared" si="185"/>
        <v>-0.12307692307692319</v>
      </c>
      <c r="W3915" s="24"/>
      <c r="X3915" s="2" t="str">
        <f>IFERROR(MIN(VLOOKUP($W3915,margin_ranges!$A$5:$D$10,4,FALSE),$Q3915*100)/100,"")</f>
        <v/>
      </c>
      <c r="Y3915" s="6">
        <f t="shared" si="183"/>
        <v>111.8</v>
      </c>
      <c r="Z3915" s="6">
        <f>IF($A3915="placement",Y3915,SUMIF($C$10:$C$6209,$C3915,$Y$10:$Y$6209))</f>
        <v>111.8</v>
      </c>
      <c r="AA3915" s="29">
        <f t="shared" si="184"/>
        <v>-0.12307692307692319</v>
      </c>
    </row>
    <row r="3916" spans="1:27" hidden="1" x14ac:dyDescent="0.3">
      <c r="A3916" s="8" t="s">
        <v>17</v>
      </c>
      <c r="B3916" s="8" t="s">
        <v>1610</v>
      </c>
      <c r="C3916" s="8" t="s">
        <v>1611</v>
      </c>
      <c r="D3916" s="8" t="s">
        <v>1616</v>
      </c>
      <c r="E3916" s="8" t="s">
        <v>1617</v>
      </c>
      <c r="F3916" s="29">
        <v>0.33999999999999903</v>
      </c>
      <c r="G3916" s="29">
        <v>0</v>
      </c>
      <c r="H3916" s="30">
        <v>3.5735999999999999</v>
      </c>
      <c r="I3916" s="30">
        <v>0.71789999999999998</v>
      </c>
      <c r="J3916" s="14">
        <v>17</v>
      </c>
      <c r="K3916" s="14">
        <v>5</v>
      </c>
      <c r="L3916" s="12">
        <v>0.2009</v>
      </c>
      <c r="M3916" s="7">
        <v>0.77142288999999997</v>
      </c>
      <c r="N3916" s="31">
        <v>0.1</v>
      </c>
      <c r="O3916" s="14">
        <f>IFERROR(VLOOKUP($C3916,'site totals'!$J$2:$K$607,2,FALSE),1)</f>
        <v>999.52639999999997</v>
      </c>
      <c r="P3916" s="32" t="s">
        <v>22</v>
      </c>
      <c r="Q3916" s="12">
        <v>0.87036941489999997</v>
      </c>
      <c r="R3916" s="29">
        <v>0.34</v>
      </c>
      <c r="S3916" s="2">
        <f>IF($A3916="site","",VLOOKUP($P3916,margin_ranges!$A$5:$D$10,4,FALSE)/100)</f>
        <v>0.29749999999999999</v>
      </c>
      <c r="T3916" s="6">
        <f>IF(A3916="placement",$J3916*MIN($Q3916,$S3916),"")</f>
        <v>5.0575000000000001</v>
      </c>
      <c r="U3916" s="6">
        <f>IF($A3916="placement",T3916,SUMIF($C$10:$C$6209,$C3916,$T$10:$T$6209))</f>
        <v>5.0575000000000001</v>
      </c>
      <c r="V3916" s="34">
        <f t="shared" si="185"/>
        <v>6.4393939393939448E-2</v>
      </c>
      <c r="W3916" s="24"/>
      <c r="X3916" s="2" t="str">
        <f>IFERROR(MIN(VLOOKUP($W3916,margin_ranges!$A$5:$D$10,4,FALSE),$Q3916*100)/100,"")</f>
        <v/>
      </c>
      <c r="Y3916" s="6">
        <f t="shared" si="183"/>
        <v>5.0575000000000001</v>
      </c>
      <c r="Z3916" s="6">
        <f>IF($A3916="placement",Y3916,SUMIF($C$10:$C$6209,$C3916,$Y$10:$Y$6209))</f>
        <v>5.0575000000000001</v>
      </c>
      <c r="AA3916" s="17">
        <f t="shared" si="184"/>
        <v>6.4393939393939448E-2</v>
      </c>
    </row>
    <row r="3917" spans="1:27" hidden="1" x14ac:dyDescent="0.3">
      <c r="A3917" s="8" t="s">
        <v>17</v>
      </c>
      <c r="B3917" s="8" t="s">
        <v>1610</v>
      </c>
      <c r="C3917" s="8" t="s">
        <v>1611</v>
      </c>
      <c r="D3917" s="8" t="s">
        <v>1630</v>
      </c>
      <c r="E3917" s="8" t="s">
        <v>1631</v>
      </c>
      <c r="F3917" s="29">
        <v>0.34</v>
      </c>
      <c r="G3917" s="29">
        <v>0</v>
      </c>
      <c r="H3917" s="30">
        <v>1.6760999999999999</v>
      </c>
      <c r="I3917" s="30">
        <v>0.48430000000000001</v>
      </c>
      <c r="J3917" s="14">
        <v>7</v>
      </c>
      <c r="K3917" s="14">
        <v>2</v>
      </c>
      <c r="L3917" s="12">
        <v>0.28889999999999999</v>
      </c>
      <c r="M3917" s="7">
        <v>0.47640117999999998</v>
      </c>
      <c r="N3917" s="31">
        <v>0.01</v>
      </c>
      <c r="O3917" s="14">
        <f>IFERROR(VLOOKUP($C3917,'site totals'!$J$2:$K$607,2,FALSE),1)</f>
        <v>999.52639999999997</v>
      </c>
      <c r="P3917" s="32" t="s">
        <v>22</v>
      </c>
      <c r="Q3917" s="12">
        <v>0.97900928789999997</v>
      </c>
      <c r="R3917" s="29">
        <v>0.34</v>
      </c>
      <c r="S3917" s="2">
        <f>IF($A3917="site","",VLOOKUP($P3917,margin_ranges!$A$5:$D$10,4,FALSE)/100)</f>
        <v>0.29749999999999999</v>
      </c>
      <c r="T3917" s="6">
        <f>IF(A3917="placement",$J3917*MIN($Q3917,$S3917),"")</f>
        <v>2.0825</v>
      </c>
      <c r="U3917" s="6">
        <f>IF($A3917="placement",T3917,SUMIF($C$10:$C$6209,$C3917,$T$10:$T$6209))</f>
        <v>2.0825</v>
      </c>
      <c r="V3917" s="34">
        <f t="shared" si="185"/>
        <v>6.439393939393967E-2</v>
      </c>
      <c r="W3917" s="24"/>
      <c r="X3917" s="2" t="str">
        <f>IFERROR(MIN(VLOOKUP($W3917,margin_ranges!$A$5:$D$10,4,FALSE),$Q3917*100)/100,"")</f>
        <v/>
      </c>
      <c r="Y3917" s="6">
        <f t="shared" si="183"/>
        <v>2.0825</v>
      </c>
      <c r="Z3917" s="6">
        <f>IF($A3917="placement",Y3917,SUMIF($C$10:$C$6209,$C3917,$Y$10:$Y$6209))</f>
        <v>2.0825</v>
      </c>
      <c r="AA3917" s="17">
        <f t="shared" si="184"/>
        <v>6.439393939393967E-2</v>
      </c>
    </row>
    <row r="3918" spans="1:27" hidden="1" x14ac:dyDescent="0.3">
      <c r="A3918" s="8" t="s">
        <v>17</v>
      </c>
      <c r="B3918" s="8" t="s">
        <v>1610</v>
      </c>
      <c r="C3918" s="8" t="s">
        <v>1611</v>
      </c>
      <c r="D3918" s="8" t="s">
        <v>1614</v>
      </c>
      <c r="E3918" s="8" t="s">
        <v>1615</v>
      </c>
      <c r="F3918" s="29">
        <v>0.35</v>
      </c>
      <c r="G3918" s="29">
        <v>0</v>
      </c>
      <c r="H3918" s="30">
        <v>4.5903999999999998</v>
      </c>
      <c r="I3918" s="30">
        <v>1.8439000000000001</v>
      </c>
      <c r="J3918" s="14">
        <v>9</v>
      </c>
      <c r="K3918" s="14">
        <v>3</v>
      </c>
      <c r="L3918" s="12">
        <v>0.4017</v>
      </c>
      <c r="M3918" s="7">
        <v>0.16369164999999999</v>
      </c>
      <c r="N3918" s="31">
        <v>0.05</v>
      </c>
      <c r="O3918" s="14">
        <f>IFERROR(VLOOKUP($C3918,'site totals'!$J$2:$K$607,2,FALSE),1)</f>
        <v>999.52639999999997</v>
      </c>
      <c r="P3918" s="32" t="s">
        <v>91</v>
      </c>
      <c r="Q3918" s="12">
        <v>0.69454764889999998</v>
      </c>
      <c r="R3918" s="29">
        <v>0.35</v>
      </c>
      <c r="S3918" s="2">
        <f>IF($A3918="site","",VLOOKUP($P3918,margin_ranges!$A$5:$D$10,4,FALSE)/100)</f>
        <v>0.29749999999999999</v>
      </c>
      <c r="T3918" s="6">
        <f>IF(A3918="placement",$J3918*MIN($Q3918,$S3918),"")</f>
        <v>2.6774999999999998</v>
      </c>
      <c r="U3918" s="6">
        <f>IF($A3918="placement",T3918,SUMIF($C$10:$C$6209,$C3918,$T$10:$T$6209))</f>
        <v>2.6774999999999998</v>
      </c>
      <c r="V3918" s="34">
        <f t="shared" si="185"/>
        <v>8.0769230769230704E-2</v>
      </c>
      <c r="W3918" s="24"/>
      <c r="X3918" s="2" t="str">
        <f>IFERROR(MIN(VLOOKUP($W3918,margin_ranges!$A$5:$D$10,4,FALSE),$Q3918*100)/100,"")</f>
        <v/>
      </c>
      <c r="Y3918" s="6">
        <f t="shared" si="183"/>
        <v>2.6774999999999998</v>
      </c>
      <c r="Z3918" s="6">
        <f>IF($A3918="placement",Y3918,SUMIF($C$10:$C$6209,$C3918,$Y$10:$Y$6209))</f>
        <v>2.6774999999999998</v>
      </c>
      <c r="AA3918" s="29">
        <f t="shared" si="184"/>
        <v>8.0769230769230704E-2</v>
      </c>
    </row>
    <row r="3919" spans="1:27" hidden="1" x14ac:dyDescent="0.3">
      <c r="A3919" s="8" t="s">
        <v>17</v>
      </c>
      <c r="B3919" s="8" t="s">
        <v>1610</v>
      </c>
      <c r="C3919" s="8" t="s">
        <v>1611</v>
      </c>
      <c r="D3919" s="8" t="s">
        <v>1624</v>
      </c>
      <c r="E3919" s="8" t="s">
        <v>1625</v>
      </c>
      <c r="F3919" s="29">
        <v>0.35</v>
      </c>
      <c r="G3919" s="29">
        <v>1</v>
      </c>
      <c r="H3919" s="30">
        <v>199.30709999999999</v>
      </c>
      <c r="I3919" s="30">
        <v>108.8026</v>
      </c>
      <c r="J3919" s="14">
        <v>933</v>
      </c>
      <c r="K3919" s="14">
        <v>327</v>
      </c>
      <c r="L3919" s="12">
        <v>0.54590000000000005</v>
      </c>
      <c r="M3919" s="7">
        <v>0.28582373</v>
      </c>
      <c r="N3919" s="31">
        <v>0.03</v>
      </c>
      <c r="O3919" s="14">
        <f>IFERROR(VLOOKUP($C3919,'site totals'!$J$2:$K$607,2,FALSE),1)</f>
        <v>999.52639999999997</v>
      </c>
      <c r="P3919" s="32" t="s">
        <v>91</v>
      </c>
      <c r="Q3919" s="12">
        <v>0.89504020650000005</v>
      </c>
      <c r="R3919" s="29">
        <v>0.35</v>
      </c>
      <c r="S3919" s="2">
        <f>IF($A3919="site","",VLOOKUP($P3919,margin_ranges!$A$5:$D$10,4,FALSE)/100)</f>
        <v>0.29749999999999999</v>
      </c>
      <c r="T3919" s="6">
        <f>IF(A3919="placement",$J3919*MIN($Q3919,$S3919),"")</f>
        <v>277.5675</v>
      </c>
      <c r="U3919" s="6">
        <f>IF($A3919="placement",T3919,SUMIF($C$10:$C$6209,$C3919,$T$10:$T$6209))</f>
        <v>277.5675</v>
      </c>
      <c r="V3919" s="34">
        <f t="shared" si="185"/>
        <v>8.0769230769230704E-2</v>
      </c>
      <c r="W3919" s="24"/>
      <c r="X3919" s="2" t="str">
        <f>IFERROR(MIN(VLOOKUP($W3919,margin_ranges!$A$5:$D$10,4,FALSE),$Q3919*100)/100,"")</f>
        <v/>
      </c>
      <c r="Y3919" s="6">
        <f t="shared" si="183"/>
        <v>277.5675</v>
      </c>
      <c r="Z3919" s="6">
        <f>IF($A3919="placement",Y3919,SUMIF($C$10:$C$6209,$C3919,$Y$10:$Y$6209))</f>
        <v>277.5675</v>
      </c>
      <c r="AA3919" s="17">
        <f t="shared" si="184"/>
        <v>8.0769230769230704E-2</v>
      </c>
    </row>
    <row r="3920" spans="1:27" hidden="1" x14ac:dyDescent="0.3">
      <c r="A3920" s="8" t="s">
        <v>17</v>
      </c>
      <c r="B3920" s="8" t="s">
        <v>1610</v>
      </c>
      <c r="C3920" s="8" t="s">
        <v>1611</v>
      </c>
      <c r="D3920" s="8" t="s">
        <v>11803</v>
      </c>
      <c r="E3920" s="8" t="s">
        <v>11804</v>
      </c>
      <c r="F3920" s="29">
        <v>0.35</v>
      </c>
      <c r="G3920" s="29">
        <v>0</v>
      </c>
      <c r="H3920" s="30">
        <v>1.3138000000000001</v>
      </c>
      <c r="I3920" s="30">
        <v>1.0047999999999999</v>
      </c>
      <c r="J3920" s="14">
        <v>7</v>
      </c>
      <c r="K3920" s="14">
        <v>2</v>
      </c>
      <c r="L3920" s="12">
        <v>0.76480000000000004</v>
      </c>
      <c r="M3920" s="7">
        <v>0.22304684999999999</v>
      </c>
      <c r="N3920" s="31">
        <v>0.01</v>
      </c>
      <c r="O3920" s="14">
        <f>IFERROR(VLOOKUP($C3920,'site totals'!$J$2:$K$607,2,FALSE),1)</f>
        <v>999.52639999999997</v>
      </c>
      <c r="P3920" s="32" t="s">
        <v>22</v>
      </c>
      <c r="Q3920" s="12">
        <v>0.95516636919999998</v>
      </c>
      <c r="R3920" s="29">
        <v>0.35</v>
      </c>
      <c r="S3920" s="2">
        <f>IF($A3920="site","",VLOOKUP($P3920,margin_ranges!$A$5:$D$10,4,FALSE)/100)</f>
        <v>0.29749999999999999</v>
      </c>
      <c r="T3920" s="6">
        <f>IF(A3920="placement",$J3920*MIN($Q3920,$S3920),"")</f>
        <v>2.0825</v>
      </c>
      <c r="U3920" s="6">
        <f>IF($A3920="placement",T3920,SUMIF($C$10:$C$6209,$C3920,$T$10:$T$6209))</f>
        <v>2.0825</v>
      </c>
      <c r="V3920" s="34">
        <f t="shared" si="185"/>
        <v>8.0769230769230926E-2</v>
      </c>
      <c r="W3920" s="24"/>
      <c r="X3920" s="2" t="str">
        <f>IFERROR(MIN(VLOOKUP($W3920,margin_ranges!$A$5:$D$10,4,FALSE),$Q3920*100)/100,"")</f>
        <v/>
      </c>
      <c r="Y3920" s="6">
        <f t="shared" si="183"/>
        <v>2.0825</v>
      </c>
      <c r="Z3920" s="6">
        <f>IF($A3920="placement",Y3920,SUMIF($C$10:$C$6209,$C3920,$Y$10:$Y$6209))</f>
        <v>2.0825</v>
      </c>
      <c r="AA3920" s="29">
        <f t="shared" si="184"/>
        <v>8.0769230769230926E-2</v>
      </c>
    </row>
    <row r="3921" spans="1:27" hidden="1" x14ac:dyDescent="0.3">
      <c r="A3921" s="8" t="s">
        <v>17</v>
      </c>
      <c r="B3921" s="8" t="s">
        <v>1610</v>
      </c>
      <c r="C3921" s="8" t="s">
        <v>1611</v>
      </c>
      <c r="D3921" s="8" t="s">
        <v>1640</v>
      </c>
      <c r="E3921" s="8" t="s">
        <v>1641</v>
      </c>
      <c r="F3921" s="29">
        <v>0.35</v>
      </c>
      <c r="G3921" s="29">
        <v>0</v>
      </c>
      <c r="H3921" s="30">
        <v>1.6027</v>
      </c>
      <c r="I3921" s="30">
        <v>1.3919999999999999</v>
      </c>
      <c r="J3921" s="14">
        <v>15</v>
      </c>
      <c r="K3921" s="14">
        <v>5</v>
      </c>
      <c r="L3921" s="12">
        <v>0.86850000000000005</v>
      </c>
      <c r="M3921" s="7">
        <v>0.36904249</v>
      </c>
      <c r="N3921" s="31">
        <v>0.01</v>
      </c>
      <c r="O3921" s="14">
        <f>IFERROR(VLOOKUP($C3921,'site totals'!$J$2:$K$607,2,FALSE),1)</f>
        <v>999.52639999999997</v>
      </c>
      <c r="P3921" s="32" t="s">
        <v>91</v>
      </c>
      <c r="Q3921" s="12">
        <v>0.97290284900000001</v>
      </c>
      <c r="R3921" s="29">
        <v>0.35</v>
      </c>
      <c r="S3921" s="2">
        <f>IF($A3921="site","",VLOOKUP($P3921,margin_ranges!$A$5:$D$10,4,FALSE)/100)</f>
        <v>0.29749999999999999</v>
      </c>
      <c r="T3921" s="6">
        <f>IF(A3921="placement",$J3921*MIN($Q3921,$S3921),"")</f>
        <v>4.4624999999999995</v>
      </c>
      <c r="U3921" s="6">
        <f>IF($A3921="placement",T3921,SUMIF($C$10:$C$6209,$C3921,$T$10:$T$6209))</f>
        <v>4.4624999999999995</v>
      </c>
      <c r="V3921" s="34">
        <f t="shared" si="185"/>
        <v>8.0769230769230926E-2</v>
      </c>
      <c r="W3921" s="24"/>
      <c r="X3921" s="2" t="str">
        <f>IFERROR(MIN(VLOOKUP($W3921,margin_ranges!$A$5:$D$10,4,FALSE),$Q3921*100)/100,"")</f>
        <v/>
      </c>
      <c r="Y3921" s="6">
        <f t="shared" si="183"/>
        <v>4.4624999999999995</v>
      </c>
      <c r="Z3921" s="6">
        <f>IF($A3921="placement",Y3921,SUMIF($C$10:$C$6209,$C3921,$Y$10:$Y$6209))</f>
        <v>4.4624999999999995</v>
      </c>
      <c r="AA3921" s="17">
        <f t="shared" si="184"/>
        <v>8.0769230769230926E-2</v>
      </c>
    </row>
    <row r="3922" spans="1:27" hidden="1" x14ac:dyDescent="0.3">
      <c r="A3922" s="8" t="s">
        <v>17</v>
      </c>
      <c r="B3922" s="8" t="s">
        <v>1610</v>
      </c>
      <c r="C3922" s="8" t="s">
        <v>1611</v>
      </c>
      <c r="D3922" s="8" t="s">
        <v>1612</v>
      </c>
      <c r="E3922" s="8" t="s">
        <v>1613</v>
      </c>
      <c r="F3922" s="29">
        <v>0.35</v>
      </c>
      <c r="G3922" s="29">
        <v>0</v>
      </c>
      <c r="H3922" s="30">
        <v>24.235600000000002</v>
      </c>
      <c r="I3922" s="30">
        <v>11.507400000000001</v>
      </c>
      <c r="J3922" s="14">
        <v>107</v>
      </c>
      <c r="K3922" s="14">
        <v>38</v>
      </c>
      <c r="L3922" s="12">
        <v>0.4748</v>
      </c>
      <c r="M3922" s="7">
        <v>0.31130449999999998</v>
      </c>
      <c r="N3922" s="31">
        <v>0.01</v>
      </c>
      <c r="O3922" s="14">
        <f>IFERROR(VLOOKUP($C3922,'site totals'!$J$2:$K$607,2,FALSE),1)</f>
        <v>999.52639999999997</v>
      </c>
      <c r="P3922" s="32" t="s">
        <v>91</v>
      </c>
      <c r="Q3922" s="12">
        <v>0.96787711060000003</v>
      </c>
      <c r="R3922" s="29">
        <v>0.35</v>
      </c>
      <c r="S3922" s="2">
        <f>IF($A3922="site","",VLOOKUP($P3922,margin_ranges!$A$5:$D$10,4,FALSE)/100)</f>
        <v>0.29749999999999999</v>
      </c>
      <c r="T3922" s="6">
        <f>IF(A3922="placement",$J3922*MIN($Q3922,$S3922),"")</f>
        <v>31.8325</v>
      </c>
      <c r="U3922" s="6">
        <f>IF($A3922="placement",T3922,SUMIF($C$10:$C$6209,$C3922,$T$10:$T$6209))</f>
        <v>31.8325</v>
      </c>
      <c r="V3922" s="34">
        <f t="shared" si="185"/>
        <v>8.0769230769230926E-2</v>
      </c>
      <c r="W3922" s="24"/>
      <c r="X3922" s="2" t="str">
        <f>IFERROR(MIN(VLOOKUP($W3922,margin_ranges!$A$5:$D$10,4,FALSE),$Q3922*100)/100,"")</f>
        <v/>
      </c>
      <c r="Y3922" s="6">
        <f t="shared" si="183"/>
        <v>31.8325</v>
      </c>
      <c r="Z3922" s="6">
        <f>IF($A3922="placement",Y3922,SUMIF($C$10:$C$6209,$C3922,$Y$10:$Y$6209))</f>
        <v>31.8325</v>
      </c>
      <c r="AA3922" s="29">
        <f t="shared" si="184"/>
        <v>8.0769230769230926E-2</v>
      </c>
    </row>
    <row r="3923" spans="1:27" hidden="1" x14ac:dyDescent="0.3">
      <c r="A3923" s="8" t="s">
        <v>17</v>
      </c>
      <c r="B3923" s="8" t="s">
        <v>1610</v>
      </c>
      <c r="C3923" s="8" t="s">
        <v>1611</v>
      </c>
      <c r="D3923" s="8" t="s">
        <v>1644</v>
      </c>
      <c r="E3923" s="8" t="s">
        <v>1645</v>
      </c>
      <c r="F3923" s="29">
        <v>0.35</v>
      </c>
      <c r="G3923" s="29">
        <v>1</v>
      </c>
      <c r="H3923" s="30">
        <v>98.347200000000001</v>
      </c>
      <c r="I3923" s="30">
        <v>55.461599999999997</v>
      </c>
      <c r="J3923" s="14">
        <v>294</v>
      </c>
      <c r="K3923" s="14">
        <v>103</v>
      </c>
      <c r="L3923" s="12">
        <v>0.56389999999999996</v>
      </c>
      <c r="M3923" s="7">
        <v>0.17642937</v>
      </c>
      <c r="N3923" s="31">
        <v>0.03</v>
      </c>
      <c r="O3923" s="14">
        <f>IFERROR(VLOOKUP($C3923,'site totals'!$J$2:$K$607,2,FALSE),1)</f>
        <v>999.52639999999997</v>
      </c>
      <c r="P3923" s="32" t="s">
        <v>91</v>
      </c>
      <c r="Q3923" s="12">
        <v>0.82996028200000005</v>
      </c>
      <c r="R3923" s="29">
        <v>0.35</v>
      </c>
      <c r="S3923" s="2">
        <f>IF($A3923="site","",VLOOKUP($P3923,margin_ranges!$A$5:$D$10,4,FALSE)/100)</f>
        <v>0.29749999999999999</v>
      </c>
      <c r="T3923" s="6">
        <f>IF(A3923="placement",$J3923*MIN($Q3923,$S3923),"")</f>
        <v>87.464999999999989</v>
      </c>
      <c r="U3923" s="6">
        <f>IF($A3923="placement",T3923,SUMIF($C$10:$C$6209,$C3923,$T$10:$T$6209))</f>
        <v>87.464999999999989</v>
      </c>
      <c r="V3923" s="34">
        <f t="shared" si="185"/>
        <v>8.0769230769230926E-2</v>
      </c>
      <c r="W3923" s="24"/>
      <c r="X3923" s="2" t="str">
        <f>IFERROR(MIN(VLOOKUP($W3923,margin_ranges!$A$5:$D$10,4,FALSE),$Q3923*100)/100,"")</f>
        <v/>
      </c>
      <c r="Y3923" s="6">
        <f t="shared" si="183"/>
        <v>87.464999999999989</v>
      </c>
      <c r="Z3923" s="6">
        <f>IF($A3923="placement",Y3923,SUMIF($C$10:$C$6209,$C3923,$Y$10:$Y$6209))</f>
        <v>87.464999999999989</v>
      </c>
      <c r="AA3923" s="29">
        <f t="shared" si="184"/>
        <v>8.0769230769230926E-2</v>
      </c>
    </row>
    <row r="3924" spans="1:27" hidden="1" x14ac:dyDescent="0.3">
      <c r="A3924" s="8" t="s">
        <v>17</v>
      </c>
      <c r="B3924" s="8" t="s">
        <v>1610</v>
      </c>
      <c r="C3924" s="8" t="s">
        <v>1611</v>
      </c>
      <c r="D3924" s="33" t="s">
        <v>1638</v>
      </c>
      <c r="E3924" s="8" t="s">
        <v>1639</v>
      </c>
      <c r="F3924" s="29">
        <v>0.38999999999999901</v>
      </c>
      <c r="G3924" s="29">
        <v>0</v>
      </c>
      <c r="H3924" s="30">
        <v>5.7207999999999997</v>
      </c>
      <c r="I3924" s="30">
        <v>1.0584</v>
      </c>
      <c r="J3924" s="14">
        <v>10</v>
      </c>
      <c r="K3924" s="14">
        <v>4</v>
      </c>
      <c r="L3924" s="12">
        <v>0.185</v>
      </c>
      <c r="M3924" s="7">
        <v>0.33043126</v>
      </c>
      <c r="N3924" s="31">
        <v>0.05</v>
      </c>
      <c r="O3924" s="14">
        <f>IFERROR(VLOOKUP($C3924,'site totals'!$J$2:$K$607,2,FALSE),1)</f>
        <v>999.52639999999997</v>
      </c>
      <c r="P3924" s="32" t="s">
        <v>22</v>
      </c>
      <c r="Q3924" s="12">
        <v>0.84868259800000001</v>
      </c>
      <c r="R3924" s="29">
        <v>0.39</v>
      </c>
      <c r="S3924" s="2">
        <f>IF($A3924="site","",VLOOKUP($P3924,margin_ranges!$A$5:$D$10,4,FALSE)/100)</f>
        <v>0.29749999999999999</v>
      </c>
      <c r="T3924" s="6">
        <f>IF(A3924="placement",$J3924*MIN($Q3924,$S3924),"")</f>
        <v>2.9749999999999996</v>
      </c>
      <c r="U3924" s="6">
        <f>IF($A3924="placement",T3924,SUMIF($C$10:$C$6209,$C3924,$T$10:$T$6209))</f>
        <v>2.9749999999999996</v>
      </c>
      <c r="V3924" s="34">
        <f t="shared" si="185"/>
        <v>0.15163934426229519</v>
      </c>
      <c r="W3924" s="24"/>
      <c r="X3924" s="2" t="str">
        <f>IFERROR(MIN(VLOOKUP($W3924,margin_ranges!$A$5:$D$10,4,FALSE),$Q3924*100)/100,"")</f>
        <v/>
      </c>
      <c r="Y3924" s="6">
        <f t="shared" si="183"/>
        <v>2.9749999999999996</v>
      </c>
      <c r="Z3924" s="6">
        <f>IF($A3924="placement",Y3924,SUMIF($C$10:$C$6209,$C3924,$Y$10:$Y$6209))</f>
        <v>2.9749999999999996</v>
      </c>
      <c r="AA3924" s="29">
        <f t="shared" si="184"/>
        <v>0.15163934426229519</v>
      </c>
    </row>
    <row r="3925" spans="1:27" hidden="1" x14ac:dyDescent="0.3">
      <c r="A3925" s="8" t="s">
        <v>17</v>
      </c>
      <c r="B3925" s="8" t="s">
        <v>1610</v>
      </c>
      <c r="C3925" s="8" t="s">
        <v>1611</v>
      </c>
      <c r="D3925" s="8" t="s">
        <v>1626</v>
      </c>
      <c r="E3925" s="8" t="s">
        <v>1627</v>
      </c>
      <c r="F3925" s="29">
        <v>0.39</v>
      </c>
      <c r="G3925" s="29">
        <v>0</v>
      </c>
      <c r="H3925" s="30">
        <v>5.5846999999999998</v>
      </c>
      <c r="I3925" s="30">
        <v>2.0524</v>
      </c>
      <c r="J3925" s="14">
        <v>11</v>
      </c>
      <c r="K3925" s="14">
        <v>4</v>
      </c>
      <c r="L3925" s="12">
        <v>0.36749999999999999</v>
      </c>
      <c r="M3925" s="7">
        <v>0.17499477999999999</v>
      </c>
      <c r="N3925" s="31">
        <v>0.05</v>
      </c>
      <c r="O3925" s="14">
        <f>IFERROR(VLOOKUP($C3925,'site totals'!$J$2:$K$607,2,FALSE),1)</f>
        <v>999.52639999999997</v>
      </c>
      <c r="P3925" s="32" t="s">
        <v>22</v>
      </c>
      <c r="Q3925" s="12">
        <v>0.71427719109999999</v>
      </c>
      <c r="R3925" s="29">
        <v>0.39</v>
      </c>
      <c r="S3925" s="2">
        <f>IF($A3925="site","",VLOOKUP($P3925,margin_ranges!$A$5:$D$10,4,FALSE)/100)</f>
        <v>0.29749999999999999</v>
      </c>
      <c r="T3925" s="6">
        <f>IF(A3925="placement",$J3925*MIN($Q3925,$S3925),"")</f>
        <v>3.2725</v>
      </c>
      <c r="U3925" s="6">
        <f>IF($A3925="placement",T3925,SUMIF($C$10:$C$6209,$C3925,$T$10:$T$6209))</f>
        <v>3.2725</v>
      </c>
      <c r="V3925" s="34">
        <f t="shared" si="185"/>
        <v>0.15163934426229519</v>
      </c>
      <c r="W3925" s="24"/>
      <c r="X3925" s="2" t="str">
        <f>IFERROR(MIN(VLOOKUP($W3925,margin_ranges!$A$5:$D$10,4,FALSE),$Q3925*100)/100,"")</f>
        <v/>
      </c>
      <c r="Y3925" s="6">
        <f t="shared" si="183"/>
        <v>3.2725</v>
      </c>
      <c r="Z3925" s="6">
        <f>IF($A3925="placement",Y3925,SUMIF($C$10:$C$6209,$C3925,$Y$10:$Y$6209))</f>
        <v>3.2725</v>
      </c>
      <c r="AA3925" s="29">
        <f t="shared" si="184"/>
        <v>0.15163934426229519</v>
      </c>
    </row>
    <row r="3926" spans="1:27" hidden="1" x14ac:dyDescent="0.3">
      <c r="A3926" s="8" t="s">
        <v>17</v>
      </c>
      <c r="B3926" s="8" t="s">
        <v>1610</v>
      </c>
      <c r="C3926" s="8" t="s">
        <v>1611</v>
      </c>
      <c r="D3926" s="8" t="s">
        <v>1618</v>
      </c>
      <c r="E3926" s="8" t="s">
        <v>1619</v>
      </c>
      <c r="F3926" s="29">
        <v>0.38999999999999901</v>
      </c>
      <c r="G3926" s="29">
        <v>0</v>
      </c>
      <c r="H3926" s="30">
        <v>8.3143999999999991</v>
      </c>
      <c r="I3926" s="30">
        <v>2.8731</v>
      </c>
      <c r="J3926" s="14">
        <v>14</v>
      </c>
      <c r="K3926" s="14">
        <v>5</v>
      </c>
      <c r="L3926" s="12">
        <v>0.34560000000000002</v>
      </c>
      <c r="M3926" s="7">
        <v>0.15802009</v>
      </c>
      <c r="N3926" s="31">
        <v>0.05</v>
      </c>
      <c r="O3926" s="14">
        <f>IFERROR(VLOOKUP($C3926,'site totals'!$J$2:$K$607,2,FALSE),1)</f>
        <v>999.52639999999997</v>
      </c>
      <c r="P3926" s="32" t="s">
        <v>22</v>
      </c>
      <c r="Q3926" s="12">
        <v>0.68358453159999999</v>
      </c>
      <c r="R3926" s="29">
        <v>0.39</v>
      </c>
      <c r="S3926" s="2">
        <f>IF($A3926="site","",VLOOKUP($P3926,margin_ranges!$A$5:$D$10,4,FALSE)/100)</f>
        <v>0.29749999999999999</v>
      </c>
      <c r="T3926" s="6">
        <f>IF(A3926="placement",$J3926*MIN($Q3926,$S3926),"")</f>
        <v>4.165</v>
      </c>
      <c r="U3926" s="6">
        <f>IF($A3926="placement",T3926,SUMIF($C$10:$C$6209,$C3926,$T$10:$T$6209))</f>
        <v>4.165</v>
      </c>
      <c r="V3926" s="34">
        <f t="shared" si="185"/>
        <v>0.15163934426229519</v>
      </c>
      <c r="W3926" s="24"/>
      <c r="X3926" s="2" t="str">
        <f>IFERROR(MIN(VLOOKUP($W3926,margin_ranges!$A$5:$D$10,4,FALSE),$Q3926*100)/100,"")</f>
        <v/>
      </c>
      <c r="Y3926" s="6">
        <f t="shared" si="183"/>
        <v>4.165</v>
      </c>
      <c r="Z3926" s="6">
        <f>IF($A3926="placement",Y3926,SUMIF($C$10:$C$6209,$C3926,$Y$10:$Y$6209))</f>
        <v>4.165</v>
      </c>
      <c r="AA3926" s="29">
        <f t="shared" si="184"/>
        <v>0.15163934426229519</v>
      </c>
    </row>
    <row r="3927" spans="1:27" hidden="1" x14ac:dyDescent="0.3">
      <c r="A3927" s="8" t="s">
        <v>17</v>
      </c>
      <c r="B3927" s="8" t="s">
        <v>1610</v>
      </c>
      <c r="C3927" s="8" t="s">
        <v>1611</v>
      </c>
      <c r="D3927" s="8" t="s">
        <v>1636</v>
      </c>
      <c r="E3927" s="8" t="s">
        <v>1637</v>
      </c>
      <c r="F3927" s="29">
        <v>0.38999999999999901</v>
      </c>
      <c r="G3927" s="29">
        <v>0</v>
      </c>
      <c r="H3927" s="30">
        <v>4.5053999999999998</v>
      </c>
      <c r="I3927" s="30">
        <v>2.6375999999999999</v>
      </c>
      <c r="J3927" s="14">
        <v>32</v>
      </c>
      <c r="K3927" s="14">
        <v>11</v>
      </c>
      <c r="L3927" s="12">
        <v>0.58540000000000003</v>
      </c>
      <c r="M3927" s="7">
        <v>0.40533770000000002</v>
      </c>
      <c r="N3927" s="31">
        <v>0.05</v>
      </c>
      <c r="O3927" s="14">
        <f>IFERROR(VLOOKUP($C3927,'site totals'!$J$2:$K$607,2,FALSE),1)</f>
        <v>999.52639999999997</v>
      </c>
      <c r="P3927" s="32" t="s">
        <v>22</v>
      </c>
      <c r="Q3927" s="12">
        <v>0.87664606649999999</v>
      </c>
      <c r="R3927" s="29">
        <v>0.39</v>
      </c>
      <c r="S3927" s="2">
        <f>IF($A3927="site","",VLOOKUP($P3927,margin_ranges!$A$5:$D$10,4,FALSE)/100)</f>
        <v>0.29749999999999999</v>
      </c>
      <c r="T3927" s="6">
        <f>IF(A3927="placement",$J3927*MIN($Q3927,$S3927),"")</f>
        <v>9.52</v>
      </c>
      <c r="U3927" s="6">
        <f>IF($A3927="placement",T3927,SUMIF($C$10:$C$6209,$C3927,$T$10:$T$6209))</f>
        <v>9.52</v>
      </c>
      <c r="V3927" s="34">
        <f t="shared" si="185"/>
        <v>0.15163934426229519</v>
      </c>
      <c r="W3927" s="24"/>
      <c r="X3927" s="2" t="str">
        <f>IFERROR(MIN(VLOOKUP($W3927,margin_ranges!$A$5:$D$10,4,FALSE),$Q3927*100)/100,"")</f>
        <v/>
      </c>
      <c r="Y3927" s="6">
        <f t="shared" si="183"/>
        <v>9.52</v>
      </c>
      <c r="Z3927" s="6">
        <f>IF($A3927="placement",Y3927,SUMIF($C$10:$C$6209,$C3927,$Y$10:$Y$6209))</f>
        <v>9.52</v>
      </c>
      <c r="AA3927" s="29">
        <f t="shared" si="184"/>
        <v>0.15163934426229519</v>
      </c>
    </row>
    <row r="3928" spans="1:27" hidden="1" x14ac:dyDescent="0.3">
      <c r="A3928" s="8" t="s">
        <v>17</v>
      </c>
      <c r="B3928" s="8" t="s">
        <v>1610</v>
      </c>
      <c r="C3928" s="8" t="s">
        <v>1611</v>
      </c>
      <c r="D3928" s="8" t="s">
        <v>1632</v>
      </c>
      <c r="E3928" s="8" t="s">
        <v>1633</v>
      </c>
      <c r="F3928" s="29">
        <v>0.39</v>
      </c>
      <c r="G3928" s="29">
        <v>0</v>
      </c>
      <c r="H3928" s="30">
        <v>10.235099999999999</v>
      </c>
      <c r="I3928" s="30">
        <v>3.3852000000000002</v>
      </c>
      <c r="J3928" s="14">
        <v>33</v>
      </c>
      <c r="K3928" s="14">
        <v>12</v>
      </c>
      <c r="L3928" s="12">
        <v>0.33069999999999999</v>
      </c>
      <c r="M3928" s="7">
        <v>0.32532653</v>
      </c>
      <c r="N3928" s="31">
        <v>0.05</v>
      </c>
      <c r="O3928" s="14">
        <f>IFERROR(VLOOKUP($C3928,'site totals'!$J$2:$K$607,2,FALSE),1)</f>
        <v>999.52639999999997</v>
      </c>
      <c r="P3928" s="32" t="s">
        <v>22</v>
      </c>
      <c r="Q3928" s="12">
        <v>0.84630825909999996</v>
      </c>
      <c r="R3928" s="29">
        <v>0.39</v>
      </c>
      <c r="S3928" s="2">
        <f>IF($A3928="site","",VLOOKUP($P3928,margin_ranges!$A$5:$D$10,4,FALSE)/100)</f>
        <v>0.29749999999999999</v>
      </c>
      <c r="T3928" s="6">
        <f>IF(A3928="placement",$J3928*MIN($Q3928,$S3928),"")</f>
        <v>9.817499999999999</v>
      </c>
      <c r="U3928" s="6">
        <f>IF($A3928="placement",T3928,SUMIF($C$10:$C$6209,$C3928,$T$10:$T$6209))</f>
        <v>9.817499999999999</v>
      </c>
      <c r="V3928" s="34">
        <f t="shared" si="185"/>
        <v>0.15163934426229519</v>
      </c>
      <c r="W3928" s="24"/>
      <c r="X3928" s="2" t="str">
        <f>IFERROR(MIN(VLOOKUP($W3928,margin_ranges!$A$5:$D$10,4,FALSE),$Q3928*100)/100,"")</f>
        <v/>
      </c>
      <c r="Y3928" s="6">
        <f t="shared" si="183"/>
        <v>9.817499999999999</v>
      </c>
      <c r="Z3928" s="6">
        <f>IF($A3928="placement",Y3928,SUMIF($C$10:$C$6209,$C3928,$Y$10:$Y$6209))</f>
        <v>9.817499999999999</v>
      </c>
      <c r="AA3928" s="29">
        <f t="shared" si="184"/>
        <v>0.15163934426229519</v>
      </c>
    </row>
    <row r="3929" spans="1:27" hidden="1" x14ac:dyDescent="0.3">
      <c r="A3929" s="8" t="s">
        <v>17</v>
      </c>
      <c r="B3929" s="8" t="s">
        <v>1610</v>
      </c>
      <c r="C3929" s="8" t="s">
        <v>1611</v>
      </c>
      <c r="D3929" s="8" t="s">
        <v>1634</v>
      </c>
      <c r="E3929" s="8" t="s">
        <v>1635</v>
      </c>
      <c r="F3929" s="29">
        <v>0.38999999999999901</v>
      </c>
      <c r="G3929" s="29">
        <v>0</v>
      </c>
      <c r="H3929" s="30">
        <v>9.6455000000000002</v>
      </c>
      <c r="I3929" s="30">
        <v>2.6791</v>
      </c>
      <c r="J3929" s="14">
        <v>39</v>
      </c>
      <c r="K3929" s="14">
        <v>14</v>
      </c>
      <c r="L3929" s="12">
        <v>0.27779999999999999</v>
      </c>
      <c r="M3929" s="7">
        <v>0.47956968999999999</v>
      </c>
      <c r="N3929" s="31">
        <v>0.05</v>
      </c>
      <c r="O3929" s="14">
        <f>IFERROR(VLOOKUP($C3929,'site totals'!$J$2:$K$607,2,FALSE),1)</f>
        <v>999.52639999999997</v>
      </c>
      <c r="P3929" s="32" t="s">
        <v>22</v>
      </c>
      <c r="Q3929" s="12">
        <v>0.89573986670000005</v>
      </c>
      <c r="R3929" s="29">
        <v>0.39</v>
      </c>
      <c r="S3929" s="2">
        <f>IF($A3929="site","",VLOOKUP($P3929,margin_ranges!$A$5:$D$10,4,FALSE)/100)</f>
        <v>0.29749999999999999</v>
      </c>
      <c r="T3929" s="6">
        <f>IF(A3929="placement",$J3929*MIN($Q3929,$S3929),"")</f>
        <v>11.602499999999999</v>
      </c>
      <c r="U3929" s="6">
        <f>IF($A3929="placement",T3929,SUMIF($C$10:$C$6209,$C3929,$T$10:$T$6209))</f>
        <v>11.602499999999999</v>
      </c>
      <c r="V3929" s="34">
        <f t="shared" si="185"/>
        <v>0.15163934426229519</v>
      </c>
      <c r="W3929" s="24"/>
      <c r="X3929" s="2" t="str">
        <f>IFERROR(MIN(VLOOKUP($W3929,margin_ranges!$A$5:$D$10,4,FALSE),$Q3929*100)/100,"")</f>
        <v/>
      </c>
      <c r="Y3929" s="6">
        <f t="shared" si="183"/>
        <v>11.602499999999999</v>
      </c>
      <c r="Z3929" s="6">
        <f>IF($A3929="placement",Y3929,SUMIF($C$10:$C$6209,$C3929,$Y$10:$Y$6209))</f>
        <v>11.602499999999999</v>
      </c>
      <c r="AA3929" s="29">
        <f t="shared" si="184"/>
        <v>0.15163934426229519</v>
      </c>
    </row>
    <row r="3930" spans="1:27" hidden="1" x14ac:dyDescent="0.3">
      <c r="A3930" s="8" t="s">
        <v>17</v>
      </c>
      <c r="B3930" s="8" t="s">
        <v>1610</v>
      </c>
      <c r="C3930" s="8" t="s">
        <v>1611</v>
      </c>
      <c r="D3930" s="8" t="s">
        <v>1628</v>
      </c>
      <c r="E3930" s="8" t="s">
        <v>1629</v>
      </c>
      <c r="F3930" s="29">
        <v>0.39</v>
      </c>
      <c r="G3930" s="29">
        <v>0</v>
      </c>
      <c r="H3930" s="30">
        <v>21.725999999999999</v>
      </c>
      <c r="I3930" s="30">
        <v>6.4236000000000004</v>
      </c>
      <c r="J3930" s="14">
        <v>60</v>
      </c>
      <c r="K3930" s="14">
        <v>21</v>
      </c>
      <c r="L3930" s="12">
        <v>0.29570000000000002</v>
      </c>
      <c r="M3930" s="7">
        <v>0.30994094999999999</v>
      </c>
      <c r="N3930" s="31">
        <v>0.05</v>
      </c>
      <c r="O3930" s="14">
        <f>IFERROR(VLOOKUP($C3930,'site totals'!$J$2:$K$607,2,FALSE),1)</f>
        <v>999.52639999999997</v>
      </c>
      <c r="P3930" s="32" t="s">
        <v>22</v>
      </c>
      <c r="Q3930" s="12">
        <v>0.83867895079999999</v>
      </c>
      <c r="R3930" s="29">
        <v>0.39</v>
      </c>
      <c r="S3930" s="2">
        <f>IF($A3930="site","",VLOOKUP($P3930,margin_ranges!$A$5:$D$10,4,FALSE)/100)</f>
        <v>0.29749999999999999</v>
      </c>
      <c r="T3930" s="6">
        <f>IF(A3930="placement",$J3930*MIN($Q3930,$S3930),"")</f>
        <v>17.849999999999998</v>
      </c>
      <c r="U3930" s="6">
        <f>IF($A3930="placement",T3930,SUMIF($C$10:$C$6209,$C3930,$T$10:$T$6209))</f>
        <v>17.849999999999998</v>
      </c>
      <c r="V3930" s="34">
        <f t="shared" si="185"/>
        <v>0.15163934426229519</v>
      </c>
      <c r="W3930" s="24"/>
      <c r="X3930" s="2" t="str">
        <f>IFERROR(MIN(VLOOKUP($W3930,margin_ranges!$A$5:$D$10,4,FALSE),$Q3930*100)/100,"")</f>
        <v/>
      </c>
      <c r="Y3930" s="6">
        <f t="shared" si="183"/>
        <v>17.849999999999998</v>
      </c>
      <c r="Z3930" s="6">
        <f>IF($A3930="placement",Y3930,SUMIF($C$10:$C$6209,$C3930,$Y$10:$Y$6209))</f>
        <v>17.849999999999998</v>
      </c>
      <c r="AA3930" s="29">
        <f t="shared" si="184"/>
        <v>0.15163934426229519</v>
      </c>
    </row>
    <row r="3931" spans="1:27" hidden="1" x14ac:dyDescent="0.3">
      <c r="A3931" s="8" t="s">
        <v>17</v>
      </c>
      <c r="B3931" s="8" t="s">
        <v>1610</v>
      </c>
      <c r="C3931" s="8" t="s">
        <v>1611</v>
      </c>
      <c r="D3931" s="33" t="s">
        <v>1642</v>
      </c>
      <c r="E3931" s="8" t="s">
        <v>1643</v>
      </c>
      <c r="F3931" s="29">
        <v>0.39</v>
      </c>
      <c r="G3931" s="29">
        <v>0</v>
      </c>
      <c r="H3931" s="30">
        <v>20.412099999999999</v>
      </c>
      <c r="I3931" s="30">
        <v>6.9405000000000001</v>
      </c>
      <c r="J3931" s="14">
        <v>64</v>
      </c>
      <c r="K3931" s="14">
        <v>23</v>
      </c>
      <c r="L3931" s="12">
        <v>0.34</v>
      </c>
      <c r="M3931" s="7">
        <v>0.30760546</v>
      </c>
      <c r="N3931" s="31">
        <v>0.05</v>
      </c>
      <c r="O3931" s="14">
        <f>IFERROR(VLOOKUP($C3931,'site totals'!$J$2:$K$607,2,FALSE),1)</f>
        <v>999.52639999999997</v>
      </c>
      <c r="P3931" s="32" t="s">
        <v>22</v>
      </c>
      <c r="Q3931" s="12">
        <v>0.83745412210000003</v>
      </c>
      <c r="R3931" s="29">
        <v>0.39</v>
      </c>
      <c r="S3931" s="2">
        <f>IF($A3931="site","",VLOOKUP($P3931,margin_ranges!$A$5:$D$10,4,FALSE)/100)</f>
        <v>0.29749999999999999</v>
      </c>
      <c r="T3931" s="6">
        <f>IF(A3931="placement",$J3931*MIN($Q3931,$S3931),"")</f>
        <v>19.04</v>
      </c>
      <c r="U3931" s="6">
        <f>IF($A3931="placement",T3931,SUMIF($C$10:$C$6209,$C3931,$T$10:$T$6209))</f>
        <v>19.04</v>
      </c>
      <c r="V3931" s="34">
        <f t="shared" si="185"/>
        <v>0.15163934426229519</v>
      </c>
      <c r="W3931" s="24"/>
      <c r="X3931" s="2" t="str">
        <f>IFERROR(MIN(VLOOKUP($W3931,margin_ranges!$A$5:$D$10,4,FALSE),$Q3931*100)/100,"")</f>
        <v/>
      </c>
      <c r="Y3931" s="6">
        <f t="shared" si="183"/>
        <v>19.04</v>
      </c>
      <c r="Z3931" s="6">
        <f>IF($A3931="placement",Y3931,SUMIF($C$10:$C$6209,$C3931,$Y$10:$Y$6209))</f>
        <v>19.04</v>
      </c>
      <c r="AA3931" s="29">
        <f t="shared" si="184"/>
        <v>0.15163934426229519</v>
      </c>
    </row>
    <row r="3932" spans="1:27" hidden="1" x14ac:dyDescent="0.3">
      <c r="A3932" s="8" t="s">
        <v>17</v>
      </c>
      <c r="B3932" s="8" t="s">
        <v>1610</v>
      </c>
      <c r="C3932" s="8" t="s">
        <v>1611</v>
      </c>
      <c r="D3932" s="8" t="s">
        <v>1622</v>
      </c>
      <c r="E3932" s="8" t="s">
        <v>1623</v>
      </c>
      <c r="F3932" s="29">
        <v>0.38999999999999901</v>
      </c>
      <c r="G3932" s="29">
        <v>0</v>
      </c>
      <c r="H3932" s="30">
        <v>18.383099999999999</v>
      </c>
      <c r="I3932" s="30">
        <v>14.9419</v>
      </c>
      <c r="J3932" s="14">
        <v>190</v>
      </c>
      <c r="K3932" s="14">
        <v>67</v>
      </c>
      <c r="L3932" s="12">
        <v>0.81279999999999997</v>
      </c>
      <c r="M3932" s="7">
        <v>0.42340501000000003</v>
      </c>
      <c r="N3932" s="31">
        <v>0.01</v>
      </c>
      <c r="O3932" s="14">
        <f>IFERROR(VLOOKUP($C3932,'site totals'!$J$2:$K$607,2,FALSE),1)</f>
        <v>999.52639999999997</v>
      </c>
      <c r="P3932" s="32" t="s">
        <v>22</v>
      </c>
      <c r="Q3932" s="12">
        <v>0.97638195149999996</v>
      </c>
      <c r="R3932" s="29">
        <v>0.39</v>
      </c>
      <c r="S3932" s="2">
        <f>IF($A3932="site","",VLOOKUP($P3932,margin_ranges!$A$5:$D$10,4,FALSE)/100)</f>
        <v>0.29749999999999999</v>
      </c>
      <c r="T3932" s="6">
        <f>IF(A3932="placement",$J3932*MIN($Q3932,$S3932),"")</f>
        <v>56.524999999999999</v>
      </c>
      <c r="U3932" s="6">
        <f>IF($A3932="placement",T3932,SUMIF($C$10:$C$6209,$C3932,$T$10:$T$6209))</f>
        <v>56.524999999999999</v>
      </c>
      <c r="V3932" s="34">
        <f t="shared" si="185"/>
        <v>0.15163934426229519</v>
      </c>
      <c r="W3932" s="24"/>
      <c r="X3932" s="2" t="str">
        <f>IFERROR(MIN(VLOOKUP($W3932,margin_ranges!$A$5:$D$10,4,FALSE),$Q3932*100)/100,"")</f>
        <v/>
      </c>
      <c r="Y3932" s="6">
        <f t="shared" si="183"/>
        <v>56.524999999999999</v>
      </c>
      <c r="Z3932" s="6">
        <f>IF($A3932="placement",Y3932,SUMIF($C$10:$C$6209,$C3932,$Y$10:$Y$6209))</f>
        <v>56.524999999999999</v>
      </c>
      <c r="AA3932" s="29">
        <f t="shared" si="184"/>
        <v>0.15163934426229519</v>
      </c>
    </row>
    <row r="3933" spans="1:27" x14ac:dyDescent="0.3">
      <c r="A3933" s="16" t="s">
        <v>33</v>
      </c>
      <c r="B3933" s="16" t="s">
        <v>1610</v>
      </c>
      <c r="C3933" s="16" t="s">
        <v>1611</v>
      </c>
      <c r="D3933" s="8" t="s">
        <v>34</v>
      </c>
      <c r="E3933" s="16"/>
      <c r="F3933" s="17">
        <v>0.35706980726071802</v>
      </c>
      <c r="G3933" s="17">
        <v>0.69424710000000001</v>
      </c>
      <c r="H3933" s="36">
        <v>518.62260000000003</v>
      </c>
      <c r="I3933" s="36">
        <v>244.15360000000001</v>
      </c>
      <c r="J3933" s="22">
        <v>2142</v>
      </c>
      <c r="K3933" s="22">
        <v>750</v>
      </c>
      <c r="L3933" s="18">
        <v>0.4708</v>
      </c>
      <c r="M3933" s="19">
        <v>0.29241736000000002</v>
      </c>
      <c r="N3933" s="20">
        <v>2.9227E-2</v>
      </c>
      <c r="O3933" s="22">
        <f>IFERROR(VLOOKUP($C3933,'site totals'!$J$2:$K$607,2,FALSE),1)</f>
        <v>999.52639999999997</v>
      </c>
      <c r="P3933" s="21"/>
      <c r="Q3933" s="18">
        <v>0.90005039379999996</v>
      </c>
      <c r="R3933" s="17">
        <v>0.35709999999999997</v>
      </c>
      <c r="S3933" s="18" t="str">
        <f>IF($A3933="site","",VLOOKUP($P3933,margin_ranges!$A$5:$D$10,4,FALSE)/100)</f>
        <v/>
      </c>
      <c r="T3933" s="22" t="str">
        <f>IF(A3933="placement",$J3933*MIN($Q3933,$S3933),"")</f>
        <v/>
      </c>
      <c r="U3933" s="22">
        <f>IF($A3933="placement",T3933,SUMIF($C$10:$C$6209,$C3933,$T$10:$T$6209))</f>
        <v>662.17499999999984</v>
      </c>
      <c r="V3933" s="37">
        <f t="shared" si="185"/>
        <v>7.4601562510211883E-2</v>
      </c>
      <c r="W3933" s="38"/>
      <c r="X3933" s="18" t="str">
        <f>IFERROR(MIN(VLOOKUP($W3933,margin_ranges!$A$5:$D$10,4,FALSE),$Q3933*100)/100,"")</f>
        <v/>
      </c>
      <c r="Y3933" s="6" t="str">
        <f t="shared" si="183"/>
        <v/>
      </c>
      <c r="Z3933" s="6">
        <f>IF($A3933="placement",Y3933,SUMIF($C$10:$C$6209,$C3933,$Y$10:$Y$6209))</f>
        <v>662.17499999999984</v>
      </c>
      <c r="AA3933" s="17">
        <f t="shared" si="184"/>
        <v>7.4601562510211883E-2</v>
      </c>
    </row>
    <row r="3934" spans="1:27" hidden="1" x14ac:dyDescent="0.3">
      <c r="A3934" s="8" t="s">
        <v>17</v>
      </c>
      <c r="B3934" s="8" t="s">
        <v>723</v>
      </c>
      <c r="C3934" s="8" t="s">
        <v>724</v>
      </c>
      <c r="D3934" s="8" t="s">
        <v>727</v>
      </c>
      <c r="E3934" s="8" t="s">
        <v>11753</v>
      </c>
      <c r="F3934" s="29">
        <v>0.28999999999999998</v>
      </c>
      <c r="G3934" s="29">
        <v>0</v>
      </c>
      <c r="H3934" s="30">
        <v>28.264600000000002</v>
      </c>
      <c r="I3934" s="30">
        <v>12.1798</v>
      </c>
      <c r="J3934" s="14">
        <v>458</v>
      </c>
      <c r="K3934" s="14">
        <v>117</v>
      </c>
      <c r="L3934" s="12">
        <v>0.43090000000000001</v>
      </c>
      <c r="M3934" s="7">
        <v>1.2534034700000001</v>
      </c>
      <c r="N3934" s="31">
        <v>0.75</v>
      </c>
      <c r="O3934" s="14">
        <f>IFERROR(VLOOKUP($C3934,'site totals'!$J$2:$K$607,2,FALSE),1)</f>
        <v>999.18060000000003</v>
      </c>
      <c r="P3934" s="32" t="s">
        <v>22</v>
      </c>
      <c r="Q3934" s="12">
        <v>0.40162923099999998</v>
      </c>
      <c r="R3934" s="29">
        <v>0.28999999999999998</v>
      </c>
      <c r="S3934" s="2">
        <f>IF($A3934="site","",VLOOKUP($P3934,margin_ranges!$A$5:$D$10,4,FALSE)/100)</f>
        <v>0.29749999999999999</v>
      </c>
      <c r="T3934" s="6">
        <f>IF(A3934="placement",$J3934*MIN($Q3934,$S3934),"")</f>
        <v>136.255</v>
      </c>
      <c r="U3934" s="6">
        <f>IF($A3934="placement",T3934,SUMIF($C$10:$C$6209,$C3934,$T$10:$T$6209))</f>
        <v>136.255</v>
      </c>
      <c r="V3934" s="34">
        <f t="shared" si="185"/>
        <v>-1.0563380281690127E-2</v>
      </c>
      <c r="W3934" s="24"/>
      <c r="X3934" s="2" t="str">
        <f>IFERROR(MIN(VLOOKUP($W3934,margin_ranges!$A$5:$D$10,4,FALSE),$Q3934*100)/100,"")</f>
        <v/>
      </c>
      <c r="Y3934" s="6">
        <f t="shared" si="183"/>
        <v>136.255</v>
      </c>
      <c r="Z3934" s="6">
        <f>IF($A3934="placement",Y3934,SUMIF($C$10:$C$6209,$C3934,$Y$10:$Y$6209))</f>
        <v>136.255</v>
      </c>
      <c r="AA3934" s="29">
        <f t="shared" si="184"/>
        <v>-1.0563380281690127E-2</v>
      </c>
    </row>
    <row r="3935" spans="1:27" hidden="1" x14ac:dyDescent="0.3">
      <c r="A3935" s="8" t="s">
        <v>17</v>
      </c>
      <c r="B3935" s="8" t="s">
        <v>723</v>
      </c>
      <c r="C3935" s="8" t="s">
        <v>724</v>
      </c>
      <c r="D3935" s="8" t="s">
        <v>725</v>
      </c>
      <c r="E3935" s="8" t="s">
        <v>726</v>
      </c>
      <c r="F3935" s="29">
        <v>0.28999999999999998</v>
      </c>
      <c r="G3935" s="29">
        <v>0</v>
      </c>
      <c r="H3935" s="30">
        <v>11.681100000000001</v>
      </c>
      <c r="I3935" s="30">
        <v>1.8133999999999999</v>
      </c>
      <c r="J3935" s="14">
        <v>58</v>
      </c>
      <c r="K3935" s="14">
        <v>15</v>
      </c>
      <c r="L3935" s="12">
        <v>0.1552</v>
      </c>
      <c r="M3935" s="7">
        <v>1.06332125</v>
      </c>
      <c r="N3935" s="31">
        <v>0.7</v>
      </c>
      <c r="O3935" s="14">
        <f>IFERROR(VLOOKUP($C3935,'site totals'!$J$2:$K$607,2,FALSE),1)</f>
        <v>999.18060000000003</v>
      </c>
      <c r="P3935" s="32" t="s">
        <v>22</v>
      </c>
      <c r="Q3935" s="12">
        <v>0.34168531169999999</v>
      </c>
      <c r="R3935" s="29">
        <v>0.28999999999999998</v>
      </c>
      <c r="S3935" s="2">
        <f>IF($A3935="site","",VLOOKUP($P3935,margin_ranges!$A$5:$D$10,4,FALSE)/100)</f>
        <v>0.29749999999999999</v>
      </c>
      <c r="T3935" s="6">
        <f>IF(A3935="placement",$J3935*MIN($Q3935,$S3935),"")</f>
        <v>17.254999999999999</v>
      </c>
      <c r="U3935" s="6">
        <f>IF($A3935="placement",T3935,SUMIF($C$10:$C$6209,$C3935,$T$10:$T$6209))</f>
        <v>17.254999999999999</v>
      </c>
      <c r="V3935" s="34">
        <f t="shared" si="185"/>
        <v>-1.0563380281690016E-2</v>
      </c>
      <c r="W3935" s="24"/>
      <c r="X3935" s="2" t="str">
        <f>IFERROR(MIN(VLOOKUP($W3935,margin_ranges!$A$5:$D$10,4,FALSE),$Q3935*100)/100,"")</f>
        <v/>
      </c>
      <c r="Y3935" s="6">
        <f t="shared" si="183"/>
        <v>17.254999999999999</v>
      </c>
      <c r="Z3935" s="6">
        <f>IF($A3935="placement",Y3935,SUMIF($C$10:$C$6209,$C3935,$Y$10:$Y$6209))</f>
        <v>17.254999999999999</v>
      </c>
      <c r="AA3935" s="29">
        <f t="shared" si="184"/>
        <v>-1.0563380281690016E-2</v>
      </c>
    </row>
    <row r="3936" spans="1:27" hidden="1" x14ac:dyDescent="0.3">
      <c r="A3936" s="8" t="s">
        <v>17</v>
      </c>
      <c r="B3936" s="8" t="s">
        <v>723</v>
      </c>
      <c r="C3936" s="8" t="s">
        <v>724</v>
      </c>
      <c r="D3936" s="8" t="s">
        <v>728</v>
      </c>
      <c r="E3936" s="8" t="s">
        <v>729</v>
      </c>
      <c r="F3936" s="29">
        <v>0.33999999999999903</v>
      </c>
      <c r="G3936" s="29">
        <v>1</v>
      </c>
      <c r="H3936" s="30">
        <v>94.025800000000004</v>
      </c>
      <c r="I3936" s="30">
        <v>41.311599999999999</v>
      </c>
      <c r="J3936" s="14">
        <v>1625</v>
      </c>
      <c r="K3936" s="14">
        <v>496</v>
      </c>
      <c r="L3936" s="12">
        <v>0.43940000000000001</v>
      </c>
      <c r="M3936" s="7">
        <v>1.31108179</v>
      </c>
      <c r="N3936" s="31">
        <v>0.75</v>
      </c>
      <c r="O3936" s="14">
        <f>IFERROR(VLOOKUP($C3936,'site totals'!$J$2:$K$607,2,FALSE),1)</f>
        <v>999.18060000000003</v>
      </c>
      <c r="P3936" s="32" t="s">
        <v>22</v>
      </c>
      <c r="Q3936" s="12">
        <v>0.42795331069999998</v>
      </c>
      <c r="R3936" s="29">
        <v>0.34</v>
      </c>
      <c r="S3936" s="2">
        <f>IF($A3936="site","",VLOOKUP($P3936,margin_ranges!$A$5:$D$10,4,FALSE)/100)</f>
        <v>0.29749999999999999</v>
      </c>
      <c r="T3936" s="6">
        <f>IF(A3936="placement",$J3936*MIN($Q3936,$S3936),"")</f>
        <v>483.4375</v>
      </c>
      <c r="U3936" s="6">
        <f>IF($A3936="placement",T3936,SUMIF($C$10:$C$6209,$C3936,$T$10:$T$6209))</f>
        <v>483.4375</v>
      </c>
      <c r="V3936" s="34">
        <f t="shared" si="185"/>
        <v>6.439393939393967E-2</v>
      </c>
      <c r="W3936" s="24"/>
      <c r="X3936" s="2" t="str">
        <f>IFERROR(MIN(VLOOKUP($W3936,margin_ranges!$A$5:$D$10,4,FALSE),$Q3936*100)/100,"")</f>
        <v/>
      </c>
      <c r="Y3936" s="6">
        <f t="shared" ref="Y3936:Y3999" si="186">IF(A3936="placement",IF($X3936="",$T3936,$J3936*MIN($Q3936,$X3936)),"")</f>
        <v>483.4375</v>
      </c>
      <c r="Z3936" s="6">
        <f>IF($A3936="placement",Y3936,SUMIF($C$10:$C$6209,$C3936,$Y$10:$Y$6209))</f>
        <v>483.4375</v>
      </c>
      <c r="AA3936" s="29">
        <f t="shared" ref="AA3936:AA3999" si="187">($J3936-$Z3936)/($J3936*(1-$R3936))-1</f>
        <v>6.439393939393967E-2</v>
      </c>
    </row>
    <row r="3937" spans="1:27" x14ac:dyDescent="0.3">
      <c r="A3937" s="16" t="s">
        <v>33</v>
      </c>
      <c r="B3937" s="16" t="s">
        <v>723</v>
      </c>
      <c r="C3937" s="16" t="s">
        <v>724</v>
      </c>
      <c r="D3937" s="8" t="s">
        <v>34</v>
      </c>
      <c r="E3937" s="16"/>
      <c r="F3937" s="17">
        <v>0.32794904744948</v>
      </c>
      <c r="G3937" s="17">
        <v>0.75890305000000002</v>
      </c>
      <c r="H3937" s="36">
        <v>134.0701</v>
      </c>
      <c r="I3937" s="36">
        <v>55.327599999999997</v>
      </c>
      <c r="J3937" s="22">
        <v>2141</v>
      </c>
      <c r="K3937" s="22">
        <v>628</v>
      </c>
      <c r="L3937" s="18">
        <v>0.41270000000000001</v>
      </c>
      <c r="M3937" s="19">
        <v>1.28995438</v>
      </c>
      <c r="N3937" s="20">
        <v>0.74816300000000002</v>
      </c>
      <c r="O3937" s="22">
        <f>IFERROR(VLOOKUP($C3937,'site totals'!$J$2:$K$607,2,FALSE),1)</f>
        <v>999.18060000000003</v>
      </c>
      <c r="P3937" s="21"/>
      <c r="Q3937" s="18">
        <v>0.4200081692</v>
      </c>
      <c r="R3937" s="17">
        <v>0.32790000000000002</v>
      </c>
      <c r="S3937" s="18" t="str">
        <f>IF($A3937="site","",VLOOKUP($P3937,margin_ranges!$A$5:$D$10,4,FALSE)/100)</f>
        <v/>
      </c>
      <c r="T3937" s="22" t="str">
        <f>IF(A3937="placement",$J3937*MIN($Q3937,$S3937),"")</f>
        <v/>
      </c>
      <c r="U3937" s="22">
        <f>IF($A3937="placement",T3937,SUMIF($C$10:$C$6209,$C3937,$T$10:$T$6209))</f>
        <v>636.94749999999999</v>
      </c>
      <c r="V3937" s="37">
        <f t="shared" si="185"/>
        <v>4.523136438030062E-2</v>
      </c>
      <c r="W3937" s="38"/>
      <c r="X3937" s="18" t="str">
        <f>IFERROR(MIN(VLOOKUP($W3937,margin_ranges!$A$5:$D$10,4,FALSE),$Q3937*100)/100,"")</f>
        <v/>
      </c>
      <c r="Y3937" s="6" t="str">
        <f t="shared" si="186"/>
        <v/>
      </c>
      <c r="Z3937" s="6">
        <f>IF($A3937="placement",Y3937,SUMIF($C$10:$C$6209,$C3937,$Y$10:$Y$6209))</f>
        <v>636.94749999999999</v>
      </c>
      <c r="AA3937" s="17">
        <f t="shared" si="187"/>
        <v>4.523136438030062E-2</v>
      </c>
    </row>
    <row r="3938" spans="1:27" hidden="1" x14ac:dyDescent="0.3">
      <c r="A3938" s="8" t="s">
        <v>17</v>
      </c>
      <c r="B3938" s="8" t="s">
        <v>10505</v>
      </c>
      <c r="C3938" s="8" t="s">
        <v>10506</v>
      </c>
      <c r="D3938" s="8" t="s">
        <v>10507</v>
      </c>
      <c r="E3938" s="8" t="s">
        <v>10508</v>
      </c>
      <c r="F3938" s="29">
        <v>0.28999999999999998</v>
      </c>
      <c r="G3938" s="29">
        <v>0</v>
      </c>
      <c r="H3938" s="30">
        <v>122.3395</v>
      </c>
      <c r="I3938" s="30">
        <v>14.224</v>
      </c>
      <c r="J3938" s="14">
        <v>643</v>
      </c>
      <c r="K3938" s="14">
        <v>161</v>
      </c>
      <c r="L3938" s="12">
        <v>0.1163</v>
      </c>
      <c r="M3938" s="7">
        <v>1.50674815</v>
      </c>
      <c r="N3938" s="31">
        <v>1</v>
      </c>
      <c r="O3938" s="14">
        <f>IFERROR(VLOOKUP($C3938,'site totals'!$J$2:$K$607,2,FALSE),1)</f>
        <v>984.08180000000004</v>
      </c>
      <c r="P3938" s="32" t="s">
        <v>22</v>
      </c>
      <c r="Q3938" s="12">
        <v>0.33631907979999998</v>
      </c>
      <c r="R3938" s="29">
        <v>0.28999999999999998</v>
      </c>
      <c r="S3938" s="2">
        <f>IF($A3938="site","",VLOOKUP($P3938,margin_ranges!$A$5:$D$10,4,FALSE)/100)</f>
        <v>0.29749999999999999</v>
      </c>
      <c r="T3938" s="6">
        <f>IF(A3938="placement",$J3938*MIN($Q3938,$S3938),"")</f>
        <v>191.29249999999999</v>
      </c>
      <c r="U3938" s="6">
        <f>IF($A3938="placement",T3938,SUMIF($C$10:$C$6209,$C3938,$T$10:$T$6209))</f>
        <v>191.29249999999999</v>
      </c>
      <c r="V3938" s="34">
        <f t="shared" si="185"/>
        <v>-1.0563380281690127E-2</v>
      </c>
      <c r="W3938" s="24"/>
      <c r="X3938" s="2" t="str">
        <f>IFERROR(MIN(VLOOKUP($W3938,margin_ranges!$A$5:$D$10,4,FALSE),$Q3938*100)/100,"")</f>
        <v/>
      </c>
      <c r="Y3938" s="6">
        <f t="shared" si="186"/>
        <v>191.29249999999999</v>
      </c>
      <c r="Z3938" s="6">
        <f>IF($A3938="placement",Y3938,SUMIF($C$10:$C$6209,$C3938,$Y$10:$Y$6209))</f>
        <v>191.29249999999999</v>
      </c>
      <c r="AA3938" s="29">
        <f t="shared" si="187"/>
        <v>-1.0563380281690127E-2</v>
      </c>
    </row>
    <row r="3939" spans="1:27" hidden="1" x14ac:dyDescent="0.3">
      <c r="A3939" s="8" t="s">
        <v>17</v>
      </c>
      <c r="B3939" s="8" t="s">
        <v>10505</v>
      </c>
      <c r="C3939" s="8" t="s">
        <v>10506</v>
      </c>
      <c r="D3939" s="8" t="s">
        <v>10511</v>
      </c>
      <c r="E3939" s="8" t="s">
        <v>10512</v>
      </c>
      <c r="F3939" s="29">
        <v>0.28999999999999998</v>
      </c>
      <c r="G3939" s="29">
        <v>0</v>
      </c>
      <c r="H3939" s="30">
        <v>99.296000000000006</v>
      </c>
      <c r="I3939" s="30">
        <v>14.661199999999999</v>
      </c>
      <c r="J3939" s="14">
        <v>557</v>
      </c>
      <c r="K3939" s="14">
        <v>139</v>
      </c>
      <c r="L3939" s="12">
        <v>0.1477</v>
      </c>
      <c r="M3939" s="7">
        <v>1.2674705399999999</v>
      </c>
      <c r="N3939" s="31">
        <v>0.8</v>
      </c>
      <c r="O3939" s="14">
        <f>IFERROR(VLOOKUP($C3939,'site totals'!$J$2:$K$607,2,FALSE),1)</f>
        <v>984.08180000000004</v>
      </c>
      <c r="P3939" s="32" t="s">
        <v>22</v>
      </c>
      <c r="Q3939" s="12">
        <v>0.36882162019999998</v>
      </c>
      <c r="R3939" s="29">
        <v>0.28999999999999998</v>
      </c>
      <c r="S3939" s="2">
        <f>IF($A3939="site","",VLOOKUP($P3939,margin_ranges!$A$5:$D$10,4,FALSE)/100)</f>
        <v>0.29749999999999999</v>
      </c>
      <c r="T3939" s="6">
        <f>IF(A3939="placement",$J3939*MIN($Q3939,$S3939),"")</f>
        <v>165.70749999999998</v>
      </c>
      <c r="U3939" s="6">
        <f>IF($A3939="placement",T3939,SUMIF($C$10:$C$6209,$C3939,$T$10:$T$6209))</f>
        <v>165.70749999999998</v>
      </c>
      <c r="V3939" s="34">
        <f t="shared" si="185"/>
        <v>-1.0563380281690016E-2</v>
      </c>
      <c r="W3939" s="24"/>
      <c r="X3939" s="2" t="str">
        <f>IFERROR(MIN(VLOOKUP($W3939,margin_ranges!$A$5:$D$10,4,FALSE),$Q3939*100)/100,"")</f>
        <v/>
      </c>
      <c r="Y3939" s="6">
        <f t="shared" si="186"/>
        <v>165.70749999999998</v>
      </c>
      <c r="Z3939" s="6">
        <f>IF($A3939="placement",Y3939,SUMIF($C$10:$C$6209,$C3939,$Y$10:$Y$6209))</f>
        <v>165.70749999999998</v>
      </c>
      <c r="AA3939" s="17">
        <f t="shared" si="187"/>
        <v>-1.0563380281690016E-2</v>
      </c>
    </row>
    <row r="3940" spans="1:27" hidden="1" x14ac:dyDescent="0.3">
      <c r="A3940" s="8" t="s">
        <v>17</v>
      </c>
      <c r="B3940" s="8" t="s">
        <v>10505</v>
      </c>
      <c r="C3940" s="8" t="s">
        <v>10506</v>
      </c>
      <c r="D3940" s="8" t="s">
        <v>10509</v>
      </c>
      <c r="E3940" s="8" t="s">
        <v>10510</v>
      </c>
      <c r="F3940" s="29">
        <v>0.28999999999999998</v>
      </c>
      <c r="G3940" s="29">
        <v>0</v>
      </c>
      <c r="H3940" s="30">
        <v>143.58770000000001</v>
      </c>
      <c r="I3940" s="30">
        <v>25.0992</v>
      </c>
      <c r="J3940" s="14">
        <v>908</v>
      </c>
      <c r="K3940" s="14">
        <v>227</v>
      </c>
      <c r="L3940" s="12">
        <v>0.17480000000000001</v>
      </c>
      <c r="M3940" s="7">
        <v>1.2062893299999999</v>
      </c>
      <c r="N3940" s="31">
        <v>0.8</v>
      </c>
      <c r="O3940" s="14">
        <f>IFERROR(VLOOKUP($C3940,'site totals'!$J$2:$K$607,2,FALSE),1)</f>
        <v>984.08180000000004</v>
      </c>
      <c r="P3940" s="32" t="s">
        <v>22</v>
      </c>
      <c r="Q3940" s="12">
        <v>0.33680918609999999</v>
      </c>
      <c r="R3940" s="29">
        <v>0.28999999999999998</v>
      </c>
      <c r="S3940" s="2">
        <f>IF($A3940="site","",VLOOKUP($P3940,margin_ranges!$A$5:$D$10,4,FALSE)/100)</f>
        <v>0.29749999999999999</v>
      </c>
      <c r="T3940" s="6">
        <f>IF(A3940="placement",$J3940*MIN($Q3940,$S3940),"")</f>
        <v>270.13</v>
      </c>
      <c r="U3940" s="6">
        <f>IF($A3940="placement",T3940,SUMIF($C$10:$C$6209,$C3940,$T$10:$T$6209))</f>
        <v>270.13</v>
      </c>
      <c r="V3940" s="34">
        <f t="shared" si="185"/>
        <v>-1.0563380281690016E-2</v>
      </c>
      <c r="W3940" s="24"/>
      <c r="X3940" s="2" t="str">
        <f>IFERROR(MIN(VLOOKUP($W3940,margin_ranges!$A$5:$D$10,4,FALSE),$Q3940*100)/100,"")</f>
        <v/>
      </c>
      <c r="Y3940" s="6">
        <f t="shared" si="186"/>
        <v>270.13</v>
      </c>
      <c r="Z3940" s="6">
        <f>IF($A3940="placement",Y3940,SUMIF($C$10:$C$6209,$C3940,$Y$10:$Y$6209))</f>
        <v>270.13</v>
      </c>
      <c r="AA3940" s="29">
        <f t="shared" si="187"/>
        <v>-1.0563380281690016E-2</v>
      </c>
    </row>
    <row r="3941" spans="1:27" x14ac:dyDescent="0.3">
      <c r="A3941" s="16" t="s">
        <v>33</v>
      </c>
      <c r="B3941" s="16" t="s">
        <v>10505</v>
      </c>
      <c r="C3941" s="16" t="s">
        <v>10506</v>
      </c>
      <c r="D3941" s="8" t="s">
        <v>34</v>
      </c>
      <c r="E3941" s="16"/>
      <c r="F3941" s="17">
        <v>0.28999999999999998</v>
      </c>
      <c r="G3941" s="17">
        <v>0</v>
      </c>
      <c r="H3941" s="36">
        <v>365.22320000000002</v>
      </c>
      <c r="I3941" s="36">
        <v>53.984400000000001</v>
      </c>
      <c r="J3941" s="22">
        <v>2109</v>
      </c>
      <c r="K3941" s="22">
        <v>527</v>
      </c>
      <c r="L3941" s="18">
        <v>0.14779999999999999</v>
      </c>
      <c r="M3941" s="19">
        <v>1.3020709699999999</v>
      </c>
      <c r="N3941" s="20">
        <v>0.85269700000000004</v>
      </c>
      <c r="O3941" s="22">
        <f>IFERROR(VLOOKUP($C3941,'site totals'!$J$2:$K$607,2,FALSE),1)</f>
        <v>984.08180000000004</v>
      </c>
      <c r="P3941" s="21"/>
      <c r="Q3941" s="18">
        <v>0.34512248470000001</v>
      </c>
      <c r="R3941" s="17">
        <v>0.28999999999999998</v>
      </c>
      <c r="S3941" s="18" t="str">
        <f>IF($A3941="site","",VLOOKUP($P3941,margin_ranges!$A$5:$D$10,4,FALSE)/100)</f>
        <v/>
      </c>
      <c r="T3941" s="22" t="str">
        <f>IF(A3941="placement",$J3941*MIN($Q3941,$S3941),"")</f>
        <v/>
      </c>
      <c r="U3941" s="22">
        <f>IF($A3941="placement",T3941,SUMIF($C$10:$C$6209,$C3941,$T$10:$T$6209))</f>
        <v>627.13</v>
      </c>
      <c r="V3941" s="37">
        <f t="shared" si="185"/>
        <v>-1.0364701246836194E-2</v>
      </c>
      <c r="W3941" s="38"/>
      <c r="X3941" s="18" t="str">
        <f>IFERROR(MIN(VLOOKUP($W3941,margin_ranges!$A$5:$D$10,4,FALSE),$Q3941*100)/100,"")</f>
        <v/>
      </c>
      <c r="Y3941" s="6" t="str">
        <f t="shared" si="186"/>
        <v/>
      </c>
      <c r="Z3941" s="6">
        <f>IF($A3941="placement",Y3941,SUMIF($C$10:$C$6209,$C3941,$Y$10:$Y$6209))</f>
        <v>627.13</v>
      </c>
      <c r="AA3941" s="17">
        <f t="shared" si="187"/>
        <v>-1.0364701246836194E-2</v>
      </c>
    </row>
    <row r="3942" spans="1:27" hidden="1" x14ac:dyDescent="0.3">
      <c r="A3942" s="8" t="s">
        <v>17</v>
      </c>
      <c r="B3942" s="8" t="s">
        <v>11580</v>
      </c>
      <c r="C3942" s="8" t="s">
        <v>11581</v>
      </c>
      <c r="D3942" s="8" t="s">
        <v>11584</v>
      </c>
      <c r="E3942" s="8" t="s">
        <v>11585</v>
      </c>
      <c r="F3942" s="29">
        <v>0.28999999999999998</v>
      </c>
      <c r="G3942" s="29">
        <v>0</v>
      </c>
      <c r="H3942" s="30">
        <v>5.3666</v>
      </c>
      <c r="I3942" s="30">
        <v>1.9256</v>
      </c>
      <c r="J3942" s="14">
        <v>91</v>
      </c>
      <c r="K3942" s="14">
        <v>23</v>
      </c>
      <c r="L3942" s="12">
        <v>0.35880000000000001</v>
      </c>
      <c r="M3942" s="7">
        <v>1.5749063400000001</v>
      </c>
      <c r="N3942" s="31">
        <v>0.95</v>
      </c>
      <c r="O3942" s="14">
        <f>IFERROR(VLOOKUP($C3942,'site totals'!$J$2:$K$607,2,FALSE),1)</f>
        <v>965.27179999999998</v>
      </c>
      <c r="P3942" s="32" t="s">
        <v>22</v>
      </c>
      <c r="Q3942" s="12">
        <v>0.39678952560000003</v>
      </c>
      <c r="R3942" s="29">
        <v>0.28999999999999998</v>
      </c>
      <c r="S3942" s="2">
        <f>IF($A3942="site","",VLOOKUP($P3942,margin_ranges!$A$5:$D$10,4,FALSE)/100)</f>
        <v>0.29749999999999999</v>
      </c>
      <c r="T3942" s="6">
        <f>IF(A3942="placement",$J3942*MIN($Q3942,$S3942),"")</f>
        <v>27.072499999999998</v>
      </c>
      <c r="U3942" s="6">
        <f>IF($A3942="placement",T3942,SUMIF($C$10:$C$6209,$C3942,$T$10:$T$6209))</f>
        <v>27.072499999999998</v>
      </c>
      <c r="V3942" s="34">
        <f t="shared" si="185"/>
        <v>-1.0563380281690127E-2</v>
      </c>
      <c r="W3942" s="24"/>
      <c r="X3942" s="2" t="str">
        <f>IFERROR(MIN(VLOOKUP($W3942,margin_ranges!$A$5:$D$10,4,FALSE),$Q3942*100)/100,"")</f>
        <v/>
      </c>
      <c r="Y3942" s="6">
        <f t="shared" si="186"/>
        <v>27.072499999999998</v>
      </c>
      <c r="Z3942" s="6">
        <f>IF($A3942="placement",Y3942,SUMIF($C$10:$C$6209,$C3942,$Y$10:$Y$6209))</f>
        <v>27.072499999999998</v>
      </c>
      <c r="AA3942" s="29">
        <f t="shared" si="187"/>
        <v>-1.0563380281690127E-2</v>
      </c>
    </row>
    <row r="3943" spans="1:27" hidden="1" x14ac:dyDescent="0.3">
      <c r="A3943" s="8" t="s">
        <v>17</v>
      </c>
      <c r="B3943" s="8" t="s">
        <v>11580</v>
      </c>
      <c r="C3943" s="8" t="s">
        <v>11581</v>
      </c>
      <c r="D3943" s="8" t="s">
        <v>11582</v>
      </c>
      <c r="E3943" s="8" t="s">
        <v>11583</v>
      </c>
      <c r="F3943" s="29">
        <v>0.28999999999999898</v>
      </c>
      <c r="G3943" s="29">
        <v>0</v>
      </c>
      <c r="H3943" s="30">
        <v>15.7081</v>
      </c>
      <c r="I3943" s="30">
        <v>8.3704000000000001</v>
      </c>
      <c r="J3943" s="14">
        <v>284</v>
      </c>
      <c r="K3943" s="14">
        <v>71</v>
      </c>
      <c r="L3943" s="12">
        <v>0.53290000000000004</v>
      </c>
      <c r="M3943" s="7">
        <v>1.1304023599999999</v>
      </c>
      <c r="N3943" s="31">
        <v>0.6</v>
      </c>
      <c r="O3943" s="14">
        <f>IFERROR(VLOOKUP($C3943,'site totals'!$J$2:$K$607,2,FALSE),1)</f>
        <v>965.27179999999998</v>
      </c>
      <c r="P3943" s="32" t="s">
        <v>22</v>
      </c>
      <c r="Q3943" s="12">
        <v>0.46921554329999998</v>
      </c>
      <c r="R3943" s="29">
        <v>0.28999999999999998</v>
      </c>
      <c r="S3943" s="2">
        <f>IF($A3943="site","",VLOOKUP($P3943,margin_ranges!$A$5:$D$10,4,FALSE)/100)</f>
        <v>0.29749999999999999</v>
      </c>
      <c r="T3943" s="6">
        <f>IF(A3943="placement",$J3943*MIN($Q3943,$S3943),"")</f>
        <v>84.49</v>
      </c>
      <c r="U3943" s="6">
        <f>IF($A3943="placement",T3943,SUMIF($C$10:$C$6209,$C3943,$T$10:$T$6209))</f>
        <v>84.49</v>
      </c>
      <c r="V3943" s="34">
        <f t="shared" ref="V3943:V4006" si="188">($J3943-$U3943)/($J3943*(1-$R3943))-1</f>
        <v>-1.0563380281690127E-2</v>
      </c>
      <c r="W3943" s="24"/>
      <c r="X3943" s="2" t="str">
        <f>IFERROR(MIN(VLOOKUP($W3943,margin_ranges!$A$5:$D$10,4,FALSE),$Q3943*100)/100,"")</f>
        <v/>
      </c>
      <c r="Y3943" s="6">
        <f t="shared" si="186"/>
        <v>84.49</v>
      </c>
      <c r="Z3943" s="6">
        <f>IF($A3943="placement",Y3943,SUMIF($C$10:$C$6209,$C3943,$Y$10:$Y$6209))</f>
        <v>84.49</v>
      </c>
      <c r="AA3943" s="29">
        <f t="shared" si="187"/>
        <v>-1.0563380281690127E-2</v>
      </c>
    </row>
    <row r="3944" spans="1:27" hidden="1" x14ac:dyDescent="0.3">
      <c r="A3944" s="8" t="s">
        <v>17</v>
      </c>
      <c r="B3944" s="8" t="s">
        <v>11580</v>
      </c>
      <c r="C3944" s="8" t="s">
        <v>11581</v>
      </c>
      <c r="D3944" s="8" t="s">
        <v>11590</v>
      </c>
      <c r="E3944" s="8" t="s">
        <v>11591</v>
      </c>
      <c r="F3944" s="29">
        <v>0.28999999999999998</v>
      </c>
      <c r="G3944" s="29">
        <v>0</v>
      </c>
      <c r="H3944" s="30">
        <v>12.999599999999999</v>
      </c>
      <c r="I3944" s="30">
        <v>7.1478000000000002</v>
      </c>
      <c r="J3944" s="14">
        <v>391</v>
      </c>
      <c r="K3944" s="14">
        <v>98</v>
      </c>
      <c r="L3944" s="12">
        <v>0.54979999999999996</v>
      </c>
      <c r="M3944" s="7">
        <v>1.8213392799999999</v>
      </c>
      <c r="N3944" s="31">
        <v>1.2</v>
      </c>
      <c r="O3944" s="14">
        <f>IFERROR(VLOOKUP($C3944,'site totals'!$J$2:$K$607,2,FALSE),1)</f>
        <v>965.27179999999998</v>
      </c>
      <c r="P3944" s="32" t="s">
        <v>22</v>
      </c>
      <c r="Q3944" s="12">
        <v>0.34114417019999999</v>
      </c>
      <c r="R3944" s="29">
        <v>0.28999999999999998</v>
      </c>
      <c r="S3944" s="2">
        <f>IF($A3944="site","",VLOOKUP($P3944,margin_ranges!$A$5:$D$10,4,FALSE)/100)</f>
        <v>0.29749999999999999</v>
      </c>
      <c r="T3944" s="6">
        <f>IF(A3944="placement",$J3944*MIN($Q3944,$S3944),"")</f>
        <v>116.32249999999999</v>
      </c>
      <c r="U3944" s="6">
        <f>IF($A3944="placement",T3944,SUMIF($C$10:$C$6209,$C3944,$T$10:$T$6209))</f>
        <v>116.32249999999999</v>
      </c>
      <c r="V3944" s="34">
        <f t="shared" si="188"/>
        <v>-1.0563380281690127E-2</v>
      </c>
      <c r="W3944" s="24"/>
      <c r="X3944" s="2" t="str">
        <f>IFERROR(MIN(VLOOKUP($W3944,margin_ranges!$A$5:$D$10,4,FALSE),$Q3944*100)/100,"")</f>
        <v/>
      </c>
      <c r="Y3944" s="6">
        <f t="shared" si="186"/>
        <v>116.32249999999999</v>
      </c>
      <c r="Z3944" s="6">
        <f>IF($A3944="placement",Y3944,SUMIF($C$10:$C$6209,$C3944,$Y$10:$Y$6209))</f>
        <v>116.32249999999999</v>
      </c>
      <c r="AA3944" s="29">
        <f t="shared" si="187"/>
        <v>-1.0563380281690127E-2</v>
      </c>
    </row>
    <row r="3945" spans="1:27" hidden="1" x14ac:dyDescent="0.3">
      <c r="A3945" s="8" t="s">
        <v>17</v>
      </c>
      <c r="B3945" s="8" t="s">
        <v>11580</v>
      </c>
      <c r="C3945" s="8" t="s">
        <v>11581</v>
      </c>
      <c r="D3945" s="8" t="s">
        <v>11588</v>
      </c>
      <c r="E3945" s="8" t="s">
        <v>11589</v>
      </c>
      <c r="F3945" s="29">
        <v>0.28999999999999998</v>
      </c>
      <c r="G3945" s="29">
        <v>0</v>
      </c>
      <c r="H3945" s="30">
        <v>20.6721</v>
      </c>
      <c r="I3945" s="30">
        <v>8.6903000000000006</v>
      </c>
      <c r="J3945" s="14">
        <v>502</v>
      </c>
      <c r="K3945" s="14">
        <v>126</v>
      </c>
      <c r="L3945" s="12">
        <v>0.4204</v>
      </c>
      <c r="M3945" s="7">
        <v>1.9267548299999999</v>
      </c>
      <c r="N3945" s="31">
        <v>1.25</v>
      </c>
      <c r="O3945" s="14">
        <f>IFERROR(VLOOKUP($C3945,'site totals'!$J$2:$K$607,2,FALSE),1)</f>
        <v>965.27179999999998</v>
      </c>
      <c r="P3945" s="32" t="s">
        <v>22</v>
      </c>
      <c r="Q3945" s="12">
        <v>0.35124076059999998</v>
      </c>
      <c r="R3945" s="29">
        <v>0.28999999999999998</v>
      </c>
      <c r="S3945" s="2">
        <f>IF($A3945="site","",VLOOKUP($P3945,margin_ranges!$A$5:$D$10,4,FALSE)/100)</f>
        <v>0.29749999999999999</v>
      </c>
      <c r="T3945" s="6">
        <f>IF(A3945="placement",$J3945*MIN($Q3945,$S3945),"")</f>
        <v>149.345</v>
      </c>
      <c r="U3945" s="6">
        <f>IF($A3945="placement",T3945,SUMIF($C$10:$C$6209,$C3945,$T$10:$T$6209))</f>
        <v>149.345</v>
      </c>
      <c r="V3945" s="34">
        <f t="shared" si="188"/>
        <v>-1.0563380281690127E-2</v>
      </c>
      <c r="W3945" s="24"/>
      <c r="X3945" s="2" t="str">
        <f>IFERROR(MIN(VLOOKUP($W3945,margin_ranges!$A$5:$D$10,4,FALSE),$Q3945*100)/100,"")</f>
        <v/>
      </c>
      <c r="Y3945" s="6">
        <f t="shared" si="186"/>
        <v>149.345</v>
      </c>
      <c r="Z3945" s="6">
        <f>IF($A3945="placement",Y3945,SUMIF($C$10:$C$6209,$C3945,$Y$10:$Y$6209))</f>
        <v>149.345</v>
      </c>
      <c r="AA3945" s="29">
        <f t="shared" si="187"/>
        <v>-1.0563380281690127E-2</v>
      </c>
    </row>
    <row r="3946" spans="1:27" hidden="1" x14ac:dyDescent="0.3">
      <c r="A3946" s="8" t="s">
        <v>17</v>
      </c>
      <c r="B3946" s="8" t="s">
        <v>11580</v>
      </c>
      <c r="C3946" s="8" t="s">
        <v>11581</v>
      </c>
      <c r="D3946" s="8" t="s">
        <v>11586</v>
      </c>
      <c r="E3946" s="8" t="s">
        <v>11587</v>
      </c>
      <c r="F3946" s="29">
        <v>0.28999999999999998</v>
      </c>
      <c r="G3946" s="29">
        <v>0</v>
      </c>
      <c r="H3946" s="30">
        <v>31.092400000000001</v>
      </c>
      <c r="I3946" s="30">
        <v>12.418900000000001</v>
      </c>
      <c r="J3946" s="14">
        <v>801</v>
      </c>
      <c r="K3946" s="14">
        <v>201</v>
      </c>
      <c r="L3946" s="12">
        <v>0.39939999999999998</v>
      </c>
      <c r="M3946" s="7">
        <v>2.1492166300000002</v>
      </c>
      <c r="N3946" s="31">
        <v>1.5</v>
      </c>
      <c r="O3946" s="14">
        <f>IFERROR(VLOOKUP($C3946,'site totals'!$J$2:$K$607,2,FALSE),1)</f>
        <v>965.27179999999998</v>
      </c>
      <c r="P3946" s="32" t="s">
        <v>22</v>
      </c>
      <c r="Q3946" s="12">
        <v>0.30207128509999998</v>
      </c>
      <c r="R3946" s="29">
        <v>0.28999999999999998</v>
      </c>
      <c r="S3946" s="2">
        <f>IF($A3946="site","",VLOOKUP($P3946,margin_ranges!$A$5:$D$10,4,FALSE)/100)</f>
        <v>0.29749999999999999</v>
      </c>
      <c r="T3946" s="6">
        <f>IF(A3946="placement",$J3946*MIN($Q3946,$S3946),"")</f>
        <v>238.29749999999999</v>
      </c>
      <c r="U3946" s="6">
        <f>IF($A3946="placement",T3946,SUMIF($C$10:$C$6209,$C3946,$T$10:$T$6209))</f>
        <v>238.29749999999999</v>
      </c>
      <c r="V3946" s="34">
        <f t="shared" si="188"/>
        <v>-1.0563380281690016E-2</v>
      </c>
      <c r="W3946" s="24"/>
      <c r="X3946" s="2" t="str">
        <f>IFERROR(MIN(VLOOKUP($W3946,margin_ranges!$A$5:$D$10,4,FALSE),$Q3946*100)/100,"")</f>
        <v/>
      </c>
      <c r="Y3946" s="6">
        <f t="shared" si="186"/>
        <v>238.29749999999999</v>
      </c>
      <c r="Z3946" s="6">
        <f>IF($A3946="placement",Y3946,SUMIF($C$10:$C$6209,$C3946,$Y$10:$Y$6209))</f>
        <v>238.29749999999999</v>
      </c>
      <c r="AA3946" s="29">
        <f t="shared" si="187"/>
        <v>-1.0563380281690016E-2</v>
      </c>
    </row>
    <row r="3947" spans="1:27" x14ac:dyDescent="0.3">
      <c r="A3947" s="16" t="s">
        <v>33</v>
      </c>
      <c r="B3947" s="16" t="s">
        <v>11580</v>
      </c>
      <c r="C3947" s="16" t="s">
        <v>11581</v>
      </c>
      <c r="D3947" s="8" t="s">
        <v>34</v>
      </c>
      <c r="E3947" s="16"/>
      <c r="F3947" s="17">
        <v>0.28999999999999898</v>
      </c>
      <c r="G3947" s="17">
        <v>0</v>
      </c>
      <c r="H3947" s="36">
        <v>85.838700000000003</v>
      </c>
      <c r="I3947" s="36">
        <v>38.552900000000001</v>
      </c>
      <c r="J3947" s="22">
        <v>2068</v>
      </c>
      <c r="K3947" s="22">
        <v>518</v>
      </c>
      <c r="L3947" s="18">
        <v>0.4491</v>
      </c>
      <c r="M3947" s="19">
        <v>1.78839814</v>
      </c>
      <c r="N3947" s="20">
        <v>1.1651530000000001</v>
      </c>
      <c r="O3947" s="22">
        <f>IFERROR(VLOOKUP($C3947,'site totals'!$J$2:$K$607,2,FALSE),1)</f>
        <v>965.27179999999998</v>
      </c>
      <c r="P3947" s="21"/>
      <c r="Q3947" s="18">
        <v>0.34849350680000002</v>
      </c>
      <c r="R3947" s="17">
        <v>0.28999999999999998</v>
      </c>
      <c r="S3947" s="18" t="str">
        <f>IF($A3947="site","",VLOOKUP($P3947,margin_ranges!$A$5:$D$10,4,FALSE)/100)</f>
        <v/>
      </c>
      <c r="T3947" s="22" t="str">
        <f>IF(A3947="placement",$J3947*MIN($Q3947,$S3947),"")</f>
        <v/>
      </c>
      <c r="U3947" s="22">
        <f>IF($A3947="placement",T3947,SUMIF($C$10:$C$6209,$C3947,$T$10:$T$6209))</f>
        <v>615.52750000000003</v>
      </c>
      <c r="V3947" s="37">
        <f t="shared" si="188"/>
        <v>-1.0765998310948932E-2</v>
      </c>
      <c r="W3947" s="38"/>
      <c r="X3947" s="18" t="str">
        <f>IFERROR(MIN(VLOOKUP($W3947,margin_ranges!$A$5:$D$10,4,FALSE),$Q3947*100)/100,"")</f>
        <v/>
      </c>
      <c r="Y3947" s="6" t="str">
        <f t="shared" si="186"/>
        <v/>
      </c>
      <c r="Z3947" s="6">
        <f>IF($A3947="placement",Y3947,SUMIF($C$10:$C$6209,$C3947,$Y$10:$Y$6209))</f>
        <v>615.52750000000003</v>
      </c>
      <c r="AA3947" s="17">
        <f t="shared" si="187"/>
        <v>-1.0765998310948932E-2</v>
      </c>
    </row>
    <row r="3948" spans="1:27" hidden="1" x14ac:dyDescent="0.3">
      <c r="A3948" s="8" t="s">
        <v>17</v>
      </c>
      <c r="B3948" s="8" t="s">
        <v>7976</v>
      </c>
      <c r="C3948" s="8" t="s">
        <v>7977</v>
      </c>
      <c r="D3948" s="8" t="s">
        <v>8006</v>
      </c>
      <c r="E3948" s="8" t="s">
        <v>8007</v>
      </c>
      <c r="F3948" s="29">
        <v>0.1</v>
      </c>
      <c r="G3948" s="29">
        <v>0</v>
      </c>
      <c r="H3948" s="30">
        <v>12.8012</v>
      </c>
      <c r="I3948" s="30">
        <v>0.56799999999999995</v>
      </c>
      <c r="J3948" s="14">
        <v>30</v>
      </c>
      <c r="K3948" s="14">
        <v>4</v>
      </c>
      <c r="L3948" s="12">
        <v>4.4400000000000002E-2</v>
      </c>
      <c r="M3948" s="7">
        <v>1.7487424499999999</v>
      </c>
      <c r="N3948" s="31">
        <v>1.5</v>
      </c>
      <c r="O3948" s="14">
        <f>IFERROR(VLOOKUP($C3948,'site totals'!$J$2:$K$607,2,FALSE),1)</f>
        <v>961.67280000000005</v>
      </c>
      <c r="P3948" s="32" t="s">
        <v>22</v>
      </c>
      <c r="Q3948" s="12">
        <v>0.1422407594</v>
      </c>
      <c r="R3948" s="29">
        <v>0.1</v>
      </c>
      <c r="S3948" s="2">
        <f>IF($A3948="site","",VLOOKUP($P3948,margin_ranges!$A$5:$D$10,4,FALSE)/100)</f>
        <v>0.29749999999999999</v>
      </c>
      <c r="T3948" s="6">
        <f>IF(A3948="placement",$J3948*MIN($Q3948,$S3948),"")</f>
        <v>4.2672227820000002</v>
      </c>
      <c r="U3948" s="6">
        <f>IF($A3948="placement",T3948,SUMIF($C$10:$C$6209,$C3948,$T$10:$T$6209))</f>
        <v>4.2672227820000002</v>
      </c>
      <c r="V3948" s="34">
        <f t="shared" si="188"/>
        <v>-4.6934177111111142E-2</v>
      </c>
      <c r="W3948" s="24"/>
      <c r="X3948" s="2" t="str">
        <f>IFERROR(MIN(VLOOKUP($W3948,margin_ranges!$A$5:$D$10,4,FALSE),$Q3948*100)/100,"")</f>
        <v/>
      </c>
      <c r="Y3948" s="6">
        <f t="shared" si="186"/>
        <v>4.2672227820000002</v>
      </c>
      <c r="Z3948" s="6">
        <f>IF($A3948="placement",Y3948,SUMIF($C$10:$C$6209,$C3948,$Y$10:$Y$6209))</f>
        <v>4.2672227820000002</v>
      </c>
      <c r="AA3948" s="29">
        <f t="shared" si="187"/>
        <v>-4.6934177111111142E-2</v>
      </c>
    </row>
    <row r="3949" spans="1:27" hidden="1" x14ac:dyDescent="0.3">
      <c r="A3949" s="8" t="s">
        <v>17</v>
      </c>
      <c r="B3949" s="8" t="s">
        <v>7976</v>
      </c>
      <c r="C3949" s="8" t="s">
        <v>7977</v>
      </c>
      <c r="D3949" s="8" t="s">
        <v>7978</v>
      </c>
      <c r="E3949" s="8" t="s">
        <v>7979</v>
      </c>
      <c r="F3949" s="29">
        <v>0.28999999999999898</v>
      </c>
      <c r="G3949" s="29">
        <v>0</v>
      </c>
      <c r="H3949" s="30">
        <v>25.184899999999999</v>
      </c>
      <c r="I3949" s="30">
        <v>0.31690000000000002</v>
      </c>
      <c r="J3949" s="14">
        <v>25</v>
      </c>
      <c r="K3949" s="14">
        <v>7</v>
      </c>
      <c r="L3949" s="12">
        <v>1.26E-2</v>
      </c>
      <c r="M3949" s="7">
        <v>2.5972503900000001</v>
      </c>
      <c r="N3949" s="31">
        <v>1.5</v>
      </c>
      <c r="O3949" s="14">
        <f>IFERROR(VLOOKUP($C3949,'site totals'!$J$2:$K$607,2,FALSE),1)</f>
        <v>961.67280000000005</v>
      </c>
      <c r="P3949" s="32" t="s">
        <v>22</v>
      </c>
      <c r="Q3949" s="12">
        <v>0.4224661576</v>
      </c>
      <c r="R3949" s="29">
        <v>0.28999999999999998</v>
      </c>
      <c r="S3949" s="2">
        <f>IF($A3949="site","",VLOOKUP($P3949,margin_ranges!$A$5:$D$10,4,FALSE)/100)</f>
        <v>0.29749999999999999</v>
      </c>
      <c r="T3949" s="6">
        <f>IF(A3949="placement",$J3949*MIN($Q3949,$S3949),"")</f>
        <v>7.4375</v>
      </c>
      <c r="U3949" s="6">
        <f>IF($A3949="placement",T3949,SUMIF($C$10:$C$6209,$C3949,$T$10:$T$6209))</f>
        <v>7.4375</v>
      </c>
      <c r="V3949" s="34">
        <f t="shared" si="188"/>
        <v>-1.0563380281690127E-2</v>
      </c>
      <c r="W3949" s="24"/>
      <c r="X3949" s="2" t="str">
        <f>IFERROR(MIN(VLOOKUP($W3949,margin_ranges!$A$5:$D$10,4,FALSE),$Q3949*100)/100,"")</f>
        <v/>
      </c>
      <c r="Y3949" s="6">
        <f t="shared" si="186"/>
        <v>7.4375</v>
      </c>
      <c r="Z3949" s="6">
        <f>IF($A3949="placement",Y3949,SUMIF($C$10:$C$6209,$C3949,$Y$10:$Y$6209))</f>
        <v>7.4375</v>
      </c>
      <c r="AA3949" s="29">
        <f t="shared" si="187"/>
        <v>-1.0563380281690127E-2</v>
      </c>
    </row>
    <row r="3950" spans="1:27" hidden="1" x14ac:dyDescent="0.3">
      <c r="A3950" s="8" t="s">
        <v>17</v>
      </c>
      <c r="B3950" s="8" t="s">
        <v>7976</v>
      </c>
      <c r="C3950" s="8" t="s">
        <v>7977</v>
      </c>
      <c r="D3950" s="8" t="s">
        <v>7984</v>
      </c>
      <c r="E3950" s="8" t="s">
        <v>7985</v>
      </c>
      <c r="F3950" s="29">
        <v>0.26287553648068601</v>
      </c>
      <c r="G3950" s="29">
        <v>0</v>
      </c>
      <c r="H3950" s="30">
        <v>2.2652999999999999</v>
      </c>
      <c r="I3950" s="30">
        <v>0.1799</v>
      </c>
      <c r="J3950" s="14">
        <v>11</v>
      </c>
      <c r="K3950" s="14">
        <v>3</v>
      </c>
      <c r="L3950" s="12">
        <v>7.9399999999999998E-2</v>
      </c>
      <c r="M3950" s="7">
        <v>2.0349344999999999</v>
      </c>
      <c r="N3950" s="31">
        <v>1.5</v>
      </c>
      <c r="O3950" s="14">
        <f>IFERROR(VLOOKUP($C3950,'site totals'!$J$2:$K$607,2,FALSE),1)</f>
        <v>961.67280000000005</v>
      </c>
      <c r="P3950" s="32" t="s">
        <v>22</v>
      </c>
      <c r="Q3950" s="12">
        <v>0.26287553650000001</v>
      </c>
      <c r="R3950" s="29">
        <v>0.27</v>
      </c>
      <c r="S3950" s="2">
        <f>IF($A3950="site","",VLOOKUP($P3950,margin_ranges!$A$5:$D$10,4,FALSE)/100)</f>
        <v>0.29749999999999999</v>
      </c>
      <c r="T3950" s="6">
        <f>IF(A3950="placement",$J3950*MIN($Q3950,$S3950),"")</f>
        <v>2.8916309015000001</v>
      </c>
      <c r="U3950" s="6">
        <f>IF($A3950="placement",T3950,SUMIF($C$10:$C$6209,$C3950,$T$10:$T$6209))</f>
        <v>2.8916309015000001</v>
      </c>
      <c r="V3950" s="34">
        <f t="shared" si="188"/>
        <v>9.7595390410958327E-3</v>
      </c>
      <c r="W3950" s="24"/>
      <c r="X3950" s="2" t="str">
        <f>IFERROR(MIN(VLOOKUP($W3950,margin_ranges!$A$5:$D$10,4,FALSE),$Q3950*100)/100,"")</f>
        <v/>
      </c>
      <c r="Y3950" s="6">
        <f t="shared" si="186"/>
        <v>2.8916309015000001</v>
      </c>
      <c r="Z3950" s="6">
        <f>IF($A3950="placement",Y3950,SUMIF($C$10:$C$6209,$C3950,$Y$10:$Y$6209))</f>
        <v>2.8916309015000001</v>
      </c>
      <c r="AA3950" s="29">
        <f t="shared" si="187"/>
        <v>9.7595390410958327E-3</v>
      </c>
    </row>
    <row r="3951" spans="1:27" hidden="1" x14ac:dyDescent="0.3">
      <c r="A3951" s="8" t="s">
        <v>17</v>
      </c>
      <c r="B3951" s="8" t="s">
        <v>7976</v>
      </c>
      <c r="C3951" s="8" t="s">
        <v>7977</v>
      </c>
      <c r="D3951" s="8" t="s">
        <v>7996</v>
      </c>
      <c r="E3951" s="8" t="s">
        <v>7997</v>
      </c>
      <c r="F3951" s="29">
        <v>0.22234124671151001</v>
      </c>
      <c r="G3951" s="29">
        <v>0</v>
      </c>
      <c r="H3951" s="30">
        <v>3.9904000000000002</v>
      </c>
      <c r="I3951" s="30">
        <v>0.47010000000000002</v>
      </c>
      <c r="J3951" s="14">
        <v>27</v>
      </c>
      <c r="K3951" s="14">
        <v>6</v>
      </c>
      <c r="L3951" s="12">
        <v>0.1178</v>
      </c>
      <c r="M3951" s="7">
        <v>1.92886661</v>
      </c>
      <c r="N3951" s="31">
        <v>1.5</v>
      </c>
      <c r="O3951" s="14">
        <f>IFERROR(VLOOKUP($C3951,'site totals'!$J$2:$K$607,2,FALSE),1)</f>
        <v>961.67280000000005</v>
      </c>
      <c r="P3951" s="32" t="s">
        <v>91</v>
      </c>
      <c r="Q3951" s="12">
        <v>0.22234124669999999</v>
      </c>
      <c r="R3951" s="29">
        <v>0.25</v>
      </c>
      <c r="S3951" s="2">
        <f>IF($A3951="site","",VLOOKUP($P3951,margin_ranges!$A$5:$D$10,4,FALSE)/100)</f>
        <v>0.29749999999999999</v>
      </c>
      <c r="T3951" s="6">
        <f>IF(A3951="placement",$J3951*MIN($Q3951,$S3951),"")</f>
        <v>6.0032136609000002</v>
      </c>
      <c r="U3951" s="6">
        <f>IF($A3951="placement",T3951,SUMIF($C$10:$C$6209,$C3951,$T$10:$T$6209))</f>
        <v>6.0032136609000002</v>
      </c>
      <c r="V3951" s="34">
        <f t="shared" si="188"/>
        <v>3.6878337733333266E-2</v>
      </c>
      <c r="W3951" s="24"/>
      <c r="X3951" s="2" t="str">
        <f>IFERROR(MIN(VLOOKUP($W3951,margin_ranges!$A$5:$D$10,4,FALSE),$Q3951*100)/100,"")</f>
        <v/>
      </c>
      <c r="Y3951" s="6">
        <f t="shared" si="186"/>
        <v>6.0032136609000002</v>
      </c>
      <c r="Z3951" s="6">
        <f>IF($A3951="placement",Y3951,SUMIF($C$10:$C$6209,$C3951,$Y$10:$Y$6209))</f>
        <v>6.0032136609000002</v>
      </c>
      <c r="AA3951" s="29">
        <f t="shared" si="187"/>
        <v>3.6878337733333266E-2</v>
      </c>
    </row>
    <row r="3952" spans="1:27" hidden="1" x14ac:dyDescent="0.3">
      <c r="A3952" s="8" t="s">
        <v>17</v>
      </c>
      <c r="B3952" s="8" t="s">
        <v>7976</v>
      </c>
      <c r="C3952" s="8" t="s">
        <v>7977</v>
      </c>
      <c r="D3952" s="8" t="s">
        <v>8004</v>
      </c>
      <c r="E3952" s="8" t="s">
        <v>8005</v>
      </c>
      <c r="F3952" s="29">
        <v>0.220486883059137</v>
      </c>
      <c r="G3952" s="29">
        <v>0</v>
      </c>
      <c r="H3952" s="30">
        <v>3.9963000000000002</v>
      </c>
      <c r="I3952" s="30">
        <v>0.46750000000000003</v>
      </c>
      <c r="J3952" s="14">
        <v>27</v>
      </c>
      <c r="K3952" s="14">
        <v>6</v>
      </c>
      <c r="L3952" s="12">
        <v>0.11700000000000001</v>
      </c>
      <c r="M3952" s="7">
        <v>1.92427807</v>
      </c>
      <c r="N3952" s="31">
        <v>1.5</v>
      </c>
      <c r="O3952" s="14">
        <f>IFERROR(VLOOKUP($C3952,'site totals'!$J$2:$K$607,2,FALSE),1)</f>
        <v>961.67280000000005</v>
      </c>
      <c r="P3952" s="32" t="s">
        <v>91</v>
      </c>
      <c r="Q3952" s="12">
        <v>0.2204868831</v>
      </c>
      <c r="R3952" s="29">
        <v>0.25</v>
      </c>
      <c r="S3952" s="2">
        <f>IF($A3952="site","",VLOOKUP($P3952,margin_ranges!$A$5:$D$10,4,FALSE)/100)</f>
        <v>0.29749999999999999</v>
      </c>
      <c r="T3952" s="6">
        <f>IF(A3952="placement",$J3952*MIN($Q3952,$S3952),"")</f>
        <v>5.9531458436999998</v>
      </c>
      <c r="U3952" s="6">
        <f>IF($A3952="placement",T3952,SUMIF($C$10:$C$6209,$C3952,$T$10:$T$6209))</f>
        <v>5.9531458436999998</v>
      </c>
      <c r="V3952" s="34">
        <f t="shared" si="188"/>
        <v>3.935082253333344E-2</v>
      </c>
      <c r="W3952" s="24"/>
      <c r="X3952" s="2" t="str">
        <f>IFERROR(MIN(VLOOKUP($W3952,margin_ranges!$A$5:$D$10,4,FALSE),$Q3952*100)/100,"")</f>
        <v/>
      </c>
      <c r="Y3952" s="6">
        <f t="shared" si="186"/>
        <v>5.9531458436999998</v>
      </c>
      <c r="Z3952" s="6">
        <f>IF($A3952="placement",Y3952,SUMIF($C$10:$C$6209,$C3952,$Y$10:$Y$6209))</f>
        <v>5.9531458436999998</v>
      </c>
      <c r="AA3952" s="29">
        <f t="shared" si="187"/>
        <v>3.935082253333344E-2</v>
      </c>
    </row>
    <row r="3953" spans="1:27" hidden="1" x14ac:dyDescent="0.3">
      <c r="A3953" s="8" t="s">
        <v>17</v>
      </c>
      <c r="B3953" s="8" t="s">
        <v>7976</v>
      </c>
      <c r="C3953" s="8" t="s">
        <v>7977</v>
      </c>
      <c r="D3953" s="8" t="s">
        <v>7980</v>
      </c>
      <c r="E3953" s="8" t="s">
        <v>7981</v>
      </c>
      <c r="F3953" s="29">
        <v>0.27644000123804502</v>
      </c>
      <c r="G3953" s="29">
        <v>0</v>
      </c>
      <c r="H3953" s="30">
        <v>6.4156000000000004</v>
      </c>
      <c r="I3953" s="30">
        <v>0.44529999999999997</v>
      </c>
      <c r="J3953" s="14">
        <v>28</v>
      </c>
      <c r="K3953" s="14">
        <v>7</v>
      </c>
      <c r="L3953" s="12">
        <v>6.9400000000000003E-2</v>
      </c>
      <c r="M3953" s="7">
        <v>2.0730830899999999</v>
      </c>
      <c r="N3953" s="31">
        <v>1.5</v>
      </c>
      <c r="O3953" s="14">
        <f>IFERROR(VLOOKUP($C3953,'site totals'!$J$2:$K$607,2,FALSE),1)</f>
        <v>961.67280000000005</v>
      </c>
      <c r="P3953" s="32" t="s">
        <v>22</v>
      </c>
      <c r="Q3953" s="12">
        <v>0.27644000120000001</v>
      </c>
      <c r="R3953" s="29">
        <v>0.28999999999999998</v>
      </c>
      <c r="S3953" s="2">
        <f>IF($A3953="site","",VLOOKUP($P3953,margin_ranges!$A$5:$D$10,4,FALSE)/100)</f>
        <v>0.29749999999999999</v>
      </c>
      <c r="T3953" s="6">
        <f>IF(A3953="placement",$J3953*MIN($Q3953,$S3953),"")</f>
        <v>7.7403200335999998</v>
      </c>
      <c r="U3953" s="6">
        <f>IF($A3953="placement",T3953,SUMIF($C$10:$C$6209,$C3953,$T$10:$T$6209))</f>
        <v>7.7403200335999998</v>
      </c>
      <c r="V3953" s="34">
        <f t="shared" si="188"/>
        <v>1.9098589859154913E-2</v>
      </c>
      <c r="W3953" s="24"/>
      <c r="X3953" s="2" t="str">
        <f>IFERROR(MIN(VLOOKUP($W3953,margin_ranges!$A$5:$D$10,4,FALSE),$Q3953*100)/100,"")</f>
        <v/>
      </c>
      <c r="Y3953" s="6">
        <f t="shared" si="186"/>
        <v>7.7403200335999998</v>
      </c>
      <c r="Z3953" s="6">
        <f>IF($A3953="placement",Y3953,SUMIF($C$10:$C$6209,$C3953,$Y$10:$Y$6209))</f>
        <v>7.7403200335999998</v>
      </c>
      <c r="AA3953" s="29">
        <f t="shared" si="187"/>
        <v>1.9098589859154913E-2</v>
      </c>
    </row>
    <row r="3954" spans="1:27" hidden="1" x14ac:dyDescent="0.3">
      <c r="A3954" s="8" t="s">
        <v>17</v>
      </c>
      <c r="B3954" s="8" t="s">
        <v>7976</v>
      </c>
      <c r="C3954" s="8" t="s">
        <v>7977</v>
      </c>
      <c r="D3954" s="8" t="s">
        <v>7988</v>
      </c>
      <c r="E3954" s="8" t="s">
        <v>7989</v>
      </c>
      <c r="F3954" s="29">
        <v>0.17050543598214299</v>
      </c>
      <c r="G3954" s="29">
        <v>0</v>
      </c>
      <c r="H3954" s="30">
        <v>12.8185</v>
      </c>
      <c r="I3954" s="30">
        <v>0.55479999999999996</v>
      </c>
      <c r="J3954" s="14">
        <v>30</v>
      </c>
      <c r="K3954" s="14">
        <v>5</v>
      </c>
      <c r="L3954" s="12">
        <v>4.3299999999999998E-2</v>
      </c>
      <c r="M3954" s="7">
        <v>1.80833011</v>
      </c>
      <c r="N3954" s="31">
        <v>1.5</v>
      </c>
      <c r="O3954" s="14">
        <f>IFERROR(VLOOKUP($C3954,'site totals'!$J$2:$K$607,2,FALSE),1)</f>
        <v>961.67280000000005</v>
      </c>
      <c r="P3954" s="32" t="s">
        <v>22</v>
      </c>
      <c r="Q3954" s="12">
        <v>0.17050543600000001</v>
      </c>
      <c r="R3954" s="29">
        <v>0.18</v>
      </c>
      <c r="S3954" s="2">
        <f>IF($A3954="site","",VLOOKUP($P3954,margin_ranges!$A$5:$D$10,4,FALSE)/100)</f>
        <v>0.29749999999999999</v>
      </c>
      <c r="T3954" s="6">
        <f>IF(A3954="placement",$J3954*MIN($Q3954,$S3954),"")</f>
        <v>5.1151630800000003</v>
      </c>
      <c r="U3954" s="6">
        <f>IF($A3954="placement",T3954,SUMIF($C$10:$C$6209,$C3954,$T$10:$T$6209))</f>
        <v>5.1151630800000003</v>
      </c>
      <c r="V3954" s="34">
        <f t="shared" si="188"/>
        <v>1.1578736585365679E-2</v>
      </c>
      <c r="W3954" s="24"/>
      <c r="X3954" s="2" t="str">
        <f>IFERROR(MIN(VLOOKUP($W3954,margin_ranges!$A$5:$D$10,4,FALSE),$Q3954*100)/100,"")</f>
        <v/>
      </c>
      <c r="Y3954" s="6">
        <f t="shared" si="186"/>
        <v>5.1151630800000003</v>
      </c>
      <c r="Z3954" s="6">
        <f>IF($A3954="placement",Y3954,SUMIF($C$10:$C$6209,$C3954,$Y$10:$Y$6209))</f>
        <v>5.1151630800000003</v>
      </c>
      <c r="AA3954" s="29">
        <f t="shared" si="187"/>
        <v>1.1578736585365679E-2</v>
      </c>
    </row>
    <row r="3955" spans="1:27" hidden="1" x14ac:dyDescent="0.3">
      <c r="A3955" s="8" t="s">
        <v>17</v>
      </c>
      <c r="B3955" s="8" t="s">
        <v>7976</v>
      </c>
      <c r="C3955" s="8" t="s">
        <v>7977</v>
      </c>
      <c r="D3955" s="8" t="s">
        <v>7992</v>
      </c>
      <c r="E3955" s="8" t="s">
        <v>7993</v>
      </c>
      <c r="F3955" s="29">
        <v>0.223710337561291</v>
      </c>
      <c r="G3955" s="29">
        <v>0</v>
      </c>
      <c r="H3955" s="30">
        <v>3.6614</v>
      </c>
      <c r="I3955" s="30">
        <v>0.91220000000000001</v>
      </c>
      <c r="J3955" s="14">
        <v>53</v>
      </c>
      <c r="K3955" s="14">
        <v>12</v>
      </c>
      <c r="L3955" s="12">
        <v>0.24909999999999999</v>
      </c>
      <c r="M3955" s="7">
        <v>1.93226842</v>
      </c>
      <c r="N3955" s="31">
        <v>1.5</v>
      </c>
      <c r="O3955" s="14">
        <f>IFERROR(VLOOKUP($C3955,'site totals'!$J$2:$K$607,2,FALSE),1)</f>
        <v>961.67280000000005</v>
      </c>
      <c r="P3955" s="32" t="s">
        <v>91</v>
      </c>
      <c r="Q3955" s="12">
        <v>0.2237103376</v>
      </c>
      <c r="R3955" s="29">
        <v>0.25</v>
      </c>
      <c r="S3955" s="2">
        <f>IF($A3955="site","",VLOOKUP($P3955,margin_ranges!$A$5:$D$10,4,FALSE)/100)</f>
        <v>0.29749999999999999</v>
      </c>
      <c r="T3955" s="6">
        <f>IF(A3955="placement",$J3955*MIN($Q3955,$S3955),"")</f>
        <v>11.8566478928</v>
      </c>
      <c r="U3955" s="6">
        <f>IF($A3955="placement",T3955,SUMIF($C$10:$C$6209,$C3955,$T$10:$T$6209))</f>
        <v>11.8566478928</v>
      </c>
      <c r="V3955" s="34">
        <f t="shared" si="188"/>
        <v>3.5052883200000107E-2</v>
      </c>
      <c r="W3955" s="24"/>
      <c r="X3955" s="2" t="str">
        <f>IFERROR(MIN(VLOOKUP($W3955,margin_ranges!$A$5:$D$10,4,FALSE),$Q3955*100)/100,"")</f>
        <v/>
      </c>
      <c r="Y3955" s="6">
        <f t="shared" si="186"/>
        <v>11.8566478928</v>
      </c>
      <c r="Z3955" s="6">
        <f>IF($A3955="placement",Y3955,SUMIF($C$10:$C$6209,$C3955,$Y$10:$Y$6209))</f>
        <v>11.8566478928</v>
      </c>
      <c r="AA3955" s="17">
        <f t="shared" si="187"/>
        <v>3.5052883200000107E-2</v>
      </c>
    </row>
    <row r="3956" spans="1:27" hidden="1" x14ac:dyDescent="0.3">
      <c r="A3956" s="8" t="s">
        <v>17</v>
      </c>
      <c r="B3956" s="8" t="s">
        <v>7976</v>
      </c>
      <c r="C3956" s="8" t="s">
        <v>7977</v>
      </c>
      <c r="D3956" s="8" t="s">
        <v>8014</v>
      </c>
      <c r="E3956" s="8" t="s">
        <v>8015</v>
      </c>
      <c r="F3956" s="29">
        <v>0.22535849353923701</v>
      </c>
      <c r="G3956" s="29">
        <v>0</v>
      </c>
      <c r="H3956" s="30">
        <v>3.7134</v>
      </c>
      <c r="I3956" s="30">
        <v>0.93640000000000001</v>
      </c>
      <c r="J3956" s="14">
        <v>54</v>
      </c>
      <c r="K3956" s="14">
        <v>12</v>
      </c>
      <c r="L3956" s="12">
        <v>0.25219999999999998</v>
      </c>
      <c r="M3956" s="7">
        <v>1.93637959</v>
      </c>
      <c r="N3956" s="31">
        <v>1.5</v>
      </c>
      <c r="O3956" s="14">
        <f>IFERROR(VLOOKUP($C3956,'site totals'!$J$2:$K$607,2,FALSE),1)</f>
        <v>961.67280000000005</v>
      </c>
      <c r="P3956" s="32" t="s">
        <v>91</v>
      </c>
      <c r="Q3956" s="12">
        <v>0.22535849350000001</v>
      </c>
      <c r="R3956" s="29">
        <v>0.25</v>
      </c>
      <c r="S3956" s="2">
        <f>IF($A3956="site","",VLOOKUP($P3956,margin_ranges!$A$5:$D$10,4,FALSE)/100)</f>
        <v>0.29749999999999999</v>
      </c>
      <c r="T3956" s="6">
        <f>IF(A3956="placement",$J3956*MIN($Q3956,$S3956),"")</f>
        <v>12.169358649000001</v>
      </c>
      <c r="U3956" s="6">
        <f>IF($A3956="placement",T3956,SUMIF($C$10:$C$6209,$C3956,$T$10:$T$6209))</f>
        <v>12.169358649000001</v>
      </c>
      <c r="V3956" s="34">
        <f t="shared" si="188"/>
        <v>3.2855341999999954E-2</v>
      </c>
      <c r="W3956" s="24"/>
      <c r="X3956" s="2" t="str">
        <f>IFERROR(MIN(VLOOKUP($W3956,margin_ranges!$A$5:$D$10,4,FALSE),$Q3956*100)/100,"")</f>
        <v/>
      </c>
      <c r="Y3956" s="6">
        <f t="shared" si="186"/>
        <v>12.169358649000001</v>
      </c>
      <c r="Z3956" s="6">
        <f>IF($A3956="placement",Y3956,SUMIF($C$10:$C$6209,$C3956,$Y$10:$Y$6209))</f>
        <v>12.169358649000001</v>
      </c>
      <c r="AA3956" s="29">
        <f t="shared" si="187"/>
        <v>3.2855341999999954E-2</v>
      </c>
    </row>
    <row r="3957" spans="1:27" hidden="1" x14ac:dyDescent="0.3">
      <c r="A3957" s="8" t="s">
        <v>17</v>
      </c>
      <c r="B3957" s="8" t="s">
        <v>7976</v>
      </c>
      <c r="C3957" s="8" t="s">
        <v>7977</v>
      </c>
      <c r="D3957" s="8" t="s">
        <v>8008</v>
      </c>
      <c r="E3957" s="8" t="s">
        <v>8009</v>
      </c>
      <c r="F3957" s="29">
        <v>0.22881008856504101</v>
      </c>
      <c r="G3957" s="29">
        <v>0</v>
      </c>
      <c r="H3957" s="30">
        <v>5.8926999999999996</v>
      </c>
      <c r="I3957" s="30">
        <v>1.2911999999999999</v>
      </c>
      <c r="J3957" s="14">
        <v>75</v>
      </c>
      <c r="K3957" s="14">
        <v>17</v>
      </c>
      <c r="L3957" s="12">
        <v>0.21909999999999999</v>
      </c>
      <c r="M3957" s="7">
        <v>1.94504619</v>
      </c>
      <c r="N3957" s="31">
        <v>1.5</v>
      </c>
      <c r="O3957" s="14">
        <f>IFERROR(VLOOKUP($C3957,'site totals'!$J$2:$K$607,2,FALSE),1)</f>
        <v>961.67280000000005</v>
      </c>
      <c r="P3957" s="32" t="s">
        <v>91</v>
      </c>
      <c r="Q3957" s="12">
        <v>0.22881008859999999</v>
      </c>
      <c r="R3957" s="29">
        <v>0.25</v>
      </c>
      <c r="S3957" s="2">
        <f>IF($A3957="site","",VLOOKUP($P3957,margin_ranges!$A$5:$D$10,4,FALSE)/100)</f>
        <v>0.29749999999999999</v>
      </c>
      <c r="T3957" s="6">
        <f>IF(A3957="placement",$J3957*MIN($Q3957,$S3957),"")</f>
        <v>17.160756644999999</v>
      </c>
      <c r="U3957" s="6">
        <f>IF($A3957="placement",T3957,SUMIF($C$10:$C$6209,$C3957,$T$10:$T$6209))</f>
        <v>17.160756644999999</v>
      </c>
      <c r="V3957" s="34">
        <f t="shared" si="188"/>
        <v>2.8253215199999904E-2</v>
      </c>
      <c r="W3957" s="24"/>
      <c r="X3957" s="2" t="str">
        <f>IFERROR(MIN(VLOOKUP($W3957,margin_ranges!$A$5:$D$10,4,FALSE),$Q3957*100)/100,"")</f>
        <v/>
      </c>
      <c r="Y3957" s="6">
        <f t="shared" si="186"/>
        <v>17.160756644999999</v>
      </c>
      <c r="Z3957" s="6">
        <f>IF($A3957="placement",Y3957,SUMIF($C$10:$C$6209,$C3957,$Y$10:$Y$6209))</f>
        <v>17.160756644999999</v>
      </c>
      <c r="AA3957" s="29">
        <f t="shared" si="187"/>
        <v>2.8253215199999904E-2</v>
      </c>
    </row>
    <row r="3958" spans="1:27" hidden="1" x14ac:dyDescent="0.3">
      <c r="A3958" s="8" t="s">
        <v>17</v>
      </c>
      <c r="B3958" s="8" t="s">
        <v>7976</v>
      </c>
      <c r="C3958" s="8" t="s">
        <v>7977</v>
      </c>
      <c r="D3958" s="8" t="s">
        <v>7994</v>
      </c>
      <c r="E3958" s="8" t="s">
        <v>7995</v>
      </c>
      <c r="F3958" s="29">
        <v>0.23694952359897101</v>
      </c>
      <c r="G3958" s="29">
        <v>0</v>
      </c>
      <c r="H3958" s="30">
        <v>5.9307999999999996</v>
      </c>
      <c r="I3958" s="30">
        <v>1.3476999999999999</v>
      </c>
      <c r="J3958" s="14">
        <v>79</v>
      </c>
      <c r="K3958" s="14">
        <v>19</v>
      </c>
      <c r="L3958" s="12">
        <v>0.22720000000000001</v>
      </c>
      <c r="M3958" s="7">
        <v>1.96579394</v>
      </c>
      <c r="N3958" s="31">
        <v>1.5</v>
      </c>
      <c r="O3958" s="14">
        <f>IFERROR(VLOOKUP($C3958,'site totals'!$J$2:$K$607,2,FALSE),1)</f>
        <v>961.67280000000005</v>
      </c>
      <c r="P3958" s="32" t="s">
        <v>91</v>
      </c>
      <c r="Q3958" s="12">
        <v>0.23694952359999999</v>
      </c>
      <c r="R3958" s="29">
        <v>0.25</v>
      </c>
      <c r="S3958" s="2">
        <f>IF($A3958="site","",VLOOKUP($P3958,margin_ranges!$A$5:$D$10,4,FALSE)/100)</f>
        <v>0.29749999999999999</v>
      </c>
      <c r="T3958" s="6">
        <f>IF(A3958="placement",$J3958*MIN($Q3958,$S3958),"")</f>
        <v>18.719012364399997</v>
      </c>
      <c r="U3958" s="6">
        <f>IF($A3958="placement",T3958,SUMIF($C$10:$C$6209,$C3958,$T$10:$T$6209))</f>
        <v>18.719012364399997</v>
      </c>
      <c r="V3958" s="34">
        <f t="shared" si="188"/>
        <v>1.7400635200000014E-2</v>
      </c>
      <c r="W3958" s="24"/>
      <c r="X3958" s="2" t="str">
        <f>IFERROR(MIN(VLOOKUP($W3958,margin_ranges!$A$5:$D$10,4,FALSE),$Q3958*100)/100,"")</f>
        <v/>
      </c>
      <c r="Y3958" s="6">
        <f t="shared" si="186"/>
        <v>18.719012364399997</v>
      </c>
      <c r="Z3958" s="6">
        <f>IF($A3958="placement",Y3958,SUMIF($C$10:$C$6209,$C3958,$Y$10:$Y$6209))</f>
        <v>18.719012364399997</v>
      </c>
      <c r="AA3958" s="29">
        <f t="shared" si="187"/>
        <v>1.7400635200000014E-2</v>
      </c>
    </row>
    <row r="3959" spans="1:27" hidden="1" x14ac:dyDescent="0.3">
      <c r="A3959" s="8" t="s">
        <v>17</v>
      </c>
      <c r="B3959" s="8" t="s">
        <v>7976</v>
      </c>
      <c r="C3959" s="8" t="s">
        <v>7977</v>
      </c>
      <c r="D3959" s="8" t="s">
        <v>7982</v>
      </c>
      <c r="E3959" s="8" t="s">
        <v>7983</v>
      </c>
      <c r="F3959" s="29">
        <v>0.168872408951246</v>
      </c>
      <c r="G3959" s="29">
        <v>1</v>
      </c>
      <c r="H3959" s="30">
        <v>59.578899999999997</v>
      </c>
      <c r="I3959" s="30">
        <v>5.0763999999999996</v>
      </c>
      <c r="J3959" s="14">
        <v>275</v>
      </c>
      <c r="K3959" s="14">
        <v>46</v>
      </c>
      <c r="L3959" s="12">
        <v>8.5199999999999998E-2</v>
      </c>
      <c r="M3959" s="7">
        <v>1.80477705</v>
      </c>
      <c r="N3959" s="31">
        <v>1.5</v>
      </c>
      <c r="O3959" s="14">
        <f>IFERROR(VLOOKUP($C3959,'site totals'!$J$2:$K$607,2,FALSE),1)</f>
        <v>961.67280000000005</v>
      </c>
      <c r="P3959" s="32" t="s">
        <v>22</v>
      </c>
      <c r="Q3959" s="12">
        <v>0.168872409</v>
      </c>
      <c r="R3959" s="29">
        <v>0.21</v>
      </c>
      <c r="S3959" s="2">
        <f>IF($A3959="site","",VLOOKUP($P3959,margin_ranges!$A$5:$D$10,4,FALSE)/100)</f>
        <v>0.29749999999999999</v>
      </c>
      <c r="T3959" s="6">
        <f>IF(A3959="placement",$J3959*MIN($Q3959,$S3959),"")</f>
        <v>46.439912475</v>
      </c>
      <c r="U3959" s="6">
        <f>IF($A3959="placement",T3959,SUMIF($C$10:$C$6209,$C3959,$T$10:$T$6209))</f>
        <v>46.439912475</v>
      </c>
      <c r="V3959" s="34">
        <f t="shared" si="188"/>
        <v>5.206024177215185E-2</v>
      </c>
      <c r="W3959" s="24"/>
      <c r="X3959" s="2" t="str">
        <f>IFERROR(MIN(VLOOKUP($W3959,margin_ranges!$A$5:$D$10,4,FALSE),$Q3959*100)/100,"")</f>
        <v/>
      </c>
      <c r="Y3959" s="6">
        <f t="shared" si="186"/>
        <v>46.439912475</v>
      </c>
      <c r="Z3959" s="6">
        <f>IF($A3959="placement",Y3959,SUMIF($C$10:$C$6209,$C3959,$Y$10:$Y$6209))</f>
        <v>46.439912475</v>
      </c>
      <c r="AA3959" s="29">
        <f t="shared" si="187"/>
        <v>5.206024177215185E-2</v>
      </c>
    </row>
    <row r="3960" spans="1:27" hidden="1" x14ac:dyDescent="0.3">
      <c r="A3960" s="8" t="s">
        <v>17</v>
      </c>
      <c r="B3960" s="8" t="s">
        <v>7976</v>
      </c>
      <c r="C3960" s="8" t="s">
        <v>7977</v>
      </c>
      <c r="D3960" s="8" t="s">
        <v>8010</v>
      </c>
      <c r="E3960" s="8" t="s">
        <v>8011</v>
      </c>
      <c r="F3960" s="29">
        <v>0.13853010753574399</v>
      </c>
      <c r="G3960" s="29">
        <v>1</v>
      </c>
      <c r="H3960" s="30">
        <v>59.436199999999999</v>
      </c>
      <c r="I3960" s="30">
        <v>5.4745999999999997</v>
      </c>
      <c r="J3960" s="14">
        <v>286</v>
      </c>
      <c r="K3960" s="14">
        <v>40</v>
      </c>
      <c r="L3960" s="12">
        <v>9.2100000000000001E-2</v>
      </c>
      <c r="M3960" s="7">
        <v>1.7412100100000001</v>
      </c>
      <c r="N3960" s="31">
        <v>1.5</v>
      </c>
      <c r="O3960" s="14">
        <f>IFERROR(VLOOKUP($C3960,'site totals'!$J$2:$K$607,2,FALSE),1)</f>
        <v>961.67280000000005</v>
      </c>
      <c r="P3960" s="32" t="s">
        <v>22</v>
      </c>
      <c r="Q3960" s="12">
        <v>0.1385301075</v>
      </c>
      <c r="R3960" s="29">
        <v>0.17</v>
      </c>
      <c r="S3960" s="2">
        <f>IF($A3960="site","",VLOOKUP($P3960,margin_ranges!$A$5:$D$10,4,FALSE)/100)</f>
        <v>0.29749999999999999</v>
      </c>
      <c r="T3960" s="6">
        <f>IF(A3960="placement",$J3960*MIN($Q3960,$S3960),"")</f>
        <v>39.619610745000003</v>
      </c>
      <c r="U3960" s="6">
        <f>IF($A3960="placement",T3960,SUMIF($C$10:$C$6209,$C3960,$T$10:$T$6209))</f>
        <v>39.619610745000003</v>
      </c>
      <c r="V3960" s="34">
        <f t="shared" si="188"/>
        <v>3.7915533132530266E-2</v>
      </c>
      <c r="W3960" s="24"/>
      <c r="X3960" s="2" t="str">
        <f>IFERROR(MIN(VLOOKUP($W3960,margin_ranges!$A$5:$D$10,4,FALSE),$Q3960*100)/100,"")</f>
        <v/>
      </c>
      <c r="Y3960" s="6">
        <f t="shared" si="186"/>
        <v>39.619610745000003</v>
      </c>
      <c r="Z3960" s="6">
        <f>IF($A3960="placement",Y3960,SUMIF($C$10:$C$6209,$C3960,$Y$10:$Y$6209))</f>
        <v>39.619610745000003</v>
      </c>
      <c r="AA3960" s="29">
        <f t="shared" si="187"/>
        <v>3.7915533132530266E-2</v>
      </c>
    </row>
    <row r="3961" spans="1:27" hidden="1" x14ac:dyDescent="0.3">
      <c r="A3961" s="8" t="s">
        <v>17</v>
      </c>
      <c r="B3961" s="8" t="s">
        <v>7976</v>
      </c>
      <c r="C3961" s="8" t="s">
        <v>7977</v>
      </c>
      <c r="D3961" s="8" t="s">
        <v>7986</v>
      </c>
      <c r="E3961" s="8" t="s">
        <v>7987</v>
      </c>
      <c r="F3961" s="29">
        <v>0.14910476805547199</v>
      </c>
      <c r="G3961" s="29">
        <v>1</v>
      </c>
      <c r="H3961" s="30">
        <v>59.421199999999999</v>
      </c>
      <c r="I3961" s="30">
        <v>5.7218999999999998</v>
      </c>
      <c r="J3961" s="14">
        <v>303</v>
      </c>
      <c r="K3961" s="14">
        <v>45</v>
      </c>
      <c r="L3961" s="12">
        <v>9.6299999999999997E-2</v>
      </c>
      <c r="M3961" s="7">
        <v>1.7628492200000001</v>
      </c>
      <c r="N3961" s="31">
        <v>1.5</v>
      </c>
      <c r="O3961" s="14">
        <f>IFERROR(VLOOKUP($C3961,'site totals'!$J$2:$K$607,2,FALSE),1)</f>
        <v>961.67280000000005</v>
      </c>
      <c r="P3961" s="32" t="s">
        <v>22</v>
      </c>
      <c r="Q3961" s="12">
        <v>0.14910476810000001</v>
      </c>
      <c r="R3961" s="29">
        <v>0.19</v>
      </c>
      <c r="S3961" s="2">
        <f>IF($A3961="site","",VLOOKUP($P3961,margin_ranges!$A$5:$D$10,4,FALSE)/100)</f>
        <v>0.29749999999999999</v>
      </c>
      <c r="T3961" s="6">
        <f>IF(A3961="placement",$J3961*MIN($Q3961,$S3961),"")</f>
        <v>45.178744734300004</v>
      </c>
      <c r="U3961" s="6">
        <f>IF($A3961="placement",T3961,SUMIF($C$10:$C$6209,$C3961,$T$10:$T$6209))</f>
        <v>45.178744734300004</v>
      </c>
      <c r="V3961" s="34">
        <f t="shared" si="188"/>
        <v>5.0487940617284011E-2</v>
      </c>
      <c r="W3961" s="24"/>
      <c r="X3961" s="2" t="str">
        <f>IFERROR(MIN(VLOOKUP($W3961,margin_ranges!$A$5:$D$10,4,FALSE),$Q3961*100)/100,"")</f>
        <v/>
      </c>
      <c r="Y3961" s="6">
        <f t="shared" si="186"/>
        <v>45.178744734300004</v>
      </c>
      <c r="Z3961" s="6">
        <f>IF($A3961="placement",Y3961,SUMIF($C$10:$C$6209,$C3961,$Y$10:$Y$6209))</f>
        <v>45.178744734300004</v>
      </c>
      <c r="AA3961" s="17">
        <f t="shared" si="187"/>
        <v>5.0487940617284011E-2</v>
      </c>
    </row>
    <row r="3962" spans="1:27" hidden="1" x14ac:dyDescent="0.3">
      <c r="A3962" s="8" t="s">
        <v>17</v>
      </c>
      <c r="B3962" s="8" t="s">
        <v>7976</v>
      </c>
      <c r="C3962" s="8" t="s">
        <v>7977</v>
      </c>
      <c r="D3962" s="8" t="s">
        <v>7998</v>
      </c>
      <c r="E3962" s="8" t="s">
        <v>7999</v>
      </c>
      <c r="F3962" s="29">
        <v>0.19334977038727799</v>
      </c>
      <c r="G3962" s="29">
        <v>1</v>
      </c>
      <c r="H3962" s="30">
        <v>59.476599999999998</v>
      </c>
      <c r="I3962" s="30">
        <v>5.6677999999999997</v>
      </c>
      <c r="J3962" s="14">
        <v>316</v>
      </c>
      <c r="K3962" s="14">
        <v>61</v>
      </c>
      <c r="L3962" s="12">
        <v>9.5299999999999996E-2</v>
      </c>
      <c r="M3962" s="7">
        <v>1.8595420199999999</v>
      </c>
      <c r="N3962" s="31">
        <v>1.5</v>
      </c>
      <c r="O3962" s="14">
        <f>IFERROR(VLOOKUP($C3962,'site totals'!$J$2:$K$607,2,FALSE),1)</f>
        <v>961.67280000000005</v>
      </c>
      <c r="P3962" s="32" t="s">
        <v>22</v>
      </c>
      <c r="Q3962" s="12">
        <v>0.19334977040000001</v>
      </c>
      <c r="R3962" s="29">
        <v>0.22</v>
      </c>
      <c r="S3962" s="2">
        <f>IF($A3962="site","",VLOOKUP($P3962,margin_ranges!$A$5:$D$10,4,FALSE)/100)</f>
        <v>0.29749999999999999</v>
      </c>
      <c r="T3962" s="6">
        <f>IF(A3962="placement",$J3962*MIN($Q3962,$S3962),"")</f>
        <v>61.098527446400006</v>
      </c>
      <c r="U3962" s="6">
        <f>IF($A3962="placement",T3962,SUMIF($C$10:$C$6209,$C3962,$T$10:$T$6209))</f>
        <v>61.098527446400006</v>
      </c>
      <c r="V3962" s="34">
        <f t="shared" si="188"/>
        <v>3.4166961025640985E-2</v>
      </c>
      <c r="W3962" s="24"/>
      <c r="X3962" s="2" t="str">
        <f>IFERROR(MIN(VLOOKUP($W3962,margin_ranges!$A$5:$D$10,4,FALSE),$Q3962*100)/100,"")</f>
        <v/>
      </c>
      <c r="Y3962" s="6">
        <f t="shared" si="186"/>
        <v>61.098527446400006</v>
      </c>
      <c r="Z3962" s="6">
        <f>IF($A3962="placement",Y3962,SUMIF($C$10:$C$6209,$C3962,$Y$10:$Y$6209))</f>
        <v>61.098527446400006</v>
      </c>
      <c r="AA3962" s="29">
        <f t="shared" si="187"/>
        <v>3.4166961025640985E-2</v>
      </c>
    </row>
    <row r="3963" spans="1:27" hidden="1" x14ac:dyDescent="0.3">
      <c r="A3963" s="8" t="s">
        <v>17</v>
      </c>
      <c r="B3963" s="8" t="s">
        <v>7976</v>
      </c>
      <c r="C3963" s="8" t="s">
        <v>7977</v>
      </c>
      <c r="D3963" s="8" t="s">
        <v>8002</v>
      </c>
      <c r="E3963" s="8" t="s">
        <v>8003</v>
      </c>
      <c r="F3963" s="29">
        <v>0.19472389760488701</v>
      </c>
      <c r="G3963" s="29">
        <v>1</v>
      </c>
      <c r="H3963" s="30">
        <v>59.537599999999998</v>
      </c>
      <c r="I3963" s="30">
        <v>5.7392000000000003</v>
      </c>
      <c r="J3963" s="14">
        <v>321</v>
      </c>
      <c r="K3963" s="14">
        <v>63</v>
      </c>
      <c r="L3963" s="12">
        <v>9.64E-2</v>
      </c>
      <c r="M3963" s="7">
        <v>1.86271516</v>
      </c>
      <c r="N3963" s="31">
        <v>1.5</v>
      </c>
      <c r="O3963" s="14">
        <f>IFERROR(VLOOKUP($C3963,'site totals'!$J$2:$K$607,2,FALSE),1)</f>
        <v>961.67280000000005</v>
      </c>
      <c r="P3963" s="32" t="s">
        <v>161</v>
      </c>
      <c r="Q3963" s="12">
        <v>0.1947238976</v>
      </c>
      <c r="R3963" s="29">
        <v>0.25</v>
      </c>
      <c r="S3963" s="2">
        <f>IF($A3963="site","",VLOOKUP($P3963,margin_ranges!$A$5:$D$10,4,FALSE)/100)</f>
        <v>0.43</v>
      </c>
      <c r="T3963" s="6">
        <f>IF(A3963="placement",$J3963*MIN($Q3963,$S3963),"")</f>
        <v>62.506371129599998</v>
      </c>
      <c r="U3963" s="6">
        <f>IF($A3963="placement",T3963,SUMIF($C$10:$C$6209,$C3963,$T$10:$T$6209))</f>
        <v>62.506371129599998</v>
      </c>
      <c r="V3963" s="34">
        <f t="shared" si="188"/>
        <v>7.3701469866666702E-2</v>
      </c>
      <c r="W3963" s="24"/>
      <c r="X3963" s="2" t="str">
        <f>IFERROR(MIN(VLOOKUP($W3963,margin_ranges!$A$5:$D$10,4,FALSE),$Q3963*100)/100,"")</f>
        <v/>
      </c>
      <c r="Y3963" s="6">
        <f t="shared" si="186"/>
        <v>62.506371129599998</v>
      </c>
      <c r="Z3963" s="6">
        <f>IF($A3963="placement",Y3963,SUMIF($C$10:$C$6209,$C3963,$Y$10:$Y$6209))</f>
        <v>62.506371129599998</v>
      </c>
      <c r="AA3963" s="29">
        <f t="shared" si="187"/>
        <v>7.3701469866666702E-2</v>
      </c>
    </row>
    <row r="3964" spans="1:27" hidden="1" x14ac:dyDescent="0.3">
      <c r="A3964" s="8" t="s">
        <v>17</v>
      </c>
      <c r="B3964" s="8" t="s">
        <v>7976</v>
      </c>
      <c r="C3964" s="8" t="s">
        <v>7977</v>
      </c>
      <c r="D3964" s="8" t="s">
        <v>8012</v>
      </c>
      <c r="E3964" s="8" t="s">
        <v>8013</v>
      </c>
      <c r="F3964" s="29">
        <v>0.34</v>
      </c>
      <c r="G3964" s="29">
        <v>0</v>
      </c>
      <c r="H3964" s="30">
        <v>2.6494</v>
      </c>
      <c r="I3964" s="30">
        <v>0.76690000000000003</v>
      </c>
      <c r="J3964" s="14">
        <v>20</v>
      </c>
      <c r="K3964" s="14">
        <v>6</v>
      </c>
      <c r="L3964" s="12">
        <v>0.28949999999999998</v>
      </c>
      <c r="M3964" s="7">
        <v>0.85312471000000001</v>
      </c>
      <c r="N3964" s="31">
        <v>0.5</v>
      </c>
      <c r="O3964" s="14">
        <f>IFERROR(VLOOKUP($C3964,'site totals'!$J$2:$K$607,2,FALSE),1)</f>
        <v>961.67280000000005</v>
      </c>
      <c r="P3964" s="32" t="s">
        <v>22</v>
      </c>
      <c r="Q3964" s="12">
        <v>0.41391921399999998</v>
      </c>
      <c r="R3964" s="29">
        <v>0.34</v>
      </c>
      <c r="S3964" s="2">
        <f>IF($A3964="site","",VLOOKUP($P3964,margin_ranges!$A$5:$D$10,4,FALSE)/100)</f>
        <v>0.29749999999999999</v>
      </c>
      <c r="T3964" s="6">
        <f>IF(A3964="placement",$J3964*MIN($Q3964,$S3964),"")</f>
        <v>5.9499999999999993</v>
      </c>
      <c r="U3964" s="6">
        <f>IF($A3964="placement",T3964,SUMIF($C$10:$C$6209,$C3964,$T$10:$T$6209))</f>
        <v>5.9499999999999993</v>
      </c>
      <c r="V3964" s="34">
        <f t="shared" si="188"/>
        <v>6.4393939393939448E-2</v>
      </c>
      <c r="W3964" s="24"/>
      <c r="X3964" s="2" t="str">
        <f>IFERROR(MIN(VLOOKUP($W3964,margin_ranges!$A$5:$D$10,4,FALSE),$Q3964*100)/100,"")</f>
        <v/>
      </c>
      <c r="Y3964" s="6">
        <f t="shared" si="186"/>
        <v>5.9499999999999993</v>
      </c>
      <c r="Z3964" s="6">
        <f>IF($A3964="placement",Y3964,SUMIF($C$10:$C$6209,$C3964,$Y$10:$Y$6209))</f>
        <v>5.9499999999999993</v>
      </c>
      <c r="AA3964" s="29">
        <f t="shared" si="187"/>
        <v>6.4393939393939448E-2</v>
      </c>
    </row>
    <row r="3965" spans="1:27" hidden="1" x14ac:dyDescent="0.3">
      <c r="A3965" s="8" t="s">
        <v>17</v>
      </c>
      <c r="B3965" s="8" t="s">
        <v>7976</v>
      </c>
      <c r="C3965" s="8" t="s">
        <v>7977</v>
      </c>
      <c r="D3965" s="8" t="s">
        <v>8016</v>
      </c>
      <c r="E3965" s="8" t="s">
        <v>8017</v>
      </c>
      <c r="F3965" s="29">
        <v>0.34</v>
      </c>
      <c r="G3965" s="29">
        <v>0</v>
      </c>
      <c r="H3965" s="30">
        <v>2.6181000000000001</v>
      </c>
      <c r="I3965" s="30">
        <v>0.75960000000000005</v>
      </c>
      <c r="J3965" s="14">
        <v>20</v>
      </c>
      <c r="K3965" s="14">
        <v>6</v>
      </c>
      <c r="L3965" s="12">
        <v>0.29020000000000001</v>
      </c>
      <c r="M3965" s="7">
        <v>0.85681240999999997</v>
      </c>
      <c r="N3965" s="31">
        <v>0.5</v>
      </c>
      <c r="O3965" s="14">
        <f>IFERROR(VLOOKUP($C3965,'site totals'!$J$2:$K$607,2,FALSE),1)</f>
        <v>961.67280000000005</v>
      </c>
      <c r="P3965" s="32" t="s">
        <v>22</v>
      </c>
      <c r="Q3965" s="12">
        <v>0.4164416936</v>
      </c>
      <c r="R3965" s="29">
        <v>0.34</v>
      </c>
      <c r="S3965" s="2">
        <f>IF($A3965="site","",VLOOKUP($P3965,margin_ranges!$A$5:$D$10,4,FALSE)/100)</f>
        <v>0.29749999999999999</v>
      </c>
      <c r="T3965" s="6">
        <f>IF(A3965="placement",$J3965*MIN($Q3965,$S3965),"")</f>
        <v>5.9499999999999993</v>
      </c>
      <c r="U3965" s="6">
        <f>IF($A3965="placement",T3965,SUMIF($C$10:$C$6209,$C3965,$T$10:$T$6209))</f>
        <v>5.9499999999999993</v>
      </c>
      <c r="V3965" s="34">
        <f t="shared" si="188"/>
        <v>6.4393939393939448E-2</v>
      </c>
      <c r="W3965" s="24"/>
      <c r="X3965" s="2" t="str">
        <f>IFERROR(MIN(VLOOKUP($W3965,margin_ranges!$A$5:$D$10,4,FALSE),$Q3965*100)/100,"")</f>
        <v/>
      </c>
      <c r="Y3965" s="6">
        <f t="shared" si="186"/>
        <v>5.9499999999999993</v>
      </c>
      <c r="Z3965" s="6">
        <f>IF($A3965="placement",Y3965,SUMIF($C$10:$C$6209,$C3965,$Y$10:$Y$6209))</f>
        <v>5.9499999999999993</v>
      </c>
      <c r="AA3965" s="29">
        <f t="shared" si="187"/>
        <v>6.4393939393939448E-2</v>
      </c>
    </row>
    <row r="3966" spans="1:27" hidden="1" x14ac:dyDescent="0.3">
      <c r="A3966" s="8" t="s">
        <v>17</v>
      </c>
      <c r="B3966" s="8" t="s">
        <v>7976</v>
      </c>
      <c r="C3966" s="8" t="s">
        <v>7977</v>
      </c>
      <c r="D3966" s="8" t="s">
        <v>8018</v>
      </c>
      <c r="E3966" s="8" t="s">
        <v>8019</v>
      </c>
      <c r="F3966" s="29">
        <v>0.34</v>
      </c>
      <c r="G3966" s="29">
        <v>0</v>
      </c>
      <c r="H3966" s="30">
        <v>2.6204000000000001</v>
      </c>
      <c r="I3966" s="30">
        <v>0.76829999999999998</v>
      </c>
      <c r="J3966" s="14">
        <v>20</v>
      </c>
      <c r="K3966" s="14">
        <v>6</v>
      </c>
      <c r="L3966" s="12">
        <v>0.29320000000000002</v>
      </c>
      <c r="M3966" s="7">
        <v>0.84756414999999996</v>
      </c>
      <c r="N3966" s="31">
        <v>0.5</v>
      </c>
      <c r="O3966" s="14">
        <f>IFERROR(VLOOKUP($C3966,'site totals'!$J$2:$K$607,2,FALSE),1)</f>
        <v>961.67280000000005</v>
      </c>
      <c r="P3966" s="32" t="s">
        <v>22</v>
      </c>
      <c r="Q3966" s="12">
        <v>0.41007415209999998</v>
      </c>
      <c r="R3966" s="29">
        <v>0.34</v>
      </c>
      <c r="S3966" s="2">
        <f>IF($A3966="site","",VLOOKUP($P3966,margin_ranges!$A$5:$D$10,4,FALSE)/100)</f>
        <v>0.29749999999999999</v>
      </c>
      <c r="T3966" s="6">
        <f>IF(A3966="placement",$J3966*MIN($Q3966,$S3966),"")</f>
        <v>5.9499999999999993</v>
      </c>
      <c r="U3966" s="6">
        <f>IF($A3966="placement",T3966,SUMIF($C$10:$C$6209,$C3966,$T$10:$T$6209))</f>
        <v>5.9499999999999993</v>
      </c>
      <c r="V3966" s="34">
        <f t="shared" si="188"/>
        <v>6.4393939393939448E-2</v>
      </c>
      <c r="W3966" s="24"/>
      <c r="X3966" s="2" t="str">
        <f>IFERROR(MIN(VLOOKUP($W3966,margin_ranges!$A$5:$D$10,4,FALSE),$Q3966*100)/100,"")</f>
        <v/>
      </c>
      <c r="Y3966" s="6">
        <f t="shared" si="186"/>
        <v>5.9499999999999993</v>
      </c>
      <c r="Z3966" s="6">
        <f>IF($A3966="placement",Y3966,SUMIF($C$10:$C$6209,$C3966,$Y$10:$Y$6209))</f>
        <v>5.9499999999999993</v>
      </c>
      <c r="AA3966" s="17">
        <f t="shared" si="187"/>
        <v>6.4393939393939448E-2</v>
      </c>
    </row>
    <row r="3967" spans="1:27" hidden="1" x14ac:dyDescent="0.3">
      <c r="A3967" s="8" t="s">
        <v>17</v>
      </c>
      <c r="B3967" s="8" t="s">
        <v>7976</v>
      </c>
      <c r="C3967" s="8" t="s">
        <v>7977</v>
      </c>
      <c r="D3967" s="8" t="s">
        <v>7990</v>
      </c>
      <c r="E3967" s="8" t="s">
        <v>7991</v>
      </c>
      <c r="F3967" s="29">
        <v>0.34</v>
      </c>
      <c r="G3967" s="29">
        <v>0</v>
      </c>
      <c r="H3967" s="30">
        <v>1.4295</v>
      </c>
      <c r="I3967" s="30">
        <v>0.4456</v>
      </c>
      <c r="J3967" s="14">
        <v>11</v>
      </c>
      <c r="K3967" s="14">
        <v>3</v>
      </c>
      <c r="L3967" s="12">
        <v>0.31169999999999998</v>
      </c>
      <c r="M3967" s="7">
        <v>0.84421288999999999</v>
      </c>
      <c r="N3967" s="31">
        <v>0.5</v>
      </c>
      <c r="O3967" s="14">
        <f>IFERROR(VLOOKUP($C3967,'site totals'!$J$2:$K$607,2,FALSE),1)</f>
        <v>961.67280000000005</v>
      </c>
      <c r="P3967" s="32" t="s">
        <v>22</v>
      </c>
      <c r="Q3967" s="12">
        <v>0.40773233069999998</v>
      </c>
      <c r="R3967" s="29">
        <v>0.34</v>
      </c>
      <c r="S3967" s="2">
        <f>IF($A3967="site","",VLOOKUP($P3967,margin_ranges!$A$5:$D$10,4,FALSE)/100)</f>
        <v>0.29749999999999999</v>
      </c>
      <c r="T3967" s="6">
        <f>IF(A3967="placement",$J3967*MIN($Q3967,$S3967),"")</f>
        <v>3.2725</v>
      </c>
      <c r="U3967" s="6">
        <f>IF($A3967="placement",T3967,SUMIF($C$10:$C$6209,$C3967,$T$10:$T$6209))</f>
        <v>3.2725</v>
      </c>
      <c r="V3967" s="34">
        <f t="shared" si="188"/>
        <v>6.439393939393967E-2</v>
      </c>
      <c r="W3967" s="24"/>
      <c r="X3967" s="2" t="str">
        <f>IFERROR(MIN(VLOOKUP($W3967,margin_ranges!$A$5:$D$10,4,FALSE),$Q3967*100)/100,"")</f>
        <v/>
      </c>
      <c r="Y3967" s="6">
        <f t="shared" si="186"/>
        <v>3.2725</v>
      </c>
      <c r="Z3967" s="6">
        <f>IF($A3967="placement",Y3967,SUMIF($C$10:$C$6209,$C3967,$Y$10:$Y$6209))</f>
        <v>3.2725</v>
      </c>
      <c r="AA3967" s="29">
        <f t="shared" si="187"/>
        <v>6.439393939393967E-2</v>
      </c>
    </row>
    <row r="3968" spans="1:27" hidden="1" x14ac:dyDescent="0.3">
      <c r="A3968" s="8" t="s">
        <v>17</v>
      </c>
      <c r="B3968" s="8" t="s">
        <v>7976</v>
      </c>
      <c r="C3968" s="8" t="s">
        <v>7977</v>
      </c>
      <c r="D3968" s="8" t="s">
        <v>8000</v>
      </c>
      <c r="E3968" s="8" t="s">
        <v>8001</v>
      </c>
      <c r="F3968" s="29">
        <v>0.34</v>
      </c>
      <c r="G3968" s="29">
        <v>0</v>
      </c>
      <c r="H3968" s="30">
        <v>1.4360999999999999</v>
      </c>
      <c r="I3968" s="30">
        <v>0.43459999999999999</v>
      </c>
      <c r="J3968" s="14">
        <v>11</v>
      </c>
      <c r="K3968" s="14">
        <v>3</v>
      </c>
      <c r="L3968" s="12">
        <v>0.30270000000000002</v>
      </c>
      <c r="M3968" s="7">
        <v>0.84522596999999999</v>
      </c>
      <c r="N3968" s="31">
        <v>0.5</v>
      </c>
      <c r="O3968" s="14">
        <f>IFERROR(VLOOKUP($C3968,'site totals'!$J$2:$K$607,2,FALSE),1)</f>
        <v>961.67280000000005</v>
      </c>
      <c r="P3968" s="32" t="s">
        <v>22</v>
      </c>
      <c r="Q3968" s="12">
        <v>0.408442215</v>
      </c>
      <c r="R3968" s="29">
        <v>0.34</v>
      </c>
      <c r="S3968" s="2">
        <f>IF($A3968="site","",VLOOKUP($P3968,margin_ranges!$A$5:$D$10,4,FALSE)/100)</f>
        <v>0.29749999999999999</v>
      </c>
      <c r="T3968" s="6">
        <f>IF(A3968="placement",$J3968*MIN($Q3968,$S3968),"")</f>
        <v>3.2725</v>
      </c>
      <c r="U3968" s="6">
        <f>IF($A3968="placement",T3968,SUMIF($C$10:$C$6209,$C3968,$T$10:$T$6209))</f>
        <v>3.2725</v>
      </c>
      <c r="V3968" s="34">
        <f t="shared" si="188"/>
        <v>6.439393939393967E-2</v>
      </c>
      <c r="W3968" s="24"/>
      <c r="X3968" s="2" t="str">
        <f>IFERROR(MIN(VLOOKUP($W3968,margin_ranges!$A$5:$D$10,4,FALSE),$Q3968*100)/100,"")</f>
        <v/>
      </c>
      <c r="Y3968" s="6">
        <f t="shared" si="186"/>
        <v>3.2725</v>
      </c>
      <c r="Z3968" s="6">
        <f>IF($A3968="placement",Y3968,SUMIF($C$10:$C$6209,$C3968,$Y$10:$Y$6209))</f>
        <v>3.2725</v>
      </c>
      <c r="AA3968" s="29">
        <f t="shared" si="187"/>
        <v>6.439393939393967E-2</v>
      </c>
    </row>
    <row r="3969" spans="1:27" x14ac:dyDescent="0.3">
      <c r="A3969" s="16" t="s">
        <v>33</v>
      </c>
      <c r="B3969" s="16" t="s">
        <v>7976</v>
      </c>
      <c r="C3969" s="16" t="s">
        <v>7977</v>
      </c>
      <c r="D3969" s="8" t="s">
        <v>34</v>
      </c>
      <c r="E3969" s="16"/>
      <c r="F3969" s="17">
        <v>0.19470928909708099</v>
      </c>
      <c r="G3969" s="17">
        <v>0.72805626000000001</v>
      </c>
      <c r="H3969" s="36">
        <v>425.20760000000001</v>
      </c>
      <c r="I3969" s="36">
        <v>38.994100000000003</v>
      </c>
      <c r="J3969" s="22">
        <v>2061</v>
      </c>
      <c r="K3969" s="22">
        <v>387</v>
      </c>
      <c r="L3969" s="18">
        <v>9.1700000000000004E-2</v>
      </c>
      <c r="M3969" s="19">
        <v>1.76157005</v>
      </c>
      <c r="N3969" s="20">
        <v>1.4185760000000001</v>
      </c>
      <c r="O3969" s="22">
        <f>IFERROR(VLOOKUP($C3969,'site totals'!$J$2:$K$607,2,FALSE),1)</f>
        <v>961.67280000000005</v>
      </c>
      <c r="P3969" s="21"/>
      <c r="Q3969" s="18">
        <v>0.19470928909999999</v>
      </c>
      <c r="R3969" s="17">
        <v>0.22170000000000001</v>
      </c>
      <c r="S3969" s="18" t="str">
        <f>IF($A3969="site","",VLOOKUP($P3969,margin_ranges!$A$5:$D$10,4,FALSE)/100)</f>
        <v/>
      </c>
      <c r="T3969" s="22" t="str">
        <f>IF(A3969="placement",$J3969*MIN($Q3969,$S3969),"")</f>
        <v/>
      </c>
      <c r="U3969" s="22">
        <f>IF($A3969="placement",T3969,SUMIF($C$10:$C$6209,$C3969,$T$10:$T$6209))</f>
        <v>378.55213838319992</v>
      </c>
      <c r="V3969" s="37">
        <f t="shared" si="188"/>
        <v>4.8857751727146681E-2</v>
      </c>
      <c r="W3969" s="38"/>
      <c r="X3969" s="18" t="str">
        <f>IFERROR(MIN(VLOOKUP($W3969,margin_ranges!$A$5:$D$10,4,FALSE),$Q3969*100)/100,"")</f>
        <v/>
      </c>
      <c r="Y3969" s="6" t="str">
        <f t="shared" si="186"/>
        <v/>
      </c>
      <c r="Z3969" s="6">
        <f>IF($A3969="placement",Y3969,SUMIF($C$10:$C$6209,$C3969,$Y$10:$Y$6209))</f>
        <v>378.55213838319992</v>
      </c>
      <c r="AA3969" s="17">
        <f t="shared" si="187"/>
        <v>4.8857751727146681E-2</v>
      </c>
    </row>
    <row r="3970" spans="1:27" hidden="1" x14ac:dyDescent="0.3">
      <c r="A3970" s="8" t="s">
        <v>17</v>
      </c>
      <c r="B3970" s="8" t="s">
        <v>5928</v>
      </c>
      <c r="C3970" s="8" t="s">
        <v>5929</v>
      </c>
      <c r="D3970" s="8" t="s">
        <v>5932</v>
      </c>
      <c r="E3970" s="8" t="s">
        <v>5933</v>
      </c>
      <c r="F3970" s="29">
        <v>0.34</v>
      </c>
      <c r="G3970" s="29">
        <v>1</v>
      </c>
      <c r="H3970" s="30">
        <v>402.91210000000001</v>
      </c>
      <c r="I3970" s="30">
        <v>66.054000000000002</v>
      </c>
      <c r="J3970" s="14">
        <v>510</v>
      </c>
      <c r="K3970" s="14">
        <v>155</v>
      </c>
      <c r="L3970" s="12">
        <v>0.16389999999999999</v>
      </c>
      <c r="M3970" s="7">
        <v>0.25740044000000001</v>
      </c>
      <c r="N3970" s="31">
        <v>0.01</v>
      </c>
      <c r="O3970" s="14">
        <f>IFERROR(VLOOKUP($C3970,'site totals'!$J$2:$K$607,2,FALSE),1)</f>
        <v>945.64739999999995</v>
      </c>
      <c r="P3970" s="32" t="s">
        <v>22</v>
      </c>
      <c r="Q3970" s="12">
        <v>0.96115002729999999</v>
      </c>
      <c r="R3970" s="29">
        <v>0.34</v>
      </c>
      <c r="S3970" s="2">
        <f>IF($A3970="site","",VLOOKUP($P3970,margin_ranges!$A$5:$D$10,4,FALSE)/100)</f>
        <v>0.29749999999999999</v>
      </c>
      <c r="T3970" s="6">
        <f>IF(A3970="placement",$J3970*MIN($Q3970,$S3970),"")</f>
        <v>151.72499999999999</v>
      </c>
      <c r="U3970" s="6">
        <f>IF($A3970="placement",T3970,SUMIF($C$10:$C$6209,$C3970,$T$10:$T$6209))</f>
        <v>151.72499999999999</v>
      </c>
      <c r="V3970" s="34">
        <f t="shared" si="188"/>
        <v>6.4393939393939448E-2</v>
      </c>
      <c r="W3970" s="24"/>
      <c r="X3970" s="2" t="str">
        <f>IFERROR(MIN(VLOOKUP($W3970,margin_ranges!$A$5:$D$10,4,FALSE),$Q3970*100)/100,"")</f>
        <v/>
      </c>
      <c r="Y3970" s="6">
        <f t="shared" si="186"/>
        <v>151.72499999999999</v>
      </c>
      <c r="Z3970" s="6">
        <f>IF($A3970="placement",Y3970,SUMIF($C$10:$C$6209,$C3970,$Y$10:$Y$6209))</f>
        <v>151.72499999999999</v>
      </c>
      <c r="AA3970" s="29">
        <f t="shared" si="187"/>
        <v>6.4393939393939448E-2</v>
      </c>
    </row>
    <row r="3971" spans="1:27" hidden="1" x14ac:dyDescent="0.3">
      <c r="A3971" s="8" t="s">
        <v>17</v>
      </c>
      <c r="B3971" s="8" t="s">
        <v>5928</v>
      </c>
      <c r="C3971" s="8" t="s">
        <v>5929</v>
      </c>
      <c r="D3971" s="8" t="s">
        <v>5934</v>
      </c>
      <c r="E3971" s="8" t="s">
        <v>5935</v>
      </c>
      <c r="F3971" s="29">
        <v>0.34</v>
      </c>
      <c r="G3971" s="29">
        <v>1</v>
      </c>
      <c r="H3971" s="30">
        <v>220.37260000000001</v>
      </c>
      <c r="I3971" s="30">
        <v>23.875900000000001</v>
      </c>
      <c r="J3971" s="14">
        <v>265</v>
      </c>
      <c r="K3971" s="14">
        <v>80</v>
      </c>
      <c r="L3971" s="12">
        <v>0.10829999999999999</v>
      </c>
      <c r="M3971" s="7">
        <v>0.36974409000000003</v>
      </c>
      <c r="N3971" s="31">
        <v>0.01</v>
      </c>
      <c r="O3971" s="14">
        <f>IFERROR(VLOOKUP($C3971,'site totals'!$J$2:$K$607,2,FALSE),1)</f>
        <v>945.64739999999995</v>
      </c>
      <c r="P3971" s="32" t="s">
        <v>22</v>
      </c>
      <c r="Q3971" s="12">
        <v>0.97295426699999998</v>
      </c>
      <c r="R3971" s="29">
        <v>0.34</v>
      </c>
      <c r="S3971" s="2">
        <f>IF($A3971="site","",VLOOKUP($P3971,margin_ranges!$A$5:$D$10,4,FALSE)/100)</f>
        <v>0.29749999999999999</v>
      </c>
      <c r="T3971" s="6">
        <f>IF(A3971="placement",$J3971*MIN($Q3971,$S3971),"")</f>
        <v>78.837499999999991</v>
      </c>
      <c r="U3971" s="6">
        <f>IF($A3971="placement",T3971,SUMIF($C$10:$C$6209,$C3971,$T$10:$T$6209))</f>
        <v>78.837499999999991</v>
      </c>
      <c r="V3971" s="34">
        <f t="shared" si="188"/>
        <v>6.439393939393967E-2</v>
      </c>
      <c r="W3971" s="24"/>
      <c r="X3971" s="2" t="str">
        <f>IFERROR(MIN(VLOOKUP($W3971,margin_ranges!$A$5:$D$10,4,FALSE),$Q3971*100)/100,"")</f>
        <v/>
      </c>
      <c r="Y3971" s="6">
        <f t="shared" si="186"/>
        <v>78.837499999999991</v>
      </c>
      <c r="Z3971" s="6">
        <f>IF($A3971="placement",Y3971,SUMIF($C$10:$C$6209,$C3971,$Y$10:$Y$6209))</f>
        <v>78.837499999999991</v>
      </c>
      <c r="AA3971" s="17">
        <f t="shared" si="187"/>
        <v>6.439393939393967E-2</v>
      </c>
    </row>
    <row r="3972" spans="1:27" hidden="1" x14ac:dyDescent="0.3">
      <c r="A3972" s="8" t="s">
        <v>17</v>
      </c>
      <c r="B3972" s="8" t="s">
        <v>5928</v>
      </c>
      <c r="C3972" s="8" t="s">
        <v>5929</v>
      </c>
      <c r="D3972" s="8" t="s">
        <v>5930</v>
      </c>
      <c r="E3972" s="8" t="s">
        <v>5931</v>
      </c>
      <c r="F3972" s="29">
        <v>0.33999999999999903</v>
      </c>
      <c r="G3972" s="29">
        <v>1</v>
      </c>
      <c r="H3972" s="30">
        <v>779.03920000000005</v>
      </c>
      <c r="I3972" s="30">
        <v>143.09690000000001</v>
      </c>
      <c r="J3972" s="14">
        <v>1251</v>
      </c>
      <c r="K3972" s="14">
        <v>380</v>
      </c>
      <c r="L3972" s="12">
        <v>0.1837</v>
      </c>
      <c r="M3972" s="7">
        <v>0.29152253</v>
      </c>
      <c r="N3972" s="31">
        <v>0.01</v>
      </c>
      <c r="O3972" s="14">
        <f>IFERROR(VLOOKUP($C3972,'site totals'!$J$2:$K$607,2,FALSE),1)</f>
        <v>945.64739999999995</v>
      </c>
      <c r="P3972" s="32" t="s">
        <v>22</v>
      </c>
      <c r="Q3972" s="12">
        <v>0.96569733339999997</v>
      </c>
      <c r="R3972" s="29">
        <v>0.34</v>
      </c>
      <c r="S3972" s="2">
        <f>IF($A3972="site","",VLOOKUP($P3972,margin_ranges!$A$5:$D$10,4,FALSE)/100)</f>
        <v>0.29749999999999999</v>
      </c>
      <c r="T3972" s="6">
        <f>IF(A3972="placement",$J3972*MIN($Q3972,$S3972),"")</f>
        <v>372.17249999999996</v>
      </c>
      <c r="U3972" s="6">
        <f>IF($A3972="placement",T3972,SUMIF($C$10:$C$6209,$C3972,$T$10:$T$6209))</f>
        <v>372.17249999999996</v>
      </c>
      <c r="V3972" s="34">
        <f t="shared" si="188"/>
        <v>6.439393939393967E-2</v>
      </c>
      <c r="W3972" s="24"/>
      <c r="X3972" s="2" t="str">
        <f>IFERROR(MIN(VLOOKUP($W3972,margin_ranges!$A$5:$D$10,4,FALSE),$Q3972*100)/100,"")</f>
        <v/>
      </c>
      <c r="Y3972" s="6">
        <f t="shared" si="186"/>
        <v>372.17249999999996</v>
      </c>
      <c r="Z3972" s="6">
        <f>IF($A3972="placement",Y3972,SUMIF($C$10:$C$6209,$C3972,$Y$10:$Y$6209))</f>
        <v>372.17249999999996</v>
      </c>
      <c r="AA3972" s="29">
        <f t="shared" si="187"/>
        <v>6.439393939393967E-2</v>
      </c>
    </row>
    <row r="3973" spans="1:27" x14ac:dyDescent="0.3">
      <c r="A3973" s="16" t="s">
        <v>33</v>
      </c>
      <c r="B3973" s="16" t="s">
        <v>5928</v>
      </c>
      <c r="C3973" s="16" t="s">
        <v>5929</v>
      </c>
      <c r="D3973" s="8" t="s">
        <v>34</v>
      </c>
      <c r="E3973" s="16"/>
      <c r="F3973" s="17">
        <v>0.33999999999999903</v>
      </c>
      <c r="G3973" s="17">
        <v>1</v>
      </c>
      <c r="H3973" s="36">
        <v>1402.3239000000001</v>
      </c>
      <c r="I3973" s="36">
        <v>233.02670000000001</v>
      </c>
      <c r="J3973" s="22">
        <v>2026</v>
      </c>
      <c r="K3973" s="22">
        <v>615</v>
      </c>
      <c r="L3973" s="18">
        <v>0.16619999999999999</v>
      </c>
      <c r="M3973" s="19">
        <v>0.28986479999999998</v>
      </c>
      <c r="N3973" s="20">
        <v>0.01</v>
      </c>
      <c r="O3973" s="22">
        <f>IFERROR(VLOOKUP($C3973,'site totals'!$J$2:$K$607,2,FALSE),1)</f>
        <v>945.64739999999995</v>
      </c>
      <c r="P3973" s="21"/>
      <c r="Q3973" s="18">
        <v>0.96550115830000005</v>
      </c>
      <c r="R3973" s="17">
        <v>0.34</v>
      </c>
      <c r="S3973" s="18" t="str">
        <f>IF($A3973="site","",VLOOKUP($P3973,margin_ranges!$A$5:$D$10,4,FALSE)/100)</f>
        <v/>
      </c>
      <c r="T3973" s="22" t="str">
        <f>IF(A3973="placement",$J3973*MIN($Q3973,$S3973),"")</f>
        <v/>
      </c>
      <c r="U3973" s="22">
        <f>IF($A3973="placement",T3973,SUMIF($C$10:$C$6209,$C3973,$T$10:$T$6209))</f>
        <v>602.7349999999999</v>
      </c>
      <c r="V3973" s="37">
        <f t="shared" si="188"/>
        <v>6.439393939393967E-2</v>
      </c>
      <c r="W3973" s="38"/>
      <c r="X3973" s="18" t="str">
        <f>IFERROR(MIN(VLOOKUP($W3973,margin_ranges!$A$5:$D$10,4,FALSE),$Q3973*100)/100,"")</f>
        <v/>
      </c>
      <c r="Y3973" s="6" t="str">
        <f t="shared" si="186"/>
        <v/>
      </c>
      <c r="Z3973" s="6">
        <f>IF($A3973="placement",Y3973,SUMIF($C$10:$C$6209,$C3973,$Y$10:$Y$6209))</f>
        <v>602.7349999999999</v>
      </c>
      <c r="AA3973" s="17">
        <f t="shared" si="187"/>
        <v>6.439393939393967E-2</v>
      </c>
    </row>
    <row r="3974" spans="1:27" hidden="1" x14ac:dyDescent="0.3">
      <c r="A3974" s="8" t="s">
        <v>17</v>
      </c>
      <c r="B3974" s="8" t="s">
        <v>5742</v>
      </c>
      <c r="C3974" s="8" t="s">
        <v>5743</v>
      </c>
      <c r="D3974" s="8" t="s">
        <v>5744</v>
      </c>
      <c r="E3974" s="8" t="s">
        <v>5745</v>
      </c>
      <c r="F3974" s="29">
        <v>0.237014136474649</v>
      </c>
      <c r="G3974" s="29">
        <v>1</v>
      </c>
      <c r="H3974" s="30">
        <v>176.91159999999999</v>
      </c>
      <c r="I3974" s="30">
        <v>35.331200000000003</v>
      </c>
      <c r="J3974" s="14">
        <v>2014</v>
      </c>
      <c r="K3974" s="14">
        <v>440</v>
      </c>
      <c r="L3974" s="12">
        <v>0.19969999999999999</v>
      </c>
      <c r="M3974" s="7">
        <v>1.9004283900000001</v>
      </c>
      <c r="N3974" s="31">
        <v>1.45</v>
      </c>
      <c r="O3974" s="14">
        <f>IFERROR(VLOOKUP($C3974,'site totals'!$J$2:$K$607,2,FALSE),1)</f>
        <v>940.0222</v>
      </c>
      <c r="P3974" s="32" t="s">
        <v>22</v>
      </c>
      <c r="Q3974" s="12">
        <v>0.2370141365</v>
      </c>
      <c r="R3974" s="29">
        <v>0.24</v>
      </c>
      <c r="S3974" s="2">
        <f>IF($A3974="site","",VLOOKUP($P3974,margin_ranges!$A$5:$D$10,4,FALSE)/100)</f>
        <v>0.29749999999999999</v>
      </c>
      <c r="T3974" s="6">
        <f>IF(A3974="placement",$J3974*MIN($Q3974,$S3974),"")</f>
        <v>477.34647091099998</v>
      </c>
      <c r="U3974" s="6">
        <f>IF($A3974="placement",T3974,SUMIF($C$10:$C$6209,$C3974,$T$10:$T$6209))</f>
        <v>477.34647091099998</v>
      </c>
      <c r="V3974" s="34">
        <f t="shared" si="188"/>
        <v>3.9287677631578699E-3</v>
      </c>
      <c r="W3974" s="24"/>
      <c r="X3974" s="2" t="str">
        <f>IFERROR(MIN(VLOOKUP($W3974,margin_ranges!$A$5:$D$10,4,FALSE),$Q3974*100)/100,"")</f>
        <v/>
      </c>
      <c r="Y3974" s="6">
        <f t="shared" si="186"/>
        <v>477.34647091099998</v>
      </c>
      <c r="Z3974" s="6">
        <f>IF($A3974="placement",Y3974,SUMIF($C$10:$C$6209,$C3974,$Y$10:$Y$6209))</f>
        <v>477.34647091099998</v>
      </c>
      <c r="AA3974" s="17">
        <f t="shared" si="187"/>
        <v>3.9287677631578699E-3</v>
      </c>
    </row>
    <row r="3975" spans="1:27" x14ac:dyDescent="0.3">
      <c r="A3975" s="16" t="s">
        <v>33</v>
      </c>
      <c r="B3975" s="16" t="s">
        <v>5742</v>
      </c>
      <c r="C3975" s="16" t="s">
        <v>5743</v>
      </c>
      <c r="D3975" s="8" t="s">
        <v>34</v>
      </c>
      <c r="E3975" s="16"/>
      <c r="F3975" s="17">
        <v>0.237014136474649</v>
      </c>
      <c r="G3975" s="17">
        <v>1</v>
      </c>
      <c r="H3975" s="36">
        <v>176.91159999999999</v>
      </c>
      <c r="I3975" s="36">
        <v>35.331200000000003</v>
      </c>
      <c r="J3975" s="22">
        <v>2014</v>
      </c>
      <c r="K3975" s="22">
        <v>440</v>
      </c>
      <c r="L3975" s="18">
        <v>0.19969999999999999</v>
      </c>
      <c r="M3975" s="19">
        <v>1.9004283900000001</v>
      </c>
      <c r="N3975" s="20">
        <v>1.45</v>
      </c>
      <c r="O3975" s="22">
        <f>IFERROR(VLOOKUP($C3975,'site totals'!$J$2:$K$607,2,FALSE),1)</f>
        <v>940.0222</v>
      </c>
      <c r="P3975" s="21"/>
      <c r="Q3975" s="18">
        <v>0.2370141365</v>
      </c>
      <c r="R3975" s="17">
        <v>0.24</v>
      </c>
      <c r="S3975" s="18" t="str">
        <f>IF($A3975="site","",VLOOKUP($P3975,margin_ranges!$A$5:$D$10,4,FALSE)/100)</f>
        <v/>
      </c>
      <c r="T3975" s="22" t="str">
        <f>IF(A3975="placement",$J3975*MIN($Q3975,$S3975),"")</f>
        <v/>
      </c>
      <c r="U3975" s="22">
        <f>IF($A3975="placement",T3975,SUMIF($C$10:$C$6209,$C3975,$T$10:$T$6209))</f>
        <v>477.34647091099998</v>
      </c>
      <c r="V3975" s="37">
        <f t="shared" si="188"/>
        <v>3.9287677631578699E-3</v>
      </c>
      <c r="W3975" s="38"/>
      <c r="X3975" s="18" t="str">
        <f>IFERROR(MIN(VLOOKUP($W3975,margin_ranges!$A$5:$D$10,4,FALSE),$Q3975*100)/100,"")</f>
        <v/>
      </c>
      <c r="Y3975" s="6" t="str">
        <f t="shared" si="186"/>
        <v/>
      </c>
      <c r="Z3975" s="6">
        <f>IF($A3975="placement",Y3975,SUMIF($C$10:$C$6209,$C3975,$Y$10:$Y$6209))</f>
        <v>477.34647091099998</v>
      </c>
      <c r="AA3975" s="17">
        <f t="shared" si="187"/>
        <v>3.9287677631578699E-3</v>
      </c>
    </row>
    <row r="3976" spans="1:27" hidden="1" x14ac:dyDescent="0.3">
      <c r="A3976" s="8" t="s">
        <v>17</v>
      </c>
      <c r="B3976" s="8" t="s">
        <v>3214</v>
      </c>
      <c r="C3976" s="8" t="s">
        <v>3215</v>
      </c>
      <c r="D3976" s="8" t="s">
        <v>3222</v>
      </c>
      <c r="E3976" s="8" t="s">
        <v>3223</v>
      </c>
      <c r="F3976" s="29">
        <v>0.369999999999999</v>
      </c>
      <c r="G3976" s="29">
        <v>0</v>
      </c>
      <c r="H3976" s="30">
        <v>56.167099999999998</v>
      </c>
      <c r="I3976" s="30">
        <v>18.931699999999999</v>
      </c>
      <c r="J3976" s="14">
        <v>227</v>
      </c>
      <c r="K3976" s="14">
        <v>75</v>
      </c>
      <c r="L3976" s="12">
        <v>0.33710000000000001</v>
      </c>
      <c r="M3976" s="7">
        <v>0.39902280000000001</v>
      </c>
      <c r="N3976" s="31">
        <v>0.2</v>
      </c>
      <c r="O3976" s="14">
        <f>IFERROR(VLOOKUP($C3976,'site totals'!$J$2:$K$607,2,FALSE),1)</f>
        <v>927.73440000000005</v>
      </c>
      <c r="P3976" s="32" t="s">
        <v>22</v>
      </c>
      <c r="Q3976" s="12">
        <v>0.49877551329999997</v>
      </c>
      <c r="R3976" s="29">
        <v>0.37</v>
      </c>
      <c r="S3976" s="2">
        <f>IF($A3976="site","",VLOOKUP($P3976,margin_ranges!$A$5:$D$10,4,FALSE)/100)</f>
        <v>0.29749999999999999</v>
      </c>
      <c r="T3976" s="6">
        <f>IF(A3976="placement",$J3976*MIN($Q3976,$S3976),"")</f>
        <v>67.532499999999999</v>
      </c>
      <c r="U3976" s="6">
        <f>IF($A3976="placement",T3976,SUMIF($C$10:$C$6209,$C3976,$T$10:$T$6209))</f>
        <v>67.532499999999999</v>
      </c>
      <c r="V3976" s="34">
        <f t="shared" si="188"/>
        <v>0.11507936507936511</v>
      </c>
      <c r="W3976" s="24"/>
      <c r="X3976" s="2" t="str">
        <f>IFERROR(MIN(VLOOKUP($W3976,margin_ranges!$A$5:$D$10,4,FALSE),$Q3976*100)/100,"")</f>
        <v/>
      </c>
      <c r="Y3976" s="6">
        <f t="shared" si="186"/>
        <v>67.532499999999999</v>
      </c>
      <c r="Z3976" s="6">
        <f>IF($A3976="placement",Y3976,SUMIF($C$10:$C$6209,$C3976,$Y$10:$Y$6209))</f>
        <v>67.532499999999999</v>
      </c>
      <c r="AA3976" s="17">
        <f t="shared" si="187"/>
        <v>0.11507936507936511</v>
      </c>
    </row>
    <row r="3977" spans="1:27" hidden="1" x14ac:dyDescent="0.3">
      <c r="A3977" s="8" t="s">
        <v>17</v>
      </c>
      <c r="B3977" s="8" t="s">
        <v>3214</v>
      </c>
      <c r="C3977" s="8" t="s">
        <v>3215</v>
      </c>
      <c r="D3977" s="8" t="s">
        <v>3218</v>
      </c>
      <c r="E3977" s="8" t="s">
        <v>3219</v>
      </c>
      <c r="F3977" s="29">
        <v>0.37</v>
      </c>
      <c r="G3977" s="29">
        <v>1</v>
      </c>
      <c r="H3977" s="30">
        <v>188.33789999999999</v>
      </c>
      <c r="I3977" s="30">
        <v>57.7958</v>
      </c>
      <c r="J3977" s="14">
        <v>593</v>
      </c>
      <c r="K3977" s="14">
        <v>197</v>
      </c>
      <c r="L3977" s="12">
        <v>0.30690000000000001</v>
      </c>
      <c r="M3977" s="7">
        <v>0.34206065000000002</v>
      </c>
      <c r="N3977" s="31">
        <v>0.15</v>
      </c>
      <c r="O3977" s="14">
        <f>IFERROR(VLOOKUP($C3977,'site totals'!$J$2:$K$607,2,FALSE),1)</f>
        <v>927.73440000000005</v>
      </c>
      <c r="P3977" s="32" t="s">
        <v>22</v>
      </c>
      <c r="Q3977" s="12">
        <v>0.56148128100000005</v>
      </c>
      <c r="R3977" s="29">
        <v>0.37</v>
      </c>
      <c r="S3977" s="2">
        <f>IF($A3977="site","",VLOOKUP($P3977,margin_ranges!$A$5:$D$10,4,FALSE)/100)</f>
        <v>0.29749999999999999</v>
      </c>
      <c r="T3977" s="6">
        <f>IF(A3977="placement",$J3977*MIN($Q3977,$S3977),"")</f>
        <v>176.41749999999999</v>
      </c>
      <c r="U3977" s="6">
        <f>IF($A3977="placement",T3977,SUMIF($C$10:$C$6209,$C3977,$T$10:$T$6209))</f>
        <v>176.41749999999999</v>
      </c>
      <c r="V3977" s="34">
        <f t="shared" si="188"/>
        <v>0.11507936507936511</v>
      </c>
      <c r="W3977" s="24"/>
      <c r="X3977" s="2" t="str">
        <f>IFERROR(MIN(VLOOKUP($W3977,margin_ranges!$A$5:$D$10,4,FALSE),$Q3977*100)/100,"")</f>
        <v/>
      </c>
      <c r="Y3977" s="6">
        <f t="shared" si="186"/>
        <v>176.41749999999999</v>
      </c>
      <c r="Z3977" s="6">
        <f>IF($A3977="placement",Y3977,SUMIF($C$10:$C$6209,$C3977,$Y$10:$Y$6209))</f>
        <v>176.41749999999999</v>
      </c>
      <c r="AA3977" s="29">
        <f t="shared" si="187"/>
        <v>0.11507936507936511</v>
      </c>
    </row>
    <row r="3978" spans="1:27" hidden="1" x14ac:dyDescent="0.3">
      <c r="A3978" s="8" t="s">
        <v>17</v>
      </c>
      <c r="B3978" s="8" t="s">
        <v>3214</v>
      </c>
      <c r="C3978" s="8" t="s">
        <v>3215</v>
      </c>
      <c r="D3978" s="8" t="s">
        <v>3220</v>
      </c>
      <c r="E3978" s="8" t="s">
        <v>3221</v>
      </c>
      <c r="F3978" s="29">
        <v>0.39</v>
      </c>
      <c r="G3978" s="29">
        <v>1</v>
      </c>
      <c r="H3978" s="30">
        <v>114.32089999999999</v>
      </c>
      <c r="I3978" s="30">
        <v>38.831200000000003</v>
      </c>
      <c r="J3978" s="14">
        <v>767</v>
      </c>
      <c r="K3978" s="14">
        <v>273</v>
      </c>
      <c r="L3978" s="12">
        <v>0.3397</v>
      </c>
      <c r="M3978" s="7">
        <v>0.65862644000000004</v>
      </c>
      <c r="N3978" s="31">
        <v>0.15</v>
      </c>
      <c r="O3978" s="14">
        <f>IFERROR(VLOOKUP($C3978,'site totals'!$J$2:$K$607,2,FALSE),1)</f>
        <v>927.73440000000005</v>
      </c>
      <c r="P3978" s="32" t="s">
        <v>22</v>
      </c>
      <c r="Q3978" s="12">
        <v>0.77225329610000004</v>
      </c>
      <c r="R3978" s="29">
        <v>0.39</v>
      </c>
      <c r="S3978" s="2">
        <f>IF($A3978="site","",VLOOKUP($P3978,margin_ranges!$A$5:$D$10,4,FALSE)/100)</f>
        <v>0.29749999999999999</v>
      </c>
      <c r="T3978" s="6">
        <f>IF(A3978="placement",$J3978*MIN($Q3978,$S3978),"")</f>
        <v>228.18249999999998</v>
      </c>
      <c r="U3978" s="6">
        <f>IF($A3978="placement",T3978,SUMIF($C$10:$C$6209,$C3978,$T$10:$T$6209))</f>
        <v>228.18249999999998</v>
      </c>
      <c r="V3978" s="34">
        <f t="shared" si="188"/>
        <v>0.15163934426229497</v>
      </c>
      <c r="W3978" s="24"/>
      <c r="X3978" s="2" t="str">
        <f>IFERROR(MIN(VLOOKUP($W3978,margin_ranges!$A$5:$D$10,4,FALSE),$Q3978*100)/100,"")</f>
        <v/>
      </c>
      <c r="Y3978" s="6">
        <f t="shared" si="186"/>
        <v>228.18249999999998</v>
      </c>
      <c r="Z3978" s="6">
        <f>IF($A3978="placement",Y3978,SUMIF($C$10:$C$6209,$C3978,$Y$10:$Y$6209))</f>
        <v>228.18249999999998</v>
      </c>
      <c r="AA3978" s="29">
        <f t="shared" si="187"/>
        <v>0.15163934426229497</v>
      </c>
    </row>
    <row r="3979" spans="1:27" hidden="1" x14ac:dyDescent="0.3">
      <c r="A3979" s="8" t="s">
        <v>17</v>
      </c>
      <c r="B3979" s="8" t="s">
        <v>3214</v>
      </c>
      <c r="C3979" s="8" t="s">
        <v>3215</v>
      </c>
      <c r="D3979" s="8" t="s">
        <v>3216</v>
      </c>
      <c r="E3979" s="8" t="s">
        <v>3217</v>
      </c>
      <c r="F3979" s="29">
        <v>0.39</v>
      </c>
      <c r="G3979" s="29">
        <v>0</v>
      </c>
      <c r="H3979" s="30">
        <v>50.0944</v>
      </c>
      <c r="I3979" s="30">
        <v>13.2629</v>
      </c>
      <c r="J3979" s="14">
        <v>401</v>
      </c>
      <c r="K3979" s="14">
        <v>140</v>
      </c>
      <c r="L3979" s="12">
        <v>0.26479999999999998</v>
      </c>
      <c r="M3979" s="7">
        <v>1.00747465</v>
      </c>
      <c r="N3979" s="31">
        <v>0.3</v>
      </c>
      <c r="O3979" s="14">
        <f>IFERROR(VLOOKUP($C3979,'site totals'!$J$2:$K$607,2,FALSE),1)</f>
        <v>927.73440000000005</v>
      </c>
      <c r="P3979" s="32" t="s">
        <v>22</v>
      </c>
      <c r="Q3979" s="12">
        <v>0.70222575750000005</v>
      </c>
      <c r="R3979" s="29">
        <v>0.39</v>
      </c>
      <c r="S3979" s="2">
        <f>IF($A3979="site","",VLOOKUP($P3979,margin_ranges!$A$5:$D$10,4,FALSE)/100)</f>
        <v>0.29749999999999999</v>
      </c>
      <c r="T3979" s="6">
        <f>IF(A3979="placement",$J3979*MIN($Q3979,$S3979),"")</f>
        <v>119.2975</v>
      </c>
      <c r="U3979" s="6">
        <f>IF($A3979="placement",T3979,SUMIF($C$10:$C$6209,$C3979,$T$10:$T$6209))</f>
        <v>119.2975</v>
      </c>
      <c r="V3979" s="34">
        <f t="shared" si="188"/>
        <v>0.15163934426229519</v>
      </c>
      <c r="W3979" s="24"/>
      <c r="X3979" s="2" t="str">
        <f>IFERROR(MIN(VLOOKUP($W3979,margin_ranges!$A$5:$D$10,4,FALSE),$Q3979*100)/100,"")</f>
        <v/>
      </c>
      <c r="Y3979" s="6">
        <f t="shared" si="186"/>
        <v>119.2975</v>
      </c>
      <c r="Z3979" s="6">
        <f>IF($A3979="placement",Y3979,SUMIF($C$10:$C$6209,$C3979,$Y$10:$Y$6209))</f>
        <v>119.2975</v>
      </c>
      <c r="AA3979" s="29">
        <f t="shared" si="187"/>
        <v>0.15163934426229519</v>
      </c>
    </row>
    <row r="3980" spans="1:27" x14ac:dyDescent="0.3">
      <c r="A3980" s="16" t="s">
        <v>33</v>
      </c>
      <c r="B3980" s="16" t="s">
        <v>3214</v>
      </c>
      <c r="C3980" s="16" t="s">
        <v>3215</v>
      </c>
      <c r="D3980" s="8" t="s">
        <v>34</v>
      </c>
      <c r="E3980" s="16"/>
      <c r="F3980" s="17">
        <v>0.381745817552954</v>
      </c>
      <c r="G3980" s="17">
        <v>0.68427881999999995</v>
      </c>
      <c r="H3980" s="36">
        <v>408.96960000000001</v>
      </c>
      <c r="I3980" s="36">
        <v>128.82939999999999</v>
      </c>
      <c r="J3980" s="22">
        <v>1988</v>
      </c>
      <c r="K3980" s="22">
        <v>686</v>
      </c>
      <c r="L3980" s="18">
        <v>0.315</v>
      </c>
      <c r="M3980" s="19">
        <v>0.51437582000000004</v>
      </c>
      <c r="N3980" s="20">
        <v>0.172787</v>
      </c>
      <c r="O3980" s="22">
        <f>IFERROR(VLOOKUP($C3980,'site totals'!$J$2:$K$607,2,FALSE),1)</f>
        <v>927.73440000000005</v>
      </c>
      <c r="P3980" s="21"/>
      <c r="Q3980" s="18">
        <v>0.66408413160000002</v>
      </c>
      <c r="R3980" s="17">
        <v>0.38169999999999998</v>
      </c>
      <c r="S3980" s="18" t="str">
        <f>IF($A3980="site","",VLOOKUP($P3980,margin_ranges!$A$5:$D$10,4,FALSE)/100)</f>
        <v/>
      </c>
      <c r="T3980" s="22" t="str">
        <f>IF(A3980="placement",$J3980*MIN($Q3980,$S3980),"")</f>
        <v/>
      </c>
      <c r="U3980" s="22">
        <f>IF($A3980="placement",T3980,SUMIF($C$10:$C$6209,$C3980,$T$10:$T$6209))</f>
        <v>591.42999999999995</v>
      </c>
      <c r="V3980" s="37">
        <f t="shared" si="188"/>
        <v>0.13617984797024096</v>
      </c>
      <c r="W3980" s="38"/>
      <c r="X3980" s="18" t="str">
        <f>IFERROR(MIN(VLOOKUP($W3980,margin_ranges!$A$5:$D$10,4,FALSE),$Q3980*100)/100,"")</f>
        <v/>
      </c>
      <c r="Y3980" s="6" t="str">
        <f t="shared" si="186"/>
        <v/>
      </c>
      <c r="Z3980" s="6">
        <f>IF($A3980="placement",Y3980,SUMIF($C$10:$C$6209,$C3980,$Y$10:$Y$6209))</f>
        <v>591.42999999999995</v>
      </c>
      <c r="AA3980" s="17">
        <f t="shared" si="187"/>
        <v>0.13617984797024096</v>
      </c>
    </row>
    <row r="3981" spans="1:27" hidden="1" x14ac:dyDescent="0.3">
      <c r="A3981" s="8" t="s">
        <v>17</v>
      </c>
      <c r="B3981" s="8" t="s">
        <v>10875</v>
      </c>
      <c r="C3981" s="8" t="s">
        <v>10876</v>
      </c>
      <c r="D3981" s="8" t="s">
        <v>10881</v>
      </c>
      <c r="E3981" s="8" t="s">
        <v>10882</v>
      </c>
      <c r="F3981" s="29">
        <v>0.26</v>
      </c>
      <c r="G3981" s="29">
        <v>0</v>
      </c>
      <c r="H3981" s="30">
        <v>349.19159999999999</v>
      </c>
      <c r="I3981" s="30">
        <v>25.520399999999999</v>
      </c>
      <c r="J3981" s="14">
        <v>407</v>
      </c>
      <c r="K3981" s="14">
        <v>106</v>
      </c>
      <c r="L3981" s="12">
        <v>7.3099999999999998E-2</v>
      </c>
      <c r="M3981" s="7">
        <v>0.53162452000000004</v>
      </c>
      <c r="N3981" s="31">
        <v>0.1</v>
      </c>
      <c r="O3981" s="14">
        <f>IFERROR(VLOOKUP($C3981,'site totals'!$J$2:$K$607,2,FALSE),1)</f>
        <v>917.03060000000005</v>
      </c>
      <c r="P3981" s="32" t="s">
        <v>161</v>
      </c>
      <c r="Q3981" s="12">
        <v>0.81189731600000004</v>
      </c>
      <c r="R3981" s="29">
        <v>0.26</v>
      </c>
      <c r="S3981" s="2">
        <f>IF($A3981="site","",VLOOKUP($P3981,margin_ranges!$A$5:$D$10,4,FALSE)/100)</f>
        <v>0.43</v>
      </c>
      <c r="T3981" s="6">
        <f>IF(A3981="placement",$J3981*MIN($Q3981,$S3981),"")</f>
        <v>175.01</v>
      </c>
      <c r="U3981" s="6">
        <f>IF($A3981="placement",T3981,SUMIF($C$10:$C$6209,$C3981,$T$10:$T$6209))</f>
        <v>175.01</v>
      </c>
      <c r="V3981" s="34">
        <f t="shared" si="188"/>
        <v>-0.22972972972972971</v>
      </c>
      <c r="W3981" s="24"/>
      <c r="X3981" s="2" t="str">
        <f>IFERROR(MIN(VLOOKUP($W3981,margin_ranges!$A$5:$D$10,4,FALSE),$Q3981*100)/100,"")</f>
        <v/>
      </c>
      <c r="Y3981" s="6">
        <f t="shared" si="186"/>
        <v>175.01</v>
      </c>
      <c r="Z3981" s="6">
        <f>IF($A3981="placement",Y3981,SUMIF($C$10:$C$6209,$C3981,$Y$10:$Y$6209))</f>
        <v>175.01</v>
      </c>
      <c r="AA3981" s="29">
        <f t="shared" si="187"/>
        <v>-0.22972972972972971</v>
      </c>
    </row>
    <row r="3982" spans="1:27" hidden="1" x14ac:dyDescent="0.3">
      <c r="A3982" s="8" t="s">
        <v>17</v>
      </c>
      <c r="B3982" s="8" t="s">
        <v>10875</v>
      </c>
      <c r="C3982" s="8" t="s">
        <v>10876</v>
      </c>
      <c r="D3982" s="8" t="s">
        <v>10885</v>
      </c>
      <c r="E3982" s="8" t="s">
        <v>10886</v>
      </c>
      <c r="F3982" s="29">
        <v>0.25</v>
      </c>
      <c r="G3982" s="29">
        <v>1</v>
      </c>
      <c r="H3982" s="30">
        <v>786.94889999999998</v>
      </c>
      <c r="I3982" s="30">
        <v>102.0095</v>
      </c>
      <c r="J3982" s="14">
        <v>456</v>
      </c>
      <c r="K3982" s="14">
        <v>111</v>
      </c>
      <c r="L3982" s="12">
        <v>0.12959999999999999</v>
      </c>
      <c r="M3982" s="7">
        <v>0.14900489</v>
      </c>
      <c r="N3982" s="31">
        <v>0.1</v>
      </c>
      <c r="O3982" s="14">
        <f>IFERROR(VLOOKUP($C3982,'site totals'!$J$2:$K$607,2,FALSE),1)</f>
        <v>917.03060000000005</v>
      </c>
      <c r="P3982" s="32" t="s">
        <v>91</v>
      </c>
      <c r="Q3982" s="12">
        <v>0.32888108389999998</v>
      </c>
      <c r="R3982" s="29">
        <v>0.25</v>
      </c>
      <c r="S3982" s="2">
        <f>IF($A3982="site","",VLOOKUP($P3982,margin_ranges!$A$5:$D$10,4,FALSE)/100)</f>
        <v>0.29749999999999999</v>
      </c>
      <c r="T3982" s="6">
        <f>IF(A3982="placement",$J3982*MIN($Q3982,$S3982),"")</f>
        <v>135.66</v>
      </c>
      <c r="U3982" s="6">
        <f>IF($A3982="placement",T3982,SUMIF($C$10:$C$6209,$C3982,$T$10:$T$6209))</f>
        <v>135.66</v>
      </c>
      <c r="V3982" s="34">
        <f t="shared" si="188"/>
        <v>-6.3333333333333242E-2</v>
      </c>
      <c r="W3982" s="24"/>
      <c r="X3982" s="2" t="str">
        <f>IFERROR(MIN(VLOOKUP($W3982,margin_ranges!$A$5:$D$10,4,FALSE),$Q3982*100)/100,"")</f>
        <v/>
      </c>
      <c r="Y3982" s="6">
        <f t="shared" si="186"/>
        <v>135.66</v>
      </c>
      <c r="Z3982" s="6">
        <f>IF($A3982="placement",Y3982,SUMIF($C$10:$C$6209,$C3982,$Y$10:$Y$6209))</f>
        <v>135.66</v>
      </c>
      <c r="AA3982" s="29">
        <f t="shared" si="187"/>
        <v>-6.3333333333333242E-2</v>
      </c>
    </row>
    <row r="3983" spans="1:27" hidden="1" x14ac:dyDescent="0.3">
      <c r="A3983" s="8" t="s">
        <v>17</v>
      </c>
      <c r="B3983" s="8" t="s">
        <v>10875</v>
      </c>
      <c r="C3983" s="8" t="s">
        <v>10876</v>
      </c>
      <c r="D3983" s="8" t="s">
        <v>10883</v>
      </c>
      <c r="E3983" s="8" t="s">
        <v>10884</v>
      </c>
      <c r="F3983" s="29">
        <v>0.28000000000000003</v>
      </c>
      <c r="G3983" s="29">
        <v>1</v>
      </c>
      <c r="H3983" s="30">
        <v>603.24779999999998</v>
      </c>
      <c r="I3983" s="30">
        <v>68.895499999999998</v>
      </c>
      <c r="J3983" s="14">
        <v>466</v>
      </c>
      <c r="K3983" s="14">
        <v>130</v>
      </c>
      <c r="L3983" s="12">
        <v>0.1142</v>
      </c>
      <c r="M3983" s="7">
        <v>0.22527700000000001</v>
      </c>
      <c r="N3983" s="31">
        <v>0.1</v>
      </c>
      <c r="O3983" s="14">
        <f>IFERROR(VLOOKUP($C3983,'site totals'!$J$2:$K$607,2,FALSE),1)</f>
        <v>917.03060000000005</v>
      </c>
      <c r="P3983" s="32" t="s">
        <v>91</v>
      </c>
      <c r="Q3983" s="12">
        <v>0.55610203970000005</v>
      </c>
      <c r="R3983" s="29">
        <v>0.28000000000000003</v>
      </c>
      <c r="S3983" s="2">
        <f>IF($A3983="site","",VLOOKUP($P3983,margin_ranges!$A$5:$D$10,4,FALSE)/100)</f>
        <v>0.29749999999999999</v>
      </c>
      <c r="T3983" s="6">
        <f>IF(A3983="placement",$J3983*MIN($Q3983,$S3983),"")</f>
        <v>138.63499999999999</v>
      </c>
      <c r="U3983" s="6">
        <f>IF($A3983="placement",T3983,SUMIF($C$10:$C$6209,$C3983,$T$10:$T$6209))</f>
        <v>138.63499999999999</v>
      </c>
      <c r="V3983" s="34">
        <f t="shared" si="188"/>
        <v>-2.4305555555555469E-2</v>
      </c>
      <c r="W3983" s="24"/>
      <c r="X3983" s="2" t="str">
        <f>IFERROR(MIN(VLOOKUP($W3983,margin_ranges!$A$5:$D$10,4,FALSE),$Q3983*100)/100,"")</f>
        <v/>
      </c>
      <c r="Y3983" s="6">
        <f t="shared" si="186"/>
        <v>138.63499999999999</v>
      </c>
      <c r="Z3983" s="6">
        <f>IF($A3983="placement",Y3983,SUMIF($C$10:$C$6209,$C3983,$Y$10:$Y$6209))</f>
        <v>138.63499999999999</v>
      </c>
      <c r="AA3983" s="29">
        <f t="shared" si="187"/>
        <v>-2.4305555555555469E-2</v>
      </c>
    </row>
    <row r="3984" spans="1:27" hidden="1" x14ac:dyDescent="0.3">
      <c r="A3984" s="8" t="s">
        <v>17</v>
      </c>
      <c r="B3984" s="8" t="s">
        <v>10875</v>
      </c>
      <c r="C3984" s="8" t="s">
        <v>10876</v>
      </c>
      <c r="D3984" s="8" t="s">
        <v>10877</v>
      </c>
      <c r="E3984" s="8" t="s">
        <v>10878</v>
      </c>
      <c r="F3984" s="29">
        <v>0.28999999999999998</v>
      </c>
      <c r="G3984" s="29">
        <v>1</v>
      </c>
      <c r="H3984" s="30">
        <v>219.83359999999999</v>
      </c>
      <c r="I3984" s="30">
        <v>11.2029</v>
      </c>
      <c r="J3984" s="14">
        <v>272</v>
      </c>
      <c r="K3984" s="14">
        <v>68</v>
      </c>
      <c r="L3984" s="12">
        <v>5.0999999999999997E-2</v>
      </c>
      <c r="M3984" s="7">
        <v>0.80850606999999997</v>
      </c>
      <c r="N3984" s="31">
        <v>0.5</v>
      </c>
      <c r="O3984" s="14">
        <f>IFERROR(VLOOKUP($C3984,'site totals'!$J$2:$K$607,2,FALSE),1)</f>
        <v>917.03060000000005</v>
      </c>
      <c r="P3984" s="32" t="s">
        <v>22</v>
      </c>
      <c r="Q3984" s="12">
        <v>0.38157545050000002</v>
      </c>
      <c r="R3984" s="29">
        <v>0.28999999999999998</v>
      </c>
      <c r="S3984" s="2">
        <f>IF($A3984="site","",VLOOKUP($P3984,margin_ranges!$A$5:$D$10,4,FALSE)/100)</f>
        <v>0.29749999999999999</v>
      </c>
      <c r="T3984" s="6">
        <f>IF(A3984="placement",$J3984*MIN($Q3984,$S3984),"")</f>
        <v>80.92</v>
      </c>
      <c r="U3984" s="6">
        <f>IF($A3984="placement",T3984,SUMIF($C$10:$C$6209,$C3984,$T$10:$T$6209))</f>
        <v>80.92</v>
      </c>
      <c r="V3984" s="34">
        <f t="shared" si="188"/>
        <v>-1.0563380281690238E-2</v>
      </c>
      <c r="W3984" s="24"/>
      <c r="X3984" s="2" t="str">
        <f>IFERROR(MIN(VLOOKUP($W3984,margin_ranges!$A$5:$D$10,4,FALSE),$Q3984*100)/100,"")</f>
        <v/>
      </c>
      <c r="Y3984" s="6">
        <f t="shared" si="186"/>
        <v>80.92</v>
      </c>
      <c r="Z3984" s="6">
        <f>IF($A3984="placement",Y3984,SUMIF($C$10:$C$6209,$C3984,$Y$10:$Y$6209))</f>
        <v>80.92</v>
      </c>
      <c r="AA3984" s="29">
        <f t="shared" si="187"/>
        <v>-1.0563380281690238E-2</v>
      </c>
    </row>
    <row r="3985" spans="1:27" hidden="1" x14ac:dyDescent="0.3">
      <c r="A3985" s="8" t="s">
        <v>17</v>
      </c>
      <c r="B3985" s="8" t="s">
        <v>10875</v>
      </c>
      <c r="C3985" s="8" t="s">
        <v>10876</v>
      </c>
      <c r="D3985" s="8" t="s">
        <v>10879</v>
      </c>
      <c r="E3985" s="8" t="s">
        <v>10880</v>
      </c>
      <c r="F3985" s="29">
        <v>0.28999999999999998</v>
      </c>
      <c r="G3985" s="29">
        <v>1</v>
      </c>
      <c r="H3985" s="30">
        <v>219.0291</v>
      </c>
      <c r="I3985" s="30">
        <v>4.5174000000000003</v>
      </c>
      <c r="J3985" s="14">
        <v>112</v>
      </c>
      <c r="K3985" s="14">
        <v>28</v>
      </c>
      <c r="L3985" s="12">
        <v>2.06E-2</v>
      </c>
      <c r="M3985" s="7">
        <v>0.82896243000000003</v>
      </c>
      <c r="N3985" s="31">
        <v>0.5</v>
      </c>
      <c r="O3985" s="14">
        <f>IFERROR(VLOOKUP($C3985,'site totals'!$J$2:$K$607,2,FALSE),1)</f>
        <v>917.03060000000005</v>
      </c>
      <c r="P3985" s="32" t="s">
        <v>22</v>
      </c>
      <c r="Q3985" s="12">
        <v>0.39683635690000002</v>
      </c>
      <c r="R3985" s="29">
        <v>0.28999999999999998</v>
      </c>
      <c r="S3985" s="2">
        <f>IF($A3985="site","",VLOOKUP($P3985,margin_ranges!$A$5:$D$10,4,FALSE)/100)</f>
        <v>0.29749999999999999</v>
      </c>
      <c r="T3985" s="6">
        <f>IF(A3985="placement",$J3985*MIN($Q3985,$S3985),"")</f>
        <v>33.32</v>
      </c>
      <c r="U3985" s="6">
        <f>IF($A3985="placement",T3985,SUMIF($C$10:$C$6209,$C3985,$T$10:$T$6209))</f>
        <v>33.32</v>
      </c>
      <c r="V3985" s="34">
        <f t="shared" si="188"/>
        <v>-1.0563380281690016E-2</v>
      </c>
      <c r="W3985" s="24"/>
      <c r="X3985" s="2" t="str">
        <f>IFERROR(MIN(VLOOKUP($W3985,margin_ranges!$A$5:$D$10,4,FALSE),$Q3985*100)/100,"")</f>
        <v/>
      </c>
      <c r="Y3985" s="6">
        <f t="shared" si="186"/>
        <v>33.32</v>
      </c>
      <c r="Z3985" s="6">
        <f>IF($A3985="placement",Y3985,SUMIF($C$10:$C$6209,$C3985,$Y$10:$Y$6209))</f>
        <v>33.32</v>
      </c>
      <c r="AA3985" s="29">
        <f t="shared" si="187"/>
        <v>-1.0563380281690016E-2</v>
      </c>
    </row>
    <row r="3986" spans="1:27" hidden="1" x14ac:dyDescent="0.3">
      <c r="A3986" s="8" t="s">
        <v>17</v>
      </c>
      <c r="B3986" s="8" t="s">
        <v>10875</v>
      </c>
      <c r="C3986" s="8" t="s">
        <v>10876</v>
      </c>
      <c r="D3986" s="8" t="s">
        <v>10887</v>
      </c>
      <c r="E3986" s="8" t="s">
        <v>10888</v>
      </c>
      <c r="F3986" s="29">
        <v>0.28999999999999998</v>
      </c>
      <c r="G3986" s="29">
        <v>1</v>
      </c>
      <c r="H3986" s="30">
        <v>246.5103</v>
      </c>
      <c r="I3986" s="30">
        <v>10.184900000000001</v>
      </c>
      <c r="J3986" s="14">
        <v>252</v>
      </c>
      <c r="K3986" s="14">
        <v>63</v>
      </c>
      <c r="L3986" s="12">
        <v>4.1300000000000003E-2</v>
      </c>
      <c r="M3986" s="7">
        <v>0.82593205999999997</v>
      </c>
      <c r="N3986" s="31">
        <v>0.5</v>
      </c>
      <c r="O3986" s="14">
        <f>IFERROR(VLOOKUP($C3986,'site totals'!$J$2:$K$607,2,FALSE),1)</f>
        <v>917.03060000000005</v>
      </c>
      <c r="P3986" s="32" t="s">
        <v>22</v>
      </c>
      <c r="Q3986" s="12">
        <v>0.39462332719999998</v>
      </c>
      <c r="R3986" s="29">
        <v>0.28999999999999998</v>
      </c>
      <c r="S3986" s="2">
        <f>IF($A3986="site","",VLOOKUP($P3986,margin_ranges!$A$5:$D$10,4,FALSE)/100)</f>
        <v>0.29749999999999999</v>
      </c>
      <c r="T3986" s="6">
        <f>IF(A3986="placement",$J3986*MIN($Q3986,$S3986),"")</f>
        <v>74.97</v>
      </c>
      <c r="U3986" s="6">
        <f>IF($A3986="placement",T3986,SUMIF($C$10:$C$6209,$C3986,$T$10:$T$6209))</f>
        <v>74.97</v>
      </c>
      <c r="V3986" s="34">
        <f t="shared" si="188"/>
        <v>-1.0563380281690016E-2</v>
      </c>
      <c r="W3986" s="24"/>
      <c r="X3986" s="2" t="str">
        <f>IFERROR(MIN(VLOOKUP($W3986,margin_ranges!$A$5:$D$10,4,FALSE),$Q3986*100)/100,"")</f>
        <v/>
      </c>
      <c r="Y3986" s="6">
        <f t="shared" si="186"/>
        <v>74.97</v>
      </c>
      <c r="Z3986" s="6">
        <f>IF($A3986="placement",Y3986,SUMIF($C$10:$C$6209,$C3986,$Y$10:$Y$6209))</f>
        <v>74.97</v>
      </c>
      <c r="AA3986" s="29">
        <f t="shared" si="187"/>
        <v>-1.0563380281690016E-2</v>
      </c>
    </row>
    <row r="3987" spans="1:27" x14ac:dyDescent="0.3">
      <c r="A3987" s="16" t="s">
        <v>33</v>
      </c>
      <c r="B3987" s="16" t="s">
        <v>10875</v>
      </c>
      <c r="C3987" s="16" t="s">
        <v>10876</v>
      </c>
      <c r="D3987" s="8" t="s">
        <v>34</v>
      </c>
      <c r="E3987" s="16"/>
      <c r="F3987" s="17">
        <v>0.27213462887716</v>
      </c>
      <c r="G3987" s="17">
        <v>0.79287278000000005</v>
      </c>
      <c r="H3987" s="36">
        <v>2424.7613999999999</v>
      </c>
      <c r="I3987" s="36">
        <v>222.3306</v>
      </c>
      <c r="J3987" s="22">
        <v>1965</v>
      </c>
      <c r="K3987" s="22">
        <v>507</v>
      </c>
      <c r="L3987" s="18">
        <v>9.1700000000000004E-2</v>
      </c>
      <c r="M3987" s="19">
        <v>0.29461609</v>
      </c>
      <c r="N3987" s="20">
        <v>0.14660699999999999</v>
      </c>
      <c r="O3987" s="22">
        <f>IFERROR(VLOOKUP($C3987,'site totals'!$J$2:$K$607,2,FALSE),1)</f>
        <v>917.03060000000005</v>
      </c>
      <c r="P3987" s="21"/>
      <c r="Q3987" s="18">
        <v>0.50237952819999998</v>
      </c>
      <c r="R3987" s="17">
        <v>0.27210000000000001</v>
      </c>
      <c r="S3987" s="18" t="str">
        <f>IF($A3987="site","",VLOOKUP($P3987,margin_ranges!$A$5:$D$10,4,FALSE)/100)</f>
        <v/>
      </c>
      <c r="T3987" s="22" t="str">
        <f>IF(A3987="placement",$J3987*MIN($Q3987,$S3987),"")</f>
        <v/>
      </c>
      <c r="U3987" s="22">
        <f>IF($A3987="placement",T3987,SUMIF($C$10:$C$6209,$C3987,$T$10:$T$6209))</f>
        <v>638.51499999999999</v>
      </c>
      <c r="V3987" s="37">
        <f t="shared" si="188"/>
        <v>-7.2597912290471189E-2</v>
      </c>
      <c r="W3987" s="38"/>
      <c r="X3987" s="18" t="str">
        <f>IFERROR(MIN(VLOOKUP($W3987,margin_ranges!$A$5:$D$10,4,FALSE),$Q3987*100)/100,"")</f>
        <v/>
      </c>
      <c r="Y3987" s="6" t="str">
        <f t="shared" si="186"/>
        <v/>
      </c>
      <c r="Z3987" s="6">
        <f>IF($A3987="placement",Y3987,SUMIF($C$10:$C$6209,$C3987,$Y$10:$Y$6209))</f>
        <v>638.51499999999999</v>
      </c>
      <c r="AA3987" s="17">
        <f t="shared" si="187"/>
        <v>-7.2597912290471189E-2</v>
      </c>
    </row>
    <row r="3988" spans="1:27" hidden="1" x14ac:dyDescent="0.3">
      <c r="A3988" s="8" t="s">
        <v>17</v>
      </c>
      <c r="B3988" s="8" t="s">
        <v>9115</v>
      </c>
      <c r="C3988" s="8" t="s">
        <v>9116</v>
      </c>
      <c r="D3988" s="8" t="s">
        <v>9121</v>
      </c>
      <c r="E3988" s="8" t="s">
        <v>9118</v>
      </c>
      <c r="F3988" s="29">
        <v>0.33999999999999903</v>
      </c>
      <c r="G3988" s="29">
        <v>1</v>
      </c>
      <c r="H3988" s="30">
        <v>40.5182</v>
      </c>
      <c r="I3988" s="30">
        <v>18.6038</v>
      </c>
      <c r="J3988" s="14">
        <v>404</v>
      </c>
      <c r="K3988" s="14">
        <v>124</v>
      </c>
      <c r="L3988" s="12">
        <v>0.45910000000000001</v>
      </c>
      <c r="M3988" s="7">
        <v>0.72352170999999998</v>
      </c>
      <c r="N3988" s="31">
        <v>0.15</v>
      </c>
      <c r="O3988" s="14">
        <f>IFERROR(VLOOKUP($C3988,'site totals'!$J$2:$K$607,2,FALSE),1)</f>
        <v>914.30029999999999</v>
      </c>
      <c r="P3988" s="32" t="s">
        <v>22</v>
      </c>
      <c r="Q3988" s="12">
        <v>0.79268072000000001</v>
      </c>
      <c r="R3988" s="29">
        <v>0.34</v>
      </c>
      <c r="S3988" s="2">
        <f>IF($A3988="site","",VLOOKUP($P3988,margin_ranges!$A$5:$D$10,4,FALSE)/100)</f>
        <v>0.29749999999999999</v>
      </c>
      <c r="T3988" s="6">
        <f>IF(A3988="placement",$J3988*MIN($Q3988,$S3988),"")</f>
        <v>120.19</v>
      </c>
      <c r="U3988" s="6">
        <f>IF($A3988="placement",T3988,SUMIF($C$10:$C$6209,$C3988,$T$10:$T$6209))</f>
        <v>120.19</v>
      </c>
      <c r="V3988" s="34">
        <f t="shared" si="188"/>
        <v>6.4393939393939448E-2</v>
      </c>
      <c r="W3988" s="24"/>
      <c r="X3988" s="2" t="str">
        <f>IFERROR(MIN(VLOOKUP($W3988,margin_ranges!$A$5:$D$10,4,FALSE),$Q3988*100)/100,"")</f>
        <v/>
      </c>
      <c r="Y3988" s="6">
        <f t="shared" si="186"/>
        <v>120.19</v>
      </c>
      <c r="Z3988" s="6">
        <f>IF($A3988="placement",Y3988,SUMIF($C$10:$C$6209,$C3988,$Y$10:$Y$6209))</f>
        <v>120.19</v>
      </c>
      <c r="AA3988" s="29">
        <f t="shared" si="187"/>
        <v>6.4393939393939448E-2</v>
      </c>
    </row>
    <row r="3989" spans="1:27" hidden="1" x14ac:dyDescent="0.3">
      <c r="A3989" s="8" t="s">
        <v>17</v>
      </c>
      <c r="B3989" s="8" t="s">
        <v>9115</v>
      </c>
      <c r="C3989" s="8" t="s">
        <v>9116</v>
      </c>
      <c r="D3989" s="33" t="s">
        <v>9117</v>
      </c>
      <c r="E3989" s="8" t="s">
        <v>9118</v>
      </c>
      <c r="F3989" s="29">
        <v>0.34</v>
      </c>
      <c r="G3989" s="29">
        <v>1</v>
      </c>
      <c r="H3989" s="30">
        <v>44.551499999999997</v>
      </c>
      <c r="I3989" s="30">
        <v>16.081700000000001</v>
      </c>
      <c r="J3989" s="14">
        <v>569</v>
      </c>
      <c r="K3989" s="14">
        <v>175</v>
      </c>
      <c r="L3989" s="12">
        <v>0.36099999999999999</v>
      </c>
      <c r="M3989" s="7">
        <v>1.17936832</v>
      </c>
      <c r="N3989" s="31">
        <v>0.19</v>
      </c>
      <c r="O3989" s="14">
        <f>IFERROR(VLOOKUP($C3989,'site totals'!$J$2:$K$607,2,FALSE),1)</f>
        <v>914.30029999999999</v>
      </c>
      <c r="P3989" s="32" t="s">
        <v>22</v>
      </c>
      <c r="Q3989" s="12">
        <v>0.8388968081</v>
      </c>
      <c r="R3989" s="29">
        <v>0.34</v>
      </c>
      <c r="S3989" s="2">
        <f>IF($A3989="site","",VLOOKUP($P3989,margin_ranges!$A$5:$D$10,4,FALSE)/100)</f>
        <v>0.29749999999999999</v>
      </c>
      <c r="T3989" s="6">
        <f>IF(A3989="placement",$J3989*MIN($Q3989,$S3989),"")</f>
        <v>169.2775</v>
      </c>
      <c r="U3989" s="6">
        <f>IF($A3989="placement",T3989,SUMIF($C$10:$C$6209,$C3989,$T$10:$T$6209))</f>
        <v>169.2775</v>
      </c>
      <c r="V3989" s="34">
        <f t="shared" si="188"/>
        <v>6.4393939393939448E-2</v>
      </c>
      <c r="W3989" s="24"/>
      <c r="X3989" s="2" t="str">
        <f>IFERROR(MIN(VLOOKUP($W3989,margin_ranges!$A$5:$D$10,4,FALSE),$Q3989*100)/100,"")</f>
        <v/>
      </c>
      <c r="Y3989" s="6">
        <f t="shared" si="186"/>
        <v>169.2775</v>
      </c>
      <c r="Z3989" s="6">
        <f>IF($A3989="placement",Y3989,SUMIF($C$10:$C$6209,$C3989,$Y$10:$Y$6209))</f>
        <v>169.2775</v>
      </c>
      <c r="AA3989" s="29">
        <f t="shared" si="187"/>
        <v>6.4393939393939448E-2</v>
      </c>
    </row>
    <row r="3990" spans="1:27" hidden="1" x14ac:dyDescent="0.3">
      <c r="A3990" s="8" t="s">
        <v>17</v>
      </c>
      <c r="B3990" s="8" t="s">
        <v>9115</v>
      </c>
      <c r="C3990" s="8" t="s">
        <v>9116</v>
      </c>
      <c r="D3990" s="8" t="s">
        <v>9119</v>
      </c>
      <c r="E3990" s="8" t="s">
        <v>9120</v>
      </c>
      <c r="F3990" s="29">
        <v>0.34</v>
      </c>
      <c r="G3990" s="29">
        <v>1</v>
      </c>
      <c r="H3990" s="30">
        <v>44.743299999999998</v>
      </c>
      <c r="I3990" s="30">
        <v>19.409099999999999</v>
      </c>
      <c r="J3990" s="14">
        <v>986</v>
      </c>
      <c r="K3990" s="14">
        <v>301</v>
      </c>
      <c r="L3990" s="12">
        <v>0.43380000000000002</v>
      </c>
      <c r="M3990" s="7">
        <v>1.6940870800000001</v>
      </c>
      <c r="N3990" s="31">
        <v>0.15</v>
      </c>
      <c r="O3990" s="14">
        <f>IFERROR(VLOOKUP($C3990,'site totals'!$J$2:$K$607,2,FALSE),1)</f>
        <v>914.30029999999999</v>
      </c>
      <c r="P3990" s="32" t="s">
        <v>22</v>
      </c>
      <c r="Q3990" s="12">
        <v>0.91145673569999996</v>
      </c>
      <c r="R3990" s="29">
        <v>0.34</v>
      </c>
      <c r="S3990" s="2">
        <f>IF($A3990="site","",VLOOKUP($P3990,margin_ranges!$A$5:$D$10,4,FALSE)/100)</f>
        <v>0.29749999999999999</v>
      </c>
      <c r="T3990" s="6">
        <f>IF(A3990="placement",$J3990*MIN($Q3990,$S3990),"")</f>
        <v>293.33499999999998</v>
      </c>
      <c r="U3990" s="6">
        <f>IF($A3990="placement",T3990,SUMIF($C$10:$C$6209,$C3990,$T$10:$T$6209))</f>
        <v>293.33499999999998</v>
      </c>
      <c r="V3990" s="34">
        <f t="shared" si="188"/>
        <v>6.4393939393939448E-2</v>
      </c>
      <c r="W3990" s="24"/>
      <c r="X3990" s="2" t="str">
        <f>IFERROR(MIN(VLOOKUP($W3990,margin_ranges!$A$5:$D$10,4,FALSE),$Q3990*100)/100,"")</f>
        <v/>
      </c>
      <c r="Y3990" s="6">
        <f t="shared" si="186"/>
        <v>293.33499999999998</v>
      </c>
      <c r="Z3990" s="6">
        <f>IF($A3990="placement",Y3990,SUMIF($C$10:$C$6209,$C3990,$Y$10:$Y$6209))</f>
        <v>293.33499999999998</v>
      </c>
      <c r="AA3990" s="29">
        <f t="shared" si="187"/>
        <v>6.4393939393939448E-2</v>
      </c>
    </row>
    <row r="3991" spans="1:27" x14ac:dyDescent="0.3">
      <c r="A3991" s="16" t="s">
        <v>33</v>
      </c>
      <c r="B3991" s="16" t="s">
        <v>9115</v>
      </c>
      <c r="C3991" s="16" t="s">
        <v>9116</v>
      </c>
      <c r="D3991" s="33" t="s">
        <v>34</v>
      </c>
      <c r="E3991" s="16"/>
      <c r="F3991" s="17">
        <v>0.33999999999999903</v>
      </c>
      <c r="G3991" s="17">
        <v>1</v>
      </c>
      <c r="H3991" s="36">
        <v>129.81299999999999</v>
      </c>
      <c r="I3991" s="36">
        <v>54.0946</v>
      </c>
      <c r="J3991" s="22">
        <v>1959</v>
      </c>
      <c r="K3991" s="22">
        <v>600</v>
      </c>
      <c r="L3991" s="18">
        <v>0.41670000000000001</v>
      </c>
      <c r="M3991" s="19">
        <v>1.2072776000000001</v>
      </c>
      <c r="N3991" s="20">
        <v>0.16189200000000001</v>
      </c>
      <c r="O3991" s="22">
        <f>IFERROR(VLOOKUP($C3991,'site totals'!$J$2:$K$607,2,FALSE),1)</f>
        <v>914.30029999999999</v>
      </c>
      <c r="P3991" s="21"/>
      <c r="Q3991" s="18">
        <v>0.86590325189999995</v>
      </c>
      <c r="R3991" s="17">
        <v>0.34</v>
      </c>
      <c r="S3991" s="18" t="str">
        <f>IF($A3991="site","",VLOOKUP($P3991,margin_ranges!$A$5:$D$10,4,FALSE)/100)</f>
        <v/>
      </c>
      <c r="T3991" s="22" t="str">
        <f>IF(A3991="placement",$J3991*MIN($Q3991,$S3991),"")</f>
        <v/>
      </c>
      <c r="U3991" s="22">
        <f>IF($A3991="placement",T3991,SUMIF($C$10:$C$6209,$C3991,$T$10:$T$6209))</f>
        <v>582.80250000000001</v>
      </c>
      <c r="V3991" s="37">
        <f t="shared" si="188"/>
        <v>6.4393939393939448E-2</v>
      </c>
      <c r="W3991" s="38"/>
      <c r="X3991" s="18" t="str">
        <f>IFERROR(MIN(VLOOKUP($W3991,margin_ranges!$A$5:$D$10,4,FALSE),$Q3991*100)/100,"")</f>
        <v/>
      </c>
      <c r="Y3991" s="6" t="str">
        <f t="shared" si="186"/>
        <v/>
      </c>
      <c r="Z3991" s="6">
        <f>IF($A3991="placement",Y3991,SUMIF($C$10:$C$6209,$C3991,$Y$10:$Y$6209))</f>
        <v>582.80250000000001</v>
      </c>
      <c r="AA3991" s="17">
        <f t="shared" si="187"/>
        <v>6.4393939393939448E-2</v>
      </c>
    </row>
    <row r="3992" spans="1:27" hidden="1" x14ac:dyDescent="0.3">
      <c r="A3992" s="8" t="s">
        <v>17</v>
      </c>
      <c r="B3992" s="8" t="s">
        <v>7723</v>
      </c>
      <c r="C3992" s="8" t="s">
        <v>7724</v>
      </c>
      <c r="D3992" s="8" t="s">
        <v>7731</v>
      </c>
      <c r="E3992" s="8" t="s">
        <v>7732</v>
      </c>
      <c r="F3992" s="29">
        <v>0.25</v>
      </c>
      <c r="G3992" s="29">
        <v>0</v>
      </c>
      <c r="H3992" s="30">
        <v>131.87029999999999</v>
      </c>
      <c r="I3992" s="30">
        <v>9.4601000000000006</v>
      </c>
      <c r="J3992" s="14">
        <v>208</v>
      </c>
      <c r="K3992" s="14">
        <v>52</v>
      </c>
      <c r="L3992" s="12">
        <v>7.17E-2</v>
      </c>
      <c r="M3992" s="7">
        <v>0.73372042000000004</v>
      </c>
      <c r="N3992" s="31">
        <v>0.5</v>
      </c>
      <c r="O3992" s="14">
        <f>IFERROR(VLOOKUP($C3992,'site totals'!$J$2:$K$607,2,FALSE),1)</f>
        <v>910.13699999999994</v>
      </c>
      <c r="P3992" s="32" t="s">
        <v>91</v>
      </c>
      <c r="Q3992" s="12">
        <v>0.31854152390000001</v>
      </c>
      <c r="R3992" s="29">
        <v>0.25</v>
      </c>
      <c r="S3992" s="2">
        <f>IF($A3992="site","",VLOOKUP($P3992,margin_ranges!$A$5:$D$10,4,FALSE)/100)</f>
        <v>0.29749999999999999</v>
      </c>
      <c r="T3992" s="6">
        <f>IF(A3992="placement",$J3992*MIN($Q3992,$S3992),"")</f>
        <v>61.879999999999995</v>
      </c>
      <c r="U3992" s="6">
        <f>IF($A3992="placement",T3992,SUMIF($C$10:$C$6209,$C3992,$T$10:$T$6209))</f>
        <v>61.879999999999995</v>
      </c>
      <c r="V3992" s="34">
        <f t="shared" si="188"/>
        <v>-6.3333333333333353E-2</v>
      </c>
      <c r="W3992" s="24"/>
      <c r="X3992" s="2" t="str">
        <f>IFERROR(MIN(VLOOKUP($W3992,margin_ranges!$A$5:$D$10,4,FALSE),$Q3992*100)/100,"")</f>
        <v/>
      </c>
      <c r="Y3992" s="6">
        <f t="shared" si="186"/>
        <v>61.879999999999995</v>
      </c>
      <c r="Z3992" s="6">
        <f>IF($A3992="placement",Y3992,SUMIF($C$10:$C$6209,$C3992,$Y$10:$Y$6209))</f>
        <v>61.879999999999995</v>
      </c>
      <c r="AA3992" s="29">
        <f t="shared" si="187"/>
        <v>-6.3333333333333353E-2</v>
      </c>
    </row>
    <row r="3993" spans="1:27" hidden="1" x14ac:dyDescent="0.3">
      <c r="A3993" s="8" t="s">
        <v>17</v>
      </c>
      <c r="B3993" s="8" t="s">
        <v>7723</v>
      </c>
      <c r="C3993" s="8" t="s">
        <v>7724</v>
      </c>
      <c r="D3993" s="8" t="s">
        <v>7735</v>
      </c>
      <c r="E3993" s="8" t="s">
        <v>7736</v>
      </c>
      <c r="F3993" s="29">
        <v>0.25</v>
      </c>
      <c r="G3993" s="29">
        <v>0</v>
      </c>
      <c r="H3993" s="30">
        <v>104.4098</v>
      </c>
      <c r="I3993" s="30">
        <v>8.6399000000000008</v>
      </c>
      <c r="J3993" s="14">
        <v>197</v>
      </c>
      <c r="K3993" s="14">
        <v>49</v>
      </c>
      <c r="L3993" s="12">
        <v>8.2799999999999999E-2</v>
      </c>
      <c r="M3993" s="7">
        <v>0.75929860999999998</v>
      </c>
      <c r="N3993" s="31">
        <v>0.5</v>
      </c>
      <c r="O3993" s="14">
        <f>IFERROR(VLOOKUP($C3993,'site totals'!$J$2:$K$607,2,FALSE),1)</f>
        <v>910.13699999999994</v>
      </c>
      <c r="P3993" s="32" t="s">
        <v>91</v>
      </c>
      <c r="Q3993" s="12">
        <v>0.34149753929999999</v>
      </c>
      <c r="R3993" s="29">
        <v>0.25</v>
      </c>
      <c r="S3993" s="2">
        <f>IF($A3993="site","",VLOOKUP($P3993,margin_ranges!$A$5:$D$10,4,FALSE)/100)</f>
        <v>0.29749999999999999</v>
      </c>
      <c r="T3993" s="6">
        <f>IF(A3993="placement",$J3993*MIN($Q3993,$S3993),"")</f>
        <v>58.607499999999995</v>
      </c>
      <c r="U3993" s="6">
        <f>IF($A3993="placement",T3993,SUMIF($C$10:$C$6209,$C3993,$T$10:$T$6209))</f>
        <v>58.607499999999995</v>
      </c>
      <c r="V3993" s="34">
        <f t="shared" si="188"/>
        <v>-6.3333333333333242E-2</v>
      </c>
      <c r="W3993" s="24"/>
      <c r="X3993" s="2" t="str">
        <f>IFERROR(MIN(VLOOKUP($W3993,margin_ranges!$A$5:$D$10,4,FALSE),$Q3993*100)/100,"")</f>
        <v/>
      </c>
      <c r="Y3993" s="6">
        <f t="shared" si="186"/>
        <v>58.607499999999995</v>
      </c>
      <c r="Z3993" s="6">
        <f>IF($A3993="placement",Y3993,SUMIF($C$10:$C$6209,$C3993,$Y$10:$Y$6209))</f>
        <v>58.607499999999995</v>
      </c>
      <c r="AA3993" s="29">
        <f t="shared" si="187"/>
        <v>-6.3333333333333242E-2</v>
      </c>
    </row>
    <row r="3994" spans="1:27" hidden="1" x14ac:dyDescent="0.3">
      <c r="A3994" s="8" t="s">
        <v>17</v>
      </c>
      <c r="B3994" s="8" t="s">
        <v>7723</v>
      </c>
      <c r="C3994" s="8" t="s">
        <v>7724</v>
      </c>
      <c r="D3994" s="8" t="s">
        <v>7727</v>
      </c>
      <c r="E3994" s="8" t="s">
        <v>7728</v>
      </c>
      <c r="F3994" s="29">
        <v>0.25</v>
      </c>
      <c r="G3994" s="29">
        <v>0</v>
      </c>
      <c r="H3994" s="30">
        <v>214.44110000000001</v>
      </c>
      <c r="I3994" s="30">
        <v>12.8178</v>
      </c>
      <c r="J3994" s="14">
        <v>537</v>
      </c>
      <c r="K3994" s="14">
        <v>134</v>
      </c>
      <c r="L3994" s="12">
        <v>5.9799999999999999E-2</v>
      </c>
      <c r="M3994" s="7">
        <v>1.39555863</v>
      </c>
      <c r="N3994" s="31">
        <v>1</v>
      </c>
      <c r="O3994" s="14">
        <f>IFERROR(VLOOKUP($C3994,'site totals'!$J$2:$K$607,2,FALSE),1)</f>
        <v>910.13699999999994</v>
      </c>
      <c r="P3994" s="32" t="s">
        <v>91</v>
      </c>
      <c r="Q3994" s="12">
        <v>0.28344106730000002</v>
      </c>
      <c r="R3994" s="29">
        <v>0.25</v>
      </c>
      <c r="S3994" s="2">
        <f>IF($A3994="site","",VLOOKUP($P3994,margin_ranges!$A$5:$D$10,4,FALSE)/100)</f>
        <v>0.29749999999999999</v>
      </c>
      <c r="T3994" s="6">
        <f>IF(A3994="placement",$J3994*MIN($Q3994,$S3994),"")</f>
        <v>152.20785314010001</v>
      </c>
      <c r="U3994" s="6">
        <f>IF($A3994="placement",T3994,SUMIF($C$10:$C$6209,$C3994,$T$10:$T$6209))</f>
        <v>152.20785314010001</v>
      </c>
      <c r="V3994" s="34">
        <f t="shared" si="188"/>
        <v>-4.4588089733333391E-2</v>
      </c>
      <c r="W3994" s="24"/>
      <c r="X3994" s="2" t="str">
        <f>IFERROR(MIN(VLOOKUP($W3994,margin_ranges!$A$5:$D$10,4,FALSE),$Q3994*100)/100,"")</f>
        <v/>
      </c>
      <c r="Y3994" s="6">
        <f t="shared" si="186"/>
        <v>152.20785314010001</v>
      </c>
      <c r="Z3994" s="6">
        <f>IF($A3994="placement",Y3994,SUMIF($C$10:$C$6209,$C3994,$Y$10:$Y$6209))</f>
        <v>152.20785314010001</v>
      </c>
      <c r="AA3994" s="29">
        <f t="shared" si="187"/>
        <v>-4.4588089733333391E-2</v>
      </c>
    </row>
    <row r="3995" spans="1:27" hidden="1" x14ac:dyDescent="0.3">
      <c r="A3995" s="8" t="s">
        <v>17</v>
      </c>
      <c r="B3995" s="8" t="s">
        <v>7723</v>
      </c>
      <c r="C3995" s="8" t="s">
        <v>7724</v>
      </c>
      <c r="D3995" s="8" t="s">
        <v>7733</v>
      </c>
      <c r="E3995" s="8" t="s">
        <v>7734</v>
      </c>
      <c r="F3995" s="29">
        <v>0.249999999999999</v>
      </c>
      <c r="G3995" s="29">
        <v>0</v>
      </c>
      <c r="H3995" s="30">
        <v>124.70140000000001</v>
      </c>
      <c r="I3995" s="30">
        <v>8.1166</v>
      </c>
      <c r="J3995" s="14">
        <v>335</v>
      </c>
      <c r="K3995" s="14">
        <v>84</v>
      </c>
      <c r="L3995" s="12">
        <v>6.5100000000000005E-2</v>
      </c>
      <c r="M3995" s="7">
        <v>1.37740621</v>
      </c>
      <c r="N3995" s="31">
        <v>1</v>
      </c>
      <c r="O3995" s="14">
        <f>IFERROR(VLOOKUP($C3995,'site totals'!$J$2:$K$607,2,FALSE),1)</f>
        <v>910.13699999999994</v>
      </c>
      <c r="P3995" s="32" t="s">
        <v>91</v>
      </c>
      <c r="Q3995" s="12">
        <v>0.2739977562</v>
      </c>
      <c r="R3995" s="29">
        <v>0.25</v>
      </c>
      <c r="S3995" s="2">
        <f>IF($A3995="site","",VLOOKUP($P3995,margin_ranges!$A$5:$D$10,4,FALSE)/100)</f>
        <v>0.29749999999999999</v>
      </c>
      <c r="T3995" s="6">
        <f>IF(A3995="placement",$J3995*MIN($Q3995,$S3995),"")</f>
        <v>91.789248326999996</v>
      </c>
      <c r="U3995" s="6">
        <f>IF($A3995="placement",T3995,SUMIF($C$10:$C$6209,$C3995,$T$10:$T$6209))</f>
        <v>91.789248326999996</v>
      </c>
      <c r="V3995" s="34">
        <f t="shared" si="188"/>
        <v>-3.1997008266666627E-2</v>
      </c>
      <c r="W3995" s="24"/>
      <c r="X3995" s="2" t="str">
        <f>IFERROR(MIN(VLOOKUP($W3995,margin_ranges!$A$5:$D$10,4,FALSE),$Q3995*100)/100,"")</f>
        <v/>
      </c>
      <c r="Y3995" s="6">
        <f t="shared" si="186"/>
        <v>91.789248326999996</v>
      </c>
      <c r="Z3995" s="6">
        <f>IF($A3995="placement",Y3995,SUMIF($C$10:$C$6209,$C3995,$Y$10:$Y$6209))</f>
        <v>91.789248326999996</v>
      </c>
      <c r="AA3995" s="29">
        <f t="shared" si="187"/>
        <v>-3.1997008266666627E-2</v>
      </c>
    </row>
    <row r="3996" spans="1:27" hidden="1" x14ac:dyDescent="0.3">
      <c r="A3996" s="8" t="s">
        <v>17</v>
      </c>
      <c r="B3996" s="8" t="s">
        <v>7723</v>
      </c>
      <c r="C3996" s="8" t="s">
        <v>7724</v>
      </c>
      <c r="D3996" s="8" t="s">
        <v>7725</v>
      </c>
      <c r="E3996" s="8" t="s">
        <v>7726</v>
      </c>
      <c r="F3996" s="29">
        <v>0.25</v>
      </c>
      <c r="G3996" s="29">
        <v>0</v>
      </c>
      <c r="H3996" s="30">
        <v>151.1986</v>
      </c>
      <c r="I3996" s="30">
        <v>7.9036</v>
      </c>
      <c r="J3996" s="14">
        <v>326</v>
      </c>
      <c r="K3996" s="14">
        <v>81</v>
      </c>
      <c r="L3996" s="12">
        <v>5.2299999999999999E-2</v>
      </c>
      <c r="M3996" s="7">
        <v>1.37342973</v>
      </c>
      <c r="N3996" s="31">
        <v>1</v>
      </c>
      <c r="O3996" s="14">
        <f>IFERROR(VLOOKUP($C3996,'site totals'!$J$2:$K$607,2,FALSE),1)</f>
        <v>910.13699999999994</v>
      </c>
      <c r="P3996" s="32" t="s">
        <v>91</v>
      </c>
      <c r="Q3996" s="12">
        <v>0.2718957689</v>
      </c>
      <c r="R3996" s="29">
        <v>0.25</v>
      </c>
      <c r="S3996" s="2">
        <f>IF($A3996="site","",VLOOKUP($P3996,margin_ranges!$A$5:$D$10,4,FALSE)/100)</f>
        <v>0.29749999999999999</v>
      </c>
      <c r="T3996" s="6">
        <f>IF(A3996="placement",$J3996*MIN($Q3996,$S3996),"")</f>
        <v>88.638020661400006</v>
      </c>
      <c r="U3996" s="6">
        <f>IF($A3996="placement",T3996,SUMIF($C$10:$C$6209,$C3996,$T$10:$T$6209))</f>
        <v>88.638020661400006</v>
      </c>
      <c r="V3996" s="34">
        <f t="shared" si="188"/>
        <v>-2.9194358533333298E-2</v>
      </c>
      <c r="W3996" s="24"/>
      <c r="X3996" s="2" t="str">
        <f>IFERROR(MIN(VLOOKUP($W3996,margin_ranges!$A$5:$D$10,4,FALSE),$Q3996*100)/100,"")</f>
        <v/>
      </c>
      <c r="Y3996" s="6">
        <f t="shared" si="186"/>
        <v>88.638020661400006</v>
      </c>
      <c r="Z3996" s="6">
        <f>IF($A3996="placement",Y3996,SUMIF($C$10:$C$6209,$C3996,$Y$10:$Y$6209))</f>
        <v>88.638020661400006</v>
      </c>
      <c r="AA3996" s="29">
        <f t="shared" si="187"/>
        <v>-2.9194358533333298E-2</v>
      </c>
    </row>
    <row r="3997" spans="1:27" hidden="1" x14ac:dyDescent="0.3">
      <c r="A3997" s="8" t="s">
        <v>17</v>
      </c>
      <c r="B3997" s="8" t="s">
        <v>7723</v>
      </c>
      <c r="C3997" s="8" t="s">
        <v>7724</v>
      </c>
      <c r="D3997" s="8" t="s">
        <v>7729</v>
      </c>
      <c r="E3997" s="8" t="s">
        <v>7730</v>
      </c>
      <c r="F3997" s="29">
        <v>0.25</v>
      </c>
      <c r="G3997" s="29">
        <v>0</v>
      </c>
      <c r="H3997" s="30">
        <v>185.3801</v>
      </c>
      <c r="I3997" s="30">
        <v>16.9541</v>
      </c>
      <c r="J3997" s="14">
        <v>348</v>
      </c>
      <c r="K3997" s="14">
        <v>86</v>
      </c>
      <c r="L3997" s="12">
        <v>9.1499999999999998E-2</v>
      </c>
      <c r="M3997" s="7">
        <v>0.68334702999999997</v>
      </c>
      <c r="N3997" s="31">
        <v>0.5</v>
      </c>
      <c r="O3997" s="14">
        <f>IFERROR(VLOOKUP($C3997,'site totals'!$J$2:$K$607,2,FALSE),1)</f>
        <v>910.13699999999994</v>
      </c>
      <c r="P3997" s="32" t="s">
        <v>91</v>
      </c>
      <c r="Q3997" s="12">
        <v>0.26830734439999998</v>
      </c>
      <c r="R3997" s="29">
        <v>0.25</v>
      </c>
      <c r="S3997" s="2">
        <f>IF($A3997="site","",VLOOKUP($P3997,margin_ranges!$A$5:$D$10,4,FALSE)/100)</f>
        <v>0.29749999999999999</v>
      </c>
      <c r="T3997" s="6">
        <f>IF(A3997="placement",$J3997*MIN($Q3997,$S3997),"")</f>
        <v>93.370955851199994</v>
      </c>
      <c r="U3997" s="6">
        <f>IF($A3997="placement",T3997,SUMIF($C$10:$C$6209,$C3997,$T$10:$T$6209))</f>
        <v>93.370955851199994</v>
      </c>
      <c r="V3997" s="34">
        <f t="shared" si="188"/>
        <v>-2.4409792533333308E-2</v>
      </c>
      <c r="W3997" s="24"/>
      <c r="X3997" s="2" t="str">
        <f>IFERROR(MIN(VLOOKUP($W3997,margin_ranges!$A$5:$D$10,4,FALSE),$Q3997*100)/100,"")</f>
        <v/>
      </c>
      <c r="Y3997" s="6">
        <f t="shared" si="186"/>
        <v>93.370955851199994</v>
      </c>
      <c r="Z3997" s="6">
        <f>IF($A3997="placement",Y3997,SUMIF($C$10:$C$6209,$C3997,$Y$10:$Y$6209))</f>
        <v>93.370955851199994</v>
      </c>
      <c r="AA3997" s="29">
        <f t="shared" si="187"/>
        <v>-2.4409792533333308E-2</v>
      </c>
    </row>
    <row r="3998" spans="1:27" x14ac:dyDescent="0.3">
      <c r="A3998" s="16" t="s">
        <v>33</v>
      </c>
      <c r="B3998" s="16" t="s">
        <v>7723</v>
      </c>
      <c r="C3998" s="16" t="s">
        <v>7724</v>
      </c>
      <c r="D3998" s="8" t="s">
        <v>34</v>
      </c>
      <c r="E3998" s="16"/>
      <c r="F3998" s="17">
        <v>0.25</v>
      </c>
      <c r="G3998" s="17">
        <v>0</v>
      </c>
      <c r="H3998" s="36">
        <v>912.00189999999998</v>
      </c>
      <c r="I3998" s="36">
        <v>63.892099999999999</v>
      </c>
      <c r="J3998" s="22">
        <v>1950</v>
      </c>
      <c r="K3998" s="22">
        <v>486</v>
      </c>
      <c r="L3998" s="18">
        <v>7.0099999999999996E-2</v>
      </c>
      <c r="M3998" s="19">
        <v>1.0174926500000001</v>
      </c>
      <c r="N3998" s="20">
        <v>0.72567700000000002</v>
      </c>
      <c r="O3998" s="22">
        <f>IFERROR(VLOOKUP($C3998,'site totals'!$J$2:$K$607,2,FALSE),1)</f>
        <v>910.13699999999994</v>
      </c>
      <c r="P3998" s="21"/>
      <c r="Q3998" s="18">
        <v>0.2867987789</v>
      </c>
      <c r="R3998" s="17">
        <v>0.25</v>
      </c>
      <c r="S3998" s="18" t="str">
        <f>IF($A3998="site","",VLOOKUP($P3998,margin_ranges!$A$5:$D$10,4,FALSE)/100)</f>
        <v/>
      </c>
      <c r="T3998" s="22" t="str">
        <f>IF(A3998="placement",$J3998*MIN($Q3998,$S3998),"")</f>
        <v/>
      </c>
      <c r="U3998" s="22">
        <f>IF($A3998="placement",T3998,SUMIF($C$10:$C$6209,$C3998,$T$10:$T$6209))</f>
        <v>546.49357797969992</v>
      </c>
      <c r="V3998" s="37">
        <f t="shared" si="188"/>
        <v>-4.0337489216888844E-2</v>
      </c>
      <c r="W3998" s="38"/>
      <c r="X3998" s="18" t="str">
        <f>IFERROR(MIN(VLOOKUP($W3998,margin_ranges!$A$5:$D$10,4,FALSE),$Q3998*100)/100,"")</f>
        <v/>
      </c>
      <c r="Y3998" s="6" t="str">
        <f t="shared" si="186"/>
        <v/>
      </c>
      <c r="Z3998" s="6">
        <f>IF($A3998="placement",Y3998,SUMIF($C$10:$C$6209,$C3998,$Y$10:$Y$6209))</f>
        <v>546.49357797969992</v>
      </c>
      <c r="AA3998" s="17">
        <f t="shared" si="187"/>
        <v>-4.0337489216888844E-2</v>
      </c>
    </row>
    <row r="3999" spans="1:27" hidden="1" x14ac:dyDescent="0.3">
      <c r="A3999" s="8" t="s">
        <v>17</v>
      </c>
      <c r="B3999" s="8" t="s">
        <v>2766</v>
      </c>
      <c r="C3999" s="8" t="s">
        <v>2767</v>
      </c>
      <c r="D3999" s="8" t="s">
        <v>2790</v>
      </c>
      <c r="E3999" s="8" t="s">
        <v>2791</v>
      </c>
      <c r="F3999" s="29">
        <v>0.25</v>
      </c>
      <c r="G3999" s="29">
        <v>1</v>
      </c>
      <c r="H3999" s="30">
        <v>69.782700000000006</v>
      </c>
      <c r="I3999" s="30">
        <v>4.1336000000000004</v>
      </c>
      <c r="J3999" s="14">
        <v>179</v>
      </c>
      <c r="K3999" s="14">
        <v>27</v>
      </c>
      <c r="L3999" s="12">
        <v>5.9200000000000003E-2</v>
      </c>
      <c r="M3999" s="7">
        <v>1.44039399</v>
      </c>
      <c r="N3999" s="31">
        <v>1</v>
      </c>
      <c r="O3999" s="14">
        <f>IFERROR(VLOOKUP($C3999,'site totals'!$J$2:$K$607,2,FALSE),1)</f>
        <v>904.38980000000004</v>
      </c>
      <c r="P3999" s="32" t="s">
        <v>91</v>
      </c>
      <c r="Q3999" s="12">
        <v>0.30574550480000001</v>
      </c>
      <c r="R3999" s="29">
        <v>0.25</v>
      </c>
      <c r="S3999" s="2">
        <f>IF($A3999="site","",VLOOKUP($P3999,margin_ranges!$A$5:$D$10,4,FALSE)/100)</f>
        <v>0.29749999999999999</v>
      </c>
      <c r="T3999" s="6">
        <f>IF(A3999="placement",$J3999*MIN($Q3999,$S3999),"")</f>
        <v>53.252499999999998</v>
      </c>
      <c r="U3999" s="6">
        <f>IF($A3999="placement",T3999,SUMIF($C$10:$C$6209,$C3999,$T$10:$T$6209))</f>
        <v>53.252499999999998</v>
      </c>
      <c r="V3999" s="34">
        <f t="shared" si="188"/>
        <v>-6.3333333333333353E-2</v>
      </c>
      <c r="W3999" s="24"/>
      <c r="X3999" s="2" t="str">
        <f>IFERROR(MIN(VLOOKUP($W3999,margin_ranges!$A$5:$D$10,4,FALSE),$Q3999*100)/100,"")</f>
        <v/>
      </c>
      <c r="Y3999" s="6">
        <f t="shared" si="186"/>
        <v>53.252499999999998</v>
      </c>
      <c r="Z3999" s="6">
        <f>IF($A3999="placement",Y3999,SUMIF($C$10:$C$6209,$C3999,$Y$10:$Y$6209))</f>
        <v>53.252499999999998</v>
      </c>
      <c r="AA3999" s="29">
        <f t="shared" si="187"/>
        <v>-6.3333333333333353E-2</v>
      </c>
    </row>
    <row r="4000" spans="1:27" hidden="1" x14ac:dyDescent="0.3">
      <c r="A4000" s="8" t="s">
        <v>17</v>
      </c>
      <c r="B4000" s="8" t="s">
        <v>2766</v>
      </c>
      <c r="C4000" s="8" t="s">
        <v>2767</v>
      </c>
      <c r="D4000" s="8" t="s">
        <v>2782</v>
      </c>
      <c r="E4000" s="8" t="s">
        <v>2783</v>
      </c>
      <c r="F4000" s="29">
        <v>0.1</v>
      </c>
      <c r="G4000" s="29">
        <v>0</v>
      </c>
      <c r="H4000" s="30">
        <v>7.1936</v>
      </c>
      <c r="I4000" s="30">
        <v>0.15210000000000001</v>
      </c>
      <c r="J4000" s="14">
        <v>21</v>
      </c>
      <c r="K4000" s="14">
        <v>1</v>
      </c>
      <c r="L4000" s="12">
        <v>2.1100000000000001E-2</v>
      </c>
      <c r="M4000" s="7">
        <v>4.71244716</v>
      </c>
      <c r="N4000" s="31">
        <v>4</v>
      </c>
      <c r="O4000" s="14">
        <f>IFERROR(VLOOKUP($C4000,'site totals'!$J$2:$K$607,2,FALSE),1)</f>
        <v>904.38980000000004</v>
      </c>
      <c r="P4000" s="32" t="s">
        <v>94</v>
      </c>
      <c r="Q4000" s="12">
        <v>0.15118411609999999</v>
      </c>
      <c r="R4000" s="29">
        <v>0.1</v>
      </c>
      <c r="S4000" s="2">
        <f>IF($A4000="site","",VLOOKUP($P4000,margin_ranges!$A$5:$D$10,4,FALSE)/100)</f>
        <v>0.19750000000000001</v>
      </c>
      <c r="T4000" s="6">
        <f>IF(A4000="placement",$J4000*MIN($Q4000,$S4000),"")</f>
        <v>3.1748664380999996</v>
      </c>
      <c r="U4000" s="6">
        <f>IF($A4000="placement",T4000,SUMIF($C$10:$C$6209,$C4000,$T$10:$T$6209))</f>
        <v>3.1748664380999996</v>
      </c>
      <c r="V4000" s="34">
        <f t="shared" si="188"/>
        <v>-5.6871240111111221E-2</v>
      </c>
      <c r="W4000" s="24"/>
      <c r="X4000" s="2" t="str">
        <f>IFERROR(MIN(VLOOKUP($W4000,margin_ranges!$A$5:$D$10,4,FALSE),$Q4000*100)/100,"")</f>
        <v/>
      </c>
      <c r="Y4000" s="6">
        <f t="shared" ref="Y4000:Y4063" si="189">IF(A4000="placement",IF($X4000="",$T4000,$J4000*MIN($Q4000,$X4000)),"")</f>
        <v>3.1748664380999996</v>
      </c>
      <c r="Z4000" s="6">
        <f>IF($A4000="placement",Y4000,SUMIF($C$10:$C$6209,$C4000,$Y$10:$Y$6209))</f>
        <v>3.1748664380999996</v>
      </c>
      <c r="AA4000" s="29">
        <f t="shared" ref="AA4000:AA4063" si="190">($J4000-$Z4000)/($J4000*(1-$R4000))-1</f>
        <v>-5.6871240111111221E-2</v>
      </c>
    </row>
    <row r="4001" spans="1:27" hidden="1" x14ac:dyDescent="0.3">
      <c r="A4001" s="8" t="s">
        <v>17</v>
      </c>
      <c r="B4001" s="8" t="s">
        <v>2766</v>
      </c>
      <c r="C4001" s="8" t="s">
        <v>2767</v>
      </c>
      <c r="D4001" s="8" t="s">
        <v>2776</v>
      </c>
      <c r="E4001" s="8" t="s">
        <v>2777</v>
      </c>
      <c r="F4001" s="29">
        <v>0.25</v>
      </c>
      <c r="G4001" s="29">
        <v>1</v>
      </c>
      <c r="H4001" s="30">
        <v>82.181100000000001</v>
      </c>
      <c r="I4001" s="30">
        <v>5.0361000000000002</v>
      </c>
      <c r="J4001" s="14">
        <v>209</v>
      </c>
      <c r="K4001" s="14">
        <v>52</v>
      </c>
      <c r="L4001" s="12">
        <v>6.13E-2</v>
      </c>
      <c r="M4001" s="7">
        <v>1.3800867999999999</v>
      </c>
      <c r="N4001" s="31">
        <v>1</v>
      </c>
      <c r="O4001" s="14">
        <f>IFERROR(VLOOKUP($C4001,'site totals'!$J$2:$K$607,2,FALSE),1)</f>
        <v>904.38980000000004</v>
      </c>
      <c r="P4001" s="32" t="s">
        <v>161</v>
      </c>
      <c r="Q4001" s="12">
        <v>0.27540789519999997</v>
      </c>
      <c r="R4001" s="29">
        <v>0.25</v>
      </c>
      <c r="S4001" s="2">
        <f>IF($A4001="site","",VLOOKUP($P4001,margin_ranges!$A$5:$D$10,4,FALSE)/100)</f>
        <v>0.43</v>
      </c>
      <c r="T4001" s="6">
        <f>IF(A4001="placement",$J4001*MIN($Q4001,$S4001),"")</f>
        <v>57.560250096799997</v>
      </c>
      <c r="U4001" s="6">
        <f>IF($A4001="placement",T4001,SUMIF($C$10:$C$6209,$C4001,$T$10:$T$6209))</f>
        <v>57.560250096799997</v>
      </c>
      <c r="V4001" s="34">
        <f t="shared" si="188"/>
        <v>-3.3877193599999966E-2</v>
      </c>
      <c r="W4001" s="24"/>
      <c r="X4001" s="2" t="str">
        <f>IFERROR(MIN(VLOOKUP($W4001,margin_ranges!$A$5:$D$10,4,FALSE),$Q4001*100)/100,"")</f>
        <v/>
      </c>
      <c r="Y4001" s="6">
        <f t="shared" si="189"/>
        <v>57.560250096799997</v>
      </c>
      <c r="Z4001" s="6">
        <f>IF($A4001="placement",Y4001,SUMIF($C$10:$C$6209,$C4001,$Y$10:$Y$6209))</f>
        <v>57.560250096799997</v>
      </c>
      <c r="AA4001" s="29">
        <f t="shared" si="190"/>
        <v>-3.3877193599999966E-2</v>
      </c>
    </row>
    <row r="4002" spans="1:27" hidden="1" x14ac:dyDescent="0.3">
      <c r="A4002" s="8" t="s">
        <v>17</v>
      </c>
      <c r="B4002" s="8" t="s">
        <v>2766</v>
      </c>
      <c r="C4002" s="8" t="s">
        <v>2767</v>
      </c>
      <c r="D4002" s="8" t="s">
        <v>2798</v>
      </c>
      <c r="E4002" s="8" t="s">
        <v>2799</v>
      </c>
      <c r="F4002" s="29">
        <v>0.15</v>
      </c>
      <c r="G4002" s="29">
        <v>1</v>
      </c>
      <c r="H4002" s="30">
        <v>80.181299999999993</v>
      </c>
      <c r="I4002" s="30">
        <v>4.5186000000000002</v>
      </c>
      <c r="J4002" s="14">
        <v>165</v>
      </c>
      <c r="K4002" s="14">
        <v>18</v>
      </c>
      <c r="L4002" s="12">
        <v>5.6399999999999999E-2</v>
      </c>
      <c r="M4002" s="7">
        <v>1.21425545</v>
      </c>
      <c r="N4002" s="31">
        <v>1</v>
      </c>
      <c r="O4002" s="14">
        <f>IFERROR(VLOOKUP($C4002,'site totals'!$J$2:$K$607,2,FALSE),1)</f>
        <v>904.38980000000004</v>
      </c>
      <c r="P4002" s="32" t="s">
        <v>94</v>
      </c>
      <c r="Q4002" s="12">
        <v>0.17645006499999999</v>
      </c>
      <c r="R4002" s="29">
        <v>0.15</v>
      </c>
      <c r="S4002" s="2">
        <f>IF($A4002="site","",VLOOKUP($P4002,margin_ranges!$A$5:$D$10,4,FALSE)/100)</f>
        <v>0.19750000000000001</v>
      </c>
      <c r="T4002" s="6">
        <f>IF(A4002="placement",$J4002*MIN($Q4002,$S4002),"")</f>
        <v>29.114260724999998</v>
      </c>
      <c r="U4002" s="6">
        <f>IF($A4002="placement",T4002,SUMIF($C$10:$C$6209,$C4002,$T$10:$T$6209))</f>
        <v>29.114260724999998</v>
      </c>
      <c r="V4002" s="34">
        <f t="shared" si="188"/>
        <v>-3.1117723529411778E-2</v>
      </c>
      <c r="W4002" s="24"/>
      <c r="X4002" s="2" t="str">
        <f>IFERROR(MIN(VLOOKUP($W4002,margin_ranges!$A$5:$D$10,4,FALSE),$Q4002*100)/100,"")</f>
        <v/>
      </c>
      <c r="Y4002" s="6">
        <f t="shared" si="189"/>
        <v>29.114260724999998</v>
      </c>
      <c r="Z4002" s="6">
        <f>IF($A4002="placement",Y4002,SUMIF($C$10:$C$6209,$C4002,$Y$10:$Y$6209))</f>
        <v>29.114260724999998</v>
      </c>
      <c r="AA4002" s="29">
        <f t="shared" si="190"/>
        <v>-3.1117723529411778E-2</v>
      </c>
    </row>
    <row r="4003" spans="1:27" hidden="1" x14ac:dyDescent="0.3">
      <c r="A4003" s="8" t="s">
        <v>17</v>
      </c>
      <c r="B4003" s="8" t="s">
        <v>2766</v>
      </c>
      <c r="C4003" s="8" t="s">
        <v>2767</v>
      </c>
      <c r="D4003" s="8" t="s">
        <v>2778</v>
      </c>
      <c r="E4003" s="8" t="s">
        <v>2779</v>
      </c>
      <c r="F4003" s="29">
        <v>0.28999999999999998</v>
      </c>
      <c r="G4003" s="29">
        <v>1</v>
      </c>
      <c r="H4003" s="30">
        <v>76.467500000000001</v>
      </c>
      <c r="I4003" s="30">
        <v>4.0526</v>
      </c>
      <c r="J4003" s="14">
        <v>129</v>
      </c>
      <c r="K4003" s="14">
        <v>32</v>
      </c>
      <c r="L4003" s="12">
        <v>5.2999999999999999E-2</v>
      </c>
      <c r="M4003" s="7">
        <v>1.0632966699999999</v>
      </c>
      <c r="N4003" s="31">
        <v>0.75</v>
      </c>
      <c r="O4003" s="14">
        <f>IFERROR(VLOOKUP($C4003,'site totals'!$J$2:$K$607,2,FALSE),1)</f>
        <v>904.38980000000004</v>
      </c>
      <c r="P4003" s="32" t="s">
        <v>22</v>
      </c>
      <c r="Q4003" s="12">
        <v>0.29464652759999999</v>
      </c>
      <c r="R4003" s="29">
        <v>0.28999999999999998</v>
      </c>
      <c r="S4003" s="2">
        <f>IF($A4003="site","",VLOOKUP($P4003,margin_ranges!$A$5:$D$10,4,FALSE)/100)</f>
        <v>0.29749999999999999</v>
      </c>
      <c r="T4003" s="6">
        <f>IF(A4003="placement",$J4003*MIN($Q4003,$S4003),"")</f>
        <v>38.009402060399999</v>
      </c>
      <c r="U4003" s="6">
        <f>IF($A4003="placement",T4003,SUMIF($C$10:$C$6209,$C4003,$T$10:$T$6209))</f>
        <v>38.009402060399999</v>
      </c>
      <c r="V4003" s="34">
        <f t="shared" si="188"/>
        <v>-6.54440507042231E-3</v>
      </c>
      <c r="W4003" s="24"/>
      <c r="X4003" s="2" t="str">
        <f>IFERROR(MIN(VLOOKUP($W4003,margin_ranges!$A$5:$D$10,4,FALSE),$Q4003*100)/100,"")</f>
        <v/>
      </c>
      <c r="Y4003" s="6">
        <f t="shared" si="189"/>
        <v>38.009402060399999</v>
      </c>
      <c r="Z4003" s="6">
        <f>IF($A4003="placement",Y4003,SUMIF($C$10:$C$6209,$C4003,$Y$10:$Y$6209))</f>
        <v>38.009402060399999</v>
      </c>
      <c r="AA4003" s="29">
        <f t="shared" si="190"/>
        <v>-6.54440507042231E-3</v>
      </c>
    </row>
    <row r="4004" spans="1:27" hidden="1" x14ac:dyDescent="0.3">
      <c r="A4004" s="8" t="s">
        <v>17</v>
      </c>
      <c r="B4004" s="8" t="s">
        <v>2766</v>
      </c>
      <c r="C4004" s="8" t="s">
        <v>2767</v>
      </c>
      <c r="D4004" s="8" t="s">
        <v>2786</v>
      </c>
      <c r="E4004" s="8" t="s">
        <v>2787</v>
      </c>
      <c r="F4004" s="29">
        <v>0.16848479905389099</v>
      </c>
      <c r="G4004" s="29">
        <v>0</v>
      </c>
      <c r="H4004" s="30">
        <v>3.9253999999999998</v>
      </c>
      <c r="I4004" s="30">
        <v>0.14560000000000001</v>
      </c>
      <c r="J4004" s="14">
        <v>11</v>
      </c>
      <c r="K4004" s="14">
        <v>2</v>
      </c>
      <c r="L4004" s="12">
        <v>3.7100000000000001E-2</v>
      </c>
      <c r="M4004" s="7">
        <v>2.4052476700000001</v>
      </c>
      <c r="N4004" s="31">
        <v>2</v>
      </c>
      <c r="O4004" s="14">
        <f>IFERROR(VLOOKUP($C4004,'site totals'!$J$2:$K$607,2,FALSE),1)</f>
        <v>904.38980000000004</v>
      </c>
      <c r="P4004" s="32" t="s">
        <v>22</v>
      </c>
      <c r="Q4004" s="12">
        <v>0.1684847991</v>
      </c>
      <c r="R4004" s="29">
        <v>0.2</v>
      </c>
      <c r="S4004" s="2">
        <f>IF($A4004="site","",VLOOKUP($P4004,margin_ranges!$A$5:$D$10,4,FALSE)/100)</f>
        <v>0.29749999999999999</v>
      </c>
      <c r="T4004" s="6">
        <f>IF(A4004="placement",$J4004*MIN($Q4004,$S4004),"")</f>
        <v>1.8533327901000001</v>
      </c>
      <c r="U4004" s="6">
        <f>IF($A4004="placement",T4004,SUMIF($C$10:$C$6209,$C4004,$T$10:$T$6209))</f>
        <v>1.8533327901000001</v>
      </c>
      <c r="V4004" s="34">
        <f t="shared" si="188"/>
        <v>3.9394001125000022E-2</v>
      </c>
      <c r="W4004" s="24"/>
      <c r="X4004" s="2" t="str">
        <f>IFERROR(MIN(VLOOKUP($W4004,margin_ranges!$A$5:$D$10,4,FALSE),$Q4004*100)/100,"")</f>
        <v/>
      </c>
      <c r="Y4004" s="6">
        <f t="shared" si="189"/>
        <v>1.8533327901000001</v>
      </c>
      <c r="Z4004" s="6">
        <f>IF($A4004="placement",Y4004,SUMIF($C$10:$C$6209,$C4004,$Y$10:$Y$6209))</f>
        <v>1.8533327901000001</v>
      </c>
      <c r="AA4004" s="29">
        <f t="shared" si="190"/>
        <v>3.9394001125000022E-2</v>
      </c>
    </row>
    <row r="4005" spans="1:27" hidden="1" x14ac:dyDescent="0.3">
      <c r="A4005" s="8" t="s">
        <v>17</v>
      </c>
      <c r="B4005" s="8" t="s">
        <v>2766</v>
      </c>
      <c r="C4005" s="8" t="s">
        <v>2767</v>
      </c>
      <c r="D4005" s="8" t="s">
        <v>2784</v>
      </c>
      <c r="E4005" s="8" t="s">
        <v>2785</v>
      </c>
      <c r="F4005" s="29">
        <v>0.25216126686596102</v>
      </c>
      <c r="G4005" s="29">
        <v>0</v>
      </c>
      <c r="H4005" s="30">
        <v>5.4528999999999996</v>
      </c>
      <c r="I4005" s="30">
        <v>0.3306</v>
      </c>
      <c r="J4005" s="14">
        <v>13</v>
      </c>
      <c r="K4005" s="14">
        <v>3</v>
      </c>
      <c r="L4005" s="12">
        <v>6.0600000000000001E-2</v>
      </c>
      <c r="M4005" s="7">
        <v>1.33718669</v>
      </c>
      <c r="N4005" s="31">
        <v>1</v>
      </c>
      <c r="O4005" s="14">
        <f>IFERROR(VLOOKUP($C4005,'site totals'!$J$2:$K$607,2,FALSE),1)</f>
        <v>904.38980000000004</v>
      </c>
      <c r="P4005" s="32" t="s">
        <v>22</v>
      </c>
      <c r="Q4005" s="12">
        <v>0.25216126690000001</v>
      </c>
      <c r="R4005" s="29">
        <v>0.28999999999999998</v>
      </c>
      <c r="S4005" s="2">
        <f>IF($A4005="site","",VLOOKUP($P4005,margin_ranges!$A$5:$D$10,4,FALSE)/100)</f>
        <v>0.29749999999999999</v>
      </c>
      <c r="T4005" s="6">
        <f>IF(A4005="placement",$J4005*MIN($Q4005,$S4005),"")</f>
        <v>3.2780964697000003</v>
      </c>
      <c r="U4005" s="6">
        <f>IF($A4005="placement",T4005,SUMIF($C$10:$C$6209,$C4005,$T$10:$T$6209))</f>
        <v>3.2780964697000003</v>
      </c>
      <c r="V4005" s="34">
        <f t="shared" si="188"/>
        <v>5.329399028169024E-2</v>
      </c>
      <c r="W4005" s="24"/>
      <c r="X4005" s="2" t="str">
        <f>IFERROR(MIN(VLOOKUP($W4005,margin_ranges!$A$5:$D$10,4,FALSE),$Q4005*100)/100,"")</f>
        <v/>
      </c>
      <c r="Y4005" s="6">
        <f t="shared" si="189"/>
        <v>3.2780964697000003</v>
      </c>
      <c r="Z4005" s="6">
        <f>IF($A4005="placement",Y4005,SUMIF($C$10:$C$6209,$C4005,$Y$10:$Y$6209))</f>
        <v>3.2780964697000003</v>
      </c>
      <c r="AA4005" s="29">
        <f t="shared" si="190"/>
        <v>5.329399028169024E-2</v>
      </c>
    </row>
    <row r="4006" spans="1:27" hidden="1" x14ac:dyDescent="0.3">
      <c r="A4006" s="8" t="s">
        <v>17</v>
      </c>
      <c r="B4006" s="8" t="s">
        <v>2766</v>
      </c>
      <c r="C4006" s="8" t="s">
        <v>2767</v>
      </c>
      <c r="D4006" s="8" t="s">
        <v>2792</v>
      </c>
      <c r="E4006" s="8" t="s">
        <v>2793</v>
      </c>
      <c r="F4006" s="29">
        <v>0.19295688423752999</v>
      </c>
      <c r="G4006" s="29">
        <v>0</v>
      </c>
      <c r="H4006" s="30">
        <v>8.5500000000000007</v>
      </c>
      <c r="I4006" s="30">
        <v>0.3296</v>
      </c>
      <c r="J4006" s="14">
        <v>37</v>
      </c>
      <c r="K4006" s="14">
        <v>7</v>
      </c>
      <c r="L4006" s="12">
        <v>3.85E-2</v>
      </c>
      <c r="M4006" s="7">
        <v>3.71727352</v>
      </c>
      <c r="N4006" s="31">
        <v>3</v>
      </c>
      <c r="O4006" s="14">
        <f>IFERROR(VLOOKUP($C4006,'site totals'!$J$2:$K$607,2,FALSE),1)</f>
        <v>904.38980000000004</v>
      </c>
      <c r="P4006" s="32" t="s">
        <v>22</v>
      </c>
      <c r="Q4006" s="12">
        <v>0.19295688420000001</v>
      </c>
      <c r="R4006" s="29">
        <v>0.23</v>
      </c>
      <c r="S4006" s="2">
        <f>IF($A4006="site","",VLOOKUP($P4006,margin_ranges!$A$5:$D$10,4,FALSE)/100)</f>
        <v>0.29749999999999999</v>
      </c>
      <c r="T4006" s="6">
        <f>IF(A4006="placement",$J4006*MIN($Q4006,$S4006),"")</f>
        <v>7.1394047154000004</v>
      </c>
      <c r="U4006" s="6">
        <f>IF($A4006="placement",T4006,SUMIF($C$10:$C$6209,$C4006,$T$10:$T$6209))</f>
        <v>7.1394047154000004</v>
      </c>
      <c r="V4006" s="34">
        <f t="shared" si="188"/>
        <v>4.8107942597402475E-2</v>
      </c>
      <c r="W4006" s="24"/>
      <c r="X4006" s="2" t="str">
        <f>IFERROR(MIN(VLOOKUP($W4006,margin_ranges!$A$5:$D$10,4,FALSE),$Q4006*100)/100,"")</f>
        <v/>
      </c>
      <c r="Y4006" s="6">
        <f t="shared" si="189"/>
        <v>7.1394047154000004</v>
      </c>
      <c r="Z4006" s="6">
        <f>IF($A4006="placement",Y4006,SUMIF($C$10:$C$6209,$C4006,$Y$10:$Y$6209))</f>
        <v>7.1394047154000004</v>
      </c>
      <c r="AA4006" s="29">
        <f t="shared" si="190"/>
        <v>4.8107942597402475E-2</v>
      </c>
    </row>
    <row r="4007" spans="1:27" hidden="1" x14ac:dyDescent="0.3">
      <c r="A4007" s="8" t="s">
        <v>17</v>
      </c>
      <c r="B4007" s="8" t="s">
        <v>2766</v>
      </c>
      <c r="C4007" s="8" t="s">
        <v>2767</v>
      </c>
      <c r="D4007" s="8" t="s">
        <v>2788</v>
      </c>
      <c r="E4007" s="8" t="s">
        <v>2789</v>
      </c>
      <c r="F4007" s="29">
        <v>0.21701759202551099</v>
      </c>
      <c r="G4007" s="29">
        <v>0</v>
      </c>
      <c r="H4007" s="30">
        <v>9.6830999999999996</v>
      </c>
      <c r="I4007" s="30">
        <v>1.0592999999999999</v>
      </c>
      <c r="J4007" s="14">
        <v>41</v>
      </c>
      <c r="K4007" s="14">
        <v>9</v>
      </c>
      <c r="L4007" s="12">
        <v>0.1094</v>
      </c>
      <c r="M4007" s="7">
        <v>1.2771679</v>
      </c>
      <c r="N4007" s="31">
        <v>1</v>
      </c>
      <c r="O4007" s="14">
        <f>IFERROR(VLOOKUP($C4007,'site totals'!$J$2:$K$607,2,FALSE),1)</f>
        <v>904.38980000000004</v>
      </c>
      <c r="P4007" s="32" t="s">
        <v>22</v>
      </c>
      <c r="Q4007" s="12">
        <v>0.21701759200000001</v>
      </c>
      <c r="R4007" s="29">
        <v>0.26</v>
      </c>
      <c r="S4007" s="2">
        <f>IF($A4007="site","",VLOOKUP($P4007,margin_ranges!$A$5:$D$10,4,FALSE)/100)</f>
        <v>0.29749999999999999</v>
      </c>
      <c r="T4007" s="6">
        <f>IF(A4007="placement",$J4007*MIN($Q4007,$S4007),"")</f>
        <v>8.8977212720000001</v>
      </c>
      <c r="U4007" s="6">
        <f>IF($A4007="placement",T4007,SUMIF($C$10:$C$6209,$C4007,$T$10:$T$6209))</f>
        <v>8.8977212720000001</v>
      </c>
      <c r="V4007" s="34">
        <f t="shared" ref="V4007:V4070" si="191">($J4007-$U4007)/($J4007*(1-$R4007))-1</f>
        <v>5.8084335135135223E-2</v>
      </c>
      <c r="W4007" s="24"/>
      <c r="X4007" s="2" t="str">
        <f>IFERROR(MIN(VLOOKUP($W4007,margin_ranges!$A$5:$D$10,4,FALSE),$Q4007*100)/100,"")</f>
        <v/>
      </c>
      <c r="Y4007" s="6">
        <f t="shared" si="189"/>
        <v>8.8977212720000001</v>
      </c>
      <c r="Z4007" s="6">
        <f>IF($A4007="placement",Y4007,SUMIF($C$10:$C$6209,$C4007,$Y$10:$Y$6209))</f>
        <v>8.8977212720000001</v>
      </c>
      <c r="AA4007" s="29">
        <f t="shared" si="190"/>
        <v>5.8084335135135223E-2</v>
      </c>
    </row>
    <row r="4008" spans="1:27" hidden="1" x14ac:dyDescent="0.3">
      <c r="A4008" s="8" t="s">
        <v>17</v>
      </c>
      <c r="B4008" s="8" t="s">
        <v>2766</v>
      </c>
      <c r="C4008" s="8" t="s">
        <v>2767</v>
      </c>
      <c r="D4008" s="8" t="s">
        <v>2794</v>
      </c>
      <c r="E4008" s="8" t="s">
        <v>2795</v>
      </c>
      <c r="F4008" s="29">
        <v>0.21863724410346</v>
      </c>
      <c r="G4008" s="29">
        <v>0</v>
      </c>
      <c r="H4008" s="30">
        <v>5.7828999999999997</v>
      </c>
      <c r="I4008" s="30">
        <v>0.58779999999999999</v>
      </c>
      <c r="J4008" s="14">
        <v>45</v>
      </c>
      <c r="K4008" s="14">
        <v>10</v>
      </c>
      <c r="L4008" s="12">
        <v>0.1016</v>
      </c>
      <c r="M4008" s="7">
        <v>2.5596305699999999</v>
      </c>
      <c r="N4008" s="31">
        <v>2</v>
      </c>
      <c r="O4008" s="14">
        <f>IFERROR(VLOOKUP($C4008,'site totals'!$J$2:$K$607,2,FALSE),1)</f>
        <v>904.38980000000004</v>
      </c>
      <c r="P4008" s="32" t="s">
        <v>22</v>
      </c>
      <c r="Q4008" s="12">
        <v>0.21863724409999999</v>
      </c>
      <c r="R4008" s="29">
        <v>0.24</v>
      </c>
      <c r="S4008" s="2">
        <f>IF($A4008="site","",VLOOKUP($P4008,margin_ranges!$A$5:$D$10,4,FALSE)/100)</f>
        <v>0.29749999999999999</v>
      </c>
      <c r="T4008" s="6">
        <f>IF(A4008="placement",$J4008*MIN($Q4008,$S4008),"")</f>
        <v>9.8386759845</v>
      </c>
      <c r="U4008" s="6">
        <f>IF($A4008="placement",T4008,SUMIF($C$10:$C$6209,$C4008,$T$10:$T$6209))</f>
        <v>9.8386759845</v>
      </c>
      <c r="V4008" s="34">
        <f t="shared" si="191"/>
        <v>2.8108889342105092E-2</v>
      </c>
      <c r="W4008" s="24"/>
      <c r="X4008" s="2" t="str">
        <f>IFERROR(MIN(VLOOKUP($W4008,margin_ranges!$A$5:$D$10,4,FALSE),$Q4008*100)/100,"")</f>
        <v/>
      </c>
      <c r="Y4008" s="6">
        <f t="shared" si="189"/>
        <v>9.8386759845</v>
      </c>
      <c r="Z4008" s="6">
        <f>IF($A4008="placement",Y4008,SUMIF($C$10:$C$6209,$C4008,$Y$10:$Y$6209))</f>
        <v>9.8386759845</v>
      </c>
      <c r="AA4008" s="29">
        <f t="shared" si="190"/>
        <v>2.8108889342105092E-2</v>
      </c>
    </row>
    <row r="4009" spans="1:27" hidden="1" x14ac:dyDescent="0.3">
      <c r="A4009" s="8" t="s">
        <v>17</v>
      </c>
      <c r="B4009" s="8" t="s">
        <v>2766</v>
      </c>
      <c r="C4009" s="8" t="s">
        <v>2767</v>
      </c>
      <c r="D4009" s="8" t="s">
        <v>2780</v>
      </c>
      <c r="E4009" s="8" t="s">
        <v>2781</v>
      </c>
      <c r="F4009" s="29">
        <v>0.24160439083382401</v>
      </c>
      <c r="G4009" s="29">
        <v>1</v>
      </c>
      <c r="H4009" s="30">
        <v>43.085000000000001</v>
      </c>
      <c r="I4009" s="30">
        <v>3.4939</v>
      </c>
      <c r="J4009" s="14">
        <v>138</v>
      </c>
      <c r="K4009" s="14">
        <v>32</v>
      </c>
      <c r="L4009" s="12">
        <v>8.1100000000000005E-2</v>
      </c>
      <c r="M4009" s="7">
        <v>1.31857303</v>
      </c>
      <c r="N4009" s="31">
        <v>1</v>
      </c>
      <c r="O4009" s="14">
        <f>IFERROR(VLOOKUP($C4009,'site totals'!$J$2:$K$607,2,FALSE),1)</f>
        <v>904.38980000000004</v>
      </c>
      <c r="P4009" s="32" t="s">
        <v>161</v>
      </c>
      <c r="Q4009" s="12">
        <v>0.24160439080000001</v>
      </c>
      <c r="R4009" s="29">
        <v>0.25</v>
      </c>
      <c r="S4009" s="2">
        <f>IF($A4009="site","",VLOOKUP($P4009,margin_ranges!$A$5:$D$10,4,FALSE)/100)</f>
        <v>0.43</v>
      </c>
      <c r="T4009" s="6">
        <f>IF(A4009="placement",$J4009*MIN($Q4009,$S4009),"")</f>
        <v>33.341405930400001</v>
      </c>
      <c r="U4009" s="6">
        <f>IF($A4009="placement",T4009,SUMIF($C$10:$C$6209,$C4009,$T$10:$T$6209))</f>
        <v>33.341405930400001</v>
      </c>
      <c r="V4009" s="34">
        <f t="shared" si="191"/>
        <v>1.1194145599999983E-2</v>
      </c>
      <c r="W4009" s="24"/>
      <c r="X4009" s="2" t="str">
        <f>IFERROR(MIN(VLOOKUP($W4009,margin_ranges!$A$5:$D$10,4,FALSE),$Q4009*100)/100,"")</f>
        <v/>
      </c>
      <c r="Y4009" s="6">
        <f t="shared" si="189"/>
        <v>33.341405930400001</v>
      </c>
      <c r="Z4009" s="6">
        <f>IF($A4009="placement",Y4009,SUMIF($C$10:$C$6209,$C4009,$Y$10:$Y$6209))</f>
        <v>33.341405930400001</v>
      </c>
      <c r="AA4009" s="29">
        <f t="shared" si="190"/>
        <v>1.1194145599999983E-2</v>
      </c>
    </row>
    <row r="4010" spans="1:27" hidden="1" x14ac:dyDescent="0.3">
      <c r="A4010" s="8" t="s">
        <v>17</v>
      </c>
      <c r="B4010" s="8" t="s">
        <v>2766</v>
      </c>
      <c r="C4010" s="8" t="s">
        <v>2767</v>
      </c>
      <c r="D4010" s="8" t="s">
        <v>2768</v>
      </c>
      <c r="E4010" s="8" t="s">
        <v>2769</v>
      </c>
      <c r="F4010" s="29">
        <v>0.21024428717919999</v>
      </c>
      <c r="G4010" s="29">
        <v>1</v>
      </c>
      <c r="H4010" s="30">
        <v>62.259599999999999</v>
      </c>
      <c r="I4010" s="30">
        <v>6.9901</v>
      </c>
      <c r="J4010" s="14">
        <v>199</v>
      </c>
      <c r="K4010" s="14">
        <v>41</v>
      </c>
      <c r="L4010" s="12">
        <v>0.1123</v>
      </c>
      <c r="M4010" s="7">
        <v>0.94966075000000005</v>
      </c>
      <c r="N4010" s="31">
        <v>0.75</v>
      </c>
      <c r="O4010" s="14">
        <f>IFERROR(VLOOKUP($C4010,'site totals'!$J$2:$K$607,2,FALSE),1)</f>
        <v>904.38980000000004</v>
      </c>
      <c r="P4010" s="32" t="s">
        <v>22</v>
      </c>
      <c r="Q4010" s="12">
        <v>0.21024428719999999</v>
      </c>
      <c r="R4010" s="29">
        <v>0.28000000000000003</v>
      </c>
      <c r="S4010" s="2">
        <f>IF($A4010="site","",VLOOKUP($P4010,margin_ranges!$A$5:$D$10,4,FALSE)/100)</f>
        <v>0.29749999999999999</v>
      </c>
      <c r="T4010" s="6">
        <f>IF(A4010="placement",$J4010*MIN($Q4010,$S4010),"")</f>
        <v>41.838613152800001</v>
      </c>
      <c r="U4010" s="6">
        <f>IF($A4010="placement",T4010,SUMIF($C$10:$C$6209,$C4010,$T$10:$T$6209))</f>
        <v>41.838613152800001</v>
      </c>
      <c r="V4010" s="34">
        <f t="shared" si="191"/>
        <v>9.6882934444444402E-2</v>
      </c>
      <c r="W4010" s="24"/>
      <c r="X4010" s="2" t="str">
        <f>IFERROR(MIN(VLOOKUP($W4010,margin_ranges!$A$5:$D$10,4,FALSE),$Q4010*100)/100,"")</f>
        <v/>
      </c>
      <c r="Y4010" s="6">
        <f t="shared" si="189"/>
        <v>41.838613152800001</v>
      </c>
      <c r="Z4010" s="6">
        <f>IF($A4010="placement",Y4010,SUMIF($C$10:$C$6209,$C4010,$Y$10:$Y$6209))</f>
        <v>41.838613152800001</v>
      </c>
      <c r="AA4010" s="29">
        <f t="shared" si="190"/>
        <v>9.6882934444444402E-2</v>
      </c>
    </row>
    <row r="4011" spans="1:27" hidden="1" x14ac:dyDescent="0.3">
      <c r="A4011" s="8" t="s">
        <v>17</v>
      </c>
      <c r="B4011" s="8" t="s">
        <v>2766</v>
      </c>
      <c r="C4011" s="8" t="s">
        <v>2767</v>
      </c>
      <c r="D4011" s="8" t="s">
        <v>2772</v>
      </c>
      <c r="E4011" s="8" t="s">
        <v>2773</v>
      </c>
      <c r="F4011" s="29">
        <v>0.18376079325629599</v>
      </c>
      <c r="G4011" s="29">
        <v>1</v>
      </c>
      <c r="H4011" s="30">
        <v>44.017899999999997</v>
      </c>
      <c r="I4011" s="30">
        <v>3.0339999999999998</v>
      </c>
      <c r="J4011" s="14">
        <v>335</v>
      </c>
      <c r="K4011" s="14">
        <v>61</v>
      </c>
      <c r="L4011" s="12">
        <v>6.8900000000000003E-2</v>
      </c>
      <c r="M4011" s="7">
        <v>3.67539316</v>
      </c>
      <c r="N4011" s="31">
        <v>3</v>
      </c>
      <c r="O4011" s="14">
        <f>IFERROR(VLOOKUP($C4011,'site totals'!$J$2:$K$607,2,FALSE),1)</f>
        <v>904.38980000000004</v>
      </c>
      <c r="P4011" s="32" t="s">
        <v>161</v>
      </c>
      <c r="Q4011" s="12">
        <v>0.1837607933</v>
      </c>
      <c r="R4011" s="29">
        <v>0.25</v>
      </c>
      <c r="S4011" s="2">
        <f>IF($A4011="site","",VLOOKUP($P4011,margin_ranges!$A$5:$D$10,4,FALSE)/100)</f>
        <v>0.43</v>
      </c>
      <c r="T4011" s="6">
        <f>IF(A4011="placement",$J4011*MIN($Q4011,$S4011),"")</f>
        <v>61.559865755499999</v>
      </c>
      <c r="U4011" s="6">
        <f>IF($A4011="placement",T4011,SUMIF($C$10:$C$6209,$C4011,$T$10:$T$6209))</f>
        <v>61.559865755499999</v>
      </c>
      <c r="V4011" s="34">
        <f t="shared" si="191"/>
        <v>8.8318942266666589E-2</v>
      </c>
      <c r="W4011" s="24"/>
      <c r="X4011" s="2" t="str">
        <f>IFERROR(MIN(VLOOKUP($W4011,margin_ranges!$A$5:$D$10,4,FALSE),$Q4011*100)/100,"")</f>
        <v/>
      </c>
      <c r="Y4011" s="6">
        <f t="shared" si="189"/>
        <v>61.559865755499999</v>
      </c>
      <c r="Z4011" s="6">
        <f>IF($A4011="placement",Y4011,SUMIF($C$10:$C$6209,$C4011,$Y$10:$Y$6209))</f>
        <v>61.559865755499999</v>
      </c>
      <c r="AA4011" s="29">
        <f t="shared" si="190"/>
        <v>8.8318942266666589E-2</v>
      </c>
    </row>
    <row r="4012" spans="1:27" hidden="1" x14ac:dyDescent="0.3">
      <c r="A4012" s="8" t="s">
        <v>17</v>
      </c>
      <c r="B4012" s="8" t="s">
        <v>2766</v>
      </c>
      <c r="C4012" s="8" t="s">
        <v>2767</v>
      </c>
      <c r="D4012" s="8" t="s">
        <v>2770</v>
      </c>
      <c r="E4012" s="8" t="s">
        <v>2771</v>
      </c>
      <c r="F4012" s="29">
        <v>0.29530307684057</v>
      </c>
      <c r="G4012" s="29">
        <v>1</v>
      </c>
      <c r="H4012" s="30">
        <v>43.726100000000002</v>
      </c>
      <c r="I4012" s="30">
        <v>4.1298000000000004</v>
      </c>
      <c r="J4012" s="14">
        <v>352</v>
      </c>
      <c r="K4012" s="14">
        <v>104</v>
      </c>
      <c r="L4012" s="12">
        <v>9.4399999999999998E-2</v>
      </c>
      <c r="M4012" s="7">
        <v>2.8380995200000001</v>
      </c>
      <c r="N4012" s="31">
        <v>2</v>
      </c>
      <c r="O4012" s="14">
        <f>IFERROR(VLOOKUP($C4012,'site totals'!$J$2:$K$607,2,FALSE),1)</f>
        <v>904.38980000000004</v>
      </c>
      <c r="P4012" s="32" t="s">
        <v>22</v>
      </c>
      <c r="Q4012" s="12">
        <v>0.29530307680000001</v>
      </c>
      <c r="R4012" s="29">
        <v>0.33</v>
      </c>
      <c r="S4012" s="2">
        <f>IF($A4012="site","",VLOOKUP($P4012,margin_ranges!$A$5:$D$10,4,FALSE)/100)</f>
        <v>0.29749999999999999</v>
      </c>
      <c r="T4012" s="6">
        <f>IF(A4012="placement",$J4012*MIN($Q4012,$S4012),"")</f>
        <v>103.94668303360001</v>
      </c>
      <c r="U4012" s="6">
        <f>IF($A4012="placement",T4012,SUMIF($C$10:$C$6209,$C4012,$T$10:$T$6209))</f>
        <v>103.94668303360001</v>
      </c>
      <c r="V4012" s="34">
        <f t="shared" si="191"/>
        <v>5.178645253731351E-2</v>
      </c>
      <c r="W4012" s="24"/>
      <c r="X4012" s="2" t="str">
        <f>IFERROR(MIN(VLOOKUP($W4012,margin_ranges!$A$5:$D$10,4,FALSE),$Q4012*100)/100,"")</f>
        <v/>
      </c>
      <c r="Y4012" s="6">
        <f t="shared" si="189"/>
        <v>103.94668303360001</v>
      </c>
      <c r="Z4012" s="6">
        <f>IF($A4012="placement",Y4012,SUMIF($C$10:$C$6209,$C4012,$Y$10:$Y$6209))</f>
        <v>103.94668303360001</v>
      </c>
      <c r="AA4012" s="29">
        <f t="shared" si="190"/>
        <v>5.178645253731351E-2</v>
      </c>
    </row>
    <row r="4013" spans="1:27" hidden="1" x14ac:dyDescent="0.3">
      <c r="A4013" s="8" t="s">
        <v>17</v>
      </c>
      <c r="B4013" s="8" t="s">
        <v>2766</v>
      </c>
      <c r="C4013" s="8" t="s">
        <v>2767</v>
      </c>
      <c r="D4013" s="8" t="s">
        <v>11869</v>
      </c>
      <c r="E4013" s="8" t="s">
        <v>11870</v>
      </c>
      <c r="F4013" s="29">
        <v>0.3</v>
      </c>
      <c r="G4013" s="29">
        <v>0</v>
      </c>
      <c r="H4013" s="30">
        <v>1.5465</v>
      </c>
      <c r="I4013" s="30">
        <v>0.25509999999999999</v>
      </c>
      <c r="J4013" s="14">
        <v>7</v>
      </c>
      <c r="K4013" s="14">
        <v>2</v>
      </c>
      <c r="L4013" s="12">
        <v>0.16489999999999999</v>
      </c>
      <c r="M4013" s="7">
        <v>0.93004761000000002</v>
      </c>
      <c r="N4013" s="31">
        <v>0.25</v>
      </c>
      <c r="O4013" s="14">
        <f>IFERROR(VLOOKUP($C4013,'site totals'!$J$2:$K$607,2,FALSE),1)</f>
        <v>904.38980000000004</v>
      </c>
      <c r="P4013" s="32" t="s">
        <v>22</v>
      </c>
      <c r="Q4013" s="12">
        <v>0.73119655549999996</v>
      </c>
      <c r="R4013" s="29">
        <v>0.3</v>
      </c>
      <c r="S4013" s="2">
        <f>IF($A4013="site","",VLOOKUP($P4013,margin_ranges!$A$5:$D$10,4,FALSE)/100)</f>
        <v>0.29749999999999999</v>
      </c>
      <c r="T4013" s="6">
        <f>IF(A4013="placement",$J4013*MIN($Q4013,$S4013),"")</f>
        <v>2.0825</v>
      </c>
      <c r="U4013" s="6">
        <f>IF($A4013="placement",T4013,SUMIF($C$10:$C$6209,$C4013,$T$10:$T$6209))</f>
        <v>2.0825</v>
      </c>
      <c r="V4013" s="34">
        <f t="shared" si="191"/>
        <v>3.5714285714287808E-3</v>
      </c>
      <c r="W4013" s="24"/>
      <c r="X4013" s="2" t="str">
        <f>IFERROR(MIN(VLOOKUP($W4013,margin_ranges!$A$5:$D$10,4,FALSE),$Q4013*100)/100,"")</f>
        <v/>
      </c>
      <c r="Y4013" s="6">
        <f t="shared" si="189"/>
        <v>2.0825</v>
      </c>
      <c r="Z4013" s="6">
        <f>IF($A4013="placement",Y4013,SUMIF($C$10:$C$6209,$C4013,$Y$10:$Y$6209))</f>
        <v>2.0825</v>
      </c>
      <c r="AA4013" s="29">
        <f t="shared" si="190"/>
        <v>3.5714285714287808E-3</v>
      </c>
    </row>
    <row r="4014" spans="1:27" hidden="1" x14ac:dyDescent="0.3">
      <c r="A4014" s="8" t="s">
        <v>17</v>
      </c>
      <c r="B4014" s="8" t="s">
        <v>2766</v>
      </c>
      <c r="C4014" s="8" t="s">
        <v>2767</v>
      </c>
      <c r="D4014" s="8" t="s">
        <v>2774</v>
      </c>
      <c r="E4014" s="8" t="s">
        <v>2775</v>
      </c>
      <c r="F4014" s="29">
        <v>0.23</v>
      </c>
      <c r="G4014" s="29">
        <v>0</v>
      </c>
      <c r="H4014" s="30">
        <v>3.1677</v>
      </c>
      <c r="I4014" s="30">
        <v>0.48520000000000002</v>
      </c>
      <c r="J4014" s="14">
        <v>13</v>
      </c>
      <c r="K4014" s="14">
        <v>3</v>
      </c>
      <c r="L4014" s="12">
        <v>0.1532</v>
      </c>
      <c r="M4014" s="7">
        <v>0.90334168000000004</v>
      </c>
      <c r="N4014" s="31">
        <v>0.25</v>
      </c>
      <c r="O4014" s="14">
        <f>IFERROR(VLOOKUP($C4014,'site totals'!$J$2:$K$607,2,FALSE),1)</f>
        <v>904.38980000000004</v>
      </c>
      <c r="P4014" s="32" t="s">
        <v>94</v>
      </c>
      <c r="Q4014" s="12">
        <v>0.72324978809999996</v>
      </c>
      <c r="R4014" s="29">
        <v>0.23</v>
      </c>
      <c r="S4014" s="2">
        <f>IF($A4014="site","",VLOOKUP($P4014,margin_ranges!$A$5:$D$10,4,FALSE)/100)</f>
        <v>0.19750000000000001</v>
      </c>
      <c r="T4014" s="6">
        <f>IF(A4014="placement",$J4014*MIN($Q4014,$S4014),"")</f>
        <v>2.5674999999999999</v>
      </c>
      <c r="U4014" s="6">
        <f>IF($A4014="placement",T4014,SUMIF($C$10:$C$6209,$C4014,$T$10:$T$6209))</f>
        <v>2.5674999999999999</v>
      </c>
      <c r="V4014" s="34">
        <f t="shared" si="191"/>
        <v>4.2207792207792361E-2</v>
      </c>
      <c r="W4014" s="24"/>
      <c r="X4014" s="2" t="str">
        <f>IFERROR(MIN(VLOOKUP($W4014,margin_ranges!$A$5:$D$10,4,FALSE),$Q4014*100)/100,"")</f>
        <v/>
      </c>
      <c r="Y4014" s="6">
        <f t="shared" si="189"/>
        <v>2.5674999999999999</v>
      </c>
      <c r="Z4014" s="6">
        <f>IF($A4014="placement",Y4014,SUMIF($C$10:$C$6209,$C4014,$Y$10:$Y$6209))</f>
        <v>2.5674999999999999</v>
      </c>
      <c r="AA4014" s="17">
        <f t="shared" si="190"/>
        <v>4.2207792207792361E-2</v>
      </c>
    </row>
    <row r="4015" spans="1:27" hidden="1" x14ac:dyDescent="0.3">
      <c r="A4015" s="8" t="s">
        <v>17</v>
      </c>
      <c r="B4015" s="8" t="s">
        <v>2766</v>
      </c>
      <c r="C4015" s="8" t="s">
        <v>2767</v>
      </c>
      <c r="D4015" s="8" t="s">
        <v>2796</v>
      </c>
      <c r="E4015" s="8" t="s">
        <v>2797</v>
      </c>
      <c r="F4015" s="29">
        <v>0.34</v>
      </c>
      <c r="G4015" s="29">
        <v>0</v>
      </c>
      <c r="H4015" s="30">
        <v>8.5190000000000001</v>
      </c>
      <c r="I4015" s="30">
        <v>1.9964</v>
      </c>
      <c r="J4015" s="14">
        <v>28</v>
      </c>
      <c r="K4015" s="14">
        <v>8</v>
      </c>
      <c r="L4015" s="12">
        <v>0.23430000000000001</v>
      </c>
      <c r="M4015" s="7">
        <v>0.45948692000000002</v>
      </c>
      <c r="N4015" s="31">
        <v>0.25</v>
      </c>
      <c r="O4015" s="14">
        <f>IFERROR(VLOOKUP($C4015,'site totals'!$J$2:$K$607,2,FALSE),1)</f>
        <v>904.38980000000004</v>
      </c>
      <c r="P4015" s="32" t="s">
        <v>22</v>
      </c>
      <c r="Q4015" s="12">
        <v>0.4559148744</v>
      </c>
      <c r="R4015" s="29">
        <v>0.34</v>
      </c>
      <c r="S4015" s="2">
        <f>IF($A4015="site","",VLOOKUP($P4015,margin_ranges!$A$5:$D$10,4,FALSE)/100)</f>
        <v>0.29749999999999999</v>
      </c>
      <c r="T4015" s="6">
        <f>IF(A4015="placement",$J4015*MIN($Q4015,$S4015),"")</f>
        <v>8.33</v>
      </c>
      <c r="U4015" s="6">
        <f>IF($A4015="placement",T4015,SUMIF($C$10:$C$6209,$C4015,$T$10:$T$6209))</f>
        <v>8.33</v>
      </c>
      <c r="V4015" s="34">
        <f t="shared" si="191"/>
        <v>6.439393939393967E-2</v>
      </c>
      <c r="W4015" s="24"/>
      <c r="X4015" s="2" t="str">
        <f>IFERROR(MIN(VLOOKUP($W4015,margin_ranges!$A$5:$D$10,4,FALSE),$Q4015*100)/100,"")</f>
        <v/>
      </c>
      <c r="Y4015" s="6">
        <f t="shared" si="189"/>
        <v>8.33</v>
      </c>
      <c r="Z4015" s="6">
        <f>IF($A4015="placement",Y4015,SUMIF($C$10:$C$6209,$C4015,$Y$10:$Y$6209))</f>
        <v>8.33</v>
      </c>
      <c r="AA4015" s="29">
        <f t="shared" si="190"/>
        <v>6.439393939393967E-2</v>
      </c>
    </row>
    <row r="4016" spans="1:27" x14ac:dyDescent="0.3">
      <c r="A4016" s="16" t="s">
        <v>33</v>
      </c>
      <c r="B4016" s="16" t="s">
        <v>2766</v>
      </c>
      <c r="C4016" s="16" t="s">
        <v>2767</v>
      </c>
      <c r="D4016" s="8" t="s">
        <v>34</v>
      </c>
      <c r="E4016" s="16"/>
      <c r="F4016" s="17">
        <v>0.251228626239482</v>
      </c>
      <c r="G4016" s="17">
        <v>0.87953347000000004</v>
      </c>
      <c r="H4016" s="36">
        <v>630.95809999999994</v>
      </c>
      <c r="I4016" s="36">
        <v>41.238799999999998</v>
      </c>
      <c r="J4016" s="22">
        <v>1938</v>
      </c>
      <c r="K4016" s="22">
        <v>417</v>
      </c>
      <c r="L4016" s="18">
        <v>6.54E-2</v>
      </c>
      <c r="M4016" s="19">
        <v>1.5664688099999999</v>
      </c>
      <c r="N4016" s="20">
        <v>1.1729270000000001</v>
      </c>
      <c r="O4016" s="22">
        <f>IFERROR(VLOOKUP($C4016,'site totals'!$J$2:$K$607,2,FALSE),1)</f>
        <v>904.38980000000004</v>
      </c>
      <c r="P4016" s="21"/>
      <c r="Q4016" s="18">
        <v>0.25122862620000003</v>
      </c>
      <c r="R4016" s="17">
        <v>0.26069999999999999</v>
      </c>
      <c r="S4016" s="18" t="str">
        <f>IF($A4016="site","",VLOOKUP($P4016,margin_ranges!$A$5:$D$10,4,FALSE)/100)</f>
        <v/>
      </c>
      <c r="T4016" s="22" t="str">
        <f>IF(A4016="placement",$J4016*MIN($Q4016,$S4016),"")</f>
        <v/>
      </c>
      <c r="U4016" s="22">
        <f>IF($A4016="placement",T4016,SUMIF($C$10:$C$6209,$C4016,$T$10:$T$6209))</f>
        <v>465.78507842430002</v>
      </c>
      <c r="V4016" s="37">
        <f t="shared" si="191"/>
        <v>2.7535266168649875E-2</v>
      </c>
      <c r="W4016" s="38"/>
      <c r="X4016" s="18" t="str">
        <f>IFERROR(MIN(VLOOKUP($W4016,margin_ranges!$A$5:$D$10,4,FALSE),$Q4016*100)/100,"")</f>
        <v/>
      </c>
      <c r="Y4016" s="6" t="str">
        <f t="shared" si="189"/>
        <v/>
      </c>
      <c r="Z4016" s="6">
        <f>IF($A4016="placement",Y4016,SUMIF($C$10:$C$6209,$C4016,$Y$10:$Y$6209))</f>
        <v>465.78507842430002</v>
      </c>
      <c r="AA4016" s="17">
        <f t="shared" si="190"/>
        <v>2.7535266168649875E-2</v>
      </c>
    </row>
    <row r="4017" spans="1:27" hidden="1" x14ac:dyDescent="0.3">
      <c r="A4017" s="8" t="s">
        <v>17</v>
      </c>
      <c r="B4017" s="8" t="s">
        <v>8361</v>
      </c>
      <c r="C4017" s="8" t="s">
        <v>8362</v>
      </c>
      <c r="D4017" s="8" t="s">
        <v>8365</v>
      </c>
      <c r="E4017" s="8" t="s">
        <v>8366</v>
      </c>
      <c r="F4017" s="29">
        <v>0.28999999999999998</v>
      </c>
      <c r="G4017" s="29">
        <v>0</v>
      </c>
      <c r="H4017" s="30">
        <v>32.130400000000002</v>
      </c>
      <c r="I4017" s="30">
        <v>13.086399999999999</v>
      </c>
      <c r="J4017" s="14">
        <v>346</v>
      </c>
      <c r="K4017" s="14">
        <v>88</v>
      </c>
      <c r="L4017" s="12">
        <v>0.4073</v>
      </c>
      <c r="M4017" s="7">
        <v>0.88012880999999998</v>
      </c>
      <c r="N4017" s="31">
        <v>0.6</v>
      </c>
      <c r="O4017" s="14">
        <f>IFERROR(VLOOKUP($C4017,'site totals'!$J$2:$K$607,2,FALSE),1)</f>
        <v>901.82629999999995</v>
      </c>
      <c r="P4017" s="32" t="s">
        <v>22</v>
      </c>
      <c r="Q4017" s="12">
        <v>0.31828160779999998</v>
      </c>
      <c r="R4017" s="29">
        <v>0.28999999999999998</v>
      </c>
      <c r="S4017" s="2">
        <f>IF($A4017="site","",VLOOKUP($P4017,margin_ranges!$A$5:$D$10,4,FALSE)/100)</f>
        <v>0.29749999999999999</v>
      </c>
      <c r="T4017" s="6">
        <f>IF(A4017="placement",$J4017*MIN($Q4017,$S4017),"")</f>
        <v>102.935</v>
      </c>
      <c r="U4017" s="6">
        <f>IF($A4017="placement",T4017,SUMIF($C$10:$C$6209,$C4017,$T$10:$T$6209))</f>
        <v>102.935</v>
      </c>
      <c r="V4017" s="34">
        <f t="shared" si="191"/>
        <v>-1.0563380281690127E-2</v>
      </c>
      <c r="W4017" s="24"/>
      <c r="X4017" s="2" t="str">
        <f>IFERROR(MIN(VLOOKUP($W4017,margin_ranges!$A$5:$D$10,4,FALSE),$Q4017*100)/100,"")</f>
        <v/>
      </c>
      <c r="Y4017" s="6">
        <f t="shared" si="189"/>
        <v>102.935</v>
      </c>
      <c r="Z4017" s="6">
        <f>IF($A4017="placement",Y4017,SUMIF($C$10:$C$6209,$C4017,$Y$10:$Y$6209))</f>
        <v>102.935</v>
      </c>
      <c r="AA4017" s="29">
        <f t="shared" si="190"/>
        <v>-1.0563380281690127E-2</v>
      </c>
    </row>
    <row r="4018" spans="1:27" hidden="1" x14ac:dyDescent="0.3">
      <c r="A4018" s="8" t="s">
        <v>17</v>
      </c>
      <c r="B4018" s="8" t="s">
        <v>8361</v>
      </c>
      <c r="C4018" s="8" t="s">
        <v>8362</v>
      </c>
      <c r="D4018" s="33" t="s">
        <v>8367</v>
      </c>
      <c r="E4018" s="8" t="s">
        <v>8368</v>
      </c>
      <c r="F4018" s="29">
        <v>0.28999999999999998</v>
      </c>
      <c r="G4018" s="29">
        <v>0</v>
      </c>
      <c r="H4018" s="30">
        <v>31.816099999999999</v>
      </c>
      <c r="I4018" s="30">
        <v>13.899900000000001</v>
      </c>
      <c r="J4018" s="14">
        <v>375</v>
      </c>
      <c r="K4018" s="14">
        <v>95</v>
      </c>
      <c r="L4018" s="12">
        <v>0.43690000000000001</v>
      </c>
      <c r="M4018" s="7">
        <v>0.89836996999999996</v>
      </c>
      <c r="N4018" s="31">
        <v>0.6</v>
      </c>
      <c r="O4018" s="14">
        <f>IFERROR(VLOOKUP($C4018,'site totals'!$J$2:$K$607,2,FALSE),1)</f>
        <v>901.82629999999995</v>
      </c>
      <c r="P4018" s="32" t="s">
        <v>22</v>
      </c>
      <c r="Q4018" s="12">
        <v>0.33212371509999999</v>
      </c>
      <c r="R4018" s="29">
        <v>0.28999999999999998</v>
      </c>
      <c r="S4018" s="2">
        <f>IF($A4018="site","",VLOOKUP($P4018,margin_ranges!$A$5:$D$10,4,FALSE)/100)</f>
        <v>0.29749999999999999</v>
      </c>
      <c r="T4018" s="6">
        <f>IF(A4018="placement",$J4018*MIN($Q4018,$S4018),"")</f>
        <v>111.5625</v>
      </c>
      <c r="U4018" s="6">
        <f>IF($A4018="placement",T4018,SUMIF($C$10:$C$6209,$C4018,$T$10:$T$6209))</f>
        <v>111.5625</v>
      </c>
      <c r="V4018" s="34">
        <f t="shared" si="191"/>
        <v>-1.0563380281690127E-2</v>
      </c>
      <c r="W4018" s="24"/>
      <c r="X4018" s="2" t="str">
        <f>IFERROR(MIN(VLOOKUP($W4018,margin_ranges!$A$5:$D$10,4,FALSE),$Q4018*100)/100,"")</f>
        <v/>
      </c>
      <c r="Y4018" s="6">
        <f t="shared" si="189"/>
        <v>111.5625</v>
      </c>
      <c r="Z4018" s="6">
        <f>IF($A4018="placement",Y4018,SUMIF($C$10:$C$6209,$C4018,$Y$10:$Y$6209))</f>
        <v>111.5625</v>
      </c>
      <c r="AA4018" s="29">
        <f t="shared" si="190"/>
        <v>-1.0563380281690127E-2</v>
      </c>
    </row>
    <row r="4019" spans="1:27" hidden="1" x14ac:dyDescent="0.3">
      <c r="A4019" s="8" t="s">
        <v>17</v>
      </c>
      <c r="B4019" s="8" t="s">
        <v>8361</v>
      </c>
      <c r="C4019" s="8" t="s">
        <v>8362</v>
      </c>
      <c r="D4019" s="8" t="s">
        <v>8369</v>
      </c>
      <c r="E4019" s="8" t="s">
        <v>8370</v>
      </c>
      <c r="F4019" s="29">
        <v>0.28999999999999898</v>
      </c>
      <c r="G4019" s="29">
        <v>0</v>
      </c>
      <c r="H4019" s="30">
        <v>30.962199999999999</v>
      </c>
      <c r="I4019" s="30">
        <v>13.520799999999999</v>
      </c>
      <c r="J4019" s="14">
        <v>365</v>
      </c>
      <c r="K4019" s="14">
        <v>93</v>
      </c>
      <c r="L4019" s="12">
        <v>0.43669999999999998</v>
      </c>
      <c r="M4019" s="7">
        <v>0.89953932999999997</v>
      </c>
      <c r="N4019" s="31">
        <v>0.6</v>
      </c>
      <c r="O4019" s="14">
        <f>IFERROR(VLOOKUP($C4019,'site totals'!$J$2:$K$607,2,FALSE),1)</f>
        <v>901.82629999999995</v>
      </c>
      <c r="P4019" s="32" t="s">
        <v>22</v>
      </c>
      <c r="Q4019" s="12">
        <v>0.33299192420000001</v>
      </c>
      <c r="R4019" s="29">
        <v>0.28999999999999998</v>
      </c>
      <c r="S4019" s="2">
        <f>IF($A4019="site","",VLOOKUP($P4019,margin_ranges!$A$5:$D$10,4,FALSE)/100)</f>
        <v>0.29749999999999999</v>
      </c>
      <c r="T4019" s="6">
        <f>IF(A4019="placement",$J4019*MIN($Q4019,$S4019),"")</f>
        <v>108.58749999999999</v>
      </c>
      <c r="U4019" s="6">
        <f>IF($A4019="placement",T4019,SUMIF($C$10:$C$6209,$C4019,$T$10:$T$6209))</f>
        <v>108.58749999999999</v>
      </c>
      <c r="V4019" s="34">
        <f t="shared" si="191"/>
        <v>-1.0563380281690016E-2</v>
      </c>
      <c r="W4019" s="24"/>
      <c r="X4019" s="2" t="str">
        <f>IFERROR(MIN(VLOOKUP($W4019,margin_ranges!$A$5:$D$10,4,FALSE),$Q4019*100)/100,"")</f>
        <v/>
      </c>
      <c r="Y4019" s="6">
        <f t="shared" si="189"/>
        <v>108.58749999999999</v>
      </c>
      <c r="Z4019" s="6">
        <f>IF($A4019="placement",Y4019,SUMIF($C$10:$C$6209,$C4019,$Y$10:$Y$6209))</f>
        <v>108.58749999999999</v>
      </c>
      <c r="AA4019" s="17">
        <f t="shared" si="190"/>
        <v>-1.0563380281690016E-2</v>
      </c>
    </row>
    <row r="4020" spans="1:27" hidden="1" x14ac:dyDescent="0.3">
      <c r="A4020" s="8" t="s">
        <v>17</v>
      </c>
      <c r="B4020" s="8" t="s">
        <v>8361</v>
      </c>
      <c r="C4020" s="8" t="s">
        <v>8362</v>
      </c>
      <c r="D4020" s="8" t="s">
        <v>8363</v>
      </c>
      <c r="E4020" s="8" t="s">
        <v>8364</v>
      </c>
      <c r="F4020" s="29">
        <v>0.28999999999999898</v>
      </c>
      <c r="G4020" s="29">
        <v>0</v>
      </c>
      <c r="H4020" s="30">
        <v>33.657299999999999</v>
      </c>
      <c r="I4020" s="30">
        <v>11.204599999999999</v>
      </c>
      <c r="J4020" s="14">
        <v>407</v>
      </c>
      <c r="K4020" s="14">
        <v>104</v>
      </c>
      <c r="L4020" s="12">
        <v>0.33289999999999997</v>
      </c>
      <c r="M4020" s="7">
        <v>1.2114723599999999</v>
      </c>
      <c r="N4020" s="31">
        <v>0.8</v>
      </c>
      <c r="O4020" s="14">
        <f>IFERROR(VLOOKUP($C4020,'site totals'!$J$2:$K$607,2,FALSE),1)</f>
        <v>901.82629999999995</v>
      </c>
      <c r="P4020" s="32" t="s">
        <v>22</v>
      </c>
      <c r="Q4020" s="12">
        <v>0.3396465098</v>
      </c>
      <c r="R4020" s="29">
        <v>0.28999999999999998</v>
      </c>
      <c r="S4020" s="2">
        <f>IF($A4020="site","",VLOOKUP($P4020,margin_ranges!$A$5:$D$10,4,FALSE)/100)</f>
        <v>0.29749999999999999</v>
      </c>
      <c r="T4020" s="6">
        <f>IF(A4020="placement",$J4020*MIN($Q4020,$S4020),"")</f>
        <v>121.0825</v>
      </c>
      <c r="U4020" s="6">
        <f>IF($A4020="placement",T4020,SUMIF($C$10:$C$6209,$C4020,$T$10:$T$6209))</f>
        <v>121.0825</v>
      </c>
      <c r="V4020" s="34">
        <f t="shared" si="191"/>
        <v>-1.0563380281690016E-2</v>
      </c>
      <c r="W4020" s="24"/>
      <c r="X4020" s="2" t="str">
        <f>IFERROR(MIN(VLOOKUP($W4020,margin_ranges!$A$5:$D$10,4,FALSE),$Q4020*100)/100,"")</f>
        <v/>
      </c>
      <c r="Y4020" s="6">
        <f t="shared" si="189"/>
        <v>121.0825</v>
      </c>
      <c r="Z4020" s="6">
        <f>IF($A4020="placement",Y4020,SUMIF($C$10:$C$6209,$C4020,$Y$10:$Y$6209))</f>
        <v>121.0825</v>
      </c>
      <c r="AA4020" s="29">
        <f t="shared" si="190"/>
        <v>-1.0563380281690016E-2</v>
      </c>
    </row>
    <row r="4021" spans="1:27" hidden="1" x14ac:dyDescent="0.3">
      <c r="A4021" s="8" t="s">
        <v>17</v>
      </c>
      <c r="B4021" s="8" t="s">
        <v>8361</v>
      </c>
      <c r="C4021" s="8" t="s">
        <v>8362</v>
      </c>
      <c r="D4021" s="8" t="s">
        <v>8371</v>
      </c>
      <c r="E4021" s="8" t="s">
        <v>8372</v>
      </c>
      <c r="F4021" s="29">
        <v>0.28999999999999898</v>
      </c>
      <c r="G4021" s="29">
        <v>1</v>
      </c>
      <c r="H4021" s="30">
        <v>36.002000000000002</v>
      </c>
      <c r="I4021" s="30">
        <v>10.9711</v>
      </c>
      <c r="J4021" s="14">
        <v>440</v>
      </c>
      <c r="K4021" s="14">
        <v>112</v>
      </c>
      <c r="L4021" s="12">
        <v>0.30470000000000003</v>
      </c>
      <c r="M4021" s="7">
        <v>1.33757259</v>
      </c>
      <c r="N4021" s="31">
        <v>0.8</v>
      </c>
      <c r="O4021" s="14">
        <f>IFERROR(VLOOKUP($C4021,'site totals'!$J$2:$K$607,2,FALSE),1)</f>
        <v>901.82629999999995</v>
      </c>
      <c r="P4021" s="32" t="s">
        <v>22</v>
      </c>
      <c r="Q4021" s="12">
        <v>0.40190162080000003</v>
      </c>
      <c r="R4021" s="29">
        <v>0.28999999999999998</v>
      </c>
      <c r="S4021" s="2">
        <f>IF($A4021="site","",VLOOKUP($P4021,margin_ranges!$A$5:$D$10,4,FALSE)/100)</f>
        <v>0.29749999999999999</v>
      </c>
      <c r="T4021" s="6">
        <f>IF(A4021="placement",$J4021*MIN($Q4021,$S4021),"")</f>
        <v>130.9</v>
      </c>
      <c r="U4021" s="6">
        <f>IF($A4021="placement",T4021,SUMIF($C$10:$C$6209,$C4021,$T$10:$T$6209))</f>
        <v>130.9</v>
      </c>
      <c r="V4021" s="34">
        <f t="shared" si="191"/>
        <v>-1.0563380281690016E-2</v>
      </c>
      <c r="W4021" s="24"/>
      <c r="X4021" s="2" t="str">
        <f>IFERROR(MIN(VLOOKUP($W4021,margin_ranges!$A$5:$D$10,4,FALSE),$Q4021*100)/100,"")</f>
        <v/>
      </c>
      <c r="Y4021" s="6">
        <f t="shared" si="189"/>
        <v>130.9</v>
      </c>
      <c r="Z4021" s="6">
        <f>IF($A4021="placement",Y4021,SUMIF($C$10:$C$6209,$C4021,$Y$10:$Y$6209))</f>
        <v>130.9</v>
      </c>
      <c r="AA4021" s="29">
        <f t="shared" si="190"/>
        <v>-1.0563380281690016E-2</v>
      </c>
    </row>
    <row r="4022" spans="1:27" x14ac:dyDescent="0.3">
      <c r="A4022" s="16" t="s">
        <v>33</v>
      </c>
      <c r="B4022" s="16" t="s">
        <v>8361</v>
      </c>
      <c r="C4022" s="16" t="s">
        <v>8362</v>
      </c>
      <c r="D4022" s="8" t="s">
        <v>34</v>
      </c>
      <c r="E4022" s="16"/>
      <c r="F4022" s="17">
        <v>0.28999999999999998</v>
      </c>
      <c r="G4022" s="17">
        <v>0.22781082999999999</v>
      </c>
      <c r="H4022" s="36">
        <v>164.56809999999999</v>
      </c>
      <c r="I4022" s="36">
        <v>62.6828</v>
      </c>
      <c r="J4022" s="22">
        <v>1932</v>
      </c>
      <c r="K4022" s="22">
        <v>492</v>
      </c>
      <c r="L4022" s="18">
        <v>0.38090000000000002</v>
      </c>
      <c r="M4022" s="19">
        <v>1.0276531799999999</v>
      </c>
      <c r="N4022" s="20">
        <v>0.67075499999999999</v>
      </c>
      <c r="O4022" s="22">
        <f>IFERROR(VLOOKUP($C4022,'site totals'!$J$2:$K$607,2,FALSE),1)</f>
        <v>901.82629999999995</v>
      </c>
      <c r="P4022" s="21"/>
      <c r="Q4022" s="18">
        <v>0.34729438800000001</v>
      </c>
      <c r="R4022" s="17">
        <v>0.28999999999999998</v>
      </c>
      <c r="S4022" s="18" t="str">
        <f>IF($A4022="site","",VLOOKUP($P4022,margin_ranges!$A$5:$D$10,4,FALSE)/100)</f>
        <v/>
      </c>
      <c r="T4022" s="22" t="str">
        <f>IF(A4022="placement",$J4022*MIN($Q4022,$S4022),"")</f>
        <v/>
      </c>
      <c r="U4022" s="22">
        <f>IF($A4022="placement",T4022,SUMIF($C$10:$C$6209,$C4022,$T$10:$T$6209))</f>
        <v>575.0675</v>
      </c>
      <c r="V4022" s="37">
        <f t="shared" si="191"/>
        <v>-1.0780261277811842E-2</v>
      </c>
      <c r="W4022" s="38"/>
      <c r="X4022" s="18" t="str">
        <f>IFERROR(MIN(VLOOKUP($W4022,margin_ranges!$A$5:$D$10,4,FALSE),$Q4022*100)/100,"")</f>
        <v/>
      </c>
      <c r="Y4022" s="6" t="str">
        <f t="shared" si="189"/>
        <v/>
      </c>
      <c r="Z4022" s="6">
        <f>IF($A4022="placement",Y4022,SUMIF($C$10:$C$6209,$C4022,$Y$10:$Y$6209))</f>
        <v>575.0675</v>
      </c>
      <c r="AA4022" s="17">
        <f t="shared" si="190"/>
        <v>-1.0780261277811842E-2</v>
      </c>
    </row>
    <row r="4023" spans="1:27" hidden="1" x14ac:dyDescent="0.3">
      <c r="A4023" s="8" t="s">
        <v>17</v>
      </c>
      <c r="B4023" s="8" t="s">
        <v>8085</v>
      </c>
      <c r="C4023" s="8" t="s">
        <v>8086</v>
      </c>
      <c r="D4023" s="8" t="s">
        <v>8093</v>
      </c>
      <c r="E4023" s="8" t="s">
        <v>8094</v>
      </c>
      <c r="F4023" s="29">
        <v>0.26802613693680299</v>
      </c>
      <c r="G4023" s="29">
        <v>1</v>
      </c>
      <c r="H4023" s="30">
        <v>37.186900000000001</v>
      </c>
      <c r="I4023" s="30">
        <v>7.3390000000000004</v>
      </c>
      <c r="J4023" s="14">
        <v>301</v>
      </c>
      <c r="K4023" s="14">
        <v>81</v>
      </c>
      <c r="L4023" s="12">
        <v>0.19739999999999999</v>
      </c>
      <c r="M4023" s="7">
        <v>1.366169</v>
      </c>
      <c r="N4023" s="31">
        <v>1</v>
      </c>
      <c r="O4023" s="14">
        <f>IFERROR(VLOOKUP($C4023,'site totals'!$J$2:$K$607,2,FALSE),1)</f>
        <v>883.22209999999995</v>
      </c>
      <c r="P4023" s="32" t="s">
        <v>22</v>
      </c>
      <c r="Q4023" s="12">
        <v>0.26802613689999999</v>
      </c>
      <c r="R4023" s="29">
        <v>0.32</v>
      </c>
      <c r="S4023" s="2">
        <f>IF($A4023="site","",VLOOKUP($P4023,margin_ranges!$A$5:$D$10,4,FALSE)/100)</f>
        <v>0.29749999999999999</v>
      </c>
      <c r="T4023" s="6">
        <f>IF(A4023="placement",$J4023*MIN($Q4023,$S4023),"")</f>
        <v>80.675867206899994</v>
      </c>
      <c r="U4023" s="6">
        <f>IF($A4023="placement",T4023,SUMIF($C$10:$C$6209,$C4023,$T$10:$T$6209))</f>
        <v>80.675867206899994</v>
      </c>
      <c r="V4023" s="34">
        <f t="shared" si="191"/>
        <v>7.6432151617647159E-2</v>
      </c>
      <c r="W4023" s="24"/>
      <c r="X4023" s="2" t="str">
        <f>IFERROR(MIN(VLOOKUP($W4023,margin_ranges!$A$5:$D$10,4,FALSE),$Q4023*100)/100,"")</f>
        <v/>
      </c>
      <c r="Y4023" s="6">
        <f t="shared" si="189"/>
        <v>80.675867206899994</v>
      </c>
      <c r="Z4023" s="6">
        <f>IF($A4023="placement",Y4023,SUMIF($C$10:$C$6209,$C4023,$Y$10:$Y$6209))</f>
        <v>80.675867206899994</v>
      </c>
      <c r="AA4023" s="29">
        <f t="shared" si="190"/>
        <v>7.6432151617647159E-2</v>
      </c>
    </row>
    <row r="4024" spans="1:27" hidden="1" x14ac:dyDescent="0.3">
      <c r="A4024" s="8" t="s">
        <v>17</v>
      </c>
      <c r="B4024" s="8" t="s">
        <v>8085</v>
      </c>
      <c r="C4024" s="8" t="s">
        <v>8086</v>
      </c>
      <c r="D4024" s="8" t="s">
        <v>8087</v>
      </c>
      <c r="E4024" s="8" t="s">
        <v>8088</v>
      </c>
      <c r="F4024" s="29">
        <v>0.31</v>
      </c>
      <c r="G4024" s="29">
        <v>1</v>
      </c>
      <c r="H4024" s="30">
        <v>40.950699999999998</v>
      </c>
      <c r="I4024" s="30">
        <v>7.1261000000000001</v>
      </c>
      <c r="J4024" s="14">
        <v>262</v>
      </c>
      <c r="K4024" s="14">
        <v>72</v>
      </c>
      <c r="L4024" s="12">
        <v>0.17399999999999999</v>
      </c>
      <c r="M4024" s="7">
        <v>1.2264839700000001</v>
      </c>
      <c r="N4024" s="31">
        <v>0.8</v>
      </c>
      <c r="O4024" s="14">
        <f>IFERROR(VLOOKUP($C4024,'site totals'!$J$2:$K$607,2,FALSE),1)</f>
        <v>883.22209999999995</v>
      </c>
      <c r="P4024" s="32" t="s">
        <v>22</v>
      </c>
      <c r="Q4024" s="12">
        <v>0.34772894069999999</v>
      </c>
      <c r="R4024" s="29">
        <v>0.31</v>
      </c>
      <c r="S4024" s="2">
        <f>IF($A4024="site","",VLOOKUP($P4024,margin_ranges!$A$5:$D$10,4,FALSE)/100)</f>
        <v>0.29749999999999999</v>
      </c>
      <c r="T4024" s="6">
        <f>IF(A4024="placement",$J4024*MIN($Q4024,$S4024),"")</f>
        <v>77.944999999999993</v>
      </c>
      <c r="U4024" s="6">
        <f>IF($A4024="placement",T4024,SUMIF($C$10:$C$6209,$C4024,$T$10:$T$6209))</f>
        <v>77.944999999999993</v>
      </c>
      <c r="V4024" s="34">
        <f t="shared" si="191"/>
        <v>1.8115942028985588E-2</v>
      </c>
      <c r="W4024" s="24"/>
      <c r="X4024" s="2" t="str">
        <f>IFERROR(MIN(VLOOKUP($W4024,margin_ranges!$A$5:$D$10,4,FALSE),$Q4024*100)/100,"")</f>
        <v/>
      </c>
      <c r="Y4024" s="6">
        <f t="shared" si="189"/>
        <v>77.944999999999993</v>
      </c>
      <c r="Z4024" s="6">
        <f>IF($A4024="placement",Y4024,SUMIF($C$10:$C$6209,$C4024,$Y$10:$Y$6209))</f>
        <v>77.944999999999993</v>
      </c>
      <c r="AA4024" s="29">
        <f t="shared" si="190"/>
        <v>1.8115942028985588E-2</v>
      </c>
    </row>
    <row r="4025" spans="1:27" hidden="1" x14ac:dyDescent="0.3">
      <c r="A4025" s="8" t="s">
        <v>17</v>
      </c>
      <c r="B4025" s="8" t="s">
        <v>8085</v>
      </c>
      <c r="C4025" s="8" t="s">
        <v>8086</v>
      </c>
      <c r="D4025" s="8" t="s">
        <v>8089</v>
      </c>
      <c r="E4025" s="8" t="s">
        <v>8090</v>
      </c>
      <c r="F4025" s="29">
        <v>0.34</v>
      </c>
      <c r="G4025" s="29">
        <v>1</v>
      </c>
      <c r="H4025" s="30">
        <v>102.0877</v>
      </c>
      <c r="I4025" s="30">
        <v>23.401499999999999</v>
      </c>
      <c r="J4025" s="14">
        <v>1249</v>
      </c>
      <c r="K4025" s="14">
        <v>382</v>
      </c>
      <c r="L4025" s="12">
        <v>0.22919999999999999</v>
      </c>
      <c r="M4025" s="7">
        <v>1.77898395</v>
      </c>
      <c r="N4025" s="31">
        <v>1</v>
      </c>
      <c r="O4025" s="14">
        <f>IFERROR(VLOOKUP($C4025,'site totals'!$J$2:$K$607,2,FALSE),1)</f>
        <v>883.22209999999995</v>
      </c>
      <c r="P4025" s="32" t="s">
        <v>22</v>
      </c>
      <c r="Q4025" s="12">
        <v>0.43788138100000001</v>
      </c>
      <c r="R4025" s="29">
        <v>0.34</v>
      </c>
      <c r="S4025" s="2">
        <f>IF($A4025="site","",VLOOKUP($P4025,margin_ranges!$A$5:$D$10,4,FALSE)/100)</f>
        <v>0.29749999999999999</v>
      </c>
      <c r="T4025" s="6">
        <f>IF(A4025="placement",$J4025*MIN($Q4025,$S4025),"")</f>
        <v>371.57749999999999</v>
      </c>
      <c r="U4025" s="6">
        <f>IF($A4025="placement",T4025,SUMIF($C$10:$C$6209,$C4025,$T$10:$T$6209))</f>
        <v>371.57749999999999</v>
      </c>
      <c r="V4025" s="34">
        <f t="shared" si="191"/>
        <v>6.4393939393939448E-2</v>
      </c>
      <c r="W4025" s="24"/>
      <c r="X4025" s="2" t="str">
        <f>IFERROR(MIN(VLOOKUP($W4025,margin_ranges!$A$5:$D$10,4,FALSE),$Q4025*100)/100,"")</f>
        <v/>
      </c>
      <c r="Y4025" s="6">
        <f t="shared" si="189"/>
        <v>371.57749999999999</v>
      </c>
      <c r="Z4025" s="6">
        <f>IF($A4025="placement",Y4025,SUMIF($C$10:$C$6209,$C4025,$Y$10:$Y$6209))</f>
        <v>371.57749999999999</v>
      </c>
      <c r="AA4025" s="17">
        <f t="shared" si="190"/>
        <v>6.4393939393939448E-2</v>
      </c>
    </row>
    <row r="4026" spans="1:27" hidden="1" x14ac:dyDescent="0.3">
      <c r="A4026" s="8" t="s">
        <v>17</v>
      </c>
      <c r="B4026" s="8" t="s">
        <v>8085</v>
      </c>
      <c r="C4026" s="8" t="s">
        <v>8086</v>
      </c>
      <c r="D4026" s="8" t="s">
        <v>8091</v>
      </c>
      <c r="E4026" s="8" t="s">
        <v>8092</v>
      </c>
      <c r="F4026" s="29">
        <v>0.36884954248296498</v>
      </c>
      <c r="G4026" s="29">
        <v>0</v>
      </c>
      <c r="H4026" s="30">
        <v>19.3094</v>
      </c>
      <c r="I4026" s="30">
        <v>1.6978</v>
      </c>
      <c r="J4026" s="14">
        <v>81</v>
      </c>
      <c r="K4026" s="14">
        <v>27</v>
      </c>
      <c r="L4026" s="12">
        <v>8.7900000000000006E-2</v>
      </c>
      <c r="M4026" s="7">
        <v>1.58440826</v>
      </c>
      <c r="N4026" s="31">
        <v>1</v>
      </c>
      <c r="O4026" s="14">
        <f>IFERROR(VLOOKUP($C4026,'site totals'!$J$2:$K$607,2,FALSE),1)</f>
        <v>883.22209999999995</v>
      </c>
      <c r="P4026" s="32" t="s">
        <v>22</v>
      </c>
      <c r="Q4026" s="12">
        <v>0.36884954250000002</v>
      </c>
      <c r="R4026" s="29">
        <v>0.39</v>
      </c>
      <c r="S4026" s="2">
        <f>IF($A4026="site","",VLOOKUP($P4026,margin_ranges!$A$5:$D$10,4,FALSE)/100)</f>
        <v>0.29749999999999999</v>
      </c>
      <c r="T4026" s="6">
        <f>IF(A4026="placement",$J4026*MIN($Q4026,$S4026),"")</f>
        <v>24.0975</v>
      </c>
      <c r="U4026" s="6">
        <f>IF($A4026="placement",T4026,SUMIF($C$10:$C$6209,$C4026,$T$10:$T$6209))</f>
        <v>24.0975</v>
      </c>
      <c r="V4026" s="34">
        <f t="shared" si="191"/>
        <v>0.15163934426229519</v>
      </c>
      <c r="W4026" s="24"/>
      <c r="X4026" s="2" t="str">
        <f>IFERROR(MIN(VLOOKUP($W4026,margin_ranges!$A$5:$D$10,4,FALSE),$Q4026*100)/100,"")</f>
        <v/>
      </c>
      <c r="Y4026" s="6">
        <f t="shared" si="189"/>
        <v>24.0975</v>
      </c>
      <c r="Z4026" s="6">
        <f>IF($A4026="placement",Y4026,SUMIF($C$10:$C$6209,$C4026,$Y$10:$Y$6209))</f>
        <v>24.0975</v>
      </c>
      <c r="AA4026" s="17">
        <f t="shared" si="190"/>
        <v>0.15163934426229519</v>
      </c>
    </row>
    <row r="4027" spans="1:27" x14ac:dyDescent="0.3">
      <c r="A4027" s="16" t="s">
        <v>33</v>
      </c>
      <c r="B4027" s="16" t="s">
        <v>8085</v>
      </c>
      <c r="C4027" s="16" t="s">
        <v>8086</v>
      </c>
      <c r="D4027" s="8" t="s">
        <v>34</v>
      </c>
      <c r="E4027" s="16"/>
      <c r="F4027" s="17">
        <v>0.33479720899193899</v>
      </c>
      <c r="G4027" s="17">
        <v>0.95736089000000002</v>
      </c>
      <c r="H4027" s="36">
        <v>199.5361</v>
      </c>
      <c r="I4027" s="36">
        <v>39.564399999999999</v>
      </c>
      <c r="J4027" s="22">
        <v>1893</v>
      </c>
      <c r="K4027" s="22">
        <v>562</v>
      </c>
      <c r="L4027" s="18">
        <v>0.1983</v>
      </c>
      <c r="M4027" s="19">
        <v>1.59454579</v>
      </c>
      <c r="N4027" s="20">
        <v>0.96397699999999997</v>
      </c>
      <c r="O4027" s="22">
        <f>IFERROR(VLOOKUP($C4027,'site totals'!$J$2:$K$607,2,FALSE),1)</f>
        <v>883.22209999999995</v>
      </c>
      <c r="P4027" s="21"/>
      <c r="Q4027" s="18">
        <v>0.39545354640000002</v>
      </c>
      <c r="R4027" s="17">
        <v>0.33479999999999999</v>
      </c>
      <c r="S4027" s="18" t="str">
        <f>IF($A4027="site","",VLOOKUP($P4027,margin_ranges!$A$5:$D$10,4,FALSE)/100)</f>
        <v/>
      </c>
      <c r="T4027" s="22" t="str">
        <f>IF(A4027="placement",$J4027*MIN($Q4027,$S4027),"")</f>
        <v/>
      </c>
      <c r="U4027" s="22">
        <f>IF($A4027="placement",T4027,SUMIF($C$10:$C$6209,$C4027,$T$10:$T$6209))</f>
        <v>554.29586720689997</v>
      </c>
      <c r="V4027" s="37">
        <f t="shared" si="191"/>
        <v>6.3118681061171467E-2</v>
      </c>
      <c r="W4027" s="38"/>
      <c r="X4027" s="18" t="str">
        <f>IFERROR(MIN(VLOOKUP($W4027,margin_ranges!$A$5:$D$10,4,FALSE),$Q4027*100)/100,"")</f>
        <v/>
      </c>
      <c r="Y4027" s="6" t="str">
        <f t="shared" si="189"/>
        <v/>
      </c>
      <c r="Z4027" s="6">
        <f>IF($A4027="placement",Y4027,SUMIF($C$10:$C$6209,$C4027,$Y$10:$Y$6209))</f>
        <v>554.29586720689997</v>
      </c>
      <c r="AA4027" s="17">
        <f t="shared" si="190"/>
        <v>6.3118681061171467E-2</v>
      </c>
    </row>
    <row r="4028" spans="1:27" hidden="1" x14ac:dyDescent="0.3">
      <c r="A4028" s="8" t="s">
        <v>17</v>
      </c>
      <c r="B4028" s="8" t="s">
        <v>8064</v>
      </c>
      <c r="C4028" s="8" t="s">
        <v>8065</v>
      </c>
      <c r="D4028" s="8" t="s">
        <v>8068</v>
      </c>
      <c r="E4028" s="8" t="s">
        <v>8069</v>
      </c>
      <c r="F4028" s="29">
        <v>0.25</v>
      </c>
      <c r="G4028" s="29">
        <v>1</v>
      </c>
      <c r="H4028" s="30">
        <v>120.8008</v>
      </c>
      <c r="I4028" s="30">
        <v>19.444400000000002</v>
      </c>
      <c r="J4028" s="14">
        <v>358</v>
      </c>
      <c r="K4028" s="14">
        <v>89</v>
      </c>
      <c r="L4028" s="12">
        <v>0.161</v>
      </c>
      <c r="M4028" s="7">
        <v>0.61334319999999998</v>
      </c>
      <c r="N4028" s="31">
        <v>0.4</v>
      </c>
      <c r="O4028" s="14">
        <f>IFERROR(VLOOKUP($C4028,'site totals'!$J$2:$K$607,2,FALSE),1)</f>
        <v>880.63810000000001</v>
      </c>
      <c r="P4028" s="32" t="s">
        <v>91</v>
      </c>
      <c r="Q4028" s="12">
        <v>0.34783658119999999</v>
      </c>
      <c r="R4028" s="29">
        <v>0.25</v>
      </c>
      <c r="S4028" s="2">
        <f>IF($A4028="site","",VLOOKUP($P4028,margin_ranges!$A$5:$D$10,4,FALSE)/100)</f>
        <v>0.29749999999999999</v>
      </c>
      <c r="T4028" s="6">
        <f>IF(A4028="placement",$J4028*MIN($Q4028,$S4028),"")</f>
        <v>106.505</v>
      </c>
      <c r="U4028" s="6">
        <f>IF($A4028="placement",T4028,SUMIF($C$10:$C$6209,$C4028,$T$10:$T$6209))</f>
        <v>106.505</v>
      </c>
      <c r="V4028" s="34">
        <f t="shared" si="191"/>
        <v>-6.3333333333333353E-2</v>
      </c>
      <c r="W4028" s="24"/>
      <c r="X4028" s="2" t="str">
        <f>IFERROR(MIN(VLOOKUP($W4028,margin_ranges!$A$5:$D$10,4,FALSE),$Q4028*100)/100,"")</f>
        <v/>
      </c>
      <c r="Y4028" s="6">
        <f t="shared" si="189"/>
        <v>106.505</v>
      </c>
      <c r="Z4028" s="6">
        <f>IF($A4028="placement",Y4028,SUMIF($C$10:$C$6209,$C4028,$Y$10:$Y$6209))</f>
        <v>106.505</v>
      </c>
      <c r="AA4028" s="29">
        <f t="shared" si="190"/>
        <v>-6.3333333333333353E-2</v>
      </c>
    </row>
    <row r="4029" spans="1:27" hidden="1" x14ac:dyDescent="0.3">
      <c r="A4029" s="8" t="s">
        <v>17</v>
      </c>
      <c r="B4029" s="8" t="s">
        <v>8064</v>
      </c>
      <c r="C4029" s="8" t="s">
        <v>8065</v>
      </c>
      <c r="D4029" s="8" t="s">
        <v>8066</v>
      </c>
      <c r="E4029" s="8" t="s">
        <v>8067</v>
      </c>
      <c r="F4029" s="29">
        <v>0.3</v>
      </c>
      <c r="G4029" s="29">
        <v>1</v>
      </c>
      <c r="H4029" s="30">
        <v>125.6477</v>
      </c>
      <c r="I4029" s="30">
        <v>25.874199999999998</v>
      </c>
      <c r="J4029" s="14">
        <v>486</v>
      </c>
      <c r="K4029" s="14">
        <v>146</v>
      </c>
      <c r="L4029" s="12">
        <v>0.2059</v>
      </c>
      <c r="M4029" s="7">
        <v>0.62638203000000003</v>
      </c>
      <c r="N4029" s="31">
        <v>0.35</v>
      </c>
      <c r="O4029" s="14">
        <f>IFERROR(VLOOKUP($C4029,'site totals'!$J$2:$K$607,2,FALSE),1)</f>
        <v>880.63810000000001</v>
      </c>
      <c r="P4029" s="32" t="s">
        <v>91</v>
      </c>
      <c r="Q4029" s="12">
        <v>0.44123556629999999</v>
      </c>
      <c r="R4029" s="29">
        <v>0.3</v>
      </c>
      <c r="S4029" s="2">
        <f>IF($A4029="site","",VLOOKUP($P4029,margin_ranges!$A$5:$D$10,4,FALSE)/100)</f>
        <v>0.29749999999999999</v>
      </c>
      <c r="T4029" s="6">
        <f>IF(A4029="placement",$J4029*MIN($Q4029,$S4029),"")</f>
        <v>144.58499999999998</v>
      </c>
      <c r="U4029" s="6">
        <f>IF($A4029="placement",T4029,SUMIF($C$10:$C$6209,$C4029,$T$10:$T$6209))</f>
        <v>144.58499999999998</v>
      </c>
      <c r="V4029" s="34">
        <f t="shared" si="191"/>
        <v>3.5714285714285587E-3</v>
      </c>
      <c r="W4029" s="24"/>
      <c r="X4029" s="2" t="str">
        <f>IFERROR(MIN(VLOOKUP($W4029,margin_ranges!$A$5:$D$10,4,FALSE),$Q4029*100)/100,"")</f>
        <v/>
      </c>
      <c r="Y4029" s="6">
        <f t="shared" si="189"/>
        <v>144.58499999999998</v>
      </c>
      <c r="Z4029" s="6">
        <f>IF($A4029="placement",Y4029,SUMIF($C$10:$C$6209,$C4029,$Y$10:$Y$6209))</f>
        <v>144.58499999999998</v>
      </c>
      <c r="AA4029" s="17">
        <f t="shared" si="190"/>
        <v>3.5714285714285587E-3</v>
      </c>
    </row>
    <row r="4030" spans="1:27" hidden="1" x14ac:dyDescent="0.3">
      <c r="A4030" s="8" t="s">
        <v>17</v>
      </c>
      <c r="B4030" s="8" t="s">
        <v>8064</v>
      </c>
      <c r="C4030" s="8" t="s">
        <v>8065</v>
      </c>
      <c r="D4030" s="8" t="s">
        <v>8072</v>
      </c>
      <c r="E4030" s="8" t="s">
        <v>64</v>
      </c>
      <c r="F4030" s="29">
        <v>0.3</v>
      </c>
      <c r="G4030" s="29">
        <v>1</v>
      </c>
      <c r="H4030" s="30">
        <v>104.5014</v>
      </c>
      <c r="I4030" s="30">
        <v>31.245100000000001</v>
      </c>
      <c r="J4030" s="14">
        <v>590</v>
      </c>
      <c r="K4030" s="14">
        <v>174</v>
      </c>
      <c r="L4030" s="12">
        <v>0.29899999999999999</v>
      </c>
      <c r="M4030" s="7">
        <v>0.6293145</v>
      </c>
      <c r="N4030" s="31">
        <v>0.35</v>
      </c>
      <c r="O4030" s="14">
        <f>IFERROR(VLOOKUP($C4030,'site totals'!$J$2:$K$607,2,FALSE),1)</f>
        <v>880.63810000000001</v>
      </c>
      <c r="P4030" s="32" t="s">
        <v>91</v>
      </c>
      <c r="Q4030" s="12">
        <v>0.44383928789999999</v>
      </c>
      <c r="R4030" s="29">
        <v>0.3</v>
      </c>
      <c r="S4030" s="2">
        <f>IF($A4030="site","",VLOOKUP($P4030,margin_ranges!$A$5:$D$10,4,FALSE)/100)</f>
        <v>0.29749999999999999</v>
      </c>
      <c r="T4030" s="6">
        <f>IF(A4030="placement",$J4030*MIN($Q4030,$S4030),"")</f>
        <v>175.52500000000001</v>
      </c>
      <c r="U4030" s="6">
        <f>IF($A4030="placement",T4030,SUMIF($C$10:$C$6209,$C4030,$T$10:$T$6209))</f>
        <v>175.52500000000001</v>
      </c>
      <c r="V4030" s="34">
        <f t="shared" si="191"/>
        <v>3.5714285714285587E-3</v>
      </c>
      <c r="W4030" s="24"/>
      <c r="X4030" s="2" t="str">
        <f>IFERROR(MIN(VLOOKUP($W4030,margin_ranges!$A$5:$D$10,4,FALSE),$Q4030*100)/100,"")</f>
        <v/>
      </c>
      <c r="Y4030" s="6">
        <f t="shared" si="189"/>
        <v>175.52500000000001</v>
      </c>
      <c r="Z4030" s="6">
        <f>IF($A4030="placement",Y4030,SUMIF($C$10:$C$6209,$C4030,$Y$10:$Y$6209))</f>
        <v>175.52500000000001</v>
      </c>
      <c r="AA4030" s="29">
        <f t="shared" si="190"/>
        <v>3.5714285714285587E-3</v>
      </c>
    </row>
    <row r="4031" spans="1:27" hidden="1" x14ac:dyDescent="0.3">
      <c r="A4031" s="8" t="s">
        <v>17</v>
      </c>
      <c r="B4031" s="8" t="s">
        <v>8064</v>
      </c>
      <c r="C4031" s="8" t="s">
        <v>8065</v>
      </c>
      <c r="D4031" s="8" t="s">
        <v>8070</v>
      </c>
      <c r="E4031" s="8" t="s">
        <v>8071</v>
      </c>
      <c r="F4031" s="29">
        <v>0.33999999999999903</v>
      </c>
      <c r="G4031" s="29">
        <v>1</v>
      </c>
      <c r="H4031" s="30">
        <v>131.70359999999999</v>
      </c>
      <c r="I4031" s="30">
        <v>22.117100000000001</v>
      </c>
      <c r="J4031" s="14">
        <v>453</v>
      </c>
      <c r="K4031" s="14">
        <v>139</v>
      </c>
      <c r="L4031" s="12">
        <v>0.16789999999999999</v>
      </c>
      <c r="M4031" s="7">
        <v>0.68302189999999996</v>
      </c>
      <c r="N4031" s="31">
        <v>0.4</v>
      </c>
      <c r="O4031" s="14">
        <f>IFERROR(VLOOKUP($C4031,'site totals'!$J$2:$K$607,2,FALSE),1)</f>
        <v>880.63810000000001</v>
      </c>
      <c r="P4031" s="32" t="s">
        <v>22</v>
      </c>
      <c r="Q4031" s="12">
        <v>0.41436723759999999</v>
      </c>
      <c r="R4031" s="29">
        <v>0.34</v>
      </c>
      <c r="S4031" s="2">
        <f>IF($A4031="site","",VLOOKUP($P4031,margin_ranges!$A$5:$D$10,4,FALSE)/100)</f>
        <v>0.29749999999999999</v>
      </c>
      <c r="T4031" s="6">
        <f>IF(A4031="placement",$J4031*MIN($Q4031,$S4031),"")</f>
        <v>134.76749999999998</v>
      </c>
      <c r="U4031" s="6">
        <f>IF($A4031="placement",T4031,SUMIF($C$10:$C$6209,$C4031,$T$10:$T$6209))</f>
        <v>134.76749999999998</v>
      </c>
      <c r="V4031" s="34">
        <f t="shared" si="191"/>
        <v>6.439393939393967E-2</v>
      </c>
      <c r="W4031" s="24"/>
      <c r="X4031" s="2" t="str">
        <f>IFERROR(MIN(VLOOKUP($W4031,margin_ranges!$A$5:$D$10,4,FALSE),$Q4031*100)/100,"")</f>
        <v/>
      </c>
      <c r="Y4031" s="6">
        <f t="shared" si="189"/>
        <v>134.76749999999998</v>
      </c>
      <c r="Z4031" s="6">
        <f>IF($A4031="placement",Y4031,SUMIF($C$10:$C$6209,$C4031,$Y$10:$Y$6209))</f>
        <v>134.76749999999998</v>
      </c>
      <c r="AA4031" s="29">
        <f t="shared" si="190"/>
        <v>6.439393939393967E-2</v>
      </c>
    </row>
    <row r="4032" spans="1:27" x14ac:dyDescent="0.3">
      <c r="A4032" s="16" t="s">
        <v>33</v>
      </c>
      <c r="B4032" s="16" t="s">
        <v>8064</v>
      </c>
      <c r="C4032" s="16" t="s">
        <v>8065</v>
      </c>
      <c r="D4032" s="8" t="s">
        <v>34</v>
      </c>
      <c r="E4032" s="16"/>
      <c r="F4032" s="17">
        <v>0.30012648896294603</v>
      </c>
      <c r="G4032" s="17">
        <v>1</v>
      </c>
      <c r="H4032" s="36">
        <v>482.65350000000001</v>
      </c>
      <c r="I4032" s="36">
        <v>98.680899999999994</v>
      </c>
      <c r="J4032" s="22">
        <v>1887</v>
      </c>
      <c r="K4032" s="22">
        <v>548</v>
      </c>
      <c r="L4032" s="18">
        <v>0.20449999999999999</v>
      </c>
      <c r="M4032" s="19">
        <v>0.63743590000000006</v>
      </c>
      <c r="N4032" s="20">
        <v>0.37105900000000003</v>
      </c>
      <c r="O4032" s="22">
        <f>IFERROR(VLOOKUP($C4032,'site totals'!$J$2:$K$607,2,FALSE),1)</f>
        <v>880.63810000000001</v>
      </c>
      <c r="P4032" s="21"/>
      <c r="Q4032" s="18">
        <v>0.41788814000000002</v>
      </c>
      <c r="R4032" s="17">
        <v>0.30009999999999998</v>
      </c>
      <c r="S4032" s="18" t="str">
        <f>IF($A4032="site","",VLOOKUP($P4032,margin_ranges!$A$5:$D$10,4,FALSE)/100)</f>
        <v/>
      </c>
      <c r="T4032" s="22" t="str">
        <f>IF(A4032="placement",$J4032*MIN($Q4032,$S4032),"")</f>
        <v/>
      </c>
      <c r="U4032" s="22">
        <f>IF($A4032="placement",T4032,SUMIF($C$10:$C$6209,$C4032,$T$10:$T$6209))</f>
        <v>561.38249999999994</v>
      </c>
      <c r="V4032" s="37">
        <f t="shared" si="191"/>
        <v>3.7148164023432795E-3</v>
      </c>
      <c r="W4032" s="38"/>
      <c r="X4032" s="18" t="str">
        <f>IFERROR(MIN(VLOOKUP($W4032,margin_ranges!$A$5:$D$10,4,FALSE),$Q4032*100)/100,"")</f>
        <v/>
      </c>
      <c r="Y4032" s="6" t="str">
        <f t="shared" si="189"/>
        <v/>
      </c>
      <c r="Z4032" s="6">
        <f>IF($A4032="placement",Y4032,SUMIF($C$10:$C$6209,$C4032,$Y$10:$Y$6209))</f>
        <v>561.38249999999994</v>
      </c>
      <c r="AA4032" s="17">
        <f t="shared" si="190"/>
        <v>3.7148164023432795E-3</v>
      </c>
    </row>
    <row r="4033" spans="1:27" hidden="1" x14ac:dyDescent="0.3">
      <c r="A4033" s="8" t="s">
        <v>17</v>
      </c>
      <c r="B4033" s="8" t="s">
        <v>11372</v>
      </c>
      <c r="C4033" s="8" t="s">
        <v>11373</v>
      </c>
      <c r="D4033" s="8" t="s">
        <v>11374</v>
      </c>
      <c r="E4033" s="8" t="s">
        <v>11375</v>
      </c>
      <c r="F4033" s="29">
        <v>0.25</v>
      </c>
      <c r="G4033" s="29">
        <v>1</v>
      </c>
      <c r="H4033" s="30">
        <v>1598.4906000000001</v>
      </c>
      <c r="I4033" s="30">
        <v>551.06590000000006</v>
      </c>
      <c r="J4033" s="14">
        <v>1006</v>
      </c>
      <c r="K4033" s="14">
        <v>252</v>
      </c>
      <c r="L4033" s="12">
        <v>0.34470000000000001</v>
      </c>
      <c r="M4033" s="7">
        <v>6.0860240000000003E-2</v>
      </c>
      <c r="N4033" s="31">
        <v>0.03</v>
      </c>
      <c r="O4033" s="14">
        <f>IFERROR(VLOOKUP($C4033,'site totals'!$J$2:$K$607,2,FALSE),1)</f>
        <v>874.23940000000005</v>
      </c>
      <c r="P4033" s="32" t="s">
        <v>91</v>
      </c>
      <c r="Q4033" s="12">
        <v>0.50706733510000002</v>
      </c>
      <c r="R4033" s="29">
        <v>0.25</v>
      </c>
      <c r="S4033" s="2">
        <f>IF($A4033="site","",VLOOKUP($P4033,margin_ranges!$A$5:$D$10,4,FALSE)/100)</f>
        <v>0.29749999999999999</v>
      </c>
      <c r="T4033" s="6">
        <f>IF(A4033="placement",$J4033*MIN($Q4033,$S4033),"")</f>
        <v>299.28499999999997</v>
      </c>
      <c r="U4033" s="6">
        <f>IF($A4033="placement",T4033,SUMIF($C$10:$C$6209,$C4033,$T$10:$T$6209))</f>
        <v>299.28499999999997</v>
      </c>
      <c r="V4033" s="34">
        <f t="shared" si="191"/>
        <v>-6.3333333333333242E-2</v>
      </c>
      <c r="W4033" s="24"/>
      <c r="X4033" s="2" t="str">
        <f>IFERROR(MIN(VLOOKUP($W4033,margin_ranges!$A$5:$D$10,4,FALSE),$Q4033*100)/100,"")</f>
        <v/>
      </c>
      <c r="Y4033" s="6">
        <f t="shared" si="189"/>
        <v>299.28499999999997</v>
      </c>
      <c r="Z4033" s="6">
        <f>IF($A4033="placement",Y4033,SUMIF($C$10:$C$6209,$C4033,$Y$10:$Y$6209))</f>
        <v>299.28499999999997</v>
      </c>
      <c r="AA4033" s="29">
        <f t="shared" si="190"/>
        <v>-6.3333333333333242E-2</v>
      </c>
    </row>
    <row r="4034" spans="1:27" hidden="1" x14ac:dyDescent="0.3">
      <c r="A4034" s="8" t="s">
        <v>17</v>
      </c>
      <c r="B4034" s="8" t="s">
        <v>11372</v>
      </c>
      <c r="C4034" s="8" t="s">
        <v>11373</v>
      </c>
      <c r="D4034" s="8" t="s">
        <v>11376</v>
      </c>
      <c r="E4034" s="8" t="s">
        <v>11377</v>
      </c>
      <c r="F4034" s="29">
        <v>0.3</v>
      </c>
      <c r="G4034" s="29">
        <v>1</v>
      </c>
      <c r="H4034" s="30">
        <v>288.29849999999999</v>
      </c>
      <c r="I4034" s="30">
        <v>75.496399999999994</v>
      </c>
      <c r="J4034" s="14">
        <v>213</v>
      </c>
      <c r="K4034" s="14">
        <v>64</v>
      </c>
      <c r="L4034" s="12">
        <v>0.26190000000000002</v>
      </c>
      <c r="M4034" s="7">
        <v>9.4156959999999998E-2</v>
      </c>
      <c r="N4034" s="31">
        <v>0.03</v>
      </c>
      <c r="O4034" s="14">
        <f>IFERROR(VLOOKUP($C4034,'site totals'!$J$2:$K$607,2,FALSE),1)</f>
        <v>874.23940000000005</v>
      </c>
      <c r="P4034" s="32" t="s">
        <v>91</v>
      </c>
      <c r="Q4034" s="12">
        <v>0.68138308989999996</v>
      </c>
      <c r="R4034" s="29">
        <v>0.3</v>
      </c>
      <c r="S4034" s="2">
        <f>IF($A4034="site","",VLOOKUP($P4034,margin_ranges!$A$5:$D$10,4,FALSE)/100)</f>
        <v>0.29749999999999999</v>
      </c>
      <c r="T4034" s="6">
        <f>IF(A4034="placement",$J4034*MIN($Q4034,$S4034),"")</f>
        <v>63.3675</v>
      </c>
      <c r="U4034" s="6">
        <f>IF($A4034="placement",T4034,SUMIF($C$10:$C$6209,$C4034,$T$10:$T$6209))</f>
        <v>63.3675</v>
      </c>
      <c r="V4034" s="34">
        <f t="shared" si="191"/>
        <v>3.5714285714285587E-3</v>
      </c>
      <c r="W4034" s="24"/>
      <c r="X4034" s="2" t="str">
        <f>IFERROR(MIN(VLOOKUP($W4034,margin_ranges!$A$5:$D$10,4,FALSE),$Q4034*100)/100,"")</f>
        <v/>
      </c>
      <c r="Y4034" s="6">
        <f t="shared" si="189"/>
        <v>63.3675</v>
      </c>
      <c r="Z4034" s="6">
        <f>IF($A4034="placement",Y4034,SUMIF($C$10:$C$6209,$C4034,$Y$10:$Y$6209))</f>
        <v>63.3675</v>
      </c>
      <c r="AA4034" s="29">
        <f t="shared" si="190"/>
        <v>3.5714285714285587E-3</v>
      </c>
    </row>
    <row r="4035" spans="1:27" hidden="1" x14ac:dyDescent="0.3">
      <c r="A4035" s="8" t="s">
        <v>17</v>
      </c>
      <c r="B4035" s="8" t="s">
        <v>11372</v>
      </c>
      <c r="C4035" s="8" t="s">
        <v>11373</v>
      </c>
      <c r="D4035" s="8" t="s">
        <v>11380</v>
      </c>
      <c r="E4035" s="8" t="s">
        <v>11381</v>
      </c>
      <c r="F4035" s="29">
        <v>0.3</v>
      </c>
      <c r="G4035" s="29">
        <v>1</v>
      </c>
      <c r="H4035" s="30">
        <v>826.35069999999996</v>
      </c>
      <c r="I4035" s="30">
        <v>263.81490000000002</v>
      </c>
      <c r="J4035" s="14">
        <v>568</v>
      </c>
      <c r="K4035" s="14">
        <v>170</v>
      </c>
      <c r="L4035" s="12">
        <v>0.31929999999999997</v>
      </c>
      <c r="M4035" s="7">
        <v>7.1765860000000001E-2</v>
      </c>
      <c r="N4035" s="31">
        <v>0.03</v>
      </c>
      <c r="O4035" s="14">
        <f>IFERROR(VLOOKUP($C4035,'site totals'!$J$2:$K$607,2,FALSE),1)</f>
        <v>874.23940000000005</v>
      </c>
      <c r="P4035" s="32" t="s">
        <v>91</v>
      </c>
      <c r="Q4035" s="12">
        <v>0.58197393350000004</v>
      </c>
      <c r="R4035" s="29">
        <v>0.3</v>
      </c>
      <c r="S4035" s="2">
        <f>IF($A4035="site","",VLOOKUP($P4035,margin_ranges!$A$5:$D$10,4,FALSE)/100)</f>
        <v>0.29749999999999999</v>
      </c>
      <c r="T4035" s="6">
        <f>IF(A4035="placement",$J4035*MIN($Q4035,$S4035),"")</f>
        <v>168.98</v>
      </c>
      <c r="U4035" s="6">
        <f>IF($A4035="placement",T4035,SUMIF($C$10:$C$6209,$C4035,$T$10:$T$6209))</f>
        <v>168.98</v>
      </c>
      <c r="V4035" s="34">
        <f t="shared" si="191"/>
        <v>3.5714285714285587E-3</v>
      </c>
      <c r="W4035" s="24"/>
      <c r="X4035" s="2" t="str">
        <f>IFERROR(MIN(VLOOKUP($W4035,margin_ranges!$A$5:$D$10,4,FALSE),$Q4035*100)/100,"")</f>
        <v/>
      </c>
      <c r="Y4035" s="6">
        <f t="shared" si="189"/>
        <v>168.98</v>
      </c>
      <c r="Z4035" s="6">
        <f>IF($A4035="placement",Y4035,SUMIF($C$10:$C$6209,$C4035,$Y$10:$Y$6209))</f>
        <v>168.98</v>
      </c>
      <c r="AA4035" s="29">
        <f t="shared" si="190"/>
        <v>3.5714285714285587E-3</v>
      </c>
    </row>
    <row r="4036" spans="1:27" hidden="1" x14ac:dyDescent="0.3">
      <c r="A4036" s="8" t="s">
        <v>17</v>
      </c>
      <c r="B4036" s="8" t="s">
        <v>11372</v>
      </c>
      <c r="C4036" s="8" t="s">
        <v>11373</v>
      </c>
      <c r="D4036" s="8" t="s">
        <v>11378</v>
      </c>
      <c r="E4036" s="8" t="s">
        <v>11379</v>
      </c>
      <c r="F4036" s="29">
        <v>0.3</v>
      </c>
      <c r="G4036" s="29">
        <v>1</v>
      </c>
      <c r="H4036" s="30">
        <v>143.08940000000001</v>
      </c>
      <c r="I4036" s="30">
        <v>38.308999999999997</v>
      </c>
      <c r="J4036" s="14">
        <v>86</v>
      </c>
      <c r="K4036" s="14">
        <v>26</v>
      </c>
      <c r="L4036" s="12">
        <v>0.26769999999999999</v>
      </c>
      <c r="M4036" s="7">
        <v>7.4819419999999998E-2</v>
      </c>
      <c r="N4036" s="31">
        <v>0.03</v>
      </c>
      <c r="O4036" s="14">
        <f>IFERROR(VLOOKUP($C4036,'site totals'!$J$2:$K$607,2,FALSE),1)</f>
        <v>874.23940000000005</v>
      </c>
      <c r="P4036" s="32" t="s">
        <v>91</v>
      </c>
      <c r="Q4036" s="12">
        <v>0.59903457969999996</v>
      </c>
      <c r="R4036" s="29">
        <v>0.3</v>
      </c>
      <c r="S4036" s="2">
        <f>IF($A4036="site","",VLOOKUP($P4036,margin_ranges!$A$5:$D$10,4,FALSE)/100)</f>
        <v>0.29749999999999999</v>
      </c>
      <c r="T4036" s="6">
        <f>IF(A4036="placement",$J4036*MIN($Q4036,$S4036),"")</f>
        <v>25.584999999999997</v>
      </c>
      <c r="U4036" s="6">
        <f>IF($A4036="placement",T4036,SUMIF($C$10:$C$6209,$C4036,$T$10:$T$6209))</f>
        <v>25.584999999999997</v>
      </c>
      <c r="V4036" s="34">
        <f t="shared" si="191"/>
        <v>3.5714285714287808E-3</v>
      </c>
      <c r="W4036" s="24"/>
      <c r="X4036" s="2" t="str">
        <f>IFERROR(MIN(VLOOKUP($W4036,margin_ranges!$A$5:$D$10,4,FALSE),$Q4036*100)/100,"")</f>
        <v/>
      </c>
      <c r="Y4036" s="6">
        <f t="shared" si="189"/>
        <v>25.584999999999997</v>
      </c>
      <c r="Z4036" s="6">
        <f>IF($A4036="placement",Y4036,SUMIF($C$10:$C$6209,$C4036,$Y$10:$Y$6209))</f>
        <v>25.584999999999997</v>
      </c>
      <c r="AA4036" s="29">
        <f t="shared" si="190"/>
        <v>3.5714285714287808E-3</v>
      </c>
    </row>
    <row r="4037" spans="1:27" x14ac:dyDescent="0.3">
      <c r="A4037" s="16" t="s">
        <v>33</v>
      </c>
      <c r="B4037" s="16" t="s">
        <v>11372</v>
      </c>
      <c r="C4037" s="16" t="s">
        <v>11373</v>
      </c>
      <c r="D4037" s="8" t="s">
        <v>34</v>
      </c>
      <c r="E4037" s="16"/>
      <c r="F4037" s="17">
        <v>0.273146257192251</v>
      </c>
      <c r="G4037" s="17">
        <v>1</v>
      </c>
      <c r="H4037" s="36">
        <v>2856.2293</v>
      </c>
      <c r="I4037" s="36">
        <v>928.68610000000001</v>
      </c>
      <c r="J4037" s="22">
        <v>1873</v>
      </c>
      <c r="K4037" s="22">
        <v>512</v>
      </c>
      <c r="L4037" s="18">
        <v>0.3251</v>
      </c>
      <c r="M4037" s="19">
        <v>6.7240880000000003E-2</v>
      </c>
      <c r="N4037" s="20">
        <v>0.03</v>
      </c>
      <c r="O4037" s="22">
        <f>IFERROR(VLOOKUP($C4037,'site totals'!$J$2:$K$607,2,FALSE),1)</f>
        <v>874.23940000000005</v>
      </c>
      <c r="P4037" s="21"/>
      <c r="Q4037" s="18">
        <v>0.55384282610000002</v>
      </c>
      <c r="R4037" s="17">
        <v>0.27310000000000001</v>
      </c>
      <c r="S4037" s="18" t="str">
        <f>IF($A4037="site","",VLOOKUP($P4037,margin_ranges!$A$5:$D$10,4,FALSE)/100)</f>
        <v/>
      </c>
      <c r="T4037" s="22" t="str">
        <f>IF(A4037="placement",$J4037*MIN($Q4037,$S4037),"")</f>
        <v/>
      </c>
      <c r="U4037" s="22">
        <f>IF($A4037="placement",T4037,SUMIF($C$10:$C$6209,$C4037,$T$10:$T$6209))</f>
        <v>557.21749999999997</v>
      </c>
      <c r="V4037" s="37">
        <f t="shared" si="191"/>
        <v>-3.3567203191635642E-2</v>
      </c>
      <c r="W4037" s="38"/>
      <c r="X4037" s="18" t="str">
        <f>IFERROR(MIN(VLOOKUP($W4037,margin_ranges!$A$5:$D$10,4,FALSE),$Q4037*100)/100,"")</f>
        <v/>
      </c>
      <c r="Y4037" s="6" t="str">
        <f t="shared" si="189"/>
        <v/>
      </c>
      <c r="Z4037" s="6">
        <f>IF($A4037="placement",Y4037,SUMIF($C$10:$C$6209,$C4037,$Y$10:$Y$6209))</f>
        <v>557.21749999999997</v>
      </c>
      <c r="AA4037" s="17">
        <f t="shared" si="190"/>
        <v>-3.3567203191635642E-2</v>
      </c>
    </row>
    <row r="4038" spans="1:27" hidden="1" x14ac:dyDescent="0.3">
      <c r="A4038" s="8" t="s">
        <v>17</v>
      </c>
      <c r="B4038" s="8" t="s">
        <v>3158</v>
      </c>
      <c r="C4038" s="8" t="s">
        <v>3159</v>
      </c>
      <c r="D4038" s="8" t="s">
        <v>3170</v>
      </c>
      <c r="E4038" s="8" t="s">
        <v>3171</v>
      </c>
      <c r="F4038" s="29">
        <v>0.25</v>
      </c>
      <c r="G4038" s="29">
        <v>1</v>
      </c>
      <c r="H4038" s="30">
        <v>159.6559</v>
      </c>
      <c r="I4038" s="30">
        <v>8.4023000000000003</v>
      </c>
      <c r="J4038" s="14">
        <v>253</v>
      </c>
      <c r="K4038" s="14">
        <v>63</v>
      </c>
      <c r="L4038" s="12">
        <v>5.2600000000000001E-2</v>
      </c>
      <c r="M4038" s="7">
        <v>1.00308419</v>
      </c>
      <c r="N4038" s="31">
        <v>0.7</v>
      </c>
      <c r="O4038" s="14">
        <f>IFERROR(VLOOKUP($C4038,'site totals'!$J$2:$K$607,2,FALSE),1)</f>
        <v>867.95979999999997</v>
      </c>
      <c r="P4038" s="32" t="s">
        <v>91</v>
      </c>
      <c r="Q4038" s="12">
        <v>0.3021522982</v>
      </c>
      <c r="R4038" s="29">
        <v>0.25</v>
      </c>
      <c r="S4038" s="2">
        <f>IF($A4038="site","",VLOOKUP($P4038,margin_ranges!$A$5:$D$10,4,FALSE)/100)</f>
        <v>0.29749999999999999</v>
      </c>
      <c r="T4038" s="6">
        <f>IF(A4038="placement",$J4038*MIN($Q4038,$S4038),"")</f>
        <v>75.267499999999998</v>
      </c>
      <c r="U4038" s="6">
        <f>IF($A4038="placement",T4038,SUMIF($C$10:$C$6209,$C4038,$T$10:$T$6209))</f>
        <v>75.267499999999998</v>
      </c>
      <c r="V4038" s="34">
        <f t="shared" si="191"/>
        <v>-6.3333333333333242E-2</v>
      </c>
      <c r="W4038" s="24"/>
      <c r="X4038" s="2" t="str">
        <f>IFERROR(MIN(VLOOKUP($W4038,margin_ranges!$A$5:$D$10,4,FALSE),$Q4038*100)/100,"")</f>
        <v/>
      </c>
      <c r="Y4038" s="6">
        <f t="shared" si="189"/>
        <v>75.267499999999998</v>
      </c>
      <c r="Z4038" s="6">
        <f>IF($A4038="placement",Y4038,SUMIF($C$10:$C$6209,$C4038,$Y$10:$Y$6209))</f>
        <v>75.267499999999998</v>
      </c>
      <c r="AA4038" s="29">
        <f t="shared" si="190"/>
        <v>-6.3333333333333242E-2</v>
      </c>
    </row>
    <row r="4039" spans="1:27" hidden="1" x14ac:dyDescent="0.3">
      <c r="A4039" s="8" t="s">
        <v>17</v>
      </c>
      <c r="B4039" s="8" t="s">
        <v>3158</v>
      </c>
      <c r="C4039" s="8" t="s">
        <v>3159</v>
      </c>
      <c r="D4039" s="8" t="s">
        <v>3166</v>
      </c>
      <c r="E4039" s="8" t="s">
        <v>3167</v>
      </c>
      <c r="F4039" s="29">
        <v>0.28999999999999998</v>
      </c>
      <c r="G4039" s="29">
        <v>1</v>
      </c>
      <c r="H4039" s="30">
        <v>174.56639999999999</v>
      </c>
      <c r="I4039" s="30">
        <v>8.7133000000000003</v>
      </c>
      <c r="J4039" s="14">
        <v>244</v>
      </c>
      <c r="K4039" s="14">
        <v>62</v>
      </c>
      <c r="L4039" s="12">
        <v>4.99E-2</v>
      </c>
      <c r="M4039" s="7">
        <v>0.93464988000000004</v>
      </c>
      <c r="N4039" s="31">
        <v>0.6</v>
      </c>
      <c r="O4039" s="14">
        <f>IFERROR(VLOOKUP($C4039,'site totals'!$J$2:$K$607,2,FALSE),1)</f>
        <v>867.95979999999997</v>
      </c>
      <c r="P4039" s="32" t="s">
        <v>22</v>
      </c>
      <c r="Q4039" s="12">
        <v>0.3580483834</v>
      </c>
      <c r="R4039" s="29">
        <v>0.28999999999999998</v>
      </c>
      <c r="S4039" s="2">
        <f>IF($A4039="site","",VLOOKUP($P4039,margin_ranges!$A$5:$D$10,4,FALSE)/100)</f>
        <v>0.29749999999999999</v>
      </c>
      <c r="T4039" s="6">
        <f>IF(A4039="placement",$J4039*MIN($Q4039,$S4039),"")</f>
        <v>72.59</v>
      </c>
      <c r="U4039" s="6">
        <f>IF($A4039="placement",T4039,SUMIF($C$10:$C$6209,$C4039,$T$10:$T$6209))</f>
        <v>72.59</v>
      </c>
      <c r="V4039" s="34">
        <f t="shared" si="191"/>
        <v>-1.0563380281690016E-2</v>
      </c>
      <c r="W4039" s="24"/>
      <c r="X4039" s="2" t="str">
        <f>IFERROR(MIN(VLOOKUP($W4039,margin_ranges!$A$5:$D$10,4,FALSE),$Q4039*100)/100,"")</f>
        <v/>
      </c>
      <c r="Y4039" s="6">
        <f t="shared" si="189"/>
        <v>72.59</v>
      </c>
      <c r="Z4039" s="6">
        <f>IF($A4039="placement",Y4039,SUMIF($C$10:$C$6209,$C4039,$Y$10:$Y$6209))</f>
        <v>72.59</v>
      </c>
      <c r="AA4039" s="29">
        <f t="shared" si="190"/>
        <v>-1.0563380281690016E-2</v>
      </c>
    </row>
    <row r="4040" spans="1:27" hidden="1" x14ac:dyDescent="0.3">
      <c r="A4040" s="8" t="s">
        <v>17</v>
      </c>
      <c r="B4040" s="8" t="s">
        <v>3158</v>
      </c>
      <c r="C4040" s="8" t="s">
        <v>3159</v>
      </c>
      <c r="D4040" s="8" t="s">
        <v>3160</v>
      </c>
      <c r="E4040" s="8" t="s">
        <v>3161</v>
      </c>
      <c r="F4040" s="29">
        <v>0.28999999999999998</v>
      </c>
      <c r="G4040" s="29">
        <v>0</v>
      </c>
      <c r="H4040" s="30">
        <v>36.059600000000003</v>
      </c>
      <c r="I4040" s="30">
        <v>6.6893000000000002</v>
      </c>
      <c r="J4040" s="14">
        <v>200</v>
      </c>
      <c r="K4040" s="14">
        <v>51</v>
      </c>
      <c r="L4040" s="12">
        <v>0.1855</v>
      </c>
      <c r="M4040" s="7">
        <v>0.99433209</v>
      </c>
      <c r="N4040" s="31">
        <v>0.7</v>
      </c>
      <c r="O4040" s="14">
        <f>IFERROR(VLOOKUP($C4040,'site totals'!$J$2:$K$607,2,FALSE),1)</f>
        <v>867.95979999999997</v>
      </c>
      <c r="P4040" s="32" t="s">
        <v>22</v>
      </c>
      <c r="Q4040" s="12">
        <v>0.29600984540000003</v>
      </c>
      <c r="R4040" s="29">
        <v>0.28999999999999998</v>
      </c>
      <c r="S4040" s="2">
        <f>IF($A4040="site","",VLOOKUP($P4040,margin_ranges!$A$5:$D$10,4,FALSE)/100)</f>
        <v>0.29749999999999999</v>
      </c>
      <c r="T4040" s="6">
        <f>IF(A4040="placement",$J4040*MIN($Q4040,$S4040),"")</f>
        <v>59.201969080000005</v>
      </c>
      <c r="U4040" s="6">
        <f>IF($A4040="placement",T4040,SUMIF($C$10:$C$6209,$C4040,$T$10:$T$6209))</f>
        <v>59.201969080000005</v>
      </c>
      <c r="V4040" s="34">
        <f t="shared" si="191"/>
        <v>-8.464570985915465E-3</v>
      </c>
      <c r="W4040" s="24"/>
      <c r="X4040" s="2" t="str">
        <f>IFERROR(MIN(VLOOKUP($W4040,margin_ranges!$A$5:$D$10,4,FALSE),$Q4040*100)/100,"")</f>
        <v/>
      </c>
      <c r="Y4040" s="6">
        <f t="shared" si="189"/>
        <v>59.201969080000005</v>
      </c>
      <c r="Z4040" s="6">
        <f>IF($A4040="placement",Y4040,SUMIF($C$10:$C$6209,$C4040,$Y$10:$Y$6209))</f>
        <v>59.201969080000005</v>
      </c>
      <c r="AA4040" s="29">
        <f t="shared" si="190"/>
        <v>-8.464570985915465E-3</v>
      </c>
    </row>
    <row r="4041" spans="1:27" hidden="1" x14ac:dyDescent="0.3">
      <c r="A4041" s="8" t="s">
        <v>17</v>
      </c>
      <c r="B4041" s="8" t="s">
        <v>3158</v>
      </c>
      <c r="C4041" s="8" t="s">
        <v>3159</v>
      </c>
      <c r="D4041" s="8" t="s">
        <v>3162</v>
      </c>
      <c r="E4041" s="8" t="s">
        <v>3163</v>
      </c>
      <c r="F4041" s="29">
        <v>0.28999999999999998</v>
      </c>
      <c r="G4041" s="29">
        <v>0</v>
      </c>
      <c r="H4041" s="30">
        <v>39.429900000000004</v>
      </c>
      <c r="I4041" s="30">
        <v>6.6410999999999998</v>
      </c>
      <c r="J4041" s="14">
        <v>225</v>
      </c>
      <c r="K4041" s="14">
        <v>57</v>
      </c>
      <c r="L4041" s="12">
        <v>0.16839999999999999</v>
      </c>
      <c r="M4041" s="7">
        <v>1.12873322</v>
      </c>
      <c r="N4041" s="31">
        <v>0.8</v>
      </c>
      <c r="O4041" s="14">
        <f>IFERROR(VLOOKUP($C4041,'site totals'!$J$2:$K$607,2,FALSE),1)</f>
        <v>867.95979999999997</v>
      </c>
      <c r="P4041" s="32" t="s">
        <v>22</v>
      </c>
      <c r="Q4041" s="12">
        <v>0.29124084880000001</v>
      </c>
      <c r="R4041" s="29">
        <v>0.28999999999999998</v>
      </c>
      <c r="S4041" s="2">
        <f>IF($A4041="site","",VLOOKUP($P4041,margin_ranges!$A$5:$D$10,4,FALSE)/100)</f>
        <v>0.29749999999999999</v>
      </c>
      <c r="T4041" s="6">
        <f>IF(A4041="placement",$J4041*MIN($Q4041,$S4041),"")</f>
        <v>65.529190979999996</v>
      </c>
      <c r="U4041" s="6">
        <f>IF($A4041="placement",T4041,SUMIF($C$10:$C$6209,$C4041,$T$10:$T$6209))</f>
        <v>65.529190979999996</v>
      </c>
      <c r="V4041" s="34">
        <f t="shared" si="191"/>
        <v>-1.7476743661972716E-3</v>
      </c>
      <c r="W4041" s="24"/>
      <c r="X4041" s="2" t="str">
        <f>IFERROR(MIN(VLOOKUP($W4041,margin_ranges!$A$5:$D$10,4,FALSE),$Q4041*100)/100,"")</f>
        <v/>
      </c>
      <c r="Y4041" s="6">
        <f t="shared" si="189"/>
        <v>65.529190979999996</v>
      </c>
      <c r="Z4041" s="6">
        <f>IF($A4041="placement",Y4041,SUMIF($C$10:$C$6209,$C4041,$Y$10:$Y$6209))</f>
        <v>65.529190979999996</v>
      </c>
      <c r="AA4041" s="29">
        <f t="shared" si="190"/>
        <v>-1.7476743661972716E-3</v>
      </c>
    </row>
    <row r="4042" spans="1:27" hidden="1" x14ac:dyDescent="0.3">
      <c r="A4042" s="8" t="s">
        <v>17</v>
      </c>
      <c r="B4042" s="8" t="s">
        <v>3158</v>
      </c>
      <c r="C4042" s="8" t="s">
        <v>3159</v>
      </c>
      <c r="D4042" s="8" t="s">
        <v>3174</v>
      </c>
      <c r="E4042" s="8" t="s">
        <v>3175</v>
      </c>
      <c r="F4042" s="29">
        <v>0.245370838643551</v>
      </c>
      <c r="G4042" s="29">
        <v>0</v>
      </c>
      <c r="H4042" s="30">
        <v>40.401600000000002</v>
      </c>
      <c r="I4042" s="30">
        <v>4.5678000000000001</v>
      </c>
      <c r="J4042" s="14">
        <v>127</v>
      </c>
      <c r="K4042" s="14">
        <v>31</v>
      </c>
      <c r="L4042" s="12">
        <v>0.11310000000000001</v>
      </c>
      <c r="M4042" s="7">
        <v>0.92760794000000002</v>
      </c>
      <c r="N4042" s="31">
        <v>0.7</v>
      </c>
      <c r="O4042" s="14">
        <f>IFERROR(VLOOKUP($C4042,'site totals'!$J$2:$K$607,2,FALSE),1)</f>
        <v>867.95979999999997</v>
      </c>
      <c r="P4042" s="32" t="s">
        <v>22</v>
      </c>
      <c r="Q4042" s="12">
        <v>0.2453708386</v>
      </c>
      <c r="R4042" s="29">
        <v>0.28000000000000003</v>
      </c>
      <c r="S4042" s="2">
        <f>IF($A4042="site","",VLOOKUP($P4042,margin_ranges!$A$5:$D$10,4,FALSE)/100)</f>
        <v>0.29749999999999999</v>
      </c>
      <c r="T4042" s="6">
        <f>IF(A4042="placement",$J4042*MIN($Q4042,$S4042),"")</f>
        <v>31.162096502200001</v>
      </c>
      <c r="U4042" s="6">
        <f>IF($A4042="placement",T4042,SUMIF($C$10:$C$6209,$C4042,$T$10:$T$6209))</f>
        <v>31.162096502200001</v>
      </c>
      <c r="V4042" s="34">
        <f t="shared" si="191"/>
        <v>4.8096057500000011E-2</v>
      </c>
      <c r="W4042" s="24"/>
      <c r="X4042" s="2" t="str">
        <f>IFERROR(MIN(VLOOKUP($W4042,margin_ranges!$A$5:$D$10,4,FALSE),$Q4042*100)/100,"")</f>
        <v/>
      </c>
      <c r="Y4042" s="6">
        <f t="shared" si="189"/>
        <v>31.162096502200001</v>
      </c>
      <c r="Z4042" s="6">
        <f>IF($A4042="placement",Y4042,SUMIF($C$10:$C$6209,$C4042,$Y$10:$Y$6209))</f>
        <v>31.162096502200001</v>
      </c>
      <c r="AA4042" s="29">
        <f t="shared" si="190"/>
        <v>4.8096057500000011E-2</v>
      </c>
    </row>
    <row r="4043" spans="1:27" hidden="1" x14ac:dyDescent="0.3">
      <c r="A4043" s="8" t="s">
        <v>17</v>
      </c>
      <c r="B4043" s="8" t="s">
        <v>3158</v>
      </c>
      <c r="C4043" s="8" t="s">
        <v>3159</v>
      </c>
      <c r="D4043" s="8" t="s">
        <v>3172</v>
      </c>
      <c r="E4043" s="8" t="s">
        <v>3173</v>
      </c>
      <c r="F4043" s="29">
        <v>0.22407477849312499</v>
      </c>
      <c r="G4043" s="29">
        <v>0</v>
      </c>
      <c r="H4043" s="30">
        <v>37.989899999999999</v>
      </c>
      <c r="I4043" s="30">
        <v>6.6814999999999998</v>
      </c>
      <c r="J4043" s="14">
        <v>181</v>
      </c>
      <c r="K4043" s="14">
        <v>41</v>
      </c>
      <c r="L4043" s="12">
        <v>0.1759</v>
      </c>
      <c r="M4043" s="7">
        <v>0.90214879000000003</v>
      </c>
      <c r="N4043" s="31">
        <v>0.7</v>
      </c>
      <c r="O4043" s="14">
        <f>IFERROR(VLOOKUP($C4043,'site totals'!$J$2:$K$607,2,FALSE),1)</f>
        <v>867.95979999999997</v>
      </c>
      <c r="P4043" s="32" t="s">
        <v>22</v>
      </c>
      <c r="Q4043" s="12">
        <v>0.22407477849999999</v>
      </c>
      <c r="R4043" s="29">
        <v>0.26</v>
      </c>
      <c r="S4043" s="2">
        <f>IF($A4043="site","",VLOOKUP($P4043,margin_ranges!$A$5:$D$10,4,FALSE)/100)</f>
        <v>0.29749999999999999</v>
      </c>
      <c r="T4043" s="6">
        <f>IF(A4043="placement",$J4043*MIN($Q4043,$S4043),"")</f>
        <v>40.557534908499996</v>
      </c>
      <c r="U4043" s="6">
        <f>IF($A4043="placement",T4043,SUMIF($C$10:$C$6209,$C4043,$T$10:$T$6209))</f>
        <v>40.557534908499996</v>
      </c>
      <c r="V4043" s="34">
        <f t="shared" si="191"/>
        <v>4.8547596621621558E-2</v>
      </c>
      <c r="W4043" s="24"/>
      <c r="X4043" s="2" t="str">
        <f>IFERROR(MIN(VLOOKUP($W4043,margin_ranges!$A$5:$D$10,4,FALSE),$Q4043*100)/100,"")</f>
        <v/>
      </c>
      <c r="Y4043" s="6">
        <f t="shared" si="189"/>
        <v>40.557534908499996</v>
      </c>
      <c r="Z4043" s="6">
        <f>IF($A4043="placement",Y4043,SUMIF($C$10:$C$6209,$C4043,$Y$10:$Y$6209))</f>
        <v>40.557534908499996</v>
      </c>
      <c r="AA4043" s="29">
        <f t="shared" si="190"/>
        <v>4.8547596621621558E-2</v>
      </c>
    </row>
    <row r="4044" spans="1:27" hidden="1" x14ac:dyDescent="0.3">
      <c r="A4044" s="8" t="s">
        <v>17</v>
      </c>
      <c r="B4044" s="8" t="s">
        <v>3158</v>
      </c>
      <c r="C4044" s="8" t="s">
        <v>3159</v>
      </c>
      <c r="D4044" s="8" t="s">
        <v>3168</v>
      </c>
      <c r="E4044" s="8" t="s">
        <v>3169</v>
      </c>
      <c r="F4044" s="29">
        <v>0.259104548270988</v>
      </c>
      <c r="G4044" s="29">
        <v>1</v>
      </c>
      <c r="H4044" s="30">
        <v>157.01949999999999</v>
      </c>
      <c r="I4044" s="30">
        <v>5.7011000000000003</v>
      </c>
      <c r="J4044" s="14">
        <v>185</v>
      </c>
      <c r="K4044" s="14">
        <v>46</v>
      </c>
      <c r="L4044" s="12">
        <v>3.6299999999999999E-2</v>
      </c>
      <c r="M4044" s="7">
        <v>1.07977448</v>
      </c>
      <c r="N4044" s="31">
        <v>0.8</v>
      </c>
      <c r="O4044" s="14">
        <f>IFERROR(VLOOKUP($C4044,'site totals'!$J$2:$K$607,2,FALSE),1)</f>
        <v>867.95979999999997</v>
      </c>
      <c r="P4044" s="32" t="s">
        <v>22</v>
      </c>
      <c r="Q4044" s="12">
        <v>0.25910454830000001</v>
      </c>
      <c r="R4044" s="29">
        <v>0.28999999999999998</v>
      </c>
      <c r="S4044" s="2">
        <f>IF($A4044="site","",VLOOKUP($P4044,margin_ranges!$A$5:$D$10,4,FALSE)/100)</f>
        <v>0.29749999999999999</v>
      </c>
      <c r="T4044" s="6">
        <f>IF(A4044="placement",$J4044*MIN($Q4044,$S4044),"")</f>
        <v>47.934341435500002</v>
      </c>
      <c r="U4044" s="6">
        <f>IF($A4044="placement",T4044,SUMIF($C$10:$C$6209,$C4044,$T$10:$T$6209))</f>
        <v>47.934341435500002</v>
      </c>
      <c r="V4044" s="34">
        <f t="shared" si="191"/>
        <v>4.351472070422524E-2</v>
      </c>
      <c r="W4044" s="24"/>
      <c r="X4044" s="2" t="str">
        <f>IFERROR(MIN(VLOOKUP($W4044,margin_ranges!$A$5:$D$10,4,FALSE),$Q4044*100)/100,"")</f>
        <v/>
      </c>
      <c r="Y4044" s="6">
        <f t="shared" si="189"/>
        <v>47.934341435500002</v>
      </c>
      <c r="Z4044" s="6">
        <f>IF($A4044="placement",Y4044,SUMIF($C$10:$C$6209,$C4044,$Y$10:$Y$6209))</f>
        <v>47.934341435500002</v>
      </c>
      <c r="AA4044" s="29">
        <f t="shared" si="190"/>
        <v>4.351472070422524E-2</v>
      </c>
    </row>
    <row r="4045" spans="1:27" hidden="1" x14ac:dyDescent="0.3">
      <c r="A4045" s="8" t="s">
        <v>17</v>
      </c>
      <c r="B4045" s="8" t="s">
        <v>3158</v>
      </c>
      <c r="C4045" s="8" t="s">
        <v>3159</v>
      </c>
      <c r="D4045" s="8" t="s">
        <v>3164</v>
      </c>
      <c r="E4045" s="8" t="s">
        <v>3165</v>
      </c>
      <c r="F4045" s="29">
        <v>0.24310374005753899</v>
      </c>
      <c r="G4045" s="29">
        <v>1</v>
      </c>
      <c r="H4045" s="30">
        <v>211.87649999999999</v>
      </c>
      <c r="I4045" s="30">
        <v>14.0564</v>
      </c>
      <c r="J4045" s="14">
        <v>446</v>
      </c>
      <c r="K4045" s="14">
        <v>107</v>
      </c>
      <c r="L4045" s="12">
        <v>6.6299999999999998E-2</v>
      </c>
      <c r="M4045" s="7">
        <v>1.0569480200000001</v>
      </c>
      <c r="N4045" s="31">
        <v>0.8</v>
      </c>
      <c r="O4045" s="14">
        <f>IFERROR(VLOOKUP($C4045,'site totals'!$J$2:$K$607,2,FALSE),1)</f>
        <v>867.95979999999997</v>
      </c>
      <c r="P4045" s="32" t="s">
        <v>22</v>
      </c>
      <c r="Q4045" s="12">
        <v>0.24310374009999999</v>
      </c>
      <c r="R4045" s="29">
        <v>0.28999999999999998</v>
      </c>
      <c r="S4045" s="2">
        <f>IF($A4045="site","",VLOOKUP($P4045,margin_ranges!$A$5:$D$10,4,FALSE)/100)</f>
        <v>0.29749999999999999</v>
      </c>
      <c r="T4045" s="6">
        <f>IF(A4045="placement",$J4045*MIN($Q4045,$S4045),"")</f>
        <v>108.4242680846</v>
      </c>
      <c r="U4045" s="6">
        <f>IF($A4045="placement",T4045,SUMIF($C$10:$C$6209,$C4045,$T$10:$T$6209))</f>
        <v>108.4242680846</v>
      </c>
      <c r="V4045" s="34">
        <f t="shared" si="191"/>
        <v>6.6051070281690327E-2</v>
      </c>
      <c r="W4045" s="24"/>
      <c r="X4045" s="2" t="str">
        <f>IFERROR(MIN(VLOOKUP($W4045,margin_ranges!$A$5:$D$10,4,FALSE),$Q4045*100)/100,"")</f>
        <v/>
      </c>
      <c r="Y4045" s="6">
        <f t="shared" si="189"/>
        <v>108.4242680846</v>
      </c>
      <c r="Z4045" s="6">
        <f>IF($A4045="placement",Y4045,SUMIF($C$10:$C$6209,$C4045,$Y$10:$Y$6209))</f>
        <v>108.4242680846</v>
      </c>
      <c r="AA4045" s="29">
        <f t="shared" si="190"/>
        <v>6.6051070281690327E-2</v>
      </c>
    </row>
    <row r="4046" spans="1:27" x14ac:dyDescent="0.3">
      <c r="A4046" s="16" t="s">
        <v>33</v>
      </c>
      <c r="B4046" s="16" t="s">
        <v>3158</v>
      </c>
      <c r="C4046" s="16" t="s">
        <v>3159</v>
      </c>
      <c r="D4046" s="8" t="s">
        <v>34</v>
      </c>
      <c r="E4046" s="16"/>
      <c r="F4046" s="17">
        <v>0.27761977446305602</v>
      </c>
      <c r="G4046" s="17">
        <v>0.60623545000000001</v>
      </c>
      <c r="H4046" s="36">
        <v>856.99940000000004</v>
      </c>
      <c r="I4046" s="36">
        <v>61.452800000000003</v>
      </c>
      <c r="J4046" s="22">
        <v>1860</v>
      </c>
      <c r="K4046" s="22">
        <v>458</v>
      </c>
      <c r="L4046" s="18">
        <v>7.17E-2</v>
      </c>
      <c r="M4046" s="19">
        <v>1.0088579</v>
      </c>
      <c r="N4046" s="20">
        <v>0.72877899999999995</v>
      </c>
      <c r="O4046" s="22">
        <f>IFERROR(VLOOKUP($C4046,'site totals'!$J$2:$K$607,2,FALSE),1)</f>
        <v>867.95979999999997</v>
      </c>
      <c r="P4046" s="21"/>
      <c r="Q4046" s="18">
        <v>0.27761977450000003</v>
      </c>
      <c r="R4046" s="17">
        <v>0.28100000000000003</v>
      </c>
      <c r="S4046" s="18" t="str">
        <f>IF($A4046="site","",VLOOKUP($P4046,margin_ranges!$A$5:$D$10,4,FALSE)/100)</f>
        <v/>
      </c>
      <c r="T4046" s="22" t="str">
        <f>IF(A4046="placement",$J4046*MIN($Q4046,$S4046),"")</f>
        <v/>
      </c>
      <c r="U4046" s="22">
        <f>IF($A4046="placement",T4046,SUMIF($C$10:$C$6209,$C4046,$T$10:$T$6209))</f>
        <v>500.66690099079995</v>
      </c>
      <c r="V4046" s="37">
        <f t="shared" si="191"/>
        <v>1.64454058124337E-2</v>
      </c>
      <c r="W4046" s="38"/>
      <c r="X4046" s="18" t="str">
        <f>IFERROR(MIN(VLOOKUP($W4046,margin_ranges!$A$5:$D$10,4,FALSE),$Q4046*100)/100,"")</f>
        <v/>
      </c>
      <c r="Y4046" s="6" t="str">
        <f t="shared" si="189"/>
        <v/>
      </c>
      <c r="Z4046" s="6">
        <f>IF($A4046="placement",Y4046,SUMIF($C$10:$C$6209,$C4046,$Y$10:$Y$6209))</f>
        <v>500.66690099079995</v>
      </c>
      <c r="AA4046" s="17">
        <f t="shared" si="190"/>
        <v>1.64454058124337E-2</v>
      </c>
    </row>
    <row r="4047" spans="1:27" hidden="1" x14ac:dyDescent="0.3">
      <c r="A4047" s="8" t="s">
        <v>17</v>
      </c>
      <c r="B4047" s="8" t="s">
        <v>9180</v>
      </c>
      <c r="C4047" s="8" t="s">
        <v>9181</v>
      </c>
      <c r="D4047" s="8" t="s">
        <v>9184</v>
      </c>
      <c r="E4047" s="8" t="s">
        <v>9185</v>
      </c>
      <c r="F4047" s="29">
        <v>0.28999999999999998</v>
      </c>
      <c r="G4047" s="29">
        <v>1</v>
      </c>
      <c r="H4047" s="30">
        <v>82.2714</v>
      </c>
      <c r="I4047" s="30">
        <v>16.758800000000001</v>
      </c>
      <c r="J4047" s="14">
        <v>410</v>
      </c>
      <c r="K4047" s="14">
        <v>106</v>
      </c>
      <c r="L4047" s="12">
        <v>0.20369999999999999</v>
      </c>
      <c r="M4047" s="7">
        <v>0.81570008000000005</v>
      </c>
      <c r="N4047" s="31">
        <v>0.1</v>
      </c>
      <c r="O4047" s="14">
        <f>IFERROR(VLOOKUP($C4047,'site totals'!$J$2:$K$607,2,FALSE),1)</f>
        <v>855.40719999999999</v>
      </c>
      <c r="P4047" s="32" t="s">
        <v>22</v>
      </c>
      <c r="Q4047" s="12">
        <v>0.87740592110000004</v>
      </c>
      <c r="R4047" s="29">
        <v>0.28999999999999998</v>
      </c>
      <c r="S4047" s="2">
        <f>IF($A4047="site","",VLOOKUP($P4047,margin_ranges!$A$5:$D$10,4,FALSE)/100)</f>
        <v>0.29749999999999999</v>
      </c>
      <c r="T4047" s="6">
        <f>IF(A4047="placement",$J4047*MIN($Q4047,$S4047),"")</f>
        <v>121.97499999999999</v>
      </c>
      <c r="U4047" s="6">
        <f>IF($A4047="placement",T4047,SUMIF($C$10:$C$6209,$C4047,$T$10:$T$6209))</f>
        <v>121.97499999999999</v>
      </c>
      <c r="V4047" s="34">
        <f t="shared" si="191"/>
        <v>-1.0563380281690127E-2</v>
      </c>
      <c r="W4047" s="24"/>
      <c r="X4047" s="2" t="str">
        <f>IFERROR(MIN(VLOOKUP($W4047,margin_ranges!$A$5:$D$10,4,FALSE),$Q4047*100)/100,"")</f>
        <v/>
      </c>
      <c r="Y4047" s="6">
        <f t="shared" si="189"/>
        <v>121.97499999999999</v>
      </c>
      <c r="Z4047" s="6">
        <f>IF($A4047="placement",Y4047,SUMIF($C$10:$C$6209,$C4047,$Y$10:$Y$6209))</f>
        <v>121.97499999999999</v>
      </c>
      <c r="AA4047" s="29">
        <f t="shared" si="190"/>
        <v>-1.0563380281690127E-2</v>
      </c>
    </row>
    <row r="4048" spans="1:27" hidden="1" x14ac:dyDescent="0.3">
      <c r="A4048" s="8" t="s">
        <v>17</v>
      </c>
      <c r="B4048" s="8" t="s">
        <v>9180</v>
      </c>
      <c r="C4048" s="8" t="s">
        <v>9181</v>
      </c>
      <c r="D4048" s="8" t="s">
        <v>9182</v>
      </c>
      <c r="E4048" s="8" t="s">
        <v>9183</v>
      </c>
      <c r="F4048" s="29">
        <v>0.28999999999999998</v>
      </c>
      <c r="G4048" s="29">
        <v>1</v>
      </c>
      <c r="H4048" s="30">
        <v>132.17869999999999</v>
      </c>
      <c r="I4048" s="30">
        <v>28.641100000000002</v>
      </c>
      <c r="J4048" s="14">
        <v>595</v>
      </c>
      <c r="K4048" s="14">
        <v>153</v>
      </c>
      <c r="L4048" s="12">
        <v>0.2167</v>
      </c>
      <c r="M4048" s="7">
        <v>0.69295519000000005</v>
      </c>
      <c r="N4048" s="31">
        <v>0.1</v>
      </c>
      <c r="O4048" s="14">
        <f>IFERROR(VLOOKUP($C4048,'site totals'!$J$2:$K$607,2,FALSE),1)</f>
        <v>855.40719999999999</v>
      </c>
      <c r="P4048" s="32" t="s">
        <v>22</v>
      </c>
      <c r="Q4048" s="12">
        <v>0.85569052440000004</v>
      </c>
      <c r="R4048" s="29">
        <v>0.28999999999999998</v>
      </c>
      <c r="S4048" s="2">
        <f>IF($A4048="site","",VLOOKUP($P4048,margin_ranges!$A$5:$D$10,4,FALSE)/100)</f>
        <v>0.29749999999999999</v>
      </c>
      <c r="T4048" s="6">
        <f>IF(A4048="placement",$J4048*MIN($Q4048,$S4048),"")</f>
        <v>177.01249999999999</v>
      </c>
      <c r="U4048" s="6">
        <f>IF($A4048="placement",T4048,SUMIF($C$10:$C$6209,$C4048,$T$10:$T$6209))</f>
        <v>177.01249999999999</v>
      </c>
      <c r="V4048" s="34">
        <f t="shared" si="191"/>
        <v>-1.0563380281690127E-2</v>
      </c>
      <c r="W4048" s="24"/>
      <c r="X4048" s="2" t="str">
        <f>IFERROR(MIN(VLOOKUP($W4048,margin_ranges!$A$5:$D$10,4,FALSE),$Q4048*100)/100,"")</f>
        <v/>
      </c>
      <c r="Y4048" s="6">
        <f t="shared" si="189"/>
        <v>177.01249999999999</v>
      </c>
      <c r="Z4048" s="6">
        <f>IF($A4048="placement",Y4048,SUMIF($C$10:$C$6209,$C4048,$Y$10:$Y$6209))</f>
        <v>177.01249999999999</v>
      </c>
      <c r="AA4048" s="29">
        <f t="shared" si="190"/>
        <v>-1.0563380281690127E-2</v>
      </c>
    </row>
    <row r="4049" spans="1:27" hidden="1" x14ac:dyDescent="0.3">
      <c r="A4049" s="8" t="s">
        <v>17</v>
      </c>
      <c r="B4049" s="8" t="s">
        <v>9180</v>
      </c>
      <c r="C4049" s="8" t="s">
        <v>9181</v>
      </c>
      <c r="D4049" s="8" t="s">
        <v>9186</v>
      </c>
      <c r="E4049" s="8" t="s">
        <v>9187</v>
      </c>
      <c r="F4049" s="29">
        <v>0.28999999999999998</v>
      </c>
      <c r="G4049" s="29">
        <v>1</v>
      </c>
      <c r="H4049" s="30">
        <v>86.734099999999998</v>
      </c>
      <c r="I4049" s="30">
        <v>35.54</v>
      </c>
      <c r="J4049" s="14">
        <v>828</v>
      </c>
      <c r="K4049" s="14">
        <v>211</v>
      </c>
      <c r="L4049" s="12">
        <v>0.4098</v>
      </c>
      <c r="M4049" s="7">
        <v>0.77612106999999997</v>
      </c>
      <c r="N4049" s="31">
        <v>0.1</v>
      </c>
      <c r="O4049" s="14">
        <f>IFERROR(VLOOKUP($C4049,'site totals'!$J$2:$K$607,2,FALSE),1)</f>
        <v>855.40719999999999</v>
      </c>
      <c r="P4049" s="32" t="s">
        <v>22</v>
      </c>
      <c r="Q4049" s="12">
        <v>0.87115412299999995</v>
      </c>
      <c r="R4049" s="29">
        <v>0.28999999999999998</v>
      </c>
      <c r="S4049" s="2">
        <f>IF($A4049="site","",VLOOKUP($P4049,margin_ranges!$A$5:$D$10,4,FALSE)/100)</f>
        <v>0.29749999999999999</v>
      </c>
      <c r="T4049" s="6">
        <f>IF(A4049="placement",$J4049*MIN($Q4049,$S4049),"")</f>
        <v>246.32999999999998</v>
      </c>
      <c r="U4049" s="6">
        <f>IF($A4049="placement",T4049,SUMIF($C$10:$C$6209,$C4049,$T$10:$T$6209))</f>
        <v>246.32999999999998</v>
      </c>
      <c r="V4049" s="34">
        <f t="shared" si="191"/>
        <v>-1.0563380281690016E-2</v>
      </c>
      <c r="W4049" s="24"/>
      <c r="X4049" s="2" t="str">
        <f>IFERROR(MIN(VLOOKUP($W4049,margin_ranges!$A$5:$D$10,4,FALSE),$Q4049*100)/100,"")</f>
        <v/>
      </c>
      <c r="Y4049" s="6">
        <f t="shared" si="189"/>
        <v>246.32999999999998</v>
      </c>
      <c r="Z4049" s="6">
        <f>IF($A4049="placement",Y4049,SUMIF($C$10:$C$6209,$C4049,$Y$10:$Y$6209))</f>
        <v>246.32999999999998</v>
      </c>
      <c r="AA4049" s="29">
        <f t="shared" si="190"/>
        <v>-1.0563380281690016E-2</v>
      </c>
    </row>
    <row r="4050" spans="1:27" x14ac:dyDescent="0.3">
      <c r="A4050" s="16" t="s">
        <v>33</v>
      </c>
      <c r="B4050" s="16" t="s">
        <v>9180</v>
      </c>
      <c r="C4050" s="16" t="s">
        <v>9181</v>
      </c>
      <c r="D4050" s="8" t="s">
        <v>34</v>
      </c>
      <c r="E4050" s="16"/>
      <c r="F4050" s="17">
        <v>0.28999999999999998</v>
      </c>
      <c r="G4050" s="17">
        <v>1</v>
      </c>
      <c r="H4050" s="36">
        <v>301.30959999999999</v>
      </c>
      <c r="I4050" s="36">
        <v>80.952100000000002</v>
      </c>
      <c r="J4050" s="22">
        <v>1833</v>
      </c>
      <c r="K4050" s="22">
        <v>471</v>
      </c>
      <c r="L4050" s="18">
        <v>0.26869999999999999</v>
      </c>
      <c r="M4050" s="19">
        <v>0.75477393999999998</v>
      </c>
      <c r="N4050" s="20">
        <v>9.9989999999999996E-2</v>
      </c>
      <c r="O4050" s="22">
        <f>IFERROR(VLOOKUP($C4050,'site totals'!$J$2:$K$607,2,FALSE),1)</f>
        <v>855.40719999999999</v>
      </c>
      <c r="P4050" s="21"/>
      <c r="Q4050" s="18">
        <v>0.86752324889999999</v>
      </c>
      <c r="R4050" s="17">
        <v>0.28999999999999998</v>
      </c>
      <c r="S4050" s="18" t="str">
        <f>IF($A4050="site","",VLOOKUP($P4050,margin_ranges!$A$5:$D$10,4,FALSE)/100)</f>
        <v/>
      </c>
      <c r="T4050" s="22" t="str">
        <f>IF(A4050="placement",$J4050*MIN($Q4050,$S4050),"")</f>
        <v/>
      </c>
      <c r="U4050" s="22">
        <f>IF($A4050="placement",T4050,SUMIF($C$10:$C$6209,$C4050,$T$10:$T$6209))</f>
        <v>545.31749999999988</v>
      </c>
      <c r="V4050" s="37">
        <f t="shared" si="191"/>
        <v>-1.0563380281689905E-2</v>
      </c>
      <c r="W4050" s="38"/>
      <c r="X4050" s="18" t="str">
        <f>IFERROR(MIN(VLOOKUP($W4050,margin_ranges!$A$5:$D$10,4,FALSE),$Q4050*100)/100,"")</f>
        <v/>
      </c>
      <c r="Y4050" s="6" t="str">
        <f t="shared" si="189"/>
        <v/>
      </c>
      <c r="Z4050" s="6">
        <f>IF($A4050="placement",Y4050,SUMIF($C$10:$C$6209,$C4050,$Y$10:$Y$6209))</f>
        <v>545.31749999999988</v>
      </c>
      <c r="AA4050" s="17">
        <f t="shared" si="190"/>
        <v>-1.0563380281689905E-2</v>
      </c>
    </row>
    <row r="4051" spans="1:27" hidden="1" x14ac:dyDescent="0.3">
      <c r="A4051" s="8" t="s">
        <v>17</v>
      </c>
      <c r="B4051" s="8" t="s">
        <v>10377</v>
      </c>
      <c r="C4051" s="8" t="s">
        <v>10378</v>
      </c>
      <c r="D4051" s="8" t="s">
        <v>10381</v>
      </c>
      <c r="E4051" s="8" t="s">
        <v>10382</v>
      </c>
      <c r="F4051" s="29">
        <v>0.25</v>
      </c>
      <c r="G4051" s="29">
        <v>0</v>
      </c>
      <c r="H4051" s="30">
        <v>11.321400000000001</v>
      </c>
      <c r="I4051" s="30">
        <v>2.4424000000000001</v>
      </c>
      <c r="J4051" s="14">
        <v>259</v>
      </c>
      <c r="K4051" s="14">
        <v>65</v>
      </c>
      <c r="L4051" s="12">
        <v>0.2157</v>
      </c>
      <c r="M4051" s="7">
        <v>3.5347439500000002</v>
      </c>
      <c r="N4051" s="31">
        <v>1.5</v>
      </c>
      <c r="O4051" s="14">
        <f>IFERROR(VLOOKUP($C4051,'site totals'!$J$2:$K$607,2,FALSE),1)</f>
        <v>843.48519999999996</v>
      </c>
      <c r="P4051" s="32" t="s">
        <v>161</v>
      </c>
      <c r="Q4051" s="12">
        <v>0.57564111579999999</v>
      </c>
      <c r="R4051" s="29">
        <v>0.25</v>
      </c>
      <c r="S4051" s="2">
        <f>IF($A4051="site","",VLOOKUP($P4051,margin_ranges!$A$5:$D$10,4,FALSE)/100)</f>
        <v>0.43</v>
      </c>
      <c r="T4051" s="6">
        <f>IF(A4051="placement",$J4051*MIN($Q4051,$S4051),"")</f>
        <v>111.37</v>
      </c>
      <c r="U4051" s="6">
        <f>IF($A4051="placement",T4051,SUMIF($C$10:$C$6209,$C4051,$T$10:$T$6209))</f>
        <v>111.37</v>
      </c>
      <c r="V4051" s="34">
        <f t="shared" si="191"/>
        <v>-0.24</v>
      </c>
      <c r="W4051" s="24"/>
      <c r="X4051" s="2" t="str">
        <f>IFERROR(MIN(VLOOKUP($W4051,margin_ranges!$A$5:$D$10,4,FALSE),$Q4051*100)/100,"")</f>
        <v/>
      </c>
      <c r="Y4051" s="6">
        <f t="shared" si="189"/>
        <v>111.37</v>
      </c>
      <c r="Z4051" s="6">
        <f>IF($A4051="placement",Y4051,SUMIF($C$10:$C$6209,$C4051,$Y$10:$Y$6209))</f>
        <v>111.37</v>
      </c>
      <c r="AA4051" s="29">
        <f t="shared" si="190"/>
        <v>-0.24</v>
      </c>
    </row>
    <row r="4052" spans="1:27" hidden="1" x14ac:dyDescent="0.3">
      <c r="A4052" s="8" t="s">
        <v>17</v>
      </c>
      <c r="B4052" s="8" t="s">
        <v>10377</v>
      </c>
      <c r="C4052" s="8" t="s">
        <v>10378</v>
      </c>
      <c r="D4052" s="8" t="s">
        <v>10383</v>
      </c>
      <c r="E4052" s="8" t="s">
        <v>10384</v>
      </c>
      <c r="F4052" s="29">
        <v>0.19999999999999901</v>
      </c>
      <c r="G4052" s="29">
        <v>0</v>
      </c>
      <c r="H4052" s="30">
        <v>22.000699999999998</v>
      </c>
      <c r="I4052" s="30">
        <v>0.29210000000000003</v>
      </c>
      <c r="J4052" s="14">
        <v>20</v>
      </c>
      <c r="K4052" s="14">
        <v>5</v>
      </c>
      <c r="L4052" s="12">
        <v>1.3299999999999999E-2</v>
      </c>
      <c r="M4052" s="7">
        <v>2.2450855700000001</v>
      </c>
      <c r="N4052" s="31">
        <v>1.5</v>
      </c>
      <c r="O4052" s="14">
        <f>IFERROR(VLOOKUP($C4052,'site totals'!$J$2:$K$607,2,FALSE),1)</f>
        <v>843.48519999999996</v>
      </c>
      <c r="P4052" s="32" t="s">
        <v>91</v>
      </c>
      <c r="Q4052" s="12">
        <v>0.33187401989999998</v>
      </c>
      <c r="R4052" s="29">
        <v>0.2</v>
      </c>
      <c r="S4052" s="2">
        <f>IF($A4052="site","",VLOOKUP($P4052,margin_ranges!$A$5:$D$10,4,FALSE)/100)</f>
        <v>0.29749999999999999</v>
      </c>
      <c r="T4052" s="6">
        <f>IF(A4052="placement",$J4052*MIN($Q4052,$S4052),"")</f>
        <v>5.9499999999999993</v>
      </c>
      <c r="U4052" s="6">
        <f>IF($A4052="placement",T4052,SUMIF($C$10:$C$6209,$C4052,$T$10:$T$6209))</f>
        <v>5.9499999999999993</v>
      </c>
      <c r="V4052" s="34">
        <f t="shared" si="191"/>
        <v>-0.12187499999999996</v>
      </c>
      <c r="W4052" s="24"/>
      <c r="X4052" s="2" t="str">
        <f>IFERROR(MIN(VLOOKUP($W4052,margin_ranges!$A$5:$D$10,4,FALSE),$Q4052*100)/100,"")</f>
        <v/>
      </c>
      <c r="Y4052" s="6">
        <f t="shared" si="189"/>
        <v>5.9499999999999993</v>
      </c>
      <c r="Z4052" s="6">
        <f>IF($A4052="placement",Y4052,SUMIF($C$10:$C$6209,$C4052,$Y$10:$Y$6209))</f>
        <v>5.9499999999999993</v>
      </c>
      <c r="AA4052" s="29">
        <f t="shared" si="190"/>
        <v>-0.12187499999999996</v>
      </c>
    </row>
    <row r="4053" spans="1:27" hidden="1" x14ac:dyDescent="0.3">
      <c r="A4053" s="8" t="s">
        <v>17</v>
      </c>
      <c r="B4053" s="8" t="s">
        <v>10377</v>
      </c>
      <c r="C4053" s="8" t="s">
        <v>10378</v>
      </c>
      <c r="D4053" s="8" t="s">
        <v>10385</v>
      </c>
      <c r="E4053" s="8" t="s">
        <v>10386</v>
      </c>
      <c r="F4053" s="29">
        <v>0.35</v>
      </c>
      <c r="G4053" s="29">
        <v>0</v>
      </c>
      <c r="H4053" s="30">
        <v>12.0281</v>
      </c>
      <c r="I4053" s="30">
        <v>2.9232</v>
      </c>
      <c r="J4053" s="14">
        <v>211</v>
      </c>
      <c r="K4053" s="14">
        <v>73</v>
      </c>
      <c r="L4053" s="12">
        <v>0.24299999999999999</v>
      </c>
      <c r="M4053" s="7">
        <v>2.4087306000000002</v>
      </c>
      <c r="N4053" s="31">
        <v>1.5</v>
      </c>
      <c r="O4053" s="14">
        <f>IFERROR(VLOOKUP($C4053,'site totals'!$J$2:$K$607,2,FALSE),1)</f>
        <v>843.48519999999996</v>
      </c>
      <c r="P4053" s="32" t="s">
        <v>478</v>
      </c>
      <c r="Q4053" s="12">
        <v>0.37726535420000001</v>
      </c>
      <c r="R4053" s="29">
        <v>0.35</v>
      </c>
      <c r="S4053" s="2">
        <f>IF($A4053="site","",VLOOKUP($P4053,margin_ranges!$A$5:$D$10,4,FALSE)/100)</f>
        <v>0.43</v>
      </c>
      <c r="T4053" s="6">
        <f>IF(A4053="placement",$J4053*MIN($Q4053,$S4053),"")</f>
        <v>79.602989736200001</v>
      </c>
      <c r="U4053" s="6">
        <f>IF($A4053="placement",T4053,SUMIF($C$10:$C$6209,$C4053,$T$10:$T$6209))</f>
        <v>79.602989736200001</v>
      </c>
      <c r="V4053" s="34">
        <f t="shared" si="191"/>
        <v>-4.1946698769230961E-2</v>
      </c>
      <c r="W4053" s="24"/>
      <c r="X4053" s="2" t="str">
        <f>IFERROR(MIN(VLOOKUP($W4053,margin_ranges!$A$5:$D$10,4,FALSE),$Q4053*100)/100,"")</f>
        <v/>
      </c>
      <c r="Y4053" s="6">
        <f t="shared" si="189"/>
        <v>79.602989736200001</v>
      </c>
      <c r="Z4053" s="6">
        <f>IF($A4053="placement",Y4053,SUMIF($C$10:$C$6209,$C4053,$Y$10:$Y$6209))</f>
        <v>79.602989736200001</v>
      </c>
      <c r="AA4053" s="29">
        <f t="shared" si="190"/>
        <v>-4.1946698769230961E-2</v>
      </c>
    </row>
    <row r="4054" spans="1:27" hidden="1" x14ac:dyDescent="0.3">
      <c r="A4054" s="8" t="s">
        <v>17</v>
      </c>
      <c r="B4054" s="8" t="s">
        <v>10377</v>
      </c>
      <c r="C4054" s="8" t="s">
        <v>10378</v>
      </c>
      <c r="D4054" s="8" t="s">
        <v>10379</v>
      </c>
      <c r="E4054" s="8" t="s">
        <v>10380</v>
      </c>
      <c r="F4054" s="29">
        <v>0.26918500892325897</v>
      </c>
      <c r="G4054" s="29">
        <v>0</v>
      </c>
      <c r="H4054" s="30">
        <v>7.6086</v>
      </c>
      <c r="I4054" s="30">
        <v>0.14849999999999999</v>
      </c>
      <c r="J4054" s="14">
        <v>8</v>
      </c>
      <c r="K4054" s="14">
        <v>2</v>
      </c>
      <c r="L4054" s="12">
        <v>1.95E-2</v>
      </c>
      <c r="M4054" s="7">
        <v>1.77883598</v>
      </c>
      <c r="N4054" s="31">
        <v>1.3</v>
      </c>
      <c r="O4054" s="14">
        <f>IFERROR(VLOOKUP($C4054,'site totals'!$J$2:$K$607,2,FALSE),1)</f>
        <v>843.48519999999996</v>
      </c>
      <c r="P4054" s="32" t="s">
        <v>22</v>
      </c>
      <c r="Q4054" s="12">
        <v>0.26918500890000002</v>
      </c>
      <c r="R4054" s="29">
        <v>0.3</v>
      </c>
      <c r="S4054" s="2">
        <f>IF($A4054="site","",VLOOKUP($P4054,margin_ranges!$A$5:$D$10,4,FALSE)/100)</f>
        <v>0.29749999999999999</v>
      </c>
      <c r="T4054" s="6">
        <f>IF(A4054="placement",$J4054*MIN($Q4054,$S4054),"")</f>
        <v>2.1534800712000002</v>
      </c>
      <c r="U4054" s="6">
        <f>IF($A4054="placement",T4054,SUMIF($C$10:$C$6209,$C4054,$T$10:$T$6209))</f>
        <v>2.1534800712000002</v>
      </c>
      <c r="V4054" s="34">
        <f t="shared" si="191"/>
        <v>4.4021415857142809E-2</v>
      </c>
      <c r="W4054" s="24"/>
      <c r="X4054" s="2" t="str">
        <f>IFERROR(MIN(VLOOKUP($W4054,margin_ranges!$A$5:$D$10,4,FALSE),$Q4054*100)/100,"")</f>
        <v/>
      </c>
      <c r="Y4054" s="6">
        <f t="shared" si="189"/>
        <v>2.1534800712000002</v>
      </c>
      <c r="Z4054" s="6">
        <f>IF($A4054="placement",Y4054,SUMIF($C$10:$C$6209,$C4054,$Y$10:$Y$6209))</f>
        <v>2.1534800712000002</v>
      </c>
      <c r="AA4054" s="29">
        <f t="shared" si="190"/>
        <v>4.4021415857142809E-2</v>
      </c>
    </row>
    <row r="4055" spans="1:27" hidden="1" x14ac:dyDescent="0.3">
      <c r="A4055" s="8" t="s">
        <v>17</v>
      </c>
      <c r="B4055" s="8" t="s">
        <v>10377</v>
      </c>
      <c r="C4055" s="8" t="s">
        <v>10378</v>
      </c>
      <c r="D4055" s="8" t="s">
        <v>10387</v>
      </c>
      <c r="E4055" s="8" t="s">
        <v>10388</v>
      </c>
      <c r="F4055" s="29">
        <v>0.26826576410860098</v>
      </c>
      <c r="G4055" s="29">
        <v>0</v>
      </c>
      <c r="H4055" s="30">
        <v>8.4629999999999992</v>
      </c>
      <c r="I4055" s="30">
        <v>0.16389999999999999</v>
      </c>
      <c r="J4055" s="14">
        <v>9</v>
      </c>
      <c r="K4055" s="14">
        <v>2</v>
      </c>
      <c r="L4055" s="12">
        <v>1.9400000000000001E-2</v>
      </c>
      <c r="M4055" s="7">
        <v>1.77660131</v>
      </c>
      <c r="N4055" s="31">
        <v>1.3</v>
      </c>
      <c r="O4055" s="14">
        <f>IFERROR(VLOOKUP($C4055,'site totals'!$J$2:$K$607,2,FALSE),1)</f>
        <v>843.48519999999996</v>
      </c>
      <c r="P4055" s="32" t="s">
        <v>22</v>
      </c>
      <c r="Q4055" s="12">
        <v>0.26826576410000003</v>
      </c>
      <c r="R4055" s="29">
        <v>0.3</v>
      </c>
      <c r="S4055" s="2">
        <f>IF($A4055="site","",VLOOKUP($P4055,margin_ranges!$A$5:$D$10,4,FALSE)/100)</f>
        <v>0.29749999999999999</v>
      </c>
      <c r="T4055" s="6">
        <f>IF(A4055="placement",$J4055*MIN($Q4055,$S4055),"")</f>
        <v>2.4143918769000003</v>
      </c>
      <c r="U4055" s="6">
        <f>IF($A4055="placement",T4055,SUMIF($C$10:$C$6209,$C4055,$T$10:$T$6209))</f>
        <v>2.4143918769000003</v>
      </c>
      <c r="V4055" s="34">
        <f t="shared" si="191"/>
        <v>4.5334622714285677E-2</v>
      </c>
      <c r="W4055" s="24"/>
      <c r="X4055" s="2" t="str">
        <f>IFERROR(MIN(VLOOKUP($W4055,margin_ranges!$A$5:$D$10,4,FALSE),$Q4055*100)/100,"")</f>
        <v/>
      </c>
      <c r="Y4055" s="6">
        <f t="shared" si="189"/>
        <v>2.4143918769000003</v>
      </c>
      <c r="Z4055" s="6">
        <f>IF($A4055="placement",Y4055,SUMIF($C$10:$C$6209,$C4055,$Y$10:$Y$6209))</f>
        <v>2.4143918769000003</v>
      </c>
      <c r="AA4055" s="29">
        <f t="shared" si="190"/>
        <v>4.5334622714285677E-2</v>
      </c>
    </row>
    <row r="4056" spans="1:27" hidden="1" x14ac:dyDescent="0.3">
      <c r="A4056" s="8" t="s">
        <v>17</v>
      </c>
      <c r="B4056" s="8" t="s">
        <v>10377</v>
      </c>
      <c r="C4056" s="8" t="s">
        <v>10378</v>
      </c>
      <c r="D4056" s="8" t="s">
        <v>10389</v>
      </c>
      <c r="E4056" s="8" t="s">
        <v>10390</v>
      </c>
      <c r="F4056" s="29">
        <v>0.35</v>
      </c>
      <c r="G4056" s="29">
        <v>1</v>
      </c>
      <c r="H4056" s="30">
        <v>60.481999999999999</v>
      </c>
      <c r="I4056" s="30">
        <v>14.837899999999999</v>
      </c>
      <c r="J4056" s="14">
        <v>1301</v>
      </c>
      <c r="K4056" s="14">
        <v>411</v>
      </c>
      <c r="L4056" s="12">
        <v>0.24529999999999999</v>
      </c>
      <c r="M4056" s="7">
        <v>2.9224646299999999</v>
      </c>
      <c r="N4056" s="31">
        <v>1.5</v>
      </c>
      <c r="O4056" s="14">
        <f>IFERROR(VLOOKUP($C4056,'site totals'!$J$2:$K$607,2,FALSE),1)</f>
        <v>843.48519999999996</v>
      </c>
      <c r="P4056" s="32" t="s">
        <v>22</v>
      </c>
      <c r="Q4056" s="12">
        <v>0.48673459219999998</v>
      </c>
      <c r="R4056" s="29">
        <v>0.35</v>
      </c>
      <c r="S4056" s="2">
        <f>IF($A4056="site","",VLOOKUP($P4056,margin_ranges!$A$5:$D$10,4,FALSE)/100)</f>
        <v>0.29749999999999999</v>
      </c>
      <c r="T4056" s="6">
        <f>IF(A4056="placement",$J4056*MIN($Q4056,$S4056),"")</f>
        <v>387.04749999999996</v>
      </c>
      <c r="U4056" s="6">
        <f>IF($A4056="placement",T4056,SUMIF($C$10:$C$6209,$C4056,$T$10:$T$6209))</f>
        <v>387.04749999999996</v>
      </c>
      <c r="V4056" s="34">
        <f t="shared" si="191"/>
        <v>8.0769230769230926E-2</v>
      </c>
      <c r="W4056" s="24"/>
      <c r="X4056" s="2" t="str">
        <f>IFERROR(MIN(VLOOKUP($W4056,margin_ranges!$A$5:$D$10,4,FALSE),$Q4056*100)/100,"")</f>
        <v/>
      </c>
      <c r="Y4056" s="6">
        <f t="shared" si="189"/>
        <v>387.04749999999996</v>
      </c>
      <c r="Z4056" s="6">
        <f>IF($A4056="placement",Y4056,SUMIF($C$10:$C$6209,$C4056,$Y$10:$Y$6209))</f>
        <v>387.04749999999996</v>
      </c>
      <c r="AA4056" s="29">
        <f t="shared" si="190"/>
        <v>8.0769230769230926E-2</v>
      </c>
    </row>
    <row r="4057" spans="1:27" x14ac:dyDescent="0.3">
      <c r="A4057" s="16" t="s">
        <v>33</v>
      </c>
      <c r="B4057" s="16" t="s">
        <v>10377</v>
      </c>
      <c r="C4057" s="16" t="s">
        <v>10378</v>
      </c>
      <c r="D4057" s="8" t="s">
        <v>34</v>
      </c>
      <c r="E4057" s="16"/>
      <c r="F4057" s="17">
        <v>0.33357708588129298</v>
      </c>
      <c r="G4057" s="17">
        <v>0.71973580999999998</v>
      </c>
      <c r="H4057" s="36">
        <v>121.9216</v>
      </c>
      <c r="I4057" s="36">
        <v>20.8081</v>
      </c>
      <c r="J4057" s="22">
        <v>1807</v>
      </c>
      <c r="K4057" s="22">
        <v>558</v>
      </c>
      <c r="L4057" s="18">
        <v>0.17069999999999999</v>
      </c>
      <c r="M4057" s="19">
        <v>2.89546021</v>
      </c>
      <c r="N4057" s="20">
        <v>1.4969969999999999</v>
      </c>
      <c r="O4057" s="22">
        <f>IFERROR(VLOOKUP($C4057,'site totals'!$J$2:$K$607,2,FALSE),1)</f>
        <v>843.48519999999996</v>
      </c>
      <c r="P4057" s="21"/>
      <c r="Q4057" s="18">
        <v>0.48298477899999998</v>
      </c>
      <c r="R4057" s="17">
        <v>0.33360000000000001</v>
      </c>
      <c r="S4057" s="18" t="str">
        <f>IF($A4057="site","",VLOOKUP($P4057,margin_ranges!$A$5:$D$10,4,FALSE)/100)</f>
        <v/>
      </c>
      <c r="T4057" s="22" t="str">
        <f>IF(A4057="placement",$J4057*MIN($Q4057,$S4057),"")</f>
        <v/>
      </c>
      <c r="U4057" s="22">
        <f>IF($A4057="placement",T4057,SUMIF($C$10:$C$6209,$C4057,$T$10:$T$6209))</f>
        <v>588.53836168429996</v>
      </c>
      <c r="V4057" s="37">
        <f t="shared" si="191"/>
        <v>1.1856019371528248E-2</v>
      </c>
      <c r="W4057" s="38"/>
      <c r="X4057" s="18" t="str">
        <f>IFERROR(MIN(VLOOKUP($W4057,margin_ranges!$A$5:$D$10,4,FALSE),$Q4057*100)/100,"")</f>
        <v/>
      </c>
      <c r="Y4057" s="6" t="str">
        <f t="shared" si="189"/>
        <v/>
      </c>
      <c r="Z4057" s="6">
        <f>IF($A4057="placement",Y4057,SUMIF($C$10:$C$6209,$C4057,$Y$10:$Y$6209))</f>
        <v>588.53836168429996</v>
      </c>
      <c r="AA4057" s="17">
        <f t="shared" si="190"/>
        <v>1.1856019371528248E-2</v>
      </c>
    </row>
    <row r="4058" spans="1:27" hidden="1" x14ac:dyDescent="0.3">
      <c r="A4058" s="8" t="s">
        <v>17</v>
      </c>
      <c r="B4058" s="8" t="s">
        <v>4895</v>
      </c>
      <c r="C4058" s="8" t="s">
        <v>4896</v>
      </c>
      <c r="D4058" s="8" t="s">
        <v>4903</v>
      </c>
      <c r="E4058" s="8" t="s">
        <v>4904</v>
      </c>
      <c r="F4058" s="29">
        <v>0.33999999999999903</v>
      </c>
      <c r="G4058" s="29">
        <v>1</v>
      </c>
      <c r="H4058" s="30">
        <v>385.40789999999998</v>
      </c>
      <c r="I4058" s="30">
        <v>45.982700000000001</v>
      </c>
      <c r="J4058" s="14">
        <v>427</v>
      </c>
      <c r="K4058" s="14">
        <v>131</v>
      </c>
      <c r="L4058" s="12">
        <v>0.1193</v>
      </c>
      <c r="M4058" s="7">
        <v>0.30969868</v>
      </c>
      <c r="N4058" s="31">
        <v>0.05</v>
      </c>
      <c r="O4058" s="14">
        <f>IFERROR(VLOOKUP($C4058,'site totals'!$J$2:$K$607,2,FALSE),1)</f>
        <v>843.45799999999997</v>
      </c>
      <c r="P4058" s="32" t="s">
        <v>22</v>
      </c>
      <c r="Q4058" s="12">
        <v>0.83855274840000005</v>
      </c>
      <c r="R4058" s="29">
        <v>0.34</v>
      </c>
      <c r="S4058" s="2">
        <f>IF($A4058="site","",VLOOKUP($P4058,margin_ranges!$A$5:$D$10,4,FALSE)/100)</f>
        <v>0.29749999999999999</v>
      </c>
      <c r="T4058" s="6">
        <f>IF(A4058="placement",$J4058*MIN($Q4058,$S4058),"")</f>
        <v>127.0325</v>
      </c>
      <c r="U4058" s="6">
        <f>IF($A4058="placement",T4058,SUMIF($C$10:$C$6209,$C4058,$T$10:$T$6209))</f>
        <v>127.0325</v>
      </c>
      <c r="V4058" s="34">
        <f t="shared" si="191"/>
        <v>6.4393939393939226E-2</v>
      </c>
      <c r="W4058" s="24"/>
      <c r="X4058" s="2" t="str">
        <f>IFERROR(MIN(VLOOKUP($W4058,margin_ranges!$A$5:$D$10,4,FALSE),$Q4058*100)/100,"")</f>
        <v/>
      </c>
      <c r="Y4058" s="6">
        <f t="shared" si="189"/>
        <v>127.0325</v>
      </c>
      <c r="Z4058" s="6">
        <f>IF($A4058="placement",Y4058,SUMIF($C$10:$C$6209,$C4058,$Y$10:$Y$6209))</f>
        <v>127.0325</v>
      </c>
      <c r="AA4058" s="29">
        <f t="shared" si="190"/>
        <v>6.4393939393939226E-2</v>
      </c>
    </row>
    <row r="4059" spans="1:27" hidden="1" x14ac:dyDescent="0.3">
      <c r="A4059" s="8" t="s">
        <v>17</v>
      </c>
      <c r="B4059" s="8" t="s">
        <v>4895</v>
      </c>
      <c r="C4059" s="8" t="s">
        <v>4896</v>
      </c>
      <c r="D4059" s="8" t="s">
        <v>4897</v>
      </c>
      <c r="E4059" s="8" t="s">
        <v>4898</v>
      </c>
      <c r="F4059" s="29">
        <v>0.33999999999999903</v>
      </c>
      <c r="G4059" s="29">
        <v>0</v>
      </c>
      <c r="H4059" s="30">
        <v>3.1886000000000001</v>
      </c>
      <c r="I4059" s="30">
        <v>0.80189999999999995</v>
      </c>
      <c r="J4059" s="14">
        <v>10</v>
      </c>
      <c r="K4059" s="14">
        <v>3</v>
      </c>
      <c r="L4059" s="12">
        <v>0.2515</v>
      </c>
      <c r="M4059" s="7">
        <v>0.39679344</v>
      </c>
      <c r="N4059" s="31">
        <v>0.05</v>
      </c>
      <c r="O4059" s="14">
        <f>IFERROR(VLOOKUP($C4059,'site totals'!$J$2:$K$607,2,FALSE),1)</f>
        <v>843.45799999999997</v>
      </c>
      <c r="P4059" s="32" t="s">
        <v>22</v>
      </c>
      <c r="Q4059" s="12">
        <v>0.87398985360000003</v>
      </c>
      <c r="R4059" s="29">
        <v>0.34</v>
      </c>
      <c r="S4059" s="2">
        <f>IF($A4059="site","",VLOOKUP($P4059,margin_ranges!$A$5:$D$10,4,FALSE)/100)</f>
        <v>0.29749999999999999</v>
      </c>
      <c r="T4059" s="6">
        <f>IF(A4059="placement",$J4059*MIN($Q4059,$S4059),"")</f>
        <v>2.9749999999999996</v>
      </c>
      <c r="U4059" s="6">
        <f>IF($A4059="placement",T4059,SUMIF($C$10:$C$6209,$C4059,$T$10:$T$6209))</f>
        <v>2.9749999999999996</v>
      </c>
      <c r="V4059" s="34">
        <f t="shared" si="191"/>
        <v>6.4393939393939448E-2</v>
      </c>
      <c r="W4059" s="24"/>
      <c r="X4059" s="2" t="str">
        <f>IFERROR(MIN(VLOOKUP($W4059,margin_ranges!$A$5:$D$10,4,FALSE),$Q4059*100)/100,"")</f>
        <v/>
      </c>
      <c r="Y4059" s="6">
        <f t="shared" si="189"/>
        <v>2.9749999999999996</v>
      </c>
      <c r="Z4059" s="6">
        <f>IF($A4059="placement",Y4059,SUMIF($C$10:$C$6209,$C4059,$Y$10:$Y$6209))</f>
        <v>2.9749999999999996</v>
      </c>
      <c r="AA4059" s="29">
        <f t="shared" si="190"/>
        <v>6.4393939393939448E-2</v>
      </c>
    </row>
    <row r="4060" spans="1:27" hidden="1" x14ac:dyDescent="0.3">
      <c r="A4060" s="8" t="s">
        <v>17</v>
      </c>
      <c r="B4060" s="8" t="s">
        <v>4895</v>
      </c>
      <c r="C4060" s="8" t="s">
        <v>4896</v>
      </c>
      <c r="D4060" s="8" t="s">
        <v>4905</v>
      </c>
      <c r="E4060" s="8" t="s">
        <v>4906</v>
      </c>
      <c r="F4060" s="29">
        <v>0.33999999999999903</v>
      </c>
      <c r="G4060" s="29">
        <v>1</v>
      </c>
      <c r="H4060" s="30">
        <v>386.17430000000002</v>
      </c>
      <c r="I4060" s="30">
        <v>71.480099999999993</v>
      </c>
      <c r="J4060" s="14">
        <v>508</v>
      </c>
      <c r="K4060" s="14">
        <v>156</v>
      </c>
      <c r="L4060" s="12">
        <v>0.18509999999999999</v>
      </c>
      <c r="M4060" s="7">
        <v>0.23678044000000001</v>
      </c>
      <c r="N4060" s="31">
        <v>0.05</v>
      </c>
      <c r="O4060" s="14">
        <f>IFERROR(VLOOKUP($C4060,'site totals'!$J$2:$K$607,2,FALSE),1)</f>
        <v>843.45799999999997</v>
      </c>
      <c r="P4060" s="32" t="s">
        <v>22</v>
      </c>
      <c r="Q4060" s="12">
        <v>0.78883391280000004</v>
      </c>
      <c r="R4060" s="29">
        <v>0.34</v>
      </c>
      <c r="S4060" s="2">
        <f>IF($A4060="site","",VLOOKUP($P4060,margin_ranges!$A$5:$D$10,4,FALSE)/100)</f>
        <v>0.29749999999999999</v>
      </c>
      <c r="T4060" s="6">
        <f>IF(A4060="placement",$J4060*MIN($Q4060,$S4060),"")</f>
        <v>151.13</v>
      </c>
      <c r="U4060" s="6">
        <f>IF($A4060="placement",T4060,SUMIF($C$10:$C$6209,$C4060,$T$10:$T$6209))</f>
        <v>151.13</v>
      </c>
      <c r="V4060" s="34">
        <f t="shared" si="191"/>
        <v>6.4393939393939448E-2</v>
      </c>
      <c r="W4060" s="24"/>
      <c r="X4060" s="2" t="str">
        <f>IFERROR(MIN(VLOOKUP($W4060,margin_ranges!$A$5:$D$10,4,FALSE),$Q4060*100)/100,"")</f>
        <v/>
      </c>
      <c r="Y4060" s="6">
        <f t="shared" si="189"/>
        <v>151.13</v>
      </c>
      <c r="Z4060" s="6">
        <f>IF($A4060="placement",Y4060,SUMIF($C$10:$C$6209,$C4060,$Y$10:$Y$6209))</f>
        <v>151.13</v>
      </c>
      <c r="AA4060" s="29">
        <f t="shared" si="190"/>
        <v>6.4393939393939448E-2</v>
      </c>
    </row>
    <row r="4061" spans="1:27" hidden="1" x14ac:dyDescent="0.3">
      <c r="A4061" s="8" t="s">
        <v>17</v>
      </c>
      <c r="B4061" s="8" t="s">
        <v>4895</v>
      </c>
      <c r="C4061" s="8" t="s">
        <v>4896</v>
      </c>
      <c r="D4061" s="8" t="s">
        <v>4899</v>
      </c>
      <c r="E4061" s="8" t="s">
        <v>4900</v>
      </c>
      <c r="F4061" s="29">
        <v>0.39</v>
      </c>
      <c r="G4061" s="29">
        <v>1</v>
      </c>
      <c r="H4061" s="30">
        <v>469.29140000000001</v>
      </c>
      <c r="I4061" s="30">
        <v>96.762100000000004</v>
      </c>
      <c r="J4061" s="14">
        <v>388</v>
      </c>
      <c r="K4061" s="14">
        <v>138</v>
      </c>
      <c r="L4061" s="12">
        <v>0.20619999999999999</v>
      </c>
      <c r="M4061" s="7">
        <v>0.1337325</v>
      </c>
      <c r="N4061" s="31">
        <v>0.05</v>
      </c>
      <c r="O4061" s="14">
        <f>IFERROR(VLOOKUP($C4061,'site totals'!$J$2:$K$607,2,FALSE),1)</f>
        <v>843.45799999999997</v>
      </c>
      <c r="P4061" s="32" t="s">
        <v>22</v>
      </c>
      <c r="Q4061" s="12">
        <v>0.62611929340000005</v>
      </c>
      <c r="R4061" s="29">
        <v>0.39</v>
      </c>
      <c r="S4061" s="2">
        <f>IF($A4061="site","",VLOOKUP($P4061,margin_ranges!$A$5:$D$10,4,FALSE)/100)</f>
        <v>0.29749999999999999</v>
      </c>
      <c r="T4061" s="6">
        <f>IF(A4061="placement",$J4061*MIN($Q4061,$S4061),"")</f>
        <v>115.42999999999999</v>
      </c>
      <c r="U4061" s="6">
        <f>IF($A4061="placement",T4061,SUMIF($C$10:$C$6209,$C4061,$T$10:$T$6209))</f>
        <v>115.42999999999999</v>
      </c>
      <c r="V4061" s="34">
        <f t="shared" si="191"/>
        <v>0.15163934426229497</v>
      </c>
      <c r="W4061" s="24"/>
      <c r="X4061" s="2" t="str">
        <f>IFERROR(MIN(VLOOKUP($W4061,margin_ranges!$A$5:$D$10,4,FALSE),$Q4061*100)/100,"")</f>
        <v/>
      </c>
      <c r="Y4061" s="6">
        <f t="shared" si="189"/>
        <v>115.42999999999999</v>
      </c>
      <c r="Z4061" s="6">
        <f>IF($A4061="placement",Y4061,SUMIF($C$10:$C$6209,$C4061,$Y$10:$Y$6209))</f>
        <v>115.42999999999999</v>
      </c>
      <c r="AA4061" s="17">
        <f t="shared" si="190"/>
        <v>0.15163934426229497</v>
      </c>
    </row>
    <row r="4062" spans="1:27" hidden="1" x14ac:dyDescent="0.3">
      <c r="A4062" s="8" t="s">
        <v>17</v>
      </c>
      <c r="B4062" s="8" t="s">
        <v>4895</v>
      </c>
      <c r="C4062" s="8" t="s">
        <v>4896</v>
      </c>
      <c r="D4062" s="8" t="s">
        <v>4901</v>
      </c>
      <c r="E4062" s="8" t="s">
        <v>4902</v>
      </c>
      <c r="F4062" s="29">
        <v>0.38999999999999901</v>
      </c>
      <c r="G4062" s="29">
        <v>1</v>
      </c>
      <c r="H4062" s="30">
        <v>475.3775</v>
      </c>
      <c r="I4062" s="30">
        <v>123.2495</v>
      </c>
      <c r="J4062" s="14">
        <v>475</v>
      </c>
      <c r="K4062" s="14">
        <v>169</v>
      </c>
      <c r="L4062" s="12">
        <v>0.25929999999999997</v>
      </c>
      <c r="M4062" s="7">
        <v>0.12837919</v>
      </c>
      <c r="N4062" s="31">
        <v>0.05</v>
      </c>
      <c r="O4062" s="14">
        <f>IFERROR(VLOOKUP($C4062,'site totals'!$J$2:$K$607,2,FALSE),1)</f>
        <v>843.45799999999997</v>
      </c>
      <c r="P4062" s="32" t="s">
        <v>22</v>
      </c>
      <c r="Q4062" s="12">
        <v>0.61052878919999998</v>
      </c>
      <c r="R4062" s="29">
        <v>0.39</v>
      </c>
      <c r="S4062" s="2">
        <f>IF($A4062="site","",VLOOKUP($P4062,margin_ranges!$A$5:$D$10,4,FALSE)/100)</f>
        <v>0.29749999999999999</v>
      </c>
      <c r="T4062" s="6">
        <f>IF(A4062="placement",$J4062*MIN($Q4062,$S4062),"")</f>
        <v>141.3125</v>
      </c>
      <c r="U4062" s="6">
        <f>IF($A4062="placement",T4062,SUMIF($C$10:$C$6209,$C4062,$T$10:$T$6209))</f>
        <v>141.3125</v>
      </c>
      <c r="V4062" s="34">
        <f t="shared" si="191"/>
        <v>0.15163934426229497</v>
      </c>
      <c r="W4062" s="24"/>
      <c r="X4062" s="2" t="str">
        <f>IFERROR(MIN(VLOOKUP($W4062,margin_ranges!$A$5:$D$10,4,FALSE),$Q4062*100)/100,"")</f>
        <v/>
      </c>
      <c r="Y4062" s="6">
        <f t="shared" si="189"/>
        <v>141.3125</v>
      </c>
      <c r="Z4062" s="6">
        <f>IF($A4062="placement",Y4062,SUMIF($C$10:$C$6209,$C4062,$Y$10:$Y$6209))</f>
        <v>141.3125</v>
      </c>
      <c r="AA4062" s="29">
        <f t="shared" si="190"/>
        <v>0.15163934426229497</v>
      </c>
    </row>
    <row r="4063" spans="1:27" x14ac:dyDescent="0.3">
      <c r="A4063" s="16" t="s">
        <v>33</v>
      </c>
      <c r="B4063" s="16" t="s">
        <v>4895</v>
      </c>
      <c r="C4063" s="16" t="s">
        <v>4896</v>
      </c>
      <c r="D4063" s="8" t="s">
        <v>34</v>
      </c>
      <c r="E4063" s="16"/>
      <c r="F4063" s="17">
        <v>0.36387082700027701</v>
      </c>
      <c r="G4063" s="17">
        <v>0.99471841000000005</v>
      </c>
      <c r="H4063" s="36">
        <v>1719.5331000000001</v>
      </c>
      <c r="I4063" s="36">
        <v>338.27640000000002</v>
      </c>
      <c r="J4063" s="22">
        <v>1807</v>
      </c>
      <c r="K4063" s="22">
        <v>595</v>
      </c>
      <c r="L4063" s="18">
        <v>0.19670000000000001</v>
      </c>
      <c r="M4063" s="19">
        <v>0.17809991</v>
      </c>
      <c r="N4063" s="20">
        <v>0.05</v>
      </c>
      <c r="O4063" s="22">
        <f>IFERROR(VLOOKUP($C4063,'site totals'!$J$2:$K$607,2,FALSE),1)</f>
        <v>843.45799999999997</v>
      </c>
      <c r="P4063" s="21"/>
      <c r="Q4063" s="18">
        <v>0.71925869460000003</v>
      </c>
      <c r="R4063" s="17">
        <v>0.3639</v>
      </c>
      <c r="S4063" s="18" t="str">
        <f>IF($A4063="site","",VLOOKUP($P4063,margin_ranges!$A$5:$D$10,4,FALSE)/100)</f>
        <v/>
      </c>
      <c r="T4063" s="22" t="str">
        <f>IF(A4063="placement",$J4063*MIN($Q4063,$S4063),"")</f>
        <v/>
      </c>
      <c r="U4063" s="22">
        <f>IF($A4063="placement",T4063,SUMIF($C$10:$C$6209,$C4063,$T$10:$T$6209))</f>
        <v>537.88</v>
      </c>
      <c r="V4063" s="37">
        <f t="shared" si="191"/>
        <v>0.10412727948317446</v>
      </c>
      <c r="W4063" s="38"/>
      <c r="X4063" s="18" t="str">
        <f>IFERROR(MIN(VLOOKUP($W4063,margin_ranges!$A$5:$D$10,4,FALSE),$Q4063*100)/100,"")</f>
        <v/>
      </c>
      <c r="Y4063" s="6" t="str">
        <f t="shared" si="189"/>
        <v/>
      </c>
      <c r="Z4063" s="6">
        <f>IF($A4063="placement",Y4063,SUMIF($C$10:$C$6209,$C4063,$Y$10:$Y$6209))</f>
        <v>537.88</v>
      </c>
      <c r="AA4063" s="17">
        <f t="shared" si="190"/>
        <v>0.10412727948317446</v>
      </c>
    </row>
    <row r="4064" spans="1:27" hidden="1" x14ac:dyDescent="0.3">
      <c r="A4064" s="8" t="s">
        <v>17</v>
      </c>
      <c r="B4064" s="8" t="s">
        <v>10361</v>
      </c>
      <c r="C4064" s="8" t="s">
        <v>10362</v>
      </c>
      <c r="D4064" s="8" t="s">
        <v>12326</v>
      </c>
      <c r="E4064" s="8" t="s">
        <v>12327</v>
      </c>
      <c r="F4064" s="29">
        <v>0.25</v>
      </c>
      <c r="G4064" s="29">
        <v>0</v>
      </c>
      <c r="H4064" s="30">
        <v>9.3251000000000008</v>
      </c>
      <c r="I4064" s="30">
        <v>0.1447</v>
      </c>
      <c r="J4064" s="14">
        <v>11</v>
      </c>
      <c r="K4064" s="14">
        <v>3</v>
      </c>
      <c r="L4064" s="12">
        <v>1.55E-2</v>
      </c>
      <c r="M4064" s="7">
        <v>2.4757156999999999</v>
      </c>
      <c r="N4064" s="31">
        <v>1.58</v>
      </c>
      <c r="O4064" s="14">
        <f>IFERROR(VLOOKUP($C4064,'site totals'!$J$2:$K$607,2,FALSE),1)</f>
        <v>828.11839999999995</v>
      </c>
      <c r="P4064" s="32" t="s">
        <v>22</v>
      </c>
      <c r="Q4064" s="12">
        <v>0.36180070980000001</v>
      </c>
      <c r="R4064" s="29">
        <v>0.25</v>
      </c>
      <c r="S4064" s="2">
        <f>IF($A4064="site","",VLOOKUP($P4064,margin_ranges!$A$5:$D$10,4,FALSE)/100)</f>
        <v>0.29749999999999999</v>
      </c>
      <c r="T4064" s="6">
        <f>IF(A4064="placement",$J4064*MIN($Q4064,$S4064),"")</f>
        <v>3.2725</v>
      </c>
      <c r="U4064" s="6">
        <f>IF($A4064="placement",T4064,SUMIF($C$10:$C$6209,$C4064,$T$10:$T$6209))</f>
        <v>3.2725</v>
      </c>
      <c r="V4064" s="34">
        <f t="shared" si="191"/>
        <v>-6.3333333333333353E-2</v>
      </c>
      <c r="W4064" s="24"/>
      <c r="X4064" s="2" t="str">
        <f>IFERROR(MIN(VLOOKUP($W4064,margin_ranges!$A$5:$D$10,4,FALSE),$Q4064*100)/100,"")</f>
        <v/>
      </c>
      <c r="Y4064" s="6">
        <f t="shared" ref="Y4064:Y4127" si="192">IF(A4064="placement",IF($X4064="",$T4064,$J4064*MIN($Q4064,$X4064)),"")</f>
        <v>3.2725</v>
      </c>
      <c r="Z4064" s="6">
        <f>IF($A4064="placement",Y4064,SUMIF($C$10:$C$6209,$C4064,$Y$10:$Y$6209))</f>
        <v>3.2725</v>
      </c>
      <c r="AA4064" s="29">
        <f t="shared" ref="AA4064:AA4127" si="193">($J4064-$Z4064)/($J4064*(1-$R4064))-1</f>
        <v>-6.3333333333333353E-2</v>
      </c>
    </row>
    <row r="4065" spans="1:27" hidden="1" x14ac:dyDescent="0.3">
      <c r="A4065" s="8" t="s">
        <v>17</v>
      </c>
      <c r="B4065" s="8" t="s">
        <v>10361</v>
      </c>
      <c r="C4065" s="8" t="s">
        <v>10362</v>
      </c>
      <c r="D4065" s="8" t="s">
        <v>10373</v>
      </c>
      <c r="E4065" s="8" t="s">
        <v>10374</v>
      </c>
      <c r="F4065" s="29">
        <v>0.28999999999999998</v>
      </c>
      <c r="G4065" s="29">
        <v>0</v>
      </c>
      <c r="H4065" s="30">
        <v>8.9236000000000004</v>
      </c>
      <c r="I4065" s="30">
        <v>0.27289999999999998</v>
      </c>
      <c r="J4065" s="14">
        <v>17</v>
      </c>
      <c r="K4065" s="14">
        <v>4</v>
      </c>
      <c r="L4065" s="12">
        <v>3.0599999999999999E-2</v>
      </c>
      <c r="M4065" s="7">
        <v>2.0936927500000002</v>
      </c>
      <c r="N4065" s="31">
        <v>1.31</v>
      </c>
      <c r="O4065" s="14">
        <f>IFERROR(VLOOKUP($C4065,'site totals'!$J$2:$K$607,2,FALSE),1)</f>
        <v>828.11839999999995</v>
      </c>
      <c r="P4065" s="32" t="s">
        <v>22</v>
      </c>
      <c r="Q4065" s="12">
        <v>0.37431124999999998</v>
      </c>
      <c r="R4065" s="29">
        <v>0.28999999999999998</v>
      </c>
      <c r="S4065" s="2">
        <f>IF($A4065="site","",VLOOKUP($P4065,margin_ranges!$A$5:$D$10,4,FALSE)/100)</f>
        <v>0.29749999999999999</v>
      </c>
      <c r="T4065" s="6">
        <f>IF(A4065="placement",$J4065*MIN($Q4065,$S4065),"")</f>
        <v>5.0575000000000001</v>
      </c>
      <c r="U4065" s="6">
        <f>IF($A4065="placement",T4065,SUMIF($C$10:$C$6209,$C4065,$T$10:$T$6209))</f>
        <v>5.0575000000000001</v>
      </c>
      <c r="V4065" s="34">
        <f t="shared" si="191"/>
        <v>-1.0563380281690238E-2</v>
      </c>
      <c r="W4065" s="24"/>
      <c r="X4065" s="2" t="str">
        <f>IFERROR(MIN(VLOOKUP($W4065,margin_ranges!$A$5:$D$10,4,FALSE),$Q4065*100)/100,"")</f>
        <v/>
      </c>
      <c r="Y4065" s="6">
        <f t="shared" si="192"/>
        <v>5.0575000000000001</v>
      </c>
      <c r="Z4065" s="6">
        <f>IF($A4065="placement",Y4065,SUMIF($C$10:$C$6209,$C4065,$Y$10:$Y$6209))</f>
        <v>5.0575000000000001</v>
      </c>
      <c r="AA4065" s="29">
        <f t="shared" si="193"/>
        <v>-1.0563380281690238E-2</v>
      </c>
    </row>
    <row r="4066" spans="1:27" hidden="1" x14ac:dyDescent="0.3">
      <c r="A4066" s="8" t="s">
        <v>17</v>
      </c>
      <c r="B4066" s="8" t="s">
        <v>10361</v>
      </c>
      <c r="C4066" s="8" t="s">
        <v>10362</v>
      </c>
      <c r="D4066" s="8" t="s">
        <v>10363</v>
      </c>
      <c r="E4066" s="8" t="s">
        <v>10364</v>
      </c>
      <c r="F4066" s="29">
        <v>0.28999999999999998</v>
      </c>
      <c r="G4066" s="29">
        <v>0</v>
      </c>
      <c r="H4066" s="30">
        <v>1.7216</v>
      </c>
      <c r="I4066" s="30">
        <v>0.1336</v>
      </c>
      <c r="J4066" s="14">
        <v>8</v>
      </c>
      <c r="K4066" s="14">
        <v>2</v>
      </c>
      <c r="L4066" s="12">
        <v>7.7600000000000002E-2</v>
      </c>
      <c r="M4066" s="7">
        <v>1.9129877099999999</v>
      </c>
      <c r="N4066" s="31">
        <v>1.31</v>
      </c>
      <c r="O4066" s="14">
        <f>IFERROR(VLOOKUP($C4066,'site totals'!$J$2:$K$607,2,FALSE),1)</f>
        <v>828.11839999999995</v>
      </c>
      <c r="P4066" s="32" t="s">
        <v>22</v>
      </c>
      <c r="Q4066" s="12">
        <v>0.31520730889999998</v>
      </c>
      <c r="R4066" s="29">
        <v>0.28999999999999998</v>
      </c>
      <c r="S4066" s="2">
        <f>IF($A4066="site","",VLOOKUP($P4066,margin_ranges!$A$5:$D$10,4,FALSE)/100)</f>
        <v>0.29749999999999999</v>
      </c>
      <c r="T4066" s="6">
        <f>IF(A4066="placement",$J4066*MIN($Q4066,$S4066),"")</f>
        <v>2.38</v>
      </c>
      <c r="U4066" s="6">
        <f>IF($A4066="placement",T4066,SUMIF($C$10:$C$6209,$C4066,$T$10:$T$6209))</f>
        <v>2.38</v>
      </c>
      <c r="V4066" s="34">
        <f t="shared" si="191"/>
        <v>-1.0563380281690127E-2</v>
      </c>
      <c r="W4066" s="24"/>
      <c r="X4066" s="2" t="str">
        <f>IFERROR(MIN(VLOOKUP($W4066,margin_ranges!$A$5:$D$10,4,FALSE),$Q4066*100)/100,"")</f>
        <v/>
      </c>
      <c r="Y4066" s="6">
        <f t="shared" si="192"/>
        <v>2.38</v>
      </c>
      <c r="Z4066" s="6">
        <f>IF($A4066="placement",Y4066,SUMIF($C$10:$C$6209,$C4066,$Y$10:$Y$6209))</f>
        <v>2.38</v>
      </c>
      <c r="AA4066" s="29">
        <f t="shared" si="193"/>
        <v>-1.0563380281690127E-2</v>
      </c>
    </row>
    <row r="4067" spans="1:27" hidden="1" x14ac:dyDescent="0.3">
      <c r="A4067" s="8" t="s">
        <v>17</v>
      </c>
      <c r="B4067" s="8" t="s">
        <v>10361</v>
      </c>
      <c r="C4067" s="8" t="s">
        <v>10362</v>
      </c>
      <c r="D4067" s="8" t="s">
        <v>10369</v>
      </c>
      <c r="E4067" s="8" t="s">
        <v>10370</v>
      </c>
      <c r="F4067" s="29">
        <v>0.23609655880842301</v>
      </c>
      <c r="G4067" s="29">
        <v>0</v>
      </c>
      <c r="H4067" s="30">
        <v>2.6745999999999999</v>
      </c>
      <c r="I4067" s="30">
        <v>0.1547</v>
      </c>
      <c r="J4067" s="14">
        <v>13</v>
      </c>
      <c r="K4067" s="14">
        <v>3</v>
      </c>
      <c r="L4067" s="12">
        <v>5.7799999999999997E-2</v>
      </c>
      <c r="M4067" s="7">
        <v>2.6966758999999998</v>
      </c>
      <c r="N4067" s="31">
        <v>2.06</v>
      </c>
      <c r="O4067" s="14">
        <f>IFERROR(VLOOKUP($C4067,'site totals'!$J$2:$K$607,2,FALSE),1)</f>
        <v>828.11839999999995</v>
      </c>
      <c r="P4067" s="32" t="s">
        <v>22</v>
      </c>
      <c r="Q4067" s="12">
        <v>0.23609655879999999</v>
      </c>
      <c r="R4067" s="29">
        <v>0.28000000000000003</v>
      </c>
      <c r="S4067" s="2">
        <f>IF($A4067="site","",VLOOKUP($P4067,margin_ranges!$A$5:$D$10,4,FALSE)/100)</f>
        <v>0.29749999999999999</v>
      </c>
      <c r="T4067" s="6">
        <f>IF(A4067="placement",$J4067*MIN($Q4067,$S4067),"")</f>
        <v>3.0692552643999997</v>
      </c>
      <c r="U4067" s="6">
        <f>IF($A4067="placement",T4067,SUMIF($C$10:$C$6209,$C4067,$T$10:$T$6209))</f>
        <v>3.0692552643999997</v>
      </c>
      <c r="V4067" s="34">
        <f t="shared" si="191"/>
        <v>6.0977001666666863E-2</v>
      </c>
      <c r="W4067" s="24"/>
      <c r="X4067" s="2" t="str">
        <f>IFERROR(MIN(VLOOKUP($W4067,margin_ranges!$A$5:$D$10,4,FALSE),$Q4067*100)/100,"")</f>
        <v/>
      </c>
      <c r="Y4067" s="6">
        <f t="shared" si="192"/>
        <v>3.0692552643999997</v>
      </c>
      <c r="Z4067" s="6">
        <f>IF($A4067="placement",Y4067,SUMIF($C$10:$C$6209,$C4067,$Y$10:$Y$6209))</f>
        <v>3.0692552643999997</v>
      </c>
      <c r="AA4067" s="29">
        <f t="shared" si="193"/>
        <v>6.0977001666666863E-2</v>
      </c>
    </row>
    <row r="4068" spans="1:27" hidden="1" x14ac:dyDescent="0.3">
      <c r="A4068" s="8" t="s">
        <v>17</v>
      </c>
      <c r="B4068" s="8" t="s">
        <v>10361</v>
      </c>
      <c r="C4068" s="8" t="s">
        <v>10362</v>
      </c>
      <c r="D4068" s="8" t="s">
        <v>10367</v>
      </c>
      <c r="E4068" s="8" t="s">
        <v>10368</v>
      </c>
      <c r="F4068" s="29">
        <v>0.28274235245596502</v>
      </c>
      <c r="G4068" s="29">
        <v>0</v>
      </c>
      <c r="H4068" s="30">
        <v>6.5415000000000001</v>
      </c>
      <c r="I4068" s="30">
        <v>0.38879999999999998</v>
      </c>
      <c r="J4068" s="14">
        <v>21</v>
      </c>
      <c r="K4068" s="14">
        <v>5</v>
      </c>
      <c r="L4068" s="12">
        <v>5.9400000000000001E-2</v>
      </c>
      <c r="M4068" s="7">
        <v>1.82640088</v>
      </c>
      <c r="N4068" s="31">
        <v>1.31</v>
      </c>
      <c r="O4068" s="14">
        <f>IFERROR(VLOOKUP($C4068,'site totals'!$J$2:$K$607,2,FALSE),1)</f>
        <v>828.11839999999995</v>
      </c>
      <c r="P4068" s="32" t="s">
        <v>22</v>
      </c>
      <c r="Q4068" s="12">
        <v>0.28274235250000002</v>
      </c>
      <c r="R4068" s="29">
        <v>0.28999999999999998</v>
      </c>
      <c r="S4068" s="2">
        <f>IF($A4068="site","",VLOOKUP($P4068,margin_ranges!$A$5:$D$10,4,FALSE)/100)</f>
        <v>0.29749999999999999</v>
      </c>
      <c r="T4068" s="6">
        <f>IF(A4068="placement",$J4068*MIN($Q4068,$S4068),"")</f>
        <v>5.9375894025000004</v>
      </c>
      <c r="U4068" s="6">
        <f>IF($A4068="placement",T4068,SUMIF($C$10:$C$6209,$C4068,$T$10:$T$6209))</f>
        <v>5.9375894025000004</v>
      </c>
      <c r="V4068" s="34">
        <f t="shared" si="191"/>
        <v>1.0222038732394356E-2</v>
      </c>
      <c r="W4068" s="24"/>
      <c r="X4068" s="2" t="str">
        <f>IFERROR(MIN(VLOOKUP($W4068,margin_ranges!$A$5:$D$10,4,FALSE),$Q4068*100)/100,"")</f>
        <v/>
      </c>
      <c r="Y4068" s="6">
        <f t="shared" si="192"/>
        <v>5.9375894025000004</v>
      </c>
      <c r="Z4068" s="6">
        <f>IF($A4068="placement",Y4068,SUMIF($C$10:$C$6209,$C4068,$Y$10:$Y$6209))</f>
        <v>5.9375894025000004</v>
      </c>
      <c r="AA4068" s="29">
        <f t="shared" si="193"/>
        <v>1.0222038732394356E-2</v>
      </c>
    </row>
    <row r="4069" spans="1:27" hidden="1" x14ac:dyDescent="0.3">
      <c r="A4069" s="8" t="s">
        <v>17</v>
      </c>
      <c r="B4069" s="8" t="s">
        <v>10361</v>
      </c>
      <c r="C4069" s="8" t="s">
        <v>10362</v>
      </c>
      <c r="D4069" s="8" t="s">
        <v>10365</v>
      </c>
      <c r="E4069" s="8" t="s">
        <v>10366</v>
      </c>
      <c r="F4069" s="29">
        <v>0.25741397685982897</v>
      </c>
      <c r="G4069" s="29">
        <v>1</v>
      </c>
      <c r="H4069" s="30">
        <v>126.821</v>
      </c>
      <c r="I4069" s="30">
        <v>6.7065999999999999</v>
      </c>
      <c r="J4069" s="14">
        <v>558</v>
      </c>
      <c r="K4069" s="14">
        <v>141</v>
      </c>
      <c r="L4069" s="12">
        <v>5.2900000000000003E-2</v>
      </c>
      <c r="M4069" s="7">
        <v>2.7740893799999999</v>
      </c>
      <c r="N4069" s="31">
        <v>2.06</v>
      </c>
      <c r="O4069" s="14">
        <f>IFERROR(VLOOKUP($C4069,'site totals'!$J$2:$K$607,2,FALSE),1)</f>
        <v>828.11839999999995</v>
      </c>
      <c r="P4069" s="32" t="s">
        <v>22</v>
      </c>
      <c r="Q4069" s="12">
        <v>0.25741397690000001</v>
      </c>
      <c r="R4069" s="29">
        <v>0.28999999999999998</v>
      </c>
      <c r="S4069" s="2">
        <f>IF($A4069="site","",VLOOKUP($P4069,margin_ranges!$A$5:$D$10,4,FALSE)/100)</f>
        <v>0.29749999999999999</v>
      </c>
      <c r="T4069" s="6">
        <f>IF(A4069="placement",$J4069*MIN($Q4069,$S4069),"")</f>
        <v>143.63699911020001</v>
      </c>
      <c r="U4069" s="6">
        <f>IF($A4069="placement",T4069,SUMIF($C$10:$C$6209,$C4069,$T$10:$T$6209))</f>
        <v>143.63699911020001</v>
      </c>
      <c r="V4069" s="34">
        <f t="shared" si="191"/>
        <v>4.5895807183098603E-2</v>
      </c>
      <c r="W4069" s="24"/>
      <c r="X4069" s="2" t="str">
        <f>IFERROR(MIN(VLOOKUP($W4069,margin_ranges!$A$5:$D$10,4,FALSE),$Q4069*100)/100,"")</f>
        <v/>
      </c>
      <c r="Y4069" s="6">
        <f t="shared" si="192"/>
        <v>143.63699911020001</v>
      </c>
      <c r="Z4069" s="6">
        <f>IF($A4069="placement",Y4069,SUMIF($C$10:$C$6209,$C4069,$Y$10:$Y$6209))</f>
        <v>143.63699911020001</v>
      </c>
      <c r="AA4069" s="17">
        <f t="shared" si="193"/>
        <v>4.5895807183098603E-2</v>
      </c>
    </row>
    <row r="4070" spans="1:27" hidden="1" x14ac:dyDescent="0.3">
      <c r="A4070" s="8" t="s">
        <v>17</v>
      </c>
      <c r="B4070" s="8" t="s">
        <v>10361</v>
      </c>
      <c r="C4070" s="8" t="s">
        <v>10362</v>
      </c>
      <c r="D4070" s="8" t="s">
        <v>10371</v>
      </c>
      <c r="E4070" s="8" t="s">
        <v>10372</v>
      </c>
      <c r="F4070" s="29">
        <v>0.244197344736785</v>
      </c>
      <c r="G4070" s="29">
        <v>1</v>
      </c>
      <c r="H4070" s="30">
        <v>206.0951</v>
      </c>
      <c r="I4070" s="30">
        <v>14.027900000000001</v>
      </c>
      <c r="J4070" s="14">
        <v>1147</v>
      </c>
      <c r="K4070" s="14">
        <v>276</v>
      </c>
      <c r="L4070" s="12">
        <v>6.8099999999999994E-2</v>
      </c>
      <c r="M4070" s="7">
        <v>2.7255791999999999</v>
      </c>
      <c r="N4070" s="31">
        <v>2.06</v>
      </c>
      <c r="O4070" s="14">
        <f>IFERROR(VLOOKUP($C4070,'site totals'!$J$2:$K$607,2,FALSE),1)</f>
        <v>828.11839999999995</v>
      </c>
      <c r="P4070" s="32" t="s">
        <v>22</v>
      </c>
      <c r="Q4070" s="12">
        <v>0.24419734470000001</v>
      </c>
      <c r="R4070" s="29">
        <v>0.28999999999999998</v>
      </c>
      <c r="S4070" s="2">
        <f>IF($A4070="site","",VLOOKUP($P4070,margin_ranges!$A$5:$D$10,4,FALSE)/100)</f>
        <v>0.29749999999999999</v>
      </c>
      <c r="T4070" s="6">
        <f>IF(A4070="placement",$J4070*MIN($Q4070,$S4070),"")</f>
        <v>280.09435437090002</v>
      </c>
      <c r="U4070" s="6">
        <f>IF($A4070="placement",T4070,SUMIF($C$10:$C$6209,$C4070,$T$10:$T$6209))</f>
        <v>280.09435437090002</v>
      </c>
      <c r="V4070" s="34">
        <f t="shared" si="191"/>
        <v>6.4510782112676024E-2</v>
      </c>
      <c r="W4070" s="24"/>
      <c r="X4070" s="2" t="str">
        <f>IFERROR(MIN(VLOOKUP($W4070,margin_ranges!$A$5:$D$10,4,FALSE),$Q4070*100)/100,"")</f>
        <v/>
      </c>
      <c r="Y4070" s="6">
        <f t="shared" si="192"/>
        <v>280.09435437090002</v>
      </c>
      <c r="Z4070" s="6">
        <f>IF($A4070="placement",Y4070,SUMIF($C$10:$C$6209,$C4070,$Y$10:$Y$6209))</f>
        <v>280.09435437090002</v>
      </c>
      <c r="AA4070" s="29">
        <f t="shared" si="193"/>
        <v>6.4510782112676024E-2</v>
      </c>
    </row>
    <row r="4071" spans="1:27" x14ac:dyDescent="0.3">
      <c r="A4071" s="16" t="s">
        <v>33</v>
      </c>
      <c r="B4071" s="16" t="s">
        <v>10361</v>
      </c>
      <c r="C4071" s="16" t="s">
        <v>10362</v>
      </c>
      <c r="D4071" s="8" t="s">
        <v>34</v>
      </c>
      <c r="E4071" s="16"/>
      <c r="F4071" s="17">
        <v>0.25103618634847302</v>
      </c>
      <c r="G4071" s="17">
        <v>0.96090281</v>
      </c>
      <c r="H4071" s="36">
        <v>362.10239999999999</v>
      </c>
      <c r="I4071" s="36">
        <v>21.8292</v>
      </c>
      <c r="J4071" s="22">
        <v>1775</v>
      </c>
      <c r="K4071" s="22">
        <v>434</v>
      </c>
      <c r="L4071" s="18">
        <v>6.0299999999999999E-2</v>
      </c>
      <c r="M4071" s="19">
        <v>2.7097317200000002</v>
      </c>
      <c r="N4071" s="20">
        <v>2.0294910000000002</v>
      </c>
      <c r="O4071" s="22">
        <f>IFERROR(VLOOKUP($C4071,'site totals'!$J$2:$K$607,2,FALSE),1)</f>
        <v>828.11839999999995</v>
      </c>
      <c r="P4071" s="21"/>
      <c r="Q4071" s="18">
        <v>0.25103618630000002</v>
      </c>
      <c r="R4071" s="17">
        <v>0.28970000000000001</v>
      </c>
      <c r="S4071" s="18" t="str">
        <f>IF($A4071="site","",VLOOKUP($P4071,margin_ranges!$A$5:$D$10,4,FALSE)/100)</f>
        <v/>
      </c>
      <c r="T4071" s="22" t="str">
        <f>IF(A4071="placement",$J4071*MIN($Q4071,$S4071),"")</f>
        <v/>
      </c>
      <c r="U4071" s="22">
        <f>IF($A4071="placement",T4071,SUMIF($C$10:$C$6209,$C4071,$T$10:$T$6209))</f>
        <v>443.44819814800002</v>
      </c>
      <c r="V4071" s="37">
        <f t="shared" ref="V4071:V4134" si="194">($J4071-$U4071)/($J4071*(1-$R4071))-1</f>
        <v>5.6131253290714334E-2</v>
      </c>
      <c r="W4071" s="38"/>
      <c r="X4071" s="18" t="str">
        <f>IFERROR(MIN(VLOOKUP($W4071,margin_ranges!$A$5:$D$10,4,FALSE),$Q4071*100)/100,"")</f>
        <v/>
      </c>
      <c r="Y4071" s="6" t="str">
        <f t="shared" si="192"/>
        <v/>
      </c>
      <c r="Z4071" s="6">
        <f>IF($A4071="placement",Y4071,SUMIF($C$10:$C$6209,$C4071,$Y$10:$Y$6209))</f>
        <v>443.44819814800002</v>
      </c>
      <c r="AA4071" s="17">
        <f t="shared" si="193"/>
        <v>5.6131253290714334E-2</v>
      </c>
    </row>
    <row r="4072" spans="1:27" hidden="1" x14ac:dyDescent="0.3">
      <c r="A4072" s="8" t="s">
        <v>17</v>
      </c>
      <c r="B4072" s="8" t="s">
        <v>5381</v>
      </c>
      <c r="C4072" s="8" t="s">
        <v>5382</v>
      </c>
      <c r="D4072" s="8" t="s">
        <v>11995</v>
      </c>
      <c r="E4072" s="8" t="s">
        <v>11996</v>
      </c>
      <c r="F4072" s="29">
        <v>0.25</v>
      </c>
      <c r="G4072" s="29">
        <v>1</v>
      </c>
      <c r="H4072" s="30">
        <v>30.745799999999999</v>
      </c>
      <c r="I4072" s="30">
        <v>0.8266</v>
      </c>
      <c r="J4072" s="14">
        <v>19</v>
      </c>
      <c r="K4072" s="14">
        <v>3</v>
      </c>
      <c r="L4072" s="12">
        <v>2.69E-2</v>
      </c>
      <c r="M4072" s="7">
        <v>0.77302972999999997</v>
      </c>
      <c r="N4072" s="31">
        <v>0.2</v>
      </c>
      <c r="O4072" s="14">
        <f>IFERROR(VLOOKUP($C4072,'site totals'!$J$2:$K$607,2,FALSE),1)</f>
        <v>821.4203</v>
      </c>
      <c r="P4072" s="32" t="s">
        <v>22</v>
      </c>
      <c r="Q4072" s="12">
        <v>0.74127773740000003</v>
      </c>
      <c r="R4072" s="29">
        <v>0.25</v>
      </c>
      <c r="S4072" s="2">
        <f>IF($A4072="site","",VLOOKUP($P4072,margin_ranges!$A$5:$D$10,4,FALSE)/100)</f>
        <v>0.29749999999999999</v>
      </c>
      <c r="T4072" s="6">
        <f>IF(A4072="placement",$J4072*MIN($Q4072,$S4072),"")</f>
        <v>5.6524999999999999</v>
      </c>
      <c r="U4072" s="6">
        <f>IF($A4072="placement",T4072,SUMIF($C$10:$C$6209,$C4072,$T$10:$T$6209))</f>
        <v>5.6524999999999999</v>
      </c>
      <c r="V4072" s="34">
        <f t="shared" si="194"/>
        <v>-6.3333333333333353E-2</v>
      </c>
      <c r="W4072" s="24"/>
      <c r="X4072" s="2" t="str">
        <f>IFERROR(MIN(VLOOKUP($W4072,margin_ranges!$A$5:$D$10,4,FALSE),$Q4072*100)/100,"")</f>
        <v/>
      </c>
      <c r="Y4072" s="6">
        <f t="shared" si="192"/>
        <v>5.6524999999999999</v>
      </c>
      <c r="Z4072" s="6">
        <f>IF($A4072="placement",Y4072,SUMIF($C$10:$C$6209,$C4072,$Y$10:$Y$6209))</f>
        <v>5.6524999999999999</v>
      </c>
      <c r="AA4072" s="29">
        <f t="shared" si="193"/>
        <v>-6.3333333333333353E-2</v>
      </c>
    </row>
    <row r="4073" spans="1:27" hidden="1" x14ac:dyDescent="0.3">
      <c r="A4073" s="8" t="s">
        <v>17</v>
      </c>
      <c r="B4073" s="8" t="s">
        <v>5381</v>
      </c>
      <c r="C4073" s="8" t="s">
        <v>5382</v>
      </c>
      <c r="D4073" s="8" t="s">
        <v>11993</v>
      </c>
      <c r="E4073" s="8" t="s">
        <v>11994</v>
      </c>
      <c r="F4073" s="29">
        <v>0.25</v>
      </c>
      <c r="G4073" s="29">
        <v>0</v>
      </c>
      <c r="H4073" s="30">
        <v>25.632000000000001</v>
      </c>
      <c r="I4073" s="30">
        <v>2.0626000000000002</v>
      </c>
      <c r="J4073" s="14">
        <v>24</v>
      </c>
      <c r="K4073" s="14">
        <v>6</v>
      </c>
      <c r="L4073" s="12">
        <v>8.0500000000000002E-2</v>
      </c>
      <c r="M4073" s="7">
        <v>0.39535617000000001</v>
      </c>
      <c r="N4073" s="31">
        <v>0.2</v>
      </c>
      <c r="O4073" s="14">
        <f>IFERROR(VLOOKUP($C4073,'site totals'!$J$2:$K$607,2,FALSE),1)</f>
        <v>821.4203</v>
      </c>
      <c r="P4073" s="32" t="s">
        <v>22</v>
      </c>
      <c r="Q4073" s="12">
        <v>0.4941270244</v>
      </c>
      <c r="R4073" s="29">
        <v>0.25</v>
      </c>
      <c r="S4073" s="2">
        <f>IF($A4073="site","",VLOOKUP($P4073,margin_ranges!$A$5:$D$10,4,FALSE)/100)</f>
        <v>0.29749999999999999</v>
      </c>
      <c r="T4073" s="6">
        <f>IF(A4073="placement",$J4073*MIN($Q4073,$S4073),"")</f>
        <v>7.14</v>
      </c>
      <c r="U4073" s="6">
        <f>IF($A4073="placement",T4073,SUMIF($C$10:$C$6209,$C4073,$T$10:$T$6209))</f>
        <v>7.14</v>
      </c>
      <c r="V4073" s="34">
        <f t="shared" si="194"/>
        <v>-6.3333333333333353E-2</v>
      </c>
      <c r="W4073" s="24"/>
      <c r="X4073" s="2" t="str">
        <f>IFERROR(MIN(VLOOKUP($W4073,margin_ranges!$A$5:$D$10,4,FALSE),$Q4073*100)/100,"")</f>
        <v/>
      </c>
      <c r="Y4073" s="6">
        <f t="shared" si="192"/>
        <v>7.14</v>
      </c>
      <c r="Z4073" s="6">
        <f>IF($A4073="placement",Y4073,SUMIF($C$10:$C$6209,$C4073,$Y$10:$Y$6209))</f>
        <v>7.14</v>
      </c>
      <c r="AA4073" s="29">
        <f t="shared" si="193"/>
        <v>-6.3333333333333353E-2</v>
      </c>
    </row>
    <row r="4074" spans="1:27" hidden="1" x14ac:dyDescent="0.3">
      <c r="A4074" s="8" t="s">
        <v>17</v>
      </c>
      <c r="B4074" s="8" t="s">
        <v>5381</v>
      </c>
      <c r="C4074" s="8" t="s">
        <v>5382</v>
      </c>
      <c r="D4074" s="8" t="s">
        <v>5387</v>
      </c>
      <c r="E4074" s="8" t="s">
        <v>5388</v>
      </c>
      <c r="F4074" s="29">
        <v>0.28999999999999998</v>
      </c>
      <c r="G4074" s="29">
        <v>1</v>
      </c>
      <c r="H4074" s="30">
        <v>110.5381</v>
      </c>
      <c r="I4074" s="30">
        <v>8.4335000000000004</v>
      </c>
      <c r="J4074" s="14">
        <v>80</v>
      </c>
      <c r="K4074" s="14">
        <v>19</v>
      </c>
      <c r="L4074" s="12">
        <v>7.6300000000000007E-2</v>
      </c>
      <c r="M4074" s="7">
        <v>0.31715014000000002</v>
      </c>
      <c r="N4074" s="31">
        <v>0.2</v>
      </c>
      <c r="O4074" s="14">
        <f>IFERROR(VLOOKUP($C4074,'site totals'!$J$2:$K$607,2,FALSE),1)</f>
        <v>821.4203</v>
      </c>
      <c r="P4074" s="32" t="s">
        <v>22</v>
      </c>
      <c r="Q4074" s="12">
        <v>0.36938385280000002</v>
      </c>
      <c r="R4074" s="29">
        <v>0.28999999999999998</v>
      </c>
      <c r="S4074" s="2">
        <f>IF($A4074="site","",VLOOKUP($P4074,margin_ranges!$A$5:$D$10,4,FALSE)/100)</f>
        <v>0.29749999999999999</v>
      </c>
      <c r="T4074" s="6">
        <f>IF(A4074="placement",$J4074*MIN($Q4074,$S4074),"")</f>
        <v>23.799999999999997</v>
      </c>
      <c r="U4074" s="6">
        <f>IF($A4074="placement",T4074,SUMIF($C$10:$C$6209,$C4074,$T$10:$T$6209))</f>
        <v>23.799999999999997</v>
      </c>
      <c r="V4074" s="34">
        <f t="shared" si="194"/>
        <v>-1.0563380281690016E-2</v>
      </c>
      <c r="W4074" s="24"/>
      <c r="X4074" s="2" t="str">
        <f>IFERROR(MIN(VLOOKUP($W4074,margin_ranges!$A$5:$D$10,4,FALSE),$Q4074*100)/100,"")</f>
        <v/>
      </c>
      <c r="Y4074" s="6">
        <f t="shared" si="192"/>
        <v>23.799999999999997</v>
      </c>
      <c r="Z4074" s="6">
        <f>IF($A4074="placement",Y4074,SUMIF($C$10:$C$6209,$C4074,$Y$10:$Y$6209))</f>
        <v>23.799999999999997</v>
      </c>
      <c r="AA4074" s="29">
        <f t="shared" si="193"/>
        <v>-1.0563380281690016E-2</v>
      </c>
    </row>
    <row r="4075" spans="1:27" hidden="1" x14ac:dyDescent="0.3">
      <c r="A4075" s="8" t="s">
        <v>17</v>
      </c>
      <c r="B4075" s="8" t="s">
        <v>5381</v>
      </c>
      <c r="C4075" s="8" t="s">
        <v>5382</v>
      </c>
      <c r="D4075" s="8" t="s">
        <v>5385</v>
      </c>
      <c r="E4075" s="8" t="s">
        <v>5386</v>
      </c>
      <c r="F4075" s="29">
        <v>0.28999999999999998</v>
      </c>
      <c r="G4075" s="29">
        <v>1</v>
      </c>
      <c r="H4075" s="30">
        <v>121.7469</v>
      </c>
      <c r="I4075" s="30">
        <v>21.625399999999999</v>
      </c>
      <c r="J4075" s="14">
        <v>199</v>
      </c>
      <c r="K4075" s="14">
        <v>52</v>
      </c>
      <c r="L4075" s="12">
        <v>0.17760000000000001</v>
      </c>
      <c r="M4075" s="7">
        <v>0.30639758</v>
      </c>
      <c r="N4075" s="31">
        <v>0.2</v>
      </c>
      <c r="O4075" s="14">
        <f>IFERROR(VLOOKUP($C4075,'site totals'!$J$2:$K$607,2,FALSE),1)</f>
        <v>821.4203</v>
      </c>
      <c r="P4075" s="32" t="s">
        <v>22</v>
      </c>
      <c r="Q4075" s="12">
        <v>0.34725333479999998</v>
      </c>
      <c r="R4075" s="29">
        <v>0.28999999999999998</v>
      </c>
      <c r="S4075" s="2">
        <f>IF($A4075="site","",VLOOKUP($P4075,margin_ranges!$A$5:$D$10,4,FALSE)/100)</f>
        <v>0.29749999999999999</v>
      </c>
      <c r="T4075" s="6">
        <f>IF(A4075="placement",$J4075*MIN($Q4075,$S4075),"")</f>
        <v>59.202500000000001</v>
      </c>
      <c r="U4075" s="6">
        <f>IF($A4075="placement",T4075,SUMIF($C$10:$C$6209,$C4075,$T$10:$T$6209))</f>
        <v>59.202500000000001</v>
      </c>
      <c r="V4075" s="34">
        <f t="shared" si="194"/>
        <v>-1.0563380281690016E-2</v>
      </c>
      <c r="W4075" s="24"/>
      <c r="X4075" s="2" t="str">
        <f>IFERROR(MIN(VLOOKUP($W4075,margin_ranges!$A$5:$D$10,4,FALSE),$Q4075*100)/100,"")</f>
        <v/>
      </c>
      <c r="Y4075" s="6">
        <f t="shared" si="192"/>
        <v>59.202500000000001</v>
      </c>
      <c r="Z4075" s="6">
        <f>IF($A4075="placement",Y4075,SUMIF($C$10:$C$6209,$C4075,$Y$10:$Y$6209))</f>
        <v>59.202500000000001</v>
      </c>
      <c r="AA4075" s="29">
        <f t="shared" si="193"/>
        <v>-1.0563380281690016E-2</v>
      </c>
    </row>
    <row r="4076" spans="1:27" hidden="1" x14ac:dyDescent="0.3">
      <c r="A4076" s="8" t="s">
        <v>17</v>
      </c>
      <c r="B4076" s="8" t="s">
        <v>5381</v>
      </c>
      <c r="C4076" s="8" t="s">
        <v>5382</v>
      </c>
      <c r="D4076" s="8" t="s">
        <v>5395</v>
      </c>
      <c r="E4076" s="8" t="s">
        <v>5396</v>
      </c>
      <c r="F4076" s="29">
        <v>0.15589917457500899</v>
      </c>
      <c r="G4076" s="29">
        <v>1</v>
      </c>
      <c r="H4076" s="30">
        <v>39.203899999999997</v>
      </c>
      <c r="I4076" s="30">
        <v>9.5140999999999991</v>
      </c>
      <c r="J4076" s="14">
        <v>68</v>
      </c>
      <c r="K4076" s="14">
        <v>8</v>
      </c>
      <c r="L4076" s="12">
        <v>0.2427</v>
      </c>
      <c r="M4076" s="7">
        <v>0.23693852000000001</v>
      </c>
      <c r="N4076" s="31">
        <v>0.2</v>
      </c>
      <c r="O4076" s="14">
        <f>IFERROR(VLOOKUP($C4076,'site totals'!$J$2:$K$607,2,FALSE),1)</f>
        <v>821.4203</v>
      </c>
      <c r="P4076" s="32" t="s">
        <v>22</v>
      </c>
      <c r="Q4076" s="12">
        <v>0.1558991746</v>
      </c>
      <c r="R4076" s="29">
        <v>0.16</v>
      </c>
      <c r="S4076" s="2">
        <f>IF($A4076="site","",VLOOKUP($P4076,margin_ranges!$A$5:$D$10,4,FALSE)/100)</f>
        <v>0.29749999999999999</v>
      </c>
      <c r="T4076" s="6">
        <f>IF(A4076="placement",$J4076*MIN($Q4076,$S4076),"")</f>
        <v>10.6011438728</v>
      </c>
      <c r="U4076" s="6">
        <f>IF($A4076="placement",T4076,SUMIF($C$10:$C$6209,$C4076,$T$10:$T$6209))</f>
        <v>10.6011438728</v>
      </c>
      <c r="V4076" s="34">
        <f t="shared" si="194"/>
        <v>4.8819350000000039E-3</v>
      </c>
      <c r="W4076" s="24"/>
      <c r="X4076" s="2" t="str">
        <f>IFERROR(MIN(VLOOKUP($W4076,margin_ranges!$A$5:$D$10,4,FALSE),$Q4076*100)/100,"")</f>
        <v/>
      </c>
      <c r="Y4076" s="6">
        <f t="shared" si="192"/>
        <v>10.6011438728</v>
      </c>
      <c r="Z4076" s="6">
        <f>IF($A4076="placement",Y4076,SUMIF($C$10:$C$6209,$C4076,$Y$10:$Y$6209))</f>
        <v>10.6011438728</v>
      </c>
      <c r="AA4076" s="29">
        <f t="shared" si="193"/>
        <v>4.8819350000000039E-3</v>
      </c>
    </row>
    <row r="4077" spans="1:27" hidden="1" x14ac:dyDescent="0.3">
      <c r="A4077" s="8" t="s">
        <v>17</v>
      </c>
      <c r="B4077" s="8" t="s">
        <v>5381</v>
      </c>
      <c r="C4077" s="8" t="s">
        <v>5382</v>
      </c>
      <c r="D4077" s="8" t="s">
        <v>5383</v>
      </c>
      <c r="E4077" s="8" t="s">
        <v>5384</v>
      </c>
      <c r="F4077" s="29">
        <v>0.237783179571741</v>
      </c>
      <c r="G4077" s="29">
        <v>1</v>
      </c>
      <c r="H4077" s="30">
        <v>140.6602</v>
      </c>
      <c r="I4077" s="30">
        <v>34.469799999999999</v>
      </c>
      <c r="J4077" s="14">
        <v>271</v>
      </c>
      <c r="K4077" s="14">
        <v>63</v>
      </c>
      <c r="L4077" s="12">
        <v>0.24510000000000001</v>
      </c>
      <c r="M4077" s="7">
        <v>0.26239253000000001</v>
      </c>
      <c r="N4077" s="31">
        <v>0.2</v>
      </c>
      <c r="O4077" s="14">
        <f>IFERROR(VLOOKUP($C4077,'site totals'!$J$2:$K$607,2,FALSE),1)</f>
        <v>821.4203</v>
      </c>
      <c r="P4077" s="32" t="s">
        <v>22</v>
      </c>
      <c r="Q4077" s="12">
        <v>0.23778317960000001</v>
      </c>
      <c r="R4077" s="29">
        <v>0.28000000000000003</v>
      </c>
      <c r="S4077" s="2">
        <f>IF($A4077="site","",VLOOKUP($P4077,margin_ranges!$A$5:$D$10,4,FALSE)/100)</f>
        <v>0.29749999999999999</v>
      </c>
      <c r="T4077" s="6">
        <f>IF(A4077="placement",$J4077*MIN($Q4077,$S4077),"")</f>
        <v>64.439241671600001</v>
      </c>
      <c r="U4077" s="6">
        <f>IF($A4077="placement",T4077,SUMIF($C$10:$C$6209,$C4077,$T$10:$T$6209))</f>
        <v>64.439241671600001</v>
      </c>
      <c r="V4077" s="34">
        <f t="shared" si="194"/>
        <v>5.8634472777777669E-2</v>
      </c>
      <c r="W4077" s="24"/>
      <c r="X4077" s="2" t="str">
        <f>IFERROR(MIN(VLOOKUP($W4077,margin_ranges!$A$5:$D$10,4,FALSE),$Q4077*100)/100,"")</f>
        <v/>
      </c>
      <c r="Y4077" s="6">
        <f t="shared" si="192"/>
        <v>64.439241671600001</v>
      </c>
      <c r="Z4077" s="6">
        <f>IF($A4077="placement",Y4077,SUMIF($C$10:$C$6209,$C4077,$Y$10:$Y$6209))</f>
        <v>64.439241671600001</v>
      </c>
      <c r="AA4077" s="29">
        <f t="shared" si="193"/>
        <v>5.8634472777777669E-2</v>
      </c>
    </row>
    <row r="4078" spans="1:27" hidden="1" x14ac:dyDescent="0.3">
      <c r="A4078" s="8" t="s">
        <v>17</v>
      </c>
      <c r="B4078" s="8" t="s">
        <v>5381</v>
      </c>
      <c r="C4078" s="8" t="s">
        <v>5382</v>
      </c>
      <c r="D4078" s="8" t="s">
        <v>5393</v>
      </c>
      <c r="E4078" s="8" t="s">
        <v>5394</v>
      </c>
      <c r="F4078" s="29">
        <v>0.26126330681809501</v>
      </c>
      <c r="G4078" s="29">
        <v>1</v>
      </c>
      <c r="H4078" s="30">
        <v>1268.6103000000001</v>
      </c>
      <c r="I4078" s="30">
        <v>121.77509999999999</v>
      </c>
      <c r="J4078" s="14">
        <v>989</v>
      </c>
      <c r="K4078" s="14">
        <v>226</v>
      </c>
      <c r="L4078" s="12">
        <v>9.6000000000000002E-2</v>
      </c>
      <c r="M4078" s="7">
        <v>0.27073246000000001</v>
      </c>
      <c r="N4078" s="31">
        <v>0.2</v>
      </c>
      <c r="O4078" s="14">
        <f>IFERROR(VLOOKUP($C4078,'site totals'!$J$2:$K$607,2,FALSE),1)</f>
        <v>821.4203</v>
      </c>
      <c r="P4078" s="32" t="s">
        <v>22</v>
      </c>
      <c r="Q4078" s="12">
        <v>0.26126330679999998</v>
      </c>
      <c r="R4078" s="29">
        <v>0.28999999999999998</v>
      </c>
      <c r="S4078" s="2">
        <f>IF($A4078="site","",VLOOKUP($P4078,margin_ranges!$A$5:$D$10,4,FALSE)/100)</f>
        <v>0.29749999999999999</v>
      </c>
      <c r="T4078" s="6">
        <f>IF(A4078="placement",$J4078*MIN($Q4078,$S4078),"")</f>
        <v>258.38941042519997</v>
      </c>
      <c r="U4078" s="6">
        <f>IF($A4078="placement",T4078,SUMIF($C$10:$C$6209,$C4078,$T$10:$T$6209))</f>
        <v>258.38941042519997</v>
      </c>
      <c r="V4078" s="34">
        <f t="shared" si="194"/>
        <v>4.0474215774648048E-2</v>
      </c>
      <c r="W4078" s="24"/>
      <c r="X4078" s="2" t="str">
        <f>IFERROR(MIN(VLOOKUP($W4078,margin_ranges!$A$5:$D$10,4,FALSE),$Q4078*100)/100,"")</f>
        <v/>
      </c>
      <c r="Y4078" s="6">
        <f t="shared" si="192"/>
        <v>258.38941042519997</v>
      </c>
      <c r="Z4078" s="6">
        <f>IF($A4078="placement",Y4078,SUMIF($C$10:$C$6209,$C4078,$Y$10:$Y$6209))</f>
        <v>258.38941042519997</v>
      </c>
      <c r="AA4078" s="17">
        <f t="shared" si="193"/>
        <v>4.0474215774648048E-2</v>
      </c>
    </row>
    <row r="4079" spans="1:27" hidden="1" x14ac:dyDescent="0.3">
      <c r="A4079" s="8" t="s">
        <v>17</v>
      </c>
      <c r="B4079" s="8" t="s">
        <v>5381</v>
      </c>
      <c r="C4079" s="8" t="s">
        <v>5382</v>
      </c>
      <c r="D4079" s="8" t="s">
        <v>5389</v>
      </c>
      <c r="E4079" s="8" t="s">
        <v>5390</v>
      </c>
      <c r="F4079" s="29">
        <v>0.32460831287682201</v>
      </c>
      <c r="G4079" s="29">
        <v>0</v>
      </c>
      <c r="H4079" s="30">
        <v>11.193</v>
      </c>
      <c r="I4079" s="30">
        <v>3.4685999999999999</v>
      </c>
      <c r="J4079" s="14">
        <v>31</v>
      </c>
      <c r="K4079" s="14">
        <v>9</v>
      </c>
      <c r="L4079" s="12">
        <v>0.30990000000000001</v>
      </c>
      <c r="M4079" s="7">
        <v>0.29612445999999998</v>
      </c>
      <c r="N4079" s="31">
        <v>0.2</v>
      </c>
      <c r="O4079" s="14">
        <f>IFERROR(VLOOKUP($C4079,'site totals'!$J$2:$K$607,2,FALSE),1)</f>
        <v>821.4203</v>
      </c>
      <c r="P4079" s="32" t="s">
        <v>22</v>
      </c>
      <c r="Q4079" s="12">
        <v>0.32460831289999997</v>
      </c>
      <c r="R4079" s="29">
        <v>0.35</v>
      </c>
      <c r="S4079" s="2">
        <f>IF($A4079="site","",VLOOKUP($P4079,margin_ranges!$A$5:$D$10,4,FALSE)/100)</f>
        <v>0.29749999999999999</v>
      </c>
      <c r="T4079" s="6">
        <f>IF(A4079="placement",$J4079*MIN($Q4079,$S4079),"")</f>
        <v>9.2225000000000001</v>
      </c>
      <c r="U4079" s="6">
        <f>IF($A4079="placement",T4079,SUMIF($C$10:$C$6209,$C4079,$T$10:$T$6209))</f>
        <v>9.2225000000000001</v>
      </c>
      <c r="V4079" s="34">
        <f t="shared" si="194"/>
        <v>8.0769230769230704E-2</v>
      </c>
      <c r="W4079" s="24"/>
      <c r="X4079" s="2" t="str">
        <f>IFERROR(MIN(VLOOKUP($W4079,margin_ranges!$A$5:$D$10,4,FALSE),$Q4079*100)/100,"")</f>
        <v/>
      </c>
      <c r="Y4079" s="6">
        <f t="shared" si="192"/>
        <v>9.2225000000000001</v>
      </c>
      <c r="Z4079" s="6">
        <f>IF($A4079="placement",Y4079,SUMIF($C$10:$C$6209,$C4079,$Y$10:$Y$6209))</f>
        <v>9.2225000000000001</v>
      </c>
      <c r="AA4079" s="17">
        <f t="shared" si="193"/>
        <v>8.0769230769230704E-2</v>
      </c>
    </row>
    <row r="4080" spans="1:27" hidden="1" x14ac:dyDescent="0.3">
      <c r="A4080" s="8" t="s">
        <v>17</v>
      </c>
      <c r="B4080" s="8" t="s">
        <v>5381</v>
      </c>
      <c r="C4080" s="8" t="s">
        <v>5382</v>
      </c>
      <c r="D4080" s="8" t="s">
        <v>5391</v>
      </c>
      <c r="E4080" s="8" t="s">
        <v>5392</v>
      </c>
      <c r="F4080" s="29">
        <v>0.369999999999999</v>
      </c>
      <c r="G4080" s="29">
        <v>1</v>
      </c>
      <c r="H4080" s="30">
        <v>42.235199999999999</v>
      </c>
      <c r="I4080" s="30">
        <v>4.7133000000000003</v>
      </c>
      <c r="J4080" s="14">
        <v>72</v>
      </c>
      <c r="K4080" s="14">
        <v>24</v>
      </c>
      <c r="L4080" s="12">
        <v>0.1116</v>
      </c>
      <c r="M4080" s="7">
        <v>0.50690753</v>
      </c>
      <c r="N4080" s="31">
        <v>0.2</v>
      </c>
      <c r="O4080" s="14">
        <f>IFERROR(VLOOKUP($C4080,'site totals'!$J$2:$K$607,2,FALSE),1)</f>
        <v>821.4203</v>
      </c>
      <c r="P4080" s="32" t="s">
        <v>22</v>
      </c>
      <c r="Q4080" s="12">
        <v>0.6054507187</v>
      </c>
      <c r="R4080" s="29">
        <v>0.37</v>
      </c>
      <c r="S4080" s="2">
        <f>IF($A4080="site","",VLOOKUP($P4080,margin_ranges!$A$5:$D$10,4,FALSE)/100)</f>
        <v>0.29749999999999999</v>
      </c>
      <c r="T4080" s="6">
        <f>IF(A4080="placement",$J4080*MIN($Q4080,$S4080),"")</f>
        <v>21.419999999999998</v>
      </c>
      <c r="U4080" s="6">
        <f>IF($A4080="placement",T4080,SUMIF($C$10:$C$6209,$C4080,$T$10:$T$6209))</f>
        <v>21.419999999999998</v>
      </c>
      <c r="V4080" s="34">
        <f t="shared" si="194"/>
        <v>0.11507936507936511</v>
      </c>
      <c r="W4080" s="24"/>
      <c r="X4080" s="2" t="str">
        <f>IFERROR(MIN(VLOOKUP($W4080,margin_ranges!$A$5:$D$10,4,FALSE),$Q4080*100)/100,"")</f>
        <v/>
      </c>
      <c r="Y4080" s="6">
        <f t="shared" si="192"/>
        <v>21.419999999999998</v>
      </c>
      <c r="Z4080" s="6">
        <f>IF($A4080="placement",Y4080,SUMIF($C$10:$C$6209,$C4080,$Y$10:$Y$6209))</f>
        <v>21.419999999999998</v>
      </c>
      <c r="AA4080" s="29">
        <f t="shared" si="193"/>
        <v>0.11507936507936511</v>
      </c>
    </row>
    <row r="4081" spans="1:27" x14ac:dyDescent="0.3">
      <c r="A4081" s="16" t="s">
        <v>33</v>
      </c>
      <c r="B4081" s="16" t="s">
        <v>5381</v>
      </c>
      <c r="C4081" s="16" t="s">
        <v>5382</v>
      </c>
      <c r="D4081" s="8" t="s">
        <v>34</v>
      </c>
      <c r="E4081" s="16"/>
      <c r="F4081" s="17">
        <v>0.28662065449319901</v>
      </c>
      <c r="G4081" s="17">
        <v>0.96460471999999997</v>
      </c>
      <c r="H4081" s="36">
        <v>1824.1397999999999</v>
      </c>
      <c r="I4081" s="36">
        <v>207.35560000000001</v>
      </c>
      <c r="J4081" s="22">
        <v>1760</v>
      </c>
      <c r="K4081" s="22">
        <v>412</v>
      </c>
      <c r="L4081" s="18">
        <v>0.1137</v>
      </c>
      <c r="M4081" s="19">
        <v>0.28295770999999997</v>
      </c>
      <c r="N4081" s="20">
        <v>0.2</v>
      </c>
      <c r="O4081" s="22">
        <f>IFERROR(VLOOKUP($C4081,'site totals'!$J$2:$K$607,2,FALSE),1)</f>
        <v>821.4203</v>
      </c>
      <c r="P4081" s="21"/>
      <c r="Q4081" s="18">
        <v>0.29318060439999999</v>
      </c>
      <c r="R4081" s="17">
        <v>0.28660000000000002</v>
      </c>
      <c r="S4081" s="18" t="str">
        <f>IF($A4081="site","",VLOOKUP($P4081,margin_ranges!$A$5:$D$10,4,FALSE)/100)</f>
        <v/>
      </c>
      <c r="T4081" s="22" t="str">
        <f>IF(A4081="placement",$J4081*MIN($Q4081,$S4081),"")</f>
        <v/>
      </c>
      <c r="U4081" s="22">
        <f>IF($A4081="placement",T4081,SUMIF($C$10:$C$6209,$C4081,$T$10:$T$6209))</f>
        <v>459.86729596960004</v>
      </c>
      <c r="V4081" s="37">
        <f t="shared" si="194"/>
        <v>3.5480464891556318E-2</v>
      </c>
      <c r="W4081" s="38"/>
      <c r="X4081" s="18" t="str">
        <f>IFERROR(MIN(VLOOKUP($W4081,margin_ranges!$A$5:$D$10,4,FALSE),$Q4081*100)/100,"")</f>
        <v/>
      </c>
      <c r="Y4081" s="6" t="str">
        <f t="shared" si="192"/>
        <v/>
      </c>
      <c r="Z4081" s="6">
        <f>IF($A4081="placement",Y4081,SUMIF($C$10:$C$6209,$C4081,$Y$10:$Y$6209))</f>
        <v>459.86729596960004</v>
      </c>
      <c r="AA4081" s="17">
        <f t="shared" si="193"/>
        <v>3.5480464891556318E-2</v>
      </c>
    </row>
    <row r="4082" spans="1:27" hidden="1" x14ac:dyDescent="0.3">
      <c r="A4082" s="8" t="s">
        <v>17</v>
      </c>
      <c r="B4082" s="8" t="s">
        <v>11117</v>
      </c>
      <c r="C4082" s="8" t="s">
        <v>11118</v>
      </c>
      <c r="D4082" s="8" t="s">
        <v>11125</v>
      </c>
      <c r="E4082" s="8" t="s">
        <v>11126</v>
      </c>
      <c r="F4082" s="29">
        <v>0.25</v>
      </c>
      <c r="G4082" s="29">
        <v>0</v>
      </c>
      <c r="H4082" s="30">
        <v>37.435400000000001</v>
      </c>
      <c r="I4082" s="30">
        <v>22.451699999999999</v>
      </c>
      <c r="J4082" s="14">
        <v>684</v>
      </c>
      <c r="K4082" s="14">
        <v>171</v>
      </c>
      <c r="L4082" s="12">
        <v>0.59970000000000001</v>
      </c>
      <c r="M4082" s="7">
        <v>1.01515793</v>
      </c>
      <c r="N4082" s="31">
        <v>0.65</v>
      </c>
      <c r="O4082" s="14">
        <f>IFERROR(VLOOKUP($C4082,'site totals'!$J$2:$K$607,2,FALSE),1)</f>
        <v>819.14480000000003</v>
      </c>
      <c r="P4082" s="32" t="s">
        <v>94</v>
      </c>
      <c r="Q4082" s="12">
        <v>0.35970553620000001</v>
      </c>
      <c r="R4082" s="29">
        <v>0.25</v>
      </c>
      <c r="S4082" s="2">
        <f>IF($A4082="site","",VLOOKUP($P4082,margin_ranges!$A$5:$D$10,4,FALSE)/100)</f>
        <v>0.19750000000000001</v>
      </c>
      <c r="T4082" s="6">
        <f>IF(A4082="placement",$J4082*MIN($Q4082,$S4082),"")</f>
        <v>135.09</v>
      </c>
      <c r="U4082" s="6">
        <f>IF($A4082="placement",T4082,SUMIF($C$10:$C$6209,$C4082,$T$10:$T$6209))</f>
        <v>135.09</v>
      </c>
      <c r="V4082" s="34">
        <f t="shared" si="194"/>
        <v>6.999999999999984E-2</v>
      </c>
      <c r="W4082" s="24"/>
      <c r="X4082" s="2" t="str">
        <f>IFERROR(MIN(VLOOKUP($W4082,margin_ranges!$A$5:$D$10,4,FALSE),$Q4082*100)/100,"")</f>
        <v/>
      </c>
      <c r="Y4082" s="6">
        <f t="shared" si="192"/>
        <v>135.09</v>
      </c>
      <c r="Z4082" s="6">
        <f>IF($A4082="placement",Y4082,SUMIF($C$10:$C$6209,$C4082,$Y$10:$Y$6209))</f>
        <v>135.09</v>
      </c>
      <c r="AA4082" s="29">
        <f t="shared" si="193"/>
        <v>6.999999999999984E-2</v>
      </c>
    </row>
    <row r="4083" spans="1:27" hidden="1" x14ac:dyDescent="0.3">
      <c r="A4083" s="8" t="s">
        <v>17</v>
      </c>
      <c r="B4083" s="8" t="s">
        <v>11117</v>
      </c>
      <c r="C4083" s="8" t="s">
        <v>11118</v>
      </c>
      <c r="D4083" s="8" t="s">
        <v>11121</v>
      </c>
      <c r="E4083" s="8" t="s">
        <v>11122</v>
      </c>
      <c r="F4083" s="29">
        <v>0.249999999999999</v>
      </c>
      <c r="G4083" s="29">
        <v>0</v>
      </c>
      <c r="H4083" s="30">
        <v>6.0991</v>
      </c>
      <c r="I4083" s="30">
        <v>2.9180999999999999</v>
      </c>
      <c r="J4083" s="14">
        <v>83</v>
      </c>
      <c r="K4083" s="14">
        <v>20</v>
      </c>
      <c r="L4083" s="12">
        <v>0.47839999999999999</v>
      </c>
      <c r="M4083" s="7">
        <v>0.94380584000000001</v>
      </c>
      <c r="N4083" s="31">
        <v>0.65</v>
      </c>
      <c r="O4083" s="14">
        <f>IFERROR(VLOOKUP($C4083,'site totals'!$J$2:$K$607,2,FALSE),1)</f>
        <v>819.14480000000003</v>
      </c>
      <c r="P4083" s="32" t="s">
        <v>94</v>
      </c>
      <c r="Q4083" s="12">
        <v>0.31129902770000001</v>
      </c>
      <c r="R4083" s="29">
        <v>0.25</v>
      </c>
      <c r="S4083" s="2">
        <f>IF($A4083="site","",VLOOKUP($P4083,margin_ranges!$A$5:$D$10,4,FALSE)/100)</f>
        <v>0.19750000000000001</v>
      </c>
      <c r="T4083" s="6">
        <f>IF(A4083="placement",$J4083*MIN($Q4083,$S4083),"")</f>
        <v>16.392500000000002</v>
      </c>
      <c r="U4083" s="6">
        <f>IF($A4083="placement",T4083,SUMIF($C$10:$C$6209,$C4083,$T$10:$T$6209))</f>
        <v>16.392500000000002</v>
      </c>
      <c r="V4083" s="34">
        <f t="shared" si="194"/>
        <v>7.0000000000000062E-2</v>
      </c>
      <c r="W4083" s="24"/>
      <c r="X4083" s="2" t="str">
        <f>IFERROR(MIN(VLOOKUP($W4083,margin_ranges!$A$5:$D$10,4,FALSE),$Q4083*100)/100,"")</f>
        <v/>
      </c>
      <c r="Y4083" s="6">
        <f t="shared" si="192"/>
        <v>16.392500000000002</v>
      </c>
      <c r="Z4083" s="6">
        <f>IF($A4083="placement",Y4083,SUMIF($C$10:$C$6209,$C4083,$Y$10:$Y$6209))</f>
        <v>16.392500000000002</v>
      </c>
      <c r="AA4083" s="29">
        <f t="shared" si="193"/>
        <v>7.0000000000000062E-2</v>
      </c>
    </row>
    <row r="4084" spans="1:27" hidden="1" x14ac:dyDescent="0.3">
      <c r="A4084" s="8" t="s">
        <v>17</v>
      </c>
      <c r="B4084" s="8" t="s">
        <v>11117</v>
      </c>
      <c r="C4084" s="8" t="s">
        <v>11118</v>
      </c>
      <c r="D4084" s="8" t="s">
        <v>11119</v>
      </c>
      <c r="E4084" s="8" t="s">
        <v>11120</v>
      </c>
      <c r="F4084" s="29">
        <v>0.249999999999999</v>
      </c>
      <c r="G4084" s="29">
        <v>0</v>
      </c>
      <c r="H4084" s="30">
        <v>35.691200000000002</v>
      </c>
      <c r="I4084" s="30">
        <v>13.819800000000001</v>
      </c>
      <c r="J4084" s="14">
        <v>408</v>
      </c>
      <c r="K4084" s="14">
        <v>102</v>
      </c>
      <c r="L4084" s="12">
        <v>0.38719999999999999</v>
      </c>
      <c r="M4084" s="7">
        <v>0.98303881000000004</v>
      </c>
      <c r="N4084" s="31">
        <v>0.65</v>
      </c>
      <c r="O4084" s="14">
        <f>IFERROR(VLOOKUP($C4084,'site totals'!$J$2:$K$607,2,FALSE),1)</f>
        <v>819.14480000000003</v>
      </c>
      <c r="P4084" s="32" t="s">
        <v>94</v>
      </c>
      <c r="Q4084" s="12">
        <v>0.3387850074</v>
      </c>
      <c r="R4084" s="29">
        <v>0.25</v>
      </c>
      <c r="S4084" s="2">
        <f>IF($A4084="site","",VLOOKUP($P4084,margin_ranges!$A$5:$D$10,4,FALSE)/100)</f>
        <v>0.19750000000000001</v>
      </c>
      <c r="T4084" s="6">
        <f>IF(A4084="placement",$J4084*MIN($Q4084,$S4084),"")</f>
        <v>80.58</v>
      </c>
      <c r="U4084" s="6">
        <f>IF($A4084="placement",T4084,SUMIF($C$10:$C$6209,$C4084,$T$10:$T$6209))</f>
        <v>80.58</v>
      </c>
      <c r="V4084" s="34">
        <f t="shared" si="194"/>
        <v>7.0000000000000062E-2</v>
      </c>
      <c r="W4084" s="24"/>
      <c r="X4084" s="2" t="str">
        <f>IFERROR(MIN(VLOOKUP($W4084,margin_ranges!$A$5:$D$10,4,FALSE),$Q4084*100)/100,"")</f>
        <v/>
      </c>
      <c r="Y4084" s="6">
        <f t="shared" si="192"/>
        <v>80.58</v>
      </c>
      <c r="Z4084" s="6">
        <f>IF($A4084="placement",Y4084,SUMIF($C$10:$C$6209,$C4084,$Y$10:$Y$6209))</f>
        <v>80.58</v>
      </c>
      <c r="AA4084" s="29">
        <f t="shared" si="193"/>
        <v>7.0000000000000062E-2</v>
      </c>
    </row>
    <row r="4085" spans="1:27" hidden="1" x14ac:dyDescent="0.3">
      <c r="A4085" s="8" t="s">
        <v>17</v>
      </c>
      <c r="B4085" s="8" t="s">
        <v>11117</v>
      </c>
      <c r="C4085" s="8" t="s">
        <v>11118</v>
      </c>
      <c r="D4085" s="8" t="s">
        <v>11123</v>
      </c>
      <c r="E4085" s="8" t="s">
        <v>11124</v>
      </c>
      <c r="F4085" s="29">
        <v>0.249999999999999</v>
      </c>
      <c r="G4085" s="29">
        <v>0</v>
      </c>
      <c r="H4085" s="30">
        <v>34.6008</v>
      </c>
      <c r="I4085" s="30">
        <v>19.130400000000002</v>
      </c>
      <c r="J4085" s="14">
        <v>581</v>
      </c>
      <c r="K4085" s="14">
        <v>145</v>
      </c>
      <c r="L4085" s="12">
        <v>0.55289999999999995</v>
      </c>
      <c r="M4085" s="7">
        <v>1.0129725999999999</v>
      </c>
      <c r="N4085" s="31">
        <v>0.65</v>
      </c>
      <c r="O4085" s="14">
        <f>IFERROR(VLOOKUP($C4085,'site totals'!$J$2:$K$607,2,FALSE),1)</f>
        <v>819.14480000000003</v>
      </c>
      <c r="P4085" s="32" t="s">
        <v>94</v>
      </c>
      <c r="Q4085" s="12">
        <v>0.35832420450000002</v>
      </c>
      <c r="R4085" s="29">
        <v>0.25</v>
      </c>
      <c r="S4085" s="2">
        <f>IF($A4085="site","",VLOOKUP($P4085,margin_ranges!$A$5:$D$10,4,FALSE)/100)</f>
        <v>0.19750000000000001</v>
      </c>
      <c r="T4085" s="6">
        <f>IF(A4085="placement",$J4085*MIN($Q4085,$S4085),"")</f>
        <v>114.7475</v>
      </c>
      <c r="U4085" s="6">
        <f>IF($A4085="placement",T4085,SUMIF($C$10:$C$6209,$C4085,$T$10:$T$6209))</f>
        <v>114.7475</v>
      </c>
      <c r="V4085" s="34">
        <f t="shared" si="194"/>
        <v>7.0000000000000062E-2</v>
      </c>
      <c r="W4085" s="24"/>
      <c r="X4085" s="2" t="str">
        <f>IFERROR(MIN(VLOOKUP($W4085,margin_ranges!$A$5:$D$10,4,FALSE),$Q4085*100)/100,"")</f>
        <v/>
      </c>
      <c r="Y4085" s="6">
        <f t="shared" si="192"/>
        <v>114.7475</v>
      </c>
      <c r="Z4085" s="6">
        <f>IF($A4085="placement",Y4085,SUMIF($C$10:$C$6209,$C4085,$Y$10:$Y$6209))</f>
        <v>114.7475</v>
      </c>
      <c r="AA4085" s="17">
        <f t="shared" si="193"/>
        <v>7.0000000000000062E-2</v>
      </c>
    </row>
    <row r="4086" spans="1:27" x14ac:dyDescent="0.3">
      <c r="A4086" s="16" t="s">
        <v>33</v>
      </c>
      <c r="B4086" s="16" t="s">
        <v>11117</v>
      </c>
      <c r="C4086" s="16" t="s">
        <v>11118</v>
      </c>
      <c r="D4086" s="8" t="s">
        <v>34</v>
      </c>
      <c r="E4086" s="16"/>
      <c r="F4086" s="17">
        <v>0.25</v>
      </c>
      <c r="G4086" s="17">
        <v>0</v>
      </c>
      <c r="H4086" s="36">
        <v>113.8293</v>
      </c>
      <c r="I4086" s="36">
        <v>58.320500000000003</v>
      </c>
      <c r="J4086" s="22">
        <v>1755</v>
      </c>
      <c r="K4086" s="22">
        <v>438</v>
      </c>
      <c r="L4086" s="18">
        <v>0.51239999999999997</v>
      </c>
      <c r="M4086" s="19">
        <v>1.0032551700000001</v>
      </c>
      <c r="N4086" s="20">
        <v>0.65</v>
      </c>
      <c r="O4086" s="22">
        <f>IFERROR(VLOOKUP($C4086,'site totals'!$J$2:$K$607,2,FALSE),1)</f>
        <v>819.14480000000003</v>
      </c>
      <c r="P4086" s="21"/>
      <c r="Q4086" s="18">
        <v>0.35210899220000003</v>
      </c>
      <c r="R4086" s="17">
        <v>0.25</v>
      </c>
      <c r="S4086" s="18" t="str">
        <f>IF($A4086="site","",VLOOKUP($P4086,margin_ranges!$A$5:$D$10,4,FALSE)/100)</f>
        <v/>
      </c>
      <c r="T4086" s="22" t="str">
        <f>IF(A4086="placement",$J4086*MIN($Q4086,$S4086),"")</f>
        <v/>
      </c>
      <c r="U4086" s="22">
        <f>IF($A4086="placement",T4086,SUMIF($C$10:$C$6209,$C4086,$T$10:$T$6209))</f>
        <v>346.81</v>
      </c>
      <c r="V4086" s="37">
        <f t="shared" si="194"/>
        <v>6.9849952516619185E-2</v>
      </c>
      <c r="W4086" s="38"/>
      <c r="X4086" s="18" t="str">
        <f>IFERROR(MIN(VLOOKUP($W4086,margin_ranges!$A$5:$D$10,4,FALSE),$Q4086*100)/100,"")</f>
        <v/>
      </c>
      <c r="Y4086" s="6" t="str">
        <f t="shared" si="192"/>
        <v/>
      </c>
      <c r="Z4086" s="6">
        <f>IF($A4086="placement",Y4086,SUMIF($C$10:$C$6209,$C4086,$Y$10:$Y$6209))</f>
        <v>346.81</v>
      </c>
      <c r="AA4086" s="17">
        <f t="shared" si="193"/>
        <v>6.9849952516619185E-2</v>
      </c>
    </row>
    <row r="4087" spans="1:27" hidden="1" x14ac:dyDescent="0.3">
      <c r="A4087" s="8" t="s">
        <v>17</v>
      </c>
      <c r="B4087" s="8" t="s">
        <v>10925</v>
      </c>
      <c r="C4087" s="8" t="s">
        <v>10926</v>
      </c>
      <c r="D4087" s="8" t="s">
        <v>10937</v>
      </c>
      <c r="E4087" s="8" t="s">
        <v>10938</v>
      </c>
      <c r="F4087" s="29">
        <v>0.15</v>
      </c>
      <c r="G4087" s="29">
        <v>0</v>
      </c>
      <c r="H4087" s="30">
        <v>10.165900000000001</v>
      </c>
      <c r="I4087" s="30">
        <v>4.4645999999999999</v>
      </c>
      <c r="J4087" s="14">
        <v>41</v>
      </c>
      <c r="K4087" s="14">
        <v>6</v>
      </c>
      <c r="L4087" s="12">
        <v>0.43919999999999998</v>
      </c>
      <c r="M4087" s="7">
        <v>0.30610521000000002</v>
      </c>
      <c r="N4087" s="31">
        <v>0.03</v>
      </c>
      <c r="O4087" s="14">
        <f>IFERROR(VLOOKUP($C4087,'site totals'!$J$2:$K$607,2,FALSE),1)</f>
        <v>811.43830000000003</v>
      </c>
      <c r="P4087" s="32" t="s">
        <v>91</v>
      </c>
      <c r="Q4087" s="12">
        <v>0.90199448069999999</v>
      </c>
      <c r="R4087" s="29">
        <v>0.15</v>
      </c>
      <c r="S4087" s="2">
        <f>IF($A4087="site","",VLOOKUP($P4087,margin_ranges!$A$5:$D$10,4,FALSE)/100)</f>
        <v>0.29749999999999999</v>
      </c>
      <c r="T4087" s="6">
        <f>IF(A4087="placement",$J4087*MIN($Q4087,$S4087),"")</f>
        <v>12.1975</v>
      </c>
      <c r="U4087" s="6">
        <f>IF($A4087="placement",T4087,SUMIF($C$10:$C$6209,$C4087,$T$10:$T$6209))</f>
        <v>12.1975</v>
      </c>
      <c r="V4087" s="34">
        <f t="shared" si="194"/>
        <v>-0.17352941176470582</v>
      </c>
      <c r="W4087" s="24"/>
      <c r="X4087" s="2" t="str">
        <f>IFERROR(MIN(VLOOKUP($W4087,margin_ranges!$A$5:$D$10,4,FALSE),$Q4087*100)/100,"")</f>
        <v/>
      </c>
      <c r="Y4087" s="6">
        <f t="shared" si="192"/>
        <v>12.1975</v>
      </c>
      <c r="Z4087" s="6">
        <f>IF($A4087="placement",Y4087,SUMIF($C$10:$C$6209,$C4087,$Y$10:$Y$6209))</f>
        <v>12.1975</v>
      </c>
      <c r="AA4087" s="29">
        <f t="shared" si="193"/>
        <v>-0.17352941176470582</v>
      </c>
    </row>
    <row r="4088" spans="1:27" hidden="1" x14ac:dyDescent="0.3">
      <c r="A4088" s="8" t="s">
        <v>17</v>
      </c>
      <c r="B4088" s="8" t="s">
        <v>10925</v>
      </c>
      <c r="C4088" s="8" t="s">
        <v>10926</v>
      </c>
      <c r="D4088" s="8" t="s">
        <v>10931</v>
      </c>
      <c r="E4088" s="8" t="s">
        <v>10932</v>
      </c>
      <c r="F4088" s="29">
        <v>0.17658600150981801</v>
      </c>
      <c r="G4088" s="29">
        <v>0</v>
      </c>
      <c r="H4088" s="30">
        <v>29.050899999999999</v>
      </c>
      <c r="I4088" s="30">
        <v>2.1244000000000001</v>
      </c>
      <c r="J4088" s="14">
        <v>116</v>
      </c>
      <c r="K4088" s="14">
        <v>21</v>
      </c>
      <c r="L4088" s="12">
        <v>7.3099999999999998E-2</v>
      </c>
      <c r="M4088" s="7">
        <v>1.82168387</v>
      </c>
      <c r="N4088" s="31">
        <v>1.5</v>
      </c>
      <c r="O4088" s="14">
        <f>IFERROR(VLOOKUP($C4088,'site totals'!$J$2:$K$607,2,FALSE),1)</f>
        <v>811.43830000000003</v>
      </c>
      <c r="P4088" s="32" t="s">
        <v>22</v>
      </c>
      <c r="Q4088" s="12">
        <v>0.17658600150000001</v>
      </c>
      <c r="R4088" s="29">
        <v>0.23</v>
      </c>
      <c r="S4088" s="2">
        <f>IF($A4088="site","",VLOOKUP($P4088,margin_ranges!$A$5:$D$10,4,FALSE)/100)</f>
        <v>0.29749999999999999</v>
      </c>
      <c r="T4088" s="6">
        <f>IF(A4088="placement",$J4088*MIN($Q4088,$S4088),"")</f>
        <v>20.483976174000002</v>
      </c>
      <c r="U4088" s="6">
        <f>IF($A4088="placement",T4088,SUMIF($C$10:$C$6209,$C4088,$T$10:$T$6209))</f>
        <v>20.483976174000002</v>
      </c>
      <c r="V4088" s="34">
        <f t="shared" si="194"/>
        <v>6.9368829220779027E-2</v>
      </c>
      <c r="W4088" s="24"/>
      <c r="X4088" s="2" t="str">
        <f>IFERROR(MIN(VLOOKUP($W4088,margin_ranges!$A$5:$D$10,4,FALSE),$Q4088*100)/100,"")</f>
        <v/>
      </c>
      <c r="Y4088" s="6">
        <f t="shared" si="192"/>
        <v>20.483976174000002</v>
      </c>
      <c r="Z4088" s="6">
        <f>IF($A4088="placement",Y4088,SUMIF($C$10:$C$6209,$C4088,$Y$10:$Y$6209))</f>
        <v>20.483976174000002</v>
      </c>
      <c r="AA4088" s="29">
        <f t="shared" si="193"/>
        <v>6.9368829220779027E-2</v>
      </c>
    </row>
    <row r="4089" spans="1:27" hidden="1" x14ac:dyDescent="0.3">
      <c r="A4089" s="8" t="s">
        <v>17</v>
      </c>
      <c r="B4089" s="8" t="s">
        <v>10925</v>
      </c>
      <c r="C4089" s="8" t="s">
        <v>10926</v>
      </c>
      <c r="D4089" s="8" t="s">
        <v>10939</v>
      </c>
      <c r="E4089" s="8" t="s">
        <v>10940</v>
      </c>
      <c r="F4089" s="29">
        <v>0.17492355515010199</v>
      </c>
      <c r="G4089" s="29">
        <v>0</v>
      </c>
      <c r="H4089" s="30">
        <v>26.482900000000001</v>
      </c>
      <c r="I4089" s="30">
        <v>2.7907999999999999</v>
      </c>
      <c r="J4089" s="14">
        <v>152</v>
      </c>
      <c r="K4089" s="14">
        <v>27</v>
      </c>
      <c r="L4089" s="12">
        <v>0.10539999999999999</v>
      </c>
      <c r="M4089" s="7">
        <v>1.8180133599999999</v>
      </c>
      <c r="N4089" s="31">
        <v>1.5</v>
      </c>
      <c r="O4089" s="14">
        <f>IFERROR(VLOOKUP($C4089,'site totals'!$J$2:$K$607,2,FALSE),1)</f>
        <v>811.43830000000003</v>
      </c>
      <c r="P4089" s="32" t="s">
        <v>22</v>
      </c>
      <c r="Q4089" s="12">
        <v>0.1749235552</v>
      </c>
      <c r="R4089" s="29">
        <v>0.24</v>
      </c>
      <c r="S4089" s="2">
        <f>IF($A4089="site","",VLOOKUP($P4089,margin_ranges!$A$5:$D$10,4,FALSE)/100)</f>
        <v>0.29749999999999999</v>
      </c>
      <c r="T4089" s="6">
        <f>IF(A4089="placement",$J4089*MIN($Q4089,$S4089),"")</f>
        <v>26.588380390400001</v>
      </c>
      <c r="U4089" s="6">
        <f>IF($A4089="placement",T4089,SUMIF($C$10:$C$6209,$C4089,$T$10:$T$6209))</f>
        <v>26.588380390400001</v>
      </c>
      <c r="V4089" s="34">
        <f t="shared" si="194"/>
        <v>8.5626901052631599E-2</v>
      </c>
      <c r="W4089" s="24"/>
      <c r="X4089" s="2" t="str">
        <f>IFERROR(MIN(VLOOKUP($W4089,margin_ranges!$A$5:$D$10,4,FALSE),$Q4089*100)/100,"")</f>
        <v/>
      </c>
      <c r="Y4089" s="6">
        <f t="shared" si="192"/>
        <v>26.588380390400001</v>
      </c>
      <c r="Z4089" s="6">
        <f>IF($A4089="placement",Y4089,SUMIF($C$10:$C$6209,$C4089,$Y$10:$Y$6209))</f>
        <v>26.588380390400001</v>
      </c>
      <c r="AA4089" s="17">
        <f t="shared" si="193"/>
        <v>8.5626901052631599E-2</v>
      </c>
    </row>
    <row r="4090" spans="1:27" hidden="1" x14ac:dyDescent="0.3">
      <c r="A4090" s="8" t="s">
        <v>17</v>
      </c>
      <c r="B4090" s="8" t="s">
        <v>10925</v>
      </c>
      <c r="C4090" s="8" t="s">
        <v>10926</v>
      </c>
      <c r="D4090" s="8" t="s">
        <v>10933</v>
      </c>
      <c r="E4090" s="8" t="s">
        <v>10934</v>
      </c>
      <c r="F4090" s="29">
        <v>0.14529506647705001</v>
      </c>
      <c r="G4090" s="29">
        <v>0</v>
      </c>
      <c r="H4090" s="30">
        <v>40.0749</v>
      </c>
      <c r="I4090" s="30">
        <v>2.9849999999999999</v>
      </c>
      <c r="J4090" s="14">
        <v>157</v>
      </c>
      <c r="K4090" s="14">
        <v>23</v>
      </c>
      <c r="L4090" s="12">
        <v>7.4499999999999997E-2</v>
      </c>
      <c r="M4090" s="7">
        <v>1.75499162</v>
      </c>
      <c r="N4090" s="31">
        <v>1.5</v>
      </c>
      <c r="O4090" s="14">
        <f>IFERROR(VLOOKUP($C4090,'site totals'!$J$2:$K$607,2,FALSE),1)</f>
        <v>811.43830000000003</v>
      </c>
      <c r="P4090" s="32" t="s">
        <v>91</v>
      </c>
      <c r="Q4090" s="12">
        <v>0.14529506649999999</v>
      </c>
      <c r="R4090" s="29">
        <v>0.25</v>
      </c>
      <c r="S4090" s="2">
        <f>IF($A4090="site","",VLOOKUP($P4090,margin_ranges!$A$5:$D$10,4,FALSE)/100)</f>
        <v>0.29749999999999999</v>
      </c>
      <c r="T4090" s="6">
        <f>IF(A4090="placement",$J4090*MIN($Q4090,$S4090),"")</f>
        <v>22.811325440499999</v>
      </c>
      <c r="U4090" s="6">
        <f>IF($A4090="placement",T4090,SUMIF($C$10:$C$6209,$C4090,$T$10:$T$6209))</f>
        <v>22.811325440499999</v>
      </c>
      <c r="V4090" s="34">
        <f t="shared" si="194"/>
        <v>0.13960657799999998</v>
      </c>
      <c r="W4090" s="24"/>
      <c r="X4090" s="2" t="str">
        <f>IFERROR(MIN(VLOOKUP($W4090,margin_ranges!$A$5:$D$10,4,FALSE),$Q4090*100)/100,"")</f>
        <v/>
      </c>
      <c r="Y4090" s="6">
        <f t="shared" si="192"/>
        <v>22.811325440499999</v>
      </c>
      <c r="Z4090" s="6">
        <f>IF($A4090="placement",Y4090,SUMIF($C$10:$C$6209,$C4090,$Y$10:$Y$6209))</f>
        <v>22.811325440499999</v>
      </c>
      <c r="AA4090" s="29">
        <f t="shared" si="193"/>
        <v>0.13960657799999998</v>
      </c>
    </row>
    <row r="4091" spans="1:27" hidden="1" x14ac:dyDescent="0.3">
      <c r="A4091" s="8" t="s">
        <v>17</v>
      </c>
      <c r="B4091" s="8" t="s">
        <v>10925</v>
      </c>
      <c r="C4091" s="8" t="s">
        <v>10926</v>
      </c>
      <c r="D4091" s="33" t="s">
        <v>10941</v>
      </c>
      <c r="E4091" s="8" t="s">
        <v>10942</v>
      </c>
      <c r="F4091" s="29">
        <v>0.17954857069478999</v>
      </c>
      <c r="G4091" s="29">
        <v>0</v>
      </c>
      <c r="H4091" s="30">
        <v>40.365900000000003</v>
      </c>
      <c r="I4091" s="30">
        <v>4.7159000000000004</v>
      </c>
      <c r="J4091" s="14">
        <v>259</v>
      </c>
      <c r="K4091" s="14">
        <v>46</v>
      </c>
      <c r="L4091" s="12">
        <v>0.1168</v>
      </c>
      <c r="M4091" s="7">
        <v>1.82826179</v>
      </c>
      <c r="N4091" s="31">
        <v>1.5</v>
      </c>
      <c r="O4091" s="14">
        <f>IFERROR(VLOOKUP($C4091,'site totals'!$J$2:$K$607,2,FALSE),1)</f>
        <v>811.43830000000003</v>
      </c>
      <c r="P4091" s="32" t="s">
        <v>91</v>
      </c>
      <c r="Q4091" s="12">
        <v>0.17954857069999999</v>
      </c>
      <c r="R4091" s="29">
        <v>0.35</v>
      </c>
      <c r="S4091" s="2">
        <f>IF($A4091="site","",VLOOKUP($P4091,margin_ranges!$A$5:$D$10,4,FALSE)/100)</f>
        <v>0.29749999999999999</v>
      </c>
      <c r="T4091" s="6">
        <f>IF(A4091="placement",$J4091*MIN($Q4091,$S4091),"")</f>
        <v>46.503079811299997</v>
      </c>
      <c r="U4091" s="6">
        <f>IF($A4091="placement",T4091,SUMIF($C$10:$C$6209,$C4091,$T$10:$T$6209))</f>
        <v>46.503079811299997</v>
      </c>
      <c r="V4091" s="34">
        <f t="shared" si="194"/>
        <v>0.26223296815384622</v>
      </c>
      <c r="W4091" s="24"/>
      <c r="X4091" s="2" t="str">
        <f>IFERROR(MIN(VLOOKUP($W4091,margin_ranges!$A$5:$D$10,4,FALSE),$Q4091*100)/100,"")</f>
        <v/>
      </c>
      <c r="Y4091" s="6">
        <f t="shared" si="192"/>
        <v>46.503079811299997</v>
      </c>
      <c r="Z4091" s="6">
        <f>IF($A4091="placement",Y4091,SUMIF($C$10:$C$6209,$C4091,$Y$10:$Y$6209))</f>
        <v>46.503079811299997</v>
      </c>
      <c r="AA4091" s="29">
        <f t="shared" si="193"/>
        <v>0.26223296815384622</v>
      </c>
    </row>
    <row r="4092" spans="1:27" hidden="1" x14ac:dyDescent="0.3">
      <c r="A4092" s="8" t="s">
        <v>17</v>
      </c>
      <c r="B4092" s="8" t="s">
        <v>10925</v>
      </c>
      <c r="C4092" s="8" t="s">
        <v>10926</v>
      </c>
      <c r="D4092" s="8" t="s">
        <v>10935</v>
      </c>
      <c r="E4092" s="8" t="s">
        <v>10936</v>
      </c>
      <c r="F4092" s="29">
        <v>0.27504033450554699</v>
      </c>
      <c r="G4092" s="29">
        <v>1</v>
      </c>
      <c r="H4092" s="30">
        <v>62.273299999999999</v>
      </c>
      <c r="I4092" s="30">
        <v>5.6590999999999996</v>
      </c>
      <c r="J4092" s="14">
        <v>293</v>
      </c>
      <c r="K4092" s="14">
        <v>80</v>
      </c>
      <c r="L4092" s="12">
        <v>9.0899999999999995E-2</v>
      </c>
      <c r="M4092" s="7">
        <v>1.72423386</v>
      </c>
      <c r="N4092" s="31">
        <v>1.25</v>
      </c>
      <c r="O4092" s="14">
        <f>IFERROR(VLOOKUP($C4092,'site totals'!$J$2:$K$607,2,FALSE),1)</f>
        <v>811.43830000000003</v>
      </c>
      <c r="P4092" s="32" t="s">
        <v>478</v>
      </c>
      <c r="Q4092" s="12">
        <v>0.27504033449999998</v>
      </c>
      <c r="R4092" s="29">
        <v>0.33</v>
      </c>
      <c r="S4092" s="2">
        <f>IF($A4092="site","",VLOOKUP($P4092,margin_ranges!$A$5:$D$10,4,FALSE)/100)</f>
        <v>0.43</v>
      </c>
      <c r="T4092" s="6">
        <f>IF(A4092="placement",$J4092*MIN($Q4092,$S4092),"")</f>
        <v>80.586818008499989</v>
      </c>
      <c r="U4092" s="6">
        <f>IF($A4092="placement",T4092,SUMIF($C$10:$C$6209,$C4092,$T$10:$T$6209))</f>
        <v>80.586818008499989</v>
      </c>
      <c r="V4092" s="34">
        <f t="shared" si="194"/>
        <v>8.2029351492537428E-2</v>
      </c>
      <c r="W4092" s="24"/>
      <c r="X4092" s="2" t="str">
        <f>IFERROR(MIN(VLOOKUP($W4092,margin_ranges!$A$5:$D$10,4,FALSE),$Q4092*100)/100,"")</f>
        <v/>
      </c>
      <c r="Y4092" s="6">
        <f t="shared" si="192"/>
        <v>80.586818008499989</v>
      </c>
      <c r="Z4092" s="6">
        <f>IF($A4092="placement",Y4092,SUMIF($C$10:$C$6209,$C4092,$Y$10:$Y$6209))</f>
        <v>80.586818008499989</v>
      </c>
      <c r="AA4092" s="29">
        <f t="shared" si="193"/>
        <v>8.2029351492537428E-2</v>
      </c>
    </row>
    <row r="4093" spans="1:27" hidden="1" x14ac:dyDescent="0.3">
      <c r="A4093" s="8" t="s">
        <v>17</v>
      </c>
      <c r="B4093" s="8" t="s">
        <v>10925</v>
      </c>
      <c r="C4093" s="8" t="s">
        <v>10926</v>
      </c>
      <c r="D4093" s="8" t="s">
        <v>10929</v>
      </c>
      <c r="E4093" s="8" t="s">
        <v>10930</v>
      </c>
      <c r="F4093" s="29">
        <v>0.189270180691716</v>
      </c>
      <c r="G4093" s="29">
        <v>0</v>
      </c>
      <c r="H4093" s="30">
        <v>37.905000000000001</v>
      </c>
      <c r="I4093" s="30">
        <v>6.4157000000000002</v>
      </c>
      <c r="J4093" s="14">
        <v>356</v>
      </c>
      <c r="K4093" s="14">
        <v>67</v>
      </c>
      <c r="L4093" s="12">
        <v>0.16930000000000001</v>
      </c>
      <c r="M4093" s="7">
        <v>1.85018481</v>
      </c>
      <c r="N4093" s="31">
        <v>1.5</v>
      </c>
      <c r="O4093" s="14">
        <f>IFERROR(VLOOKUP($C4093,'site totals'!$J$2:$K$607,2,FALSE),1)</f>
        <v>811.43830000000003</v>
      </c>
      <c r="P4093" s="32" t="s">
        <v>161</v>
      </c>
      <c r="Q4093" s="12">
        <v>0.18927018070000001</v>
      </c>
      <c r="R4093" s="29">
        <v>0.35</v>
      </c>
      <c r="S4093" s="2">
        <f>IF($A4093="site","",VLOOKUP($P4093,margin_ranges!$A$5:$D$10,4,FALSE)/100)</f>
        <v>0.43</v>
      </c>
      <c r="T4093" s="6">
        <f>IF(A4093="placement",$J4093*MIN($Q4093,$S4093),"")</f>
        <v>67.380184329200006</v>
      </c>
      <c r="U4093" s="6">
        <f>IF($A4093="placement",T4093,SUMIF($C$10:$C$6209,$C4093,$T$10:$T$6209))</f>
        <v>67.380184329200006</v>
      </c>
      <c r="V4093" s="34">
        <f t="shared" si="194"/>
        <v>0.24727664507692304</v>
      </c>
      <c r="W4093" s="24"/>
      <c r="X4093" s="2" t="str">
        <f>IFERROR(MIN(VLOOKUP($W4093,margin_ranges!$A$5:$D$10,4,FALSE),$Q4093*100)/100,"")</f>
        <v/>
      </c>
      <c r="Y4093" s="6">
        <f t="shared" si="192"/>
        <v>67.380184329200006</v>
      </c>
      <c r="Z4093" s="6">
        <f>IF($A4093="placement",Y4093,SUMIF($C$10:$C$6209,$C4093,$Y$10:$Y$6209))</f>
        <v>67.380184329200006</v>
      </c>
      <c r="AA4093" s="29">
        <f t="shared" si="193"/>
        <v>0.24727664507692304</v>
      </c>
    </row>
    <row r="4094" spans="1:27" hidden="1" x14ac:dyDescent="0.3">
      <c r="A4094" s="8" t="s">
        <v>17</v>
      </c>
      <c r="B4094" s="8" t="s">
        <v>10925</v>
      </c>
      <c r="C4094" s="8" t="s">
        <v>10926</v>
      </c>
      <c r="D4094" s="8" t="s">
        <v>10927</v>
      </c>
      <c r="E4094" s="8" t="s">
        <v>10928</v>
      </c>
      <c r="F4094" s="29">
        <v>0.146492920369174</v>
      </c>
      <c r="G4094" s="29">
        <v>1</v>
      </c>
      <c r="H4094" s="30">
        <v>98.947100000000006</v>
      </c>
      <c r="I4094" s="30">
        <v>6.8658000000000001</v>
      </c>
      <c r="J4094" s="14">
        <v>362</v>
      </c>
      <c r="K4094" s="14">
        <v>53</v>
      </c>
      <c r="L4094" s="12">
        <v>6.9400000000000003E-2</v>
      </c>
      <c r="M4094" s="7">
        <v>1.75745467</v>
      </c>
      <c r="N4094" s="31">
        <v>1.5</v>
      </c>
      <c r="O4094" s="14">
        <f>IFERROR(VLOOKUP($C4094,'site totals'!$J$2:$K$607,2,FALSE),1)</f>
        <v>811.43830000000003</v>
      </c>
      <c r="P4094" s="32" t="s">
        <v>91</v>
      </c>
      <c r="Q4094" s="12">
        <v>0.1464929204</v>
      </c>
      <c r="R4094" s="29">
        <v>0.25</v>
      </c>
      <c r="S4094" s="2">
        <f>IF($A4094="site","",VLOOKUP($P4094,margin_ranges!$A$5:$D$10,4,FALSE)/100)</f>
        <v>0.29749999999999999</v>
      </c>
      <c r="T4094" s="6">
        <f>IF(A4094="placement",$J4094*MIN($Q4094,$S4094),"")</f>
        <v>53.0304371848</v>
      </c>
      <c r="U4094" s="6">
        <f>IF($A4094="placement",T4094,SUMIF($C$10:$C$6209,$C4094,$T$10:$T$6209))</f>
        <v>53.0304371848</v>
      </c>
      <c r="V4094" s="34">
        <f t="shared" si="194"/>
        <v>0.13800943946666666</v>
      </c>
      <c r="W4094" s="24"/>
      <c r="X4094" s="2" t="str">
        <f>IFERROR(MIN(VLOOKUP($W4094,margin_ranges!$A$5:$D$10,4,FALSE),$Q4094*100)/100,"")</f>
        <v/>
      </c>
      <c r="Y4094" s="6">
        <f t="shared" si="192"/>
        <v>53.0304371848</v>
      </c>
      <c r="Z4094" s="6">
        <f>IF($A4094="placement",Y4094,SUMIF($C$10:$C$6209,$C4094,$Y$10:$Y$6209))</f>
        <v>53.0304371848</v>
      </c>
      <c r="AA4094" s="29">
        <f t="shared" si="193"/>
        <v>0.13800943946666666</v>
      </c>
    </row>
    <row r="4095" spans="1:27" x14ac:dyDescent="0.3">
      <c r="A4095" s="16" t="s">
        <v>33</v>
      </c>
      <c r="B4095" s="16" t="s">
        <v>10925</v>
      </c>
      <c r="C4095" s="16" t="s">
        <v>10926</v>
      </c>
      <c r="D4095" s="8" t="s">
        <v>34</v>
      </c>
      <c r="E4095" s="16"/>
      <c r="F4095" s="17">
        <v>0.20388301072921899</v>
      </c>
      <c r="G4095" s="17">
        <v>0.37653620999999998</v>
      </c>
      <c r="H4095" s="36">
        <v>346.10509999999999</v>
      </c>
      <c r="I4095" s="36">
        <v>36.080399999999997</v>
      </c>
      <c r="J4095" s="22">
        <v>1739</v>
      </c>
      <c r="K4095" s="22">
        <v>324</v>
      </c>
      <c r="L4095" s="18">
        <v>0.1042</v>
      </c>
      <c r="M4095" s="19">
        <v>1.60641089</v>
      </c>
      <c r="N4095" s="20">
        <v>1.278891</v>
      </c>
      <c r="O4095" s="22">
        <f>IFERROR(VLOOKUP($C4095,'site totals'!$J$2:$K$607,2,FALSE),1)</f>
        <v>811.43830000000003</v>
      </c>
      <c r="P4095" s="21"/>
      <c r="Q4095" s="18">
        <v>0.20388301070000001</v>
      </c>
      <c r="R4095" s="17">
        <v>0.29430000000000001</v>
      </c>
      <c r="S4095" s="18" t="str">
        <f>IF($A4095="site","",VLOOKUP($P4095,margin_ranges!$A$5:$D$10,4,FALSE)/100)</f>
        <v/>
      </c>
      <c r="T4095" s="22" t="str">
        <f>IF(A4095="placement",$J4095*MIN($Q4095,$S4095),"")</f>
        <v/>
      </c>
      <c r="U4095" s="22">
        <f>IF($A4095="placement",T4095,SUMIF($C$10:$C$6209,$C4095,$T$10:$T$6209))</f>
        <v>329.58170133869999</v>
      </c>
      <c r="V4095" s="37">
        <f t="shared" si="194"/>
        <v>0.14847145735200029</v>
      </c>
      <c r="W4095" s="38"/>
      <c r="X4095" s="18" t="str">
        <f>IFERROR(MIN(VLOOKUP($W4095,margin_ranges!$A$5:$D$10,4,FALSE),$Q4095*100)/100,"")</f>
        <v/>
      </c>
      <c r="Y4095" s="6" t="str">
        <f t="shared" si="192"/>
        <v/>
      </c>
      <c r="Z4095" s="6">
        <f>IF($A4095="placement",Y4095,SUMIF($C$10:$C$6209,$C4095,$Y$10:$Y$6209))</f>
        <v>329.58170133869999</v>
      </c>
      <c r="AA4095" s="17">
        <f t="shared" si="193"/>
        <v>0.14847145735200029</v>
      </c>
    </row>
    <row r="4096" spans="1:27" hidden="1" x14ac:dyDescent="0.3">
      <c r="A4096" s="8" t="s">
        <v>17</v>
      </c>
      <c r="B4096" s="8" t="s">
        <v>7900</v>
      </c>
      <c r="C4096" s="8" t="s">
        <v>7901</v>
      </c>
      <c r="D4096" s="8" t="s">
        <v>7904</v>
      </c>
      <c r="E4096" s="8" t="s">
        <v>7905</v>
      </c>
      <c r="F4096" s="29">
        <v>0.28999999999999998</v>
      </c>
      <c r="G4096" s="29">
        <v>0</v>
      </c>
      <c r="H4096" s="30">
        <v>5.1561000000000003</v>
      </c>
      <c r="I4096" s="30">
        <v>1.6831</v>
      </c>
      <c r="J4096" s="14">
        <v>75</v>
      </c>
      <c r="K4096" s="14">
        <v>19</v>
      </c>
      <c r="L4096" s="12">
        <v>0.32640000000000002</v>
      </c>
      <c r="M4096" s="7">
        <v>1.48282125</v>
      </c>
      <c r="N4096" s="31">
        <v>0.75</v>
      </c>
      <c r="O4096" s="14">
        <f>IFERROR(VLOOKUP($C4096,'site totals'!$J$2:$K$607,2,FALSE),1)</f>
        <v>811.37739999999997</v>
      </c>
      <c r="P4096" s="32" t="s">
        <v>22</v>
      </c>
      <c r="Q4096" s="12">
        <v>0.49420741130000001</v>
      </c>
      <c r="R4096" s="29">
        <v>0.28999999999999998</v>
      </c>
      <c r="S4096" s="2">
        <f>IF($A4096="site","",VLOOKUP($P4096,margin_ranges!$A$5:$D$10,4,FALSE)/100)</f>
        <v>0.29749999999999999</v>
      </c>
      <c r="T4096" s="6">
        <f>IF(A4096="placement",$J4096*MIN($Q4096,$S4096),"")</f>
        <v>22.3125</v>
      </c>
      <c r="U4096" s="6">
        <f>IF($A4096="placement",T4096,SUMIF($C$10:$C$6209,$C4096,$T$10:$T$6209))</f>
        <v>22.3125</v>
      </c>
      <c r="V4096" s="34">
        <f t="shared" si="194"/>
        <v>-1.0563380281690127E-2</v>
      </c>
      <c r="W4096" s="24"/>
      <c r="X4096" s="2" t="str">
        <f>IFERROR(MIN(VLOOKUP($W4096,margin_ranges!$A$5:$D$10,4,FALSE),$Q4096*100)/100,"")</f>
        <v/>
      </c>
      <c r="Y4096" s="6">
        <f t="shared" si="192"/>
        <v>22.3125</v>
      </c>
      <c r="Z4096" s="6">
        <f>IF($A4096="placement",Y4096,SUMIF($C$10:$C$6209,$C4096,$Y$10:$Y$6209))</f>
        <v>22.3125</v>
      </c>
      <c r="AA4096" s="29">
        <f t="shared" si="193"/>
        <v>-1.0563380281690127E-2</v>
      </c>
    </row>
    <row r="4097" spans="1:27" hidden="1" x14ac:dyDescent="0.3">
      <c r="A4097" s="8" t="s">
        <v>17</v>
      </c>
      <c r="B4097" s="8" t="s">
        <v>7900</v>
      </c>
      <c r="C4097" s="8" t="s">
        <v>7901</v>
      </c>
      <c r="D4097" s="8" t="s">
        <v>7902</v>
      </c>
      <c r="E4097" s="8" t="s">
        <v>7903</v>
      </c>
      <c r="F4097" s="29">
        <v>0.28999999999999998</v>
      </c>
      <c r="G4097" s="29">
        <v>1</v>
      </c>
      <c r="H4097" s="30">
        <v>144.49809999999999</v>
      </c>
      <c r="I4097" s="30">
        <v>43.872799999999998</v>
      </c>
      <c r="J4097" s="14">
        <v>1664</v>
      </c>
      <c r="K4097" s="14">
        <v>427</v>
      </c>
      <c r="L4097" s="12">
        <v>0.30359999999999998</v>
      </c>
      <c r="M4097" s="7">
        <v>1.2641031899999999</v>
      </c>
      <c r="N4097" s="31">
        <v>0.75</v>
      </c>
      <c r="O4097" s="14">
        <f>IFERROR(VLOOKUP($C4097,'site totals'!$J$2:$K$607,2,FALSE),1)</f>
        <v>811.37739999999997</v>
      </c>
      <c r="P4097" s="32" t="s">
        <v>22</v>
      </c>
      <c r="Q4097" s="12">
        <v>0.40669400779999998</v>
      </c>
      <c r="R4097" s="29">
        <v>0.28999999999999998</v>
      </c>
      <c r="S4097" s="2">
        <f>IF($A4097="site","",VLOOKUP($P4097,margin_ranges!$A$5:$D$10,4,FALSE)/100)</f>
        <v>0.29749999999999999</v>
      </c>
      <c r="T4097" s="6">
        <f>IF(A4097="placement",$J4097*MIN($Q4097,$S4097),"")</f>
        <v>495.03999999999996</v>
      </c>
      <c r="U4097" s="6">
        <f>IF($A4097="placement",T4097,SUMIF($C$10:$C$6209,$C4097,$T$10:$T$6209))</f>
        <v>495.03999999999996</v>
      </c>
      <c r="V4097" s="34">
        <f t="shared" si="194"/>
        <v>-1.0563380281690127E-2</v>
      </c>
      <c r="W4097" s="24"/>
      <c r="X4097" s="2" t="str">
        <f>IFERROR(MIN(VLOOKUP($W4097,margin_ranges!$A$5:$D$10,4,FALSE),$Q4097*100)/100,"")</f>
        <v/>
      </c>
      <c r="Y4097" s="6">
        <f t="shared" si="192"/>
        <v>495.03999999999996</v>
      </c>
      <c r="Z4097" s="6">
        <f>IF($A4097="placement",Y4097,SUMIF($C$10:$C$6209,$C4097,$Y$10:$Y$6209))</f>
        <v>495.03999999999996</v>
      </c>
      <c r="AA4097" s="29">
        <f t="shared" si="193"/>
        <v>-1.0563380281690127E-2</v>
      </c>
    </row>
    <row r="4098" spans="1:27" x14ac:dyDescent="0.3">
      <c r="A4098" s="16" t="s">
        <v>33</v>
      </c>
      <c r="B4098" s="16" t="s">
        <v>7900</v>
      </c>
      <c r="C4098" s="16" t="s">
        <v>7901</v>
      </c>
      <c r="D4098" s="8" t="s">
        <v>34</v>
      </c>
      <c r="E4098" s="16"/>
      <c r="F4098" s="17">
        <v>0.28999999999999898</v>
      </c>
      <c r="G4098" s="17">
        <v>0.95693594999999998</v>
      </c>
      <c r="H4098" s="36">
        <v>149.6542</v>
      </c>
      <c r="I4098" s="36">
        <v>45.555900000000001</v>
      </c>
      <c r="J4098" s="22">
        <v>1739</v>
      </c>
      <c r="K4098" s="22">
        <v>446</v>
      </c>
      <c r="L4098" s="18">
        <v>0.3044</v>
      </c>
      <c r="M4098" s="19">
        <v>1.27218411</v>
      </c>
      <c r="N4098" s="20">
        <v>0.75</v>
      </c>
      <c r="O4098" s="22">
        <f>IFERROR(VLOOKUP($C4098,'site totals'!$J$2:$K$607,2,FALSE),1)</f>
        <v>811.37739999999997</v>
      </c>
      <c r="P4098" s="21"/>
      <c r="Q4098" s="18">
        <v>0.41046268969999999</v>
      </c>
      <c r="R4098" s="17">
        <v>0.28999999999999998</v>
      </c>
      <c r="S4098" s="18" t="str">
        <f>IF($A4098="site","",VLOOKUP($P4098,margin_ranges!$A$5:$D$10,4,FALSE)/100)</f>
        <v/>
      </c>
      <c r="T4098" s="22" t="str">
        <f>IF(A4098="placement",$J4098*MIN($Q4098,$S4098),"")</f>
        <v/>
      </c>
      <c r="U4098" s="22">
        <f>IF($A4098="placement",T4098,SUMIF($C$10:$C$6209,$C4098,$T$10:$T$6209))</f>
        <v>517.35249999999996</v>
      </c>
      <c r="V4098" s="37">
        <f t="shared" si="194"/>
        <v>-1.0563380281690016E-2</v>
      </c>
      <c r="W4098" s="38"/>
      <c r="X4098" s="18" t="str">
        <f>IFERROR(MIN(VLOOKUP($W4098,margin_ranges!$A$5:$D$10,4,FALSE),$Q4098*100)/100,"")</f>
        <v/>
      </c>
      <c r="Y4098" s="6" t="str">
        <f t="shared" si="192"/>
        <v/>
      </c>
      <c r="Z4098" s="6">
        <f>IF($A4098="placement",Y4098,SUMIF($C$10:$C$6209,$C4098,$Y$10:$Y$6209))</f>
        <v>517.35249999999996</v>
      </c>
      <c r="AA4098" s="17">
        <f t="shared" si="193"/>
        <v>-1.0563380281690016E-2</v>
      </c>
    </row>
    <row r="4099" spans="1:27" hidden="1" x14ac:dyDescent="0.3">
      <c r="A4099" s="8" t="s">
        <v>17</v>
      </c>
      <c r="B4099" s="8" t="s">
        <v>9951</v>
      </c>
      <c r="C4099" s="8" t="s">
        <v>9952</v>
      </c>
      <c r="D4099" s="8" t="s">
        <v>9955</v>
      </c>
      <c r="E4099" s="8" t="s">
        <v>9956</v>
      </c>
      <c r="F4099" s="29">
        <v>0.21</v>
      </c>
      <c r="G4099" s="29">
        <v>1</v>
      </c>
      <c r="H4099" s="30">
        <v>976.18629999999996</v>
      </c>
      <c r="I4099" s="30">
        <v>145.33969999999999</v>
      </c>
      <c r="J4099" s="14">
        <v>869</v>
      </c>
      <c r="K4099" s="14">
        <v>182</v>
      </c>
      <c r="L4099" s="12">
        <v>0.1489</v>
      </c>
      <c r="M4099" s="7">
        <v>0.19924570999999999</v>
      </c>
      <c r="N4099" s="31">
        <v>0.02</v>
      </c>
      <c r="O4099" s="14">
        <f>IFERROR(VLOOKUP($C4099,'site totals'!$J$2:$K$607,2,FALSE),1)</f>
        <v>804.62059999999997</v>
      </c>
      <c r="P4099" s="32" t="s">
        <v>94</v>
      </c>
      <c r="Q4099" s="12">
        <v>0.89962142629999997</v>
      </c>
      <c r="R4099" s="29">
        <v>0.21</v>
      </c>
      <c r="S4099" s="2">
        <f>IF($A4099="site","",VLOOKUP($P4099,margin_ranges!$A$5:$D$10,4,FALSE)/100)</f>
        <v>0.19750000000000001</v>
      </c>
      <c r="T4099" s="6">
        <f>IF(A4099="placement",$J4099*MIN($Q4099,$S4099),"")</f>
        <v>171.6275</v>
      </c>
      <c r="U4099" s="6">
        <f>IF($A4099="placement",T4099,SUMIF($C$10:$C$6209,$C4099,$T$10:$T$6209))</f>
        <v>171.6275</v>
      </c>
      <c r="V4099" s="34">
        <f t="shared" si="194"/>
        <v>1.5822784810126445E-2</v>
      </c>
      <c r="W4099" s="24"/>
      <c r="X4099" s="2" t="str">
        <f>IFERROR(MIN(VLOOKUP($W4099,margin_ranges!$A$5:$D$10,4,FALSE),$Q4099*100)/100,"")</f>
        <v/>
      </c>
      <c r="Y4099" s="6">
        <f t="shared" si="192"/>
        <v>171.6275</v>
      </c>
      <c r="Z4099" s="6">
        <f>IF($A4099="placement",Y4099,SUMIF($C$10:$C$6209,$C4099,$Y$10:$Y$6209))</f>
        <v>171.6275</v>
      </c>
      <c r="AA4099" s="29">
        <f t="shared" si="193"/>
        <v>1.5822784810126445E-2</v>
      </c>
    </row>
    <row r="4100" spans="1:27" hidden="1" x14ac:dyDescent="0.3">
      <c r="A4100" s="8" t="s">
        <v>17</v>
      </c>
      <c r="B4100" s="8" t="s">
        <v>9951</v>
      </c>
      <c r="C4100" s="8" t="s">
        <v>9952</v>
      </c>
      <c r="D4100" s="8" t="s">
        <v>12282</v>
      </c>
      <c r="E4100" s="8" t="s">
        <v>12283</v>
      </c>
      <c r="F4100" s="29">
        <v>0.25</v>
      </c>
      <c r="G4100" s="29">
        <v>1</v>
      </c>
      <c r="H4100" s="30">
        <v>181.96029999999999</v>
      </c>
      <c r="I4100" s="30">
        <v>33.024000000000001</v>
      </c>
      <c r="J4100" s="14">
        <v>288</v>
      </c>
      <c r="K4100" s="14">
        <v>61</v>
      </c>
      <c r="L4100" s="12">
        <v>0.18149999999999999</v>
      </c>
      <c r="M4100" s="7">
        <v>0.29119861000000002</v>
      </c>
      <c r="N4100" s="31">
        <v>0.02</v>
      </c>
      <c r="O4100" s="14">
        <f>IFERROR(VLOOKUP($C4100,'site totals'!$J$2:$K$607,2,FALSE),1)</f>
        <v>804.62059999999997</v>
      </c>
      <c r="P4100" s="32" t="s">
        <v>94</v>
      </c>
      <c r="Q4100" s="12">
        <v>0.9313183532</v>
      </c>
      <c r="R4100" s="29">
        <v>0.25</v>
      </c>
      <c r="S4100" s="2">
        <f>IF($A4100="site","",VLOOKUP($P4100,margin_ranges!$A$5:$D$10,4,FALSE)/100)</f>
        <v>0.19750000000000001</v>
      </c>
      <c r="T4100" s="6">
        <f>IF(A4100="placement",$J4100*MIN($Q4100,$S4100),"")</f>
        <v>56.88</v>
      </c>
      <c r="U4100" s="6">
        <f>IF($A4100="placement",T4100,SUMIF($C$10:$C$6209,$C4100,$T$10:$T$6209))</f>
        <v>56.88</v>
      </c>
      <c r="V4100" s="34">
        <f t="shared" si="194"/>
        <v>7.0000000000000062E-2</v>
      </c>
      <c r="W4100" s="24"/>
      <c r="X4100" s="2" t="str">
        <f>IFERROR(MIN(VLOOKUP($W4100,margin_ranges!$A$5:$D$10,4,FALSE),$Q4100*100)/100,"")</f>
        <v/>
      </c>
      <c r="Y4100" s="6">
        <f t="shared" si="192"/>
        <v>56.88</v>
      </c>
      <c r="Z4100" s="6">
        <f>IF($A4100="placement",Y4100,SUMIF($C$10:$C$6209,$C4100,$Y$10:$Y$6209))</f>
        <v>56.88</v>
      </c>
      <c r="AA4100" s="29">
        <f t="shared" si="193"/>
        <v>7.0000000000000062E-2</v>
      </c>
    </row>
    <row r="4101" spans="1:27" hidden="1" x14ac:dyDescent="0.3">
      <c r="A4101" s="8" t="s">
        <v>17</v>
      </c>
      <c r="B4101" s="8" t="s">
        <v>9951</v>
      </c>
      <c r="C4101" s="8" t="s">
        <v>9952</v>
      </c>
      <c r="D4101" s="8" t="s">
        <v>9953</v>
      </c>
      <c r="E4101" s="8" t="s">
        <v>9954</v>
      </c>
      <c r="F4101" s="29">
        <v>0.25</v>
      </c>
      <c r="G4101" s="29">
        <v>1</v>
      </c>
      <c r="H4101" s="30">
        <v>546.32669999999996</v>
      </c>
      <c r="I4101" s="30">
        <v>98.528099999999995</v>
      </c>
      <c r="J4101" s="14">
        <v>567</v>
      </c>
      <c r="K4101" s="14">
        <v>142</v>
      </c>
      <c r="L4101" s="12">
        <v>0.18029999999999999</v>
      </c>
      <c r="M4101" s="7">
        <v>0.19180349999999999</v>
      </c>
      <c r="N4101" s="31">
        <v>0.02</v>
      </c>
      <c r="O4101" s="14">
        <f>IFERROR(VLOOKUP($C4101,'site totals'!$J$2:$K$607,2,FALSE),1)</f>
        <v>804.62059999999997</v>
      </c>
      <c r="P4101" s="32" t="s">
        <v>94</v>
      </c>
      <c r="Q4101" s="12">
        <v>0.89572661720000002</v>
      </c>
      <c r="R4101" s="29">
        <v>0.25</v>
      </c>
      <c r="S4101" s="2">
        <f>IF($A4101="site","",VLOOKUP($P4101,margin_ranges!$A$5:$D$10,4,FALSE)/100)</f>
        <v>0.19750000000000001</v>
      </c>
      <c r="T4101" s="6">
        <f>IF(A4101="placement",$J4101*MIN($Q4101,$S4101),"")</f>
        <v>111.9825</v>
      </c>
      <c r="U4101" s="6">
        <f>IF($A4101="placement",T4101,SUMIF($C$10:$C$6209,$C4101,$T$10:$T$6209))</f>
        <v>111.9825</v>
      </c>
      <c r="V4101" s="34">
        <f t="shared" si="194"/>
        <v>7.0000000000000062E-2</v>
      </c>
      <c r="W4101" s="24"/>
      <c r="X4101" s="2" t="str">
        <f>IFERROR(MIN(VLOOKUP($W4101,margin_ranges!$A$5:$D$10,4,FALSE),$Q4101*100)/100,"")</f>
        <v/>
      </c>
      <c r="Y4101" s="6">
        <f t="shared" si="192"/>
        <v>111.9825</v>
      </c>
      <c r="Z4101" s="6">
        <f>IF($A4101="placement",Y4101,SUMIF($C$10:$C$6209,$C4101,$Y$10:$Y$6209))</f>
        <v>111.9825</v>
      </c>
      <c r="AA4101" s="29">
        <f t="shared" si="193"/>
        <v>7.0000000000000062E-2</v>
      </c>
    </row>
    <row r="4102" spans="1:27" x14ac:dyDescent="0.3">
      <c r="A4102" s="16" t="s">
        <v>33</v>
      </c>
      <c r="B4102" s="16" t="s">
        <v>9951</v>
      </c>
      <c r="C4102" s="16" t="s">
        <v>9952</v>
      </c>
      <c r="D4102" s="33" t="s">
        <v>34</v>
      </c>
      <c r="E4102" s="16"/>
      <c r="F4102" s="17">
        <v>0.229845586851741</v>
      </c>
      <c r="G4102" s="17">
        <v>1</v>
      </c>
      <c r="H4102" s="36">
        <v>1704.4733000000001</v>
      </c>
      <c r="I4102" s="36">
        <v>276.89190000000002</v>
      </c>
      <c r="J4102" s="22">
        <v>1724</v>
      </c>
      <c r="K4102" s="22">
        <v>385</v>
      </c>
      <c r="L4102" s="18">
        <v>0.16250000000000001</v>
      </c>
      <c r="M4102" s="19">
        <v>0.20756442999999999</v>
      </c>
      <c r="N4102" s="20">
        <v>0.02</v>
      </c>
      <c r="O4102" s="22">
        <f>IFERROR(VLOOKUP($C4102,'site totals'!$J$2:$K$607,2,FALSE),1)</f>
        <v>804.62059999999997</v>
      </c>
      <c r="P4102" s="21"/>
      <c r="Q4102" s="18">
        <v>0.90364437600000003</v>
      </c>
      <c r="R4102" s="17">
        <v>0.2298</v>
      </c>
      <c r="S4102" s="18" t="str">
        <f>IF($A4102="site","",VLOOKUP($P4102,margin_ranges!$A$5:$D$10,4,FALSE)/100)</f>
        <v/>
      </c>
      <c r="T4102" s="22" t="str">
        <f>IF(A4102="placement",$J4102*MIN($Q4102,$S4102),"")</f>
        <v/>
      </c>
      <c r="U4102" s="22">
        <f>IF($A4102="placement",T4102,SUMIF($C$10:$C$6209,$C4102,$T$10:$T$6209))</f>
        <v>340.49</v>
      </c>
      <c r="V4102" s="37">
        <f t="shared" si="194"/>
        <v>4.1937159179433747E-2</v>
      </c>
      <c r="W4102" s="38"/>
      <c r="X4102" s="18" t="str">
        <f>IFERROR(MIN(VLOOKUP($W4102,margin_ranges!$A$5:$D$10,4,FALSE),$Q4102*100)/100,"")</f>
        <v/>
      </c>
      <c r="Y4102" s="6" t="str">
        <f t="shared" si="192"/>
        <v/>
      </c>
      <c r="Z4102" s="6">
        <f>IF($A4102="placement",Y4102,SUMIF($C$10:$C$6209,$C4102,$Y$10:$Y$6209))</f>
        <v>340.49</v>
      </c>
      <c r="AA4102" s="17">
        <f t="shared" si="193"/>
        <v>4.1937159179433747E-2</v>
      </c>
    </row>
    <row r="4103" spans="1:27" hidden="1" x14ac:dyDescent="0.3">
      <c r="A4103" s="8" t="s">
        <v>17</v>
      </c>
      <c r="B4103" s="8" t="s">
        <v>3781</v>
      </c>
      <c r="C4103" s="8" t="s">
        <v>3782</v>
      </c>
      <c r="D4103" s="8" t="s">
        <v>3789</v>
      </c>
      <c r="E4103" s="8" t="s">
        <v>3790</v>
      </c>
      <c r="F4103" s="29">
        <v>0.224447509749827</v>
      </c>
      <c r="G4103" s="29">
        <v>1</v>
      </c>
      <c r="H4103" s="30">
        <v>59.779299999999999</v>
      </c>
      <c r="I4103" s="30">
        <v>7.5340999999999996</v>
      </c>
      <c r="J4103" s="14">
        <v>291</v>
      </c>
      <c r="K4103" s="14">
        <v>63</v>
      </c>
      <c r="L4103" s="12">
        <v>0.126</v>
      </c>
      <c r="M4103" s="7">
        <v>1.28940338</v>
      </c>
      <c r="N4103" s="31">
        <v>1</v>
      </c>
      <c r="O4103" s="14">
        <f>IFERROR(VLOOKUP($C4103,'site totals'!$J$2:$K$607,2,FALSE),1)</f>
        <v>780.60680000000002</v>
      </c>
      <c r="P4103" s="32" t="s">
        <v>94</v>
      </c>
      <c r="Q4103" s="12">
        <v>0.22444750969999999</v>
      </c>
      <c r="R4103" s="29">
        <v>0.25</v>
      </c>
      <c r="S4103" s="2">
        <f>IF($A4103="site","",VLOOKUP($P4103,margin_ranges!$A$5:$D$10,4,FALSE)/100)</f>
        <v>0.19750000000000001</v>
      </c>
      <c r="T4103" s="6">
        <f>IF(A4103="placement",$J4103*MIN($Q4103,$S4103),"")</f>
        <v>57.472500000000004</v>
      </c>
      <c r="U4103" s="6">
        <f>IF($A4103="placement",T4103,SUMIF($C$10:$C$6209,$C4103,$T$10:$T$6209))</f>
        <v>57.472500000000004</v>
      </c>
      <c r="V4103" s="34">
        <f t="shared" si="194"/>
        <v>7.0000000000000062E-2</v>
      </c>
      <c r="W4103" s="24"/>
      <c r="X4103" s="2" t="str">
        <f>IFERROR(MIN(VLOOKUP($W4103,margin_ranges!$A$5:$D$10,4,FALSE),$Q4103*100)/100,"")</f>
        <v/>
      </c>
      <c r="Y4103" s="6">
        <f t="shared" si="192"/>
        <v>57.472500000000004</v>
      </c>
      <c r="Z4103" s="6">
        <f>IF($A4103="placement",Y4103,SUMIF($C$10:$C$6209,$C4103,$Y$10:$Y$6209))</f>
        <v>57.472500000000004</v>
      </c>
      <c r="AA4103" s="29">
        <f t="shared" si="193"/>
        <v>7.0000000000000062E-2</v>
      </c>
    </row>
    <row r="4104" spans="1:27" hidden="1" x14ac:dyDescent="0.3">
      <c r="A4104" s="8" t="s">
        <v>17</v>
      </c>
      <c r="B4104" s="8" t="s">
        <v>3781</v>
      </c>
      <c r="C4104" s="8" t="s">
        <v>3782</v>
      </c>
      <c r="D4104" s="8" t="s">
        <v>3783</v>
      </c>
      <c r="E4104" s="8" t="s">
        <v>3784</v>
      </c>
      <c r="F4104" s="29">
        <v>0.25</v>
      </c>
      <c r="G4104" s="29">
        <v>1</v>
      </c>
      <c r="H4104" s="30">
        <v>70.201700000000002</v>
      </c>
      <c r="I4104" s="30">
        <v>11.756399999999999</v>
      </c>
      <c r="J4104" s="14">
        <v>491</v>
      </c>
      <c r="K4104" s="14">
        <v>107</v>
      </c>
      <c r="L4104" s="12">
        <v>0.16750000000000001</v>
      </c>
      <c r="M4104" s="7">
        <v>1.39075394</v>
      </c>
      <c r="N4104" s="31">
        <v>1</v>
      </c>
      <c r="O4104" s="14">
        <f>IFERROR(VLOOKUP($C4104,'site totals'!$J$2:$K$607,2,FALSE),1)</f>
        <v>780.60680000000002</v>
      </c>
      <c r="P4104" s="32" t="s">
        <v>94</v>
      </c>
      <c r="Q4104" s="12">
        <v>0.2809655452</v>
      </c>
      <c r="R4104" s="29">
        <v>0.25</v>
      </c>
      <c r="S4104" s="2">
        <f>IF($A4104="site","",VLOOKUP($P4104,margin_ranges!$A$5:$D$10,4,FALSE)/100)</f>
        <v>0.19750000000000001</v>
      </c>
      <c r="T4104" s="6">
        <f>IF(A4104="placement",$J4104*MIN($Q4104,$S4104),"")</f>
        <v>96.972500000000011</v>
      </c>
      <c r="U4104" s="6">
        <f>IF($A4104="placement",T4104,SUMIF($C$10:$C$6209,$C4104,$T$10:$T$6209))</f>
        <v>96.972500000000011</v>
      </c>
      <c r="V4104" s="34">
        <f t="shared" si="194"/>
        <v>6.999999999999984E-2</v>
      </c>
      <c r="W4104" s="24"/>
      <c r="X4104" s="2" t="str">
        <f>IFERROR(MIN(VLOOKUP($W4104,margin_ranges!$A$5:$D$10,4,FALSE),$Q4104*100)/100,"")</f>
        <v/>
      </c>
      <c r="Y4104" s="6">
        <f t="shared" si="192"/>
        <v>96.972500000000011</v>
      </c>
      <c r="Z4104" s="6">
        <f>IF($A4104="placement",Y4104,SUMIF($C$10:$C$6209,$C4104,$Y$10:$Y$6209))</f>
        <v>96.972500000000011</v>
      </c>
      <c r="AA4104" s="29">
        <f t="shared" si="193"/>
        <v>6.999999999999984E-2</v>
      </c>
    </row>
    <row r="4105" spans="1:27" hidden="1" x14ac:dyDescent="0.3">
      <c r="A4105" s="8" t="s">
        <v>17</v>
      </c>
      <c r="B4105" s="8" t="s">
        <v>3781</v>
      </c>
      <c r="C4105" s="8" t="s">
        <v>3782</v>
      </c>
      <c r="D4105" s="8" t="s">
        <v>3785</v>
      </c>
      <c r="E4105" s="8" t="s">
        <v>3786</v>
      </c>
      <c r="F4105" s="29">
        <v>0.25</v>
      </c>
      <c r="G4105" s="29">
        <v>1</v>
      </c>
      <c r="H4105" s="30">
        <v>70.102599999999995</v>
      </c>
      <c r="I4105" s="30">
        <v>9.2041000000000004</v>
      </c>
      <c r="J4105" s="14">
        <v>413</v>
      </c>
      <c r="K4105" s="14">
        <v>91</v>
      </c>
      <c r="L4105" s="12">
        <v>0.1313</v>
      </c>
      <c r="M4105" s="7">
        <v>1.4945947799999999</v>
      </c>
      <c r="N4105" s="31">
        <v>1</v>
      </c>
      <c r="O4105" s="14">
        <f>IFERROR(VLOOKUP($C4105,'site totals'!$J$2:$K$607,2,FALSE),1)</f>
        <v>780.60680000000002</v>
      </c>
      <c r="P4105" s="32" t="s">
        <v>94</v>
      </c>
      <c r="Q4105" s="12">
        <v>0.3309223268</v>
      </c>
      <c r="R4105" s="29">
        <v>0.25</v>
      </c>
      <c r="S4105" s="2">
        <f>IF($A4105="site","",VLOOKUP($P4105,margin_ranges!$A$5:$D$10,4,FALSE)/100)</f>
        <v>0.19750000000000001</v>
      </c>
      <c r="T4105" s="6">
        <f>IF(A4105="placement",$J4105*MIN($Q4105,$S4105),"")</f>
        <v>81.56750000000001</v>
      </c>
      <c r="U4105" s="6">
        <f>IF($A4105="placement",T4105,SUMIF($C$10:$C$6209,$C4105,$T$10:$T$6209))</f>
        <v>81.56750000000001</v>
      </c>
      <c r="V4105" s="34">
        <f t="shared" si="194"/>
        <v>7.0000000000000062E-2</v>
      </c>
      <c r="W4105" s="24"/>
      <c r="X4105" s="2" t="str">
        <f>IFERROR(MIN(VLOOKUP($W4105,margin_ranges!$A$5:$D$10,4,FALSE),$Q4105*100)/100,"")</f>
        <v/>
      </c>
      <c r="Y4105" s="6">
        <f t="shared" si="192"/>
        <v>81.56750000000001</v>
      </c>
      <c r="Z4105" s="6">
        <f>IF($A4105="placement",Y4105,SUMIF($C$10:$C$6209,$C4105,$Y$10:$Y$6209))</f>
        <v>81.56750000000001</v>
      </c>
      <c r="AA4105" s="29">
        <f t="shared" si="193"/>
        <v>7.0000000000000062E-2</v>
      </c>
    </row>
    <row r="4106" spans="1:27" hidden="1" x14ac:dyDescent="0.3">
      <c r="A4106" s="8" t="s">
        <v>17</v>
      </c>
      <c r="B4106" s="8" t="s">
        <v>3781</v>
      </c>
      <c r="C4106" s="8" t="s">
        <v>3782</v>
      </c>
      <c r="D4106" s="8" t="s">
        <v>3787</v>
      </c>
      <c r="E4106" s="8" t="s">
        <v>3788</v>
      </c>
      <c r="F4106" s="29">
        <v>0.25</v>
      </c>
      <c r="G4106" s="29">
        <v>1</v>
      </c>
      <c r="H4106" s="30">
        <v>70.170100000000005</v>
      </c>
      <c r="I4106" s="30">
        <v>11.8964</v>
      </c>
      <c r="J4106" s="14">
        <v>478</v>
      </c>
      <c r="K4106" s="14">
        <v>105</v>
      </c>
      <c r="L4106" s="12">
        <v>0.16950000000000001</v>
      </c>
      <c r="M4106" s="7">
        <v>1.3396133299999999</v>
      </c>
      <c r="N4106" s="31">
        <v>1</v>
      </c>
      <c r="O4106" s="14">
        <f>IFERROR(VLOOKUP($C4106,'site totals'!$J$2:$K$607,2,FALSE),1)</f>
        <v>780.60680000000002</v>
      </c>
      <c r="P4106" s="32" t="s">
        <v>94</v>
      </c>
      <c r="Q4106" s="12">
        <v>0.25351593770000003</v>
      </c>
      <c r="R4106" s="29">
        <v>0.25</v>
      </c>
      <c r="S4106" s="2">
        <f>IF($A4106="site","",VLOOKUP($P4106,margin_ranges!$A$5:$D$10,4,FALSE)/100)</f>
        <v>0.19750000000000001</v>
      </c>
      <c r="T4106" s="6">
        <f>IF(A4106="placement",$J4106*MIN($Q4106,$S4106),"")</f>
        <v>94.405000000000001</v>
      </c>
      <c r="U4106" s="6">
        <f>IF($A4106="placement",T4106,SUMIF($C$10:$C$6209,$C4106,$T$10:$T$6209))</f>
        <v>94.405000000000001</v>
      </c>
      <c r="V4106" s="34">
        <f t="shared" si="194"/>
        <v>7.0000000000000062E-2</v>
      </c>
      <c r="W4106" s="24"/>
      <c r="X4106" s="2" t="str">
        <f>IFERROR(MIN(VLOOKUP($W4106,margin_ranges!$A$5:$D$10,4,FALSE),$Q4106*100)/100,"")</f>
        <v/>
      </c>
      <c r="Y4106" s="6">
        <f t="shared" si="192"/>
        <v>94.405000000000001</v>
      </c>
      <c r="Z4106" s="6">
        <f>IF($A4106="placement",Y4106,SUMIF($C$10:$C$6209,$C4106,$Y$10:$Y$6209))</f>
        <v>94.405000000000001</v>
      </c>
      <c r="AA4106" s="17">
        <f t="shared" si="193"/>
        <v>7.0000000000000062E-2</v>
      </c>
    </row>
    <row r="4107" spans="1:27" x14ac:dyDescent="0.3">
      <c r="A4107" s="16" t="s">
        <v>33</v>
      </c>
      <c r="B4107" s="16" t="s">
        <v>3781</v>
      </c>
      <c r="C4107" s="16" t="s">
        <v>3782</v>
      </c>
      <c r="D4107" s="8" t="s">
        <v>34</v>
      </c>
      <c r="E4107" s="16"/>
      <c r="F4107" s="17">
        <v>0.25</v>
      </c>
      <c r="G4107" s="17">
        <v>1</v>
      </c>
      <c r="H4107" s="36">
        <v>270.25369999999998</v>
      </c>
      <c r="I4107" s="36">
        <v>40.390900000000002</v>
      </c>
      <c r="J4107" s="22">
        <v>1673</v>
      </c>
      <c r="K4107" s="22">
        <v>366</v>
      </c>
      <c r="L4107" s="18">
        <v>0.14949999999999999</v>
      </c>
      <c r="M4107" s="19">
        <v>1.3804492900000001</v>
      </c>
      <c r="N4107" s="20">
        <v>1</v>
      </c>
      <c r="O4107" s="22">
        <f>IFERROR(VLOOKUP($C4107,'site totals'!$J$2:$K$607,2,FALSE),1)</f>
        <v>780.60680000000002</v>
      </c>
      <c r="P4107" s="21"/>
      <c r="Q4107" s="18">
        <v>0.2755981629</v>
      </c>
      <c r="R4107" s="17">
        <v>0.25</v>
      </c>
      <c r="S4107" s="18" t="str">
        <f>IF($A4107="site","",VLOOKUP($P4107,margin_ranges!$A$5:$D$10,4,FALSE)/100)</f>
        <v/>
      </c>
      <c r="T4107" s="22" t="str">
        <f>IF(A4107="placement",$J4107*MIN($Q4107,$S4107),"")</f>
        <v/>
      </c>
      <c r="U4107" s="22">
        <f>IF($A4107="placement",T4107,SUMIF($C$10:$C$6209,$C4107,$T$10:$T$6209))</f>
        <v>330.41750000000002</v>
      </c>
      <c r="V4107" s="37">
        <f t="shared" si="194"/>
        <v>7.0000000000000062E-2</v>
      </c>
      <c r="W4107" s="38"/>
      <c r="X4107" s="18" t="str">
        <f>IFERROR(MIN(VLOOKUP($W4107,margin_ranges!$A$5:$D$10,4,FALSE),$Q4107*100)/100,"")</f>
        <v/>
      </c>
      <c r="Y4107" s="6" t="str">
        <f t="shared" si="192"/>
        <v/>
      </c>
      <c r="Z4107" s="6">
        <f>IF($A4107="placement",Y4107,SUMIF($C$10:$C$6209,$C4107,$Y$10:$Y$6209))</f>
        <v>330.41750000000002</v>
      </c>
      <c r="AA4107" s="17">
        <f t="shared" si="193"/>
        <v>7.0000000000000062E-2</v>
      </c>
    </row>
    <row r="4108" spans="1:27" hidden="1" x14ac:dyDescent="0.3">
      <c r="A4108" s="8" t="s">
        <v>17</v>
      </c>
      <c r="B4108" s="8" t="s">
        <v>5900</v>
      </c>
      <c r="C4108" s="8" t="s">
        <v>5901</v>
      </c>
      <c r="D4108" s="8" t="s">
        <v>5902</v>
      </c>
      <c r="E4108" s="8" t="s">
        <v>5903</v>
      </c>
      <c r="F4108" s="29">
        <v>0.38</v>
      </c>
      <c r="G4108" s="29">
        <v>0</v>
      </c>
      <c r="H4108" s="30">
        <v>22.919899999999998</v>
      </c>
      <c r="I4108" s="30">
        <v>10.5899</v>
      </c>
      <c r="J4108" s="14">
        <v>552</v>
      </c>
      <c r="K4108" s="14">
        <v>208</v>
      </c>
      <c r="L4108" s="12">
        <v>0.46200000000000002</v>
      </c>
      <c r="M4108" s="7">
        <v>1.7377929000000001</v>
      </c>
      <c r="N4108" s="31">
        <v>1</v>
      </c>
      <c r="O4108" s="14">
        <f>IFERROR(VLOOKUP($C4108,'site totals'!$J$2:$K$607,2,FALSE),1)</f>
        <v>770.90729999999996</v>
      </c>
      <c r="P4108" s="32" t="s">
        <v>161</v>
      </c>
      <c r="Q4108" s="12">
        <v>0.42455743769999998</v>
      </c>
      <c r="R4108" s="29">
        <v>0.38</v>
      </c>
      <c r="S4108" s="2">
        <f>IF($A4108="site","",VLOOKUP($P4108,margin_ranges!$A$5:$D$10,4,FALSE)/100)</f>
        <v>0.43</v>
      </c>
      <c r="T4108" s="6">
        <f>IF(A4108="placement",$J4108*MIN($Q4108,$S4108),"")</f>
        <v>234.35570561039998</v>
      </c>
      <c r="U4108" s="6">
        <f>IF($A4108="placement",T4108,SUMIF($C$10:$C$6209,$C4108,$T$10:$T$6209))</f>
        <v>234.35570561039998</v>
      </c>
      <c r="V4108" s="34">
        <f t="shared" si="194"/>
        <v>-7.1866835000000018E-2</v>
      </c>
      <c r="W4108" s="24"/>
      <c r="X4108" s="2" t="str">
        <f>IFERROR(MIN(VLOOKUP($W4108,margin_ranges!$A$5:$D$10,4,FALSE),$Q4108*100)/100,"")</f>
        <v/>
      </c>
      <c r="Y4108" s="6">
        <f t="shared" si="192"/>
        <v>234.35570561039998</v>
      </c>
      <c r="Z4108" s="6">
        <f>IF($A4108="placement",Y4108,SUMIF($C$10:$C$6209,$C4108,$Y$10:$Y$6209))</f>
        <v>234.35570561039998</v>
      </c>
      <c r="AA4108" s="29">
        <f t="shared" si="193"/>
        <v>-7.1866835000000018E-2</v>
      </c>
    </row>
    <row r="4109" spans="1:27" hidden="1" x14ac:dyDescent="0.3">
      <c r="A4109" s="8" t="s">
        <v>17</v>
      </c>
      <c r="B4109" s="8" t="s">
        <v>5900</v>
      </c>
      <c r="C4109" s="8" t="s">
        <v>5901</v>
      </c>
      <c r="D4109" s="8" t="s">
        <v>5904</v>
      </c>
      <c r="E4109" s="8" t="s">
        <v>5905</v>
      </c>
      <c r="F4109" s="29">
        <v>0.26800099659496701</v>
      </c>
      <c r="G4109" s="29">
        <v>1</v>
      </c>
      <c r="H4109" s="30">
        <v>56.332900000000002</v>
      </c>
      <c r="I4109" s="30">
        <v>25.8124</v>
      </c>
      <c r="J4109" s="14">
        <v>1058</v>
      </c>
      <c r="K4109" s="14">
        <v>284</v>
      </c>
      <c r="L4109" s="12">
        <v>0.4582</v>
      </c>
      <c r="M4109" s="7">
        <v>1.36612208</v>
      </c>
      <c r="N4109" s="31">
        <v>1</v>
      </c>
      <c r="O4109" s="14">
        <f>IFERROR(VLOOKUP($C4109,'site totals'!$J$2:$K$607,2,FALSE),1)</f>
        <v>770.90729999999996</v>
      </c>
      <c r="P4109" s="32" t="s">
        <v>22</v>
      </c>
      <c r="Q4109" s="12">
        <v>0.26800099659999999</v>
      </c>
      <c r="R4109" s="29">
        <v>0.32</v>
      </c>
      <c r="S4109" s="2">
        <f>IF($A4109="site","",VLOOKUP($P4109,margin_ranges!$A$5:$D$10,4,FALSE)/100)</f>
        <v>0.29749999999999999</v>
      </c>
      <c r="T4109" s="6">
        <f>IF(A4109="placement",$J4109*MIN($Q4109,$S4109),"")</f>
        <v>283.54505440279996</v>
      </c>
      <c r="U4109" s="6">
        <f>IF($A4109="placement",T4109,SUMIF($C$10:$C$6209,$C4109,$T$10:$T$6209))</f>
        <v>283.54505440279996</v>
      </c>
      <c r="V4109" s="34">
        <f t="shared" si="194"/>
        <v>7.6469122647059073E-2</v>
      </c>
      <c r="W4109" s="24"/>
      <c r="X4109" s="2" t="str">
        <f>IFERROR(MIN(VLOOKUP($W4109,margin_ranges!$A$5:$D$10,4,FALSE),$Q4109*100)/100,"")</f>
        <v/>
      </c>
      <c r="Y4109" s="6">
        <f t="shared" si="192"/>
        <v>283.54505440279996</v>
      </c>
      <c r="Z4109" s="6">
        <f>IF($A4109="placement",Y4109,SUMIF($C$10:$C$6209,$C4109,$Y$10:$Y$6209))</f>
        <v>283.54505440279996</v>
      </c>
      <c r="AA4109" s="29">
        <f t="shared" si="193"/>
        <v>7.6469122647059073E-2</v>
      </c>
    </row>
    <row r="4110" spans="1:27" hidden="1" x14ac:dyDescent="0.3">
      <c r="A4110" s="8" t="s">
        <v>17</v>
      </c>
      <c r="B4110" s="8" t="s">
        <v>5900</v>
      </c>
      <c r="C4110" s="8" t="s">
        <v>5901</v>
      </c>
      <c r="D4110" s="8" t="s">
        <v>5908</v>
      </c>
      <c r="E4110" s="8" t="s">
        <v>5909</v>
      </c>
      <c r="F4110" s="29">
        <v>0.32074875602243103</v>
      </c>
      <c r="G4110" s="29">
        <v>0</v>
      </c>
      <c r="H4110" s="30">
        <v>1.4991000000000001</v>
      </c>
      <c r="I4110" s="30">
        <v>0.4914</v>
      </c>
      <c r="J4110" s="14">
        <v>22</v>
      </c>
      <c r="K4110" s="14">
        <v>7</v>
      </c>
      <c r="L4110" s="12">
        <v>0.32779999999999998</v>
      </c>
      <c r="M4110" s="7">
        <v>1.4722093000000001</v>
      </c>
      <c r="N4110" s="31">
        <v>1</v>
      </c>
      <c r="O4110" s="14">
        <f>IFERROR(VLOOKUP($C4110,'site totals'!$J$2:$K$607,2,FALSE),1)</f>
        <v>770.90729999999996</v>
      </c>
      <c r="P4110" s="32" t="s">
        <v>91</v>
      </c>
      <c r="Q4110" s="12">
        <v>0.32074875600000002</v>
      </c>
      <c r="R4110" s="29">
        <v>0.35</v>
      </c>
      <c r="S4110" s="2">
        <f>IF($A4110="site","",VLOOKUP($P4110,margin_ranges!$A$5:$D$10,4,FALSE)/100)</f>
        <v>0.29749999999999999</v>
      </c>
      <c r="T4110" s="6">
        <f>IF(A4110="placement",$J4110*MIN($Q4110,$S4110),"")</f>
        <v>6.5449999999999999</v>
      </c>
      <c r="U4110" s="6">
        <f>IF($A4110="placement",T4110,SUMIF($C$10:$C$6209,$C4110,$T$10:$T$6209))</f>
        <v>6.5449999999999999</v>
      </c>
      <c r="V4110" s="34">
        <f t="shared" si="194"/>
        <v>8.0769230769230704E-2</v>
      </c>
      <c r="W4110" s="24"/>
      <c r="X4110" s="2" t="str">
        <f>IFERROR(MIN(VLOOKUP($W4110,margin_ranges!$A$5:$D$10,4,FALSE),$Q4110*100)/100,"")</f>
        <v/>
      </c>
      <c r="Y4110" s="6">
        <f t="shared" si="192"/>
        <v>6.5449999999999999</v>
      </c>
      <c r="Z4110" s="6">
        <f>IF($A4110="placement",Y4110,SUMIF($C$10:$C$6209,$C4110,$Y$10:$Y$6209))</f>
        <v>6.5449999999999999</v>
      </c>
      <c r="AA4110" s="29">
        <f t="shared" si="193"/>
        <v>8.0769230769230704E-2</v>
      </c>
    </row>
    <row r="4111" spans="1:27" hidden="1" x14ac:dyDescent="0.3">
      <c r="A4111" s="8" t="s">
        <v>17</v>
      </c>
      <c r="B4111" s="8" t="s">
        <v>5900</v>
      </c>
      <c r="C4111" s="8" t="s">
        <v>5901</v>
      </c>
      <c r="D4111" s="8" t="s">
        <v>5906</v>
      </c>
      <c r="E4111" s="8" t="s">
        <v>5907</v>
      </c>
      <c r="F4111" s="29">
        <v>0.39121290021032901</v>
      </c>
      <c r="G4111" s="29">
        <v>0</v>
      </c>
      <c r="H4111" s="30">
        <v>0.70140000000000002</v>
      </c>
      <c r="I4111" s="30">
        <v>0.33489999999999998</v>
      </c>
      <c r="J4111" s="14">
        <v>17</v>
      </c>
      <c r="K4111" s="14">
        <v>6</v>
      </c>
      <c r="L4111" s="12">
        <v>0.47749999999999998</v>
      </c>
      <c r="M4111" s="7">
        <v>1.6426103599999999</v>
      </c>
      <c r="N4111" s="31">
        <v>1</v>
      </c>
      <c r="O4111" s="14">
        <f>IFERROR(VLOOKUP($C4111,'site totals'!$J$2:$K$607,2,FALSE),1)</f>
        <v>770.90729999999996</v>
      </c>
      <c r="P4111" s="32" t="s">
        <v>22</v>
      </c>
      <c r="Q4111" s="12">
        <v>0.39121290019999999</v>
      </c>
      <c r="R4111" s="29">
        <v>0.4</v>
      </c>
      <c r="S4111" s="2">
        <f>IF($A4111="site","",VLOOKUP($P4111,margin_ranges!$A$5:$D$10,4,FALSE)/100)</f>
        <v>0.29749999999999999</v>
      </c>
      <c r="T4111" s="6">
        <f>IF(A4111="placement",$J4111*MIN($Q4111,$S4111),"")</f>
        <v>5.0575000000000001</v>
      </c>
      <c r="U4111" s="6">
        <f>IF($A4111="placement",T4111,SUMIF($C$10:$C$6209,$C4111,$T$10:$T$6209))</f>
        <v>5.0575000000000001</v>
      </c>
      <c r="V4111" s="34">
        <f t="shared" si="194"/>
        <v>0.17083333333333339</v>
      </c>
      <c r="W4111" s="24"/>
      <c r="X4111" s="2" t="str">
        <f>IFERROR(MIN(VLOOKUP($W4111,margin_ranges!$A$5:$D$10,4,FALSE),$Q4111*100)/100,"")</f>
        <v/>
      </c>
      <c r="Y4111" s="6">
        <f t="shared" si="192"/>
        <v>5.0575000000000001</v>
      </c>
      <c r="Z4111" s="6">
        <f>IF($A4111="placement",Y4111,SUMIF($C$10:$C$6209,$C4111,$Y$10:$Y$6209))</f>
        <v>5.0575000000000001</v>
      </c>
      <c r="AA4111" s="29">
        <f t="shared" si="193"/>
        <v>0.17083333333333339</v>
      </c>
    </row>
    <row r="4112" spans="1:27" x14ac:dyDescent="0.3">
      <c r="A4112" s="16" t="s">
        <v>33</v>
      </c>
      <c r="B4112" s="16" t="s">
        <v>5900</v>
      </c>
      <c r="C4112" s="16" t="s">
        <v>5901</v>
      </c>
      <c r="D4112" s="8" t="s">
        <v>34</v>
      </c>
      <c r="E4112" s="16"/>
      <c r="F4112" s="17">
        <v>0.32237896826246099</v>
      </c>
      <c r="G4112" s="17">
        <v>0.64038958000000001</v>
      </c>
      <c r="H4112" s="36">
        <v>81.667699999999996</v>
      </c>
      <c r="I4112" s="36">
        <v>37.313099999999999</v>
      </c>
      <c r="J4112" s="22">
        <v>1652</v>
      </c>
      <c r="K4112" s="22">
        <v>506</v>
      </c>
      <c r="L4112" s="18">
        <v>0.45689999999999997</v>
      </c>
      <c r="M4112" s="19">
        <v>1.4757511299999999</v>
      </c>
      <c r="N4112" s="20">
        <v>1</v>
      </c>
      <c r="O4112" s="22">
        <f>IFERROR(VLOOKUP($C4112,'site totals'!$J$2:$K$607,2,FALSE),1)</f>
        <v>770.90729999999996</v>
      </c>
      <c r="P4112" s="21"/>
      <c r="Q4112" s="18">
        <v>0.32237896830000001</v>
      </c>
      <c r="R4112" s="17">
        <v>0.3412</v>
      </c>
      <c r="S4112" s="18" t="str">
        <f>IF($A4112="site","",VLOOKUP($P4112,margin_ranges!$A$5:$D$10,4,FALSE)/100)</f>
        <v/>
      </c>
      <c r="T4112" s="22" t="str">
        <f>IF(A4112="placement",$J4112*MIN($Q4112,$S4112),"")</f>
        <v/>
      </c>
      <c r="U4112" s="22">
        <f>IF($A4112="placement",T4112,SUMIF($C$10:$C$6209,$C4112,$T$10:$T$6209))</f>
        <v>529.50326001319991</v>
      </c>
      <c r="V4112" s="37">
        <f t="shared" si="194"/>
        <v>3.1386529314800793E-2</v>
      </c>
      <c r="W4112" s="38"/>
      <c r="X4112" s="18" t="str">
        <f>IFERROR(MIN(VLOOKUP($W4112,margin_ranges!$A$5:$D$10,4,FALSE),$Q4112*100)/100,"")</f>
        <v/>
      </c>
      <c r="Y4112" s="6" t="str">
        <f t="shared" si="192"/>
        <v/>
      </c>
      <c r="Z4112" s="6">
        <f>IF($A4112="placement",Y4112,SUMIF($C$10:$C$6209,$C4112,$Y$10:$Y$6209))</f>
        <v>529.50326001319991</v>
      </c>
      <c r="AA4112" s="17">
        <f t="shared" si="193"/>
        <v>3.1386529314800793E-2</v>
      </c>
    </row>
    <row r="4113" spans="1:27" hidden="1" x14ac:dyDescent="0.3">
      <c r="A4113" s="8" t="s">
        <v>17</v>
      </c>
      <c r="B4113" s="8" t="s">
        <v>1720</v>
      </c>
      <c r="C4113" s="8" t="s">
        <v>1721</v>
      </c>
      <c r="D4113" s="8" t="s">
        <v>1730</v>
      </c>
      <c r="E4113" s="8" t="s">
        <v>1731</v>
      </c>
      <c r="F4113" s="29">
        <v>0.24958206791659801</v>
      </c>
      <c r="G4113" s="29">
        <v>1</v>
      </c>
      <c r="H4113" s="30">
        <v>44.129399999999997</v>
      </c>
      <c r="I4113" s="30">
        <v>12.020899999999999</v>
      </c>
      <c r="J4113" s="14">
        <v>529</v>
      </c>
      <c r="K4113" s="14">
        <v>132</v>
      </c>
      <c r="L4113" s="12">
        <v>0.27239999999999998</v>
      </c>
      <c r="M4113" s="7">
        <v>1.46584983</v>
      </c>
      <c r="N4113" s="31">
        <v>1.1000000000000001</v>
      </c>
      <c r="O4113" s="14">
        <f>IFERROR(VLOOKUP($C4113,'site totals'!$J$2:$K$607,2,FALSE),1)</f>
        <v>767.40250000000003</v>
      </c>
      <c r="P4113" s="32" t="s">
        <v>94</v>
      </c>
      <c r="Q4113" s="12">
        <v>0.24958206790000001</v>
      </c>
      <c r="R4113" s="29">
        <v>0.33</v>
      </c>
      <c r="S4113" s="2">
        <f>IF($A4113="site","",VLOOKUP($P4113,margin_ranges!$A$5:$D$10,4,FALSE)/100)</f>
        <v>0.19750000000000001</v>
      </c>
      <c r="T4113" s="6">
        <f>IF(A4113="placement",$J4113*MIN($Q4113,$S4113),"")</f>
        <v>104.47750000000001</v>
      </c>
      <c r="U4113" s="6">
        <f>IF($A4113="placement",T4113,SUMIF($C$10:$C$6209,$C4113,$T$10:$T$6209))</f>
        <v>104.47750000000001</v>
      </c>
      <c r="V4113" s="34">
        <f t="shared" si="194"/>
        <v>0.19776119402985093</v>
      </c>
      <c r="W4113" s="24"/>
      <c r="X4113" s="2" t="str">
        <f>IFERROR(MIN(VLOOKUP($W4113,margin_ranges!$A$5:$D$10,4,FALSE),$Q4113*100)/100,"")</f>
        <v/>
      </c>
      <c r="Y4113" s="6">
        <f t="shared" si="192"/>
        <v>104.47750000000001</v>
      </c>
      <c r="Z4113" s="6">
        <f>IF($A4113="placement",Y4113,SUMIF($C$10:$C$6209,$C4113,$Y$10:$Y$6209))</f>
        <v>104.47750000000001</v>
      </c>
      <c r="AA4113" s="17">
        <f t="shared" si="193"/>
        <v>0.19776119402985093</v>
      </c>
    </row>
    <row r="4114" spans="1:27" hidden="1" x14ac:dyDescent="0.3">
      <c r="A4114" s="8" t="s">
        <v>17</v>
      </c>
      <c r="B4114" s="8" t="s">
        <v>1720</v>
      </c>
      <c r="C4114" s="8" t="s">
        <v>1721</v>
      </c>
      <c r="D4114" s="8" t="s">
        <v>1726</v>
      </c>
      <c r="E4114" s="8" t="s">
        <v>1727</v>
      </c>
      <c r="F4114" s="29">
        <v>0.25</v>
      </c>
      <c r="G4114" s="29">
        <v>0</v>
      </c>
      <c r="H4114" s="30">
        <v>23.311900000000001</v>
      </c>
      <c r="I4114" s="30">
        <v>9.5861999999999998</v>
      </c>
      <c r="J4114" s="14">
        <v>469</v>
      </c>
      <c r="K4114" s="14">
        <v>117</v>
      </c>
      <c r="L4114" s="12">
        <v>0.41120000000000001</v>
      </c>
      <c r="M4114" s="7">
        <v>1.6295714800000001</v>
      </c>
      <c r="N4114" s="31">
        <v>1.1000000000000001</v>
      </c>
      <c r="O4114" s="14">
        <f>IFERROR(VLOOKUP($C4114,'site totals'!$J$2:$K$607,2,FALSE),1)</f>
        <v>767.40250000000003</v>
      </c>
      <c r="P4114" s="32" t="s">
        <v>94</v>
      </c>
      <c r="Q4114" s="12">
        <v>0.32497591450000002</v>
      </c>
      <c r="R4114" s="29">
        <v>0.25</v>
      </c>
      <c r="S4114" s="2">
        <f>IF($A4114="site","",VLOOKUP($P4114,margin_ranges!$A$5:$D$10,4,FALSE)/100)</f>
        <v>0.19750000000000001</v>
      </c>
      <c r="T4114" s="6">
        <f>IF(A4114="placement",$J4114*MIN($Q4114,$S4114),"")</f>
        <v>92.627499999999998</v>
      </c>
      <c r="U4114" s="6">
        <f>IF($A4114="placement",T4114,SUMIF($C$10:$C$6209,$C4114,$T$10:$T$6209))</f>
        <v>92.627499999999998</v>
      </c>
      <c r="V4114" s="34">
        <f t="shared" si="194"/>
        <v>7.0000000000000062E-2</v>
      </c>
      <c r="W4114" s="24"/>
      <c r="X4114" s="2" t="str">
        <f>IFERROR(MIN(VLOOKUP($W4114,margin_ranges!$A$5:$D$10,4,FALSE),$Q4114*100)/100,"")</f>
        <v/>
      </c>
      <c r="Y4114" s="6">
        <f t="shared" si="192"/>
        <v>92.627499999999998</v>
      </c>
      <c r="Z4114" s="6">
        <f>IF($A4114="placement",Y4114,SUMIF($C$10:$C$6209,$C4114,$Y$10:$Y$6209))</f>
        <v>92.627499999999998</v>
      </c>
      <c r="AA4114" s="29">
        <f t="shared" si="193"/>
        <v>7.0000000000000062E-2</v>
      </c>
    </row>
    <row r="4115" spans="1:27" hidden="1" x14ac:dyDescent="0.3">
      <c r="A4115" s="8" t="s">
        <v>17</v>
      </c>
      <c r="B4115" s="8" t="s">
        <v>1720</v>
      </c>
      <c r="C4115" s="8" t="s">
        <v>1721</v>
      </c>
      <c r="D4115" s="8" t="s">
        <v>1728</v>
      </c>
      <c r="E4115" s="8" t="s">
        <v>1729</v>
      </c>
      <c r="F4115" s="29">
        <v>0.27206923175910402</v>
      </c>
      <c r="G4115" s="29">
        <v>0</v>
      </c>
      <c r="H4115" s="30">
        <v>3.8643999999999998</v>
      </c>
      <c r="I4115" s="30">
        <v>1.7630999999999999</v>
      </c>
      <c r="J4115" s="14">
        <v>80</v>
      </c>
      <c r="K4115" s="14">
        <v>22</v>
      </c>
      <c r="L4115" s="12">
        <v>0.45619999999999999</v>
      </c>
      <c r="M4115" s="7">
        <v>1.51113272</v>
      </c>
      <c r="N4115" s="31">
        <v>1.1000000000000001</v>
      </c>
      <c r="O4115" s="14">
        <f>IFERROR(VLOOKUP($C4115,'site totals'!$J$2:$K$607,2,FALSE),1)</f>
        <v>767.40250000000003</v>
      </c>
      <c r="P4115" s="32" t="s">
        <v>94</v>
      </c>
      <c r="Q4115" s="12">
        <v>0.27206923179999998</v>
      </c>
      <c r="R4115" s="29">
        <v>0.35</v>
      </c>
      <c r="S4115" s="2">
        <f>IF($A4115="site","",VLOOKUP($P4115,margin_ranges!$A$5:$D$10,4,FALSE)/100)</f>
        <v>0.19750000000000001</v>
      </c>
      <c r="T4115" s="6">
        <f>IF(A4115="placement",$J4115*MIN($Q4115,$S4115),"")</f>
        <v>15.8</v>
      </c>
      <c r="U4115" s="6">
        <f>IF($A4115="placement",T4115,SUMIF($C$10:$C$6209,$C4115,$T$10:$T$6209))</f>
        <v>15.8</v>
      </c>
      <c r="V4115" s="34">
        <f t="shared" si="194"/>
        <v>0.23461538461538467</v>
      </c>
      <c r="W4115" s="24"/>
      <c r="X4115" s="2" t="str">
        <f>IFERROR(MIN(VLOOKUP($W4115,margin_ranges!$A$5:$D$10,4,FALSE),$Q4115*100)/100,"")</f>
        <v/>
      </c>
      <c r="Y4115" s="6">
        <f t="shared" si="192"/>
        <v>15.8</v>
      </c>
      <c r="Z4115" s="6">
        <f>IF($A4115="placement",Y4115,SUMIF($C$10:$C$6209,$C4115,$Y$10:$Y$6209))</f>
        <v>15.8</v>
      </c>
      <c r="AA4115" s="17">
        <f t="shared" si="193"/>
        <v>0.23461538461538467</v>
      </c>
    </row>
    <row r="4116" spans="1:27" hidden="1" x14ac:dyDescent="0.3">
      <c r="A4116" s="8" t="s">
        <v>17</v>
      </c>
      <c r="B4116" s="8" t="s">
        <v>1720</v>
      </c>
      <c r="C4116" s="8" t="s">
        <v>1721</v>
      </c>
      <c r="D4116" s="8" t="s">
        <v>1722</v>
      </c>
      <c r="E4116" s="8" t="s">
        <v>1723</v>
      </c>
      <c r="F4116" s="29">
        <v>0.29621599761849898</v>
      </c>
      <c r="G4116" s="29">
        <v>0</v>
      </c>
      <c r="H4116" s="30">
        <v>5.5613000000000001</v>
      </c>
      <c r="I4116" s="30">
        <v>2.4409000000000001</v>
      </c>
      <c r="J4116" s="14">
        <v>114</v>
      </c>
      <c r="K4116" s="14">
        <v>33</v>
      </c>
      <c r="L4116" s="12">
        <v>0.43890000000000001</v>
      </c>
      <c r="M4116" s="7">
        <v>1.5629795500000001</v>
      </c>
      <c r="N4116" s="31">
        <v>1.1000000000000001</v>
      </c>
      <c r="O4116" s="14">
        <f>IFERROR(VLOOKUP($C4116,'site totals'!$J$2:$K$607,2,FALSE),1)</f>
        <v>767.40250000000003</v>
      </c>
      <c r="P4116" s="32" t="s">
        <v>94</v>
      </c>
      <c r="Q4116" s="12">
        <v>0.2962159976</v>
      </c>
      <c r="R4116" s="29">
        <v>0.3</v>
      </c>
      <c r="S4116" s="2">
        <f>IF($A4116="site","",VLOOKUP($P4116,margin_ranges!$A$5:$D$10,4,FALSE)/100)</f>
        <v>0.19750000000000001</v>
      </c>
      <c r="T4116" s="6">
        <f>IF(A4116="placement",$J4116*MIN($Q4116,$S4116),"")</f>
        <v>22.515000000000001</v>
      </c>
      <c r="U4116" s="6">
        <f>IF($A4116="placement",T4116,SUMIF($C$10:$C$6209,$C4116,$T$10:$T$6209))</f>
        <v>22.515000000000001</v>
      </c>
      <c r="V4116" s="34">
        <f t="shared" si="194"/>
        <v>0.14642857142857135</v>
      </c>
      <c r="W4116" s="24"/>
      <c r="X4116" s="2" t="str">
        <f>IFERROR(MIN(VLOOKUP($W4116,margin_ranges!$A$5:$D$10,4,FALSE),$Q4116*100)/100,"")</f>
        <v/>
      </c>
      <c r="Y4116" s="6">
        <f t="shared" si="192"/>
        <v>22.515000000000001</v>
      </c>
      <c r="Z4116" s="6">
        <f>IF($A4116="placement",Y4116,SUMIF($C$10:$C$6209,$C4116,$Y$10:$Y$6209))</f>
        <v>22.515000000000001</v>
      </c>
      <c r="AA4116" s="17">
        <f t="shared" si="193"/>
        <v>0.14642857142857135</v>
      </c>
    </row>
    <row r="4117" spans="1:27" hidden="1" x14ac:dyDescent="0.3">
      <c r="A4117" s="8" t="s">
        <v>17</v>
      </c>
      <c r="B4117" s="8" t="s">
        <v>1720</v>
      </c>
      <c r="C4117" s="8" t="s">
        <v>1721</v>
      </c>
      <c r="D4117" s="8" t="s">
        <v>1724</v>
      </c>
      <c r="E4117" s="8" t="s">
        <v>1725</v>
      </c>
      <c r="F4117" s="29">
        <v>0.326014804592348</v>
      </c>
      <c r="G4117" s="29">
        <v>0</v>
      </c>
      <c r="H4117" s="30">
        <v>19.2346</v>
      </c>
      <c r="I4117" s="30">
        <v>9.2476000000000003</v>
      </c>
      <c r="J4117" s="14">
        <v>453</v>
      </c>
      <c r="K4117" s="14">
        <v>147</v>
      </c>
      <c r="L4117" s="12">
        <v>0.48080000000000001</v>
      </c>
      <c r="M4117" s="7">
        <v>1.6320833299999999</v>
      </c>
      <c r="N4117" s="31">
        <v>1.1000000000000001</v>
      </c>
      <c r="O4117" s="14">
        <f>IFERROR(VLOOKUP($C4117,'site totals'!$J$2:$K$607,2,FALSE),1)</f>
        <v>767.40250000000003</v>
      </c>
      <c r="P4117" s="32" t="s">
        <v>94</v>
      </c>
      <c r="Q4117" s="12">
        <v>0.32601480459999999</v>
      </c>
      <c r="R4117" s="29">
        <v>0.35</v>
      </c>
      <c r="S4117" s="2">
        <f>IF($A4117="site","",VLOOKUP($P4117,margin_ranges!$A$5:$D$10,4,FALSE)/100)</f>
        <v>0.19750000000000001</v>
      </c>
      <c r="T4117" s="6">
        <f>IF(A4117="placement",$J4117*MIN($Q4117,$S4117),"")</f>
        <v>89.467500000000001</v>
      </c>
      <c r="U4117" s="6">
        <f>IF($A4117="placement",T4117,SUMIF($C$10:$C$6209,$C4117,$T$10:$T$6209))</f>
        <v>89.467500000000001</v>
      </c>
      <c r="V4117" s="34">
        <f t="shared" si="194"/>
        <v>0.23461538461538467</v>
      </c>
      <c r="W4117" s="24"/>
      <c r="X4117" s="2" t="str">
        <f>IFERROR(MIN(VLOOKUP($W4117,margin_ranges!$A$5:$D$10,4,FALSE),$Q4117*100)/100,"")</f>
        <v/>
      </c>
      <c r="Y4117" s="6">
        <f t="shared" si="192"/>
        <v>89.467500000000001</v>
      </c>
      <c r="Z4117" s="6">
        <f>IF($A4117="placement",Y4117,SUMIF($C$10:$C$6209,$C4117,$Y$10:$Y$6209))</f>
        <v>89.467500000000001</v>
      </c>
      <c r="AA4117" s="29">
        <f t="shared" si="193"/>
        <v>0.23461538461538467</v>
      </c>
    </row>
    <row r="4118" spans="1:27" x14ac:dyDescent="0.3">
      <c r="A4118" s="16" t="s">
        <v>33</v>
      </c>
      <c r="B4118" s="16" t="s">
        <v>1720</v>
      </c>
      <c r="C4118" s="16" t="s">
        <v>1721</v>
      </c>
      <c r="D4118" s="8" t="s">
        <v>34</v>
      </c>
      <c r="E4118" s="16"/>
      <c r="F4118" s="17">
        <v>0.29645238320177397</v>
      </c>
      <c r="G4118" s="17">
        <v>0.32146206999999999</v>
      </c>
      <c r="H4118" s="36">
        <v>96.101600000000005</v>
      </c>
      <c r="I4118" s="36">
        <v>35.058700000000002</v>
      </c>
      <c r="J4118" s="22">
        <v>1644</v>
      </c>
      <c r="K4118" s="22">
        <v>450</v>
      </c>
      <c r="L4118" s="18">
        <v>0.36480000000000001</v>
      </c>
      <c r="M4118" s="19">
        <v>1.56350469</v>
      </c>
      <c r="N4118" s="20">
        <v>1.1000000000000001</v>
      </c>
      <c r="O4118" s="22">
        <f>IFERROR(VLOOKUP($C4118,'site totals'!$J$2:$K$607,2,FALSE),1)</f>
        <v>767.40250000000003</v>
      </c>
      <c r="P4118" s="21"/>
      <c r="Q4118" s="18">
        <v>0.2964523832</v>
      </c>
      <c r="R4118" s="17">
        <v>0.31159999999999999</v>
      </c>
      <c r="S4118" s="18" t="str">
        <f>IF($A4118="site","",VLOOKUP($P4118,margin_ranges!$A$5:$D$10,4,FALSE)/100)</f>
        <v/>
      </c>
      <c r="T4118" s="22" t="str">
        <f>IF(A4118="placement",$J4118*MIN($Q4118,$S4118),"")</f>
        <v/>
      </c>
      <c r="U4118" s="22">
        <f>IF($A4118="placement",T4118,SUMIF($C$10:$C$6209,$C4118,$T$10:$T$6209))</f>
        <v>324.88750000000005</v>
      </c>
      <c r="V4118" s="37">
        <f t="shared" si="194"/>
        <v>0.16557214726910008</v>
      </c>
      <c r="W4118" s="38"/>
      <c r="X4118" s="18" t="str">
        <f>IFERROR(MIN(VLOOKUP($W4118,margin_ranges!$A$5:$D$10,4,FALSE),$Q4118*100)/100,"")</f>
        <v/>
      </c>
      <c r="Y4118" s="6" t="str">
        <f t="shared" si="192"/>
        <v/>
      </c>
      <c r="Z4118" s="6">
        <f>IF($A4118="placement",Y4118,SUMIF($C$10:$C$6209,$C4118,$Y$10:$Y$6209))</f>
        <v>324.88750000000005</v>
      </c>
      <c r="AA4118" s="17">
        <f t="shared" si="193"/>
        <v>0.16557214726910008</v>
      </c>
    </row>
    <row r="4119" spans="1:27" hidden="1" x14ac:dyDescent="0.3">
      <c r="A4119" s="8" t="s">
        <v>17</v>
      </c>
      <c r="B4119" s="8" t="s">
        <v>6677</v>
      </c>
      <c r="C4119" s="8" t="s">
        <v>6678</v>
      </c>
      <c r="D4119" s="8" t="s">
        <v>6731</v>
      </c>
      <c r="E4119" s="8" t="s">
        <v>6732</v>
      </c>
      <c r="F4119" s="29">
        <v>0.3</v>
      </c>
      <c r="G4119" s="29">
        <v>1</v>
      </c>
      <c r="H4119" s="30">
        <v>101.4799</v>
      </c>
      <c r="I4119" s="30">
        <v>3.3304</v>
      </c>
      <c r="J4119" s="14">
        <v>84</v>
      </c>
      <c r="K4119" s="14">
        <v>25</v>
      </c>
      <c r="L4119" s="12">
        <v>3.2800000000000003E-2</v>
      </c>
      <c r="M4119" s="7">
        <v>0.84422949000000003</v>
      </c>
      <c r="N4119" s="31">
        <v>0.25</v>
      </c>
      <c r="O4119" s="14">
        <f>IFERROR(VLOOKUP($C4119,'site totals'!$J$2:$K$607,2,FALSE),1)</f>
        <v>765.65430000000003</v>
      </c>
      <c r="P4119" s="32" t="s">
        <v>161</v>
      </c>
      <c r="Q4119" s="12">
        <v>0.70387198890000002</v>
      </c>
      <c r="R4119" s="29">
        <v>0.3</v>
      </c>
      <c r="S4119" s="2">
        <f>IF($A4119="site","",VLOOKUP($P4119,margin_ranges!$A$5:$D$10,4,FALSE)/100)</f>
        <v>0.43</v>
      </c>
      <c r="T4119" s="6">
        <f>IF(A4119="placement",$J4119*MIN($Q4119,$S4119),"")</f>
        <v>36.119999999999997</v>
      </c>
      <c r="U4119" s="6">
        <f>IF($A4119="placement",T4119,SUMIF($C$10:$C$6209,$C4119,$T$10:$T$6209))</f>
        <v>36.119999999999997</v>
      </c>
      <c r="V4119" s="34">
        <f t="shared" si="194"/>
        <v>-0.18571428571428561</v>
      </c>
      <c r="W4119" s="24"/>
      <c r="X4119" s="2" t="str">
        <f>IFERROR(MIN(VLOOKUP($W4119,margin_ranges!$A$5:$D$10,4,FALSE),$Q4119*100)/100,"")</f>
        <v/>
      </c>
      <c r="Y4119" s="6">
        <f t="shared" si="192"/>
        <v>36.119999999999997</v>
      </c>
      <c r="Z4119" s="6">
        <f>IF($A4119="placement",Y4119,SUMIF($C$10:$C$6209,$C4119,$Y$10:$Y$6209))</f>
        <v>36.119999999999997</v>
      </c>
      <c r="AA4119" s="29">
        <f t="shared" si="193"/>
        <v>-0.18571428571428561</v>
      </c>
    </row>
    <row r="4120" spans="1:27" hidden="1" x14ac:dyDescent="0.3">
      <c r="A4120" s="8" t="s">
        <v>17</v>
      </c>
      <c r="B4120" s="8" t="s">
        <v>6677</v>
      </c>
      <c r="C4120" s="8" t="s">
        <v>6678</v>
      </c>
      <c r="D4120" s="8" t="s">
        <v>6791</v>
      </c>
      <c r="E4120" s="8" t="s">
        <v>6792</v>
      </c>
      <c r="F4120" s="29">
        <v>0.29999999999999899</v>
      </c>
      <c r="G4120" s="29">
        <v>1</v>
      </c>
      <c r="H4120" s="30">
        <v>101.27760000000001</v>
      </c>
      <c r="I4120" s="30">
        <v>4.3711000000000002</v>
      </c>
      <c r="J4120" s="14">
        <v>98</v>
      </c>
      <c r="K4120" s="14">
        <v>29</v>
      </c>
      <c r="L4120" s="12">
        <v>4.3200000000000002E-2</v>
      </c>
      <c r="M4120" s="7">
        <v>0.74481339000000002</v>
      </c>
      <c r="N4120" s="31">
        <v>0.25</v>
      </c>
      <c r="O4120" s="14">
        <f>IFERROR(VLOOKUP($C4120,'site totals'!$J$2:$K$607,2,FALSE),1)</f>
        <v>765.65430000000003</v>
      </c>
      <c r="P4120" s="32" t="s">
        <v>161</v>
      </c>
      <c r="Q4120" s="12">
        <v>0.66434545280000001</v>
      </c>
      <c r="R4120" s="29">
        <v>0.3</v>
      </c>
      <c r="S4120" s="2">
        <f>IF($A4120="site","",VLOOKUP($P4120,margin_ranges!$A$5:$D$10,4,FALSE)/100)</f>
        <v>0.43</v>
      </c>
      <c r="T4120" s="6">
        <f>IF(A4120="placement",$J4120*MIN($Q4120,$S4120),"")</f>
        <v>42.14</v>
      </c>
      <c r="U4120" s="6">
        <f>IF($A4120="placement",T4120,SUMIF($C$10:$C$6209,$C4120,$T$10:$T$6209))</f>
        <v>42.14</v>
      </c>
      <c r="V4120" s="34">
        <f t="shared" si="194"/>
        <v>-0.18571428571428561</v>
      </c>
      <c r="W4120" s="24"/>
      <c r="X4120" s="2" t="str">
        <f>IFERROR(MIN(VLOOKUP($W4120,margin_ranges!$A$5:$D$10,4,FALSE),$Q4120*100)/100,"")</f>
        <v/>
      </c>
      <c r="Y4120" s="6">
        <f t="shared" si="192"/>
        <v>42.14</v>
      </c>
      <c r="Z4120" s="6">
        <f>IF($A4120="placement",Y4120,SUMIF($C$10:$C$6209,$C4120,$Y$10:$Y$6209))</f>
        <v>42.14</v>
      </c>
      <c r="AA4120" s="29">
        <f t="shared" si="193"/>
        <v>-0.18571428571428561</v>
      </c>
    </row>
    <row r="4121" spans="1:27" hidden="1" x14ac:dyDescent="0.3">
      <c r="A4121" s="8" t="s">
        <v>17</v>
      </c>
      <c r="B4121" s="8" t="s">
        <v>6677</v>
      </c>
      <c r="C4121" s="8" t="s">
        <v>6678</v>
      </c>
      <c r="D4121" s="8" t="s">
        <v>6729</v>
      </c>
      <c r="E4121" s="8" t="s">
        <v>6730</v>
      </c>
      <c r="F4121" s="29">
        <v>0.3</v>
      </c>
      <c r="G4121" s="29">
        <v>1</v>
      </c>
      <c r="H4121" s="30">
        <v>31.466799999999999</v>
      </c>
      <c r="I4121" s="30">
        <v>1.3911</v>
      </c>
      <c r="J4121" s="14">
        <v>34</v>
      </c>
      <c r="K4121" s="14">
        <v>10</v>
      </c>
      <c r="L4121" s="12">
        <v>4.4200000000000003E-2</v>
      </c>
      <c r="M4121" s="7">
        <v>0.81330868999999995</v>
      </c>
      <c r="N4121" s="31">
        <v>0.25</v>
      </c>
      <c r="O4121" s="14">
        <f>IFERROR(VLOOKUP($C4121,'site totals'!$J$2:$K$607,2,FALSE),1)</f>
        <v>765.65430000000003</v>
      </c>
      <c r="P4121" s="32" t="s">
        <v>161</v>
      </c>
      <c r="Q4121" s="12">
        <v>0.69261363639999995</v>
      </c>
      <c r="R4121" s="29">
        <v>0.3</v>
      </c>
      <c r="S4121" s="2">
        <f>IF($A4121="site","",VLOOKUP($P4121,margin_ranges!$A$5:$D$10,4,FALSE)/100)</f>
        <v>0.43</v>
      </c>
      <c r="T4121" s="6">
        <f>IF(A4121="placement",$J4121*MIN($Q4121,$S4121),"")</f>
        <v>14.62</v>
      </c>
      <c r="U4121" s="6">
        <f>IF($A4121="placement",T4121,SUMIF($C$10:$C$6209,$C4121,$T$10:$T$6209))</f>
        <v>14.62</v>
      </c>
      <c r="V4121" s="34">
        <f t="shared" si="194"/>
        <v>-0.1857142857142855</v>
      </c>
      <c r="W4121" s="24"/>
      <c r="X4121" s="2" t="str">
        <f>IFERROR(MIN(VLOOKUP($W4121,margin_ranges!$A$5:$D$10,4,FALSE),$Q4121*100)/100,"")</f>
        <v/>
      </c>
      <c r="Y4121" s="6">
        <f t="shared" si="192"/>
        <v>14.62</v>
      </c>
      <c r="Z4121" s="6">
        <f>IF($A4121="placement",Y4121,SUMIF($C$10:$C$6209,$C4121,$Y$10:$Y$6209))</f>
        <v>14.62</v>
      </c>
      <c r="AA4121" s="29">
        <f t="shared" si="193"/>
        <v>-0.1857142857142855</v>
      </c>
    </row>
    <row r="4122" spans="1:27" hidden="1" x14ac:dyDescent="0.3">
      <c r="A4122" s="8" t="s">
        <v>17</v>
      </c>
      <c r="B4122" s="8" t="s">
        <v>6677</v>
      </c>
      <c r="C4122" s="8" t="s">
        <v>6678</v>
      </c>
      <c r="D4122" s="8" t="s">
        <v>6733</v>
      </c>
      <c r="E4122" s="8" t="s">
        <v>6734</v>
      </c>
      <c r="F4122" s="29">
        <v>0.15</v>
      </c>
      <c r="G4122" s="29">
        <v>0</v>
      </c>
      <c r="H4122" s="30">
        <v>16.7865</v>
      </c>
      <c r="I4122" s="30">
        <v>1.1711</v>
      </c>
      <c r="J4122" s="14">
        <v>12</v>
      </c>
      <c r="K4122" s="14">
        <v>2</v>
      </c>
      <c r="L4122" s="12">
        <v>6.9800000000000001E-2</v>
      </c>
      <c r="M4122" s="7">
        <v>0.33910709999999999</v>
      </c>
      <c r="N4122" s="31">
        <v>0.25</v>
      </c>
      <c r="O4122" s="14">
        <f>IFERROR(VLOOKUP($C4122,'site totals'!$J$2:$K$607,2,FALSE),1)</f>
        <v>765.65430000000003</v>
      </c>
      <c r="P4122" s="32" t="s">
        <v>91</v>
      </c>
      <c r="Q4122" s="12">
        <v>0.26276978420000002</v>
      </c>
      <c r="R4122" s="29">
        <v>0.15</v>
      </c>
      <c r="S4122" s="2">
        <f>IF($A4122="site","",VLOOKUP($P4122,margin_ranges!$A$5:$D$10,4,FALSE)/100)</f>
        <v>0.29749999999999999</v>
      </c>
      <c r="T4122" s="6">
        <f>IF(A4122="placement",$J4122*MIN($Q4122,$S4122),"")</f>
        <v>3.1532374104000001</v>
      </c>
      <c r="U4122" s="6">
        <f>IF($A4122="placement",T4122,SUMIF($C$10:$C$6209,$C4122,$T$10:$T$6209))</f>
        <v>3.1532374104000001</v>
      </c>
      <c r="V4122" s="34">
        <f t="shared" si="194"/>
        <v>-0.13267033435294107</v>
      </c>
      <c r="W4122" s="24"/>
      <c r="X4122" s="2" t="str">
        <f>IFERROR(MIN(VLOOKUP($W4122,margin_ranges!$A$5:$D$10,4,FALSE),$Q4122*100)/100,"")</f>
        <v/>
      </c>
      <c r="Y4122" s="6">
        <f t="shared" si="192"/>
        <v>3.1532374104000001</v>
      </c>
      <c r="Z4122" s="6">
        <f>IF($A4122="placement",Y4122,SUMIF($C$10:$C$6209,$C4122,$Y$10:$Y$6209))</f>
        <v>3.1532374104000001</v>
      </c>
      <c r="AA4122" s="29">
        <f t="shared" si="193"/>
        <v>-0.13267033435294107</v>
      </c>
    </row>
    <row r="4123" spans="1:27" hidden="1" x14ac:dyDescent="0.3">
      <c r="A4123" s="8" t="s">
        <v>17</v>
      </c>
      <c r="B4123" s="8" t="s">
        <v>6677</v>
      </c>
      <c r="C4123" s="8" t="s">
        <v>6678</v>
      </c>
      <c r="D4123" s="8" t="s">
        <v>6779</v>
      </c>
      <c r="E4123" s="8" t="s">
        <v>6780</v>
      </c>
      <c r="F4123" s="29">
        <v>0.23789325319788299</v>
      </c>
      <c r="G4123" s="29">
        <v>0</v>
      </c>
      <c r="H4123" s="30">
        <v>14.889900000000001</v>
      </c>
      <c r="I4123" s="30">
        <v>0.81879999999999997</v>
      </c>
      <c r="J4123" s="14">
        <v>8</v>
      </c>
      <c r="K4123" s="14">
        <v>2</v>
      </c>
      <c r="L4123" s="12">
        <v>5.5E-2</v>
      </c>
      <c r="M4123" s="7">
        <v>0.32803803999999998</v>
      </c>
      <c r="N4123" s="31">
        <v>0.25</v>
      </c>
      <c r="O4123" s="14">
        <f>IFERROR(VLOOKUP($C4123,'site totals'!$J$2:$K$607,2,FALSE),1)</f>
        <v>765.65430000000003</v>
      </c>
      <c r="P4123" s="32" t="s">
        <v>22</v>
      </c>
      <c r="Q4123" s="12">
        <v>0.23789325319999999</v>
      </c>
      <c r="R4123" s="29">
        <v>0.28999999999999998</v>
      </c>
      <c r="S4123" s="2">
        <f>IF($A4123="site","",VLOOKUP($P4123,margin_ranges!$A$5:$D$10,4,FALSE)/100)</f>
        <v>0.29749999999999999</v>
      </c>
      <c r="T4123" s="6">
        <f>IF(A4123="placement",$J4123*MIN($Q4123,$S4123),"")</f>
        <v>1.9031460255999999</v>
      </c>
      <c r="U4123" s="6">
        <f>IF($A4123="placement",T4123,SUMIF($C$10:$C$6209,$C4123,$T$10:$T$6209))</f>
        <v>1.9031460255999999</v>
      </c>
      <c r="V4123" s="34">
        <f t="shared" si="194"/>
        <v>7.3389784225352139E-2</v>
      </c>
      <c r="W4123" s="24"/>
      <c r="X4123" s="2" t="str">
        <f>IFERROR(MIN(VLOOKUP($W4123,margin_ranges!$A$5:$D$10,4,FALSE),$Q4123*100)/100,"")</f>
        <v/>
      </c>
      <c r="Y4123" s="6">
        <f t="shared" si="192"/>
        <v>1.9031460255999999</v>
      </c>
      <c r="Z4123" s="6">
        <f>IF($A4123="placement",Y4123,SUMIF($C$10:$C$6209,$C4123,$Y$10:$Y$6209))</f>
        <v>1.9031460255999999</v>
      </c>
      <c r="AA4123" s="29">
        <f t="shared" si="193"/>
        <v>7.3389784225352139E-2</v>
      </c>
    </row>
    <row r="4124" spans="1:27" hidden="1" x14ac:dyDescent="0.3">
      <c r="A4124" s="8" t="s">
        <v>17</v>
      </c>
      <c r="B4124" s="8" t="s">
        <v>6677</v>
      </c>
      <c r="C4124" s="8" t="s">
        <v>6678</v>
      </c>
      <c r="D4124" s="8" t="s">
        <v>6689</v>
      </c>
      <c r="E4124" s="8" t="s">
        <v>6690</v>
      </c>
      <c r="F4124" s="29">
        <v>0.23329436569734599</v>
      </c>
      <c r="G4124" s="29">
        <v>0</v>
      </c>
      <c r="H4124" s="30">
        <v>16.729700000000001</v>
      </c>
      <c r="I4124" s="30">
        <v>1.0494000000000001</v>
      </c>
      <c r="J4124" s="14">
        <v>10</v>
      </c>
      <c r="K4124" s="14">
        <v>2</v>
      </c>
      <c r="L4124" s="12">
        <v>6.2700000000000006E-2</v>
      </c>
      <c r="M4124" s="7">
        <v>0.32607037999999999</v>
      </c>
      <c r="N4124" s="31">
        <v>0.25</v>
      </c>
      <c r="O4124" s="14">
        <f>IFERROR(VLOOKUP($C4124,'site totals'!$J$2:$K$607,2,FALSE),1)</f>
        <v>765.65430000000003</v>
      </c>
      <c r="P4124" s="32" t="s">
        <v>22</v>
      </c>
      <c r="Q4124" s="12">
        <v>0.23329436570000001</v>
      </c>
      <c r="R4124" s="29">
        <v>0.3</v>
      </c>
      <c r="S4124" s="2">
        <f>IF($A4124="site","",VLOOKUP($P4124,margin_ranges!$A$5:$D$10,4,FALSE)/100)</f>
        <v>0.29749999999999999</v>
      </c>
      <c r="T4124" s="6">
        <f>IF(A4124="placement",$J4124*MIN($Q4124,$S4124),"")</f>
        <v>2.3329436569999999</v>
      </c>
      <c r="U4124" s="6">
        <f>IF($A4124="placement",T4124,SUMIF($C$10:$C$6209,$C4124,$T$10:$T$6209))</f>
        <v>2.3329436569999999</v>
      </c>
      <c r="V4124" s="34">
        <f t="shared" si="194"/>
        <v>9.5293763285714261E-2</v>
      </c>
      <c r="W4124" s="24"/>
      <c r="X4124" s="2" t="str">
        <f>IFERROR(MIN(VLOOKUP($W4124,margin_ranges!$A$5:$D$10,4,FALSE),$Q4124*100)/100,"")</f>
        <v/>
      </c>
      <c r="Y4124" s="6">
        <f t="shared" si="192"/>
        <v>2.3329436569999999</v>
      </c>
      <c r="Z4124" s="6">
        <f>IF($A4124="placement",Y4124,SUMIF($C$10:$C$6209,$C4124,$Y$10:$Y$6209))</f>
        <v>2.3329436569999999</v>
      </c>
      <c r="AA4124" s="29">
        <f t="shared" si="193"/>
        <v>9.5293763285714261E-2</v>
      </c>
    </row>
    <row r="4125" spans="1:27" hidden="1" x14ac:dyDescent="0.3">
      <c r="A4125" s="8" t="s">
        <v>17</v>
      </c>
      <c r="B4125" s="8" t="s">
        <v>6677</v>
      </c>
      <c r="C4125" s="8" t="s">
        <v>6678</v>
      </c>
      <c r="D4125" s="8" t="s">
        <v>6737</v>
      </c>
      <c r="E4125" s="8" t="s">
        <v>6738</v>
      </c>
      <c r="F4125" s="29">
        <v>0.196943160295704</v>
      </c>
      <c r="G4125" s="29">
        <v>0</v>
      </c>
      <c r="H4125" s="30">
        <v>20.264399999999998</v>
      </c>
      <c r="I4125" s="30">
        <v>1.1266</v>
      </c>
      <c r="J4125" s="14">
        <v>11</v>
      </c>
      <c r="K4125" s="14">
        <v>2</v>
      </c>
      <c r="L4125" s="12">
        <v>5.5599999999999997E-2</v>
      </c>
      <c r="M4125" s="7">
        <v>0.31131047000000001</v>
      </c>
      <c r="N4125" s="31">
        <v>0.25</v>
      </c>
      <c r="O4125" s="14">
        <f>IFERROR(VLOOKUP($C4125,'site totals'!$J$2:$K$607,2,FALSE),1)</f>
        <v>765.65430000000003</v>
      </c>
      <c r="P4125" s="32" t="s">
        <v>91</v>
      </c>
      <c r="Q4125" s="12">
        <v>0.1969431603</v>
      </c>
      <c r="R4125" s="29">
        <v>0.2</v>
      </c>
      <c r="S4125" s="2">
        <f>IF($A4125="site","",VLOOKUP($P4125,margin_ranges!$A$5:$D$10,4,FALSE)/100)</f>
        <v>0.29749999999999999</v>
      </c>
      <c r="T4125" s="6">
        <f>IF(A4125="placement",$J4125*MIN($Q4125,$S4125),"")</f>
        <v>2.1663747632999999</v>
      </c>
      <c r="U4125" s="6">
        <f>IF($A4125="placement",T4125,SUMIF($C$10:$C$6209,$C4125,$T$10:$T$6209))</f>
        <v>2.1663747632999999</v>
      </c>
      <c r="V4125" s="34">
        <f t="shared" si="194"/>
        <v>3.8210496249999615E-3</v>
      </c>
      <c r="W4125" s="24"/>
      <c r="X4125" s="2" t="str">
        <f>IFERROR(MIN(VLOOKUP($W4125,margin_ranges!$A$5:$D$10,4,FALSE),$Q4125*100)/100,"")</f>
        <v/>
      </c>
      <c r="Y4125" s="6">
        <f t="shared" si="192"/>
        <v>2.1663747632999999</v>
      </c>
      <c r="Z4125" s="6">
        <f>IF($A4125="placement",Y4125,SUMIF($C$10:$C$6209,$C4125,$Y$10:$Y$6209))</f>
        <v>2.1663747632999999</v>
      </c>
      <c r="AA4125" s="29">
        <f t="shared" si="193"/>
        <v>3.8210496249999615E-3</v>
      </c>
    </row>
    <row r="4126" spans="1:27" hidden="1" x14ac:dyDescent="0.3">
      <c r="A4126" s="8" t="s">
        <v>17</v>
      </c>
      <c r="B4126" s="8" t="s">
        <v>6677</v>
      </c>
      <c r="C4126" s="8" t="s">
        <v>6678</v>
      </c>
      <c r="D4126" s="8" t="s">
        <v>6683</v>
      </c>
      <c r="E4126" s="8" t="s">
        <v>6684</v>
      </c>
      <c r="F4126" s="29">
        <v>0.27007992188630098</v>
      </c>
      <c r="G4126" s="29">
        <v>0</v>
      </c>
      <c r="H4126" s="30">
        <v>16.664100000000001</v>
      </c>
      <c r="I4126" s="30">
        <v>1.1534</v>
      </c>
      <c r="J4126" s="14">
        <v>12</v>
      </c>
      <c r="K4126" s="14">
        <v>3</v>
      </c>
      <c r="L4126" s="12">
        <v>6.9199999999999998E-2</v>
      </c>
      <c r="M4126" s="7">
        <v>0.34250324999999998</v>
      </c>
      <c r="N4126" s="31">
        <v>0.25</v>
      </c>
      <c r="O4126" s="14">
        <f>IFERROR(VLOOKUP($C4126,'site totals'!$J$2:$K$607,2,FALSE),1)</f>
        <v>765.65430000000003</v>
      </c>
      <c r="P4126" s="32" t="s">
        <v>22</v>
      </c>
      <c r="Q4126" s="12">
        <v>0.27007992190000002</v>
      </c>
      <c r="R4126" s="29">
        <v>0.32</v>
      </c>
      <c r="S4126" s="2">
        <f>IF($A4126="site","",VLOOKUP($P4126,margin_ranges!$A$5:$D$10,4,FALSE)/100)</f>
        <v>0.29749999999999999</v>
      </c>
      <c r="T4126" s="6">
        <f>IF(A4126="placement",$J4126*MIN($Q4126,$S4126),"")</f>
        <v>3.2409590628</v>
      </c>
      <c r="U4126" s="6">
        <f>IF($A4126="placement",T4126,SUMIF($C$10:$C$6209,$C4126,$T$10:$T$6209))</f>
        <v>3.2409590628</v>
      </c>
      <c r="V4126" s="34">
        <f t="shared" si="194"/>
        <v>7.3411879558823445E-2</v>
      </c>
      <c r="W4126" s="24"/>
      <c r="X4126" s="2" t="str">
        <f>IFERROR(MIN(VLOOKUP($W4126,margin_ranges!$A$5:$D$10,4,FALSE),$Q4126*100)/100,"")</f>
        <v/>
      </c>
      <c r="Y4126" s="6">
        <f t="shared" si="192"/>
        <v>3.2409590628</v>
      </c>
      <c r="Z4126" s="6">
        <f>IF($A4126="placement",Y4126,SUMIF($C$10:$C$6209,$C4126,$Y$10:$Y$6209))</f>
        <v>3.2409590628</v>
      </c>
      <c r="AA4126" s="29">
        <f t="shared" si="193"/>
        <v>7.3411879558823445E-2</v>
      </c>
    </row>
    <row r="4127" spans="1:27" hidden="1" x14ac:dyDescent="0.3">
      <c r="A4127" s="8" t="s">
        <v>17</v>
      </c>
      <c r="B4127" s="8" t="s">
        <v>6677</v>
      </c>
      <c r="C4127" s="8" t="s">
        <v>6678</v>
      </c>
      <c r="D4127" s="8" t="s">
        <v>6753</v>
      </c>
      <c r="E4127" s="8" t="s">
        <v>6754</v>
      </c>
      <c r="F4127" s="29">
        <v>0.27449183332787702</v>
      </c>
      <c r="G4127" s="29">
        <v>0</v>
      </c>
      <c r="H4127" s="30">
        <v>20.389900000000001</v>
      </c>
      <c r="I4127" s="30">
        <v>1.2665999999999999</v>
      </c>
      <c r="J4127" s="14">
        <v>13</v>
      </c>
      <c r="K4127" s="14">
        <v>4</v>
      </c>
      <c r="L4127" s="12">
        <v>6.2100000000000002E-2</v>
      </c>
      <c r="M4127" s="7">
        <v>0.34458606000000003</v>
      </c>
      <c r="N4127" s="31">
        <v>0.25</v>
      </c>
      <c r="O4127" s="14">
        <f>IFERROR(VLOOKUP($C4127,'site totals'!$J$2:$K$607,2,FALSE),1)</f>
        <v>765.65430000000003</v>
      </c>
      <c r="P4127" s="32" t="s">
        <v>91</v>
      </c>
      <c r="Q4127" s="12">
        <v>0.27449183329999999</v>
      </c>
      <c r="R4127" s="29">
        <v>0.3</v>
      </c>
      <c r="S4127" s="2">
        <f>IF($A4127="site","",VLOOKUP($P4127,margin_ranges!$A$5:$D$10,4,FALSE)/100)</f>
        <v>0.29749999999999999</v>
      </c>
      <c r="T4127" s="6">
        <f>IF(A4127="placement",$J4127*MIN($Q4127,$S4127),"")</f>
        <v>3.5683938329</v>
      </c>
      <c r="U4127" s="6">
        <f>IF($A4127="placement",T4127,SUMIF($C$10:$C$6209,$C4127,$T$10:$T$6209))</f>
        <v>3.5683938329</v>
      </c>
      <c r="V4127" s="34">
        <f t="shared" si="194"/>
        <v>3.644023814285724E-2</v>
      </c>
      <c r="W4127" s="24"/>
      <c r="X4127" s="2" t="str">
        <f>IFERROR(MIN(VLOOKUP($W4127,margin_ranges!$A$5:$D$10,4,FALSE),$Q4127*100)/100,"")</f>
        <v/>
      </c>
      <c r="Y4127" s="6">
        <f t="shared" si="192"/>
        <v>3.5683938329</v>
      </c>
      <c r="Z4127" s="6">
        <f>IF($A4127="placement",Y4127,SUMIF($C$10:$C$6209,$C4127,$Y$10:$Y$6209))</f>
        <v>3.5683938329</v>
      </c>
      <c r="AA4127" s="29">
        <f t="shared" si="193"/>
        <v>3.644023814285724E-2</v>
      </c>
    </row>
    <row r="4128" spans="1:27" hidden="1" x14ac:dyDescent="0.3">
      <c r="A4128" s="8" t="s">
        <v>17</v>
      </c>
      <c r="B4128" s="8" t="s">
        <v>6677</v>
      </c>
      <c r="C4128" s="8" t="s">
        <v>6678</v>
      </c>
      <c r="D4128" s="8" t="s">
        <v>6719</v>
      </c>
      <c r="E4128" s="8" t="s">
        <v>6720</v>
      </c>
      <c r="F4128" s="29">
        <v>0.26189835977413201</v>
      </c>
      <c r="G4128" s="29">
        <v>0</v>
      </c>
      <c r="H4128" s="30">
        <v>20.337199999999999</v>
      </c>
      <c r="I4128" s="30">
        <v>1.2548999999999999</v>
      </c>
      <c r="J4128" s="14">
        <v>13</v>
      </c>
      <c r="K4128" s="14">
        <v>3</v>
      </c>
      <c r="L4128" s="12">
        <v>6.1699999999999998E-2</v>
      </c>
      <c r="M4128" s="7">
        <v>0.33870674000000001</v>
      </c>
      <c r="N4128" s="31">
        <v>0.25</v>
      </c>
      <c r="O4128" s="14">
        <f>IFERROR(VLOOKUP($C4128,'site totals'!$J$2:$K$607,2,FALSE),1)</f>
        <v>765.65430000000003</v>
      </c>
      <c r="P4128" s="32" t="s">
        <v>91</v>
      </c>
      <c r="Q4128" s="12">
        <v>0.26189835979999998</v>
      </c>
      <c r="R4128" s="29">
        <v>0.3</v>
      </c>
      <c r="S4128" s="2">
        <f>IF($A4128="site","",VLOOKUP($P4128,margin_ranges!$A$5:$D$10,4,FALSE)/100)</f>
        <v>0.29749999999999999</v>
      </c>
      <c r="T4128" s="6">
        <f>IF(A4128="placement",$J4128*MIN($Q4128,$S4128),"")</f>
        <v>3.4046786773999997</v>
      </c>
      <c r="U4128" s="6">
        <f>IF($A4128="placement",T4128,SUMIF($C$10:$C$6209,$C4128,$T$10:$T$6209))</f>
        <v>3.4046786773999997</v>
      </c>
      <c r="V4128" s="34">
        <f t="shared" si="194"/>
        <v>5.4430914571428568E-2</v>
      </c>
      <c r="W4128" s="24"/>
      <c r="X4128" s="2" t="str">
        <f>IFERROR(MIN(VLOOKUP($W4128,margin_ranges!$A$5:$D$10,4,FALSE),$Q4128*100)/100,"")</f>
        <v/>
      </c>
      <c r="Y4128" s="6">
        <f t="shared" ref="Y4128:Y4191" si="195">IF(A4128="placement",IF($X4128="",$T4128,$J4128*MIN($Q4128,$X4128)),"")</f>
        <v>3.4046786773999997</v>
      </c>
      <c r="Z4128" s="6">
        <f>IF($A4128="placement",Y4128,SUMIF($C$10:$C$6209,$C4128,$Y$10:$Y$6209))</f>
        <v>3.4046786773999997</v>
      </c>
      <c r="AA4128" s="29">
        <f t="shared" ref="AA4128:AA4191" si="196">($J4128-$Z4128)/($J4128*(1-$R4128))-1</f>
        <v>5.4430914571428568E-2</v>
      </c>
    </row>
    <row r="4129" spans="1:27" hidden="1" x14ac:dyDescent="0.3">
      <c r="A4129" s="8" t="s">
        <v>17</v>
      </c>
      <c r="B4129" s="8" t="s">
        <v>6677</v>
      </c>
      <c r="C4129" s="8" t="s">
        <v>6678</v>
      </c>
      <c r="D4129" s="8" t="s">
        <v>6711</v>
      </c>
      <c r="E4129" s="8" t="s">
        <v>6712</v>
      </c>
      <c r="F4129" s="29">
        <v>0.15043775956897501</v>
      </c>
      <c r="G4129" s="29">
        <v>1</v>
      </c>
      <c r="H4129" s="30">
        <v>30.854099999999999</v>
      </c>
      <c r="I4129" s="30">
        <v>2.5950000000000002</v>
      </c>
      <c r="J4129" s="14">
        <v>23</v>
      </c>
      <c r="K4129" s="14">
        <v>3</v>
      </c>
      <c r="L4129" s="12">
        <v>8.4099999999999994E-2</v>
      </c>
      <c r="M4129" s="7">
        <v>0.29426920000000001</v>
      </c>
      <c r="N4129" s="31">
        <v>0.25</v>
      </c>
      <c r="O4129" s="14">
        <f>IFERROR(VLOOKUP($C4129,'site totals'!$J$2:$K$607,2,FALSE),1)</f>
        <v>765.65430000000003</v>
      </c>
      <c r="P4129" s="32" t="s">
        <v>91</v>
      </c>
      <c r="Q4129" s="12">
        <v>0.1504377596</v>
      </c>
      <c r="R4129" s="29">
        <v>0.25</v>
      </c>
      <c r="S4129" s="2">
        <f>IF($A4129="site","",VLOOKUP($P4129,margin_ranges!$A$5:$D$10,4,FALSE)/100)</f>
        <v>0.29749999999999999</v>
      </c>
      <c r="T4129" s="6">
        <f>IF(A4129="placement",$J4129*MIN($Q4129,$S4129),"")</f>
        <v>3.4600684708</v>
      </c>
      <c r="U4129" s="6">
        <f>IF($A4129="placement",T4129,SUMIF($C$10:$C$6209,$C4129,$T$10:$T$6209))</f>
        <v>3.4600684708</v>
      </c>
      <c r="V4129" s="34">
        <f t="shared" si="194"/>
        <v>0.13274965386666659</v>
      </c>
      <c r="W4129" s="24"/>
      <c r="X4129" s="2" t="str">
        <f>IFERROR(MIN(VLOOKUP($W4129,margin_ranges!$A$5:$D$10,4,FALSE),$Q4129*100)/100,"")</f>
        <v/>
      </c>
      <c r="Y4129" s="6">
        <f t="shared" si="195"/>
        <v>3.4600684708</v>
      </c>
      <c r="Z4129" s="6">
        <f>IF($A4129="placement",Y4129,SUMIF($C$10:$C$6209,$C4129,$Y$10:$Y$6209))</f>
        <v>3.4600684708</v>
      </c>
      <c r="AA4129" s="29">
        <f t="shared" si="196"/>
        <v>0.13274965386666659</v>
      </c>
    </row>
    <row r="4130" spans="1:27" hidden="1" x14ac:dyDescent="0.3">
      <c r="A4130" s="8" t="s">
        <v>17</v>
      </c>
      <c r="B4130" s="8" t="s">
        <v>6677</v>
      </c>
      <c r="C4130" s="8" t="s">
        <v>6678</v>
      </c>
      <c r="D4130" s="8" t="s">
        <v>6773</v>
      </c>
      <c r="E4130" s="8" t="s">
        <v>6774</v>
      </c>
      <c r="F4130" s="29">
        <v>0.25800327974047199</v>
      </c>
      <c r="G4130" s="29">
        <v>1</v>
      </c>
      <c r="H4130" s="30">
        <v>30.792200000000001</v>
      </c>
      <c r="I4130" s="30">
        <v>2.3786999999999998</v>
      </c>
      <c r="J4130" s="14">
        <v>24</v>
      </c>
      <c r="K4130" s="14">
        <v>6</v>
      </c>
      <c r="L4130" s="12">
        <v>7.7299999999999994E-2</v>
      </c>
      <c r="M4130" s="7">
        <v>0.33692871000000002</v>
      </c>
      <c r="N4130" s="31">
        <v>0.25</v>
      </c>
      <c r="O4130" s="14">
        <f>IFERROR(VLOOKUP($C4130,'site totals'!$J$2:$K$607,2,FALSE),1)</f>
        <v>765.65430000000003</v>
      </c>
      <c r="P4130" s="32" t="s">
        <v>91</v>
      </c>
      <c r="Q4130" s="12">
        <v>0.25800327969999998</v>
      </c>
      <c r="R4130" s="29">
        <v>0.3</v>
      </c>
      <c r="S4130" s="2">
        <f>IF($A4130="site","",VLOOKUP($P4130,margin_ranges!$A$5:$D$10,4,FALSE)/100)</f>
        <v>0.29749999999999999</v>
      </c>
      <c r="T4130" s="6">
        <f>IF(A4130="placement",$J4130*MIN($Q4130,$S4130),"")</f>
        <v>6.192078712799999</v>
      </c>
      <c r="U4130" s="6">
        <f>IF($A4130="placement",T4130,SUMIF($C$10:$C$6209,$C4130,$T$10:$T$6209))</f>
        <v>6.192078712799999</v>
      </c>
      <c r="V4130" s="34">
        <f t="shared" si="194"/>
        <v>5.9995314714285986E-2</v>
      </c>
      <c r="W4130" s="24"/>
      <c r="X4130" s="2" t="str">
        <f>IFERROR(MIN(VLOOKUP($W4130,margin_ranges!$A$5:$D$10,4,FALSE),$Q4130*100)/100,"")</f>
        <v/>
      </c>
      <c r="Y4130" s="6">
        <f t="shared" si="195"/>
        <v>6.192078712799999</v>
      </c>
      <c r="Z4130" s="6">
        <f>IF($A4130="placement",Y4130,SUMIF($C$10:$C$6209,$C4130,$Y$10:$Y$6209))</f>
        <v>6.192078712799999</v>
      </c>
      <c r="AA4130" s="29">
        <f t="shared" si="196"/>
        <v>5.9995314714285986E-2</v>
      </c>
    </row>
    <row r="4131" spans="1:27" hidden="1" x14ac:dyDescent="0.3">
      <c r="A4131" s="8" t="s">
        <v>17</v>
      </c>
      <c r="B4131" s="8" t="s">
        <v>6677</v>
      </c>
      <c r="C4131" s="8" t="s">
        <v>6678</v>
      </c>
      <c r="D4131" s="8" t="s">
        <v>6797</v>
      </c>
      <c r="E4131" s="8" t="s">
        <v>6798</v>
      </c>
      <c r="F4131" s="29">
        <v>0.2406983811773</v>
      </c>
      <c r="G4131" s="29">
        <v>1</v>
      </c>
      <c r="H4131" s="30">
        <v>68.047399999999996</v>
      </c>
      <c r="I4131" s="30">
        <v>4.6757</v>
      </c>
      <c r="J4131" s="14">
        <v>46</v>
      </c>
      <c r="K4131" s="14">
        <v>11</v>
      </c>
      <c r="L4131" s="12">
        <v>6.8699999999999997E-2</v>
      </c>
      <c r="M4131" s="7">
        <v>0.32924991999999997</v>
      </c>
      <c r="N4131" s="31">
        <v>0.25</v>
      </c>
      <c r="O4131" s="14">
        <f>IFERROR(VLOOKUP($C4131,'site totals'!$J$2:$K$607,2,FALSE),1)</f>
        <v>765.65430000000003</v>
      </c>
      <c r="P4131" s="32" t="s">
        <v>91</v>
      </c>
      <c r="Q4131" s="12">
        <v>0.24069838120000001</v>
      </c>
      <c r="R4131" s="29">
        <v>0.3</v>
      </c>
      <c r="S4131" s="2">
        <f>IF($A4131="site","",VLOOKUP($P4131,margin_ranges!$A$5:$D$10,4,FALSE)/100)</f>
        <v>0.29749999999999999</v>
      </c>
      <c r="T4131" s="6">
        <f>IF(A4131="placement",$J4131*MIN($Q4131,$S4131),"")</f>
        <v>11.0721255352</v>
      </c>
      <c r="U4131" s="6">
        <f>IF($A4131="placement",T4131,SUMIF($C$10:$C$6209,$C4131,$T$10:$T$6209))</f>
        <v>11.0721255352</v>
      </c>
      <c r="V4131" s="34">
        <f t="shared" si="194"/>
        <v>8.4716598285714317E-2</v>
      </c>
      <c r="W4131" s="24"/>
      <c r="X4131" s="2" t="str">
        <f>IFERROR(MIN(VLOOKUP($W4131,margin_ranges!$A$5:$D$10,4,FALSE),$Q4131*100)/100,"")</f>
        <v/>
      </c>
      <c r="Y4131" s="6">
        <f t="shared" si="195"/>
        <v>11.0721255352</v>
      </c>
      <c r="Z4131" s="6">
        <f>IF($A4131="placement",Y4131,SUMIF($C$10:$C$6209,$C4131,$Y$10:$Y$6209))</f>
        <v>11.0721255352</v>
      </c>
      <c r="AA4131" s="29">
        <f t="shared" si="196"/>
        <v>8.4716598285714317E-2</v>
      </c>
    </row>
    <row r="4132" spans="1:27" hidden="1" x14ac:dyDescent="0.3">
      <c r="A4132" s="8" t="s">
        <v>17</v>
      </c>
      <c r="B4132" s="8" t="s">
        <v>6677</v>
      </c>
      <c r="C4132" s="8" t="s">
        <v>6678</v>
      </c>
      <c r="D4132" s="8" t="s">
        <v>6755</v>
      </c>
      <c r="E4132" s="8" t="s">
        <v>6756</v>
      </c>
      <c r="F4132" s="29">
        <v>0.267657874714684</v>
      </c>
      <c r="G4132" s="29">
        <v>1</v>
      </c>
      <c r="H4132" s="30">
        <v>101.3681</v>
      </c>
      <c r="I4132" s="30">
        <v>8.2504000000000008</v>
      </c>
      <c r="J4132" s="14">
        <v>84</v>
      </c>
      <c r="K4132" s="14">
        <v>23</v>
      </c>
      <c r="L4132" s="12">
        <v>8.14E-2</v>
      </c>
      <c r="M4132" s="7">
        <v>0.34137050000000002</v>
      </c>
      <c r="N4132" s="31">
        <v>0.25</v>
      </c>
      <c r="O4132" s="14">
        <f>IFERROR(VLOOKUP($C4132,'site totals'!$J$2:$K$607,2,FALSE),1)</f>
        <v>765.65430000000003</v>
      </c>
      <c r="P4132" s="32" t="s">
        <v>91</v>
      </c>
      <c r="Q4132" s="12">
        <v>0.26765787470000002</v>
      </c>
      <c r="R4132" s="29">
        <v>0.35</v>
      </c>
      <c r="S4132" s="2">
        <f>IF($A4132="site","",VLOOKUP($P4132,margin_ranges!$A$5:$D$10,4,FALSE)/100)</f>
        <v>0.29749999999999999</v>
      </c>
      <c r="T4132" s="6">
        <f>IF(A4132="placement",$J4132*MIN($Q4132,$S4132),"")</f>
        <v>22.483261474800003</v>
      </c>
      <c r="U4132" s="6">
        <f>IF($A4132="placement",T4132,SUMIF($C$10:$C$6209,$C4132,$T$10:$T$6209))</f>
        <v>22.483261474800003</v>
      </c>
      <c r="V4132" s="34">
        <f t="shared" si="194"/>
        <v>0.1266801927692307</v>
      </c>
      <c r="W4132" s="24"/>
      <c r="X4132" s="2" t="str">
        <f>IFERROR(MIN(VLOOKUP($W4132,margin_ranges!$A$5:$D$10,4,FALSE),$Q4132*100)/100,"")</f>
        <v/>
      </c>
      <c r="Y4132" s="6">
        <f t="shared" si="195"/>
        <v>22.483261474800003</v>
      </c>
      <c r="Z4132" s="6">
        <f>IF($A4132="placement",Y4132,SUMIF($C$10:$C$6209,$C4132,$Y$10:$Y$6209))</f>
        <v>22.483261474800003</v>
      </c>
      <c r="AA4132" s="29">
        <f t="shared" si="196"/>
        <v>0.1266801927692307</v>
      </c>
    </row>
    <row r="4133" spans="1:27" hidden="1" x14ac:dyDescent="0.3">
      <c r="A4133" s="8" t="s">
        <v>17</v>
      </c>
      <c r="B4133" s="8" t="s">
        <v>6677</v>
      </c>
      <c r="C4133" s="8" t="s">
        <v>6678</v>
      </c>
      <c r="D4133" s="8" t="s">
        <v>6741</v>
      </c>
      <c r="E4133" s="8" t="s">
        <v>6742</v>
      </c>
      <c r="F4133" s="29">
        <v>0.28391050754297698</v>
      </c>
      <c r="G4133" s="29">
        <v>1</v>
      </c>
      <c r="H4133" s="30">
        <v>100.98350000000001</v>
      </c>
      <c r="I4133" s="30">
        <v>8.3976000000000006</v>
      </c>
      <c r="J4133" s="14">
        <v>88</v>
      </c>
      <c r="K4133" s="14">
        <v>24</v>
      </c>
      <c r="L4133" s="12">
        <v>8.3199999999999996E-2</v>
      </c>
      <c r="M4133" s="7">
        <v>0.34911838000000001</v>
      </c>
      <c r="N4133" s="31">
        <v>0.25</v>
      </c>
      <c r="O4133" s="14">
        <f>IFERROR(VLOOKUP($C4133,'site totals'!$J$2:$K$607,2,FALSE),1)</f>
        <v>765.65430000000003</v>
      </c>
      <c r="P4133" s="32" t="s">
        <v>91</v>
      </c>
      <c r="Q4133" s="12">
        <v>0.28391050750000002</v>
      </c>
      <c r="R4133" s="29">
        <v>0.3</v>
      </c>
      <c r="S4133" s="2">
        <f>IF($A4133="site","",VLOOKUP($P4133,margin_ranges!$A$5:$D$10,4,FALSE)/100)</f>
        <v>0.29749999999999999</v>
      </c>
      <c r="T4133" s="6">
        <f>IF(A4133="placement",$J4133*MIN($Q4133,$S4133),"")</f>
        <v>24.984124660000003</v>
      </c>
      <c r="U4133" s="6">
        <f>IF($A4133="placement",T4133,SUMIF($C$10:$C$6209,$C4133,$T$10:$T$6209))</f>
        <v>24.984124660000003</v>
      </c>
      <c r="V4133" s="34">
        <f t="shared" si="194"/>
        <v>2.2984989285714352E-2</v>
      </c>
      <c r="W4133" s="24"/>
      <c r="X4133" s="2" t="str">
        <f>IFERROR(MIN(VLOOKUP($W4133,margin_ranges!$A$5:$D$10,4,FALSE),$Q4133*100)/100,"")</f>
        <v/>
      </c>
      <c r="Y4133" s="6">
        <f t="shared" si="195"/>
        <v>24.984124660000003</v>
      </c>
      <c r="Z4133" s="6">
        <f>IF($A4133="placement",Y4133,SUMIF($C$10:$C$6209,$C4133,$Y$10:$Y$6209))</f>
        <v>24.984124660000003</v>
      </c>
      <c r="AA4133" s="29">
        <f t="shared" si="196"/>
        <v>2.2984989285714352E-2</v>
      </c>
    </row>
    <row r="4134" spans="1:27" hidden="1" x14ac:dyDescent="0.3">
      <c r="A4134" s="8" t="s">
        <v>17</v>
      </c>
      <c r="B4134" s="8" t="s">
        <v>6677</v>
      </c>
      <c r="C4134" s="8" t="s">
        <v>6678</v>
      </c>
      <c r="D4134" s="8" t="s">
        <v>6701</v>
      </c>
      <c r="E4134" s="8" t="s">
        <v>6702</v>
      </c>
      <c r="F4134" s="29">
        <v>0.3</v>
      </c>
      <c r="G4134" s="29">
        <v>0</v>
      </c>
      <c r="H4134" s="30">
        <v>20.3536</v>
      </c>
      <c r="I4134" s="30">
        <v>3.6484000000000001</v>
      </c>
      <c r="J4134" s="14">
        <v>8</v>
      </c>
      <c r="K4134" s="14">
        <v>2</v>
      </c>
      <c r="L4134" s="12">
        <v>0.17929999999999999</v>
      </c>
      <c r="M4134" s="7">
        <v>7.3612910000000004E-2</v>
      </c>
      <c r="N4134" s="31">
        <v>0.01</v>
      </c>
      <c r="O4134" s="14">
        <f>IFERROR(VLOOKUP($C4134,'site totals'!$J$2:$K$607,2,FALSE),1)</f>
        <v>765.65430000000003</v>
      </c>
      <c r="P4134" s="32" t="s">
        <v>91</v>
      </c>
      <c r="Q4134" s="12">
        <v>0.86415425530000001</v>
      </c>
      <c r="R4134" s="29">
        <v>0.3</v>
      </c>
      <c r="S4134" s="2">
        <f>IF($A4134="site","",VLOOKUP($P4134,margin_ranges!$A$5:$D$10,4,FALSE)/100)</f>
        <v>0.29749999999999999</v>
      </c>
      <c r="T4134" s="6">
        <f>IF(A4134="placement",$J4134*MIN($Q4134,$S4134),"")</f>
        <v>2.38</v>
      </c>
      <c r="U4134" s="6">
        <f>IF($A4134="placement",T4134,SUMIF($C$10:$C$6209,$C4134,$T$10:$T$6209))</f>
        <v>2.38</v>
      </c>
      <c r="V4134" s="34">
        <f t="shared" si="194"/>
        <v>3.5714285714285587E-3</v>
      </c>
      <c r="W4134" s="24"/>
      <c r="X4134" s="2" t="str">
        <f>IFERROR(MIN(VLOOKUP($W4134,margin_ranges!$A$5:$D$10,4,FALSE),$Q4134*100)/100,"")</f>
        <v/>
      </c>
      <c r="Y4134" s="6">
        <f t="shared" si="195"/>
        <v>2.38</v>
      </c>
      <c r="Z4134" s="6">
        <f>IF($A4134="placement",Y4134,SUMIF($C$10:$C$6209,$C4134,$Y$10:$Y$6209))</f>
        <v>2.38</v>
      </c>
      <c r="AA4134" s="29">
        <f t="shared" si="196"/>
        <v>3.5714285714285587E-3</v>
      </c>
    </row>
    <row r="4135" spans="1:27" hidden="1" x14ac:dyDescent="0.3">
      <c r="A4135" s="8" t="s">
        <v>17</v>
      </c>
      <c r="B4135" s="8" t="s">
        <v>6677</v>
      </c>
      <c r="C4135" s="8" t="s">
        <v>6678</v>
      </c>
      <c r="D4135" s="8" t="s">
        <v>6745</v>
      </c>
      <c r="E4135" s="8" t="s">
        <v>6746</v>
      </c>
      <c r="F4135" s="29">
        <v>0.3</v>
      </c>
      <c r="G4135" s="29">
        <v>1</v>
      </c>
      <c r="H4135" s="30">
        <v>31.513200000000001</v>
      </c>
      <c r="I4135" s="30">
        <v>7.8246000000000002</v>
      </c>
      <c r="J4135" s="14">
        <v>8</v>
      </c>
      <c r="K4135" s="14">
        <v>2</v>
      </c>
      <c r="L4135" s="12">
        <v>0.24829999999999999</v>
      </c>
      <c r="M4135" s="7">
        <v>3.4780230000000002E-2</v>
      </c>
      <c r="N4135" s="31">
        <v>0.01</v>
      </c>
      <c r="O4135" s="14">
        <f>IFERROR(VLOOKUP($C4135,'site totals'!$J$2:$K$607,2,FALSE),1)</f>
        <v>765.65430000000003</v>
      </c>
      <c r="P4135" s="32" t="s">
        <v>91</v>
      </c>
      <c r="Q4135" s="12">
        <v>0.71248031499999998</v>
      </c>
      <c r="R4135" s="29">
        <v>0.3</v>
      </c>
      <c r="S4135" s="2">
        <f>IF($A4135="site","",VLOOKUP($P4135,margin_ranges!$A$5:$D$10,4,FALSE)/100)</f>
        <v>0.29749999999999999</v>
      </c>
      <c r="T4135" s="6">
        <f>IF(A4135="placement",$J4135*MIN($Q4135,$S4135),"")</f>
        <v>2.38</v>
      </c>
      <c r="U4135" s="6">
        <f>IF($A4135="placement",T4135,SUMIF($C$10:$C$6209,$C4135,$T$10:$T$6209))</f>
        <v>2.38</v>
      </c>
      <c r="V4135" s="34">
        <f t="shared" ref="V4135:V4198" si="197">($J4135-$U4135)/($J4135*(1-$R4135))-1</f>
        <v>3.5714285714285587E-3</v>
      </c>
      <c r="W4135" s="24"/>
      <c r="X4135" s="2" t="str">
        <f>IFERROR(MIN(VLOOKUP($W4135,margin_ranges!$A$5:$D$10,4,FALSE),$Q4135*100)/100,"")</f>
        <v/>
      </c>
      <c r="Y4135" s="6">
        <f t="shared" si="195"/>
        <v>2.38</v>
      </c>
      <c r="Z4135" s="6">
        <f>IF($A4135="placement",Y4135,SUMIF($C$10:$C$6209,$C4135,$Y$10:$Y$6209))</f>
        <v>2.38</v>
      </c>
      <c r="AA4135" s="29">
        <f t="shared" si="196"/>
        <v>3.5714285714285587E-3</v>
      </c>
    </row>
    <row r="4136" spans="1:27" hidden="1" x14ac:dyDescent="0.3">
      <c r="A4136" s="8" t="s">
        <v>17</v>
      </c>
      <c r="B4136" s="8" t="s">
        <v>6677</v>
      </c>
      <c r="C4136" s="8" t="s">
        <v>6678</v>
      </c>
      <c r="D4136" s="33" t="s">
        <v>6725</v>
      </c>
      <c r="E4136" s="8" t="s">
        <v>6726</v>
      </c>
      <c r="F4136" s="29">
        <v>0.3</v>
      </c>
      <c r="G4136" s="29">
        <v>0</v>
      </c>
      <c r="H4136" s="30">
        <v>20.433399999999999</v>
      </c>
      <c r="I4136" s="30">
        <v>4.5423999999999998</v>
      </c>
      <c r="J4136" s="14">
        <v>9</v>
      </c>
      <c r="K4136" s="14">
        <v>3</v>
      </c>
      <c r="L4136" s="12">
        <v>0.2223</v>
      </c>
      <c r="M4136" s="7">
        <v>6.5729469999999998E-2</v>
      </c>
      <c r="N4136" s="31">
        <v>0.01</v>
      </c>
      <c r="O4136" s="14">
        <f>IFERROR(VLOOKUP($C4136,'site totals'!$J$2:$K$607,2,FALSE),1)</f>
        <v>765.65430000000003</v>
      </c>
      <c r="P4136" s="32" t="s">
        <v>91</v>
      </c>
      <c r="Q4136" s="12">
        <v>0.84786124399999996</v>
      </c>
      <c r="R4136" s="29">
        <v>0.3</v>
      </c>
      <c r="S4136" s="2">
        <f>IF($A4136="site","",VLOOKUP($P4136,margin_ranges!$A$5:$D$10,4,FALSE)/100)</f>
        <v>0.29749999999999999</v>
      </c>
      <c r="T4136" s="6">
        <f>IF(A4136="placement",$J4136*MIN($Q4136,$S4136),"")</f>
        <v>2.6774999999999998</v>
      </c>
      <c r="U4136" s="6">
        <f>IF($A4136="placement",T4136,SUMIF($C$10:$C$6209,$C4136,$T$10:$T$6209))</f>
        <v>2.6774999999999998</v>
      </c>
      <c r="V4136" s="34">
        <f t="shared" si="197"/>
        <v>3.5714285714285587E-3</v>
      </c>
      <c r="W4136" s="24"/>
      <c r="X4136" s="2" t="str">
        <f>IFERROR(MIN(VLOOKUP($W4136,margin_ranges!$A$5:$D$10,4,FALSE),$Q4136*100)/100,"")</f>
        <v/>
      </c>
      <c r="Y4136" s="6">
        <f t="shared" si="195"/>
        <v>2.6774999999999998</v>
      </c>
      <c r="Z4136" s="6">
        <f>IF($A4136="placement",Y4136,SUMIF($C$10:$C$6209,$C4136,$Y$10:$Y$6209))</f>
        <v>2.6774999999999998</v>
      </c>
      <c r="AA4136" s="29">
        <f t="shared" si="196"/>
        <v>3.5714285714285587E-3</v>
      </c>
    </row>
    <row r="4137" spans="1:27" hidden="1" x14ac:dyDescent="0.3">
      <c r="A4137" s="8" t="s">
        <v>17</v>
      </c>
      <c r="B4137" s="8" t="s">
        <v>6677</v>
      </c>
      <c r="C4137" s="8" t="s">
        <v>6678</v>
      </c>
      <c r="D4137" s="33" t="s">
        <v>6703</v>
      </c>
      <c r="E4137" s="8" t="s">
        <v>6704</v>
      </c>
      <c r="F4137" s="29">
        <v>0.29999999999999899</v>
      </c>
      <c r="G4137" s="29">
        <v>0</v>
      </c>
      <c r="H4137" s="30">
        <v>20.32</v>
      </c>
      <c r="I4137" s="30">
        <v>4.5971000000000002</v>
      </c>
      <c r="J4137" s="14">
        <v>9</v>
      </c>
      <c r="K4137" s="14">
        <v>3</v>
      </c>
      <c r="L4137" s="12">
        <v>0.22620000000000001</v>
      </c>
      <c r="M4137" s="7">
        <v>6.1995990000000001E-2</v>
      </c>
      <c r="N4137" s="31">
        <v>0.01</v>
      </c>
      <c r="O4137" s="14">
        <f>IFERROR(VLOOKUP($C4137,'site totals'!$J$2:$K$607,2,FALSE),1)</f>
        <v>765.65430000000003</v>
      </c>
      <c r="P4137" s="32" t="s">
        <v>91</v>
      </c>
      <c r="Q4137" s="12">
        <v>0.83869924809999996</v>
      </c>
      <c r="R4137" s="29">
        <v>0.3</v>
      </c>
      <c r="S4137" s="2">
        <f>IF($A4137="site","",VLOOKUP($P4137,margin_ranges!$A$5:$D$10,4,FALSE)/100)</f>
        <v>0.29749999999999999</v>
      </c>
      <c r="T4137" s="6">
        <f>IF(A4137="placement",$J4137*MIN($Q4137,$S4137),"")</f>
        <v>2.6774999999999998</v>
      </c>
      <c r="U4137" s="6">
        <f>IF($A4137="placement",T4137,SUMIF($C$10:$C$6209,$C4137,$T$10:$T$6209))</f>
        <v>2.6774999999999998</v>
      </c>
      <c r="V4137" s="34">
        <f t="shared" si="197"/>
        <v>3.5714285714285587E-3</v>
      </c>
      <c r="W4137" s="24"/>
      <c r="X4137" s="2" t="str">
        <f>IFERROR(MIN(VLOOKUP($W4137,margin_ranges!$A$5:$D$10,4,FALSE),$Q4137*100)/100,"")</f>
        <v/>
      </c>
      <c r="Y4137" s="6">
        <f t="shared" si="195"/>
        <v>2.6774999999999998</v>
      </c>
      <c r="Z4137" s="6">
        <f>IF($A4137="placement",Y4137,SUMIF($C$10:$C$6209,$C4137,$Y$10:$Y$6209))</f>
        <v>2.6774999999999998</v>
      </c>
      <c r="AA4137" s="29">
        <f t="shared" si="196"/>
        <v>3.5714285714285587E-3</v>
      </c>
    </row>
    <row r="4138" spans="1:27" hidden="1" x14ac:dyDescent="0.3">
      <c r="A4138" s="8" t="s">
        <v>17</v>
      </c>
      <c r="B4138" s="8" t="s">
        <v>6677</v>
      </c>
      <c r="C4138" s="8" t="s">
        <v>6678</v>
      </c>
      <c r="D4138" s="8" t="s">
        <v>6775</v>
      </c>
      <c r="E4138" s="8" t="s">
        <v>6776</v>
      </c>
      <c r="F4138" s="29">
        <v>0.3</v>
      </c>
      <c r="G4138" s="29">
        <v>1</v>
      </c>
      <c r="H4138" s="30">
        <v>31.302399999999999</v>
      </c>
      <c r="I4138" s="30">
        <v>7.7599</v>
      </c>
      <c r="J4138" s="14">
        <v>10</v>
      </c>
      <c r="K4138" s="14">
        <v>3</v>
      </c>
      <c r="L4138" s="12">
        <v>0.24790000000000001</v>
      </c>
      <c r="M4138" s="7">
        <v>4.3723190000000002E-2</v>
      </c>
      <c r="N4138" s="31">
        <v>0.01</v>
      </c>
      <c r="O4138" s="14">
        <f>IFERROR(VLOOKUP($C4138,'site totals'!$J$2:$K$607,2,FALSE),1)</f>
        <v>765.65430000000003</v>
      </c>
      <c r="P4138" s="32" t="s">
        <v>91</v>
      </c>
      <c r="Q4138" s="12">
        <v>0.77128842109999995</v>
      </c>
      <c r="R4138" s="29">
        <v>0.3</v>
      </c>
      <c r="S4138" s="2">
        <f>IF($A4138="site","",VLOOKUP($P4138,margin_ranges!$A$5:$D$10,4,FALSE)/100)</f>
        <v>0.29749999999999999</v>
      </c>
      <c r="T4138" s="6">
        <f>IF(A4138="placement",$J4138*MIN($Q4138,$S4138),"")</f>
        <v>2.9749999999999996</v>
      </c>
      <c r="U4138" s="6">
        <f>IF($A4138="placement",T4138,SUMIF($C$10:$C$6209,$C4138,$T$10:$T$6209))</f>
        <v>2.9749999999999996</v>
      </c>
      <c r="V4138" s="34">
        <f t="shared" si="197"/>
        <v>3.5714285714285587E-3</v>
      </c>
      <c r="W4138" s="24"/>
      <c r="X4138" s="2" t="str">
        <f>IFERROR(MIN(VLOOKUP($W4138,margin_ranges!$A$5:$D$10,4,FALSE),$Q4138*100)/100,"")</f>
        <v/>
      </c>
      <c r="Y4138" s="6">
        <f t="shared" si="195"/>
        <v>2.9749999999999996</v>
      </c>
      <c r="Z4138" s="6">
        <f>IF($A4138="placement",Y4138,SUMIF($C$10:$C$6209,$C4138,$Y$10:$Y$6209))</f>
        <v>2.9749999999999996</v>
      </c>
      <c r="AA4138" s="29">
        <f t="shared" si="196"/>
        <v>3.5714285714285587E-3</v>
      </c>
    </row>
    <row r="4139" spans="1:27" hidden="1" x14ac:dyDescent="0.3">
      <c r="A4139" s="8" t="s">
        <v>17</v>
      </c>
      <c r="B4139" s="8" t="s">
        <v>6677</v>
      </c>
      <c r="C4139" s="8" t="s">
        <v>6678</v>
      </c>
      <c r="D4139" s="8" t="s">
        <v>6695</v>
      </c>
      <c r="E4139" s="8" t="s">
        <v>6696</v>
      </c>
      <c r="F4139" s="29">
        <v>0.3</v>
      </c>
      <c r="G4139" s="29">
        <v>1</v>
      </c>
      <c r="H4139" s="30">
        <v>95.051100000000005</v>
      </c>
      <c r="I4139" s="30">
        <v>21.0776</v>
      </c>
      <c r="J4139" s="14">
        <v>11</v>
      </c>
      <c r="K4139" s="14">
        <v>3</v>
      </c>
      <c r="L4139" s="12">
        <v>0.22170000000000001</v>
      </c>
      <c r="M4139" s="7">
        <v>1.7011990000000001E-2</v>
      </c>
      <c r="N4139" s="31">
        <v>0.01</v>
      </c>
      <c r="O4139" s="14">
        <f>IFERROR(VLOOKUP($C4139,'site totals'!$J$2:$K$607,2,FALSE),1)</f>
        <v>765.65430000000003</v>
      </c>
      <c r="P4139" s="32" t="s">
        <v>91</v>
      </c>
      <c r="Q4139" s="12">
        <v>0.4121792829</v>
      </c>
      <c r="R4139" s="29">
        <v>0.3</v>
      </c>
      <c r="S4139" s="2">
        <f>IF($A4139="site","",VLOOKUP($P4139,margin_ranges!$A$5:$D$10,4,FALSE)/100)</f>
        <v>0.29749999999999999</v>
      </c>
      <c r="T4139" s="6">
        <f>IF(A4139="placement",$J4139*MIN($Q4139,$S4139),"")</f>
        <v>3.2725</v>
      </c>
      <c r="U4139" s="6">
        <f>IF($A4139="placement",T4139,SUMIF($C$10:$C$6209,$C4139,$T$10:$T$6209))</f>
        <v>3.2725</v>
      </c>
      <c r="V4139" s="34">
        <f t="shared" si="197"/>
        <v>3.5714285714285587E-3</v>
      </c>
      <c r="W4139" s="24"/>
      <c r="X4139" s="2" t="str">
        <f>IFERROR(MIN(VLOOKUP($W4139,margin_ranges!$A$5:$D$10,4,FALSE),$Q4139*100)/100,"")</f>
        <v/>
      </c>
      <c r="Y4139" s="6">
        <f t="shared" si="195"/>
        <v>3.2725</v>
      </c>
      <c r="Z4139" s="6">
        <f>IF($A4139="placement",Y4139,SUMIF($C$10:$C$6209,$C4139,$Y$10:$Y$6209))</f>
        <v>3.2725</v>
      </c>
      <c r="AA4139" s="29">
        <f t="shared" si="196"/>
        <v>3.5714285714285587E-3</v>
      </c>
    </row>
    <row r="4140" spans="1:27" hidden="1" x14ac:dyDescent="0.3">
      <c r="A4140" s="8" t="s">
        <v>17</v>
      </c>
      <c r="B4140" s="8" t="s">
        <v>6677</v>
      </c>
      <c r="C4140" s="8" t="s">
        <v>6678</v>
      </c>
      <c r="D4140" s="8" t="s">
        <v>6697</v>
      </c>
      <c r="E4140" s="8" t="s">
        <v>6698</v>
      </c>
      <c r="F4140" s="29">
        <v>0.3</v>
      </c>
      <c r="G4140" s="29">
        <v>1</v>
      </c>
      <c r="H4140" s="30">
        <v>31.392600000000002</v>
      </c>
      <c r="I4140" s="30">
        <v>8.0206</v>
      </c>
      <c r="J4140" s="14">
        <v>11</v>
      </c>
      <c r="K4140" s="14">
        <v>3</v>
      </c>
      <c r="L4140" s="12">
        <v>0.2555</v>
      </c>
      <c r="M4140" s="7">
        <v>4.6665720000000001E-2</v>
      </c>
      <c r="N4140" s="31">
        <v>0.01</v>
      </c>
      <c r="O4140" s="14">
        <f>IFERROR(VLOOKUP($C4140,'site totals'!$J$2:$K$607,2,FALSE),1)</f>
        <v>765.65430000000003</v>
      </c>
      <c r="P4140" s="32" t="s">
        <v>91</v>
      </c>
      <c r="Q4140" s="12">
        <v>0.78570992370000003</v>
      </c>
      <c r="R4140" s="29">
        <v>0.3</v>
      </c>
      <c r="S4140" s="2">
        <f>IF($A4140="site","",VLOOKUP($P4140,margin_ranges!$A$5:$D$10,4,FALSE)/100)</f>
        <v>0.29749999999999999</v>
      </c>
      <c r="T4140" s="6">
        <f>IF(A4140="placement",$J4140*MIN($Q4140,$S4140),"")</f>
        <v>3.2725</v>
      </c>
      <c r="U4140" s="6">
        <f>IF($A4140="placement",T4140,SUMIF($C$10:$C$6209,$C4140,$T$10:$T$6209))</f>
        <v>3.2725</v>
      </c>
      <c r="V4140" s="34">
        <f t="shared" si="197"/>
        <v>3.5714285714285587E-3</v>
      </c>
      <c r="W4140" s="24"/>
      <c r="X4140" s="2" t="str">
        <f>IFERROR(MIN(VLOOKUP($W4140,margin_ranges!$A$5:$D$10,4,FALSE),$Q4140*100)/100,"")</f>
        <v/>
      </c>
      <c r="Y4140" s="6">
        <f t="shared" si="195"/>
        <v>3.2725</v>
      </c>
      <c r="Z4140" s="6">
        <f>IF($A4140="placement",Y4140,SUMIF($C$10:$C$6209,$C4140,$Y$10:$Y$6209))</f>
        <v>3.2725</v>
      </c>
      <c r="AA4140" s="29">
        <f t="shared" si="196"/>
        <v>3.5714285714285587E-3</v>
      </c>
    </row>
    <row r="4141" spans="1:27" hidden="1" x14ac:dyDescent="0.3">
      <c r="A4141" s="8" t="s">
        <v>17</v>
      </c>
      <c r="B4141" s="8" t="s">
        <v>6677</v>
      </c>
      <c r="C4141" s="8" t="s">
        <v>6678</v>
      </c>
      <c r="D4141" s="8" t="s">
        <v>6787</v>
      </c>
      <c r="E4141" s="8" t="s">
        <v>6788</v>
      </c>
      <c r="F4141" s="29">
        <v>0.3</v>
      </c>
      <c r="G4141" s="29">
        <v>0</v>
      </c>
      <c r="H4141" s="30">
        <v>30.660799999999998</v>
      </c>
      <c r="I4141" s="30">
        <v>7.4412000000000003</v>
      </c>
      <c r="J4141" s="14">
        <v>13</v>
      </c>
      <c r="K4141" s="14">
        <v>4</v>
      </c>
      <c r="L4141" s="12">
        <v>0.2427</v>
      </c>
      <c r="M4141" s="7">
        <v>5.9418110000000003E-2</v>
      </c>
      <c r="N4141" s="31">
        <v>0.01</v>
      </c>
      <c r="O4141" s="14">
        <f>IFERROR(VLOOKUP($C4141,'site totals'!$J$2:$K$607,2,FALSE),1)</f>
        <v>765.65430000000003</v>
      </c>
      <c r="P4141" s="32" t="s">
        <v>91</v>
      </c>
      <c r="Q4141" s="12">
        <v>0.83170113089999997</v>
      </c>
      <c r="R4141" s="29">
        <v>0.3</v>
      </c>
      <c r="S4141" s="2">
        <f>IF($A4141="site","",VLOOKUP($P4141,margin_ranges!$A$5:$D$10,4,FALSE)/100)</f>
        <v>0.29749999999999999</v>
      </c>
      <c r="T4141" s="6">
        <f>IF(A4141="placement",$J4141*MIN($Q4141,$S4141),"")</f>
        <v>3.8674999999999997</v>
      </c>
      <c r="U4141" s="6">
        <f>IF($A4141="placement",T4141,SUMIF($C$10:$C$6209,$C4141,$T$10:$T$6209))</f>
        <v>3.8674999999999997</v>
      </c>
      <c r="V4141" s="34">
        <f t="shared" si="197"/>
        <v>3.5714285714285587E-3</v>
      </c>
      <c r="W4141" s="24"/>
      <c r="X4141" s="2" t="str">
        <f>IFERROR(MIN(VLOOKUP($W4141,margin_ranges!$A$5:$D$10,4,FALSE),$Q4141*100)/100,"")</f>
        <v/>
      </c>
      <c r="Y4141" s="6">
        <f t="shared" si="195"/>
        <v>3.8674999999999997</v>
      </c>
      <c r="Z4141" s="6">
        <f>IF($A4141="placement",Y4141,SUMIF($C$10:$C$6209,$C4141,$Y$10:$Y$6209))</f>
        <v>3.8674999999999997</v>
      </c>
      <c r="AA4141" s="29">
        <f t="shared" si="196"/>
        <v>3.5714285714285587E-3</v>
      </c>
    </row>
    <row r="4142" spans="1:27" hidden="1" x14ac:dyDescent="0.3">
      <c r="A4142" s="8" t="s">
        <v>17</v>
      </c>
      <c r="B4142" s="8" t="s">
        <v>6677</v>
      </c>
      <c r="C4142" s="8" t="s">
        <v>6678</v>
      </c>
      <c r="D4142" s="8" t="s">
        <v>6783</v>
      </c>
      <c r="E4142" s="8" t="s">
        <v>6784</v>
      </c>
      <c r="F4142" s="29">
        <v>0.3</v>
      </c>
      <c r="G4142" s="29">
        <v>0</v>
      </c>
      <c r="H4142" s="30">
        <v>30.733599999999999</v>
      </c>
      <c r="I4142" s="30">
        <v>1.5689</v>
      </c>
      <c r="J4142" s="14">
        <v>18</v>
      </c>
      <c r="K4142" s="14">
        <v>5</v>
      </c>
      <c r="L4142" s="12">
        <v>5.0999999999999997E-2</v>
      </c>
      <c r="M4142" s="7">
        <v>0.38470293999999999</v>
      </c>
      <c r="N4142" s="31">
        <v>0.25</v>
      </c>
      <c r="O4142" s="14">
        <f>IFERROR(VLOOKUP($C4142,'site totals'!$J$2:$K$607,2,FALSE),1)</f>
        <v>765.65430000000003</v>
      </c>
      <c r="P4142" s="32" t="s">
        <v>91</v>
      </c>
      <c r="Q4142" s="12">
        <v>0.35014792900000002</v>
      </c>
      <c r="R4142" s="29">
        <v>0.3</v>
      </c>
      <c r="S4142" s="2">
        <f>IF($A4142="site","",VLOOKUP($P4142,margin_ranges!$A$5:$D$10,4,FALSE)/100)</f>
        <v>0.29749999999999999</v>
      </c>
      <c r="T4142" s="6">
        <f>IF(A4142="placement",$J4142*MIN($Q4142,$S4142),"")</f>
        <v>5.3549999999999995</v>
      </c>
      <c r="U4142" s="6">
        <f>IF($A4142="placement",T4142,SUMIF($C$10:$C$6209,$C4142,$T$10:$T$6209))</f>
        <v>5.3549999999999995</v>
      </c>
      <c r="V4142" s="34">
        <f t="shared" si="197"/>
        <v>3.5714285714285587E-3</v>
      </c>
      <c r="W4142" s="24"/>
      <c r="X4142" s="2" t="str">
        <f>IFERROR(MIN(VLOOKUP($W4142,margin_ranges!$A$5:$D$10,4,FALSE),$Q4142*100)/100,"")</f>
        <v/>
      </c>
      <c r="Y4142" s="6">
        <f t="shared" si="195"/>
        <v>5.3549999999999995</v>
      </c>
      <c r="Z4142" s="6">
        <f>IF($A4142="placement",Y4142,SUMIF($C$10:$C$6209,$C4142,$Y$10:$Y$6209))</f>
        <v>5.3549999999999995</v>
      </c>
      <c r="AA4142" s="17">
        <f t="shared" si="196"/>
        <v>3.5714285714285587E-3</v>
      </c>
    </row>
    <row r="4143" spans="1:27" hidden="1" x14ac:dyDescent="0.3">
      <c r="A4143" s="8" t="s">
        <v>17</v>
      </c>
      <c r="B4143" s="8" t="s">
        <v>6677</v>
      </c>
      <c r="C4143" s="8" t="s">
        <v>6678</v>
      </c>
      <c r="D4143" s="8" t="s">
        <v>6757</v>
      </c>
      <c r="E4143" s="8" t="s">
        <v>6758</v>
      </c>
      <c r="F4143" s="29">
        <v>0.29999999999999899</v>
      </c>
      <c r="G4143" s="29">
        <v>0</v>
      </c>
      <c r="H4143" s="30">
        <v>30.6966</v>
      </c>
      <c r="I4143" s="30">
        <v>7.3613</v>
      </c>
      <c r="J4143" s="14">
        <v>18</v>
      </c>
      <c r="K4143" s="14">
        <v>5</v>
      </c>
      <c r="L4143" s="12">
        <v>0.23980000000000001</v>
      </c>
      <c r="M4143" s="7">
        <v>8.218673E-2</v>
      </c>
      <c r="N4143" s="31">
        <v>0.01</v>
      </c>
      <c r="O4143" s="14">
        <f>IFERROR(VLOOKUP($C4143,'site totals'!$J$2:$K$607,2,FALSE),1)</f>
        <v>765.65430000000003</v>
      </c>
      <c r="P4143" s="32" t="s">
        <v>91</v>
      </c>
      <c r="Q4143" s="12">
        <v>0.87832585600000002</v>
      </c>
      <c r="R4143" s="29">
        <v>0.3</v>
      </c>
      <c r="S4143" s="2">
        <f>IF($A4143="site","",VLOOKUP($P4143,margin_ranges!$A$5:$D$10,4,FALSE)/100)</f>
        <v>0.29749999999999999</v>
      </c>
      <c r="T4143" s="6">
        <f>IF(A4143="placement",$J4143*MIN($Q4143,$S4143),"")</f>
        <v>5.3549999999999995</v>
      </c>
      <c r="U4143" s="6">
        <f>IF($A4143="placement",T4143,SUMIF($C$10:$C$6209,$C4143,$T$10:$T$6209))</f>
        <v>5.3549999999999995</v>
      </c>
      <c r="V4143" s="34">
        <f t="shared" si="197"/>
        <v>3.5714285714285587E-3</v>
      </c>
      <c r="W4143" s="24"/>
      <c r="X4143" s="2" t="str">
        <f>IFERROR(MIN(VLOOKUP($W4143,margin_ranges!$A$5:$D$10,4,FALSE),$Q4143*100)/100,"")</f>
        <v/>
      </c>
      <c r="Y4143" s="6">
        <f t="shared" si="195"/>
        <v>5.3549999999999995</v>
      </c>
      <c r="Z4143" s="6">
        <f>IF($A4143="placement",Y4143,SUMIF($C$10:$C$6209,$C4143,$Y$10:$Y$6209))</f>
        <v>5.3549999999999995</v>
      </c>
      <c r="AA4143" s="29">
        <f t="shared" si="196"/>
        <v>3.5714285714285587E-3</v>
      </c>
    </row>
    <row r="4144" spans="1:27" hidden="1" x14ac:dyDescent="0.3">
      <c r="A4144" s="8" t="s">
        <v>17</v>
      </c>
      <c r="B4144" s="8" t="s">
        <v>6677</v>
      </c>
      <c r="C4144" s="8" t="s">
        <v>6678</v>
      </c>
      <c r="D4144" s="8" t="s">
        <v>6781</v>
      </c>
      <c r="E4144" s="8" t="s">
        <v>6782</v>
      </c>
      <c r="F4144" s="29">
        <v>0.3</v>
      </c>
      <c r="G4144" s="29">
        <v>0</v>
      </c>
      <c r="H4144" s="30">
        <v>30.788599999999999</v>
      </c>
      <c r="I4144" s="30">
        <v>6.3958000000000004</v>
      </c>
      <c r="J4144" s="14">
        <v>7</v>
      </c>
      <c r="K4144" s="14">
        <v>2</v>
      </c>
      <c r="L4144" s="12">
        <v>0.2077</v>
      </c>
      <c r="M4144" s="7">
        <v>3.7748070000000002E-2</v>
      </c>
      <c r="N4144" s="31">
        <v>0.01</v>
      </c>
      <c r="O4144" s="14">
        <f>IFERROR(VLOOKUP($C4144,'site totals'!$J$2:$K$607,2,FALSE),1)</f>
        <v>765.65430000000003</v>
      </c>
      <c r="P4144" s="32" t="s">
        <v>91</v>
      </c>
      <c r="Q4144" s="12">
        <v>0.73508579880000002</v>
      </c>
      <c r="R4144" s="29">
        <v>0.3</v>
      </c>
      <c r="S4144" s="2">
        <f>IF($A4144="site","",VLOOKUP($P4144,margin_ranges!$A$5:$D$10,4,FALSE)/100)</f>
        <v>0.29749999999999999</v>
      </c>
      <c r="T4144" s="6">
        <f>IF(A4144="placement",$J4144*MIN($Q4144,$S4144),"")</f>
        <v>2.0825</v>
      </c>
      <c r="U4144" s="6">
        <f>IF($A4144="placement",T4144,SUMIF($C$10:$C$6209,$C4144,$T$10:$T$6209))</f>
        <v>2.0825</v>
      </c>
      <c r="V4144" s="34">
        <f t="shared" si="197"/>
        <v>3.5714285714287808E-3</v>
      </c>
      <c r="W4144" s="24"/>
      <c r="X4144" s="2" t="str">
        <f>IFERROR(MIN(VLOOKUP($W4144,margin_ranges!$A$5:$D$10,4,FALSE),$Q4144*100)/100,"")</f>
        <v/>
      </c>
      <c r="Y4144" s="6">
        <f t="shared" si="195"/>
        <v>2.0825</v>
      </c>
      <c r="Z4144" s="6">
        <f>IF($A4144="placement",Y4144,SUMIF($C$10:$C$6209,$C4144,$Y$10:$Y$6209))</f>
        <v>2.0825</v>
      </c>
      <c r="AA4144" s="29">
        <f t="shared" si="196"/>
        <v>3.5714285714287808E-3</v>
      </c>
    </row>
    <row r="4145" spans="1:27" hidden="1" x14ac:dyDescent="0.3">
      <c r="A4145" s="8" t="s">
        <v>17</v>
      </c>
      <c r="B4145" s="8" t="s">
        <v>6677</v>
      </c>
      <c r="C4145" s="8" t="s">
        <v>6678</v>
      </c>
      <c r="D4145" s="8" t="s">
        <v>6717</v>
      </c>
      <c r="E4145" s="8" t="s">
        <v>6718</v>
      </c>
      <c r="F4145" s="29">
        <v>0.29999999999999899</v>
      </c>
      <c r="G4145" s="29">
        <v>0</v>
      </c>
      <c r="H4145" s="30">
        <v>20.354900000000001</v>
      </c>
      <c r="I4145" s="30">
        <v>0.55259999999999998</v>
      </c>
      <c r="J4145" s="14">
        <v>7</v>
      </c>
      <c r="K4145" s="14">
        <v>2</v>
      </c>
      <c r="L4145" s="12">
        <v>2.7099999999999999E-2</v>
      </c>
      <c r="M4145" s="7">
        <v>0.39296794000000002</v>
      </c>
      <c r="N4145" s="31">
        <v>0.25</v>
      </c>
      <c r="O4145" s="14">
        <f>IFERROR(VLOOKUP($C4145,'site totals'!$J$2:$K$607,2,FALSE),1)</f>
        <v>765.65430000000003</v>
      </c>
      <c r="P4145" s="32" t="s">
        <v>91</v>
      </c>
      <c r="Q4145" s="12">
        <v>0.36381578949999999</v>
      </c>
      <c r="R4145" s="29">
        <v>0.3</v>
      </c>
      <c r="S4145" s="2">
        <f>IF($A4145="site","",VLOOKUP($P4145,margin_ranges!$A$5:$D$10,4,FALSE)/100)</f>
        <v>0.29749999999999999</v>
      </c>
      <c r="T4145" s="6">
        <f>IF(A4145="placement",$J4145*MIN($Q4145,$S4145),"")</f>
        <v>2.0825</v>
      </c>
      <c r="U4145" s="6">
        <f>IF($A4145="placement",T4145,SUMIF($C$10:$C$6209,$C4145,$T$10:$T$6209))</f>
        <v>2.0825</v>
      </c>
      <c r="V4145" s="34">
        <f t="shared" si="197"/>
        <v>3.5714285714287808E-3</v>
      </c>
      <c r="W4145" s="24"/>
      <c r="X4145" s="2" t="str">
        <f>IFERROR(MIN(VLOOKUP($W4145,margin_ranges!$A$5:$D$10,4,FALSE),$Q4145*100)/100,"")</f>
        <v/>
      </c>
      <c r="Y4145" s="6">
        <f t="shared" si="195"/>
        <v>2.0825</v>
      </c>
      <c r="Z4145" s="6">
        <f>IF($A4145="placement",Y4145,SUMIF($C$10:$C$6209,$C4145,$Y$10:$Y$6209))</f>
        <v>2.0825</v>
      </c>
      <c r="AA4145" s="17">
        <f t="shared" si="196"/>
        <v>3.5714285714287808E-3</v>
      </c>
    </row>
    <row r="4146" spans="1:27" hidden="1" x14ac:dyDescent="0.3">
      <c r="A4146" s="8" t="s">
        <v>17</v>
      </c>
      <c r="B4146" s="8" t="s">
        <v>6677</v>
      </c>
      <c r="C4146" s="8" t="s">
        <v>6678</v>
      </c>
      <c r="D4146" s="8" t="s">
        <v>6789</v>
      </c>
      <c r="E4146" s="8" t="s">
        <v>6790</v>
      </c>
      <c r="F4146" s="29">
        <v>0.29999999999999899</v>
      </c>
      <c r="G4146" s="29">
        <v>1</v>
      </c>
      <c r="H4146" s="30">
        <v>30.764700000000001</v>
      </c>
      <c r="I4146" s="30">
        <v>7.5517000000000003</v>
      </c>
      <c r="J4146" s="14">
        <v>7</v>
      </c>
      <c r="K4146" s="14">
        <v>2</v>
      </c>
      <c r="L4146" s="12">
        <v>0.2455</v>
      </c>
      <c r="M4146" s="7">
        <v>3.0740420000000001E-2</v>
      </c>
      <c r="N4146" s="31">
        <v>0.01</v>
      </c>
      <c r="O4146" s="14">
        <f>IFERROR(VLOOKUP($C4146,'site totals'!$J$2:$K$607,2,FALSE),1)</f>
        <v>765.65430000000003</v>
      </c>
      <c r="P4146" s="32" t="s">
        <v>91</v>
      </c>
      <c r="Q4146" s="12">
        <v>0.6746953846</v>
      </c>
      <c r="R4146" s="29">
        <v>0.3</v>
      </c>
      <c r="S4146" s="2">
        <f>IF($A4146="site","",VLOOKUP($P4146,margin_ranges!$A$5:$D$10,4,FALSE)/100)</f>
        <v>0.29749999999999999</v>
      </c>
      <c r="T4146" s="6">
        <f>IF(A4146="placement",$J4146*MIN($Q4146,$S4146),"")</f>
        <v>2.0825</v>
      </c>
      <c r="U4146" s="6">
        <f>IF($A4146="placement",T4146,SUMIF($C$10:$C$6209,$C4146,$T$10:$T$6209))</f>
        <v>2.0825</v>
      </c>
      <c r="V4146" s="34">
        <f t="shared" si="197"/>
        <v>3.5714285714287808E-3</v>
      </c>
      <c r="W4146" s="24"/>
      <c r="X4146" s="2" t="str">
        <f>IFERROR(MIN(VLOOKUP($W4146,margin_ranges!$A$5:$D$10,4,FALSE),$Q4146*100)/100,"")</f>
        <v/>
      </c>
      <c r="Y4146" s="6">
        <f t="shared" si="195"/>
        <v>2.0825</v>
      </c>
      <c r="Z4146" s="6">
        <f>IF($A4146="placement",Y4146,SUMIF($C$10:$C$6209,$C4146,$Y$10:$Y$6209))</f>
        <v>2.0825</v>
      </c>
      <c r="AA4146" s="29">
        <f t="shared" si="196"/>
        <v>3.5714285714287808E-3</v>
      </c>
    </row>
    <row r="4147" spans="1:27" hidden="1" x14ac:dyDescent="0.3">
      <c r="A4147" s="8" t="s">
        <v>17</v>
      </c>
      <c r="B4147" s="8" t="s">
        <v>6677</v>
      </c>
      <c r="C4147" s="8" t="s">
        <v>6678</v>
      </c>
      <c r="D4147" s="8" t="s">
        <v>6735</v>
      </c>
      <c r="E4147" s="8" t="s">
        <v>6736</v>
      </c>
      <c r="F4147" s="29">
        <v>0.3</v>
      </c>
      <c r="G4147" s="29">
        <v>0</v>
      </c>
      <c r="H4147" s="30">
        <v>20.2514</v>
      </c>
      <c r="I4147" s="30">
        <v>3.3929</v>
      </c>
      <c r="J4147" s="14">
        <v>12</v>
      </c>
      <c r="K4147" s="14">
        <v>3</v>
      </c>
      <c r="L4147" s="12">
        <v>0.16750000000000001</v>
      </c>
      <c r="M4147" s="7">
        <v>0.1145239</v>
      </c>
      <c r="N4147" s="31">
        <v>0.01</v>
      </c>
      <c r="O4147" s="14">
        <f>IFERROR(VLOOKUP($C4147,'site totals'!$J$2:$K$607,2,FALSE),1)</f>
        <v>765.65430000000003</v>
      </c>
      <c r="P4147" s="32" t="s">
        <v>91</v>
      </c>
      <c r="Q4147" s="12">
        <v>0.9126819853</v>
      </c>
      <c r="R4147" s="29">
        <v>0.3</v>
      </c>
      <c r="S4147" s="2">
        <f>IF($A4147="site","",VLOOKUP($P4147,margin_ranges!$A$5:$D$10,4,FALSE)/100)</f>
        <v>0.29749999999999999</v>
      </c>
      <c r="T4147" s="6">
        <f>IF(A4147="placement",$J4147*MIN($Q4147,$S4147),"")</f>
        <v>3.57</v>
      </c>
      <c r="U4147" s="6">
        <f>IF($A4147="placement",T4147,SUMIF($C$10:$C$6209,$C4147,$T$10:$T$6209))</f>
        <v>3.57</v>
      </c>
      <c r="V4147" s="34">
        <f t="shared" si="197"/>
        <v>3.5714285714287808E-3</v>
      </c>
      <c r="W4147" s="24"/>
      <c r="X4147" s="2" t="str">
        <f>IFERROR(MIN(VLOOKUP($W4147,margin_ranges!$A$5:$D$10,4,FALSE),$Q4147*100)/100,"")</f>
        <v/>
      </c>
      <c r="Y4147" s="6">
        <f t="shared" si="195"/>
        <v>3.57</v>
      </c>
      <c r="Z4147" s="6">
        <f>IF($A4147="placement",Y4147,SUMIF($C$10:$C$6209,$C4147,$Y$10:$Y$6209))</f>
        <v>3.57</v>
      </c>
      <c r="AA4147" s="29">
        <f t="shared" si="196"/>
        <v>3.5714285714287808E-3</v>
      </c>
    </row>
    <row r="4148" spans="1:27" hidden="1" x14ac:dyDescent="0.3">
      <c r="A4148" s="8" t="s">
        <v>17</v>
      </c>
      <c r="B4148" s="8" t="s">
        <v>6677</v>
      </c>
      <c r="C4148" s="8" t="s">
        <v>6678</v>
      </c>
      <c r="D4148" s="8" t="s">
        <v>6799</v>
      </c>
      <c r="E4148" s="8" t="s">
        <v>6800</v>
      </c>
      <c r="F4148" s="29">
        <v>0.3</v>
      </c>
      <c r="G4148" s="29">
        <v>0</v>
      </c>
      <c r="H4148" s="30">
        <v>20.3856</v>
      </c>
      <c r="I4148" s="30">
        <v>4.7013999999999996</v>
      </c>
      <c r="J4148" s="14">
        <v>14</v>
      </c>
      <c r="K4148" s="14">
        <v>4</v>
      </c>
      <c r="L4148" s="12">
        <v>0.2306</v>
      </c>
      <c r="M4148" s="7">
        <v>9.7082950000000001E-2</v>
      </c>
      <c r="N4148" s="31">
        <v>0.01</v>
      </c>
      <c r="O4148" s="14">
        <f>IFERROR(VLOOKUP($C4148,'site totals'!$J$2:$K$607,2,FALSE),1)</f>
        <v>765.65430000000003</v>
      </c>
      <c r="P4148" s="32" t="s">
        <v>91</v>
      </c>
      <c r="Q4148" s="12">
        <v>0.89699530520000004</v>
      </c>
      <c r="R4148" s="29">
        <v>0.3</v>
      </c>
      <c r="S4148" s="2">
        <f>IF($A4148="site","",VLOOKUP($P4148,margin_ranges!$A$5:$D$10,4,FALSE)/100)</f>
        <v>0.29749999999999999</v>
      </c>
      <c r="T4148" s="6">
        <f>IF(A4148="placement",$J4148*MIN($Q4148,$S4148),"")</f>
        <v>4.165</v>
      </c>
      <c r="U4148" s="6">
        <f>IF($A4148="placement",T4148,SUMIF($C$10:$C$6209,$C4148,$T$10:$T$6209))</f>
        <v>4.165</v>
      </c>
      <c r="V4148" s="34">
        <f t="shared" si="197"/>
        <v>3.5714285714287808E-3</v>
      </c>
      <c r="W4148" s="24"/>
      <c r="X4148" s="2" t="str">
        <f>IFERROR(MIN(VLOOKUP($W4148,margin_ranges!$A$5:$D$10,4,FALSE),$Q4148*100)/100,"")</f>
        <v/>
      </c>
      <c r="Y4148" s="6">
        <f t="shared" si="195"/>
        <v>4.165</v>
      </c>
      <c r="Z4148" s="6">
        <f>IF($A4148="placement",Y4148,SUMIF($C$10:$C$6209,$C4148,$Y$10:$Y$6209))</f>
        <v>4.165</v>
      </c>
      <c r="AA4148" s="29">
        <f t="shared" si="196"/>
        <v>3.5714285714287808E-3</v>
      </c>
    </row>
    <row r="4149" spans="1:27" hidden="1" x14ac:dyDescent="0.3">
      <c r="A4149" s="8" t="s">
        <v>17</v>
      </c>
      <c r="B4149" s="8" t="s">
        <v>6677</v>
      </c>
      <c r="C4149" s="8" t="s">
        <v>6678</v>
      </c>
      <c r="D4149" s="8" t="s">
        <v>6785</v>
      </c>
      <c r="E4149" s="8" t="s">
        <v>6786</v>
      </c>
      <c r="F4149" s="29">
        <v>0.3</v>
      </c>
      <c r="G4149" s="29">
        <v>0</v>
      </c>
      <c r="H4149" s="30">
        <v>20.370100000000001</v>
      </c>
      <c r="I4149" s="30">
        <v>4.9002999999999997</v>
      </c>
      <c r="J4149" s="14">
        <v>15</v>
      </c>
      <c r="K4149" s="14">
        <v>5</v>
      </c>
      <c r="L4149" s="12">
        <v>0.24060000000000001</v>
      </c>
      <c r="M4149" s="7">
        <v>0.10378403999999999</v>
      </c>
      <c r="N4149" s="31">
        <v>0.01</v>
      </c>
      <c r="O4149" s="14">
        <f>IFERROR(VLOOKUP($C4149,'site totals'!$J$2:$K$607,2,FALSE),1)</f>
        <v>765.65430000000003</v>
      </c>
      <c r="P4149" s="32" t="s">
        <v>91</v>
      </c>
      <c r="Q4149" s="12">
        <v>0.90364606739999997</v>
      </c>
      <c r="R4149" s="29">
        <v>0.3</v>
      </c>
      <c r="S4149" s="2">
        <f>IF($A4149="site","",VLOOKUP($P4149,margin_ranges!$A$5:$D$10,4,FALSE)/100)</f>
        <v>0.29749999999999999</v>
      </c>
      <c r="T4149" s="6">
        <f>IF(A4149="placement",$J4149*MIN($Q4149,$S4149),"")</f>
        <v>4.4624999999999995</v>
      </c>
      <c r="U4149" s="6">
        <f>IF($A4149="placement",T4149,SUMIF($C$10:$C$6209,$C4149,$T$10:$T$6209))</f>
        <v>4.4624999999999995</v>
      </c>
      <c r="V4149" s="34">
        <f t="shared" si="197"/>
        <v>3.5714285714287808E-3</v>
      </c>
      <c r="W4149" s="24"/>
      <c r="X4149" s="2" t="str">
        <f>IFERROR(MIN(VLOOKUP($W4149,margin_ranges!$A$5:$D$10,4,FALSE),$Q4149*100)/100,"")</f>
        <v/>
      </c>
      <c r="Y4149" s="6">
        <f t="shared" si="195"/>
        <v>4.4624999999999995</v>
      </c>
      <c r="Z4149" s="6">
        <f>IF($A4149="placement",Y4149,SUMIF($C$10:$C$6209,$C4149,$Y$10:$Y$6209))</f>
        <v>4.4624999999999995</v>
      </c>
      <c r="AA4149" s="29">
        <f t="shared" si="196"/>
        <v>3.5714285714287808E-3</v>
      </c>
    </row>
    <row r="4150" spans="1:27" hidden="1" x14ac:dyDescent="0.3">
      <c r="A4150" s="8" t="s">
        <v>17</v>
      </c>
      <c r="B4150" s="8" t="s">
        <v>6677</v>
      </c>
      <c r="C4150" s="8" t="s">
        <v>6678</v>
      </c>
      <c r="D4150" s="8" t="s">
        <v>6747</v>
      </c>
      <c r="E4150" s="8" t="s">
        <v>6748</v>
      </c>
      <c r="F4150" s="29">
        <v>0.29999999999999899</v>
      </c>
      <c r="G4150" s="29">
        <v>1</v>
      </c>
      <c r="H4150" s="30">
        <v>31.433399999999999</v>
      </c>
      <c r="I4150" s="30">
        <v>7.6036000000000001</v>
      </c>
      <c r="J4150" s="14">
        <v>15</v>
      </c>
      <c r="K4150" s="14">
        <v>4</v>
      </c>
      <c r="L4150" s="12">
        <v>0.2419</v>
      </c>
      <c r="M4150" s="7">
        <v>6.5757949999999996E-2</v>
      </c>
      <c r="N4150" s="31">
        <v>0.01</v>
      </c>
      <c r="O4150" s="14">
        <f>IFERROR(VLOOKUP($C4150,'site totals'!$J$2:$K$607,2,FALSE),1)</f>
        <v>765.65430000000003</v>
      </c>
      <c r="P4150" s="32" t="s">
        <v>91</v>
      </c>
      <c r="Q4150" s="12">
        <v>0.84792714290000004</v>
      </c>
      <c r="R4150" s="29">
        <v>0.3</v>
      </c>
      <c r="S4150" s="2">
        <f>IF($A4150="site","",VLOOKUP($P4150,margin_ranges!$A$5:$D$10,4,FALSE)/100)</f>
        <v>0.29749999999999999</v>
      </c>
      <c r="T4150" s="6">
        <f>IF(A4150="placement",$J4150*MIN($Q4150,$S4150),"")</f>
        <v>4.4624999999999995</v>
      </c>
      <c r="U4150" s="6">
        <f>IF($A4150="placement",T4150,SUMIF($C$10:$C$6209,$C4150,$T$10:$T$6209))</f>
        <v>4.4624999999999995</v>
      </c>
      <c r="V4150" s="34">
        <f t="shared" si="197"/>
        <v>3.5714285714287808E-3</v>
      </c>
      <c r="W4150" s="24"/>
      <c r="X4150" s="2" t="str">
        <f>IFERROR(MIN(VLOOKUP($W4150,margin_ranges!$A$5:$D$10,4,FALSE),$Q4150*100)/100,"")</f>
        <v/>
      </c>
      <c r="Y4150" s="6">
        <f t="shared" si="195"/>
        <v>4.4624999999999995</v>
      </c>
      <c r="Z4150" s="6">
        <f>IF($A4150="placement",Y4150,SUMIF($C$10:$C$6209,$C4150,$Y$10:$Y$6209))</f>
        <v>4.4624999999999995</v>
      </c>
      <c r="AA4150" s="29">
        <f t="shared" si="196"/>
        <v>3.5714285714287808E-3</v>
      </c>
    </row>
    <row r="4151" spans="1:27" hidden="1" x14ac:dyDescent="0.3">
      <c r="A4151" s="8" t="s">
        <v>17</v>
      </c>
      <c r="B4151" s="8" t="s">
        <v>6677</v>
      </c>
      <c r="C4151" s="8" t="s">
        <v>6678</v>
      </c>
      <c r="D4151" s="8" t="s">
        <v>6751</v>
      </c>
      <c r="E4151" s="8" t="s">
        <v>6752</v>
      </c>
      <c r="F4151" s="29">
        <v>0.3</v>
      </c>
      <c r="G4151" s="29">
        <v>1</v>
      </c>
      <c r="H4151" s="30">
        <v>30.739599999999999</v>
      </c>
      <c r="I4151" s="30">
        <v>2.0127999999999999</v>
      </c>
      <c r="J4151" s="14">
        <v>24</v>
      </c>
      <c r="K4151" s="14">
        <v>7</v>
      </c>
      <c r="L4151" s="12">
        <v>6.5500000000000003E-2</v>
      </c>
      <c r="M4151" s="7">
        <v>0.39107136999999997</v>
      </c>
      <c r="N4151" s="31">
        <v>0.25</v>
      </c>
      <c r="O4151" s="14">
        <f>IFERROR(VLOOKUP($C4151,'site totals'!$J$2:$K$607,2,FALSE),1)</f>
        <v>765.65430000000003</v>
      </c>
      <c r="P4151" s="32" t="s">
        <v>91</v>
      </c>
      <c r="Q4151" s="12">
        <v>0.36073049000000001</v>
      </c>
      <c r="R4151" s="29">
        <v>0.3</v>
      </c>
      <c r="S4151" s="2">
        <f>IF($A4151="site","",VLOOKUP($P4151,margin_ranges!$A$5:$D$10,4,FALSE)/100)</f>
        <v>0.29749999999999999</v>
      </c>
      <c r="T4151" s="6">
        <f>IF(A4151="placement",$J4151*MIN($Q4151,$S4151),"")</f>
        <v>7.14</v>
      </c>
      <c r="U4151" s="6">
        <f>IF($A4151="placement",T4151,SUMIF($C$10:$C$6209,$C4151,$T$10:$T$6209))</f>
        <v>7.14</v>
      </c>
      <c r="V4151" s="34">
        <f t="shared" si="197"/>
        <v>3.5714285714287808E-3</v>
      </c>
      <c r="W4151" s="24"/>
      <c r="X4151" s="2" t="str">
        <f>IFERROR(MIN(VLOOKUP($W4151,margin_ranges!$A$5:$D$10,4,FALSE),$Q4151*100)/100,"")</f>
        <v/>
      </c>
      <c r="Y4151" s="6">
        <f t="shared" si="195"/>
        <v>7.14</v>
      </c>
      <c r="Z4151" s="6">
        <f>IF($A4151="placement",Y4151,SUMIF($C$10:$C$6209,$C4151,$Y$10:$Y$6209))</f>
        <v>7.14</v>
      </c>
      <c r="AA4151" s="29">
        <f t="shared" si="196"/>
        <v>3.5714285714287808E-3</v>
      </c>
    </row>
    <row r="4152" spans="1:27" hidden="1" x14ac:dyDescent="0.3">
      <c r="A4152" s="8" t="s">
        <v>17</v>
      </c>
      <c r="B4152" s="8" t="s">
        <v>6677</v>
      </c>
      <c r="C4152" s="8" t="s">
        <v>6678</v>
      </c>
      <c r="D4152" s="8" t="s">
        <v>6761</v>
      </c>
      <c r="E4152" s="8" t="s">
        <v>6762</v>
      </c>
      <c r="F4152" s="29">
        <v>0.3</v>
      </c>
      <c r="G4152" s="29">
        <v>0</v>
      </c>
      <c r="H4152" s="30">
        <v>30.685099999999998</v>
      </c>
      <c r="I4152" s="30">
        <v>2.0398999999999998</v>
      </c>
      <c r="J4152" s="14">
        <v>29</v>
      </c>
      <c r="K4152" s="14">
        <v>9</v>
      </c>
      <c r="L4152" s="12">
        <v>6.6500000000000004E-2</v>
      </c>
      <c r="M4152" s="7">
        <v>0.46711954999999999</v>
      </c>
      <c r="N4152" s="31">
        <v>0.25</v>
      </c>
      <c r="O4152" s="14">
        <f>IFERROR(VLOOKUP($C4152,'site totals'!$J$2:$K$607,2,FALSE),1)</f>
        <v>765.65430000000003</v>
      </c>
      <c r="P4152" s="32" t="s">
        <v>91</v>
      </c>
      <c r="Q4152" s="12">
        <v>0.46480509749999999</v>
      </c>
      <c r="R4152" s="29">
        <v>0.3</v>
      </c>
      <c r="S4152" s="2">
        <f>IF($A4152="site","",VLOOKUP($P4152,margin_ranges!$A$5:$D$10,4,FALSE)/100)</f>
        <v>0.29749999999999999</v>
      </c>
      <c r="T4152" s="6">
        <f>IF(A4152="placement",$J4152*MIN($Q4152,$S4152),"")</f>
        <v>8.6274999999999995</v>
      </c>
      <c r="U4152" s="6">
        <f>IF($A4152="placement",T4152,SUMIF($C$10:$C$6209,$C4152,$T$10:$T$6209))</f>
        <v>8.6274999999999995</v>
      </c>
      <c r="V4152" s="34">
        <f t="shared" si="197"/>
        <v>3.5714285714287808E-3</v>
      </c>
      <c r="W4152" s="24"/>
      <c r="X4152" s="2" t="str">
        <f>IFERROR(MIN(VLOOKUP($W4152,margin_ranges!$A$5:$D$10,4,FALSE),$Q4152*100)/100,"")</f>
        <v/>
      </c>
      <c r="Y4152" s="6">
        <f t="shared" si="195"/>
        <v>8.6274999999999995</v>
      </c>
      <c r="Z4152" s="6">
        <f>IF($A4152="placement",Y4152,SUMIF($C$10:$C$6209,$C4152,$Y$10:$Y$6209))</f>
        <v>8.6274999999999995</v>
      </c>
      <c r="AA4152" s="29">
        <f t="shared" si="196"/>
        <v>3.5714285714287808E-3</v>
      </c>
    </row>
    <row r="4153" spans="1:27" hidden="1" x14ac:dyDescent="0.3">
      <c r="A4153" s="8" t="s">
        <v>17</v>
      </c>
      <c r="B4153" s="8" t="s">
        <v>6677</v>
      </c>
      <c r="C4153" s="8" t="s">
        <v>6678</v>
      </c>
      <c r="D4153" s="8" t="s">
        <v>6681</v>
      </c>
      <c r="E4153" s="8" t="s">
        <v>6682</v>
      </c>
      <c r="F4153" s="29">
        <v>0.30211670248570599</v>
      </c>
      <c r="G4153" s="29">
        <v>1</v>
      </c>
      <c r="H4153" s="30">
        <v>31.3965</v>
      </c>
      <c r="I4153" s="30">
        <v>2.4586000000000001</v>
      </c>
      <c r="J4153" s="14">
        <v>26</v>
      </c>
      <c r="K4153" s="14">
        <v>8</v>
      </c>
      <c r="L4153" s="12">
        <v>7.8299999999999995E-2</v>
      </c>
      <c r="M4153" s="7">
        <v>0.35822608</v>
      </c>
      <c r="N4153" s="31">
        <v>0.25</v>
      </c>
      <c r="O4153" s="14">
        <f>IFERROR(VLOOKUP($C4153,'site totals'!$J$2:$K$607,2,FALSE),1)</f>
        <v>765.65430000000003</v>
      </c>
      <c r="P4153" s="32" t="s">
        <v>91</v>
      </c>
      <c r="Q4153" s="12">
        <v>0.3021167025</v>
      </c>
      <c r="R4153" s="29">
        <v>0.35</v>
      </c>
      <c r="S4153" s="2">
        <f>IF($A4153="site","",VLOOKUP($P4153,margin_ranges!$A$5:$D$10,4,FALSE)/100)</f>
        <v>0.29749999999999999</v>
      </c>
      <c r="T4153" s="6">
        <f>IF(A4153="placement",$J4153*MIN($Q4153,$S4153),"")</f>
        <v>7.7349999999999994</v>
      </c>
      <c r="U4153" s="6">
        <f>IF($A4153="placement",T4153,SUMIF($C$10:$C$6209,$C4153,$T$10:$T$6209))</f>
        <v>7.7349999999999994</v>
      </c>
      <c r="V4153" s="34">
        <f t="shared" si="197"/>
        <v>8.0769230769230704E-2</v>
      </c>
      <c r="W4153" s="24"/>
      <c r="X4153" s="2" t="str">
        <f>IFERROR(MIN(VLOOKUP($W4153,margin_ranges!$A$5:$D$10,4,FALSE),$Q4153*100)/100,"")</f>
        <v/>
      </c>
      <c r="Y4153" s="6">
        <f t="shared" si="195"/>
        <v>7.7349999999999994</v>
      </c>
      <c r="Z4153" s="6">
        <f>IF($A4153="placement",Y4153,SUMIF($C$10:$C$6209,$C4153,$Y$10:$Y$6209))</f>
        <v>7.7349999999999994</v>
      </c>
      <c r="AA4153" s="29">
        <f t="shared" si="196"/>
        <v>8.0769230769230704E-2</v>
      </c>
    </row>
    <row r="4154" spans="1:27" hidden="1" x14ac:dyDescent="0.3">
      <c r="A4154" s="8" t="s">
        <v>17</v>
      </c>
      <c r="B4154" s="8" t="s">
        <v>6677</v>
      </c>
      <c r="C4154" s="8" t="s">
        <v>6678</v>
      </c>
      <c r="D4154" s="8" t="s">
        <v>6743</v>
      </c>
      <c r="E4154" s="8" t="s">
        <v>6744</v>
      </c>
      <c r="F4154" s="29">
        <v>0.30341401054084499</v>
      </c>
      <c r="G4154" s="29">
        <v>1</v>
      </c>
      <c r="H4154" s="30">
        <v>31.302900000000001</v>
      </c>
      <c r="I4154" s="30">
        <v>2.5375999999999999</v>
      </c>
      <c r="J4154" s="14">
        <v>27</v>
      </c>
      <c r="K4154" s="14">
        <v>8</v>
      </c>
      <c r="L4154" s="12">
        <v>8.1100000000000005E-2</v>
      </c>
      <c r="M4154" s="7">
        <v>0.35889324</v>
      </c>
      <c r="N4154" s="31">
        <v>0.25</v>
      </c>
      <c r="O4154" s="14">
        <f>IFERROR(VLOOKUP($C4154,'site totals'!$J$2:$K$607,2,FALSE),1)</f>
        <v>765.65430000000003</v>
      </c>
      <c r="P4154" s="32" t="s">
        <v>91</v>
      </c>
      <c r="Q4154" s="12">
        <v>0.3034140105</v>
      </c>
      <c r="R4154" s="29">
        <v>0.35</v>
      </c>
      <c r="S4154" s="2">
        <f>IF($A4154="site","",VLOOKUP($P4154,margin_ranges!$A$5:$D$10,4,FALSE)/100)</f>
        <v>0.29749999999999999</v>
      </c>
      <c r="T4154" s="6">
        <f>IF(A4154="placement",$J4154*MIN($Q4154,$S4154),"")</f>
        <v>8.0324999999999989</v>
      </c>
      <c r="U4154" s="6">
        <f>IF($A4154="placement",T4154,SUMIF($C$10:$C$6209,$C4154,$T$10:$T$6209))</f>
        <v>8.0324999999999989</v>
      </c>
      <c r="V4154" s="34">
        <f t="shared" si="197"/>
        <v>8.0769230769230704E-2</v>
      </c>
      <c r="W4154" s="24"/>
      <c r="X4154" s="2" t="str">
        <f>IFERROR(MIN(VLOOKUP($W4154,margin_ranges!$A$5:$D$10,4,FALSE),$Q4154*100)/100,"")</f>
        <v/>
      </c>
      <c r="Y4154" s="6">
        <f t="shared" si="195"/>
        <v>8.0324999999999989</v>
      </c>
      <c r="Z4154" s="6">
        <f>IF($A4154="placement",Y4154,SUMIF($C$10:$C$6209,$C4154,$Y$10:$Y$6209))</f>
        <v>8.0324999999999989</v>
      </c>
      <c r="AA4154" s="29">
        <f t="shared" si="196"/>
        <v>8.0769230769230704E-2</v>
      </c>
    </row>
    <row r="4155" spans="1:27" hidden="1" x14ac:dyDescent="0.3">
      <c r="A4155" s="8" t="s">
        <v>17</v>
      </c>
      <c r="B4155" s="8" t="s">
        <v>6677</v>
      </c>
      <c r="C4155" s="8" t="s">
        <v>6678</v>
      </c>
      <c r="D4155" s="8" t="s">
        <v>6709</v>
      </c>
      <c r="E4155" s="8" t="s">
        <v>6710</v>
      </c>
      <c r="F4155" s="29">
        <v>0.33823529411764702</v>
      </c>
      <c r="G4155" s="29">
        <v>0</v>
      </c>
      <c r="H4155" s="30">
        <v>14.939399999999999</v>
      </c>
      <c r="I4155" s="30">
        <v>0.9</v>
      </c>
      <c r="J4155" s="14">
        <v>10</v>
      </c>
      <c r="K4155" s="14">
        <v>3</v>
      </c>
      <c r="L4155" s="12">
        <v>6.0199999999999997E-2</v>
      </c>
      <c r="M4155" s="7">
        <v>0.37777778000000001</v>
      </c>
      <c r="N4155" s="31">
        <v>0.25</v>
      </c>
      <c r="O4155" s="14">
        <f>IFERROR(VLOOKUP($C4155,'site totals'!$J$2:$K$607,2,FALSE),1)</f>
        <v>765.65430000000003</v>
      </c>
      <c r="P4155" s="32" t="s">
        <v>22</v>
      </c>
      <c r="Q4155" s="12">
        <v>0.33823529409999997</v>
      </c>
      <c r="R4155" s="29">
        <v>0.34</v>
      </c>
      <c r="S4155" s="2">
        <f>IF($A4155="site","",VLOOKUP($P4155,margin_ranges!$A$5:$D$10,4,FALSE)/100)</f>
        <v>0.29749999999999999</v>
      </c>
      <c r="T4155" s="6">
        <f>IF(A4155="placement",$J4155*MIN($Q4155,$S4155),"")</f>
        <v>2.9749999999999996</v>
      </c>
      <c r="U4155" s="6">
        <f>IF($A4155="placement",T4155,SUMIF($C$10:$C$6209,$C4155,$T$10:$T$6209))</f>
        <v>2.9749999999999996</v>
      </c>
      <c r="V4155" s="34">
        <f t="shared" si="197"/>
        <v>6.4393939393939448E-2</v>
      </c>
      <c r="W4155" s="24"/>
      <c r="X4155" s="2" t="str">
        <f>IFERROR(MIN(VLOOKUP($W4155,margin_ranges!$A$5:$D$10,4,FALSE),$Q4155*100)/100,"")</f>
        <v/>
      </c>
      <c r="Y4155" s="6">
        <f t="shared" si="195"/>
        <v>2.9749999999999996</v>
      </c>
      <c r="Z4155" s="6">
        <f>IF($A4155="placement",Y4155,SUMIF($C$10:$C$6209,$C4155,$Y$10:$Y$6209))</f>
        <v>2.9749999999999996</v>
      </c>
      <c r="AA4155" s="29">
        <f t="shared" si="196"/>
        <v>6.4393939393939448E-2</v>
      </c>
    </row>
    <row r="4156" spans="1:27" hidden="1" x14ac:dyDescent="0.3">
      <c r="A4156" s="8" t="s">
        <v>17</v>
      </c>
      <c r="B4156" s="8" t="s">
        <v>6677</v>
      </c>
      <c r="C4156" s="8" t="s">
        <v>6678</v>
      </c>
      <c r="D4156" s="8" t="s">
        <v>6765</v>
      </c>
      <c r="E4156" s="8" t="s">
        <v>6766</v>
      </c>
      <c r="F4156" s="29">
        <v>0.34</v>
      </c>
      <c r="G4156" s="29">
        <v>0</v>
      </c>
      <c r="H4156" s="30">
        <v>16.681999999999999</v>
      </c>
      <c r="I4156" s="30">
        <v>0.55549999999999999</v>
      </c>
      <c r="J4156" s="14">
        <v>6</v>
      </c>
      <c r="K4156" s="14">
        <v>2</v>
      </c>
      <c r="L4156" s="12">
        <v>3.3300000000000003E-2</v>
      </c>
      <c r="M4156" s="7">
        <v>0.38832454999999999</v>
      </c>
      <c r="N4156" s="31">
        <v>0.25</v>
      </c>
      <c r="O4156" s="14">
        <f>IFERROR(VLOOKUP($C4156,'site totals'!$J$2:$K$607,2,FALSE),1)</f>
        <v>765.65430000000003</v>
      </c>
      <c r="P4156" s="32" t="s">
        <v>22</v>
      </c>
      <c r="Q4156" s="12">
        <v>0.35620860929999998</v>
      </c>
      <c r="R4156" s="29">
        <v>0.34</v>
      </c>
      <c r="S4156" s="2">
        <f>IF($A4156="site","",VLOOKUP($P4156,margin_ranges!$A$5:$D$10,4,FALSE)/100)</f>
        <v>0.29749999999999999</v>
      </c>
      <c r="T4156" s="6">
        <f>IF(A4156="placement",$J4156*MIN($Q4156,$S4156),"")</f>
        <v>1.7849999999999999</v>
      </c>
      <c r="U4156" s="6">
        <f>IF($A4156="placement",T4156,SUMIF($C$10:$C$6209,$C4156,$T$10:$T$6209))</f>
        <v>1.7849999999999999</v>
      </c>
      <c r="V4156" s="34">
        <f t="shared" si="197"/>
        <v>6.4393939393939448E-2</v>
      </c>
      <c r="W4156" s="24"/>
      <c r="X4156" s="2" t="str">
        <f>IFERROR(MIN(VLOOKUP($W4156,margin_ranges!$A$5:$D$10,4,FALSE),$Q4156*100)/100,"")</f>
        <v/>
      </c>
      <c r="Y4156" s="6">
        <f t="shared" si="195"/>
        <v>1.7849999999999999</v>
      </c>
      <c r="Z4156" s="6">
        <f>IF($A4156="placement",Y4156,SUMIF($C$10:$C$6209,$C4156,$Y$10:$Y$6209))</f>
        <v>1.7849999999999999</v>
      </c>
      <c r="AA4156" s="29">
        <f t="shared" si="196"/>
        <v>6.4393939393939448E-2</v>
      </c>
    </row>
    <row r="4157" spans="1:27" hidden="1" x14ac:dyDescent="0.3">
      <c r="A4157" s="8" t="s">
        <v>17</v>
      </c>
      <c r="B4157" s="8" t="s">
        <v>6677</v>
      </c>
      <c r="C4157" s="8" t="s">
        <v>6678</v>
      </c>
      <c r="D4157" s="33" t="s">
        <v>6693</v>
      </c>
      <c r="E4157" s="8" t="s">
        <v>6694</v>
      </c>
      <c r="F4157" s="29">
        <v>0.33999999999999903</v>
      </c>
      <c r="G4157" s="29">
        <v>0</v>
      </c>
      <c r="H4157" s="30">
        <v>15.003</v>
      </c>
      <c r="I4157" s="30">
        <v>2.7545999999999999</v>
      </c>
      <c r="J4157" s="14">
        <v>9</v>
      </c>
      <c r="K4157" s="14">
        <v>3</v>
      </c>
      <c r="L4157" s="12">
        <v>0.18360000000000001</v>
      </c>
      <c r="M4157" s="7">
        <v>0.10320506</v>
      </c>
      <c r="N4157" s="31">
        <v>0.01</v>
      </c>
      <c r="O4157" s="14">
        <f>IFERROR(VLOOKUP($C4157,'site totals'!$J$2:$K$607,2,FALSE),1)</f>
        <v>765.65430000000003</v>
      </c>
      <c r="P4157" s="32" t="s">
        <v>22</v>
      </c>
      <c r="Q4157" s="12">
        <v>0.90310552759999996</v>
      </c>
      <c r="R4157" s="29">
        <v>0.34</v>
      </c>
      <c r="S4157" s="2">
        <f>IF($A4157="site","",VLOOKUP($P4157,margin_ranges!$A$5:$D$10,4,FALSE)/100)</f>
        <v>0.29749999999999999</v>
      </c>
      <c r="T4157" s="6">
        <f>IF(A4157="placement",$J4157*MIN($Q4157,$S4157),"")</f>
        <v>2.6774999999999998</v>
      </c>
      <c r="U4157" s="6">
        <f>IF($A4157="placement",T4157,SUMIF($C$10:$C$6209,$C4157,$T$10:$T$6209))</f>
        <v>2.6774999999999998</v>
      </c>
      <c r="V4157" s="34">
        <f t="shared" si="197"/>
        <v>6.4393939393939448E-2</v>
      </c>
      <c r="W4157" s="24"/>
      <c r="X4157" s="2" t="str">
        <f>IFERROR(MIN(VLOOKUP($W4157,margin_ranges!$A$5:$D$10,4,FALSE),$Q4157*100)/100,"")</f>
        <v/>
      </c>
      <c r="Y4157" s="6">
        <f t="shared" si="195"/>
        <v>2.6774999999999998</v>
      </c>
      <c r="Z4157" s="6">
        <f>IF($A4157="placement",Y4157,SUMIF($C$10:$C$6209,$C4157,$Y$10:$Y$6209))</f>
        <v>2.6774999999999998</v>
      </c>
      <c r="AA4157" s="29">
        <f t="shared" si="196"/>
        <v>6.4393939393939448E-2</v>
      </c>
    </row>
    <row r="4158" spans="1:27" hidden="1" x14ac:dyDescent="0.3">
      <c r="A4158" s="8" t="s">
        <v>17</v>
      </c>
      <c r="B4158" s="8" t="s">
        <v>6677</v>
      </c>
      <c r="C4158" s="8" t="s">
        <v>6678</v>
      </c>
      <c r="D4158" s="8" t="s">
        <v>6801</v>
      </c>
      <c r="E4158" s="8" t="s">
        <v>6802</v>
      </c>
      <c r="F4158" s="29">
        <v>0.33999999999999903</v>
      </c>
      <c r="G4158" s="29">
        <v>0</v>
      </c>
      <c r="H4158" s="30">
        <v>14.917299999999999</v>
      </c>
      <c r="I4158" s="30">
        <v>2.7084000000000001</v>
      </c>
      <c r="J4158" s="14">
        <v>9</v>
      </c>
      <c r="K4158" s="14">
        <v>3</v>
      </c>
      <c r="L4158" s="12">
        <v>0.18160000000000001</v>
      </c>
      <c r="M4158" s="7">
        <v>0.10496611</v>
      </c>
      <c r="N4158" s="31">
        <v>0.01</v>
      </c>
      <c r="O4158" s="14">
        <f>IFERROR(VLOOKUP($C4158,'site totals'!$J$2:$K$607,2,FALSE),1)</f>
        <v>765.65430000000003</v>
      </c>
      <c r="P4158" s="32" t="s">
        <v>22</v>
      </c>
      <c r="Q4158" s="12">
        <v>0.90473115579999996</v>
      </c>
      <c r="R4158" s="29">
        <v>0.34</v>
      </c>
      <c r="S4158" s="2">
        <f>IF($A4158="site","",VLOOKUP($P4158,margin_ranges!$A$5:$D$10,4,FALSE)/100)</f>
        <v>0.29749999999999999</v>
      </c>
      <c r="T4158" s="6">
        <f>IF(A4158="placement",$J4158*MIN($Q4158,$S4158),"")</f>
        <v>2.6774999999999998</v>
      </c>
      <c r="U4158" s="6">
        <f>IF($A4158="placement",T4158,SUMIF($C$10:$C$6209,$C4158,$T$10:$T$6209))</f>
        <v>2.6774999999999998</v>
      </c>
      <c r="V4158" s="34">
        <f t="shared" si="197"/>
        <v>6.4393939393939448E-2</v>
      </c>
      <c r="W4158" s="24"/>
      <c r="X4158" s="2" t="str">
        <f>IFERROR(MIN(VLOOKUP($W4158,margin_ranges!$A$5:$D$10,4,FALSE),$Q4158*100)/100,"")</f>
        <v/>
      </c>
      <c r="Y4158" s="6">
        <f t="shared" si="195"/>
        <v>2.6774999999999998</v>
      </c>
      <c r="Z4158" s="6">
        <f>IF($A4158="placement",Y4158,SUMIF($C$10:$C$6209,$C4158,$Y$10:$Y$6209))</f>
        <v>2.6774999999999998</v>
      </c>
      <c r="AA4158" s="29">
        <f t="shared" si="196"/>
        <v>6.4393939393939448E-2</v>
      </c>
    </row>
    <row r="4159" spans="1:27" hidden="1" x14ac:dyDescent="0.3">
      <c r="A4159" s="8" t="s">
        <v>17</v>
      </c>
      <c r="B4159" s="8" t="s">
        <v>6677</v>
      </c>
      <c r="C4159" s="8" t="s">
        <v>6678</v>
      </c>
      <c r="D4159" s="8" t="s">
        <v>6769</v>
      </c>
      <c r="E4159" s="8" t="s">
        <v>6770</v>
      </c>
      <c r="F4159" s="29">
        <v>0.34</v>
      </c>
      <c r="G4159" s="29">
        <v>0</v>
      </c>
      <c r="H4159" s="30">
        <v>16.7454</v>
      </c>
      <c r="I4159" s="30">
        <v>3.9815999999999998</v>
      </c>
      <c r="J4159" s="14">
        <v>7</v>
      </c>
      <c r="K4159" s="14">
        <v>2</v>
      </c>
      <c r="L4159" s="12">
        <v>0.23780000000000001</v>
      </c>
      <c r="M4159" s="7">
        <v>6.2609880000000007E-2</v>
      </c>
      <c r="N4159" s="31">
        <v>0.01</v>
      </c>
      <c r="O4159" s="14">
        <f>IFERROR(VLOOKUP($C4159,'site totals'!$J$2:$K$607,2,FALSE),1)</f>
        <v>765.65430000000003</v>
      </c>
      <c r="P4159" s="32" t="s">
        <v>22</v>
      </c>
      <c r="Q4159" s="12">
        <v>0.84028080230000002</v>
      </c>
      <c r="R4159" s="29">
        <v>0.34</v>
      </c>
      <c r="S4159" s="2">
        <f>IF($A4159="site","",VLOOKUP($P4159,margin_ranges!$A$5:$D$10,4,FALSE)/100)</f>
        <v>0.29749999999999999</v>
      </c>
      <c r="T4159" s="6">
        <f>IF(A4159="placement",$J4159*MIN($Q4159,$S4159),"")</f>
        <v>2.0825</v>
      </c>
      <c r="U4159" s="6">
        <f>IF($A4159="placement",T4159,SUMIF($C$10:$C$6209,$C4159,$T$10:$T$6209))</f>
        <v>2.0825</v>
      </c>
      <c r="V4159" s="34">
        <f t="shared" si="197"/>
        <v>6.439393939393967E-2</v>
      </c>
      <c r="W4159" s="24"/>
      <c r="X4159" s="2" t="str">
        <f>IFERROR(MIN(VLOOKUP($W4159,margin_ranges!$A$5:$D$10,4,FALSE),$Q4159*100)/100,"")</f>
        <v/>
      </c>
      <c r="Y4159" s="6">
        <f t="shared" si="195"/>
        <v>2.0825</v>
      </c>
      <c r="Z4159" s="6">
        <f>IF($A4159="placement",Y4159,SUMIF($C$10:$C$6209,$C4159,$Y$10:$Y$6209))</f>
        <v>2.0825</v>
      </c>
      <c r="AA4159" s="29">
        <f t="shared" si="196"/>
        <v>6.439393939393967E-2</v>
      </c>
    </row>
    <row r="4160" spans="1:27" hidden="1" x14ac:dyDescent="0.3">
      <c r="A4160" s="8" t="s">
        <v>17</v>
      </c>
      <c r="B4160" s="8" t="s">
        <v>6677</v>
      </c>
      <c r="C4160" s="8" t="s">
        <v>6678</v>
      </c>
      <c r="D4160" s="8" t="s">
        <v>6685</v>
      </c>
      <c r="E4160" s="8" t="s">
        <v>6686</v>
      </c>
      <c r="F4160" s="29">
        <v>0.33999999999999903</v>
      </c>
      <c r="G4160" s="29">
        <v>0</v>
      </c>
      <c r="H4160" s="30">
        <v>16.705100000000002</v>
      </c>
      <c r="I4160" s="30">
        <v>3.7378</v>
      </c>
      <c r="J4160" s="14">
        <v>7</v>
      </c>
      <c r="K4160" s="14">
        <v>2</v>
      </c>
      <c r="L4160" s="12">
        <v>0.2238</v>
      </c>
      <c r="M4160" s="7">
        <v>6.6693420000000003E-2</v>
      </c>
      <c r="N4160" s="31">
        <v>0.01</v>
      </c>
      <c r="O4160" s="14">
        <f>IFERROR(VLOOKUP($C4160,'site totals'!$J$2:$K$607,2,FALSE),1)</f>
        <v>765.65430000000003</v>
      </c>
      <c r="P4160" s="32" t="s">
        <v>22</v>
      </c>
      <c r="Q4160" s="12">
        <v>0.85006017190000005</v>
      </c>
      <c r="R4160" s="29">
        <v>0.34</v>
      </c>
      <c r="S4160" s="2">
        <f>IF($A4160="site","",VLOOKUP($P4160,margin_ranges!$A$5:$D$10,4,FALSE)/100)</f>
        <v>0.29749999999999999</v>
      </c>
      <c r="T4160" s="6">
        <f>IF(A4160="placement",$J4160*MIN($Q4160,$S4160),"")</f>
        <v>2.0825</v>
      </c>
      <c r="U4160" s="6">
        <f>IF($A4160="placement",T4160,SUMIF($C$10:$C$6209,$C4160,$T$10:$T$6209))</f>
        <v>2.0825</v>
      </c>
      <c r="V4160" s="34">
        <f t="shared" si="197"/>
        <v>6.439393939393967E-2</v>
      </c>
      <c r="W4160" s="24"/>
      <c r="X4160" s="2" t="str">
        <f>IFERROR(MIN(VLOOKUP($W4160,margin_ranges!$A$5:$D$10,4,FALSE),$Q4160*100)/100,"")</f>
        <v/>
      </c>
      <c r="Y4160" s="6">
        <f t="shared" si="195"/>
        <v>2.0825</v>
      </c>
      <c r="Z4160" s="6">
        <f>IF($A4160="placement",Y4160,SUMIF($C$10:$C$6209,$C4160,$Y$10:$Y$6209))</f>
        <v>2.0825</v>
      </c>
      <c r="AA4160" s="29">
        <f t="shared" si="196"/>
        <v>6.439393939393967E-2</v>
      </c>
    </row>
    <row r="4161" spans="1:27" hidden="1" x14ac:dyDescent="0.3">
      <c r="A4161" s="8" t="s">
        <v>17</v>
      </c>
      <c r="B4161" s="8" t="s">
        <v>6677</v>
      </c>
      <c r="C4161" s="8" t="s">
        <v>6678</v>
      </c>
      <c r="D4161" s="8" t="s">
        <v>6759</v>
      </c>
      <c r="E4161" s="8" t="s">
        <v>6760</v>
      </c>
      <c r="F4161" s="29">
        <v>0.33999999999999903</v>
      </c>
      <c r="G4161" s="29">
        <v>0</v>
      </c>
      <c r="H4161" s="30">
        <v>20.221699999999998</v>
      </c>
      <c r="I4161" s="30">
        <v>3.9174000000000002</v>
      </c>
      <c r="J4161" s="14">
        <v>7</v>
      </c>
      <c r="K4161" s="14">
        <v>2</v>
      </c>
      <c r="L4161" s="12">
        <v>0.19370000000000001</v>
      </c>
      <c r="M4161" s="7">
        <v>6.3635040000000004E-2</v>
      </c>
      <c r="N4161" s="31">
        <v>0.01</v>
      </c>
      <c r="O4161" s="14">
        <f>IFERROR(VLOOKUP($C4161,'site totals'!$J$2:$K$607,2,FALSE),1)</f>
        <v>765.65430000000003</v>
      </c>
      <c r="P4161" s="32" t="s">
        <v>22</v>
      </c>
      <c r="Q4161" s="12">
        <v>0.84285386819999997</v>
      </c>
      <c r="R4161" s="29">
        <v>0.34</v>
      </c>
      <c r="S4161" s="2">
        <f>IF($A4161="site","",VLOOKUP($P4161,margin_ranges!$A$5:$D$10,4,FALSE)/100)</f>
        <v>0.29749999999999999</v>
      </c>
      <c r="T4161" s="6">
        <f>IF(A4161="placement",$J4161*MIN($Q4161,$S4161),"")</f>
        <v>2.0825</v>
      </c>
      <c r="U4161" s="6">
        <f>IF($A4161="placement",T4161,SUMIF($C$10:$C$6209,$C4161,$T$10:$T$6209))</f>
        <v>2.0825</v>
      </c>
      <c r="V4161" s="34">
        <f t="shared" si="197"/>
        <v>6.439393939393967E-2</v>
      </c>
      <c r="W4161" s="24"/>
      <c r="X4161" s="2" t="str">
        <f>IFERROR(MIN(VLOOKUP($W4161,margin_ranges!$A$5:$D$10,4,FALSE),$Q4161*100)/100,"")</f>
        <v/>
      </c>
      <c r="Y4161" s="6">
        <f t="shared" si="195"/>
        <v>2.0825</v>
      </c>
      <c r="Z4161" s="6">
        <f>IF($A4161="placement",Y4161,SUMIF($C$10:$C$6209,$C4161,$Y$10:$Y$6209))</f>
        <v>2.0825</v>
      </c>
      <c r="AA4161" s="17">
        <f t="shared" si="196"/>
        <v>6.439393939393967E-2</v>
      </c>
    </row>
    <row r="4162" spans="1:27" hidden="1" x14ac:dyDescent="0.3">
      <c r="A4162" s="8" t="s">
        <v>17</v>
      </c>
      <c r="B4162" s="8" t="s">
        <v>6677</v>
      </c>
      <c r="C4162" s="8" t="s">
        <v>6678</v>
      </c>
      <c r="D4162" s="8" t="s">
        <v>6793</v>
      </c>
      <c r="E4162" s="8" t="s">
        <v>6794</v>
      </c>
      <c r="F4162" s="29">
        <v>0.34</v>
      </c>
      <c r="G4162" s="29">
        <v>0</v>
      </c>
      <c r="H4162" s="30">
        <v>16.7378</v>
      </c>
      <c r="I4162" s="30">
        <v>3.2307000000000001</v>
      </c>
      <c r="J4162" s="14">
        <v>11</v>
      </c>
      <c r="K4162" s="14">
        <v>3</v>
      </c>
      <c r="L4162" s="12">
        <v>0.193</v>
      </c>
      <c r="M4162" s="7">
        <v>0.10988282000000001</v>
      </c>
      <c r="N4162" s="31">
        <v>0.01</v>
      </c>
      <c r="O4162" s="14">
        <f>IFERROR(VLOOKUP($C4162,'site totals'!$J$2:$K$607,2,FALSE),1)</f>
        <v>765.65430000000003</v>
      </c>
      <c r="P4162" s="32" t="s">
        <v>22</v>
      </c>
      <c r="Q4162" s="12">
        <v>0.90899396379999997</v>
      </c>
      <c r="R4162" s="29">
        <v>0.34</v>
      </c>
      <c r="S4162" s="2">
        <f>IF($A4162="site","",VLOOKUP($P4162,margin_ranges!$A$5:$D$10,4,FALSE)/100)</f>
        <v>0.29749999999999999</v>
      </c>
      <c r="T4162" s="6">
        <f>IF(A4162="placement",$J4162*MIN($Q4162,$S4162),"")</f>
        <v>3.2725</v>
      </c>
      <c r="U4162" s="6">
        <f>IF($A4162="placement",T4162,SUMIF($C$10:$C$6209,$C4162,$T$10:$T$6209))</f>
        <v>3.2725</v>
      </c>
      <c r="V4162" s="34">
        <f t="shared" si="197"/>
        <v>6.439393939393967E-2</v>
      </c>
      <c r="W4162" s="24"/>
      <c r="X4162" s="2" t="str">
        <f>IFERROR(MIN(VLOOKUP($W4162,margin_ranges!$A$5:$D$10,4,FALSE),$Q4162*100)/100,"")</f>
        <v/>
      </c>
      <c r="Y4162" s="6">
        <f t="shared" si="195"/>
        <v>3.2725</v>
      </c>
      <c r="Z4162" s="6">
        <f>IF($A4162="placement",Y4162,SUMIF($C$10:$C$6209,$C4162,$Y$10:$Y$6209))</f>
        <v>3.2725</v>
      </c>
      <c r="AA4162" s="29">
        <f t="shared" si="196"/>
        <v>6.439393939393967E-2</v>
      </c>
    </row>
    <row r="4163" spans="1:27" hidden="1" x14ac:dyDescent="0.3">
      <c r="A4163" s="8" t="s">
        <v>17</v>
      </c>
      <c r="B4163" s="8" t="s">
        <v>6677</v>
      </c>
      <c r="C4163" s="8" t="s">
        <v>6678</v>
      </c>
      <c r="D4163" s="8" t="s">
        <v>6771</v>
      </c>
      <c r="E4163" s="8" t="s">
        <v>6772</v>
      </c>
      <c r="F4163" s="29">
        <v>0.33999999999999903</v>
      </c>
      <c r="G4163" s="29">
        <v>0</v>
      </c>
      <c r="H4163" s="30">
        <v>14.981</v>
      </c>
      <c r="I4163" s="30">
        <v>0.94510000000000005</v>
      </c>
      <c r="J4163" s="14">
        <v>11</v>
      </c>
      <c r="K4163" s="14">
        <v>3</v>
      </c>
      <c r="L4163" s="12">
        <v>6.3100000000000003E-2</v>
      </c>
      <c r="M4163" s="7">
        <v>0.38167939000000001</v>
      </c>
      <c r="N4163" s="31">
        <v>0.25</v>
      </c>
      <c r="O4163" s="14">
        <f>IFERROR(VLOOKUP($C4163,'site totals'!$J$2:$K$607,2,FALSE),1)</f>
        <v>765.65430000000003</v>
      </c>
      <c r="P4163" s="32" t="s">
        <v>22</v>
      </c>
      <c r="Q4163" s="12">
        <v>0.34499999999999997</v>
      </c>
      <c r="R4163" s="29">
        <v>0.34</v>
      </c>
      <c r="S4163" s="2">
        <f>IF($A4163="site","",VLOOKUP($P4163,margin_ranges!$A$5:$D$10,4,FALSE)/100)</f>
        <v>0.29749999999999999</v>
      </c>
      <c r="T4163" s="6">
        <f>IF(A4163="placement",$J4163*MIN($Q4163,$S4163),"")</f>
        <v>3.2725</v>
      </c>
      <c r="U4163" s="6">
        <f>IF($A4163="placement",T4163,SUMIF($C$10:$C$6209,$C4163,$T$10:$T$6209))</f>
        <v>3.2725</v>
      </c>
      <c r="V4163" s="34">
        <f t="shared" si="197"/>
        <v>6.439393939393967E-2</v>
      </c>
      <c r="W4163" s="24"/>
      <c r="X4163" s="2" t="str">
        <f>IFERROR(MIN(VLOOKUP($W4163,margin_ranges!$A$5:$D$10,4,FALSE),$Q4163*100)/100,"")</f>
        <v/>
      </c>
      <c r="Y4163" s="6">
        <f t="shared" si="195"/>
        <v>3.2725</v>
      </c>
      <c r="Z4163" s="6">
        <f>IF($A4163="placement",Y4163,SUMIF($C$10:$C$6209,$C4163,$Y$10:$Y$6209))</f>
        <v>3.2725</v>
      </c>
      <c r="AA4163" s="29">
        <f t="shared" si="196"/>
        <v>6.439393939393967E-2</v>
      </c>
    </row>
    <row r="4164" spans="1:27" hidden="1" x14ac:dyDescent="0.3">
      <c r="A4164" s="8" t="s">
        <v>17</v>
      </c>
      <c r="B4164" s="8" t="s">
        <v>6677</v>
      </c>
      <c r="C4164" s="8" t="s">
        <v>6678</v>
      </c>
      <c r="D4164" s="8" t="s">
        <v>6777</v>
      </c>
      <c r="E4164" s="8" t="s">
        <v>6778</v>
      </c>
      <c r="F4164" s="29">
        <v>0.34442444647872</v>
      </c>
      <c r="G4164" s="29">
        <v>1</v>
      </c>
      <c r="H4164" s="30">
        <v>31.377800000000001</v>
      </c>
      <c r="I4164" s="30">
        <v>2.4144000000000001</v>
      </c>
      <c r="J4164" s="14">
        <v>28</v>
      </c>
      <c r="K4164" s="14">
        <v>9</v>
      </c>
      <c r="L4164" s="12">
        <v>7.6899999999999996E-2</v>
      </c>
      <c r="M4164" s="7">
        <v>0.38134430000000002</v>
      </c>
      <c r="N4164" s="31">
        <v>0.25</v>
      </c>
      <c r="O4164" s="14">
        <f>IFERROR(VLOOKUP($C4164,'site totals'!$J$2:$K$607,2,FALSE),1)</f>
        <v>765.65430000000003</v>
      </c>
      <c r="P4164" s="32" t="s">
        <v>91</v>
      </c>
      <c r="Q4164" s="12">
        <v>0.34442444649999998</v>
      </c>
      <c r="R4164" s="29">
        <v>0.35</v>
      </c>
      <c r="S4164" s="2">
        <f>IF($A4164="site","",VLOOKUP($P4164,margin_ranges!$A$5:$D$10,4,FALSE)/100)</f>
        <v>0.29749999999999999</v>
      </c>
      <c r="T4164" s="6">
        <f>IF(A4164="placement",$J4164*MIN($Q4164,$S4164),"")</f>
        <v>8.33</v>
      </c>
      <c r="U4164" s="6">
        <f>IF($A4164="placement",T4164,SUMIF($C$10:$C$6209,$C4164,$T$10:$T$6209))</f>
        <v>8.33</v>
      </c>
      <c r="V4164" s="34">
        <f t="shared" si="197"/>
        <v>8.0769230769230926E-2</v>
      </c>
      <c r="W4164" s="24"/>
      <c r="X4164" s="2" t="str">
        <f>IFERROR(MIN(VLOOKUP($W4164,margin_ranges!$A$5:$D$10,4,FALSE),$Q4164*100)/100,"")</f>
        <v/>
      </c>
      <c r="Y4164" s="6">
        <f t="shared" si="195"/>
        <v>8.33</v>
      </c>
      <c r="Z4164" s="6">
        <f>IF($A4164="placement",Y4164,SUMIF($C$10:$C$6209,$C4164,$Y$10:$Y$6209))</f>
        <v>8.33</v>
      </c>
      <c r="AA4164" s="29">
        <f t="shared" si="196"/>
        <v>8.0769230769230926E-2</v>
      </c>
    </row>
    <row r="4165" spans="1:27" hidden="1" x14ac:dyDescent="0.3">
      <c r="A4165" s="8" t="s">
        <v>17</v>
      </c>
      <c r="B4165" s="8" t="s">
        <v>6677</v>
      </c>
      <c r="C4165" s="8" t="s">
        <v>6678</v>
      </c>
      <c r="D4165" s="8" t="s">
        <v>6713</v>
      </c>
      <c r="E4165" s="8" t="s">
        <v>6714</v>
      </c>
      <c r="F4165" s="29">
        <v>0.35</v>
      </c>
      <c r="G4165" s="29">
        <v>0</v>
      </c>
      <c r="H4165" s="30">
        <v>20.312799999999999</v>
      </c>
      <c r="I4165" s="30">
        <v>4.2835000000000001</v>
      </c>
      <c r="J4165" s="14">
        <v>13</v>
      </c>
      <c r="K4165" s="14">
        <v>4</v>
      </c>
      <c r="L4165" s="12">
        <v>0.2109</v>
      </c>
      <c r="M4165" s="7">
        <v>9.9051180000000003E-2</v>
      </c>
      <c r="N4165" s="31">
        <v>0.01</v>
      </c>
      <c r="O4165" s="14">
        <f>IFERROR(VLOOKUP($C4165,'site totals'!$J$2:$K$607,2,FALSE),1)</f>
        <v>765.65430000000003</v>
      </c>
      <c r="P4165" s="32" t="s">
        <v>91</v>
      </c>
      <c r="Q4165" s="12">
        <v>0.89904208750000003</v>
      </c>
      <c r="R4165" s="29">
        <v>0.35</v>
      </c>
      <c r="S4165" s="2">
        <f>IF($A4165="site","",VLOOKUP($P4165,margin_ranges!$A$5:$D$10,4,FALSE)/100)</f>
        <v>0.29749999999999999</v>
      </c>
      <c r="T4165" s="6">
        <f>IF(A4165="placement",$J4165*MIN($Q4165,$S4165),"")</f>
        <v>3.8674999999999997</v>
      </c>
      <c r="U4165" s="6">
        <f>IF($A4165="placement",T4165,SUMIF($C$10:$C$6209,$C4165,$T$10:$T$6209))</f>
        <v>3.8674999999999997</v>
      </c>
      <c r="V4165" s="34">
        <f t="shared" si="197"/>
        <v>8.0769230769230704E-2</v>
      </c>
      <c r="W4165" s="24"/>
      <c r="X4165" s="2" t="str">
        <f>IFERROR(MIN(VLOOKUP($W4165,margin_ranges!$A$5:$D$10,4,FALSE),$Q4165*100)/100,"")</f>
        <v/>
      </c>
      <c r="Y4165" s="6">
        <f t="shared" si="195"/>
        <v>3.8674999999999997</v>
      </c>
      <c r="Z4165" s="6">
        <f>IF($A4165="placement",Y4165,SUMIF($C$10:$C$6209,$C4165,$Y$10:$Y$6209))</f>
        <v>3.8674999999999997</v>
      </c>
      <c r="AA4165" s="29">
        <f t="shared" si="196"/>
        <v>8.0769230769230704E-2</v>
      </c>
    </row>
    <row r="4166" spans="1:27" hidden="1" x14ac:dyDescent="0.3">
      <c r="A4166" s="8" t="s">
        <v>17</v>
      </c>
      <c r="B4166" s="8" t="s">
        <v>6677</v>
      </c>
      <c r="C4166" s="8" t="s">
        <v>6678</v>
      </c>
      <c r="D4166" s="8" t="s">
        <v>6705</v>
      </c>
      <c r="E4166" s="8" t="s">
        <v>6706</v>
      </c>
      <c r="F4166" s="29">
        <v>0.35</v>
      </c>
      <c r="G4166" s="29">
        <v>1</v>
      </c>
      <c r="H4166" s="30">
        <v>68.101500000000001</v>
      </c>
      <c r="I4166" s="30">
        <v>14.3804</v>
      </c>
      <c r="J4166" s="14">
        <v>16</v>
      </c>
      <c r="K4166" s="14">
        <v>6</v>
      </c>
      <c r="L4166" s="12">
        <v>0.2112</v>
      </c>
      <c r="M4166" s="7">
        <v>3.8100580000000002E-2</v>
      </c>
      <c r="N4166" s="31">
        <v>0.01</v>
      </c>
      <c r="O4166" s="14">
        <f>IFERROR(VLOOKUP($C4166,'site totals'!$J$2:$K$607,2,FALSE),1)</f>
        <v>765.65430000000003</v>
      </c>
      <c r="P4166" s="32" t="s">
        <v>91</v>
      </c>
      <c r="Q4166" s="12">
        <v>0.73753682890000005</v>
      </c>
      <c r="R4166" s="29">
        <v>0.35</v>
      </c>
      <c r="S4166" s="2">
        <f>IF($A4166="site","",VLOOKUP($P4166,margin_ranges!$A$5:$D$10,4,FALSE)/100)</f>
        <v>0.29749999999999999</v>
      </c>
      <c r="T4166" s="6">
        <f>IF(A4166="placement",$J4166*MIN($Q4166,$S4166),"")</f>
        <v>4.76</v>
      </c>
      <c r="U4166" s="6">
        <f>IF($A4166="placement",T4166,SUMIF($C$10:$C$6209,$C4166,$T$10:$T$6209))</f>
        <v>4.76</v>
      </c>
      <c r="V4166" s="34">
        <f t="shared" si="197"/>
        <v>8.0769230769230704E-2</v>
      </c>
      <c r="W4166" s="24"/>
      <c r="X4166" s="2" t="str">
        <f>IFERROR(MIN(VLOOKUP($W4166,margin_ranges!$A$5:$D$10,4,FALSE),$Q4166*100)/100,"")</f>
        <v/>
      </c>
      <c r="Y4166" s="6">
        <f t="shared" si="195"/>
        <v>4.76</v>
      </c>
      <c r="Z4166" s="6">
        <f>IF($A4166="placement",Y4166,SUMIF($C$10:$C$6209,$C4166,$Y$10:$Y$6209))</f>
        <v>4.76</v>
      </c>
      <c r="AA4166" s="29">
        <f t="shared" si="196"/>
        <v>8.0769230769230704E-2</v>
      </c>
    </row>
    <row r="4167" spans="1:27" hidden="1" x14ac:dyDescent="0.3">
      <c r="A4167" s="8" t="s">
        <v>17</v>
      </c>
      <c r="B4167" s="8" t="s">
        <v>6677</v>
      </c>
      <c r="C4167" s="8" t="s">
        <v>6678</v>
      </c>
      <c r="D4167" s="8" t="s">
        <v>6723</v>
      </c>
      <c r="E4167" s="8" t="s">
        <v>6724</v>
      </c>
      <c r="F4167" s="29">
        <v>0.35</v>
      </c>
      <c r="G4167" s="29">
        <v>1</v>
      </c>
      <c r="H4167" s="30">
        <v>31.317599999999999</v>
      </c>
      <c r="I4167" s="30">
        <v>7.8041</v>
      </c>
      <c r="J4167" s="14">
        <v>17</v>
      </c>
      <c r="K4167" s="14">
        <v>6</v>
      </c>
      <c r="L4167" s="12">
        <v>0.2492</v>
      </c>
      <c r="M4167" s="7">
        <v>7.2672689999999998E-2</v>
      </c>
      <c r="N4167" s="31">
        <v>0.01</v>
      </c>
      <c r="O4167" s="14">
        <f>IFERROR(VLOOKUP($C4167,'site totals'!$J$2:$K$607,2,FALSE),1)</f>
        <v>765.65430000000003</v>
      </c>
      <c r="P4167" s="32" t="s">
        <v>91</v>
      </c>
      <c r="Q4167" s="12">
        <v>0.86239672540000001</v>
      </c>
      <c r="R4167" s="29">
        <v>0.35</v>
      </c>
      <c r="S4167" s="2">
        <f>IF($A4167="site","",VLOOKUP($P4167,margin_ranges!$A$5:$D$10,4,FALSE)/100)</f>
        <v>0.29749999999999999</v>
      </c>
      <c r="T4167" s="6">
        <f>IF(A4167="placement",$J4167*MIN($Q4167,$S4167),"")</f>
        <v>5.0575000000000001</v>
      </c>
      <c r="U4167" s="6">
        <f>IF($A4167="placement",T4167,SUMIF($C$10:$C$6209,$C4167,$T$10:$T$6209))</f>
        <v>5.0575000000000001</v>
      </c>
      <c r="V4167" s="34">
        <f t="shared" si="197"/>
        <v>8.0769230769230704E-2</v>
      </c>
      <c r="W4167" s="24"/>
      <c r="X4167" s="2" t="str">
        <f>IFERROR(MIN(VLOOKUP($W4167,margin_ranges!$A$5:$D$10,4,FALSE),$Q4167*100)/100,"")</f>
        <v/>
      </c>
      <c r="Y4167" s="6">
        <f t="shared" si="195"/>
        <v>5.0575000000000001</v>
      </c>
      <c r="Z4167" s="6">
        <f>IF($A4167="placement",Y4167,SUMIF($C$10:$C$6209,$C4167,$Y$10:$Y$6209))</f>
        <v>5.0575000000000001</v>
      </c>
      <c r="AA4167" s="17">
        <f t="shared" si="196"/>
        <v>8.0769230769230704E-2</v>
      </c>
    </row>
    <row r="4168" spans="1:27" hidden="1" x14ac:dyDescent="0.3">
      <c r="A4168" s="8" t="s">
        <v>17</v>
      </c>
      <c r="B4168" s="8" t="s">
        <v>6677</v>
      </c>
      <c r="C4168" s="8" t="s">
        <v>6678</v>
      </c>
      <c r="D4168" s="8" t="s">
        <v>6763</v>
      </c>
      <c r="E4168" s="8" t="s">
        <v>6764</v>
      </c>
      <c r="F4168" s="29">
        <v>0.35</v>
      </c>
      <c r="G4168" s="29">
        <v>1</v>
      </c>
      <c r="H4168" s="30">
        <v>68.157399999999996</v>
      </c>
      <c r="I4168" s="30">
        <v>15.130100000000001</v>
      </c>
      <c r="J4168" s="14">
        <v>19</v>
      </c>
      <c r="K4168" s="14">
        <v>7</v>
      </c>
      <c r="L4168" s="12">
        <v>0.222</v>
      </c>
      <c r="M4168" s="7">
        <v>4.1184579999999998E-2</v>
      </c>
      <c r="N4168" s="31">
        <v>0.01</v>
      </c>
      <c r="O4168" s="14">
        <f>IFERROR(VLOOKUP($C4168,'site totals'!$J$2:$K$607,2,FALSE),1)</f>
        <v>765.65430000000003</v>
      </c>
      <c r="P4168" s="32" t="s">
        <v>91</v>
      </c>
      <c r="Q4168" s="12">
        <v>0.75719067380000005</v>
      </c>
      <c r="R4168" s="29">
        <v>0.35</v>
      </c>
      <c r="S4168" s="2">
        <f>IF($A4168="site","",VLOOKUP($P4168,margin_ranges!$A$5:$D$10,4,FALSE)/100)</f>
        <v>0.29749999999999999</v>
      </c>
      <c r="T4168" s="6">
        <f>IF(A4168="placement",$J4168*MIN($Q4168,$S4168),"")</f>
        <v>5.6524999999999999</v>
      </c>
      <c r="U4168" s="6">
        <f>IF($A4168="placement",T4168,SUMIF($C$10:$C$6209,$C4168,$T$10:$T$6209))</f>
        <v>5.6524999999999999</v>
      </c>
      <c r="V4168" s="34">
        <f t="shared" si="197"/>
        <v>8.0769230769230704E-2</v>
      </c>
      <c r="W4168" s="24"/>
      <c r="X4168" s="2" t="str">
        <f>IFERROR(MIN(VLOOKUP($W4168,margin_ranges!$A$5:$D$10,4,FALSE),$Q4168*100)/100,"")</f>
        <v/>
      </c>
      <c r="Y4168" s="6">
        <f t="shared" si="195"/>
        <v>5.6524999999999999</v>
      </c>
      <c r="Z4168" s="6">
        <f>IF($A4168="placement",Y4168,SUMIF($C$10:$C$6209,$C4168,$Y$10:$Y$6209))</f>
        <v>5.6524999999999999</v>
      </c>
      <c r="AA4168" s="29">
        <f t="shared" si="196"/>
        <v>8.0769230769230704E-2</v>
      </c>
    </row>
    <row r="4169" spans="1:27" hidden="1" x14ac:dyDescent="0.3">
      <c r="A4169" s="8" t="s">
        <v>17</v>
      </c>
      <c r="B4169" s="8" t="s">
        <v>6677</v>
      </c>
      <c r="C4169" s="8" t="s">
        <v>6678</v>
      </c>
      <c r="D4169" s="8" t="s">
        <v>6687</v>
      </c>
      <c r="E4169" s="8" t="s">
        <v>6688</v>
      </c>
      <c r="F4169" s="29">
        <v>0.35</v>
      </c>
      <c r="G4169" s="29">
        <v>1</v>
      </c>
      <c r="H4169" s="30">
        <v>101.1463</v>
      </c>
      <c r="I4169" s="30">
        <v>24.0928</v>
      </c>
      <c r="J4169" s="14">
        <v>22</v>
      </c>
      <c r="K4169" s="14">
        <v>8</v>
      </c>
      <c r="L4169" s="12">
        <v>0.2382</v>
      </c>
      <c r="M4169" s="7">
        <v>3.1077469999999999E-2</v>
      </c>
      <c r="N4169" s="31">
        <v>0.01</v>
      </c>
      <c r="O4169" s="14">
        <f>IFERROR(VLOOKUP($C4169,'site totals'!$J$2:$K$607,2,FALSE),1)</f>
        <v>765.65430000000003</v>
      </c>
      <c r="P4169" s="32" t="s">
        <v>91</v>
      </c>
      <c r="Q4169" s="12">
        <v>0.67822349839999996</v>
      </c>
      <c r="R4169" s="29">
        <v>0.35</v>
      </c>
      <c r="S4169" s="2">
        <f>IF($A4169="site","",VLOOKUP($P4169,margin_ranges!$A$5:$D$10,4,FALSE)/100)</f>
        <v>0.29749999999999999</v>
      </c>
      <c r="T4169" s="6">
        <f>IF(A4169="placement",$J4169*MIN($Q4169,$S4169),"")</f>
        <v>6.5449999999999999</v>
      </c>
      <c r="U4169" s="6">
        <f>IF($A4169="placement",T4169,SUMIF($C$10:$C$6209,$C4169,$T$10:$T$6209))</f>
        <v>6.5449999999999999</v>
      </c>
      <c r="V4169" s="34">
        <f t="shared" si="197"/>
        <v>8.0769230769230704E-2</v>
      </c>
      <c r="W4169" s="24"/>
      <c r="X4169" s="2" t="str">
        <f>IFERROR(MIN(VLOOKUP($W4169,margin_ranges!$A$5:$D$10,4,FALSE),$Q4169*100)/100,"")</f>
        <v/>
      </c>
      <c r="Y4169" s="6">
        <f t="shared" si="195"/>
        <v>6.5449999999999999</v>
      </c>
      <c r="Z4169" s="6">
        <f>IF($A4169="placement",Y4169,SUMIF($C$10:$C$6209,$C4169,$Y$10:$Y$6209))</f>
        <v>6.5449999999999999</v>
      </c>
      <c r="AA4169" s="17">
        <f t="shared" si="196"/>
        <v>8.0769230769230704E-2</v>
      </c>
    </row>
    <row r="4170" spans="1:27" hidden="1" x14ac:dyDescent="0.3">
      <c r="A4170" s="8" t="s">
        <v>17</v>
      </c>
      <c r="B4170" s="8" t="s">
        <v>6677</v>
      </c>
      <c r="C4170" s="8" t="s">
        <v>6678</v>
      </c>
      <c r="D4170" s="8" t="s">
        <v>6691</v>
      </c>
      <c r="E4170" s="8" t="s">
        <v>6692</v>
      </c>
      <c r="F4170" s="29">
        <v>0.35</v>
      </c>
      <c r="G4170" s="29">
        <v>1</v>
      </c>
      <c r="H4170" s="30">
        <v>101.36320000000001</v>
      </c>
      <c r="I4170" s="30">
        <v>23.320900000000002</v>
      </c>
      <c r="J4170" s="14">
        <v>22</v>
      </c>
      <c r="K4170" s="14">
        <v>8</v>
      </c>
      <c r="L4170" s="12">
        <v>0.2301</v>
      </c>
      <c r="M4170" s="7">
        <v>3.1877040000000002E-2</v>
      </c>
      <c r="N4170" s="31">
        <v>0.01</v>
      </c>
      <c r="O4170" s="14">
        <f>IFERROR(VLOOKUP($C4170,'site totals'!$J$2:$K$607,2,FALSE),1)</f>
        <v>765.65430000000003</v>
      </c>
      <c r="P4170" s="32" t="s">
        <v>91</v>
      </c>
      <c r="Q4170" s="12">
        <v>0.68629463079999997</v>
      </c>
      <c r="R4170" s="29">
        <v>0.35</v>
      </c>
      <c r="S4170" s="2">
        <f>IF($A4170="site","",VLOOKUP($P4170,margin_ranges!$A$5:$D$10,4,FALSE)/100)</f>
        <v>0.29749999999999999</v>
      </c>
      <c r="T4170" s="6">
        <f>IF(A4170="placement",$J4170*MIN($Q4170,$S4170),"")</f>
        <v>6.5449999999999999</v>
      </c>
      <c r="U4170" s="6">
        <f>IF($A4170="placement",T4170,SUMIF($C$10:$C$6209,$C4170,$T$10:$T$6209))</f>
        <v>6.5449999999999999</v>
      </c>
      <c r="V4170" s="34">
        <f t="shared" si="197"/>
        <v>8.0769230769230704E-2</v>
      </c>
      <c r="W4170" s="24"/>
      <c r="X4170" s="2" t="str">
        <f>IFERROR(MIN(VLOOKUP($W4170,margin_ranges!$A$5:$D$10,4,FALSE),$Q4170*100)/100,"")</f>
        <v/>
      </c>
      <c r="Y4170" s="6">
        <f t="shared" si="195"/>
        <v>6.5449999999999999</v>
      </c>
      <c r="Z4170" s="6">
        <f>IF($A4170="placement",Y4170,SUMIF($C$10:$C$6209,$C4170,$Y$10:$Y$6209))</f>
        <v>6.5449999999999999</v>
      </c>
      <c r="AA4170" s="29">
        <f t="shared" si="196"/>
        <v>8.0769230769230704E-2</v>
      </c>
    </row>
    <row r="4171" spans="1:27" hidden="1" x14ac:dyDescent="0.3">
      <c r="A4171" s="8" t="s">
        <v>17</v>
      </c>
      <c r="B4171" s="8" t="s">
        <v>6677</v>
      </c>
      <c r="C4171" s="8" t="s">
        <v>6678</v>
      </c>
      <c r="D4171" s="8" t="s">
        <v>6721</v>
      </c>
      <c r="E4171" s="8" t="s">
        <v>6722</v>
      </c>
      <c r="F4171" s="29">
        <v>0.34999999999999898</v>
      </c>
      <c r="G4171" s="29">
        <v>1</v>
      </c>
      <c r="H4171" s="30">
        <v>101.1469</v>
      </c>
      <c r="I4171" s="30">
        <v>22.999400000000001</v>
      </c>
      <c r="J4171" s="14">
        <v>24</v>
      </c>
      <c r="K4171" s="14">
        <v>9</v>
      </c>
      <c r="L4171" s="12">
        <v>0.22739999999999999</v>
      </c>
      <c r="M4171" s="7">
        <v>3.5385970000000003E-2</v>
      </c>
      <c r="N4171" s="31">
        <v>0.01</v>
      </c>
      <c r="O4171" s="14">
        <f>IFERROR(VLOOKUP($C4171,'site totals'!$J$2:$K$607,2,FALSE),1)</f>
        <v>765.65430000000003</v>
      </c>
      <c r="P4171" s="32" t="s">
        <v>91</v>
      </c>
      <c r="Q4171" s="12">
        <v>0.71740214150000003</v>
      </c>
      <c r="R4171" s="29">
        <v>0.35</v>
      </c>
      <c r="S4171" s="2">
        <f>IF($A4171="site","",VLOOKUP($P4171,margin_ranges!$A$5:$D$10,4,FALSE)/100)</f>
        <v>0.29749999999999999</v>
      </c>
      <c r="T4171" s="6">
        <f>IF(A4171="placement",$J4171*MIN($Q4171,$S4171),"")</f>
        <v>7.14</v>
      </c>
      <c r="U4171" s="6">
        <f>IF($A4171="placement",T4171,SUMIF($C$10:$C$6209,$C4171,$T$10:$T$6209))</f>
        <v>7.14</v>
      </c>
      <c r="V4171" s="34">
        <f t="shared" si="197"/>
        <v>8.0769230769230704E-2</v>
      </c>
      <c r="W4171" s="24"/>
      <c r="X4171" s="2" t="str">
        <f>IFERROR(MIN(VLOOKUP($W4171,margin_ranges!$A$5:$D$10,4,FALSE),$Q4171*100)/100,"")</f>
        <v/>
      </c>
      <c r="Y4171" s="6">
        <f t="shared" si="195"/>
        <v>7.14</v>
      </c>
      <c r="Z4171" s="6">
        <f>IF($A4171="placement",Y4171,SUMIF($C$10:$C$6209,$C4171,$Y$10:$Y$6209))</f>
        <v>7.14</v>
      </c>
      <c r="AA4171" s="17">
        <f t="shared" si="196"/>
        <v>8.0769230769230704E-2</v>
      </c>
    </row>
    <row r="4172" spans="1:27" hidden="1" x14ac:dyDescent="0.3">
      <c r="A4172" s="8" t="s">
        <v>17</v>
      </c>
      <c r="B4172" s="8" t="s">
        <v>6677</v>
      </c>
      <c r="C4172" s="8" t="s">
        <v>6678</v>
      </c>
      <c r="D4172" s="8" t="s">
        <v>6699</v>
      </c>
      <c r="E4172" s="8" t="s">
        <v>6700</v>
      </c>
      <c r="F4172" s="29">
        <v>0.35</v>
      </c>
      <c r="G4172" s="29">
        <v>1</v>
      </c>
      <c r="H4172" s="30">
        <v>31.306899999999999</v>
      </c>
      <c r="I4172" s="30">
        <v>2.089</v>
      </c>
      <c r="J4172" s="14">
        <v>35</v>
      </c>
      <c r="K4172" s="14">
        <v>12</v>
      </c>
      <c r="L4172" s="12">
        <v>6.6699999999999995E-2</v>
      </c>
      <c r="M4172" s="7">
        <v>0.55118648999999997</v>
      </c>
      <c r="N4172" s="31">
        <v>0.25</v>
      </c>
      <c r="O4172" s="14">
        <f>IFERROR(VLOOKUP($C4172,'site totals'!$J$2:$K$607,2,FALSE),1)</f>
        <v>765.65430000000003</v>
      </c>
      <c r="P4172" s="32" t="s">
        <v>91</v>
      </c>
      <c r="Q4172" s="12">
        <v>0.54643300250000004</v>
      </c>
      <c r="R4172" s="29">
        <v>0.35</v>
      </c>
      <c r="S4172" s="2">
        <f>IF($A4172="site","",VLOOKUP($P4172,margin_ranges!$A$5:$D$10,4,FALSE)/100)</f>
        <v>0.29749999999999999</v>
      </c>
      <c r="T4172" s="6">
        <f>IF(A4172="placement",$J4172*MIN($Q4172,$S4172),"")</f>
        <v>10.4125</v>
      </c>
      <c r="U4172" s="6">
        <f>IF($A4172="placement",T4172,SUMIF($C$10:$C$6209,$C4172,$T$10:$T$6209))</f>
        <v>10.4125</v>
      </c>
      <c r="V4172" s="34">
        <f t="shared" si="197"/>
        <v>8.0769230769230704E-2</v>
      </c>
      <c r="W4172" s="24"/>
      <c r="X4172" s="2" t="str">
        <f>IFERROR(MIN(VLOOKUP($W4172,margin_ranges!$A$5:$D$10,4,FALSE),$Q4172*100)/100,"")</f>
        <v/>
      </c>
      <c r="Y4172" s="6">
        <f t="shared" si="195"/>
        <v>10.4125</v>
      </c>
      <c r="Z4172" s="6">
        <f>IF($A4172="placement",Y4172,SUMIF($C$10:$C$6209,$C4172,$Y$10:$Y$6209))</f>
        <v>10.4125</v>
      </c>
      <c r="AA4172" s="29">
        <f t="shared" si="196"/>
        <v>8.0769230769230704E-2</v>
      </c>
    </row>
    <row r="4173" spans="1:27" hidden="1" x14ac:dyDescent="0.3">
      <c r="A4173" s="8" t="s">
        <v>17</v>
      </c>
      <c r="B4173" s="8" t="s">
        <v>6677</v>
      </c>
      <c r="C4173" s="8" t="s">
        <v>6678</v>
      </c>
      <c r="D4173" s="8" t="s">
        <v>6707</v>
      </c>
      <c r="E4173" s="8" t="s">
        <v>6708</v>
      </c>
      <c r="F4173" s="29">
        <v>0.34999999999999898</v>
      </c>
      <c r="G4173" s="29">
        <v>1</v>
      </c>
      <c r="H4173" s="30">
        <v>101.43559999999999</v>
      </c>
      <c r="I4173" s="30">
        <v>19.935400000000001</v>
      </c>
      <c r="J4173" s="14">
        <v>35</v>
      </c>
      <c r="K4173" s="14">
        <v>12</v>
      </c>
      <c r="L4173" s="12">
        <v>0.19650000000000001</v>
      </c>
      <c r="M4173" s="7">
        <v>5.7960699999999997E-2</v>
      </c>
      <c r="N4173" s="31">
        <v>0.01</v>
      </c>
      <c r="O4173" s="14">
        <f>IFERROR(VLOOKUP($C4173,'site totals'!$J$2:$K$607,2,FALSE),1)</f>
        <v>765.65430000000003</v>
      </c>
      <c r="P4173" s="32" t="s">
        <v>91</v>
      </c>
      <c r="Q4173" s="12">
        <v>0.82746930750000003</v>
      </c>
      <c r="R4173" s="29">
        <v>0.35</v>
      </c>
      <c r="S4173" s="2">
        <f>IF($A4173="site","",VLOOKUP($P4173,margin_ranges!$A$5:$D$10,4,FALSE)/100)</f>
        <v>0.29749999999999999</v>
      </c>
      <c r="T4173" s="6">
        <f>IF(A4173="placement",$J4173*MIN($Q4173,$S4173),"")</f>
        <v>10.4125</v>
      </c>
      <c r="U4173" s="6">
        <f>IF($A4173="placement",T4173,SUMIF($C$10:$C$6209,$C4173,$T$10:$T$6209))</f>
        <v>10.4125</v>
      </c>
      <c r="V4173" s="34">
        <f t="shared" si="197"/>
        <v>8.0769230769230704E-2</v>
      </c>
      <c r="W4173" s="24"/>
      <c r="X4173" s="2" t="str">
        <f>IFERROR(MIN(VLOOKUP($W4173,margin_ranges!$A$5:$D$10,4,FALSE),$Q4173*100)/100,"")</f>
        <v/>
      </c>
      <c r="Y4173" s="6">
        <f t="shared" si="195"/>
        <v>10.4125</v>
      </c>
      <c r="Z4173" s="6">
        <f>IF($A4173="placement",Y4173,SUMIF($C$10:$C$6209,$C4173,$Y$10:$Y$6209))</f>
        <v>10.4125</v>
      </c>
      <c r="AA4173" s="29">
        <f t="shared" si="196"/>
        <v>8.0769230769230704E-2</v>
      </c>
    </row>
    <row r="4174" spans="1:27" hidden="1" x14ac:dyDescent="0.3">
      <c r="A4174" s="8" t="s">
        <v>17</v>
      </c>
      <c r="B4174" s="8" t="s">
        <v>6677</v>
      </c>
      <c r="C4174" s="8" t="s">
        <v>6678</v>
      </c>
      <c r="D4174" s="8" t="s">
        <v>6795</v>
      </c>
      <c r="E4174" s="8" t="s">
        <v>6796</v>
      </c>
      <c r="F4174" s="29">
        <v>0.35</v>
      </c>
      <c r="G4174" s="29">
        <v>1</v>
      </c>
      <c r="H4174" s="30">
        <v>68.024900000000002</v>
      </c>
      <c r="I4174" s="30">
        <v>3.0386000000000002</v>
      </c>
      <c r="J4174" s="14">
        <v>36</v>
      </c>
      <c r="K4174" s="14">
        <v>12</v>
      </c>
      <c r="L4174" s="12">
        <v>4.4699999999999997E-2</v>
      </c>
      <c r="M4174" s="7">
        <v>0.39567945999999998</v>
      </c>
      <c r="N4174" s="31">
        <v>0.25</v>
      </c>
      <c r="O4174" s="14">
        <f>IFERROR(VLOOKUP($C4174,'site totals'!$J$2:$K$607,2,FALSE),1)</f>
        <v>765.65430000000003</v>
      </c>
      <c r="P4174" s="32" t="s">
        <v>91</v>
      </c>
      <c r="Q4174" s="12">
        <v>0.36817544530000001</v>
      </c>
      <c r="R4174" s="29">
        <v>0.35</v>
      </c>
      <c r="S4174" s="2">
        <f>IF($A4174="site","",VLOOKUP($P4174,margin_ranges!$A$5:$D$10,4,FALSE)/100)</f>
        <v>0.29749999999999999</v>
      </c>
      <c r="T4174" s="6">
        <f>IF(A4174="placement",$J4174*MIN($Q4174,$S4174),"")</f>
        <v>10.709999999999999</v>
      </c>
      <c r="U4174" s="6">
        <f>IF($A4174="placement",T4174,SUMIF($C$10:$C$6209,$C4174,$T$10:$T$6209))</f>
        <v>10.709999999999999</v>
      </c>
      <c r="V4174" s="34">
        <f t="shared" si="197"/>
        <v>8.0769230769230704E-2</v>
      </c>
      <c r="W4174" s="24"/>
      <c r="X4174" s="2" t="str">
        <f>IFERROR(MIN(VLOOKUP($W4174,margin_ranges!$A$5:$D$10,4,FALSE),$Q4174*100)/100,"")</f>
        <v/>
      </c>
      <c r="Y4174" s="6">
        <f t="shared" si="195"/>
        <v>10.709999999999999</v>
      </c>
      <c r="Z4174" s="6">
        <f>IF($A4174="placement",Y4174,SUMIF($C$10:$C$6209,$C4174,$Y$10:$Y$6209))</f>
        <v>10.709999999999999</v>
      </c>
      <c r="AA4174" s="29">
        <f t="shared" si="196"/>
        <v>8.0769230769230704E-2</v>
      </c>
    </row>
    <row r="4175" spans="1:27" hidden="1" x14ac:dyDescent="0.3">
      <c r="A4175" s="8" t="s">
        <v>17</v>
      </c>
      <c r="B4175" s="8" t="s">
        <v>6677</v>
      </c>
      <c r="C4175" s="8" t="s">
        <v>6678</v>
      </c>
      <c r="D4175" s="8" t="s">
        <v>6767</v>
      </c>
      <c r="E4175" s="8" t="s">
        <v>6768</v>
      </c>
      <c r="F4175" s="29">
        <v>0.35</v>
      </c>
      <c r="G4175" s="29">
        <v>1</v>
      </c>
      <c r="H4175" s="30">
        <v>68.271600000000007</v>
      </c>
      <c r="I4175" s="30">
        <v>3.1549</v>
      </c>
      <c r="J4175" s="14">
        <v>49</v>
      </c>
      <c r="K4175" s="14">
        <v>17</v>
      </c>
      <c r="L4175" s="12">
        <v>4.6199999999999998E-2</v>
      </c>
      <c r="M4175" s="7">
        <v>0.51442867000000003</v>
      </c>
      <c r="N4175" s="31">
        <v>0.25</v>
      </c>
      <c r="O4175" s="14">
        <f>IFERROR(VLOOKUP($C4175,'site totals'!$J$2:$K$607,2,FALSE),1)</f>
        <v>765.65430000000003</v>
      </c>
      <c r="P4175" s="32" t="s">
        <v>91</v>
      </c>
      <c r="Q4175" s="12">
        <v>0.51402397700000002</v>
      </c>
      <c r="R4175" s="29">
        <v>0.35</v>
      </c>
      <c r="S4175" s="2">
        <f>IF($A4175="site","",VLOOKUP($P4175,margin_ranges!$A$5:$D$10,4,FALSE)/100)</f>
        <v>0.29749999999999999</v>
      </c>
      <c r="T4175" s="6">
        <f>IF(A4175="placement",$J4175*MIN($Q4175,$S4175),"")</f>
        <v>14.577499999999999</v>
      </c>
      <c r="U4175" s="6">
        <f>IF($A4175="placement",T4175,SUMIF($C$10:$C$6209,$C4175,$T$10:$T$6209))</f>
        <v>14.577499999999999</v>
      </c>
      <c r="V4175" s="34">
        <f t="shared" si="197"/>
        <v>8.0769230769230704E-2</v>
      </c>
      <c r="W4175" s="24"/>
      <c r="X4175" s="2" t="str">
        <f>IFERROR(MIN(VLOOKUP($W4175,margin_ranges!$A$5:$D$10,4,FALSE),$Q4175*100)/100,"")</f>
        <v/>
      </c>
      <c r="Y4175" s="6">
        <f t="shared" si="195"/>
        <v>14.577499999999999</v>
      </c>
      <c r="Z4175" s="6">
        <f>IF($A4175="placement",Y4175,SUMIF($C$10:$C$6209,$C4175,$Y$10:$Y$6209))</f>
        <v>14.577499999999999</v>
      </c>
      <c r="AA4175" s="29">
        <f t="shared" si="196"/>
        <v>8.0769230769230704E-2</v>
      </c>
    </row>
    <row r="4176" spans="1:27" hidden="1" x14ac:dyDescent="0.3">
      <c r="A4176" s="8" t="s">
        <v>17</v>
      </c>
      <c r="B4176" s="8" t="s">
        <v>6677</v>
      </c>
      <c r="C4176" s="8" t="s">
        <v>6678</v>
      </c>
      <c r="D4176" s="8" t="s">
        <v>6679</v>
      </c>
      <c r="E4176" s="8" t="s">
        <v>6680</v>
      </c>
      <c r="F4176" s="29">
        <v>0.35</v>
      </c>
      <c r="G4176" s="29">
        <v>1</v>
      </c>
      <c r="H4176" s="30">
        <v>101.1016</v>
      </c>
      <c r="I4176" s="30">
        <v>22.9116</v>
      </c>
      <c r="J4176" s="14">
        <v>61</v>
      </c>
      <c r="K4176" s="14">
        <v>21</v>
      </c>
      <c r="L4176" s="12">
        <v>0.2266</v>
      </c>
      <c r="M4176" s="7">
        <v>8.8297589999999995E-2</v>
      </c>
      <c r="N4176" s="31">
        <v>0.01</v>
      </c>
      <c r="O4176" s="14">
        <f>IFERROR(VLOOKUP($C4176,'site totals'!$J$2:$K$607,2,FALSE),1)</f>
        <v>765.65430000000003</v>
      </c>
      <c r="P4176" s="32" t="s">
        <v>91</v>
      </c>
      <c r="Q4176" s="12">
        <v>0.88674662640000002</v>
      </c>
      <c r="R4176" s="29">
        <v>0.35</v>
      </c>
      <c r="S4176" s="2">
        <f>IF($A4176="site","",VLOOKUP($P4176,margin_ranges!$A$5:$D$10,4,FALSE)/100)</f>
        <v>0.29749999999999999</v>
      </c>
      <c r="T4176" s="6">
        <f>IF(A4176="placement",$J4176*MIN($Q4176,$S4176),"")</f>
        <v>18.147500000000001</v>
      </c>
      <c r="U4176" s="6">
        <f>IF($A4176="placement",T4176,SUMIF($C$10:$C$6209,$C4176,$T$10:$T$6209))</f>
        <v>18.147500000000001</v>
      </c>
      <c r="V4176" s="34">
        <f t="shared" si="197"/>
        <v>8.0769230769230704E-2</v>
      </c>
      <c r="W4176" s="24"/>
      <c r="X4176" s="2" t="str">
        <f>IFERROR(MIN(VLOOKUP($W4176,margin_ranges!$A$5:$D$10,4,FALSE),$Q4176*100)/100,"")</f>
        <v/>
      </c>
      <c r="Y4176" s="6">
        <f t="shared" si="195"/>
        <v>18.147500000000001</v>
      </c>
      <c r="Z4176" s="6">
        <f>IF($A4176="placement",Y4176,SUMIF($C$10:$C$6209,$C4176,$Y$10:$Y$6209))</f>
        <v>18.147500000000001</v>
      </c>
      <c r="AA4176" s="17">
        <f t="shared" si="196"/>
        <v>8.0769230769230704E-2</v>
      </c>
    </row>
    <row r="4177" spans="1:27" hidden="1" x14ac:dyDescent="0.3">
      <c r="A4177" s="8" t="s">
        <v>17</v>
      </c>
      <c r="B4177" s="8" t="s">
        <v>6677</v>
      </c>
      <c r="C4177" s="8" t="s">
        <v>6678</v>
      </c>
      <c r="D4177" s="8" t="s">
        <v>6715</v>
      </c>
      <c r="E4177" s="8" t="s">
        <v>6716</v>
      </c>
      <c r="F4177" s="29">
        <v>0.35</v>
      </c>
      <c r="G4177" s="29">
        <v>1</v>
      </c>
      <c r="H4177" s="30">
        <v>101.6519</v>
      </c>
      <c r="I4177" s="30">
        <v>23.060300000000002</v>
      </c>
      <c r="J4177" s="14">
        <v>21</v>
      </c>
      <c r="K4177" s="14">
        <v>7</v>
      </c>
      <c r="L4177" s="12">
        <v>0.22689999999999999</v>
      </c>
      <c r="M4177" s="7">
        <v>3.0236889999999999E-2</v>
      </c>
      <c r="N4177" s="31">
        <v>0.01</v>
      </c>
      <c r="O4177" s="14">
        <f>IFERROR(VLOOKUP($C4177,'site totals'!$J$2:$K$607,2,FALSE),1)</f>
        <v>765.65430000000003</v>
      </c>
      <c r="P4177" s="32" t="s">
        <v>91</v>
      </c>
      <c r="Q4177" s="12">
        <v>0.66927820689999995</v>
      </c>
      <c r="R4177" s="29">
        <v>0.35</v>
      </c>
      <c r="S4177" s="2">
        <f>IF($A4177="site","",VLOOKUP($P4177,margin_ranges!$A$5:$D$10,4,FALSE)/100)</f>
        <v>0.29749999999999999</v>
      </c>
      <c r="T4177" s="6">
        <f>IF(A4177="placement",$J4177*MIN($Q4177,$S4177),"")</f>
        <v>6.2474999999999996</v>
      </c>
      <c r="U4177" s="6">
        <f>IF($A4177="placement",T4177,SUMIF($C$10:$C$6209,$C4177,$T$10:$T$6209))</f>
        <v>6.2474999999999996</v>
      </c>
      <c r="V4177" s="34">
        <f t="shared" si="197"/>
        <v>8.0769230769230926E-2</v>
      </c>
      <c r="W4177" s="24"/>
      <c r="X4177" s="2" t="str">
        <f>IFERROR(MIN(VLOOKUP($W4177,margin_ranges!$A$5:$D$10,4,FALSE),$Q4177*100)/100,"")</f>
        <v/>
      </c>
      <c r="Y4177" s="6">
        <f t="shared" si="195"/>
        <v>6.2474999999999996</v>
      </c>
      <c r="Z4177" s="6">
        <f>IF($A4177="placement",Y4177,SUMIF($C$10:$C$6209,$C4177,$Y$10:$Y$6209))</f>
        <v>6.2474999999999996</v>
      </c>
      <c r="AA4177" s="17">
        <f t="shared" si="196"/>
        <v>8.0769230769230926E-2</v>
      </c>
    </row>
    <row r="4178" spans="1:27" hidden="1" x14ac:dyDescent="0.3">
      <c r="A4178" s="8" t="s">
        <v>17</v>
      </c>
      <c r="B4178" s="8" t="s">
        <v>6677</v>
      </c>
      <c r="C4178" s="8" t="s">
        <v>6678</v>
      </c>
      <c r="D4178" s="33" t="s">
        <v>6739</v>
      </c>
      <c r="E4178" s="8" t="s">
        <v>6740</v>
      </c>
      <c r="F4178" s="29">
        <v>0.34999999999999898</v>
      </c>
      <c r="G4178" s="29">
        <v>1</v>
      </c>
      <c r="H4178" s="30">
        <v>68.0488</v>
      </c>
      <c r="I4178" s="30">
        <v>11.396599999999999</v>
      </c>
      <c r="J4178" s="14">
        <v>21</v>
      </c>
      <c r="K4178" s="14">
        <v>7</v>
      </c>
      <c r="L4178" s="12">
        <v>0.16750000000000001</v>
      </c>
      <c r="M4178" s="7">
        <v>6.22464E-2</v>
      </c>
      <c r="N4178" s="31">
        <v>0.01</v>
      </c>
      <c r="O4178" s="14">
        <f>IFERROR(VLOOKUP($C4178,'site totals'!$J$2:$K$607,2,FALSE),1)</f>
        <v>765.65430000000003</v>
      </c>
      <c r="P4178" s="32" t="s">
        <v>91</v>
      </c>
      <c r="Q4178" s="12">
        <v>0.83934814130000002</v>
      </c>
      <c r="R4178" s="29">
        <v>0.35</v>
      </c>
      <c r="S4178" s="2">
        <f>IF($A4178="site","",VLOOKUP($P4178,margin_ranges!$A$5:$D$10,4,FALSE)/100)</f>
        <v>0.29749999999999999</v>
      </c>
      <c r="T4178" s="6">
        <f>IF(A4178="placement",$J4178*MIN($Q4178,$S4178),"")</f>
        <v>6.2474999999999996</v>
      </c>
      <c r="U4178" s="6">
        <f>IF($A4178="placement",T4178,SUMIF($C$10:$C$6209,$C4178,$T$10:$T$6209))</f>
        <v>6.2474999999999996</v>
      </c>
      <c r="V4178" s="34">
        <f t="shared" si="197"/>
        <v>8.0769230769230926E-2</v>
      </c>
      <c r="W4178" s="24"/>
      <c r="X4178" s="2" t="str">
        <f>IFERROR(MIN(VLOOKUP($W4178,margin_ranges!$A$5:$D$10,4,FALSE),$Q4178*100)/100,"")</f>
        <v/>
      </c>
      <c r="Y4178" s="6">
        <f t="shared" si="195"/>
        <v>6.2474999999999996</v>
      </c>
      <c r="Z4178" s="6">
        <f>IF($A4178="placement",Y4178,SUMIF($C$10:$C$6209,$C4178,$Y$10:$Y$6209))</f>
        <v>6.2474999999999996</v>
      </c>
      <c r="AA4178" s="29">
        <f t="shared" si="196"/>
        <v>8.0769230769230926E-2</v>
      </c>
    </row>
    <row r="4179" spans="1:27" hidden="1" x14ac:dyDescent="0.3">
      <c r="A4179" s="8" t="s">
        <v>17</v>
      </c>
      <c r="B4179" s="8" t="s">
        <v>6677</v>
      </c>
      <c r="C4179" s="8" t="s">
        <v>6678</v>
      </c>
      <c r="D4179" s="8" t="s">
        <v>6749</v>
      </c>
      <c r="E4179" s="8" t="s">
        <v>6750</v>
      </c>
      <c r="F4179" s="29">
        <v>0.34999999999999898</v>
      </c>
      <c r="G4179" s="29">
        <v>1</v>
      </c>
      <c r="H4179" s="30">
        <v>101.3678</v>
      </c>
      <c r="I4179" s="30">
        <v>4.8887999999999998</v>
      </c>
      <c r="J4179" s="14">
        <v>59</v>
      </c>
      <c r="K4179" s="14">
        <v>20</v>
      </c>
      <c r="L4179" s="12">
        <v>4.82E-2</v>
      </c>
      <c r="M4179" s="7">
        <v>0.39986558</v>
      </c>
      <c r="N4179" s="31">
        <v>0.25</v>
      </c>
      <c r="O4179" s="14">
        <f>IFERROR(VLOOKUP($C4179,'site totals'!$J$2:$K$607,2,FALSE),1)</f>
        <v>765.65430000000003</v>
      </c>
      <c r="P4179" s="32" t="s">
        <v>91</v>
      </c>
      <c r="Q4179" s="12">
        <v>0.3747899006</v>
      </c>
      <c r="R4179" s="29">
        <v>0.35</v>
      </c>
      <c r="S4179" s="2">
        <f>IF($A4179="site","",VLOOKUP($P4179,margin_ranges!$A$5:$D$10,4,FALSE)/100)</f>
        <v>0.29749999999999999</v>
      </c>
      <c r="T4179" s="6">
        <f>IF(A4179="placement",$J4179*MIN($Q4179,$S4179),"")</f>
        <v>17.552499999999998</v>
      </c>
      <c r="U4179" s="6">
        <f>IF($A4179="placement",T4179,SUMIF($C$10:$C$6209,$C4179,$T$10:$T$6209))</f>
        <v>17.552499999999998</v>
      </c>
      <c r="V4179" s="34">
        <f t="shared" si="197"/>
        <v>8.0769230769230926E-2</v>
      </c>
      <c r="W4179" s="24"/>
      <c r="X4179" s="2" t="str">
        <f>IFERROR(MIN(VLOOKUP($W4179,margin_ranges!$A$5:$D$10,4,FALSE),$Q4179*100)/100,"")</f>
        <v/>
      </c>
      <c r="Y4179" s="6">
        <f t="shared" si="195"/>
        <v>17.552499999999998</v>
      </c>
      <c r="Z4179" s="6">
        <f>IF($A4179="placement",Y4179,SUMIF($C$10:$C$6209,$C4179,$Y$10:$Y$6209))</f>
        <v>17.552499999999998</v>
      </c>
      <c r="AA4179" s="29">
        <f t="shared" si="196"/>
        <v>8.0769230769230926E-2</v>
      </c>
    </row>
    <row r="4180" spans="1:27" hidden="1" x14ac:dyDescent="0.3">
      <c r="A4180" s="8" t="s">
        <v>17</v>
      </c>
      <c r="B4180" s="8" t="s">
        <v>6677</v>
      </c>
      <c r="C4180" s="8" t="s">
        <v>6678</v>
      </c>
      <c r="D4180" s="33" t="s">
        <v>6727</v>
      </c>
      <c r="E4180" s="8" t="s">
        <v>6728</v>
      </c>
      <c r="F4180" s="29">
        <v>0.35</v>
      </c>
      <c r="G4180" s="29">
        <v>1</v>
      </c>
      <c r="H4180" s="30">
        <v>101.1484</v>
      </c>
      <c r="I4180" s="30">
        <v>4.2328000000000001</v>
      </c>
      <c r="J4180" s="14">
        <v>60</v>
      </c>
      <c r="K4180" s="14">
        <v>21</v>
      </c>
      <c r="L4180" s="12">
        <v>4.1799999999999997E-2</v>
      </c>
      <c r="M4180" s="7">
        <v>0.46863093</v>
      </c>
      <c r="N4180" s="31">
        <v>0.25</v>
      </c>
      <c r="O4180" s="14">
        <f>IFERROR(VLOOKUP($C4180,'site totals'!$J$2:$K$607,2,FALSE),1)</f>
        <v>765.65430000000003</v>
      </c>
      <c r="P4180" s="32" t="s">
        <v>91</v>
      </c>
      <c r="Q4180" s="12">
        <v>0.46653115160000003</v>
      </c>
      <c r="R4180" s="29">
        <v>0.35</v>
      </c>
      <c r="S4180" s="2">
        <f>IF($A4180="site","",VLOOKUP($P4180,margin_ranges!$A$5:$D$10,4,FALSE)/100)</f>
        <v>0.29749999999999999</v>
      </c>
      <c r="T4180" s="6">
        <f>IF(A4180="placement",$J4180*MIN($Q4180,$S4180),"")</f>
        <v>17.849999999999998</v>
      </c>
      <c r="U4180" s="6">
        <f>IF($A4180="placement",T4180,SUMIF($C$10:$C$6209,$C4180,$T$10:$T$6209))</f>
        <v>17.849999999999998</v>
      </c>
      <c r="V4180" s="34">
        <f t="shared" si="197"/>
        <v>8.0769230769230926E-2</v>
      </c>
      <c r="W4180" s="24"/>
      <c r="X4180" s="2" t="str">
        <f>IFERROR(MIN(VLOOKUP($W4180,margin_ranges!$A$5:$D$10,4,FALSE),$Q4180*100)/100,"")</f>
        <v/>
      </c>
      <c r="Y4180" s="6">
        <f t="shared" si="195"/>
        <v>17.849999999999998</v>
      </c>
      <c r="Z4180" s="6">
        <f>IF($A4180="placement",Y4180,SUMIF($C$10:$C$6209,$C4180,$Y$10:$Y$6209))</f>
        <v>17.849999999999998</v>
      </c>
      <c r="AA4180" s="29">
        <f t="shared" si="196"/>
        <v>8.0769230769230926E-2</v>
      </c>
    </row>
    <row r="4181" spans="1:27" x14ac:dyDescent="0.3">
      <c r="A4181" s="16" t="s">
        <v>33</v>
      </c>
      <c r="B4181" s="16" t="s">
        <v>6677</v>
      </c>
      <c r="C4181" s="16" t="s">
        <v>6678</v>
      </c>
      <c r="D4181" s="8" t="s">
        <v>34</v>
      </c>
      <c r="E4181" s="16"/>
      <c r="F4181" s="17">
        <v>0.321101421359482</v>
      </c>
      <c r="G4181" s="17">
        <v>0.69797244000000003</v>
      </c>
      <c r="H4181" s="36">
        <v>3016.2154</v>
      </c>
      <c r="I4181" s="36">
        <v>427.35399999999998</v>
      </c>
      <c r="J4181" s="22">
        <v>1641</v>
      </c>
      <c r="K4181" s="22">
        <v>498</v>
      </c>
      <c r="L4181" s="18">
        <v>0.14169999999999999</v>
      </c>
      <c r="M4181" s="19">
        <v>0.12797258</v>
      </c>
      <c r="N4181" s="20">
        <v>5.6037999999999998E-2</v>
      </c>
      <c r="O4181" s="22">
        <f>IFERROR(VLOOKUP($C4181,'site totals'!$J$2:$K$607,2,FALSE),1)</f>
        <v>765.65430000000003</v>
      </c>
      <c r="P4181" s="21"/>
      <c r="Q4181" s="18">
        <v>0.56210931180000001</v>
      </c>
      <c r="R4181" s="17">
        <v>0.3211</v>
      </c>
      <c r="S4181" s="18" t="str">
        <f>IF($A4181="site","",VLOOKUP($P4181,margin_ranges!$A$5:$D$10,4,FALSE)/100)</f>
        <v/>
      </c>
      <c r="T4181" s="22" t="str">
        <f>IF(A4181="placement",$J4181*MIN($Q4181,$S4181),"")</f>
        <v/>
      </c>
      <c r="U4181" s="22">
        <f>IF($A4181="placement",T4181,SUMIF($C$10:$C$6209,$C4181,$T$10:$T$6209))</f>
        <v>452.45889228299995</v>
      </c>
      <c r="V4181" s="37">
        <f t="shared" si="197"/>
        <v>6.6841293809778879E-2</v>
      </c>
      <c r="W4181" s="38"/>
      <c r="X4181" s="18" t="str">
        <f>IFERROR(MIN(VLOOKUP($W4181,margin_ranges!$A$5:$D$10,4,FALSE),$Q4181*100)/100,"")</f>
        <v/>
      </c>
      <c r="Y4181" s="6" t="str">
        <f t="shared" si="195"/>
        <v/>
      </c>
      <c r="Z4181" s="6">
        <f>IF($A4181="placement",Y4181,SUMIF($C$10:$C$6209,$C4181,$Y$10:$Y$6209))</f>
        <v>452.45889228299995</v>
      </c>
      <c r="AA4181" s="17">
        <f t="shared" si="196"/>
        <v>6.6841293809778879E-2</v>
      </c>
    </row>
    <row r="4182" spans="1:27" hidden="1" x14ac:dyDescent="0.3">
      <c r="A4182" s="8" t="s">
        <v>17</v>
      </c>
      <c r="B4182" s="8" t="s">
        <v>9461</v>
      </c>
      <c r="C4182" s="8" t="s">
        <v>9462</v>
      </c>
      <c r="D4182" s="8" t="s">
        <v>9467</v>
      </c>
      <c r="E4182" s="8" t="s">
        <v>9468</v>
      </c>
      <c r="F4182" s="29">
        <v>0.29009335998913</v>
      </c>
      <c r="G4182" s="29">
        <v>1</v>
      </c>
      <c r="H4182" s="30">
        <v>52.248800000000003</v>
      </c>
      <c r="I4182" s="30">
        <v>5.8056000000000001</v>
      </c>
      <c r="J4182" s="14">
        <v>442</v>
      </c>
      <c r="K4182" s="14">
        <v>127</v>
      </c>
      <c r="L4182" s="12">
        <v>0.1111</v>
      </c>
      <c r="M4182" s="7">
        <v>2.5355446700000002</v>
      </c>
      <c r="N4182" s="31">
        <v>1.8</v>
      </c>
      <c r="O4182" s="14">
        <f>IFERROR(VLOOKUP($C4182,'site totals'!$J$2:$K$607,2,FALSE),1)</f>
        <v>762.31740000000002</v>
      </c>
      <c r="P4182" s="32" t="s">
        <v>478</v>
      </c>
      <c r="Q4182" s="12">
        <v>0.29009336000000002</v>
      </c>
      <c r="R4182" s="29">
        <v>0.33</v>
      </c>
      <c r="S4182" s="2">
        <f>IF($A4182="site","",VLOOKUP($P4182,margin_ranges!$A$5:$D$10,4,FALSE)/100)</f>
        <v>0.43</v>
      </c>
      <c r="T4182" s="6">
        <f>IF(A4182="placement",$J4182*MIN($Q4182,$S4182),"")</f>
        <v>128.22126512</v>
      </c>
      <c r="U4182" s="6">
        <f>IF($A4182="placement",T4182,SUMIF($C$10:$C$6209,$C4182,$T$10:$T$6209))</f>
        <v>128.22126512</v>
      </c>
      <c r="V4182" s="34">
        <f t="shared" si="197"/>
        <v>5.9562149253731489E-2</v>
      </c>
      <c r="W4182" s="24"/>
      <c r="X4182" s="2" t="str">
        <f>IFERROR(MIN(VLOOKUP($W4182,margin_ranges!$A$5:$D$10,4,FALSE),$Q4182*100)/100,"")</f>
        <v/>
      </c>
      <c r="Y4182" s="6">
        <f t="shared" si="195"/>
        <v>128.22126512</v>
      </c>
      <c r="Z4182" s="6">
        <f>IF($A4182="placement",Y4182,SUMIF($C$10:$C$6209,$C4182,$Y$10:$Y$6209))</f>
        <v>128.22126512</v>
      </c>
      <c r="AA4182" s="29">
        <f t="shared" si="196"/>
        <v>5.9562149253731489E-2</v>
      </c>
    </row>
    <row r="4183" spans="1:27" hidden="1" x14ac:dyDescent="0.3">
      <c r="A4183" s="8" t="s">
        <v>17</v>
      </c>
      <c r="B4183" s="8" t="s">
        <v>9461</v>
      </c>
      <c r="C4183" s="8" t="s">
        <v>9462</v>
      </c>
      <c r="D4183" s="8" t="s">
        <v>9465</v>
      </c>
      <c r="E4183" s="8" t="s">
        <v>9466</v>
      </c>
      <c r="F4183" s="29">
        <v>0.24699006862581299</v>
      </c>
      <c r="G4183" s="29">
        <v>1</v>
      </c>
      <c r="H4183" s="30">
        <v>52.215899999999998</v>
      </c>
      <c r="I4183" s="30">
        <v>7.3379000000000003</v>
      </c>
      <c r="J4183" s="14">
        <v>482</v>
      </c>
      <c r="K4183" s="14">
        <v>117</v>
      </c>
      <c r="L4183" s="12">
        <v>0.14050000000000001</v>
      </c>
      <c r="M4183" s="7">
        <v>2.1912061600000001</v>
      </c>
      <c r="N4183" s="31">
        <v>1.65</v>
      </c>
      <c r="O4183" s="14">
        <f>IFERROR(VLOOKUP($C4183,'site totals'!$J$2:$K$607,2,FALSE),1)</f>
        <v>762.31740000000002</v>
      </c>
      <c r="P4183" s="32" t="s">
        <v>22</v>
      </c>
      <c r="Q4183" s="12">
        <v>0.2469900686</v>
      </c>
      <c r="R4183" s="29">
        <v>0.28999999999999998</v>
      </c>
      <c r="S4183" s="2">
        <f>IF($A4183="site","",VLOOKUP($P4183,margin_ranges!$A$5:$D$10,4,FALSE)/100)</f>
        <v>0.29749999999999999</v>
      </c>
      <c r="T4183" s="6">
        <f>IF(A4183="placement",$J4183*MIN($Q4183,$S4183),"")</f>
        <v>119.04921306520001</v>
      </c>
      <c r="U4183" s="6">
        <f>IF($A4183="placement",T4183,SUMIF($C$10:$C$6209,$C4183,$T$10:$T$6209))</f>
        <v>119.04921306520001</v>
      </c>
      <c r="V4183" s="34">
        <f t="shared" si="197"/>
        <v>6.0577368169014267E-2</v>
      </c>
      <c r="W4183" s="24"/>
      <c r="X4183" s="2" t="str">
        <f>IFERROR(MIN(VLOOKUP($W4183,margin_ranges!$A$5:$D$10,4,FALSE),$Q4183*100)/100,"")</f>
        <v/>
      </c>
      <c r="Y4183" s="6">
        <f t="shared" si="195"/>
        <v>119.04921306520001</v>
      </c>
      <c r="Z4183" s="6">
        <f>IF($A4183="placement",Y4183,SUMIF($C$10:$C$6209,$C4183,$Y$10:$Y$6209))</f>
        <v>119.04921306520001</v>
      </c>
      <c r="AA4183" s="29">
        <f t="shared" si="196"/>
        <v>6.0577368169014267E-2</v>
      </c>
    </row>
    <row r="4184" spans="1:27" hidden="1" x14ac:dyDescent="0.3">
      <c r="A4184" s="8" t="s">
        <v>17</v>
      </c>
      <c r="B4184" s="8" t="s">
        <v>9461</v>
      </c>
      <c r="C4184" s="8" t="s">
        <v>9462</v>
      </c>
      <c r="D4184" s="8" t="s">
        <v>9469</v>
      </c>
      <c r="E4184" s="8" t="s">
        <v>9470</v>
      </c>
      <c r="F4184" s="29">
        <v>0.30929315131148399</v>
      </c>
      <c r="G4184" s="29">
        <v>1</v>
      </c>
      <c r="H4184" s="30">
        <v>52.3172</v>
      </c>
      <c r="I4184" s="30">
        <v>7.7664</v>
      </c>
      <c r="J4184" s="14">
        <v>607</v>
      </c>
      <c r="K4184" s="14">
        <v>188</v>
      </c>
      <c r="L4184" s="12">
        <v>0.1484</v>
      </c>
      <c r="M4184" s="7">
        <v>2.60602599</v>
      </c>
      <c r="N4184" s="31">
        <v>1.8</v>
      </c>
      <c r="O4184" s="14">
        <f>IFERROR(VLOOKUP($C4184,'site totals'!$J$2:$K$607,2,FALSE),1)</f>
        <v>762.31740000000002</v>
      </c>
      <c r="P4184" s="32" t="s">
        <v>478</v>
      </c>
      <c r="Q4184" s="12">
        <v>0.30929315130000001</v>
      </c>
      <c r="R4184" s="29">
        <v>0.33</v>
      </c>
      <c r="S4184" s="2">
        <f>IF($A4184="site","",VLOOKUP($P4184,margin_ranges!$A$5:$D$10,4,FALSE)/100)</f>
        <v>0.43</v>
      </c>
      <c r="T4184" s="6">
        <f>IF(A4184="placement",$J4184*MIN($Q4184,$S4184),"")</f>
        <v>187.7409428391</v>
      </c>
      <c r="U4184" s="6">
        <f>IF($A4184="placement",T4184,SUMIF($C$10:$C$6209,$C4184,$T$10:$T$6209))</f>
        <v>187.7409428391</v>
      </c>
      <c r="V4184" s="34">
        <f t="shared" si="197"/>
        <v>3.0905744328358464E-2</v>
      </c>
      <c r="W4184" s="24"/>
      <c r="X4184" s="2" t="str">
        <f>IFERROR(MIN(VLOOKUP($W4184,margin_ranges!$A$5:$D$10,4,FALSE),$Q4184*100)/100,"")</f>
        <v/>
      </c>
      <c r="Y4184" s="6">
        <f t="shared" si="195"/>
        <v>187.7409428391</v>
      </c>
      <c r="Z4184" s="6">
        <f>IF($A4184="placement",Y4184,SUMIF($C$10:$C$6209,$C4184,$Y$10:$Y$6209))</f>
        <v>187.7409428391</v>
      </c>
      <c r="AA4184" s="17">
        <f t="shared" si="196"/>
        <v>3.0905744328358464E-2</v>
      </c>
    </row>
    <row r="4185" spans="1:27" hidden="1" x14ac:dyDescent="0.3">
      <c r="A4185" s="8" t="s">
        <v>17</v>
      </c>
      <c r="B4185" s="8" t="s">
        <v>9461</v>
      </c>
      <c r="C4185" s="8" t="s">
        <v>9462</v>
      </c>
      <c r="D4185" s="8" t="s">
        <v>9471</v>
      </c>
      <c r="E4185" s="8" t="s">
        <v>9472</v>
      </c>
      <c r="F4185" s="29">
        <v>0.3</v>
      </c>
      <c r="G4185" s="29">
        <v>0</v>
      </c>
      <c r="H4185" s="30">
        <v>14.9901</v>
      </c>
      <c r="I4185" s="30">
        <v>2.0726</v>
      </c>
      <c r="J4185" s="14">
        <v>32</v>
      </c>
      <c r="K4185" s="14">
        <v>10</v>
      </c>
      <c r="L4185" s="12">
        <v>0.13830000000000001</v>
      </c>
      <c r="M4185" s="7">
        <v>0.51156219000000003</v>
      </c>
      <c r="N4185" s="31">
        <v>0.2</v>
      </c>
      <c r="O4185" s="14">
        <f>IFERROR(VLOOKUP($C4185,'site totals'!$J$2:$K$607,2,FALSE),1)</f>
        <v>762.31740000000002</v>
      </c>
      <c r="P4185" s="32" t="s">
        <v>91</v>
      </c>
      <c r="Q4185" s="12">
        <v>0.60904068980000003</v>
      </c>
      <c r="R4185" s="29">
        <v>0.3</v>
      </c>
      <c r="S4185" s="2">
        <f>IF($A4185="site","",VLOOKUP($P4185,margin_ranges!$A$5:$D$10,4,FALSE)/100)</f>
        <v>0.29749999999999999</v>
      </c>
      <c r="T4185" s="6">
        <f>IF(A4185="placement",$J4185*MIN($Q4185,$S4185),"")</f>
        <v>9.52</v>
      </c>
      <c r="U4185" s="6">
        <f>IF($A4185="placement",T4185,SUMIF($C$10:$C$6209,$C4185,$T$10:$T$6209))</f>
        <v>9.52</v>
      </c>
      <c r="V4185" s="34">
        <f t="shared" si="197"/>
        <v>3.5714285714285587E-3</v>
      </c>
      <c r="W4185" s="24"/>
      <c r="X4185" s="2" t="str">
        <f>IFERROR(MIN(VLOOKUP($W4185,margin_ranges!$A$5:$D$10,4,FALSE),$Q4185*100)/100,"")</f>
        <v/>
      </c>
      <c r="Y4185" s="6">
        <f t="shared" si="195"/>
        <v>9.52</v>
      </c>
      <c r="Z4185" s="6">
        <f>IF($A4185="placement",Y4185,SUMIF($C$10:$C$6209,$C4185,$Y$10:$Y$6209))</f>
        <v>9.52</v>
      </c>
      <c r="AA4185" s="29">
        <f t="shared" si="196"/>
        <v>3.5714285714285587E-3</v>
      </c>
    </row>
    <row r="4186" spans="1:27" hidden="1" x14ac:dyDescent="0.3">
      <c r="A4186" s="8" t="s">
        <v>17</v>
      </c>
      <c r="B4186" s="8" t="s">
        <v>9461</v>
      </c>
      <c r="C4186" s="8" t="s">
        <v>9462</v>
      </c>
      <c r="D4186" s="8" t="s">
        <v>9463</v>
      </c>
      <c r="E4186" s="8" t="s">
        <v>9464</v>
      </c>
      <c r="F4186" s="29">
        <v>0.3</v>
      </c>
      <c r="G4186" s="29">
        <v>0</v>
      </c>
      <c r="H4186" s="30">
        <v>9.4192999999999998</v>
      </c>
      <c r="I4186" s="30">
        <v>0.9123</v>
      </c>
      <c r="J4186" s="14">
        <v>14</v>
      </c>
      <c r="K4186" s="14">
        <v>4</v>
      </c>
      <c r="L4186" s="12">
        <v>9.69E-2</v>
      </c>
      <c r="M4186" s="7">
        <v>0.49367366000000001</v>
      </c>
      <c r="N4186" s="31">
        <v>0.2</v>
      </c>
      <c r="O4186" s="14">
        <f>IFERROR(VLOOKUP($C4186,'site totals'!$J$2:$K$607,2,FALSE),1)</f>
        <v>762.31740000000002</v>
      </c>
      <c r="P4186" s="32" t="s">
        <v>91</v>
      </c>
      <c r="Q4186" s="12">
        <v>0.59487407219999999</v>
      </c>
      <c r="R4186" s="29">
        <v>0.3</v>
      </c>
      <c r="S4186" s="2">
        <f>IF($A4186="site","",VLOOKUP($P4186,margin_ranges!$A$5:$D$10,4,FALSE)/100)</f>
        <v>0.29749999999999999</v>
      </c>
      <c r="T4186" s="6">
        <f>IF(A4186="placement",$J4186*MIN($Q4186,$S4186),"")</f>
        <v>4.165</v>
      </c>
      <c r="U4186" s="6">
        <f>IF($A4186="placement",T4186,SUMIF($C$10:$C$6209,$C4186,$T$10:$T$6209))</f>
        <v>4.165</v>
      </c>
      <c r="V4186" s="34">
        <f t="shared" si="197"/>
        <v>3.5714285714287808E-3</v>
      </c>
      <c r="W4186" s="24"/>
      <c r="X4186" s="2" t="str">
        <f>IFERROR(MIN(VLOOKUP($W4186,margin_ranges!$A$5:$D$10,4,FALSE),$Q4186*100)/100,"")</f>
        <v/>
      </c>
      <c r="Y4186" s="6">
        <f t="shared" si="195"/>
        <v>4.165</v>
      </c>
      <c r="Z4186" s="6">
        <f>IF($A4186="placement",Y4186,SUMIF($C$10:$C$6209,$C4186,$Y$10:$Y$6209))</f>
        <v>4.165</v>
      </c>
      <c r="AA4186" s="29">
        <f t="shared" si="196"/>
        <v>3.5714285714287808E-3</v>
      </c>
    </row>
    <row r="4187" spans="1:27" hidden="1" x14ac:dyDescent="0.3">
      <c r="A4187" s="8" t="s">
        <v>17</v>
      </c>
      <c r="B4187" s="8" t="s">
        <v>9461</v>
      </c>
      <c r="C4187" s="8" t="s">
        <v>9462</v>
      </c>
      <c r="D4187" s="8" t="s">
        <v>9473</v>
      </c>
      <c r="E4187" s="8" t="s">
        <v>9474</v>
      </c>
      <c r="F4187" s="29">
        <v>0.29999999999999899</v>
      </c>
      <c r="G4187" s="29">
        <v>0</v>
      </c>
      <c r="H4187" s="30">
        <v>20.555199999999999</v>
      </c>
      <c r="I4187" s="30">
        <v>3.6379999999999999</v>
      </c>
      <c r="J4187" s="14">
        <v>57</v>
      </c>
      <c r="K4187" s="14">
        <v>17</v>
      </c>
      <c r="L4187" s="12">
        <v>0.17699999999999999</v>
      </c>
      <c r="M4187" s="7">
        <v>0.52283044000000001</v>
      </c>
      <c r="N4187" s="31">
        <v>0.2</v>
      </c>
      <c r="O4187" s="14">
        <f>IFERROR(VLOOKUP($C4187,'site totals'!$J$2:$K$607,2,FALSE),1)</f>
        <v>762.31740000000002</v>
      </c>
      <c r="P4187" s="32" t="s">
        <v>91</v>
      </c>
      <c r="Q4187" s="12">
        <v>0.6174668029</v>
      </c>
      <c r="R4187" s="29">
        <v>0.3</v>
      </c>
      <c r="S4187" s="2">
        <f>IF($A4187="site","",VLOOKUP($P4187,margin_ranges!$A$5:$D$10,4,FALSE)/100)</f>
        <v>0.29749999999999999</v>
      </c>
      <c r="T4187" s="6">
        <f>IF(A4187="placement",$J4187*MIN($Q4187,$S4187),"")</f>
        <v>16.9575</v>
      </c>
      <c r="U4187" s="6">
        <f>IF($A4187="placement",T4187,SUMIF($C$10:$C$6209,$C4187,$T$10:$T$6209))</f>
        <v>16.9575</v>
      </c>
      <c r="V4187" s="34">
        <f t="shared" si="197"/>
        <v>3.5714285714287808E-3</v>
      </c>
      <c r="W4187" s="24"/>
      <c r="X4187" s="2" t="str">
        <f>IFERROR(MIN(VLOOKUP($W4187,margin_ranges!$A$5:$D$10,4,FALSE),$Q4187*100)/100,"")</f>
        <v/>
      </c>
      <c r="Y4187" s="6">
        <f t="shared" si="195"/>
        <v>16.9575</v>
      </c>
      <c r="Z4187" s="6">
        <f>IF($A4187="placement",Y4187,SUMIF($C$10:$C$6209,$C4187,$Y$10:$Y$6209))</f>
        <v>16.9575</v>
      </c>
      <c r="AA4187" s="29">
        <f t="shared" si="196"/>
        <v>3.5714285714287808E-3</v>
      </c>
    </row>
    <row r="4188" spans="1:27" x14ac:dyDescent="0.3">
      <c r="A4188" s="16" t="s">
        <v>33</v>
      </c>
      <c r="B4188" s="16" t="s">
        <v>9461</v>
      </c>
      <c r="C4188" s="16" t="s">
        <v>9462</v>
      </c>
      <c r="D4188" s="8" t="s">
        <v>34</v>
      </c>
      <c r="E4188" s="16"/>
      <c r="F4188" s="17">
        <v>0.30466917392545401</v>
      </c>
      <c r="G4188" s="17">
        <v>0.93732532000000002</v>
      </c>
      <c r="H4188" s="36">
        <v>201.7466</v>
      </c>
      <c r="I4188" s="36">
        <v>27.532800000000002</v>
      </c>
      <c r="J4188" s="22">
        <v>1634</v>
      </c>
      <c r="K4188" s="22">
        <v>462</v>
      </c>
      <c r="L4188" s="18">
        <v>0.13650000000000001</v>
      </c>
      <c r="M4188" s="19">
        <v>1.9776873800000001</v>
      </c>
      <c r="N4188" s="20">
        <v>1.3751469999999999</v>
      </c>
      <c r="O4188" s="22">
        <f>IFERROR(VLOOKUP($C4188,'site totals'!$J$2:$K$607,2,FALSE),1)</f>
        <v>762.31740000000002</v>
      </c>
      <c r="P4188" s="21"/>
      <c r="Q4188" s="18">
        <v>0.30466917389999998</v>
      </c>
      <c r="R4188" s="17">
        <v>0.31630000000000003</v>
      </c>
      <c r="S4188" s="18" t="str">
        <f>IF($A4188="site","",VLOOKUP($P4188,margin_ranges!$A$5:$D$10,4,FALSE)/100)</f>
        <v/>
      </c>
      <c r="T4188" s="22" t="str">
        <f>IF(A4188="placement",$J4188*MIN($Q4188,$S4188),"")</f>
        <v/>
      </c>
      <c r="U4188" s="22">
        <f>IF($A4188="placement",T4188,SUMIF($C$10:$C$6209,$C4188,$T$10:$T$6209))</f>
        <v>465.65392102430002</v>
      </c>
      <c r="V4188" s="37">
        <f t="shared" si="197"/>
        <v>4.5812608097831164E-2</v>
      </c>
      <c r="W4188" s="38"/>
      <c r="X4188" s="18" t="str">
        <f>IFERROR(MIN(VLOOKUP($W4188,margin_ranges!$A$5:$D$10,4,FALSE),$Q4188*100)/100,"")</f>
        <v/>
      </c>
      <c r="Y4188" s="6" t="str">
        <f t="shared" si="195"/>
        <v/>
      </c>
      <c r="Z4188" s="6">
        <f>IF($A4188="placement",Y4188,SUMIF($C$10:$C$6209,$C4188,$Y$10:$Y$6209))</f>
        <v>465.65392102430002</v>
      </c>
      <c r="AA4188" s="17">
        <f t="shared" si="196"/>
        <v>4.5812608097831164E-2</v>
      </c>
    </row>
    <row r="4189" spans="1:27" hidden="1" x14ac:dyDescent="0.3">
      <c r="A4189" s="8" t="s">
        <v>17</v>
      </c>
      <c r="B4189" s="8" t="s">
        <v>1401</v>
      </c>
      <c r="C4189" s="8" t="s">
        <v>1402</v>
      </c>
      <c r="D4189" s="8" t="s">
        <v>1407</v>
      </c>
      <c r="E4189" s="8" t="s">
        <v>1408</v>
      </c>
      <c r="F4189" s="29">
        <v>0.15</v>
      </c>
      <c r="G4189" s="29">
        <v>0</v>
      </c>
      <c r="H4189" s="30">
        <v>18.742100000000001</v>
      </c>
      <c r="I4189" s="30">
        <v>0.67930000000000001</v>
      </c>
      <c r="J4189" s="14">
        <v>51</v>
      </c>
      <c r="K4189" s="14">
        <v>8</v>
      </c>
      <c r="L4189" s="12">
        <v>3.6200000000000003E-2</v>
      </c>
      <c r="M4189" s="7">
        <v>2.48252366</v>
      </c>
      <c r="N4189" s="31">
        <v>2</v>
      </c>
      <c r="O4189" s="14">
        <f>IFERROR(VLOOKUP($C4189,'site totals'!$J$2:$K$607,2,FALSE),1)</f>
        <v>749.92840000000001</v>
      </c>
      <c r="P4189" s="32" t="s">
        <v>91</v>
      </c>
      <c r="Q4189" s="12">
        <v>0.19436820169999999</v>
      </c>
      <c r="R4189" s="29">
        <v>0.15</v>
      </c>
      <c r="S4189" s="2">
        <f>IF($A4189="site","",VLOOKUP($P4189,margin_ranges!$A$5:$D$10,4,FALSE)/100)</f>
        <v>0.29749999999999999</v>
      </c>
      <c r="T4189" s="6">
        <f>IF(A4189="placement",$J4189*MIN($Q4189,$S4189),"")</f>
        <v>9.9127782867000001</v>
      </c>
      <c r="U4189" s="6">
        <f>IF($A4189="placement",T4189,SUMIF($C$10:$C$6209,$C4189,$T$10:$T$6209))</f>
        <v>9.9127782867000001</v>
      </c>
      <c r="V4189" s="34">
        <f t="shared" si="197"/>
        <v>-5.219788435294126E-2</v>
      </c>
      <c r="W4189" s="24"/>
      <c r="X4189" s="2" t="str">
        <f>IFERROR(MIN(VLOOKUP($W4189,margin_ranges!$A$5:$D$10,4,FALSE),$Q4189*100)/100,"")</f>
        <v/>
      </c>
      <c r="Y4189" s="6">
        <f t="shared" si="195"/>
        <v>9.9127782867000001</v>
      </c>
      <c r="Z4189" s="6">
        <f>IF($A4189="placement",Y4189,SUMIF($C$10:$C$6209,$C4189,$Y$10:$Y$6209))</f>
        <v>9.9127782867000001</v>
      </c>
      <c r="AA4189" s="29">
        <f t="shared" si="196"/>
        <v>-5.219788435294126E-2</v>
      </c>
    </row>
    <row r="4190" spans="1:27" hidden="1" x14ac:dyDescent="0.3">
      <c r="A4190" s="8" t="s">
        <v>17</v>
      </c>
      <c r="B4190" s="8" t="s">
        <v>1401</v>
      </c>
      <c r="C4190" s="8" t="s">
        <v>1402</v>
      </c>
      <c r="D4190" s="8" t="s">
        <v>1403</v>
      </c>
      <c r="E4190" s="8" t="s">
        <v>1404</v>
      </c>
      <c r="F4190" s="29">
        <v>0.15</v>
      </c>
      <c r="G4190" s="29">
        <v>1</v>
      </c>
      <c r="H4190" s="30">
        <v>74.661000000000001</v>
      </c>
      <c r="I4190" s="30">
        <v>12.529400000000001</v>
      </c>
      <c r="J4190" s="14">
        <v>683</v>
      </c>
      <c r="K4190" s="14">
        <v>102</v>
      </c>
      <c r="L4190" s="12">
        <v>0.1678</v>
      </c>
      <c r="M4190" s="7">
        <v>1.8178711700000001</v>
      </c>
      <c r="N4190" s="31">
        <v>1.5</v>
      </c>
      <c r="O4190" s="14">
        <f>IFERROR(VLOOKUP($C4190,'site totals'!$J$2:$K$607,2,FALSE),1)</f>
        <v>749.92840000000001</v>
      </c>
      <c r="P4190" s="32" t="s">
        <v>91</v>
      </c>
      <c r="Q4190" s="12">
        <v>0.17485901979999999</v>
      </c>
      <c r="R4190" s="29">
        <v>0.15</v>
      </c>
      <c r="S4190" s="2">
        <f>IF($A4190="site","",VLOOKUP($P4190,margin_ranges!$A$5:$D$10,4,FALSE)/100)</f>
        <v>0.29749999999999999</v>
      </c>
      <c r="T4190" s="6">
        <f>IF(A4190="placement",$J4190*MIN($Q4190,$S4190),"")</f>
        <v>119.42871052339999</v>
      </c>
      <c r="U4190" s="6">
        <f>IF($A4190="placement",T4190,SUMIF($C$10:$C$6209,$C4190,$T$10:$T$6209))</f>
        <v>119.42871052339999</v>
      </c>
      <c r="V4190" s="34">
        <f t="shared" si="197"/>
        <v>-2.9245905647058756E-2</v>
      </c>
      <c r="W4190" s="24"/>
      <c r="X4190" s="2" t="str">
        <f>IFERROR(MIN(VLOOKUP($W4190,margin_ranges!$A$5:$D$10,4,FALSE),$Q4190*100)/100,"")</f>
        <v/>
      </c>
      <c r="Y4190" s="6">
        <f t="shared" si="195"/>
        <v>119.42871052339999</v>
      </c>
      <c r="Z4190" s="6">
        <f>IF($A4190="placement",Y4190,SUMIF($C$10:$C$6209,$C4190,$Y$10:$Y$6209))</f>
        <v>119.42871052339999</v>
      </c>
      <c r="AA4190" s="29">
        <f t="shared" si="196"/>
        <v>-2.9245905647058756E-2</v>
      </c>
    </row>
    <row r="4191" spans="1:27" hidden="1" x14ac:dyDescent="0.3">
      <c r="A4191" s="8" t="s">
        <v>17</v>
      </c>
      <c r="B4191" s="8" t="s">
        <v>1401</v>
      </c>
      <c r="C4191" s="8" t="s">
        <v>1402</v>
      </c>
      <c r="D4191" s="8" t="s">
        <v>1405</v>
      </c>
      <c r="E4191" s="8" t="s">
        <v>1406</v>
      </c>
      <c r="F4191" s="29">
        <v>0.15</v>
      </c>
      <c r="G4191" s="29">
        <v>1</v>
      </c>
      <c r="H4191" s="30">
        <v>133.94059999999999</v>
      </c>
      <c r="I4191" s="30">
        <v>12.2308</v>
      </c>
      <c r="J4191" s="14">
        <v>865</v>
      </c>
      <c r="K4191" s="14">
        <v>127</v>
      </c>
      <c r="L4191" s="12">
        <v>9.1300000000000006E-2</v>
      </c>
      <c r="M4191" s="7">
        <v>2.3567519899999998</v>
      </c>
      <c r="N4191" s="31">
        <v>2</v>
      </c>
      <c r="O4191" s="14">
        <f>IFERROR(VLOOKUP($C4191,'site totals'!$J$2:$K$607,2,FALSE),1)</f>
        <v>749.92840000000001</v>
      </c>
      <c r="P4191" s="32" t="s">
        <v>91</v>
      </c>
      <c r="Q4191" s="12">
        <v>0.15137443040000001</v>
      </c>
      <c r="R4191" s="29">
        <v>0.15</v>
      </c>
      <c r="S4191" s="2">
        <f>IF($A4191="site","",VLOOKUP($P4191,margin_ranges!$A$5:$D$10,4,FALSE)/100)</f>
        <v>0.29749999999999999</v>
      </c>
      <c r="T4191" s="6">
        <f>IF(A4191="placement",$J4191*MIN($Q4191,$S4191),"")</f>
        <v>130.938882296</v>
      </c>
      <c r="U4191" s="6">
        <f>IF($A4191="placement",T4191,SUMIF($C$10:$C$6209,$C4191,$T$10:$T$6209))</f>
        <v>130.938882296</v>
      </c>
      <c r="V4191" s="34">
        <f t="shared" si="197"/>
        <v>-1.6169769411764623E-3</v>
      </c>
      <c r="W4191" s="24"/>
      <c r="X4191" s="2" t="str">
        <f>IFERROR(MIN(VLOOKUP($W4191,margin_ranges!$A$5:$D$10,4,FALSE),$Q4191*100)/100,"")</f>
        <v/>
      </c>
      <c r="Y4191" s="6">
        <f t="shared" si="195"/>
        <v>130.938882296</v>
      </c>
      <c r="Z4191" s="6">
        <f>IF($A4191="placement",Y4191,SUMIF($C$10:$C$6209,$C4191,$Y$10:$Y$6209))</f>
        <v>130.938882296</v>
      </c>
      <c r="AA4191" s="29">
        <f t="shared" si="196"/>
        <v>-1.6169769411764623E-3</v>
      </c>
    </row>
    <row r="4192" spans="1:27" x14ac:dyDescent="0.3">
      <c r="A4192" s="16" t="s">
        <v>33</v>
      </c>
      <c r="B4192" s="16" t="s">
        <v>1401</v>
      </c>
      <c r="C4192" s="16" t="s">
        <v>1402</v>
      </c>
      <c r="D4192" s="8" t="s">
        <v>34</v>
      </c>
      <c r="E4192" s="16"/>
      <c r="F4192" s="17">
        <v>0.15</v>
      </c>
      <c r="G4192" s="17">
        <v>0.96332342999999998</v>
      </c>
      <c r="H4192" s="36">
        <v>229.6703</v>
      </c>
      <c r="I4192" s="36">
        <v>25.564</v>
      </c>
      <c r="J4192" s="22">
        <v>1607</v>
      </c>
      <c r="K4192" s="22">
        <v>238</v>
      </c>
      <c r="L4192" s="18">
        <v>0.1113</v>
      </c>
      <c r="M4192" s="19">
        <v>2.0953807800000002</v>
      </c>
      <c r="N4192" s="20">
        <v>1.7549410000000001</v>
      </c>
      <c r="O4192" s="22">
        <f>IFERROR(VLOOKUP($C4192,'site totals'!$J$2:$K$607,2,FALSE),1)</f>
        <v>749.92840000000001</v>
      </c>
      <c r="P4192" s="21"/>
      <c r="Q4192" s="18">
        <v>0.16247155839999999</v>
      </c>
      <c r="R4192" s="17">
        <v>0.15</v>
      </c>
      <c r="S4192" s="18" t="str">
        <f>IF($A4192="site","",VLOOKUP($P4192,margin_ranges!$A$5:$D$10,4,FALSE)/100)</f>
        <v/>
      </c>
      <c r="T4192" s="22" t="str">
        <f>IF(A4192="placement",$J4192*MIN($Q4192,$S4192),"")</f>
        <v/>
      </c>
      <c r="U4192" s="22">
        <f>IF($A4192="placement",T4192,SUMIF($C$10:$C$6209,$C4192,$T$10:$T$6209))</f>
        <v>260.28037110610001</v>
      </c>
      <c r="V4192" s="37">
        <f t="shared" si="197"/>
        <v>-1.4078385816538086E-2</v>
      </c>
      <c r="W4192" s="38"/>
      <c r="X4192" s="18" t="str">
        <f>IFERROR(MIN(VLOOKUP($W4192,margin_ranges!$A$5:$D$10,4,FALSE),$Q4192*100)/100,"")</f>
        <v/>
      </c>
      <c r="Y4192" s="6" t="str">
        <f t="shared" ref="Y4192:Y4255" si="198">IF(A4192="placement",IF($X4192="",$T4192,$J4192*MIN($Q4192,$X4192)),"")</f>
        <v/>
      </c>
      <c r="Z4192" s="6">
        <f>IF($A4192="placement",Y4192,SUMIF($C$10:$C$6209,$C4192,$Y$10:$Y$6209))</f>
        <v>260.28037110610001</v>
      </c>
      <c r="AA4192" s="17">
        <f t="shared" ref="AA4192:AA4255" si="199">($J4192-$Z4192)/($J4192*(1-$R4192))-1</f>
        <v>-1.4078385816538086E-2</v>
      </c>
    </row>
    <row r="4193" spans="1:27" hidden="1" x14ac:dyDescent="0.3">
      <c r="A4193" s="8" t="s">
        <v>17</v>
      </c>
      <c r="B4193" s="8" t="s">
        <v>1666</v>
      </c>
      <c r="C4193" s="8" t="s">
        <v>1667</v>
      </c>
      <c r="D4193" s="8" t="s">
        <v>1670</v>
      </c>
      <c r="E4193" s="8" t="s">
        <v>1671</v>
      </c>
      <c r="F4193" s="29">
        <v>0.199643953264459</v>
      </c>
      <c r="G4193" s="29">
        <v>0</v>
      </c>
      <c r="H4193" s="30">
        <v>16.102900000000002</v>
      </c>
      <c r="I4193" s="30">
        <v>1.2974000000000001</v>
      </c>
      <c r="J4193" s="14">
        <v>97</v>
      </c>
      <c r="K4193" s="14">
        <v>19</v>
      </c>
      <c r="L4193" s="12">
        <v>8.0600000000000005E-2</v>
      </c>
      <c r="M4193" s="7">
        <v>2.49888785</v>
      </c>
      <c r="N4193" s="31">
        <v>2</v>
      </c>
      <c r="O4193" s="14">
        <f>IFERROR(VLOOKUP($C4193,'site totals'!$J$2:$K$607,2,FALSE),1)</f>
        <v>735.36670000000004</v>
      </c>
      <c r="P4193" s="32" t="s">
        <v>91</v>
      </c>
      <c r="Q4193" s="12">
        <v>0.19964395330000001</v>
      </c>
      <c r="R4193" s="29">
        <v>0.3</v>
      </c>
      <c r="S4193" s="2">
        <f>IF($A4193="site","",VLOOKUP($P4193,margin_ranges!$A$5:$D$10,4,FALSE)/100)</f>
        <v>0.29749999999999999</v>
      </c>
      <c r="T4193" s="6">
        <f>IF(A4193="placement",$J4193*MIN($Q4193,$S4193),"")</f>
        <v>19.3654634701</v>
      </c>
      <c r="U4193" s="6">
        <f>IF($A4193="placement",T4193,SUMIF($C$10:$C$6209,$C4193,$T$10:$T$6209))</f>
        <v>19.3654634701</v>
      </c>
      <c r="V4193" s="34">
        <f t="shared" si="197"/>
        <v>0.14336578100000019</v>
      </c>
      <c r="W4193" s="24"/>
      <c r="X4193" s="2" t="str">
        <f>IFERROR(MIN(VLOOKUP($W4193,margin_ranges!$A$5:$D$10,4,FALSE),$Q4193*100)/100,"")</f>
        <v/>
      </c>
      <c r="Y4193" s="6">
        <f t="shared" si="198"/>
        <v>19.3654634701</v>
      </c>
      <c r="Z4193" s="6">
        <f>IF($A4193="placement",Y4193,SUMIF($C$10:$C$6209,$C4193,$Y$10:$Y$6209))</f>
        <v>19.3654634701</v>
      </c>
      <c r="AA4193" s="29">
        <f t="shared" si="199"/>
        <v>0.14336578100000019</v>
      </c>
    </row>
    <row r="4194" spans="1:27" hidden="1" x14ac:dyDescent="0.3">
      <c r="A4194" s="8" t="s">
        <v>17</v>
      </c>
      <c r="B4194" s="8" t="s">
        <v>1666</v>
      </c>
      <c r="C4194" s="8" t="s">
        <v>1667</v>
      </c>
      <c r="D4194" s="8" t="s">
        <v>1672</v>
      </c>
      <c r="E4194" s="8" t="s">
        <v>1673</v>
      </c>
      <c r="F4194" s="29">
        <v>0.180986724560176</v>
      </c>
      <c r="G4194" s="29">
        <v>1</v>
      </c>
      <c r="H4194" s="30">
        <v>72.7697</v>
      </c>
      <c r="I4194" s="30">
        <v>5.008</v>
      </c>
      <c r="J4194" s="14">
        <v>367</v>
      </c>
      <c r="K4194" s="14">
        <v>66</v>
      </c>
      <c r="L4194" s="12">
        <v>6.88E-2</v>
      </c>
      <c r="M4194" s="7">
        <v>2.4419628599999998</v>
      </c>
      <c r="N4194" s="31">
        <v>2</v>
      </c>
      <c r="O4194" s="14">
        <f>IFERROR(VLOOKUP($C4194,'site totals'!$J$2:$K$607,2,FALSE),1)</f>
        <v>735.36670000000004</v>
      </c>
      <c r="P4194" s="32" t="s">
        <v>22</v>
      </c>
      <c r="Q4194" s="12">
        <v>0.18098672460000001</v>
      </c>
      <c r="R4194" s="29">
        <v>0.22</v>
      </c>
      <c r="S4194" s="2">
        <f>IF($A4194="site","",VLOOKUP($P4194,margin_ranges!$A$5:$D$10,4,FALSE)/100)</f>
        <v>0.29749999999999999</v>
      </c>
      <c r="T4194" s="6">
        <f>IF(A4194="placement",$J4194*MIN($Q4194,$S4194),"")</f>
        <v>66.422127928199998</v>
      </c>
      <c r="U4194" s="6">
        <f>IF($A4194="placement",T4194,SUMIF($C$10:$C$6209,$C4194,$T$10:$T$6209))</f>
        <v>66.422127928199998</v>
      </c>
      <c r="V4194" s="34">
        <f t="shared" si="197"/>
        <v>5.0017019743589852E-2</v>
      </c>
      <c r="W4194" s="24"/>
      <c r="X4194" s="2" t="str">
        <f>IFERROR(MIN(VLOOKUP($W4194,margin_ranges!$A$5:$D$10,4,FALSE),$Q4194*100)/100,"")</f>
        <v/>
      </c>
      <c r="Y4194" s="6">
        <f t="shared" si="198"/>
        <v>66.422127928199998</v>
      </c>
      <c r="Z4194" s="6">
        <f>IF($A4194="placement",Y4194,SUMIF($C$10:$C$6209,$C4194,$Y$10:$Y$6209))</f>
        <v>66.422127928199998</v>
      </c>
      <c r="AA4194" s="29">
        <f t="shared" si="199"/>
        <v>5.0017019743589852E-2</v>
      </c>
    </row>
    <row r="4195" spans="1:27" hidden="1" x14ac:dyDescent="0.3">
      <c r="A4195" s="8" t="s">
        <v>17</v>
      </c>
      <c r="B4195" s="8" t="s">
        <v>1666</v>
      </c>
      <c r="C4195" s="8" t="s">
        <v>1667</v>
      </c>
      <c r="D4195" s="8" t="s">
        <v>1676</v>
      </c>
      <c r="E4195" s="8" t="s">
        <v>1677</v>
      </c>
      <c r="F4195" s="29">
        <v>0.14638694268779401</v>
      </c>
      <c r="G4195" s="29">
        <v>1</v>
      </c>
      <c r="H4195" s="30">
        <v>129.37540000000001</v>
      </c>
      <c r="I4195" s="30">
        <v>6.5316000000000001</v>
      </c>
      <c r="J4195" s="14">
        <v>459</v>
      </c>
      <c r="K4195" s="14">
        <v>67</v>
      </c>
      <c r="L4195" s="12">
        <v>5.0500000000000003E-2</v>
      </c>
      <c r="M4195" s="7">
        <v>2.3429819699999999</v>
      </c>
      <c r="N4195" s="31">
        <v>2</v>
      </c>
      <c r="O4195" s="14">
        <f>IFERROR(VLOOKUP($C4195,'site totals'!$J$2:$K$607,2,FALSE),1)</f>
        <v>735.36670000000004</v>
      </c>
      <c r="P4195" s="32" t="s">
        <v>22</v>
      </c>
      <c r="Q4195" s="12">
        <v>0.14638694269999999</v>
      </c>
      <c r="R4195" s="29">
        <v>0.19</v>
      </c>
      <c r="S4195" s="2">
        <f>IF($A4195="site","",VLOOKUP($P4195,margin_ranges!$A$5:$D$10,4,FALSE)/100)</f>
        <v>0.29749999999999999</v>
      </c>
      <c r="T4195" s="6">
        <f>IF(A4195="placement",$J4195*MIN($Q4195,$S4195),"")</f>
        <v>67.191606699299996</v>
      </c>
      <c r="U4195" s="6">
        <f>IF($A4195="placement",T4195,SUMIF($C$10:$C$6209,$C4195,$T$10:$T$6209))</f>
        <v>67.191606699299996</v>
      </c>
      <c r="V4195" s="34">
        <f t="shared" si="197"/>
        <v>5.384328061728394E-2</v>
      </c>
      <c r="W4195" s="24"/>
      <c r="X4195" s="2" t="str">
        <f>IFERROR(MIN(VLOOKUP($W4195,margin_ranges!$A$5:$D$10,4,FALSE),$Q4195*100)/100,"")</f>
        <v/>
      </c>
      <c r="Y4195" s="6">
        <f t="shared" si="198"/>
        <v>67.191606699299996</v>
      </c>
      <c r="Z4195" s="6">
        <f>IF($A4195="placement",Y4195,SUMIF($C$10:$C$6209,$C4195,$Y$10:$Y$6209))</f>
        <v>67.191606699299996</v>
      </c>
      <c r="AA4195" s="29">
        <f t="shared" si="199"/>
        <v>5.384328061728394E-2</v>
      </c>
    </row>
    <row r="4196" spans="1:27" hidden="1" x14ac:dyDescent="0.3">
      <c r="A4196" s="8" t="s">
        <v>17</v>
      </c>
      <c r="B4196" s="8" t="s">
        <v>1666</v>
      </c>
      <c r="C4196" s="8" t="s">
        <v>1667</v>
      </c>
      <c r="D4196" s="8" t="s">
        <v>1668</v>
      </c>
      <c r="E4196" s="8" t="s">
        <v>1669</v>
      </c>
      <c r="F4196" s="29">
        <v>0.15786600012040999</v>
      </c>
      <c r="G4196" s="29">
        <v>1</v>
      </c>
      <c r="H4196" s="30">
        <v>118.53870000000001</v>
      </c>
      <c r="I4196" s="30">
        <v>28.974599999999999</v>
      </c>
      <c r="J4196" s="14">
        <v>516</v>
      </c>
      <c r="K4196" s="14">
        <v>82</v>
      </c>
      <c r="L4196" s="12">
        <v>0.24440000000000001</v>
      </c>
      <c r="M4196" s="7">
        <v>0.59372974000000001</v>
      </c>
      <c r="N4196" s="31">
        <v>0.5</v>
      </c>
      <c r="O4196" s="14">
        <f>IFERROR(VLOOKUP($C4196,'site totals'!$J$2:$K$607,2,FALSE),1)</f>
        <v>735.36670000000004</v>
      </c>
      <c r="P4196" s="32" t="s">
        <v>91</v>
      </c>
      <c r="Q4196" s="12">
        <v>0.15786600009999999</v>
      </c>
      <c r="R4196" s="29">
        <v>0.25</v>
      </c>
      <c r="S4196" s="2">
        <f>IF($A4196="site","",VLOOKUP($P4196,margin_ranges!$A$5:$D$10,4,FALSE)/100)</f>
        <v>0.29749999999999999</v>
      </c>
      <c r="T4196" s="6">
        <f>IF(A4196="placement",$J4196*MIN($Q4196,$S4196),"")</f>
        <v>81.458856051599994</v>
      </c>
      <c r="U4196" s="6">
        <f>IF($A4196="placement",T4196,SUMIF($C$10:$C$6209,$C4196,$T$10:$T$6209))</f>
        <v>81.458856051599994</v>
      </c>
      <c r="V4196" s="34">
        <f t="shared" si="197"/>
        <v>0.12284533320000013</v>
      </c>
      <c r="W4196" s="24"/>
      <c r="X4196" s="2" t="str">
        <f>IFERROR(MIN(VLOOKUP($W4196,margin_ranges!$A$5:$D$10,4,FALSE),$Q4196*100)/100,"")</f>
        <v/>
      </c>
      <c r="Y4196" s="6">
        <f t="shared" si="198"/>
        <v>81.458856051599994</v>
      </c>
      <c r="Z4196" s="6">
        <f>IF($A4196="placement",Y4196,SUMIF($C$10:$C$6209,$C4196,$Y$10:$Y$6209))</f>
        <v>81.458856051599994</v>
      </c>
      <c r="AA4196" s="17">
        <f t="shared" si="199"/>
        <v>0.12284533320000013</v>
      </c>
    </row>
    <row r="4197" spans="1:27" hidden="1" x14ac:dyDescent="0.3">
      <c r="A4197" s="8" t="s">
        <v>17</v>
      </c>
      <c r="B4197" s="8" t="s">
        <v>1666</v>
      </c>
      <c r="C4197" s="8" t="s">
        <v>1667</v>
      </c>
      <c r="D4197" s="8" t="s">
        <v>1674</v>
      </c>
      <c r="E4197" s="8" t="s">
        <v>1675</v>
      </c>
      <c r="F4197" s="29">
        <v>0.34999999999999898</v>
      </c>
      <c r="G4197" s="29">
        <v>0</v>
      </c>
      <c r="H4197" s="30">
        <v>22.568899999999999</v>
      </c>
      <c r="I4197" s="30">
        <v>14.765000000000001</v>
      </c>
      <c r="J4197" s="14">
        <v>136</v>
      </c>
      <c r="K4197" s="14">
        <v>48</v>
      </c>
      <c r="L4197" s="12">
        <v>0.6542</v>
      </c>
      <c r="M4197" s="7">
        <v>0.30804364000000001</v>
      </c>
      <c r="N4197" s="31">
        <v>0.1</v>
      </c>
      <c r="O4197" s="14">
        <f>IFERROR(VLOOKUP($C4197,'site totals'!$J$2:$K$607,2,FALSE),1)</f>
        <v>735.36670000000004</v>
      </c>
      <c r="P4197" s="32" t="s">
        <v>91</v>
      </c>
      <c r="Q4197" s="12">
        <v>0.67537066729999995</v>
      </c>
      <c r="R4197" s="29">
        <v>0.35</v>
      </c>
      <c r="S4197" s="2">
        <f>IF($A4197="site","",VLOOKUP($P4197,margin_ranges!$A$5:$D$10,4,FALSE)/100)</f>
        <v>0.29749999999999999</v>
      </c>
      <c r="T4197" s="6">
        <f>IF(A4197="placement",$J4197*MIN($Q4197,$S4197),"")</f>
        <v>40.46</v>
      </c>
      <c r="U4197" s="6">
        <f>IF($A4197="placement",T4197,SUMIF($C$10:$C$6209,$C4197,$T$10:$T$6209))</f>
        <v>40.46</v>
      </c>
      <c r="V4197" s="34">
        <f t="shared" si="197"/>
        <v>8.0769230769230704E-2</v>
      </c>
      <c r="W4197" s="24"/>
      <c r="X4197" s="2" t="str">
        <f>IFERROR(MIN(VLOOKUP($W4197,margin_ranges!$A$5:$D$10,4,FALSE),$Q4197*100)/100,"")</f>
        <v/>
      </c>
      <c r="Y4197" s="6">
        <f t="shared" si="198"/>
        <v>40.46</v>
      </c>
      <c r="Z4197" s="6">
        <f>IF($A4197="placement",Y4197,SUMIF($C$10:$C$6209,$C4197,$Y$10:$Y$6209))</f>
        <v>40.46</v>
      </c>
      <c r="AA4197" s="29">
        <f t="shared" si="199"/>
        <v>8.0769230769230704E-2</v>
      </c>
    </row>
    <row r="4198" spans="1:27" x14ac:dyDescent="0.3">
      <c r="A4198" s="16" t="s">
        <v>33</v>
      </c>
      <c r="B4198" s="16" t="s">
        <v>1666</v>
      </c>
      <c r="C4198" s="16" t="s">
        <v>1667</v>
      </c>
      <c r="D4198" s="8" t="s">
        <v>34</v>
      </c>
      <c r="E4198" s="16"/>
      <c r="F4198" s="17">
        <v>0.20729441156092601</v>
      </c>
      <c r="G4198" s="17">
        <v>0.85168896000000005</v>
      </c>
      <c r="H4198" s="36">
        <v>359.35559999999998</v>
      </c>
      <c r="I4198" s="36">
        <v>56.576599999999999</v>
      </c>
      <c r="J4198" s="22">
        <v>1576</v>
      </c>
      <c r="K4198" s="22">
        <v>283</v>
      </c>
      <c r="L4198" s="18">
        <v>0.15740000000000001</v>
      </c>
      <c r="M4198" s="19">
        <v>0.92840774000000004</v>
      </c>
      <c r="N4198" s="20">
        <v>0.735954</v>
      </c>
      <c r="O4198" s="22">
        <f>IFERROR(VLOOKUP($C4198,'site totals'!$J$2:$K$607,2,FALSE),1)</f>
        <v>735.36670000000004</v>
      </c>
      <c r="P4198" s="21"/>
      <c r="Q4198" s="18">
        <v>0.20729441160000001</v>
      </c>
      <c r="R4198" s="17">
        <v>0.23730000000000001</v>
      </c>
      <c r="S4198" s="18" t="str">
        <f>IF($A4198="site","",VLOOKUP($P4198,margin_ranges!$A$5:$D$10,4,FALSE)/100)</f>
        <v/>
      </c>
      <c r="T4198" s="22" t="str">
        <f>IF(A4198="placement",$J4198*MIN($Q4198,$S4198),"")</f>
        <v/>
      </c>
      <c r="U4198" s="22">
        <f>IF($A4198="placement",T4198,SUMIF($C$10:$C$6209,$C4198,$T$10:$T$6209))</f>
        <v>274.89805414919994</v>
      </c>
      <c r="V4198" s="37">
        <f t="shared" si="197"/>
        <v>8.2433854289696518E-2</v>
      </c>
      <c r="W4198" s="38"/>
      <c r="X4198" s="18" t="str">
        <f>IFERROR(MIN(VLOOKUP($W4198,margin_ranges!$A$5:$D$10,4,FALSE),$Q4198*100)/100,"")</f>
        <v/>
      </c>
      <c r="Y4198" s="6" t="str">
        <f t="shared" si="198"/>
        <v/>
      </c>
      <c r="Z4198" s="6">
        <f>IF($A4198="placement",Y4198,SUMIF($C$10:$C$6209,$C4198,$Y$10:$Y$6209))</f>
        <v>274.89805414919994</v>
      </c>
      <c r="AA4198" s="17">
        <f t="shared" si="199"/>
        <v>8.2433854289696518E-2</v>
      </c>
    </row>
    <row r="4199" spans="1:27" hidden="1" x14ac:dyDescent="0.3">
      <c r="A4199" s="8" t="s">
        <v>17</v>
      </c>
      <c r="B4199" s="8" t="s">
        <v>3607</v>
      </c>
      <c r="C4199" s="8" t="s">
        <v>3608</v>
      </c>
      <c r="D4199" s="8" t="s">
        <v>3627</v>
      </c>
      <c r="E4199" s="8" t="s">
        <v>3628</v>
      </c>
      <c r="F4199" s="29">
        <v>0.28999999999999998</v>
      </c>
      <c r="G4199" s="29">
        <v>0</v>
      </c>
      <c r="H4199" s="30">
        <v>23.660299999999999</v>
      </c>
      <c r="I4199" s="30">
        <v>1.494</v>
      </c>
      <c r="J4199" s="14">
        <v>64</v>
      </c>
      <c r="K4199" s="14">
        <v>16</v>
      </c>
      <c r="L4199" s="12">
        <v>6.3100000000000003E-2</v>
      </c>
      <c r="M4199" s="7">
        <v>1.4384394700000001</v>
      </c>
      <c r="N4199" s="31">
        <v>1</v>
      </c>
      <c r="O4199" s="14">
        <f>IFERROR(VLOOKUP($C4199,'site totals'!$J$2:$K$607,2,FALSE),1)</f>
        <v>734.51750000000004</v>
      </c>
      <c r="P4199" s="32" t="s">
        <v>22</v>
      </c>
      <c r="Q4199" s="12">
        <v>0.30480216980000002</v>
      </c>
      <c r="R4199" s="29">
        <v>0.28999999999999998</v>
      </c>
      <c r="S4199" s="2">
        <f>IF($A4199="site","",VLOOKUP($P4199,margin_ranges!$A$5:$D$10,4,FALSE)/100)</f>
        <v>0.29749999999999999</v>
      </c>
      <c r="T4199" s="6">
        <f>IF(A4199="placement",$J4199*MIN($Q4199,$S4199),"")</f>
        <v>19.04</v>
      </c>
      <c r="U4199" s="6">
        <f>IF($A4199="placement",T4199,SUMIF($C$10:$C$6209,$C4199,$T$10:$T$6209))</f>
        <v>19.04</v>
      </c>
      <c r="V4199" s="34">
        <f t="shared" ref="V4199:V4262" si="200">($J4199-$U4199)/($J4199*(1-$R4199))-1</f>
        <v>-1.0563380281690127E-2</v>
      </c>
      <c r="W4199" s="24"/>
      <c r="X4199" s="2" t="str">
        <f>IFERROR(MIN(VLOOKUP($W4199,margin_ranges!$A$5:$D$10,4,FALSE),$Q4199*100)/100,"")</f>
        <v/>
      </c>
      <c r="Y4199" s="6">
        <f t="shared" si="198"/>
        <v>19.04</v>
      </c>
      <c r="Z4199" s="6">
        <f>IF($A4199="placement",Y4199,SUMIF($C$10:$C$6209,$C4199,$Y$10:$Y$6209))</f>
        <v>19.04</v>
      </c>
      <c r="AA4199" s="29">
        <f t="shared" si="199"/>
        <v>-1.0563380281690127E-2</v>
      </c>
    </row>
    <row r="4200" spans="1:27" hidden="1" x14ac:dyDescent="0.3">
      <c r="A4200" s="8" t="s">
        <v>17</v>
      </c>
      <c r="B4200" s="8" t="s">
        <v>3607</v>
      </c>
      <c r="C4200" s="8" t="s">
        <v>3608</v>
      </c>
      <c r="D4200" s="8" t="s">
        <v>3623</v>
      </c>
      <c r="E4200" s="8" t="s">
        <v>3624</v>
      </c>
      <c r="F4200" s="29">
        <v>0.28999999999999998</v>
      </c>
      <c r="G4200" s="29">
        <v>0</v>
      </c>
      <c r="H4200" s="30">
        <v>36.2849</v>
      </c>
      <c r="I4200" s="30">
        <v>11.6775</v>
      </c>
      <c r="J4200" s="14">
        <v>289</v>
      </c>
      <c r="K4200" s="14">
        <v>74</v>
      </c>
      <c r="L4200" s="12">
        <v>0.32179999999999997</v>
      </c>
      <c r="M4200" s="7">
        <v>0.82598647999999997</v>
      </c>
      <c r="N4200" s="31">
        <v>0.32</v>
      </c>
      <c r="O4200" s="14">
        <f>IFERROR(VLOOKUP($C4200,'site totals'!$J$2:$K$607,2,FALSE),1)</f>
        <v>734.51750000000004</v>
      </c>
      <c r="P4200" s="32" t="s">
        <v>22</v>
      </c>
      <c r="Q4200" s="12">
        <v>0.6125844587</v>
      </c>
      <c r="R4200" s="29">
        <v>0.28999999999999998</v>
      </c>
      <c r="S4200" s="2">
        <f>IF($A4200="site","",VLOOKUP($P4200,margin_ranges!$A$5:$D$10,4,FALSE)/100)</f>
        <v>0.29749999999999999</v>
      </c>
      <c r="T4200" s="6">
        <f>IF(A4200="placement",$J4200*MIN($Q4200,$S4200),"")</f>
        <v>85.977499999999992</v>
      </c>
      <c r="U4200" s="6">
        <f>IF($A4200="placement",T4200,SUMIF($C$10:$C$6209,$C4200,$T$10:$T$6209))</f>
        <v>85.977499999999992</v>
      </c>
      <c r="V4200" s="34">
        <f t="shared" si="200"/>
        <v>-1.0563380281690127E-2</v>
      </c>
      <c r="W4200" s="24"/>
      <c r="X4200" s="2" t="str">
        <f>IFERROR(MIN(VLOOKUP($W4200,margin_ranges!$A$5:$D$10,4,FALSE),$Q4200*100)/100,"")</f>
        <v/>
      </c>
      <c r="Y4200" s="6">
        <f t="shared" si="198"/>
        <v>85.977499999999992</v>
      </c>
      <c r="Z4200" s="6">
        <f>IF($A4200="placement",Y4200,SUMIF($C$10:$C$6209,$C4200,$Y$10:$Y$6209))</f>
        <v>85.977499999999992</v>
      </c>
      <c r="AA4200" s="29">
        <f t="shared" si="199"/>
        <v>-1.0563380281690127E-2</v>
      </c>
    </row>
    <row r="4201" spans="1:27" hidden="1" x14ac:dyDescent="0.3">
      <c r="A4201" s="8" t="s">
        <v>17</v>
      </c>
      <c r="B4201" s="8" t="s">
        <v>3607</v>
      </c>
      <c r="C4201" s="8" t="s">
        <v>3608</v>
      </c>
      <c r="D4201" s="8" t="s">
        <v>3615</v>
      </c>
      <c r="E4201" s="8" t="s">
        <v>3616</v>
      </c>
      <c r="F4201" s="29">
        <v>0.28999999999999998</v>
      </c>
      <c r="G4201" s="29">
        <v>0</v>
      </c>
      <c r="H4201" s="30">
        <v>18.884699999999999</v>
      </c>
      <c r="I4201" s="30">
        <v>3.4550000000000001</v>
      </c>
      <c r="J4201" s="14">
        <v>154</v>
      </c>
      <c r="K4201" s="14">
        <v>39</v>
      </c>
      <c r="L4201" s="12">
        <v>0.183</v>
      </c>
      <c r="M4201" s="7">
        <v>1.4887409599999999</v>
      </c>
      <c r="N4201" s="31">
        <v>1</v>
      </c>
      <c r="O4201" s="14">
        <f>IFERROR(VLOOKUP($C4201,'site totals'!$J$2:$K$607,2,FALSE),1)</f>
        <v>734.51750000000004</v>
      </c>
      <c r="P4201" s="32" t="s">
        <v>22</v>
      </c>
      <c r="Q4201" s="12">
        <v>0.328291469</v>
      </c>
      <c r="R4201" s="29">
        <v>0.28999999999999998</v>
      </c>
      <c r="S4201" s="2">
        <f>IF($A4201="site","",VLOOKUP($P4201,margin_ranges!$A$5:$D$10,4,FALSE)/100)</f>
        <v>0.29749999999999999</v>
      </c>
      <c r="T4201" s="6">
        <f>IF(A4201="placement",$J4201*MIN($Q4201,$S4201),"")</f>
        <v>45.814999999999998</v>
      </c>
      <c r="U4201" s="6">
        <f>IF($A4201="placement",T4201,SUMIF($C$10:$C$6209,$C4201,$T$10:$T$6209))</f>
        <v>45.814999999999998</v>
      </c>
      <c r="V4201" s="34">
        <f t="shared" si="200"/>
        <v>-1.0563380281690016E-2</v>
      </c>
      <c r="W4201" s="24"/>
      <c r="X4201" s="2" t="str">
        <f>IFERROR(MIN(VLOOKUP($W4201,margin_ranges!$A$5:$D$10,4,FALSE),$Q4201*100)/100,"")</f>
        <v/>
      </c>
      <c r="Y4201" s="6">
        <f t="shared" si="198"/>
        <v>45.814999999999998</v>
      </c>
      <c r="Z4201" s="6">
        <f>IF($A4201="placement",Y4201,SUMIF($C$10:$C$6209,$C4201,$Y$10:$Y$6209))</f>
        <v>45.814999999999998</v>
      </c>
      <c r="AA4201" s="29">
        <f t="shared" si="199"/>
        <v>-1.0563380281690016E-2</v>
      </c>
    </row>
    <row r="4202" spans="1:27" hidden="1" x14ac:dyDescent="0.3">
      <c r="A4202" s="8" t="s">
        <v>17</v>
      </c>
      <c r="B4202" s="8" t="s">
        <v>3607</v>
      </c>
      <c r="C4202" s="8" t="s">
        <v>3608</v>
      </c>
      <c r="D4202" s="8" t="s">
        <v>3621</v>
      </c>
      <c r="E4202" s="8" t="s">
        <v>3622</v>
      </c>
      <c r="F4202" s="29">
        <v>0.28999999999999998</v>
      </c>
      <c r="G4202" s="29">
        <v>0</v>
      </c>
      <c r="H4202" s="30">
        <v>21.364000000000001</v>
      </c>
      <c r="I4202" s="30">
        <v>3.8711000000000002</v>
      </c>
      <c r="J4202" s="14">
        <v>168</v>
      </c>
      <c r="K4202" s="14">
        <v>43</v>
      </c>
      <c r="L4202" s="12">
        <v>0.1812</v>
      </c>
      <c r="M4202" s="7">
        <v>1.4435648999999999</v>
      </c>
      <c r="N4202" s="31">
        <v>1</v>
      </c>
      <c r="O4202" s="14">
        <f>IFERROR(VLOOKUP($C4202,'site totals'!$J$2:$K$607,2,FALSE),1)</f>
        <v>734.51750000000004</v>
      </c>
      <c r="P4202" s="32" t="s">
        <v>22</v>
      </c>
      <c r="Q4202" s="12">
        <v>0.30727049620000002</v>
      </c>
      <c r="R4202" s="29">
        <v>0.28999999999999998</v>
      </c>
      <c r="S4202" s="2">
        <f>IF($A4202="site","",VLOOKUP($P4202,margin_ranges!$A$5:$D$10,4,FALSE)/100)</f>
        <v>0.29749999999999999</v>
      </c>
      <c r="T4202" s="6">
        <f>IF(A4202="placement",$J4202*MIN($Q4202,$S4202),"")</f>
        <v>49.98</v>
      </c>
      <c r="U4202" s="6">
        <f>IF($A4202="placement",T4202,SUMIF($C$10:$C$6209,$C4202,$T$10:$T$6209))</f>
        <v>49.98</v>
      </c>
      <c r="V4202" s="34">
        <f t="shared" si="200"/>
        <v>-1.0563380281690016E-2</v>
      </c>
      <c r="W4202" s="24"/>
      <c r="X4202" s="2" t="str">
        <f>IFERROR(MIN(VLOOKUP($W4202,margin_ranges!$A$5:$D$10,4,FALSE),$Q4202*100)/100,"")</f>
        <v/>
      </c>
      <c r="Y4202" s="6">
        <f t="shared" si="198"/>
        <v>49.98</v>
      </c>
      <c r="Z4202" s="6">
        <f>IF($A4202="placement",Y4202,SUMIF($C$10:$C$6209,$C4202,$Y$10:$Y$6209))</f>
        <v>49.98</v>
      </c>
      <c r="AA4202" s="29">
        <f t="shared" si="199"/>
        <v>-1.0563380281690016E-2</v>
      </c>
    </row>
    <row r="4203" spans="1:27" hidden="1" x14ac:dyDescent="0.3">
      <c r="A4203" s="8" t="s">
        <v>17</v>
      </c>
      <c r="B4203" s="8" t="s">
        <v>3607</v>
      </c>
      <c r="C4203" s="8" t="s">
        <v>3608</v>
      </c>
      <c r="D4203" s="8" t="s">
        <v>3617</v>
      </c>
      <c r="E4203" s="8" t="s">
        <v>3618</v>
      </c>
      <c r="F4203" s="29">
        <v>0.28999999999999998</v>
      </c>
      <c r="G4203" s="29">
        <v>0</v>
      </c>
      <c r="H4203" s="30">
        <v>15.921099999999999</v>
      </c>
      <c r="I4203" s="30">
        <v>0.62660000000000005</v>
      </c>
      <c r="J4203" s="14">
        <v>30</v>
      </c>
      <c r="K4203" s="14">
        <v>8</v>
      </c>
      <c r="L4203" s="12">
        <v>3.9399999999999998E-2</v>
      </c>
      <c r="M4203" s="7">
        <v>1.60437707</v>
      </c>
      <c r="N4203" s="31">
        <v>1</v>
      </c>
      <c r="O4203" s="14">
        <f>IFERROR(VLOOKUP($C4203,'site totals'!$J$2:$K$607,2,FALSE),1)</f>
        <v>734.51750000000004</v>
      </c>
      <c r="P4203" s="32" t="s">
        <v>22</v>
      </c>
      <c r="Q4203" s="12">
        <v>0.3767051267</v>
      </c>
      <c r="R4203" s="29">
        <v>0.28999999999999998</v>
      </c>
      <c r="S4203" s="2">
        <f>IF($A4203="site","",VLOOKUP($P4203,margin_ranges!$A$5:$D$10,4,FALSE)/100)</f>
        <v>0.29749999999999999</v>
      </c>
      <c r="T4203" s="6">
        <f>IF(A4203="placement",$J4203*MIN($Q4203,$S4203),"")</f>
        <v>8.9249999999999989</v>
      </c>
      <c r="U4203" s="6">
        <f>IF($A4203="placement",T4203,SUMIF($C$10:$C$6209,$C4203,$T$10:$T$6209))</f>
        <v>8.9249999999999989</v>
      </c>
      <c r="V4203" s="34">
        <f t="shared" si="200"/>
        <v>-1.0563380281689905E-2</v>
      </c>
      <c r="W4203" s="24"/>
      <c r="X4203" s="2" t="str">
        <f>IFERROR(MIN(VLOOKUP($W4203,margin_ranges!$A$5:$D$10,4,FALSE),$Q4203*100)/100,"")</f>
        <v/>
      </c>
      <c r="Y4203" s="6">
        <f t="shared" si="198"/>
        <v>8.9249999999999989</v>
      </c>
      <c r="Z4203" s="6">
        <f>IF($A4203="placement",Y4203,SUMIF($C$10:$C$6209,$C4203,$Y$10:$Y$6209))</f>
        <v>8.9249999999999989</v>
      </c>
      <c r="AA4203" s="29">
        <f t="shared" si="199"/>
        <v>-1.0563380281689905E-2</v>
      </c>
    </row>
    <row r="4204" spans="1:27" hidden="1" x14ac:dyDescent="0.3">
      <c r="A4204" s="8" t="s">
        <v>17</v>
      </c>
      <c r="B4204" s="8" t="s">
        <v>3607</v>
      </c>
      <c r="C4204" s="8" t="s">
        <v>3608</v>
      </c>
      <c r="D4204" s="8" t="s">
        <v>3625</v>
      </c>
      <c r="E4204" s="8" t="s">
        <v>3626</v>
      </c>
      <c r="F4204" s="29">
        <v>0.28999999999999998</v>
      </c>
      <c r="G4204" s="29">
        <v>0</v>
      </c>
      <c r="H4204" s="30">
        <v>34.520600000000002</v>
      </c>
      <c r="I4204" s="30">
        <v>5.7302</v>
      </c>
      <c r="J4204" s="14">
        <v>315</v>
      </c>
      <c r="K4204" s="14">
        <v>80</v>
      </c>
      <c r="L4204" s="12">
        <v>0.16600000000000001</v>
      </c>
      <c r="M4204" s="7">
        <v>1.8314598099999999</v>
      </c>
      <c r="N4204" s="31">
        <v>1.25</v>
      </c>
      <c r="O4204" s="14">
        <f>IFERROR(VLOOKUP($C4204,'site totals'!$J$2:$K$607,2,FALSE),1)</f>
        <v>734.51750000000004</v>
      </c>
      <c r="P4204" s="32" t="s">
        <v>22</v>
      </c>
      <c r="Q4204" s="12">
        <v>0.317484339</v>
      </c>
      <c r="R4204" s="29">
        <v>0.28999999999999998</v>
      </c>
      <c r="S4204" s="2">
        <f>IF($A4204="site","",VLOOKUP($P4204,margin_ranges!$A$5:$D$10,4,FALSE)/100)</f>
        <v>0.29749999999999999</v>
      </c>
      <c r="T4204" s="6">
        <f>IF(A4204="placement",$J4204*MIN($Q4204,$S4204),"")</f>
        <v>93.712499999999991</v>
      </c>
      <c r="U4204" s="6">
        <f>IF($A4204="placement",T4204,SUMIF($C$10:$C$6209,$C4204,$T$10:$T$6209))</f>
        <v>93.712499999999991</v>
      </c>
      <c r="V4204" s="34">
        <f t="shared" si="200"/>
        <v>-1.0563380281689905E-2</v>
      </c>
      <c r="W4204" s="24"/>
      <c r="X4204" s="2" t="str">
        <f>IFERROR(MIN(VLOOKUP($W4204,margin_ranges!$A$5:$D$10,4,FALSE),$Q4204*100)/100,"")</f>
        <v/>
      </c>
      <c r="Y4204" s="6">
        <f t="shared" si="198"/>
        <v>93.712499999999991</v>
      </c>
      <c r="Z4204" s="6">
        <f>IF($A4204="placement",Y4204,SUMIF($C$10:$C$6209,$C4204,$Y$10:$Y$6209))</f>
        <v>93.712499999999991</v>
      </c>
      <c r="AA4204" s="29">
        <f t="shared" si="199"/>
        <v>-1.0563380281689905E-2</v>
      </c>
    </row>
    <row r="4205" spans="1:27" hidden="1" x14ac:dyDescent="0.3">
      <c r="A4205" s="8" t="s">
        <v>17</v>
      </c>
      <c r="B4205" s="8" t="s">
        <v>3607</v>
      </c>
      <c r="C4205" s="8" t="s">
        <v>3608</v>
      </c>
      <c r="D4205" s="8" t="s">
        <v>3613</v>
      </c>
      <c r="E4205" s="8" t="s">
        <v>3614</v>
      </c>
      <c r="F4205" s="29">
        <v>0.28628812043405599</v>
      </c>
      <c r="G4205" s="29">
        <v>0</v>
      </c>
      <c r="H4205" s="30">
        <v>24.6388</v>
      </c>
      <c r="I4205" s="30">
        <v>2.5764</v>
      </c>
      <c r="J4205" s="14">
        <v>108</v>
      </c>
      <c r="K4205" s="14">
        <v>28</v>
      </c>
      <c r="L4205" s="12">
        <v>0.1046</v>
      </c>
      <c r="M4205" s="7">
        <v>1.40112562</v>
      </c>
      <c r="N4205" s="31">
        <v>1</v>
      </c>
      <c r="O4205" s="14">
        <f>IFERROR(VLOOKUP($C4205,'site totals'!$J$2:$K$607,2,FALSE),1)</f>
        <v>734.51750000000004</v>
      </c>
      <c r="P4205" s="32" t="s">
        <v>22</v>
      </c>
      <c r="Q4205" s="12">
        <v>0.28628812040000001</v>
      </c>
      <c r="R4205" s="29">
        <v>0.28999999999999998</v>
      </c>
      <c r="S4205" s="2">
        <f>IF($A4205="site","",VLOOKUP($P4205,margin_ranges!$A$5:$D$10,4,FALSE)/100)</f>
        <v>0.29749999999999999</v>
      </c>
      <c r="T4205" s="6">
        <f>IF(A4205="placement",$J4205*MIN($Q4205,$S4205),"")</f>
        <v>30.9191170032</v>
      </c>
      <c r="U4205" s="6">
        <f>IF($A4205="placement",T4205,SUMIF($C$10:$C$6209,$C4205,$T$10:$T$6209))</f>
        <v>30.9191170032</v>
      </c>
      <c r="V4205" s="34">
        <f t="shared" si="200"/>
        <v>5.2279994366197791E-3</v>
      </c>
      <c r="W4205" s="24"/>
      <c r="X4205" s="2" t="str">
        <f>IFERROR(MIN(VLOOKUP($W4205,margin_ranges!$A$5:$D$10,4,FALSE),$Q4205*100)/100,"")</f>
        <v/>
      </c>
      <c r="Y4205" s="6">
        <f t="shared" si="198"/>
        <v>30.9191170032</v>
      </c>
      <c r="Z4205" s="6">
        <f>IF($A4205="placement",Y4205,SUMIF($C$10:$C$6209,$C4205,$Y$10:$Y$6209))</f>
        <v>30.9191170032</v>
      </c>
      <c r="AA4205" s="29">
        <f t="shared" si="199"/>
        <v>5.2279994366197791E-3</v>
      </c>
    </row>
    <row r="4206" spans="1:27" hidden="1" x14ac:dyDescent="0.3">
      <c r="A4206" s="8" t="s">
        <v>17</v>
      </c>
      <c r="B4206" s="8" t="s">
        <v>3607</v>
      </c>
      <c r="C4206" s="8" t="s">
        <v>3608</v>
      </c>
      <c r="D4206" s="8" t="s">
        <v>3609</v>
      </c>
      <c r="E4206" s="8" t="s">
        <v>3610</v>
      </c>
      <c r="F4206" s="29">
        <v>0.27079988908671598</v>
      </c>
      <c r="G4206" s="29">
        <v>0</v>
      </c>
      <c r="H4206" s="30">
        <v>17.164400000000001</v>
      </c>
      <c r="I4206" s="30">
        <v>2.8552</v>
      </c>
      <c r="J4206" s="14">
        <v>117</v>
      </c>
      <c r="K4206" s="14">
        <v>30</v>
      </c>
      <c r="L4206" s="12">
        <v>0.1663</v>
      </c>
      <c r="M4206" s="7">
        <v>1.3713656700000001</v>
      </c>
      <c r="N4206" s="31">
        <v>1</v>
      </c>
      <c r="O4206" s="14">
        <f>IFERROR(VLOOKUP($C4206,'site totals'!$J$2:$K$607,2,FALSE),1)</f>
        <v>734.51750000000004</v>
      </c>
      <c r="P4206" s="32" t="s">
        <v>22</v>
      </c>
      <c r="Q4206" s="12">
        <v>0.27079988910000002</v>
      </c>
      <c r="R4206" s="29">
        <v>0.28999999999999998</v>
      </c>
      <c r="S4206" s="2">
        <f>IF($A4206="site","",VLOOKUP($P4206,margin_ranges!$A$5:$D$10,4,FALSE)/100)</f>
        <v>0.29749999999999999</v>
      </c>
      <c r="T4206" s="6">
        <f>IF(A4206="placement",$J4206*MIN($Q4206,$S4206),"")</f>
        <v>31.683587024700003</v>
      </c>
      <c r="U4206" s="6">
        <f>IF($A4206="placement",T4206,SUMIF($C$10:$C$6209,$C4206,$T$10:$T$6209))</f>
        <v>31.683587024700003</v>
      </c>
      <c r="V4206" s="34">
        <f t="shared" si="200"/>
        <v>2.7042409718309957E-2</v>
      </c>
      <c r="W4206" s="24"/>
      <c r="X4206" s="2" t="str">
        <f>IFERROR(MIN(VLOOKUP($W4206,margin_ranges!$A$5:$D$10,4,FALSE),$Q4206*100)/100,"")</f>
        <v/>
      </c>
      <c r="Y4206" s="6">
        <f t="shared" si="198"/>
        <v>31.683587024700003</v>
      </c>
      <c r="Z4206" s="6">
        <f>IF($A4206="placement",Y4206,SUMIF($C$10:$C$6209,$C4206,$Y$10:$Y$6209))</f>
        <v>31.683587024700003</v>
      </c>
      <c r="AA4206" s="29">
        <f t="shared" si="199"/>
        <v>2.7042409718309957E-2</v>
      </c>
    </row>
    <row r="4207" spans="1:27" hidden="1" x14ac:dyDescent="0.3">
      <c r="A4207" s="8" t="s">
        <v>17</v>
      </c>
      <c r="B4207" s="8" t="s">
        <v>3607</v>
      </c>
      <c r="C4207" s="8" t="s">
        <v>3608</v>
      </c>
      <c r="D4207" s="8" t="s">
        <v>3611</v>
      </c>
      <c r="E4207" s="8" t="s">
        <v>3612</v>
      </c>
      <c r="F4207" s="29">
        <v>0.239237051410538</v>
      </c>
      <c r="G4207" s="29">
        <v>0</v>
      </c>
      <c r="H4207" s="30">
        <v>18.447399999999998</v>
      </c>
      <c r="I4207" s="30">
        <v>2.7183000000000002</v>
      </c>
      <c r="J4207" s="14">
        <v>161</v>
      </c>
      <c r="K4207" s="14">
        <v>38</v>
      </c>
      <c r="L4207" s="12">
        <v>0.1474</v>
      </c>
      <c r="M4207" s="7">
        <v>1.97170486</v>
      </c>
      <c r="N4207" s="31">
        <v>1.5</v>
      </c>
      <c r="O4207" s="14">
        <f>IFERROR(VLOOKUP($C4207,'site totals'!$J$2:$K$607,2,FALSE),1)</f>
        <v>734.51750000000004</v>
      </c>
      <c r="P4207" s="32" t="s">
        <v>22</v>
      </c>
      <c r="Q4207" s="12">
        <v>0.23923705140000001</v>
      </c>
      <c r="R4207" s="29">
        <v>0.28000000000000003</v>
      </c>
      <c r="S4207" s="2">
        <f>IF($A4207="site","",VLOOKUP($P4207,margin_ranges!$A$5:$D$10,4,FALSE)/100)</f>
        <v>0.29749999999999999</v>
      </c>
      <c r="T4207" s="6">
        <f>IF(A4207="placement",$J4207*MIN($Q4207,$S4207),"")</f>
        <v>38.517165275400004</v>
      </c>
      <c r="U4207" s="6">
        <f>IF($A4207="placement",T4207,SUMIF($C$10:$C$6209,$C4207,$T$10:$T$6209))</f>
        <v>38.517165275400004</v>
      </c>
      <c r="V4207" s="34">
        <f t="shared" si="200"/>
        <v>5.661520638888895E-2</v>
      </c>
      <c r="W4207" s="24"/>
      <c r="X4207" s="2" t="str">
        <f>IFERROR(MIN(VLOOKUP($W4207,margin_ranges!$A$5:$D$10,4,FALSE),$Q4207*100)/100,"")</f>
        <v/>
      </c>
      <c r="Y4207" s="6">
        <f t="shared" si="198"/>
        <v>38.517165275400004</v>
      </c>
      <c r="Z4207" s="6">
        <f>IF($A4207="placement",Y4207,SUMIF($C$10:$C$6209,$C4207,$Y$10:$Y$6209))</f>
        <v>38.517165275400004</v>
      </c>
      <c r="AA4207" s="29">
        <f t="shared" si="199"/>
        <v>5.661520638888895E-2</v>
      </c>
    </row>
    <row r="4208" spans="1:27" hidden="1" x14ac:dyDescent="0.3">
      <c r="A4208" s="8" t="s">
        <v>17</v>
      </c>
      <c r="B4208" s="8" t="s">
        <v>3607</v>
      </c>
      <c r="C4208" s="8" t="s">
        <v>3608</v>
      </c>
      <c r="D4208" s="8" t="s">
        <v>3619</v>
      </c>
      <c r="E4208" s="8" t="s">
        <v>3620</v>
      </c>
      <c r="F4208" s="29">
        <v>0.25683096300278102</v>
      </c>
      <c r="G4208" s="29">
        <v>0</v>
      </c>
      <c r="H4208" s="30">
        <v>22.4114</v>
      </c>
      <c r="I4208" s="30">
        <v>3.3022</v>
      </c>
      <c r="J4208" s="14">
        <v>167</v>
      </c>
      <c r="K4208" s="14">
        <v>42</v>
      </c>
      <c r="L4208" s="12">
        <v>0.14729999999999999</v>
      </c>
      <c r="M4208" s="7">
        <v>1.68198611</v>
      </c>
      <c r="N4208" s="31">
        <v>1.25</v>
      </c>
      <c r="O4208" s="14">
        <f>IFERROR(VLOOKUP($C4208,'site totals'!$J$2:$K$607,2,FALSE),1)</f>
        <v>734.51750000000004</v>
      </c>
      <c r="P4208" s="32" t="s">
        <v>22</v>
      </c>
      <c r="Q4208" s="12">
        <v>0.25683096300000002</v>
      </c>
      <c r="R4208" s="29">
        <v>0.28999999999999998</v>
      </c>
      <c r="S4208" s="2">
        <f>IF($A4208="site","",VLOOKUP($P4208,margin_ranges!$A$5:$D$10,4,FALSE)/100)</f>
        <v>0.29749999999999999</v>
      </c>
      <c r="T4208" s="6">
        <f>IF(A4208="placement",$J4208*MIN($Q4208,$S4208),"")</f>
        <v>42.890770821000004</v>
      </c>
      <c r="U4208" s="6">
        <f>IF($A4208="placement",T4208,SUMIF($C$10:$C$6209,$C4208,$T$10:$T$6209))</f>
        <v>42.890770821000004</v>
      </c>
      <c r="V4208" s="34">
        <f t="shared" si="200"/>
        <v>4.6716953521126703E-2</v>
      </c>
      <c r="W4208" s="24"/>
      <c r="X4208" s="2" t="str">
        <f>IFERROR(MIN(VLOOKUP($W4208,margin_ranges!$A$5:$D$10,4,FALSE),$Q4208*100)/100,"")</f>
        <v/>
      </c>
      <c r="Y4208" s="6">
        <f t="shared" si="198"/>
        <v>42.890770821000004</v>
      </c>
      <c r="Z4208" s="6">
        <f>IF($A4208="placement",Y4208,SUMIF($C$10:$C$6209,$C4208,$Y$10:$Y$6209))</f>
        <v>42.890770821000004</v>
      </c>
      <c r="AA4208" s="17">
        <f t="shared" si="199"/>
        <v>4.6716953521126703E-2</v>
      </c>
    </row>
    <row r="4209" spans="1:27" x14ac:dyDescent="0.3">
      <c r="A4209" s="16" t="s">
        <v>33</v>
      </c>
      <c r="B4209" s="16" t="s">
        <v>3607</v>
      </c>
      <c r="C4209" s="16" t="s">
        <v>3608</v>
      </c>
      <c r="D4209" s="8" t="s">
        <v>34</v>
      </c>
      <c r="E4209" s="16"/>
      <c r="F4209" s="17">
        <v>0.28897844231076802</v>
      </c>
      <c r="G4209" s="17">
        <v>0</v>
      </c>
      <c r="H4209" s="36">
        <v>233.29759999999999</v>
      </c>
      <c r="I4209" s="36">
        <v>38.3065</v>
      </c>
      <c r="J4209" s="22">
        <v>1574</v>
      </c>
      <c r="K4209" s="22">
        <v>398</v>
      </c>
      <c r="L4209" s="18">
        <v>0.16420000000000001</v>
      </c>
      <c r="M4209" s="19">
        <v>1.3696248900000001</v>
      </c>
      <c r="N4209" s="20">
        <v>0.88713500000000001</v>
      </c>
      <c r="O4209" s="22">
        <f>IFERROR(VLOOKUP($C4209,'site totals'!$J$2:$K$607,2,FALSE),1)</f>
        <v>734.51750000000004</v>
      </c>
      <c r="P4209" s="21"/>
      <c r="Q4209" s="18">
        <v>0.35227885479999999</v>
      </c>
      <c r="R4209" s="17">
        <v>0.28899999999999998</v>
      </c>
      <c r="S4209" s="18" t="str">
        <f>IF($A4209="site","",VLOOKUP($P4209,margin_ranges!$A$5:$D$10,4,FALSE)/100)</f>
        <v/>
      </c>
      <c r="T4209" s="22" t="str">
        <f>IF(A4209="placement",$J4209*MIN($Q4209,$S4209),"")</f>
        <v/>
      </c>
      <c r="U4209" s="22">
        <f>IF($A4209="placement",T4209,SUMIF($C$10:$C$6209,$C4209,$T$10:$T$6209))</f>
        <v>447.46064012430003</v>
      </c>
      <c r="V4209" s="37">
        <f t="shared" si="200"/>
        <v>6.6350343894365782E-3</v>
      </c>
      <c r="W4209" s="38"/>
      <c r="X4209" s="18" t="str">
        <f>IFERROR(MIN(VLOOKUP($W4209,margin_ranges!$A$5:$D$10,4,FALSE),$Q4209*100)/100,"")</f>
        <v/>
      </c>
      <c r="Y4209" s="6" t="str">
        <f t="shared" si="198"/>
        <v/>
      </c>
      <c r="Z4209" s="6">
        <f>IF($A4209="placement",Y4209,SUMIF($C$10:$C$6209,$C4209,$Y$10:$Y$6209))</f>
        <v>447.46064012430003</v>
      </c>
      <c r="AA4209" s="17">
        <f t="shared" si="199"/>
        <v>6.6350343894365782E-3</v>
      </c>
    </row>
    <row r="4210" spans="1:27" hidden="1" x14ac:dyDescent="0.3">
      <c r="A4210" s="8" t="s">
        <v>17</v>
      </c>
      <c r="B4210" s="8" t="s">
        <v>8899</v>
      </c>
      <c r="C4210" s="8" t="s">
        <v>8900</v>
      </c>
      <c r="D4210" s="8" t="s">
        <v>8903</v>
      </c>
      <c r="E4210" s="8" t="s">
        <v>8904</v>
      </c>
      <c r="F4210" s="29">
        <v>0.28999999999999998</v>
      </c>
      <c r="G4210" s="29">
        <v>1</v>
      </c>
      <c r="H4210" s="30">
        <v>89.999600000000001</v>
      </c>
      <c r="I4210" s="30">
        <v>73.562799999999996</v>
      </c>
      <c r="J4210" s="14">
        <v>941</v>
      </c>
      <c r="K4210" s="14">
        <v>246</v>
      </c>
      <c r="L4210" s="12">
        <v>0.81740000000000002</v>
      </c>
      <c r="M4210" s="7">
        <v>0.42641009000000002</v>
      </c>
      <c r="N4210" s="31">
        <v>0.01</v>
      </c>
      <c r="O4210" s="14">
        <f>IFERROR(VLOOKUP($C4210,'site totals'!$J$2:$K$607,2,FALSE),1)</f>
        <v>733.57280000000003</v>
      </c>
      <c r="P4210" s="32" t="s">
        <v>22</v>
      </c>
      <c r="Q4210" s="12">
        <v>0.9765483975</v>
      </c>
      <c r="R4210" s="29">
        <v>0.28999999999999998</v>
      </c>
      <c r="S4210" s="2">
        <f>IF($A4210="site","",VLOOKUP($P4210,margin_ranges!$A$5:$D$10,4,FALSE)/100)</f>
        <v>0.29749999999999999</v>
      </c>
      <c r="T4210" s="6">
        <f>IF(A4210="placement",$J4210*MIN($Q4210,$S4210),"")</f>
        <v>279.94749999999999</v>
      </c>
      <c r="U4210" s="6">
        <f>IF($A4210="placement",T4210,SUMIF($C$10:$C$6209,$C4210,$T$10:$T$6209))</f>
        <v>279.94749999999999</v>
      </c>
      <c r="V4210" s="34">
        <f t="shared" si="200"/>
        <v>-1.0563380281690127E-2</v>
      </c>
      <c r="W4210" s="24"/>
      <c r="X4210" s="2" t="str">
        <f>IFERROR(MIN(VLOOKUP($W4210,margin_ranges!$A$5:$D$10,4,FALSE),$Q4210*100)/100,"")</f>
        <v/>
      </c>
      <c r="Y4210" s="6">
        <f t="shared" si="198"/>
        <v>279.94749999999999</v>
      </c>
      <c r="Z4210" s="6">
        <f>IF($A4210="placement",Y4210,SUMIF($C$10:$C$6209,$C4210,$Y$10:$Y$6209))</f>
        <v>279.94749999999999</v>
      </c>
      <c r="AA4210" s="29">
        <f t="shared" si="199"/>
        <v>-1.0563380281690127E-2</v>
      </c>
    </row>
    <row r="4211" spans="1:27" hidden="1" x14ac:dyDescent="0.3">
      <c r="A4211" s="8" t="s">
        <v>17</v>
      </c>
      <c r="B4211" s="8" t="s">
        <v>8899</v>
      </c>
      <c r="C4211" s="8" t="s">
        <v>8900</v>
      </c>
      <c r="D4211" s="8" t="s">
        <v>8901</v>
      </c>
      <c r="E4211" s="8" t="s">
        <v>8902</v>
      </c>
      <c r="F4211" s="29">
        <v>0.28999999999999998</v>
      </c>
      <c r="G4211" s="29">
        <v>1</v>
      </c>
      <c r="H4211" s="30">
        <v>71.081599999999995</v>
      </c>
      <c r="I4211" s="30">
        <v>52.876399999999997</v>
      </c>
      <c r="J4211" s="14">
        <v>631</v>
      </c>
      <c r="K4211" s="14">
        <v>166</v>
      </c>
      <c r="L4211" s="12">
        <v>0.74390000000000001</v>
      </c>
      <c r="M4211" s="7">
        <v>0.39764680000000002</v>
      </c>
      <c r="N4211" s="31">
        <v>0.01</v>
      </c>
      <c r="O4211" s="14">
        <f>IFERROR(VLOOKUP($C4211,'site totals'!$J$2:$K$607,2,FALSE),1)</f>
        <v>733.57280000000003</v>
      </c>
      <c r="P4211" s="32" t="s">
        <v>22</v>
      </c>
      <c r="Q4211" s="12">
        <v>0.97485205490000004</v>
      </c>
      <c r="R4211" s="29">
        <v>0.28999999999999998</v>
      </c>
      <c r="S4211" s="2">
        <f>IF($A4211="site","",VLOOKUP($P4211,margin_ranges!$A$5:$D$10,4,FALSE)/100)</f>
        <v>0.29749999999999999</v>
      </c>
      <c r="T4211" s="6">
        <f>IF(A4211="placement",$J4211*MIN($Q4211,$S4211),"")</f>
        <v>187.7225</v>
      </c>
      <c r="U4211" s="6">
        <f>IF($A4211="placement",T4211,SUMIF($C$10:$C$6209,$C4211,$T$10:$T$6209))</f>
        <v>187.7225</v>
      </c>
      <c r="V4211" s="34">
        <f t="shared" si="200"/>
        <v>-1.0563380281690016E-2</v>
      </c>
      <c r="W4211" s="24"/>
      <c r="X4211" s="2" t="str">
        <f>IFERROR(MIN(VLOOKUP($W4211,margin_ranges!$A$5:$D$10,4,FALSE),$Q4211*100)/100,"")</f>
        <v/>
      </c>
      <c r="Y4211" s="6">
        <f t="shared" si="198"/>
        <v>187.7225</v>
      </c>
      <c r="Z4211" s="6">
        <f>IF($A4211="placement",Y4211,SUMIF($C$10:$C$6209,$C4211,$Y$10:$Y$6209))</f>
        <v>187.7225</v>
      </c>
      <c r="AA4211" s="29">
        <f t="shared" si="199"/>
        <v>-1.0563380281690016E-2</v>
      </c>
    </row>
    <row r="4212" spans="1:27" x14ac:dyDescent="0.3">
      <c r="A4212" s="16" t="s">
        <v>33</v>
      </c>
      <c r="B4212" s="16" t="s">
        <v>8899</v>
      </c>
      <c r="C4212" s="16" t="s">
        <v>8900</v>
      </c>
      <c r="D4212" s="8" t="s">
        <v>34</v>
      </c>
      <c r="E4212" s="16"/>
      <c r="F4212" s="17">
        <v>0.28999694645166701</v>
      </c>
      <c r="G4212" s="17">
        <v>0.99992365999999999</v>
      </c>
      <c r="H4212" s="36">
        <v>161.09209999999999</v>
      </c>
      <c r="I4212" s="36">
        <v>126.4425</v>
      </c>
      <c r="J4212" s="22">
        <v>1572</v>
      </c>
      <c r="K4212" s="22">
        <v>412</v>
      </c>
      <c r="L4212" s="18">
        <v>0.78490000000000004</v>
      </c>
      <c r="M4212" s="19">
        <v>0.41440226000000002</v>
      </c>
      <c r="N4212" s="20">
        <v>1.0026E-2</v>
      </c>
      <c r="O4212" s="22">
        <f>IFERROR(VLOOKUP($C4212,'site totals'!$J$2:$K$607,2,FALSE),1)</f>
        <v>733.57280000000003</v>
      </c>
      <c r="P4212" s="21"/>
      <c r="Q4212" s="18">
        <v>0.97580611620000002</v>
      </c>
      <c r="R4212" s="17">
        <v>0.28999999999999998</v>
      </c>
      <c r="S4212" s="18" t="str">
        <f>IF($A4212="site","",VLOOKUP($P4212,margin_ranges!$A$5:$D$10,4,FALSE)/100)</f>
        <v/>
      </c>
      <c r="T4212" s="22" t="str">
        <f>IF(A4212="placement",$J4212*MIN($Q4212,$S4212),"")</f>
        <v/>
      </c>
      <c r="U4212" s="22">
        <f>IF($A4212="placement",T4212,SUMIF($C$10:$C$6209,$C4212,$T$10:$T$6209))</f>
        <v>467.66999999999996</v>
      </c>
      <c r="V4212" s="37">
        <f t="shared" si="200"/>
        <v>-1.0563380281690127E-2</v>
      </c>
      <c r="W4212" s="38"/>
      <c r="X4212" s="18" t="str">
        <f>IFERROR(MIN(VLOOKUP($W4212,margin_ranges!$A$5:$D$10,4,FALSE),$Q4212*100)/100,"")</f>
        <v/>
      </c>
      <c r="Y4212" s="6" t="str">
        <f t="shared" si="198"/>
        <v/>
      </c>
      <c r="Z4212" s="6">
        <f>IF($A4212="placement",Y4212,SUMIF($C$10:$C$6209,$C4212,$Y$10:$Y$6209))</f>
        <v>467.66999999999996</v>
      </c>
      <c r="AA4212" s="17">
        <f t="shared" si="199"/>
        <v>-1.0563380281690127E-2</v>
      </c>
    </row>
    <row r="4213" spans="1:27" hidden="1" x14ac:dyDescent="0.3">
      <c r="A4213" s="8" t="s">
        <v>17</v>
      </c>
      <c r="B4213" s="8" t="s">
        <v>1710</v>
      </c>
      <c r="C4213" s="8" t="s">
        <v>1711</v>
      </c>
      <c r="D4213" s="8" t="s">
        <v>1712</v>
      </c>
      <c r="E4213" s="8" t="s">
        <v>1713</v>
      </c>
      <c r="F4213" s="29">
        <v>0.160390672497989</v>
      </c>
      <c r="G4213" s="29">
        <v>1</v>
      </c>
      <c r="H4213" s="30">
        <v>52.881599999999999</v>
      </c>
      <c r="I4213" s="30">
        <v>25.482600000000001</v>
      </c>
      <c r="J4213" s="14">
        <v>219</v>
      </c>
      <c r="K4213" s="14">
        <v>29</v>
      </c>
      <c r="L4213" s="12">
        <v>0.4819</v>
      </c>
      <c r="M4213" s="7">
        <v>0.28584723000000001</v>
      </c>
      <c r="N4213" s="31">
        <v>0.24</v>
      </c>
      <c r="O4213" s="14">
        <f>IFERROR(VLOOKUP($C4213,'site totals'!$J$2:$K$607,2,FALSE),1)</f>
        <v>728.92600000000004</v>
      </c>
      <c r="P4213" s="32" t="s">
        <v>91</v>
      </c>
      <c r="Q4213" s="12">
        <v>0.1603906725</v>
      </c>
      <c r="R4213" s="29">
        <v>0.2</v>
      </c>
      <c r="S4213" s="2">
        <f>IF($A4213="site","",VLOOKUP($P4213,margin_ranges!$A$5:$D$10,4,FALSE)/100)</f>
        <v>0.29749999999999999</v>
      </c>
      <c r="T4213" s="6">
        <f>IF(A4213="placement",$J4213*MIN($Q4213,$S4213),"")</f>
        <v>35.1255572775</v>
      </c>
      <c r="U4213" s="6">
        <f>IF($A4213="placement",T4213,SUMIF($C$10:$C$6209,$C4213,$T$10:$T$6209))</f>
        <v>35.1255572775</v>
      </c>
      <c r="V4213" s="34">
        <f t="shared" si="200"/>
        <v>4.9511659374999795E-2</v>
      </c>
      <c r="W4213" s="24"/>
      <c r="X4213" s="2" t="str">
        <f>IFERROR(MIN(VLOOKUP($W4213,margin_ranges!$A$5:$D$10,4,FALSE),$Q4213*100)/100,"")</f>
        <v/>
      </c>
      <c r="Y4213" s="6">
        <f t="shared" si="198"/>
        <v>35.1255572775</v>
      </c>
      <c r="Z4213" s="6">
        <f>IF($A4213="placement",Y4213,SUMIF($C$10:$C$6209,$C4213,$Y$10:$Y$6209))</f>
        <v>35.1255572775</v>
      </c>
      <c r="AA4213" s="29">
        <f t="shared" si="199"/>
        <v>4.9511659374999795E-2</v>
      </c>
    </row>
    <row r="4214" spans="1:27" hidden="1" x14ac:dyDescent="0.3">
      <c r="A4214" s="8" t="s">
        <v>17</v>
      </c>
      <c r="B4214" s="8" t="s">
        <v>1710</v>
      </c>
      <c r="C4214" s="8" t="s">
        <v>1711</v>
      </c>
      <c r="D4214" s="8" t="s">
        <v>1714</v>
      </c>
      <c r="E4214" s="8" t="s">
        <v>1715</v>
      </c>
      <c r="F4214" s="29">
        <v>0.3</v>
      </c>
      <c r="G4214" s="29">
        <v>1</v>
      </c>
      <c r="H4214" s="30">
        <v>235.49250000000001</v>
      </c>
      <c r="I4214" s="30">
        <v>94.258399999999995</v>
      </c>
      <c r="J4214" s="14">
        <v>1341</v>
      </c>
      <c r="K4214" s="14">
        <v>268</v>
      </c>
      <c r="L4214" s="12">
        <v>0.40029999999999999</v>
      </c>
      <c r="M4214" s="7">
        <v>0.47428874999999998</v>
      </c>
      <c r="N4214" s="31">
        <v>0.24</v>
      </c>
      <c r="O4214" s="14">
        <f>IFERROR(VLOOKUP($C4214,'site totals'!$J$2:$K$607,2,FALSE),1)</f>
        <v>728.92600000000004</v>
      </c>
      <c r="P4214" s="32" t="s">
        <v>91</v>
      </c>
      <c r="Q4214" s="12">
        <v>0.49397914450000002</v>
      </c>
      <c r="R4214" s="29">
        <v>0.3</v>
      </c>
      <c r="S4214" s="2">
        <f>IF($A4214="site","",VLOOKUP($P4214,margin_ranges!$A$5:$D$10,4,FALSE)/100)</f>
        <v>0.29749999999999999</v>
      </c>
      <c r="T4214" s="6">
        <f>IF(A4214="placement",$J4214*MIN($Q4214,$S4214),"")</f>
        <v>398.94749999999999</v>
      </c>
      <c r="U4214" s="6">
        <f>IF($A4214="placement",T4214,SUMIF($C$10:$C$6209,$C4214,$T$10:$T$6209))</f>
        <v>398.94749999999999</v>
      </c>
      <c r="V4214" s="34">
        <f t="shared" si="200"/>
        <v>3.5714285714285587E-3</v>
      </c>
      <c r="W4214" s="24"/>
      <c r="X4214" s="2" t="str">
        <f>IFERROR(MIN(VLOOKUP($W4214,margin_ranges!$A$5:$D$10,4,FALSE),$Q4214*100)/100,"")</f>
        <v/>
      </c>
      <c r="Y4214" s="6">
        <f t="shared" si="198"/>
        <v>398.94749999999999</v>
      </c>
      <c r="Z4214" s="6">
        <f>IF($A4214="placement",Y4214,SUMIF($C$10:$C$6209,$C4214,$Y$10:$Y$6209))</f>
        <v>398.94749999999999</v>
      </c>
      <c r="AA4214" s="17">
        <f t="shared" si="199"/>
        <v>3.5714285714285587E-3</v>
      </c>
    </row>
    <row r="4215" spans="1:27" x14ac:dyDescent="0.3">
      <c r="A4215" s="16" t="s">
        <v>33</v>
      </c>
      <c r="B4215" s="16" t="s">
        <v>1710</v>
      </c>
      <c r="C4215" s="16" t="s">
        <v>1711</v>
      </c>
      <c r="D4215" s="8" t="s">
        <v>34</v>
      </c>
      <c r="E4215" s="16"/>
      <c r="F4215" s="17">
        <v>0.28573154888150498</v>
      </c>
      <c r="G4215" s="17">
        <v>0.99853413999999996</v>
      </c>
      <c r="H4215" s="36">
        <v>289.12310000000002</v>
      </c>
      <c r="I4215" s="36">
        <v>119.8541</v>
      </c>
      <c r="J4215" s="22">
        <v>1562</v>
      </c>
      <c r="K4215" s="22">
        <v>298</v>
      </c>
      <c r="L4215" s="18">
        <v>0.41449999999999998</v>
      </c>
      <c r="M4215" s="19">
        <v>0.43441279999999999</v>
      </c>
      <c r="N4215" s="20">
        <v>0.240284</v>
      </c>
      <c r="O4215" s="22">
        <f>IFERROR(VLOOKUP($C4215,'site totals'!$J$2:$K$607,2,FALSE),1)</f>
        <v>728.92600000000004</v>
      </c>
      <c r="P4215" s="21"/>
      <c r="Q4215" s="18">
        <v>0.4468763362</v>
      </c>
      <c r="R4215" s="17">
        <v>0.28570000000000001</v>
      </c>
      <c r="S4215" s="18" t="str">
        <f>IF($A4215="site","",VLOOKUP($P4215,margin_ranges!$A$5:$D$10,4,FALSE)/100)</f>
        <v/>
      </c>
      <c r="T4215" s="22" t="str">
        <f>IF(A4215="placement",$J4215*MIN($Q4215,$S4215),"")</f>
        <v/>
      </c>
      <c r="U4215" s="22">
        <f>IF($A4215="placement",T4215,SUMIF($C$10:$C$6209,$C4215,$T$10:$T$6209))</f>
        <v>434.07305727749997</v>
      </c>
      <c r="V4215" s="37">
        <f t="shared" si="200"/>
        <v>1.092582489675431E-2</v>
      </c>
      <c r="W4215" s="38"/>
      <c r="X4215" s="18" t="str">
        <f>IFERROR(MIN(VLOOKUP($W4215,margin_ranges!$A$5:$D$10,4,FALSE),$Q4215*100)/100,"")</f>
        <v/>
      </c>
      <c r="Y4215" s="6" t="str">
        <f t="shared" si="198"/>
        <v/>
      </c>
      <c r="Z4215" s="6">
        <f>IF($A4215="placement",Y4215,SUMIF($C$10:$C$6209,$C4215,$Y$10:$Y$6209))</f>
        <v>434.07305727749997</v>
      </c>
      <c r="AA4215" s="17">
        <f t="shared" si="199"/>
        <v>1.092582489675431E-2</v>
      </c>
    </row>
    <row r="4216" spans="1:27" hidden="1" x14ac:dyDescent="0.3">
      <c r="A4216" s="8" t="s">
        <v>17</v>
      </c>
      <c r="B4216" s="8" t="s">
        <v>4803</v>
      </c>
      <c r="C4216" s="8" t="s">
        <v>4804</v>
      </c>
      <c r="D4216" s="8" t="s">
        <v>4831</v>
      </c>
      <c r="E4216" s="8" t="s">
        <v>4832</v>
      </c>
      <c r="F4216" s="29">
        <v>0.28999999999999998</v>
      </c>
      <c r="G4216" s="29">
        <v>0</v>
      </c>
      <c r="H4216" s="30">
        <v>13.5017</v>
      </c>
      <c r="I4216" s="30">
        <v>0.72270000000000001</v>
      </c>
      <c r="J4216" s="14">
        <v>11</v>
      </c>
      <c r="K4216" s="14">
        <v>3</v>
      </c>
      <c r="L4216" s="12">
        <v>5.3499999999999999E-2</v>
      </c>
      <c r="M4216" s="7">
        <v>0.49396126000000001</v>
      </c>
      <c r="N4216" s="31">
        <v>0.28999999999999998</v>
      </c>
      <c r="O4216" s="14">
        <f>IFERROR(VLOOKUP($C4216,'site totals'!$J$2:$K$607,2,FALSE),1)</f>
        <v>726.40030000000002</v>
      </c>
      <c r="P4216" s="32" t="s">
        <v>22</v>
      </c>
      <c r="Q4216" s="12">
        <v>0.41290942200000003</v>
      </c>
      <c r="R4216" s="29">
        <v>0.28999999999999998</v>
      </c>
      <c r="S4216" s="2">
        <f>IF($A4216="site","",VLOOKUP($P4216,margin_ranges!$A$5:$D$10,4,FALSE)/100)</f>
        <v>0.29749999999999999</v>
      </c>
      <c r="T4216" s="6">
        <f>IF(A4216="placement",$J4216*MIN($Q4216,$S4216),"")</f>
        <v>3.2725</v>
      </c>
      <c r="U4216" s="6">
        <f>IF($A4216="placement",T4216,SUMIF($C$10:$C$6209,$C4216,$T$10:$T$6209))</f>
        <v>3.2725</v>
      </c>
      <c r="V4216" s="34">
        <f t="shared" si="200"/>
        <v>-1.0563380281690127E-2</v>
      </c>
      <c r="W4216" s="24"/>
      <c r="X4216" s="2" t="str">
        <f>IFERROR(MIN(VLOOKUP($W4216,margin_ranges!$A$5:$D$10,4,FALSE),$Q4216*100)/100,"")</f>
        <v/>
      </c>
      <c r="Y4216" s="6">
        <f t="shared" si="198"/>
        <v>3.2725</v>
      </c>
      <c r="Z4216" s="6">
        <f>IF($A4216="placement",Y4216,SUMIF($C$10:$C$6209,$C4216,$Y$10:$Y$6209))</f>
        <v>3.2725</v>
      </c>
      <c r="AA4216" s="29">
        <f t="shared" si="199"/>
        <v>-1.0563380281690127E-2</v>
      </c>
    </row>
    <row r="4217" spans="1:27" hidden="1" x14ac:dyDescent="0.3">
      <c r="A4217" s="8" t="s">
        <v>17</v>
      </c>
      <c r="B4217" s="8" t="s">
        <v>4803</v>
      </c>
      <c r="C4217" s="8" t="s">
        <v>4804</v>
      </c>
      <c r="D4217" s="8" t="s">
        <v>4815</v>
      </c>
      <c r="E4217" s="8" t="s">
        <v>4816</v>
      </c>
      <c r="F4217" s="29">
        <v>0.28999999999999998</v>
      </c>
      <c r="G4217" s="29">
        <v>0</v>
      </c>
      <c r="H4217" s="30">
        <v>15.296099999999999</v>
      </c>
      <c r="I4217" s="30">
        <v>2.3016000000000001</v>
      </c>
      <c r="J4217" s="14">
        <v>22</v>
      </c>
      <c r="K4217" s="14">
        <v>5</v>
      </c>
      <c r="L4217" s="12">
        <v>0.15049999999999999</v>
      </c>
      <c r="M4217" s="7">
        <v>0.31594202999999998</v>
      </c>
      <c r="N4217" s="31">
        <v>0.15</v>
      </c>
      <c r="O4217" s="14">
        <f>IFERROR(VLOOKUP($C4217,'site totals'!$J$2:$K$607,2,FALSE),1)</f>
        <v>726.40030000000002</v>
      </c>
      <c r="P4217" s="32" t="s">
        <v>22</v>
      </c>
      <c r="Q4217" s="12">
        <v>0.52522935780000002</v>
      </c>
      <c r="R4217" s="29">
        <v>0.28999999999999998</v>
      </c>
      <c r="S4217" s="2">
        <f>IF($A4217="site","",VLOOKUP($P4217,margin_ranges!$A$5:$D$10,4,FALSE)/100)</f>
        <v>0.29749999999999999</v>
      </c>
      <c r="T4217" s="6">
        <f>IF(A4217="placement",$J4217*MIN($Q4217,$S4217),"")</f>
        <v>6.5449999999999999</v>
      </c>
      <c r="U4217" s="6">
        <f>IF($A4217="placement",T4217,SUMIF($C$10:$C$6209,$C4217,$T$10:$T$6209))</f>
        <v>6.5449999999999999</v>
      </c>
      <c r="V4217" s="34">
        <f t="shared" si="200"/>
        <v>-1.0563380281690127E-2</v>
      </c>
      <c r="W4217" s="24"/>
      <c r="X4217" s="2" t="str">
        <f>IFERROR(MIN(VLOOKUP($W4217,margin_ranges!$A$5:$D$10,4,FALSE),$Q4217*100)/100,"")</f>
        <v/>
      </c>
      <c r="Y4217" s="6">
        <f t="shared" si="198"/>
        <v>6.5449999999999999</v>
      </c>
      <c r="Z4217" s="6">
        <f>IF($A4217="placement",Y4217,SUMIF($C$10:$C$6209,$C4217,$Y$10:$Y$6209))</f>
        <v>6.5449999999999999</v>
      </c>
      <c r="AA4217" s="29">
        <f t="shared" si="199"/>
        <v>-1.0563380281690127E-2</v>
      </c>
    </row>
    <row r="4218" spans="1:27" hidden="1" x14ac:dyDescent="0.3">
      <c r="A4218" s="8" t="s">
        <v>17</v>
      </c>
      <c r="B4218" s="8" t="s">
        <v>4803</v>
      </c>
      <c r="C4218" s="8" t="s">
        <v>4804</v>
      </c>
      <c r="D4218" s="8" t="s">
        <v>4821</v>
      </c>
      <c r="E4218" s="8" t="s">
        <v>4822</v>
      </c>
      <c r="F4218" s="29">
        <v>0.28999999999999998</v>
      </c>
      <c r="G4218" s="29">
        <v>0</v>
      </c>
      <c r="H4218" s="30">
        <v>5.0157999999999996</v>
      </c>
      <c r="I4218" s="30">
        <v>1.3321000000000001</v>
      </c>
      <c r="J4218" s="14">
        <v>14</v>
      </c>
      <c r="K4218" s="14">
        <v>3</v>
      </c>
      <c r="L4218" s="12">
        <v>0.2656</v>
      </c>
      <c r="M4218" s="7">
        <v>0.34365918000000001</v>
      </c>
      <c r="N4218" s="31">
        <v>0.15</v>
      </c>
      <c r="O4218" s="14">
        <f>IFERROR(VLOOKUP($C4218,'site totals'!$J$2:$K$607,2,FALSE),1)</f>
        <v>726.40030000000002</v>
      </c>
      <c r="P4218" s="32" t="s">
        <v>22</v>
      </c>
      <c r="Q4218" s="12">
        <v>0.56352104110000001</v>
      </c>
      <c r="R4218" s="29">
        <v>0.28999999999999998</v>
      </c>
      <c r="S4218" s="2">
        <f>IF($A4218="site","",VLOOKUP($P4218,margin_ranges!$A$5:$D$10,4,FALSE)/100)</f>
        <v>0.29749999999999999</v>
      </c>
      <c r="T4218" s="6">
        <f>IF(A4218="placement",$J4218*MIN($Q4218,$S4218),"")</f>
        <v>4.165</v>
      </c>
      <c r="U4218" s="6">
        <f>IF($A4218="placement",T4218,SUMIF($C$10:$C$6209,$C4218,$T$10:$T$6209))</f>
        <v>4.165</v>
      </c>
      <c r="V4218" s="34">
        <f t="shared" si="200"/>
        <v>-1.0563380281690016E-2</v>
      </c>
      <c r="W4218" s="24"/>
      <c r="X4218" s="2" t="str">
        <f>IFERROR(MIN(VLOOKUP($W4218,margin_ranges!$A$5:$D$10,4,FALSE),$Q4218*100)/100,"")</f>
        <v/>
      </c>
      <c r="Y4218" s="6">
        <f t="shared" si="198"/>
        <v>4.165</v>
      </c>
      <c r="Z4218" s="6">
        <f>IF($A4218="placement",Y4218,SUMIF($C$10:$C$6209,$C4218,$Y$10:$Y$6209))</f>
        <v>4.165</v>
      </c>
      <c r="AA4218" s="29">
        <f t="shared" si="199"/>
        <v>-1.0563380281690016E-2</v>
      </c>
    </row>
    <row r="4219" spans="1:27" hidden="1" x14ac:dyDescent="0.3">
      <c r="A4219" s="8" t="s">
        <v>17</v>
      </c>
      <c r="B4219" s="8" t="s">
        <v>4803</v>
      </c>
      <c r="C4219" s="8" t="s">
        <v>4804</v>
      </c>
      <c r="D4219" s="8" t="s">
        <v>4809</v>
      </c>
      <c r="E4219" s="8" t="s">
        <v>4810</v>
      </c>
      <c r="F4219" s="29">
        <v>0.28999999999999998</v>
      </c>
      <c r="G4219" s="29">
        <v>0</v>
      </c>
      <c r="H4219" s="30">
        <v>39.008699999999997</v>
      </c>
      <c r="I4219" s="30">
        <v>2.0865999999999998</v>
      </c>
      <c r="J4219" s="14">
        <v>19</v>
      </c>
      <c r="K4219" s="14">
        <v>5</v>
      </c>
      <c r="L4219" s="12">
        <v>5.3499999999999999E-2</v>
      </c>
      <c r="M4219" s="7">
        <v>0.29964397999999998</v>
      </c>
      <c r="N4219" s="31">
        <v>0.19</v>
      </c>
      <c r="O4219" s="14">
        <f>IFERROR(VLOOKUP($C4219,'site totals'!$J$2:$K$607,2,FALSE),1)</f>
        <v>726.40030000000002</v>
      </c>
      <c r="P4219" s="32" t="s">
        <v>22</v>
      </c>
      <c r="Q4219" s="12">
        <v>0.36591417999999998</v>
      </c>
      <c r="R4219" s="29">
        <v>0.28999999999999998</v>
      </c>
      <c r="S4219" s="2">
        <f>IF($A4219="site","",VLOOKUP($P4219,margin_ranges!$A$5:$D$10,4,FALSE)/100)</f>
        <v>0.29749999999999999</v>
      </c>
      <c r="T4219" s="6">
        <f>IF(A4219="placement",$J4219*MIN($Q4219,$S4219),"")</f>
        <v>5.6524999999999999</v>
      </c>
      <c r="U4219" s="6">
        <f>IF($A4219="placement",T4219,SUMIF($C$10:$C$6209,$C4219,$T$10:$T$6209))</f>
        <v>5.6524999999999999</v>
      </c>
      <c r="V4219" s="34">
        <f t="shared" si="200"/>
        <v>-1.0563380281690016E-2</v>
      </c>
      <c r="W4219" s="24"/>
      <c r="X4219" s="2" t="str">
        <f>IFERROR(MIN(VLOOKUP($W4219,margin_ranges!$A$5:$D$10,4,FALSE),$Q4219*100)/100,"")</f>
        <v/>
      </c>
      <c r="Y4219" s="6">
        <f t="shared" si="198"/>
        <v>5.6524999999999999</v>
      </c>
      <c r="Z4219" s="6">
        <f>IF($A4219="placement",Y4219,SUMIF($C$10:$C$6209,$C4219,$Y$10:$Y$6209))</f>
        <v>5.6524999999999999</v>
      </c>
      <c r="AA4219" s="29">
        <f t="shared" si="199"/>
        <v>-1.0563380281690016E-2</v>
      </c>
    </row>
    <row r="4220" spans="1:27" hidden="1" x14ac:dyDescent="0.3">
      <c r="A4220" s="8" t="s">
        <v>17</v>
      </c>
      <c r="B4220" s="8" t="s">
        <v>4803</v>
      </c>
      <c r="C4220" s="8" t="s">
        <v>4804</v>
      </c>
      <c r="D4220" s="8" t="s">
        <v>4827</v>
      </c>
      <c r="E4220" s="8" t="s">
        <v>4828</v>
      </c>
      <c r="F4220" s="29">
        <v>0.28999999999999998</v>
      </c>
      <c r="G4220" s="29">
        <v>0</v>
      </c>
      <c r="H4220" s="30">
        <v>38.635899999999999</v>
      </c>
      <c r="I4220" s="30">
        <v>1.4658</v>
      </c>
      <c r="J4220" s="14">
        <v>20</v>
      </c>
      <c r="K4220" s="14">
        <v>5</v>
      </c>
      <c r="L4220" s="12">
        <v>3.7900000000000003E-2</v>
      </c>
      <c r="M4220" s="7">
        <v>0.46492373999999997</v>
      </c>
      <c r="N4220" s="31">
        <v>0.28999999999999998</v>
      </c>
      <c r="O4220" s="14">
        <f>IFERROR(VLOOKUP($C4220,'site totals'!$J$2:$K$607,2,FALSE),1)</f>
        <v>726.40030000000002</v>
      </c>
      <c r="P4220" s="32" t="s">
        <v>22</v>
      </c>
      <c r="Q4220" s="12">
        <v>0.37624178520000001</v>
      </c>
      <c r="R4220" s="29">
        <v>0.28999999999999998</v>
      </c>
      <c r="S4220" s="2">
        <f>IF($A4220="site","",VLOOKUP($P4220,margin_ranges!$A$5:$D$10,4,FALSE)/100)</f>
        <v>0.29749999999999999</v>
      </c>
      <c r="T4220" s="6">
        <f>IF(A4220="placement",$J4220*MIN($Q4220,$S4220),"")</f>
        <v>5.9499999999999993</v>
      </c>
      <c r="U4220" s="6">
        <f>IF($A4220="placement",T4220,SUMIF($C$10:$C$6209,$C4220,$T$10:$T$6209))</f>
        <v>5.9499999999999993</v>
      </c>
      <c r="V4220" s="34">
        <f t="shared" si="200"/>
        <v>-1.0563380281690016E-2</v>
      </c>
      <c r="W4220" s="24"/>
      <c r="X4220" s="2" t="str">
        <f>IFERROR(MIN(VLOOKUP($W4220,margin_ranges!$A$5:$D$10,4,FALSE),$Q4220*100)/100,"")</f>
        <v/>
      </c>
      <c r="Y4220" s="6">
        <f t="shared" si="198"/>
        <v>5.9499999999999993</v>
      </c>
      <c r="Z4220" s="6">
        <f>IF($A4220="placement",Y4220,SUMIF($C$10:$C$6209,$C4220,$Y$10:$Y$6209))</f>
        <v>5.9499999999999993</v>
      </c>
      <c r="AA4220" s="29">
        <f t="shared" si="199"/>
        <v>-1.0563380281690016E-2</v>
      </c>
    </row>
    <row r="4221" spans="1:27" hidden="1" x14ac:dyDescent="0.3">
      <c r="A4221" s="8" t="s">
        <v>17</v>
      </c>
      <c r="B4221" s="8" t="s">
        <v>4803</v>
      </c>
      <c r="C4221" s="8" t="s">
        <v>4804</v>
      </c>
      <c r="D4221" s="8" t="s">
        <v>4835</v>
      </c>
      <c r="E4221" s="8" t="s">
        <v>4836</v>
      </c>
      <c r="F4221" s="29">
        <v>0.28999999999999998</v>
      </c>
      <c r="G4221" s="29">
        <v>0</v>
      </c>
      <c r="H4221" s="30">
        <v>16.665600000000001</v>
      </c>
      <c r="I4221" s="30">
        <v>3.5470000000000002</v>
      </c>
      <c r="J4221" s="14">
        <v>29</v>
      </c>
      <c r="K4221" s="14">
        <v>7</v>
      </c>
      <c r="L4221" s="12">
        <v>0.21279999999999999</v>
      </c>
      <c r="M4221" s="7">
        <v>0.27422369000000002</v>
      </c>
      <c r="N4221" s="31">
        <v>0.15</v>
      </c>
      <c r="O4221" s="14">
        <f>IFERROR(VLOOKUP($C4221,'site totals'!$J$2:$K$607,2,FALSE),1)</f>
        <v>726.40030000000002</v>
      </c>
      <c r="P4221" s="32" t="s">
        <v>22</v>
      </c>
      <c r="Q4221" s="12">
        <v>0.45300130719999998</v>
      </c>
      <c r="R4221" s="29">
        <v>0.28999999999999998</v>
      </c>
      <c r="S4221" s="2">
        <f>IF($A4221="site","",VLOOKUP($P4221,margin_ranges!$A$5:$D$10,4,FALSE)/100)</f>
        <v>0.29749999999999999</v>
      </c>
      <c r="T4221" s="6">
        <f>IF(A4221="placement",$J4221*MIN($Q4221,$S4221),"")</f>
        <v>8.6274999999999995</v>
      </c>
      <c r="U4221" s="6">
        <f>IF($A4221="placement",T4221,SUMIF($C$10:$C$6209,$C4221,$T$10:$T$6209))</f>
        <v>8.6274999999999995</v>
      </c>
      <c r="V4221" s="34">
        <f t="shared" si="200"/>
        <v>-1.0563380281690016E-2</v>
      </c>
      <c r="W4221" s="24"/>
      <c r="X4221" s="2" t="str">
        <f>IFERROR(MIN(VLOOKUP($W4221,margin_ranges!$A$5:$D$10,4,FALSE),$Q4221*100)/100,"")</f>
        <v/>
      </c>
      <c r="Y4221" s="6">
        <f t="shared" si="198"/>
        <v>8.6274999999999995</v>
      </c>
      <c r="Z4221" s="6">
        <f>IF($A4221="placement",Y4221,SUMIF($C$10:$C$6209,$C4221,$Y$10:$Y$6209))</f>
        <v>8.6274999999999995</v>
      </c>
      <c r="AA4221" s="29">
        <f t="shared" si="199"/>
        <v>-1.0563380281690016E-2</v>
      </c>
    </row>
    <row r="4222" spans="1:27" hidden="1" x14ac:dyDescent="0.3">
      <c r="A4222" s="8" t="s">
        <v>17</v>
      </c>
      <c r="B4222" s="8" t="s">
        <v>4803</v>
      </c>
      <c r="C4222" s="8" t="s">
        <v>4804</v>
      </c>
      <c r="D4222" s="33" t="s">
        <v>4817</v>
      </c>
      <c r="E4222" s="8" t="s">
        <v>4818</v>
      </c>
      <c r="F4222" s="29">
        <v>0.222995947315096</v>
      </c>
      <c r="G4222" s="29">
        <v>0</v>
      </c>
      <c r="H4222" s="30">
        <v>24.677900000000001</v>
      </c>
      <c r="I4222" s="30">
        <v>1.8382000000000001</v>
      </c>
      <c r="J4222" s="14">
        <v>106</v>
      </c>
      <c r="K4222" s="14">
        <v>23</v>
      </c>
      <c r="L4222" s="12">
        <v>7.4499999999999997E-2</v>
      </c>
      <c r="M4222" s="7">
        <v>1.91762192</v>
      </c>
      <c r="N4222" s="31">
        <v>1.49</v>
      </c>
      <c r="O4222" s="14">
        <f>IFERROR(VLOOKUP($C4222,'site totals'!$J$2:$K$607,2,FALSE),1)</f>
        <v>726.40030000000002</v>
      </c>
      <c r="P4222" s="32" t="s">
        <v>94</v>
      </c>
      <c r="Q4222" s="12">
        <v>0.2229959473</v>
      </c>
      <c r="R4222" s="29">
        <v>0.25</v>
      </c>
      <c r="S4222" s="2">
        <f>IF($A4222="site","",VLOOKUP($P4222,margin_ranges!$A$5:$D$10,4,FALSE)/100)</f>
        <v>0.19750000000000001</v>
      </c>
      <c r="T4222" s="6">
        <f>IF(A4222="placement",$J4222*MIN($Q4222,$S4222),"")</f>
        <v>20.935000000000002</v>
      </c>
      <c r="U4222" s="6">
        <f>IF($A4222="placement",T4222,SUMIF($C$10:$C$6209,$C4222,$T$10:$T$6209))</f>
        <v>20.935000000000002</v>
      </c>
      <c r="V4222" s="34">
        <f t="shared" si="200"/>
        <v>7.0000000000000062E-2</v>
      </c>
      <c r="W4222" s="24"/>
      <c r="X4222" s="2" t="str">
        <f>IFERROR(MIN(VLOOKUP($W4222,margin_ranges!$A$5:$D$10,4,FALSE),$Q4222*100)/100,"")</f>
        <v/>
      </c>
      <c r="Y4222" s="6">
        <f t="shared" si="198"/>
        <v>20.935000000000002</v>
      </c>
      <c r="Z4222" s="6">
        <f>IF($A4222="placement",Y4222,SUMIF($C$10:$C$6209,$C4222,$Y$10:$Y$6209))</f>
        <v>20.935000000000002</v>
      </c>
      <c r="AA4222" s="29">
        <f t="shared" si="199"/>
        <v>7.0000000000000062E-2</v>
      </c>
    </row>
    <row r="4223" spans="1:27" hidden="1" x14ac:dyDescent="0.3">
      <c r="A4223" s="8" t="s">
        <v>17</v>
      </c>
      <c r="B4223" s="8" t="s">
        <v>4803</v>
      </c>
      <c r="C4223" s="8" t="s">
        <v>4804</v>
      </c>
      <c r="D4223" s="8" t="s">
        <v>4811</v>
      </c>
      <c r="E4223" s="8" t="s">
        <v>4812</v>
      </c>
      <c r="F4223" s="29">
        <v>0.243973101654785</v>
      </c>
      <c r="G4223" s="29">
        <v>0</v>
      </c>
      <c r="H4223" s="30">
        <v>15.747400000000001</v>
      </c>
      <c r="I4223" s="30">
        <v>1.1205000000000001</v>
      </c>
      <c r="J4223" s="14">
        <v>66</v>
      </c>
      <c r="K4223" s="14">
        <v>15</v>
      </c>
      <c r="L4223" s="12">
        <v>7.1199999999999999E-2</v>
      </c>
      <c r="M4223" s="7">
        <v>1.97082935</v>
      </c>
      <c r="N4223" s="31">
        <v>1.49</v>
      </c>
      <c r="O4223" s="14">
        <f>IFERROR(VLOOKUP($C4223,'site totals'!$J$2:$K$607,2,FALSE),1)</f>
        <v>726.40030000000002</v>
      </c>
      <c r="P4223" s="32" t="s">
        <v>94</v>
      </c>
      <c r="Q4223" s="12">
        <v>0.2439731017</v>
      </c>
      <c r="R4223" s="29">
        <v>0.25</v>
      </c>
      <c r="S4223" s="2">
        <f>IF($A4223="site","",VLOOKUP($P4223,margin_ranges!$A$5:$D$10,4,FALSE)/100)</f>
        <v>0.19750000000000001</v>
      </c>
      <c r="T4223" s="6">
        <f>IF(A4223="placement",$J4223*MIN($Q4223,$S4223),"")</f>
        <v>13.035</v>
      </c>
      <c r="U4223" s="6">
        <f>IF($A4223="placement",T4223,SUMIF($C$10:$C$6209,$C4223,$T$10:$T$6209))</f>
        <v>13.035</v>
      </c>
      <c r="V4223" s="34">
        <f t="shared" si="200"/>
        <v>7.0000000000000062E-2</v>
      </c>
      <c r="W4223" s="24"/>
      <c r="X4223" s="2" t="str">
        <f>IFERROR(MIN(VLOOKUP($W4223,margin_ranges!$A$5:$D$10,4,FALSE),$Q4223*100)/100,"")</f>
        <v/>
      </c>
      <c r="Y4223" s="6">
        <f t="shared" si="198"/>
        <v>13.035</v>
      </c>
      <c r="Z4223" s="6">
        <f>IF($A4223="placement",Y4223,SUMIF($C$10:$C$6209,$C4223,$Y$10:$Y$6209))</f>
        <v>13.035</v>
      </c>
      <c r="AA4223" s="29">
        <f t="shared" si="199"/>
        <v>7.0000000000000062E-2</v>
      </c>
    </row>
    <row r="4224" spans="1:27" hidden="1" x14ac:dyDescent="0.3">
      <c r="A4224" s="8" t="s">
        <v>17</v>
      </c>
      <c r="B4224" s="8" t="s">
        <v>4803</v>
      </c>
      <c r="C4224" s="8" t="s">
        <v>4804</v>
      </c>
      <c r="D4224" s="8" t="s">
        <v>4833</v>
      </c>
      <c r="E4224" s="8" t="s">
        <v>4834</v>
      </c>
      <c r="F4224" s="29">
        <v>0.2442545636008</v>
      </c>
      <c r="G4224" s="29">
        <v>0</v>
      </c>
      <c r="H4224" s="30">
        <v>35.490200000000002</v>
      </c>
      <c r="I4224" s="30">
        <v>1.9384999999999999</v>
      </c>
      <c r="J4224" s="14">
        <v>96</v>
      </c>
      <c r="K4224" s="14">
        <v>23</v>
      </c>
      <c r="L4224" s="12">
        <v>5.4600000000000003E-2</v>
      </c>
      <c r="M4224" s="7">
        <v>1.6539960899999999</v>
      </c>
      <c r="N4224" s="31">
        <v>1.25</v>
      </c>
      <c r="O4224" s="14">
        <f>IFERROR(VLOOKUP($C4224,'site totals'!$J$2:$K$607,2,FALSE),1)</f>
        <v>726.40030000000002</v>
      </c>
      <c r="P4224" s="32" t="s">
        <v>94</v>
      </c>
      <c r="Q4224" s="12">
        <v>0.2442545636</v>
      </c>
      <c r="R4224" s="29">
        <v>0.25</v>
      </c>
      <c r="S4224" s="2">
        <f>IF($A4224="site","",VLOOKUP($P4224,margin_ranges!$A$5:$D$10,4,FALSE)/100)</f>
        <v>0.19750000000000001</v>
      </c>
      <c r="T4224" s="6">
        <f>IF(A4224="placement",$J4224*MIN($Q4224,$S4224),"")</f>
        <v>18.96</v>
      </c>
      <c r="U4224" s="6">
        <f>IF($A4224="placement",T4224,SUMIF($C$10:$C$6209,$C4224,$T$10:$T$6209))</f>
        <v>18.96</v>
      </c>
      <c r="V4224" s="34">
        <f t="shared" si="200"/>
        <v>6.999999999999984E-2</v>
      </c>
      <c r="W4224" s="24"/>
      <c r="X4224" s="2" t="str">
        <f>IFERROR(MIN(VLOOKUP($W4224,margin_ranges!$A$5:$D$10,4,FALSE),$Q4224*100)/100,"")</f>
        <v/>
      </c>
      <c r="Y4224" s="6">
        <f t="shared" si="198"/>
        <v>18.96</v>
      </c>
      <c r="Z4224" s="6">
        <f>IF($A4224="placement",Y4224,SUMIF($C$10:$C$6209,$C4224,$Y$10:$Y$6209))</f>
        <v>18.96</v>
      </c>
      <c r="AA4224" s="29">
        <f t="shared" si="199"/>
        <v>6.999999999999984E-2</v>
      </c>
    </row>
    <row r="4225" spans="1:27" hidden="1" x14ac:dyDescent="0.3">
      <c r="A4225" s="8" t="s">
        <v>17</v>
      </c>
      <c r="B4225" s="8" t="s">
        <v>4803</v>
      </c>
      <c r="C4225" s="8" t="s">
        <v>4804</v>
      </c>
      <c r="D4225" s="8" t="s">
        <v>4829</v>
      </c>
      <c r="E4225" s="8" t="s">
        <v>4830</v>
      </c>
      <c r="F4225" s="29">
        <v>0.247125264155068</v>
      </c>
      <c r="G4225" s="29">
        <v>0</v>
      </c>
      <c r="H4225" s="30">
        <v>53.064799999999998</v>
      </c>
      <c r="I4225" s="30">
        <v>2.4599000000000002</v>
      </c>
      <c r="J4225" s="14">
        <v>244</v>
      </c>
      <c r="K4225" s="14">
        <v>60</v>
      </c>
      <c r="L4225" s="12">
        <v>4.6399999999999997E-2</v>
      </c>
      <c r="M4225" s="7">
        <v>3.3073230900000001</v>
      </c>
      <c r="N4225" s="31">
        <v>2.4900000000000002</v>
      </c>
      <c r="O4225" s="14">
        <f>IFERROR(VLOOKUP($C4225,'site totals'!$J$2:$K$607,2,FALSE),1)</f>
        <v>726.40030000000002</v>
      </c>
      <c r="P4225" s="32" t="s">
        <v>94</v>
      </c>
      <c r="Q4225" s="12">
        <v>0.2471252642</v>
      </c>
      <c r="R4225" s="29">
        <v>0.25</v>
      </c>
      <c r="S4225" s="2">
        <f>IF($A4225="site","",VLOOKUP($P4225,margin_ranges!$A$5:$D$10,4,FALSE)/100)</f>
        <v>0.19750000000000001</v>
      </c>
      <c r="T4225" s="6">
        <f>IF(A4225="placement",$J4225*MIN($Q4225,$S4225),"")</f>
        <v>48.190000000000005</v>
      </c>
      <c r="U4225" s="6">
        <f>IF($A4225="placement",T4225,SUMIF($C$10:$C$6209,$C4225,$T$10:$T$6209))</f>
        <v>48.190000000000005</v>
      </c>
      <c r="V4225" s="34">
        <f t="shared" si="200"/>
        <v>7.0000000000000062E-2</v>
      </c>
      <c r="W4225" s="24"/>
      <c r="X4225" s="2" t="str">
        <f>IFERROR(MIN(VLOOKUP($W4225,margin_ranges!$A$5:$D$10,4,FALSE),$Q4225*100)/100,"")</f>
        <v/>
      </c>
      <c r="Y4225" s="6">
        <f t="shared" si="198"/>
        <v>48.190000000000005</v>
      </c>
      <c r="Z4225" s="6">
        <f>IF($A4225="placement",Y4225,SUMIF($C$10:$C$6209,$C4225,$Y$10:$Y$6209))</f>
        <v>48.190000000000005</v>
      </c>
      <c r="AA4225" s="29">
        <f t="shared" si="199"/>
        <v>7.0000000000000062E-2</v>
      </c>
    </row>
    <row r="4226" spans="1:27" hidden="1" x14ac:dyDescent="0.3">
      <c r="A4226" s="8" t="s">
        <v>17</v>
      </c>
      <c r="B4226" s="8" t="s">
        <v>4803</v>
      </c>
      <c r="C4226" s="8" t="s">
        <v>4804</v>
      </c>
      <c r="D4226" s="8" t="s">
        <v>4805</v>
      </c>
      <c r="E4226" s="8" t="s">
        <v>4806</v>
      </c>
      <c r="F4226" s="29">
        <v>0.25</v>
      </c>
      <c r="G4226" s="29">
        <v>0</v>
      </c>
      <c r="H4226" s="30">
        <v>30.550999999999998</v>
      </c>
      <c r="I4226" s="30">
        <v>1.1800999999999999</v>
      </c>
      <c r="J4226" s="14">
        <v>118</v>
      </c>
      <c r="K4226" s="14">
        <v>29</v>
      </c>
      <c r="L4226" s="12">
        <v>3.8600000000000002E-2</v>
      </c>
      <c r="M4226" s="7">
        <v>3.3431087700000002</v>
      </c>
      <c r="N4226" s="31">
        <v>2.4900000000000002</v>
      </c>
      <c r="O4226" s="14">
        <f>IFERROR(VLOOKUP($C4226,'site totals'!$J$2:$K$607,2,FALSE),1)</f>
        <v>726.40030000000002</v>
      </c>
      <c r="P4226" s="32" t="s">
        <v>94</v>
      </c>
      <c r="Q4226" s="12">
        <v>0.25518426979999997</v>
      </c>
      <c r="R4226" s="29">
        <v>0.25</v>
      </c>
      <c r="S4226" s="2">
        <f>IF($A4226="site","",VLOOKUP($P4226,margin_ranges!$A$5:$D$10,4,FALSE)/100)</f>
        <v>0.19750000000000001</v>
      </c>
      <c r="T4226" s="6">
        <f>IF(A4226="placement",$J4226*MIN($Q4226,$S4226),"")</f>
        <v>23.305</v>
      </c>
      <c r="U4226" s="6">
        <f>IF($A4226="placement",T4226,SUMIF($C$10:$C$6209,$C4226,$T$10:$T$6209))</f>
        <v>23.305</v>
      </c>
      <c r="V4226" s="34">
        <f t="shared" si="200"/>
        <v>6.999999999999984E-2</v>
      </c>
      <c r="W4226" s="24"/>
      <c r="X4226" s="2" t="str">
        <f>IFERROR(MIN(VLOOKUP($W4226,margin_ranges!$A$5:$D$10,4,FALSE),$Q4226*100)/100,"")</f>
        <v/>
      </c>
      <c r="Y4226" s="6">
        <f t="shared" si="198"/>
        <v>23.305</v>
      </c>
      <c r="Z4226" s="6">
        <f>IF($A4226="placement",Y4226,SUMIF($C$10:$C$6209,$C4226,$Y$10:$Y$6209))</f>
        <v>23.305</v>
      </c>
      <c r="AA4226" s="17">
        <f t="shared" si="199"/>
        <v>6.999999999999984E-2</v>
      </c>
    </row>
    <row r="4227" spans="1:27" hidden="1" x14ac:dyDescent="0.3">
      <c r="A4227" s="8" t="s">
        <v>17</v>
      </c>
      <c r="B4227" s="8" t="s">
        <v>4803</v>
      </c>
      <c r="C4227" s="8" t="s">
        <v>4804</v>
      </c>
      <c r="D4227" s="8" t="s">
        <v>4823</v>
      </c>
      <c r="E4227" s="8" t="s">
        <v>4824</v>
      </c>
      <c r="F4227" s="29">
        <v>0.249999999999999</v>
      </c>
      <c r="G4227" s="29">
        <v>0</v>
      </c>
      <c r="H4227" s="30">
        <v>10.1432</v>
      </c>
      <c r="I4227" s="30">
        <v>0.90869999999999995</v>
      </c>
      <c r="J4227" s="14">
        <v>58</v>
      </c>
      <c r="K4227" s="14">
        <v>14</v>
      </c>
      <c r="L4227" s="12">
        <v>8.9599999999999999E-2</v>
      </c>
      <c r="M4227" s="7">
        <v>2.1179217100000001</v>
      </c>
      <c r="N4227" s="31">
        <v>1.49</v>
      </c>
      <c r="O4227" s="14">
        <f>IFERROR(VLOOKUP($C4227,'site totals'!$J$2:$K$607,2,FALSE),1)</f>
        <v>726.40030000000002</v>
      </c>
      <c r="P4227" s="32" t="s">
        <v>94</v>
      </c>
      <c r="Q4227" s="12">
        <v>0.29648013299999998</v>
      </c>
      <c r="R4227" s="29">
        <v>0.25</v>
      </c>
      <c r="S4227" s="2">
        <f>IF($A4227="site","",VLOOKUP($P4227,margin_ranges!$A$5:$D$10,4,FALSE)/100)</f>
        <v>0.19750000000000001</v>
      </c>
      <c r="T4227" s="6">
        <f>IF(A4227="placement",$J4227*MIN($Q4227,$S4227),"")</f>
        <v>11.455</v>
      </c>
      <c r="U4227" s="6">
        <f>IF($A4227="placement",T4227,SUMIF($C$10:$C$6209,$C4227,$T$10:$T$6209))</f>
        <v>11.455</v>
      </c>
      <c r="V4227" s="34">
        <f t="shared" si="200"/>
        <v>7.0000000000000062E-2</v>
      </c>
      <c r="W4227" s="24"/>
      <c r="X4227" s="2" t="str">
        <f>IFERROR(MIN(VLOOKUP($W4227,margin_ranges!$A$5:$D$10,4,FALSE),$Q4227*100)/100,"")</f>
        <v/>
      </c>
      <c r="Y4227" s="6">
        <f t="shared" si="198"/>
        <v>11.455</v>
      </c>
      <c r="Z4227" s="6">
        <f>IF($A4227="placement",Y4227,SUMIF($C$10:$C$6209,$C4227,$Y$10:$Y$6209))</f>
        <v>11.455</v>
      </c>
      <c r="AA4227" s="29">
        <f t="shared" si="199"/>
        <v>7.0000000000000062E-2</v>
      </c>
    </row>
    <row r="4228" spans="1:27" hidden="1" x14ac:dyDescent="0.3">
      <c r="A4228" s="8" t="s">
        <v>17</v>
      </c>
      <c r="B4228" s="8" t="s">
        <v>4803</v>
      </c>
      <c r="C4228" s="8" t="s">
        <v>4804</v>
      </c>
      <c r="D4228" s="8" t="s">
        <v>4825</v>
      </c>
      <c r="E4228" s="8" t="s">
        <v>4826</v>
      </c>
      <c r="F4228" s="29">
        <v>0.25</v>
      </c>
      <c r="G4228" s="29">
        <v>0</v>
      </c>
      <c r="H4228" s="30">
        <v>18.0045</v>
      </c>
      <c r="I4228" s="30">
        <v>1.3425</v>
      </c>
      <c r="J4228" s="14">
        <v>110</v>
      </c>
      <c r="K4228" s="14">
        <v>28</v>
      </c>
      <c r="L4228" s="12">
        <v>7.46E-2</v>
      </c>
      <c r="M4228" s="7">
        <v>2.7343495600000001</v>
      </c>
      <c r="N4228" s="31">
        <v>1.99</v>
      </c>
      <c r="O4228" s="14">
        <f>IFERROR(VLOOKUP($C4228,'site totals'!$J$2:$K$607,2,FALSE),1)</f>
        <v>726.40030000000002</v>
      </c>
      <c r="P4228" s="32" t="s">
        <v>94</v>
      </c>
      <c r="Q4228" s="12">
        <v>0.27222180060000001</v>
      </c>
      <c r="R4228" s="29">
        <v>0.25</v>
      </c>
      <c r="S4228" s="2">
        <f>IF($A4228="site","",VLOOKUP($P4228,margin_ranges!$A$5:$D$10,4,FALSE)/100)</f>
        <v>0.19750000000000001</v>
      </c>
      <c r="T4228" s="6">
        <f>IF(A4228="placement",$J4228*MIN($Q4228,$S4228),"")</f>
        <v>21.725000000000001</v>
      </c>
      <c r="U4228" s="6">
        <f>IF($A4228="placement",T4228,SUMIF($C$10:$C$6209,$C4228,$T$10:$T$6209))</f>
        <v>21.725000000000001</v>
      </c>
      <c r="V4228" s="34">
        <f t="shared" si="200"/>
        <v>7.0000000000000062E-2</v>
      </c>
      <c r="W4228" s="24"/>
      <c r="X4228" s="2" t="str">
        <f>IFERROR(MIN(VLOOKUP($W4228,margin_ranges!$A$5:$D$10,4,FALSE),$Q4228*100)/100,"")</f>
        <v/>
      </c>
      <c r="Y4228" s="6">
        <f t="shared" si="198"/>
        <v>21.725000000000001</v>
      </c>
      <c r="Z4228" s="6">
        <f>IF($A4228="placement",Y4228,SUMIF($C$10:$C$6209,$C4228,$Y$10:$Y$6209))</f>
        <v>21.725000000000001</v>
      </c>
      <c r="AA4228" s="29">
        <f t="shared" si="199"/>
        <v>7.0000000000000062E-2</v>
      </c>
    </row>
    <row r="4229" spans="1:27" hidden="1" x14ac:dyDescent="0.3">
      <c r="A4229" s="8" t="s">
        <v>17</v>
      </c>
      <c r="B4229" s="8" t="s">
        <v>4803</v>
      </c>
      <c r="C4229" s="8" t="s">
        <v>4804</v>
      </c>
      <c r="D4229" s="8" t="s">
        <v>4841</v>
      </c>
      <c r="E4229" s="8" t="s">
        <v>4842</v>
      </c>
      <c r="F4229" s="29">
        <v>0.25</v>
      </c>
      <c r="G4229" s="29">
        <v>0</v>
      </c>
      <c r="H4229" s="30">
        <v>20.911899999999999</v>
      </c>
      <c r="I4229" s="30">
        <v>1.214</v>
      </c>
      <c r="J4229" s="14">
        <v>122</v>
      </c>
      <c r="K4229" s="14">
        <v>30</v>
      </c>
      <c r="L4229" s="12">
        <v>5.8099999999999999E-2</v>
      </c>
      <c r="M4229" s="7">
        <v>3.3405801400000001</v>
      </c>
      <c r="N4229" s="31">
        <v>2.4900000000000002</v>
      </c>
      <c r="O4229" s="14">
        <f>IFERROR(VLOOKUP($C4229,'site totals'!$J$2:$K$607,2,FALSE),1)</f>
        <v>726.40030000000002</v>
      </c>
      <c r="P4229" s="32" t="s">
        <v>94</v>
      </c>
      <c r="Q4229" s="12">
        <v>0.2546204856</v>
      </c>
      <c r="R4229" s="29">
        <v>0.25</v>
      </c>
      <c r="S4229" s="2">
        <f>IF($A4229="site","",VLOOKUP($P4229,margin_ranges!$A$5:$D$10,4,FALSE)/100)</f>
        <v>0.19750000000000001</v>
      </c>
      <c r="T4229" s="6">
        <f>IF(A4229="placement",$J4229*MIN($Q4229,$S4229),"")</f>
        <v>24.095000000000002</v>
      </c>
      <c r="U4229" s="6">
        <f>IF($A4229="placement",T4229,SUMIF($C$10:$C$6209,$C4229,$T$10:$T$6209))</f>
        <v>24.095000000000002</v>
      </c>
      <c r="V4229" s="34">
        <f t="shared" si="200"/>
        <v>7.0000000000000062E-2</v>
      </c>
      <c r="W4229" s="24"/>
      <c r="X4229" s="2" t="str">
        <f>IFERROR(MIN(VLOOKUP($W4229,margin_ranges!$A$5:$D$10,4,FALSE),$Q4229*100)/100,"")</f>
        <v/>
      </c>
      <c r="Y4229" s="6">
        <f t="shared" si="198"/>
        <v>24.095000000000002</v>
      </c>
      <c r="Z4229" s="6">
        <f>IF($A4229="placement",Y4229,SUMIF($C$10:$C$6209,$C4229,$Y$10:$Y$6209))</f>
        <v>24.095000000000002</v>
      </c>
      <c r="AA4229" s="29">
        <f t="shared" si="199"/>
        <v>7.0000000000000062E-2</v>
      </c>
    </row>
    <row r="4230" spans="1:27" hidden="1" x14ac:dyDescent="0.3">
      <c r="A4230" s="8" t="s">
        <v>17</v>
      </c>
      <c r="B4230" s="8" t="s">
        <v>4803</v>
      </c>
      <c r="C4230" s="8" t="s">
        <v>4804</v>
      </c>
      <c r="D4230" s="8" t="s">
        <v>4839</v>
      </c>
      <c r="E4230" s="8" t="s">
        <v>4840</v>
      </c>
      <c r="F4230" s="29">
        <v>0.249999999999999</v>
      </c>
      <c r="G4230" s="29">
        <v>0</v>
      </c>
      <c r="H4230" s="30">
        <v>68.207899999999995</v>
      </c>
      <c r="I4230" s="30">
        <v>3.5844</v>
      </c>
      <c r="J4230" s="14">
        <v>288</v>
      </c>
      <c r="K4230" s="14">
        <v>71</v>
      </c>
      <c r="L4230" s="12">
        <v>5.2600000000000001E-2</v>
      </c>
      <c r="M4230" s="7">
        <v>2.67955641</v>
      </c>
      <c r="N4230" s="31">
        <v>1.99</v>
      </c>
      <c r="O4230" s="14">
        <f>IFERROR(VLOOKUP($C4230,'site totals'!$J$2:$K$607,2,FALSE),1)</f>
        <v>726.40030000000002</v>
      </c>
      <c r="P4230" s="32" t="s">
        <v>94</v>
      </c>
      <c r="Q4230" s="12">
        <v>0.2573397637</v>
      </c>
      <c r="R4230" s="29">
        <v>0.25</v>
      </c>
      <c r="S4230" s="2">
        <f>IF($A4230="site","",VLOOKUP($P4230,margin_ranges!$A$5:$D$10,4,FALSE)/100)</f>
        <v>0.19750000000000001</v>
      </c>
      <c r="T4230" s="6">
        <f>IF(A4230="placement",$J4230*MIN($Q4230,$S4230),"")</f>
        <v>56.88</v>
      </c>
      <c r="U4230" s="6">
        <f>IF($A4230="placement",T4230,SUMIF($C$10:$C$6209,$C4230,$T$10:$T$6209))</f>
        <v>56.88</v>
      </c>
      <c r="V4230" s="34">
        <f t="shared" si="200"/>
        <v>7.0000000000000062E-2</v>
      </c>
      <c r="W4230" s="24"/>
      <c r="X4230" s="2" t="str">
        <f>IFERROR(MIN(VLOOKUP($W4230,margin_ranges!$A$5:$D$10,4,FALSE),$Q4230*100)/100,"")</f>
        <v/>
      </c>
      <c r="Y4230" s="6">
        <f t="shared" si="198"/>
        <v>56.88</v>
      </c>
      <c r="Z4230" s="6">
        <f>IF($A4230="placement",Y4230,SUMIF($C$10:$C$6209,$C4230,$Y$10:$Y$6209))</f>
        <v>56.88</v>
      </c>
      <c r="AA4230" s="17">
        <f t="shared" si="199"/>
        <v>7.0000000000000062E-2</v>
      </c>
    </row>
    <row r="4231" spans="1:27" hidden="1" x14ac:dyDescent="0.3">
      <c r="A4231" s="8" t="s">
        <v>17</v>
      </c>
      <c r="B4231" s="8" t="s">
        <v>4803</v>
      </c>
      <c r="C4231" s="8" t="s">
        <v>4804</v>
      </c>
      <c r="D4231" s="8" t="s">
        <v>4819</v>
      </c>
      <c r="E4231" s="8" t="s">
        <v>4820</v>
      </c>
      <c r="F4231" s="29">
        <v>0.26466648307212598</v>
      </c>
      <c r="G4231" s="29">
        <v>0</v>
      </c>
      <c r="H4231" s="30">
        <v>33.5886</v>
      </c>
      <c r="I4231" s="30">
        <v>2.81</v>
      </c>
      <c r="J4231" s="14">
        <v>172</v>
      </c>
      <c r="K4231" s="14">
        <v>46</v>
      </c>
      <c r="L4231" s="12">
        <v>8.3699999999999997E-2</v>
      </c>
      <c r="M4231" s="7">
        <v>2.0398906999999999</v>
      </c>
      <c r="N4231" s="31">
        <v>1.5</v>
      </c>
      <c r="O4231" s="14">
        <f>IFERROR(VLOOKUP($C4231,'site totals'!$J$2:$K$607,2,FALSE),1)</f>
        <v>726.40030000000002</v>
      </c>
      <c r="P4231" s="32" t="s">
        <v>94</v>
      </c>
      <c r="Q4231" s="12">
        <v>0.26466648310000002</v>
      </c>
      <c r="R4231" s="29">
        <v>0.3</v>
      </c>
      <c r="S4231" s="2">
        <f>IF($A4231="site","",VLOOKUP($P4231,margin_ranges!$A$5:$D$10,4,FALSE)/100)</f>
        <v>0.19750000000000001</v>
      </c>
      <c r="T4231" s="6">
        <f>IF(A4231="placement",$J4231*MIN($Q4231,$S4231),"")</f>
        <v>33.97</v>
      </c>
      <c r="U4231" s="6">
        <f>IF($A4231="placement",T4231,SUMIF($C$10:$C$6209,$C4231,$T$10:$T$6209))</f>
        <v>33.97</v>
      </c>
      <c r="V4231" s="34">
        <f t="shared" si="200"/>
        <v>0.14642857142857157</v>
      </c>
      <c r="W4231" s="24"/>
      <c r="X4231" s="2" t="str">
        <f>IFERROR(MIN(VLOOKUP($W4231,margin_ranges!$A$5:$D$10,4,FALSE),$Q4231*100)/100,"")</f>
        <v/>
      </c>
      <c r="Y4231" s="6">
        <f t="shared" si="198"/>
        <v>33.97</v>
      </c>
      <c r="Z4231" s="6">
        <f>IF($A4231="placement",Y4231,SUMIF($C$10:$C$6209,$C4231,$Y$10:$Y$6209))</f>
        <v>33.97</v>
      </c>
      <c r="AA4231" s="29">
        <f t="shared" si="199"/>
        <v>0.14642857142857157</v>
      </c>
    </row>
    <row r="4232" spans="1:27" hidden="1" x14ac:dyDescent="0.3">
      <c r="A4232" s="8" t="s">
        <v>17</v>
      </c>
      <c r="B4232" s="8" t="s">
        <v>4803</v>
      </c>
      <c r="C4232" s="8" t="s">
        <v>4804</v>
      </c>
      <c r="D4232" s="8" t="s">
        <v>4813</v>
      </c>
      <c r="E4232" s="8" t="s">
        <v>4814</v>
      </c>
      <c r="F4232" s="29">
        <v>0.3</v>
      </c>
      <c r="G4232" s="29">
        <v>0</v>
      </c>
      <c r="H4232" s="30">
        <v>25.113</v>
      </c>
      <c r="I4232" s="30">
        <v>0.78879999999999995</v>
      </c>
      <c r="J4232" s="14">
        <v>19</v>
      </c>
      <c r="K4232" s="14">
        <v>6</v>
      </c>
      <c r="L4232" s="12">
        <v>3.1399999999999997E-2</v>
      </c>
      <c r="M4232" s="7">
        <v>0.79966495000000004</v>
      </c>
      <c r="N4232" s="31">
        <v>0.49</v>
      </c>
      <c r="O4232" s="14">
        <f>IFERROR(VLOOKUP($C4232,'site totals'!$J$2:$K$607,2,FALSE),1)</f>
        <v>726.40030000000002</v>
      </c>
      <c r="P4232" s="32" t="s">
        <v>94</v>
      </c>
      <c r="Q4232" s="12">
        <v>0.3872433669</v>
      </c>
      <c r="R4232" s="29">
        <v>0.3</v>
      </c>
      <c r="S4232" s="2">
        <f>IF($A4232="site","",VLOOKUP($P4232,margin_ranges!$A$5:$D$10,4,FALSE)/100)</f>
        <v>0.19750000000000001</v>
      </c>
      <c r="T4232" s="6">
        <f>IF(A4232="placement",$J4232*MIN($Q4232,$S4232),"")</f>
        <v>3.7525000000000004</v>
      </c>
      <c r="U4232" s="6">
        <f>IF($A4232="placement",T4232,SUMIF($C$10:$C$6209,$C4232,$T$10:$T$6209))</f>
        <v>3.7525000000000004</v>
      </c>
      <c r="V4232" s="34">
        <f t="shared" si="200"/>
        <v>0.14642857142857135</v>
      </c>
      <c r="W4232" s="24"/>
      <c r="X4232" s="2" t="str">
        <f>IFERROR(MIN(VLOOKUP($W4232,margin_ranges!$A$5:$D$10,4,FALSE),$Q4232*100)/100,"")</f>
        <v/>
      </c>
      <c r="Y4232" s="6">
        <f t="shared" si="198"/>
        <v>3.7525000000000004</v>
      </c>
      <c r="Z4232" s="6">
        <f>IF($A4232="placement",Y4232,SUMIF($C$10:$C$6209,$C4232,$Y$10:$Y$6209))</f>
        <v>3.7525000000000004</v>
      </c>
      <c r="AA4232" s="29">
        <f t="shared" si="199"/>
        <v>0.14642857142857135</v>
      </c>
    </row>
    <row r="4233" spans="1:27" hidden="1" x14ac:dyDescent="0.3">
      <c r="A4233" s="8" t="s">
        <v>17</v>
      </c>
      <c r="B4233" s="8" t="s">
        <v>4803</v>
      </c>
      <c r="C4233" s="8" t="s">
        <v>4804</v>
      </c>
      <c r="D4233" s="8" t="s">
        <v>4837</v>
      </c>
      <c r="E4233" s="8" t="s">
        <v>4838</v>
      </c>
      <c r="F4233" s="29">
        <v>0.3</v>
      </c>
      <c r="G4233" s="29">
        <v>0</v>
      </c>
      <c r="H4233" s="30">
        <v>39.115900000000003</v>
      </c>
      <c r="I4233" s="30">
        <v>1.2045999999999999</v>
      </c>
      <c r="J4233" s="14">
        <v>21</v>
      </c>
      <c r="K4233" s="14">
        <v>6</v>
      </c>
      <c r="L4233" s="12">
        <v>3.0800000000000001E-2</v>
      </c>
      <c r="M4233" s="7">
        <v>0.56811739999999999</v>
      </c>
      <c r="N4233" s="31">
        <v>0.28999999999999998</v>
      </c>
      <c r="O4233" s="14">
        <f>IFERROR(VLOOKUP($C4233,'site totals'!$J$2:$K$607,2,FALSE),1)</f>
        <v>726.40030000000002</v>
      </c>
      <c r="P4233" s="32" t="s">
        <v>94</v>
      </c>
      <c r="Q4233" s="12">
        <v>0.48954212889999998</v>
      </c>
      <c r="R4233" s="29">
        <v>0.3</v>
      </c>
      <c r="S4233" s="2">
        <f>IF($A4233="site","",VLOOKUP($P4233,margin_ranges!$A$5:$D$10,4,FALSE)/100)</f>
        <v>0.19750000000000001</v>
      </c>
      <c r="T4233" s="6">
        <f>IF(A4233="placement",$J4233*MIN($Q4233,$S4233),"")</f>
        <v>4.1475</v>
      </c>
      <c r="U4233" s="6">
        <f>IF($A4233="placement",T4233,SUMIF($C$10:$C$6209,$C4233,$T$10:$T$6209))</f>
        <v>4.1475</v>
      </c>
      <c r="V4233" s="34">
        <f t="shared" si="200"/>
        <v>0.14642857142857135</v>
      </c>
      <c r="W4233" s="24"/>
      <c r="X4233" s="2" t="str">
        <f>IFERROR(MIN(VLOOKUP($W4233,margin_ranges!$A$5:$D$10,4,FALSE),$Q4233*100)/100,"")</f>
        <v/>
      </c>
      <c r="Y4233" s="6">
        <f t="shared" si="198"/>
        <v>4.1475</v>
      </c>
      <c r="Z4233" s="6">
        <f>IF($A4233="placement",Y4233,SUMIF($C$10:$C$6209,$C4233,$Y$10:$Y$6209))</f>
        <v>4.1475</v>
      </c>
      <c r="AA4233" s="29">
        <f t="shared" si="199"/>
        <v>0.14642857142857135</v>
      </c>
    </row>
    <row r="4234" spans="1:27" hidden="1" x14ac:dyDescent="0.3">
      <c r="A4234" s="8" t="s">
        <v>17</v>
      </c>
      <c r="B4234" s="8" t="s">
        <v>4803</v>
      </c>
      <c r="C4234" s="8" t="s">
        <v>4804</v>
      </c>
      <c r="D4234" s="8" t="s">
        <v>4807</v>
      </c>
      <c r="E4234" s="8" t="s">
        <v>4808</v>
      </c>
      <c r="F4234" s="29">
        <v>0.3</v>
      </c>
      <c r="G4234" s="29">
        <v>0</v>
      </c>
      <c r="H4234" s="30">
        <v>11.7189</v>
      </c>
      <c r="I4234" s="30">
        <v>0.45119999999999999</v>
      </c>
      <c r="J4234" s="14">
        <v>12</v>
      </c>
      <c r="K4234" s="14">
        <v>4</v>
      </c>
      <c r="L4234" s="12">
        <v>3.85E-2</v>
      </c>
      <c r="M4234" s="7">
        <v>0.88535697000000002</v>
      </c>
      <c r="N4234" s="31">
        <v>0.49</v>
      </c>
      <c r="O4234" s="14">
        <f>IFERROR(VLOOKUP($C4234,'site totals'!$J$2:$K$607,2,FALSE),1)</f>
        <v>726.40030000000002</v>
      </c>
      <c r="P4234" s="32" t="s">
        <v>94</v>
      </c>
      <c r="Q4234" s="12">
        <v>0.44655092260000001</v>
      </c>
      <c r="R4234" s="29">
        <v>0.3</v>
      </c>
      <c r="S4234" s="2">
        <f>IF($A4234="site","",VLOOKUP($P4234,margin_ranges!$A$5:$D$10,4,FALSE)/100)</f>
        <v>0.19750000000000001</v>
      </c>
      <c r="T4234" s="6">
        <f>IF(A4234="placement",$J4234*MIN($Q4234,$S4234),"")</f>
        <v>2.37</v>
      </c>
      <c r="U4234" s="6">
        <f>IF($A4234="placement",T4234,SUMIF($C$10:$C$6209,$C4234,$T$10:$T$6209))</f>
        <v>2.37</v>
      </c>
      <c r="V4234" s="34">
        <f t="shared" si="200"/>
        <v>0.14642857142857157</v>
      </c>
      <c r="W4234" s="24"/>
      <c r="X4234" s="2" t="str">
        <f>IFERROR(MIN(VLOOKUP($W4234,margin_ranges!$A$5:$D$10,4,FALSE),$Q4234*100)/100,"")</f>
        <v/>
      </c>
      <c r="Y4234" s="6">
        <f t="shared" si="198"/>
        <v>2.37</v>
      </c>
      <c r="Z4234" s="6">
        <f>IF($A4234="placement",Y4234,SUMIF($C$10:$C$6209,$C4234,$Y$10:$Y$6209))</f>
        <v>2.37</v>
      </c>
      <c r="AA4234" s="29">
        <f t="shared" si="199"/>
        <v>0.14642857142857157</v>
      </c>
    </row>
    <row r="4235" spans="1:27" x14ac:dyDescent="0.3">
      <c r="A4235" s="16" t="s">
        <v>33</v>
      </c>
      <c r="B4235" s="16" t="s">
        <v>4803</v>
      </c>
      <c r="C4235" s="16" t="s">
        <v>4804</v>
      </c>
      <c r="D4235" s="8" t="s">
        <v>34</v>
      </c>
      <c r="E4235" s="16"/>
      <c r="F4235" s="17">
        <v>0.26016554233251199</v>
      </c>
      <c r="G4235" s="17">
        <v>0</v>
      </c>
      <c r="H4235" s="36">
        <v>612.61410000000001</v>
      </c>
      <c r="I4235" s="36">
        <v>32.804299999999998</v>
      </c>
      <c r="J4235" s="22">
        <v>1557</v>
      </c>
      <c r="K4235" s="22">
        <v>386</v>
      </c>
      <c r="L4235" s="18">
        <v>5.3499999999999999E-2</v>
      </c>
      <c r="M4235" s="19">
        <v>1.5816755199999999</v>
      </c>
      <c r="N4235" s="20">
        <v>1.144987</v>
      </c>
      <c r="O4235" s="22">
        <f>IFERROR(VLOOKUP($C4235,'site totals'!$J$2:$K$607,2,FALSE),1)</f>
        <v>726.40030000000002</v>
      </c>
      <c r="P4235" s="21"/>
      <c r="Q4235" s="18">
        <v>0.2760923562</v>
      </c>
      <c r="R4235" s="17">
        <v>0.26019999999999999</v>
      </c>
      <c r="S4235" s="18" t="str">
        <f>IF($A4235="site","",VLOOKUP($P4235,margin_ranges!$A$5:$D$10,4,FALSE)/100)</f>
        <v/>
      </c>
      <c r="T4235" s="22" t="str">
        <f>IF(A4235="placement",$J4235*MIN($Q4235,$S4235),"")</f>
        <v/>
      </c>
      <c r="U4235" s="22">
        <f>IF($A4235="placement",T4235,SUMIF($C$10:$C$6209,$C4235,$T$10:$T$6209))</f>
        <v>317.03250000000003</v>
      </c>
      <c r="V4235" s="37">
        <f t="shared" si="200"/>
        <v>7.6483463478386193E-2</v>
      </c>
      <c r="W4235" s="38"/>
      <c r="X4235" s="18" t="str">
        <f>IFERROR(MIN(VLOOKUP($W4235,margin_ranges!$A$5:$D$10,4,FALSE),$Q4235*100)/100,"")</f>
        <v/>
      </c>
      <c r="Y4235" s="6" t="str">
        <f t="shared" si="198"/>
        <v/>
      </c>
      <c r="Z4235" s="6">
        <f>IF($A4235="placement",Y4235,SUMIF($C$10:$C$6209,$C4235,$Y$10:$Y$6209))</f>
        <v>317.03250000000003</v>
      </c>
      <c r="AA4235" s="17">
        <f t="shared" si="199"/>
        <v>7.6483463478386193E-2</v>
      </c>
    </row>
    <row r="4236" spans="1:27" hidden="1" x14ac:dyDescent="0.3">
      <c r="A4236" s="8" t="s">
        <v>17</v>
      </c>
      <c r="B4236" s="8" t="s">
        <v>9099</v>
      </c>
      <c r="C4236" s="8" t="s">
        <v>9100</v>
      </c>
      <c r="D4236" s="8" t="s">
        <v>9101</v>
      </c>
      <c r="E4236" s="8" t="s">
        <v>9102</v>
      </c>
      <c r="F4236" s="29">
        <v>0.21</v>
      </c>
      <c r="G4236" s="29">
        <v>0</v>
      </c>
      <c r="H4236" s="30">
        <v>38.604799999999997</v>
      </c>
      <c r="I4236" s="30">
        <v>12.2065</v>
      </c>
      <c r="J4236" s="14">
        <v>745</v>
      </c>
      <c r="K4236" s="14">
        <v>180</v>
      </c>
      <c r="L4236" s="12">
        <v>0.31619999999999998</v>
      </c>
      <c r="M4236" s="7">
        <v>2.0346326000000001</v>
      </c>
      <c r="N4236" s="31">
        <v>1.5</v>
      </c>
      <c r="O4236" s="14">
        <f>IFERROR(VLOOKUP($C4236,'site totals'!$J$2:$K$607,2,FALSE),1)</f>
        <v>700.97479999999996</v>
      </c>
      <c r="P4236" s="32" t="s">
        <v>22</v>
      </c>
      <c r="Q4236" s="12">
        <v>0.26276616310000001</v>
      </c>
      <c r="R4236" s="29">
        <v>0.21</v>
      </c>
      <c r="S4236" s="2">
        <f>IF($A4236="site","",VLOOKUP($P4236,margin_ranges!$A$5:$D$10,4,FALSE)/100)</f>
        <v>0.29749999999999999</v>
      </c>
      <c r="T4236" s="6">
        <f>IF(A4236="placement",$J4236*MIN($Q4236,$S4236),"")</f>
        <v>195.7607915095</v>
      </c>
      <c r="U4236" s="6">
        <f>IF($A4236="placement",T4236,SUMIF($C$10:$C$6209,$C4236,$T$10:$T$6209))</f>
        <v>195.7607915095</v>
      </c>
      <c r="V4236" s="34">
        <f t="shared" si="200"/>
        <v>-6.679261151898741E-2</v>
      </c>
      <c r="W4236" s="24"/>
      <c r="X4236" s="2" t="str">
        <f>IFERROR(MIN(VLOOKUP($W4236,margin_ranges!$A$5:$D$10,4,FALSE),$Q4236*100)/100,"")</f>
        <v/>
      </c>
      <c r="Y4236" s="6">
        <f t="shared" si="198"/>
        <v>195.7607915095</v>
      </c>
      <c r="Z4236" s="6">
        <f>IF($A4236="placement",Y4236,SUMIF($C$10:$C$6209,$C4236,$Y$10:$Y$6209))</f>
        <v>195.7607915095</v>
      </c>
      <c r="AA4236" s="29">
        <f t="shared" si="199"/>
        <v>-6.679261151898741E-2</v>
      </c>
    </row>
    <row r="4237" spans="1:27" hidden="1" x14ac:dyDescent="0.3">
      <c r="A4237" s="8" t="s">
        <v>17</v>
      </c>
      <c r="B4237" s="8" t="s">
        <v>9099</v>
      </c>
      <c r="C4237" s="8" t="s">
        <v>9100</v>
      </c>
      <c r="D4237" s="8" t="s">
        <v>12260</v>
      </c>
      <c r="E4237" s="8" t="s">
        <v>12261</v>
      </c>
      <c r="F4237" s="29">
        <v>0.25</v>
      </c>
      <c r="G4237" s="29">
        <v>0</v>
      </c>
      <c r="H4237" s="30">
        <v>9.3369999999999997</v>
      </c>
      <c r="I4237" s="30">
        <v>2.6577999999999999</v>
      </c>
      <c r="J4237" s="14">
        <v>184</v>
      </c>
      <c r="K4237" s="14">
        <v>46</v>
      </c>
      <c r="L4237" s="12">
        <v>0.28470000000000001</v>
      </c>
      <c r="M4237" s="7">
        <v>2.3091832600000002</v>
      </c>
      <c r="N4237" s="31">
        <v>1.5</v>
      </c>
      <c r="O4237" s="14">
        <f>IFERROR(VLOOKUP($C4237,'site totals'!$J$2:$K$607,2,FALSE),1)</f>
        <v>700.97479999999996</v>
      </c>
      <c r="P4237" s="32" t="s">
        <v>22</v>
      </c>
      <c r="Q4237" s="12">
        <v>0.35041968099999998</v>
      </c>
      <c r="R4237" s="29">
        <v>0.25</v>
      </c>
      <c r="S4237" s="2">
        <f>IF($A4237="site","",VLOOKUP($P4237,margin_ranges!$A$5:$D$10,4,FALSE)/100)</f>
        <v>0.29749999999999999</v>
      </c>
      <c r="T4237" s="6">
        <f>IF(A4237="placement",$J4237*MIN($Q4237,$S4237),"")</f>
        <v>54.739999999999995</v>
      </c>
      <c r="U4237" s="6">
        <f>IF($A4237="placement",T4237,SUMIF($C$10:$C$6209,$C4237,$T$10:$T$6209))</f>
        <v>54.739999999999995</v>
      </c>
      <c r="V4237" s="34">
        <f t="shared" si="200"/>
        <v>-6.3333333333333353E-2</v>
      </c>
      <c r="W4237" s="24"/>
      <c r="X4237" s="2" t="str">
        <f>IFERROR(MIN(VLOOKUP($W4237,margin_ranges!$A$5:$D$10,4,FALSE),$Q4237*100)/100,"")</f>
        <v/>
      </c>
      <c r="Y4237" s="6">
        <f t="shared" si="198"/>
        <v>54.739999999999995</v>
      </c>
      <c r="Z4237" s="6">
        <f>IF($A4237="placement",Y4237,SUMIF($C$10:$C$6209,$C4237,$Y$10:$Y$6209))</f>
        <v>54.739999999999995</v>
      </c>
      <c r="AA4237" s="29">
        <f t="shared" si="199"/>
        <v>-6.3333333333333353E-2</v>
      </c>
    </row>
    <row r="4238" spans="1:27" hidden="1" x14ac:dyDescent="0.3">
      <c r="A4238" s="8" t="s">
        <v>17</v>
      </c>
      <c r="B4238" s="8" t="s">
        <v>9099</v>
      </c>
      <c r="C4238" s="8" t="s">
        <v>9100</v>
      </c>
      <c r="D4238" s="8" t="s">
        <v>9103</v>
      </c>
      <c r="E4238" s="8" t="s">
        <v>9104</v>
      </c>
      <c r="F4238" s="29">
        <v>0.19999999999999901</v>
      </c>
      <c r="G4238" s="29">
        <v>0</v>
      </c>
      <c r="H4238" s="30">
        <v>30.368500000000001</v>
      </c>
      <c r="I4238" s="30">
        <v>9.7387999999999995</v>
      </c>
      <c r="J4238" s="14">
        <v>573</v>
      </c>
      <c r="K4238" s="14">
        <v>138</v>
      </c>
      <c r="L4238" s="12">
        <v>0.32069999999999999</v>
      </c>
      <c r="M4238" s="7">
        <v>1.9608780800000001</v>
      </c>
      <c r="N4238" s="31">
        <v>1.5</v>
      </c>
      <c r="O4238" s="14">
        <f>IFERROR(VLOOKUP($C4238,'site totals'!$J$2:$K$607,2,FALSE),1)</f>
        <v>700.97479999999996</v>
      </c>
      <c r="P4238" s="32" t="s">
        <v>22</v>
      </c>
      <c r="Q4238" s="12">
        <v>0.23503658099999999</v>
      </c>
      <c r="R4238" s="29">
        <v>0.2</v>
      </c>
      <c r="S4238" s="2">
        <f>IF($A4238="site","",VLOOKUP($P4238,margin_ranges!$A$5:$D$10,4,FALSE)/100)</f>
        <v>0.29749999999999999</v>
      </c>
      <c r="T4238" s="6">
        <f>IF(A4238="placement",$J4238*MIN($Q4238,$S4238),"")</f>
        <v>134.67596091299998</v>
      </c>
      <c r="U4238" s="6">
        <f>IF($A4238="placement",T4238,SUMIF($C$10:$C$6209,$C4238,$T$10:$T$6209))</f>
        <v>134.67596091299998</v>
      </c>
      <c r="V4238" s="34">
        <f t="shared" si="200"/>
        <v>-4.3795726250000055E-2</v>
      </c>
      <c r="W4238" s="24"/>
      <c r="X4238" s="2" t="str">
        <f>IFERROR(MIN(VLOOKUP($W4238,margin_ranges!$A$5:$D$10,4,FALSE),$Q4238*100)/100,"")</f>
        <v/>
      </c>
      <c r="Y4238" s="6">
        <f t="shared" si="198"/>
        <v>134.67596091299998</v>
      </c>
      <c r="Z4238" s="6">
        <f>IF($A4238="placement",Y4238,SUMIF($C$10:$C$6209,$C4238,$Y$10:$Y$6209))</f>
        <v>134.67596091299998</v>
      </c>
      <c r="AA4238" s="29">
        <f t="shared" si="199"/>
        <v>-4.3795726250000055E-2</v>
      </c>
    </row>
    <row r="4239" spans="1:27" x14ac:dyDescent="0.3">
      <c r="A4239" s="16" t="s">
        <v>33</v>
      </c>
      <c r="B4239" s="16" t="s">
        <v>9099</v>
      </c>
      <c r="C4239" s="16" t="s">
        <v>9100</v>
      </c>
      <c r="D4239" s="8" t="s">
        <v>34</v>
      </c>
      <c r="E4239" s="16"/>
      <c r="F4239" s="17">
        <v>0.21108902060387899</v>
      </c>
      <c r="G4239" s="17">
        <v>0</v>
      </c>
      <c r="H4239" s="36">
        <v>78.310299999999998</v>
      </c>
      <c r="I4239" s="36">
        <v>24.603100000000001</v>
      </c>
      <c r="J4239" s="22">
        <v>1502</v>
      </c>
      <c r="K4239" s="22">
        <v>364</v>
      </c>
      <c r="L4239" s="18">
        <v>0.31419999999999998</v>
      </c>
      <c r="M4239" s="19">
        <v>2.0350966599999998</v>
      </c>
      <c r="N4239" s="20">
        <v>1.5</v>
      </c>
      <c r="O4239" s="22">
        <f>IFERROR(VLOOKUP($C4239,'site totals'!$J$2:$K$607,2,FALSE),1)</f>
        <v>700.97479999999996</v>
      </c>
      <c r="P4239" s="21"/>
      <c r="Q4239" s="18">
        <v>0.26293427380000001</v>
      </c>
      <c r="R4239" s="17">
        <v>0.21110000000000001</v>
      </c>
      <c r="S4239" s="18" t="str">
        <f>IF($A4239="site","",VLOOKUP($P4239,margin_ranges!$A$5:$D$10,4,FALSE)/100)</f>
        <v/>
      </c>
      <c r="T4239" s="22" t="str">
        <f>IF(A4239="placement",$J4239*MIN($Q4239,$S4239),"")</f>
        <v/>
      </c>
      <c r="U4239" s="22">
        <f>IF($A4239="placement",T4239,SUMIF($C$10:$C$6209,$C4239,$T$10:$T$6209))</f>
        <v>385.17675242249999</v>
      </c>
      <c r="V4239" s="37">
        <f t="shared" si="200"/>
        <v>-5.747569803198127E-2</v>
      </c>
      <c r="W4239" s="38"/>
      <c r="X4239" s="18" t="str">
        <f>IFERROR(MIN(VLOOKUP($W4239,margin_ranges!$A$5:$D$10,4,FALSE),$Q4239*100)/100,"")</f>
        <v/>
      </c>
      <c r="Y4239" s="6" t="str">
        <f t="shared" si="198"/>
        <v/>
      </c>
      <c r="Z4239" s="6">
        <f>IF($A4239="placement",Y4239,SUMIF($C$10:$C$6209,$C4239,$Y$10:$Y$6209))</f>
        <v>385.17675242249999</v>
      </c>
      <c r="AA4239" s="17">
        <f t="shared" si="199"/>
        <v>-5.747569803198127E-2</v>
      </c>
    </row>
    <row r="4240" spans="1:27" hidden="1" x14ac:dyDescent="0.3">
      <c r="A4240" s="8" t="s">
        <v>17</v>
      </c>
      <c r="B4240" s="8" t="s">
        <v>8787</v>
      </c>
      <c r="C4240" s="8" t="s">
        <v>8788</v>
      </c>
      <c r="D4240" s="8" t="s">
        <v>8795</v>
      </c>
      <c r="E4240" s="8" t="s">
        <v>8796</v>
      </c>
      <c r="F4240" s="29">
        <v>0.249999999999999</v>
      </c>
      <c r="G4240" s="29">
        <v>0</v>
      </c>
      <c r="H4240" s="30">
        <v>11.0716</v>
      </c>
      <c r="I4240" s="30">
        <v>4.6624999999999996</v>
      </c>
      <c r="J4240" s="14">
        <v>66</v>
      </c>
      <c r="K4240" s="14">
        <v>16</v>
      </c>
      <c r="L4240" s="12">
        <v>0.42109999999999997</v>
      </c>
      <c r="M4240" s="7">
        <v>0.47077134999999998</v>
      </c>
      <c r="N4240" s="31">
        <v>0.25</v>
      </c>
      <c r="O4240" s="14">
        <f>IFERROR(VLOOKUP($C4240,'site totals'!$J$2:$K$607,2,FALSE),1)</f>
        <v>680.59810000000004</v>
      </c>
      <c r="P4240" s="32" t="s">
        <v>91</v>
      </c>
      <c r="Q4240" s="12">
        <v>0.46895664120000002</v>
      </c>
      <c r="R4240" s="29">
        <v>0.25</v>
      </c>
      <c r="S4240" s="2">
        <f>IF($A4240="site","",VLOOKUP($P4240,margin_ranges!$A$5:$D$10,4,FALSE)/100)</f>
        <v>0.29749999999999999</v>
      </c>
      <c r="T4240" s="6">
        <f>IF(A4240="placement",$J4240*MIN($Q4240,$S4240),"")</f>
        <v>19.634999999999998</v>
      </c>
      <c r="U4240" s="6">
        <f>IF($A4240="placement",T4240,SUMIF($C$10:$C$6209,$C4240,$T$10:$T$6209))</f>
        <v>19.634999999999998</v>
      </c>
      <c r="V4240" s="34">
        <f t="shared" si="200"/>
        <v>-6.3333333333333242E-2</v>
      </c>
      <c r="W4240" s="24"/>
      <c r="X4240" s="2" t="str">
        <f>IFERROR(MIN(VLOOKUP($W4240,margin_ranges!$A$5:$D$10,4,FALSE),$Q4240*100)/100,"")</f>
        <v/>
      </c>
      <c r="Y4240" s="6">
        <f t="shared" si="198"/>
        <v>19.634999999999998</v>
      </c>
      <c r="Z4240" s="6">
        <f>IF($A4240="placement",Y4240,SUMIF($C$10:$C$6209,$C4240,$Y$10:$Y$6209))</f>
        <v>19.634999999999998</v>
      </c>
      <c r="AA4240" s="29">
        <f t="shared" si="199"/>
        <v>-6.3333333333333242E-2</v>
      </c>
    </row>
    <row r="4241" spans="1:27" hidden="1" x14ac:dyDescent="0.3">
      <c r="A4241" s="8" t="s">
        <v>17</v>
      </c>
      <c r="B4241" s="8" t="s">
        <v>8787</v>
      </c>
      <c r="C4241" s="8" t="s">
        <v>8788</v>
      </c>
      <c r="D4241" s="8" t="s">
        <v>8797</v>
      </c>
      <c r="E4241" s="8" t="s">
        <v>8798</v>
      </c>
      <c r="F4241" s="29">
        <v>0.28999999999999998</v>
      </c>
      <c r="G4241" s="29">
        <v>0</v>
      </c>
      <c r="H4241" s="30">
        <v>14.5359</v>
      </c>
      <c r="I4241" s="30">
        <v>3.1916000000000002</v>
      </c>
      <c r="J4241" s="14">
        <v>45</v>
      </c>
      <c r="K4241" s="14">
        <v>11</v>
      </c>
      <c r="L4241" s="12">
        <v>0.21959999999999999</v>
      </c>
      <c r="M4241" s="7">
        <v>0.47094644000000002</v>
      </c>
      <c r="N4241" s="31">
        <v>0.3</v>
      </c>
      <c r="O4241" s="14">
        <f>IFERROR(VLOOKUP($C4241,'site totals'!$J$2:$K$607,2,FALSE),1)</f>
        <v>680.59810000000004</v>
      </c>
      <c r="P4241" s="32" t="s">
        <v>22</v>
      </c>
      <c r="Q4241" s="12">
        <v>0.36298489309999998</v>
      </c>
      <c r="R4241" s="29">
        <v>0.28999999999999998</v>
      </c>
      <c r="S4241" s="2">
        <f>IF($A4241="site","",VLOOKUP($P4241,margin_ranges!$A$5:$D$10,4,FALSE)/100)</f>
        <v>0.29749999999999999</v>
      </c>
      <c r="T4241" s="6">
        <f>IF(A4241="placement",$J4241*MIN($Q4241,$S4241),"")</f>
        <v>13.387499999999999</v>
      </c>
      <c r="U4241" s="6">
        <f>IF($A4241="placement",T4241,SUMIF($C$10:$C$6209,$C4241,$T$10:$T$6209))</f>
        <v>13.387499999999999</v>
      </c>
      <c r="V4241" s="34">
        <f t="shared" si="200"/>
        <v>-1.0563380281690127E-2</v>
      </c>
      <c r="W4241" s="24"/>
      <c r="X4241" s="2" t="str">
        <f>IFERROR(MIN(VLOOKUP($W4241,margin_ranges!$A$5:$D$10,4,FALSE),$Q4241*100)/100,"")</f>
        <v/>
      </c>
      <c r="Y4241" s="6">
        <f t="shared" si="198"/>
        <v>13.387499999999999</v>
      </c>
      <c r="Z4241" s="6">
        <f>IF($A4241="placement",Y4241,SUMIF($C$10:$C$6209,$C4241,$Y$10:$Y$6209))</f>
        <v>13.387499999999999</v>
      </c>
      <c r="AA4241" s="29">
        <f t="shared" si="199"/>
        <v>-1.0563380281690127E-2</v>
      </c>
    </row>
    <row r="4242" spans="1:27" hidden="1" x14ac:dyDescent="0.3">
      <c r="A4242" s="8" t="s">
        <v>17</v>
      </c>
      <c r="B4242" s="8" t="s">
        <v>8787</v>
      </c>
      <c r="C4242" s="8" t="s">
        <v>8788</v>
      </c>
      <c r="D4242" s="8" t="s">
        <v>8789</v>
      </c>
      <c r="E4242" s="8" t="s">
        <v>8790</v>
      </c>
      <c r="F4242" s="29">
        <v>0.28999999999999998</v>
      </c>
      <c r="G4242" s="29">
        <v>0</v>
      </c>
      <c r="H4242" s="30">
        <v>10.1342</v>
      </c>
      <c r="I4242" s="30">
        <v>4.9706999999999999</v>
      </c>
      <c r="J4242" s="14">
        <v>48</v>
      </c>
      <c r="K4242" s="14">
        <v>12</v>
      </c>
      <c r="L4242" s="12">
        <v>0.49049999999999999</v>
      </c>
      <c r="M4242" s="7">
        <v>0.31883748000000001</v>
      </c>
      <c r="N4242" s="31">
        <v>0.1</v>
      </c>
      <c r="O4242" s="14">
        <f>IFERROR(VLOOKUP($C4242,'site totals'!$J$2:$K$607,2,FALSE),1)</f>
        <v>680.59810000000004</v>
      </c>
      <c r="P4242" s="32" t="s">
        <v>22</v>
      </c>
      <c r="Q4242" s="12">
        <v>0.68636058389999999</v>
      </c>
      <c r="R4242" s="29">
        <v>0.28999999999999998</v>
      </c>
      <c r="S4242" s="2">
        <f>IF($A4242="site","",VLOOKUP($P4242,margin_ranges!$A$5:$D$10,4,FALSE)/100)</f>
        <v>0.29749999999999999</v>
      </c>
      <c r="T4242" s="6">
        <f>IF(A4242="placement",$J4242*MIN($Q4242,$S4242),"")</f>
        <v>14.28</v>
      </c>
      <c r="U4242" s="6">
        <f>IF($A4242="placement",T4242,SUMIF($C$10:$C$6209,$C4242,$T$10:$T$6209))</f>
        <v>14.28</v>
      </c>
      <c r="V4242" s="34">
        <f t="shared" si="200"/>
        <v>-1.0563380281690127E-2</v>
      </c>
      <c r="W4242" s="24"/>
      <c r="X4242" s="2" t="str">
        <f>IFERROR(MIN(VLOOKUP($W4242,margin_ranges!$A$5:$D$10,4,FALSE),$Q4242*100)/100,"")</f>
        <v/>
      </c>
      <c r="Y4242" s="6">
        <f t="shared" si="198"/>
        <v>14.28</v>
      </c>
      <c r="Z4242" s="6">
        <f>IF($A4242="placement",Y4242,SUMIF($C$10:$C$6209,$C4242,$Y$10:$Y$6209))</f>
        <v>14.28</v>
      </c>
      <c r="AA4242" s="29">
        <f t="shared" si="199"/>
        <v>-1.0563380281690127E-2</v>
      </c>
    </row>
    <row r="4243" spans="1:27" hidden="1" x14ac:dyDescent="0.3">
      <c r="A4243" s="8" t="s">
        <v>17</v>
      </c>
      <c r="B4243" s="8" t="s">
        <v>8787</v>
      </c>
      <c r="C4243" s="8" t="s">
        <v>8788</v>
      </c>
      <c r="D4243" s="8" t="s">
        <v>8799</v>
      </c>
      <c r="E4243" s="8" t="s">
        <v>8800</v>
      </c>
      <c r="F4243" s="29">
        <v>0.28999999999999998</v>
      </c>
      <c r="G4243" s="29">
        <v>1</v>
      </c>
      <c r="H4243" s="30">
        <v>55.955399999999997</v>
      </c>
      <c r="I4243" s="30">
        <v>21.806799999999999</v>
      </c>
      <c r="J4243" s="14">
        <v>576</v>
      </c>
      <c r="K4243" s="14">
        <v>147</v>
      </c>
      <c r="L4243" s="12">
        <v>0.38969999999999999</v>
      </c>
      <c r="M4243" s="7">
        <v>0.88009696000000004</v>
      </c>
      <c r="N4243" s="31">
        <v>0.45</v>
      </c>
      <c r="O4243" s="14">
        <f>IFERROR(VLOOKUP($C4243,'site totals'!$J$2:$K$607,2,FALSE),1)</f>
        <v>680.59810000000004</v>
      </c>
      <c r="P4243" s="32" t="s">
        <v>22</v>
      </c>
      <c r="Q4243" s="12">
        <v>0.48869269770000001</v>
      </c>
      <c r="R4243" s="29">
        <v>0.28999999999999998</v>
      </c>
      <c r="S4243" s="2">
        <f>IF($A4243="site","",VLOOKUP($P4243,margin_ranges!$A$5:$D$10,4,FALSE)/100)</f>
        <v>0.29749999999999999</v>
      </c>
      <c r="T4243" s="6">
        <f>IF(A4243="placement",$J4243*MIN($Q4243,$S4243),"")</f>
        <v>171.35999999999999</v>
      </c>
      <c r="U4243" s="6">
        <f>IF($A4243="placement",T4243,SUMIF($C$10:$C$6209,$C4243,$T$10:$T$6209))</f>
        <v>171.35999999999999</v>
      </c>
      <c r="V4243" s="34">
        <f t="shared" si="200"/>
        <v>-1.0563380281690127E-2</v>
      </c>
      <c r="W4243" s="24"/>
      <c r="X4243" s="2" t="str">
        <f>IFERROR(MIN(VLOOKUP($W4243,margin_ranges!$A$5:$D$10,4,FALSE),$Q4243*100)/100,"")</f>
        <v/>
      </c>
      <c r="Y4243" s="6">
        <f t="shared" si="198"/>
        <v>171.35999999999999</v>
      </c>
      <c r="Z4243" s="6">
        <f>IF($A4243="placement",Y4243,SUMIF($C$10:$C$6209,$C4243,$Y$10:$Y$6209))</f>
        <v>171.35999999999999</v>
      </c>
      <c r="AA4243" s="29">
        <f t="shared" si="199"/>
        <v>-1.0563380281690127E-2</v>
      </c>
    </row>
    <row r="4244" spans="1:27" hidden="1" x14ac:dyDescent="0.3">
      <c r="A4244" s="8" t="s">
        <v>17</v>
      </c>
      <c r="B4244" s="8" t="s">
        <v>8787</v>
      </c>
      <c r="C4244" s="8" t="s">
        <v>8788</v>
      </c>
      <c r="D4244" s="8" t="s">
        <v>8803</v>
      </c>
      <c r="E4244" s="8" t="s">
        <v>8804</v>
      </c>
      <c r="F4244" s="29">
        <v>0.22525693894704199</v>
      </c>
      <c r="G4244" s="29">
        <v>1</v>
      </c>
      <c r="H4244" s="30">
        <v>43.369700000000002</v>
      </c>
      <c r="I4244" s="30">
        <v>11.6442</v>
      </c>
      <c r="J4244" s="14">
        <v>316</v>
      </c>
      <c r="K4244" s="14">
        <v>71</v>
      </c>
      <c r="L4244" s="12">
        <v>0.26850000000000002</v>
      </c>
      <c r="M4244" s="7">
        <v>0.90352536000000006</v>
      </c>
      <c r="N4244" s="31">
        <v>0.7</v>
      </c>
      <c r="O4244" s="14">
        <f>IFERROR(VLOOKUP($C4244,'site totals'!$J$2:$K$607,2,FALSE),1)</f>
        <v>680.59810000000004</v>
      </c>
      <c r="P4244" s="32" t="s">
        <v>91</v>
      </c>
      <c r="Q4244" s="12">
        <v>0.22525693890000001</v>
      </c>
      <c r="R4244" s="29">
        <v>0.25</v>
      </c>
      <c r="S4244" s="2">
        <f>IF($A4244="site","",VLOOKUP($P4244,margin_ranges!$A$5:$D$10,4,FALSE)/100)</f>
        <v>0.29749999999999999</v>
      </c>
      <c r="T4244" s="6">
        <f>IF(A4244="placement",$J4244*MIN($Q4244,$S4244),"")</f>
        <v>71.181192692400003</v>
      </c>
      <c r="U4244" s="6">
        <f>IF($A4244="placement",T4244,SUMIF($C$10:$C$6209,$C4244,$T$10:$T$6209))</f>
        <v>71.181192692400003</v>
      </c>
      <c r="V4244" s="34">
        <f t="shared" si="200"/>
        <v>3.2990748133333359E-2</v>
      </c>
      <c r="W4244" s="24"/>
      <c r="X4244" s="2" t="str">
        <f>IFERROR(MIN(VLOOKUP($W4244,margin_ranges!$A$5:$D$10,4,FALSE),$Q4244*100)/100,"")</f>
        <v/>
      </c>
      <c r="Y4244" s="6">
        <f t="shared" si="198"/>
        <v>71.181192692400003</v>
      </c>
      <c r="Z4244" s="6">
        <f>IF($A4244="placement",Y4244,SUMIF($C$10:$C$6209,$C4244,$Y$10:$Y$6209))</f>
        <v>71.181192692400003</v>
      </c>
      <c r="AA4244" s="29">
        <f t="shared" si="199"/>
        <v>3.2990748133333359E-2</v>
      </c>
    </row>
    <row r="4245" spans="1:27" hidden="1" x14ac:dyDescent="0.3">
      <c r="A4245" s="8" t="s">
        <v>17</v>
      </c>
      <c r="B4245" s="8" t="s">
        <v>8787</v>
      </c>
      <c r="C4245" s="8" t="s">
        <v>8788</v>
      </c>
      <c r="D4245" s="8" t="s">
        <v>8801</v>
      </c>
      <c r="E4245" s="8" t="s">
        <v>8802</v>
      </c>
      <c r="F4245" s="29">
        <v>0.35</v>
      </c>
      <c r="G4245" s="29">
        <v>1</v>
      </c>
      <c r="H4245" s="30">
        <v>194.0744</v>
      </c>
      <c r="I4245" s="30">
        <v>10.1191</v>
      </c>
      <c r="J4245" s="14">
        <v>144</v>
      </c>
      <c r="K4245" s="14">
        <v>51</v>
      </c>
      <c r="L4245" s="12">
        <v>5.21E-2</v>
      </c>
      <c r="M4245" s="7">
        <v>0.47564588000000002</v>
      </c>
      <c r="N4245" s="31">
        <v>0.25</v>
      </c>
      <c r="O4245" s="14">
        <f>IFERROR(VLOOKUP($C4245,'site totals'!$J$2:$K$607,2,FALSE),1)</f>
        <v>680.59810000000004</v>
      </c>
      <c r="P4245" s="32" t="s">
        <v>91</v>
      </c>
      <c r="Q4245" s="12">
        <v>0.4743988911</v>
      </c>
      <c r="R4245" s="29">
        <v>0.35</v>
      </c>
      <c r="S4245" s="2">
        <f>IF($A4245="site","",VLOOKUP($P4245,margin_ranges!$A$5:$D$10,4,FALSE)/100)</f>
        <v>0.29749999999999999</v>
      </c>
      <c r="T4245" s="6">
        <f>IF(A4245="placement",$J4245*MIN($Q4245,$S4245),"")</f>
        <v>42.839999999999996</v>
      </c>
      <c r="U4245" s="6">
        <f>IF($A4245="placement",T4245,SUMIF($C$10:$C$6209,$C4245,$T$10:$T$6209))</f>
        <v>42.839999999999996</v>
      </c>
      <c r="V4245" s="34">
        <f t="shared" si="200"/>
        <v>8.0769230769230704E-2</v>
      </c>
      <c r="W4245" s="24"/>
      <c r="X4245" s="2" t="str">
        <f>IFERROR(MIN(VLOOKUP($W4245,margin_ranges!$A$5:$D$10,4,FALSE),$Q4245*100)/100,"")</f>
        <v/>
      </c>
      <c r="Y4245" s="6">
        <f t="shared" si="198"/>
        <v>42.839999999999996</v>
      </c>
      <c r="Z4245" s="6">
        <f>IF($A4245="placement",Y4245,SUMIF($C$10:$C$6209,$C4245,$Y$10:$Y$6209))</f>
        <v>42.839999999999996</v>
      </c>
      <c r="AA4245" s="29">
        <f t="shared" si="199"/>
        <v>8.0769230769230704E-2</v>
      </c>
    </row>
    <row r="4246" spans="1:27" hidden="1" x14ac:dyDescent="0.3">
      <c r="A4246" s="8" t="s">
        <v>17</v>
      </c>
      <c r="B4246" s="8" t="s">
        <v>8787</v>
      </c>
      <c r="C4246" s="8" t="s">
        <v>8788</v>
      </c>
      <c r="D4246" s="8" t="s">
        <v>8793</v>
      </c>
      <c r="E4246" s="8" t="s">
        <v>8794</v>
      </c>
      <c r="F4246" s="29">
        <v>0.35736330357088197</v>
      </c>
      <c r="G4246" s="29">
        <v>0</v>
      </c>
      <c r="H4246" s="30">
        <v>7.4839000000000002</v>
      </c>
      <c r="I4246" s="30">
        <v>2.1459999999999999</v>
      </c>
      <c r="J4246" s="14">
        <v>35</v>
      </c>
      <c r="K4246" s="14">
        <v>12</v>
      </c>
      <c r="L4246" s="12">
        <v>0.28670000000000001</v>
      </c>
      <c r="M4246" s="7">
        <v>0.54463121000000003</v>
      </c>
      <c r="N4246" s="31">
        <v>0.35</v>
      </c>
      <c r="O4246" s="14">
        <f>IFERROR(VLOOKUP($C4246,'site totals'!$J$2:$K$607,2,FALSE),1)</f>
        <v>680.59810000000004</v>
      </c>
      <c r="P4246" s="32" t="s">
        <v>22</v>
      </c>
      <c r="Q4246" s="12">
        <v>0.35736330360000002</v>
      </c>
      <c r="R4246" s="29">
        <v>0.37</v>
      </c>
      <c r="S4246" s="2">
        <f>IF($A4246="site","",VLOOKUP($P4246,margin_ranges!$A$5:$D$10,4,FALSE)/100)</f>
        <v>0.29749999999999999</v>
      </c>
      <c r="T4246" s="6">
        <f>IF(A4246="placement",$J4246*MIN($Q4246,$S4246),"")</f>
        <v>10.4125</v>
      </c>
      <c r="U4246" s="6">
        <f>IF($A4246="placement",T4246,SUMIF($C$10:$C$6209,$C4246,$T$10:$T$6209))</f>
        <v>10.4125</v>
      </c>
      <c r="V4246" s="34">
        <f t="shared" si="200"/>
        <v>0.11507936507936489</v>
      </c>
      <c r="W4246" s="24"/>
      <c r="X4246" s="2" t="str">
        <f>IFERROR(MIN(VLOOKUP($W4246,margin_ranges!$A$5:$D$10,4,FALSE),$Q4246*100)/100,"")</f>
        <v/>
      </c>
      <c r="Y4246" s="6">
        <f t="shared" si="198"/>
        <v>10.4125</v>
      </c>
      <c r="Z4246" s="6">
        <f>IF($A4246="placement",Y4246,SUMIF($C$10:$C$6209,$C4246,$Y$10:$Y$6209))</f>
        <v>10.4125</v>
      </c>
      <c r="AA4246" s="17">
        <f t="shared" si="199"/>
        <v>0.11507936507936489</v>
      </c>
    </row>
    <row r="4247" spans="1:27" hidden="1" x14ac:dyDescent="0.3">
      <c r="A4247" s="8" t="s">
        <v>17</v>
      </c>
      <c r="B4247" s="8" t="s">
        <v>8787</v>
      </c>
      <c r="C4247" s="8" t="s">
        <v>8788</v>
      </c>
      <c r="D4247" s="8" t="s">
        <v>8791</v>
      </c>
      <c r="E4247" s="8" t="s">
        <v>8792</v>
      </c>
      <c r="F4247" s="29">
        <v>0.38767535498837702</v>
      </c>
      <c r="G4247" s="29">
        <v>1</v>
      </c>
      <c r="H4247" s="30">
        <v>90.614999999999995</v>
      </c>
      <c r="I4247" s="30">
        <v>15.334300000000001</v>
      </c>
      <c r="J4247" s="14">
        <v>225</v>
      </c>
      <c r="K4247" s="14">
        <v>72</v>
      </c>
      <c r="L4247" s="12">
        <v>0.16919999999999999</v>
      </c>
      <c r="M4247" s="7">
        <v>0.48993618</v>
      </c>
      <c r="N4247" s="31">
        <v>0.3</v>
      </c>
      <c r="O4247" s="14">
        <f>IFERROR(VLOOKUP($C4247,'site totals'!$J$2:$K$607,2,FALSE),1)</f>
        <v>680.59810000000004</v>
      </c>
      <c r="P4247" s="32" t="s">
        <v>22</v>
      </c>
      <c r="Q4247" s="12">
        <v>0.387675355</v>
      </c>
      <c r="R4247" s="29">
        <v>0.39</v>
      </c>
      <c r="S4247" s="2">
        <f>IF($A4247="site","",VLOOKUP($P4247,margin_ranges!$A$5:$D$10,4,FALSE)/100)</f>
        <v>0.29749999999999999</v>
      </c>
      <c r="T4247" s="6">
        <f>IF(A4247="placement",$J4247*MIN($Q4247,$S4247),"")</f>
        <v>66.9375</v>
      </c>
      <c r="U4247" s="6">
        <f>IF($A4247="placement",T4247,SUMIF($C$10:$C$6209,$C4247,$T$10:$T$6209))</f>
        <v>66.9375</v>
      </c>
      <c r="V4247" s="34">
        <f t="shared" si="200"/>
        <v>0.15163934426229497</v>
      </c>
      <c r="W4247" s="24"/>
      <c r="X4247" s="2" t="str">
        <f>IFERROR(MIN(VLOOKUP($W4247,margin_ranges!$A$5:$D$10,4,FALSE),$Q4247*100)/100,"")</f>
        <v/>
      </c>
      <c r="Y4247" s="6">
        <f t="shared" si="198"/>
        <v>66.9375</v>
      </c>
      <c r="Z4247" s="6">
        <f>IF($A4247="placement",Y4247,SUMIF($C$10:$C$6209,$C4247,$Y$10:$Y$6209))</f>
        <v>66.9375</v>
      </c>
      <c r="AA4247" s="17">
        <f t="shared" si="199"/>
        <v>0.15163934426229497</v>
      </c>
    </row>
    <row r="4248" spans="1:27" x14ac:dyDescent="0.3">
      <c r="A4248" s="16" t="s">
        <v>33</v>
      </c>
      <c r="B4248" s="16" t="s">
        <v>8787</v>
      </c>
      <c r="C4248" s="16" t="s">
        <v>8788</v>
      </c>
      <c r="D4248" s="8" t="s">
        <v>34</v>
      </c>
      <c r="E4248" s="16"/>
      <c r="F4248" s="17">
        <v>0.30285509612794898</v>
      </c>
      <c r="G4248" s="17">
        <v>0.86474572999999999</v>
      </c>
      <c r="H4248" s="36">
        <v>429.12130000000002</v>
      </c>
      <c r="I4248" s="36">
        <v>74.3506</v>
      </c>
      <c r="J4248" s="22">
        <v>1458</v>
      </c>
      <c r="K4248" s="22">
        <v>393</v>
      </c>
      <c r="L4248" s="18">
        <v>0.17330000000000001</v>
      </c>
      <c r="M4248" s="19">
        <v>0.65384975999999995</v>
      </c>
      <c r="N4248" s="20">
        <v>0.383492</v>
      </c>
      <c r="O4248" s="22">
        <f>IFERROR(VLOOKUP($C4248,'site totals'!$J$2:$K$607,2,FALSE),1)</f>
        <v>680.59810000000004</v>
      </c>
      <c r="P4248" s="21"/>
      <c r="Q4248" s="18">
        <v>0.41348605849999998</v>
      </c>
      <c r="R4248" s="17">
        <v>0.3029</v>
      </c>
      <c r="S4248" s="18" t="str">
        <f>IF($A4248="site","",VLOOKUP($P4248,margin_ranges!$A$5:$D$10,4,FALSE)/100)</f>
        <v/>
      </c>
      <c r="T4248" s="22" t="str">
        <f>IF(A4248="placement",$J4248*MIN($Q4248,$S4248),"")</f>
        <v/>
      </c>
      <c r="U4248" s="22">
        <f>IF($A4248="placement",T4248,SUMIF($C$10:$C$6209,$C4248,$T$10:$T$6209))</f>
        <v>410.03369269239994</v>
      </c>
      <c r="V4248" s="37">
        <f t="shared" si="200"/>
        <v>3.1085580402368418E-2</v>
      </c>
      <c r="W4248" s="38"/>
      <c r="X4248" s="18" t="str">
        <f>IFERROR(MIN(VLOOKUP($W4248,margin_ranges!$A$5:$D$10,4,FALSE),$Q4248*100)/100,"")</f>
        <v/>
      </c>
      <c r="Y4248" s="6" t="str">
        <f t="shared" si="198"/>
        <v/>
      </c>
      <c r="Z4248" s="6">
        <f>IF($A4248="placement",Y4248,SUMIF($C$10:$C$6209,$C4248,$Y$10:$Y$6209))</f>
        <v>410.03369269239994</v>
      </c>
      <c r="AA4248" s="17">
        <f t="shared" si="199"/>
        <v>3.1085580402368418E-2</v>
      </c>
    </row>
    <row r="4249" spans="1:27" hidden="1" x14ac:dyDescent="0.3">
      <c r="A4249" s="8" t="s">
        <v>17</v>
      </c>
      <c r="B4249" s="8" t="s">
        <v>10347</v>
      </c>
      <c r="C4249" s="8" t="s">
        <v>10348</v>
      </c>
      <c r="D4249" s="33" t="s">
        <v>10351</v>
      </c>
      <c r="E4249" s="8" t="s">
        <v>10352</v>
      </c>
      <c r="F4249" s="29">
        <v>0.20998581469019001</v>
      </c>
      <c r="G4249" s="29">
        <v>0</v>
      </c>
      <c r="H4249" s="30">
        <v>24.266999999999999</v>
      </c>
      <c r="I4249" s="30">
        <v>2.8065000000000002</v>
      </c>
      <c r="J4249" s="14">
        <v>213</v>
      </c>
      <c r="K4249" s="14">
        <v>45</v>
      </c>
      <c r="L4249" s="12">
        <v>0.1157</v>
      </c>
      <c r="M4249" s="7">
        <v>2.5316001099999998</v>
      </c>
      <c r="N4249" s="31">
        <v>2</v>
      </c>
      <c r="O4249" s="14">
        <f>IFERROR(VLOOKUP($C4249,'site totals'!$J$2:$K$607,2,FALSE),1)</f>
        <v>679.91079999999999</v>
      </c>
      <c r="P4249" s="32" t="s">
        <v>22</v>
      </c>
      <c r="Q4249" s="12">
        <v>0.2099858147</v>
      </c>
      <c r="R4249" s="29">
        <v>0.26</v>
      </c>
      <c r="S4249" s="2">
        <f>IF($A4249="site","",VLOOKUP($P4249,margin_ranges!$A$5:$D$10,4,FALSE)/100)</f>
        <v>0.29749999999999999</v>
      </c>
      <c r="T4249" s="6">
        <f>IF(A4249="placement",$J4249*MIN($Q4249,$S4249),"")</f>
        <v>44.726978531100002</v>
      </c>
      <c r="U4249" s="6">
        <f>IF($A4249="placement",T4249,SUMIF($C$10:$C$6209,$C4249,$T$10:$T$6209))</f>
        <v>44.726978531100002</v>
      </c>
      <c r="V4249" s="34">
        <f t="shared" si="200"/>
        <v>6.7586736891891874E-2</v>
      </c>
      <c r="W4249" s="24"/>
      <c r="X4249" s="2" t="str">
        <f>IFERROR(MIN(VLOOKUP($W4249,margin_ranges!$A$5:$D$10,4,FALSE),$Q4249*100)/100,"")</f>
        <v/>
      </c>
      <c r="Y4249" s="6">
        <f t="shared" si="198"/>
        <v>44.726978531100002</v>
      </c>
      <c r="Z4249" s="6">
        <f>IF($A4249="placement",Y4249,SUMIF($C$10:$C$6209,$C4249,$Y$10:$Y$6209))</f>
        <v>44.726978531100002</v>
      </c>
      <c r="AA4249" s="29">
        <f t="shared" si="199"/>
        <v>6.7586736891891874E-2</v>
      </c>
    </row>
    <row r="4250" spans="1:27" hidden="1" x14ac:dyDescent="0.3">
      <c r="A4250" s="8" t="s">
        <v>17</v>
      </c>
      <c r="B4250" s="8" t="s">
        <v>10347</v>
      </c>
      <c r="C4250" s="8" t="s">
        <v>10348</v>
      </c>
      <c r="D4250" s="8" t="s">
        <v>10359</v>
      </c>
      <c r="E4250" s="8" t="s">
        <v>10360</v>
      </c>
      <c r="F4250" s="29">
        <v>0.22684619411506901</v>
      </c>
      <c r="G4250" s="29">
        <v>0</v>
      </c>
      <c r="H4250" s="30">
        <v>24.0045</v>
      </c>
      <c r="I4250" s="30">
        <v>3.1701000000000001</v>
      </c>
      <c r="J4250" s="14">
        <v>246</v>
      </c>
      <c r="K4250" s="14">
        <v>56</v>
      </c>
      <c r="L4250" s="12">
        <v>0.1321</v>
      </c>
      <c r="M4250" s="7">
        <v>2.58680742</v>
      </c>
      <c r="N4250" s="31">
        <v>2</v>
      </c>
      <c r="O4250" s="14">
        <f>IFERROR(VLOOKUP($C4250,'site totals'!$J$2:$K$607,2,FALSE),1)</f>
        <v>679.91079999999999</v>
      </c>
      <c r="P4250" s="32" t="s">
        <v>22</v>
      </c>
      <c r="Q4250" s="12">
        <v>0.22684619410000001</v>
      </c>
      <c r="R4250" s="29">
        <v>0.28000000000000003</v>
      </c>
      <c r="S4250" s="2">
        <f>IF($A4250="site","",VLOOKUP($P4250,margin_ranges!$A$5:$D$10,4,FALSE)/100)</f>
        <v>0.29749999999999999</v>
      </c>
      <c r="T4250" s="6">
        <f>IF(A4250="placement",$J4250*MIN($Q4250,$S4250),"")</f>
        <v>55.804163748600004</v>
      </c>
      <c r="U4250" s="6">
        <f>IF($A4250="placement",T4250,SUMIF($C$10:$C$6209,$C4250,$T$10:$T$6209))</f>
        <v>55.804163748600004</v>
      </c>
      <c r="V4250" s="34">
        <f t="shared" si="200"/>
        <v>7.3824730416666595E-2</v>
      </c>
      <c r="W4250" s="24"/>
      <c r="X4250" s="2" t="str">
        <f>IFERROR(MIN(VLOOKUP($W4250,margin_ranges!$A$5:$D$10,4,FALSE),$Q4250*100)/100,"")</f>
        <v/>
      </c>
      <c r="Y4250" s="6">
        <f t="shared" si="198"/>
        <v>55.804163748600004</v>
      </c>
      <c r="Z4250" s="6">
        <f>IF($A4250="placement",Y4250,SUMIF($C$10:$C$6209,$C4250,$Y$10:$Y$6209))</f>
        <v>55.804163748600004</v>
      </c>
      <c r="AA4250" s="29">
        <f t="shared" si="199"/>
        <v>7.3824730416666595E-2</v>
      </c>
    </row>
    <row r="4251" spans="1:27" hidden="1" x14ac:dyDescent="0.3">
      <c r="A4251" s="8" t="s">
        <v>17</v>
      </c>
      <c r="B4251" s="8" t="s">
        <v>10347</v>
      </c>
      <c r="C4251" s="8" t="s">
        <v>10348</v>
      </c>
      <c r="D4251" s="8" t="s">
        <v>10355</v>
      </c>
      <c r="E4251" s="8" t="s">
        <v>10356</v>
      </c>
      <c r="F4251" s="29">
        <v>0.22579688011345</v>
      </c>
      <c r="G4251" s="29">
        <v>0</v>
      </c>
      <c r="H4251" s="30">
        <v>23.9938</v>
      </c>
      <c r="I4251" s="30">
        <v>3.1684000000000001</v>
      </c>
      <c r="J4251" s="14">
        <v>246</v>
      </c>
      <c r="K4251" s="14">
        <v>55</v>
      </c>
      <c r="L4251" s="12">
        <v>0.13200000000000001</v>
      </c>
      <c r="M4251" s="7">
        <v>2.5833013999999999</v>
      </c>
      <c r="N4251" s="31">
        <v>2</v>
      </c>
      <c r="O4251" s="14">
        <f>IFERROR(VLOOKUP($C4251,'site totals'!$J$2:$K$607,2,FALSE),1)</f>
        <v>679.91079999999999</v>
      </c>
      <c r="P4251" s="32" t="s">
        <v>22</v>
      </c>
      <c r="Q4251" s="12">
        <v>0.22579688010000001</v>
      </c>
      <c r="R4251" s="29">
        <v>0.28000000000000003</v>
      </c>
      <c r="S4251" s="2">
        <f>IF($A4251="site","",VLOOKUP($P4251,margin_ranges!$A$5:$D$10,4,FALSE)/100)</f>
        <v>0.29749999999999999</v>
      </c>
      <c r="T4251" s="6">
        <f>IF(A4251="placement",$J4251*MIN($Q4251,$S4251),"")</f>
        <v>55.546032504600007</v>
      </c>
      <c r="U4251" s="6">
        <f>IF($A4251="placement",T4251,SUMIF($C$10:$C$6209,$C4251,$T$10:$T$6209))</f>
        <v>55.546032504600007</v>
      </c>
      <c r="V4251" s="34">
        <f t="shared" si="200"/>
        <v>7.5282110972222149E-2</v>
      </c>
      <c r="W4251" s="24"/>
      <c r="X4251" s="2" t="str">
        <f>IFERROR(MIN(VLOOKUP($W4251,margin_ranges!$A$5:$D$10,4,FALSE),$Q4251*100)/100,"")</f>
        <v/>
      </c>
      <c r="Y4251" s="6">
        <f t="shared" si="198"/>
        <v>55.546032504600007</v>
      </c>
      <c r="Z4251" s="6">
        <f>IF($A4251="placement",Y4251,SUMIF($C$10:$C$6209,$C4251,$Y$10:$Y$6209))</f>
        <v>55.546032504600007</v>
      </c>
      <c r="AA4251" s="29">
        <f t="shared" si="199"/>
        <v>7.5282110972222149E-2</v>
      </c>
    </row>
    <row r="4252" spans="1:27" hidden="1" x14ac:dyDescent="0.3">
      <c r="A4252" s="8" t="s">
        <v>17</v>
      </c>
      <c r="B4252" s="8" t="s">
        <v>10347</v>
      </c>
      <c r="C4252" s="8" t="s">
        <v>10348</v>
      </c>
      <c r="D4252" s="8" t="s">
        <v>10349</v>
      </c>
      <c r="E4252" s="8" t="s">
        <v>10350</v>
      </c>
      <c r="F4252" s="29">
        <v>0.22536425929442599</v>
      </c>
      <c r="G4252" s="29">
        <v>0</v>
      </c>
      <c r="H4252" s="30">
        <v>23.991199999999999</v>
      </c>
      <c r="I4252" s="30">
        <v>3.1758999999999999</v>
      </c>
      <c r="J4252" s="14">
        <v>246</v>
      </c>
      <c r="K4252" s="14">
        <v>55</v>
      </c>
      <c r="L4252" s="12">
        <v>0.13239999999999999</v>
      </c>
      <c r="M4252" s="7">
        <v>2.5818586699999999</v>
      </c>
      <c r="N4252" s="31">
        <v>2</v>
      </c>
      <c r="O4252" s="14">
        <f>IFERROR(VLOOKUP($C4252,'site totals'!$J$2:$K$607,2,FALSE),1)</f>
        <v>679.91079999999999</v>
      </c>
      <c r="P4252" s="32" t="s">
        <v>22</v>
      </c>
      <c r="Q4252" s="12">
        <v>0.22536425930000001</v>
      </c>
      <c r="R4252" s="29">
        <v>0.28000000000000003</v>
      </c>
      <c r="S4252" s="2">
        <f>IF($A4252="site","",VLOOKUP($P4252,margin_ranges!$A$5:$D$10,4,FALSE)/100)</f>
        <v>0.29749999999999999</v>
      </c>
      <c r="T4252" s="6">
        <f>IF(A4252="placement",$J4252*MIN($Q4252,$S4252),"")</f>
        <v>55.4396077878</v>
      </c>
      <c r="U4252" s="6">
        <f>IF($A4252="placement",T4252,SUMIF($C$10:$C$6209,$C4252,$T$10:$T$6209))</f>
        <v>55.4396077878</v>
      </c>
      <c r="V4252" s="34">
        <f t="shared" si="200"/>
        <v>7.588297319444437E-2</v>
      </c>
      <c r="W4252" s="24"/>
      <c r="X4252" s="2" t="str">
        <f>IFERROR(MIN(VLOOKUP($W4252,margin_ranges!$A$5:$D$10,4,FALSE),$Q4252*100)/100,"")</f>
        <v/>
      </c>
      <c r="Y4252" s="6">
        <f t="shared" si="198"/>
        <v>55.4396077878</v>
      </c>
      <c r="Z4252" s="6">
        <f>IF($A4252="placement",Y4252,SUMIF($C$10:$C$6209,$C4252,$Y$10:$Y$6209))</f>
        <v>55.4396077878</v>
      </c>
      <c r="AA4252" s="17">
        <f t="shared" si="199"/>
        <v>7.588297319444437E-2</v>
      </c>
    </row>
    <row r="4253" spans="1:27" hidden="1" x14ac:dyDescent="0.3">
      <c r="A4253" s="8" t="s">
        <v>17</v>
      </c>
      <c r="B4253" s="8" t="s">
        <v>10347</v>
      </c>
      <c r="C4253" s="8" t="s">
        <v>10348</v>
      </c>
      <c r="D4253" s="8" t="s">
        <v>10353</v>
      </c>
      <c r="E4253" s="8" t="s">
        <v>10354</v>
      </c>
      <c r="F4253" s="29">
        <v>0.225774596159667</v>
      </c>
      <c r="G4253" s="29">
        <v>0</v>
      </c>
      <c r="H4253" s="30">
        <v>24.039899999999999</v>
      </c>
      <c r="I4253" s="30">
        <v>3.1696</v>
      </c>
      <c r="J4253" s="14">
        <v>246</v>
      </c>
      <c r="K4253" s="14">
        <v>55</v>
      </c>
      <c r="L4253" s="12">
        <v>0.1318</v>
      </c>
      <c r="M4253" s="7">
        <v>2.5832270400000001</v>
      </c>
      <c r="N4253" s="31">
        <v>2</v>
      </c>
      <c r="O4253" s="14">
        <f>IFERROR(VLOOKUP($C4253,'site totals'!$J$2:$K$607,2,FALSE),1)</f>
        <v>679.91079999999999</v>
      </c>
      <c r="P4253" s="32" t="s">
        <v>22</v>
      </c>
      <c r="Q4253" s="12">
        <v>0.22577459620000001</v>
      </c>
      <c r="R4253" s="29">
        <v>0.28000000000000003</v>
      </c>
      <c r="S4253" s="2">
        <f>IF($A4253="site","",VLOOKUP($P4253,margin_ranges!$A$5:$D$10,4,FALSE)/100)</f>
        <v>0.29749999999999999</v>
      </c>
      <c r="T4253" s="6">
        <f>IF(A4253="placement",$J4253*MIN($Q4253,$S4253),"")</f>
        <v>55.540550665200001</v>
      </c>
      <c r="U4253" s="6">
        <f>IF($A4253="placement",T4253,SUMIF($C$10:$C$6209,$C4253,$T$10:$T$6209))</f>
        <v>55.540550665200001</v>
      </c>
      <c r="V4253" s="34">
        <f t="shared" si="200"/>
        <v>7.5313060833333445E-2</v>
      </c>
      <c r="W4253" s="24"/>
      <c r="X4253" s="2" t="str">
        <f>IFERROR(MIN(VLOOKUP($W4253,margin_ranges!$A$5:$D$10,4,FALSE),$Q4253*100)/100,"")</f>
        <v/>
      </c>
      <c r="Y4253" s="6">
        <f t="shared" si="198"/>
        <v>55.540550665200001</v>
      </c>
      <c r="Z4253" s="6">
        <f>IF($A4253="placement",Y4253,SUMIF($C$10:$C$6209,$C4253,$Y$10:$Y$6209))</f>
        <v>55.540550665200001</v>
      </c>
      <c r="AA4253" s="29">
        <f t="shared" si="199"/>
        <v>7.5313060833333445E-2</v>
      </c>
    </row>
    <row r="4254" spans="1:27" hidden="1" x14ac:dyDescent="0.3">
      <c r="A4254" s="8" t="s">
        <v>17</v>
      </c>
      <c r="B4254" s="8" t="s">
        <v>10347</v>
      </c>
      <c r="C4254" s="8" t="s">
        <v>10348</v>
      </c>
      <c r="D4254" s="8" t="s">
        <v>10357</v>
      </c>
      <c r="E4254" s="8" t="s">
        <v>10358</v>
      </c>
      <c r="F4254" s="29">
        <v>0.23579102116526501</v>
      </c>
      <c r="G4254" s="29">
        <v>0</v>
      </c>
      <c r="H4254" s="30">
        <v>24.782900000000001</v>
      </c>
      <c r="I4254" s="30">
        <v>3.3195000000000001</v>
      </c>
      <c r="J4254" s="14">
        <v>261</v>
      </c>
      <c r="K4254" s="14">
        <v>61</v>
      </c>
      <c r="L4254" s="12">
        <v>0.13389999999999999</v>
      </c>
      <c r="M4254" s="7">
        <v>2.6170851900000001</v>
      </c>
      <c r="N4254" s="31">
        <v>2</v>
      </c>
      <c r="O4254" s="14">
        <f>IFERROR(VLOOKUP($C4254,'site totals'!$J$2:$K$607,2,FALSE),1)</f>
        <v>679.91079999999999</v>
      </c>
      <c r="P4254" s="32" t="s">
        <v>22</v>
      </c>
      <c r="Q4254" s="12">
        <v>0.23579102120000001</v>
      </c>
      <c r="R4254" s="29">
        <v>0.28000000000000003</v>
      </c>
      <c r="S4254" s="2">
        <f>IF($A4254="site","",VLOOKUP($P4254,margin_ranges!$A$5:$D$10,4,FALSE)/100)</f>
        <v>0.29749999999999999</v>
      </c>
      <c r="T4254" s="6">
        <f>IF(A4254="placement",$J4254*MIN($Q4254,$S4254),"")</f>
        <v>61.541456533199998</v>
      </c>
      <c r="U4254" s="6">
        <f>IF($A4254="placement",T4254,SUMIF($C$10:$C$6209,$C4254,$T$10:$T$6209))</f>
        <v>61.541456533199998</v>
      </c>
      <c r="V4254" s="34">
        <f t="shared" si="200"/>
        <v>6.140135944444447E-2</v>
      </c>
      <c r="W4254" s="24"/>
      <c r="X4254" s="2" t="str">
        <f>IFERROR(MIN(VLOOKUP($W4254,margin_ranges!$A$5:$D$10,4,FALSE),$Q4254*100)/100,"")</f>
        <v/>
      </c>
      <c r="Y4254" s="6">
        <f t="shared" si="198"/>
        <v>61.541456533199998</v>
      </c>
      <c r="Z4254" s="6">
        <f>IF($A4254="placement",Y4254,SUMIF($C$10:$C$6209,$C4254,$Y$10:$Y$6209))</f>
        <v>61.541456533199998</v>
      </c>
      <c r="AA4254" s="29">
        <f t="shared" si="199"/>
        <v>6.140135944444447E-2</v>
      </c>
    </row>
    <row r="4255" spans="1:27" x14ac:dyDescent="0.3">
      <c r="A4255" s="16" t="s">
        <v>33</v>
      </c>
      <c r="B4255" s="16" t="s">
        <v>10347</v>
      </c>
      <c r="C4255" s="16" t="s">
        <v>10348</v>
      </c>
      <c r="D4255" s="8" t="s">
        <v>34</v>
      </c>
      <c r="E4255" s="16"/>
      <c r="F4255" s="17">
        <v>0.22537191643374299</v>
      </c>
      <c r="G4255" s="17">
        <v>0</v>
      </c>
      <c r="H4255" s="36">
        <v>145.08359999999999</v>
      </c>
      <c r="I4255" s="36">
        <v>18.809899999999999</v>
      </c>
      <c r="J4255" s="22">
        <v>1457</v>
      </c>
      <c r="K4255" s="22">
        <v>328</v>
      </c>
      <c r="L4255" s="18">
        <v>0.12959999999999999</v>
      </c>
      <c r="M4255" s="19">
        <v>2.5818841899999998</v>
      </c>
      <c r="N4255" s="20">
        <v>2</v>
      </c>
      <c r="O4255" s="22">
        <f>IFERROR(VLOOKUP($C4255,'site totals'!$J$2:$K$607,2,FALSE),1)</f>
        <v>679.91079999999999</v>
      </c>
      <c r="P4255" s="21"/>
      <c r="Q4255" s="18">
        <v>0.22537191640000001</v>
      </c>
      <c r="R4255" s="17">
        <v>0.27710000000000001</v>
      </c>
      <c r="S4255" s="18" t="str">
        <f>IF($A4255="site","",VLOOKUP($P4255,margin_ranges!$A$5:$D$10,4,FALSE)/100)</f>
        <v/>
      </c>
      <c r="T4255" s="22" t="str">
        <f>IF(A4255="placement",$J4255*MIN($Q4255,$S4255),"")</f>
        <v/>
      </c>
      <c r="U4255" s="22">
        <f>IF($A4255="placement",T4255,SUMIF($C$10:$C$6209,$C4255,$T$10:$T$6209))</f>
        <v>328.59878977049999</v>
      </c>
      <c r="V4255" s="37">
        <f t="shared" si="200"/>
        <v>7.1336167848214505E-2</v>
      </c>
      <c r="W4255" s="38"/>
      <c r="X4255" s="18" t="str">
        <f>IFERROR(MIN(VLOOKUP($W4255,margin_ranges!$A$5:$D$10,4,FALSE),$Q4255*100)/100,"")</f>
        <v/>
      </c>
      <c r="Y4255" s="6" t="str">
        <f t="shared" si="198"/>
        <v/>
      </c>
      <c r="Z4255" s="6">
        <f>IF($A4255="placement",Y4255,SUMIF($C$10:$C$6209,$C4255,$Y$10:$Y$6209))</f>
        <v>328.59878977049999</v>
      </c>
      <c r="AA4255" s="17">
        <f t="shared" si="199"/>
        <v>7.1336167848214505E-2</v>
      </c>
    </row>
    <row r="4256" spans="1:27" hidden="1" x14ac:dyDescent="0.3">
      <c r="A4256" s="8" t="s">
        <v>17</v>
      </c>
      <c r="B4256" s="8" t="s">
        <v>12209</v>
      </c>
      <c r="C4256" s="8" t="s">
        <v>12210</v>
      </c>
      <c r="D4256" s="8" t="s">
        <v>12213</v>
      </c>
      <c r="E4256" s="8" t="s">
        <v>12214</v>
      </c>
      <c r="F4256" s="29">
        <v>0.249999999999999</v>
      </c>
      <c r="G4256" s="29">
        <v>1</v>
      </c>
      <c r="H4256" s="30">
        <v>15.6858</v>
      </c>
      <c r="I4256" s="30">
        <v>7.4625000000000004</v>
      </c>
      <c r="J4256" s="14">
        <v>196</v>
      </c>
      <c r="K4256" s="14">
        <v>49</v>
      </c>
      <c r="L4256" s="12">
        <v>0.47570000000000001</v>
      </c>
      <c r="M4256" s="7">
        <v>0.87585930000000001</v>
      </c>
      <c r="N4256" s="31">
        <v>0.5</v>
      </c>
      <c r="O4256" s="14">
        <f>IFERROR(VLOOKUP($C4256,'site totals'!$J$2:$K$607,2,FALSE),1)</f>
        <v>676.1096</v>
      </c>
      <c r="P4256" s="32" t="s">
        <v>22</v>
      </c>
      <c r="Q4256" s="12">
        <v>0.42913205119999998</v>
      </c>
      <c r="R4256" s="29">
        <v>0.25</v>
      </c>
      <c r="S4256" s="2">
        <f>IF($A4256="site","",VLOOKUP($P4256,margin_ranges!$A$5:$D$10,4,FALSE)/100)</f>
        <v>0.29749999999999999</v>
      </c>
      <c r="T4256" s="6">
        <f>IF(A4256="placement",$J4256*MIN($Q4256,$S4256),"")</f>
        <v>58.309999999999995</v>
      </c>
      <c r="U4256" s="6">
        <f>IF($A4256="placement",T4256,SUMIF($C$10:$C$6209,$C4256,$T$10:$T$6209))</f>
        <v>58.309999999999995</v>
      </c>
      <c r="V4256" s="34">
        <f t="shared" si="200"/>
        <v>-6.3333333333333353E-2</v>
      </c>
      <c r="W4256" s="24"/>
      <c r="X4256" s="2" t="str">
        <f>IFERROR(MIN(VLOOKUP($W4256,margin_ranges!$A$5:$D$10,4,FALSE),$Q4256*100)/100,"")</f>
        <v/>
      </c>
      <c r="Y4256" s="6">
        <f t="shared" ref="Y4256:Y4319" si="201">IF(A4256="placement",IF($X4256="",$T4256,$J4256*MIN($Q4256,$X4256)),"")</f>
        <v>58.309999999999995</v>
      </c>
      <c r="Z4256" s="6">
        <f>IF($A4256="placement",Y4256,SUMIF($C$10:$C$6209,$C4256,$Y$10:$Y$6209))</f>
        <v>58.309999999999995</v>
      </c>
      <c r="AA4256" s="29">
        <f t="shared" ref="AA4256:AA4319" si="202">($J4256-$Z4256)/($J4256*(1-$R4256))-1</f>
        <v>-6.3333333333333353E-2</v>
      </c>
    </row>
    <row r="4257" spans="1:27" hidden="1" x14ac:dyDescent="0.3">
      <c r="A4257" s="8" t="s">
        <v>17</v>
      </c>
      <c r="B4257" s="8" t="s">
        <v>12209</v>
      </c>
      <c r="C4257" s="8" t="s">
        <v>12210</v>
      </c>
      <c r="D4257" s="8" t="s">
        <v>12218</v>
      </c>
      <c r="E4257" s="8" t="s">
        <v>12219</v>
      </c>
      <c r="F4257" s="29">
        <v>0.25</v>
      </c>
      <c r="G4257" s="29">
        <v>1</v>
      </c>
      <c r="H4257" s="30">
        <v>14.013400000000001</v>
      </c>
      <c r="I4257" s="30">
        <v>6.0940000000000003</v>
      </c>
      <c r="J4257" s="14">
        <v>198</v>
      </c>
      <c r="K4257" s="14">
        <v>49</v>
      </c>
      <c r="L4257" s="12">
        <v>0.43490000000000001</v>
      </c>
      <c r="M4257" s="7">
        <v>1.0840123800000001</v>
      </c>
      <c r="N4257" s="31">
        <v>0.75</v>
      </c>
      <c r="O4257" s="14">
        <f>IFERROR(VLOOKUP($C4257,'site totals'!$J$2:$K$607,2,FALSE),1)</f>
        <v>676.1096</v>
      </c>
      <c r="P4257" s="32" t="s">
        <v>22</v>
      </c>
      <c r="Q4257" s="12">
        <v>0.30812598130000002</v>
      </c>
      <c r="R4257" s="29">
        <v>0.25</v>
      </c>
      <c r="S4257" s="2">
        <f>IF($A4257="site","",VLOOKUP($P4257,margin_ranges!$A$5:$D$10,4,FALSE)/100)</f>
        <v>0.29749999999999999</v>
      </c>
      <c r="T4257" s="6">
        <f>IF(A4257="placement",$J4257*MIN($Q4257,$S4257),"")</f>
        <v>58.904999999999994</v>
      </c>
      <c r="U4257" s="6">
        <f>IF($A4257="placement",T4257,SUMIF($C$10:$C$6209,$C4257,$T$10:$T$6209))</f>
        <v>58.904999999999994</v>
      </c>
      <c r="V4257" s="34">
        <f t="shared" si="200"/>
        <v>-6.3333333333333353E-2</v>
      </c>
      <c r="W4257" s="24"/>
      <c r="X4257" s="2" t="str">
        <f>IFERROR(MIN(VLOOKUP($W4257,margin_ranges!$A$5:$D$10,4,FALSE),$Q4257*100)/100,"")</f>
        <v/>
      </c>
      <c r="Y4257" s="6">
        <f t="shared" si="201"/>
        <v>58.904999999999994</v>
      </c>
      <c r="Z4257" s="6">
        <f>IF($A4257="placement",Y4257,SUMIF($C$10:$C$6209,$C4257,$Y$10:$Y$6209))</f>
        <v>58.904999999999994</v>
      </c>
      <c r="AA4257" s="29">
        <f t="shared" si="202"/>
        <v>-6.3333333333333353E-2</v>
      </c>
    </row>
    <row r="4258" spans="1:27" hidden="1" x14ac:dyDescent="0.3">
      <c r="A4258" s="8" t="s">
        <v>17</v>
      </c>
      <c r="B4258" s="8" t="s">
        <v>12209</v>
      </c>
      <c r="C4258" s="8" t="s">
        <v>12210</v>
      </c>
      <c r="D4258" s="8" t="s">
        <v>12215</v>
      </c>
      <c r="E4258" s="8" t="s">
        <v>502</v>
      </c>
      <c r="F4258" s="29">
        <v>0.25</v>
      </c>
      <c r="G4258" s="29">
        <v>1</v>
      </c>
      <c r="H4258" s="30">
        <v>14.1614</v>
      </c>
      <c r="I4258" s="30">
        <v>6.5575000000000001</v>
      </c>
      <c r="J4258" s="14">
        <v>215</v>
      </c>
      <c r="K4258" s="14">
        <v>53</v>
      </c>
      <c r="L4258" s="12">
        <v>0.46310000000000001</v>
      </c>
      <c r="M4258" s="7">
        <v>1.09285006</v>
      </c>
      <c r="N4258" s="31">
        <v>0.75</v>
      </c>
      <c r="O4258" s="14">
        <f>IFERROR(VLOOKUP($C4258,'site totals'!$J$2:$K$607,2,FALSE),1)</f>
        <v>676.1096</v>
      </c>
      <c r="P4258" s="32" t="s">
        <v>22</v>
      </c>
      <c r="Q4258" s="12">
        <v>0.313721044</v>
      </c>
      <c r="R4258" s="29">
        <v>0.25</v>
      </c>
      <c r="S4258" s="2">
        <f>IF($A4258="site","",VLOOKUP($P4258,margin_ranges!$A$5:$D$10,4,FALSE)/100)</f>
        <v>0.29749999999999999</v>
      </c>
      <c r="T4258" s="6">
        <f>IF(A4258="placement",$J4258*MIN($Q4258,$S4258),"")</f>
        <v>63.962499999999999</v>
      </c>
      <c r="U4258" s="6">
        <f>IF($A4258="placement",T4258,SUMIF($C$10:$C$6209,$C4258,$T$10:$T$6209))</f>
        <v>63.962499999999999</v>
      </c>
      <c r="V4258" s="34">
        <f t="shared" si="200"/>
        <v>-6.3333333333333353E-2</v>
      </c>
      <c r="W4258" s="24"/>
      <c r="X4258" s="2" t="str">
        <f>IFERROR(MIN(VLOOKUP($W4258,margin_ranges!$A$5:$D$10,4,FALSE),$Q4258*100)/100,"")</f>
        <v/>
      </c>
      <c r="Y4258" s="6">
        <f t="shared" si="201"/>
        <v>63.962499999999999</v>
      </c>
      <c r="Z4258" s="6">
        <f>IF($A4258="placement",Y4258,SUMIF($C$10:$C$6209,$C4258,$Y$10:$Y$6209))</f>
        <v>63.962499999999999</v>
      </c>
      <c r="AA4258" s="29">
        <f t="shared" si="202"/>
        <v>-6.3333333333333353E-2</v>
      </c>
    </row>
    <row r="4259" spans="1:27" hidden="1" x14ac:dyDescent="0.3">
      <c r="A4259" s="8" t="s">
        <v>17</v>
      </c>
      <c r="B4259" s="8" t="s">
        <v>12209</v>
      </c>
      <c r="C4259" s="8" t="s">
        <v>12210</v>
      </c>
      <c r="D4259" s="8" t="s">
        <v>12211</v>
      </c>
      <c r="E4259" s="8" t="s">
        <v>12212</v>
      </c>
      <c r="F4259" s="29">
        <v>0.25</v>
      </c>
      <c r="G4259" s="29">
        <v>1</v>
      </c>
      <c r="H4259" s="30">
        <v>15.2753</v>
      </c>
      <c r="I4259" s="30">
        <v>9.0238999999999994</v>
      </c>
      <c r="J4259" s="14">
        <v>236</v>
      </c>
      <c r="K4259" s="14">
        <v>58</v>
      </c>
      <c r="L4259" s="12">
        <v>0.5907</v>
      </c>
      <c r="M4259" s="7">
        <v>0.87313865999999996</v>
      </c>
      <c r="N4259" s="31">
        <v>0.5</v>
      </c>
      <c r="O4259" s="14">
        <f>IFERROR(VLOOKUP($C4259,'site totals'!$J$2:$K$607,2,FALSE),1)</f>
        <v>676.1096</v>
      </c>
      <c r="P4259" s="32" t="s">
        <v>22</v>
      </c>
      <c r="Q4259" s="12">
        <v>0.42735327099999998</v>
      </c>
      <c r="R4259" s="29">
        <v>0.25</v>
      </c>
      <c r="S4259" s="2">
        <f>IF($A4259="site","",VLOOKUP($P4259,margin_ranges!$A$5:$D$10,4,FALSE)/100)</f>
        <v>0.29749999999999999</v>
      </c>
      <c r="T4259" s="6">
        <f>IF(A4259="placement",$J4259*MIN($Q4259,$S4259),"")</f>
        <v>70.209999999999994</v>
      </c>
      <c r="U4259" s="6">
        <f>IF($A4259="placement",T4259,SUMIF($C$10:$C$6209,$C4259,$T$10:$T$6209))</f>
        <v>70.209999999999994</v>
      </c>
      <c r="V4259" s="34">
        <f t="shared" si="200"/>
        <v>-6.3333333333333242E-2</v>
      </c>
      <c r="W4259" s="24"/>
      <c r="X4259" s="2" t="str">
        <f>IFERROR(MIN(VLOOKUP($W4259,margin_ranges!$A$5:$D$10,4,FALSE),$Q4259*100)/100,"")</f>
        <v/>
      </c>
      <c r="Y4259" s="6">
        <f t="shared" si="201"/>
        <v>70.209999999999994</v>
      </c>
      <c r="Z4259" s="6">
        <f>IF($A4259="placement",Y4259,SUMIF($C$10:$C$6209,$C4259,$Y$10:$Y$6209))</f>
        <v>70.209999999999994</v>
      </c>
      <c r="AA4259" s="29">
        <f t="shared" si="202"/>
        <v>-6.3333333333333242E-2</v>
      </c>
    </row>
    <row r="4260" spans="1:27" hidden="1" x14ac:dyDescent="0.3">
      <c r="A4260" s="8" t="s">
        <v>17</v>
      </c>
      <c r="B4260" s="8" t="s">
        <v>12209</v>
      </c>
      <c r="C4260" s="8" t="s">
        <v>12210</v>
      </c>
      <c r="D4260" s="8" t="s">
        <v>12220</v>
      </c>
      <c r="E4260" s="8" t="s">
        <v>12221</v>
      </c>
      <c r="F4260" s="29">
        <v>0.23616411259086401</v>
      </c>
      <c r="G4260" s="29">
        <v>1</v>
      </c>
      <c r="H4260" s="30">
        <v>15.1836</v>
      </c>
      <c r="I4260" s="30">
        <v>7.6346999999999996</v>
      </c>
      <c r="J4260" s="14">
        <v>300</v>
      </c>
      <c r="K4260" s="14">
        <v>71</v>
      </c>
      <c r="L4260" s="12">
        <v>0.50280000000000002</v>
      </c>
      <c r="M4260" s="7">
        <v>1.30918175</v>
      </c>
      <c r="N4260" s="31">
        <v>1</v>
      </c>
      <c r="O4260" s="14">
        <f>IFERROR(VLOOKUP($C4260,'site totals'!$J$2:$K$607,2,FALSE),1)</f>
        <v>676.1096</v>
      </c>
      <c r="P4260" s="32" t="s">
        <v>22</v>
      </c>
      <c r="Q4260" s="12">
        <v>0.2361641126</v>
      </c>
      <c r="R4260" s="29">
        <v>0.25</v>
      </c>
      <c r="S4260" s="2">
        <f>IF($A4260="site","",VLOOKUP($P4260,margin_ranges!$A$5:$D$10,4,FALSE)/100)</f>
        <v>0.29749999999999999</v>
      </c>
      <c r="T4260" s="6">
        <f>IF(A4260="placement",$J4260*MIN($Q4260,$S4260),"")</f>
        <v>70.849233780000006</v>
      </c>
      <c r="U4260" s="6">
        <f>IF($A4260="placement",T4260,SUMIF($C$10:$C$6209,$C4260,$T$10:$T$6209))</f>
        <v>70.849233780000006</v>
      </c>
      <c r="V4260" s="34">
        <f t="shared" si="200"/>
        <v>1.8447849866666477E-2</v>
      </c>
      <c r="W4260" s="24"/>
      <c r="X4260" s="2" t="str">
        <f>IFERROR(MIN(VLOOKUP($W4260,margin_ranges!$A$5:$D$10,4,FALSE),$Q4260*100)/100,"")</f>
        <v/>
      </c>
      <c r="Y4260" s="6">
        <f t="shared" si="201"/>
        <v>70.849233780000006</v>
      </c>
      <c r="Z4260" s="6">
        <f>IF($A4260="placement",Y4260,SUMIF($C$10:$C$6209,$C4260,$Y$10:$Y$6209))</f>
        <v>70.849233780000006</v>
      </c>
      <c r="AA4260" s="29">
        <f t="shared" si="202"/>
        <v>1.8447849866666477E-2</v>
      </c>
    </row>
    <row r="4261" spans="1:27" hidden="1" x14ac:dyDescent="0.3">
      <c r="A4261" s="8" t="s">
        <v>17</v>
      </c>
      <c r="B4261" s="8" t="s">
        <v>12209</v>
      </c>
      <c r="C4261" s="8" t="s">
        <v>12210</v>
      </c>
      <c r="D4261" s="8" t="s">
        <v>12216</v>
      </c>
      <c r="E4261" s="8" t="s">
        <v>12217</v>
      </c>
      <c r="F4261" s="29">
        <v>0.248674684495786</v>
      </c>
      <c r="G4261" s="29">
        <v>1</v>
      </c>
      <c r="H4261" s="30">
        <v>15.5038</v>
      </c>
      <c r="I4261" s="30">
        <v>7.5964999999999998</v>
      </c>
      <c r="J4261" s="14">
        <v>303</v>
      </c>
      <c r="K4261" s="14">
        <v>74</v>
      </c>
      <c r="L4261" s="12">
        <v>0.49</v>
      </c>
      <c r="M4261" s="7">
        <v>1.3309813699999999</v>
      </c>
      <c r="N4261" s="31">
        <v>1</v>
      </c>
      <c r="O4261" s="14">
        <f>IFERROR(VLOOKUP($C4261,'site totals'!$J$2:$K$607,2,FALSE),1)</f>
        <v>676.1096</v>
      </c>
      <c r="P4261" s="32" t="s">
        <v>22</v>
      </c>
      <c r="Q4261" s="12">
        <v>0.24867468449999999</v>
      </c>
      <c r="R4261" s="29">
        <v>0.25</v>
      </c>
      <c r="S4261" s="2">
        <f>IF($A4261="site","",VLOOKUP($P4261,margin_ranges!$A$5:$D$10,4,FALSE)/100)</f>
        <v>0.29749999999999999</v>
      </c>
      <c r="T4261" s="6">
        <f>IF(A4261="placement",$J4261*MIN($Q4261,$S4261),"")</f>
        <v>75.348429403499992</v>
      </c>
      <c r="U4261" s="6">
        <f>IF($A4261="placement",T4261,SUMIF($C$10:$C$6209,$C4261,$T$10:$T$6209))</f>
        <v>75.348429403499992</v>
      </c>
      <c r="V4261" s="34">
        <f t="shared" si="200"/>
        <v>1.7670873333333059E-3</v>
      </c>
      <c r="W4261" s="24"/>
      <c r="X4261" s="2" t="str">
        <f>IFERROR(MIN(VLOOKUP($W4261,margin_ranges!$A$5:$D$10,4,FALSE),$Q4261*100)/100,"")</f>
        <v/>
      </c>
      <c r="Y4261" s="6">
        <f t="shared" si="201"/>
        <v>75.348429403499992</v>
      </c>
      <c r="Z4261" s="6">
        <f>IF($A4261="placement",Y4261,SUMIF($C$10:$C$6209,$C4261,$Y$10:$Y$6209))</f>
        <v>75.348429403499992</v>
      </c>
      <c r="AA4261" s="29">
        <f t="shared" si="202"/>
        <v>1.7670873333333059E-3</v>
      </c>
    </row>
    <row r="4262" spans="1:27" x14ac:dyDescent="0.3">
      <c r="A4262" s="16" t="s">
        <v>33</v>
      </c>
      <c r="B4262" s="16" t="s">
        <v>12209</v>
      </c>
      <c r="C4262" s="16" t="s">
        <v>12210</v>
      </c>
      <c r="D4262" s="8" t="s">
        <v>34</v>
      </c>
      <c r="E4262" s="16"/>
      <c r="F4262" s="17">
        <v>0.25</v>
      </c>
      <c r="G4262" s="17">
        <v>1</v>
      </c>
      <c r="H4262" s="36">
        <v>89.823400000000007</v>
      </c>
      <c r="I4262" s="36">
        <v>44.369100000000003</v>
      </c>
      <c r="J4262" s="22">
        <v>1449</v>
      </c>
      <c r="K4262" s="22">
        <v>354</v>
      </c>
      <c r="L4262" s="18">
        <v>0.49399999999999999</v>
      </c>
      <c r="M4262" s="19">
        <v>1.08845061</v>
      </c>
      <c r="N4262" s="20">
        <v>0.74292800000000003</v>
      </c>
      <c r="O4262" s="22">
        <f>IFERROR(VLOOKUP($C4262,'site totals'!$J$2:$K$607,2,FALSE),1)</f>
        <v>676.1096</v>
      </c>
      <c r="P4262" s="21"/>
      <c r="Q4262" s="18">
        <v>0.31744445430000001</v>
      </c>
      <c r="R4262" s="17">
        <v>0.25</v>
      </c>
      <c r="S4262" s="18" t="str">
        <f>IF($A4262="site","",VLOOKUP($P4262,margin_ranges!$A$5:$D$10,4,FALSE)/100)</f>
        <v/>
      </c>
      <c r="T4262" s="22" t="str">
        <f>IF(A4262="placement",$J4262*MIN($Q4262,$S4262),"")</f>
        <v/>
      </c>
      <c r="U4262" s="22">
        <f>IF($A4262="placement",T4262,SUMIF($C$10:$C$6209,$C4262,$T$10:$T$6209))</f>
        <v>397.58516318350001</v>
      </c>
      <c r="V4262" s="37">
        <f t="shared" si="200"/>
        <v>-3.2514527889119016E-2</v>
      </c>
      <c r="W4262" s="38"/>
      <c r="X4262" s="18" t="str">
        <f>IFERROR(MIN(VLOOKUP($W4262,margin_ranges!$A$5:$D$10,4,FALSE),$Q4262*100)/100,"")</f>
        <v/>
      </c>
      <c r="Y4262" s="6" t="str">
        <f t="shared" si="201"/>
        <v/>
      </c>
      <c r="Z4262" s="6">
        <f>IF($A4262="placement",Y4262,SUMIF($C$10:$C$6209,$C4262,$Y$10:$Y$6209))</f>
        <v>397.58516318350001</v>
      </c>
      <c r="AA4262" s="17">
        <f t="shared" si="202"/>
        <v>-3.2514527889119016E-2</v>
      </c>
    </row>
    <row r="4263" spans="1:27" hidden="1" x14ac:dyDescent="0.3">
      <c r="A4263" s="8" t="s">
        <v>17</v>
      </c>
      <c r="B4263" s="8" t="s">
        <v>3194</v>
      </c>
      <c r="C4263" s="8" t="s">
        <v>3195</v>
      </c>
      <c r="D4263" s="8" t="s">
        <v>3198</v>
      </c>
      <c r="E4263" s="8" t="s">
        <v>3199</v>
      </c>
      <c r="F4263" s="29">
        <v>0.28999999999999998</v>
      </c>
      <c r="G4263" s="29">
        <v>0</v>
      </c>
      <c r="H4263" s="30">
        <v>21.337900000000001</v>
      </c>
      <c r="I4263" s="30">
        <v>4.7088999999999999</v>
      </c>
      <c r="J4263" s="14">
        <v>192</v>
      </c>
      <c r="K4263" s="14">
        <v>48</v>
      </c>
      <c r="L4263" s="12">
        <v>0.22070000000000001</v>
      </c>
      <c r="M4263" s="7">
        <v>1.3562632699999999</v>
      </c>
      <c r="N4263" s="31">
        <v>0.3</v>
      </c>
      <c r="O4263" s="14">
        <f>IFERROR(VLOOKUP($C4263,'site totals'!$J$2:$K$607,2,FALSE),1)</f>
        <v>670.02790000000005</v>
      </c>
      <c r="P4263" s="32" t="s">
        <v>22</v>
      </c>
      <c r="Q4263" s="12">
        <v>0.77880400800000005</v>
      </c>
      <c r="R4263" s="29">
        <v>0.28999999999999998</v>
      </c>
      <c r="S4263" s="2">
        <f>IF($A4263="site","",VLOOKUP($P4263,margin_ranges!$A$5:$D$10,4,FALSE)/100)</f>
        <v>0.29749999999999999</v>
      </c>
      <c r="T4263" s="6">
        <f>IF(A4263="placement",$J4263*MIN($Q4263,$S4263),"")</f>
        <v>57.12</v>
      </c>
      <c r="U4263" s="6">
        <f>IF($A4263="placement",T4263,SUMIF($C$10:$C$6209,$C4263,$T$10:$T$6209))</f>
        <v>57.12</v>
      </c>
      <c r="V4263" s="34">
        <f t="shared" ref="V4263:V4326" si="203">($J4263-$U4263)/($J4263*(1-$R4263))-1</f>
        <v>-1.0563380281690127E-2</v>
      </c>
      <c r="W4263" s="24"/>
      <c r="X4263" s="2" t="str">
        <f>IFERROR(MIN(VLOOKUP($W4263,margin_ranges!$A$5:$D$10,4,FALSE),$Q4263*100)/100,"")</f>
        <v/>
      </c>
      <c r="Y4263" s="6">
        <f t="shared" si="201"/>
        <v>57.12</v>
      </c>
      <c r="Z4263" s="6">
        <f>IF($A4263="placement",Y4263,SUMIF($C$10:$C$6209,$C4263,$Y$10:$Y$6209))</f>
        <v>57.12</v>
      </c>
      <c r="AA4263" s="17">
        <f t="shared" si="202"/>
        <v>-1.0563380281690127E-2</v>
      </c>
    </row>
    <row r="4264" spans="1:27" hidden="1" x14ac:dyDescent="0.3">
      <c r="A4264" s="8" t="s">
        <v>17</v>
      </c>
      <c r="B4264" s="8" t="s">
        <v>3194</v>
      </c>
      <c r="C4264" s="8" t="s">
        <v>3195</v>
      </c>
      <c r="D4264" s="8" t="s">
        <v>3200</v>
      </c>
      <c r="E4264" s="8" t="s">
        <v>3201</v>
      </c>
      <c r="F4264" s="29">
        <v>0.28999999999999998</v>
      </c>
      <c r="G4264" s="29">
        <v>0</v>
      </c>
      <c r="H4264" s="30">
        <v>25.2349</v>
      </c>
      <c r="I4264" s="30">
        <v>6.9420999999999999</v>
      </c>
      <c r="J4264" s="14">
        <v>297</v>
      </c>
      <c r="K4264" s="14">
        <v>75</v>
      </c>
      <c r="L4264" s="12">
        <v>0.27510000000000001</v>
      </c>
      <c r="M4264" s="7">
        <v>1.42836403</v>
      </c>
      <c r="N4264" s="31">
        <v>0.75</v>
      </c>
      <c r="O4264" s="14">
        <f>IFERROR(VLOOKUP($C4264,'site totals'!$J$2:$K$607,2,FALSE),1)</f>
        <v>670.02790000000005</v>
      </c>
      <c r="P4264" s="32" t="s">
        <v>22</v>
      </c>
      <c r="Q4264" s="12">
        <v>0.4749237697</v>
      </c>
      <c r="R4264" s="29">
        <v>0.28999999999999998</v>
      </c>
      <c r="S4264" s="2">
        <f>IF($A4264="site","",VLOOKUP($P4264,margin_ranges!$A$5:$D$10,4,FALSE)/100)</f>
        <v>0.29749999999999999</v>
      </c>
      <c r="T4264" s="6">
        <f>IF(A4264="placement",$J4264*MIN($Q4264,$S4264),"")</f>
        <v>88.357500000000002</v>
      </c>
      <c r="U4264" s="6">
        <f>IF($A4264="placement",T4264,SUMIF($C$10:$C$6209,$C4264,$T$10:$T$6209))</f>
        <v>88.357500000000002</v>
      </c>
      <c r="V4264" s="34">
        <f t="shared" si="203"/>
        <v>-1.0563380281690127E-2</v>
      </c>
      <c r="W4264" s="24"/>
      <c r="X4264" s="2" t="str">
        <f>IFERROR(MIN(VLOOKUP($W4264,margin_ranges!$A$5:$D$10,4,FALSE),$Q4264*100)/100,"")</f>
        <v/>
      </c>
      <c r="Y4264" s="6">
        <f t="shared" si="201"/>
        <v>88.357500000000002</v>
      </c>
      <c r="Z4264" s="6">
        <f>IF($A4264="placement",Y4264,SUMIF($C$10:$C$6209,$C4264,$Y$10:$Y$6209))</f>
        <v>88.357500000000002</v>
      </c>
      <c r="AA4264" s="29">
        <f t="shared" si="202"/>
        <v>-1.0563380281690127E-2</v>
      </c>
    </row>
    <row r="4265" spans="1:27" hidden="1" x14ac:dyDescent="0.3">
      <c r="A4265" s="8" t="s">
        <v>17</v>
      </c>
      <c r="B4265" s="8" t="s">
        <v>3194</v>
      </c>
      <c r="C4265" s="8" t="s">
        <v>3195</v>
      </c>
      <c r="D4265" s="8" t="s">
        <v>3196</v>
      </c>
      <c r="E4265" s="8" t="s">
        <v>3197</v>
      </c>
      <c r="F4265" s="29">
        <v>0.28999999999999998</v>
      </c>
      <c r="G4265" s="29">
        <v>0</v>
      </c>
      <c r="H4265" s="30">
        <v>25.2044</v>
      </c>
      <c r="I4265" s="30">
        <v>7.2565999999999997</v>
      </c>
      <c r="J4265" s="14">
        <v>314</v>
      </c>
      <c r="K4265" s="14">
        <v>79</v>
      </c>
      <c r="L4265" s="12">
        <v>0.28789999999999999</v>
      </c>
      <c r="M4265" s="7">
        <v>1.4400942999999999</v>
      </c>
      <c r="N4265" s="31">
        <v>1</v>
      </c>
      <c r="O4265" s="14">
        <f>IFERROR(VLOOKUP($C4265,'site totals'!$J$2:$K$607,2,FALSE),1)</f>
        <v>670.02790000000005</v>
      </c>
      <c r="P4265" s="32" t="s">
        <v>22</v>
      </c>
      <c r="Q4265" s="12">
        <v>0.305601028</v>
      </c>
      <c r="R4265" s="29">
        <v>0.28999999999999998</v>
      </c>
      <c r="S4265" s="2">
        <f>IF($A4265="site","",VLOOKUP($P4265,margin_ranges!$A$5:$D$10,4,FALSE)/100)</f>
        <v>0.29749999999999999</v>
      </c>
      <c r="T4265" s="6">
        <f>IF(A4265="placement",$J4265*MIN($Q4265,$S4265),"")</f>
        <v>93.414999999999992</v>
      </c>
      <c r="U4265" s="6">
        <f>IF($A4265="placement",T4265,SUMIF($C$10:$C$6209,$C4265,$T$10:$T$6209))</f>
        <v>93.414999999999992</v>
      </c>
      <c r="V4265" s="34">
        <f t="shared" si="203"/>
        <v>-1.0563380281690127E-2</v>
      </c>
      <c r="W4265" s="24"/>
      <c r="X4265" s="2" t="str">
        <f>IFERROR(MIN(VLOOKUP($W4265,margin_ranges!$A$5:$D$10,4,FALSE),$Q4265*100)/100,"")</f>
        <v/>
      </c>
      <c r="Y4265" s="6">
        <f t="shared" si="201"/>
        <v>93.414999999999992</v>
      </c>
      <c r="Z4265" s="6">
        <f>IF($A4265="placement",Y4265,SUMIF($C$10:$C$6209,$C4265,$Y$10:$Y$6209))</f>
        <v>93.414999999999992</v>
      </c>
      <c r="AA4265" s="29">
        <f t="shared" si="202"/>
        <v>-1.0563380281690127E-2</v>
      </c>
    </row>
    <row r="4266" spans="1:27" hidden="1" x14ac:dyDescent="0.3">
      <c r="A4266" s="8" t="s">
        <v>17</v>
      </c>
      <c r="B4266" s="8" t="s">
        <v>3194</v>
      </c>
      <c r="C4266" s="8" t="s">
        <v>3195</v>
      </c>
      <c r="D4266" s="8" t="s">
        <v>3202</v>
      </c>
      <c r="E4266" s="8" t="s">
        <v>3203</v>
      </c>
      <c r="F4266" s="29">
        <v>0.28999999999999998</v>
      </c>
      <c r="G4266" s="29">
        <v>0</v>
      </c>
      <c r="H4266" s="30">
        <v>25.234500000000001</v>
      </c>
      <c r="I4266" s="30">
        <v>7.3390000000000004</v>
      </c>
      <c r="J4266" s="14">
        <v>318</v>
      </c>
      <c r="K4266" s="14">
        <v>80</v>
      </c>
      <c r="L4266" s="12">
        <v>0.2908</v>
      </c>
      <c r="M4266" s="7">
        <v>1.4422469</v>
      </c>
      <c r="N4266" s="31">
        <v>0.3</v>
      </c>
      <c r="O4266" s="14">
        <f>IFERROR(VLOOKUP($C4266,'site totals'!$J$2:$K$607,2,FALSE),1)</f>
        <v>670.02790000000005</v>
      </c>
      <c r="P4266" s="32" t="s">
        <v>22</v>
      </c>
      <c r="Q4266" s="12">
        <v>0.79199123260000004</v>
      </c>
      <c r="R4266" s="29">
        <v>0.28999999999999998</v>
      </c>
      <c r="S4266" s="2">
        <f>IF($A4266="site","",VLOOKUP($P4266,margin_ranges!$A$5:$D$10,4,FALSE)/100)</f>
        <v>0.29749999999999999</v>
      </c>
      <c r="T4266" s="6">
        <f>IF(A4266="placement",$J4266*MIN($Q4266,$S4266),"")</f>
        <v>94.60499999999999</v>
      </c>
      <c r="U4266" s="6">
        <f>IF($A4266="placement",T4266,SUMIF($C$10:$C$6209,$C4266,$T$10:$T$6209))</f>
        <v>94.60499999999999</v>
      </c>
      <c r="V4266" s="34">
        <f t="shared" si="203"/>
        <v>-1.0563380281690127E-2</v>
      </c>
      <c r="W4266" s="24"/>
      <c r="X4266" s="2" t="str">
        <f>IFERROR(MIN(VLOOKUP($W4266,margin_ranges!$A$5:$D$10,4,FALSE),$Q4266*100)/100,"")</f>
        <v/>
      </c>
      <c r="Y4266" s="6">
        <f t="shared" si="201"/>
        <v>94.60499999999999</v>
      </c>
      <c r="Z4266" s="6">
        <f>IF($A4266="placement",Y4266,SUMIF($C$10:$C$6209,$C4266,$Y$10:$Y$6209))</f>
        <v>94.60499999999999</v>
      </c>
      <c r="AA4266" s="29">
        <f t="shared" si="202"/>
        <v>-1.0563380281690127E-2</v>
      </c>
    </row>
    <row r="4267" spans="1:27" hidden="1" x14ac:dyDescent="0.3">
      <c r="A4267" s="8" t="s">
        <v>17</v>
      </c>
      <c r="B4267" s="8" t="s">
        <v>3194</v>
      </c>
      <c r="C4267" s="8" t="s">
        <v>3195</v>
      </c>
      <c r="D4267" s="8" t="s">
        <v>3204</v>
      </c>
      <c r="E4267" s="8" t="s">
        <v>3205</v>
      </c>
      <c r="F4267" s="29">
        <v>0.28999999999999998</v>
      </c>
      <c r="G4267" s="29">
        <v>0</v>
      </c>
      <c r="H4267" s="30">
        <v>25.2164</v>
      </c>
      <c r="I4267" s="30">
        <v>7.3075999999999999</v>
      </c>
      <c r="J4267" s="14">
        <v>316</v>
      </c>
      <c r="K4267" s="14">
        <v>80</v>
      </c>
      <c r="L4267" s="12">
        <v>0.2898</v>
      </c>
      <c r="M4267" s="7">
        <v>1.43983598</v>
      </c>
      <c r="N4267" s="31">
        <v>0.4</v>
      </c>
      <c r="O4267" s="14">
        <f>IFERROR(VLOOKUP($C4267,'site totals'!$J$2:$K$607,2,FALSE),1)</f>
        <v>670.02790000000005</v>
      </c>
      <c r="P4267" s="32" t="s">
        <v>22</v>
      </c>
      <c r="Q4267" s="12">
        <v>0.7221905797</v>
      </c>
      <c r="R4267" s="29">
        <v>0.28999999999999998</v>
      </c>
      <c r="S4267" s="2">
        <f>IF($A4267="site","",VLOOKUP($P4267,margin_ranges!$A$5:$D$10,4,FALSE)/100)</f>
        <v>0.29749999999999999</v>
      </c>
      <c r="T4267" s="6">
        <f>IF(A4267="placement",$J4267*MIN($Q4267,$S4267),"")</f>
        <v>94.009999999999991</v>
      </c>
      <c r="U4267" s="6">
        <f>IF($A4267="placement",T4267,SUMIF($C$10:$C$6209,$C4267,$T$10:$T$6209))</f>
        <v>94.009999999999991</v>
      </c>
      <c r="V4267" s="34">
        <f t="shared" si="203"/>
        <v>-1.0563380281690016E-2</v>
      </c>
      <c r="W4267" s="24"/>
      <c r="X4267" s="2" t="str">
        <f>IFERROR(MIN(VLOOKUP($W4267,margin_ranges!$A$5:$D$10,4,FALSE),$Q4267*100)/100,"")</f>
        <v/>
      </c>
      <c r="Y4267" s="6">
        <f t="shared" si="201"/>
        <v>94.009999999999991</v>
      </c>
      <c r="Z4267" s="6">
        <f>IF($A4267="placement",Y4267,SUMIF($C$10:$C$6209,$C4267,$Y$10:$Y$6209))</f>
        <v>94.009999999999991</v>
      </c>
      <c r="AA4267" s="29">
        <f t="shared" si="202"/>
        <v>-1.0563380281690016E-2</v>
      </c>
    </row>
    <row r="4268" spans="1:27" x14ac:dyDescent="0.3">
      <c r="A4268" s="16" t="s">
        <v>33</v>
      </c>
      <c r="B4268" s="16" t="s">
        <v>3194</v>
      </c>
      <c r="C4268" s="16" t="s">
        <v>3195</v>
      </c>
      <c r="D4268" s="8" t="s">
        <v>34</v>
      </c>
      <c r="E4268" s="16"/>
      <c r="F4268" s="17">
        <v>0.28999994030099302</v>
      </c>
      <c r="G4268" s="17">
        <v>0</v>
      </c>
      <c r="H4268" s="36">
        <v>122.4957</v>
      </c>
      <c r="I4268" s="36">
        <v>33.554400000000001</v>
      </c>
      <c r="J4268" s="22">
        <v>1436</v>
      </c>
      <c r="K4268" s="22">
        <v>363</v>
      </c>
      <c r="L4268" s="18">
        <v>0.27389999999999998</v>
      </c>
      <c r="M4268" s="19">
        <v>1.42631657</v>
      </c>
      <c r="N4268" s="20">
        <v>0.56626699999999996</v>
      </c>
      <c r="O4268" s="22">
        <f>IFERROR(VLOOKUP($C4268,'site totals'!$J$2:$K$607,2,FALSE),1)</f>
        <v>670.02790000000005</v>
      </c>
      <c r="P4268" s="21"/>
      <c r="Q4268" s="18">
        <v>0.60298645449999999</v>
      </c>
      <c r="R4268" s="17">
        <v>0.28999999999999998</v>
      </c>
      <c r="S4268" s="18" t="str">
        <f>IF($A4268="site","",VLOOKUP($P4268,margin_ranges!$A$5:$D$10,4,FALSE)/100)</f>
        <v/>
      </c>
      <c r="T4268" s="22" t="str">
        <f>IF(A4268="placement",$J4268*MIN($Q4268,$S4268),"")</f>
        <v/>
      </c>
      <c r="U4268" s="22">
        <f>IF($A4268="placement",T4268,SUMIF($C$10:$C$6209,$C4268,$T$10:$T$6209))</f>
        <v>427.50749999999994</v>
      </c>
      <c r="V4268" s="37">
        <f t="shared" si="203"/>
        <v>-1.0855172819647541E-2</v>
      </c>
      <c r="W4268" s="38"/>
      <c r="X4268" s="18" t="str">
        <f>IFERROR(MIN(VLOOKUP($W4268,margin_ranges!$A$5:$D$10,4,FALSE),$Q4268*100)/100,"")</f>
        <v/>
      </c>
      <c r="Y4268" s="6" t="str">
        <f t="shared" si="201"/>
        <v/>
      </c>
      <c r="Z4268" s="6">
        <f>IF($A4268="placement",Y4268,SUMIF($C$10:$C$6209,$C4268,$Y$10:$Y$6209))</f>
        <v>427.50749999999994</v>
      </c>
      <c r="AA4268" s="17">
        <f t="shared" si="202"/>
        <v>-1.0855172819647541E-2</v>
      </c>
    </row>
    <row r="4269" spans="1:27" hidden="1" x14ac:dyDescent="0.3">
      <c r="A4269" s="8" t="s">
        <v>17</v>
      </c>
      <c r="B4269" s="8" t="s">
        <v>9907</v>
      </c>
      <c r="C4269" s="8" t="s">
        <v>9908</v>
      </c>
      <c r="D4269" s="8" t="s">
        <v>9911</v>
      </c>
      <c r="E4269" s="8" t="s">
        <v>9912</v>
      </c>
      <c r="F4269" s="29">
        <v>0.28999999999999998</v>
      </c>
      <c r="G4269" s="29">
        <v>1</v>
      </c>
      <c r="H4269" s="30">
        <v>46.062899999999999</v>
      </c>
      <c r="I4269" s="30">
        <v>9.2881999999999998</v>
      </c>
      <c r="J4269" s="14">
        <v>708</v>
      </c>
      <c r="K4269" s="14">
        <v>182</v>
      </c>
      <c r="L4269" s="12">
        <v>0.2016</v>
      </c>
      <c r="M4269" s="7">
        <v>2.54220018</v>
      </c>
      <c r="N4269" s="31">
        <v>1.6</v>
      </c>
      <c r="O4269" s="14">
        <f>IFERROR(VLOOKUP($C4269,'site totals'!$J$2:$K$607,2,FALSE),1)</f>
        <v>664.20619999999997</v>
      </c>
      <c r="P4269" s="32" t="s">
        <v>22</v>
      </c>
      <c r="Q4269" s="12">
        <v>0.37062391290000002</v>
      </c>
      <c r="R4269" s="29">
        <v>0.28999999999999998</v>
      </c>
      <c r="S4269" s="2">
        <f>IF($A4269="site","",VLOOKUP($P4269,margin_ranges!$A$5:$D$10,4,FALSE)/100)</f>
        <v>0.29749999999999999</v>
      </c>
      <c r="T4269" s="6">
        <f>IF(A4269="placement",$J4269*MIN($Q4269,$S4269),"")</f>
        <v>210.63</v>
      </c>
      <c r="U4269" s="6">
        <f>IF($A4269="placement",T4269,SUMIF($C$10:$C$6209,$C4269,$T$10:$T$6209))</f>
        <v>210.63</v>
      </c>
      <c r="V4269" s="34">
        <f t="shared" si="203"/>
        <v>-1.0563380281690016E-2</v>
      </c>
      <c r="W4269" s="24"/>
      <c r="X4269" s="2" t="str">
        <f>IFERROR(MIN(VLOOKUP($W4269,margin_ranges!$A$5:$D$10,4,FALSE),$Q4269*100)/100,"")</f>
        <v/>
      </c>
      <c r="Y4269" s="6">
        <f t="shared" si="201"/>
        <v>210.63</v>
      </c>
      <c r="Z4269" s="6">
        <f>IF($A4269="placement",Y4269,SUMIF($C$10:$C$6209,$C4269,$Y$10:$Y$6209))</f>
        <v>210.63</v>
      </c>
      <c r="AA4269" s="29">
        <f t="shared" si="202"/>
        <v>-1.0563380281690016E-2</v>
      </c>
    </row>
    <row r="4270" spans="1:27" hidden="1" x14ac:dyDescent="0.3">
      <c r="A4270" s="8" t="s">
        <v>17</v>
      </c>
      <c r="B4270" s="8" t="s">
        <v>9907</v>
      </c>
      <c r="C4270" s="8" t="s">
        <v>9908</v>
      </c>
      <c r="D4270" s="8" t="s">
        <v>9909</v>
      </c>
      <c r="E4270" s="8" t="s">
        <v>9910</v>
      </c>
      <c r="F4270" s="29">
        <v>0.28999999999999998</v>
      </c>
      <c r="G4270" s="29">
        <v>1</v>
      </c>
      <c r="H4270" s="30">
        <v>48.611199999999997</v>
      </c>
      <c r="I4270" s="30">
        <v>9.3720999999999997</v>
      </c>
      <c r="J4270" s="14">
        <v>715</v>
      </c>
      <c r="K4270" s="14">
        <v>184</v>
      </c>
      <c r="L4270" s="12">
        <v>0.1928</v>
      </c>
      <c r="M4270" s="7">
        <v>2.5427269300000002</v>
      </c>
      <c r="N4270" s="31">
        <v>1.6</v>
      </c>
      <c r="O4270" s="14">
        <f>IFERROR(VLOOKUP($C4270,'site totals'!$J$2:$K$607,2,FALSE),1)</f>
        <v>664.20619999999997</v>
      </c>
      <c r="P4270" s="32" t="s">
        <v>22</v>
      </c>
      <c r="Q4270" s="12">
        <v>0.37075429399999998</v>
      </c>
      <c r="R4270" s="29">
        <v>0.28999999999999998</v>
      </c>
      <c r="S4270" s="2">
        <f>IF($A4270="site","",VLOOKUP($P4270,margin_ranges!$A$5:$D$10,4,FALSE)/100)</f>
        <v>0.29749999999999999</v>
      </c>
      <c r="T4270" s="6">
        <f>IF(A4270="placement",$J4270*MIN($Q4270,$S4270),"")</f>
        <v>212.71249999999998</v>
      </c>
      <c r="U4270" s="6">
        <f>IF($A4270="placement",T4270,SUMIF($C$10:$C$6209,$C4270,$T$10:$T$6209))</f>
        <v>212.71249999999998</v>
      </c>
      <c r="V4270" s="34">
        <f t="shared" si="203"/>
        <v>-1.0563380281690016E-2</v>
      </c>
      <c r="W4270" s="24"/>
      <c r="X4270" s="2" t="str">
        <f>IFERROR(MIN(VLOOKUP($W4270,margin_ranges!$A$5:$D$10,4,FALSE),$Q4270*100)/100,"")</f>
        <v/>
      </c>
      <c r="Y4270" s="6">
        <f t="shared" si="201"/>
        <v>212.71249999999998</v>
      </c>
      <c r="Z4270" s="6">
        <f>IF($A4270="placement",Y4270,SUMIF($C$10:$C$6209,$C4270,$Y$10:$Y$6209))</f>
        <v>212.71249999999998</v>
      </c>
      <c r="AA4270" s="29">
        <f t="shared" si="202"/>
        <v>-1.0563380281690016E-2</v>
      </c>
    </row>
    <row r="4271" spans="1:27" x14ac:dyDescent="0.3">
      <c r="A4271" s="16" t="s">
        <v>33</v>
      </c>
      <c r="B4271" s="16" t="s">
        <v>9907</v>
      </c>
      <c r="C4271" s="16" t="s">
        <v>9908</v>
      </c>
      <c r="D4271" s="33" t="s">
        <v>34</v>
      </c>
      <c r="E4271" s="16"/>
      <c r="F4271" s="17">
        <v>0.28999999999999998</v>
      </c>
      <c r="G4271" s="17">
        <v>1</v>
      </c>
      <c r="H4271" s="36">
        <v>94.674400000000006</v>
      </c>
      <c r="I4271" s="36">
        <v>18.660399999999999</v>
      </c>
      <c r="J4271" s="22">
        <v>1423</v>
      </c>
      <c r="K4271" s="22">
        <v>366</v>
      </c>
      <c r="L4271" s="18">
        <v>0.1971</v>
      </c>
      <c r="M4271" s="19">
        <v>2.5424647399999998</v>
      </c>
      <c r="N4271" s="20">
        <v>1.6</v>
      </c>
      <c r="O4271" s="22">
        <f>IFERROR(VLOOKUP($C4271,'site totals'!$J$2:$K$607,2,FALSE),1)</f>
        <v>664.20619999999997</v>
      </c>
      <c r="P4271" s="21"/>
      <c r="Q4271" s="18">
        <v>0.37068940340000001</v>
      </c>
      <c r="R4271" s="17">
        <v>0.28999999999999998</v>
      </c>
      <c r="S4271" s="18" t="str">
        <f>IF($A4271="site","",VLOOKUP($P4271,margin_ranges!$A$5:$D$10,4,FALSE)/100)</f>
        <v/>
      </c>
      <c r="T4271" s="22" t="str">
        <f>IF(A4271="placement",$J4271*MIN($Q4271,$S4271),"")</f>
        <v/>
      </c>
      <c r="U4271" s="22">
        <f>IF($A4271="placement",T4271,SUMIF($C$10:$C$6209,$C4271,$T$10:$T$6209))</f>
        <v>423.34249999999997</v>
      </c>
      <c r="V4271" s="37">
        <f t="shared" si="203"/>
        <v>-1.0563380281690016E-2</v>
      </c>
      <c r="W4271" s="38"/>
      <c r="X4271" s="18" t="str">
        <f>IFERROR(MIN(VLOOKUP($W4271,margin_ranges!$A$5:$D$10,4,FALSE),$Q4271*100)/100,"")</f>
        <v/>
      </c>
      <c r="Y4271" s="6" t="str">
        <f t="shared" si="201"/>
        <v/>
      </c>
      <c r="Z4271" s="6">
        <f>IF($A4271="placement",Y4271,SUMIF($C$10:$C$6209,$C4271,$Y$10:$Y$6209))</f>
        <v>423.34249999999997</v>
      </c>
      <c r="AA4271" s="17">
        <f t="shared" si="202"/>
        <v>-1.0563380281690016E-2</v>
      </c>
    </row>
    <row r="4272" spans="1:27" hidden="1" x14ac:dyDescent="0.3">
      <c r="A4272" s="8" t="s">
        <v>17</v>
      </c>
      <c r="B4272" s="8" t="s">
        <v>8133</v>
      </c>
      <c r="C4272" s="8" t="s">
        <v>8134</v>
      </c>
      <c r="D4272" s="8" t="s">
        <v>8135</v>
      </c>
      <c r="E4272" s="8" t="s">
        <v>8136</v>
      </c>
      <c r="F4272" s="29">
        <v>0.28999999999999998</v>
      </c>
      <c r="G4272" s="29">
        <v>0</v>
      </c>
      <c r="H4272" s="30">
        <v>4.5739000000000001</v>
      </c>
      <c r="I4272" s="30">
        <v>1.4887999999999999</v>
      </c>
      <c r="J4272" s="14">
        <v>34</v>
      </c>
      <c r="K4272" s="14">
        <v>9</v>
      </c>
      <c r="L4272" s="12">
        <v>0.32550000000000001</v>
      </c>
      <c r="M4272" s="7">
        <v>0.76831070000000001</v>
      </c>
      <c r="N4272" s="31">
        <v>0.5</v>
      </c>
      <c r="O4272" s="14">
        <f>IFERROR(VLOOKUP($C4272,'site totals'!$J$2:$K$607,2,FALSE),1)</f>
        <v>655.4674</v>
      </c>
      <c r="P4272" s="32" t="s">
        <v>22</v>
      </c>
      <c r="Q4272" s="12">
        <v>0.34922161369999999</v>
      </c>
      <c r="R4272" s="29">
        <v>0.28999999999999998</v>
      </c>
      <c r="S4272" s="2">
        <f>IF($A4272="site","",VLOOKUP($P4272,margin_ranges!$A$5:$D$10,4,FALSE)/100)</f>
        <v>0.29749999999999999</v>
      </c>
      <c r="T4272" s="6">
        <f>IF(A4272="placement",$J4272*MIN($Q4272,$S4272),"")</f>
        <v>10.115</v>
      </c>
      <c r="U4272" s="6">
        <f>IF($A4272="placement",T4272,SUMIF($C$10:$C$6209,$C4272,$T$10:$T$6209))</f>
        <v>10.115</v>
      </c>
      <c r="V4272" s="34">
        <f t="shared" si="203"/>
        <v>-1.0563380281690238E-2</v>
      </c>
      <c r="W4272" s="24"/>
      <c r="X4272" s="2" t="str">
        <f>IFERROR(MIN(VLOOKUP($W4272,margin_ranges!$A$5:$D$10,4,FALSE),$Q4272*100)/100,"")</f>
        <v/>
      </c>
      <c r="Y4272" s="6">
        <f t="shared" si="201"/>
        <v>10.115</v>
      </c>
      <c r="Z4272" s="6">
        <f>IF($A4272="placement",Y4272,SUMIF($C$10:$C$6209,$C4272,$Y$10:$Y$6209))</f>
        <v>10.115</v>
      </c>
      <c r="AA4272" s="29">
        <f t="shared" si="202"/>
        <v>-1.0563380281690238E-2</v>
      </c>
    </row>
    <row r="4273" spans="1:27" hidden="1" x14ac:dyDescent="0.3">
      <c r="A4273" s="8" t="s">
        <v>17</v>
      </c>
      <c r="B4273" s="8" t="s">
        <v>8133</v>
      </c>
      <c r="C4273" s="8" t="s">
        <v>8134</v>
      </c>
      <c r="D4273" s="8" t="s">
        <v>8137</v>
      </c>
      <c r="E4273" s="8" t="s">
        <v>8138</v>
      </c>
      <c r="F4273" s="29">
        <v>0.28999999999999898</v>
      </c>
      <c r="G4273" s="29">
        <v>0</v>
      </c>
      <c r="H4273" s="30">
        <v>6.7473999999999998</v>
      </c>
      <c r="I4273" s="30">
        <v>1.5275000000000001</v>
      </c>
      <c r="J4273" s="14">
        <v>34</v>
      </c>
      <c r="K4273" s="14">
        <v>8</v>
      </c>
      <c r="L4273" s="12">
        <v>0.22639999999999999</v>
      </c>
      <c r="M4273" s="7">
        <v>0.73316811000000004</v>
      </c>
      <c r="N4273" s="31">
        <v>0.5</v>
      </c>
      <c r="O4273" s="14">
        <f>IFERROR(VLOOKUP($C4273,'site totals'!$J$2:$K$607,2,FALSE),1)</f>
        <v>655.4674</v>
      </c>
      <c r="P4273" s="32" t="s">
        <v>22</v>
      </c>
      <c r="Q4273" s="12">
        <v>0.31802816540000001</v>
      </c>
      <c r="R4273" s="29">
        <v>0.28999999999999998</v>
      </c>
      <c r="S4273" s="2">
        <f>IF($A4273="site","",VLOOKUP($P4273,margin_ranges!$A$5:$D$10,4,FALSE)/100)</f>
        <v>0.29749999999999999</v>
      </c>
      <c r="T4273" s="6">
        <f>IF(A4273="placement",$J4273*MIN($Q4273,$S4273),"")</f>
        <v>10.115</v>
      </c>
      <c r="U4273" s="6">
        <f>IF($A4273="placement",T4273,SUMIF($C$10:$C$6209,$C4273,$T$10:$T$6209))</f>
        <v>10.115</v>
      </c>
      <c r="V4273" s="34">
        <f t="shared" si="203"/>
        <v>-1.0563380281690238E-2</v>
      </c>
      <c r="W4273" s="24"/>
      <c r="X4273" s="2" t="str">
        <f>IFERROR(MIN(VLOOKUP($W4273,margin_ranges!$A$5:$D$10,4,FALSE),$Q4273*100)/100,"")</f>
        <v/>
      </c>
      <c r="Y4273" s="6">
        <f t="shared" si="201"/>
        <v>10.115</v>
      </c>
      <c r="Z4273" s="6">
        <f>IF($A4273="placement",Y4273,SUMIF($C$10:$C$6209,$C4273,$Y$10:$Y$6209))</f>
        <v>10.115</v>
      </c>
      <c r="AA4273" s="29">
        <f t="shared" si="202"/>
        <v>-1.0563380281690238E-2</v>
      </c>
    </row>
    <row r="4274" spans="1:27" hidden="1" x14ac:dyDescent="0.3">
      <c r="A4274" s="8" t="s">
        <v>17</v>
      </c>
      <c r="B4274" s="8" t="s">
        <v>8133</v>
      </c>
      <c r="C4274" s="8" t="s">
        <v>8134</v>
      </c>
      <c r="D4274" s="8" t="s">
        <v>8139</v>
      </c>
      <c r="E4274" s="8" t="s">
        <v>8140</v>
      </c>
      <c r="F4274" s="29">
        <v>0.28999999999999998</v>
      </c>
      <c r="G4274" s="29">
        <v>0</v>
      </c>
      <c r="H4274" s="30">
        <v>6.7488999999999999</v>
      </c>
      <c r="I4274" s="30">
        <v>2.8163999999999998</v>
      </c>
      <c r="J4274" s="14">
        <v>69</v>
      </c>
      <c r="K4274" s="14">
        <v>17</v>
      </c>
      <c r="L4274" s="12">
        <v>0.4173</v>
      </c>
      <c r="M4274" s="7">
        <v>0.81817951</v>
      </c>
      <c r="N4274" s="31">
        <v>0.5</v>
      </c>
      <c r="O4274" s="14">
        <f>IFERROR(VLOOKUP($C4274,'site totals'!$J$2:$K$607,2,FALSE),1)</f>
        <v>655.4674</v>
      </c>
      <c r="P4274" s="32" t="s">
        <v>22</v>
      </c>
      <c r="Q4274" s="12">
        <v>0.38888716680000002</v>
      </c>
      <c r="R4274" s="29">
        <v>0.28999999999999998</v>
      </c>
      <c r="S4274" s="2">
        <f>IF($A4274="site","",VLOOKUP($P4274,margin_ranges!$A$5:$D$10,4,FALSE)/100)</f>
        <v>0.29749999999999999</v>
      </c>
      <c r="T4274" s="6">
        <f>IF(A4274="placement",$J4274*MIN($Q4274,$S4274),"")</f>
        <v>20.5275</v>
      </c>
      <c r="U4274" s="6">
        <f>IF($A4274="placement",T4274,SUMIF($C$10:$C$6209,$C4274,$T$10:$T$6209))</f>
        <v>20.5275</v>
      </c>
      <c r="V4274" s="34">
        <f t="shared" si="203"/>
        <v>-1.0563380281690127E-2</v>
      </c>
      <c r="W4274" s="24"/>
      <c r="X4274" s="2" t="str">
        <f>IFERROR(MIN(VLOOKUP($W4274,margin_ranges!$A$5:$D$10,4,FALSE),$Q4274*100)/100,"")</f>
        <v/>
      </c>
      <c r="Y4274" s="6">
        <f t="shared" si="201"/>
        <v>20.5275</v>
      </c>
      <c r="Z4274" s="6">
        <f>IF($A4274="placement",Y4274,SUMIF($C$10:$C$6209,$C4274,$Y$10:$Y$6209))</f>
        <v>20.5275</v>
      </c>
      <c r="AA4274" s="29">
        <f t="shared" si="202"/>
        <v>-1.0563380281690127E-2</v>
      </c>
    </row>
    <row r="4275" spans="1:27" hidden="1" x14ac:dyDescent="0.3">
      <c r="A4275" s="8" t="s">
        <v>17</v>
      </c>
      <c r="B4275" s="8" t="s">
        <v>8133</v>
      </c>
      <c r="C4275" s="8" t="s">
        <v>8134</v>
      </c>
      <c r="D4275" s="8" t="s">
        <v>8145</v>
      </c>
      <c r="E4275" s="8" t="s">
        <v>8146</v>
      </c>
      <c r="F4275" s="29">
        <v>0.28999999999999998</v>
      </c>
      <c r="G4275" s="29">
        <v>0</v>
      </c>
      <c r="H4275" s="30">
        <v>5.7572999999999999</v>
      </c>
      <c r="I4275" s="30">
        <v>3.6989000000000001</v>
      </c>
      <c r="J4275" s="14">
        <v>92</v>
      </c>
      <c r="K4275" s="14">
        <v>23</v>
      </c>
      <c r="L4275" s="12">
        <v>0.64249999999999996</v>
      </c>
      <c r="M4275" s="7">
        <v>0.82990633999999996</v>
      </c>
      <c r="N4275" s="31">
        <v>0.5</v>
      </c>
      <c r="O4275" s="14">
        <f>IFERROR(VLOOKUP($C4275,'site totals'!$J$2:$K$607,2,FALSE),1)</f>
        <v>655.4674</v>
      </c>
      <c r="P4275" s="32" t="s">
        <v>22</v>
      </c>
      <c r="Q4275" s="12">
        <v>0.39752237839999999</v>
      </c>
      <c r="R4275" s="29">
        <v>0.28999999999999998</v>
      </c>
      <c r="S4275" s="2">
        <f>IF($A4275="site","",VLOOKUP($P4275,margin_ranges!$A$5:$D$10,4,FALSE)/100)</f>
        <v>0.29749999999999999</v>
      </c>
      <c r="T4275" s="6">
        <f>IF(A4275="placement",$J4275*MIN($Q4275,$S4275),"")</f>
        <v>27.369999999999997</v>
      </c>
      <c r="U4275" s="6">
        <f>IF($A4275="placement",T4275,SUMIF($C$10:$C$6209,$C4275,$T$10:$T$6209))</f>
        <v>27.369999999999997</v>
      </c>
      <c r="V4275" s="34">
        <f t="shared" si="203"/>
        <v>-1.0563380281690127E-2</v>
      </c>
      <c r="W4275" s="24"/>
      <c r="X4275" s="2" t="str">
        <f>IFERROR(MIN(VLOOKUP($W4275,margin_ranges!$A$5:$D$10,4,FALSE),$Q4275*100)/100,"")</f>
        <v/>
      </c>
      <c r="Y4275" s="6">
        <f t="shared" si="201"/>
        <v>27.369999999999997</v>
      </c>
      <c r="Z4275" s="6">
        <f>IF($A4275="placement",Y4275,SUMIF($C$10:$C$6209,$C4275,$Y$10:$Y$6209))</f>
        <v>27.369999999999997</v>
      </c>
      <c r="AA4275" s="29">
        <f t="shared" si="202"/>
        <v>-1.0563380281690127E-2</v>
      </c>
    </row>
    <row r="4276" spans="1:27" hidden="1" x14ac:dyDescent="0.3">
      <c r="A4276" s="8" t="s">
        <v>17</v>
      </c>
      <c r="B4276" s="8" t="s">
        <v>8133</v>
      </c>
      <c r="C4276" s="8" t="s">
        <v>8134</v>
      </c>
      <c r="D4276" s="8" t="s">
        <v>8149</v>
      </c>
      <c r="E4276" s="8" t="s">
        <v>8150</v>
      </c>
      <c r="F4276" s="29">
        <v>0.28999999999999998</v>
      </c>
      <c r="G4276" s="29">
        <v>0</v>
      </c>
      <c r="H4276" s="30">
        <v>44.806100000000001</v>
      </c>
      <c r="I4276" s="30">
        <v>16.5565</v>
      </c>
      <c r="J4276" s="14">
        <v>229</v>
      </c>
      <c r="K4276" s="14">
        <v>57</v>
      </c>
      <c r="L4276" s="12">
        <v>0.3695</v>
      </c>
      <c r="M4276" s="7">
        <v>0.46013347999999998</v>
      </c>
      <c r="N4276" s="31">
        <v>0.2</v>
      </c>
      <c r="O4276" s="14">
        <f>IFERROR(VLOOKUP($C4276,'site totals'!$J$2:$K$607,2,FALSE),1)</f>
        <v>655.4674</v>
      </c>
      <c r="P4276" s="32" t="s">
        <v>22</v>
      </c>
      <c r="Q4276" s="12">
        <v>0.56534351949999995</v>
      </c>
      <c r="R4276" s="29">
        <v>0.28999999999999998</v>
      </c>
      <c r="S4276" s="2">
        <f>IF($A4276="site","",VLOOKUP($P4276,margin_ranges!$A$5:$D$10,4,FALSE)/100)</f>
        <v>0.29749999999999999</v>
      </c>
      <c r="T4276" s="6">
        <f>IF(A4276="placement",$J4276*MIN($Q4276,$S4276),"")</f>
        <v>68.127499999999998</v>
      </c>
      <c r="U4276" s="6">
        <f>IF($A4276="placement",T4276,SUMIF($C$10:$C$6209,$C4276,$T$10:$T$6209))</f>
        <v>68.127499999999998</v>
      </c>
      <c r="V4276" s="34">
        <f t="shared" si="203"/>
        <v>-1.0563380281690127E-2</v>
      </c>
      <c r="W4276" s="24"/>
      <c r="X4276" s="2" t="str">
        <f>IFERROR(MIN(VLOOKUP($W4276,margin_ranges!$A$5:$D$10,4,FALSE),$Q4276*100)/100,"")</f>
        <v/>
      </c>
      <c r="Y4276" s="6">
        <f t="shared" si="201"/>
        <v>68.127499999999998</v>
      </c>
      <c r="Z4276" s="6">
        <f>IF($A4276="placement",Y4276,SUMIF($C$10:$C$6209,$C4276,$Y$10:$Y$6209))</f>
        <v>68.127499999999998</v>
      </c>
      <c r="AA4276" s="29">
        <f t="shared" si="202"/>
        <v>-1.0563380281690127E-2</v>
      </c>
    </row>
    <row r="4277" spans="1:27" hidden="1" x14ac:dyDescent="0.3">
      <c r="A4277" s="8" t="s">
        <v>17</v>
      </c>
      <c r="B4277" s="8" t="s">
        <v>8133</v>
      </c>
      <c r="C4277" s="8" t="s">
        <v>8134</v>
      </c>
      <c r="D4277" s="8" t="s">
        <v>8141</v>
      </c>
      <c r="E4277" s="8" t="s">
        <v>8142</v>
      </c>
      <c r="F4277" s="29">
        <v>0.28999999999999998</v>
      </c>
      <c r="G4277" s="29">
        <v>1</v>
      </c>
      <c r="H4277" s="30">
        <v>127.7351</v>
      </c>
      <c r="I4277" s="30">
        <v>38.5122</v>
      </c>
      <c r="J4277" s="14">
        <v>617</v>
      </c>
      <c r="K4277" s="14">
        <v>157</v>
      </c>
      <c r="L4277" s="12">
        <v>0.30149999999999999</v>
      </c>
      <c r="M4277" s="7">
        <v>0.53367262000000004</v>
      </c>
      <c r="N4277" s="31">
        <v>0.2</v>
      </c>
      <c r="O4277" s="14">
        <f>IFERROR(VLOOKUP($C4277,'site totals'!$J$2:$K$607,2,FALSE),1)</f>
        <v>655.4674</v>
      </c>
      <c r="P4277" s="32" t="s">
        <v>22</v>
      </c>
      <c r="Q4277" s="12">
        <v>0.62523840900000005</v>
      </c>
      <c r="R4277" s="29">
        <v>0.28999999999999998</v>
      </c>
      <c r="S4277" s="2">
        <f>IF($A4277="site","",VLOOKUP($P4277,margin_ranges!$A$5:$D$10,4,FALSE)/100)</f>
        <v>0.29749999999999999</v>
      </c>
      <c r="T4277" s="6">
        <f>IF(A4277="placement",$J4277*MIN($Q4277,$S4277),"")</f>
        <v>183.5575</v>
      </c>
      <c r="U4277" s="6">
        <f>IF($A4277="placement",T4277,SUMIF($C$10:$C$6209,$C4277,$T$10:$T$6209))</f>
        <v>183.5575</v>
      </c>
      <c r="V4277" s="34">
        <f t="shared" si="203"/>
        <v>-1.0563380281690127E-2</v>
      </c>
      <c r="W4277" s="24"/>
      <c r="X4277" s="2" t="str">
        <f>IFERROR(MIN(VLOOKUP($W4277,margin_ranges!$A$5:$D$10,4,FALSE),$Q4277*100)/100,"")</f>
        <v/>
      </c>
      <c r="Y4277" s="6">
        <f t="shared" si="201"/>
        <v>183.5575</v>
      </c>
      <c r="Z4277" s="6">
        <f>IF($A4277="placement",Y4277,SUMIF($C$10:$C$6209,$C4277,$Y$10:$Y$6209))</f>
        <v>183.5575</v>
      </c>
      <c r="AA4277" s="29">
        <f t="shared" si="202"/>
        <v>-1.0563380281690127E-2</v>
      </c>
    </row>
    <row r="4278" spans="1:27" hidden="1" x14ac:dyDescent="0.3">
      <c r="A4278" s="8" t="s">
        <v>17</v>
      </c>
      <c r="B4278" s="8" t="s">
        <v>8133</v>
      </c>
      <c r="C4278" s="8" t="s">
        <v>8134</v>
      </c>
      <c r="D4278" s="8" t="s">
        <v>8155</v>
      </c>
      <c r="E4278" s="8" t="s">
        <v>8156</v>
      </c>
      <c r="F4278" s="29">
        <v>0.28999999999999998</v>
      </c>
      <c r="G4278" s="29">
        <v>0</v>
      </c>
      <c r="H4278" s="30">
        <v>3.3268</v>
      </c>
      <c r="I4278" s="30">
        <v>1.5401</v>
      </c>
      <c r="J4278" s="14">
        <v>19</v>
      </c>
      <c r="K4278" s="14">
        <v>5</v>
      </c>
      <c r="L4278" s="12">
        <v>0.46300000000000002</v>
      </c>
      <c r="M4278" s="7">
        <v>0.41787868</v>
      </c>
      <c r="N4278" s="31">
        <v>0.2</v>
      </c>
      <c r="O4278" s="14">
        <f>IFERROR(VLOOKUP($C4278,'site totals'!$J$2:$K$607,2,FALSE),1)</f>
        <v>655.4674</v>
      </c>
      <c r="P4278" s="32" t="s">
        <v>22</v>
      </c>
      <c r="Q4278" s="12">
        <v>0.52139218450000002</v>
      </c>
      <c r="R4278" s="29">
        <v>0.28999999999999998</v>
      </c>
      <c r="S4278" s="2">
        <f>IF($A4278="site","",VLOOKUP($P4278,margin_ranges!$A$5:$D$10,4,FALSE)/100)</f>
        <v>0.29749999999999999</v>
      </c>
      <c r="T4278" s="6">
        <f>IF(A4278="placement",$J4278*MIN($Q4278,$S4278),"")</f>
        <v>5.6524999999999999</v>
      </c>
      <c r="U4278" s="6">
        <f>IF($A4278="placement",T4278,SUMIF($C$10:$C$6209,$C4278,$T$10:$T$6209))</f>
        <v>5.6524999999999999</v>
      </c>
      <c r="V4278" s="34">
        <f t="shared" si="203"/>
        <v>-1.0563380281690016E-2</v>
      </c>
      <c r="W4278" s="24"/>
      <c r="X4278" s="2" t="str">
        <f>IFERROR(MIN(VLOOKUP($W4278,margin_ranges!$A$5:$D$10,4,FALSE),$Q4278*100)/100,"")</f>
        <v/>
      </c>
      <c r="Y4278" s="6">
        <f t="shared" si="201"/>
        <v>5.6524999999999999</v>
      </c>
      <c r="Z4278" s="6">
        <f>IF($A4278="placement",Y4278,SUMIF($C$10:$C$6209,$C4278,$Y$10:$Y$6209))</f>
        <v>5.6524999999999999</v>
      </c>
      <c r="AA4278" s="29">
        <f t="shared" si="202"/>
        <v>-1.0563380281690016E-2</v>
      </c>
    </row>
    <row r="4279" spans="1:27" hidden="1" x14ac:dyDescent="0.3">
      <c r="A4279" s="8" t="s">
        <v>17</v>
      </c>
      <c r="B4279" s="8" t="s">
        <v>8133</v>
      </c>
      <c r="C4279" s="8" t="s">
        <v>8134</v>
      </c>
      <c r="D4279" s="8" t="s">
        <v>8153</v>
      </c>
      <c r="E4279" s="8" t="s">
        <v>8154</v>
      </c>
      <c r="F4279" s="29">
        <v>0.28999999999999998</v>
      </c>
      <c r="G4279" s="29">
        <v>0</v>
      </c>
      <c r="H4279" s="30">
        <v>4.0814000000000004</v>
      </c>
      <c r="I4279" s="30">
        <v>1.1606000000000001</v>
      </c>
      <c r="J4279" s="14">
        <v>27</v>
      </c>
      <c r="K4279" s="14">
        <v>7</v>
      </c>
      <c r="L4279" s="12">
        <v>0.28439999999999999</v>
      </c>
      <c r="M4279" s="7">
        <v>0.78160388999999997</v>
      </c>
      <c r="N4279" s="31">
        <v>0.5</v>
      </c>
      <c r="O4279" s="14">
        <f>IFERROR(VLOOKUP($C4279,'site totals'!$J$2:$K$607,2,FALSE),1)</f>
        <v>655.4674</v>
      </c>
      <c r="P4279" s="32" t="s">
        <v>22</v>
      </c>
      <c r="Q4279" s="12">
        <v>0.3602897752</v>
      </c>
      <c r="R4279" s="29">
        <v>0.28999999999999998</v>
      </c>
      <c r="S4279" s="2">
        <f>IF($A4279="site","",VLOOKUP($P4279,margin_ranges!$A$5:$D$10,4,FALSE)/100)</f>
        <v>0.29749999999999999</v>
      </c>
      <c r="T4279" s="6">
        <f>IF(A4279="placement",$J4279*MIN($Q4279,$S4279),"")</f>
        <v>8.0324999999999989</v>
      </c>
      <c r="U4279" s="6">
        <f>IF($A4279="placement",T4279,SUMIF($C$10:$C$6209,$C4279,$T$10:$T$6209))</f>
        <v>8.0324999999999989</v>
      </c>
      <c r="V4279" s="34">
        <f t="shared" si="203"/>
        <v>-1.0563380281690016E-2</v>
      </c>
      <c r="W4279" s="24"/>
      <c r="X4279" s="2" t="str">
        <f>IFERROR(MIN(VLOOKUP($W4279,margin_ranges!$A$5:$D$10,4,FALSE),$Q4279*100)/100,"")</f>
        <v/>
      </c>
      <c r="Y4279" s="6">
        <f t="shared" si="201"/>
        <v>8.0324999999999989</v>
      </c>
      <c r="Z4279" s="6">
        <f>IF($A4279="placement",Y4279,SUMIF($C$10:$C$6209,$C4279,$Y$10:$Y$6209))</f>
        <v>8.0324999999999989</v>
      </c>
      <c r="AA4279" s="29">
        <f t="shared" si="202"/>
        <v>-1.0563380281690016E-2</v>
      </c>
    </row>
    <row r="4280" spans="1:27" hidden="1" x14ac:dyDescent="0.3">
      <c r="A4280" s="8" t="s">
        <v>17</v>
      </c>
      <c r="B4280" s="8" t="s">
        <v>8133</v>
      </c>
      <c r="C4280" s="8" t="s">
        <v>8134</v>
      </c>
      <c r="D4280" s="8" t="s">
        <v>8143</v>
      </c>
      <c r="E4280" s="8" t="s">
        <v>8144</v>
      </c>
      <c r="F4280" s="29">
        <v>0.28999999999999998</v>
      </c>
      <c r="G4280" s="29">
        <v>0</v>
      </c>
      <c r="H4280" s="30">
        <v>5.4038000000000004</v>
      </c>
      <c r="I4280" s="30">
        <v>3.3988</v>
      </c>
      <c r="J4280" s="14">
        <v>84</v>
      </c>
      <c r="K4280" s="14">
        <v>21</v>
      </c>
      <c r="L4280" s="12">
        <v>0.629</v>
      </c>
      <c r="M4280" s="7">
        <v>0.82831473</v>
      </c>
      <c r="N4280" s="31">
        <v>0.5</v>
      </c>
      <c r="O4280" s="14">
        <f>IFERROR(VLOOKUP($C4280,'site totals'!$J$2:$K$607,2,FALSE),1)</f>
        <v>655.4674</v>
      </c>
      <c r="P4280" s="32" t="s">
        <v>22</v>
      </c>
      <c r="Q4280" s="12">
        <v>0.39636471579999999</v>
      </c>
      <c r="R4280" s="29">
        <v>0.28999999999999998</v>
      </c>
      <c r="S4280" s="2">
        <f>IF($A4280="site","",VLOOKUP($P4280,margin_ranges!$A$5:$D$10,4,FALSE)/100)</f>
        <v>0.29749999999999999</v>
      </c>
      <c r="T4280" s="6">
        <f>IF(A4280="placement",$J4280*MIN($Q4280,$S4280),"")</f>
        <v>24.99</v>
      </c>
      <c r="U4280" s="6">
        <f>IF($A4280="placement",T4280,SUMIF($C$10:$C$6209,$C4280,$T$10:$T$6209))</f>
        <v>24.99</v>
      </c>
      <c r="V4280" s="34">
        <f t="shared" si="203"/>
        <v>-1.0563380281690016E-2</v>
      </c>
      <c r="W4280" s="24"/>
      <c r="X4280" s="2" t="str">
        <f>IFERROR(MIN(VLOOKUP($W4280,margin_ranges!$A$5:$D$10,4,FALSE),$Q4280*100)/100,"")</f>
        <v/>
      </c>
      <c r="Y4280" s="6">
        <f t="shared" si="201"/>
        <v>24.99</v>
      </c>
      <c r="Z4280" s="6">
        <f>IF($A4280="placement",Y4280,SUMIF($C$10:$C$6209,$C4280,$Y$10:$Y$6209))</f>
        <v>24.99</v>
      </c>
      <c r="AA4280" s="29">
        <f t="shared" si="202"/>
        <v>-1.0563380281690016E-2</v>
      </c>
    </row>
    <row r="4281" spans="1:27" hidden="1" x14ac:dyDescent="0.3">
      <c r="A4281" s="8" t="s">
        <v>17</v>
      </c>
      <c r="B4281" s="8" t="s">
        <v>8133</v>
      </c>
      <c r="C4281" s="8" t="s">
        <v>8134</v>
      </c>
      <c r="D4281" s="8" t="s">
        <v>8151</v>
      </c>
      <c r="E4281" s="8" t="s">
        <v>8152</v>
      </c>
      <c r="F4281" s="29">
        <v>0.28999999999999998</v>
      </c>
      <c r="G4281" s="29">
        <v>0</v>
      </c>
      <c r="H4281" s="30">
        <v>5.7888999999999999</v>
      </c>
      <c r="I4281" s="30">
        <v>3.4205000000000001</v>
      </c>
      <c r="J4281" s="14">
        <v>84</v>
      </c>
      <c r="K4281" s="14">
        <v>21</v>
      </c>
      <c r="L4281" s="12">
        <v>0.59089999999999998</v>
      </c>
      <c r="M4281" s="7">
        <v>0.81593333999999995</v>
      </c>
      <c r="N4281" s="31">
        <v>0.5</v>
      </c>
      <c r="O4281" s="14">
        <f>IFERROR(VLOOKUP($C4281,'site totals'!$J$2:$K$607,2,FALSE),1)</f>
        <v>655.4674</v>
      </c>
      <c r="P4281" s="32" t="s">
        <v>22</v>
      </c>
      <c r="Q4281" s="12">
        <v>0.38720484430000002</v>
      </c>
      <c r="R4281" s="29">
        <v>0.28999999999999998</v>
      </c>
      <c r="S4281" s="2">
        <f>IF($A4281="site","",VLOOKUP($P4281,margin_ranges!$A$5:$D$10,4,FALSE)/100)</f>
        <v>0.29749999999999999</v>
      </c>
      <c r="T4281" s="6">
        <f>IF(A4281="placement",$J4281*MIN($Q4281,$S4281),"")</f>
        <v>24.99</v>
      </c>
      <c r="U4281" s="6">
        <f>IF($A4281="placement",T4281,SUMIF($C$10:$C$6209,$C4281,$T$10:$T$6209))</f>
        <v>24.99</v>
      </c>
      <c r="V4281" s="34">
        <f t="shared" si="203"/>
        <v>-1.0563380281690016E-2</v>
      </c>
      <c r="W4281" s="24"/>
      <c r="X4281" s="2" t="str">
        <f>IFERROR(MIN(VLOOKUP($W4281,margin_ranges!$A$5:$D$10,4,FALSE),$Q4281*100)/100,"")</f>
        <v/>
      </c>
      <c r="Y4281" s="6">
        <f t="shared" si="201"/>
        <v>24.99</v>
      </c>
      <c r="Z4281" s="6">
        <f>IF($A4281="placement",Y4281,SUMIF($C$10:$C$6209,$C4281,$Y$10:$Y$6209))</f>
        <v>24.99</v>
      </c>
      <c r="AA4281" s="29">
        <f t="shared" si="202"/>
        <v>-1.0563380281690016E-2</v>
      </c>
    </row>
    <row r="4282" spans="1:27" hidden="1" x14ac:dyDescent="0.3">
      <c r="A4282" s="8" t="s">
        <v>17</v>
      </c>
      <c r="B4282" s="8" t="s">
        <v>8133</v>
      </c>
      <c r="C4282" s="8" t="s">
        <v>8134</v>
      </c>
      <c r="D4282" s="8" t="s">
        <v>8147</v>
      </c>
      <c r="E4282" s="8" t="s">
        <v>8148</v>
      </c>
      <c r="F4282" s="29">
        <v>0.28999999999999998</v>
      </c>
      <c r="G4282" s="29">
        <v>0</v>
      </c>
      <c r="H4282" s="30">
        <v>15.052300000000001</v>
      </c>
      <c r="I4282" s="30">
        <v>8.8071000000000002</v>
      </c>
      <c r="J4282" s="14">
        <v>116</v>
      </c>
      <c r="K4282" s="14">
        <v>29</v>
      </c>
      <c r="L4282" s="12">
        <v>0.58509999999999995</v>
      </c>
      <c r="M4282" s="7">
        <v>0.43736446000000001</v>
      </c>
      <c r="N4282" s="31">
        <v>0.2</v>
      </c>
      <c r="O4282" s="14">
        <f>IFERROR(VLOOKUP($C4282,'site totals'!$J$2:$K$607,2,FALSE),1)</f>
        <v>655.4674</v>
      </c>
      <c r="P4282" s="32" t="s">
        <v>22</v>
      </c>
      <c r="Q4282" s="12">
        <v>0.54271546879999999</v>
      </c>
      <c r="R4282" s="29">
        <v>0.28999999999999998</v>
      </c>
      <c r="S4282" s="2">
        <f>IF($A4282="site","",VLOOKUP($P4282,margin_ranges!$A$5:$D$10,4,FALSE)/100)</f>
        <v>0.29749999999999999</v>
      </c>
      <c r="T4282" s="6">
        <f>IF(A4282="placement",$J4282*MIN($Q4282,$S4282),"")</f>
        <v>34.51</v>
      </c>
      <c r="U4282" s="6">
        <f>IF($A4282="placement",T4282,SUMIF($C$10:$C$6209,$C4282,$T$10:$T$6209))</f>
        <v>34.51</v>
      </c>
      <c r="V4282" s="34">
        <f t="shared" si="203"/>
        <v>-1.0563380281690016E-2</v>
      </c>
      <c r="W4282" s="24"/>
      <c r="X4282" s="2" t="str">
        <f>IFERROR(MIN(VLOOKUP($W4282,margin_ranges!$A$5:$D$10,4,FALSE),$Q4282*100)/100,"")</f>
        <v/>
      </c>
      <c r="Y4282" s="6">
        <f t="shared" si="201"/>
        <v>34.51</v>
      </c>
      <c r="Z4282" s="6">
        <f>IF($A4282="placement",Y4282,SUMIF($C$10:$C$6209,$C4282,$Y$10:$Y$6209))</f>
        <v>34.51</v>
      </c>
      <c r="AA4282" s="29">
        <f t="shared" si="202"/>
        <v>-1.0563380281690016E-2</v>
      </c>
    </row>
    <row r="4283" spans="1:27" x14ac:dyDescent="0.3">
      <c r="A4283" s="16" t="s">
        <v>33</v>
      </c>
      <c r="B4283" s="16" t="s">
        <v>8133</v>
      </c>
      <c r="C4283" s="16" t="s">
        <v>8134</v>
      </c>
      <c r="D4283" s="8" t="s">
        <v>34</v>
      </c>
      <c r="E4283" s="16"/>
      <c r="F4283" s="17">
        <v>0.28999999999999898</v>
      </c>
      <c r="G4283" s="17">
        <v>0.43898567999999999</v>
      </c>
      <c r="H4283" s="36">
        <v>230.30090000000001</v>
      </c>
      <c r="I4283" s="36">
        <v>82.930599999999998</v>
      </c>
      <c r="J4283" s="22">
        <v>1405</v>
      </c>
      <c r="K4283" s="22">
        <v>354</v>
      </c>
      <c r="L4283" s="18">
        <v>0.36009999999999998</v>
      </c>
      <c r="M4283" s="19">
        <v>0.56455730000000004</v>
      </c>
      <c r="N4283" s="20">
        <v>0.26335900000000001</v>
      </c>
      <c r="O4283" s="22">
        <f>IFERROR(VLOOKUP($C4283,'site totals'!$J$2:$K$607,2,FALSE),1)</f>
        <v>655.4674</v>
      </c>
      <c r="P4283" s="21"/>
      <c r="Q4283" s="18">
        <v>0.53351236629999998</v>
      </c>
      <c r="R4283" s="17">
        <v>0.28999999999999998</v>
      </c>
      <c r="S4283" s="18" t="str">
        <f>IF($A4283="site","",VLOOKUP($P4283,margin_ranges!$A$5:$D$10,4,FALSE)/100)</f>
        <v/>
      </c>
      <c r="T4283" s="22" t="str">
        <f>IF(A4283="placement",$J4283*MIN($Q4283,$S4283),"")</f>
        <v/>
      </c>
      <c r="U4283" s="22">
        <f>IF($A4283="placement",T4283,SUMIF($C$10:$C$6209,$C4283,$T$10:$T$6209))</f>
        <v>417.98749999999995</v>
      </c>
      <c r="V4283" s="37">
        <f t="shared" si="203"/>
        <v>-1.0563380281690016E-2</v>
      </c>
      <c r="W4283" s="38"/>
      <c r="X4283" s="18" t="str">
        <f>IFERROR(MIN(VLOOKUP($W4283,margin_ranges!$A$5:$D$10,4,FALSE),$Q4283*100)/100,"")</f>
        <v/>
      </c>
      <c r="Y4283" s="6" t="str">
        <f t="shared" si="201"/>
        <v/>
      </c>
      <c r="Z4283" s="6">
        <f>IF($A4283="placement",Y4283,SUMIF($C$10:$C$6209,$C4283,$Y$10:$Y$6209))</f>
        <v>417.98749999999995</v>
      </c>
      <c r="AA4283" s="17">
        <f t="shared" si="202"/>
        <v>-1.0563380281690016E-2</v>
      </c>
    </row>
    <row r="4284" spans="1:27" hidden="1" x14ac:dyDescent="0.3">
      <c r="A4284" s="8" t="s">
        <v>17</v>
      </c>
      <c r="B4284" s="8" t="s">
        <v>8339</v>
      </c>
      <c r="C4284" s="8" t="s">
        <v>8340</v>
      </c>
      <c r="D4284" s="8" t="s">
        <v>8353</v>
      </c>
      <c r="E4284" s="8" t="s">
        <v>8354</v>
      </c>
      <c r="F4284" s="29">
        <v>6.8115450183103901E-2</v>
      </c>
      <c r="G4284" s="29">
        <v>0</v>
      </c>
      <c r="H4284" s="30">
        <v>2.9521000000000002</v>
      </c>
      <c r="I4284" s="30">
        <v>0.99219999999999997</v>
      </c>
      <c r="J4284" s="14">
        <v>27</v>
      </c>
      <c r="K4284" s="14">
        <v>2</v>
      </c>
      <c r="L4284" s="12">
        <v>0.33610000000000001</v>
      </c>
      <c r="M4284" s="7">
        <v>0.91213016000000002</v>
      </c>
      <c r="N4284" s="31">
        <v>0.85</v>
      </c>
      <c r="O4284" s="14">
        <f>IFERROR(VLOOKUP($C4284,'site totals'!$J$2:$K$607,2,FALSE),1)</f>
        <v>642.81110000000001</v>
      </c>
      <c r="P4284" s="32" t="s">
        <v>22</v>
      </c>
      <c r="Q4284" s="12">
        <v>6.8115450199999997E-2</v>
      </c>
      <c r="R4284" s="29">
        <v>0.11</v>
      </c>
      <c r="S4284" s="2">
        <f>IF($A4284="site","",VLOOKUP($P4284,margin_ranges!$A$5:$D$10,4,FALSE)/100)</f>
        <v>0.29749999999999999</v>
      </c>
      <c r="T4284" s="6">
        <f>IF(A4284="placement",$J4284*MIN($Q4284,$S4284),"")</f>
        <v>1.8391171553999999</v>
      </c>
      <c r="U4284" s="6">
        <f>IF($A4284="placement",T4284,SUMIF($C$10:$C$6209,$C4284,$T$10:$T$6209))</f>
        <v>1.8391171553999999</v>
      </c>
      <c r="V4284" s="34">
        <f t="shared" si="203"/>
        <v>4.7061291910112324E-2</v>
      </c>
      <c r="W4284" s="24"/>
      <c r="X4284" s="2" t="str">
        <f>IFERROR(MIN(VLOOKUP($W4284,margin_ranges!$A$5:$D$10,4,FALSE),$Q4284*100)/100,"")</f>
        <v/>
      </c>
      <c r="Y4284" s="6">
        <f t="shared" si="201"/>
        <v>1.8391171553999999</v>
      </c>
      <c r="Z4284" s="6">
        <f>IF($A4284="placement",Y4284,SUMIF($C$10:$C$6209,$C4284,$Y$10:$Y$6209))</f>
        <v>1.8391171553999999</v>
      </c>
      <c r="AA4284" s="29">
        <f t="shared" si="202"/>
        <v>4.7061291910112324E-2</v>
      </c>
    </row>
    <row r="4285" spans="1:27" hidden="1" x14ac:dyDescent="0.3">
      <c r="A4285" s="8" t="s">
        <v>17</v>
      </c>
      <c r="B4285" s="8" t="s">
        <v>8339</v>
      </c>
      <c r="C4285" s="8" t="s">
        <v>8340</v>
      </c>
      <c r="D4285" s="33" t="s">
        <v>8345</v>
      </c>
      <c r="E4285" s="8" t="s">
        <v>8346</v>
      </c>
      <c r="F4285" s="29">
        <v>1.4931285614163401E-3</v>
      </c>
      <c r="G4285" s="29">
        <v>0</v>
      </c>
      <c r="H4285" s="30">
        <v>8.2605000000000004</v>
      </c>
      <c r="I4285" s="30">
        <v>0.58509999999999995</v>
      </c>
      <c r="J4285" s="14">
        <v>35</v>
      </c>
      <c r="K4285" s="14">
        <v>0</v>
      </c>
      <c r="L4285" s="12">
        <v>7.0800000000000002E-2</v>
      </c>
      <c r="M4285" s="7">
        <v>2.0029907200000001</v>
      </c>
      <c r="N4285" s="31">
        <v>2</v>
      </c>
      <c r="O4285" s="14">
        <f>IFERROR(VLOOKUP($C4285,'site totals'!$J$2:$K$607,2,FALSE),1)</f>
        <v>642.81110000000001</v>
      </c>
      <c r="P4285" s="32" t="s">
        <v>22</v>
      </c>
      <c r="Q4285" s="12">
        <v>1.4931286E-3</v>
      </c>
      <c r="R4285" s="29">
        <v>0.25</v>
      </c>
      <c r="S4285" s="2">
        <f>IF($A4285="site","",VLOOKUP($P4285,margin_ranges!$A$5:$D$10,4,FALSE)/100)</f>
        <v>0.29749999999999999</v>
      </c>
      <c r="T4285" s="6">
        <f>IF(A4285="placement",$J4285*MIN($Q4285,$S4285),"")</f>
        <v>5.2259501E-2</v>
      </c>
      <c r="U4285" s="6">
        <f>IF($A4285="placement",T4285,SUMIF($C$10:$C$6209,$C4285,$T$10:$T$6209))</f>
        <v>5.2259501E-2</v>
      </c>
      <c r="V4285" s="34">
        <f t="shared" si="203"/>
        <v>0.33134249519999992</v>
      </c>
      <c r="W4285" s="24"/>
      <c r="X4285" s="2" t="str">
        <f>IFERROR(MIN(VLOOKUP($W4285,margin_ranges!$A$5:$D$10,4,FALSE),$Q4285*100)/100,"")</f>
        <v/>
      </c>
      <c r="Y4285" s="6">
        <f t="shared" si="201"/>
        <v>5.2259501E-2</v>
      </c>
      <c r="Z4285" s="6">
        <f>IF($A4285="placement",Y4285,SUMIF($C$10:$C$6209,$C4285,$Y$10:$Y$6209))</f>
        <v>5.2259501E-2</v>
      </c>
      <c r="AA4285" s="29">
        <f t="shared" si="202"/>
        <v>0.33134249519999992</v>
      </c>
    </row>
    <row r="4286" spans="1:27" hidden="1" x14ac:dyDescent="0.3">
      <c r="A4286" s="8" t="s">
        <v>17</v>
      </c>
      <c r="B4286" s="8" t="s">
        <v>8339</v>
      </c>
      <c r="C4286" s="8" t="s">
        <v>8340</v>
      </c>
      <c r="D4286" s="8" t="s">
        <v>8343</v>
      </c>
      <c r="E4286" s="8" t="s">
        <v>8344</v>
      </c>
      <c r="F4286" s="29">
        <v>5.6197220347638903E-2</v>
      </c>
      <c r="G4286" s="29">
        <v>0</v>
      </c>
      <c r="H4286" s="30">
        <v>8.8975000000000009</v>
      </c>
      <c r="I4286" s="30">
        <v>1.7394000000000001</v>
      </c>
      <c r="J4286" s="14">
        <v>47</v>
      </c>
      <c r="K4286" s="14">
        <v>3</v>
      </c>
      <c r="L4286" s="12">
        <v>0.19550000000000001</v>
      </c>
      <c r="M4286" s="7">
        <v>0.90061188000000003</v>
      </c>
      <c r="N4286" s="31">
        <v>0.85</v>
      </c>
      <c r="O4286" s="14">
        <f>IFERROR(VLOOKUP($C4286,'site totals'!$J$2:$K$607,2,FALSE),1)</f>
        <v>642.81110000000001</v>
      </c>
      <c r="P4286" s="32" t="s">
        <v>22</v>
      </c>
      <c r="Q4286" s="12">
        <v>5.6197220300000003E-2</v>
      </c>
      <c r="R4286" s="29">
        <v>0.09</v>
      </c>
      <c r="S4286" s="2">
        <f>IF($A4286="site","",VLOOKUP($P4286,margin_ranges!$A$5:$D$10,4,FALSE)/100)</f>
        <v>0.29749999999999999</v>
      </c>
      <c r="T4286" s="6">
        <f>IF(A4286="placement",$J4286*MIN($Q4286,$S4286),"")</f>
        <v>2.6412693541000003</v>
      </c>
      <c r="U4286" s="6">
        <f>IF($A4286="placement",T4286,SUMIF($C$10:$C$6209,$C4286,$T$10:$T$6209))</f>
        <v>2.6412693541000003</v>
      </c>
      <c r="V4286" s="34">
        <f t="shared" si="203"/>
        <v>3.7145911758241557E-2</v>
      </c>
      <c r="W4286" s="24"/>
      <c r="X4286" s="2" t="str">
        <f>IFERROR(MIN(VLOOKUP($W4286,margin_ranges!$A$5:$D$10,4,FALSE),$Q4286*100)/100,"")</f>
        <v/>
      </c>
      <c r="Y4286" s="6">
        <f t="shared" si="201"/>
        <v>2.6412693541000003</v>
      </c>
      <c r="Z4286" s="6">
        <f>IF($A4286="placement",Y4286,SUMIF($C$10:$C$6209,$C4286,$Y$10:$Y$6209))</f>
        <v>2.6412693541000003</v>
      </c>
      <c r="AA4286" s="29">
        <f t="shared" si="202"/>
        <v>3.7145911758241557E-2</v>
      </c>
    </row>
    <row r="4287" spans="1:27" hidden="1" x14ac:dyDescent="0.3">
      <c r="A4287" s="8" t="s">
        <v>17</v>
      </c>
      <c r="B4287" s="8" t="s">
        <v>8339</v>
      </c>
      <c r="C4287" s="8" t="s">
        <v>8340</v>
      </c>
      <c r="D4287" s="8" t="s">
        <v>8341</v>
      </c>
      <c r="E4287" s="8" t="s">
        <v>8342</v>
      </c>
      <c r="F4287" s="29">
        <v>8.7065532668010398E-2</v>
      </c>
      <c r="G4287" s="29">
        <v>0</v>
      </c>
      <c r="H4287" s="30">
        <v>41.8262</v>
      </c>
      <c r="I4287" s="30">
        <v>7.1627000000000001</v>
      </c>
      <c r="J4287" s="14">
        <v>118</v>
      </c>
      <c r="K4287" s="14">
        <v>10</v>
      </c>
      <c r="L4287" s="12">
        <v>0.17119999999999999</v>
      </c>
      <c r="M4287" s="7">
        <v>0.54768444000000005</v>
      </c>
      <c r="N4287" s="31">
        <v>0.5</v>
      </c>
      <c r="O4287" s="14">
        <f>IFERROR(VLOOKUP($C4287,'site totals'!$J$2:$K$607,2,FALSE),1)</f>
        <v>642.81110000000001</v>
      </c>
      <c r="P4287" s="32" t="s">
        <v>22</v>
      </c>
      <c r="Q4287" s="12">
        <v>8.7065532700000003E-2</v>
      </c>
      <c r="R4287" s="29">
        <v>0.1</v>
      </c>
      <c r="S4287" s="2">
        <f>IF($A4287="site","",VLOOKUP($P4287,margin_ranges!$A$5:$D$10,4,FALSE)/100)</f>
        <v>0.29749999999999999</v>
      </c>
      <c r="T4287" s="6">
        <f>IF(A4287="placement",$J4287*MIN($Q4287,$S4287),"")</f>
        <v>10.273732858600001</v>
      </c>
      <c r="U4287" s="6">
        <f>IF($A4287="placement",T4287,SUMIF($C$10:$C$6209,$C4287,$T$10:$T$6209))</f>
        <v>10.273732858600001</v>
      </c>
      <c r="V4287" s="34">
        <f t="shared" si="203"/>
        <v>1.4371630333333218E-2</v>
      </c>
      <c r="W4287" s="24"/>
      <c r="X4287" s="2" t="str">
        <f>IFERROR(MIN(VLOOKUP($W4287,margin_ranges!$A$5:$D$10,4,FALSE),$Q4287*100)/100,"")</f>
        <v/>
      </c>
      <c r="Y4287" s="6">
        <f t="shared" si="201"/>
        <v>10.273732858600001</v>
      </c>
      <c r="Z4287" s="6">
        <f>IF($A4287="placement",Y4287,SUMIF($C$10:$C$6209,$C4287,$Y$10:$Y$6209))</f>
        <v>10.273732858600001</v>
      </c>
      <c r="AA4287" s="29">
        <f t="shared" si="202"/>
        <v>1.4371630333333218E-2</v>
      </c>
    </row>
    <row r="4288" spans="1:27" hidden="1" x14ac:dyDescent="0.3">
      <c r="A4288" s="8" t="s">
        <v>17</v>
      </c>
      <c r="B4288" s="8" t="s">
        <v>8339</v>
      </c>
      <c r="C4288" s="8" t="s">
        <v>8340</v>
      </c>
      <c r="D4288" s="8" t="s">
        <v>8347</v>
      </c>
      <c r="E4288" s="8" t="s">
        <v>8348</v>
      </c>
      <c r="F4288" s="29">
        <v>8.4689876011301402E-2</v>
      </c>
      <c r="G4288" s="29">
        <v>0</v>
      </c>
      <c r="H4288" s="30">
        <v>42.751600000000003</v>
      </c>
      <c r="I4288" s="30">
        <v>12.125400000000001</v>
      </c>
      <c r="J4288" s="14">
        <v>338</v>
      </c>
      <c r="K4288" s="14">
        <v>29</v>
      </c>
      <c r="L4288" s="12">
        <v>0.28360000000000002</v>
      </c>
      <c r="M4288" s="7">
        <v>0.928647</v>
      </c>
      <c r="N4288" s="31">
        <v>0.85</v>
      </c>
      <c r="O4288" s="14">
        <f>IFERROR(VLOOKUP($C4288,'site totals'!$J$2:$K$607,2,FALSE),1)</f>
        <v>642.81110000000001</v>
      </c>
      <c r="P4288" s="32" t="s">
        <v>22</v>
      </c>
      <c r="Q4288" s="12">
        <v>8.4689875999999997E-2</v>
      </c>
      <c r="R4288" s="29">
        <v>0.12</v>
      </c>
      <c r="S4288" s="2">
        <f>IF($A4288="site","",VLOOKUP($P4288,margin_ranges!$A$5:$D$10,4,FALSE)/100)</f>
        <v>0.29749999999999999</v>
      </c>
      <c r="T4288" s="6">
        <f>IF(A4288="placement",$J4288*MIN($Q4288,$S4288),"")</f>
        <v>28.625178087999998</v>
      </c>
      <c r="U4288" s="6">
        <f>IF($A4288="placement",T4288,SUMIF($C$10:$C$6209,$C4288,$T$10:$T$6209))</f>
        <v>28.625178087999998</v>
      </c>
      <c r="V4288" s="34">
        <f t="shared" si="203"/>
        <v>4.0125140909091028E-2</v>
      </c>
      <c r="W4288" s="24"/>
      <c r="X4288" s="2" t="str">
        <f>IFERROR(MIN(VLOOKUP($W4288,margin_ranges!$A$5:$D$10,4,FALSE),$Q4288*100)/100,"")</f>
        <v/>
      </c>
      <c r="Y4288" s="6">
        <f t="shared" si="201"/>
        <v>28.625178087999998</v>
      </c>
      <c r="Z4288" s="6">
        <f>IF($A4288="placement",Y4288,SUMIF($C$10:$C$6209,$C4288,$Y$10:$Y$6209))</f>
        <v>28.625178087999998</v>
      </c>
      <c r="AA4288" s="29">
        <f t="shared" si="202"/>
        <v>4.0125140909091028E-2</v>
      </c>
    </row>
    <row r="4289" spans="1:27" hidden="1" x14ac:dyDescent="0.3">
      <c r="A4289" s="8" t="s">
        <v>17</v>
      </c>
      <c r="B4289" s="8" t="s">
        <v>8339</v>
      </c>
      <c r="C4289" s="8" t="s">
        <v>8340</v>
      </c>
      <c r="D4289" s="8" t="s">
        <v>8351</v>
      </c>
      <c r="E4289" s="8" t="s">
        <v>8352</v>
      </c>
      <c r="F4289" s="29">
        <v>2.97565062267315E-2</v>
      </c>
      <c r="G4289" s="29">
        <v>0</v>
      </c>
      <c r="H4289" s="30">
        <v>53.130400000000002</v>
      </c>
      <c r="I4289" s="30">
        <v>15.024699999999999</v>
      </c>
      <c r="J4289" s="14">
        <v>372</v>
      </c>
      <c r="K4289" s="14">
        <v>11</v>
      </c>
      <c r="L4289" s="12">
        <v>0.2828</v>
      </c>
      <c r="M4289" s="7">
        <v>0.82453529000000003</v>
      </c>
      <c r="N4289" s="31">
        <v>0.8</v>
      </c>
      <c r="O4289" s="14">
        <f>IFERROR(VLOOKUP($C4289,'site totals'!$J$2:$K$607,2,FALSE),1)</f>
        <v>642.81110000000001</v>
      </c>
      <c r="P4289" s="32" t="s">
        <v>22</v>
      </c>
      <c r="Q4289" s="12">
        <v>2.9756506200000001E-2</v>
      </c>
      <c r="R4289" s="29">
        <v>0.1</v>
      </c>
      <c r="S4289" s="2">
        <f>IF($A4289="site","",VLOOKUP($P4289,margin_ranges!$A$5:$D$10,4,FALSE)/100)</f>
        <v>0.29749999999999999</v>
      </c>
      <c r="T4289" s="6">
        <f>IF(A4289="placement",$J4289*MIN($Q4289,$S4289),"")</f>
        <v>11.0694203064</v>
      </c>
      <c r="U4289" s="6">
        <f>IF($A4289="placement",T4289,SUMIF($C$10:$C$6209,$C4289,$T$10:$T$6209))</f>
        <v>11.0694203064</v>
      </c>
      <c r="V4289" s="34">
        <f t="shared" si="203"/>
        <v>7.8048326444444482E-2</v>
      </c>
      <c r="W4289" s="24"/>
      <c r="X4289" s="2" t="str">
        <f>IFERROR(MIN(VLOOKUP($W4289,margin_ranges!$A$5:$D$10,4,FALSE),$Q4289*100)/100,"")</f>
        <v/>
      </c>
      <c r="Y4289" s="6">
        <f t="shared" si="201"/>
        <v>11.0694203064</v>
      </c>
      <c r="Z4289" s="6">
        <f>IF($A4289="placement",Y4289,SUMIF($C$10:$C$6209,$C4289,$Y$10:$Y$6209))</f>
        <v>11.0694203064</v>
      </c>
      <c r="AA4289" s="29">
        <f t="shared" si="202"/>
        <v>7.8048326444444482E-2</v>
      </c>
    </row>
    <row r="4290" spans="1:27" hidden="1" x14ac:dyDescent="0.3">
      <c r="A4290" s="8" t="s">
        <v>17</v>
      </c>
      <c r="B4290" s="8" t="s">
        <v>8339</v>
      </c>
      <c r="C4290" s="8" t="s">
        <v>8340</v>
      </c>
      <c r="D4290" s="8" t="s">
        <v>8349</v>
      </c>
      <c r="E4290" s="8" t="s">
        <v>8350</v>
      </c>
      <c r="F4290" s="29">
        <v>4.0586570625015701E-2</v>
      </c>
      <c r="G4290" s="29">
        <v>0</v>
      </c>
      <c r="H4290" s="30">
        <v>94.517700000000005</v>
      </c>
      <c r="I4290" s="30">
        <v>20.147600000000001</v>
      </c>
      <c r="J4290" s="14">
        <v>441</v>
      </c>
      <c r="K4290" s="14">
        <v>18</v>
      </c>
      <c r="L4290" s="12">
        <v>0.2132</v>
      </c>
      <c r="M4290" s="7">
        <v>0.72961246999999996</v>
      </c>
      <c r="N4290" s="31">
        <v>0.7</v>
      </c>
      <c r="O4290" s="14">
        <f>IFERROR(VLOOKUP($C4290,'site totals'!$J$2:$K$607,2,FALSE),1)</f>
        <v>642.81110000000001</v>
      </c>
      <c r="P4290" s="32" t="s">
        <v>22</v>
      </c>
      <c r="Q4290" s="12">
        <v>4.0586570600000003E-2</v>
      </c>
      <c r="R4290" s="29">
        <v>0.1</v>
      </c>
      <c r="S4290" s="2">
        <f>IF($A4290="site","",VLOOKUP($P4290,margin_ranges!$A$5:$D$10,4,FALSE)/100)</f>
        <v>0.29749999999999999</v>
      </c>
      <c r="T4290" s="6">
        <f>IF(A4290="placement",$J4290*MIN($Q4290,$S4290),"")</f>
        <v>17.898677634600002</v>
      </c>
      <c r="U4290" s="6">
        <f>IF($A4290="placement",T4290,SUMIF($C$10:$C$6209,$C4290,$T$10:$T$6209))</f>
        <v>17.898677634600002</v>
      </c>
      <c r="V4290" s="34">
        <f t="shared" si="203"/>
        <v>6.6014921555555439E-2</v>
      </c>
      <c r="W4290" s="24"/>
      <c r="X4290" s="2" t="str">
        <f>IFERROR(MIN(VLOOKUP($W4290,margin_ranges!$A$5:$D$10,4,FALSE),$Q4290*100)/100,"")</f>
        <v/>
      </c>
      <c r="Y4290" s="6">
        <f t="shared" si="201"/>
        <v>17.898677634600002</v>
      </c>
      <c r="Z4290" s="6">
        <f>IF($A4290="placement",Y4290,SUMIF($C$10:$C$6209,$C4290,$Y$10:$Y$6209))</f>
        <v>17.898677634600002</v>
      </c>
      <c r="AA4290" s="29">
        <f t="shared" si="202"/>
        <v>6.6014921555555439E-2</v>
      </c>
    </row>
    <row r="4291" spans="1:27" x14ac:dyDescent="0.3">
      <c r="A4291" s="16" t="s">
        <v>33</v>
      </c>
      <c r="B4291" s="16" t="s">
        <v>8339</v>
      </c>
      <c r="C4291" s="16" t="s">
        <v>8340</v>
      </c>
      <c r="D4291" s="33" t="s">
        <v>34</v>
      </c>
      <c r="E4291" s="16"/>
      <c r="F4291" s="17">
        <v>5.2528291456074697E-2</v>
      </c>
      <c r="G4291" s="17">
        <v>0</v>
      </c>
      <c r="H4291" s="36">
        <v>252.33600000000001</v>
      </c>
      <c r="I4291" s="36">
        <v>57.777200000000001</v>
      </c>
      <c r="J4291" s="22">
        <v>1377</v>
      </c>
      <c r="K4291" s="22">
        <v>72</v>
      </c>
      <c r="L4291" s="18">
        <v>0.22900000000000001</v>
      </c>
      <c r="M4291" s="19">
        <v>0.79469179999999995</v>
      </c>
      <c r="N4291" s="20">
        <v>0.75294799999999995</v>
      </c>
      <c r="O4291" s="22">
        <f>IFERROR(VLOOKUP($C4291,'site totals'!$J$2:$K$607,2,FALSE),1)</f>
        <v>642.81110000000001</v>
      </c>
      <c r="P4291" s="21"/>
      <c r="Q4291" s="18">
        <v>5.2528291499999998E-2</v>
      </c>
      <c r="R4291" s="17">
        <v>0.1086</v>
      </c>
      <c r="S4291" s="18" t="str">
        <f>IF($A4291="site","",VLOOKUP($P4291,margin_ranges!$A$5:$D$10,4,FALSE)/100)</f>
        <v/>
      </c>
      <c r="T4291" s="22" t="str">
        <f>IF(A4291="placement",$J4291*MIN($Q4291,$S4291),"")</f>
        <v/>
      </c>
      <c r="U4291" s="22">
        <f>IF($A4291="placement",T4291,SUMIF($C$10:$C$6209,$C4291,$T$10:$T$6209))</f>
        <v>72.399654898099996</v>
      </c>
      <c r="V4291" s="37">
        <f t="shared" si="203"/>
        <v>6.2847411211937487E-2</v>
      </c>
      <c r="W4291" s="38"/>
      <c r="X4291" s="18" t="str">
        <f>IFERROR(MIN(VLOOKUP($W4291,margin_ranges!$A$5:$D$10,4,FALSE),$Q4291*100)/100,"")</f>
        <v/>
      </c>
      <c r="Y4291" s="6" t="str">
        <f t="shared" si="201"/>
        <v/>
      </c>
      <c r="Z4291" s="6">
        <f>IF($A4291="placement",Y4291,SUMIF($C$10:$C$6209,$C4291,$Y$10:$Y$6209))</f>
        <v>72.399654898099996</v>
      </c>
      <c r="AA4291" s="17">
        <f t="shared" si="202"/>
        <v>6.2847411211937487E-2</v>
      </c>
    </row>
    <row r="4292" spans="1:27" hidden="1" x14ac:dyDescent="0.3">
      <c r="A4292" s="8" t="s">
        <v>17</v>
      </c>
      <c r="B4292" s="8" t="s">
        <v>9521</v>
      </c>
      <c r="C4292" s="8" t="s">
        <v>9522</v>
      </c>
      <c r="D4292" s="8" t="s">
        <v>9523</v>
      </c>
      <c r="E4292" s="8" t="s">
        <v>9524</v>
      </c>
      <c r="F4292" s="29">
        <v>0.25</v>
      </c>
      <c r="G4292" s="29">
        <v>0</v>
      </c>
      <c r="H4292" s="30">
        <v>11.014099999999999</v>
      </c>
      <c r="I4292" s="30">
        <v>1.0952</v>
      </c>
      <c r="J4292" s="14">
        <v>49</v>
      </c>
      <c r="K4292" s="14">
        <v>12</v>
      </c>
      <c r="L4292" s="12">
        <v>9.9400000000000002E-2</v>
      </c>
      <c r="M4292" s="7">
        <v>1.4844453099999999</v>
      </c>
      <c r="N4292" s="31">
        <v>0.9</v>
      </c>
      <c r="O4292" s="14">
        <f>IFERROR(VLOOKUP($C4292,'site totals'!$J$2:$K$607,2,FALSE),1)</f>
        <v>636.55240000000003</v>
      </c>
      <c r="P4292" s="32" t="s">
        <v>91</v>
      </c>
      <c r="Q4292" s="12">
        <v>0.39371293000000002</v>
      </c>
      <c r="R4292" s="29">
        <v>0.25</v>
      </c>
      <c r="S4292" s="2">
        <f>IF($A4292="site","",VLOOKUP($P4292,margin_ranges!$A$5:$D$10,4,FALSE)/100)</f>
        <v>0.29749999999999999</v>
      </c>
      <c r="T4292" s="6">
        <f>IF(A4292="placement",$J4292*MIN($Q4292,$S4292),"")</f>
        <v>14.577499999999999</v>
      </c>
      <c r="U4292" s="6">
        <f>IF($A4292="placement",T4292,SUMIF($C$10:$C$6209,$C4292,$T$10:$T$6209))</f>
        <v>14.577499999999999</v>
      </c>
      <c r="V4292" s="34">
        <f t="shared" si="203"/>
        <v>-6.3333333333333353E-2</v>
      </c>
      <c r="W4292" s="24"/>
      <c r="X4292" s="2" t="str">
        <f>IFERROR(MIN(VLOOKUP($W4292,margin_ranges!$A$5:$D$10,4,FALSE),$Q4292*100)/100,"")</f>
        <v/>
      </c>
      <c r="Y4292" s="6">
        <f t="shared" si="201"/>
        <v>14.577499999999999</v>
      </c>
      <c r="Z4292" s="6">
        <f>IF($A4292="placement",Y4292,SUMIF($C$10:$C$6209,$C4292,$Y$10:$Y$6209))</f>
        <v>14.577499999999999</v>
      </c>
      <c r="AA4292" s="29">
        <f t="shared" si="202"/>
        <v>-6.3333333333333353E-2</v>
      </c>
    </row>
    <row r="4293" spans="1:27" hidden="1" x14ac:dyDescent="0.3">
      <c r="A4293" s="8" t="s">
        <v>17</v>
      </c>
      <c r="B4293" s="8" t="s">
        <v>9521</v>
      </c>
      <c r="C4293" s="8" t="s">
        <v>9522</v>
      </c>
      <c r="D4293" s="8" t="s">
        <v>9525</v>
      </c>
      <c r="E4293" s="8" t="s">
        <v>9526</v>
      </c>
      <c r="F4293" s="29">
        <v>0.3</v>
      </c>
      <c r="G4293" s="29">
        <v>1</v>
      </c>
      <c r="H4293" s="30">
        <v>153.10570000000001</v>
      </c>
      <c r="I4293" s="30">
        <v>26.9391</v>
      </c>
      <c r="J4293" s="14">
        <v>1315</v>
      </c>
      <c r="K4293" s="14">
        <v>387</v>
      </c>
      <c r="L4293" s="12">
        <v>0.17599999999999999</v>
      </c>
      <c r="M4293" s="7">
        <v>1.62745932</v>
      </c>
      <c r="N4293" s="31">
        <v>1.1000000000000001</v>
      </c>
      <c r="O4293" s="14">
        <f>IFERROR(VLOOKUP($C4293,'site totals'!$J$2:$K$607,2,FALSE),1)</f>
        <v>636.55240000000003</v>
      </c>
      <c r="P4293" s="32" t="s">
        <v>94</v>
      </c>
      <c r="Q4293" s="12">
        <v>0.32409984889999999</v>
      </c>
      <c r="R4293" s="29">
        <v>0.3</v>
      </c>
      <c r="S4293" s="2">
        <f>IF($A4293="site","",VLOOKUP($P4293,margin_ranges!$A$5:$D$10,4,FALSE)/100)</f>
        <v>0.19750000000000001</v>
      </c>
      <c r="T4293" s="6">
        <f>IF(A4293="placement",$J4293*MIN($Q4293,$S4293),"")</f>
        <v>259.71250000000003</v>
      </c>
      <c r="U4293" s="6">
        <f>IF($A4293="placement",T4293,SUMIF($C$10:$C$6209,$C4293,$T$10:$T$6209))</f>
        <v>259.71250000000003</v>
      </c>
      <c r="V4293" s="34">
        <f t="shared" si="203"/>
        <v>0.14642857142857157</v>
      </c>
      <c r="W4293" s="24"/>
      <c r="X4293" s="2" t="str">
        <f>IFERROR(MIN(VLOOKUP($W4293,margin_ranges!$A$5:$D$10,4,FALSE),$Q4293*100)/100,"")</f>
        <v/>
      </c>
      <c r="Y4293" s="6">
        <f t="shared" si="201"/>
        <v>259.71250000000003</v>
      </c>
      <c r="Z4293" s="6">
        <f>IF($A4293="placement",Y4293,SUMIF($C$10:$C$6209,$C4293,$Y$10:$Y$6209))</f>
        <v>259.71250000000003</v>
      </c>
      <c r="AA4293" s="17">
        <f t="shared" si="202"/>
        <v>0.14642857142857157</v>
      </c>
    </row>
    <row r="4294" spans="1:27" x14ac:dyDescent="0.3">
      <c r="A4294" s="16" t="s">
        <v>33</v>
      </c>
      <c r="B4294" s="16" t="s">
        <v>9521</v>
      </c>
      <c r="C4294" s="16" t="s">
        <v>9522</v>
      </c>
      <c r="D4294" s="8" t="s">
        <v>34</v>
      </c>
      <c r="E4294" s="16"/>
      <c r="F4294" s="17">
        <v>0.29821216603692002</v>
      </c>
      <c r="G4294" s="17">
        <v>0.96424332000000001</v>
      </c>
      <c r="H4294" s="36">
        <v>164.1198</v>
      </c>
      <c r="I4294" s="36">
        <v>28.034300000000002</v>
      </c>
      <c r="J4294" s="22">
        <v>1364</v>
      </c>
      <c r="K4294" s="22">
        <v>400</v>
      </c>
      <c r="L4294" s="18">
        <v>0.17080000000000001</v>
      </c>
      <c r="M4294" s="19">
        <v>1.6218722000000001</v>
      </c>
      <c r="N4294" s="20">
        <v>1.092187</v>
      </c>
      <c r="O4294" s="22">
        <f>IFERROR(VLOOKUP($C4294,'site totals'!$J$2:$K$607,2,FALSE),1)</f>
        <v>636.55240000000003</v>
      </c>
      <c r="P4294" s="21"/>
      <c r="Q4294" s="18">
        <v>0.32658873999999999</v>
      </c>
      <c r="R4294" s="17">
        <v>0.29820000000000002</v>
      </c>
      <c r="S4294" s="18" t="str">
        <f>IF($A4294="site","",VLOOKUP($P4294,margin_ranges!$A$5:$D$10,4,FALSE)/100)</f>
        <v/>
      </c>
      <c r="T4294" s="22" t="str">
        <f>IF(A4294="placement",$J4294*MIN($Q4294,$S4294),"")</f>
        <v/>
      </c>
      <c r="U4294" s="22">
        <f>IF($A4294="placement",T4294,SUMIF($C$10:$C$6209,$C4294,$T$10:$T$6209))</f>
        <v>274.29000000000002</v>
      </c>
      <c r="V4294" s="37">
        <f t="shared" si="203"/>
        <v>0.13836937109351832</v>
      </c>
      <c r="W4294" s="38"/>
      <c r="X4294" s="18" t="str">
        <f>IFERROR(MIN(VLOOKUP($W4294,margin_ranges!$A$5:$D$10,4,FALSE),$Q4294*100)/100,"")</f>
        <v/>
      </c>
      <c r="Y4294" s="6" t="str">
        <f t="shared" si="201"/>
        <v/>
      </c>
      <c r="Z4294" s="6">
        <f>IF($A4294="placement",Y4294,SUMIF($C$10:$C$6209,$C4294,$Y$10:$Y$6209))</f>
        <v>274.29000000000002</v>
      </c>
      <c r="AA4294" s="17">
        <f t="shared" si="202"/>
        <v>0.13836937109351832</v>
      </c>
    </row>
    <row r="4295" spans="1:27" hidden="1" x14ac:dyDescent="0.3">
      <c r="A4295" s="8" t="s">
        <v>17</v>
      </c>
      <c r="B4295" s="8" t="s">
        <v>9201</v>
      </c>
      <c r="C4295" s="8" t="s">
        <v>9202</v>
      </c>
      <c r="D4295" s="8" t="s">
        <v>9203</v>
      </c>
      <c r="E4295" s="8" t="s">
        <v>9204</v>
      </c>
      <c r="F4295" s="29">
        <v>0.25</v>
      </c>
      <c r="G4295" s="29">
        <v>1</v>
      </c>
      <c r="H4295" s="30">
        <v>477.72460000000001</v>
      </c>
      <c r="I4295" s="30">
        <v>7.1083999999999996</v>
      </c>
      <c r="J4295" s="14">
        <v>258</v>
      </c>
      <c r="K4295" s="14">
        <v>65</v>
      </c>
      <c r="L4295" s="12">
        <v>1.49E-2</v>
      </c>
      <c r="M4295" s="7">
        <v>1.2108523099999999</v>
      </c>
      <c r="N4295" s="31">
        <v>0.35</v>
      </c>
      <c r="O4295" s="14">
        <f>IFERROR(VLOOKUP($C4295,'site totals'!$J$2:$K$607,2,FALSE),1)</f>
        <v>629.38379999999995</v>
      </c>
      <c r="P4295" s="32" t="s">
        <v>91</v>
      </c>
      <c r="Q4295" s="12">
        <v>0.71094740649999999</v>
      </c>
      <c r="R4295" s="29">
        <v>0.25</v>
      </c>
      <c r="S4295" s="2">
        <f>IF($A4295="site","",VLOOKUP($P4295,margin_ranges!$A$5:$D$10,4,FALSE)/100)</f>
        <v>0.29749999999999999</v>
      </c>
      <c r="T4295" s="6">
        <f>IF(A4295="placement",$J4295*MIN($Q4295,$S4295),"")</f>
        <v>76.754999999999995</v>
      </c>
      <c r="U4295" s="6">
        <f>IF($A4295="placement",T4295,SUMIF($C$10:$C$6209,$C4295,$T$10:$T$6209))</f>
        <v>76.754999999999995</v>
      </c>
      <c r="V4295" s="34">
        <f t="shared" si="203"/>
        <v>-6.3333333333333353E-2</v>
      </c>
      <c r="W4295" s="24"/>
      <c r="X4295" s="2" t="str">
        <f>IFERROR(MIN(VLOOKUP($W4295,margin_ranges!$A$5:$D$10,4,FALSE),$Q4295*100)/100,"")</f>
        <v/>
      </c>
      <c r="Y4295" s="6">
        <f t="shared" si="201"/>
        <v>76.754999999999995</v>
      </c>
      <c r="Z4295" s="6">
        <f>IF($A4295="placement",Y4295,SUMIF($C$10:$C$6209,$C4295,$Y$10:$Y$6209))</f>
        <v>76.754999999999995</v>
      </c>
      <c r="AA4295" s="29">
        <f t="shared" si="202"/>
        <v>-6.3333333333333353E-2</v>
      </c>
    </row>
    <row r="4296" spans="1:27" hidden="1" x14ac:dyDescent="0.3">
      <c r="A4296" s="8" t="s">
        <v>17</v>
      </c>
      <c r="B4296" s="8" t="s">
        <v>9201</v>
      </c>
      <c r="C4296" s="8" t="s">
        <v>9202</v>
      </c>
      <c r="D4296" s="8" t="s">
        <v>9209</v>
      </c>
      <c r="E4296" s="8" t="s">
        <v>9210</v>
      </c>
      <c r="F4296" s="29">
        <v>0.3</v>
      </c>
      <c r="G4296" s="29">
        <v>1</v>
      </c>
      <c r="H4296" s="30">
        <v>445.77390000000003</v>
      </c>
      <c r="I4296" s="30">
        <v>24.837599999999998</v>
      </c>
      <c r="J4296" s="14">
        <v>402</v>
      </c>
      <c r="K4296" s="14">
        <v>120</v>
      </c>
      <c r="L4296" s="12">
        <v>5.57E-2</v>
      </c>
      <c r="M4296" s="7">
        <v>0.53886853000000001</v>
      </c>
      <c r="N4296" s="31">
        <v>0.25</v>
      </c>
      <c r="O4296" s="14">
        <f>IFERROR(VLOOKUP($C4296,'site totals'!$J$2:$K$607,2,FALSE),1)</f>
        <v>629.38379999999995</v>
      </c>
      <c r="P4296" s="32" t="s">
        <v>91</v>
      </c>
      <c r="Q4296" s="12">
        <v>0.53606495089999995</v>
      </c>
      <c r="R4296" s="29">
        <v>0.3</v>
      </c>
      <c r="S4296" s="2">
        <f>IF($A4296="site","",VLOOKUP($P4296,margin_ranges!$A$5:$D$10,4,FALSE)/100)</f>
        <v>0.29749999999999999</v>
      </c>
      <c r="T4296" s="6">
        <f>IF(A4296="placement",$J4296*MIN($Q4296,$S4296),"")</f>
        <v>119.595</v>
      </c>
      <c r="U4296" s="6">
        <f>IF($A4296="placement",T4296,SUMIF($C$10:$C$6209,$C4296,$T$10:$T$6209))</f>
        <v>119.595</v>
      </c>
      <c r="V4296" s="34">
        <f t="shared" si="203"/>
        <v>3.5714285714285587E-3</v>
      </c>
      <c r="W4296" s="24"/>
      <c r="X4296" s="2" t="str">
        <f>IFERROR(MIN(VLOOKUP($W4296,margin_ranges!$A$5:$D$10,4,FALSE),$Q4296*100)/100,"")</f>
        <v/>
      </c>
      <c r="Y4296" s="6">
        <f t="shared" si="201"/>
        <v>119.595</v>
      </c>
      <c r="Z4296" s="6">
        <f>IF($A4296="placement",Y4296,SUMIF($C$10:$C$6209,$C4296,$Y$10:$Y$6209))</f>
        <v>119.595</v>
      </c>
      <c r="AA4296" s="29">
        <f t="shared" si="202"/>
        <v>3.5714285714285587E-3</v>
      </c>
    </row>
    <row r="4297" spans="1:27" hidden="1" x14ac:dyDescent="0.3">
      <c r="A4297" s="8" t="s">
        <v>17</v>
      </c>
      <c r="B4297" s="8" t="s">
        <v>9201</v>
      </c>
      <c r="C4297" s="8" t="s">
        <v>9202</v>
      </c>
      <c r="D4297" s="8" t="s">
        <v>9205</v>
      </c>
      <c r="E4297" s="8" t="s">
        <v>9206</v>
      </c>
      <c r="F4297" s="29">
        <v>0.3</v>
      </c>
      <c r="G4297" s="29">
        <v>1</v>
      </c>
      <c r="H4297" s="30">
        <v>380.65969999999999</v>
      </c>
      <c r="I4297" s="30">
        <v>17.423999999999999</v>
      </c>
      <c r="J4297" s="14">
        <v>325</v>
      </c>
      <c r="K4297" s="14">
        <v>97</v>
      </c>
      <c r="L4297" s="12">
        <v>4.58E-2</v>
      </c>
      <c r="M4297" s="7">
        <v>0.62106371999999999</v>
      </c>
      <c r="N4297" s="31">
        <v>0.25</v>
      </c>
      <c r="O4297" s="14">
        <f>IFERROR(VLOOKUP($C4297,'site totals'!$J$2:$K$607,2,FALSE),1)</f>
        <v>629.38379999999995</v>
      </c>
      <c r="P4297" s="32" t="s">
        <v>91</v>
      </c>
      <c r="Q4297" s="12">
        <v>0.59746481510000005</v>
      </c>
      <c r="R4297" s="29">
        <v>0.3</v>
      </c>
      <c r="S4297" s="2">
        <f>IF($A4297="site","",VLOOKUP($P4297,margin_ranges!$A$5:$D$10,4,FALSE)/100)</f>
        <v>0.29749999999999999</v>
      </c>
      <c r="T4297" s="6">
        <f>IF(A4297="placement",$J4297*MIN($Q4297,$S4297),"")</f>
        <v>96.6875</v>
      </c>
      <c r="U4297" s="6">
        <f>IF($A4297="placement",T4297,SUMIF($C$10:$C$6209,$C4297,$T$10:$T$6209))</f>
        <v>96.6875</v>
      </c>
      <c r="V4297" s="34">
        <f t="shared" si="203"/>
        <v>3.5714285714287808E-3</v>
      </c>
      <c r="W4297" s="24"/>
      <c r="X4297" s="2" t="str">
        <f>IFERROR(MIN(VLOOKUP($W4297,margin_ranges!$A$5:$D$10,4,FALSE),$Q4297*100)/100,"")</f>
        <v/>
      </c>
      <c r="Y4297" s="6">
        <f t="shared" si="201"/>
        <v>96.6875</v>
      </c>
      <c r="Z4297" s="6">
        <f>IF($A4297="placement",Y4297,SUMIF($C$10:$C$6209,$C4297,$Y$10:$Y$6209))</f>
        <v>96.6875</v>
      </c>
      <c r="AA4297" s="17">
        <f t="shared" si="202"/>
        <v>3.5714285714287808E-3</v>
      </c>
    </row>
    <row r="4298" spans="1:27" hidden="1" x14ac:dyDescent="0.3">
      <c r="A4298" s="8" t="s">
        <v>17</v>
      </c>
      <c r="B4298" s="8" t="s">
        <v>9201</v>
      </c>
      <c r="C4298" s="8" t="s">
        <v>9202</v>
      </c>
      <c r="D4298" s="8" t="s">
        <v>9207</v>
      </c>
      <c r="E4298" s="8" t="s">
        <v>9208</v>
      </c>
      <c r="F4298" s="29">
        <v>0.29999999999999899</v>
      </c>
      <c r="G4298" s="29">
        <v>1</v>
      </c>
      <c r="H4298" s="30">
        <v>479.93740000000003</v>
      </c>
      <c r="I4298" s="30">
        <v>26.3721</v>
      </c>
      <c r="J4298" s="14">
        <v>364</v>
      </c>
      <c r="K4298" s="14">
        <v>109</v>
      </c>
      <c r="L4298" s="12">
        <v>5.4899999999999997E-2</v>
      </c>
      <c r="M4298" s="7">
        <v>0.46045411000000003</v>
      </c>
      <c r="N4298" s="31">
        <v>0.25</v>
      </c>
      <c r="O4298" s="14">
        <f>IFERROR(VLOOKUP($C4298,'site totals'!$J$2:$K$607,2,FALSE),1)</f>
        <v>629.38379999999995</v>
      </c>
      <c r="P4298" s="32" t="s">
        <v>91</v>
      </c>
      <c r="Q4298" s="12">
        <v>0.45705772459999999</v>
      </c>
      <c r="R4298" s="29">
        <v>0.3</v>
      </c>
      <c r="S4298" s="2">
        <f>IF($A4298="site","",VLOOKUP($P4298,margin_ranges!$A$5:$D$10,4,FALSE)/100)</f>
        <v>0.29749999999999999</v>
      </c>
      <c r="T4298" s="6">
        <f>IF(A4298="placement",$J4298*MIN($Q4298,$S4298),"")</f>
        <v>108.28999999999999</v>
      </c>
      <c r="U4298" s="6">
        <f>IF($A4298="placement",T4298,SUMIF($C$10:$C$6209,$C4298,$T$10:$T$6209))</f>
        <v>108.28999999999999</v>
      </c>
      <c r="V4298" s="34">
        <f t="shared" si="203"/>
        <v>3.5714285714287808E-3</v>
      </c>
      <c r="W4298" s="24"/>
      <c r="X4298" s="2" t="str">
        <f>IFERROR(MIN(VLOOKUP($W4298,margin_ranges!$A$5:$D$10,4,FALSE),$Q4298*100)/100,"")</f>
        <v/>
      </c>
      <c r="Y4298" s="6">
        <f t="shared" si="201"/>
        <v>108.28999999999999</v>
      </c>
      <c r="Z4298" s="6">
        <f>IF($A4298="placement",Y4298,SUMIF($C$10:$C$6209,$C4298,$Y$10:$Y$6209))</f>
        <v>108.28999999999999</v>
      </c>
      <c r="AA4298" s="29">
        <f t="shared" si="202"/>
        <v>3.5714285714287808E-3</v>
      </c>
    </row>
    <row r="4299" spans="1:27" x14ac:dyDescent="0.3">
      <c r="A4299" s="16" t="s">
        <v>33</v>
      </c>
      <c r="B4299" s="16" t="s">
        <v>9201</v>
      </c>
      <c r="C4299" s="16" t="s">
        <v>9202</v>
      </c>
      <c r="D4299" s="8" t="s">
        <v>34</v>
      </c>
      <c r="E4299" s="16"/>
      <c r="F4299" s="17">
        <v>0.29042701766394302</v>
      </c>
      <c r="G4299" s="17">
        <v>1</v>
      </c>
      <c r="H4299" s="36">
        <v>1784.0957000000001</v>
      </c>
      <c r="I4299" s="36">
        <v>75.742099999999994</v>
      </c>
      <c r="J4299" s="22">
        <v>1349</v>
      </c>
      <c r="K4299" s="22">
        <v>392</v>
      </c>
      <c r="L4299" s="18">
        <v>4.2500000000000003E-2</v>
      </c>
      <c r="M4299" s="19">
        <v>0.59354048000000004</v>
      </c>
      <c r="N4299" s="20">
        <v>0.25938499999999998</v>
      </c>
      <c r="O4299" s="22">
        <f>IFERROR(VLOOKUP($C4299,'site totals'!$J$2:$K$607,2,FALSE),1)</f>
        <v>629.38379999999995</v>
      </c>
      <c r="P4299" s="21"/>
      <c r="Q4299" s="18">
        <v>0.56298684399999999</v>
      </c>
      <c r="R4299" s="17">
        <v>0.29039999999999999</v>
      </c>
      <c r="S4299" s="18" t="str">
        <f>IF($A4299="site","",VLOOKUP($P4299,margin_ranges!$A$5:$D$10,4,FALSE)/100)</f>
        <v/>
      </c>
      <c r="T4299" s="22" t="str">
        <f>IF(A4299="placement",$J4299*MIN($Q4299,$S4299),"")</f>
        <v/>
      </c>
      <c r="U4299" s="22">
        <f>IF($A4299="placement",T4299,SUMIF($C$10:$C$6209,$C4299,$T$10:$T$6209))</f>
        <v>401.32749999999999</v>
      </c>
      <c r="V4299" s="37">
        <f t="shared" si="203"/>
        <v>-1.000563697857948E-2</v>
      </c>
      <c r="W4299" s="38"/>
      <c r="X4299" s="18" t="str">
        <f>IFERROR(MIN(VLOOKUP($W4299,margin_ranges!$A$5:$D$10,4,FALSE),$Q4299*100)/100,"")</f>
        <v/>
      </c>
      <c r="Y4299" s="6" t="str">
        <f t="shared" si="201"/>
        <v/>
      </c>
      <c r="Z4299" s="6">
        <f>IF($A4299="placement",Y4299,SUMIF($C$10:$C$6209,$C4299,$Y$10:$Y$6209))</f>
        <v>401.32749999999999</v>
      </c>
      <c r="AA4299" s="17">
        <f t="shared" si="202"/>
        <v>-1.000563697857948E-2</v>
      </c>
    </row>
    <row r="4300" spans="1:27" hidden="1" x14ac:dyDescent="0.3">
      <c r="A4300" s="8" t="s">
        <v>17</v>
      </c>
      <c r="B4300" s="8" t="s">
        <v>8042</v>
      </c>
      <c r="C4300" s="8" t="s">
        <v>8043</v>
      </c>
      <c r="D4300" s="8" t="s">
        <v>8046</v>
      </c>
      <c r="E4300" s="8" t="s">
        <v>8047</v>
      </c>
      <c r="F4300" s="29">
        <v>0.28999999999999998</v>
      </c>
      <c r="G4300" s="29">
        <v>1</v>
      </c>
      <c r="H4300" s="30">
        <v>56.533099999999997</v>
      </c>
      <c r="I4300" s="30">
        <v>2.0226999999999999</v>
      </c>
      <c r="J4300" s="14">
        <v>92</v>
      </c>
      <c r="K4300" s="14">
        <v>24</v>
      </c>
      <c r="L4300" s="12">
        <v>3.5799999999999998E-2</v>
      </c>
      <c r="M4300" s="7">
        <v>1.50940038</v>
      </c>
      <c r="N4300" s="31">
        <v>0.8</v>
      </c>
      <c r="O4300" s="14">
        <f>IFERROR(VLOOKUP($C4300,'site totals'!$J$2:$K$607,2,FALSE),1)</f>
        <v>625.19129999999996</v>
      </c>
      <c r="P4300" s="32" t="s">
        <v>22</v>
      </c>
      <c r="Q4300" s="12">
        <v>0.46998820870000002</v>
      </c>
      <c r="R4300" s="29">
        <v>0.28999999999999998</v>
      </c>
      <c r="S4300" s="2">
        <f>IF($A4300="site","",VLOOKUP($P4300,margin_ranges!$A$5:$D$10,4,FALSE)/100)</f>
        <v>0.29749999999999999</v>
      </c>
      <c r="T4300" s="6">
        <f>IF(A4300="placement",$J4300*MIN($Q4300,$S4300),"")</f>
        <v>27.369999999999997</v>
      </c>
      <c r="U4300" s="6">
        <f>IF($A4300="placement",T4300,SUMIF($C$10:$C$6209,$C4300,$T$10:$T$6209))</f>
        <v>27.369999999999997</v>
      </c>
      <c r="V4300" s="34">
        <f t="shared" si="203"/>
        <v>-1.0563380281690127E-2</v>
      </c>
      <c r="W4300" s="24"/>
      <c r="X4300" s="2" t="str">
        <f>IFERROR(MIN(VLOOKUP($W4300,margin_ranges!$A$5:$D$10,4,FALSE),$Q4300*100)/100,"")</f>
        <v/>
      </c>
      <c r="Y4300" s="6">
        <f t="shared" si="201"/>
        <v>27.369999999999997</v>
      </c>
      <c r="Z4300" s="6">
        <f>IF($A4300="placement",Y4300,SUMIF($C$10:$C$6209,$C4300,$Y$10:$Y$6209))</f>
        <v>27.369999999999997</v>
      </c>
      <c r="AA4300" s="29">
        <f t="shared" si="202"/>
        <v>-1.0563380281690127E-2</v>
      </c>
    </row>
    <row r="4301" spans="1:27" hidden="1" x14ac:dyDescent="0.3">
      <c r="A4301" s="8" t="s">
        <v>17</v>
      </c>
      <c r="B4301" s="8" t="s">
        <v>8042</v>
      </c>
      <c r="C4301" s="8" t="s">
        <v>8043</v>
      </c>
      <c r="D4301" s="8" t="s">
        <v>8050</v>
      </c>
      <c r="E4301" s="8" t="s">
        <v>8051</v>
      </c>
      <c r="F4301" s="29">
        <v>0.28999999999999998</v>
      </c>
      <c r="G4301" s="29">
        <v>1</v>
      </c>
      <c r="H4301" s="30">
        <v>85.046700000000001</v>
      </c>
      <c r="I4301" s="30">
        <v>8.9159000000000006</v>
      </c>
      <c r="J4301" s="14">
        <v>176</v>
      </c>
      <c r="K4301" s="14">
        <v>45</v>
      </c>
      <c r="L4301" s="12">
        <v>0.1048</v>
      </c>
      <c r="M4301" s="7">
        <v>0.65912740000000003</v>
      </c>
      <c r="N4301" s="31">
        <v>0.2</v>
      </c>
      <c r="O4301" s="14">
        <f>IFERROR(VLOOKUP($C4301,'site totals'!$J$2:$K$607,2,FALSE),1)</f>
        <v>625.19129999999996</v>
      </c>
      <c r="P4301" s="32" t="s">
        <v>22</v>
      </c>
      <c r="Q4301" s="12">
        <v>0.69656852260000002</v>
      </c>
      <c r="R4301" s="29">
        <v>0.28999999999999998</v>
      </c>
      <c r="S4301" s="2">
        <f>IF($A4301="site","",VLOOKUP($P4301,margin_ranges!$A$5:$D$10,4,FALSE)/100)</f>
        <v>0.29749999999999999</v>
      </c>
      <c r="T4301" s="6">
        <f>IF(A4301="placement",$J4301*MIN($Q4301,$S4301),"")</f>
        <v>52.36</v>
      </c>
      <c r="U4301" s="6">
        <f>IF($A4301="placement",T4301,SUMIF($C$10:$C$6209,$C4301,$T$10:$T$6209))</f>
        <v>52.36</v>
      </c>
      <c r="V4301" s="34">
        <f t="shared" si="203"/>
        <v>-1.0563380281690127E-2</v>
      </c>
      <c r="W4301" s="24"/>
      <c r="X4301" s="2" t="str">
        <f>IFERROR(MIN(VLOOKUP($W4301,margin_ranges!$A$5:$D$10,4,FALSE),$Q4301*100)/100,"")</f>
        <v/>
      </c>
      <c r="Y4301" s="6">
        <f t="shared" si="201"/>
        <v>52.36</v>
      </c>
      <c r="Z4301" s="6">
        <f>IF($A4301="placement",Y4301,SUMIF($C$10:$C$6209,$C4301,$Y$10:$Y$6209))</f>
        <v>52.36</v>
      </c>
      <c r="AA4301" s="29">
        <f t="shared" si="202"/>
        <v>-1.0563380281690127E-2</v>
      </c>
    </row>
    <row r="4302" spans="1:27" hidden="1" x14ac:dyDescent="0.3">
      <c r="A4302" s="8" t="s">
        <v>17</v>
      </c>
      <c r="B4302" s="8" t="s">
        <v>8042</v>
      </c>
      <c r="C4302" s="8" t="s">
        <v>8043</v>
      </c>
      <c r="D4302" s="8" t="s">
        <v>8052</v>
      </c>
      <c r="E4302" s="8" t="s">
        <v>8053</v>
      </c>
      <c r="F4302" s="29">
        <v>0.33999999999999903</v>
      </c>
      <c r="G4302" s="29">
        <v>0</v>
      </c>
      <c r="H4302" s="30">
        <v>9.5803999999999991</v>
      </c>
      <c r="I4302" s="30">
        <v>0.74409999999999998</v>
      </c>
      <c r="J4302" s="14">
        <v>16</v>
      </c>
      <c r="K4302" s="14">
        <v>5</v>
      </c>
      <c r="L4302" s="12">
        <v>7.7700000000000005E-2</v>
      </c>
      <c r="M4302" s="7">
        <v>0.70382031</v>
      </c>
      <c r="N4302" s="31">
        <v>0.2</v>
      </c>
      <c r="O4302" s="14">
        <f>IFERROR(VLOOKUP($C4302,'site totals'!$J$2:$K$607,2,FALSE),1)</f>
        <v>625.19129999999996</v>
      </c>
      <c r="P4302" s="32" t="s">
        <v>22</v>
      </c>
      <c r="Q4302" s="12">
        <v>0.71583656100000004</v>
      </c>
      <c r="R4302" s="29">
        <v>0.34</v>
      </c>
      <c r="S4302" s="2">
        <f>IF($A4302="site","",VLOOKUP($P4302,margin_ranges!$A$5:$D$10,4,FALSE)/100)</f>
        <v>0.29749999999999999</v>
      </c>
      <c r="T4302" s="6">
        <f>IF(A4302="placement",$J4302*MIN($Q4302,$S4302),"")</f>
        <v>4.76</v>
      </c>
      <c r="U4302" s="6">
        <f>IF($A4302="placement",T4302,SUMIF($C$10:$C$6209,$C4302,$T$10:$T$6209))</f>
        <v>4.76</v>
      </c>
      <c r="V4302" s="34">
        <f t="shared" si="203"/>
        <v>6.4393939393939448E-2</v>
      </c>
      <c r="W4302" s="24"/>
      <c r="X4302" s="2" t="str">
        <f>IFERROR(MIN(VLOOKUP($W4302,margin_ranges!$A$5:$D$10,4,FALSE),$Q4302*100)/100,"")</f>
        <v/>
      </c>
      <c r="Y4302" s="6">
        <f t="shared" si="201"/>
        <v>4.76</v>
      </c>
      <c r="Z4302" s="6">
        <f>IF($A4302="placement",Y4302,SUMIF($C$10:$C$6209,$C4302,$Y$10:$Y$6209))</f>
        <v>4.76</v>
      </c>
      <c r="AA4302" s="29">
        <f t="shared" si="202"/>
        <v>6.4393939393939448E-2</v>
      </c>
    </row>
    <row r="4303" spans="1:27" hidden="1" x14ac:dyDescent="0.3">
      <c r="A4303" s="8" t="s">
        <v>17</v>
      </c>
      <c r="B4303" s="8" t="s">
        <v>8042</v>
      </c>
      <c r="C4303" s="8" t="s">
        <v>8043</v>
      </c>
      <c r="D4303" s="8" t="s">
        <v>8048</v>
      </c>
      <c r="E4303" s="8" t="s">
        <v>8049</v>
      </c>
      <c r="F4303" s="29">
        <v>0.33999999999999903</v>
      </c>
      <c r="G4303" s="29">
        <v>0</v>
      </c>
      <c r="H4303" s="30">
        <v>14.735300000000001</v>
      </c>
      <c r="I4303" s="30">
        <v>1.4619</v>
      </c>
      <c r="J4303" s="14">
        <v>35</v>
      </c>
      <c r="K4303" s="14">
        <v>11</v>
      </c>
      <c r="L4303" s="12">
        <v>9.9199999999999997E-2</v>
      </c>
      <c r="M4303" s="7">
        <v>0.79970682999999998</v>
      </c>
      <c r="N4303" s="31">
        <v>0.2</v>
      </c>
      <c r="O4303" s="14">
        <f>IFERROR(VLOOKUP($C4303,'site totals'!$J$2:$K$607,2,FALSE),1)</f>
        <v>625.19129999999996</v>
      </c>
      <c r="P4303" s="32" t="s">
        <v>22</v>
      </c>
      <c r="Q4303" s="12">
        <v>0.74990835109999998</v>
      </c>
      <c r="R4303" s="29">
        <v>0.34</v>
      </c>
      <c r="S4303" s="2">
        <f>IF($A4303="site","",VLOOKUP($P4303,margin_ranges!$A$5:$D$10,4,FALSE)/100)</f>
        <v>0.29749999999999999</v>
      </c>
      <c r="T4303" s="6">
        <f>IF(A4303="placement",$J4303*MIN($Q4303,$S4303),"")</f>
        <v>10.4125</v>
      </c>
      <c r="U4303" s="6">
        <f>IF($A4303="placement",T4303,SUMIF($C$10:$C$6209,$C4303,$T$10:$T$6209))</f>
        <v>10.4125</v>
      </c>
      <c r="V4303" s="34">
        <f t="shared" si="203"/>
        <v>6.4393939393939448E-2</v>
      </c>
      <c r="W4303" s="24"/>
      <c r="X4303" s="2" t="str">
        <f>IFERROR(MIN(VLOOKUP($W4303,margin_ranges!$A$5:$D$10,4,FALSE),$Q4303*100)/100,"")</f>
        <v/>
      </c>
      <c r="Y4303" s="6">
        <f t="shared" si="201"/>
        <v>10.4125</v>
      </c>
      <c r="Z4303" s="6">
        <f>IF($A4303="placement",Y4303,SUMIF($C$10:$C$6209,$C4303,$Y$10:$Y$6209))</f>
        <v>10.4125</v>
      </c>
      <c r="AA4303" s="29">
        <f t="shared" si="202"/>
        <v>6.4393939393939448E-2</v>
      </c>
    </row>
    <row r="4304" spans="1:27" hidden="1" x14ac:dyDescent="0.3">
      <c r="A4304" s="8" t="s">
        <v>17</v>
      </c>
      <c r="B4304" s="8" t="s">
        <v>8042</v>
      </c>
      <c r="C4304" s="8" t="s">
        <v>8043</v>
      </c>
      <c r="D4304" s="8" t="s">
        <v>8044</v>
      </c>
      <c r="E4304" s="8" t="s">
        <v>8045</v>
      </c>
      <c r="F4304" s="29">
        <v>0.34</v>
      </c>
      <c r="G4304" s="29">
        <v>1</v>
      </c>
      <c r="H4304" s="30">
        <v>183.55</v>
      </c>
      <c r="I4304" s="30">
        <v>44.573599999999999</v>
      </c>
      <c r="J4304" s="14">
        <v>1021</v>
      </c>
      <c r="K4304" s="14">
        <v>314</v>
      </c>
      <c r="L4304" s="12">
        <v>0.24279999999999999</v>
      </c>
      <c r="M4304" s="7">
        <v>0.76334091999999998</v>
      </c>
      <c r="N4304" s="31">
        <v>0.2</v>
      </c>
      <c r="O4304" s="14">
        <f>IFERROR(VLOOKUP($C4304,'site totals'!$J$2:$K$607,2,FALSE),1)</f>
        <v>625.19129999999996</v>
      </c>
      <c r="P4304" s="32" t="s">
        <v>22</v>
      </c>
      <c r="Q4304" s="12">
        <v>0.73799387169999997</v>
      </c>
      <c r="R4304" s="29">
        <v>0.34</v>
      </c>
      <c r="S4304" s="2">
        <f>IF($A4304="site","",VLOOKUP($P4304,margin_ranges!$A$5:$D$10,4,FALSE)/100)</f>
        <v>0.29749999999999999</v>
      </c>
      <c r="T4304" s="6">
        <f>IF(A4304="placement",$J4304*MIN($Q4304,$S4304),"")</f>
        <v>303.7475</v>
      </c>
      <c r="U4304" s="6">
        <f>IF($A4304="placement",T4304,SUMIF($C$10:$C$6209,$C4304,$T$10:$T$6209))</f>
        <v>303.7475</v>
      </c>
      <c r="V4304" s="34">
        <f t="shared" si="203"/>
        <v>6.439393939393967E-2</v>
      </c>
      <c r="W4304" s="24"/>
      <c r="X4304" s="2" t="str">
        <f>IFERROR(MIN(VLOOKUP($W4304,margin_ranges!$A$5:$D$10,4,FALSE),$Q4304*100)/100,"")</f>
        <v/>
      </c>
      <c r="Y4304" s="6">
        <f t="shared" si="201"/>
        <v>303.7475</v>
      </c>
      <c r="Z4304" s="6">
        <f>IF($A4304="placement",Y4304,SUMIF($C$10:$C$6209,$C4304,$Y$10:$Y$6209))</f>
        <v>303.7475</v>
      </c>
      <c r="AA4304" s="17">
        <f t="shared" si="202"/>
        <v>6.439393939393967E-2</v>
      </c>
    </row>
    <row r="4305" spans="1:27" x14ac:dyDescent="0.3">
      <c r="A4305" s="16" t="s">
        <v>33</v>
      </c>
      <c r="B4305" s="16" t="s">
        <v>8042</v>
      </c>
      <c r="C4305" s="16" t="s">
        <v>8043</v>
      </c>
      <c r="D4305" s="8" t="s">
        <v>34</v>
      </c>
      <c r="E4305" s="16"/>
      <c r="F4305" s="17">
        <v>0.32998786291491899</v>
      </c>
      <c r="G4305" s="17">
        <v>0.96188989999999996</v>
      </c>
      <c r="H4305" s="36">
        <v>354.14060000000001</v>
      </c>
      <c r="I4305" s="36">
        <v>57.7346</v>
      </c>
      <c r="J4305" s="22">
        <v>1340</v>
      </c>
      <c r="K4305" s="22">
        <v>398</v>
      </c>
      <c r="L4305" s="18">
        <v>0.16300000000000001</v>
      </c>
      <c r="M4305" s="19">
        <v>0.77347973999999997</v>
      </c>
      <c r="N4305" s="20">
        <v>0.221023</v>
      </c>
      <c r="O4305" s="22">
        <f>IFERROR(VLOOKUP($C4305,'site totals'!$J$2:$K$607,2,FALSE),1)</f>
        <v>625.19129999999996</v>
      </c>
      <c r="P4305" s="21"/>
      <c r="Q4305" s="18">
        <v>0.71424849560000003</v>
      </c>
      <c r="R4305" s="17">
        <v>0.33</v>
      </c>
      <c r="S4305" s="18" t="str">
        <f>IF($A4305="site","",VLOOKUP($P4305,margin_ranges!$A$5:$D$10,4,FALSE)/100)</f>
        <v/>
      </c>
      <c r="T4305" s="22" t="str">
        <f>IF(A4305="placement",$J4305*MIN($Q4305,$S4305),"")</f>
        <v/>
      </c>
      <c r="U4305" s="22">
        <f>IF($A4305="placement",T4305,SUMIF($C$10:$C$6209,$C4305,$T$10:$T$6209))</f>
        <v>398.65</v>
      </c>
      <c r="V4305" s="37">
        <f t="shared" si="203"/>
        <v>4.8507462686567138E-2</v>
      </c>
      <c r="W4305" s="38"/>
      <c r="X4305" s="18" t="str">
        <f>IFERROR(MIN(VLOOKUP($W4305,margin_ranges!$A$5:$D$10,4,FALSE),$Q4305*100)/100,"")</f>
        <v/>
      </c>
      <c r="Y4305" s="6" t="str">
        <f t="shared" si="201"/>
        <v/>
      </c>
      <c r="Z4305" s="6">
        <f>IF($A4305="placement",Y4305,SUMIF($C$10:$C$6209,$C4305,$Y$10:$Y$6209))</f>
        <v>398.65</v>
      </c>
      <c r="AA4305" s="17">
        <f t="shared" si="202"/>
        <v>4.8507462686567138E-2</v>
      </c>
    </row>
    <row r="4306" spans="1:27" hidden="1" x14ac:dyDescent="0.3">
      <c r="A4306" s="8" t="s">
        <v>17</v>
      </c>
      <c r="B4306" s="8" t="s">
        <v>3707</v>
      </c>
      <c r="C4306" s="8" t="s">
        <v>3708</v>
      </c>
      <c r="D4306" s="8" t="s">
        <v>3711</v>
      </c>
      <c r="E4306" s="8" t="s">
        <v>3712</v>
      </c>
      <c r="F4306" s="29">
        <v>0.28999999999999998</v>
      </c>
      <c r="G4306" s="29">
        <v>0</v>
      </c>
      <c r="H4306" s="30">
        <v>9.5726999999999993</v>
      </c>
      <c r="I4306" s="30">
        <v>3.2608000000000001</v>
      </c>
      <c r="J4306" s="14">
        <v>251</v>
      </c>
      <c r="K4306" s="14">
        <v>63</v>
      </c>
      <c r="L4306" s="12">
        <v>0.34060000000000001</v>
      </c>
      <c r="M4306" s="7">
        <v>2.57004666</v>
      </c>
      <c r="N4306" s="31">
        <v>1.25</v>
      </c>
      <c r="O4306" s="14">
        <f>IFERROR(VLOOKUP($C4306,'site totals'!$J$2:$K$607,2,FALSE),1)</f>
        <v>614.50620000000004</v>
      </c>
      <c r="P4306" s="32" t="s">
        <v>22</v>
      </c>
      <c r="Q4306" s="12">
        <v>0.51362750710000005</v>
      </c>
      <c r="R4306" s="29">
        <v>0.28999999999999998</v>
      </c>
      <c r="S4306" s="2">
        <f>IF($A4306="site","",VLOOKUP($P4306,margin_ranges!$A$5:$D$10,4,FALSE)/100)</f>
        <v>0.29749999999999999</v>
      </c>
      <c r="T4306" s="6">
        <f>IF(A4306="placement",$J4306*MIN($Q4306,$S4306),"")</f>
        <v>74.672499999999999</v>
      </c>
      <c r="U4306" s="6">
        <f>IF($A4306="placement",T4306,SUMIF($C$10:$C$6209,$C4306,$T$10:$T$6209))</f>
        <v>74.672499999999999</v>
      </c>
      <c r="V4306" s="34">
        <f t="shared" si="203"/>
        <v>-1.0563380281690127E-2</v>
      </c>
      <c r="W4306" s="24"/>
      <c r="X4306" s="2" t="str">
        <f>IFERROR(MIN(VLOOKUP($W4306,margin_ranges!$A$5:$D$10,4,FALSE),$Q4306*100)/100,"")</f>
        <v/>
      </c>
      <c r="Y4306" s="6">
        <f t="shared" si="201"/>
        <v>74.672499999999999</v>
      </c>
      <c r="Z4306" s="6">
        <f>IF($A4306="placement",Y4306,SUMIF($C$10:$C$6209,$C4306,$Y$10:$Y$6209))</f>
        <v>74.672499999999999</v>
      </c>
      <c r="AA4306" s="29">
        <f t="shared" si="202"/>
        <v>-1.0563380281690127E-2</v>
      </c>
    </row>
    <row r="4307" spans="1:27" hidden="1" x14ac:dyDescent="0.3">
      <c r="A4307" s="8" t="s">
        <v>17</v>
      </c>
      <c r="B4307" s="8" t="s">
        <v>3707</v>
      </c>
      <c r="C4307" s="8" t="s">
        <v>3708</v>
      </c>
      <c r="D4307" s="8" t="s">
        <v>3709</v>
      </c>
      <c r="E4307" s="8" t="s">
        <v>3710</v>
      </c>
      <c r="F4307" s="29">
        <v>0.28999999999999998</v>
      </c>
      <c r="G4307" s="29">
        <v>1</v>
      </c>
      <c r="H4307" s="30">
        <v>27.331099999999999</v>
      </c>
      <c r="I4307" s="30">
        <v>9.3933999999999997</v>
      </c>
      <c r="J4307" s="14">
        <v>617</v>
      </c>
      <c r="K4307" s="14">
        <v>158</v>
      </c>
      <c r="L4307" s="12">
        <v>0.34370000000000001</v>
      </c>
      <c r="M4307" s="7">
        <v>2.18800368</v>
      </c>
      <c r="N4307" s="31">
        <v>1.25</v>
      </c>
      <c r="O4307" s="14">
        <f>IFERROR(VLOOKUP($C4307,'site totals'!$J$2:$K$607,2,FALSE),1)</f>
        <v>614.50620000000004</v>
      </c>
      <c r="P4307" s="32" t="s">
        <v>22</v>
      </c>
      <c r="Q4307" s="12">
        <v>0.42870297190000001</v>
      </c>
      <c r="R4307" s="29">
        <v>0.28999999999999998</v>
      </c>
      <c r="S4307" s="2">
        <f>IF($A4307="site","",VLOOKUP($P4307,margin_ranges!$A$5:$D$10,4,FALSE)/100)</f>
        <v>0.29749999999999999</v>
      </c>
      <c r="T4307" s="6">
        <f>IF(A4307="placement",$J4307*MIN($Q4307,$S4307),"")</f>
        <v>183.5575</v>
      </c>
      <c r="U4307" s="6">
        <f>IF($A4307="placement",T4307,SUMIF($C$10:$C$6209,$C4307,$T$10:$T$6209))</f>
        <v>183.5575</v>
      </c>
      <c r="V4307" s="34">
        <f t="shared" si="203"/>
        <v>-1.0563380281690127E-2</v>
      </c>
      <c r="W4307" s="24"/>
      <c r="X4307" s="2" t="str">
        <f>IFERROR(MIN(VLOOKUP($W4307,margin_ranges!$A$5:$D$10,4,FALSE),$Q4307*100)/100,"")</f>
        <v/>
      </c>
      <c r="Y4307" s="6">
        <f t="shared" si="201"/>
        <v>183.5575</v>
      </c>
      <c r="Z4307" s="6">
        <f>IF($A4307="placement",Y4307,SUMIF($C$10:$C$6209,$C4307,$Y$10:$Y$6209))</f>
        <v>183.5575</v>
      </c>
      <c r="AA4307" s="29">
        <f t="shared" si="202"/>
        <v>-1.0563380281690127E-2</v>
      </c>
    </row>
    <row r="4308" spans="1:27" hidden="1" x14ac:dyDescent="0.3">
      <c r="A4308" s="8" t="s">
        <v>17</v>
      </c>
      <c r="B4308" s="8" t="s">
        <v>3707</v>
      </c>
      <c r="C4308" s="8" t="s">
        <v>3708</v>
      </c>
      <c r="D4308" s="8" t="s">
        <v>3713</v>
      </c>
      <c r="E4308" s="8" t="s">
        <v>3714</v>
      </c>
      <c r="F4308" s="29">
        <v>0.28999999999999898</v>
      </c>
      <c r="G4308" s="29">
        <v>0</v>
      </c>
      <c r="H4308" s="30">
        <v>22.376100000000001</v>
      </c>
      <c r="I4308" s="30">
        <v>6.7324000000000002</v>
      </c>
      <c r="J4308" s="14">
        <v>449</v>
      </c>
      <c r="K4308" s="14">
        <v>113</v>
      </c>
      <c r="L4308" s="12">
        <v>0.3009</v>
      </c>
      <c r="M4308" s="7">
        <v>2.22211471</v>
      </c>
      <c r="N4308" s="31">
        <v>1.25</v>
      </c>
      <c r="O4308" s="14">
        <f>IFERROR(VLOOKUP($C4308,'site totals'!$J$2:$K$607,2,FALSE),1)</f>
        <v>614.50620000000004</v>
      </c>
      <c r="P4308" s="32" t="s">
        <v>22</v>
      </c>
      <c r="Q4308" s="12">
        <v>0.43747278499999998</v>
      </c>
      <c r="R4308" s="29">
        <v>0.28999999999999998</v>
      </c>
      <c r="S4308" s="2">
        <f>IF($A4308="site","",VLOOKUP($P4308,margin_ranges!$A$5:$D$10,4,FALSE)/100)</f>
        <v>0.29749999999999999</v>
      </c>
      <c r="T4308" s="6">
        <f>IF(A4308="placement",$J4308*MIN($Q4308,$S4308),"")</f>
        <v>133.57749999999999</v>
      </c>
      <c r="U4308" s="6">
        <f>IF($A4308="placement",T4308,SUMIF($C$10:$C$6209,$C4308,$T$10:$T$6209))</f>
        <v>133.57749999999999</v>
      </c>
      <c r="V4308" s="34">
        <f t="shared" si="203"/>
        <v>-1.0563380281690016E-2</v>
      </c>
      <c r="W4308" s="24"/>
      <c r="X4308" s="2" t="str">
        <f>IFERROR(MIN(VLOOKUP($W4308,margin_ranges!$A$5:$D$10,4,FALSE),$Q4308*100)/100,"")</f>
        <v/>
      </c>
      <c r="Y4308" s="6">
        <f t="shared" si="201"/>
        <v>133.57749999999999</v>
      </c>
      <c r="Z4308" s="6">
        <f>IF($A4308="placement",Y4308,SUMIF($C$10:$C$6209,$C4308,$Y$10:$Y$6209))</f>
        <v>133.57749999999999</v>
      </c>
      <c r="AA4308" s="29">
        <f t="shared" si="202"/>
        <v>-1.0563380281690016E-2</v>
      </c>
    </row>
    <row r="4309" spans="1:27" x14ac:dyDescent="0.3">
      <c r="A4309" s="16" t="s">
        <v>33</v>
      </c>
      <c r="B4309" s="16" t="s">
        <v>3707</v>
      </c>
      <c r="C4309" s="16" t="s">
        <v>3708</v>
      </c>
      <c r="D4309" s="8" t="s">
        <v>34</v>
      </c>
      <c r="E4309" s="16"/>
      <c r="F4309" s="17">
        <v>0.28999999999999998</v>
      </c>
      <c r="G4309" s="17">
        <v>0.46824230999999999</v>
      </c>
      <c r="H4309" s="36">
        <v>59.28</v>
      </c>
      <c r="I4309" s="36">
        <v>19.386600000000001</v>
      </c>
      <c r="J4309" s="22">
        <v>1317</v>
      </c>
      <c r="K4309" s="22">
        <v>334</v>
      </c>
      <c r="L4309" s="18">
        <v>0.32700000000000001</v>
      </c>
      <c r="M4309" s="19">
        <v>2.2641084400000002</v>
      </c>
      <c r="N4309" s="20">
        <v>1.25</v>
      </c>
      <c r="O4309" s="22">
        <f>IFERROR(VLOOKUP($C4309,'site totals'!$J$2:$K$607,2,FALSE),1)</f>
        <v>614.50620000000004</v>
      </c>
      <c r="P4309" s="21"/>
      <c r="Q4309" s="18">
        <v>0.44790630269999998</v>
      </c>
      <c r="R4309" s="17">
        <v>0.28999999999999998</v>
      </c>
      <c r="S4309" s="18" t="str">
        <f>IF($A4309="site","",VLOOKUP($P4309,margin_ranges!$A$5:$D$10,4,FALSE)/100)</f>
        <v/>
      </c>
      <c r="T4309" s="22" t="str">
        <f>IF(A4309="placement",$J4309*MIN($Q4309,$S4309),"")</f>
        <v/>
      </c>
      <c r="U4309" s="22">
        <f>IF($A4309="placement",T4309,SUMIF($C$10:$C$6209,$C4309,$T$10:$T$6209))</f>
        <v>391.8075</v>
      </c>
      <c r="V4309" s="37">
        <f t="shared" si="203"/>
        <v>-1.0563380281690127E-2</v>
      </c>
      <c r="W4309" s="38"/>
      <c r="X4309" s="18" t="str">
        <f>IFERROR(MIN(VLOOKUP($W4309,margin_ranges!$A$5:$D$10,4,FALSE),$Q4309*100)/100,"")</f>
        <v/>
      </c>
      <c r="Y4309" s="6" t="str">
        <f t="shared" si="201"/>
        <v/>
      </c>
      <c r="Z4309" s="6">
        <f>IF($A4309="placement",Y4309,SUMIF($C$10:$C$6209,$C4309,$Y$10:$Y$6209))</f>
        <v>391.8075</v>
      </c>
      <c r="AA4309" s="17">
        <f t="shared" si="202"/>
        <v>-1.0563380281690127E-2</v>
      </c>
    </row>
    <row r="4310" spans="1:27" hidden="1" x14ac:dyDescent="0.3">
      <c r="A4310" s="8" t="s">
        <v>17</v>
      </c>
      <c r="B4310" s="8" t="s">
        <v>187</v>
      </c>
      <c r="C4310" s="8" t="s">
        <v>188</v>
      </c>
      <c r="D4310" s="8" t="s">
        <v>195</v>
      </c>
      <c r="E4310" s="8" t="s">
        <v>196</v>
      </c>
      <c r="F4310" s="29">
        <v>0.3</v>
      </c>
      <c r="G4310" s="29">
        <v>1</v>
      </c>
      <c r="H4310" s="30">
        <v>48.058100000000003</v>
      </c>
      <c r="I4310" s="30">
        <v>33.409999999999997</v>
      </c>
      <c r="J4310" s="14">
        <v>124</v>
      </c>
      <c r="K4310" s="14">
        <v>37</v>
      </c>
      <c r="L4310" s="12">
        <v>0.69520000000000004</v>
      </c>
      <c r="M4310" s="7">
        <v>0.12385471000000001</v>
      </c>
      <c r="N4310" s="31">
        <v>0.02</v>
      </c>
      <c r="O4310" s="14">
        <f>IFERROR(VLOOKUP($C4310,'site totals'!$J$2:$K$607,2,FALSE),1)</f>
        <v>612.7364</v>
      </c>
      <c r="P4310" s="32" t="s">
        <v>91</v>
      </c>
      <c r="Q4310" s="12">
        <v>0.83852046719999995</v>
      </c>
      <c r="R4310" s="29">
        <v>0.3</v>
      </c>
      <c r="S4310" s="2">
        <f>IF($A4310="site","",VLOOKUP($P4310,margin_ranges!$A$5:$D$10,4,FALSE)/100)</f>
        <v>0.29749999999999999</v>
      </c>
      <c r="T4310" s="6">
        <f>IF(A4310="placement",$J4310*MIN($Q4310,$S4310),"")</f>
        <v>36.89</v>
      </c>
      <c r="U4310" s="6">
        <f>IF($A4310="placement",T4310,SUMIF($C$10:$C$6209,$C4310,$T$10:$T$6209))</f>
        <v>36.89</v>
      </c>
      <c r="V4310" s="34">
        <f t="shared" si="203"/>
        <v>3.5714285714285587E-3</v>
      </c>
      <c r="W4310" s="24"/>
      <c r="X4310" s="2" t="str">
        <f>IFERROR(MIN(VLOOKUP($W4310,margin_ranges!$A$5:$D$10,4,FALSE),$Q4310*100)/100,"")</f>
        <v/>
      </c>
      <c r="Y4310" s="6">
        <f t="shared" si="201"/>
        <v>36.89</v>
      </c>
      <c r="Z4310" s="6">
        <f>IF($A4310="placement",Y4310,SUMIF($C$10:$C$6209,$C4310,$Y$10:$Y$6209))</f>
        <v>36.89</v>
      </c>
      <c r="AA4310" s="29">
        <f t="shared" si="202"/>
        <v>3.5714285714285587E-3</v>
      </c>
    </row>
    <row r="4311" spans="1:27" hidden="1" x14ac:dyDescent="0.3">
      <c r="A4311" s="8" t="s">
        <v>17</v>
      </c>
      <c r="B4311" s="8" t="s">
        <v>187</v>
      </c>
      <c r="C4311" s="8" t="s">
        <v>188</v>
      </c>
      <c r="D4311" s="8" t="s">
        <v>193</v>
      </c>
      <c r="E4311" s="8" t="s">
        <v>194</v>
      </c>
      <c r="F4311" s="29">
        <v>0.3</v>
      </c>
      <c r="G4311" s="29">
        <v>1</v>
      </c>
      <c r="H4311" s="30">
        <v>55.956299999999999</v>
      </c>
      <c r="I4311" s="30">
        <v>20.387799999999999</v>
      </c>
      <c r="J4311" s="14">
        <v>166</v>
      </c>
      <c r="K4311" s="14">
        <v>50</v>
      </c>
      <c r="L4311" s="12">
        <v>0.3644</v>
      </c>
      <c r="M4311" s="7">
        <v>0.27218678000000002</v>
      </c>
      <c r="N4311" s="31">
        <v>0.02</v>
      </c>
      <c r="O4311" s="14">
        <f>IFERROR(VLOOKUP($C4311,'site totals'!$J$2:$K$607,2,FALSE),1)</f>
        <v>612.7364</v>
      </c>
      <c r="P4311" s="32" t="s">
        <v>91</v>
      </c>
      <c r="Q4311" s="12">
        <v>0.9265210452</v>
      </c>
      <c r="R4311" s="29">
        <v>0.3</v>
      </c>
      <c r="S4311" s="2">
        <f>IF($A4311="site","",VLOOKUP($P4311,margin_ranges!$A$5:$D$10,4,FALSE)/100)</f>
        <v>0.29749999999999999</v>
      </c>
      <c r="T4311" s="6">
        <f>IF(A4311="placement",$J4311*MIN($Q4311,$S4311),"")</f>
        <v>49.384999999999998</v>
      </c>
      <c r="U4311" s="6">
        <f>IF($A4311="placement",T4311,SUMIF($C$10:$C$6209,$C4311,$T$10:$T$6209))</f>
        <v>49.384999999999998</v>
      </c>
      <c r="V4311" s="34">
        <f t="shared" si="203"/>
        <v>3.5714285714287808E-3</v>
      </c>
      <c r="W4311" s="24"/>
      <c r="X4311" s="2" t="str">
        <f>IFERROR(MIN(VLOOKUP($W4311,margin_ranges!$A$5:$D$10,4,FALSE),$Q4311*100)/100,"")</f>
        <v/>
      </c>
      <c r="Y4311" s="6">
        <f t="shared" si="201"/>
        <v>49.384999999999998</v>
      </c>
      <c r="Z4311" s="6">
        <f>IF($A4311="placement",Y4311,SUMIF($C$10:$C$6209,$C4311,$Y$10:$Y$6209))</f>
        <v>49.384999999999998</v>
      </c>
      <c r="AA4311" s="29">
        <f t="shared" si="202"/>
        <v>3.5714285714287808E-3</v>
      </c>
    </row>
    <row r="4312" spans="1:27" hidden="1" x14ac:dyDescent="0.3">
      <c r="A4312" s="8" t="s">
        <v>17</v>
      </c>
      <c r="B4312" s="8" t="s">
        <v>187</v>
      </c>
      <c r="C4312" s="8" t="s">
        <v>188</v>
      </c>
      <c r="D4312" s="8" t="s">
        <v>191</v>
      </c>
      <c r="E4312" s="8" t="s">
        <v>192</v>
      </c>
      <c r="F4312" s="29">
        <v>0.29999999999999899</v>
      </c>
      <c r="G4312" s="29">
        <v>1</v>
      </c>
      <c r="H4312" s="30">
        <v>387.22989999999999</v>
      </c>
      <c r="I4312" s="30">
        <v>123.10469999999999</v>
      </c>
      <c r="J4312" s="14">
        <v>653</v>
      </c>
      <c r="K4312" s="14">
        <v>196</v>
      </c>
      <c r="L4312" s="12">
        <v>0.31790000000000002</v>
      </c>
      <c r="M4312" s="7">
        <v>0.17684538</v>
      </c>
      <c r="N4312" s="31">
        <v>0.03</v>
      </c>
      <c r="O4312" s="14">
        <f>IFERROR(VLOOKUP($C4312,'site totals'!$J$2:$K$607,2,FALSE),1)</f>
        <v>612.7364</v>
      </c>
      <c r="P4312" s="32" t="s">
        <v>91</v>
      </c>
      <c r="Q4312" s="12">
        <v>0.83036028439999998</v>
      </c>
      <c r="R4312" s="29">
        <v>0.3</v>
      </c>
      <c r="S4312" s="2">
        <f>IF($A4312="site","",VLOOKUP($P4312,margin_ranges!$A$5:$D$10,4,FALSE)/100)</f>
        <v>0.29749999999999999</v>
      </c>
      <c r="T4312" s="6">
        <f>IF(A4312="placement",$J4312*MIN($Q4312,$S4312),"")</f>
        <v>194.26749999999998</v>
      </c>
      <c r="U4312" s="6">
        <f>IF($A4312="placement",T4312,SUMIF($C$10:$C$6209,$C4312,$T$10:$T$6209))</f>
        <v>194.26749999999998</v>
      </c>
      <c r="V4312" s="34">
        <f t="shared" si="203"/>
        <v>3.5714285714287808E-3</v>
      </c>
      <c r="W4312" s="24"/>
      <c r="X4312" s="2" t="str">
        <f>IFERROR(MIN(VLOOKUP($W4312,margin_ranges!$A$5:$D$10,4,FALSE),$Q4312*100)/100,"")</f>
        <v/>
      </c>
      <c r="Y4312" s="6">
        <f t="shared" si="201"/>
        <v>194.26749999999998</v>
      </c>
      <c r="Z4312" s="6">
        <f>IF($A4312="placement",Y4312,SUMIF($C$10:$C$6209,$C4312,$Y$10:$Y$6209))</f>
        <v>194.26749999999998</v>
      </c>
      <c r="AA4312" s="29">
        <f t="shared" si="202"/>
        <v>3.5714285714287808E-3</v>
      </c>
    </row>
    <row r="4313" spans="1:27" hidden="1" x14ac:dyDescent="0.3">
      <c r="A4313" s="8" t="s">
        <v>17</v>
      </c>
      <c r="B4313" s="8" t="s">
        <v>187</v>
      </c>
      <c r="C4313" s="8" t="s">
        <v>188</v>
      </c>
      <c r="D4313" s="8" t="s">
        <v>189</v>
      </c>
      <c r="E4313" s="8" t="s">
        <v>190</v>
      </c>
      <c r="F4313" s="29">
        <v>0.35</v>
      </c>
      <c r="G4313" s="29">
        <v>1</v>
      </c>
      <c r="H4313" s="30">
        <v>384.4434</v>
      </c>
      <c r="I4313" s="30">
        <v>104.19799999999999</v>
      </c>
      <c r="J4313" s="14">
        <v>369</v>
      </c>
      <c r="K4313" s="14">
        <v>129</v>
      </c>
      <c r="L4313" s="12">
        <v>0.27100000000000002</v>
      </c>
      <c r="M4313" s="7">
        <v>0.11813195999999999</v>
      </c>
      <c r="N4313" s="31">
        <v>0.02</v>
      </c>
      <c r="O4313" s="14">
        <f>IFERROR(VLOOKUP($C4313,'site totals'!$J$2:$K$607,2,FALSE),1)</f>
        <v>612.7364</v>
      </c>
      <c r="P4313" s="32" t="s">
        <v>91</v>
      </c>
      <c r="Q4313" s="12">
        <v>0.83069781040000001</v>
      </c>
      <c r="R4313" s="29">
        <v>0.35</v>
      </c>
      <c r="S4313" s="2">
        <f>IF($A4313="site","",VLOOKUP($P4313,margin_ranges!$A$5:$D$10,4,FALSE)/100)</f>
        <v>0.29749999999999999</v>
      </c>
      <c r="T4313" s="6">
        <f>IF(A4313="placement",$J4313*MIN($Q4313,$S4313),"")</f>
        <v>109.77749999999999</v>
      </c>
      <c r="U4313" s="6">
        <f>IF($A4313="placement",T4313,SUMIF($C$10:$C$6209,$C4313,$T$10:$T$6209))</f>
        <v>109.77749999999999</v>
      </c>
      <c r="V4313" s="34">
        <f t="shared" si="203"/>
        <v>8.0769230769230926E-2</v>
      </c>
      <c r="W4313" s="24"/>
      <c r="X4313" s="2" t="str">
        <f>IFERROR(MIN(VLOOKUP($W4313,margin_ranges!$A$5:$D$10,4,FALSE),$Q4313*100)/100,"")</f>
        <v/>
      </c>
      <c r="Y4313" s="6">
        <f t="shared" si="201"/>
        <v>109.77749999999999</v>
      </c>
      <c r="Z4313" s="6">
        <f>IF($A4313="placement",Y4313,SUMIF($C$10:$C$6209,$C4313,$Y$10:$Y$6209))</f>
        <v>109.77749999999999</v>
      </c>
      <c r="AA4313" s="29">
        <f t="shared" si="202"/>
        <v>8.0769230769230926E-2</v>
      </c>
    </row>
    <row r="4314" spans="1:27" x14ac:dyDescent="0.3">
      <c r="A4314" s="16" t="s">
        <v>33</v>
      </c>
      <c r="B4314" s="16" t="s">
        <v>187</v>
      </c>
      <c r="C4314" s="16" t="s">
        <v>188</v>
      </c>
      <c r="D4314" s="8" t="s">
        <v>34</v>
      </c>
      <c r="E4314" s="16"/>
      <c r="F4314" s="17">
        <v>0.31406213177477299</v>
      </c>
      <c r="G4314" s="17">
        <v>1</v>
      </c>
      <c r="H4314" s="36">
        <v>875.68780000000004</v>
      </c>
      <c r="I4314" s="36">
        <v>281.10050000000001</v>
      </c>
      <c r="J4314" s="22">
        <v>1313</v>
      </c>
      <c r="K4314" s="22">
        <v>412</v>
      </c>
      <c r="L4314" s="18">
        <v>0.32100000000000001</v>
      </c>
      <c r="M4314" s="19">
        <v>0.15569836000000001</v>
      </c>
      <c r="N4314" s="20">
        <v>2.4379000000000001E-2</v>
      </c>
      <c r="O4314" s="22">
        <f>IFERROR(VLOOKUP($C4314,'site totals'!$J$2:$K$607,2,FALSE),1)</f>
        <v>612.7364</v>
      </c>
      <c r="P4314" s="21"/>
      <c r="Q4314" s="18">
        <v>0.84342159650000004</v>
      </c>
      <c r="R4314" s="17">
        <v>0.31409999999999999</v>
      </c>
      <c r="S4314" s="18" t="str">
        <f>IF($A4314="site","",VLOOKUP($P4314,margin_ranges!$A$5:$D$10,4,FALSE)/100)</f>
        <v/>
      </c>
      <c r="T4314" s="22" t="str">
        <f>IF(A4314="placement",$J4314*MIN($Q4314,$S4314),"")</f>
        <v/>
      </c>
      <c r="U4314" s="22">
        <f>IF($A4314="placement",T4314,SUMIF($C$10:$C$6209,$C4314,$T$10:$T$6209))</f>
        <v>390.32</v>
      </c>
      <c r="V4314" s="37">
        <f t="shared" si="203"/>
        <v>2.4532118895382427E-2</v>
      </c>
      <c r="W4314" s="38"/>
      <c r="X4314" s="18" t="str">
        <f>IFERROR(MIN(VLOOKUP($W4314,margin_ranges!$A$5:$D$10,4,FALSE),$Q4314*100)/100,"")</f>
        <v/>
      </c>
      <c r="Y4314" s="6" t="str">
        <f t="shared" si="201"/>
        <v/>
      </c>
      <c r="Z4314" s="6">
        <f>IF($A4314="placement",Y4314,SUMIF($C$10:$C$6209,$C4314,$Y$10:$Y$6209))</f>
        <v>390.32</v>
      </c>
      <c r="AA4314" s="17">
        <f t="shared" si="202"/>
        <v>2.4532118895382427E-2</v>
      </c>
    </row>
    <row r="4315" spans="1:27" hidden="1" x14ac:dyDescent="0.3">
      <c r="A4315" s="8" t="s">
        <v>17</v>
      </c>
      <c r="B4315" s="8" t="s">
        <v>7012</v>
      </c>
      <c r="C4315" s="8" t="s">
        <v>7013</v>
      </c>
      <c r="D4315" s="8" t="s">
        <v>7016</v>
      </c>
      <c r="E4315" s="8" t="s">
        <v>7017</v>
      </c>
      <c r="F4315" s="29">
        <v>0.236776928353918</v>
      </c>
      <c r="G4315" s="29">
        <v>0</v>
      </c>
      <c r="H4315" s="30">
        <v>25.1921</v>
      </c>
      <c r="I4315" s="30">
        <v>8.8961000000000006</v>
      </c>
      <c r="J4315" s="14">
        <v>647</v>
      </c>
      <c r="K4315" s="14">
        <v>153</v>
      </c>
      <c r="L4315" s="12">
        <v>0.35310000000000002</v>
      </c>
      <c r="M4315" s="7">
        <v>2.4239309200000001</v>
      </c>
      <c r="N4315" s="31">
        <v>1.85</v>
      </c>
      <c r="O4315" s="14">
        <f>IFERROR(VLOOKUP($C4315,'site totals'!$J$2:$K$607,2,FALSE),1)</f>
        <v>611.84649999999999</v>
      </c>
      <c r="P4315" s="32" t="s">
        <v>22</v>
      </c>
      <c r="Q4315" s="12">
        <v>0.2367769284</v>
      </c>
      <c r="R4315" s="29">
        <v>0.28000000000000003</v>
      </c>
      <c r="S4315" s="2">
        <f>IF($A4315="site","",VLOOKUP($P4315,margin_ranges!$A$5:$D$10,4,FALSE)/100)</f>
        <v>0.29749999999999999</v>
      </c>
      <c r="T4315" s="6">
        <f>IF(A4315="placement",$J4315*MIN($Q4315,$S4315),"")</f>
        <v>153.19467267479999</v>
      </c>
      <c r="U4315" s="6">
        <f>IF($A4315="placement",T4315,SUMIF($C$10:$C$6209,$C4315,$T$10:$T$6209))</f>
        <v>153.19467267479999</v>
      </c>
      <c r="V4315" s="34">
        <f t="shared" si="203"/>
        <v>6.0032043888888831E-2</v>
      </c>
      <c r="W4315" s="24"/>
      <c r="X4315" s="2" t="str">
        <f>IFERROR(MIN(VLOOKUP($W4315,margin_ranges!$A$5:$D$10,4,FALSE),$Q4315*100)/100,"")</f>
        <v/>
      </c>
      <c r="Y4315" s="6">
        <f t="shared" si="201"/>
        <v>153.19467267479999</v>
      </c>
      <c r="Z4315" s="6">
        <f>IF($A4315="placement",Y4315,SUMIF($C$10:$C$6209,$C4315,$Y$10:$Y$6209))</f>
        <v>153.19467267479999</v>
      </c>
      <c r="AA4315" s="29">
        <f t="shared" si="202"/>
        <v>6.0032043888888831E-2</v>
      </c>
    </row>
    <row r="4316" spans="1:27" hidden="1" x14ac:dyDescent="0.3">
      <c r="A4316" s="8" t="s">
        <v>17</v>
      </c>
      <c r="B4316" s="8" t="s">
        <v>7012</v>
      </c>
      <c r="C4316" s="8" t="s">
        <v>7013</v>
      </c>
      <c r="D4316" s="8" t="s">
        <v>7014</v>
      </c>
      <c r="E4316" s="8" t="s">
        <v>7015</v>
      </c>
      <c r="F4316" s="29">
        <v>0.25979850017228201</v>
      </c>
      <c r="G4316" s="29">
        <v>0</v>
      </c>
      <c r="H4316" s="30">
        <v>22.5915</v>
      </c>
      <c r="I4316" s="30">
        <v>8.8582999999999998</v>
      </c>
      <c r="J4316" s="14">
        <v>664</v>
      </c>
      <c r="K4316" s="14">
        <v>166</v>
      </c>
      <c r="L4316" s="12">
        <v>0.3921</v>
      </c>
      <c r="M4316" s="7">
        <v>2.4993194399999998</v>
      </c>
      <c r="N4316" s="31">
        <v>1.85</v>
      </c>
      <c r="O4316" s="14">
        <f>IFERROR(VLOOKUP($C4316,'site totals'!$J$2:$K$607,2,FALSE),1)</f>
        <v>611.84649999999999</v>
      </c>
      <c r="P4316" s="32" t="s">
        <v>22</v>
      </c>
      <c r="Q4316" s="12">
        <v>0.2597985002</v>
      </c>
      <c r="R4316" s="29">
        <v>0.28999999999999998</v>
      </c>
      <c r="S4316" s="2">
        <f>IF($A4316="site","",VLOOKUP($P4316,margin_ranges!$A$5:$D$10,4,FALSE)/100)</f>
        <v>0.29749999999999999</v>
      </c>
      <c r="T4316" s="6">
        <f>IF(A4316="placement",$J4316*MIN($Q4316,$S4316),"")</f>
        <v>172.50620413280001</v>
      </c>
      <c r="U4316" s="6">
        <f>IF($A4316="placement",T4316,SUMIF($C$10:$C$6209,$C4316,$T$10:$T$6209))</f>
        <v>172.50620413280001</v>
      </c>
      <c r="V4316" s="34">
        <f t="shared" si="203"/>
        <v>4.2537323661971715E-2</v>
      </c>
      <c r="W4316" s="24"/>
      <c r="X4316" s="2" t="str">
        <f>IFERROR(MIN(VLOOKUP($W4316,margin_ranges!$A$5:$D$10,4,FALSE),$Q4316*100)/100,"")</f>
        <v/>
      </c>
      <c r="Y4316" s="6">
        <f t="shared" si="201"/>
        <v>172.50620413280001</v>
      </c>
      <c r="Z4316" s="6">
        <f>IF($A4316="placement",Y4316,SUMIF($C$10:$C$6209,$C4316,$Y$10:$Y$6209))</f>
        <v>172.50620413280001</v>
      </c>
      <c r="AA4316" s="29">
        <f t="shared" si="202"/>
        <v>4.2537323661971715E-2</v>
      </c>
    </row>
    <row r="4317" spans="1:27" x14ac:dyDescent="0.3">
      <c r="A4317" s="16" t="s">
        <v>33</v>
      </c>
      <c r="B4317" s="16" t="s">
        <v>7012</v>
      </c>
      <c r="C4317" s="16" t="s">
        <v>7013</v>
      </c>
      <c r="D4317" s="8" t="s">
        <v>34</v>
      </c>
      <c r="E4317" s="16"/>
      <c r="F4317" s="17">
        <v>0.24843943701565599</v>
      </c>
      <c r="G4317" s="17">
        <v>0</v>
      </c>
      <c r="H4317" s="36">
        <v>47.7836</v>
      </c>
      <c r="I4317" s="36">
        <v>17.7544</v>
      </c>
      <c r="J4317" s="22">
        <v>1311</v>
      </c>
      <c r="K4317" s="22">
        <v>319</v>
      </c>
      <c r="L4317" s="18">
        <v>0.37159999999999999</v>
      </c>
      <c r="M4317" s="19">
        <v>2.4615448099999999</v>
      </c>
      <c r="N4317" s="20">
        <v>1.85</v>
      </c>
      <c r="O4317" s="22">
        <f>IFERROR(VLOOKUP($C4317,'site totals'!$J$2:$K$607,2,FALSE),1)</f>
        <v>611.84649999999999</v>
      </c>
      <c r="P4317" s="21"/>
      <c r="Q4317" s="18">
        <v>0.24843943700000001</v>
      </c>
      <c r="R4317" s="17">
        <v>0.28510000000000002</v>
      </c>
      <c r="S4317" s="18" t="str">
        <f>IF($A4317="site","",VLOOKUP($P4317,margin_ranges!$A$5:$D$10,4,FALSE)/100)</f>
        <v/>
      </c>
      <c r="T4317" s="22" t="str">
        <f>IF(A4317="placement",$J4317*MIN($Q4317,$S4317),"")</f>
        <v/>
      </c>
      <c r="U4317" s="22">
        <f>IF($A4317="placement",T4317,SUMIF($C$10:$C$6209,$C4317,$T$10:$T$6209))</f>
        <v>325.70087680760003</v>
      </c>
      <c r="V4317" s="37">
        <f t="shared" si="203"/>
        <v>5.1284127892087694E-2</v>
      </c>
      <c r="W4317" s="38"/>
      <c r="X4317" s="18" t="str">
        <f>IFERROR(MIN(VLOOKUP($W4317,margin_ranges!$A$5:$D$10,4,FALSE),$Q4317*100)/100,"")</f>
        <v/>
      </c>
      <c r="Y4317" s="6" t="str">
        <f t="shared" si="201"/>
        <v/>
      </c>
      <c r="Z4317" s="6">
        <f>IF($A4317="placement",Y4317,SUMIF($C$10:$C$6209,$C4317,$Y$10:$Y$6209))</f>
        <v>325.70087680760003</v>
      </c>
      <c r="AA4317" s="17">
        <f t="shared" si="202"/>
        <v>5.1284127892087694E-2</v>
      </c>
    </row>
    <row r="4318" spans="1:27" hidden="1" x14ac:dyDescent="0.3">
      <c r="A4318" s="8" t="s">
        <v>17</v>
      </c>
      <c r="B4318" s="8" t="s">
        <v>11034</v>
      </c>
      <c r="C4318" s="8" t="s">
        <v>11035</v>
      </c>
      <c r="D4318" s="8" t="s">
        <v>11042</v>
      </c>
      <c r="E4318" s="8" t="s">
        <v>11043</v>
      </c>
      <c r="F4318" s="29">
        <v>0.3</v>
      </c>
      <c r="G4318" s="29">
        <v>0</v>
      </c>
      <c r="H4318" s="30">
        <v>18.292899999999999</v>
      </c>
      <c r="I4318" s="30">
        <v>8.0805000000000007</v>
      </c>
      <c r="J4318" s="14">
        <v>230</v>
      </c>
      <c r="K4318" s="14">
        <v>69</v>
      </c>
      <c r="L4318" s="12">
        <v>0.44169999999999998</v>
      </c>
      <c r="M4318" s="7">
        <v>0.94792224999999997</v>
      </c>
      <c r="N4318" s="31">
        <v>0.55000000000000004</v>
      </c>
      <c r="O4318" s="14">
        <f>IFERROR(VLOOKUP($C4318,'site totals'!$J$2:$K$607,2,FALSE),1)</f>
        <v>609.65459999999996</v>
      </c>
      <c r="P4318" s="32" t="s">
        <v>91</v>
      </c>
      <c r="Q4318" s="12">
        <v>0.41978363530000001</v>
      </c>
      <c r="R4318" s="29">
        <v>0.3</v>
      </c>
      <c r="S4318" s="2">
        <f>IF($A4318="site","",VLOOKUP($P4318,margin_ranges!$A$5:$D$10,4,FALSE)/100)</f>
        <v>0.29749999999999999</v>
      </c>
      <c r="T4318" s="6">
        <f>IF(A4318="placement",$J4318*MIN($Q4318,$S4318),"")</f>
        <v>68.424999999999997</v>
      </c>
      <c r="U4318" s="6">
        <f>IF($A4318="placement",T4318,SUMIF($C$10:$C$6209,$C4318,$T$10:$T$6209))</f>
        <v>68.424999999999997</v>
      </c>
      <c r="V4318" s="34">
        <f t="shared" si="203"/>
        <v>3.5714285714285587E-3</v>
      </c>
      <c r="W4318" s="24"/>
      <c r="X4318" s="2" t="str">
        <f>IFERROR(MIN(VLOOKUP($W4318,margin_ranges!$A$5:$D$10,4,FALSE),$Q4318*100)/100,"")</f>
        <v/>
      </c>
      <c r="Y4318" s="6">
        <f t="shared" si="201"/>
        <v>68.424999999999997</v>
      </c>
      <c r="Z4318" s="6">
        <f>IF($A4318="placement",Y4318,SUMIF($C$10:$C$6209,$C4318,$Y$10:$Y$6209))</f>
        <v>68.424999999999997</v>
      </c>
      <c r="AA4318" s="29">
        <f t="shared" si="202"/>
        <v>3.5714285714285587E-3</v>
      </c>
    </row>
    <row r="4319" spans="1:27" hidden="1" x14ac:dyDescent="0.3">
      <c r="A4319" s="8" t="s">
        <v>17</v>
      </c>
      <c r="B4319" s="8" t="s">
        <v>11034</v>
      </c>
      <c r="C4319" s="8" t="s">
        <v>11035</v>
      </c>
      <c r="D4319" s="8" t="s">
        <v>11036</v>
      </c>
      <c r="E4319" s="8" t="s">
        <v>11037</v>
      </c>
      <c r="F4319" s="29">
        <v>0.3</v>
      </c>
      <c r="G4319" s="29">
        <v>0</v>
      </c>
      <c r="H4319" s="30">
        <v>28.093599999999999</v>
      </c>
      <c r="I4319" s="30">
        <v>10.0936</v>
      </c>
      <c r="J4319" s="14">
        <v>273</v>
      </c>
      <c r="K4319" s="14">
        <v>82</v>
      </c>
      <c r="L4319" s="12">
        <v>0.35930000000000001</v>
      </c>
      <c r="M4319" s="7">
        <v>0.90205292999999998</v>
      </c>
      <c r="N4319" s="31">
        <v>0.55000000000000004</v>
      </c>
      <c r="O4319" s="14">
        <f>IFERROR(VLOOKUP($C4319,'site totals'!$J$2:$K$607,2,FALSE),1)</f>
        <v>609.65459999999996</v>
      </c>
      <c r="P4319" s="32" t="s">
        <v>91</v>
      </c>
      <c r="Q4319" s="12">
        <v>0.39027968349999997</v>
      </c>
      <c r="R4319" s="29">
        <v>0.3</v>
      </c>
      <c r="S4319" s="2">
        <f>IF($A4319="site","",VLOOKUP($P4319,margin_ranges!$A$5:$D$10,4,FALSE)/100)</f>
        <v>0.29749999999999999</v>
      </c>
      <c r="T4319" s="6">
        <f>IF(A4319="placement",$J4319*MIN($Q4319,$S4319),"")</f>
        <v>81.217500000000001</v>
      </c>
      <c r="U4319" s="6">
        <f>IF($A4319="placement",T4319,SUMIF($C$10:$C$6209,$C4319,$T$10:$T$6209))</f>
        <v>81.217500000000001</v>
      </c>
      <c r="V4319" s="34">
        <f t="shared" si="203"/>
        <v>3.5714285714285587E-3</v>
      </c>
      <c r="W4319" s="24"/>
      <c r="X4319" s="2" t="str">
        <f>IFERROR(MIN(VLOOKUP($W4319,margin_ranges!$A$5:$D$10,4,FALSE),$Q4319*100)/100,"")</f>
        <v/>
      </c>
      <c r="Y4319" s="6">
        <f t="shared" si="201"/>
        <v>81.217500000000001</v>
      </c>
      <c r="Z4319" s="6">
        <f>IF($A4319="placement",Y4319,SUMIF($C$10:$C$6209,$C4319,$Y$10:$Y$6209))</f>
        <v>81.217500000000001</v>
      </c>
      <c r="AA4319" s="29">
        <f t="shared" si="202"/>
        <v>3.5714285714285587E-3</v>
      </c>
    </row>
    <row r="4320" spans="1:27" hidden="1" x14ac:dyDescent="0.3">
      <c r="A4320" s="8" t="s">
        <v>17</v>
      </c>
      <c r="B4320" s="8" t="s">
        <v>11034</v>
      </c>
      <c r="C4320" s="8" t="s">
        <v>11035</v>
      </c>
      <c r="D4320" s="8" t="s">
        <v>11040</v>
      </c>
      <c r="E4320" s="8" t="s">
        <v>11041</v>
      </c>
      <c r="F4320" s="29">
        <v>0.3</v>
      </c>
      <c r="G4320" s="29">
        <v>0</v>
      </c>
      <c r="H4320" s="30">
        <v>23.288900000000002</v>
      </c>
      <c r="I4320" s="30">
        <v>11.192399999999999</v>
      </c>
      <c r="J4320" s="14">
        <v>309</v>
      </c>
      <c r="K4320" s="14">
        <v>93</v>
      </c>
      <c r="L4320" s="12">
        <v>0.48060000000000003</v>
      </c>
      <c r="M4320" s="7">
        <v>0.92143094000000003</v>
      </c>
      <c r="N4320" s="31">
        <v>0.55000000000000004</v>
      </c>
      <c r="O4320" s="14">
        <f>IFERROR(VLOOKUP($C4320,'site totals'!$J$2:$K$607,2,FALSE),1)</f>
        <v>609.65459999999996</v>
      </c>
      <c r="P4320" s="32" t="s">
        <v>91</v>
      </c>
      <c r="Q4320" s="12">
        <v>0.40310231070000002</v>
      </c>
      <c r="R4320" s="29">
        <v>0.3</v>
      </c>
      <c r="S4320" s="2">
        <f>IF($A4320="site","",VLOOKUP($P4320,margin_ranges!$A$5:$D$10,4,FALSE)/100)</f>
        <v>0.29749999999999999</v>
      </c>
      <c r="T4320" s="6">
        <f>IF(A4320="placement",$J4320*MIN($Q4320,$S4320),"")</f>
        <v>91.927499999999995</v>
      </c>
      <c r="U4320" s="6">
        <f>IF($A4320="placement",T4320,SUMIF($C$10:$C$6209,$C4320,$T$10:$T$6209))</f>
        <v>91.927499999999995</v>
      </c>
      <c r="V4320" s="34">
        <f t="shared" si="203"/>
        <v>3.5714285714285587E-3</v>
      </c>
      <c r="W4320" s="24"/>
      <c r="X4320" s="2" t="str">
        <f>IFERROR(MIN(VLOOKUP($W4320,margin_ranges!$A$5:$D$10,4,FALSE),$Q4320*100)/100,"")</f>
        <v/>
      </c>
      <c r="Y4320" s="6">
        <f t="shared" ref="Y4320:Y4383" si="204">IF(A4320="placement",IF($X4320="",$T4320,$J4320*MIN($Q4320,$X4320)),"")</f>
        <v>91.927499999999995</v>
      </c>
      <c r="Z4320" s="6">
        <f>IF($A4320="placement",Y4320,SUMIF($C$10:$C$6209,$C4320,$Y$10:$Y$6209))</f>
        <v>91.927499999999995</v>
      </c>
      <c r="AA4320" s="17">
        <f t="shared" ref="AA4320:AA4383" si="205">($J4320-$Z4320)/($J4320*(1-$R4320))-1</f>
        <v>3.5714285714285587E-3</v>
      </c>
    </row>
    <row r="4321" spans="1:27" hidden="1" x14ac:dyDescent="0.3">
      <c r="A4321" s="8" t="s">
        <v>17</v>
      </c>
      <c r="B4321" s="8" t="s">
        <v>11034</v>
      </c>
      <c r="C4321" s="8" t="s">
        <v>11035</v>
      </c>
      <c r="D4321" s="8" t="s">
        <v>11038</v>
      </c>
      <c r="E4321" s="8" t="s">
        <v>11039</v>
      </c>
      <c r="F4321" s="29">
        <v>0.3</v>
      </c>
      <c r="G4321" s="29">
        <v>1</v>
      </c>
      <c r="H4321" s="30">
        <v>42.334600000000002</v>
      </c>
      <c r="I4321" s="30">
        <v>19.3004</v>
      </c>
      <c r="J4321" s="14">
        <v>484</v>
      </c>
      <c r="K4321" s="14">
        <v>144</v>
      </c>
      <c r="L4321" s="12">
        <v>0.45590000000000003</v>
      </c>
      <c r="M4321" s="7">
        <v>0.83651584000000001</v>
      </c>
      <c r="N4321" s="31">
        <v>0.55000000000000004</v>
      </c>
      <c r="O4321" s="14">
        <f>IFERROR(VLOOKUP($C4321,'site totals'!$J$2:$K$607,2,FALSE),1)</f>
        <v>609.65459999999996</v>
      </c>
      <c r="P4321" s="32" t="s">
        <v>91</v>
      </c>
      <c r="Q4321" s="12">
        <v>0.34251095860000003</v>
      </c>
      <c r="R4321" s="29">
        <v>0.3</v>
      </c>
      <c r="S4321" s="2">
        <f>IF($A4321="site","",VLOOKUP($P4321,margin_ranges!$A$5:$D$10,4,FALSE)/100)</f>
        <v>0.29749999999999999</v>
      </c>
      <c r="T4321" s="6">
        <f>IF(A4321="placement",$J4321*MIN($Q4321,$S4321),"")</f>
        <v>143.98999999999998</v>
      </c>
      <c r="U4321" s="6">
        <f>IF($A4321="placement",T4321,SUMIF($C$10:$C$6209,$C4321,$T$10:$T$6209))</f>
        <v>143.98999999999998</v>
      </c>
      <c r="V4321" s="34">
        <f t="shared" si="203"/>
        <v>3.5714285714287808E-3</v>
      </c>
      <c r="W4321" s="24"/>
      <c r="X4321" s="2" t="str">
        <f>IFERROR(MIN(VLOOKUP($W4321,margin_ranges!$A$5:$D$10,4,FALSE),$Q4321*100)/100,"")</f>
        <v/>
      </c>
      <c r="Y4321" s="6">
        <f t="shared" si="204"/>
        <v>143.98999999999998</v>
      </c>
      <c r="Z4321" s="6">
        <f>IF($A4321="placement",Y4321,SUMIF($C$10:$C$6209,$C4321,$Y$10:$Y$6209))</f>
        <v>143.98999999999998</v>
      </c>
      <c r="AA4321" s="29">
        <f t="shared" si="205"/>
        <v>3.5714285714287808E-3</v>
      </c>
    </row>
    <row r="4322" spans="1:27" x14ac:dyDescent="0.3">
      <c r="A4322" s="16" t="s">
        <v>33</v>
      </c>
      <c r="B4322" s="16" t="s">
        <v>11034</v>
      </c>
      <c r="C4322" s="16" t="s">
        <v>11035</v>
      </c>
      <c r="D4322" s="8" t="s">
        <v>34</v>
      </c>
      <c r="E4322" s="16"/>
      <c r="F4322" s="17">
        <v>0.29989266053270103</v>
      </c>
      <c r="G4322" s="17">
        <v>0.37075353999999999</v>
      </c>
      <c r="H4322" s="36">
        <v>113.86750000000001</v>
      </c>
      <c r="I4322" s="36">
        <v>49.026699999999998</v>
      </c>
      <c r="J4322" s="22">
        <v>1306</v>
      </c>
      <c r="K4322" s="22">
        <v>391</v>
      </c>
      <c r="L4322" s="18">
        <v>0.43059999999999998</v>
      </c>
      <c r="M4322" s="19">
        <v>0.88822508</v>
      </c>
      <c r="N4322" s="20">
        <v>0.55000000000000004</v>
      </c>
      <c r="O4322" s="22">
        <f>IFERROR(VLOOKUP($C4322,'site totals'!$J$2:$K$607,2,FALSE),1)</f>
        <v>609.65459999999996</v>
      </c>
      <c r="P4322" s="21"/>
      <c r="Q4322" s="18">
        <v>0.38078758039999999</v>
      </c>
      <c r="R4322" s="17">
        <v>0.2999</v>
      </c>
      <c r="S4322" s="18" t="str">
        <f>IF($A4322="site","",VLOOKUP($P4322,margin_ranges!$A$5:$D$10,4,FALSE)/100)</f>
        <v/>
      </c>
      <c r="T4322" s="22" t="str">
        <f>IF(A4322="placement",$J4322*MIN($Q4322,$S4322),"")</f>
        <v/>
      </c>
      <c r="U4322" s="22">
        <f>IF($A4322="placement",T4322,SUMIF($C$10:$C$6209,$C4322,$T$10:$T$6209))</f>
        <v>385.55999999999995</v>
      </c>
      <c r="V4322" s="37">
        <f t="shared" si="203"/>
        <v>6.6818282139962104E-3</v>
      </c>
      <c r="W4322" s="38"/>
      <c r="X4322" s="18" t="str">
        <f>IFERROR(MIN(VLOOKUP($W4322,margin_ranges!$A$5:$D$10,4,FALSE),$Q4322*100)/100,"")</f>
        <v/>
      </c>
      <c r="Y4322" s="6" t="str">
        <f t="shared" si="204"/>
        <v/>
      </c>
      <c r="Z4322" s="6">
        <f>IF($A4322="placement",Y4322,SUMIF($C$10:$C$6209,$C4322,$Y$10:$Y$6209))</f>
        <v>385.55999999999995</v>
      </c>
      <c r="AA4322" s="17">
        <f t="shared" si="205"/>
        <v>6.6818282139962104E-3</v>
      </c>
    </row>
    <row r="4323" spans="1:27" hidden="1" x14ac:dyDescent="0.3">
      <c r="A4323" s="8" t="s">
        <v>17</v>
      </c>
      <c r="B4323" s="8" t="s">
        <v>6345</v>
      </c>
      <c r="C4323" s="8" t="s">
        <v>6346</v>
      </c>
      <c r="D4323" s="8" t="s">
        <v>6347</v>
      </c>
      <c r="E4323" s="8" t="s">
        <v>6348</v>
      </c>
      <c r="F4323" s="29">
        <v>0.33999999999999903</v>
      </c>
      <c r="G4323" s="29">
        <v>1</v>
      </c>
      <c r="H4323" s="30">
        <v>183.9504</v>
      </c>
      <c r="I4323" s="30">
        <v>29.636399999999998</v>
      </c>
      <c r="J4323" s="14">
        <v>298</v>
      </c>
      <c r="K4323" s="14">
        <v>91</v>
      </c>
      <c r="L4323" s="12">
        <v>0.16109999999999999</v>
      </c>
      <c r="M4323" s="7">
        <v>0.33526307</v>
      </c>
      <c r="N4323" s="31">
        <v>0.01</v>
      </c>
      <c r="O4323" s="14">
        <f>IFERROR(VLOOKUP($C4323,'site totals'!$J$2:$K$607,2,FALSE),1)</f>
        <v>599.64580000000001</v>
      </c>
      <c r="P4323" s="32" t="s">
        <v>22</v>
      </c>
      <c r="Q4323" s="12">
        <v>0.97017267659999995</v>
      </c>
      <c r="R4323" s="29">
        <v>0.34</v>
      </c>
      <c r="S4323" s="2">
        <f>IF($A4323="site","",VLOOKUP($P4323,margin_ranges!$A$5:$D$10,4,FALSE)/100)</f>
        <v>0.29749999999999999</v>
      </c>
      <c r="T4323" s="6">
        <f>IF(A4323="placement",$J4323*MIN($Q4323,$S4323),"")</f>
        <v>88.655000000000001</v>
      </c>
      <c r="U4323" s="6">
        <f>IF($A4323="placement",T4323,SUMIF($C$10:$C$6209,$C4323,$T$10:$T$6209))</f>
        <v>88.655000000000001</v>
      </c>
      <c r="V4323" s="34">
        <f t="shared" si="203"/>
        <v>6.4393939393939448E-2</v>
      </c>
      <c r="W4323" s="24"/>
      <c r="X4323" s="2" t="str">
        <f>IFERROR(MIN(VLOOKUP($W4323,margin_ranges!$A$5:$D$10,4,FALSE),$Q4323*100)/100,"")</f>
        <v/>
      </c>
      <c r="Y4323" s="6">
        <f t="shared" si="204"/>
        <v>88.655000000000001</v>
      </c>
      <c r="Z4323" s="6">
        <f>IF($A4323="placement",Y4323,SUMIF($C$10:$C$6209,$C4323,$Y$10:$Y$6209))</f>
        <v>88.655000000000001</v>
      </c>
      <c r="AA4323" s="29">
        <f t="shared" si="205"/>
        <v>6.4393939393939448E-2</v>
      </c>
    </row>
    <row r="4324" spans="1:27" hidden="1" x14ac:dyDescent="0.3">
      <c r="A4324" s="8" t="s">
        <v>17</v>
      </c>
      <c r="B4324" s="8" t="s">
        <v>6345</v>
      </c>
      <c r="C4324" s="8" t="s">
        <v>6346</v>
      </c>
      <c r="D4324" s="8" t="s">
        <v>6351</v>
      </c>
      <c r="E4324" s="8" t="s">
        <v>6352</v>
      </c>
      <c r="F4324" s="29">
        <v>0.33999999999999903</v>
      </c>
      <c r="G4324" s="29">
        <v>1</v>
      </c>
      <c r="H4324" s="30">
        <v>173.55959999999999</v>
      </c>
      <c r="I4324" s="30">
        <v>22.819900000000001</v>
      </c>
      <c r="J4324" s="14">
        <v>440</v>
      </c>
      <c r="K4324" s="14">
        <v>134</v>
      </c>
      <c r="L4324" s="12">
        <v>0.13150000000000001</v>
      </c>
      <c r="M4324" s="7">
        <v>0.6426269</v>
      </c>
      <c r="N4324" s="31">
        <v>0.01</v>
      </c>
      <c r="O4324" s="14">
        <f>IFERROR(VLOOKUP($C4324,'site totals'!$J$2:$K$607,2,FALSE),1)</f>
        <v>599.64580000000001</v>
      </c>
      <c r="P4324" s="32" t="s">
        <v>22</v>
      </c>
      <c r="Q4324" s="12">
        <v>0.98443887119999995</v>
      </c>
      <c r="R4324" s="29">
        <v>0.34</v>
      </c>
      <c r="S4324" s="2">
        <f>IF($A4324="site","",VLOOKUP($P4324,margin_ranges!$A$5:$D$10,4,FALSE)/100)</f>
        <v>0.29749999999999999</v>
      </c>
      <c r="T4324" s="6">
        <f>IF(A4324="placement",$J4324*MIN($Q4324,$S4324),"")</f>
        <v>130.9</v>
      </c>
      <c r="U4324" s="6">
        <f>IF($A4324="placement",T4324,SUMIF($C$10:$C$6209,$C4324,$T$10:$T$6209))</f>
        <v>130.9</v>
      </c>
      <c r="V4324" s="34">
        <f t="shared" si="203"/>
        <v>6.4393939393939448E-2</v>
      </c>
      <c r="W4324" s="24"/>
      <c r="X4324" s="2" t="str">
        <f>IFERROR(MIN(VLOOKUP($W4324,margin_ranges!$A$5:$D$10,4,FALSE),$Q4324*100)/100,"")</f>
        <v/>
      </c>
      <c r="Y4324" s="6">
        <f t="shared" si="204"/>
        <v>130.9</v>
      </c>
      <c r="Z4324" s="6">
        <f>IF($A4324="placement",Y4324,SUMIF($C$10:$C$6209,$C4324,$Y$10:$Y$6209))</f>
        <v>130.9</v>
      </c>
      <c r="AA4324" s="17">
        <f t="shared" si="205"/>
        <v>6.4393939393939448E-2</v>
      </c>
    </row>
    <row r="4325" spans="1:27" hidden="1" x14ac:dyDescent="0.3">
      <c r="A4325" s="8" t="s">
        <v>17</v>
      </c>
      <c r="B4325" s="8" t="s">
        <v>6345</v>
      </c>
      <c r="C4325" s="8" t="s">
        <v>6346</v>
      </c>
      <c r="D4325" s="8" t="s">
        <v>6349</v>
      </c>
      <c r="E4325" s="8" t="s">
        <v>6350</v>
      </c>
      <c r="F4325" s="29">
        <v>0.33999999999999903</v>
      </c>
      <c r="G4325" s="29">
        <v>1</v>
      </c>
      <c r="H4325" s="30">
        <v>181.5668</v>
      </c>
      <c r="I4325" s="30">
        <v>33.054099999999998</v>
      </c>
      <c r="J4325" s="14">
        <v>544</v>
      </c>
      <c r="K4325" s="14">
        <v>166</v>
      </c>
      <c r="L4325" s="12">
        <v>0.182</v>
      </c>
      <c r="M4325" s="7">
        <v>0.54883588999999999</v>
      </c>
      <c r="N4325" s="31">
        <v>0.01</v>
      </c>
      <c r="O4325" s="14">
        <f>IFERROR(VLOOKUP($C4325,'site totals'!$J$2:$K$607,2,FALSE),1)</f>
        <v>599.64580000000001</v>
      </c>
      <c r="P4325" s="32" t="s">
        <v>22</v>
      </c>
      <c r="Q4325" s="12">
        <v>0.98177961729999996</v>
      </c>
      <c r="R4325" s="29">
        <v>0.34</v>
      </c>
      <c r="S4325" s="2">
        <f>IF($A4325="site","",VLOOKUP($P4325,margin_ranges!$A$5:$D$10,4,FALSE)/100)</f>
        <v>0.29749999999999999</v>
      </c>
      <c r="T4325" s="6">
        <f>IF(A4325="placement",$J4325*MIN($Q4325,$S4325),"")</f>
        <v>161.84</v>
      </c>
      <c r="U4325" s="6">
        <f>IF($A4325="placement",T4325,SUMIF($C$10:$C$6209,$C4325,$T$10:$T$6209))</f>
        <v>161.84</v>
      </c>
      <c r="V4325" s="34">
        <f t="shared" si="203"/>
        <v>6.4393939393939448E-2</v>
      </c>
      <c r="W4325" s="24"/>
      <c r="X4325" s="2" t="str">
        <f>IFERROR(MIN(VLOOKUP($W4325,margin_ranges!$A$5:$D$10,4,FALSE),$Q4325*100)/100,"")</f>
        <v/>
      </c>
      <c r="Y4325" s="6">
        <f t="shared" si="204"/>
        <v>161.84</v>
      </c>
      <c r="Z4325" s="6">
        <f>IF($A4325="placement",Y4325,SUMIF($C$10:$C$6209,$C4325,$Y$10:$Y$6209))</f>
        <v>161.84</v>
      </c>
      <c r="AA4325" s="29">
        <f t="shared" si="205"/>
        <v>6.4393939393939448E-2</v>
      </c>
    </row>
    <row r="4326" spans="1:27" x14ac:dyDescent="0.3">
      <c r="A4326" s="16" t="s">
        <v>33</v>
      </c>
      <c r="B4326" s="16" t="s">
        <v>6345</v>
      </c>
      <c r="C4326" s="16" t="s">
        <v>6346</v>
      </c>
      <c r="D4326" s="8" t="s">
        <v>34</v>
      </c>
      <c r="E4326" s="16"/>
      <c r="F4326" s="17">
        <v>0.33981121855601998</v>
      </c>
      <c r="G4326" s="17">
        <v>0.99790243000000001</v>
      </c>
      <c r="H4326" s="36">
        <v>597.77549999999997</v>
      </c>
      <c r="I4326" s="36">
        <v>86.946100000000001</v>
      </c>
      <c r="J4326" s="22">
        <v>1285</v>
      </c>
      <c r="K4326" s="22">
        <v>392</v>
      </c>
      <c r="L4326" s="18">
        <v>0.1454</v>
      </c>
      <c r="M4326" s="19">
        <v>0.49262498999999998</v>
      </c>
      <c r="N4326" s="20">
        <v>0.01</v>
      </c>
      <c r="O4326" s="22">
        <f>IFERROR(VLOOKUP($C4326,'site totals'!$J$2:$K$607,2,FALSE),1)</f>
        <v>599.64580000000001</v>
      </c>
      <c r="P4326" s="21"/>
      <c r="Q4326" s="18">
        <v>0.97970058319999997</v>
      </c>
      <c r="R4326" s="17">
        <v>0.33979999999999999</v>
      </c>
      <c r="S4326" s="18" t="str">
        <f>IF($A4326="site","",VLOOKUP($P4326,margin_ranges!$A$5:$D$10,4,FALSE)/100)</f>
        <v/>
      </c>
      <c r="T4326" s="22" t="str">
        <f>IF(A4326="placement",$J4326*MIN($Q4326,$S4326),"")</f>
        <v/>
      </c>
      <c r="U4326" s="22">
        <f>IF($A4326="placement",T4326,SUMIF($C$10:$C$6209,$C4326,$T$10:$T$6209))</f>
        <v>381.39499999999998</v>
      </c>
      <c r="V4326" s="37">
        <f t="shared" si="203"/>
        <v>6.5123527005729986E-2</v>
      </c>
      <c r="W4326" s="38"/>
      <c r="X4326" s="18" t="str">
        <f>IFERROR(MIN(VLOOKUP($W4326,margin_ranges!$A$5:$D$10,4,FALSE),$Q4326*100)/100,"")</f>
        <v/>
      </c>
      <c r="Y4326" s="6" t="str">
        <f t="shared" si="204"/>
        <v/>
      </c>
      <c r="Z4326" s="6">
        <f>IF($A4326="placement",Y4326,SUMIF($C$10:$C$6209,$C4326,$Y$10:$Y$6209))</f>
        <v>381.39499999999998</v>
      </c>
      <c r="AA4326" s="17">
        <f t="shared" si="205"/>
        <v>6.5123527005729986E-2</v>
      </c>
    </row>
    <row r="4327" spans="1:27" hidden="1" x14ac:dyDescent="0.3">
      <c r="A4327" s="8" t="s">
        <v>17</v>
      </c>
      <c r="B4327" s="8" t="s">
        <v>6873</v>
      </c>
      <c r="C4327" s="8" t="s">
        <v>6874</v>
      </c>
      <c r="D4327" s="8" t="s">
        <v>6879</v>
      </c>
      <c r="E4327" s="8" t="s">
        <v>6880</v>
      </c>
      <c r="F4327" s="29">
        <v>0.3</v>
      </c>
      <c r="G4327" s="29">
        <v>1</v>
      </c>
      <c r="H4327" s="30">
        <v>126.3617</v>
      </c>
      <c r="I4327" s="30">
        <v>11.777100000000001</v>
      </c>
      <c r="J4327" s="14">
        <v>344</v>
      </c>
      <c r="K4327" s="14">
        <v>95</v>
      </c>
      <c r="L4327" s="12">
        <v>9.3200000000000005E-2</v>
      </c>
      <c r="M4327" s="7">
        <v>0.97253562000000005</v>
      </c>
      <c r="N4327" s="31">
        <v>0.6</v>
      </c>
      <c r="O4327" s="14">
        <f>IFERROR(VLOOKUP($C4327,'site totals'!$J$2:$K$607,2,FALSE),1)</f>
        <v>566.90390000000002</v>
      </c>
      <c r="P4327" s="32" t="s">
        <v>161</v>
      </c>
      <c r="Q4327" s="12">
        <v>0.38305601410000001</v>
      </c>
      <c r="R4327" s="29">
        <v>0.3</v>
      </c>
      <c r="S4327" s="2">
        <f>IF($A4327="site","",VLOOKUP($P4327,margin_ranges!$A$5:$D$10,4,FALSE)/100)</f>
        <v>0.43</v>
      </c>
      <c r="T4327" s="6">
        <f>IF(A4327="placement",$J4327*MIN($Q4327,$S4327),"")</f>
        <v>131.77126885039999</v>
      </c>
      <c r="U4327" s="6">
        <f>IF($A4327="placement",T4327,SUMIF($C$10:$C$6209,$C4327,$T$10:$T$6209))</f>
        <v>131.77126885039999</v>
      </c>
      <c r="V4327" s="34">
        <f t="shared" ref="V4327:V4390" si="206">($J4327-$U4327)/($J4327*(1-$R4327))-1</f>
        <v>-0.11865144871428557</v>
      </c>
      <c r="W4327" s="24"/>
      <c r="X4327" s="2" t="str">
        <f>IFERROR(MIN(VLOOKUP($W4327,margin_ranges!$A$5:$D$10,4,FALSE),$Q4327*100)/100,"")</f>
        <v/>
      </c>
      <c r="Y4327" s="6">
        <f t="shared" si="204"/>
        <v>131.77126885039999</v>
      </c>
      <c r="Z4327" s="6">
        <f>IF($A4327="placement",Y4327,SUMIF($C$10:$C$6209,$C4327,$Y$10:$Y$6209))</f>
        <v>131.77126885039999</v>
      </c>
      <c r="AA4327" s="29">
        <f t="shared" si="205"/>
        <v>-0.11865144871428557</v>
      </c>
    </row>
    <row r="4328" spans="1:27" hidden="1" x14ac:dyDescent="0.3">
      <c r="A4328" s="8" t="s">
        <v>17</v>
      </c>
      <c r="B4328" s="8" t="s">
        <v>6873</v>
      </c>
      <c r="C4328" s="8" t="s">
        <v>6874</v>
      </c>
      <c r="D4328" s="8" t="s">
        <v>6877</v>
      </c>
      <c r="E4328" s="8" t="s">
        <v>6878</v>
      </c>
      <c r="F4328" s="29">
        <v>0.25</v>
      </c>
      <c r="G4328" s="29">
        <v>0</v>
      </c>
      <c r="H4328" s="30">
        <v>30.084299999999999</v>
      </c>
      <c r="I4328" s="30">
        <v>2.1549</v>
      </c>
      <c r="J4328" s="14">
        <v>53</v>
      </c>
      <c r="K4328" s="14">
        <v>13</v>
      </c>
      <c r="L4328" s="12">
        <v>7.1599999999999997E-2</v>
      </c>
      <c r="M4328" s="7">
        <v>0.81975602999999997</v>
      </c>
      <c r="N4328" s="31">
        <v>0.6</v>
      </c>
      <c r="O4328" s="14">
        <f>IFERROR(VLOOKUP($C4328,'site totals'!$J$2:$K$607,2,FALSE),1)</f>
        <v>566.90390000000002</v>
      </c>
      <c r="P4328" s="32" t="s">
        <v>91</v>
      </c>
      <c r="Q4328" s="12">
        <v>0.26807491989999999</v>
      </c>
      <c r="R4328" s="29">
        <v>0.25</v>
      </c>
      <c r="S4328" s="2">
        <f>IF($A4328="site","",VLOOKUP($P4328,margin_ranges!$A$5:$D$10,4,FALSE)/100)</f>
        <v>0.29749999999999999</v>
      </c>
      <c r="T4328" s="6">
        <f>IF(A4328="placement",$J4328*MIN($Q4328,$S4328),"")</f>
        <v>14.2079707547</v>
      </c>
      <c r="U4328" s="6">
        <f>IF($A4328="placement",T4328,SUMIF($C$10:$C$6209,$C4328,$T$10:$T$6209))</f>
        <v>14.2079707547</v>
      </c>
      <c r="V4328" s="34">
        <f t="shared" si="206"/>
        <v>-2.4099893199999944E-2</v>
      </c>
      <c r="W4328" s="24"/>
      <c r="X4328" s="2" t="str">
        <f>IFERROR(MIN(VLOOKUP($W4328,margin_ranges!$A$5:$D$10,4,FALSE),$Q4328*100)/100,"")</f>
        <v/>
      </c>
      <c r="Y4328" s="6">
        <f t="shared" si="204"/>
        <v>14.2079707547</v>
      </c>
      <c r="Z4328" s="6">
        <f>IF($A4328="placement",Y4328,SUMIF($C$10:$C$6209,$C4328,$Y$10:$Y$6209))</f>
        <v>14.2079707547</v>
      </c>
      <c r="AA4328" s="29">
        <f t="shared" si="205"/>
        <v>-2.4099893199999944E-2</v>
      </c>
    </row>
    <row r="4329" spans="1:27" hidden="1" x14ac:dyDescent="0.3">
      <c r="A4329" s="8" t="s">
        <v>17</v>
      </c>
      <c r="B4329" s="8" t="s">
        <v>6873</v>
      </c>
      <c r="C4329" s="8" t="s">
        <v>6874</v>
      </c>
      <c r="D4329" s="8" t="s">
        <v>6889</v>
      </c>
      <c r="E4329" s="8" t="s">
        <v>6890</v>
      </c>
      <c r="F4329" s="29">
        <v>0.28999999999999998</v>
      </c>
      <c r="G4329" s="29">
        <v>1</v>
      </c>
      <c r="H4329" s="30">
        <v>64.446200000000005</v>
      </c>
      <c r="I4329" s="30">
        <v>3.6730999999999998</v>
      </c>
      <c r="J4329" s="14">
        <v>127</v>
      </c>
      <c r="K4329" s="14">
        <v>32</v>
      </c>
      <c r="L4329" s="12">
        <v>5.7000000000000002E-2</v>
      </c>
      <c r="M4329" s="7">
        <v>1.15089452</v>
      </c>
      <c r="N4329" s="31">
        <v>0.6</v>
      </c>
      <c r="O4329" s="14">
        <f>IFERROR(VLOOKUP($C4329,'site totals'!$J$2:$K$607,2,FALSE),1)</f>
        <v>566.90390000000002</v>
      </c>
      <c r="P4329" s="32" t="s">
        <v>22</v>
      </c>
      <c r="Q4329" s="12">
        <v>0.4786663873</v>
      </c>
      <c r="R4329" s="29">
        <v>0.28999999999999998</v>
      </c>
      <c r="S4329" s="2">
        <f>IF($A4329="site","",VLOOKUP($P4329,margin_ranges!$A$5:$D$10,4,FALSE)/100)</f>
        <v>0.29749999999999999</v>
      </c>
      <c r="T4329" s="6">
        <f>IF(A4329="placement",$J4329*MIN($Q4329,$S4329),"")</f>
        <v>37.782499999999999</v>
      </c>
      <c r="U4329" s="6">
        <f>IF($A4329="placement",T4329,SUMIF($C$10:$C$6209,$C4329,$T$10:$T$6209))</f>
        <v>37.782499999999999</v>
      </c>
      <c r="V4329" s="34">
        <f t="shared" si="206"/>
        <v>-1.0563380281690127E-2</v>
      </c>
      <c r="W4329" s="24"/>
      <c r="X4329" s="2" t="str">
        <f>IFERROR(MIN(VLOOKUP($W4329,margin_ranges!$A$5:$D$10,4,FALSE),$Q4329*100)/100,"")</f>
        <v/>
      </c>
      <c r="Y4329" s="6">
        <f t="shared" si="204"/>
        <v>37.782499999999999</v>
      </c>
      <c r="Z4329" s="6">
        <f>IF($A4329="placement",Y4329,SUMIF($C$10:$C$6209,$C4329,$Y$10:$Y$6209))</f>
        <v>37.782499999999999</v>
      </c>
      <c r="AA4329" s="29">
        <f t="shared" si="205"/>
        <v>-1.0563380281690127E-2</v>
      </c>
    </row>
    <row r="4330" spans="1:27" hidden="1" x14ac:dyDescent="0.3">
      <c r="A4330" s="8" t="s">
        <v>17</v>
      </c>
      <c r="B4330" s="8" t="s">
        <v>6873</v>
      </c>
      <c r="C4330" s="8" t="s">
        <v>6874</v>
      </c>
      <c r="D4330" s="8" t="s">
        <v>6891</v>
      </c>
      <c r="E4330" s="8" t="s">
        <v>78</v>
      </c>
      <c r="F4330" s="29">
        <v>0.28999999999999998</v>
      </c>
      <c r="G4330" s="29">
        <v>0</v>
      </c>
      <c r="H4330" s="30">
        <v>33.697899999999997</v>
      </c>
      <c r="I4330" s="30">
        <v>3.1128999999999998</v>
      </c>
      <c r="J4330" s="14">
        <v>157</v>
      </c>
      <c r="K4330" s="14">
        <v>40</v>
      </c>
      <c r="L4330" s="12">
        <v>9.2399999999999996E-2</v>
      </c>
      <c r="M4330" s="7">
        <v>1.6788692300000001</v>
      </c>
      <c r="N4330" s="31">
        <v>1</v>
      </c>
      <c r="O4330" s="14">
        <f>IFERROR(VLOOKUP($C4330,'site totals'!$J$2:$K$607,2,FALSE),1)</f>
        <v>566.90390000000002</v>
      </c>
      <c r="P4330" s="32" t="s">
        <v>22</v>
      </c>
      <c r="Q4330" s="12">
        <v>0.4043609943</v>
      </c>
      <c r="R4330" s="29">
        <v>0.28999999999999998</v>
      </c>
      <c r="S4330" s="2">
        <f>IF($A4330="site","",VLOOKUP($P4330,margin_ranges!$A$5:$D$10,4,FALSE)/100)</f>
        <v>0.29749999999999999</v>
      </c>
      <c r="T4330" s="6">
        <f>IF(A4330="placement",$J4330*MIN($Q4330,$S4330),"")</f>
        <v>46.707499999999996</v>
      </c>
      <c r="U4330" s="6">
        <f>IF($A4330="placement",T4330,SUMIF($C$10:$C$6209,$C4330,$T$10:$T$6209))</f>
        <v>46.707499999999996</v>
      </c>
      <c r="V4330" s="34">
        <f t="shared" si="206"/>
        <v>-1.0563380281690127E-2</v>
      </c>
      <c r="W4330" s="24"/>
      <c r="X4330" s="2" t="str">
        <f>IFERROR(MIN(VLOOKUP($W4330,margin_ranges!$A$5:$D$10,4,FALSE),$Q4330*100)/100,"")</f>
        <v/>
      </c>
      <c r="Y4330" s="6">
        <f t="shared" si="204"/>
        <v>46.707499999999996</v>
      </c>
      <c r="Z4330" s="6">
        <f>IF($A4330="placement",Y4330,SUMIF($C$10:$C$6209,$C4330,$Y$10:$Y$6209))</f>
        <v>46.707499999999996</v>
      </c>
      <c r="AA4330" s="29">
        <f t="shared" si="205"/>
        <v>-1.0563380281690127E-2</v>
      </c>
    </row>
    <row r="4331" spans="1:27" hidden="1" x14ac:dyDescent="0.3">
      <c r="A4331" s="8" t="s">
        <v>17</v>
      </c>
      <c r="B4331" s="8" t="s">
        <v>6873</v>
      </c>
      <c r="C4331" s="8" t="s">
        <v>6874</v>
      </c>
      <c r="D4331" s="8" t="s">
        <v>6885</v>
      </c>
      <c r="E4331" s="8" t="s">
        <v>6886</v>
      </c>
      <c r="F4331" s="29">
        <v>0.18754960819513999</v>
      </c>
      <c r="G4331" s="29">
        <v>1</v>
      </c>
      <c r="H4331" s="30">
        <v>37.052599999999998</v>
      </c>
      <c r="I4331" s="30">
        <v>1.8156000000000001</v>
      </c>
      <c r="J4331" s="14">
        <v>40</v>
      </c>
      <c r="K4331" s="14">
        <v>8</v>
      </c>
      <c r="L4331" s="12">
        <v>4.9000000000000002E-2</v>
      </c>
      <c r="M4331" s="7">
        <v>0.73850663000000005</v>
      </c>
      <c r="N4331" s="31">
        <v>0.6</v>
      </c>
      <c r="O4331" s="14">
        <f>IFERROR(VLOOKUP($C4331,'site totals'!$J$2:$K$607,2,FALSE),1)</f>
        <v>566.90390000000002</v>
      </c>
      <c r="P4331" s="32" t="s">
        <v>91</v>
      </c>
      <c r="Q4331" s="12">
        <v>0.1875496082</v>
      </c>
      <c r="R4331" s="29">
        <v>0.25</v>
      </c>
      <c r="S4331" s="2">
        <f>IF($A4331="site","",VLOOKUP($P4331,margin_ranges!$A$5:$D$10,4,FALSE)/100)</f>
        <v>0.29749999999999999</v>
      </c>
      <c r="T4331" s="6">
        <f>IF(A4331="placement",$J4331*MIN($Q4331,$S4331),"")</f>
        <v>7.5019843279999998</v>
      </c>
      <c r="U4331" s="6">
        <f>IF($A4331="placement",T4331,SUMIF($C$10:$C$6209,$C4331,$T$10:$T$6209))</f>
        <v>7.5019843279999998</v>
      </c>
      <c r="V4331" s="34">
        <f t="shared" si="206"/>
        <v>8.3267189066666747E-2</v>
      </c>
      <c r="W4331" s="24"/>
      <c r="X4331" s="2" t="str">
        <f>IFERROR(MIN(VLOOKUP($W4331,margin_ranges!$A$5:$D$10,4,FALSE),$Q4331*100)/100,"")</f>
        <v/>
      </c>
      <c r="Y4331" s="6">
        <f t="shared" si="204"/>
        <v>7.5019843279999998</v>
      </c>
      <c r="Z4331" s="6">
        <f>IF($A4331="placement",Y4331,SUMIF($C$10:$C$6209,$C4331,$Y$10:$Y$6209))</f>
        <v>7.5019843279999998</v>
      </c>
      <c r="AA4331" s="29">
        <f t="shared" si="205"/>
        <v>8.3267189066666747E-2</v>
      </c>
    </row>
    <row r="4332" spans="1:27" hidden="1" x14ac:dyDescent="0.3">
      <c r="A4332" s="8" t="s">
        <v>17</v>
      </c>
      <c r="B4332" s="8" t="s">
        <v>6873</v>
      </c>
      <c r="C4332" s="8" t="s">
        <v>6874</v>
      </c>
      <c r="D4332" s="8" t="s">
        <v>6883</v>
      </c>
      <c r="E4332" s="8" t="s">
        <v>6884</v>
      </c>
      <c r="F4332" s="29">
        <v>0.24076351650514</v>
      </c>
      <c r="G4332" s="29">
        <v>1</v>
      </c>
      <c r="H4332" s="30">
        <v>46.739800000000002</v>
      </c>
      <c r="I4332" s="30">
        <v>2.2046999999999999</v>
      </c>
      <c r="J4332" s="14">
        <v>52</v>
      </c>
      <c r="K4332" s="14">
        <v>13</v>
      </c>
      <c r="L4332" s="12">
        <v>4.7199999999999999E-2</v>
      </c>
      <c r="M4332" s="7">
        <v>0.79026761000000001</v>
      </c>
      <c r="N4332" s="31">
        <v>0.6</v>
      </c>
      <c r="O4332" s="14">
        <f>IFERROR(VLOOKUP($C4332,'site totals'!$J$2:$K$607,2,FALSE),1)</f>
        <v>566.90390000000002</v>
      </c>
      <c r="P4332" s="32" t="s">
        <v>478</v>
      </c>
      <c r="Q4332" s="12">
        <v>0.2407635165</v>
      </c>
      <c r="R4332" s="29">
        <v>0.33</v>
      </c>
      <c r="S4332" s="2">
        <f>IF($A4332="site","",VLOOKUP($P4332,margin_ranges!$A$5:$D$10,4,FALSE)/100)</f>
        <v>0.43</v>
      </c>
      <c r="T4332" s="6">
        <f>IF(A4332="placement",$J4332*MIN($Q4332,$S4332),"")</f>
        <v>12.519702858</v>
      </c>
      <c r="U4332" s="6">
        <f>IF($A4332="placement",T4332,SUMIF($C$10:$C$6209,$C4332,$T$10:$T$6209))</f>
        <v>12.519702858</v>
      </c>
      <c r="V4332" s="34">
        <f t="shared" si="206"/>
        <v>0.13318878134328371</v>
      </c>
      <c r="W4332" s="24"/>
      <c r="X4332" s="2" t="str">
        <f>IFERROR(MIN(VLOOKUP($W4332,margin_ranges!$A$5:$D$10,4,FALSE),$Q4332*100)/100,"")</f>
        <v/>
      </c>
      <c r="Y4332" s="6">
        <f t="shared" si="204"/>
        <v>12.519702858</v>
      </c>
      <c r="Z4332" s="6">
        <f>IF($A4332="placement",Y4332,SUMIF($C$10:$C$6209,$C4332,$Y$10:$Y$6209))</f>
        <v>12.519702858</v>
      </c>
      <c r="AA4332" s="29">
        <f t="shared" si="205"/>
        <v>0.13318878134328371</v>
      </c>
    </row>
    <row r="4333" spans="1:27" hidden="1" x14ac:dyDescent="0.3">
      <c r="A4333" s="8" t="s">
        <v>17</v>
      </c>
      <c r="B4333" s="8" t="s">
        <v>6873</v>
      </c>
      <c r="C4333" s="8" t="s">
        <v>6874</v>
      </c>
      <c r="D4333" s="8" t="s">
        <v>6881</v>
      </c>
      <c r="E4333" s="8" t="s">
        <v>6882</v>
      </c>
      <c r="F4333" s="29">
        <v>0.23992921343081999</v>
      </c>
      <c r="G4333" s="29">
        <v>0</v>
      </c>
      <c r="H4333" s="30">
        <v>19.8629</v>
      </c>
      <c r="I4333" s="30">
        <v>2.3315999999999999</v>
      </c>
      <c r="J4333" s="14">
        <v>55</v>
      </c>
      <c r="K4333" s="14">
        <v>13</v>
      </c>
      <c r="L4333" s="12">
        <v>0.1174</v>
      </c>
      <c r="M4333" s="7">
        <v>0.78940016000000002</v>
      </c>
      <c r="N4333" s="31">
        <v>0.6</v>
      </c>
      <c r="O4333" s="14">
        <f>IFERROR(VLOOKUP($C4333,'site totals'!$J$2:$K$607,2,FALSE),1)</f>
        <v>566.90390000000002</v>
      </c>
      <c r="P4333" s="32" t="s">
        <v>91</v>
      </c>
      <c r="Q4333" s="12">
        <v>0.23992921340000001</v>
      </c>
      <c r="R4333" s="29">
        <v>0.25</v>
      </c>
      <c r="S4333" s="2">
        <f>IF($A4333="site","",VLOOKUP($P4333,margin_ranges!$A$5:$D$10,4,FALSE)/100)</f>
        <v>0.29749999999999999</v>
      </c>
      <c r="T4333" s="6">
        <f>IF(A4333="placement",$J4333*MIN($Q4333,$S4333),"")</f>
        <v>13.196106737000001</v>
      </c>
      <c r="U4333" s="6">
        <f>IF($A4333="placement",T4333,SUMIF($C$10:$C$6209,$C4333,$T$10:$T$6209))</f>
        <v>13.196106737000001</v>
      </c>
      <c r="V4333" s="34">
        <f t="shared" si="206"/>
        <v>1.3427715466666656E-2</v>
      </c>
      <c r="W4333" s="24"/>
      <c r="X4333" s="2" t="str">
        <f>IFERROR(MIN(VLOOKUP($W4333,margin_ranges!$A$5:$D$10,4,FALSE),$Q4333*100)/100,"")</f>
        <v/>
      </c>
      <c r="Y4333" s="6">
        <f t="shared" si="204"/>
        <v>13.196106737000001</v>
      </c>
      <c r="Z4333" s="6">
        <f>IF($A4333="placement",Y4333,SUMIF($C$10:$C$6209,$C4333,$Y$10:$Y$6209))</f>
        <v>13.196106737000001</v>
      </c>
      <c r="AA4333" s="29">
        <f t="shared" si="205"/>
        <v>1.3427715466666656E-2</v>
      </c>
    </row>
    <row r="4334" spans="1:27" hidden="1" x14ac:dyDescent="0.3">
      <c r="A4334" s="8" t="s">
        <v>17</v>
      </c>
      <c r="B4334" s="8" t="s">
        <v>6873</v>
      </c>
      <c r="C4334" s="8" t="s">
        <v>6874</v>
      </c>
      <c r="D4334" s="8" t="s">
        <v>6875</v>
      </c>
      <c r="E4334" s="8" t="s">
        <v>6876</v>
      </c>
      <c r="F4334" s="29">
        <v>0.20328729141413701</v>
      </c>
      <c r="G4334" s="29">
        <v>1</v>
      </c>
      <c r="H4334" s="30">
        <v>109.85809999999999</v>
      </c>
      <c r="I4334" s="30">
        <v>5.2268999999999997</v>
      </c>
      <c r="J4334" s="14">
        <v>118</v>
      </c>
      <c r="K4334" s="14">
        <v>24</v>
      </c>
      <c r="L4334" s="12">
        <v>4.7600000000000003E-2</v>
      </c>
      <c r="M4334" s="7">
        <v>0.75309455000000003</v>
      </c>
      <c r="N4334" s="31">
        <v>0.6</v>
      </c>
      <c r="O4334" s="14">
        <f>IFERROR(VLOOKUP($C4334,'site totals'!$J$2:$K$607,2,FALSE),1)</f>
        <v>566.90390000000002</v>
      </c>
      <c r="P4334" s="32" t="s">
        <v>22</v>
      </c>
      <c r="Q4334" s="12">
        <v>0.20328729139999999</v>
      </c>
      <c r="R4334" s="29">
        <v>0.24</v>
      </c>
      <c r="S4334" s="2">
        <f>IF($A4334="site","",VLOOKUP($P4334,margin_ranges!$A$5:$D$10,4,FALSE)/100)</f>
        <v>0.29749999999999999</v>
      </c>
      <c r="T4334" s="6">
        <f>IF(A4334="placement",$J4334*MIN($Q4334,$S4334),"")</f>
        <v>23.9879003852</v>
      </c>
      <c r="U4334" s="6">
        <f>IF($A4334="placement",T4334,SUMIF($C$10:$C$6209,$C4334,$T$10:$T$6209))</f>
        <v>23.9879003852</v>
      </c>
      <c r="V4334" s="34">
        <f t="shared" si="206"/>
        <v>4.8306195526315765E-2</v>
      </c>
      <c r="W4334" s="24"/>
      <c r="X4334" s="2" t="str">
        <f>IFERROR(MIN(VLOOKUP($W4334,margin_ranges!$A$5:$D$10,4,FALSE),$Q4334*100)/100,"")</f>
        <v/>
      </c>
      <c r="Y4334" s="6">
        <f t="shared" si="204"/>
        <v>23.9879003852</v>
      </c>
      <c r="Z4334" s="6">
        <f>IF($A4334="placement",Y4334,SUMIF($C$10:$C$6209,$C4334,$Y$10:$Y$6209))</f>
        <v>23.9879003852</v>
      </c>
      <c r="AA4334" s="29">
        <f t="shared" si="205"/>
        <v>4.8306195526315765E-2</v>
      </c>
    </row>
    <row r="4335" spans="1:27" hidden="1" x14ac:dyDescent="0.3">
      <c r="A4335" s="8" t="s">
        <v>17</v>
      </c>
      <c r="B4335" s="8" t="s">
        <v>6873</v>
      </c>
      <c r="C4335" s="8" t="s">
        <v>6874</v>
      </c>
      <c r="D4335" s="8" t="s">
        <v>6887</v>
      </c>
      <c r="E4335" s="8" t="s">
        <v>6888</v>
      </c>
      <c r="F4335" s="29">
        <v>0.229511751761967</v>
      </c>
      <c r="G4335" s="29">
        <v>1</v>
      </c>
      <c r="H4335" s="30">
        <v>106.9135</v>
      </c>
      <c r="I4335" s="30">
        <v>11.504899999999999</v>
      </c>
      <c r="J4335" s="14">
        <v>269</v>
      </c>
      <c r="K4335" s="14">
        <v>57</v>
      </c>
      <c r="L4335" s="12">
        <v>0.1076</v>
      </c>
      <c r="M4335" s="7">
        <v>0.77872699999999995</v>
      </c>
      <c r="N4335" s="31">
        <v>0.6</v>
      </c>
      <c r="O4335" s="14">
        <f>IFERROR(VLOOKUP($C4335,'site totals'!$J$2:$K$607,2,FALSE),1)</f>
        <v>566.90390000000002</v>
      </c>
      <c r="P4335" s="32" t="s">
        <v>91</v>
      </c>
      <c r="Q4335" s="12">
        <v>0.2295117518</v>
      </c>
      <c r="R4335" s="29">
        <v>0.25</v>
      </c>
      <c r="S4335" s="2">
        <f>IF($A4335="site","",VLOOKUP($P4335,margin_ranges!$A$5:$D$10,4,FALSE)/100)</f>
        <v>0.29749999999999999</v>
      </c>
      <c r="T4335" s="6">
        <f>IF(A4335="placement",$J4335*MIN($Q4335,$S4335),"")</f>
        <v>61.738661234200002</v>
      </c>
      <c r="U4335" s="6">
        <f>IF($A4335="placement",T4335,SUMIF($C$10:$C$6209,$C4335,$T$10:$T$6209))</f>
        <v>61.738661234200002</v>
      </c>
      <c r="V4335" s="34">
        <f t="shared" si="206"/>
        <v>2.7317664266666597E-2</v>
      </c>
      <c r="W4335" s="24"/>
      <c r="X4335" s="2" t="str">
        <f>IFERROR(MIN(VLOOKUP($W4335,margin_ranges!$A$5:$D$10,4,FALSE),$Q4335*100)/100,"")</f>
        <v/>
      </c>
      <c r="Y4335" s="6">
        <f t="shared" si="204"/>
        <v>61.738661234200002</v>
      </c>
      <c r="Z4335" s="6">
        <f>IF($A4335="placement",Y4335,SUMIF($C$10:$C$6209,$C4335,$Y$10:$Y$6209))</f>
        <v>61.738661234200002</v>
      </c>
      <c r="AA4335" s="29">
        <f t="shared" si="205"/>
        <v>2.7317664266666597E-2</v>
      </c>
    </row>
    <row r="4336" spans="1:27" x14ac:dyDescent="0.3">
      <c r="A4336" s="16" t="s">
        <v>33</v>
      </c>
      <c r="B4336" s="16" t="s">
        <v>6873</v>
      </c>
      <c r="C4336" s="16" t="s">
        <v>6874</v>
      </c>
      <c r="D4336" s="8" t="s">
        <v>34</v>
      </c>
      <c r="E4336" s="16"/>
      <c r="F4336" s="17">
        <v>0.27595166305964702</v>
      </c>
      <c r="G4336" s="17">
        <v>0.78185386000000001</v>
      </c>
      <c r="H4336" s="36">
        <v>575.02009999999996</v>
      </c>
      <c r="I4336" s="36">
        <v>43.802</v>
      </c>
      <c r="J4336" s="22">
        <v>1215</v>
      </c>
      <c r="K4336" s="22">
        <v>293</v>
      </c>
      <c r="L4336" s="18">
        <v>7.6200000000000004E-2</v>
      </c>
      <c r="M4336" s="19">
        <v>0.92445860000000002</v>
      </c>
      <c r="N4336" s="20">
        <v>0.62843499999999997</v>
      </c>
      <c r="O4336" s="22">
        <f>IFERROR(VLOOKUP($C4336,'site totals'!$J$2:$K$607,2,FALSE),1)</f>
        <v>566.90390000000002</v>
      </c>
      <c r="P4336" s="21"/>
      <c r="Q4336" s="18">
        <v>0.32021293519999999</v>
      </c>
      <c r="R4336" s="17">
        <v>0.27600000000000002</v>
      </c>
      <c r="S4336" s="18" t="str">
        <f>IF($A4336="site","",VLOOKUP($P4336,margin_ranges!$A$5:$D$10,4,FALSE)/100)</f>
        <v/>
      </c>
      <c r="T4336" s="22" t="str">
        <f>IF(A4336="placement",$J4336*MIN($Q4336,$S4336),"")</f>
        <v/>
      </c>
      <c r="U4336" s="22">
        <f>IF($A4336="placement",T4336,SUMIF($C$10:$C$6209,$C4336,$T$10:$T$6209))</f>
        <v>349.41359514749996</v>
      </c>
      <c r="V4336" s="37">
        <f t="shared" si="206"/>
        <v>-1.5998903152922739E-2</v>
      </c>
      <c r="W4336" s="38"/>
      <c r="X4336" s="18" t="str">
        <f>IFERROR(MIN(VLOOKUP($W4336,margin_ranges!$A$5:$D$10,4,FALSE),$Q4336*100)/100,"")</f>
        <v/>
      </c>
      <c r="Y4336" s="6" t="str">
        <f t="shared" si="204"/>
        <v/>
      </c>
      <c r="Z4336" s="6">
        <f>IF($A4336="placement",Y4336,SUMIF($C$10:$C$6209,$C4336,$Y$10:$Y$6209))</f>
        <v>349.41359514749996</v>
      </c>
      <c r="AA4336" s="17">
        <f t="shared" si="205"/>
        <v>-1.5998903152922739E-2</v>
      </c>
    </row>
    <row r="4337" spans="1:27" hidden="1" x14ac:dyDescent="0.3">
      <c r="A4337" s="8" t="s">
        <v>17</v>
      </c>
      <c r="B4337" s="8" t="s">
        <v>10075</v>
      </c>
      <c r="C4337" s="8" t="s">
        <v>10076</v>
      </c>
      <c r="D4337" s="33" t="s">
        <v>12305</v>
      </c>
      <c r="E4337" s="8" t="s">
        <v>12306</v>
      </c>
      <c r="F4337" s="29">
        <v>0.25</v>
      </c>
      <c r="G4337" s="29">
        <v>1</v>
      </c>
      <c r="H4337" s="30">
        <v>69.761899999999997</v>
      </c>
      <c r="I4337" s="30">
        <v>8.9427000000000003</v>
      </c>
      <c r="J4337" s="14">
        <v>452</v>
      </c>
      <c r="K4337" s="14">
        <v>113</v>
      </c>
      <c r="L4337" s="12">
        <v>0.12820000000000001</v>
      </c>
      <c r="M4337" s="7">
        <v>1.6835827999999999</v>
      </c>
      <c r="N4337" s="31">
        <v>1</v>
      </c>
      <c r="O4337" s="14">
        <f>IFERROR(VLOOKUP($C4337,'site totals'!$J$2:$K$607,2,FALSE),1)</f>
        <v>563.70240000000001</v>
      </c>
      <c r="P4337" s="32" t="s">
        <v>22</v>
      </c>
      <c r="Q4337" s="12">
        <v>0.40602862109999999</v>
      </c>
      <c r="R4337" s="29">
        <v>0.25</v>
      </c>
      <c r="S4337" s="2">
        <f>IF($A4337="site","",VLOOKUP($P4337,margin_ranges!$A$5:$D$10,4,FALSE)/100)</f>
        <v>0.29749999999999999</v>
      </c>
      <c r="T4337" s="6">
        <f>IF(A4337="placement",$J4337*MIN($Q4337,$S4337),"")</f>
        <v>134.47</v>
      </c>
      <c r="U4337" s="6">
        <f>IF($A4337="placement",T4337,SUMIF($C$10:$C$6209,$C4337,$T$10:$T$6209))</f>
        <v>134.47</v>
      </c>
      <c r="V4337" s="34">
        <f t="shared" si="206"/>
        <v>-6.3333333333333464E-2</v>
      </c>
      <c r="W4337" s="24"/>
      <c r="X4337" s="2" t="str">
        <f>IFERROR(MIN(VLOOKUP($W4337,margin_ranges!$A$5:$D$10,4,FALSE),$Q4337*100)/100,"")</f>
        <v/>
      </c>
      <c r="Y4337" s="6">
        <f t="shared" si="204"/>
        <v>134.47</v>
      </c>
      <c r="Z4337" s="6">
        <f>IF($A4337="placement",Y4337,SUMIF($C$10:$C$6209,$C4337,$Y$10:$Y$6209))</f>
        <v>134.47</v>
      </c>
      <c r="AA4337" s="29">
        <f t="shared" si="205"/>
        <v>-6.3333333333333464E-2</v>
      </c>
    </row>
    <row r="4338" spans="1:27" hidden="1" x14ac:dyDescent="0.3">
      <c r="A4338" s="8" t="s">
        <v>17</v>
      </c>
      <c r="B4338" s="8" t="s">
        <v>10075</v>
      </c>
      <c r="C4338" s="8" t="s">
        <v>10076</v>
      </c>
      <c r="D4338" s="8" t="s">
        <v>12303</v>
      </c>
      <c r="E4338" s="8" t="s">
        <v>12304</v>
      </c>
      <c r="F4338" s="29">
        <v>0.249999999999999</v>
      </c>
      <c r="G4338" s="29">
        <v>1</v>
      </c>
      <c r="H4338" s="30">
        <v>32.397399999999998</v>
      </c>
      <c r="I4338" s="30">
        <v>3.9344000000000001</v>
      </c>
      <c r="J4338" s="14">
        <v>206</v>
      </c>
      <c r="K4338" s="14">
        <v>51</v>
      </c>
      <c r="L4338" s="12">
        <v>0.12139999999999999</v>
      </c>
      <c r="M4338" s="7">
        <v>1.7413892</v>
      </c>
      <c r="N4338" s="31">
        <v>1</v>
      </c>
      <c r="O4338" s="14">
        <f>IFERROR(VLOOKUP($C4338,'site totals'!$J$2:$K$607,2,FALSE),1)</f>
        <v>563.70240000000001</v>
      </c>
      <c r="P4338" s="32" t="s">
        <v>22</v>
      </c>
      <c r="Q4338" s="12">
        <v>0.4257458361</v>
      </c>
      <c r="R4338" s="29">
        <v>0.25</v>
      </c>
      <c r="S4338" s="2">
        <f>IF($A4338="site","",VLOOKUP($P4338,margin_ranges!$A$5:$D$10,4,FALSE)/100)</f>
        <v>0.29749999999999999</v>
      </c>
      <c r="T4338" s="6">
        <f>IF(A4338="placement",$J4338*MIN($Q4338,$S4338),"")</f>
        <v>61.284999999999997</v>
      </c>
      <c r="U4338" s="6">
        <f>IF($A4338="placement",T4338,SUMIF($C$10:$C$6209,$C4338,$T$10:$T$6209))</f>
        <v>61.284999999999997</v>
      </c>
      <c r="V4338" s="34">
        <f t="shared" si="206"/>
        <v>-6.3333333333333353E-2</v>
      </c>
      <c r="W4338" s="24"/>
      <c r="X4338" s="2" t="str">
        <f>IFERROR(MIN(VLOOKUP($W4338,margin_ranges!$A$5:$D$10,4,FALSE),$Q4338*100)/100,"")</f>
        <v/>
      </c>
      <c r="Y4338" s="6">
        <f t="shared" si="204"/>
        <v>61.284999999999997</v>
      </c>
      <c r="Z4338" s="6">
        <f>IF($A4338="placement",Y4338,SUMIF($C$10:$C$6209,$C4338,$Y$10:$Y$6209))</f>
        <v>61.284999999999997</v>
      </c>
      <c r="AA4338" s="29">
        <f t="shared" si="205"/>
        <v>-6.3333333333333353E-2</v>
      </c>
    </row>
    <row r="4339" spans="1:27" hidden="1" x14ac:dyDescent="0.3">
      <c r="A4339" s="8" t="s">
        <v>17</v>
      </c>
      <c r="B4339" s="8" t="s">
        <v>10075</v>
      </c>
      <c r="C4339" s="8" t="s">
        <v>10076</v>
      </c>
      <c r="D4339" s="8" t="s">
        <v>12301</v>
      </c>
      <c r="E4339" s="8" t="s">
        <v>12302</v>
      </c>
      <c r="F4339" s="29">
        <v>0.249999999999999</v>
      </c>
      <c r="G4339" s="29">
        <v>1</v>
      </c>
      <c r="H4339" s="30">
        <v>62.286099999999998</v>
      </c>
      <c r="I4339" s="30">
        <v>6.7119</v>
      </c>
      <c r="J4339" s="14">
        <v>347</v>
      </c>
      <c r="K4339" s="14">
        <v>87</v>
      </c>
      <c r="L4339" s="12">
        <v>0.10780000000000001</v>
      </c>
      <c r="M4339" s="7">
        <v>1.7239413800000001</v>
      </c>
      <c r="N4339" s="31">
        <v>1</v>
      </c>
      <c r="O4339" s="14">
        <f>IFERROR(VLOOKUP($C4339,'site totals'!$J$2:$K$607,2,FALSE),1)</f>
        <v>563.70240000000001</v>
      </c>
      <c r="P4339" s="32" t="s">
        <v>22</v>
      </c>
      <c r="Q4339" s="12">
        <v>0.41993387389999998</v>
      </c>
      <c r="R4339" s="29">
        <v>0.25</v>
      </c>
      <c r="S4339" s="2">
        <f>IF($A4339="site","",VLOOKUP($P4339,margin_ranges!$A$5:$D$10,4,FALSE)/100)</f>
        <v>0.29749999999999999</v>
      </c>
      <c r="T4339" s="6">
        <f>IF(A4339="placement",$J4339*MIN($Q4339,$S4339),"")</f>
        <v>103.2325</v>
      </c>
      <c r="U4339" s="6">
        <f>IF($A4339="placement",T4339,SUMIF($C$10:$C$6209,$C4339,$T$10:$T$6209))</f>
        <v>103.2325</v>
      </c>
      <c r="V4339" s="34">
        <f t="shared" si="206"/>
        <v>-6.3333333333333353E-2</v>
      </c>
      <c r="W4339" s="24"/>
      <c r="X4339" s="2" t="str">
        <f>IFERROR(MIN(VLOOKUP($W4339,margin_ranges!$A$5:$D$10,4,FALSE),$Q4339*100)/100,"")</f>
        <v/>
      </c>
      <c r="Y4339" s="6">
        <f t="shared" si="204"/>
        <v>103.2325</v>
      </c>
      <c r="Z4339" s="6">
        <f>IF($A4339="placement",Y4339,SUMIF($C$10:$C$6209,$C4339,$Y$10:$Y$6209))</f>
        <v>103.2325</v>
      </c>
      <c r="AA4339" s="29">
        <f t="shared" si="205"/>
        <v>-6.3333333333333353E-2</v>
      </c>
    </row>
    <row r="4340" spans="1:27" hidden="1" x14ac:dyDescent="0.3">
      <c r="A4340" s="8" t="s">
        <v>17</v>
      </c>
      <c r="B4340" s="8" t="s">
        <v>10075</v>
      </c>
      <c r="C4340" s="8" t="s">
        <v>10076</v>
      </c>
      <c r="D4340" s="8" t="s">
        <v>12297</v>
      </c>
      <c r="E4340" s="8" t="s">
        <v>12298</v>
      </c>
      <c r="F4340" s="29">
        <v>0.25</v>
      </c>
      <c r="G4340" s="29">
        <v>0</v>
      </c>
      <c r="H4340" s="30">
        <v>5.7686999999999999</v>
      </c>
      <c r="I4340" s="30">
        <v>0.43509999999999999</v>
      </c>
      <c r="J4340" s="14">
        <v>14</v>
      </c>
      <c r="K4340" s="14">
        <v>4</v>
      </c>
      <c r="L4340" s="12">
        <v>7.5399999999999995E-2</v>
      </c>
      <c r="M4340" s="7">
        <v>1.0903480000000001</v>
      </c>
      <c r="N4340" s="31">
        <v>0.5</v>
      </c>
      <c r="O4340" s="14">
        <f>IFERROR(VLOOKUP($C4340,'site totals'!$J$2:$K$607,2,FALSE),1)</f>
        <v>563.70240000000001</v>
      </c>
      <c r="P4340" s="32" t="s">
        <v>22</v>
      </c>
      <c r="Q4340" s="12">
        <v>0.54143080809999999</v>
      </c>
      <c r="R4340" s="29">
        <v>0.25</v>
      </c>
      <c r="S4340" s="2">
        <f>IF($A4340="site","",VLOOKUP($P4340,margin_ranges!$A$5:$D$10,4,FALSE)/100)</f>
        <v>0.29749999999999999</v>
      </c>
      <c r="T4340" s="6">
        <f>IF(A4340="placement",$J4340*MIN($Q4340,$S4340),"")</f>
        <v>4.165</v>
      </c>
      <c r="U4340" s="6">
        <f>IF($A4340="placement",T4340,SUMIF($C$10:$C$6209,$C4340,$T$10:$T$6209))</f>
        <v>4.165</v>
      </c>
      <c r="V4340" s="34">
        <f t="shared" si="206"/>
        <v>-6.3333333333333242E-2</v>
      </c>
      <c r="W4340" s="24"/>
      <c r="X4340" s="2" t="str">
        <f>IFERROR(MIN(VLOOKUP($W4340,margin_ranges!$A$5:$D$10,4,FALSE),$Q4340*100)/100,"")</f>
        <v/>
      </c>
      <c r="Y4340" s="6">
        <f t="shared" si="204"/>
        <v>4.165</v>
      </c>
      <c r="Z4340" s="6">
        <f>IF($A4340="placement",Y4340,SUMIF($C$10:$C$6209,$C4340,$Y$10:$Y$6209))</f>
        <v>4.165</v>
      </c>
      <c r="AA4340" s="29">
        <f t="shared" si="205"/>
        <v>-6.3333333333333242E-2</v>
      </c>
    </row>
    <row r="4341" spans="1:27" hidden="1" x14ac:dyDescent="0.3">
      <c r="A4341" s="8" t="s">
        <v>17</v>
      </c>
      <c r="B4341" s="8" t="s">
        <v>10075</v>
      </c>
      <c r="C4341" s="8" t="s">
        <v>10076</v>
      </c>
      <c r="D4341" s="8" t="s">
        <v>12299</v>
      </c>
      <c r="E4341" s="8" t="s">
        <v>12300</v>
      </c>
      <c r="F4341" s="29">
        <v>0.25</v>
      </c>
      <c r="G4341" s="29">
        <v>1</v>
      </c>
      <c r="H4341" s="30">
        <v>32.396599999999999</v>
      </c>
      <c r="I4341" s="30">
        <v>3.8866000000000001</v>
      </c>
      <c r="J4341" s="14">
        <v>189</v>
      </c>
      <c r="K4341" s="14">
        <v>47</v>
      </c>
      <c r="L4341" s="12">
        <v>0.12</v>
      </c>
      <c r="M4341" s="7">
        <v>1.6233106100000001</v>
      </c>
      <c r="N4341" s="31">
        <v>1</v>
      </c>
      <c r="O4341" s="14">
        <f>IFERROR(VLOOKUP($C4341,'site totals'!$J$2:$K$607,2,FALSE),1)</f>
        <v>563.70240000000001</v>
      </c>
      <c r="P4341" s="32" t="s">
        <v>22</v>
      </c>
      <c r="Q4341" s="12">
        <v>0.38397494830000001</v>
      </c>
      <c r="R4341" s="29">
        <v>0.25</v>
      </c>
      <c r="S4341" s="2">
        <f>IF($A4341="site","",VLOOKUP($P4341,margin_ranges!$A$5:$D$10,4,FALSE)/100)</f>
        <v>0.29749999999999999</v>
      </c>
      <c r="T4341" s="6">
        <f>IF(A4341="placement",$J4341*MIN($Q4341,$S4341),"")</f>
        <v>56.227499999999999</v>
      </c>
      <c r="U4341" s="6">
        <f>IF($A4341="placement",T4341,SUMIF($C$10:$C$6209,$C4341,$T$10:$T$6209))</f>
        <v>56.227499999999999</v>
      </c>
      <c r="V4341" s="34">
        <f t="shared" si="206"/>
        <v>-6.3333333333333242E-2</v>
      </c>
      <c r="W4341" s="24"/>
      <c r="X4341" s="2" t="str">
        <f>IFERROR(MIN(VLOOKUP($W4341,margin_ranges!$A$5:$D$10,4,FALSE),$Q4341*100)/100,"")</f>
        <v/>
      </c>
      <c r="Y4341" s="6">
        <f t="shared" si="204"/>
        <v>56.227499999999999</v>
      </c>
      <c r="Z4341" s="6">
        <f>IF($A4341="placement",Y4341,SUMIF($C$10:$C$6209,$C4341,$Y$10:$Y$6209))</f>
        <v>56.227499999999999</v>
      </c>
      <c r="AA4341" s="29">
        <f t="shared" si="205"/>
        <v>-6.3333333333333242E-2</v>
      </c>
    </row>
    <row r="4342" spans="1:27" x14ac:dyDescent="0.3">
      <c r="A4342" s="16" t="s">
        <v>33</v>
      </c>
      <c r="B4342" s="16" t="s">
        <v>10075</v>
      </c>
      <c r="C4342" s="16" t="s">
        <v>10076</v>
      </c>
      <c r="D4342" s="8" t="s">
        <v>34</v>
      </c>
      <c r="E4342" s="16"/>
      <c r="F4342" s="17">
        <v>0.249999999999999</v>
      </c>
      <c r="G4342" s="17">
        <v>0.98815118999999996</v>
      </c>
      <c r="H4342" s="36">
        <v>202.87190000000001</v>
      </c>
      <c r="I4342" s="36">
        <v>23.915900000000001</v>
      </c>
      <c r="J4342" s="22">
        <v>1208</v>
      </c>
      <c r="K4342" s="22">
        <v>302</v>
      </c>
      <c r="L4342" s="18">
        <v>0.1179</v>
      </c>
      <c r="M4342" s="19">
        <v>1.68358327</v>
      </c>
      <c r="N4342" s="20">
        <v>0.99074399999999996</v>
      </c>
      <c r="O4342" s="22">
        <f>IFERROR(VLOOKUP($C4342,'site totals'!$J$2:$K$607,2,FALSE),1)</f>
        <v>563.70240000000001</v>
      </c>
      <c r="P4342" s="21"/>
      <c r="Q4342" s="18">
        <v>0.4115265816</v>
      </c>
      <c r="R4342" s="17">
        <v>0.25</v>
      </c>
      <c r="S4342" s="18" t="str">
        <f>IF($A4342="site","",VLOOKUP($P4342,margin_ranges!$A$5:$D$10,4,FALSE)/100)</f>
        <v/>
      </c>
      <c r="T4342" s="22" t="str">
        <f>IF(A4342="placement",$J4342*MIN($Q4342,$S4342),"")</f>
        <v/>
      </c>
      <c r="U4342" s="22">
        <f>IF($A4342="placement",T4342,SUMIF($C$10:$C$6209,$C4342,$T$10:$T$6209))</f>
        <v>359.38000000000005</v>
      </c>
      <c r="V4342" s="37">
        <f t="shared" si="206"/>
        <v>-6.3333333333333464E-2</v>
      </c>
      <c r="W4342" s="38"/>
      <c r="X4342" s="18" t="str">
        <f>IFERROR(MIN(VLOOKUP($W4342,margin_ranges!$A$5:$D$10,4,FALSE),$Q4342*100)/100,"")</f>
        <v/>
      </c>
      <c r="Y4342" s="6" t="str">
        <f t="shared" si="204"/>
        <v/>
      </c>
      <c r="Z4342" s="6">
        <f>IF($A4342="placement",Y4342,SUMIF($C$10:$C$6209,$C4342,$Y$10:$Y$6209))</f>
        <v>359.38000000000005</v>
      </c>
      <c r="AA4342" s="17">
        <f t="shared" si="205"/>
        <v>-6.3333333333333464E-2</v>
      </c>
    </row>
    <row r="4343" spans="1:27" hidden="1" x14ac:dyDescent="0.3">
      <c r="A4343" s="8" t="s">
        <v>17</v>
      </c>
      <c r="B4343" s="8" t="s">
        <v>51</v>
      </c>
      <c r="C4343" s="8" t="s">
        <v>52</v>
      </c>
      <c r="D4343" s="33" t="s">
        <v>11723</v>
      </c>
      <c r="E4343" s="8" t="s">
        <v>11724</v>
      </c>
      <c r="F4343" s="29">
        <v>0.249999999999999</v>
      </c>
      <c r="G4343" s="29">
        <v>1</v>
      </c>
      <c r="H4343" s="30">
        <v>19.273299999999999</v>
      </c>
      <c r="I4343" s="30">
        <v>1.4260999999999999</v>
      </c>
      <c r="J4343" s="14">
        <v>20</v>
      </c>
      <c r="K4343" s="14">
        <v>5</v>
      </c>
      <c r="L4343" s="12">
        <v>7.3999999999999996E-2</v>
      </c>
      <c r="M4343" s="7">
        <v>0.47070874000000001</v>
      </c>
      <c r="N4343" s="31">
        <v>0.15</v>
      </c>
      <c r="O4343" s="14">
        <f>IFERROR(VLOOKUP($C4343,'site totals'!$J$2:$K$607,2,FALSE),1)</f>
        <v>559.18129999999996</v>
      </c>
      <c r="P4343" s="32" t="s">
        <v>22</v>
      </c>
      <c r="Q4343" s="12">
        <v>0.68133160240000001</v>
      </c>
      <c r="R4343" s="29">
        <v>0.25</v>
      </c>
      <c r="S4343" s="2">
        <f>IF($A4343="site","",VLOOKUP($P4343,margin_ranges!$A$5:$D$10,4,FALSE)/100)</f>
        <v>0.29749999999999999</v>
      </c>
      <c r="T4343" s="6">
        <f>IF(A4343="placement",$J4343*MIN($Q4343,$S4343),"")</f>
        <v>5.9499999999999993</v>
      </c>
      <c r="U4343" s="6">
        <f>IF($A4343="placement",T4343,SUMIF($C$10:$C$6209,$C4343,$T$10:$T$6209))</f>
        <v>5.9499999999999993</v>
      </c>
      <c r="V4343" s="34">
        <f t="shared" si="206"/>
        <v>-6.3333333333333242E-2</v>
      </c>
      <c r="W4343" s="24"/>
      <c r="X4343" s="2" t="str">
        <f>IFERROR(MIN(VLOOKUP($W4343,margin_ranges!$A$5:$D$10,4,FALSE),$Q4343*100)/100,"")</f>
        <v/>
      </c>
      <c r="Y4343" s="6">
        <f t="shared" si="204"/>
        <v>5.9499999999999993</v>
      </c>
      <c r="Z4343" s="6">
        <f>IF($A4343="placement",Y4343,SUMIF($C$10:$C$6209,$C4343,$Y$10:$Y$6209))</f>
        <v>5.9499999999999993</v>
      </c>
      <c r="AA4343" s="29">
        <f t="shared" si="205"/>
        <v>-6.3333333333333242E-2</v>
      </c>
    </row>
    <row r="4344" spans="1:27" hidden="1" x14ac:dyDescent="0.3">
      <c r="A4344" s="8" t="s">
        <v>17</v>
      </c>
      <c r="B4344" s="8" t="s">
        <v>51</v>
      </c>
      <c r="C4344" s="8" t="s">
        <v>52</v>
      </c>
      <c r="D4344" s="8" t="s">
        <v>11725</v>
      </c>
      <c r="E4344" s="8" t="s">
        <v>11726</v>
      </c>
      <c r="F4344" s="29">
        <v>0.25</v>
      </c>
      <c r="G4344" s="29">
        <v>0</v>
      </c>
      <c r="H4344" s="30">
        <v>6.6172000000000004</v>
      </c>
      <c r="I4344" s="30">
        <v>0.20580000000000001</v>
      </c>
      <c r="J4344" s="14">
        <v>8</v>
      </c>
      <c r="K4344" s="14">
        <v>2</v>
      </c>
      <c r="L4344" s="12">
        <v>3.1099999999999999E-2</v>
      </c>
      <c r="M4344" s="7">
        <v>1.24706699</v>
      </c>
      <c r="N4344" s="31">
        <v>0.88</v>
      </c>
      <c r="O4344" s="14">
        <f>IFERROR(VLOOKUP($C4344,'site totals'!$J$2:$K$607,2,FALSE),1)</f>
        <v>559.18129999999996</v>
      </c>
      <c r="P4344" s="32" t="s">
        <v>22</v>
      </c>
      <c r="Q4344" s="12">
        <v>0.29434424399999998</v>
      </c>
      <c r="R4344" s="29">
        <v>0.25</v>
      </c>
      <c r="S4344" s="2">
        <f>IF($A4344="site","",VLOOKUP($P4344,margin_ranges!$A$5:$D$10,4,FALSE)/100)</f>
        <v>0.29749999999999999</v>
      </c>
      <c r="T4344" s="6">
        <f>IF(A4344="placement",$J4344*MIN($Q4344,$S4344),"")</f>
        <v>2.3547539519999998</v>
      </c>
      <c r="U4344" s="6">
        <f>IF($A4344="placement",T4344,SUMIF($C$10:$C$6209,$C4344,$T$10:$T$6209))</f>
        <v>2.3547539519999998</v>
      </c>
      <c r="V4344" s="34">
        <f t="shared" si="206"/>
        <v>-5.9125658666666525E-2</v>
      </c>
      <c r="W4344" s="24"/>
      <c r="X4344" s="2" t="str">
        <f>IFERROR(MIN(VLOOKUP($W4344,margin_ranges!$A$5:$D$10,4,FALSE),$Q4344*100)/100,"")</f>
        <v/>
      </c>
      <c r="Y4344" s="6">
        <f t="shared" si="204"/>
        <v>2.3547539519999998</v>
      </c>
      <c r="Z4344" s="6">
        <f>IF($A4344="placement",Y4344,SUMIF($C$10:$C$6209,$C4344,$Y$10:$Y$6209))</f>
        <v>2.3547539519999998</v>
      </c>
      <c r="AA4344" s="29">
        <f t="shared" si="205"/>
        <v>-5.9125658666666525E-2</v>
      </c>
    </row>
    <row r="4345" spans="1:27" hidden="1" x14ac:dyDescent="0.3">
      <c r="A4345" s="8" t="s">
        <v>17</v>
      </c>
      <c r="B4345" s="8" t="s">
        <v>51</v>
      </c>
      <c r="C4345" s="8" t="s">
        <v>52</v>
      </c>
      <c r="D4345" s="8" t="s">
        <v>79</v>
      </c>
      <c r="E4345" s="8" t="s">
        <v>80</v>
      </c>
      <c r="F4345" s="29">
        <v>0.28999999999999998</v>
      </c>
      <c r="G4345" s="29">
        <v>1</v>
      </c>
      <c r="H4345" s="30">
        <v>44.754600000000003</v>
      </c>
      <c r="I4345" s="30">
        <v>1.8413999999999999</v>
      </c>
      <c r="J4345" s="14">
        <v>70</v>
      </c>
      <c r="K4345" s="14">
        <v>18</v>
      </c>
      <c r="L4345" s="12">
        <v>4.1099999999999998E-2</v>
      </c>
      <c r="M4345" s="7">
        <v>1.2751318899999999</v>
      </c>
      <c r="N4345" s="31">
        <v>0.6</v>
      </c>
      <c r="O4345" s="14">
        <f>IFERROR(VLOOKUP($C4345,'site totals'!$J$2:$K$607,2,FALSE),1)</f>
        <v>559.18129999999996</v>
      </c>
      <c r="P4345" s="32" t="s">
        <v>22</v>
      </c>
      <c r="Q4345" s="12">
        <v>0.52946043700000001</v>
      </c>
      <c r="R4345" s="29">
        <v>0.28999999999999998</v>
      </c>
      <c r="S4345" s="2">
        <f>IF($A4345="site","",VLOOKUP($P4345,margin_ranges!$A$5:$D$10,4,FALSE)/100)</f>
        <v>0.29749999999999999</v>
      </c>
      <c r="T4345" s="6">
        <f>IF(A4345="placement",$J4345*MIN($Q4345,$S4345),"")</f>
        <v>20.824999999999999</v>
      </c>
      <c r="U4345" s="6">
        <f>IF($A4345="placement",T4345,SUMIF($C$10:$C$6209,$C4345,$T$10:$T$6209))</f>
        <v>20.824999999999999</v>
      </c>
      <c r="V4345" s="34">
        <f t="shared" si="206"/>
        <v>-1.0563380281690127E-2</v>
      </c>
      <c r="W4345" s="24"/>
      <c r="X4345" s="2" t="str">
        <f>IFERROR(MIN(VLOOKUP($W4345,margin_ranges!$A$5:$D$10,4,FALSE),$Q4345*100)/100,"")</f>
        <v/>
      </c>
      <c r="Y4345" s="6">
        <f t="shared" si="204"/>
        <v>20.824999999999999</v>
      </c>
      <c r="Z4345" s="6">
        <f>IF($A4345="placement",Y4345,SUMIF($C$10:$C$6209,$C4345,$Y$10:$Y$6209))</f>
        <v>20.824999999999999</v>
      </c>
      <c r="AA4345" s="29">
        <f t="shared" si="205"/>
        <v>-1.0563380281690127E-2</v>
      </c>
    </row>
    <row r="4346" spans="1:27" hidden="1" x14ac:dyDescent="0.3">
      <c r="A4346" s="8" t="s">
        <v>17</v>
      </c>
      <c r="B4346" s="8" t="s">
        <v>51</v>
      </c>
      <c r="C4346" s="8" t="s">
        <v>52</v>
      </c>
      <c r="D4346" s="8" t="s">
        <v>55</v>
      </c>
      <c r="E4346" s="8" t="s">
        <v>56</v>
      </c>
      <c r="F4346" s="29">
        <v>0.28999999999999998</v>
      </c>
      <c r="G4346" s="29">
        <v>1</v>
      </c>
      <c r="H4346" s="30">
        <v>65.588999999999999</v>
      </c>
      <c r="I4346" s="30">
        <v>5.1165000000000003</v>
      </c>
      <c r="J4346" s="14">
        <v>91</v>
      </c>
      <c r="K4346" s="14">
        <v>24</v>
      </c>
      <c r="L4346" s="12">
        <v>7.8E-2</v>
      </c>
      <c r="M4346" s="7">
        <v>0.59376108000000005</v>
      </c>
      <c r="N4346" s="31">
        <v>0.15</v>
      </c>
      <c r="O4346" s="14">
        <f>IFERROR(VLOOKUP($C4346,'site totals'!$J$2:$K$607,2,FALSE),1)</f>
        <v>559.18129999999996</v>
      </c>
      <c r="P4346" s="32" t="s">
        <v>22</v>
      </c>
      <c r="Q4346" s="12">
        <v>0.74737313579999998</v>
      </c>
      <c r="R4346" s="29">
        <v>0.28999999999999998</v>
      </c>
      <c r="S4346" s="2">
        <f>IF($A4346="site","",VLOOKUP($P4346,margin_ranges!$A$5:$D$10,4,FALSE)/100)</f>
        <v>0.29749999999999999</v>
      </c>
      <c r="T4346" s="6">
        <f>IF(A4346="placement",$J4346*MIN($Q4346,$S4346),"")</f>
        <v>27.072499999999998</v>
      </c>
      <c r="U4346" s="6">
        <f>IF($A4346="placement",T4346,SUMIF($C$10:$C$6209,$C4346,$T$10:$T$6209))</f>
        <v>27.072499999999998</v>
      </c>
      <c r="V4346" s="34">
        <f t="shared" si="206"/>
        <v>-1.0563380281690127E-2</v>
      </c>
      <c r="W4346" s="24"/>
      <c r="X4346" s="2" t="str">
        <f>IFERROR(MIN(VLOOKUP($W4346,margin_ranges!$A$5:$D$10,4,FALSE),$Q4346*100)/100,"")</f>
        <v/>
      </c>
      <c r="Y4346" s="6">
        <f t="shared" si="204"/>
        <v>27.072499999999998</v>
      </c>
      <c r="Z4346" s="6">
        <f>IF($A4346="placement",Y4346,SUMIF($C$10:$C$6209,$C4346,$Y$10:$Y$6209))</f>
        <v>27.072499999999998</v>
      </c>
      <c r="AA4346" s="29">
        <f t="shared" si="205"/>
        <v>-1.0563380281690127E-2</v>
      </c>
    </row>
    <row r="4347" spans="1:27" hidden="1" x14ac:dyDescent="0.3">
      <c r="A4347" s="8" t="s">
        <v>17</v>
      </c>
      <c r="B4347" s="8" t="s">
        <v>51</v>
      </c>
      <c r="C4347" s="8" t="s">
        <v>52</v>
      </c>
      <c r="D4347" s="8" t="s">
        <v>69</v>
      </c>
      <c r="E4347" s="8" t="s">
        <v>70</v>
      </c>
      <c r="F4347" s="29">
        <v>0.28999999999999998</v>
      </c>
      <c r="G4347" s="29">
        <v>1</v>
      </c>
      <c r="H4347" s="30">
        <v>119.1264</v>
      </c>
      <c r="I4347" s="30">
        <v>8.5958000000000006</v>
      </c>
      <c r="J4347" s="14">
        <v>255</v>
      </c>
      <c r="K4347" s="14">
        <v>65</v>
      </c>
      <c r="L4347" s="12">
        <v>7.22E-2</v>
      </c>
      <c r="M4347" s="7">
        <v>0.98731106000000002</v>
      </c>
      <c r="N4347" s="31">
        <v>0.5</v>
      </c>
      <c r="O4347" s="14">
        <f>IFERROR(VLOOKUP($C4347,'site totals'!$J$2:$K$607,2,FALSE),1)</f>
        <v>559.18129999999996</v>
      </c>
      <c r="P4347" s="32" t="s">
        <v>22</v>
      </c>
      <c r="Q4347" s="12">
        <v>0.49357398959999998</v>
      </c>
      <c r="R4347" s="29">
        <v>0.28999999999999998</v>
      </c>
      <c r="S4347" s="2">
        <f>IF($A4347="site","",VLOOKUP($P4347,margin_ranges!$A$5:$D$10,4,FALSE)/100)</f>
        <v>0.29749999999999999</v>
      </c>
      <c r="T4347" s="6">
        <f>IF(A4347="placement",$J4347*MIN($Q4347,$S4347),"")</f>
        <v>75.862499999999997</v>
      </c>
      <c r="U4347" s="6">
        <f>IF($A4347="placement",T4347,SUMIF($C$10:$C$6209,$C4347,$T$10:$T$6209))</f>
        <v>75.862499999999997</v>
      </c>
      <c r="V4347" s="34">
        <f t="shared" si="206"/>
        <v>-1.0563380281690127E-2</v>
      </c>
      <c r="W4347" s="24"/>
      <c r="X4347" s="2" t="str">
        <f>IFERROR(MIN(VLOOKUP($W4347,margin_ranges!$A$5:$D$10,4,FALSE),$Q4347*100)/100,"")</f>
        <v/>
      </c>
      <c r="Y4347" s="6">
        <f t="shared" si="204"/>
        <v>75.862499999999997</v>
      </c>
      <c r="Z4347" s="6">
        <f>IF($A4347="placement",Y4347,SUMIF($C$10:$C$6209,$C4347,$Y$10:$Y$6209))</f>
        <v>75.862499999999997</v>
      </c>
      <c r="AA4347" s="29">
        <f t="shared" si="205"/>
        <v>-1.0563380281690127E-2</v>
      </c>
    </row>
    <row r="4348" spans="1:27" hidden="1" x14ac:dyDescent="0.3">
      <c r="A4348" s="8" t="s">
        <v>17</v>
      </c>
      <c r="B4348" s="8" t="s">
        <v>51</v>
      </c>
      <c r="C4348" s="8" t="s">
        <v>52</v>
      </c>
      <c r="D4348" s="8" t="s">
        <v>59</v>
      </c>
      <c r="E4348" s="8" t="s">
        <v>60</v>
      </c>
      <c r="F4348" s="29">
        <v>0.28999999999999998</v>
      </c>
      <c r="G4348" s="29">
        <v>0</v>
      </c>
      <c r="H4348" s="30">
        <v>8.6060999999999996</v>
      </c>
      <c r="I4348" s="30">
        <v>1.1760999999999999</v>
      </c>
      <c r="J4348" s="14">
        <v>21</v>
      </c>
      <c r="K4348" s="14">
        <v>5</v>
      </c>
      <c r="L4348" s="12">
        <v>0.13669999999999999</v>
      </c>
      <c r="M4348" s="7">
        <v>0.58327967999999997</v>
      </c>
      <c r="N4348" s="31">
        <v>0.2</v>
      </c>
      <c r="O4348" s="14">
        <f>IFERROR(VLOOKUP($C4348,'site totals'!$J$2:$K$607,2,FALSE),1)</f>
        <v>559.18129999999996</v>
      </c>
      <c r="P4348" s="32" t="s">
        <v>22</v>
      </c>
      <c r="Q4348" s="12">
        <v>0.65711132169999997</v>
      </c>
      <c r="R4348" s="29">
        <v>0.28999999999999998</v>
      </c>
      <c r="S4348" s="2">
        <f>IF($A4348="site","",VLOOKUP($P4348,margin_ranges!$A$5:$D$10,4,FALSE)/100)</f>
        <v>0.29749999999999999</v>
      </c>
      <c r="T4348" s="6">
        <f>IF(A4348="placement",$J4348*MIN($Q4348,$S4348),"")</f>
        <v>6.2474999999999996</v>
      </c>
      <c r="U4348" s="6">
        <f>IF($A4348="placement",T4348,SUMIF($C$10:$C$6209,$C4348,$T$10:$T$6209))</f>
        <v>6.2474999999999996</v>
      </c>
      <c r="V4348" s="34">
        <f t="shared" si="206"/>
        <v>-1.0563380281690016E-2</v>
      </c>
      <c r="W4348" s="24"/>
      <c r="X4348" s="2" t="str">
        <f>IFERROR(MIN(VLOOKUP($W4348,margin_ranges!$A$5:$D$10,4,FALSE),$Q4348*100)/100,"")</f>
        <v/>
      </c>
      <c r="Y4348" s="6">
        <f t="shared" si="204"/>
        <v>6.2474999999999996</v>
      </c>
      <c r="Z4348" s="6">
        <f>IF($A4348="placement",Y4348,SUMIF($C$10:$C$6209,$C4348,$Y$10:$Y$6209))</f>
        <v>6.2474999999999996</v>
      </c>
      <c r="AA4348" s="29">
        <f t="shared" si="205"/>
        <v>-1.0563380281690016E-2</v>
      </c>
    </row>
    <row r="4349" spans="1:27" hidden="1" x14ac:dyDescent="0.3">
      <c r="A4349" s="8" t="s">
        <v>17</v>
      </c>
      <c r="B4349" s="8" t="s">
        <v>51</v>
      </c>
      <c r="C4349" s="8" t="s">
        <v>52</v>
      </c>
      <c r="D4349" s="8" t="s">
        <v>67</v>
      </c>
      <c r="E4349" s="8" t="s">
        <v>68</v>
      </c>
      <c r="F4349" s="29">
        <v>0.28999999999999998</v>
      </c>
      <c r="G4349" s="29">
        <v>0</v>
      </c>
      <c r="H4349" s="30">
        <v>35.450499999999998</v>
      </c>
      <c r="I4349" s="30">
        <v>1.8709</v>
      </c>
      <c r="J4349" s="14">
        <v>27</v>
      </c>
      <c r="K4349" s="14">
        <v>7</v>
      </c>
      <c r="L4349" s="12">
        <v>5.28E-2</v>
      </c>
      <c r="M4349" s="7">
        <v>0.47222922000000001</v>
      </c>
      <c r="N4349" s="31">
        <v>0.3</v>
      </c>
      <c r="O4349" s="14">
        <f>IFERROR(VLOOKUP($C4349,'site totals'!$J$2:$K$607,2,FALSE),1)</f>
        <v>559.18129999999996</v>
      </c>
      <c r="P4349" s="32" t="s">
        <v>22</v>
      </c>
      <c r="Q4349" s="12">
        <v>0.36471529860000002</v>
      </c>
      <c r="R4349" s="29">
        <v>0.28999999999999998</v>
      </c>
      <c r="S4349" s="2">
        <f>IF($A4349="site","",VLOOKUP($P4349,margin_ranges!$A$5:$D$10,4,FALSE)/100)</f>
        <v>0.29749999999999999</v>
      </c>
      <c r="T4349" s="6">
        <f>IF(A4349="placement",$J4349*MIN($Q4349,$S4349),"")</f>
        <v>8.0324999999999989</v>
      </c>
      <c r="U4349" s="6">
        <f>IF($A4349="placement",T4349,SUMIF($C$10:$C$6209,$C4349,$T$10:$T$6209))</f>
        <v>8.0324999999999989</v>
      </c>
      <c r="V4349" s="34">
        <f t="shared" si="206"/>
        <v>-1.0563380281690016E-2</v>
      </c>
      <c r="W4349" s="24"/>
      <c r="X4349" s="2" t="str">
        <f>IFERROR(MIN(VLOOKUP($W4349,margin_ranges!$A$5:$D$10,4,FALSE),$Q4349*100)/100,"")</f>
        <v/>
      </c>
      <c r="Y4349" s="6">
        <f t="shared" si="204"/>
        <v>8.0324999999999989</v>
      </c>
      <c r="Z4349" s="6">
        <f>IF($A4349="placement",Y4349,SUMIF($C$10:$C$6209,$C4349,$Y$10:$Y$6209))</f>
        <v>8.0324999999999989</v>
      </c>
      <c r="AA4349" s="29">
        <f t="shared" si="205"/>
        <v>-1.0563380281690016E-2</v>
      </c>
    </row>
    <row r="4350" spans="1:27" hidden="1" x14ac:dyDescent="0.3">
      <c r="A4350" s="8" t="s">
        <v>17</v>
      </c>
      <c r="B4350" s="8" t="s">
        <v>51</v>
      </c>
      <c r="C4350" s="8" t="s">
        <v>52</v>
      </c>
      <c r="D4350" s="33" t="s">
        <v>73</v>
      </c>
      <c r="E4350" s="8" t="s">
        <v>74</v>
      </c>
      <c r="F4350" s="29">
        <v>0.28999999999999998</v>
      </c>
      <c r="G4350" s="29">
        <v>1</v>
      </c>
      <c r="H4350" s="30">
        <v>49.097900000000003</v>
      </c>
      <c r="I4350" s="30">
        <v>2.0068999999999999</v>
      </c>
      <c r="J4350" s="14">
        <v>76</v>
      </c>
      <c r="K4350" s="14">
        <v>20</v>
      </c>
      <c r="L4350" s="12">
        <v>4.0899999999999999E-2</v>
      </c>
      <c r="M4350" s="7">
        <v>1.26792426</v>
      </c>
      <c r="N4350" s="31">
        <v>0.3</v>
      </c>
      <c r="O4350" s="14">
        <f>IFERROR(VLOOKUP($C4350,'site totals'!$J$2:$K$607,2,FALSE),1)</f>
        <v>559.18129999999996</v>
      </c>
      <c r="P4350" s="32" t="s">
        <v>22</v>
      </c>
      <c r="Q4350" s="12">
        <v>0.76339280700000001</v>
      </c>
      <c r="R4350" s="29">
        <v>0.28999999999999998</v>
      </c>
      <c r="S4350" s="2">
        <f>IF($A4350="site","",VLOOKUP($P4350,margin_ranges!$A$5:$D$10,4,FALSE)/100)</f>
        <v>0.29749999999999999</v>
      </c>
      <c r="T4350" s="6">
        <f>IF(A4350="placement",$J4350*MIN($Q4350,$S4350),"")</f>
        <v>22.61</v>
      </c>
      <c r="U4350" s="6">
        <f>IF($A4350="placement",T4350,SUMIF($C$10:$C$6209,$C4350,$T$10:$T$6209))</f>
        <v>22.61</v>
      </c>
      <c r="V4350" s="34">
        <f t="shared" si="206"/>
        <v>-1.0563380281690016E-2</v>
      </c>
      <c r="W4350" s="24"/>
      <c r="X4350" s="2" t="str">
        <f>IFERROR(MIN(VLOOKUP($W4350,margin_ranges!$A$5:$D$10,4,FALSE),$Q4350*100)/100,"")</f>
        <v/>
      </c>
      <c r="Y4350" s="6">
        <f t="shared" si="204"/>
        <v>22.61</v>
      </c>
      <c r="Z4350" s="6">
        <f>IF($A4350="placement",Y4350,SUMIF($C$10:$C$6209,$C4350,$Y$10:$Y$6209))</f>
        <v>22.61</v>
      </c>
      <c r="AA4350" s="29">
        <f t="shared" si="205"/>
        <v>-1.0563380281690016E-2</v>
      </c>
    </row>
    <row r="4351" spans="1:27" hidden="1" x14ac:dyDescent="0.3">
      <c r="A4351" s="8" t="s">
        <v>17</v>
      </c>
      <c r="B4351" s="8" t="s">
        <v>51</v>
      </c>
      <c r="C4351" s="8" t="s">
        <v>52</v>
      </c>
      <c r="D4351" s="8" t="s">
        <v>65</v>
      </c>
      <c r="E4351" s="8" t="s">
        <v>66</v>
      </c>
      <c r="F4351" s="29">
        <v>0.28999999999999998</v>
      </c>
      <c r="G4351" s="29">
        <v>1</v>
      </c>
      <c r="H4351" s="30">
        <v>63.609900000000003</v>
      </c>
      <c r="I4351" s="30">
        <v>5.4621000000000004</v>
      </c>
      <c r="J4351" s="14">
        <v>179</v>
      </c>
      <c r="K4351" s="14">
        <v>45</v>
      </c>
      <c r="L4351" s="12">
        <v>8.5900000000000004E-2</v>
      </c>
      <c r="M4351" s="7">
        <v>1.0939818800000001</v>
      </c>
      <c r="N4351" s="31">
        <v>0.15</v>
      </c>
      <c r="O4351" s="14">
        <f>IFERROR(VLOOKUP($C4351,'site totals'!$J$2:$K$607,2,FALSE),1)</f>
        <v>559.18129999999996</v>
      </c>
      <c r="P4351" s="32" t="s">
        <v>22</v>
      </c>
      <c r="Q4351" s="12">
        <v>0.86288621099999996</v>
      </c>
      <c r="R4351" s="29">
        <v>0.28999999999999998</v>
      </c>
      <c r="S4351" s="2">
        <f>IF($A4351="site","",VLOOKUP($P4351,margin_ranges!$A$5:$D$10,4,FALSE)/100)</f>
        <v>0.29749999999999999</v>
      </c>
      <c r="T4351" s="6">
        <f>IF(A4351="placement",$J4351*MIN($Q4351,$S4351),"")</f>
        <v>53.252499999999998</v>
      </c>
      <c r="U4351" s="6">
        <f>IF($A4351="placement",T4351,SUMIF($C$10:$C$6209,$C4351,$T$10:$T$6209))</f>
        <v>53.252499999999998</v>
      </c>
      <c r="V4351" s="34">
        <f t="shared" si="206"/>
        <v>-1.0563380281690016E-2</v>
      </c>
      <c r="W4351" s="24"/>
      <c r="X4351" s="2" t="str">
        <f>IFERROR(MIN(VLOOKUP($W4351,margin_ranges!$A$5:$D$10,4,FALSE),$Q4351*100)/100,"")</f>
        <v/>
      </c>
      <c r="Y4351" s="6">
        <f t="shared" si="204"/>
        <v>53.252499999999998</v>
      </c>
      <c r="Z4351" s="6">
        <f>IF($A4351="placement",Y4351,SUMIF($C$10:$C$6209,$C4351,$Y$10:$Y$6209))</f>
        <v>53.252499999999998</v>
      </c>
      <c r="AA4351" s="29">
        <f t="shared" si="205"/>
        <v>-1.0563380281690016E-2</v>
      </c>
    </row>
    <row r="4352" spans="1:27" hidden="1" x14ac:dyDescent="0.3">
      <c r="A4352" s="8" t="s">
        <v>17</v>
      </c>
      <c r="B4352" s="8" t="s">
        <v>51</v>
      </c>
      <c r="C4352" s="8" t="s">
        <v>52</v>
      </c>
      <c r="D4352" s="8" t="s">
        <v>77</v>
      </c>
      <c r="E4352" s="8" t="s">
        <v>78</v>
      </c>
      <c r="F4352" s="29">
        <v>0.28999999999999898</v>
      </c>
      <c r="G4352" s="29">
        <v>0</v>
      </c>
      <c r="H4352" s="30">
        <v>4.1703999999999999</v>
      </c>
      <c r="I4352" s="30">
        <v>0.61829999999999996</v>
      </c>
      <c r="J4352" s="14">
        <v>15</v>
      </c>
      <c r="K4352" s="14">
        <v>4</v>
      </c>
      <c r="L4352" s="12">
        <v>0.14829999999999999</v>
      </c>
      <c r="M4352" s="7">
        <v>0.79046903999999996</v>
      </c>
      <c r="N4352" s="31">
        <v>0.3</v>
      </c>
      <c r="O4352" s="14">
        <f>IFERROR(VLOOKUP($C4352,'site totals'!$J$2:$K$607,2,FALSE),1)</f>
        <v>559.18129999999996</v>
      </c>
      <c r="P4352" s="32" t="s">
        <v>22</v>
      </c>
      <c r="Q4352" s="12">
        <v>0.6204784941</v>
      </c>
      <c r="R4352" s="29">
        <v>0.28999999999999998</v>
      </c>
      <c r="S4352" s="2">
        <f>IF($A4352="site","",VLOOKUP($P4352,margin_ranges!$A$5:$D$10,4,FALSE)/100)</f>
        <v>0.29749999999999999</v>
      </c>
      <c r="T4352" s="6">
        <f>IF(A4352="placement",$J4352*MIN($Q4352,$S4352),"")</f>
        <v>4.4624999999999995</v>
      </c>
      <c r="U4352" s="6">
        <f>IF($A4352="placement",T4352,SUMIF($C$10:$C$6209,$C4352,$T$10:$T$6209))</f>
        <v>4.4624999999999995</v>
      </c>
      <c r="V4352" s="34">
        <f t="shared" si="206"/>
        <v>-1.0563380281689905E-2</v>
      </c>
      <c r="W4352" s="24"/>
      <c r="X4352" s="2" t="str">
        <f>IFERROR(MIN(VLOOKUP($W4352,margin_ranges!$A$5:$D$10,4,FALSE),$Q4352*100)/100,"")</f>
        <v/>
      </c>
      <c r="Y4352" s="6">
        <f t="shared" si="204"/>
        <v>4.4624999999999995</v>
      </c>
      <c r="Z4352" s="6">
        <f>IF($A4352="placement",Y4352,SUMIF($C$10:$C$6209,$C4352,$Y$10:$Y$6209))</f>
        <v>4.4624999999999995</v>
      </c>
      <c r="AA4352" s="29">
        <f t="shared" si="205"/>
        <v>-1.0563380281689905E-2</v>
      </c>
    </row>
    <row r="4353" spans="1:27" hidden="1" x14ac:dyDescent="0.3">
      <c r="A4353" s="8" t="s">
        <v>17</v>
      </c>
      <c r="B4353" s="8" t="s">
        <v>51</v>
      </c>
      <c r="C4353" s="8" t="s">
        <v>52</v>
      </c>
      <c r="D4353" s="8" t="s">
        <v>71</v>
      </c>
      <c r="E4353" s="8" t="s">
        <v>72</v>
      </c>
      <c r="F4353" s="29">
        <v>0.28999999999999998</v>
      </c>
      <c r="G4353" s="29">
        <v>0</v>
      </c>
      <c r="H4353" s="30">
        <v>7.6520999999999999</v>
      </c>
      <c r="I4353" s="30">
        <v>0.89080000000000004</v>
      </c>
      <c r="J4353" s="14">
        <v>30</v>
      </c>
      <c r="K4353" s="14">
        <v>8</v>
      </c>
      <c r="L4353" s="12">
        <v>0.1164</v>
      </c>
      <c r="M4353" s="7">
        <v>1.13312485</v>
      </c>
      <c r="N4353" s="31">
        <v>0.3</v>
      </c>
      <c r="O4353" s="14">
        <f>IFERROR(VLOOKUP($C4353,'site totals'!$J$2:$K$607,2,FALSE),1)</f>
        <v>559.18129999999996</v>
      </c>
      <c r="P4353" s="32" t="s">
        <v>22</v>
      </c>
      <c r="Q4353" s="12">
        <v>0.73524541440000002</v>
      </c>
      <c r="R4353" s="29">
        <v>0.28999999999999998</v>
      </c>
      <c r="S4353" s="2">
        <f>IF($A4353="site","",VLOOKUP($P4353,margin_ranges!$A$5:$D$10,4,FALSE)/100)</f>
        <v>0.29749999999999999</v>
      </c>
      <c r="T4353" s="6">
        <f>IF(A4353="placement",$J4353*MIN($Q4353,$S4353),"")</f>
        <v>8.9249999999999989</v>
      </c>
      <c r="U4353" s="6">
        <f>IF($A4353="placement",T4353,SUMIF($C$10:$C$6209,$C4353,$T$10:$T$6209))</f>
        <v>8.9249999999999989</v>
      </c>
      <c r="V4353" s="34">
        <f t="shared" si="206"/>
        <v>-1.0563380281689905E-2</v>
      </c>
      <c r="W4353" s="24"/>
      <c r="X4353" s="2" t="str">
        <f>IFERROR(MIN(VLOOKUP($W4353,margin_ranges!$A$5:$D$10,4,FALSE),$Q4353*100)/100,"")</f>
        <v/>
      </c>
      <c r="Y4353" s="6">
        <f t="shared" si="204"/>
        <v>8.9249999999999989</v>
      </c>
      <c r="Z4353" s="6">
        <f>IF($A4353="placement",Y4353,SUMIF($C$10:$C$6209,$C4353,$Y$10:$Y$6209))</f>
        <v>8.9249999999999989</v>
      </c>
      <c r="AA4353" s="29">
        <f t="shared" si="205"/>
        <v>-1.0563380281689905E-2</v>
      </c>
    </row>
    <row r="4354" spans="1:27" hidden="1" x14ac:dyDescent="0.3">
      <c r="A4354" s="8" t="s">
        <v>17</v>
      </c>
      <c r="B4354" s="8" t="s">
        <v>51</v>
      </c>
      <c r="C4354" s="8" t="s">
        <v>52</v>
      </c>
      <c r="D4354" s="8" t="s">
        <v>81</v>
      </c>
      <c r="E4354" s="8" t="s">
        <v>82</v>
      </c>
      <c r="F4354" s="29">
        <v>0.204181740932909</v>
      </c>
      <c r="G4354" s="29">
        <v>0</v>
      </c>
      <c r="H4354" s="30">
        <v>21.853999999999999</v>
      </c>
      <c r="I4354" s="30">
        <v>1.4717</v>
      </c>
      <c r="J4354" s="14">
        <v>33</v>
      </c>
      <c r="K4354" s="14">
        <v>7</v>
      </c>
      <c r="L4354" s="12">
        <v>6.7299999999999999E-2</v>
      </c>
      <c r="M4354" s="7">
        <v>0.75394097999999998</v>
      </c>
      <c r="N4354" s="31">
        <v>0.6</v>
      </c>
      <c r="O4354" s="14">
        <f>IFERROR(VLOOKUP($C4354,'site totals'!$J$2:$K$607,2,FALSE),1)</f>
        <v>559.18129999999996</v>
      </c>
      <c r="P4354" s="32" t="s">
        <v>22</v>
      </c>
      <c r="Q4354" s="12">
        <v>0.20418174089999999</v>
      </c>
      <c r="R4354" s="29">
        <v>0.25</v>
      </c>
      <c r="S4354" s="2">
        <f>IF($A4354="site","",VLOOKUP($P4354,margin_ranges!$A$5:$D$10,4,FALSE)/100)</f>
        <v>0.29749999999999999</v>
      </c>
      <c r="T4354" s="6">
        <f>IF(A4354="placement",$J4354*MIN($Q4354,$S4354),"")</f>
        <v>6.7379974496999999</v>
      </c>
      <c r="U4354" s="6">
        <f>IF($A4354="placement",T4354,SUMIF($C$10:$C$6209,$C4354,$T$10:$T$6209))</f>
        <v>6.7379974496999999</v>
      </c>
      <c r="V4354" s="34">
        <f t="shared" si="206"/>
        <v>6.1091012133333233E-2</v>
      </c>
      <c r="W4354" s="24"/>
      <c r="X4354" s="2" t="str">
        <f>IFERROR(MIN(VLOOKUP($W4354,margin_ranges!$A$5:$D$10,4,FALSE),$Q4354*100)/100,"")</f>
        <v/>
      </c>
      <c r="Y4354" s="6">
        <f t="shared" si="204"/>
        <v>6.7379974496999999</v>
      </c>
      <c r="Z4354" s="6">
        <f>IF($A4354="placement",Y4354,SUMIF($C$10:$C$6209,$C4354,$Y$10:$Y$6209))</f>
        <v>6.7379974496999999</v>
      </c>
      <c r="AA4354" s="29">
        <f t="shared" si="205"/>
        <v>6.1091012133333233E-2</v>
      </c>
    </row>
    <row r="4355" spans="1:27" hidden="1" x14ac:dyDescent="0.3">
      <c r="A4355" s="8" t="s">
        <v>17</v>
      </c>
      <c r="B4355" s="8" t="s">
        <v>51</v>
      </c>
      <c r="C4355" s="8" t="s">
        <v>52</v>
      </c>
      <c r="D4355" s="8" t="s">
        <v>75</v>
      </c>
      <c r="E4355" s="8" t="s">
        <v>76</v>
      </c>
      <c r="F4355" s="29">
        <v>0.193035522218412</v>
      </c>
      <c r="G4355" s="29">
        <v>0</v>
      </c>
      <c r="H4355" s="30">
        <v>15.861800000000001</v>
      </c>
      <c r="I4355" s="30">
        <v>2.0453999999999999</v>
      </c>
      <c r="J4355" s="14">
        <v>46</v>
      </c>
      <c r="K4355" s="14">
        <v>9</v>
      </c>
      <c r="L4355" s="12">
        <v>0.12889999999999999</v>
      </c>
      <c r="M4355" s="7">
        <v>0.74352715000000003</v>
      </c>
      <c r="N4355" s="31">
        <v>0.6</v>
      </c>
      <c r="O4355" s="14">
        <f>IFERROR(VLOOKUP($C4355,'site totals'!$J$2:$K$607,2,FALSE),1)</f>
        <v>559.18129999999996</v>
      </c>
      <c r="P4355" s="32" t="s">
        <v>22</v>
      </c>
      <c r="Q4355" s="12">
        <v>0.1930355222</v>
      </c>
      <c r="R4355" s="29">
        <v>0.24</v>
      </c>
      <c r="S4355" s="2">
        <f>IF($A4355="site","",VLOOKUP($P4355,margin_ranges!$A$5:$D$10,4,FALSE)/100)</f>
        <v>0.29749999999999999</v>
      </c>
      <c r="T4355" s="6">
        <f>IF(A4355="placement",$J4355*MIN($Q4355,$S4355),"")</f>
        <v>8.8796340211999993</v>
      </c>
      <c r="U4355" s="6">
        <f>IF($A4355="placement",T4355,SUMIF($C$10:$C$6209,$C4355,$T$10:$T$6209))</f>
        <v>8.8796340211999993</v>
      </c>
      <c r="V4355" s="34">
        <f t="shared" si="206"/>
        <v>6.1795365526315926E-2</v>
      </c>
      <c r="W4355" s="24"/>
      <c r="X4355" s="2" t="str">
        <f>IFERROR(MIN(VLOOKUP($W4355,margin_ranges!$A$5:$D$10,4,FALSE),$Q4355*100)/100,"")</f>
        <v/>
      </c>
      <c r="Y4355" s="6">
        <f t="shared" si="204"/>
        <v>8.8796340211999993</v>
      </c>
      <c r="Z4355" s="6">
        <f>IF($A4355="placement",Y4355,SUMIF($C$10:$C$6209,$C4355,$Y$10:$Y$6209))</f>
        <v>8.8796340211999993</v>
      </c>
      <c r="AA4355" s="29">
        <f t="shared" si="205"/>
        <v>6.1795365526315926E-2</v>
      </c>
    </row>
    <row r="4356" spans="1:27" hidden="1" x14ac:dyDescent="0.3">
      <c r="A4356" s="8" t="s">
        <v>17</v>
      </c>
      <c r="B4356" s="8" t="s">
        <v>51</v>
      </c>
      <c r="C4356" s="8" t="s">
        <v>52</v>
      </c>
      <c r="D4356" s="8" t="s">
        <v>53</v>
      </c>
      <c r="E4356" s="8" t="s">
        <v>54</v>
      </c>
      <c r="F4356" s="29">
        <v>0.16167205242539601</v>
      </c>
      <c r="G4356" s="29">
        <v>0</v>
      </c>
      <c r="H4356" s="30">
        <v>6.5670000000000002</v>
      </c>
      <c r="I4356" s="30">
        <v>2.6536</v>
      </c>
      <c r="J4356" s="14">
        <v>47</v>
      </c>
      <c r="K4356" s="14">
        <v>12</v>
      </c>
      <c r="L4356" s="12">
        <v>0.40410000000000001</v>
      </c>
      <c r="M4356" s="7">
        <v>0.59642530000000005</v>
      </c>
      <c r="N4356" s="31">
        <v>0.5</v>
      </c>
      <c r="O4356" s="14">
        <f>IFERROR(VLOOKUP($C4356,'site totals'!$J$2:$K$607,2,FALSE),1)</f>
        <v>559.18129999999996</v>
      </c>
      <c r="P4356" s="32" t="s">
        <v>22</v>
      </c>
      <c r="Q4356" s="12">
        <v>0.16167205239999999</v>
      </c>
      <c r="R4356" s="29">
        <v>0.28999999999999998</v>
      </c>
      <c r="S4356" s="2">
        <f>IF($A4356="site","",VLOOKUP($P4356,margin_ranges!$A$5:$D$10,4,FALSE)/100)</f>
        <v>0.29749999999999999</v>
      </c>
      <c r="T4356" s="6">
        <f>IF(A4356="placement",$J4356*MIN($Q4356,$S4356),"")</f>
        <v>7.5985864627999993</v>
      </c>
      <c r="U4356" s="6">
        <f>IF($A4356="placement",T4356,SUMIF($C$10:$C$6209,$C4356,$T$10:$T$6209))</f>
        <v>7.5985864627999993</v>
      </c>
      <c r="V4356" s="34">
        <f t="shared" si="206"/>
        <v>0.18074358816901426</v>
      </c>
      <c r="W4356" s="24"/>
      <c r="X4356" s="2" t="str">
        <f>IFERROR(MIN(VLOOKUP($W4356,margin_ranges!$A$5:$D$10,4,FALSE),$Q4356*100)/100,"")</f>
        <v/>
      </c>
      <c r="Y4356" s="6">
        <f t="shared" si="204"/>
        <v>7.5985864627999993</v>
      </c>
      <c r="Z4356" s="6">
        <f>IF($A4356="placement",Y4356,SUMIF($C$10:$C$6209,$C4356,$Y$10:$Y$6209))</f>
        <v>7.5985864627999993</v>
      </c>
      <c r="AA4356" s="29">
        <f t="shared" si="205"/>
        <v>0.18074358816901426</v>
      </c>
    </row>
    <row r="4357" spans="1:27" hidden="1" x14ac:dyDescent="0.3">
      <c r="A4357" s="8" t="s">
        <v>17</v>
      </c>
      <c r="B4357" s="8" t="s">
        <v>51</v>
      </c>
      <c r="C4357" s="8" t="s">
        <v>52</v>
      </c>
      <c r="D4357" s="8" t="s">
        <v>57</v>
      </c>
      <c r="E4357" s="8" t="s">
        <v>58</v>
      </c>
      <c r="F4357" s="29">
        <v>0.16441332389784799</v>
      </c>
      <c r="G4357" s="29">
        <v>0</v>
      </c>
      <c r="H4357" s="30">
        <v>10.281599999999999</v>
      </c>
      <c r="I4357" s="30">
        <v>4.8074000000000003</v>
      </c>
      <c r="J4357" s="14">
        <v>86</v>
      </c>
      <c r="K4357" s="14">
        <v>23</v>
      </c>
      <c r="L4357" s="12">
        <v>0.46760000000000002</v>
      </c>
      <c r="M4357" s="7">
        <v>0.59838197000000004</v>
      </c>
      <c r="N4357" s="31">
        <v>0.5</v>
      </c>
      <c r="O4357" s="14">
        <f>IFERROR(VLOOKUP($C4357,'site totals'!$J$2:$K$607,2,FALSE),1)</f>
        <v>559.18129999999996</v>
      </c>
      <c r="P4357" s="32" t="s">
        <v>22</v>
      </c>
      <c r="Q4357" s="12">
        <v>0.16441332389999999</v>
      </c>
      <c r="R4357" s="29">
        <v>0.28999999999999998</v>
      </c>
      <c r="S4357" s="2">
        <f>IF($A4357="site","",VLOOKUP($P4357,margin_ranges!$A$5:$D$10,4,FALSE)/100)</f>
        <v>0.29749999999999999</v>
      </c>
      <c r="T4357" s="6">
        <f>IF(A4357="placement",$J4357*MIN($Q4357,$S4357),"")</f>
        <v>14.1395458554</v>
      </c>
      <c r="U4357" s="6">
        <f>IF($A4357="placement",T4357,SUMIF($C$10:$C$6209,$C4357,$T$10:$T$6209))</f>
        <v>14.1395458554</v>
      </c>
      <c r="V4357" s="34">
        <f t="shared" si="206"/>
        <v>0.17688264239436635</v>
      </c>
      <c r="W4357" s="24"/>
      <c r="X4357" s="2" t="str">
        <f>IFERROR(MIN(VLOOKUP($W4357,margin_ranges!$A$5:$D$10,4,FALSE),$Q4357*100)/100,"")</f>
        <v/>
      </c>
      <c r="Y4357" s="6">
        <f t="shared" si="204"/>
        <v>14.1395458554</v>
      </c>
      <c r="Z4357" s="6">
        <f>IF($A4357="placement",Y4357,SUMIF($C$10:$C$6209,$C4357,$Y$10:$Y$6209))</f>
        <v>14.1395458554</v>
      </c>
      <c r="AA4357" s="17">
        <f t="shared" si="205"/>
        <v>0.17688264239436635</v>
      </c>
    </row>
    <row r="4358" spans="1:27" hidden="1" x14ac:dyDescent="0.3">
      <c r="A4358" s="8" t="s">
        <v>17</v>
      </c>
      <c r="B4358" s="8" t="s">
        <v>51</v>
      </c>
      <c r="C4358" s="8" t="s">
        <v>52</v>
      </c>
      <c r="D4358" s="8" t="s">
        <v>61</v>
      </c>
      <c r="E4358" s="8" t="s">
        <v>62</v>
      </c>
      <c r="F4358" s="29">
        <v>-8.2569062094563397E-2</v>
      </c>
      <c r="G4358" s="29">
        <v>1</v>
      </c>
      <c r="H4358" s="30">
        <v>151.20339999999999</v>
      </c>
      <c r="I4358" s="30">
        <v>12.5311</v>
      </c>
      <c r="J4358" s="14">
        <v>139</v>
      </c>
      <c r="K4358" s="14">
        <v>34</v>
      </c>
      <c r="L4358" s="12">
        <v>8.2900000000000001E-2</v>
      </c>
      <c r="M4358" s="7">
        <v>0.36949144</v>
      </c>
      <c r="N4358" s="31">
        <v>0.4</v>
      </c>
      <c r="O4358" s="14">
        <f>IFERROR(VLOOKUP($C4358,'site totals'!$J$2:$K$607,2,FALSE),1)</f>
        <v>559.18129999999996</v>
      </c>
      <c r="P4358" s="32" t="s">
        <v>22</v>
      </c>
      <c r="Q4358" s="12">
        <v>-8.2569062100000007E-2</v>
      </c>
      <c r="R4358" s="29">
        <v>0.28999999999999998</v>
      </c>
      <c r="S4358" s="2">
        <f>IF($A4358="site","",VLOOKUP($P4358,margin_ranges!$A$5:$D$10,4,FALSE)/100)</f>
        <v>0.29749999999999999</v>
      </c>
      <c r="T4358" s="6">
        <f>IF(A4358="placement",$J4358*MIN($Q4358,$S4358),"")</f>
        <v>-11.477099631900002</v>
      </c>
      <c r="U4358" s="6">
        <f>IF($A4358="placement",T4358,SUMIF($C$10:$C$6209,$C4358,$T$10:$T$6209))</f>
        <v>-11.477099631900002</v>
      </c>
      <c r="V4358" s="34">
        <f t="shared" si="206"/>
        <v>0.5247451578873239</v>
      </c>
      <c r="W4358" s="24"/>
      <c r="X4358" s="2" t="str">
        <f>IFERROR(MIN(VLOOKUP($W4358,margin_ranges!$A$5:$D$10,4,FALSE),$Q4358*100)/100,"")</f>
        <v/>
      </c>
      <c r="Y4358" s="6">
        <f t="shared" si="204"/>
        <v>-11.477099631900002</v>
      </c>
      <c r="Z4358" s="6">
        <f>IF($A4358="placement",Y4358,SUMIF($C$10:$C$6209,$C4358,$Y$10:$Y$6209))</f>
        <v>-11.477099631900002</v>
      </c>
      <c r="AA4358" s="29">
        <f t="shared" si="205"/>
        <v>0.5247451578873239</v>
      </c>
    </row>
    <row r="4359" spans="1:27" hidden="1" x14ac:dyDescent="0.3">
      <c r="A4359" s="8" t="s">
        <v>17</v>
      </c>
      <c r="B4359" s="8" t="s">
        <v>51</v>
      </c>
      <c r="C4359" s="8" t="s">
        <v>52</v>
      </c>
      <c r="D4359" s="8" t="s">
        <v>63</v>
      </c>
      <c r="E4359" s="8" t="s">
        <v>64</v>
      </c>
      <c r="F4359" s="29">
        <v>0.33999999999999903</v>
      </c>
      <c r="G4359" s="29">
        <v>1</v>
      </c>
      <c r="H4359" s="30">
        <v>57.651400000000002</v>
      </c>
      <c r="I4359" s="30">
        <v>2.5951</v>
      </c>
      <c r="J4359" s="14">
        <v>40</v>
      </c>
      <c r="K4359" s="14">
        <v>12</v>
      </c>
      <c r="L4359" s="12">
        <v>4.4999999999999998E-2</v>
      </c>
      <c r="M4359" s="7">
        <v>0.51424128000000002</v>
      </c>
      <c r="N4359" s="31">
        <v>0.2</v>
      </c>
      <c r="O4359" s="14">
        <f>IFERROR(VLOOKUP($C4359,'site totals'!$J$2:$K$607,2,FALSE),1)</f>
        <v>559.18129999999996</v>
      </c>
      <c r="P4359" s="32" t="s">
        <v>22</v>
      </c>
      <c r="Q4359" s="12">
        <v>0.61107750940000005</v>
      </c>
      <c r="R4359" s="29">
        <v>0.34</v>
      </c>
      <c r="S4359" s="2">
        <f>IF($A4359="site","",VLOOKUP($P4359,margin_ranges!$A$5:$D$10,4,FALSE)/100)</f>
        <v>0.29749999999999999</v>
      </c>
      <c r="T4359" s="6">
        <f>IF(A4359="placement",$J4359*MIN($Q4359,$S4359),"")</f>
        <v>11.899999999999999</v>
      </c>
      <c r="U4359" s="6">
        <f>IF($A4359="placement",T4359,SUMIF($C$10:$C$6209,$C4359,$T$10:$T$6209))</f>
        <v>11.899999999999999</v>
      </c>
      <c r="V4359" s="34">
        <f t="shared" si="206"/>
        <v>6.4393939393939448E-2</v>
      </c>
      <c r="W4359" s="24"/>
      <c r="X4359" s="2" t="str">
        <f>IFERROR(MIN(VLOOKUP($W4359,margin_ranges!$A$5:$D$10,4,FALSE),$Q4359*100)/100,"")</f>
        <v/>
      </c>
      <c r="Y4359" s="6">
        <f t="shared" si="204"/>
        <v>11.899999999999999</v>
      </c>
      <c r="Z4359" s="6">
        <f>IF($A4359="placement",Y4359,SUMIF($C$10:$C$6209,$C4359,$Y$10:$Y$6209))</f>
        <v>11.899999999999999</v>
      </c>
      <c r="AA4359" s="29">
        <f t="shared" si="205"/>
        <v>6.4393939393939448E-2</v>
      </c>
    </row>
    <row r="4360" spans="1:27" x14ac:dyDescent="0.3">
      <c r="A4360" s="16" t="s">
        <v>33</v>
      </c>
      <c r="B4360" s="16" t="s">
        <v>51</v>
      </c>
      <c r="C4360" s="16" t="s">
        <v>52</v>
      </c>
      <c r="D4360" s="8" t="s">
        <v>34</v>
      </c>
      <c r="E4360" s="16"/>
      <c r="F4360" s="17">
        <v>0.28722662399475801</v>
      </c>
      <c r="G4360" s="17">
        <v>0.72677787999999999</v>
      </c>
      <c r="H4360" s="36">
        <v>710.28030000000001</v>
      </c>
      <c r="I4360" s="36">
        <v>56.2746</v>
      </c>
      <c r="J4360" s="22">
        <v>1198</v>
      </c>
      <c r="K4360" s="22">
        <v>302</v>
      </c>
      <c r="L4360" s="18">
        <v>7.9200000000000007E-2</v>
      </c>
      <c r="M4360" s="19">
        <v>0.70976055000000005</v>
      </c>
      <c r="N4360" s="20">
        <v>0.37112800000000001</v>
      </c>
      <c r="O4360" s="22">
        <f>IFERROR(VLOOKUP($C4360,'site totals'!$J$2:$K$607,2,FALSE),1)</f>
        <v>559.18129999999996</v>
      </c>
      <c r="P4360" s="21"/>
      <c r="Q4360" s="18">
        <v>0.47710815940000001</v>
      </c>
      <c r="R4360" s="17">
        <v>0.28720000000000001</v>
      </c>
      <c r="S4360" s="18" t="str">
        <f>IF($A4360="site","",VLOOKUP($P4360,margin_ranges!$A$5:$D$10,4,FALSE)/100)</f>
        <v/>
      </c>
      <c r="T4360" s="22" t="str">
        <f>IF(A4360="placement",$J4360*MIN($Q4360,$S4360),"")</f>
        <v/>
      </c>
      <c r="U4360" s="22">
        <f>IF($A4360="placement",T4360,SUMIF($C$10:$C$6209,$C4360,$T$10:$T$6209))</f>
        <v>273.37341810919997</v>
      </c>
      <c r="V4360" s="37">
        <f t="shared" si="206"/>
        <v>8.2784089610162148E-2</v>
      </c>
      <c r="W4360" s="38"/>
      <c r="X4360" s="18" t="str">
        <f>IFERROR(MIN(VLOOKUP($W4360,margin_ranges!$A$5:$D$10,4,FALSE),$Q4360*100)/100,"")</f>
        <v/>
      </c>
      <c r="Y4360" s="6" t="str">
        <f t="shared" si="204"/>
        <v/>
      </c>
      <c r="Z4360" s="6">
        <f>IF($A4360="placement",Y4360,SUMIF($C$10:$C$6209,$C4360,$Y$10:$Y$6209))</f>
        <v>273.37341810919997</v>
      </c>
      <c r="AA4360" s="17">
        <f t="shared" si="205"/>
        <v>8.2784089610162148E-2</v>
      </c>
    </row>
    <row r="4361" spans="1:27" hidden="1" x14ac:dyDescent="0.3">
      <c r="A4361" s="8" t="s">
        <v>17</v>
      </c>
      <c r="B4361" s="8" t="s">
        <v>10473</v>
      </c>
      <c r="C4361" s="8" t="s">
        <v>10474</v>
      </c>
      <c r="D4361" s="8" t="s">
        <v>10495</v>
      </c>
      <c r="E4361" s="8" t="s">
        <v>10496</v>
      </c>
      <c r="F4361" s="29">
        <v>0.25</v>
      </c>
      <c r="G4361" s="29">
        <v>0</v>
      </c>
      <c r="H4361" s="30">
        <v>17.993600000000001</v>
      </c>
      <c r="I4361" s="30">
        <v>7.9450000000000003</v>
      </c>
      <c r="J4361" s="14">
        <v>113</v>
      </c>
      <c r="K4361" s="14">
        <v>28</v>
      </c>
      <c r="L4361" s="12">
        <v>0.4415</v>
      </c>
      <c r="M4361" s="7">
        <v>0.47519373999999998</v>
      </c>
      <c r="N4361" s="31">
        <v>0.06</v>
      </c>
      <c r="O4361" s="14">
        <f>IFERROR(VLOOKUP($C4361,'site totals'!$J$2:$K$607,2,FALSE),1)</f>
        <v>551.89279999999997</v>
      </c>
      <c r="P4361" s="32" t="s">
        <v>91</v>
      </c>
      <c r="Q4361" s="12">
        <v>0.87373571110000003</v>
      </c>
      <c r="R4361" s="29">
        <v>0.25</v>
      </c>
      <c r="S4361" s="2">
        <f>IF($A4361="site","",VLOOKUP($P4361,margin_ranges!$A$5:$D$10,4,FALSE)/100)</f>
        <v>0.29749999999999999</v>
      </c>
      <c r="T4361" s="6">
        <f>IF(A4361="placement",$J4361*MIN($Q4361,$S4361),"")</f>
        <v>33.6175</v>
      </c>
      <c r="U4361" s="6">
        <f>IF($A4361="placement",T4361,SUMIF($C$10:$C$6209,$C4361,$T$10:$T$6209))</f>
        <v>33.6175</v>
      </c>
      <c r="V4361" s="34">
        <f t="shared" si="206"/>
        <v>-6.3333333333333464E-2</v>
      </c>
      <c r="W4361" s="24"/>
      <c r="X4361" s="2" t="str">
        <f>IFERROR(MIN(VLOOKUP($W4361,margin_ranges!$A$5:$D$10,4,FALSE),$Q4361*100)/100,"")</f>
        <v/>
      </c>
      <c r="Y4361" s="6">
        <f t="shared" si="204"/>
        <v>33.6175</v>
      </c>
      <c r="Z4361" s="6">
        <f>IF($A4361="placement",Y4361,SUMIF($C$10:$C$6209,$C4361,$Y$10:$Y$6209))</f>
        <v>33.6175</v>
      </c>
      <c r="AA4361" s="29">
        <f t="shared" si="205"/>
        <v>-6.3333333333333464E-2</v>
      </c>
    </row>
    <row r="4362" spans="1:27" hidden="1" x14ac:dyDescent="0.3">
      <c r="A4362" s="8" t="s">
        <v>17</v>
      </c>
      <c r="B4362" s="8" t="s">
        <v>10473</v>
      </c>
      <c r="C4362" s="8" t="s">
        <v>10474</v>
      </c>
      <c r="D4362" s="8" t="s">
        <v>10479</v>
      </c>
      <c r="E4362" s="8" t="s">
        <v>10480</v>
      </c>
      <c r="F4362" s="29">
        <v>0.25</v>
      </c>
      <c r="G4362" s="29">
        <v>0</v>
      </c>
      <c r="H4362" s="30">
        <v>3.3702999999999999</v>
      </c>
      <c r="I4362" s="30">
        <v>0.75590000000000002</v>
      </c>
      <c r="J4362" s="14">
        <v>12</v>
      </c>
      <c r="K4362" s="14">
        <v>3</v>
      </c>
      <c r="L4362" s="12">
        <v>0.2243</v>
      </c>
      <c r="M4362" s="7">
        <v>0.55111027000000001</v>
      </c>
      <c r="N4362" s="31">
        <v>0.16</v>
      </c>
      <c r="O4362" s="14">
        <f>IFERROR(VLOOKUP($C4362,'site totals'!$J$2:$K$607,2,FALSE),1)</f>
        <v>551.89279999999997</v>
      </c>
      <c r="P4362" s="32" t="s">
        <v>91</v>
      </c>
      <c r="Q4362" s="12">
        <v>0.70967697689999998</v>
      </c>
      <c r="R4362" s="29">
        <v>0.25</v>
      </c>
      <c r="S4362" s="2">
        <f>IF($A4362="site","",VLOOKUP($P4362,margin_ranges!$A$5:$D$10,4,FALSE)/100)</f>
        <v>0.29749999999999999</v>
      </c>
      <c r="T4362" s="6">
        <f>IF(A4362="placement",$J4362*MIN($Q4362,$S4362),"")</f>
        <v>3.57</v>
      </c>
      <c r="U4362" s="6">
        <f>IF($A4362="placement",T4362,SUMIF($C$10:$C$6209,$C4362,$T$10:$T$6209))</f>
        <v>3.57</v>
      </c>
      <c r="V4362" s="34">
        <f t="shared" si="206"/>
        <v>-6.3333333333333353E-2</v>
      </c>
      <c r="W4362" s="24"/>
      <c r="X4362" s="2" t="str">
        <f>IFERROR(MIN(VLOOKUP($W4362,margin_ranges!$A$5:$D$10,4,FALSE),$Q4362*100)/100,"")</f>
        <v/>
      </c>
      <c r="Y4362" s="6">
        <f t="shared" si="204"/>
        <v>3.57</v>
      </c>
      <c r="Z4362" s="6">
        <f>IF($A4362="placement",Y4362,SUMIF($C$10:$C$6209,$C4362,$Y$10:$Y$6209))</f>
        <v>3.57</v>
      </c>
      <c r="AA4362" s="29">
        <f t="shared" si="205"/>
        <v>-6.3333333333333353E-2</v>
      </c>
    </row>
    <row r="4363" spans="1:27" hidden="1" x14ac:dyDescent="0.3">
      <c r="A4363" s="8" t="s">
        <v>17</v>
      </c>
      <c r="B4363" s="8" t="s">
        <v>10473</v>
      </c>
      <c r="C4363" s="8" t="s">
        <v>10474</v>
      </c>
      <c r="D4363" s="8" t="s">
        <v>10481</v>
      </c>
      <c r="E4363" s="8" t="s">
        <v>10482</v>
      </c>
      <c r="F4363" s="29">
        <v>0.25</v>
      </c>
      <c r="G4363" s="29">
        <v>0</v>
      </c>
      <c r="H4363" s="30">
        <v>14.779299999999999</v>
      </c>
      <c r="I4363" s="30">
        <v>4.6567999999999996</v>
      </c>
      <c r="J4363" s="14">
        <v>55</v>
      </c>
      <c r="K4363" s="14">
        <v>14</v>
      </c>
      <c r="L4363" s="12">
        <v>0.31509999999999999</v>
      </c>
      <c r="M4363" s="7">
        <v>0.39185827000000001</v>
      </c>
      <c r="N4363" s="31">
        <v>0.02</v>
      </c>
      <c r="O4363" s="14">
        <f>IFERROR(VLOOKUP($C4363,'site totals'!$J$2:$K$607,2,FALSE),1)</f>
        <v>551.89279999999997</v>
      </c>
      <c r="P4363" s="32" t="s">
        <v>91</v>
      </c>
      <c r="Q4363" s="12">
        <v>0.94896113859999998</v>
      </c>
      <c r="R4363" s="29">
        <v>0.25</v>
      </c>
      <c r="S4363" s="2">
        <f>IF($A4363="site","",VLOOKUP($P4363,margin_ranges!$A$5:$D$10,4,FALSE)/100)</f>
        <v>0.29749999999999999</v>
      </c>
      <c r="T4363" s="6">
        <f>IF(A4363="placement",$J4363*MIN($Q4363,$S4363),"")</f>
        <v>16.362500000000001</v>
      </c>
      <c r="U4363" s="6">
        <f>IF($A4363="placement",T4363,SUMIF($C$10:$C$6209,$C4363,$T$10:$T$6209))</f>
        <v>16.362500000000001</v>
      </c>
      <c r="V4363" s="34">
        <f t="shared" si="206"/>
        <v>-6.3333333333333242E-2</v>
      </c>
      <c r="W4363" s="24"/>
      <c r="X4363" s="2" t="str">
        <f>IFERROR(MIN(VLOOKUP($W4363,margin_ranges!$A$5:$D$10,4,FALSE),$Q4363*100)/100,"")</f>
        <v/>
      </c>
      <c r="Y4363" s="6">
        <f t="shared" si="204"/>
        <v>16.362500000000001</v>
      </c>
      <c r="Z4363" s="6">
        <f>IF($A4363="placement",Y4363,SUMIF($C$10:$C$6209,$C4363,$Y$10:$Y$6209))</f>
        <v>16.362500000000001</v>
      </c>
      <c r="AA4363" s="29">
        <f t="shared" si="205"/>
        <v>-6.3333333333333242E-2</v>
      </c>
    </row>
    <row r="4364" spans="1:27" hidden="1" x14ac:dyDescent="0.3">
      <c r="A4364" s="8" t="s">
        <v>17</v>
      </c>
      <c r="B4364" s="8" t="s">
        <v>10473</v>
      </c>
      <c r="C4364" s="8" t="s">
        <v>10474</v>
      </c>
      <c r="D4364" s="8" t="s">
        <v>10493</v>
      </c>
      <c r="E4364" s="8" t="s">
        <v>10494</v>
      </c>
      <c r="F4364" s="29">
        <v>0.27999999999999903</v>
      </c>
      <c r="G4364" s="29">
        <v>0</v>
      </c>
      <c r="H4364" s="30">
        <v>18.476199999999999</v>
      </c>
      <c r="I4364" s="30">
        <v>8.5587999999999997</v>
      </c>
      <c r="J4364" s="14">
        <v>181</v>
      </c>
      <c r="K4364" s="14">
        <v>51</v>
      </c>
      <c r="L4364" s="12">
        <v>0.4632</v>
      </c>
      <c r="M4364" s="7">
        <v>0.70306953000000005</v>
      </c>
      <c r="N4364" s="31">
        <v>0.4</v>
      </c>
      <c r="O4364" s="14">
        <f>IFERROR(VLOOKUP($C4364,'site totals'!$J$2:$K$607,2,FALSE),1)</f>
        <v>551.89279999999997</v>
      </c>
      <c r="P4364" s="32" t="s">
        <v>91</v>
      </c>
      <c r="Q4364" s="12">
        <v>0.43106622560000002</v>
      </c>
      <c r="R4364" s="29">
        <v>0.28000000000000003</v>
      </c>
      <c r="S4364" s="2">
        <f>IF($A4364="site","",VLOOKUP($P4364,margin_ranges!$A$5:$D$10,4,FALSE)/100)</f>
        <v>0.29749999999999999</v>
      </c>
      <c r="T4364" s="6">
        <f>IF(A4364="placement",$J4364*MIN($Q4364,$S4364),"")</f>
        <v>53.847499999999997</v>
      </c>
      <c r="U4364" s="6">
        <f>IF($A4364="placement",T4364,SUMIF($C$10:$C$6209,$C4364,$T$10:$T$6209))</f>
        <v>53.847499999999997</v>
      </c>
      <c r="V4364" s="34">
        <f t="shared" si="206"/>
        <v>-2.4305555555555469E-2</v>
      </c>
      <c r="W4364" s="24"/>
      <c r="X4364" s="2" t="str">
        <f>IFERROR(MIN(VLOOKUP($W4364,margin_ranges!$A$5:$D$10,4,FALSE),$Q4364*100)/100,"")</f>
        <v/>
      </c>
      <c r="Y4364" s="6">
        <f t="shared" si="204"/>
        <v>53.847499999999997</v>
      </c>
      <c r="Z4364" s="6">
        <f>IF($A4364="placement",Y4364,SUMIF($C$10:$C$6209,$C4364,$Y$10:$Y$6209))</f>
        <v>53.847499999999997</v>
      </c>
      <c r="AA4364" s="29">
        <f t="shared" si="205"/>
        <v>-2.4305555555555469E-2</v>
      </c>
    </row>
    <row r="4365" spans="1:27" hidden="1" x14ac:dyDescent="0.3">
      <c r="A4365" s="8" t="s">
        <v>17</v>
      </c>
      <c r="B4365" s="8" t="s">
        <v>10473</v>
      </c>
      <c r="C4365" s="8" t="s">
        <v>10474</v>
      </c>
      <c r="D4365" s="8" t="s">
        <v>12328</v>
      </c>
      <c r="E4365" s="8" t="s">
        <v>12329</v>
      </c>
      <c r="F4365" s="29">
        <v>0.3</v>
      </c>
      <c r="G4365" s="29">
        <v>0</v>
      </c>
      <c r="H4365" s="30">
        <v>1.4739</v>
      </c>
      <c r="I4365" s="30">
        <v>0.47289999999999999</v>
      </c>
      <c r="J4365" s="14">
        <v>10</v>
      </c>
      <c r="K4365" s="14">
        <v>3</v>
      </c>
      <c r="L4365" s="12">
        <v>0.32079999999999997</v>
      </c>
      <c r="M4365" s="7">
        <v>0.69927492000000002</v>
      </c>
      <c r="N4365" s="31">
        <v>0.16</v>
      </c>
      <c r="O4365" s="14">
        <f>IFERROR(VLOOKUP($C4365,'site totals'!$J$2:$K$607,2,FALSE),1)</f>
        <v>551.89279999999997</v>
      </c>
      <c r="P4365" s="32" t="s">
        <v>91</v>
      </c>
      <c r="Q4365" s="12">
        <v>0.77119156659999999</v>
      </c>
      <c r="R4365" s="29">
        <v>0.3</v>
      </c>
      <c r="S4365" s="2">
        <f>IF($A4365="site","",VLOOKUP($P4365,margin_ranges!$A$5:$D$10,4,FALSE)/100)</f>
        <v>0.29749999999999999</v>
      </c>
      <c r="T4365" s="6">
        <f>IF(A4365="placement",$J4365*MIN($Q4365,$S4365),"")</f>
        <v>2.9749999999999996</v>
      </c>
      <c r="U4365" s="6">
        <f>IF($A4365="placement",T4365,SUMIF($C$10:$C$6209,$C4365,$T$10:$T$6209))</f>
        <v>2.9749999999999996</v>
      </c>
      <c r="V4365" s="34">
        <f t="shared" si="206"/>
        <v>3.5714285714285587E-3</v>
      </c>
      <c r="W4365" s="24"/>
      <c r="X4365" s="2" t="str">
        <f>IFERROR(MIN(VLOOKUP($W4365,margin_ranges!$A$5:$D$10,4,FALSE),$Q4365*100)/100,"")</f>
        <v/>
      </c>
      <c r="Y4365" s="6">
        <f t="shared" si="204"/>
        <v>2.9749999999999996</v>
      </c>
      <c r="Z4365" s="6">
        <f>IF($A4365="placement",Y4365,SUMIF($C$10:$C$6209,$C4365,$Y$10:$Y$6209))</f>
        <v>2.9749999999999996</v>
      </c>
      <c r="AA4365" s="29">
        <f t="shared" si="205"/>
        <v>3.5714285714285587E-3</v>
      </c>
    </row>
    <row r="4366" spans="1:27" hidden="1" x14ac:dyDescent="0.3">
      <c r="A4366" s="8" t="s">
        <v>17</v>
      </c>
      <c r="B4366" s="8" t="s">
        <v>10473</v>
      </c>
      <c r="C4366" s="8" t="s">
        <v>10474</v>
      </c>
      <c r="D4366" s="8" t="s">
        <v>10475</v>
      </c>
      <c r="E4366" s="8" t="s">
        <v>10476</v>
      </c>
      <c r="F4366" s="29">
        <v>0.29999999999999899</v>
      </c>
      <c r="G4366" s="29">
        <v>0</v>
      </c>
      <c r="H4366" s="30">
        <v>9.5137</v>
      </c>
      <c r="I4366" s="30">
        <v>4.6837</v>
      </c>
      <c r="J4366" s="14">
        <v>76</v>
      </c>
      <c r="K4366" s="14">
        <v>23</v>
      </c>
      <c r="L4366" s="12">
        <v>0.49230000000000002</v>
      </c>
      <c r="M4366" s="7">
        <v>0.53968766999999995</v>
      </c>
      <c r="N4366" s="31">
        <v>0.22</v>
      </c>
      <c r="O4366" s="14">
        <f>IFERROR(VLOOKUP($C4366,'site totals'!$J$2:$K$607,2,FALSE),1)</f>
        <v>551.89279999999997</v>
      </c>
      <c r="P4366" s="32" t="s">
        <v>91</v>
      </c>
      <c r="Q4366" s="12">
        <v>0.59235681750000002</v>
      </c>
      <c r="R4366" s="29">
        <v>0.3</v>
      </c>
      <c r="S4366" s="2">
        <f>IF($A4366="site","",VLOOKUP($P4366,margin_ranges!$A$5:$D$10,4,FALSE)/100)</f>
        <v>0.29749999999999999</v>
      </c>
      <c r="T4366" s="6">
        <f>IF(A4366="placement",$J4366*MIN($Q4366,$S4366),"")</f>
        <v>22.61</v>
      </c>
      <c r="U4366" s="6">
        <f>IF($A4366="placement",T4366,SUMIF($C$10:$C$6209,$C4366,$T$10:$T$6209))</f>
        <v>22.61</v>
      </c>
      <c r="V4366" s="34">
        <f t="shared" si="206"/>
        <v>3.5714285714285587E-3</v>
      </c>
      <c r="W4366" s="24"/>
      <c r="X4366" s="2" t="str">
        <f>IFERROR(MIN(VLOOKUP($W4366,margin_ranges!$A$5:$D$10,4,FALSE),$Q4366*100)/100,"")</f>
        <v/>
      </c>
      <c r="Y4366" s="6">
        <f t="shared" si="204"/>
        <v>22.61</v>
      </c>
      <c r="Z4366" s="6">
        <f>IF($A4366="placement",Y4366,SUMIF($C$10:$C$6209,$C4366,$Y$10:$Y$6209))</f>
        <v>22.61</v>
      </c>
      <c r="AA4366" s="29">
        <f t="shared" si="205"/>
        <v>3.5714285714285587E-3</v>
      </c>
    </row>
    <row r="4367" spans="1:27" hidden="1" x14ac:dyDescent="0.3">
      <c r="A4367" s="8" t="s">
        <v>17</v>
      </c>
      <c r="B4367" s="8" t="s">
        <v>10473</v>
      </c>
      <c r="C4367" s="8" t="s">
        <v>10474</v>
      </c>
      <c r="D4367" s="8" t="s">
        <v>10497</v>
      </c>
      <c r="E4367" s="8" t="s">
        <v>10498</v>
      </c>
      <c r="F4367" s="29">
        <v>0.29999999999999899</v>
      </c>
      <c r="G4367" s="29">
        <v>1</v>
      </c>
      <c r="H4367" s="30">
        <v>61.506399999999999</v>
      </c>
      <c r="I4367" s="30">
        <v>21.5398</v>
      </c>
      <c r="J4367" s="14">
        <v>396</v>
      </c>
      <c r="K4367" s="14">
        <v>119</v>
      </c>
      <c r="L4367" s="12">
        <v>0.35020000000000001</v>
      </c>
      <c r="M4367" s="7">
        <v>0.61318722000000003</v>
      </c>
      <c r="N4367" s="31">
        <v>0.1</v>
      </c>
      <c r="O4367" s="14">
        <f>IFERROR(VLOOKUP($C4367,'site totals'!$J$2:$K$607,2,FALSE),1)</f>
        <v>551.89279999999997</v>
      </c>
      <c r="P4367" s="32" t="s">
        <v>91</v>
      </c>
      <c r="Q4367" s="12">
        <v>0.83691767220000002</v>
      </c>
      <c r="R4367" s="29">
        <v>0.3</v>
      </c>
      <c r="S4367" s="2">
        <f>IF($A4367="site","",VLOOKUP($P4367,margin_ranges!$A$5:$D$10,4,FALSE)/100)</f>
        <v>0.29749999999999999</v>
      </c>
      <c r="T4367" s="6">
        <f>IF(A4367="placement",$J4367*MIN($Q4367,$S4367),"")</f>
        <v>117.80999999999999</v>
      </c>
      <c r="U4367" s="6">
        <f>IF($A4367="placement",T4367,SUMIF($C$10:$C$6209,$C4367,$T$10:$T$6209))</f>
        <v>117.80999999999999</v>
      </c>
      <c r="V4367" s="34">
        <f t="shared" si="206"/>
        <v>3.5714285714285587E-3</v>
      </c>
      <c r="W4367" s="24"/>
      <c r="X4367" s="2" t="str">
        <f>IFERROR(MIN(VLOOKUP($W4367,margin_ranges!$A$5:$D$10,4,FALSE),$Q4367*100)/100,"")</f>
        <v/>
      </c>
      <c r="Y4367" s="6">
        <f t="shared" si="204"/>
        <v>117.80999999999999</v>
      </c>
      <c r="Z4367" s="6">
        <f>IF($A4367="placement",Y4367,SUMIF($C$10:$C$6209,$C4367,$Y$10:$Y$6209))</f>
        <v>117.80999999999999</v>
      </c>
      <c r="AA4367" s="29">
        <f t="shared" si="205"/>
        <v>3.5714285714285587E-3</v>
      </c>
    </row>
    <row r="4368" spans="1:27" hidden="1" x14ac:dyDescent="0.3">
      <c r="A4368" s="8" t="s">
        <v>17</v>
      </c>
      <c r="B4368" s="8" t="s">
        <v>10473</v>
      </c>
      <c r="C4368" s="8" t="s">
        <v>10474</v>
      </c>
      <c r="D4368" s="8" t="s">
        <v>10483</v>
      </c>
      <c r="E4368" s="8" t="s">
        <v>10484</v>
      </c>
      <c r="F4368" s="29">
        <v>0.34</v>
      </c>
      <c r="G4368" s="29">
        <v>0</v>
      </c>
      <c r="H4368" s="30">
        <v>2.1152000000000002</v>
      </c>
      <c r="I4368" s="30">
        <v>0.68540000000000001</v>
      </c>
      <c r="J4368" s="14">
        <v>16</v>
      </c>
      <c r="K4368" s="14">
        <v>5</v>
      </c>
      <c r="L4368" s="12">
        <v>0.32400000000000001</v>
      </c>
      <c r="M4368" s="7">
        <v>0.77999165999999998</v>
      </c>
      <c r="N4368" s="31">
        <v>0.3</v>
      </c>
      <c r="O4368" s="14">
        <f>IFERROR(VLOOKUP($C4368,'site totals'!$J$2:$K$607,2,FALSE),1)</f>
        <v>551.89279999999997</v>
      </c>
      <c r="P4368" s="32" t="s">
        <v>22</v>
      </c>
      <c r="Q4368" s="12">
        <v>0.61538050450000004</v>
      </c>
      <c r="R4368" s="29">
        <v>0.34</v>
      </c>
      <c r="S4368" s="2">
        <f>IF($A4368="site","",VLOOKUP($P4368,margin_ranges!$A$5:$D$10,4,FALSE)/100)</f>
        <v>0.29749999999999999</v>
      </c>
      <c r="T4368" s="6">
        <f>IF(A4368="placement",$J4368*MIN($Q4368,$S4368),"")</f>
        <v>4.76</v>
      </c>
      <c r="U4368" s="6">
        <f>IF($A4368="placement",T4368,SUMIF($C$10:$C$6209,$C4368,$T$10:$T$6209))</f>
        <v>4.76</v>
      </c>
      <c r="V4368" s="34">
        <f t="shared" si="206"/>
        <v>6.4393939393939448E-2</v>
      </c>
      <c r="W4368" s="24"/>
      <c r="X4368" s="2" t="str">
        <f>IFERROR(MIN(VLOOKUP($W4368,margin_ranges!$A$5:$D$10,4,FALSE),$Q4368*100)/100,"")</f>
        <v/>
      </c>
      <c r="Y4368" s="6">
        <f t="shared" si="204"/>
        <v>4.76</v>
      </c>
      <c r="Z4368" s="6">
        <f>IF($A4368="placement",Y4368,SUMIF($C$10:$C$6209,$C4368,$Y$10:$Y$6209))</f>
        <v>4.76</v>
      </c>
      <c r="AA4368" s="29">
        <f t="shared" si="205"/>
        <v>6.4393939393939448E-2</v>
      </c>
    </row>
    <row r="4369" spans="1:27" hidden="1" x14ac:dyDescent="0.3">
      <c r="A4369" s="8" t="s">
        <v>17</v>
      </c>
      <c r="B4369" s="8" t="s">
        <v>10473</v>
      </c>
      <c r="C4369" s="8" t="s">
        <v>10474</v>
      </c>
      <c r="D4369" s="8" t="s">
        <v>10477</v>
      </c>
      <c r="E4369" s="8" t="s">
        <v>10478</v>
      </c>
      <c r="F4369" s="29">
        <v>0.34</v>
      </c>
      <c r="G4369" s="29">
        <v>0</v>
      </c>
      <c r="H4369" s="30">
        <v>2.0790999999999999</v>
      </c>
      <c r="I4369" s="30">
        <v>0.74609999999999999</v>
      </c>
      <c r="J4369" s="14">
        <v>15</v>
      </c>
      <c r="K4369" s="14">
        <v>5</v>
      </c>
      <c r="L4369" s="12">
        <v>0.3589</v>
      </c>
      <c r="M4369" s="7">
        <v>0.66974918999999999</v>
      </c>
      <c r="N4369" s="31">
        <v>0.22</v>
      </c>
      <c r="O4369" s="14">
        <f>IFERROR(VLOOKUP($C4369,'site totals'!$J$2:$K$607,2,FALSE),1)</f>
        <v>551.89279999999997</v>
      </c>
      <c r="P4369" s="32" t="s">
        <v>22</v>
      </c>
      <c r="Q4369" s="12">
        <v>0.6715188245</v>
      </c>
      <c r="R4369" s="29">
        <v>0.34</v>
      </c>
      <c r="S4369" s="2">
        <f>IF($A4369="site","",VLOOKUP($P4369,margin_ranges!$A$5:$D$10,4,FALSE)/100)</f>
        <v>0.29749999999999999</v>
      </c>
      <c r="T4369" s="6">
        <f>IF(A4369="placement",$J4369*MIN($Q4369,$S4369),"")</f>
        <v>4.4624999999999995</v>
      </c>
      <c r="U4369" s="6">
        <f>IF($A4369="placement",T4369,SUMIF($C$10:$C$6209,$C4369,$T$10:$T$6209))</f>
        <v>4.4624999999999995</v>
      </c>
      <c r="V4369" s="34">
        <f t="shared" si="206"/>
        <v>6.439393939393967E-2</v>
      </c>
      <c r="W4369" s="24"/>
      <c r="X4369" s="2" t="str">
        <f>IFERROR(MIN(VLOOKUP($W4369,margin_ranges!$A$5:$D$10,4,FALSE),$Q4369*100)/100,"")</f>
        <v/>
      </c>
      <c r="Y4369" s="6">
        <f t="shared" si="204"/>
        <v>4.4624999999999995</v>
      </c>
      <c r="Z4369" s="6">
        <f>IF($A4369="placement",Y4369,SUMIF($C$10:$C$6209,$C4369,$Y$10:$Y$6209))</f>
        <v>4.4624999999999995</v>
      </c>
      <c r="AA4369" s="29">
        <f t="shared" si="205"/>
        <v>6.439393939393967E-2</v>
      </c>
    </row>
    <row r="4370" spans="1:27" hidden="1" x14ac:dyDescent="0.3">
      <c r="A4370" s="8" t="s">
        <v>17</v>
      </c>
      <c r="B4370" s="8" t="s">
        <v>10473</v>
      </c>
      <c r="C4370" s="8" t="s">
        <v>10474</v>
      </c>
      <c r="D4370" s="8" t="s">
        <v>10489</v>
      </c>
      <c r="E4370" s="8" t="s">
        <v>10490</v>
      </c>
      <c r="F4370" s="29">
        <v>0.33999999999999903</v>
      </c>
      <c r="G4370" s="29">
        <v>0</v>
      </c>
      <c r="H4370" s="30">
        <v>6.4588999999999999</v>
      </c>
      <c r="I4370" s="30">
        <v>2.6924999999999999</v>
      </c>
      <c r="J4370" s="14">
        <v>54</v>
      </c>
      <c r="K4370" s="14">
        <v>17</v>
      </c>
      <c r="L4370" s="12">
        <v>0.41689999999999999</v>
      </c>
      <c r="M4370" s="7">
        <v>0.67446611000000001</v>
      </c>
      <c r="N4370" s="31">
        <v>0.26</v>
      </c>
      <c r="O4370" s="14">
        <f>IFERROR(VLOOKUP($C4370,'site totals'!$J$2:$K$607,2,FALSE),1)</f>
        <v>551.89279999999997</v>
      </c>
      <c r="P4370" s="32" t="s">
        <v>22</v>
      </c>
      <c r="Q4370" s="12">
        <v>0.61450991190000004</v>
      </c>
      <c r="R4370" s="29">
        <v>0.34</v>
      </c>
      <c r="S4370" s="2">
        <f>IF($A4370="site","",VLOOKUP($P4370,margin_ranges!$A$5:$D$10,4,FALSE)/100)</f>
        <v>0.29749999999999999</v>
      </c>
      <c r="T4370" s="6">
        <f>IF(A4370="placement",$J4370*MIN($Q4370,$S4370),"")</f>
        <v>16.064999999999998</v>
      </c>
      <c r="U4370" s="6">
        <f>IF($A4370="placement",T4370,SUMIF($C$10:$C$6209,$C4370,$T$10:$T$6209))</f>
        <v>16.064999999999998</v>
      </c>
      <c r="V4370" s="34">
        <f t="shared" si="206"/>
        <v>6.439393939393967E-2</v>
      </c>
      <c r="W4370" s="24"/>
      <c r="X4370" s="2" t="str">
        <f>IFERROR(MIN(VLOOKUP($W4370,margin_ranges!$A$5:$D$10,4,FALSE),$Q4370*100)/100,"")</f>
        <v/>
      </c>
      <c r="Y4370" s="6">
        <f t="shared" si="204"/>
        <v>16.064999999999998</v>
      </c>
      <c r="Z4370" s="6">
        <f>IF($A4370="placement",Y4370,SUMIF($C$10:$C$6209,$C4370,$Y$10:$Y$6209))</f>
        <v>16.064999999999998</v>
      </c>
      <c r="AA4370" s="29">
        <f t="shared" si="205"/>
        <v>6.439393939393967E-2</v>
      </c>
    </row>
    <row r="4371" spans="1:27" hidden="1" x14ac:dyDescent="0.3">
      <c r="A4371" s="8" t="s">
        <v>17</v>
      </c>
      <c r="B4371" s="8" t="s">
        <v>10473</v>
      </c>
      <c r="C4371" s="8" t="s">
        <v>10474</v>
      </c>
      <c r="D4371" s="8" t="s">
        <v>10485</v>
      </c>
      <c r="E4371" s="8" t="s">
        <v>10486</v>
      </c>
      <c r="F4371" s="29">
        <v>0.33999999999999903</v>
      </c>
      <c r="G4371" s="29">
        <v>0</v>
      </c>
      <c r="H4371" s="30">
        <v>6.5587</v>
      </c>
      <c r="I4371" s="30">
        <v>2.7311999999999999</v>
      </c>
      <c r="J4371" s="14">
        <v>57</v>
      </c>
      <c r="K4371" s="14">
        <v>17</v>
      </c>
      <c r="L4371" s="12">
        <v>0.41639999999999999</v>
      </c>
      <c r="M4371" s="7">
        <v>0.69536836000000002</v>
      </c>
      <c r="N4371" s="31">
        <v>0.3</v>
      </c>
      <c r="O4371" s="14">
        <f>IFERROR(VLOOKUP($C4371,'site totals'!$J$2:$K$607,2,FALSE),1)</f>
        <v>551.89279999999997</v>
      </c>
      <c r="P4371" s="32" t="s">
        <v>22</v>
      </c>
      <c r="Q4371" s="12">
        <v>0.56857398599999998</v>
      </c>
      <c r="R4371" s="29">
        <v>0.34</v>
      </c>
      <c r="S4371" s="2">
        <f>IF($A4371="site","",VLOOKUP($P4371,margin_ranges!$A$5:$D$10,4,FALSE)/100)</f>
        <v>0.29749999999999999</v>
      </c>
      <c r="T4371" s="6">
        <f>IF(A4371="placement",$J4371*MIN($Q4371,$S4371),"")</f>
        <v>16.9575</v>
      </c>
      <c r="U4371" s="6">
        <f>IF($A4371="placement",T4371,SUMIF($C$10:$C$6209,$C4371,$T$10:$T$6209))</f>
        <v>16.9575</v>
      </c>
      <c r="V4371" s="34">
        <f t="shared" si="206"/>
        <v>6.439393939393967E-2</v>
      </c>
      <c r="W4371" s="24"/>
      <c r="X4371" s="2" t="str">
        <f>IFERROR(MIN(VLOOKUP($W4371,margin_ranges!$A$5:$D$10,4,FALSE),$Q4371*100)/100,"")</f>
        <v/>
      </c>
      <c r="Y4371" s="6">
        <f t="shared" si="204"/>
        <v>16.9575</v>
      </c>
      <c r="Z4371" s="6">
        <f>IF($A4371="placement",Y4371,SUMIF($C$10:$C$6209,$C4371,$Y$10:$Y$6209))</f>
        <v>16.9575</v>
      </c>
      <c r="AA4371" s="17">
        <f t="shared" si="205"/>
        <v>6.439393939393967E-2</v>
      </c>
    </row>
    <row r="4372" spans="1:27" hidden="1" x14ac:dyDescent="0.3">
      <c r="A4372" s="8" t="s">
        <v>17</v>
      </c>
      <c r="B4372" s="8" t="s">
        <v>10473</v>
      </c>
      <c r="C4372" s="8" t="s">
        <v>10474</v>
      </c>
      <c r="D4372" s="8" t="s">
        <v>10491</v>
      </c>
      <c r="E4372" s="8" t="s">
        <v>10492</v>
      </c>
      <c r="F4372" s="29">
        <v>0.37</v>
      </c>
      <c r="G4372" s="29">
        <v>0</v>
      </c>
      <c r="H4372" s="30">
        <v>2.6404000000000001</v>
      </c>
      <c r="I4372" s="30">
        <v>0.7258</v>
      </c>
      <c r="J4372" s="14">
        <v>8</v>
      </c>
      <c r="K4372" s="14">
        <v>3</v>
      </c>
      <c r="L4372" s="12">
        <v>0.27489999999999998</v>
      </c>
      <c r="M4372" s="7">
        <v>0.38263950000000002</v>
      </c>
      <c r="N4372" s="31">
        <v>0.1</v>
      </c>
      <c r="O4372" s="14">
        <f>IFERROR(VLOOKUP($C4372,'site totals'!$J$2:$K$607,2,FALSE),1)</f>
        <v>551.89279999999997</v>
      </c>
      <c r="P4372" s="32" t="s">
        <v>22</v>
      </c>
      <c r="Q4372" s="12">
        <v>0.73865740739999997</v>
      </c>
      <c r="R4372" s="29">
        <v>0.37</v>
      </c>
      <c r="S4372" s="2">
        <f>IF($A4372="site","",VLOOKUP($P4372,margin_ranges!$A$5:$D$10,4,FALSE)/100)</f>
        <v>0.29749999999999999</v>
      </c>
      <c r="T4372" s="6">
        <f>IF(A4372="placement",$J4372*MIN($Q4372,$S4372),"")</f>
        <v>2.38</v>
      </c>
      <c r="U4372" s="6">
        <f>IF($A4372="placement",T4372,SUMIF($C$10:$C$6209,$C4372,$T$10:$T$6209))</f>
        <v>2.38</v>
      </c>
      <c r="V4372" s="34">
        <f t="shared" si="206"/>
        <v>0.11507936507936511</v>
      </c>
      <c r="W4372" s="24"/>
      <c r="X4372" s="2" t="str">
        <f>IFERROR(MIN(VLOOKUP($W4372,margin_ranges!$A$5:$D$10,4,FALSE),$Q4372*100)/100,"")</f>
        <v/>
      </c>
      <c r="Y4372" s="6">
        <f t="shared" si="204"/>
        <v>2.38</v>
      </c>
      <c r="Z4372" s="6">
        <f>IF($A4372="placement",Y4372,SUMIF($C$10:$C$6209,$C4372,$Y$10:$Y$6209))</f>
        <v>2.38</v>
      </c>
      <c r="AA4372" s="29">
        <f t="shared" si="205"/>
        <v>0.11507936507936511</v>
      </c>
    </row>
    <row r="4373" spans="1:27" hidden="1" x14ac:dyDescent="0.3">
      <c r="A4373" s="8" t="s">
        <v>17</v>
      </c>
      <c r="B4373" s="8" t="s">
        <v>10473</v>
      </c>
      <c r="C4373" s="8" t="s">
        <v>10474</v>
      </c>
      <c r="D4373" s="8" t="s">
        <v>10487</v>
      </c>
      <c r="E4373" s="8" t="s">
        <v>10488</v>
      </c>
      <c r="F4373" s="29">
        <v>0.369999999999999</v>
      </c>
      <c r="G4373" s="29">
        <v>0</v>
      </c>
      <c r="H4373" s="30">
        <v>12.089600000000001</v>
      </c>
      <c r="I4373" s="30">
        <v>5.3834</v>
      </c>
      <c r="J4373" s="14">
        <v>127</v>
      </c>
      <c r="K4373" s="14">
        <v>43</v>
      </c>
      <c r="L4373" s="12">
        <v>0.44529999999999997</v>
      </c>
      <c r="M4373" s="7">
        <v>0.78507039000000001</v>
      </c>
      <c r="N4373" s="31">
        <v>0.3</v>
      </c>
      <c r="O4373" s="14">
        <f>IFERROR(VLOOKUP($C4373,'site totals'!$J$2:$K$607,2,FALSE),1)</f>
        <v>551.89279999999997</v>
      </c>
      <c r="P4373" s="32" t="s">
        <v>22</v>
      </c>
      <c r="Q4373" s="12">
        <v>0.61786865960000004</v>
      </c>
      <c r="R4373" s="29">
        <v>0.37</v>
      </c>
      <c r="S4373" s="2">
        <f>IF($A4373="site","",VLOOKUP($P4373,margin_ranges!$A$5:$D$10,4,FALSE)/100)</f>
        <v>0.29749999999999999</v>
      </c>
      <c r="T4373" s="6">
        <f>IF(A4373="placement",$J4373*MIN($Q4373,$S4373),"")</f>
        <v>37.782499999999999</v>
      </c>
      <c r="U4373" s="6">
        <f>IF($A4373="placement",T4373,SUMIF($C$10:$C$6209,$C4373,$T$10:$T$6209))</f>
        <v>37.782499999999999</v>
      </c>
      <c r="V4373" s="34">
        <f t="shared" si="206"/>
        <v>0.11507936507936511</v>
      </c>
      <c r="W4373" s="24"/>
      <c r="X4373" s="2" t="str">
        <f>IFERROR(MIN(VLOOKUP($W4373,margin_ranges!$A$5:$D$10,4,FALSE),$Q4373*100)/100,"")</f>
        <v/>
      </c>
      <c r="Y4373" s="6">
        <f t="shared" si="204"/>
        <v>37.782499999999999</v>
      </c>
      <c r="Z4373" s="6">
        <f>IF($A4373="placement",Y4373,SUMIF($C$10:$C$6209,$C4373,$Y$10:$Y$6209))</f>
        <v>37.782499999999999</v>
      </c>
      <c r="AA4373" s="29">
        <f t="shared" si="205"/>
        <v>0.11507936507936511</v>
      </c>
    </row>
    <row r="4374" spans="1:27" hidden="1" x14ac:dyDescent="0.3">
      <c r="A4374" s="8" t="s">
        <v>17</v>
      </c>
      <c r="B4374" s="8" t="s">
        <v>10473</v>
      </c>
      <c r="C4374" s="8" t="s">
        <v>10474</v>
      </c>
      <c r="D4374" s="8" t="s">
        <v>10499</v>
      </c>
      <c r="E4374" s="8" t="s">
        <v>10500</v>
      </c>
      <c r="F4374" s="29">
        <v>0.37</v>
      </c>
      <c r="G4374" s="29">
        <v>0</v>
      </c>
      <c r="H4374" s="30">
        <v>4.7545000000000002</v>
      </c>
      <c r="I4374" s="30">
        <v>2.4342999999999999</v>
      </c>
      <c r="J4374" s="14">
        <v>58</v>
      </c>
      <c r="K4374" s="14">
        <v>19</v>
      </c>
      <c r="L4374" s="12">
        <v>0.51200000000000001</v>
      </c>
      <c r="M4374" s="7">
        <v>0.78965962000000001</v>
      </c>
      <c r="N4374" s="31">
        <v>0.4</v>
      </c>
      <c r="O4374" s="14">
        <f>IFERROR(VLOOKUP($C4374,'site totals'!$J$2:$K$607,2,FALSE),1)</f>
        <v>551.89279999999997</v>
      </c>
      <c r="P4374" s="32" t="s">
        <v>22</v>
      </c>
      <c r="Q4374" s="12">
        <v>0.49345263750000001</v>
      </c>
      <c r="R4374" s="29">
        <v>0.37</v>
      </c>
      <c r="S4374" s="2">
        <f>IF($A4374="site","",VLOOKUP($P4374,margin_ranges!$A$5:$D$10,4,FALSE)/100)</f>
        <v>0.29749999999999999</v>
      </c>
      <c r="T4374" s="6">
        <f>IF(A4374="placement",$J4374*MIN($Q4374,$S4374),"")</f>
        <v>17.254999999999999</v>
      </c>
      <c r="U4374" s="6">
        <f>IF($A4374="placement",T4374,SUMIF($C$10:$C$6209,$C4374,$T$10:$T$6209))</f>
        <v>17.254999999999999</v>
      </c>
      <c r="V4374" s="34">
        <f t="shared" si="206"/>
        <v>0.11507936507936534</v>
      </c>
      <c r="W4374" s="24"/>
      <c r="X4374" s="2" t="str">
        <f>IFERROR(MIN(VLOOKUP($W4374,margin_ranges!$A$5:$D$10,4,FALSE),$Q4374*100)/100,"")</f>
        <v/>
      </c>
      <c r="Y4374" s="6">
        <f t="shared" si="204"/>
        <v>17.254999999999999</v>
      </c>
      <c r="Z4374" s="6">
        <f>IF($A4374="placement",Y4374,SUMIF($C$10:$C$6209,$C4374,$Y$10:$Y$6209))</f>
        <v>17.254999999999999</v>
      </c>
      <c r="AA4374" s="17">
        <f t="shared" si="205"/>
        <v>0.11507936507936534</v>
      </c>
    </row>
    <row r="4375" spans="1:27" x14ac:dyDescent="0.3">
      <c r="A4375" s="16" t="s">
        <v>33</v>
      </c>
      <c r="B4375" s="16" t="s">
        <v>10473</v>
      </c>
      <c r="C4375" s="16" t="s">
        <v>10474</v>
      </c>
      <c r="D4375" s="8" t="s">
        <v>34</v>
      </c>
      <c r="E4375" s="16"/>
      <c r="F4375" s="17">
        <v>0.30572941701721701</v>
      </c>
      <c r="G4375" s="17">
        <v>0.33504857999999998</v>
      </c>
      <c r="H4375" s="36">
        <v>164.1677</v>
      </c>
      <c r="I4375" s="36">
        <v>64.151300000000006</v>
      </c>
      <c r="J4375" s="22">
        <v>1183</v>
      </c>
      <c r="K4375" s="22">
        <v>350</v>
      </c>
      <c r="L4375" s="18">
        <v>0.39079999999999998</v>
      </c>
      <c r="M4375" s="19">
        <v>0.61449920999999996</v>
      </c>
      <c r="N4375" s="20">
        <v>0.186968</v>
      </c>
      <c r="O4375" s="22">
        <f>IFERROR(VLOOKUP($C4375,'site totals'!$J$2:$K$607,2,FALSE),1)</f>
        <v>551.89279999999997</v>
      </c>
      <c r="P4375" s="21"/>
      <c r="Q4375" s="18">
        <v>0.69573923370000001</v>
      </c>
      <c r="R4375" s="17">
        <v>0.30570000000000003</v>
      </c>
      <c r="S4375" s="18" t="str">
        <f>IF($A4375="site","",VLOOKUP($P4375,margin_ranges!$A$5:$D$10,4,FALSE)/100)</f>
        <v/>
      </c>
      <c r="T4375" s="22" t="str">
        <f>IF(A4375="placement",$J4375*MIN($Q4375,$S4375),"")</f>
        <v/>
      </c>
      <c r="U4375" s="22">
        <f>IF($A4375="placement",T4375,SUMIF($C$10:$C$6209,$C4375,$T$10:$T$6209))</f>
        <v>350.45499999999993</v>
      </c>
      <c r="V4375" s="37">
        <f t="shared" si="206"/>
        <v>1.3621484156278729E-2</v>
      </c>
      <c r="W4375" s="38"/>
      <c r="X4375" s="18" t="str">
        <f>IFERROR(MIN(VLOOKUP($W4375,margin_ranges!$A$5:$D$10,4,FALSE),$Q4375*100)/100,"")</f>
        <v/>
      </c>
      <c r="Y4375" s="6" t="str">
        <f t="shared" si="204"/>
        <v/>
      </c>
      <c r="Z4375" s="6">
        <f>IF($A4375="placement",Y4375,SUMIF($C$10:$C$6209,$C4375,$Y$10:$Y$6209))</f>
        <v>350.45499999999993</v>
      </c>
      <c r="AA4375" s="17">
        <f t="shared" si="205"/>
        <v>1.3621484156278729E-2</v>
      </c>
    </row>
    <row r="4376" spans="1:27" hidden="1" x14ac:dyDescent="0.3">
      <c r="A4376" s="8" t="s">
        <v>17</v>
      </c>
      <c r="B4376" s="8" t="s">
        <v>7747</v>
      </c>
      <c r="C4376" s="8" t="s">
        <v>7748</v>
      </c>
      <c r="D4376" s="8" t="s">
        <v>7759</v>
      </c>
      <c r="E4376" s="8" t="s">
        <v>7760</v>
      </c>
      <c r="F4376" s="29">
        <v>0.25</v>
      </c>
      <c r="G4376" s="29">
        <v>0</v>
      </c>
      <c r="H4376" s="30">
        <v>6.6140999999999996</v>
      </c>
      <c r="I4376" s="30">
        <v>1.9497</v>
      </c>
      <c r="J4376" s="14">
        <v>48</v>
      </c>
      <c r="K4376" s="14">
        <v>12</v>
      </c>
      <c r="L4376" s="12">
        <v>0.29480000000000001</v>
      </c>
      <c r="M4376" s="7">
        <v>0.82790151999999995</v>
      </c>
      <c r="N4376" s="31">
        <v>0.5</v>
      </c>
      <c r="O4376" s="14">
        <f>IFERROR(VLOOKUP($C4376,'site totals'!$J$2:$K$607,2,FALSE),1)</f>
        <v>545.7731</v>
      </c>
      <c r="P4376" s="32" t="s">
        <v>91</v>
      </c>
      <c r="Q4376" s="12">
        <v>0.3960634381</v>
      </c>
      <c r="R4376" s="29">
        <v>0.25</v>
      </c>
      <c r="S4376" s="2">
        <f>IF($A4376="site","",VLOOKUP($P4376,margin_ranges!$A$5:$D$10,4,FALSE)/100)</f>
        <v>0.29749999999999999</v>
      </c>
      <c r="T4376" s="6">
        <f>IF(A4376="placement",$J4376*MIN($Q4376,$S4376),"")</f>
        <v>14.28</v>
      </c>
      <c r="U4376" s="6">
        <f>IF($A4376="placement",T4376,SUMIF($C$10:$C$6209,$C4376,$T$10:$T$6209))</f>
        <v>14.28</v>
      </c>
      <c r="V4376" s="34">
        <f t="shared" si="206"/>
        <v>-6.3333333333333353E-2</v>
      </c>
      <c r="W4376" s="24"/>
      <c r="X4376" s="2" t="str">
        <f>IFERROR(MIN(VLOOKUP($W4376,margin_ranges!$A$5:$D$10,4,FALSE),$Q4376*100)/100,"")</f>
        <v/>
      </c>
      <c r="Y4376" s="6">
        <f t="shared" si="204"/>
        <v>14.28</v>
      </c>
      <c r="Z4376" s="6">
        <f>IF($A4376="placement",Y4376,SUMIF($C$10:$C$6209,$C4376,$Y$10:$Y$6209))</f>
        <v>14.28</v>
      </c>
      <c r="AA4376" s="29">
        <f t="shared" si="205"/>
        <v>-6.3333333333333353E-2</v>
      </c>
    </row>
    <row r="4377" spans="1:27" hidden="1" x14ac:dyDescent="0.3">
      <c r="A4377" s="8" t="s">
        <v>17</v>
      </c>
      <c r="B4377" s="8" t="s">
        <v>7747</v>
      </c>
      <c r="C4377" s="8" t="s">
        <v>7748</v>
      </c>
      <c r="D4377" s="8" t="s">
        <v>7749</v>
      </c>
      <c r="E4377" s="8" t="s">
        <v>7750</v>
      </c>
      <c r="F4377" s="29">
        <v>0.25</v>
      </c>
      <c r="G4377" s="29">
        <v>0</v>
      </c>
      <c r="H4377" s="30">
        <v>5.8981000000000003</v>
      </c>
      <c r="I4377" s="30">
        <v>1.2514000000000001</v>
      </c>
      <c r="J4377" s="14">
        <v>61</v>
      </c>
      <c r="K4377" s="14">
        <v>13</v>
      </c>
      <c r="L4377" s="12">
        <v>0.2122</v>
      </c>
      <c r="M4377" s="7">
        <v>1.62774131</v>
      </c>
      <c r="N4377" s="31">
        <v>1</v>
      </c>
      <c r="O4377" s="14">
        <f>IFERROR(VLOOKUP($C4377,'site totals'!$J$2:$K$607,2,FALSE),1)</f>
        <v>545.7731</v>
      </c>
      <c r="P4377" s="32" t="s">
        <v>91</v>
      </c>
      <c r="Q4377" s="12">
        <v>0.3856517653</v>
      </c>
      <c r="R4377" s="29">
        <v>0.25</v>
      </c>
      <c r="S4377" s="2">
        <f>IF($A4377="site","",VLOOKUP($P4377,margin_ranges!$A$5:$D$10,4,FALSE)/100)</f>
        <v>0.29749999999999999</v>
      </c>
      <c r="T4377" s="6">
        <f>IF(A4377="placement",$J4377*MIN($Q4377,$S4377),"")</f>
        <v>18.147500000000001</v>
      </c>
      <c r="U4377" s="6">
        <f>IF($A4377="placement",T4377,SUMIF($C$10:$C$6209,$C4377,$T$10:$T$6209))</f>
        <v>18.147500000000001</v>
      </c>
      <c r="V4377" s="34">
        <f t="shared" si="206"/>
        <v>-6.3333333333333353E-2</v>
      </c>
      <c r="W4377" s="24"/>
      <c r="X4377" s="2" t="str">
        <f>IFERROR(MIN(VLOOKUP($W4377,margin_ranges!$A$5:$D$10,4,FALSE),$Q4377*100)/100,"")</f>
        <v/>
      </c>
      <c r="Y4377" s="6">
        <f t="shared" si="204"/>
        <v>18.147500000000001</v>
      </c>
      <c r="Z4377" s="6">
        <f>IF($A4377="placement",Y4377,SUMIF($C$10:$C$6209,$C4377,$Y$10:$Y$6209))</f>
        <v>18.147500000000001</v>
      </c>
      <c r="AA4377" s="29">
        <f t="shared" si="205"/>
        <v>-6.3333333333333353E-2</v>
      </c>
    </row>
    <row r="4378" spans="1:27" hidden="1" x14ac:dyDescent="0.3">
      <c r="A4378" s="8" t="s">
        <v>17</v>
      </c>
      <c r="B4378" s="8" t="s">
        <v>7747</v>
      </c>
      <c r="C4378" s="8" t="s">
        <v>7748</v>
      </c>
      <c r="D4378" s="8" t="s">
        <v>7771</v>
      </c>
      <c r="E4378" s="8" t="s">
        <v>7772</v>
      </c>
      <c r="F4378" s="29">
        <v>0.25</v>
      </c>
      <c r="G4378" s="29">
        <v>0</v>
      </c>
      <c r="H4378" s="30">
        <v>3.3096000000000001</v>
      </c>
      <c r="I4378" s="30">
        <v>0.9506</v>
      </c>
      <c r="J4378" s="14">
        <v>61</v>
      </c>
      <c r="K4378" s="14">
        <v>15</v>
      </c>
      <c r="L4378" s="12">
        <v>0.28720000000000001</v>
      </c>
      <c r="M4378" s="7">
        <v>2.1564054399999999</v>
      </c>
      <c r="N4378" s="31">
        <v>1.5</v>
      </c>
      <c r="O4378" s="14">
        <f>IFERROR(VLOOKUP($C4378,'site totals'!$J$2:$K$607,2,FALSE),1)</f>
        <v>545.7731</v>
      </c>
      <c r="P4378" s="32" t="s">
        <v>91</v>
      </c>
      <c r="Q4378" s="12">
        <v>0.30439797070000002</v>
      </c>
      <c r="R4378" s="29">
        <v>0.25</v>
      </c>
      <c r="S4378" s="2">
        <f>IF($A4378="site","",VLOOKUP($P4378,margin_ranges!$A$5:$D$10,4,FALSE)/100)</f>
        <v>0.29749999999999999</v>
      </c>
      <c r="T4378" s="6">
        <f>IF(A4378="placement",$J4378*MIN($Q4378,$S4378),"")</f>
        <v>18.147500000000001</v>
      </c>
      <c r="U4378" s="6">
        <f>IF($A4378="placement",T4378,SUMIF($C$10:$C$6209,$C4378,$T$10:$T$6209))</f>
        <v>18.147500000000001</v>
      </c>
      <c r="V4378" s="34">
        <f t="shared" si="206"/>
        <v>-6.3333333333333353E-2</v>
      </c>
      <c r="W4378" s="24"/>
      <c r="X4378" s="2" t="str">
        <f>IFERROR(MIN(VLOOKUP($W4378,margin_ranges!$A$5:$D$10,4,FALSE),$Q4378*100)/100,"")</f>
        <v/>
      </c>
      <c r="Y4378" s="6">
        <f t="shared" si="204"/>
        <v>18.147500000000001</v>
      </c>
      <c r="Z4378" s="6">
        <f>IF($A4378="placement",Y4378,SUMIF($C$10:$C$6209,$C4378,$Y$10:$Y$6209))</f>
        <v>18.147500000000001</v>
      </c>
      <c r="AA4378" s="29">
        <f t="shared" si="205"/>
        <v>-6.3333333333333353E-2</v>
      </c>
    </row>
    <row r="4379" spans="1:27" hidden="1" x14ac:dyDescent="0.3">
      <c r="A4379" s="8" t="s">
        <v>17</v>
      </c>
      <c r="B4379" s="8" t="s">
        <v>7747</v>
      </c>
      <c r="C4379" s="8" t="s">
        <v>7748</v>
      </c>
      <c r="D4379" s="8" t="s">
        <v>7751</v>
      </c>
      <c r="E4379" s="8" t="s">
        <v>7752</v>
      </c>
      <c r="F4379" s="29">
        <v>0.249999999999999</v>
      </c>
      <c r="G4379" s="29">
        <v>0</v>
      </c>
      <c r="H4379" s="30">
        <v>9.8645999999999994</v>
      </c>
      <c r="I4379" s="30">
        <v>2.1133999999999999</v>
      </c>
      <c r="J4379" s="14">
        <v>107</v>
      </c>
      <c r="K4379" s="14">
        <v>26</v>
      </c>
      <c r="L4379" s="12">
        <v>0.2142</v>
      </c>
      <c r="M4379" s="7">
        <v>1.68550088</v>
      </c>
      <c r="N4379" s="31">
        <v>1.25</v>
      </c>
      <c r="O4379" s="14">
        <f>IFERROR(VLOOKUP($C4379,'site totals'!$J$2:$K$607,2,FALSE),1)</f>
        <v>545.7731</v>
      </c>
      <c r="P4379" s="32" t="s">
        <v>91</v>
      </c>
      <c r="Q4379" s="12">
        <v>0.25838068920000001</v>
      </c>
      <c r="R4379" s="29">
        <v>0.25</v>
      </c>
      <c r="S4379" s="2">
        <f>IF($A4379="site","",VLOOKUP($P4379,margin_ranges!$A$5:$D$10,4,FALSE)/100)</f>
        <v>0.29749999999999999</v>
      </c>
      <c r="T4379" s="6">
        <f>IF(A4379="placement",$J4379*MIN($Q4379,$S4379),"")</f>
        <v>27.646733744400002</v>
      </c>
      <c r="U4379" s="6">
        <f>IF($A4379="placement",T4379,SUMIF($C$10:$C$6209,$C4379,$T$10:$T$6209))</f>
        <v>27.646733744400002</v>
      </c>
      <c r="V4379" s="34">
        <f t="shared" si="206"/>
        <v>-1.1174252266666573E-2</v>
      </c>
      <c r="W4379" s="24"/>
      <c r="X4379" s="2" t="str">
        <f>IFERROR(MIN(VLOOKUP($W4379,margin_ranges!$A$5:$D$10,4,FALSE),$Q4379*100)/100,"")</f>
        <v/>
      </c>
      <c r="Y4379" s="6">
        <f t="shared" si="204"/>
        <v>27.646733744400002</v>
      </c>
      <c r="Z4379" s="6">
        <f>IF($A4379="placement",Y4379,SUMIF($C$10:$C$6209,$C4379,$Y$10:$Y$6209))</f>
        <v>27.646733744400002</v>
      </c>
      <c r="AA4379" s="29">
        <f t="shared" si="205"/>
        <v>-1.1174252266666573E-2</v>
      </c>
    </row>
    <row r="4380" spans="1:27" hidden="1" x14ac:dyDescent="0.3">
      <c r="A4380" s="8" t="s">
        <v>17</v>
      </c>
      <c r="B4380" s="8" t="s">
        <v>7747</v>
      </c>
      <c r="C4380" s="8" t="s">
        <v>7748</v>
      </c>
      <c r="D4380" s="8" t="s">
        <v>7761</v>
      </c>
      <c r="E4380" s="8" t="s">
        <v>7762</v>
      </c>
      <c r="F4380" s="29">
        <v>0.28999999999999998</v>
      </c>
      <c r="G4380" s="29">
        <v>0</v>
      </c>
      <c r="H4380" s="30">
        <v>4.9036</v>
      </c>
      <c r="I4380" s="30">
        <v>1.6438999999999999</v>
      </c>
      <c r="J4380" s="14">
        <v>148</v>
      </c>
      <c r="K4380" s="14">
        <v>38</v>
      </c>
      <c r="L4380" s="12">
        <v>0.3352</v>
      </c>
      <c r="M4380" s="7">
        <v>2.9916315400000002</v>
      </c>
      <c r="N4380" s="31">
        <v>2</v>
      </c>
      <c r="O4380" s="14">
        <f>IFERROR(VLOOKUP($C4380,'site totals'!$J$2:$K$607,2,FALSE),1)</f>
        <v>545.7731</v>
      </c>
      <c r="P4380" s="32" t="s">
        <v>22</v>
      </c>
      <c r="Q4380" s="12">
        <v>0.33146847460000001</v>
      </c>
      <c r="R4380" s="29">
        <v>0.28999999999999998</v>
      </c>
      <c r="S4380" s="2">
        <f>IF($A4380="site","",VLOOKUP($P4380,margin_ranges!$A$5:$D$10,4,FALSE)/100)</f>
        <v>0.29749999999999999</v>
      </c>
      <c r="T4380" s="6">
        <f>IF(A4380="placement",$J4380*MIN($Q4380,$S4380),"")</f>
        <v>44.03</v>
      </c>
      <c r="U4380" s="6">
        <f>IF($A4380="placement",T4380,SUMIF($C$10:$C$6209,$C4380,$T$10:$T$6209))</f>
        <v>44.03</v>
      </c>
      <c r="V4380" s="34">
        <f t="shared" si="206"/>
        <v>-1.0563380281690127E-2</v>
      </c>
      <c r="W4380" s="24"/>
      <c r="X4380" s="2" t="str">
        <f>IFERROR(MIN(VLOOKUP($W4380,margin_ranges!$A$5:$D$10,4,FALSE),$Q4380*100)/100,"")</f>
        <v/>
      </c>
      <c r="Y4380" s="6">
        <f t="shared" si="204"/>
        <v>44.03</v>
      </c>
      <c r="Z4380" s="6">
        <f>IF($A4380="placement",Y4380,SUMIF($C$10:$C$6209,$C4380,$Y$10:$Y$6209))</f>
        <v>44.03</v>
      </c>
      <c r="AA4380" s="29">
        <f t="shared" si="205"/>
        <v>-1.0563380281690127E-2</v>
      </c>
    </row>
    <row r="4381" spans="1:27" hidden="1" x14ac:dyDescent="0.3">
      <c r="A4381" s="8" t="s">
        <v>17</v>
      </c>
      <c r="B4381" s="8" t="s">
        <v>7747</v>
      </c>
      <c r="C4381" s="8" t="s">
        <v>7748</v>
      </c>
      <c r="D4381" s="8" t="s">
        <v>7753</v>
      </c>
      <c r="E4381" s="8" t="s">
        <v>7754</v>
      </c>
      <c r="F4381" s="29">
        <v>0.28999999999999998</v>
      </c>
      <c r="G4381" s="29">
        <v>0</v>
      </c>
      <c r="H4381" s="30">
        <v>12.4596</v>
      </c>
      <c r="I4381" s="30">
        <v>2.2254</v>
      </c>
      <c r="J4381" s="14">
        <v>54</v>
      </c>
      <c r="K4381" s="14">
        <v>14</v>
      </c>
      <c r="L4381" s="12">
        <v>0.17860000000000001</v>
      </c>
      <c r="M4381" s="7">
        <v>0.80704198000000005</v>
      </c>
      <c r="N4381" s="31">
        <v>0.5</v>
      </c>
      <c r="O4381" s="14">
        <f>IFERROR(VLOOKUP($C4381,'site totals'!$J$2:$K$607,2,FALSE),1)</f>
        <v>545.7731</v>
      </c>
      <c r="P4381" s="32" t="s">
        <v>22</v>
      </c>
      <c r="Q4381" s="12">
        <v>0.38045354399999998</v>
      </c>
      <c r="R4381" s="29">
        <v>0.28999999999999998</v>
      </c>
      <c r="S4381" s="2">
        <f>IF($A4381="site","",VLOOKUP($P4381,margin_ranges!$A$5:$D$10,4,FALSE)/100)</f>
        <v>0.29749999999999999</v>
      </c>
      <c r="T4381" s="6">
        <f>IF(A4381="placement",$J4381*MIN($Q4381,$S4381),"")</f>
        <v>16.064999999999998</v>
      </c>
      <c r="U4381" s="6">
        <f>IF($A4381="placement",T4381,SUMIF($C$10:$C$6209,$C4381,$T$10:$T$6209))</f>
        <v>16.064999999999998</v>
      </c>
      <c r="V4381" s="34">
        <f t="shared" si="206"/>
        <v>-1.0563380281690016E-2</v>
      </c>
      <c r="W4381" s="24"/>
      <c r="X4381" s="2" t="str">
        <f>IFERROR(MIN(VLOOKUP($W4381,margin_ranges!$A$5:$D$10,4,FALSE),$Q4381*100)/100,"")</f>
        <v/>
      </c>
      <c r="Y4381" s="6">
        <f t="shared" si="204"/>
        <v>16.064999999999998</v>
      </c>
      <c r="Z4381" s="6">
        <f>IF($A4381="placement",Y4381,SUMIF($C$10:$C$6209,$C4381,$Y$10:$Y$6209))</f>
        <v>16.064999999999998</v>
      </c>
      <c r="AA4381" s="29">
        <f t="shared" si="205"/>
        <v>-1.0563380281690016E-2</v>
      </c>
    </row>
    <row r="4382" spans="1:27" hidden="1" x14ac:dyDescent="0.3">
      <c r="A4382" s="8" t="s">
        <v>17</v>
      </c>
      <c r="B4382" s="8" t="s">
        <v>7747</v>
      </c>
      <c r="C4382" s="8" t="s">
        <v>7748</v>
      </c>
      <c r="D4382" s="8" t="s">
        <v>7755</v>
      </c>
      <c r="E4382" s="8" t="s">
        <v>7756</v>
      </c>
      <c r="F4382" s="29">
        <v>0.28999999999999998</v>
      </c>
      <c r="G4382" s="29">
        <v>0</v>
      </c>
      <c r="H4382" s="30">
        <v>12.238099999999999</v>
      </c>
      <c r="I4382" s="30">
        <v>2.2561</v>
      </c>
      <c r="J4382" s="14">
        <v>55</v>
      </c>
      <c r="K4382" s="14">
        <v>14</v>
      </c>
      <c r="L4382" s="12">
        <v>0.18440000000000001</v>
      </c>
      <c r="M4382" s="7">
        <v>0.80521116999999998</v>
      </c>
      <c r="N4382" s="31">
        <v>0.5</v>
      </c>
      <c r="O4382" s="14">
        <f>IFERROR(VLOOKUP($C4382,'site totals'!$J$2:$K$607,2,FALSE),1)</f>
        <v>545.7731</v>
      </c>
      <c r="P4382" s="32" t="s">
        <v>22</v>
      </c>
      <c r="Q4382" s="12">
        <v>0.37904487799999997</v>
      </c>
      <c r="R4382" s="29">
        <v>0.28999999999999998</v>
      </c>
      <c r="S4382" s="2">
        <f>IF($A4382="site","",VLOOKUP($P4382,margin_ranges!$A$5:$D$10,4,FALSE)/100)</f>
        <v>0.29749999999999999</v>
      </c>
      <c r="T4382" s="6">
        <f>IF(A4382="placement",$J4382*MIN($Q4382,$S4382),"")</f>
        <v>16.362500000000001</v>
      </c>
      <c r="U4382" s="6">
        <f>IF($A4382="placement",T4382,SUMIF($C$10:$C$6209,$C4382,$T$10:$T$6209))</f>
        <v>16.362500000000001</v>
      </c>
      <c r="V4382" s="34">
        <f t="shared" si="206"/>
        <v>-1.0563380281690016E-2</v>
      </c>
      <c r="W4382" s="24"/>
      <c r="X4382" s="2" t="str">
        <f>IFERROR(MIN(VLOOKUP($W4382,margin_ranges!$A$5:$D$10,4,FALSE),$Q4382*100)/100,"")</f>
        <v/>
      </c>
      <c r="Y4382" s="6">
        <f t="shared" si="204"/>
        <v>16.362500000000001</v>
      </c>
      <c r="Z4382" s="6">
        <f>IF($A4382="placement",Y4382,SUMIF($C$10:$C$6209,$C4382,$Y$10:$Y$6209))</f>
        <v>16.362500000000001</v>
      </c>
      <c r="AA4382" s="29">
        <f t="shared" si="205"/>
        <v>-1.0563380281690016E-2</v>
      </c>
    </row>
    <row r="4383" spans="1:27" hidden="1" x14ac:dyDescent="0.3">
      <c r="A4383" s="8" t="s">
        <v>17</v>
      </c>
      <c r="B4383" s="8" t="s">
        <v>7747</v>
      </c>
      <c r="C4383" s="8" t="s">
        <v>7748</v>
      </c>
      <c r="D4383" s="8" t="s">
        <v>7769</v>
      </c>
      <c r="E4383" s="8" t="s">
        <v>7770</v>
      </c>
      <c r="F4383" s="29">
        <v>0.28697292101947602</v>
      </c>
      <c r="G4383" s="29">
        <v>0</v>
      </c>
      <c r="H4383" s="30">
        <v>9.8600999999999992</v>
      </c>
      <c r="I4383" s="30">
        <v>1.1516</v>
      </c>
      <c r="J4383" s="14">
        <v>109</v>
      </c>
      <c r="K4383" s="14">
        <v>27</v>
      </c>
      <c r="L4383" s="12">
        <v>0.1168</v>
      </c>
      <c r="M4383" s="7">
        <v>3.1555603799999998</v>
      </c>
      <c r="N4383" s="31">
        <v>2.25</v>
      </c>
      <c r="O4383" s="14">
        <f>IFERROR(VLOOKUP($C4383,'site totals'!$J$2:$K$607,2,FALSE),1)</f>
        <v>545.7731</v>
      </c>
      <c r="P4383" s="32" t="s">
        <v>22</v>
      </c>
      <c r="Q4383" s="12">
        <v>0.28697292099999999</v>
      </c>
      <c r="R4383" s="29">
        <v>0.28999999999999998</v>
      </c>
      <c r="S4383" s="2">
        <f>IF($A4383="site","",VLOOKUP($P4383,margin_ranges!$A$5:$D$10,4,FALSE)/100)</f>
        <v>0.29749999999999999</v>
      </c>
      <c r="T4383" s="6">
        <f>IF(A4383="placement",$J4383*MIN($Q4383,$S4383),"")</f>
        <v>31.280048388999997</v>
      </c>
      <c r="U4383" s="6">
        <f>IF($A4383="placement",T4383,SUMIF($C$10:$C$6209,$C4383,$T$10:$T$6209))</f>
        <v>31.280048388999997</v>
      </c>
      <c r="V4383" s="34">
        <f t="shared" si="206"/>
        <v>4.2634915492958392E-3</v>
      </c>
      <c r="W4383" s="24"/>
      <c r="X4383" s="2" t="str">
        <f>IFERROR(MIN(VLOOKUP($W4383,margin_ranges!$A$5:$D$10,4,FALSE),$Q4383*100)/100,"")</f>
        <v/>
      </c>
      <c r="Y4383" s="6">
        <f t="shared" si="204"/>
        <v>31.280048388999997</v>
      </c>
      <c r="Z4383" s="6">
        <f>IF($A4383="placement",Y4383,SUMIF($C$10:$C$6209,$C4383,$Y$10:$Y$6209))</f>
        <v>31.280048388999997</v>
      </c>
      <c r="AA4383" s="29">
        <f t="shared" si="205"/>
        <v>4.2634915492958392E-3</v>
      </c>
    </row>
    <row r="4384" spans="1:27" hidden="1" x14ac:dyDescent="0.3">
      <c r="A4384" s="8" t="s">
        <v>17</v>
      </c>
      <c r="B4384" s="8" t="s">
        <v>7747</v>
      </c>
      <c r="C4384" s="8" t="s">
        <v>7748</v>
      </c>
      <c r="D4384" s="8" t="s">
        <v>7763</v>
      </c>
      <c r="E4384" s="8" t="s">
        <v>7764</v>
      </c>
      <c r="F4384" s="29">
        <v>0.26214880112291</v>
      </c>
      <c r="G4384" s="29">
        <v>0</v>
      </c>
      <c r="H4384" s="30">
        <v>12.741300000000001</v>
      </c>
      <c r="I4384" s="30">
        <v>3.4169</v>
      </c>
      <c r="J4384" s="14">
        <v>167</v>
      </c>
      <c r="K4384" s="14">
        <v>41</v>
      </c>
      <c r="L4384" s="12">
        <v>0.26819999999999999</v>
      </c>
      <c r="M4384" s="7">
        <v>1.62634418</v>
      </c>
      <c r="N4384" s="31">
        <v>1.2</v>
      </c>
      <c r="O4384" s="14">
        <f>IFERROR(VLOOKUP($C4384,'site totals'!$J$2:$K$607,2,FALSE),1)</f>
        <v>545.7731</v>
      </c>
      <c r="P4384" s="32" t="s">
        <v>22</v>
      </c>
      <c r="Q4384" s="12">
        <v>0.2621488011</v>
      </c>
      <c r="R4384" s="29">
        <v>0.28999999999999998</v>
      </c>
      <c r="S4384" s="2">
        <f>IF($A4384="site","",VLOOKUP($P4384,margin_ranges!$A$5:$D$10,4,FALSE)/100)</f>
        <v>0.29749999999999999</v>
      </c>
      <c r="T4384" s="6">
        <f>IF(A4384="placement",$J4384*MIN($Q4384,$S4384),"")</f>
        <v>43.778849783699997</v>
      </c>
      <c r="U4384" s="6">
        <f>IF($A4384="placement",T4384,SUMIF($C$10:$C$6209,$C4384,$T$10:$T$6209))</f>
        <v>43.778849783699997</v>
      </c>
      <c r="V4384" s="34">
        <f t="shared" si="206"/>
        <v>3.9227040704225447E-2</v>
      </c>
      <c r="W4384" s="24"/>
      <c r="X4384" s="2" t="str">
        <f>IFERROR(MIN(VLOOKUP($W4384,margin_ranges!$A$5:$D$10,4,FALSE),$Q4384*100)/100,"")</f>
        <v/>
      </c>
      <c r="Y4384" s="6">
        <f t="shared" ref="Y4384:Y4447" si="207">IF(A4384="placement",IF($X4384="",$T4384,$J4384*MIN($Q4384,$X4384)),"")</f>
        <v>43.778849783699997</v>
      </c>
      <c r="Z4384" s="6">
        <f>IF($A4384="placement",Y4384,SUMIF($C$10:$C$6209,$C4384,$Y$10:$Y$6209))</f>
        <v>43.778849783699997</v>
      </c>
      <c r="AA4384" s="29">
        <f t="shared" ref="AA4384:AA4447" si="208">($J4384-$Z4384)/($J4384*(1-$R4384))-1</f>
        <v>3.9227040704225447E-2</v>
      </c>
    </row>
    <row r="4385" spans="1:27" hidden="1" x14ac:dyDescent="0.3">
      <c r="A4385" s="8" t="s">
        <v>17</v>
      </c>
      <c r="B4385" s="8" t="s">
        <v>7747</v>
      </c>
      <c r="C4385" s="8" t="s">
        <v>7748</v>
      </c>
      <c r="D4385" s="8" t="s">
        <v>7765</v>
      </c>
      <c r="E4385" s="8" t="s">
        <v>7766</v>
      </c>
      <c r="F4385" s="29">
        <v>0.21423688019627299</v>
      </c>
      <c r="G4385" s="29">
        <v>0</v>
      </c>
      <c r="H4385" s="30">
        <v>9.9166000000000007</v>
      </c>
      <c r="I4385" s="30">
        <v>2.4102999999999999</v>
      </c>
      <c r="J4385" s="14">
        <v>230</v>
      </c>
      <c r="K4385" s="14">
        <v>49</v>
      </c>
      <c r="L4385" s="12">
        <v>0.24310000000000001</v>
      </c>
      <c r="M4385" s="7">
        <v>3.1816204400000001</v>
      </c>
      <c r="N4385" s="31">
        <v>2.5</v>
      </c>
      <c r="O4385" s="14">
        <f>IFERROR(VLOOKUP($C4385,'site totals'!$J$2:$K$607,2,FALSE),1)</f>
        <v>545.7731</v>
      </c>
      <c r="P4385" s="32" t="s">
        <v>91</v>
      </c>
      <c r="Q4385" s="12">
        <v>0.21423688020000001</v>
      </c>
      <c r="R4385" s="29">
        <v>0.25</v>
      </c>
      <c r="S4385" s="2">
        <f>IF($A4385="site","",VLOOKUP($P4385,margin_ranges!$A$5:$D$10,4,FALSE)/100)</f>
        <v>0.29749999999999999</v>
      </c>
      <c r="T4385" s="6">
        <f>IF(A4385="placement",$J4385*MIN($Q4385,$S4385),"")</f>
        <v>49.274482446</v>
      </c>
      <c r="U4385" s="6">
        <f>IF($A4385="placement",T4385,SUMIF($C$10:$C$6209,$C4385,$T$10:$T$6209))</f>
        <v>49.274482446</v>
      </c>
      <c r="V4385" s="34">
        <f t="shared" si="206"/>
        <v>4.7684159733333287E-2</v>
      </c>
      <c r="W4385" s="24"/>
      <c r="X4385" s="2" t="str">
        <f>IFERROR(MIN(VLOOKUP($W4385,margin_ranges!$A$5:$D$10,4,FALSE),$Q4385*100)/100,"")</f>
        <v/>
      </c>
      <c r="Y4385" s="6">
        <f t="shared" si="207"/>
        <v>49.274482446</v>
      </c>
      <c r="Z4385" s="6">
        <f>IF($A4385="placement",Y4385,SUMIF($C$10:$C$6209,$C4385,$Y$10:$Y$6209))</f>
        <v>49.274482446</v>
      </c>
      <c r="AA4385" s="17">
        <f t="shared" si="208"/>
        <v>4.7684159733333287E-2</v>
      </c>
    </row>
    <row r="4386" spans="1:27" hidden="1" x14ac:dyDescent="0.3">
      <c r="A4386" s="8" t="s">
        <v>17</v>
      </c>
      <c r="B4386" s="8" t="s">
        <v>7747</v>
      </c>
      <c r="C4386" s="8" t="s">
        <v>7748</v>
      </c>
      <c r="D4386" s="8" t="s">
        <v>7757</v>
      </c>
      <c r="E4386" s="8" t="s">
        <v>7758</v>
      </c>
      <c r="F4386" s="29">
        <v>0.29999999999999899</v>
      </c>
      <c r="G4386" s="29">
        <v>0</v>
      </c>
      <c r="H4386" s="30">
        <v>7.3160999999999996</v>
      </c>
      <c r="I4386" s="30">
        <v>2.2191999999999998</v>
      </c>
      <c r="J4386" s="14">
        <v>55</v>
      </c>
      <c r="K4386" s="14">
        <v>17</v>
      </c>
      <c r="L4386" s="12">
        <v>0.30330000000000001</v>
      </c>
      <c r="M4386" s="7">
        <v>0.83310052000000001</v>
      </c>
      <c r="N4386" s="31">
        <v>0.5</v>
      </c>
      <c r="O4386" s="14">
        <f>IFERROR(VLOOKUP($C4386,'site totals'!$J$2:$K$607,2,FALSE),1)</f>
        <v>545.7731</v>
      </c>
      <c r="P4386" s="32" t="s">
        <v>91</v>
      </c>
      <c r="Q4386" s="12">
        <v>0.39983232629999998</v>
      </c>
      <c r="R4386" s="29">
        <v>0.3</v>
      </c>
      <c r="S4386" s="2">
        <f>IF($A4386="site","",VLOOKUP($P4386,margin_ranges!$A$5:$D$10,4,FALSE)/100)</f>
        <v>0.29749999999999999</v>
      </c>
      <c r="T4386" s="6">
        <f>IF(A4386="placement",$J4386*MIN($Q4386,$S4386),"")</f>
        <v>16.362500000000001</v>
      </c>
      <c r="U4386" s="6">
        <f>IF($A4386="placement",T4386,SUMIF($C$10:$C$6209,$C4386,$T$10:$T$6209))</f>
        <v>16.362500000000001</v>
      </c>
      <c r="V4386" s="34">
        <f t="shared" si="206"/>
        <v>3.5714285714285587E-3</v>
      </c>
      <c r="W4386" s="24"/>
      <c r="X4386" s="2" t="str">
        <f>IFERROR(MIN(VLOOKUP($W4386,margin_ranges!$A$5:$D$10,4,FALSE),$Q4386*100)/100,"")</f>
        <v/>
      </c>
      <c r="Y4386" s="6">
        <f t="shared" si="207"/>
        <v>16.362500000000001</v>
      </c>
      <c r="Z4386" s="6">
        <f>IF($A4386="placement",Y4386,SUMIF($C$10:$C$6209,$C4386,$Y$10:$Y$6209))</f>
        <v>16.362500000000001</v>
      </c>
      <c r="AA4386" s="29">
        <f t="shared" si="208"/>
        <v>3.5714285714285587E-3</v>
      </c>
    </row>
    <row r="4387" spans="1:27" hidden="1" x14ac:dyDescent="0.3">
      <c r="A4387" s="8" t="s">
        <v>17</v>
      </c>
      <c r="B4387" s="8" t="s">
        <v>7747</v>
      </c>
      <c r="C4387" s="8" t="s">
        <v>7748</v>
      </c>
      <c r="D4387" s="8" t="s">
        <v>7767</v>
      </c>
      <c r="E4387" s="8" t="s">
        <v>7768</v>
      </c>
      <c r="F4387" s="29">
        <v>0.33999999999999903</v>
      </c>
      <c r="G4387" s="29">
        <v>0</v>
      </c>
      <c r="H4387" s="30">
        <v>7.8516000000000004</v>
      </c>
      <c r="I4387" s="30">
        <v>1.5451999999999999</v>
      </c>
      <c r="J4387" s="14">
        <v>74</v>
      </c>
      <c r="K4387" s="14">
        <v>23</v>
      </c>
      <c r="L4387" s="12">
        <v>0.1968</v>
      </c>
      <c r="M4387" s="7">
        <v>1.6058336799999999</v>
      </c>
      <c r="N4387" s="31">
        <v>1</v>
      </c>
      <c r="O4387" s="14">
        <f>IFERROR(VLOOKUP($C4387,'site totals'!$J$2:$K$607,2,FALSE),1)</f>
        <v>545.7731</v>
      </c>
      <c r="P4387" s="32" t="s">
        <v>22</v>
      </c>
      <c r="Q4387" s="12">
        <v>0.37727050290000003</v>
      </c>
      <c r="R4387" s="29">
        <v>0.34</v>
      </c>
      <c r="S4387" s="2">
        <f>IF($A4387="site","",VLOOKUP($P4387,margin_ranges!$A$5:$D$10,4,FALSE)/100)</f>
        <v>0.29749999999999999</v>
      </c>
      <c r="T4387" s="6">
        <f>IF(A4387="placement",$J4387*MIN($Q4387,$S4387),"")</f>
        <v>22.015000000000001</v>
      </c>
      <c r="U4387" s="6">
        <f>IF($A4387="placement",T4387,SUMIF($C$10:$C$6209,$C4387,$T$10:$T$6209))</f>
        <v>22.015000000000001</v>
      </c>
      <c r="V4387" s="34">
        <f t="shared" si="206"/>
        <v>6.4393939393939448E-2</v>
      </c>
      <c r="W4387" s="24"/>
      <c r="X4387" s="2" t="str">
        <f>IFERROR(MIN(VLOOKUP($W4387,margin_ranges!$A$5:$D$10,4,FALSE),$Q4387*100)/100,"")</f>
        <v/>
      </c>
      <c r="Y4387" s="6">
        <f t="shared" si="207"/>
        <v>22.015000000000001</v>
      </c>
      <c r="Z4387" s="6">
        <f>IF($A4387="placement",Y4387,SUMIF($C$10:$C$6209,$C4387,$Y$10:$Y$6209))</f>
        <v>22.015000000000001</v>
      </c>
      <c r="AA4387" s="29">
        <f t="shared" si="208"/>
        <v>6.4393939393939448E-2</v>
      </c>
    </row>
    <row r="4388" spans="1:27" x14ac:dyDescent="0.3">
      <c r="A4388" s="16" t="s">
        <v>33</v>
      </c>
      <c r="B4388" s="16" t="s">
        <v>7747</v>
      </c>
      <c r="C4388" s="16" t="s">
        <v>7748</v>
      </c>
      <c r="D4388" s="8" t="s">
        <v>34</v>
      </c>
      <c r="E4388" s="16"/>
      <c r="F4388" s="17">
        <v>0.27628360760176701</v>
      </c>
      <c r="G4388" s="17">
        <v>0</v>
      </c>
      <c r="H4388" s="36">
        <v>102.9734</v>
      </c>
      <c r="I4388" s="36">
        <v>23.133900000000001</v>
      </c>
      <c r="J4388" s="22">
        <v>1170</v>
      </c>
      <c r="K4388" s="22">
        <v>289</v>
      </c>
      <c r="L4388" s="18">
        <v>0.22470000000000001</v>
      </c>
      <c r="M4388" s="19">
        <v>1.6851402099999999</v>
      </c>
      <c r="N4388" s="20">
        <v>1.1755310000000001</v>
      </c>
      <c r="O4388" s="22">
        <f>IFERROR(VLOOKUP($C4388,'site totals'!$J$2:$K$607,2,FALSE),1)</f>
        <v>545.7731</v>
      </c>
      <c r="P4388" s="21"/>
      <c r="Q4388" s="18">
        <v>0.30241353580000002</v>
      </c>
      <c r="R4388" s="17">
        <v>0.27629999999999999</v>
      </c>
      <c r="S4388" s="18" t="str">
        <f>IF($A4388="site","",VLOOKUP($P4388,margin_ranges!$A$5:$D$10,4,FALSE)/100)</f>
        <v/>
      </c>
      <c r="T4388" s="22" t="str">
        <f>IF(A4388="placement",$J4388*MIN($Q4388,$S4388),"")</f>
        <v/>
      </c>
      <c r="U4388" s="22">
        <f>IF($A4388="placement",T4388,SUMIF($C$10:$C$6209,$C4388,$T$10:$T$6209))</f>
        <v>317.3901143631</v>
      </c>
      <c r="V4388" s="37">
        <f t="shared" si="206"/>
        <v>6.9454165818105817E-3</v>
      </c>
      <c r="W4388" s="38"/>
      <c r="X4388" s="18" t="str">
        <f>IFERROR(MIN(VLOOKUP($W4388,margin_ranges!$A$5:$D$10,4,FALSE),$Q4388*100)/100,"")</f>
        <v/>
      </c>
      <c r="Y4388" s="6" t="str">
        <f t="shared" si="207"/>
        <v/>
      </c>
      <c r="Z4388" s="6">
        <f>IF($A4388="placement",Y4388,SUMIF($C$10:$C$6209,$C4388,$Y$10:$Y$6209))</f>
        <v>317.3901143631</v>
      </c>
      <c r="AA4388" s="17">
        <f t="shared" si="208"/>
        <v>6.9454165818105817E-3</v>
      </c>
    </row>
    <row r="4389" spans="1:27" hidden="1" x14ac:dyDescent="0.3">
      <c r="A4389" s="8" t="s">
        <v>17</v>
      </c>
      <c r="B4389" s="8" t="s">
        <v>10557</v>
      </c>
      <c r="C4389" s="8" t="s">
        <v>10558</v>
      </c>
      <c r="D4389" s="8" t="s">
        <v>10568</v>
      </c>
      <c r="E4389" s="8" t="s">
        <v>10569</v>
      </c>
      <c r="F4389" s="29">
        <v>0.25</v>
      </c>
      <c r="G4389" s="29">
        <v>0</v>
      </c>
      <c r="H4389" s="30">
        <v>9.7827999999999999</v>
      </c>
      <c r="I4389" s="30">
        <v>1.0824</v>
      </c>
      <c r="J4389" s="14">
        <v>30</v>
      </c>
      <c r="K4389" s="14">
        <v>7</v>
      </c>
      <c r="L4389" s="12">
        <v>0.1106</v>
      </c>
      <c r="M4389" s="7">
        <v>0.91422161000000002</v>
      </c>
      <c r="N4389" s="31">
        <v>0.6</v>
      </c>
      <c r="O4389" s="14">
        <f>IFERROR(VLOOKUP($C4389,'site totals'!$J$2:$K$607,2,FALSE),1)</f>
        <v>543.21720000000005</v>
      </c>
      <c r="P4389" s="32" t="s">
        <v>91</v>
      </c>
      <c r="Q4389" s="12">
        <v>0.3437039818</v>
      </c>
      <c r="R4389" s="29">
        <v>0.25</v>
      </c>
      <c r="S4389" s="2">
        <f>IF($A4389="site","",VLOOKUP($P4389,margin_ranges!$A$5:$D$10,4,FALSE)/100)</f>
        <v>0.29749999999999999</v>
      </c>
      <c r="T4389" s="6">
        <f>IF(A4389="placement",$J4389*MIN($Q4389,$S4389),"")</f>
        <v>8.9249999999999989</v>
      </c>
      <c r="U4389" s="6">
        <f>IF($A4389="placement",T4389,SUMIF($C$10:$C$6209,$C4389,$T$10:$T$6209))</f>
        <v>8.9249999999999989</v>
      </c>
      <c r="V4389" s="34">
        <f t="shared" si="206"/>
        <v>-6.3333333333333242E-2</v>
      </c>
      <c r="W4389" s="24"/>
      <c r="X4389" s="2" t="str">
        <f>IFERROR(MIN(VLOOKUP($W4389,margin_ranges!$A$5:$D$10,4,FALSE),$Q4389*100)/100,"")</f>
        <v/>
      </c>
      <c r="Y4389" s="6">
        <f t="shared" si="207"/>
        <v>8.9249999999999989</v>
      </c>
      <c r="Z4389" s="6">
        <f>IF($A4389="placement",Y4389,SUMIF($C$10:$C$6209,$C4389,$Y$10:$Y$6209))</f>
        <v>8.9249999999999989</v>
      </c>
      <c r="AA4389" s="29">
        <f t="shared" si="208"/>
        <v>-6.3333333333333242E-2</v>
      </c>
    </row>
    <row r="4390" spans="1:27" hidden="1" x14ac:dyDescent="0.3">
      <c r="A4390" s="8" t="s">
        <v>17</v>
      </c>
      <c r="B4390" s="8" t="s">
        <v>10557</v>
      </c>
      <c r="C4390" s="8" t="s">
        <v>10558</v>
      </c>
      <c r="D4390" s="8" t="s">
        <v>10561</v>
      </c>
      <c r="E4390" s="8" t="s">
        <v>10562</v>
      </c>
      <c r="F4390" s="29">
        <v>0.19080234210241201</v>
      </c>
      <c r="G4390" s="29">
        <v>0</v>
      </c>
      <c r="H4390" s="30">
        <v>2.8056999999999999</v>
      </c>
      <c r="I4390" s="30">
        <v>0.41239999999999999</v>
      </c>
      <c r="J4390" s="14">
        <v>34</v>
      </c>
      <c r="K4390" s="14">
        <v>7</v>
      </c>
      <c r="L4390" s="12">
        <v>0.14699999999999999</v>
      </c>
      <c r="M4390" s="7">
        <v>2.7187424199999999</v>
      </c>
      <c r="N4390" s="31">
        <v>2.2000000000000002</v>
      </c>
      <c r="O4390" s="14">
        <f>IFERROR(VLOOKUP($C4390,'site totals'!$J$2:$K$607,2,FALSE),1)</f>
        <v>543.21720000000005</v>
      </c>
      <c r="P4390" s="32" t="s">
        <v>91</v>
      </c>
      <c r="Q4390" s="12">
        <v>0.19080234209999999</v>
      </c>
      <c r="R4390" s="29">
        <v>0.3</v>
      </c>
      <c r="S4390" s="2">
        <f>IF($A4390="site","",VLOOKUP($P4390,margin_ranges!$A$5:$D$10,4,FALSE)/100)</f>
        <v>0.29749999999999999</v>
      </c>
      <c r="T4390" s="6">
        <f>IF(A4390="placement",$J4390*MIN($Q4390,$S4390),"")</f>
        <v>6.4872796313999999</v>
      </c>
      <c r="U4390" s="6">
        <f>IF($A4390="placement",T4390,SUMIF($C$10:$C$6209,$C4390,$T$10:$T$6209))</f>
        <v>6.4872796313999999</v>
      </c>
      <c r="V4390" s="34">
        <f t="shared" si="206"/>
        <v>0.15599665414285724</v>
      </c>
      <c r="W4390" s="24"/>
      <c r="X4390" s="2" t="str">
        <f>IFERROR(MIN(VLOOKUP($W4390,margin_ranges!$A$5:$D$10,4,FALSE),$Q4390*100)/100,"")</f>
        <v/>
      </c>
      <c r="Y4390" s="6">
        <f t="shared" si="207"/>
        <v>6.4872796313999999</v>
      </c>
      <c r="Z4390" s="6">
        <f>IF($A4390="placement",Y4390,SUMIF($C$10:$C$6209,$C4390,$Y$10:$Y$6209))</f>
        <v>6.4872796313999999</v>
      </c>
      <c r="AA4390" s="29">
        <f t="shared" si="208"/>
        <v>0.15599665414285724</v>
      </c>
    </row>
    <row r="4391" spans="1:27" hidden="1" x14ac:dyDescent="0.3">
      <c r="A4391" s="8" t="s">
        <v>17</v>
      </c>
      <c r="B4391" s="8" t="s">
        <v>10557</v>
      </c>
      <c r="C4391" s="8" t="s">
        <v>10558</v>
      </c>
      <c r="D4391" s="8" t="s">
        <v>10572</v>
      </c>
      <c r="E4391" s="8" t="s">
        <v>10565</v>
      </c>
      <c r="F4391" s="29">
        <v>0.28013533087606002</v>
      </c>
      <c r="G4391" s="29">
        <v>0</v>
      </c>
      <c r="H4391" s="30">
        <v>15.094900000000001</v>
      </c>
      <c r="I4391" s="30">
        <v>1.8951</v>
      </c>
      <c r="J4391" s="14">
        <v>103</v>
      </c>
      <c r="K4391" s="14">
        <v>29</v>
      </c>
      <c r="L4391" s="12">
        <v>0.1255</v>
      </c>
      <c r="M4391" s="7">
        <v>1.8058949900000001</v>
      </c>
      <c r="N4391" s="31">
        <v>1.3</v>
      </c>
      <c r="O4391" s="14">
        <f>IFERROR(VLOOKUP($C4391,'site totals'!$J$2:$K$607,2,FALSE),1)</f>
        <v>543.21720000000005</v>
      </c>
      <c r="P4391" s="32" t="s">
        <v>91</v>
      </c>
      <c r="Q4391" s="12">
        <v>0.28013533089999998</v>
      </c>
      <c r="R4391" s="29">
        <v>0.4</v>
      </c>
      <c r="S4391" s="2">
        <f>IF($A4391="site","",VLOOKUP($P4391,margin_ranges!$A$5:$D$10,4,FALSE)/100)</f>
        <v>0.29749999999999999</v>
      </c>
      <c r="T4391" s="6">
        <f>IF(A4391="placement",$J4391*MIN($Q4391,$S4391),"")</f>
        <v>28.853939082699998</v>
      </c>
      <c r="U4391" s="6">
        <f>IF($A4391="placement",T4391,SUMIF($C$10:$C$6209,$C4391,$T$10:$T$6209))</f>
        <v>28.853939082699998</v>
      </c>
      <c r="V4391" s="34">
        <f t="shared" ref="V4391:V4454" si="209">($J4391-$U4391)/($J4391*(1-$R4391))-1</f>
        <v>0.19977444850000015</v>
      </c>
      <c r="W4391" s="24"/>
      <c r="X4391" s="2" t="str">
        <f>IFERROR(MIN(VLOOKUP($W4391,margin_ranges!$A$5:$D$10,4,FALSE),$Q4391*100)/100,"")</f>
        <v/>
      </c>
      <c r="Y4391" s="6">
        <f t="shared" si="207"/>
        <v>28.853939082699998</v>
      </c>
      <c r="Z4391" s="6">
        <f>IF($A4391="placement",Y4391,SUMIF($C$10:$C$6209,$C4391,$Y$10:$Y$6209))</f>
        <v>28.853939082699998</v>
      </c>
      <c r="AA4391" s="17">
        <f t="shared" si="208"/>
        <v>0.19977444850000015</v>
      </c>
    </row>
    <row r="4392" spans="1:27" hidden="1" x14ac:dyDescent="0.3">
      <c r="A4392" s="8" t="s">
        <v>17</v>
      </c>
      <c r="B4392" s="8" t="s">
        <v>10557</v>
      </c>
      <c r="C4392" s="8" t="s">
        <v>10558</v>
      </c>
      <c r="D4392" s="8" t="s">
        <v>10567</v>
      </c>
      <c r="E4392" s="8" t="s">
        <v>10565</v>
      </c>
      <c r="F4392" s="29">
        <v>0.27303928697567098</v>
      </c>
      <c r="G4392" s="29">
        <v>0</v>
      </c>
      <c r="H4392" s="30">
        <v>6.7621000000000002</v>
      </c>
      <c r="I4392" s="30">
        <v>1.9226000000000001</v>
      </c>
      <c r="J4392" s="14">
        <v>103</v>
      </c>
      <c r="K4392" s="14">
        <v>28</v>
      </c>
      <c r="L4392" s="12">
        <v>0.2843</v>
      </c>
      <c r="M4392" s="7">
        <v>1.7882671999999999</v>
      </c>
      <c r="N4392" s="31">
        <v>1.3</v>
      </c>
      <c r="O4392" s="14">
        <f>IFERROR(VLOOKUP($C4392,'site totals'!$J$2:$K$607,2,FALSE),1)</f>
        <v>543.21720000000005</v>
      </c>
      <c r="P4392" s="32" t="s">
        <v>91</v>
      </c>
      <c r="Q4392" s="12">
        <v>0.27303928700000002</v>
      </c>
      <c r="R4392" s="29">
        <v>0.4</v>
      </c>
      <c r="S4392" s="2">
        <f>IF($A4392="site","",VLOOKUP($P4392,margin_ranges!$A$5:$D$10,4,FALSE)/100)</f>
        <v>0.29749999999999999</v>
      </c>
      <c r="T4392" s="6">
        <f>IF(A4392="placement",$J4392*MIN($Q4392,$S4392),"")</f>
        <v>28.123046561000002</v>
      </c>
      <c r="U4392" s="6">
        <f>IF($A4392="placement",T4392,SUMIF($C$10:$C$6209,$C4392,$T$10:$T$6209))</f>
        <v>28.123046561000002</v>
      </c>
      <c r="V4392" s="34">
        <f t="shared" si="209"/>
        <v>0.21160118833333352</v>
      </c>
      <c r="W4392" s="24"/>
      <c r="X4392" s="2" t="str">
        <f>IFERROR(MIN(VLOOKUP($W4392,margin_ranges!$A$5:$D$10,4,FALSE),$Q4392*100)/100,"")</f>
        <v/>
      </c>
      <c r="Y4392" s="6">
        <f t="shared" si="207"/>
        <v>28.123046561000002</v>
      </c>
      <c r="Z4392" s="6">
        <f>IF($A4392="placement",Y4392,SUMIF($C$10:$C$6209,$C4392,$Y$10:$Y$6209))</f>
        <v>28.123046561000002</v>
      </c>
      <c r="AA4392" s="29">
        <f t="shared" si="208"/>
        <v>0.21160118833333352</v>
      </c>
    </row>
    <row r="4393" spans="1:27" hidden="1" x14ac:dyDescent="0.3">
      <c r="A4393" s="8" t="s">
        <v>17</v>
      </c>
      <c r="B4393" s="8" t="s">
        <v>10557</v>
      </c>
      <c r="C4393" s="8" t="s">
        <v>10558</v>
      </c>
      <c r="D4393" s="8" t="s">
        <v>10570</v>
      </c>
      <c r="E4393" s="8" t="s">
        <v>10562</v>
      </c>
      <c r="F4393" s="29">
        <v>0.19005679788316901</v>
      </c>
      <c r="G4393" s="29">
        <v>0</v>
      </c>
      <c r="H4393" s="30">
        <v>9.4762000000000004</v>
      </c>
      <c r="I4393" s="30">
        <v>2.1474000000000002</v>
      </c>
      <c r="J4393" s="14">
        <v>183</v>
      </c>
      <c r="K4393" s="14">
        <v>35</v>
      </c>
      <c r="L4393" s="12">
        <v>0.2266</v>
      </c>
      <c r="M4393" s="7">
        <v>2.8397052999999999</v>
      </c>
      <c r="N4393" s="31">
        <v>2.2999999999999998</v>
      </c>
      <c r="O4393" s="14">
        <f>IFERROR(VLOOKUP($C4393,'site totals'!$J$2:$K$607,2,FALSE),1)</f>
        <v>543.21720000000005</v>
      </c>
      <c r="P4393" s="32" t="s">
        <v>91</v>
      </c>
      <c r="Q4393" s="12">
        <v>0.19005679789999999</v>
      </c>
      <c r="R4393" s="29">
        <v>0.2</v>
      </c>
      <c r="S4393" s="2">
        <f>IF($A4393="site","",VLOOKUP($P4393,margin_ranges!$A$5:$D$10,4,FALSE)/100)</f>
        <v>0.29749999999999999</v>
      </c>
      <c r="T4393" s="6">
        <f>IF(A4393="placement",$J4393*MIN($Q4393,$S4393),"")</f>
        <v>34.780394015699997</v>
      </c>
      <c r="U4393" s="6">
        <f>IF($A4393="placement",T4393,SUMIF($C$10:$C$6209,$C4393,$T$10:$T$6209))</f>
        <v>34.780394015699997</v>
      </c>
      <c r="V4393" s="34">
        <f t="shared" si="209"/>
        <v>1.2429002625000019E-2</v>
      </c>
      <c r="W4393" s="24"/>
      <c r="X4393" s="2" t="str">
        <f>IFERROR(MIN(VLOOKUP($W4393,margin_ranges!$A$5:$D$10,4,FALSE),$Q4393*100)/100,"")</f>
        <v/>
      </c>
      <c r="Y4393" s="6">
        <f t="shared" si="207"/>
        <v>34.780394015699997</v>
      </c>
      <c r="Z4393" s="6">
        <f>IF($A4393="placement",Y4393,SUMIF($C$10:$C$6209,$C4393,$Y$10:$Y$6209))</f>
        <v>34.780394015699997</v>
      </c>
      <c r="AA4393" s="29">
        <f t="shared" si="208"/>
        <v>1.2429002625000019E-2</v>
      </c>
    </row>
    <row r="4394" spans="1:27" hidden="1" x14ac:dyDescent="0.3">
      <c r="A4394" s="8" t="s">
        <v>17</v>
      </c>
      <c r="B4394" s="8" t="s">
        <v>10557</v>
      </c>
      <c r="C4394" s="8" t="s">
        <v>10558</v>
      </c>
      <c r="D4394" s="8" t="s">
        <v>10564</v>
      </c>
      <c r="E4394" s="8" t="s">
        <v>10565</v>
      </c>
      <c r="F4394" s="29">
        <v>0.27024953392483297</v>
      </c>
      <c r="G4394" s="29">
        <v>0</v>
      </c>
      <c r="H4394" s="30">
        <v>20.927099999999999</v>
      </c>
      <c r="I4394" s="30">
        <v>3.0028999999999999</v>
      </c>
      <c r="J4394" s="14">
        <v>185</v>
      </c>
      <c r="K4394" s="14">
        <v>50</v>
      </c>
      <c r="L4394" s="12">
        <v>0.14349999999999999</v>
      </c>
      <c r="M4394" s="7">
        <v>2.0554971499999999</v>
      </c>
      <c r="N4394" s="31">
        <v>1.5</v>
      </c>
      <c r="O4394" s="14">
        <f>IFERROR(VLOOKUP($C4394,'site totals'!$J$2:$K$607,2,FALSE),1)</f>
        <v>543.21720000000005</v>
      </c>
      <c r="P4394" s="32" t="s">
        <v>91</v>
      </c>
      <c r="Q4394" s="12">
        <v>0.27024953390000001</v>
      </c>
      <c r="R4394" s="29">
        <v>0.4</v>
      </c>
      <c r="S4394" s="2">
        <f>IF($A4394="site","",VLOOKUP($P4394,margin_ranges!$A$5:$D$10,4,FALSE)/100)</f>
        <v>0.29749999999999999</v>
      </c>
      <c r="T4394" s="6">
        <f>IF(A4394="placement",$J4394*MIN($Q4394,$S4394),"")</f>
        <v>49.996163771500001</v>
      </c>
      <c r="U4394" s="6">
        <f>IF($A4394="placement",T4394,SUMIF($C$10:$C$6209,$C4394,$T$10:$T$6209))</f>
        <v>49.996163771500001</v>
      </c>
      <c r="V4394" s="34">
        <f t="shared" si="209"/>
        <v>0.21625077683333349</v>
      </c>
      <c r="W4394" s="24"/>
      <c r="X4394" s="2" t="str">
        <f>IFERROR(MIN(VLOOKUP($W4394,margin_ranges!$A$5:$D$10,4,FALSE),$Q4394*100)/100,"")</f>
        <v/>
      </c>
      <c r="Y4394" s="6">
        <f t="shared" si="207"/>
        <v>49.996163771500001</v>
      </c>
      <c r="Z4394" s="6">
        <f>IF($A4394="placement",Y4394,SUMIF($C$10:$C$6209,$C4394,$Y$10:$Y$6209))</f>
        <v>49.996163771500001</v>
      </c>
      <c r="AA4394" s="29">
        <f t="shared" si="208"/>
        <v>0.21625077683333349</v>
      </c>
    </row>
    <row r="4395" spans="1:27" hidden="1" x14ac:dyDescent="0.3">
      <c r="A4395" s="8" t="s">
        <v>17</v>
      </c>
      <c r="B4395" s="8" t="s">
        <v>10557</v>
      </c>
      <c r="C4395" s="8" t="s">
        <v>10558</v>
      </c>
      <c r="D4395" s="8" t="s">
        <v>10563</v>
      </c>
      <c r="E4395" s="8" t="s">
        <v>10562</v>
      </c>
      <c r="F4395" s="29">
        <v>0.21491087610426299</v>
      </c>
      <c r="G4395" s="29">
        <v>0</v>
      </c>
      <c r="H4395" s="30">
        <v>31.421900000000001</v>
      </c>
      <c r="I4395" s="30">
        <v>4.1112000000000002</v>
      </c>
      <c r="J4395" s="14">
        <v>361</v>
      </c>
      <c r="K4395" s="14">
        <v>78</v>
      </c>
      <c r="L4395" s="12">
        <v>0.1308</v>
      </c>
      <c r="M4395" s="7">
        <v>2.9296036999999999</v>
      </c>
      <c r="N4395" s="31">
        <v>2.2999999999999998</v>
      </c>
      <c r="O4395" s="14">
        <f>IFERROR(VLOOKUP($C4395,'site totals'!$J$2:$K$607,2,FALSE),1)</f>
        <v>543.21720000000005</v>
      </c>
      <c r="P4395" s="32" t="s">
        <v>91</v>
      </c>
      <c r="Q4395" s="12">
        <v>0.21491087610000001</v>
      </c>
      <c r="R4395" s="29">
        <v>0.4</v>
      </c>
      <c r="S4395" s="2">
        <f>IF($A4395="site","",VLOOKUP($P4395,margin_ranges!$A$5:$D$10,4,FALSE)/100)</f>
        <v>0.29749999999999999</v>
      </c>
      <c r="T4395" s="6">
        <f>IF(A4395="placement",$J4395*MIN($Q4395,$S4395),"")</f>
        <v>77.582826272100007</v>
      </c>
      <c r="U4395" s="6">
        <f>IF($A4395="placement",T4395,SUMIF($C$10:$C$6209,$C4395,$T$10:$T$6209))</f>
        <v>77.582826272100007</v>
      </c>
      <c r="V4395" s="34">
        <f t="shared" si="209"/>
        <v>0.30848187316666653</v>
      </c>
      <c r="W4395" s="24"/>
      <c r="X4395" s="2" t="str">
        <f>IFERROR(MIN(VLOOKUP($W4395,margin_ranges!$A$5:$D$10,4,FALSE),$Q4395*100)/100,"")</f>
        <v/>
      </c>
      <c r="Y4395" s="6">
        <f t="shared" si="207"/>
        <v>77.582826272100007</v>
      </c>
      <c r="Z4395" s="6">
        <f>IF($A4395="placement",Y4395,SUMIF($C$10:$C$6209,$C4395,$Y$10:$Y$6209))</f>
        <v>77.582826272100007</v>
      </c>
      <c r="AA4395" s="29">
        <f t="shared" si="208"/>
        <v>0.30848187316666653</v>
      </c>
    </row>
    <row r="4396" spans="1:27" hidden="1" x14ac:dyDescent="0.3">
      <c r="A4396" s="8" t="s">
        <v>17</v>
      </c>
      <c r="B4396" s="8" t="s">
        <v>10557</v>
      </c>
      <c r="C4396" s="8" t="s">
        <v>10558</v>
      </c>
      <c r="D4396" s="8" t="s">
        <v>10571</v>
      </c>
      <c r="E4396" s="8" t="s">
        <v>10560</v>
      </c>
      <c r="F4396" s="29">
        <v>0.31718111409668698</v>
      </c>
      <c r="G4396" s="29">
        <v>0</v>
      </c>
      <c r="H4396" s="30">
        <v>4.3769</v>
      </c>
      <c r="I4396" s="30">
        <v>1.728</v>
      </c>
      <c r="J4396" s="14">
        <v>76</v>
      </c>
      <c r="K4396" s="14">
        <v>24</v>
      </c>
      <c r="L4396" s="12">
        <v>0.39479999999999998</v>
      </c>
      <c r="M4396" s="7">
        <v>1.4645172</v>
      </c>
      <c r="N4396" s="31">
        <v>1</v>
      </c>
      <c r="O4396" s="14">
        <f>IFERROR(VLOOKUP($C4396,'site totals'!$J$2:$K$607,2,FALSE),1)</f>
        <v>543.21720000000005</v>
      </c>
      <c r="P4396" s="32" t="s">
        <v>91</v>
      </c>
      <c r="Q4396" s="12">
        <v>0.31718111409999999</v>
      </c>
      <c r="R4396" s="29">
        <v>0.4</v>
      </c>
      <c r="S4396" s="2">
        <f>IF($A4396="site","",VLOOKUP($P4396,margin_ranges!$A$5:$D$10,4,FALSE)/100)</f>
        <v>0.29749999999999999</v>
      </c>
      <c r="T4396" s="6">
        <f>IF(A4396="placement",$J4396*MIN($Q4396,$S4396),"")</f>
        <v>22.61</v>
      </c>
      <c r="U4396" s="6">
        <f>IF($A4396="placement",T4396,SUMIF($C$10:$C$6209,$C4396,$T$10:$T$6209))</f>
        <v>22.61</v>
      </c>
      <c r="V4396" s="34">
        <f t="shared" si="209"/>
        <v>0.17083333333333339</v>
      </c>
      <c r="W4396" s="24"/>
      <c r="X4396" s="2" t="str">
        <f>IFERROR(MIN(VLOOKUP($W4396,margin_ranges!$A$5:$D$10,4,FALSE),$Q4396*100)/100,"")</f>
        <v/>
      </c>
      <c r="Y4396" s="6">
        <f t="shared" si="207"/>
        <v>22.61</v>
      </c>
      <c r="Z4396" s="6">
        <f>IF($A4396="placement",Y4396,SUMIF($C$10:$C$6209,$C4396,$Y$10:$Y$6209))</f>
        <v>22.61</v>
      </c>
      <c r="AA4396" s="29">
        <f t="shared" si="208"/>
        <v>0.17083333333333339</v>
      </c>
    </row>
    <row r="4397" spans="1:27" hidden="1" x14ac:dyDescent="0.3">
      <c r="A4397" s="8" t="s">
        <v>17</v>
      </c>
      <c r="B4397" s="8" t="s">
        <v>10557</v>
      </c>
      <c r="C4397" s="8" t="s">
        <v>10558</v>
      </c>
      <c r="D4397" s="8" t="s">
        <v>10566</v>
      </c>
      <c r="E4397" s="8" t="s">
        <v>10560</v>
      </c>
      <c r="F4397" s="29">
        <v>0.33074087576457201</v>
      </c>
      <c r="G4397" s="29">
        <v>0</v>
      </c>
      <c r="H4397" s="30">
        <v>5.3414999999999999</v>
      </c>
      <c r="I4397" s="30">
        <v>1.1800999999999999</v>
      </c>
      <c r="J4397" s="14">
        <v>53</v>
      </c>
      <c r="K4397" s="14">
        <v>17</v>
      </c>
      <c r="L4397" s="12">
        <v>0.22090000000000001</v>
      </c>
      <c r="M4397" s="7">
        <v>1.4941895700000001</v>
      </c>
      <c r="N4397" s="31">
        <v>1</v>
      </c>
      <c r="O4397" s="14">
        <f>IFERROR(VLOOKUP($C4397,'site totals'!$J$2:$K$607,2,FALSE),1)</f>
        <v>543.21720000000005</v>
      </c>
      <c r="P4397" s="32" t="s">
        <v>91</v>
      </c>
      <c r="Q4397" s="12">
        <v>0.3307408758</v>
      </c>
      <c r="R4397" s="29">
        <v>0.4</v>
      </c>
      <c r="S4397" s="2">
        <f>IF($A4397="site","",VLOOKUP($P4397,margin_ranges!$A$5:$D$10,4,FALSE)/100)</f>
        <v>0.29749999999999999</v>
      </c>
      <c r="T4397" s="6">
        <f>IF(A4397="placement",$J4397*MIN($Q4397,$S4397),"")</f>
        <v>15.7675</v>
      </c>
      <c r="U4397" s="6">
        <f>IF($A4397="placement",T4397,SUMIF($C$10:$C$6209,$C4397,$T$10:$T$6209))</f>
        <v>15.7675</v>
      </c>
      <c r="V4397" s="34">
        <f t="shared" si="209"/>
        <v>0.17083333333333339</v>
      </c>
      <c r="W4397" s="24"/>
      <c r="X4397" s="2" t="str">
        <f>IFERROR(MIN(VLOOKUP($W4397,margin_ranges!$A$5:$D$10,4,FALSE),$Q4397*100)/100,"")</f>
        <v/>
      </c>
      <c r="Y4397" s="6">
        <f t="shared" si="207"/>
        <v>15.7675</v>
      </c>
      <c r="Z4397" s="6">
        <f>IF($A4397="placement",Y4397,SUMIF($C$10:$C$6209,$C4397,$Y$10:$Y$6209))</f>
        <v>15.7675</v>
      </c>
      <c r="AA4397" s="29">
        <f t="shared" si="208"/>
        <v>0.17083333333333339</v>
      </c>
    </row>
    <row r="4398" spans="1:27" hidden="1" x14ac:dyDescent="0.3">
      <c r="A4398" s="8" t="s">
        <v>17</v>
      </c>
      <c r="B4398" s="8" t="s">
        <v>10557</v>
      </c>
      <c r="C4398" s="8" t="s">
        <v>10558</v>
      </c>
      <c r="D4398" s="8" t="s">
        <v>10559</v>
      </c>
      <c r="E4398" s="8" t="s">
        <v>10560</v>
      </c>
      <c r="F4398" s="29">
        <v>0.342649396229943</v>
      </c>
      <c r="G4398" s="29">
        <v>0</v>
      </c>
      <c r="H4398" s="30">
        <v>4.4644000000000004</v>
      </c>
      <c r="I4398" s="30">
        <v>0.65290000000000004</v>
      </c>
      <c r="J4398" s="14">
        <v>30</v>
      </c>
      <c r="K4398" s="14">
        <v>10</v>
      </c>
      <c r="L4398" s="12">
        <v>0.1462</v>
      </c>
      <c r="M4398" s="7">
        <v>1.5212582100000001</v>
      </c>
      <c r="N4398" s="31">
        <v>1</v>
      </c>
      <c r="O4398" s="14">
        <f>IFERROR(VLOOKUP($C4398,'site totals'!$J$2:$K$607,2,FALSE),1)</f>
        <v>543.21720000000005</v>
      </c>
      <c r="P4398" s="32" t="s">
        <v>91</v>
      </c>
      <c r="Q4398" s="12">
        <v>0.34264939620000001</v>
      </c>
      <c r="R4398" s="29">
        <v>0.4</v>
      </c>
      <c r="S4398" s="2">
        <f>IF($A4398="site","",VLOOKUP($P4398,margin_ranges!$A$5:$D$10,4,FALSE)/100)</f>
        <v>0.29749999999999999</v>
      </c>
      <c r="T4398" s="6">
        <f>IF(A4398="placement",$J4398*MIN($Q4398,$S4398),"")</f>
        <v>8.9249999999999989</v>
      </c>
      <c r="U4398" s="6">
        <f>IF($A4398="placement",T4398,SUMIF($C$10:$C$6209,$C4398,$T$10:$T$6209))</f>
        <v>8.9249999999999989</v>
      </c>
      <c r="V4398" s="34">
        <f t="shared" si="209"/>
        <v>0.17083333333333339</v>
      </c>
      <c r="W4398" s="24"/>
      <c r="X4398" s="2" t="str">
        <f>IFERROR(MIN(VLOOKUP($W4398,margin_ranges!$A$5:$D$10,4,FALSE),$Q4398*100)/100,"")</f>
        <v/>
      </c>
      <c r="Y4398" s="6">
        <f t="shared" si="207"/>
        <v>8.9249999999999989</v>
      </c>
      <c r="Z4398" s="6">
        <f>IF($A4398="placement",Y4398,SUMIF($C$10:$C$6209,$C4398,$Y$10:$Y$6209))</f>
        <v>8.9249999999999989</v>
      </c>
      <c r="AA4398" s="29">
        <f t="shared" si="208"/>
        <v>0.17083333333333339</v>
      </c>
    </row>
    <row r="4399" spans="1:27" x14ac:dyDescent="0.3">
      <c r="A4399" s="16" t="s">
        <v>33</v>
      </c>
      <c r="B4399" s="16" t="s">
        <v>10557</v>
      </c>
      <c r="C4399" s="16" t="s">
        <v>10558</v>
      </c>
      <c r="D4399" s="8" t="s">
        <v>34</v>
      </c>
      <c r="E4399" s="16"/>
      <c r="F4399" s="17">
        <v>0.248611594176325</v>
      </c>
      <c r="G4399" s="17">
        <v>0</v>
      </c>
      <c r="H4399" s="36">
        <v>111.72320000000001</v>
      </c>
      <c r="I4399" s="36">
        <v>18.226099999999999</v>
      </c>
      <c r="J4399" s="22">
        <v>1164</v>
      </c>
      <c r="K4399" s="22">
        <v>286</v>
      </c>
      <c r="L4399" s="18">
        <v>0.16309999999999999</v>
      </c>
      <c r="M4399" s="19">
        <v>2.1288776700000001</v>
      </c>
      <c r="N4399" s="20">
        <v>1.5996140000000001</v>
      </c>
      <c r="O4399" s="22">
        <f>IFERROR(VLOOKUP($C4399,'site totals'!$J$2:$K$607,2,FALSE),1)</f>
        <v>543.21720000000005</v>
      </c>
      <c r="P4399" s="21"/>
      <c r="Q4399" s="18">
        <v>0.24861159420000001</v>
      </c>
      <c r="R4399" s="17">
        <v>0.36070000000000002</v>
      </c>
      <c r="S4399" s="18" t="str">
        <f>IF($A4399="site","",VLOOKUP($P4399,margin_ranges!$A$5:$D$10,4,FALSE)/100)</f>
        <v/>
      </c>
      <c r="T4399" s="22" t="str">
        <f>IF(A4399="placement",$J4399*MIN($Q4399,$S4399),"")</f>
        <v/>
      </c>
      <c r="U4399" s="22">
        <f>IF($A4399="placement",T4399,SUMIF($C$10:$C$6209,$C4399,$T$10:$T$6209))</f>
        <v>282.05114933440001</v>
      </c>
      <c r="V4399" s="37">
        <f t="shared" si="209"/>
        <v>0.18518381985881271</v>
      </c>
      <c r="W4399" s="38"/>
      <c r="X4399" s="18" t="str">
        <f>IFERROR(MIN(VLOOKUP($W4399,margin_ranges!$A$5:$D$10,4,FALSE),$Q4399*100)/100,"")</f>
        <v/>
      </c>
      <c r="Y4399" s="6" t="str">
        <f t="shared" si="207"/>
        <v/>
      </c>
      <c r="Z4399" s="6">
        <f>IF($A4399="placement",Y4399,SUMIF($C$10:$C$6209,$C4399,$Y$10:$Y$6209))</f>
        <v>282.05114933440001</v>
      </c>
      <c r="AA4399" s="17">
        <f t="shared" si="208"/>
        <v>0.18518381985881271</v>
      </c>
    </row>
    <row r="4400" spans="1:27" hidden="1" x14ac:dyDescent="0.3">
      <c r="A4400" s="8" t="s">
        <v>17</v>
      </c>
      <c r="B4400" s="8" t="s">
        <v>11277</v>
      </c>
      <c r="C4400" s="8" t="s">
        <v>11278</v>
      </c>
      <c r="D4400" s="8" t="s">
        <v>11283</v>
      </c>
      <c r="E4400" s="8" t="s">
        <v>11284</v>
      </c>
      <c r="F4400" s="29">
        <v>0.3</v>
      </c>
      <c r="G4400" s="29">
        <v>1</v>
      </c>
      <c r="H4400" s="30">
        <v>51.408900000000003</v>
      </c>
      <c r="I4400" s="30">
        <v>25.0336</v>
      </c>
      <c r="J4400" s="14">
        <v>17</v>
      </c>
      <c r="K4400" s="14">
        <v>5</v>
      </c>
      <c r="L4400" s="12">
        <v>0.4869</v>
      </c>
      <c r="M4400" s="7">
        <v>2.326019E-2</v>
      </c>
      <c r="N4400" s="31">
        <v>0.01</v>
      </c>
      <c r="O4400" s="14">
        <f>IFERROR(VLOOKUP($C4400,'site totals'!$J$2:$K$607,2,FALSE),1)</f>
        <v>530.17319999999995</v>
      </c>
      <c r="P4400" s="32" t="s">
        <v>91</v>
      </c>
      <c r="Q4400" s="12">
        <v>0.5700809617</v>
      </c>
      <c r="R4400" s="29">
        <v>0.3</v>
      </c>
      <c r="S4400" s="2">
        <f>IF($A4400="site","",VLOOKUP($P4400,margin_ranges!$A$5:$D$10,4,FALSE)/100)</f>
        <v>0.29749999999999999</v>
      </c>
      <c r="T4400" s="6">
        <f>IF(A4400="placement",$J4400*MIN($Q4400,$S4400),"")</f>
        <v>5.0575000000000001</v>
      </c>
      <c r="U4400" s="6">
        <f>IF($A4400="placement",T4400,SUMIF($C$10:$C$6209,$C4400,$T$10:$T$6209))</f>
        <v>5.0575000000000001</v>
      </c>
      <c r="V4400" s="34">
        <f t="shared" si="209"/>
        <v>3.5714285714285587E-3</v>
      </c>
      <c r="W4400" s="24"/>
      <c r="X4400" s="2" t="str">
        <f>IFERROR(MIN(VLOOKUP($W4400,margin_ranges!$A$5:$D$10,4,FALSE),$Q4400*100)/100,"")</f>
        <v/>
      </c>
      <c r="Y4400" s="6">
        <f t="shared" si="207"/>
        <v>5.0575000000000001</v>
      </c>
      <c r="Z4400" s="6">
        <f>IF($A4400="placement",Y4400,SUMIF($C$10:$C$6209,$C4400,$Y$10:$Y$6209))</f>
        <v>5.0575000000000001</v>
      </c>
      <c r="AA4400" s="29">
        <f t="shared" si="208"/>
        <v>3.5714285714285587E-3</v>
      </c>
    </row>
    <row r="4401" spans="1:27" hidden="1" x14ac:dyDescent="0.3">
      <c r="A4401" s="8" t="s">
        <v>17</v>
      </c>
      <c r="B4401" s="8" t="s">
        <v>11277</v>
      </c>
      <c r="C4401" s="8" t="s">
        <v>11278</v>
      </c>
      <c r="D4401" s="8" t="s">
        <v>11279</v>
      </c>
      <c r="E4401" s="8" t="s">
        <v>11280</v>
      </c>
      <c r="F4401" s="29">
        <v>0.38999999999999901</v>
      </c>
      <c r="G4401" s="29">
        <v>1</v>
      </c>
      <c r="H4401" s="30">
        <v>1592.9394</v>
      </c>
      <c r="I4401" s="30">
        <v>222.87090000000001</v>
      </c>
      <c r="J4401" s="14">
        <v>418</v>
      </c>
      <c r="K4401" s="14">
        <v>147</v>
      </c>
      <c r="L4401" s="12">
        <v>0.1399</v>
      </c>
      <c r="M4401" s="7">
        <v>6.2588690000000002E-2</v>
      </c>
      <c r="N4401" s="31">
        <v>0.01</v>
      </c>
      <c r="O4401" s="14">
        <f>IFERROR(VLOOKUP($C4401,'site totals'!$J$2:$K$607,2,FALSE),1)</f>
        <v>530.17319999999995</v>
      </c>
      <c r="P4401" s="32" t="s">
        <v>22</v>
      </c>
      <c r="Q4401" s="12">
        <v>0.8402267309</v>
      </c>
      <c r="R4401" s="29">
        <v>0.39</v>
      </c>
      <c r="S4401" s="2">
        <f>IF($A4401="site","",VLOOKUP($P4401,margin_ranges!$A$5:$D$10,4,FALSE)/100)</f>
        <v>0.29749999999999999</v>
      </c>
      <c r="T4401" s="6">
        <f>IF(A4401="placement",$J4401*MIN($Q4401,$S4401),"")</f>
        <v>124.35499999999999</v>
      </c>
      <c r="U4401" s="6">
        <f>IF($A4401="placement",T4401,SUMIF($C$10:$C$6209,$C4401,$T$10:$T$6209))</f>
        <v>124.35499999999999</v>
      </c>
      <c r="V4401" s="34">
        <f t="shared" si="209"/>
        <v>0.15163934426229497</v>
      </c>
      <c r="W4401" s="24"/>
      <c r="X4401" s="2" t="str">
        <f>IFERROR(MIN(VLOOKUP($W4401,margin_ranges!$A$5:$D$10,4,FALSE),$Q4401*100)/100,"")</f>
        <v/>
      </c>
      <c r="Y4401" s="6">
        <f t="shared" si="207"/>
        <v>124.35499999999999</v>
      </c>
      <c r="Z4401" s="6">
        <f>IF($A4401="placement",Y4401,SUMIF($C$10:$C$6209,$C4401,$Y$10:$Y$6209))</f>
        <v>124.35499999999999</v>
      </c>
      <c r="AA4401" s="17">
        <f t="shared" si="208"/>
        <v>0.15163934426229497</v>
      </c>
    </row>
    <row r="4402" spans="1:27" hidden="1" x14ac:dyDescent="0.3">
      <c r="A4402" s="8" t="s">
        <v>17</v>
      </c>
      <c r="B4402" s="8" t="s">
        <v>11277</v>
      </c>
      <c r="C4402" s="8" t="s">
        <v>11278</v>
      </c>
      <c r="D4402" s="8" t="s">
        <v>11281</v>
      </c>
      <c r="E4402" s="8" t="s">
        <v>11282</v>
      </c>
      <c r="F4402" s="29">
        <v>0.38999999999999901</v>
      </c>
      <c r="G4402" s="29">
        <v>1</v>
      </c>
      <c r="H4402" s="30">
        <v>1775.3009</v>
      </c>
      <c r="I4402" s="30">
        <v>270.6377</v>
      </c>
      <c r="J4402" s="14">
        <v>694</v>
      </c>
      <c r="K4402" s="14">
        <v>247</v>
      </c>
      <c r="L4402" s="12">
        <v>0.15240000000000001</v>
      </c>
      <c r="M4402" s="7">
        <v>8.5490940000000001E-2</v>
      </c>
      <c r="N4402" s="31">
        <v>0.01</v>
      </c>
      <c r="O4402" s="14">
        <f>IFERROR(VLOOKUP($C4402,'site totals'!$J$2:$K$607,2,FALSE),1)</f>
        <v>530.17319999999995</v>
      </c>
      <c r="P4402" s="32" t="s">
        <v>22</v>
      </c>
      <c r="Q4402" s="12">
        <v>0.8830285349</v>
      </c>
      <c r="R4402" s="29">
        <v>0.39</v>
      </c>
      <c r="S4402" s="2">
        <f>IF($A4402="site","",VLOOKUP($P4402,margin_ranges!$A$5:$D$10,4,FALSE)/100)</f>
        <v>0.29749999999999999</v>
      </c>
      <c r="T4402" s="6">
        <f>IF(A4402="placement",$J4402*MIN($Q4402,$S4402),"")</f>
        <v>206.465</v>
      </c>
      <c r="U4402" s="6">
        <f>IF($A4402="placement",T4402,SUMIF($C$10:$C$6209,$C4402,$T$10:$T$6209))</f>
        <v>206.465</v>
      </c>
      <c r="V4402" s="34">
        <f t="shared" si="209"/>
        <v>0.15163934426229497</v>
      </c>
      <c r="W4402" s="24"/>
      <c r="X4402" s="2" t="str">
        <f>IFERROR(MIN(VLOOKUP($W4402,margin_ranges!$A$5:$D$10,4,FALSE),$Q4402*100)/100,"")</f>
        <v/>
      </c>
      <c r="Y4402" s="6">
        <f t="shared" si="207"/>
        <v>206.465</v>
      </c>
      <c r="Z4402" s="6">
        <f>IF($A4402="placement",Y4402,SUMIF($C$10:$C$6209,$C4402,$Y$10:$Y$6209))</f>
        <v>206.465</v>
      </c>
      <c r="AA4402" s="29">
        <f t="shared" si="208"/>
        <v>0.15163934426229497</v>
      </c>
    </row>
    <row r="4403" spans="1:27" x14ac:dyDescent="0.3">
      <c r="A4403" s="16" t="s">
        <v>33</v>
      </c>
      <c r="B4403" s="16" t="s">
        <v>11277</v>
      </c>
      <c r="C4403" s="16" t="s">
        <v>11278</v>
      </c>
      <c r="D4403" s="8" t="s">
        <v>34</v>
      </c>
      <c r="E4403" s="16"/>
      <c r="F4403" s="17">
        <v>0.38813290071999101</v>
      </c>
      <c r="G4403" s="17">
        <v>0.99988683</v>
      </c>
      <c r="H4403" s="36">
        <v>3637.0243999999998</v>
      </c>
      <c r="I4403" s="36">
        <v>529.06359999999995</v>
      </c>
      <c r="J4403" s="22">
        <v>1136</v>
      </c>
      <c r="K4403" s="22">
        <v>401</v>
      </c>
      <c r="L4403" s="18">
        <v>0.14549999999999999</v>
      </c>
      <c r="M4403" s="19">
        <v>7.1578370000000002E-2</v>
      </c>
      <c r="N4403" s="20">
        <v>0.01</v>
      </c>
      <c r="O4403" s="22">
        <f>IFERROR(VLOOKUP($C4403,'site totals'!$J$2:$K$607,2,FALSE),1)</f>
        <v>530.17319999999995</v>
      </c>
      <c r="P4403" s="21"/>
      <c r="Q4403" s="18">
        <v>0.86029299479999999</v>
      </c>
      <c r="R4403" s="17">
        <v>0.3881</v>
      </c>
      <c r="S4403" s="18" t="str">
        <f>IF($A4403="site","",VLOOKUP($P4403,margin_ranges!$A$5:$D$10,4,FALSE)/100)</f>
        <v/>
      </c>
      <c r="T4403" s="22" t="str">
        <f>IF(A4403="placement",$J4403*MIN($Q4403,$S4403),"")</f>
        <v/>
      </c>
      <c r="U4403" s="22">
        <f>IF($A4403="placement",T4403,SUMIF($C$10:$C$6209,$C4403,$T$10:$T$6209))</f>
        <v>335.8775</v>
      </c>
      <c r="V4403" s="37">
        <f t="shared" si="209"/>
        <v>0.15105930155208092</v>
      </c>
      <c r="W4403" s="38"/>
      <c r="X4403" s="18" t="str">
        <f>IFERROR(MIN(VLOOKUP($W4403,margin_ranges!$A$5:$D$10,4,FALSE),$Q4403*100)/100,"")</f>
        <v/>
      </c>
      <c r="Y4403" s="6" t="str">
        <f t="shared" si="207"/>
        <v/>
      </c>
      <c r="Z4403" s="6">
        <f>IF($A4403="placement",Y4403,SUMIF($C$10:$C$6209,$C4403,$Y$10:$Y$6209))</f>
        <v>335.8775</v>
      </c>
      <c r="AA4403" s="17">
        <f t="shared" si="208"/>
        <v>0.15105930155208092</v>
      </c>
    </row>
    <row r="4404" spans="1:27" hidden="1" x14ac:dyDescent="0.3">
      <c r="A4404" s="8" t="s">
        <v>17</v>
      </c>
      <c r="B4404" s="8" t="s">
        <v>3136</v>
      </c>
      <c r="C4404" s="8" t="s">
        <v>3137</v>
      </c>
      <c r="D4404" s="8" t="s">
        <v>3138</v>
      </c>
      <c r="E4404" s="8" t="s">
        <v>3139</v>
      </c>
      <c r="F4404" s="29">
        <v>0.17378175760099901</v>
      </c>
      <c r="G4404" s="29">
        <v>0</v>
      </c>
      <c r="H4404" s="30">
        <v>6.1515000000000004</v>
      </c>
      <c r="I4404" s="30">
        <v>0.49120000000000003</v>
      </c>
      <c r="J4404" s="14">
        <v>54</v>
      </c>
      <c r="K4404" s="14">
        <v>9</v>
      </c>
      <c r="L4404" s="12">
        <v>7.9899999999999999E-2</v>
      </c>
      <c r="M4404" s="7">
        <v>3.6310018899999998</v>
      </c>
      <c r="N4404" s="31">
        <v>3</v>
      </c>
      <c r="O4404" s="14">
        <f>IFERROR(VLOOKUP($C4404,'site totals'!$J$2:$K$607,2,FALSE),1)</f>
        <v>529.61940000000004</v>
      </c>
      <c r="P4404" s="32" t="s">
        <v>22</v>
      </c>
      <c r="Q4404" s="12">
        <v>0.1737817576</v>
      </c>
      <c r="R4404" s="29">
        <v>0.23</v>
      </c>
      <c r="S4404" s="2">
        <f>IF($A4404="site","",VLOOKUP($P4404,margin_ranges!$A$5:$D$10,4,FALSE)/100)</f>
        <v>0.29749999999999999</v>
      </c>
      <c r="T4404" s="6">
        <f>IF(A4404="placement",$J4404*MIN($Q4404,$S4404),"")</f>
        <v>9.3842149104000008</v>
      </c>
      <c r="U4404" s="6">
        <f>IF($A4404="placement",T4404,SUMIF($C$10:$C$6209,$C4404,$T$10:$T$6209))</f>
        <v>9.3842149104000008</v>
      </c>
      <c r="V4404" s="34">
        <f t="shared" si="209"/>
        <v>7.3010704415584327E-2</v>
      </c>
      <c r="W4404" s="24"/>
      <c r="X4404" s="2" t="str">
        <f>IFERROR(MIN(VLOOKUP($W4404,margin_ranges!$A$5:$D$10,4,FALSE),$Q4404*100)/100,"")</f>
        <v/>
      </c>
      <c r="Y4404" s="6">
        <f t="shared" si="207"/>
        <v>9.3842149104000008</v>
      </c>
      <c r="Z4404" s="6">
        <f>IF($A4404="placement",Y4404,SUMIF($C$10:$C$6209,$C4404,$Y$10:$Y$6209))</f>
        <v>9.3842149104000008</v>
      </c>
      <c r="AA4404" s="17">
        <f t="shared" si="208"/>
        <v>7.3010704415584327E-2</v>
      </c>
    </row>
    <row r="4405" spans="1:27" hidden="1" x14ac:dyDescent="0.3">
      <c r="A4405" s="8" t="s">
        <v>17</v>
      </c>
      <c r="B4405" s="8" t="s">
        <v>3136</v>
      </c>
      <c r="C4405" s="8" t="s">
        <v>3137</v>
      </c>
      <c r="D4405" s="8" t="s">
        <v>3140</v>
      </c>
      <c r="E4405" s="8" t="s">
        <v>3141</v>
      </c>
      <c r="F4405" s="29">
        <v>0.19983098057138901</v>
      </c>
      <c r="G4405" s="29">
        <v>0</v>
      </c>
      <c r="H4405" s="30">
        <v>26.519600000000001</v>
      </c>
      <c r="I4405" s="30">
        <v>1.9883999999999999</v>
      </c>
      <c r="J4405" s="14">
        <v>149</v>
      </c>
      <c r="K4405" s="14">
        <v>30</v>
      </c>
      <c r="L4405" s="12">
        <v>7.4999999999999997E-2</v>
      </c>
      <c r="M4405" s="7">
        <v>2.4994719299999999</v>
      </c>
      <c r="N4405" s="31">
        <v>2</v>
      </c>
      <c r="O4405" s="14">
        <f>IFERROR(VLOOKUP($C4405,'site totals'!$J$2:$K$607,2,FALSE),1)</f>
        <v>529.61940000000004</v>
      </c>
      <c r="P4405" s="32" t="s">
        <v>22</v>
      </c>
      <c r="Q4405" s="12">
        <v>0.19983098060000001</v>
      </c>
      <c r="R4405" s="29">
        <v>0.25</v>
      </c>
      <c r="S4405" s="2">
        <f>IF($A4405="site","",VLOOKUP($P4405,margin_ranges!$A$5:$D$10,4,FALSE)/100)</f>
        <v>0.29749999999999999</v>
      </c>
      <c r="T4405" s="6">
        <f>IF(A4405="placement",$J4405*MIN($Q4405,$S4405),"")</f>
        <v>29.774816109400003</v>
      </c>
      <c r="U4405" s="6">
        <f>IF($A4405="placement",T4405,SUMIF($C$10:$C$6209,$C4405,$T$10:$T$6209))</f>
        <v>29.774816109400003</v>
      </c>
      <c r="V4405" s="34">
        <f t="shared" si="209"/>
        <v>6.6892025866666538E-2</v>
      </c>
      <c r="W4405" s="24"/>
      <c r="X4405" s="2" t="str">
        <f>IFERROR(MIN(VLOOKUP($W4405,margin_ranges!$A$5:$D$10,4,FALSE),$Q4405*100)/100,"")</f>
        <v/>
      </c>
      <c r="Y4405" s="6">
        <f t="shared" si="207"/>
        <v>29.774816109400003</v>
      </c>
      <c r="Z4405" s="6">
        <f>IF($A4405="placement",Y4405,SUMIF($C$10:$C$6209,$C4405,$Y$10:$Y$6209))</f>
        <v>29.774816109400003</v>
      </c>
      <c r="AA4405" s="29">
        <f t="shared" si="208"/>
        <v>6.6892025866666538E-2</v>
      </c>
    </row>
    <row r="4406" spans="1:27" hidden="1" x14ac:dyDescent="0.3">
      <c r="A4406" s="8" t="s">
        <v>17</v>
      </c>
      <c r="B4406" s="8" t="s">
        <v>3136</v>
      </c>
      <c r="C4406" s="8" t="s">
        <v>3137</v>
      </c>
      <c r="D4406" s="8" t="s">
        <v>3142</v>
      </c>
      <c r="E4406" s="8" t="s">
        <v>3143</v>
      </c>
      <c r="F4406" s="29">
        <v>0.244617592146533</v>
      </c>
      <c r="G4406" s="29">
        <v>0</v>
      </c>
      <c r="H4406" s="30">
        <v>40.410800000000002</v>
      </c>
      <c r="I4406" s="30">
        <v>3.4794999999999998</v>
      </c>
      <c r="J4406" s="14">
        <v>415</v>
      </c>
      <c r="K4406" s="14">
        <v>101</v>
      </c>
      <c r="L4406" s="12">
        <v>8.6099999999999996E-2</v>
      </c>
      <c r="M4406" s="7">
        <v>3.9714983699999999</v>
      </c>
      <c r="N4406" s="31">
        <v>3</v>
      </c>
      <c r="O4406" s="14">
        <f>IFERROR(VLOOKUP($C4406,'site totals'!$J$2:$K$607,2,FALSE),1)</f>
        <v>529.61940000000004</v>
      </c>
      <c r="P4406" s="32" t="s">
        <v>22</v>
      </c>
      <c r="Q4406" s="12">
        <v>0.2446175921</v>
      </c>
      <c r="R4406" s="29">
        <v>0.28000000000000003</v>
      </c>
      <c r="S4406" s="2">
        <f>IF($A4406="site","",VLOOKUP($P4406,margin_ranges!$A$5:$D$10,4,FALSE)/100)</f>
        <v>0.29749999999999999</v>
      </c>
      <c r="T4406" s="6">
        <f>IF(A4406="placement",$J4406*MIN($Q4406,$S4406),"")</f>
        <v>101.5163007215</v>
      </c>
      <c r="U4406" s="6">
        <f>IF($A4406="placement",T4406,SUMIF($C$10:$C$6209,$C4406,$T$10:$T$6209))</f>
        <v>101.5163007215</v>
      </c>
      <c r="V4406" s="34">
        <f t="shared" si="209"/>
        <v>4.914223319444444E-2</v>
      </c>
      <c r="W4406" s="24"/>
      <c r="X4406" s="2" t="str">
        <f>IFERROR(MIN(VLOOKUP($W4406,margin_ranges!$A$5:$D$10,4,FALSE),$Q4406*100)/100,"")</f>
        <v/>
      </c>
      <c r="Y4406" s="6">
        <f t="shared" si="207"/>
        <v>101.5163007215</v>
      </c>
      <c r="Z4406" s="6">
        <f>IF($A4406="placement",Y4406,SUMIF($C$10:$C$6209,$C4406,$Y$10:$Y$6209))</f>
        <v>101.5163007215</v>
      </c>
      <c r="AA4406" s="29">
        <f t="shared" si="208"/>
        <v>4.914223319444444E-2</v>
      </c>
    </row>
    <row r="4407" spans="1:27" hidden="1" x14ac:dyDescent="0.3">
      <c r="A4407" s="8" t="s">
        <v>17</v>
      </c>
      <c r="B4407" s="8" t="s">
        <v>3136</v>
      </c>
      <c r="C4407" s="8" t="s">
        <v>3137</v>
      </c>
      <c r="D4407" s="8" t="s">
        <v>3144</v>
      </c>
      <c r="E4407" s="8" t="s">
        <v>3145</v>
      </c>
      <c r="F4407" s="29">
        <v>0.228455561828353</v>
      </c>
      <c r="G4407" s="29">
        <v>1</v>
      </c>
      <c r="H4407" s="30">
        <v>44.229100000000003</v>
      </c>
      <c r="I4407" s="30">
        <v>4.4383999999999997</v>
      </c>
      <c r="J4407" s="14">
        <v>518</v>
      </c>
      <c r="K4407" s="14">
        <v>118</v>
      </c>
      <c r="L4407" s="12">
        <v>0.1003</v>
      </c>
      <c r="M4407" s="7">
        <v>3.8883048699999998</v>
      </c>
      <c r="N4407" s="31">
        <v>3</v>
      </c>
      <c r="O4407" s="14">
        <f>IFERROR(VLOOKUP($C4407,'site totals'!$J$2:$K$607,2,FALSE),1)</f>
        <v>529.61940000000004</v>
      </c>
      <c r="P4407" s="32" t="s">
        <v>22</v>
      </c>
      <c r="Q4407" s="12">
        <v>0.22845556180000001</v>
      </c>
      <c r="R4407" s="29">
        <v>0.28999999999999998</v>
      </c>
      <c r="S4407" s="2">
        <f>IF($A4407="site","",VLOOKUP($P4407,margin_ranges!$A$5:$D$10,4,FALSE)/100)</f>
        <v>0.29749999999999999</v>
      </c>
      <c r="T4407" s="6">
        <f>IF(A4407="placement",$J4407*MIN($Q4407,$S4407),"")</f>
        <v>118.3399810124</v>
      </c>
      <c r="U4407" s="6">
        <f>IF($A4407="placement",T4407,SUMIF($C$10:$C$6209,$C4407,$T$10:$T$6209))</f>
        <v>118.3399810124</v>
      </c>
      <c r="V4407" s="34">
        <f t="shared" si="209"/>
        <v>8.6682307323943775E-2</v>
      </c>
      <c r="W4407" s="24"/>
      <c r="X4407" s="2" t="str">
        <f>IFERROR(MIN(VLOOKUP($W4407,margin_ranges!$A$5:$D$10,4,FALSE),$Q4407*100)/100,"")</f>
        <v/>
      </c>
      <c r="Y4407" s="6">
        <f t="shared" si="207"/>
        <v>118.3399810124</v>
      </c>
      <c r="Z4407" s="6">
        <f>IF($A4407="placement",Y4407,SUMIF($C$10:$C$6209,$C4407,$Y$10:$Y$6209))</f>
        <v>118.3399810124</v>
      </c>
      <c r="AA4407" s="29">
        <f t="shared" si="208"/>
        <v>8.6682307323943775E-2</v>
      </c>
    </row>
    <row r="4408" spans="1:27" x14ac:dyDescent="0.3">
      <c r="A4408" s="16" t="s">
        <v>33</v>
      </c>
      <c r="B4408" s="16" t="s">
        <v>3136</v>
      </c>
      <c r="C4408" s="16" t="s">
        <v>3137</v>
      </c>
      <c r="D4408" s="8" t="s">
        <v>34</v>
      </c>
      <c r="E4408" s="16"/>
      <c r="F4408" s="17">
        <v>0.22802097419392101</v>
      </c>
      <c r="G4408" s="17">
        <v>0.45619099000000002</v>
      </c>
      <c r="H4408" s="36">
        <v>117.31100000000001</v>
      </c>
      <c r="I4408" s="36">
        <v>10.397399999999999</v>
      </c>
      <c r="J4408" s="22">
        <v>1135</v>
      </c>
      <c r="K4408" s="22">
        <v>257</v>
      </c>
      <c r="L4408" s="18">
        <v>8.8599999999999998E-2</v>
      </c>
      <c r="M4408" s="19">
        <v>3.6383954799999998</v>
      </c>
      <c r="N4408" s="20">
        <v>2.8087650000000002</v>
      </c>
      <c r="O4408" s="22">
        <f>IFERROR(VLOOKUP($C4408,'site totals'!$J$2:$K$607,2,FALSE),1)</f>
        <v>529.61940000000004</v>
      </c>
      <c r="P4408" s="21"/>
      <c r="Q4408" s="18">
        <v>0.2280209742</v>
      </c>
      <c r="R4408" s="17">
        <v>0.27829999999999999</v>
      </c>
      <c r="S4408" s="18" t="str">
        <f>IF($A4408="site","",VLOOKUP($P4408,margin_ranges!$A$5:$D$10,4,FALSE)/100)</f>
        <v/>
      </c>
      <c r="T4408" s="22" t="str">
        <f>IF(A4408="placement",$J4408*MIN($Q4408,$S4408),"")</f>
        <v/>
      </c>
      <c r="U4408" s="22">
        <f>IF($A4408="placement",T4408,SUMIF($C$10:$C$6209,$C4408,$T$10:$T$6209))</f>
        <v>259.01531275370002</v>
      </c>
      <c r="V4408" s="37">
        <f t="shared" si="209"/>
        <v>6.9409278076665526E-2</v>
      </c>
      <c r="W4408" s="38"/>
      <c r="X4408" s="18" t="str">
        <f>IFERROR(MIN(VLOOKUP($W4408,margin_ranges!$A$5:$D$10,4,FALSE),$Q4408*100)/100,"")</f>
        <v/>
      </c>
      <c r="Y4408" s="6" t="str">
        <f t="shared" si="207"/>
        <v/>
      </c>
      <c r="Z4408" s="6">
        <f>IF($A4408="placement",Y4408,SUMIF($C$10:$C$6209,$C4408,$Y$10:$Y$6209))</f>
        <v>259.01531275370002</v>
      </c>
      <c r="AA4408" s="17">
        <f t="shared" si="208"/>
        <v>6.9409278076665526E-2</v>
      </c>
    </row>
    <row r="4409" spans="1:27" hidden="1" x14ac:dyDescent="0.3">
      <c r="A4409" s="8" t="s">
        <v>17</v>
      </c>
      <c r="B4409" s="8" t="s">
        <v>281</v>
      </c>
      <c r="C4409" s="8" t="s">
        <v>282</v>
      </c>
      <c r="D4409" s="8" t="s">
        <v>283</v>
      </c>
      <c r="E4409" s="8" t="s">
        <v>284</v>
      </c>
      <c r="F4409" s="29">
        <v>0.3</v>
      </c>
      <c r="G4409" s="29">
        <v>0</v>
      </c>
      <c r="H4409" s="30">
        <v>18.696400000000001</v>
      </c>
      <c r="I4409" s="30">
        <v>4.6650999999999998</v>
      </c>
      <c r="J4409" s="14">
        <v>51</v>
      </c>
      <c r="K4409" s="14">
        <v>15</v>
      </c>
      <c r="L4409" s="12">
        <v>0.2495</v>
      </c>
      <c r="M4409" s="7">
        <v>0.36137710000000001</v>
      </c>
      <c r="N4409" s="31">
        <v>0.03</v>
      </c>
      <c r="O4409" s="14">
        <f>IFERROR(VLOOKUP($C4409,'site totals'!$J$2:$K$607,2,FALSE),1)</f>
        <v>528.85879999999997</v>
      </c>
      <c r="P4409" s="32" t="s">
        <v>91</v>
      </c>
      <c r="Q4409" s="12">
        <v>0.91698422580000005</v>
      </c>
      <c r="R4409" s="29">
        <v>0.3</v>
      </c>
      <c r="S4409" s="2">
        <f>IF($A4409="site","",VLOOKUP($P4409,margin_ranges!$A$5:$D$10,4,FALSE)/100)</f>
        <v>0.29749999999999999</v>
      </c>
      <c r="T4409" s="6">
        <f>IF(A4409="placement",$J4409*MIN($Q4409,$S4409),"")</f>
        <v>15.172499999999999</v>
      </c>
      <c r="U4409" s="6">
        <f>IF($A4409="placement",T4409,SUMIF($C$10:$C$6209,$C4409,$T$10:$T$6209))</f>
        <v>15.172499999999999</v>
      </c>
      <c r="V4409" s="34">
        <f t="shared" si="209"/>
        <v>3.5714285714287808E-3</v>
      </c>
      <c r="W4409" s="24"/>
      <c r="X4409" s="2" t="str">
        <f>IFERROR(MIN(VLOOKUP($W4409,margin_ranges!$A$5:$D$10,4,FALSE),$Q4409*100)/100,"")</f>
        <v/>
      </c>
      <c r="Y4409" s="6">
        <f t="shared" si="207"/>
        <v>15.172499999999999</v>
      </c>
      <c r="Z4409" s="6">
        <f>IF($A4409="placement",Y4409,SUMIF($C$10:$C$6209,$C4409,$Y$10:$Y$6209))</f>
        <v>15.172499999999999</v>
      </c>
      <c r="AA4409" s="29">
        <f t="shared" si="208"/>
        <v>3.5714285714287808E-3</v>
      </c>
    </row>
    <row r="4410" spans="1:27" hidden="1" x14ac:dyDescent="0.3">
      <c r="A4410" s="8" t="s">
        <v>17</v>
      </c>
      <c r="B4410" s="8" t="s">
        <v>281</v>
      </c>
      <c r="C4410" s="8" t="s">
        <v>282</v>
      </c>
      <c r="D4410" s="8" t="s">
        <v>285</v>
      </c>
      <c r="E4410" s="8" t="s">
        <v>286</v>
      </c>
      <c r="F4410" s="29">
        <v>0.3</v>
      </c>
      <c r="G4410" s="29">
        <v>1</v>
      </c>
      <c r="H4410" s="30">
        <v>336.89789999999999</v>
      </c>
      <c r="I4410" s="30">
        <v>122.0933</v>
      </c>
      <c r="J4410" s="14">
        <v>574</v>
      </c>
      <c r="K4410" s="14">
        <v>172</v>
      </c>
      <c r="L4410" s="12">
        <v>0.3624</v>
      </c>
      <c r="M4410" s="7">
        <v>0.15665264000000001</v>
      </c>
      <c r="N4410" s="31">
        <v>0.01</v>
      </c>
      <c r="O4410" s="14">
        <f>IFERROR(VLOOKUP($C4410,'site totals'!$J$2:$K$607,2,FALSE),1)</f>
        <v>528.85879999999997</v>
      </c>
      <c r="P4410" s="32" t="s">
        <v>91</v>
      </c>
      <c r="Q4410" s="12">
        <v>0.93616449810000002</v>
      </c>
      <c r="R4410" s="29">
        <v>0.3</v>
      </c>
      <c r="S4410" s="2">
        <f>IF($A4410="site","",VLOOKUP($P4410,margin_ranges!$A$5:$D$10,4,FALSE)/100)</f>
        <v>0.29749999999999999</v>
      </c>
      <c r="T4410" s="6">
        <f>IF(A4410="placement",$J4410*MIN($Q4410,$S4410),"")</f>
        <v>170.76499999999999</v>
      </c>
      <c r="U4410" s="6">
        <f>IF($A4410="placement",T4410,SUMIF($C$10:$C$6209,$C4410,$T$10:$T$6209))</f>
        <v>170.76499999999999</v>
      </c>
      <c r="V4410" s="34">
        <f t="shared" si="209"/>
        <v>3.5714285714287808E-3</v>
      </c>
      <c r="W4410" s="24"/>
      <c r="X4410" s="2" t="str">
        <f>IFERROR(MIN(VLOOKUP($W4410,margin_ranges!$A$5:$D$10,4,FALSE),$Q4410*100)/100,"")</f>
        <v/>
      </c>
      <c r="Y4410" s="6">
        <f t="shared" si="207"/>
        <v>170.76499999999999</v>
      </c>
      <c r="Z4410" s="6">
        <f>IF($A4410="placement",Y4410,SUMIF($C$10:$C$6209,$C4410,$Y$10:$Y$6209))</f>
        <v>170.76499999999999</v>
      </c>
      <c r="AA4410" s="17">
        <f t="shared" si="208"/>
        <v>3.5714285714287808E-3</v>
      </c>
    </row>
    <row r="4411" spans="1:27" hidden="1" x14ac:dyDescent="0.3">
      <c r="A4411" s="8" t="s">
        <v>17</v>
      </c>
      <c r="B4411" s="8" t="s">
        <v>281</v>
      </c>
      <c r="C4411" s="8" t="s">
        <v>282</v>
      </c>
      <c r="D4411" s="8" t="s">
        <v>287</v>
      </c>
      <c r="E4411" s="8" t="s">
        <v>288</v>
      </c>
      <c r="F4411" s="29">
        <v>0.31</v>
      </c>
      <c r="G4411" s="29">
        <v>1</v>
      </c>
      <c r="H4411" s="30">
        <v>47.081099999999999</v>
      </c>
      <c r="I4411" s="30">
        <v>14.8719</v>
      </c>
      <c r="J4411" s="14">
        <v>147</v>
      </c>
      <c r="K4411" s="14">
        <v>46</v>
      </c>
      <c r="L4411" s="12">
        <v>0.31590000000000001</v>
      </c>
      <c r="M4411" s="7">
        <v>0.33017622000000002</v>
      </c>
      <c r="N4411" s="31">
        <v>0.01</v>
      </c>
      <c r="O4411" s="14">
        <f>IFERROR(VLOOKUP($C4411,'site totals'!$J$2:$K$607,2,FALSE),1)</f>
        <v>528.85879999999997</v>
      </c>
      <c r="P4411" s="32" t="s">
        <v>91</v>
      </c>
      <c r="Q4411" s="12">
        <v>0.96971314279999998</v>
      </c>
      <c r="R4411" s="29">
        <v>0.31</v>
      </c>
      <c r="S4411" s="2">
        <f>IF($A4411="site","",VLOOKUP($P4411,margin_ranges!$A$5:$D$10,4,FALSE)/100)</f>
        <v>0.29749999999999999</v>
      </c>
      <c r="T4411" s="6">
        <f>IF(A4411="placement",$J4411*MIN($Q4411,$S4411),"")</f>
        <v>43.732499999999995</v>
      </c>
      <c r="U4411" s="6">
        <f>IF($A4411="placement",T4411,SUMIF($C$10:$C$6209,$C4411,$T$10:$T$6209))</f>
        <v>43.732499999999995</v>
      </c>
      <c r="V4411" s="34">
        <f t="shared" si="209"/>
        <v>1.811594202898581E-2</v>
      </c>
      <c r="W4411" s="24"/>
      <c r="X4411" s="2" t="str">
        <f>IFERROR(MIN(VLOOKUP($W4411,margin_ranges!$A$5:$D$10,4,FALSE),$Q4411*100)/100,"")</f>
        <v/>
      </c>
      <c r="Y4411" s="6">
        <f t="shared" si="207"/>
        <v>43.732499999999995</v>
      </c>
      <c r="Z4411" s="6">
        <f>IF($A4411="placement",Y4411,SUMIF($C$10:$C$6209,$C4411,$Y$10:$Y$6209))</f>
        <v>43.732499999999995</v>
      </c>
      <c r="AA4411" s="17">
        <f t="shared" si="208"/>
        <v>1.811594202898581E-2</v>
      </c>
    </row>
    <row r="4412" spans="1:27" hidden="1" x14ac:dyDescent="0.3">
      <c r="A4412" s="8" t="s">
        <v>17</v>
      </c>
      <c r="B4412" s="8" t="s">
        <v>281</v>
      </c>
      <c r="C4412" s="8" t="s">
        <v>282</v>
      </c>
      <c r="D4412" s="8" t="s">
        <v>289</v>
      </c>
      <c r="E4412" s="8" t="s">
        <v>290</v>
      </c>
      <c r="F4412" s="29">
        <v>0.35</v>
      </c>
      <c r="G4412" s="29">
        <v>1</v>
      </c>
      <c r="H4412" s="30">
        <v>222.3937</v>
      </c>
      <c r="I4412" s="30">
        <v>77.729900000000001</v>
      </c>
      <c r="J4412" s="14">
        <v>362</v>
      </c>
      <c r="K4412" s="14">
        <v>127</v>
      </c>
      <c r="L4412" s="12">
        <v>0.34949999999999998</v>
      </c>
      <c r="M4412" s="7">
        <v>0.15504664000000001</v>
      </c>
      <c r="N4412" s="31">
        <v>0.01</v>
      </c>
      <c r="O4412" s="14">
        <f>IFERROR(VLOOKUP($C4412,'site totals'!$J$2:$K$607,2,FALSE),1)</f>
        <v>528.85879999999997</v>
      </c>
      <c r="P4412" s="32" t="s">
        <v>91</v>
      </c>
      <c r="Q4412" s="12">
        <v>0.93550327840000003</v>
      </c>
      <c r="R4412" s="29">
        <v>0.35</v>
      </c>
      <c r="S4412" s="2">
        <f>IF($A4412="site","",VLOOKUP($P4412,margin_ranges!$A$5:$D$10,4,FALSE)/100)</f>
        <v>0.29749999999999999</v>
      </c>
      <c r="T4412" s="6">
        <f>IF(A4412="placement",$J4412*MIN($Q4412,$S4412),"")</f>
        <v>107.69499999999999</v>
      </c>
      <c r="U4412" s="6">
        <f>IF($A4412="placement",T4412,SUMIF($C$10:$C$6209,$C4412,$T$10:$T$6209))</f>
        <v>107.69499999999999</v>
      </c>
      <c r="V4412" s="34">
        <f t="shared" si="209"/>
        <v>8.0769230769230704E-2</v>
      </c>
      <c r="W4412" s="24"/>
      <c r="X4412" s="2" t="str">
        <f>IFERROR(MIN(VLOOKUP($W4412,margin_ranges!$A$5:$D$10,4,FALSE),$Q4412*100)/100,"")</f>
        <v/>
      </c>
      <c r="Y4412" s="6">
        <f t="shared" si="207"/>
        <v>107.69499999999999</v>
      </c>
      <c r="Z4412" s="6">
        <f>IF($A4412="placement",Y4412,SUMIF($C$10:$C$6209,$C4412,$Y$10:$Y$6209))</f>
        <v>107.69499999999999</v>
      </c>
      <c r="AA4412" s="17">
        <f t="shared" si="208"/>
        <v>8.0769230769230704E-2</v>
      </c>
    </row>
    <row r="4413" spans="1:27" x14ac:dyDescent="0.3">
      <c r="A4413" s="16" t="s">
        <v>33</v>
      </c>
      <c r="B4413" s="16" t="s">
        <v>281</v>
      </c>
      <c r="C4413" s="16" t="s">
        <v>282</v>
      </c>
      <c r="D4413" s="8" t="s">
        <v>34</v>
      </c>
      <c r="E4413" s="16"/>
      <c r="F4413" s="17">
        <v>0.31725165204776701</v>
      </c>
      <c r="G4413" s="17">
        <v>0.95533438999999998</v>
      </c>
      <c r="H4413" s="36">
        <v>625.11760000000004</v>
      </c>
      <c r="I4413" s="36">
        <v>219.3623</v>
      </c>
      <c r="J4413" s="22">
        <v>1133</v>
      </c>
      <c r="K4413" s="22">
        <v>360</v>
      </c>
      <c r="L4413" s="18">
        <v>0.35089999999999999</v>
      </c>
      <c r="M4413" s="19">
        <v>0.17220658</v>
      </c>
      <c r="N4413" s="20">
        <v>1.0426E-2</v>
      </c>
      <c r="O4413" s="22">
        <f>IFERROR(VLOOKUP($C4413,'site totals'!$J$2:$K$607,2,FALSE),1)</f>
        <v>528.85879999999997</v>
      </c>
      <c r="P4413" s="21"/>
      <c r="Q4413" s="18">
        <v>0.93945643590000005</v>
      </c>
      <c r="R4413" s="17">
        <v>0.31730000000000003</v>
      </c>
      <c r="S4413" s="18" t="str">
        <f>IF($A4413="site","",VLOOKUP($P4413,margin_ranges!$A$5:$D$10,4,FALSE)/100)</f>
        <v/>
      </c>
      <c r="T4413" s="22" t="str">
        <f>IF(A4413="placement",$J4413*MIN($Q4413,$S4413),"")</f>
        <v/>
      </c>
      <c r="U4413" s="22">
        <f>IF($A4413="placement",T4413,SUMIF($C$10:$C$6209,$C4413,$T$10:$T$6209))</f>
        <v>337.36500000000001</v>
      </c>
      <c r="V4413" s="37">
        <f t="shared" si="209"/>
        <v>2.861787428065532E-2</v>
      </c>
      <c r="W4413" s="38"/>
      <c r="X4413" s="18" t="str">
        <f>IFERROR(MIN(VLOOKUP($W4413,margin_ranges!$A$5:$D$10,4,FALSE),$Q4413*100)/100,"")</f>
        <v/>
      </c>
      <c r="Y4413" s="6" t="str">
        <f t="shared" si="207"/>
        <v/>
      </c>
      <c r="Z4413" s="6">
        <f>IF($A4413="placement",Y4413,SUMIF($C$10:$C$6209,$C4413,$Y$10:$Y$6209))</f>
        <v>337.36500000000001</v>
      </c>
      <c r="AA4413" s="17">
        <f t="shared" si="208"/>
        <v>2.861787428065532E-2</v>
      </c>
    </row>
    <row r="4414" spans="1:27" hidden="1" x14ac:dyDescent="0.3">
      <c r="A4414" s="8" t="s">
        <v>17</v>
      </c>
      <c r="B4414" s="8" t="s">
        <v>6112</v>
      </c>
      <c r="C4414" s="8" t="s">
        <v>6113</v>
      </c>
      <c r="D4414" s="8" t="s">
        <v>12062</v>
      </c>
      <c r="E4414" s="8" t="s">
        <v>12063</v>
      </c>
      <c r="F4414" s="29">
        <v>0.249999999999999</v>
      </c>
      <c r="G4414" s="29">
        <v>1</v>
      </c>
      <c r="H4414" s="30">
        <v>38.537700000000001</v>
      </c>
      <c r="I4414" s="30">
        <v>5.0907999999999998</v>
      </c>
      <c r="J4414" s="14">
        <v>174</v>
      </c>
      <c r="K4414" s="14">
        <v>44</v>
      </c>
      <c r="L4414" s="12">
        <v>0.1321</v>
      </c>
      <c r="M4414" s="7">
        <v>1.14223176</v>
      </c>
      <c r="N4414" s="31">
        <v>0.3</v>
      </c>
      <c r="O4414" s="14">
        <f>IFERROR(VLOOKUP($C4414,'site totals'!$J$2:$K$607,2,FALSE),1)</f>
        <v>525.3288</v>
      </c>
      <c r="P4414" s="32" t="s">
        <v>91</v>
      </c>
      <c r="Q4414" s="12">
        <v>0.73735627950000004</v>
      </c>
      <c r="R4414" s="29">
        <v>0.25</v>
      </c>
      <c r="S4414" s="2">
        <f>IF($A4414="site","",VLOOKUP($P4414,margin_ranges!$A$5:$D$10,4,FALSE)/100)</f>
        <v>0.29749999999999999</v>
      </c>
      <c r="T4414" s="6">
        <f>IF(A4414="placement",$J4414*MIN($Q4414,$S4414),"")</f>
        <v>51.765000000000001</v>
      </c>
      <c r="U4414" s="6">
        <f>IF($A4414="placement",T4414,SUMIF($C$10:$C$6209,$C4414,$T$10:$T$6209))</f>
        <v>51.765000000000001</v>
      </c>
      <c r="V4414" s="34">
        <f t="shared" si="209"/>
        <v>-6.3333333333333353E-2</v>
      </c>
      <c r="W4414" s="24"/>
      <c r="X4414" s="2" t="str">
        <f>IFERROR(MIN(VLOOKUP($W4414,margin_ranges!$A$5:$D$10,4,FALSE),$Q4414*100)/100,"")</f>
        <v/>
      </c>
      <c r="Y4414" s="6">
        <f t="shared" si="207"/>
        <v>51.765000000000001</v>
      </c>
      <c r="Z4414" s="6">
        <f>IF($A4414="placement",Y4414,SUMIF($C$10:$C$6209,$C4414,$Y$10:$Y$6209))</f>
        <v>51.765000000000001</v>
      </c>
      <c r="AA4414" s="29">
        <f t="shared" si="208"/>
        <v>-6.3333333333333353E-2</v>
      </c>
    </row>
    <row r="4415" spans="1:27" hidden="1" x14ac:dyDescent="0.3">
      <c r="A4415" s="8" t="s">
        <v>17</v>
      </c>
      <c r="B4415" s="8" t="s">
        <v>6112</v>
      </c>
      <c r="C4415" s="8" t="s">
        <v>6113</v>
      </c>
      <c r="D4415" s="8" t="s">
        <v>6114</v>
      </c>
      <c r="E4415" s="8" t="s">
        <v>6115</v>
      </c>
      <c r="F4415" s="29">
        <v>0.25</v>
      </c>
      <c r="G4415" s="29">
        <v>1</v>
      </c>
      <c r="H4415" s="30">
        <v>202.73929999999999</v>
      </c>
      <c r="I4415" s="30">
        <v>32.466099999999997</v>
      </c>
      <c r="J4415" s="14">
        <v>951</v>
      </c>
      <c r="K4415" s="14">
        <v>238</v>
      </c>
      <c r="L4415" s="12">
        <v>0.16009999999999999</v>
      </c>
      <c r="M4415" s="7">
        <v>0.97666971000000002</v>
      </c>
      <c r="N4415" s="31">
        <v>0.3</v>
      </c>
      <c r="O4415" s="14">
        <f>IFERROR(VLOOKUP($C4415,'site totals'!$J$2:$K$607,2,FALSE),1)</f>
        <v>525.3288</v>
      </c>
      <c r="P4415" s="32" t="s">
        <v>91</v>
      </c>
      <c r="Q4415" s="12">
        <v>0.69283372170000002</v>
      </c>
      <c r="R4415" s="29">
        <v>0.25</v>
      </c>
      <c r="S4415" s="2">
        <f>IF($A4415="site","",VLOOKUP($P4415,margin_ranges!$A$5:$D$10,4,FALSE)/100)</f>
        <v>0.29749999999999999</v>
      </c>
      <c r="T4415" s="6">
        <f>IF(A4415="placement",$J4415*MIN($Q4415,$S4415),"")</f>
        <v>282.92250000000001</v>
      </c>
      <c r="U4415" s="6">
        <f>IF($A4415="placement",T4415,SUMIF($C$10:$C$6209,$C4415,$T$10:$T$6209))</f>
        <v>282.92250000000001</v>
      </c>
      <c r="V4415" s="34">
        <f t="shared" si="209"/>
        <v>-6.3333333333333353E-2</v>
      </c>
      <c r="W4415" s="24"/>
      <c r="X4415" s="2" t="str">
        <f>IFERROR(MIN(VLOOKUP($W4415,margin_ranges!$A$5:$D$10,4,FALSE),$Q4415*100)/100,"")</f>
        <v/>
      </c>
      <c r="Y4415" s="6">
        <f t="shared" si="207"/>
        <v>282.92250000000001</v>
      </c>
      <c r="Z4415" s="6">
        <f>IF($A4415="placement",Y4415,SUMIF($C$10:$C$6209,$C4415,$Y$10:$Y$6209))</f>
        <v>282.92250000000001</v>
      </c>
      <c r="AA4415" s="29">
        <f t="shared" si="208"/>
        <v>-6.3333333333333353E-2</v>
      </c>
    </row>
    <row r="4416" spans="1:27" x14ac:dyDescent="0.3">
      <c r="A4416" s="16" t="s">
        <v>33</v>
      </c>
      <c r="B4416" s="16" t="s">
        <v>6112</v>
      </c>
      <c r="C4416" s="16" t="s">
        <v>6113</v>
      </c>
      <c r="D4416" s="8" t="s">
        <v>34</v>
      </c>
      <c r="E4416" s="16"/>
      <c r="F4416" s="17">
        <v>0.25</v>
      </c>
      <c r="G4416" s="17">
        <v>1</v>
      </c>
      <c r="H4416" s="36">
        <v>241.27889999999999</v>
      </c>
      <c r="I4416" s="36">
        <v>37.556899999999999</v>
      </c>
      <c r="J4416" s="22">
        <v>1126</v>
      </c>
      <c r="K4416" s="22">
        <v>281</v>
      </c>
      <c r="L4416" s="18">
        <v>0.15570000000000001</v>
      </c>
      <c r="M4416" s="19">
        <v>0.99911143999999996</v>
      </c>
      <c r="N4416" s="20">
        <v>0.3</v>
      </c>
      <c r="O4416" s="22">
        <f>IFERROR(VLOOKUP($C4416,'site totals'!$J$2:$K$607,2,FALSE),1)</f>
        <v>525.3288</v>
      </c>
      <c r="P4416" s="21"/>
      <c r="Q4416" s="18">
        <v>0.69973319570000003</v>
      </c>
      <c r="R4416" s="17">
        <v>0.25</v>
      </c>
      <c r="S4416" s="18" t="str">
        <f>IF($A4416="site","",VLOOKUP($P4416,margin_ranges!$A$5:$D$10,4,FALSE)/100)</f>
        <v/>
      </c>
      <c r="T4416" s="22" t="str">
        <f>IF(A4416="placement",$J4416*MIN($Q4416,$S4416),"")</f>
        <v/>
      </c>
      <c r="U4416" s="22">
        <f>IF($A4416="placement",T4416,SUMIF($C$10:$C$6209,$C4416,$T$10:$T$6209))</f>
        <v>334.6875</v>
      </c>
      <c r="V4416" s="37">
        <f t="shared" si="209"/>
        <v>-6.2981053878034321E-2</v>
      </c>
      <c r="W4416" s="38"/>
      <c r="X4416" s="18" t="str">
        <f>IFERROR(MIN(VLOOKUP($W4416,margin_ranges!$A$5:$D$10,4,FALSE),$Q4416*100)/100,"")</f>
        <v/>
      </c>
      <c r="Y4416" s="6" t="str">
        <f t="shared" si="207"/>
        <v/>
      </c>
      <c r="Z4416" s="6">
        <f>IF($A4416="placement",Y4416,SUMIF($C$10:$C$6209,$C4416,$Y$10:$Y$6209))</f>
        <v>334.6875</v>
      </c>
      <c r="AA4416" s="17">
        <f t="shared" si="208"/>
        <v>-6.2981053878034321E-2</v>
      </c>
    </row>
    <row r="4417" spans="1:27" hidden="1" x14ac:dyDescent="0.3">
      <c r="A4417" s="8" t="s">
        <v>17</v>
      </c>
      <c r="B4417" s="8" t="s">
        <v>5814</v>
      </c>
      <c r="C4417" s="8" t="s">
        <v>5815</v>
      </c>
      <c r="D4417" s="8" t="s">
        <v>12056</v>
      </c>
      <c r="E4417" s="8" t="s">
        <v>12057</v>
      </c>
      <c r="F4417" s="29">
        <v>0.25</v>
      </c>
      <c r="G4417" s="29">
        <v>0</v>
      </c>
      <c r="H4417" s="30">
        <v>0.75209999999999999</v>
      </c>
      <c r="I4417" s="30">
        <v>0.21820000000000001</v>
      </c>
      <c r="J4417" s="14">
        <v>7</v>
      </c>
      <c r="K4417" s="14">
        <v>2</v>
      </c>
      <c r="L4417" s="12">
        <v>0.29020000000000001</v>
      </c>
      <c r="M4417" s="7">
        <v>1.0211783999999999</v>
      </c>
      <c r="N4417" s="31">
        <v>0.7</v>
      </c>
      <c r="O4417" s="14">
        <f>IFERROR(VLOOKUP($C4417,'site totals'!$J$2:$K$607,2,FALSE),1)</f>
        <v>523.07129999999995</v>
      </c>
      <c r="P4417" s="32" t="s">
        <v>22</v>
      </c>
      <c r="Q4417" s="12">
        <v>0.31451742150000001</v>
      </c>
      <c r="R4417" s="29">
        <v>0.25</v>
      </c>
      <c r="S4417" s="2">
        <f>IF($A4417="site","",VLOOKUP($P4417,margin_ranges!$A$5:$D$10,4,FALSE)/100)</f>
        <v>0.29749999999999999</v>
      </c>
      <c r="T4417" s="6">
        <f>IF(A4417="placement",$J4417*MIN($Q4417,$S4417),"")</f>
        <v>2.0825</v>
      </c>
      <c r="U4417" s="6">
        <f>IF($A4417="placement",T4417,SUMIF($C$10:$C$6209,$C4417,$T$10:$T$6209))</f>
        <v>2.0825</v>
      </c>
      <c r="V4417" s="34">
        <f t="shared" si="209"/>
        <v>-6.3333333333333242E-2</v>
      </c>
      <c r="W4417" s="24"/>
      <c r="X4417" s="2" t="str">
        <f>IFERROR(MIN(VLOOKUP($W4417,margin_ranges!$A$5:$D$10,4,FALSE),$Q4417*100)/100,"")</f>
        <v/>
      </c>
      <c r="Y4417" s="6">
        <f t="shared" si="207"/>
        <v>2.0825</v>
      </c>
      <c r="Z4417" s="6">
        <f>IF($A4417="placement",Y4417,SUMIF($C$10:$C$6209,$C4417,$Y$10:$Y$6209))</f>
        <v>2.0825</v>
      </c>
      <c r="AA4417" s="29">
        <f t="shared" si="208"/>
        <v>-6.3333333333333242E-2</v>
      </c>
    </row>
    <row r="4418" spans="1:27" hidden="1" x14ac:dyDescent="0.3">
      <c r="A4418" s="8" t="s">
        <v>17</v>
      </c>
      <c r="B4418" s="8" t="s">
        <v>5814</v>
      </c>
      <c r="C4418" s="8" t="s">
        <v>5815</v>
      </c>
      <c r="D4418" s="33" t="s">
        <v>5842</v>
      </c>
      <c r="E4418" s="8" t="s">
        <v>5843</v>
      </c>
      <c r="F4418" s="29">
        <v>0.28999999999999998</v>
      </c>
      <c r="G4418" s="29">
        <v>0</v>
      </c>
      <c r="H4418" s="30">
        <v>2.4708999999999999</v>
      </c>
      <c r="I4418" s="30">
        <v>0.38390000000000002</v>
      </c>
      <c r="J4418" s="14">
        <v>17</v>
      </c>
      <c r="K4418" s="14">
        <v>4</v>
      </c>
      <c r="L4418" s="12">
        <v>0.15540000000000001</v>
      </c>
      <c r="M4418" s="7">
        <v>1.4858950500000001</v>
      </c>
      <c r="N4418" s="31">
        <v>1</v>
      </c>
      <c r="O4418" s="14">
        <f>IFERROR(VLOOKUP($C4418,'site totals'!$J$2:$K$607,2,FALSE),1)</f>
        <v>523.07129999999995</v>
      </c>
      <c r="P4418" s="32" t="s">
        <v>22</v>
      </c>
      <c r="Q4418" s="12">
        <v>0.3270049592</v>
      </c>
      <c r="R4418" s="29">
        <v>0.28999999999999998</v>
      </c>
      <c r="S4418" s="2">
        <f>IF($A4418="site","",VLOOKUP($P4418,margin_ranges!$A$5:$D$10,4,FALSE)/100)</f>
        <v>0.29749999999999999</v>
      </c>
      <c r="T4418" s="6">
        <f>IF(A4418="placement",$J4418*MIN($Q4418,$S4418),"")</f>
        <v>5.0575000000000001</v>
      </c>
      <c r="U4418" s="6">
        <f>IF($A4418="placement",T4418,SUMIF($C$10:$C$6209,$C4418,$T$10:$T$6209))</f>
        <v>5.0575000000000001</v>
      </c>
      <c r="V4418" s="34">
        <f t="shared" si="209"/>
        <v>-1.0563380281690238E-2</v>
      </c>
      <c r="W4418" s="24"/>
      <c r="X4418" s="2" t="str">
        <f>IFERROR(MIN(VLOOKUP($W4418,margin_ranges!$A$5:$D$10,4,FALSE),$Q4418*100)/100,"")</f>
        <v/>
      </c>
      <c r="Y4418" s="6">
        <f t="shared" si="207"/>
        <v>5.0575000000000001</v>
      </c>
      <c r="Z4418" s="6">
        <f>IF($A4418="placement",Y4418,SUMIF($C$10:$C$6209,$C4418,$Y$10:$Y$6209))</f>
        <v>5.0575000000000001</v>
      </c>
      <c r="AA4418" s="29">
        <f t="shared" si="208"/>
        <v>-1.0563380281690238E-2</v>
      </c>
    </row>
    <row r="4419" spans="1:27" hidden="1" x14ac:dyDescent="0.3">
      <c r="A4419" s="8" t="s">
        <v>17</v>
      </c>
      <c r="B4419" s="8" t="s">
        <v>5814</v>
      </c>
      <c r="C4419" s="8" t="s">
        <v>5815</v>
      </c>
      <c r="D4419" s="8" t="s">
        <v>5828</v>
      </c>
      <c r="E4419" s="8" t="s">
        <v>5829</v>
      </c>
      <c r="F4419" s="29">
        <v>0.28999999999999998</v>
      </c>
      <c r="G4419" s="29">
        <v>0</v>
      </c>
      <c r="H4419" s="30">
        <v>2.4350000000000001</v>
      </c>
      <c r="I4419" s="30">
        <v>0.28849999999999998</v>
      </c>
      <c r="J4419" s="14">
        <v>13</v>
      </c>
      <c r="K4419" s="14">
        <v>3</v>
      </c>
      <c r="L4419" s="12">
        <v>0.11849999999999999</v>
      </c>
      <c r="M4419" s="7">
        <v>1.4624412</v>
      </c>
      <c r="N4419" s="31">
        <v>1</v>
      </c>
      <c r="O4419" s="14">
        <f>IFERROR(VLOOKUP($C4419,'site totals'!$J$2:$K$607,2,FALSE),1)</f>
        <v>523.07129999999995</v>
      </c>
      <c r="P4419" s="32" t="s">
        <v>22</v>
      </c>
      <c r="Q4419" s="12">
        <v>0.31621182370000001</v>
      </c>
      <c r="R4419" s="29">
        <v>0.28999999999999998</v>
      </c>
      <c r="S4419" s="2">
        <f>IF($A4419="site","",VLOOKUP($P4419,margin_ranges!$A$5:$D$10,4,FALSE)/100)</f>
        <v>0.29749999999999999</v>
      </c>
      <c r="T4419" s="6">
        <f>IF(A4419="placement",$J4419*MIN($Q4419,$S4419),"")</f>
        <v>3.8674999999999997</v>
      </c>
      <c r="U4419" s="6">
        <f>IF($A4419="placement",T4419,SUMIF($C$10:$C$6209,$C4419,$T$10:$T$6209))</f>
        <v>3.8674999999999997</v>
      </c>
      <c r="V4419" s="34">
        <f t="shared" si="209"/>
        <v>-1.0563380281690127E-2</v>
      </c>
      <c r="W4419" s="24"/>
      <c r="X4419" s="2" t="str">
        <f>IFERROR(MIN(VLOOKUP($W4419,margin_ranges!$A$5:$D$10,4,FALSE),$Q4419*100)/100,"")</f>
        <v/>
      </c>
      <c r="Y4419" s="6">
        <f t="shared" si="207"/>
        <v>3.8674999999999997</v>
      </c>
      <c r="Z4419" s="6">
        <f>IF($A4419="placement",Y4419,SUMIF($C$10:$C$6209,$C4419,$Y$10:$Y$6209))</f>
        <v>3.8674999999999997</v>
      </c>
      <c r="AA4419" s="29">
        <f t="shared" si="208"/>
        <v>-1.0563380281690127E-2</v>
      </c>
    </row>
    <row r="4420" spans="1:27" hidden="1" x14ac:dyDescent="0.3">
      <c r="A4420" s="8" t="s">
        <v>17</v>
      </c>
      <c r="B4420" s="8" t="s">
        <v>5814</v>
      </c>
      <c r="C4420" s="8" t="s">
        <v>5815</v>
      </c>
      <c r="D4420" s="8" t="s">
        <v>5858</v>
      </c>
      <c r="E4420" s="8" t="s">
        <v>5859</v>
      </c>
      <c r="F4420" s="29">
        <v>0.28999999999999998</v>
      </c>
      <c r="G4420" s="29">
        <v>0</v>
      </c>
      <c r="H4420" s="30">
        <v>2.5811999999999999</v>
      </c>
      <c r="I4420" s="30">
        <v>0.4803</v>
      </c>
      <c r="J4420" s="14">
        <v>22</v>
      </c>
      <c r="K4420" s="14">
        <v>6</v>
      </c>
      <c r="L4420" s="12">
        <v>0.18609999999999999</v>
      </c>
      <c r="M4420" s="7">
        <v>1.50469958</v>
      </c>
      <c r="N4420" s="31">
        <v>1</v>
      </c>
      <c r="O4420" s="14">
        <f>IFERROR(VLOOKUP($C4420,'site totals'!$J$2:$K$607,2,FALSE),1)</f>
        <v>523.07129999999995</v>
      </c>
      <c r="P4420" s="32" t="s">
        <v>22</v>
      </c>
      <c r="Q4420" s="12">
        <v>0.33541551359999999</v>
      </c>
      <c r="R4420" s="29">
        <v>0.28999999999999998</v>
      </c>
      <c r="S4420" s="2">
        <f>IF($A4420="site","",VLOOKUP($P4420,margin_ranges!$A$5:$D$10,4,FALSE)/100)</f>
        <v>0.29749999999999999</v>
      </c>
      <c r="T4420" s="6">
        <f>IF(A4420="placement",$J4420*MIN($Q4420,$S4420),"")</f>
        <v>6.5449999999999999</v>
      </c>
      <c r="U4420" s="6">
        <f>IF($A4420="placement",T4420,SUMIF($C$10:$C$6209,$C4420,$T$10:$T$6209))</f>
        <v>6.5449999999999999</v>
      </c>
      <c r="V4420" s="34">
        <f t="shared" si="209"/>
        <v>-1.0563380281690127E-2</v>
      </c>
      <c r="W4420" s="24"/>
      <c r="X4420" s="2" t="str">
        <f>IFERROR(MIN(VLOOKUP($W4420,margin_ranges!$A$5:$D$10,4,FALSE),$Q4420*100)/100,"")</f>
        <v/>
      </c>
      <c r="Y4420" s="6">
        <f t="shared" si="207"/>
        <v>6.5449999999999999</v>
      </c>
      <c r="Z4420" s="6">
        <f>IF($A4420="placement",Y4420,SUMIF($C$10:$C$6209,$C4420,$Y$10:$Y$6209))</f>
        <v>6.5449999999999999</v>
      </c>
      <c r="AA4420" s="29">
        <f t="shared" si="208"/>
        <v>-1.0563380281690127E-2</v>
      </c>
    </row>
    <row r="4421" spans="1:27" hidden="1" x14ac:dyDescent="0.3">
      <c r="A4421" s="8" t="s">
        <v>17</v>
      </c>
      <c r="B4421" s="8" t="s">
        <v>5814</v>
      </c>
      <c r="C4421" s="8" t="s">
        <v>5815</v>
      </c>
      <c r="D4421" s="8" t="s">
        <v>5826</v>
      </c>
      <c r="E4421" s="8" t="s">
        <v>5827</v>
      </c>
      <c r="F4421" s="29">
        <v>0.28999999999999998</v>
      </c>
      <c r="G4421" s="29">
        <v>0</v>
      </c>
      <c r="H4421" s="30">
        <v>2.7113</v>
      </c>
      <c r="I4421" s="30">
        <v>0.50209999999999999</v>
      </c>
      <c r="J4421" s="14">
        <v>24</v>
      </c>
      <c r="K4421" s="14">
        <v>6</v>
      </c>
      <c r="L4421" s="12">
        <v>0.1852</v>
      </c>
      <c r="M4421" s="7">
        <v>1.58685633</v>
      </c>
      <c r="N4421" s="31">
        <v>1</v>
      </c>
      <c r="O4421" s="14">
        <f>IFERROR(VLOOKUP($C4421,'site totals'!$J$2:$K$607,2,FALSE),1)</f>
        <v>523.07129999999995</v>
      </c>
      <c r="P4421" s="32" t="s">
        <v>22</v>
      </c>
      <c r="Q4421" s="12">
        <v>0.36982322779999999</v>
      </c>
      <c r="R4421" s="29">
        <v>0.28999999999999998</v>
      </c>
      <c r="S4421" s="2">
        <f>IF($A4421="site","",VLOOKUP($P4421,margin_ranges!$A$5:$D$10,4,FALSE)/100)</f>
        <v>0.29749999999999999</v>
      </c>
      <c r="T4421" s="6">
        <f>IF(A4421="placement",$J4421*MIN($Q4421,$S4421),"")</f>
        <v>7.14</v>
      </c>
      <c r="U4421" s="6">
        <f>IF($A4421="placement",T4421,SUMIF($C$10:$C$6209,$C4421,$T$10:$T$6209))</f>
        <v>7.14</v>
      </c>
      <c r="V4421" s="34">
        <f t="shared" si="209"/>
        <v>-1.0563380281690127E-2</v>
      </c>
      <c r="W4421" s="24"/>
      <c r="X4421" s="2" t="str">
        <f>IFERROR(MIN(VLOOKUP($W4421,margin_ranges!$A$5:$D$10,4,FALSE),$Q4421*100)/100,"")</f>
        <v/>
      </c>
      <c r="Y4421" s="6">
        <f t="shared" si="207"/>
        <v>7.14</v>
      </c>
      <c r="Z4421" s="6">
        <f>IF($A4421="placement",Y4421,SUMIF($C$10:$C$6209,$C4421,$Y$10:$Y$6209))</f>
        <v>7.14</v>
      </c>
      <c r="AA4421" s="17">
        <f t="shared" si="208"/>
        <v>-1.0563380281690127E-2</v>
      </c>
    </row>
    <row r="4422" spans="1:27" hidden="1" x14ac:dyDescent="0.3">
      <c r="A4422" s="8" t="s">
        <v>17</v>
      </c>
      <c r="B4422" s="8" t="s">
        <v>5814</v>
      </c>
      <c r="C4422" s="8" t="s">
        <v>5815</v>
      </c>
      <c r="D4422" s="8" t="s">
        <v>5830</v>
      </c>
      <c r="E4422" s="8" t="s">
        <v>5831</v>
      </c>
      <c r="F4422" s="29">
        <v>0.28999999999999998</v>
      </c>
      <c r="G4422" s="29">
        <v>0</v>
      </c>
      <c r="H4422" s="30">
        <v>1.8657999999999999</v>
      </c>
      <c r="I4422" s="30">
        <v>0.80389999999999995</v>
      </c>
      <c r="J4422" s="14">
        <v>26</v>
      </c>
      <c r="K4422" s="14">
        <v>7</v>
      </c>
      <c r="L4422" s="12">
        <v>0.43080000000000002</v>
      </c>
      <c r="M4422" s="7">
        <v>1.0727474699999999</v>
      </c>
      <c r="N4422" s="31">
        <v>0.7</v>
      </c>
      <c r="O4422" s="14">
        <f>IFERROR(VLOOKUP($C4422,'site totals'!$J$2:$K$607,2,FALSE),1)</f>
        <v>523.07129999999995</v>
      </c>
      <c r="P4422" s="32" t="s">
        <v>22</v>
      </c>
      <c r="Q4422" s="12">
        <v>0.34746991150000001</v>
      </c>
      <c r="R4422" s="29">
        <v>0.28999999999999998</v>
      </c>
      <c r="S4422" s="2">
        <f>IF($A4422="site","",VLOOKUP($P4422,margin_ranges!$A$5:$D$10,4,FALSE)/100)</f>
        <v>0.29749999999999999</v>
      </c>
      <c r="T4422" s="6">
        <f>IF(A4422="placement",$J4422*MIN($Q4422,$S4422),"")</f>
        <v>7.7349999999999994</v>
      </c>
      <c r="U4422" s="6">
        <f>IF($A4422="placement",T4422,SUMIF($C$10:$C$6209,$C4422,$T$10:$T$6209))</f>
        <v>7.7349999999999994</v>
      </c>
      <c r="V4422" s="34">
        <f t="shared" si="209"/>
        <v>-1.0563380281690127E-2</v>
      </c>
      <c r="W4422" s="24"/>
      <c r="X4422" s="2" t="str">
        <f>IFERROR(MIN(VLOOKUP($W4422,margin_ranges!$A$5:$D$10,4,FALSE),$Q4422*100)/100,"")</f>
        <v/>
      </c>
      <c r="Y4422" s="6">
        <f t="shared" si="207"/>
        <v>7.7349999999999994</v>
      </c>
      <c r="Z4422" s="6">
        <f>IF($A4422="placement",Y4422,SUMIF($C$10:$C$6209,$C4422,$Y$10:$Y$6209))</f>
        <v>7.7349999999999994</v>
      </c>
      <c r="AA4422" s="29">
        <f t="shared" si="208"/>
        <v>-1.0563380281690127E-2</v>
      </c>
    </row>
    <row r="4423" spans="1:27" hidden="1" x14ac:dyDescent="0.3">
      <c r="A4423" s="8" t="s">
        <v>17</v>
      </c>
      <c r="B4423" s="8" t="s">
        <v>5814</v>
      </c>
      <c r="C4423" s="8" t="s">
        <v>5815</v>
      </c>
      <c r="D4423" s="8" t="s">
        <v>5864</v>
      </c>
      <c r="E4423" s="8" t="s">
        <v>5865</v>
      </c>
      <c r="F4423" s="29">
        <v>0.28999999999999998</v>
      </c>
      <c r="G4423" s="29">
        <v>0</v>
      </c>
      <c r="H4423" s="30">
        <v>4.3959000000000001</v>
      </c>
      <c r="I4423" s="30">
        <v>1.0869</v>
      </c>
      <c r="J4423" s="14">
        <v>35</v>
      </c>
      <c r="K4423" s="14">
        <v>9</v>
      </c>
      <c r="L4423" s="12">
        <v>0.24729999999999999</v>
      </c>
      <c r="M4423" s="7">
        <v>1.0757836599999999</v>
      </c>
      <c r="N4423" s="31">
        <v>0.7</v>
      </c>
      <c r="O4423" s="14">
        <f>IFERROR(VLOOKUP($C4423,'site totals'!$J$2:$K$607,2,FALSE),1)</f>
        <v>523.07129999999995</v>
      </c>
      <c r="P4423" s="32" t="s">
        <v>22</v>
      </c>
      <c r="Q4423" s="12">
        <v>0.34931155390000002</v>
      </c>
      <c r="R4423" s="29">
        <v>0.28999999999999998</v>
      </c>
      <c r="S4423" s="2">
        <f>IF($A4423="site","",VLOOKUP($P4423,margin_ranges!$A$5:$D$10,4,FALSE)/100)</f>
        <v>0.29749999999999999</v>
      </c>
      <c r="T4423" s="6">
        <f>IF(A4423="placement",$J4423*MIN($Q4423,$S4423),"")</f>
        <v>10.4125</v>
      </c>
      <c r="U4423" s="6">
        <f>IF($A4423="placement",T4423,SUMIF($C$10:$C$6209,$C4423,$T$10:$T$6209))</f>
        <v>10.4125</v>
      </c>
      <c r="V4423" s="34">
        <f t="shared" si="209"/>
        <v>-1.0563380281690127E-2</v>
      </c>
      <c r="W4423" s="24"/>
      <c r="X4423" s="2" t="str">
        <f>IFERROR(MIN(VLOOKUP($W4423,margin_ranges!$A$5:$D$10,4,FALSE),$Q4423*100)/100,"")</f>
        <v/>
      </c>
      <c r="Y4423" s="6">
        <f t="shared" si="207"/>
        <v>10.4125</v>
      </c>
      <c r="Z4423" s="6">
        <f>IF($A4423="placement",Y4423,SUMIF($C$10:$C$6209,$C4423,$Y$10:$Y$6209))</f>
        <v>10.4125</v>
      </c>
      <c r="AA4423" s="29">
        <f t="shared" si="208"/>
        <v>-1.0563380281690127E-2</v>
      </c>
    </row>
    <row r="4424" spans="1:27" hidden="1" x14ac:dyDescent="0.3">
      <c r="A4424" s="8" t="s">
        <v>17</v>
      </c>
      <c r="B4424" s="8" t="s">
        <v>5814</v>
      </c>
      <c r="C4424" s="8" t="s">
        <v>5815</v>
      </c>
      <c r="D4424" s="8" t="s">
        <v>5868</v>
      </c>
      <c r="E4424" s="8" t="s">
        <v>5869</v>
      </c>
      <c r="F4424" s="29">
        <v>0.28999999999999998</v>
      </c>
      <c r="G4424" s="29">
        <v>0</v>
      </c>
      <c r="H4424" s="30">
        <v>5.8817000000000004</v>
      </c>
      <c r="I4424" s="30">
        <v>1.2807999999999999</v>
      </c>
      <c r="J4424" s="14">
        <v>36</v>
      </c>
      <c r="K4424" s="14">
        <v>9</v>
      </c>
      <c r="L4424" s="12">
        <v>0.21779999999999999</v>
      </c>
      <c r="M4424" s="7">
        <v>0.94308181000000002</v>
      </c>
      <c r="N4424" s="31">
        <v>0.6</v>
      </c>
      <c r="O4424" s="14">
        <f>IFERROR(VLOOKUP($C4424,'site totals'!$J$2:$K$607,2,FALSE),1)</f>
        <v>523.07129999999995</v>
      </c>
      <c r="P4424" s="32" t="s">
        <v>22</v>
      </c>
      <c r="Q4424" s="12">
        <v>0.36378796479999997</v>
      </c>
      <c r="R4424" s="29">
        <v>0.28999999999999998</v>
      </c>
      <c r="S4424" s="2">
        <f>IF($A4424="site","",VLOOKUP($P4424,margin_ranges!$A$5:$D$10,4,FALSE)/100)</f>
        <v>0.29749999999999999</v>
      </c>
      <c r="T4424" s="6">
        <f>IF(A4424="placement",$J4424*MIN($Q4424,$S4424),"")</f>
        <v>10.709999999999999</v>
      </c>
      <c r="U4424" s="6">
        <f>IF($A4424="placement",T4424,SUMIF($C$10:$C$6209,$C4424,$T$10:$T$6209))</f>
        <v>10.709999999999999</v>
      </c>
      <c r="V4424" s="34">
        <f t="shared" si="209"/>
        <v>-1.0563380281690127E-2</v>
      </c>
      <c r="W4424" s="24"/>
      <c r="X4424" s="2" t="str">
        <f>IFERROR(MIN(VLOOKUP($W4424,margin_ranges!$A$5:$D$10,4,FALSE),$Q4424*100)/100,"")</f>
        <v/>
      </c>
      <c r="Y4424" s="6">
        <f t="shared" si="207"/>
        <v>10.709999999999999</v>
      </c>
      <c r="Z4424" s="6">
        <f>IF($A4424="placement",Y4424,SUMIF($C$10:$C$6209,$C4424,$Y$10:$Y$6209))</f>
        <v>10.709999999999999</v>
      </c>
      <c r="AA4424" s="29">
        <f t="shared" si="208"/>
        <v>-1.0563380281690127E-2</v>
      </c>
    </row>
    <row r="4425" spans="1:27" hidden="1" x14ac:dyDescent="0.3">
      <c r="A4425" s="8" t="s">
        <v>17</v>
      </c>
      <c r="B4425" s="8" t="s">
        <v>5814</v>
      </c>
      <c r="C4425" s="8" t="s">
        <v>5815</v>
      </c>
      <c r="D4425" s="8" t="s">
        <v>5850</v>
      </c>
      <c r="E4425" s="8" t="s">
        <v>5851</v>
      </c>
      <c r="F4425" s="29">
        <v>0.28999999999999998</v>
      </c>
      <c r="G4425" s="29">
        <v>0</v>
      </c>
      <c r="H4425" s="30">
        <v>36.4756</v>
      </c>
      <c r="I4425" s="30">
        <v>1.2098</v>
      </c>
      <c r="J4425" s="14">
        <v>44</v>
      </c>
      <c r="K4425" s="14">
        <v>11</v>
      </c>
      <c r="L4425" s="12">
        <v>3.32E-2</v>
      </c>
      <c r="M4425" s="7">
        <v>1.2000708499999999</v>
      </c>
      <c r="N4425" s="31">
        <v>0.7</v>
      </c>
      <c r="O4425" s="14">
        <f>IFERROR(VLOOKUP($C4425,'site totals'!$J$2:$K$607,2,FALSE),1)</f>
        <v>523.07129999999995</v>
      </c>
      <c r="P4425" s="32" t="s">
        <v>22</v>
      </c>
      <c r="Q4425" s="12">
        <v>0.41670110599999999</v>
      </c>
      <c r="R4425" s="29">
        <v>0.28999999999999998</v>
      </c>
      <c r="S4425" s="2">
        <f>IF($A4425="site","",VLOOKUP($P4425,margin_ranges!$A$5:$D$10,4,FALSE)/100)</f>
        <v>0.29749999999999999</v>
      </c>
      <c r="T4425" s="6">
        <f>IF(A4425="placement",$J4425*MIN($Q4425,$S4425),"")</f>
        <v>13.09</v>
      </c>
      <c r="U4425" s="6">
        <f>IF($A4425="placement",T4425,SUMIF($C$10:$C$6209,$C4425,$T$10:$T$6209))</f>
        <v>13.09</v>
      </c>
      <c r="V4425" s="34">
        <f t="shared" si="209"/>
        <v>-1.0563380281690127E-2</v>
      </c>
      <c r="W4425" s="24"/>
      <c r="X4425" s="2" t="str">
        <f>IFERROR(MIN(VLOOKUP($W4425,margin_ranges!$A$5:$D$10,4,FALSE),$Q4425*100)/100,"")</f>
        <v/>
      </c>
      <c r="Y4425" s="6">
        <f t="shared" si="207"/>
        <v>13.09</v>
      </c>
      <c r="Z4425" s="6">
        <f>IF($A4425="placement",Y4425,SUMIF($C$10:$C$6209,$C4425,$Y$10:$Y$6209))</f>
        <v>13.09</v>
      </c>
      <c r="AA4425" s="29">
        <f t="shared" si="208"/>
        <v>-1.0563380281690127E-2</v>
      </c>
    </row>
    <row r="4426" spans="1:27" hidden="1" x14ac:dyDescent="0.3">
      <c r="A4426" s="8" t="s">
        <v>17</v>
      </c>
      <c r="B4426" s="8" t="s">
        <v>5814</v>
      </c>
      <c r="C4426" s="8" t="s">
        <v>5815</v>
      </c>
      <c r="D4426" s="8" t="s">
        <v>5876</v>
      </c>
      <c r="E4426" s="8" t="s">
        <v>5877</v>
      </c>
      <c r="F4426" s="29">
        <v>0.28999999999999998</v>
      </c>
      <c r="G4426" s="29">
        <v>0</v>
      </c>
      <c r="H4426" s="30">
        <v>4.5340999999999996</v>
      </c>
      <c r="I4426" s="30">
        <v>1.3702000000000001</v>
      </c>
      <c r="J4426" s="14">
        <v>44</v>
      </c>
      <c r="K4426" s="14">
        <v>11</v>
      </c>
      <c r="L4426" s="12">
        <v>0.30220000000000002</v>
      </c>
      <c r="M4426" s="7">
        <v>1.0652765500000001</v>
      </c>
      <c r="N4426" s="31">
        <v>0.7</v>
      </c>
      <c r="O4426" s="14">
        <f>IFERROR(VLOOKUP($C4426,'site totals'!$J$2:$K$607,2,FALSE),1)</f>
        <v>523.07129999999995</v>
      </c>
      <c r="P4426" s="32" t="s">
        <v>22</v>
      </c>
      <c r="Q4426" s="12">
        <v>0.34289363449999999</v>
      </c>
      <c r="R4426" s="29">
        <v>0.28999999999999998</v>
      </c>
      <c r="S4426" s="2">
        <f>IF($A4426="site","",VLOOKUP($P4426,margin_ranges!$A$5:$D$10,4,FALSE)/100)</f>
        <v>0.29749999999999999</v>
      </c>
      <c r="T4426" s="6">
        <f>IF(A4426="placement",$J4426*MIN($Q4426,$S4426),"")</f>
        <v>13.09</v>
      </c>
      <c r="U4426" s="6">
        <f>IF($A4426="placement",T4426,SUMIF($C$10:$C$6209,$C4426,$T$10:$T$6209))</f>
        <v>13.09</v>
      </c>
      <c r="V4426" s="34">
        <f t="shared" si="209"/>
        <v>-1.0563380281690127E-2</v>
      </c>
      <c r="W4426" s="24"/>
      <c r="X4426" s="2" t="str">
        <f>IFERROR(MIN(VLOOKUP($W4426,margin_ranges!$A$5:$D$10,4,FALSE),$Q4426*100)/100,"")</f>
        <v/>
      </c>
      <c r="Y4426" s="6">
        <f t="shared" si="207"/>
        <v>13.09</v>
      </c>
      <c r="Z4426" s="6">
        <f>IF($A4426="placement",Y4426,SUMIF($C$10:$C$6209,$C4426,$Y$10:$Y$6209))</f>
        <v>13.09</v>
      </c>
      <c r="AA4426" s="29">
        <f t="shared" si="208"/>
        <v>-1.0563380281690127E-2</v>
      </c>
    </row>
    <row r="4427" spans="1:27" hidden="1" x14ac:dyDescent="0.3">
      <c r="A4427" s="8" t="s">
        <v>17</v>
      </c>
      <c r="B4427" s="8" t="s">
        <v>5814</v>
      </c>
      <c r="C4427" s="8" t="s">
        <v>5815</v>
      </c>
      <c r="D4427" s="8" t="s">
        <v>5874</v>
      </c>
      <c r="E4427" s="8" t="s">
        <v>5875</v>
      </c>
      <c r="F4427" s="29">
        <v>0.28999999999999998</v>
      </c>
      <c r="G4427" s="29">
        <v>0</v>
      </c>
      <c r="H4427" s="30">
        <v>5.5843999999999996</v>
      </c>
      <c r="I4427" s="30">
        <v>1.7511000000000001</v>
      </c>
      <c r="J4427" s="14">
        <v>65</v>
      </c>
      <c r="K4427" s="14">
        <v>17</v>
      </c>
      <c r="L4427" s="12">
        <v>0.31359999999999999</v>
      </c>
      <c r="M4427" s="7">
        <v>1.2382459699999999</v>
      </c>
      <c r="N4427" s="31">
        <v>0.7</v>
      </c>
      <c r="O4427" s="14">
        <f>IFERROR(VLOOKUP($C4427,'site totals'!$J$2:$K$607,2,FALSE),1)</f>
        <v>523.07129999999995</v>
      </c>
      <c r="P4427" s="32" t="s">
        <v>22</v>
      </c>
      <c r="Q4427" s="12">
        <v>0.4346842098</v>
      </c>
      <c r="R4427" s="29">
        <v>0.28999999999999998</v>
      </c>
      <c r="S4427" s="2">
        <f>IF($A4427="site","",VLOOKUP($P4427,margin_ranges!$A$5:$D$10,4,FALSE)/100)</f>
        <v>0.29749999999999999</v>
      </c>
      <c r="T4427" s="6">
        <f>IF(A4427="placement",$J4427*MIN($Q4427,$S4427),"")</f>
        <v>19.337499999999999</v>
      </c>
      <c r="U4427" s="6">
        <f>IF($A4427="placement",T4427,SUMIF($C$10:$C$6209,$C4427,$T$10:$T$6209))</f>
        <v>19.337499999999999</v>
      </c>
      <c r="V4427" s="34">
        <f t="shared" si="209"/>
        <v>-1.0563380281690127E-2</v>
      </c>
      <c r="W4427" s="24"/>
      <c r="X4427" s="2" t="str">
        <f>IFERROR(MIN(VLOOKUP($W4427,margin_ranges!$A$5:$D$10,4,FALSE),$Q4427*100)/100,"")</f>
        <v/>
      </c>
      <c r="Y4427" s="6">
        <f t="shared" si="207"/>
        <v>19.337499999999999</v>
      </c>
      <c r="Z4427" s="6">
        <f>IF($A4427="placement",Y4427,SUMIF($C$10:$C$6209,$C4427,$Y$10:$Y$6209))</f>
        <v>19.337499999999999</v>
      </c>
      <c r="AA4427" s="29">
        <f t="shared" si="208"/>
        <v>-1.0563380281690127E-2</v>
      </c>
    </row>
    <row r="4428" spans="1:27" hidden="1" x14ac:dyDescent="0.3">
      <c r="A4428" s="8" t="s">
        <v>17</v>
      </c>
      <c r="B4428" s="8" t="s">
        <v>5814</v>
      </c>
      <c r="C4428" s="8" t="s">
        <v>5815</v>
      </c>
      <c r="D4428" s="33" t="s">
        <v>5824</v>
      </c>
      <c r="E4428" s="8" t="s">
        <v>5825</v>
      </c>
      <c r="F4428" s="29">
        <v>0.28999999999999998</v>
      </c>
      <c r="G4428" s="29">
        <v>0</v>
      </c>
      <c r="H4428" s="30">
        <v>4.0237999999999996</v>
      </c>
      <c r="I4428" s="30">
        <v>1.4759</v>
      </c>
      <c r="J4428" s="14">
        <v>71</v>
      </c>
      <c r="K4428" s="14">
        <v>18</v>
      </c>
      <c r="L4428" s="12">
        <v>0.36680000000000001</v>
      </c>
      <c r="M4428" s="7">
        <v>1.60111315</v>
      </c>
      <c r="N4428" s="31">
        <v>1</v>
      </c>
      <c r="O4428" s="14">
        <f>IFERROR(VLOOKUP($C4428,'site totals'!$J$2:$K$607,2,FALSE),1)</f>
        <v>523.07129999999995</v>
      </c>
      <c r="P4428" s="32" t="s">
        <v>22</v>
      </c>
      <c r="Q4428" s="12">
        <v>0.37543452370000002</v>
      </c>
      <c r="R4428" s="29">
        <v>0.28999999999999998</v>
      </c>
      <c r="S4428" s="2">
        <f>IF($A4428="site","",VLOOKUP($P4428,margin_ranges!$A$5:$D$10,4,FALSE)/100)</f>
        <v>0.29749999999999999</v>
      </c>
      <c r="T4428" s="6">
        <f>IF(A4428="placement",$J4428*MIN($Q4428,$S4428),"")</f>
        <v>21.122499999999999</v>
      </c>
      <c r="U4428" s="6">
        <f>IF($A4428="placement",T4428,SUMIF($C$10:$C$6209,$C4428,$T$10:$T$6209))</f>
        <v>21.122499999999999</v>
      </c>
      <c r="V4428" s="34">
        <f t="shared" si="209"/>
        <v>-1.0563380281690127E-2</v>
      </c>
      <c r="W4428" s="24"/>
      <c r="X4428" s="2" t="str">
        <f>IFERROR(MIN(VLOOKUP($W4428,margin_ranges!$A$5:$D$10,4,FALSE),$Q4428*100)/100,"")</f>
        <v/>
      </c>
      <c r="Y4428" s="6">
        <f t="shared" si="207"/>
        <v>21.122499999999999</v>
      </c>
      <c r="Z4428" s="6">
        <f>IF($A4428="placement",Y4428,SUMIF($C$10:$C$6209,$C4428,$Y$10:$Y$6209))</f>
        <v>21.122499999999999</v>
      </c>
      <c r="AA4428" s="29">
        <f t="shared" si="208"/>
        <v>-1.0563380281690127E-2</v>
      </c>
    </row>
    <row r="4429" spans="1:27" hidden="1" x14ac:dyDescent="0.3">
      <c r="A4429" s="8" t="s">
        <v>17</v>
      </c>
      <c r="B4429" s="8" t="s">
        <v>5814</v>
      </c>
      <c r="C4429" s="8" t="s">
        <v>5815</v>
      </c>
      <c r="D4429" s="8" t="s">
        <v>5852</v>
      </c>
      <c r="E4429" s="8" t="s">
        <v>5853</v>
      </c>
      <c r="F4429" s="29">
        <v>0.28999999999999998</v>
      </c>
      <c r="G4429" s="29">
        <v>0</v>
      </c>
      <c r="H4429" s="30">
        <v>2.5078</v>
      </c>
      <c r="I4429" s="30">
        <v>0.4289</v>
      </c>
      <c r="J4429" s="14">
        <v>19</v>
      </c>
      <c r="K4429" s="14">
        <v>5</v>
      </c>
      <c r="L4429" s="12">
        <v>0.17100000000000001</v>
      </c>
      <c r="M4429" s="7">
        <v>1.4752831399999999</v>
      </c>
      <c r="N4429" s="31">
        <v>1</v>
      </c>
      <c r="O4429" s="14">
        <f>IFERROR(VLOOKUP($C4429,'site totals'!$J$2:$K$607,2,FALSE),1)</f>
        <v>523.07129999999995</v>
      </c>
      <c r="P4429" s="32" t="s">
        <v>22</v>
      </c>
      <c r="Q4429" s="12">
        <v>0.32216401729999999</v>
      </c>
      <c r="R4429" s="29">
        <v>0.28999999999999998</v>
      </c>
      <c r="S4429" s="2">
        <f>IF($A4429="site","",VLOOKUP($P4429,margin_ranges!$A$5:$D$10,4,FALSE)/100)</f>
        <v>0.29749999999999999</v>
      </c>
      <c r="T4429" s="6">
        <f>IF(A4429="placement",$J4429*MIN($Q4429,$S4429),"")</f>
        <v>5.6524999999999999</v>
      </c>
      <c r="U4429" s="6">
        <f>IF($A4429="placement",T4429,SUMIF($C$10:$C$6209,$C4429,$T$10:$T$6209))</f>
        <v>5.6524999999999999</v>
      </c>
      <c r="V4429" s="34">
        <f t="shared" si="209"/>
        <v>-1.0563380281690016E-2</v>
      </c>
      <c r="W4429" s="24"/>
      <c r="X4429" s="2" t="str">
        <f>IFERROR(MIN(VLOOKUP($W4429,margin_ranges!$A$5:$D$10,4,FALSE),$Q4429*100)/100,"")</f>
        <v/>
      </c>
      <c r="Y4429" s="6">
        <f t="shared" si="207"/>
        <v>5.6524999999999999</v>
      </c>
      <c r="Z4429" s="6">
        <f>IF($A4429="placement",Y4429,SUMIF($C$10:$C$6209,$C4429,$Y$10:$Y$6209))</f>
        <v>5.6524999999999999</v>
      </c>
      <c r="AA4429" s="29">
        <f t="shared" si="208"/>
        <v>-1.0563380281690016E-2</v>
      </c>
    </row>
    <row r="4430" spans="1:27" hidden="1" x14ac:dyDescent="0.3">
      <c r="A4430" s="8" t="s">
        <v>17</v>
      </c>
      <c r="B4430" s="8" t="s">
        <v>5814</v>
      </c>
      <c r="C4430" s="8" t="s">
        <v>5815</v>
      </c>
      <c r="D4430" s="8" t="s">
        <v>5878</v>
      </c>
      <c r="E4430" s="8" t="s">
        <v>5879</v>
      </c>
      <c r="F4430" s="29">
        <v>0.28999999999999998</v>
      </c>
      <c r="G4430" s="29">
        <v>0</v>
      </c>
      <c r="H4430" s="30">
        <v>1.9492</v>
      </c>
      <c r="I4430" s="30">
        <v>0.88370000000000004</v>
      </c>
      <c r="J4430" s="14">
        <v>29</v>
      </c>
      <c r="K4430" s="14">
        <v>7</v>
      </c>
      <c r="L4430" s="12">
        <v>0.45340000000000003</v>
      </c>
      <c r="M4430" s="7">
        <v>1.0763094099999999</v>
      </c>
      <c r="N4430" s="31">
        <v>0.7</v>
      </c>
      <c r="O4430" s="14">
        <f>IFERROR(VLOOKUP($C4430,'site totals'!$J$2:$K$607,2,FALSE),1)</f>
        <v>523.07129999999995</v>
      </c>
      <c r="P4430" s="32" t="s">
        <v>22</v>
      </c>
      <c r="Q4430" s="12">
        <v>0.34962939599999998</v>
      </c>
      <c r="R4430" s="29">
        <v>0.28999999999999998</v>
      </c>
      <c r="S4430" s="2">
        <f>IF($A4430="site","",VLOOKUP($P4430,margin_ranges!$A$5:$D$10,4,FALSE)/100)</f>
        <v>0.29749999999999999</v>
      </c>
      <c r="T4430" s="6">
        <f>IF(A4430="placement",$J4430*MIN($Q4430,$S4430),"")</f>
        <v>8.6274999999999995</v>
      </c>
      <c r="U4430" s="6">
        <f>IF($A4430="placement",T4430,SUMIF($C$10:$C$6209,$C4430,$T$10:$T$6209))</f>
        <v>8.6274999999999995</v>
      </c>
      <c r="V4430" s="34">
        <f t="shared" si="209"/>
        <v>-1.0563380281690016E-2</v>
      </c>
      <c r="W4430" s="24"/>
      <c r="X4430" s="2" t="str">
        <f>IFERROR(MIN(VLOOKUP($W4430,margin_ranges!$A$5:$D$10,4,FALSE),$Q4430*100)/100,"")</f>
        <v/>
      </c>
      <c r="Y4430" s="6">
        <f t="shared" si="207"/>
        <v>8.6274999999999995</v>
      </c>
      <c r="Z4430" s="6">
        <f>IF($A4430="placement",Y4430,SUMIF($C$10:$C$6209,$C4430,$Y$10:$Y$6209))</f>
        <v>8.6274999999999995</v>
      </c>
      <c r="AA4430" s="29">
        <f t="shared" si="208"/>
        <v>-1.0563380281690016E-2</v>
      </c>
    </row>
    <row r="4431" spans="1:27" hidden="1" x14ac:dyDescent="0.3">
      <c r="A4431" s="8" t="s">
        <v>17</v>
      </c>
      <c r="B4431" s="8" t="s">
        <v>5814</v>
      </c>
      <c r="C4431" s="8" t="s">
        <v>5815</v>
      </c>
      <c r="D4431" s="8" t="s">
        <v>5836</v>
      </c>
      <c r="E4431" s="8" t="s">
        <v>5837</v>
      </c>
      <c r="F4431" s="29">
        <v>0.28999999999999898</v>
      </c>
      <c r="G4431" s="29">
        <v>0</v>
      </c>
      <c r="H4431" s="30">
        <v>36.560099999999998</v>
      </c>
      <c r="I4431" s="30">
        <v>1.1974</v>
      </c>
      <c r="J4431" s="14">
        <v>43</v>
      </c>
      <c r="K4431" s="14">
        <v>11</v>
      </c>
      <c r="L4431" s="12">
        <v>3.2800000000000003E-2</v>
      </c>
      <c r="M4431" s="7">
        <v>1.1948517599999999</v>
      </c>
      <c r="N4431" s="31">
        <v>0.7</v>
      </c>
      <c r="O4431" s="14">
        <f>IFERROR(VLOOKUP($C4431,'site totals'!$J$2:$K$607,2,FALSE),1)</f>
        <v>523.07129999999995</v>
      </c>
      <c r="P4431" s="32" t="s">
        <v>22</v>
      </c>
      <c r="Q4431" s="12">
        <v>0.41415326549999998</v>
      </c>
      <c r="R4431" s="29">
        <v>0.28999999999999998</v>
      </c>
      <c r="S4431" s="2">
        <f>IF($A4431="site","",VLOOKUP($P4431,margin_ranges!$A$5:$D$10,4,FALSE)/100)</f>
        <v>0.29749999999999999</v>
      </c>
      <c r="T4431" s="6">
        <f>IF(A4431="placement",$J4431*MIN($Q4431,$S4431),"")</f>
        <v>12.792499999999999</v>
      </c>
      <c r="U4431" s="6">
        <f>IF($A4431="placement",T4431,SUMIF($C$10:$C$6209,$C4431,$T$10:$T$6209))</f>
        <v>12.792499999999999</v>
      </c>
      <c r="V4431" s="34">
        <f t="shared" si="209"/>
        <v>-1.0563380281689905E-2</v>
      </c>
      <c r="W4431" s="24"/>
      <c r="X4431" s="2" t="str">
        <f>IFERROR(MIN(VLOOKUP($W4431,margin_ranges!$A$5:$D$10,4,FALSE),$Q4431*100)/100,"")</f>
        <v/>
      </c>
      <c r="Y4431" s="6">
        <f t="shared" si="207"/>
        <v>12.792499999999999</v>
      </c>
      <c r="Z4431" s="6">
        <f>IF($A4431="placement",Y4431,SUMIF($C$10:$C$6209,$C4431,$Y$10:$Y$6209))</f>
        <v>12.792499999999999</v>
      </c>
      <c r="AA4431" s="29">
        <f t="shared" si="208"/>
        <v>-1.0563380281689905E-2</v>
      </c>
    </row>
    <row r="4432" spans="1:27" hidden="1" x14ac:dyDescent="0.3">
      <c r="A4432" s="8" t="s">
        <v>17</v>
      </c>
      <c r="B4432" s="8" t="s">
        <v>5814</v>
      </c>
      <c r="C4432" s="8" t="s">
        <v>5815</v>
      </c>
      <c r="D4432" s="8" t="s">
        <v>5862</v>
      </c>
      <c r="E4432" s="8" t="s">
        <v>5863</v>
      </c>
      <c r="F4432" s="29">
        <v>0.28999999999999998</v>
      </c>
      <c r="G4432" s="29">
        <v>0</v>
      </c>
      <c r="H4432" s="30">
        <v>10.881600000000001</v>
      </c>
      <c r="I4432" s="30">
        <v>1.7578</v>
      </c>
      <c r="J4432" s="14">
        <v>71</v>
      </c>
      <c r="K4432" s="14">
        <v>18</v>
      </c>
      <c r="L4432" s="12">
        <v>0.1615</v>
      </c>
      <c r="M4432" s="7">
        <v>1.33978219</v>
      </c>
      <c r="N4432" s="31">
        <v>0.95</v>
      </c>
      <c r="O4432" s="14">
        <f>IFERROR(VLOOKUP($C4432,'site totals'!$J$2:$K$607,2,FALSE),1)</f>
        <v>523.07129999999995</v>
      </c>
      <c r="P4432" s="32" t="s">
        <v>22</v>
      </c>
      <c r="Q4432" s="12">
        <v>0.29092952230000002</v>
      </c>
      <c r="R4432" s="29">
        <v>0.28999999999999998</v>
      </c>
      <c r="S4432" s="2">
        <f>IF($A4432="site","",VLOOKUP($P4432,margin_ranges!$A$5:$D$10,4,FALSE)/100)</f>
        <v>0.29749999999999999</v>
      </c>
      <c r="T4432" s="6">
        <f>IF(A4432="placement",$J4432*MIN($Q4432,$S4432),"")</f>
        <v>20.6559960833</v>
      </c>
      <c r="U4432" s="6">
        <f>IF($A4432="placement",T4432,SUMIF($C$10:$C$6209,$C4432,$T$10:$T$6209))</f>
        <v>20.6559960833</v>
      </c>
      <c r="V4432" s="34">
        <f t="shared" si="209"/>
        <v>-1.3091863380280122E-3</v>
      </c>
      <c r="W4432" s="24"/>
      <c r="X4432" s="2" t="str">
        <f>IFERROR(MIN(VLOOKUP($W4432,margin_ranges!$A$5:$D$10,4,FALSE),$Q4432*100)/100,"")</f>
        <v/>
      </c>
      <c r="Y4432" s="6">
        <f t="shared" si="207"/>
        <v>20.6559960833</v>
      </c>
      <c r="Z4432" s="6">
        <f>IF($A4432="placement",Y4432,SUMIF($C$10:$C$6209,$C4432,$Y$10:$Y$6209))</f>
        <v>20.6559960833</v>
      </c>
      <c r="AA4432" s="29">
        <f t="shared" si="208"/>
        <v>-1.3091863380280122E-3</v>
      </c>
    </row>
    <row r="4433" spans="1:27" hidden="1" x14ac:dyDescent="0.3">
      <c r="A4433" s="8" t="s">
        <v>17</v>
      </c>
      <c r="B4433" s="8" t="s">
        <v>5814</v>
      </c>
      <c r="C4433" s="8" t="s">
        <v>5815</v>
      </c>
      <c r="D4433" s="8" t="s">
        <v>5818</v>
      </c>
      <c r="E4433" s="8" t="s">
        <v>5819</v>
      </c>
      <c r="F4433" s="29">
        <v>0.28999999999999998</v>
      </c>
      <c r="G4433" s="29">
        <v>0</v>
      </c>
      <c r="H4433" s="30">
        <v>34.706099999999999</v>
      </c>
      <c r="I4433" s="30">
        <v>1.0361</v>
      </c>
      <c r="J4433" s="14">
        <v>31</v>
      </c>
      <c r="K4433" s="14">
        <v>8</v>
      </c>
      <c r="L4433" s="12">
        <v>2.9899999999999999E-2</v>
      </c>
      <c r="M4433" s="7">
        <v>0.98617717999999999</v>
      </c>
      <c r="N4433" s="31">
        <v>0.7</v>
      </c>
      <c r="O4433" s="14">
        <f>IFERROR(VLOOKUP($C4433,'site totals'!$J$2:$K$607,2,FALSE),1)</f>
        <v>523.07129999999995</v>
      </c>
      <c r="P4433" s="32" t="s">
        <v>22</v>
      </c>
      <c r="Q4433" s="12">
        <v>0.29018840229999998</v>
      </c>
      <c r="R4433" s="29">
        <v>0.28999999999999998</v>
      </c>
      <c r="S4433" s="2">
        <f>IF($A4433="site","",VLOOKUP($P4433,margin_ranges!$A$5:$D$10,4,FALSE)/100)</f>
        <v>0.29749999999999999</v>
      </c>
      <c r="T4433" s="6">
        <f>IF(A4433="placement",$J4433*MIN($Q4433,$S4433),"")</f>
        <v>8.9958404712999993</v>
      </c>
      <c r="U4433" s="6">
        <f>IF($A4433="placement",T4433,SUMIF($C$10:$C$6209,$C4433,$T$10:$T$6209))</f>
        <v>8.9958404712999993</v>
      </c>
      <c r="V4433" s="34">
        <f t="shared" si="209"/>
        <v>-2.6535535211258399E-4</v>
      </c>
      <c r="W4433" s="24"/>
      <c r="X4433" s="2" t="str">
        <f>IFERROR(MIN(VLOOKUP($W4433,margin_ranges!$A$5:$D$10,4,FALSE),$Q4433*100)/100,"")</f>
        <v/>
      </c>
      <c r="Y4433" s="6">
        <f t="shared" si="207"/>
        <v>8.9958404712999993</v>
      </c>
      <c r="Z4433" s="6">
        <f>IF($A4433="placement",Y4433,SUMIF($C$10:$C$6209,$C4433,$Y$10:$Y$6209))</f>
        <v>8.9958404712999993</v>
      </c>
      <c r="AA4433" s="29">
        <f t="shared" si="208"/>
        <v>-2.6535535211258399E-4</v>
      </c>
    </row>
    <row r="4434" spans="1:27" hidden="1" x14ac:dyDescent="0.3">
      <c r="A4434" s="8" t="s">
        <v>17</v>
      </c>
      <c r="B4434" s="8" t="s">
        <v>5814</v>
      </c>
      <c r="C4434" s="8" t="s">
        <v>5815</v>
      </c>
      <c r="D4434" s="8" t="s">
        <v>5860</v>
      </c>
      <c r="E4434" s="8" t="s">
        <v>5861</v>
      </c>
      <c r="F4434" s="29">
        <v>0.288519329699994</v>
      </c>
      <c r="G4434" s="29">
        <v>0</v>
      </c>
      <c r="H4434" s="30">
        <v>7.3539000000000003</v>
      </c>
      <c r="I4434" s="30">
        <v>0.28510000000000002</v>
      </c>
      <c r="J4434" s="14">
        <v>8</v>
      </c>
      <c r="K4434" s="14">
        <v>2</v>
      </c>
      <c r="L4434" s="12">
        <v>3.8800000000000001E-2</v>
      </c>
      <c r="M4434" s="7">
        <v>0.98386368999999996</v>
      </c>
      <c r="N4434" s="31">
        <v>0.7</v>
      </c>
      <c r="O4434" s="14">
        <f>IFERROR(VLOOKUP($C4434,'site totals'!$J$2:$K$607,2,FALSE),1)</f>
        <v>523.07129999999995</v>
      </c>
      <c r="P4434" s="32" t="s">
        <v>22</v>
      </c>
      <c r="Q4434" s="12">
        <v>0.28851932969999999</v>
      </c>
      <c r="R4434" s="29">
        <v>0.28999999999999998</v>
      </c>
      <c r="S4434" s="2">
        <f>IF($A4434="site","",VLOOKUP($P4434,margin_ranges!$A$5:$D$10,4,FALSE)/100)</f>
        <v>0.29749999999999999</v>
      </c>
      <c r="T4434" s="6">
        <f>IF(A4434="placement",$J4434*MIN($Q4434,$S4434),"")</f>
        <v>2.3081546375999999</v>
      </c>
      <c r="U4434" s="6">
        <f>IF($A4434="placement",T4434,SUMIF($C$10:$C$6209,$C4434,$T$10:$T$6209))</f>
        <v>2.3081546375999999</v>
      </c>
      <c r="V4434" s="34">
        <f t="shared" si="209"/>
        <v>2.085451126760729E-3</v>
      </c>
      <c r="W4434" s="24"/>
      <c r="X4434" s="2" t="str">
        <f>IFERROR(MIN(VLOOKUP($W4434,margin_ranges!$A$5:$D$10,4,FALSE),$Q4434*100)/100,"")</f>
        <v/>
      </c>
      <c r="Y4434" s="6">
        <f t="shared" si="207"/>
        <v>2.3081546375999999</v>
      </c>
      <c r="Z4434" s="6">
        <f>IF($A4434="placement",Y4434,SUMIF($C$10:$C$6209,$C4434,$Y$10:$Y$6209))</f>
        <v>2.3081546375999999</v>
      </c>
      <c r="AA4434" s="29">
        <f t="shared" si="208"/>
        <v>2.085451126760729E-3</v>
      </c>
    </row>
    <row r="4435" spans="1:27" hidden="1" x14ac:dyDescent="0.3">
      <c r="A4435" s="8" t="s">
        <v>17</v>
      </c>
      <c r="B4435" s="8" t="s">
        <v>5814</v>
      </c>
      <c r="C4435" s="8" t="s">
        <v>5815</v>
      </c>
      <c r="D4435" s="8" t="s">
        <v>5866</v>
      </c>
      <c r="E4435" s="8" t="s">
        <v>5867</v>
      </c>
      <c r="F4435" s="29">
        <v>0.27959501557632399</v>
      </c>
      <c r="G4435" s="29">
        <v>0</v>
      </c>
      <c r="H4435" s="30">
        <v>1.1331</v>
      </c>
      <c r="I4435" s="30">
        <v>0.185</v>
      </c>
      <c r="J4435" s="14">
        <v>8</v>
      </c>
      <c r="K4435" s="14">
        <v>2</v>
      </c>
      <c r="L4435" s="12">
        <v>0.1633</v>
      </c>
      <c r="M4435" s="7">
        <v>1.3881081099999999</v>
      </c>
      <c r="N4435" s="31">
        <v>1</v>
      </c>
      <c r="O4435" s="14">
        <f>IFERROR(VLOOKUP($C4435,'site totals'!$J$2:$K$607,2,FALSE),1)</f>
        <v>523.07129999999995</v>
      </c>
      <c r="P4435" s="32" t="s">
        <v>22</v>
      </c>
      <c r="Q4435" s="12">
        <v>0.2795950156</v>
      </c>
      <c r="R4435" s="29">
        <v>0.28999999999999998</v>
      </c>
      <c r="S4435" s="2">
        <f>IF($A4435="site","",VLOOKUP($P4435,margin_ranges!$A$5:$D$10,4,FALSE)/100)</f>
        <v>0.29749999999999999</v>
      </c>
      <c r="T4435" s="6">
        <f>IF(A4435="placement",$J4435*MIN($Q4435,$S4435),"")</f>
        <v>2.2367601248</v>
      </c>
      <c r="U4435" s="6">
        <f>IF($A4435="placement",T4435,SUMIF($C$10:$C$6209,$C4435,$T$10:$T$6209))</f>
        <v>2.2367601248</v>
      </c>
      <c r="V4435" s="34">
        <f t="shared" si="209"/>
        <v>1.4654907605633927E-2</v>
      </c>
      <c r="W4435" s="24"/>
      <c r="X4435" s="2" t="str">
        <f>IFERROR(MIN(VLOOKUP($W4435,margin_ranges!$A$5:$D$10,4,FALSE),$Q4435*100)/100,"")</f>
        <v/>
      </c>
      <c r="Y4435" s="6">
        <f t="shared" si="207"/>
        <v>2.2367601248</v>
      </c>
      <c r="Z4435" s="6">
        <f>IF($A4435="placement",Y4435,SUMIF($C$10:$C$6209,$C4435,$Y$10:$Y$6209))</f>
        <v>2.2367601248</v>
      </c>
      <c r="AA4435" s="29">
        <f t="shared" si="208"/>
        <v>1.4654907605633927E-2</v>
      </c>
    </row>
    <row r="4436" spans="1:27" hidden="1" x14ac:dyDescent="0.3">
      <c r="A4436" s="8" t="s">
        <v>17</v>
      </c>
      <c r="B4436" s="8" t="s">
        <v>5814</v>
      </c>
      <c r="C4436" s="8" t="s">
        <v>5815</v>
      </c>
      <c r="D4436" s="8" t="s">
        <v>5838</v>
      </c>
      <c r="E4436" s="8" t="s">
        <v>5839</v>
      </c>
      <c r="F4436" s="29">
        <v>0.28332792734349599</v>
      </c>
      <c r="G4436" s="29">
        <v>0</v>
      </c>
      <c r="H4436" s="30">
        <v>8.0946999999999996</v>
      </c>
      <c r="I4436" s="30">
        <v>0.31559999999999999</v>
      </c>
      <c r="J4436" s="14">
        <v>9</v>
      </c>
      <c r="K4436" s="14">
        <v>2</v>
      </c>
      <c r="L4436" s="12">
        <v>3.9E-2</v>
      </c>
      <c r="M4436" s="7">
        <v>0.97673681999999995</v>
      </c>
      <c r="N4436" s="31">
        <v>0.7</v>
      </c>
      <c r="O4436" s="14">
        <f>IFERROR(VLOOKUP($C4436,'site totals'!$J$2:$K$607,2,FALSE),1)</f>
        <v>523.07129999999995</v>
      </c>
      <c r="P4436" s="32" t="s">
        <v>22</v>
      </c>
      <c r="Q4436" s="12">
        <v>0.2833279273</v>
      </c>
      <c r="R4436" s="29">
        <v>0.28999999999999998</v>
      </c>
      <c r="S4436" s="2">
        <f>IF($A4436="site","",VLOOKUP($P4436,margin_ranges!$A$5:$D$10,4,FALSE)/100)</f>
        <v>0.29749999999999999</v>
      </c>
      <c r="T4436" s="6">
        <f>IF(A4436="placement",$J4436*MIN($Q4436,$S4436),"")</f>
        <v>2.5499513457000003</v>
      </c>
      <c r="U4436" s="6">
        <f>IF($A4436="placement",T4436,SUMIF($C$10:$C$6209,$C4436,$T$10:$T$6209))</f>
        <v>2.5499513457000003</v>
      </c>
      <c r="V4436" s="34">
        <f t="shared" si="209"/>
        <v>9.3972854929578187E-3</v>
      </c>
      <c r="W4436" s="24"/>
      <c r="X4436" s="2" t="str">
        <f>IFERROR(MIN(VLOOKUP($W4436,margin_ranges!$A$5:$D$10,4,FALSE),$Q4436*100)/100,"")</f>
        <v/>
      </c>
      <c r="Y4436" s="6">
        <f t="shared" si="207"/>
        <v>2.5499513457000003</v>
      </c>
      <c r="Z4436" s="6">
        <f>IF($A4436="placement",Y4436,SUMIF($C$10:$C$6209,$C4436,$Y$10:$Y$6209))</f>
        <v>2.5499513457000003</v>
      </c>
      <c r="AA4436" s="29">
        <f t="shared" si="208"/>
        <v>9.3972854929578187E-3</v>
      </c>
    </row>
    <row r="4437" spans="1:27" hidden="1" x14ac:dyDescent="0.3">
      <c r="A4437" s="8" t="s">
        <v>17</v>
      </c>
      <c r="B4437" s="8" t="s">
        <v>5814</v>
      </c>
      <c r="C4437" s="8" t="s">
        <v>5815</v>
      </c>
      <c r="D4437" s="8" t="s">
        <v>5840</v>
      </c>
      <c r="E4437" s="8" t="s">
        <v>5841</v>
      </c>
      <c r="F4437" s="29">
        <v>0.27135865649765201</v>
      </c>
      <c r="G4437" s="29">
        <v>0</v>
      </c>
      <c r="H4437" s="30">
        <v>7.5353000000000003</v>
      </c>
      <c r="I4437" s="30">
        <v>0.29930000000000001</v>
      </c>
      <c r="J4437" s="14">
        <v>9</v>
      </c>
      <c r="K4437" s="14">
        <v>2</v>
      </c>
      <c r="L4437" s="12">
        <v>3.9699999999999999E-2</v>
      </c>
      <c r="M4437" s="7">
        <v>0.96069212000000004</v>
      </c>
      <c r="N4437" s="31">
        <v>0.7</v>
      </c>
      <c r="O4437" s="14">
        <f>IFERROR(VLOOKUP($C4437,'site totals'!$J$2:$K$607,2,FALSE),1)</f>
        <v>523.07129999999995</v>
      </c>
      <c r="P4437" s="32" t="s">
        <v>22</v>
      </c>
      <c r="Q4437" s="12">
        <v>0.27135865650000002</v>
      </c>
      <c r="R4437" s="29">
        <v>0.28999999999999998</v>
      </c>
      <c r="S4437" s="2">
        <f>IF($A4437="site","",VLOOKUP($P4437,margin_ranges!$A$5:$D$10,4,FALSE)/100)</f>
        <v>0.29749999999999999</v>
      </c>
      <c r="T4437" s="6">
        <f>IF(A4437="placement",$J4437*MIN($Q4437,$S4437),"")</f>
        <v>2.4422279085</v>
      </c>
      <c r="U4437" s="6">
        <f>IF($A4437="placement",T4437,SUMIF($C$10:$C$6209,$C4437,$T$10:$T$6209))</f>
        <v>2.4422279085</v>
      </c>
      <c r="V4437" s="34">
        <f t="shared" si="209"/>
        <v>2.62554133802817E-2</v>
      </c>
      <c r="W4437" s="24"/>
      <c r="X4437" s="2" t="str">
        <f>IFERROR(MIN(VLOOKUP($W4437,margin_ranges!$A$5:$D$10,4,FALSE),$Q4437*100)/100,"")</f>
        <v/>
      </c>
      <c r="Y4437" s="6">
        <f t="shared" si="207"/>
        <v>2.4422279085</v>
      </c>
      <c r="Z4437" s="6">
        <f>IF($A4437="placement",Y4437,SUMIF($C$10:$C$6209,$C4437,$Y$10:$Y$6209))</f>
        <v>2.4422279085</v>
      </c>
      <c r="AA4437" s="17">
        <f t="shared" si="208"/>
        <v>2.62554133802817E-2</v>
      </c>
    </row>
    <row r="4438" spans="1:27" hidden="1" x14ac:dyDescent="0.3">
      <c r="A4438" s="8" t="s">
        <v>17</v>
      </c>
      <c r="B4438" s="8" t="s">
        <v>5814</v>
      </c>
      <c r="C4438" s="8" t="s">
        <v>5815</v>
      </c>
      <c r="D4438" s="8" t="s">
        <v>5834</v>
      </c>
      <c r="E4438" s="8" t="s">
        <v>5835</v>
      </c>
      <c r="F4438" s="29">
        <v>0.284061977158652</v>
      </c>
      <c r="G4438" s="29">
        <v>0</v>
      </c>
      <c r="H4438" s="30">
        <v>8.0625999999999998</v>
      </c>
      <c r="I4438" s="30">
        <v>0.30130000000000001</v>
      </c>
      <c r="J4438" s="14">
        <v>9</v>
      </c>
      <c r="K4438" s="14">
        <v>2</v>
      </c>
      <c r="L4438" s="12">
        <v>3.7400000000000003E-2</v>
      </c>
      <c r="M4438" s="7">
        <v>0.97773825999999997</v>
      </c>
      <c r="N4438" s="31">
        <v>0.7</v>
      </c>
      <c r="O4438" s="14">
        <f>IFERROR(VLOOKUP($C4438,'site totals'!$J$2:$K$607,2,FALSE),1)</f>
        <v>523.07129999999995</v>
      </c>
      <c r="P4438" s="32" t="s">
        <v>22</v>
      </c>
      <c r="Q4438" s="12">
        <v>0.28406197719999998</v>
      </c>
      <c r="R4438" s="29">
        <v>0.28999999999999998</v>
      </c>
      <c r="S4438" s="2">
        <f>IF($A4438="site","",VLOOKUP($P4438,margin_ranges!$A$5:$D$10,4,FALSE)/100)</f>
        <v>0.29749999999999999</v>
      </c>
      <c r="T4438" s="6">
        <f>IF(A4438="placement",$J4438*MIN($Q4438,$S4438),"")</f>
        <v>2.5565577947999998</v>
      </c>
      <c r="U4438" s="6">
        <f>IF($A4438="placement",T4438,SUMIF($C$10:$C$6209,$C4438,$T$10:$T$6209))</f>
        <v>2.5565577947999998</v>
      </c>
      <c r="V4438" s="34">
        <f t="shared" si="209"/>
        <v>8.3634123943663319E-3</v>
      </c>
      <c r="W4438" s="24"/>
      <c r="X4438" s="2" t="str">
        <f>IFERROR(MIN(VLOOKUP($W4438,margin_ranges!$A$5:$D$10,4,FALSE),$Q4438*100)/100,"")</f>
        <v/>
      </c>
      <c r="Y4438" s="6">
        <f t="shared" si="207"/>
        <v>2.5565577947999998</v>
      </c>
      <c r="Z4438" s="6">
        <f>IF($A4438="placement",Y4438,SUMIF($C$10:$C$6209,$C4438,$Y$10:$Y$6209))</f>
        <v>2.5565577947999998</v>
      </c>
      <c r="AA4438" s="29">
        <f t="shared" si="208"/>
        <v>8.3634123943663319E-3</v>
      </c>
    </row>
    <row r="4439" spans="1:27" hidden="1" x14ac:dyDescent="0.3">
      <c r="A4439" s="8" t="s">
        <v>17</v>
      </c>
      <c r="B4439" s="8" t="s">
        <v>5814</v>
      </c>
      <c r="C4439" s="8" t="s">
        <v>5815</v>
      </c>
      <c r="D4439" s="33" t="s">
        <v>5820</v>
      </c>
      <c r="E4439" s="8" t="s">
        <v>5821</v>
      </c>
      <c r="F4439" s="29">
        <v>0.28363940721776298</v>
      </c>
      <c r="G4439" s="29">
        <v>0</v>
      </c>
      <c r="H4439" s="30">
        <v>34.170699999999997</v>
      </c>
      <c r="I4439" s="30">
        <v>1.0392999999999999</v>
      </c>
      <c r="J4439" s="14">
        <v>30</v>
      </c>
      <c r="K4439" s="14">
        <v>8</v>
      </c>
      <c r="L4439" s="12">
        <v>3.04E-2</v>
      </c>
      <c r="M4439" s="7">
        <v>0.97716150999999996</v>
      </c>
      <c r="N4439" s="31">
        <v>0.7</v>
      </c>
      <c r="O4439" s="14">
        <f>IFERROR(VLOOKUP($C4439,'site totals'!$J$2:$K$607,2,FALSE),1)</f>
        <v>523.07129999999995</v>
      </c>
      <c r="P4439" s="32" t="s">
        <v>22</v>
      </c>
      <c r="Q4439" s="12">
        <v>0.28363940720000003</v>
      </c>
      <c r="R4439" s="29">
        <v>0.28999999999999998</v>
      </c>
      <c r="S4439" s="2">
        <f>IF($A4439="site","",VLOOKUP($P4439,margin_ranges!$A$5:$D$10,4,FALSE)/100)</f>
        <v>0.29749999999999999</v>
      </c>
      <c r="T4439" s="6">
        <f>IF(A4439="placement",$J4439*MIN($Q4439,$S4439),"")</f>
        <v>8.509182216000001</v>
      </c>
      <c r="U4439" s="6">
        <f>IF($A4439="placement",T4439,SUMIF($C$10:$C$6209,$C4439,$T$10:$T$6209))</f>
        <v>8.509182216000001</v>
      </c>
      <c r="V4439" s="34">
        <f t="shared" si="209"/>
        <v>8.9585814084509607E-3</v>
      </c>
      <c r="W4439" s="24"/>
      <c r="X4439" s="2" t="str">
        <f>IFERROR(MIN(VLOOKUP($W4439,margin_ranges!$A$5:$D$10,4,FALSE),$Q4439*100)/100,"")</f>
        <v/>
      </c>
      <c r="Y4439" s="6">
        <f t="shared" si="207"/>
        <v>8.509182216000001</v>
      </c>
      <c r="Z4439" s="6">
        <f>IF($A4439="placement",Y4439,SUMIF($C$10:$C$6209,$C4439,$Y$10:$Y$6209))</f>
        <v>8.509182216000001</v>
      </c>
      <c r="AA4439" s="29">
        <f t="shared" si="208"/>
        <v>8.9585814084509607E-3</v>
      </c>
    </row>
    <row r="4440" spans="1:27" hidden="1" x14ac:dyDescent="0.3">
      <c r="A4440" s="8" t="s">
        <v>17</v>
      </c>
      <c r="B4440" s="8" t="s">
        <v>5814</v>
      </c>
      <c r="C4440" s="8" t="s">
        <v>5815</v>
      </c>
      <c r="D4440" s="8" t="s">
        <v>5870</v>
      </c>
      <c r="E4440" s="8" t="s">
        <v>5871</v>
      </c>
      <c r="F4440" s="29">
        <v>0.27487560002109901</v>
      </c>
      <c r="G4440" s="29">
        <v>0</v>
      </c>
      <c r="H4440" s="30">
        <v>9.6204000000000001</v>
      </c>
      <c r="I4440" s="30">
        <v>1.1782999999999999</v>
      </c>
      <c r="J4440" s="14">
        <v>49</v>
      </c>
      <c r="K4440" s="14">
        <v>12</v>
      </c>
      <c r="L4440" s="12">
        <v>0.1225</v>
      </c>
      <c r="M4440" s="7">
        <v>1.3790737099999999</v>
      </c>
      <c r="N4440" s="31">
        <v>1</v>
      </c>
      <c r="O4440" s="14">
        <f>IFERROR(VLOOKUP($C4440,'site totals'!$J$2:$K$607,2,FALSE),1)</f>
        <v>523.07129999999995</v>
      </c>
      <c r="P4440" s="32" t="s">
        <v>22</v>
      </c>
      <c r="Q4440" s="12">
        <v>0.2748756</v>
      </c>
      <c r="R4440" s="29">
        <v>0.28999999999999998</v>
      </c>
      <c r="S4440" s="2">
        <f>IF($A4440="site","",VLOOKUP($P4440,margin_ranges!$A$5:$D$10,4,FALSE)/100)</f>
        <v>0.29749999999999999</v>
      </c>
      <c r="T4440" s="6">
        <f>IF(A4440="placement",$J4440*MIN($Q4440,$S4440),"")</f>
        <v>13.4689044</v>
      </c>
      <c r="U4440" s="6">
        <f>IF($A4440="placement",T4440,SUMIF($C$10:$C$6209,$C4440,$T$10:$T$6209))</f>
        <v>13.4689044</v>
      </c>
      <c r="V4440" s="34">
        <f t="shared" si="209"/>
        <v>2.1301971830985922E-2</v>
      </c>
      <c r="W4440" s="24"/>
      <c r="X4440" s="2" t="str">
        <f>IFERROR(MIN(VLOOKUP($W4440,margin_ranges!$A$5:$D$10,4,FALSE),$Q4440*100)/100,"")</f>
        <v/>
      </c>
      <c r="Y4440" s="6">
        <f t="shared" si="207"/>
        <v>13.4689044</v>
      </c>
      <c r="Z4440" s="6">
        <f>IF($A4440="placement",Y4440,SUMIF($C$10:$C$6209,$C4440,$Y$10:$Y$6209))</f>
        <v>13.4689044</v>
      </c>
      <c r="AA4440" s="29">
        <f t="shared" si="208"/>
        <v>2.1301971830985922E-2</v>
      </c>
    </row>
    <row r="4441" spans="1:27" hidden="1" x14ac:dyDescent="0.3">
      <c r="A4441" s="8" t="s">
        <v>17</v>
      </c>
      <c r="B4441" s="8" t="s">
        <v>5814</v>
      </c>
      <c r="C4441" s="8" t="s">
        <v>5815</v>
      </c>
      <c r="D4441" s="8" t="s">
        <v>5854</v>
      </c>
      <c r="E4441" s="8" t="s">
        <v>5855</v>
      </c>
      <c r="F4441" s="29">
        <v>0.268902979477739</v>
      </c>
      <c r="G4441" s="29">
        <v>0</v>
      </c>
      <c r="H4441" s="30">
        <v>10.606</v>
      </c>
      <c r="I4441" s="30">
        <v>1.5319</v>
      </c>
      <c r="J4441" s="14">
        <v>63</v>
      </c>
      <c r="K4441" s="14">
        <v>16</v>
      </c>
      <c r="L4441" s="12">
        <v>0.1444</v>
      </c>
      <c r="M4441" s="7">
        <v>1.3678075199999999</v>
      </c>
      <c r="N4441" s="31">
        <v>1</v>
      </c>
      <c r="O4441" s="14">
        <f>IFERROR(VLOOKUP($C4441,'site totals'!$J$2:$K$607,2,FALSE),1)</f>
        <v>523.07129999999995</v>
      </c>
      <c r="P4441" s="32" t="s">
        <v>22</v>
      </c>
      <c r="Q4441" s="12">
        <v>0.26890297949999997</v>
      </c>
      <c r="R4441" s="29">
        <v>0.28999999999999998</v>
      </c>
      <c r="S4441" s="2">
        <f>IF($A4441="site","",VLOOKUP($P4441,margin_ranges!$A$5:$D$10,4,FALSE)/100)</f>
        <v>0.29749999999999999</v>
      </c>
      <c r="T4441" s="6">
        <f>IF(A4441="placement",$J4441*MIN($Q4441,$S4441),"")</f>
        <v>16.9408877085</v>
      </c>
      <c r="U4441" s="6">
        <f>IF($A4441="placement",T4441,SUMIF($C$10:$C$6209,$C4441,$T$10:$T$6209))</f>
        <v>16.9408877085</v>
      </c>
      <c r="V4441" s="34">
        <f t="shared" si="209"/>
        <v>2.9714113380281848E-2</v>
      </c>
      <c r="W4441" s="24"/>
      <c r="X4441" s="2" t="str">
        <f>IFERROR(MIN(VLOOKUP($W4441,margin_ranges!$A$5:$D$10,4,FALSE),$Q4441*100)/100,"")</f>
        <v/>
      </c>
      <c r="Y4441" s="6">
        <f t="shared" si="207"/>
        <v>16.9408877085</v>
      </c>
      <c r="Z4441" s="6">
        <f>IF($A4441="placement",Y4441,SUMIF($C$10:$C$6209,$C4441,$Y$10:$Y$6209))</f>
        <v>16.9408877085</v>
      </c>
      <c r="AA4441" s="17">
        <f t="shared" si="208"/>
        <v>2.9714113380281848E-2</v>
      </c>
    </row>
    <row r="4442" spans="1:27" hidden="1" x14ac:dyDescent="0.3">
      <c r="A4442" s="8" t="s">
        <v>17</v>
      </c>
      <c r="B4442" s="8" t="s">
        <v>5814</v>
      </c>
      <c r="C4442" s="8" t="s">
        <v>5815</v>
      </c>
      <c r="D4442" s="8" t="s">
        <v>5846</v>
      </c>
      <c r="E4442" s="8" t="s">
        <v>5847</v>
      </c>
      <c r="F4442" s="29">
        <v>0.28266687143025099</v>
      </c>
      <c r="G4442" s="29">
        <v>0</v>
      </c>
      <c r="H4442" s="30">
        <v>9.2995999999999999</v>
      </c>
      <c r="I4442" s="30">
        <v>1.6506000000000001</v>
      </c>
      <c r="J4442" s="14">
        <v>66</v>
      </c>
      <c r="K4442" s="14">
        <v>17</v>
      </c>
      <c r="L4442" s="12">
        <v>0.17749999999999999</v>
      </c>
      <c r="M4442" s="7">
        <v>1.3243498199999999</v>
      </c>
      <c r="N4442" s="31">
        <v>0.95</v>
      </c>
      <c r="O4442" s="14">
        <f>IFERROR(VLOOKUP($C4442,'site totals'!$J$2:$K$607,2,FALSE),1)</f>
        <v>523.07129999999995</v>
      </c>
      <c r="P4442" s="32" t="s">
        <v>22</v>
      </c>
      <c r="Q4442" s="12">
        <v>0.28266687140000002</v>
      </c>
      <c r="R4442" s="29">
        <v>0.28999999999999998</v>
      </c>
      <c r="S4442" s="2">
        <f>IF($A4442="site","",VLOOKUP($P4442,margin_ranges!$A$5:$D$10,4,FALSE)/100)</f>
        <v>0.29749999999999999</v>
      </c>
      <c r="T4442" s="6">
        <f>IF(A4442="placement",$J4442*MIN($Q4442,$S4442),"")</f>
        <v>18.656013512400001</v>
      </c>
      <c r="U4442" s="6">
        <f>IF($A4442="placement",T4442,SUMIF($C$10:$C$6209,$C4442,$T$10:$T$6209))</f>
        <v>18.656013512400001</v>
      </c>
      <c r="V4442" s="34">
        <f t="shared" si="209"/>
        <v>1.03283501408451E-2</v>
      </c>
      <c r="W4442" s="24"/>
      <c r="X4442" s="2" t="str">
        <f>IFERROR(MIN(VLOOKUP($W4442,margin_ranges!$A$5:$D$10,4,FALSE),$Q4442*100)/100,"")</f>
        <v/>
      </c>
      <c r="Y4442" s="6">
        <f t="shared" si="207"/>
        <v>18.656013512400001</v>
      </c>
      <c r="Z4442" s="6">
        <f>IF($A4442="placement",Y4442,SUMIF($C$10:$C$6209,$C4442,$Y$10:$Y$6209))</f>
        <v>18.656013512400001</v>
      </c>
      <c r="AA4442" s="29">
        <f t="shared" si="208"/>
        <v>1.03283501408451E-2</v>
      </c>
    </row>
    <row r="4443" spans="1:27" hidden="1" x14ac:dyDescent="0.3">
      <c r="A4443" s="8" t="s">
        <v>17</v>
      </c>
      <c r="B4443" s="8" t="s">
        <v>5814</v>
      </c>
      <c r="C4443" s="8" t="s">
        <v>5815</v>
      </c>
      <c r="D4443" s="8" t="s">
        <v>5872</v>
      </c>
      <c r="E4443" s="8" t="s">
        <v>5873</v>
      </c>
      <c r="F4443" s="29">
        <v>0.28677504980999002</v>
      </c>
      <c r="G4443" s="29">
        <v>0</v>
      </c>
      <c r="H4443" s="30">
        <v>9.8214000000000006</v>
      </c>
      <c r="I4443" s="30">
        <v>1.7785</v>
      </c>
      <c r="J4443" s="14">
        <v>67</v>
      </c>
      <c r="K4443" s="14">
        <v>17</v>
      </c>
      <c r="L4443" s="12">
        <v>0.18110000000000001</v>
      </c>
      <c r="M4443" s="7">
        <v>1.2618739699999999</v>
      </c>
      <c r="N4443" s="31">
        <v>0.9</v>
      </c>
      <c r="O4443" s="14">
        <f>IFERROR(VLOOKUP($C4443,'site totals'!$J$2:$K$607,2,FALSE),1)</f>
        <v>523.07129999999995</v>
      </c>
      <c r="P4443" s="32" t="s">
        <v>22</v>
      </c>
      <c r="Q4443" s="12">
        <v>0.28677504980000001</v>
      </c>
      <c r="R4443" s="29">
        <v>0.28999999999999998</v>
      </c>
      <c r="S4443" s="2">
        <f>IF($A4443="site","",VLOOKUP($P4443,margin_ranges!$A$5:$D$10,4,FALSE)/100)</f>
        <v>0.29749999999999999</v>
      </c>
      <c r="T4443" s="6">
        <f>IF(A4443="placement",$J4443*MIN($Q4443,$S4443),"")</f>
        <v>19.213928336600002</v>
      </c>
      <c r="U4443" s="6">
        <f>IF($A4443="placement",T4443,SUMIF($C$10:$C$6209,$C4443,$T$10:$T$6209))</f>
        <v>19.213928336600002</v>
      </c>
      <c r="V4443" s="34">
        <f t="shared" si="209"/>
        <v>4.5421833802816725E-3</v>
      </c>
      <c r="W4443" s="24"/>
      <c r="X4443" s="2" t="str">
        <f>IFERROR(MIN(VLOOKUP($W4443,margin_ranges!$A$5:$D$10,4,FALSE),$Q4443*100)/100,"")</f>
        <v/>
      </c>
      <c r="Y4443" s="6">
        <f t="shared" si="207"/>
        <v>19.213928336600002</v>
      </c>
      <c r="Z4443" s="6">
        <f>IF($A4443="placement",Y4443,SUMIF($C$10:$C$6209,$C4443,$Y$10:$Y$6209))</f>
        <v>19.213928336600002</v>
      </c>
      <c r="AA4443" s="29">
        <f t="shared" si="208"/>
        <v>4.5421833802816725E-3</v>
      </c>
    </row>
    <row r="4444" spans="1:27" hidden="1" x14ac:dyDescent="0.3">
      <c r="A4444" s="8" t="s">
        <v>17</v>
      </c>
      <c r="B4444" s="8" t="s">
        <v>5814</v>
      </c>
      <c r="C4444" s="8" t="s">
        <v>5815</v>
      </c>
      <c r="D4444" s="8" t="s">
        <v>5856</v>
      </c>
      <c r="E4444" s="8" t="s">
        <v>5857</v>
      </c>
      <c r="F4444" s="29">
        <v>0.33626493668628499</v>
      </c>
      <c r="G4444" s="29">
        <v>0</v>
      </c>
      <c r="H4444" s="30">
        <v>4.6222000000000003</v>
      </c>
      <c r="I4444" s="30">
        <v>0.85060000000000002</v>
      </c>
      <c r="J4444" s="14">
        <v>19</v>
      </c>
      <c r="K4444" s="14">
        <v>6</v>
      </c>
      <c r="L4444" s="12">
        <v>0.184</v>
      </c>
      <c r="M4444" s="7">
        <v>0.75331261999999999</v>
      </c>
      <c r="N4444" s="31">
        <v>0.5</v>
      </c>
      <c r="O4444" s="14">
        <f>IFERROR(VLOOKUP($C4444,'site totals'!$J$2:$K$607,2,FALSE),1)</f>
        <v>523.07129999999995</v>
      </c>
      <c r="P4444" s="32" t="s">
        <v>22</v>
      </c>
      <c r="Q4444" s="12">
        <v>0.33626493670000002</v>
      </c>
      <c r="R4444" s="29">
        <v>0.34</v>
      </c>
      <c r="S4444" s="2">
        <f>IF($A4444="site","",VLOOKUP($P4444,margin_ranges!$A$5:$D$10,4,FALSE)/100)</f>
        <v>0.29749999999999999</v>
      </c>
      <c r="T4444" s="6">
        <f>IF(A4444="placement",$J4444*MIN($Q4444,$S4444),"")</f>
        <v>5.6524999999999999</v>
      </c>
      <c r="U4444" s="6">
        <f>IF($A4444="placement",T4444,SUMIF($C$10:$C$6209,$C4444,$T$10:$T$6209))</f>
        <v>5.6524999999999999</v>
      </c>
      <c r="V4444" s="34">
        <f t="shared" si="209"/>
        <v>6.4393939393939448E-2</v>
      </c>
      <c r="W4444" s="24"/>
      <c r="X4444" s="2" t="str">
        <f>IFERROR(MIN(VLOOKUP($W4444,margin_ranges!$A$5:$D$10,4,FALSE),$Q4444*100)/100,"")</f>
        <v/>
      </c>
      <c r="Y4444" s="6">
        <f t="shared" si="207"/>
        <v>5.6524999999999999</v>
      </c>
      <c r="Z4444" s="6">
        <f>IF($A4444="placement",Y4444,SUMIF($C$10:$C$6209,$C4444,$Y$10:$Y$6209))</f>
        <v>5.6524999999999999</v>
      </c>
      <c r="AA4444" s="29">
        <f t="shared" si="208"/>
        <v>6.4393939393939448E-2</v>
      </c>
    </row>
    <row r="4445" spans="1:27" hidden="1" x14ac:dyDescent="0.3">
      <c r="A4445" s="8" t="s">
        <v>17</v>
      </c>
      <c r="B4445" s="8" t="s">
        <v>5814</v>
      </c>
      <c r="C4445" s="8" t="s">
        <v>5815</v>
      </c>
      <c r="D4445" s="8" t="s">
        <v>5844</v>
      </c>
      <c r="E4445" s="8" t="s">
        <v>5845</v>
      </c>
      <c r="F4445" s="29">
        <v>0.33999999999999903</v>
      </c>
      <c r="G4445" s="29">
        <v>0</v>
      </c>
      <c r="H4445" s="30">
        <v>5.7878999999999996</v>
      </c>
      <c r="I4445" s="30">
        <v>1.5159</v>
      </c>
      <c r="J4445" s="14">
        <v>35</v>
      </c>
      <c r="K4445" s="14">
        <v>11</v>
      </c>
      <c r="L4445" s="12">
        <v>0.26190000000000002</v>
      </c>
      <c r="M4445" s="7">
        <v>0.78039862000000004</v>
      </c>
      <c r="N4445" s="31">
        <v>0.5</v>
      </c>
      <c r="O4445" s="14">
        <f>IFERROR(VLOOKUP($C4445,'site totals'!$J$2:$K$607,2,FALSE),1)</f>
        <v>523.07129999999995</v>
      </c>
      <c r="P4445" s="32" t="s">
        <v>22</v>
      </c>
      <c r="Q4445" s="12">
        <v>0.35930179200000001</v>
      </c>
      <c r="R4445" s="29">
        <v>0.34</v>
      </c>
      <c r="S4445" s="2">
        <f>IF($A4445="site","",VLOOKUP($P4445,margin_ranges!$A$5:$D$10,4,FALSE)/100)</f>
        <v>0.29749999999999999</v>
      </c>
      <c r="T4445" s="6">
        <f>IF(A4445="placement",$J4445*MIN($Q4445,$S4445),"")</f>
        <v>10.4125</v>
      </c>
      <c r="U4445" s="6">
        <f>IF($A4445="placement",T4445,SUMIF($C$10:$C$6209,$C4445,$T$10:$T$6209))</f>
        <v>10.4125</v>
      </c>
      <c r="V4445" s="34">
        <f t="shared" si="209"/>
        <v>6.4393939393939448E-2</v>
      </c>
      <c r="W4445" s="24"/>
      <c r="X4445" s="2" t="str">
        <f>IFERROR(MIN(VLOOKUP($W4445,margin_ranges!$A$5:$D$10,4,FALSE),$Q4445*100)/100,"")</f>
        <v/>
      </c>
      <c r="Y4445" s="6">
        <f t="shared" si="207"/>
        <v>10.4125</v>
      </c>
      <c r="Z4445" s="6">
        <f>IF($A4445="placement",Y4445,SUMIF($C$10:$C$6209,$C4445,$Y$10:$Y$6209))</f>
        <v>10.4125</v>
      </c>
      <c r="AA4445" s="17">
        <f t="shared" si="208"/>
        <v>6.4393939393939448E-2</v>
      </c>
    </row>
    <row r="4446" spans="1:27" hidden="1" x14ac:dyDescent="0.3">
      <c r="A4446" s="8" t="s">
        <v>17</v>
      </c>
      <c r="B4446" s="8" t="s">
        <v>5814</v>
      </c>
      <c r="C4446" s="8" t="s">
        <v>5815</v>
      </c>
      <c r="D4446" s="8" t="s">
        <v>5848</v>
      </c>
      <c r="E4446" s="8" t="s">
        <v>5849</v>
      </c>
      <c r="F4446" s="29">
        <v>0.33999999999999903</v>
      </c>
      <c r="G4446" s="29">
        <v>0</v>
      </c>
      <c r="H4446" s="30">
        <v>4.2506000000000004</v>
      </c>
      <c r="I4446" s="30">
        <v>1.5831</v>
      </c>
      <c r="J4446" s="14">
        <v>46</v>
      </c>
      <c r="K4446" s="14">
        <v>14</v>
      </c>
      <c r="L4446" s="12">
        <v>0.37240000000000001</v>
      </c>
      <c r="M4446" s="7">
        <v>0.96402111999999995</v>
      </c>
      <c r="N4446" s="31">
        <v>0.5</v>
      </c>
      <c r="O4446" s="14">
        <f>IFERROR(VLOOKUP($C4446,'site totals'!$J$2:$K$607,2,FALSE),1)</f>
        <v>523.07129999999995</v>
      </c>
      <c r="P4446" s="32" t="s">
        <v>22</v>
      </c>
      <c r="Q4446" s="12">
        <v>0.48133916199999999</v>
      </c>
      <c r="R4446" s="29">
        <v>0.34</v>
      </c>
      <c r="S4446" s="2">
        <f>IF($A4446="site","",VLOOKUP($P4446,margin_ranges!$A$5:$D$10,4,FALSE)/100)</f>
        <v>0.29749999999999999</v>
      </c>
      <c r="T4446" s="6">
        <f>IF(A4446="placement",$J4446*MIN($Q4446,$S4446),"")</f>
        <v>13.684999999999999</v>
      </c>
      <c r="U4446" s="6">
        <f>IF($A4446="placement",T4446,SUMIF($C$10:$C$6209,$C4446,$T$10:$T$6209))</f>
        <v>13.684999999999999</v>
      </c>
      <c r="V4446" s="34">
        <f t="shared" si="209"/>
        <v>6.4393939393939448E-2</v>
      </c>
      <c r="W4446" s="24"/>
      <c r="X4446" s="2" t="str">
        <f>IFERROR(MIN(VLOOKUP($W4446,margin_ranges!$A$5:$D$10,4,FALSE),$Q4446*100)/100,"")</f>
        <v/>
      </c>
      <c r="Y4446" s="6">
        <f t="shared" si="207"/>
        <v>13.684999999999999</v>
      </c>
      <c r="Z4446" s="6">
        <f>IF($A4446="placement",Y4446,SUMIF($C$10:$C$6209,$C4446,$Y$10:$Y$6209))</f>
        <v>13.684999999999999</v>
      </c>
      <c r="AA4446" s="29">
        <f t="shared" si="208"/>
        <v>6.4393939393939448E-2</v>
      </c>
    </row>
    <row r="4447" spans="1:27" hidden="1" x14ac:dyDescent="0.3">
      <c r="A4447" s="8" t="s">
        <v>17</v>
      </c>
      <c r="B4447" s="8" t="s">
        <v>5814</v>
      </c>
      <c r="C4447" s="8" t="s">
        <v>5815</v>
      </c>
      <c r="D4447" s="8" t="s">
        <v>5832</v>
      </c>
      <c r="E4447" s="8" t="s">
        <v>5833</v>
      </c>
      <c r="F4447" s="29">
        <v>0.34</v>
      </c>
      <c r="G4447" s="29">
        <v>0</v>
      </c>
      <c r="H4447" s="30">
        <v>5.6879999999999997</v>
      </c>
      <c r="I4447" s="30">
        <v>1.0036</v>
      </c>
      <c r="J4447" s="14">
        <v>25</v>
      </c>
      <c r="K4447" s="14">
        <v>8</v>
      </c>
      <c r="L4447" s="12">
        <v>0.1764</v>
      </c>
      <c r="M4447" s="7">
        <v>0.82686121000000001</v>
      </c>
      <c r="N4447" s="31">
        <v>0.5</v>
      </c>
      <c r="O4447" s="14">
        <f>IFERROR(VLOOKUP($C4447,'site totals'!$J$2:$K$607,2,FALSE),1)</f>
        <v>523.07129999999995</v>
      </c>
      <c r="P4447" s="32" t="s">
        <v>22</v>
      </c>
      <c r="Q4447" s="12">
        <v>0.3953035963</v>
      </c>
      <c r="R4447" s="29">
        <v>0.34</v>
      </c>
      <c r="S4447" s="2">
        <f>IF($A4447="site","",VLOOKUP($P4447,margin_ranges!$A$5:$D$10,4,FALSE)/100)</f>
        <v>0.29749999999999999</v>
      </c>
      <c r="T4447" s="6">
        <f>IF(A4447="placement",$J4447*MIN($Q4447,$S4447),"")</f>
        <v>7.4375</v>
      </c>
      <c r="U4447" s="6">
        <f>IF($A4447="placement",T4447,SUMIF($C$10:$C$6209,$C4447,$T$10:$T$6209))</f>
        <v>7.4375</v>
      </c>
      <c r="V4447" s="34">
        <f t="shared" si="209"/>
        <v>6.439393939393967E-2</v>
      </c>
      <c r="W4447" s="24"/>
      <c r="X4447" s="2" t="str">
        <f>IFERROR(MIN(VLOOKUP($W4447,margin_ranges!$A$5:$D$10,4,FALSE),$Q4447*100)/100,"")</f>
        <v/>
      </c>
      <c r="Y4447" s="6">
        <f t="shared" si="207"/>
        <v>7.4375</v>
      </c>
      <c r="Z4447" s="6">
        <f>IF($A4447="placement",Y4447,SUMIF($C$10:$C$6209,$C4447,$Y$10:$Y$6209))</f>
        <v>7.4375</v>
      </c>
      <c r="AA4447" s="29">
        <f t="shared" si="208"/>
        <v>6.439393939393967E-2</v>
      </c>
    </row>
    <row r="4448" spans="1:27" hidden="1" x14ac:dyDescent="0.3">
      <c r="A4448" s="8" t="s">
        <v>17</v>
      </c>
      <c r="B4448" s="8" t="s">
        <v>5814</v>
      </c>
      <c r="C4448" s="8" t="s">
        <v>5815</v>
      </c>
      <c r="D4448" s="8" t="s">
        <v>5816</v>
      </c>
      <c r="E4448" s="8" t="s">
        <v>5817</v>
      </c>
      <c r="F4448" s="29">
        <v>0.34</v>
      </c>
      <c r="G4448" s="29">
        <v>0</v>
      </c>
      <c r="H4448" s="30">
        <v>4.9855999999999998</v>
      </c>
      <c r="I4448" s="30">
        <v>1.1903999999999999</v>
      </c>
      <c r="J4448" s="14">
        <v>41</v>
      </c>
      <c r="K4448" s="14">
        <v>12</v>
      </c>
      <c r="L4448" s="12">
        <v>0.23880000000000001</v>
      </c>
      <c r="M4448" s="7">
        <v>1.14771391</v>
      </c>
      <c r="N4448" s="31">
        <v>0.7</v>
      </c>
      <c r="O4448" s="14">
        <f>IFERROR(VLOOKUP($C4448,'site totals'!$J$2:$K$607,2,FALSE),1)</f>
        <v>523.07129999999995</v>
      </c>
      <c r="P4448" s="32" t="s">
        <v>22</v>
      </c>
      <c r="Q4448" s="12">
        <v>0.3900919081</v>
      </c>
      <c r="R4448" s="29">
        <v>0.34</v>
      </c>
      <c r="S4448" s="2">
        <f>IF($A4448="site","",VLOOKUP($P4448,margin_ranges!$A$5:$D$10,4,FALSE)/100)</f>
        <v>0.29749999999999999</v>
      </c>
      <c r="T4448" s="6">
        <f>IF(A4448="placement",$J4448*MIN($Q4448,$S4448),"")</f>
        <v>12.1975</v>
      </c>
      <c r="U4448" s="6">
        <f>IF($A4448="placement",T4448,SUMIF($C$10:$C$6209,$C4448,$T$10:$T$6209))</f>
        <v>12.1975</v>
      </c>
      <c r="V4448" s="34">
        <f t="shared" si="209"/>
        <v>6.439393939393967E-2</v>
      </c>
      <c r="W4448" s="24"/>
      <c r="X4448" s="2" t="str">
        <f>IFERROR(MIN(VLOOKUP($W4448,margin_ranges!$A$5:$D$10,4,FALSE),$Q4448*100)/100,"")</f>
        <v/>
      </c>
      <c r="Y4448" s="6">
        <f t="shared" ref="Y4448:Y4511" si="210">IF(A4448="placement",IF($X4448="",$T4448,$J4448*MIN($Q4448,$X4448)),"")</f>
        <v>12.1975</v>
      </c>
      <c r="Z4448" s="6">
        <f>IF($A4448="placement",Y4448,SUMIF($C$10:$C$6209,$C4448,$Y$10:$Y$6209))</f>
        <v>12.1975</v>
      </c>
      <c r="AA4448" s="29">
        <f t="shared" ref="AA4448:AA4511" si="211">($J4448-$Z4448)/($J4448*(1-$R4448))-1</f>
        <v>6.439393939393967E-2</v>
      </c>
    </row>
    <row r="4449" spans="1:27" hidden="1" x14ac:dyDescent="0.3">
      <c r="A4449" s="8" t="s">
        <v>17</v>
      </c>
      <c r="B4449" s="8" t="s">
        <v>5814</v>
      </c>
      <c r="C4449" s="8" t="s">
        <v>5815</v>
      </c>
      <c r="D4449" s="8" t="s">
        <v>5822</v>
      </c>
      <c r="E4449" s="8" t="s">
        <v>5823</v>
      </c>
      <c r="F4449" s="29">
        <v>0.38999999999999901</v>
      </c>
      <c r="G4449" s="29">
        <v>0</v>
      </c>
      <c r="H4449" s="30">
        <v>2.0524</v>
      </c>
      <c r="I4449" s="30">
        <v>1.0439000000000001</v>
      </c>
      <c r="J4449" s="14">
        <v>28</v>
      </c>
      <c r="K4449" s="14">
        <v>10</v>
      </c>
      <c r="L4449" s="12">
        <v>0.50860000000000005</v>
      </c>
      <c r="M4449" s="7">
        <v>0.88340746000000003</v>
      </c>
      <c r="N4449" s="31">
        <v>0.5</v>
      </c>
      <c r="O4449" s="14">
        <f>IFERROR(VLOOKUP($C4449,'site totals'!$J$2:$K$607,2,FALSE),1)</f>
        <v>523.07129999999995</v>
      </c>
      <c r="P4449" s="32" t="s">
        <v>22</v>
      </c>
      <c r="Q4449" s="12">
        <v>0.4340097591</v>
      </c>
      <c r="R4449" s="29">
        <v>0.39</v>
      </c>
      <c r="S4449" s="2">
        <f>IF($A4449="site","",VLOOKUP($P4449,margin_ranges!$A$5:$D$10,4,FALSE)/100)</f>
        <v>0.29749999999999999</v>
      </c>
      <c r="T4449" s="6">
        <f>IF(A4449="placement",$J4449*MIN($Q4449,$S4449),"")</f>
        <v>8.33</v>
      </c>
      <c r="U4449" s="6">
        <f>IF($A4449="placement",T4449,SUMIF($C$10:$C$6209,$C4449,$T$10:$T$6209))</f>
        <v>8.33</v>
      </c>
      <c r="V4449" s="34">
        <f t="shared" si="209"/>
        <v>0.15163934426229519</v>
      </c>
      <c r="W4449" s="24"/>
      <c r="X4449" s="2" t="str">
        <f>IFERROR(MIN(VLOOKUP($W4449,margin_ranges!$A$5:$D$10,4,FALSE),$Q4449*100)/100,"")</f>
        <v/>
      </c>
      <c r="Y4449" s="6">
        <f t="shared" si="210"/>
        <v>8.33</v>
      </c>
      <c r="Z4449" s="6">
        <f>IF($A4449="placement",Y4449,SUMIF($C$10:$C$6209,$C4449,$Y$10:$Y$6209))</f>
        <v>8.33</v>
      </c>
      <c r="AA4449" s="29">
        <f t="shared" si="211"/>
        <v>0.15163934426229519</v>
      </c>
    </row>
    <row r="4450" spans="1:27" x14ac:dyDescent="0.3">
      <c r="A4450" s="16" t="s">
        <v>33</v>
      </c>
      <c r="B4450" s="16" t="s">
        <v>5814</v>
      </c>
      <c r="C4450" s="16" t="s">
        <v>5815</v>
      </c>
      <c r="D4450" s="8" t="s">
        <v>34</v>
      </c>
      <c r="E4450" s="16"/>
      <c r="F4450" s="17">
        <v>0.29912491279869402</v>
      </c>
      <c r="G4450" s="17">
        <v>0</v>
      </c>
      <c r="H4450" s="36">
        <v>303.90300000000002</v>
      </c>
      <c r="I4450" s="36">
        <v>32.354900000000001</v>
      </c>
      <c r="J4450" s="22">
        <v>1121</v>
      </c>
      <c r="K4450" s="22">
        <v>296</v>
      </c>
      <c r="L4450" s="18">
        <v>0.1065</v>
      </c>
      <c r="M4450" s="19">
        <v>1.1547617999999999</v>
      </c>
      <c r="N4450" s="20">
        <v>0.75763899999999995</v>
      </c>
      <c r="O4450" s="22">
        <f>IFERROR(VLOOKUP($C4450,'site totals'!$J$2:$K$607,2,FALSE),1)</f>
        <v>523.07129999999995</v>
      </c>
      <c r="P4450" s="21"/>
      <c r="Q4450" s="18">
        <v>0.3439001907</v>
      </c>
      <c r="R4450" s="17">
        <v>0.29909999999999998</v>
      </c>
      <c r="S4450" s="18" t="str">
        <f>IF($A4450="site","",VLOOKUP($P4450,margin_ranges!$A$5:$D$10,4,FALSE)/100)</f>
        <v/>
      </c>
      <c r="T4450" s="22" t="str">
        <f>IF(A4450="placement",$J4450*MIN($Q4450,$S4450),"")</f>
        <v/>
      </c>
      <c r="U4450" s="22">
        <f>IF($A4450="placement",T4450,SUMIF($C$10:$C$6209,$C4450,$T$10:$T$6209))</f>
        <v>323.51190453949994</v>
      </c>
      <c r="V4450" s="37">
        <f t="shared" si="209"/>
        <v>1.4991806075379754E-2</v>
      </c>
      <c r="W4450" s="38"/>
      <c r="X4450" s="18" t="str">
        <f>IFERROR(MIN(VLOOKUP($W4450,margin_ranges!$A$5:$D$10,4,FALSE),$Q4450*100)/100,"")</f>
        <v/>
      </c>
      <c r="Y4450" s="6" t="str">
        <f t="shared" si="210"/>
        <v/>
      </c>
      <c r="Z4450" s="6">
        <f>IF($A4450="placement",Y4450,SUMIF($C$10:$C$6209,$C4450,$Y$10:$Y$6209))</f>
        <v>323.51190453949994</v>
      </c>
      <c r="AA4450" s="17">
        <f t="shared" si="211"/>
        <v>1.4991806075379754E-2</v>
      </c>
    </row>
    <row r="4451" spans="1:27" hidden="1" x14ac:dyDescent="0.3">
      <c r="A4451" s="8" t="s">
        <v>17</v>
      </c>
      <c r="B4451" s="8" t="s">
        <v>1658</v>
      </c>
      <c r="C4451" s="8" t="s">
        <v>1659</v>
      </c>
      <c r="D4451" s="8" t="s">
        <v>1664</v>
      </c>
      <c r="E4451" s="8" t="s">
        <v>1665</v>
      </c>
      <c r="F4451" s="29">
        <v>0.2</v>
      </c>
      <c r="G4451" s="29">
        <v>0</v>
      </c>
      <c r="H4451" s="30">
        <v>19.537299999999998</v>
      </c>
      <c r="I4451" s="30">
        <v>3.5663999999999998</v>
      </c>
      <c r="J4451" s="14">
        <v>178</v>
      </c>
      <c r="K4451" s="14">
        <v>36</v>
      </c>
      <c r="L4451" s="12">
        <v>0.1825</v>
      </c>
      <c r="M4451" s="7">
        <v>1.6651945800000001</v>
      </c>
      <c r="N4451" s="31">
        <v>0.35</v>
      </c>
      <c r="O4451" s="14">
        <f>IFERROR(VLOOKUP($C4451,'site totals'!$J$2:$K$607,2,FALSE),1)</f>
        <v>517.24959999999999</v>
      </c>
      <c r="P4451" s="32" t="s">
        <v>91</v>
      </c>
      <c r="Q4451" s="12">
        <v>0.78981435259999999</v>
      </c>
      <c r="R4451" s="29">
        <v>0.2</v>
      </c>
      <c r="S4451" s="2">
        <f>IF($A4451="site","",VLOOKUP($P4451,margin_ranges!$A$5:$D$10,4,FALSE)/100)</f>
        <v>0.29749999999999999</v>
      </c>
      <c r="T4451" s="6">
        <f>IF(A4451="placement",$J4451*MIN($Q4451,$S4451),"")</f>
        <v>52.954999999999998</v>
      </c>
      <c r="U4451" s="6">
        <f>IF($A4451="placement",T4451,SUMIF($C$10:$C$6209,$C4451,$T$10:$T$6209))</f>
        <v>52.954999999999998</v>
      </c>
      <c r="V4451" s="34">
        <f t="shared" si="209"/>
        <v>-0.12187500000000007</v>
      </c>
      <c r="W4451" s="24"/>
      <c r="X4451" s="2" t="str">
        <f>IFERROR(MIN(VLOOKUP($W4451,margin_ranges!$A$5:$D$10,4,FALSE),$Q4451*100)/100,"")</f>
        <v/>
      </c>
      <c r="Y4451" s="6">
        <f t="shared" si="210"/>
        <v>52.954999999999998</v>
      </c>
      <c r="Z4451" s="6">
        <f>IF($A4451="placement",Y4451,SUMIF($C$10:$C$6209,$C4451,$Y$10:$Y$6209))</f>
        <v>52.954999999999998</v>
      </c>
      <c r="AA4451" s="29">
        <f t="shared" si="211"/>
        <v>-0.12187500000000007</v>
      </c>
    </row>
    <row r="4452" spans="1:27" hidden="1" x14ac:dyDescent="0.3">
      <c r="A4452" s="8" t="s">
        <v>17</v>
      </c>
      <c r="B4452" s="8" t="s">
        <v>1658</v>
      </c>
      <c r="C4452" s="8" t="s">
        <v>1659</v>
      </c>
      <c r="D4452" s="8" t="s">
        <v>1660</v>
      </c>
      <c r="E4452" s="8" t="s">
        <v>1661</v>
      </c>
      <c r="F4452" s="29">
        <v>0.22862634158982401</v>
      </c>
      <c r="G4452" s="29">
        <v>0</v>
      </c>
      <c r="H4452" s="30">
        <v>28.2681</v>
      </c>
      <c r="I4452" s="30">
        <v>10.8436</v>
      </c>
      <c r="J4452" s="14">
        <v>337</v>
      </c>
      <c r="K4452" s="14">
        <v>73</v>
      </c>
      <c r="L4452" s="12">
        <v>0.3836</v>
      </c>
      <c r="M4452" s="7">
        <v>1.0371108600000001</v>
      </c>
      <c r="N4452" s="31">
        <v>0.8</v>
      </c>
      <c r="O4452" s="14">
        <f>IFERROR(VLOOKUP($C4452,'site totals'!$J$2:$K$607,2,FALSE),1)</f>
        <v>517.24959999999999</v>
      </c>
      <c r="P4452" s="32" t="s">
        <v>91</v>
      </c>
      <c r="Q4452" s="12">
        <v>0.2286263416</v>
      </c>
      <c r="R4452" s="29">
        <v>0.25</v>
      </c>
      <c r="S4452" s="2">
        <f>IF($A4452="site","",VLOOKUP($P4452,margin_ranges!$A$5:$D$10,4,FALSE)/100)</f>
        <v>0.29749999999999999</v>
      </c>
      <c r="T4452" s="6">
        <f>IF(A4452="placement",$J4452*MIN($Q4452,$S4452),"")</f>
        <v>77.047077119199997</v>
      </c>
      <c r="U4452" s="6">
        <f>IF($A4452="placement",T4452,SUMIF($C$10:$C$6209,$C4452,$T$10:$T$6209))</f>
        <v>77.047077119199997</v>
      </c>
      <c r="V4452" s="34">
        <f t="shared" si="209"/>
        <v>2.8498211199999846E-2</v>
      </c>
      <c r="W4452" s="24"/>
      <c r="X4452" s="2" t="str">
        <f>IFERROR(MIN(VLOOKUP($W4452,margin_ranges!$A$5:$D$10,4,FALSE),$Q4452*100)/100,"")</f>
        <v/>
      </c>
      <c r="Y4452" s="6">
        <f t="shared" si="210"/>
        <v>77.047077119199997</v>
      </c>
      <c r="Z4452" s="6">
        <f>IF($A4452="placement",Y4452,SUMIF($C$10:$C$6209,$C4452,$Y$10:$Y$6209))</f>
        <v>77.047077119199997</v>
      </c>
      <c r="AA4452" s="29">
        <f t="shared" si="211"/>
        <v>2.8498211199999846E-2</v>
      </c>
    </row>
    <row r="4453" spans="1:27" hidden="1" x14ac:dyDescent="0.3">
      <c r="A4453" s="8" t="s">
        <v>17</v>
      </c>
      <c r="B4453" s="8" t="s">
        <v>1658</v>
      </c>
      <c r="C4453" s="8" t="s">
        <v>1659</v>
      </c>
      <c r="D4453" s="8" t="s">
        <v>1662</v>
      </c>
      <c r="E4453" s="8" t="s">
        <v>1663</v>
      </c>
      <c r="F4453" s="29">
        <v>8.88732301204022E-2</v>
      </c>
      <c r="G4453" s="29">
        <v>0</v>
      </c>
      <c r="H4453" s="30">
        <v>37.372900000000001</v>
      </c>
      <c r="I4453" s="30">
        <v>14.404400000000001</v>
      </c>
      <c r="J4453" s="14">
        <v>593</v>
      </c>
      <c r="K4453" s="14">
        <v>53</v>
      </c>
      <c r="L4453" s="12">
        <v>0.38540000000000002</v>
      </c>
      <c r="M4453" s="7">
        <v>1.37192764</v>
      </c>
      <c r="N4453" s="31">
        <v>1.25</v>
      </c>
      <c r="O4453" s="14">
        <f>IFERROR(VLOOKUP($C4453,'site totals'!$J$2:$K$607,2,FALSE),1)</f>
        <v>517.24959999999999</v>
      </c>
      <c r="P4453" s="32" t="s">
        <v>91</v>
      </c>
      <c r="Q4453" s="12">
        <v>8.8873230100000006E-2</v>
      </c>
      <c r="R4453" s="29">
        <v>0.15</v>
      </c>
      <c r="S4453" s="2">
        <f>IF($A4453="site","",VLOOKUP($P4453,margin_ranges!$A$5:$D$10,4,FALSE)/100)</f>
        <v>0.29749999999999999</v>
      </c>
      <c r="T4453" s="6">
        <f>IF(A4453="placement",$J4453*MIN($Q4453,$S4453),"")</f>
        <v>52.701825449300003</v>
      </c>
      <c r="U4453" s="6">
        <f>IF($A4453="placement",T4453,SUMIF($C$10:$C$6209,$C4453,$T$10:$T$6209))</f>
        <v>52.701825449300003</v>
      </c>
      <c r="V4453" s="34">
        <f t="shared" si="209"/>
        <v>7.1913846941176418E-2</v>
      </c>
      <c r="W4453" s="24"/>
      <c r="X4453" s="2" t="str">
        <f>IFERROR(MIN(VLOOKUP($W4453,margin_ranges!$A$5:$D$10,4,FALSE),$Q4453*100)/100,"")</f>
        <v/>
      </c>
      <c r="Y4453" s="6">
        <f t="shared" si="210"/>
        <v>52.701825449300003</v>
      </c>
      <c r="Z4453" s="6">
        <f>IF($A4453="placement",Y4453,SUMIF($C$10:$C$6209,$C4453,$Y$10:$Y$6209))</f>
        <v>52.701825449300003</v>
      </c>
      <c r="AA4453" s="29">
        <f t="shared" si="211"/>
        <v>7.1913846941176418E-2</v>
      </c>
    </row>
    <row r="4454" spans="1:27" x14ac:dyDescent="0.3">
      <c r="A4454" s="16" t="s">
        <v>33</v>
      </c>
      <c r="B4454" s="16" t="s">
        <v>1658</v>
      </c>
      <c r="C4454" s="16" t="s">
        <v>1659</v>
      </c>
      <c r="D4454" s="8" t="s">
        <v>34</v>
      </c>
      <c r="E4454" s="16"/>
      <c r="F4454" s="17">
        <v>0.188475534828833</v>
      </c>
      <c r="G4454" s="17">
        <v>0</v>
      </c>
      <c r="H4454" s="36">
        <v>85.178299999999993</v>
      </c>
      <c r="I4454" s="36">
        <v>28.814299999999999</v>
      </c>
      <c r="J4454" s="22">
        <v>1108</v>
      </c>
      <c r="K4454" s="22">
        <v>161</v>
      </c>
      <c r="L4454" s="18">
        <v>0.33829999999999999</v>
      </c>
      <c r="M4454" s="19">
        <v>1.2822250900000001</v>
      </c>
      <c r="N4454" s="20">
        <v>0.96926000000000001</v>
      </c>
      <c r="O4454" s="22">
        <f>IFERROR(VLOOKUP($C4454,'site totals'!$J$2:$K$607,2,FALSE),1)</f>
        <v>517.24959999999999</v>
      </c>
      <c r="P4454" s="21"/>
      <c r="Q4454" s="18">
        <v>0.2440796784</v>
      </c>
      <c r="R4454" s="17">
        <v>0.1885</v>
      </c>
      <c r="S4454" s="18" t="str">
        <f>IF($A4454="site","",VLOOKUP($P4454,margin_ranges!$A$5:$D$10,4,FALSE)/100)</f>
        <v/>
      </c>
      <c r="T4454" s="22" t="str">
        <f>IF(A4454="placement",$J4454*MIN($Q4454,$S4454),"")</f>
        <v/>
      </c>
      <c r="U4454" s="22">
        <f>IF($A4454="placement",T4454,SUMIF($C$10:$C$6209,$C4454,$T$10:$T$6209))</f>
        <v>182.70390256850001</v>
      </c>
      <c r="V4454" s="37">
        <f t="shared" si="209"/>
        <v>2.9087838663414578E-2</v>
      </c>
      <c r="W4454" s="38"/>
      <c r="X4454" s="18" t="str">
        <f>IFERROR(MIN(VLOOKUP($W4454,margin_ranges!$A$5:$D$10,4,FALSE),$Q4454*100)/100,"")</f>
        <v/>
      </c>
      <c r="Y4454" s="6" t="str">
        <f t="shared" si="210"/>
        <v/>
      </c>
      <c r="Z4454" s="6">
        <f>IF($A4454="placement",Y4454,SUMIF($C$10:$C$6209,$C4454,$Y$10:$Y$6209))</f>
        <v>182.70390256850001</v>
      </c>
      <c r="AA4454" s="17">
        <f t="shared" si="211"/>
        <v>2.9087838663414578E-2</v>
      </c>
    </row>
    <row r="4455" spans="1:27" hidden="1" x14ac:dyDescent="0.3">
      <c r="A4455" s="8" t="s">
        <v>17</v>
      </c>
      <c r="B4455" s="8" t="s">
        <v>10222</v>
      </c>
      <c r="C4455" s="8" t="s">
        <v>10223</v>
      </c>
      <c r="D4455" s="8" t="s">
        <v>12314</v>
      </c>
      <c r="E4455" s="8" t="s">
        <v>12315</v>
      </c>
      <c r="F4455" s="29">
        <v>0.25</v>
      </c>
      <c r="G4455" s="29">
        <v>0</v>
      </c>
      <c r="H4455" s="30">
        <v>35.451900000000002</v>
      </c>
      <c r="I4455" s="30">
        <v>0.52459999999999996</v>
      </c>
      <c r="J4455" s="14">
        <v>7</v>
      </c>
      <c r="K4455" s="14">
        <v>2</v>
      </c>
      <c r="L4455" s="12">
        <v>1.4800000000000001E-2</v>
      </c>
      <c r="M4455" s="7">
        <v>0.44731754000000001</v>
      </c>
      <c r="N4455" s="31">
        <v>0.25</v>
      </c>
      <c r="O4455" s="14">
        <f>IFERROR(VLOOKUP($C4455,'site totals'!$J$2:$K$607,2,FALSE),1)</f>
        <v>515.66549999999995</v>
      </c>
      <c r="P4455" s="32" t="s">
        <v>91</v>
      </c>
      <c r="Q4455" s="12">
        <v>0.4411129037</v>
      </c>
      <c r="R4455" s="29">
        <v>0.25</v>
      </c>
      <c r="S4455" s="2">
        <f>IF($A4455="site","",VLOOKUP($P4455,margin_ranges!$A$5:$D$10,4,FALSE)/100)</f>
        <v>0.29749999999999999</v>
      </c>
      <c r="T4455" s="6">
        <f>IF(A4455="placement",$J4455*MIN($Q4455,$S4455),"")</f>
        <v>2.0825</v>
      </c>
      <c r="U4455" s="6">
        <f>IF($A4455="placement",T4455,SUMIF($C$10:$C$6209,$C4455,$T$10:$T$6209))</f>
        <v>2.0825</v>
      </c>
      <c r="V4455" s="34">
        <f t="shared" ref="V4455:V4518" si="212">($J4455-$U4455)/($J4455*(1-$R4455))-1</f>
        <v>-6.3333333333333242E-2</v>
      </c>
      <c r="W4455" s="24"/>
      <c r="X4455" s="2" t="str">
        <f>IFERROR(MIN(VLOOKUP($W4455,margin_ranges!$A$5:$D$10,4,FALSE),$Q4455*100)/100,"")</f>
        <v/>
      </c>
      <c r="Y4455" s="6">
        <f t="shared" si="210"/>
        <v>2.0825</v>
      </c>
      <c r="Z4455" s="6">
        <f>IF($A4455="placement",Y4455,SUMIF($C$10:$C$6209,$C4455,$Y$10:$Y$6209))</f>
        <v>2.0825</v>
      </c>
      <c r="AA4455" s="29">
        <f t="shared" si="211"/>
        <v>-6.3333333333333242E-2</v>
      </c>
    </row>
    <row r="4456" spans="1:27" hidden="1" x14ac:dyDescent="0.3">
      <c r="A4456" s="8" t="s">
        <v>17</v>
      </c>
      <c r="B4456" s="8" t="s">
        <v>10222</v>
      </c>
      <c r="C4456" s="8" t="s">
        <v>10223</v>
      </c>
      <c r="D4456" s="8" t="s">
        <v>10234</v>
      </c>
      <c r="E4456" s="8" t="s">
        <v>10235</v>
      </c>
      <c r="F4456" s="29">
        <v>0.25</v>
      </c>
      <c r="G4456" s="29">
        <v>1</v>
      </c>
      <c r="H4456" s="30">
        <v>183.63040000000001</v>
      </c>
      <c r="I4456" s="30">
        <v>1.8264</v>
      </c>
      <c r="J4456" s="14">
        <v>29</v>
      </c>
      <c r="K4456" s="14">
        <v>7</v>
      </c>
      <c r="L4456" s="12">
        <v>9.9000000000000008E-3</v>
      </c>
      <c r="M4456" s="7">
        <v>0.53737973999999999</v>
      </c>
      <c r="N4456" s="31">
        <v>0.2</v>
      </c>
      <c r="O4456" s="14">
        <f>IFERROR(VLOOKUP($C4456,'site totals'!$J$2:$K$607,2,FALSE),1)</f>
        <v>515.66549999999995</v>
      </c>
      <c r="P4456" s="32" t="s">
        <v>91</v>
      </c>
      <c r="Q4456" s="12">
        <v>0.62782370750000005</v>
      </c>
      <c r="R4456" s="29">
        <v>0.25</v>
      </c>
      <c r="S4456" s="2">
        <f>IF($A4456="site","",VLOOKUP($P4456,margin_ranges!$A$5:$D$10,4,FALSE)/100)</f>
        <v>0.29749999999999999</v>
      </c>
      <c r="T4456" s="6">
        <f>IF(A4456="placement",$J4456*MIN($Q4456,$S4456),"")</f>
        <v>8.6274999999999995</v>
      </c>
      <c r="U4456" s="6">
        <f>IF($A4456="placement",T4456,SUMIF($C$10:$C$6209,$C4456,$T$10:$T$6209))</f>
        <v>8.6274999999999995</v>
      </c>
      <c r="V4456" s="34">
        <f t="shared" si="212"/>
        <v>-6.3333333333333242E-2</v>
      </c>
      <c r="W4456" s="24"/>
      <c r="X4456" s="2" t="str">
        <f>IFERROR(MIN(VLOOKUP($W4456,margin_ranges!$A$5:$D$10,4,FALSE),$Q4456*100)/100,"")</f>
        <v/>
      </c>
      <c r="Y4456" s="6">
        <f t="shared" si="210"/>
        <v>8.6274999999999995</v>
      </c>
      <c r="Z4456" s="6">
        <f>IF($A4456="placement",Y4456,SUMIF($C$10:$C$6209,$C4456,$Y$10:$Y$6209))</f>
        <v>8.6274999999999995</v>
      </c>
      <c r="AA4456" s="29">
        <f t="shared" si="211"/>
        <v>-6.3333333333333242E-2</v>
      </c>
    </row>
    <row r="4457" spans="1:27" hidden="1" x14ac:dyDescent="0.3">
      <c r="A4457" s="8" t="s">
        <v>17</v>
      </c>
      <c r="B4457" s="8" t="s">
        <v>10222</v>
      </c>
      <c r="C4457" s="8" t="s">
        <v>10223</v>
      </c>
      <c r="D4457" s="8" t="s">
        <v>10236</v>
      </c>
      <c r="E4457" s="8" t="s">
        <v>10237</v>
      </c>
      <c r="F4457" s="29">
        <v>0.25</v>
      </c>
      <c r="G4457" s="29">
        <v>1</v>
      </c>
      <c r="H4457" s="30">
        <v>51.450099999999999</v>
      </c>
      <c r="I4457" s="30">
        <v>1.8229</v>
      </c>
      <c r="J4457" s="14">
        <v>33</v>
      </c>
      <c r="K4457" s="14">
        <v>8</v>
      </c>
      <c r="L4457" s="12">
        <v>3.5400000000000001E-2</v>
      </c>
      <c r="M4457" s="7">
        <v>0.60782132</v>
      </c>
      <c r="N4457" s="31">
        <v>0.35</v>
      </c>
      <c r="O4457" s="14">
        <f>IFERROR(VLOOKUP($C4457,'site totals'!$J$2:$K$607,2,FALSE),1)</f>
        <v>515.66549999999995</v>
      </c>
      <c r="P4457" s="32" t="s">
        <v>91</v>
      </c>
      <c r="Q4457" s="12">
        <v>0.42417287710000001</v>
      </c>
      <c r="R4457" s="29">
        <v>0.25</v>
      </c>
      <c r="S4457" s="2">
        <f>IF($A4457="site","",VLOOKUP($P4457,margin_ranges!$A$5:$D$10,4,FALSE)/100)</f>
        <v>0.29749999999999999</v>
      </c>
      <c r="T4457" s="6">
        <f>IF(A4457="placement",$J4457*MIN($Q4457,$S4457),"")</f>
        <v>9.817499999999999</v>
      </c>
      <c r="U4457" s="6">
        <f>IF($A4457="placement",T4457,SUMIF($C$10:$C$6209,$C4457,$T$10:$T$6209))</f>
        <v>9.817499999999999</v>
      </c>
      <c r="V4457" s="34">
        <f t="shared" si="212"/>
        <v>-6.3333333333333242E-2</v>
      </c>
      <c r="W4457" s="24"/>
      <c r="X4457" s="2" t="str">
        <f>IFERROR(MIN(VLOOKUP($W4457,margin_ranges!$A$5:$D$10,4,FALSE),$Q4457*100)/100,"")</f>
        <v/>
      </c>
      <c r="Y4457" s="6">
        <f t="shared" si="210"/>
        <v>9.817499999999999</v>
      </c>
      <c r="Z4457" s="6">
        <f>IF($A4457="placement",Y4457,SUMIF($C$10:$C$6209,$C4457,$Y$10:$Y$6209))</f>
        <v>9.817499999999999</v>
      </c>
      <c r="AA4457" s="29">
        <f t="shared" si="211"/>
        <v>-6.3333333333333242E-2</v>
      </c>
    </row>
    <row r="4458" spans="1:27" hidden="1" x14ac:dyDescent="0.3">
      <c r="A4458" s="8" t="s">
        <v>17</v>
      </c>
      <c r="B4458" s="8" t="s">
        <v>10222</v>
      </c>
      <c r="C4458" s="8" t="s">
        <v>10223</v>
      </c>
      <c r="D4458" s="8" t="s">
        <v>10230</v>
      </c>
      <c r="E4458" s="8" t="s">
        <v>10231</v>
      </c>
      <c r="F4458" s="29">
        <v>0.249999999999999</v>
      </c>
      <c r="G4458" s="29">
        <v>1</v>
      </c>
      <c r="H4458" s="30">
        <v>466.16980000000001</v>
      </c>
      <c r="I4458" s="30">
        <v>19.846800000000002</v>
      </c>
      <c r="J4458" s="14">
        <v>132</v>
      </c>
      <c r="K4458" s="14">
        <v>27</v>
      </c>
      <c r="L4458" s="12">
        <v>4.2599999999999999E-2</v>
      </c>
      <c r="M4458" s="7">
        <v>0.22090227000000001</v>
      </c>
      <c r="N4458" s="31">
        <v>0.15</v>
      </c>
      <c r="O4458" s="14">
        <f>IFERROR(VLOOKUP($C4458,'site totals'!$J$2:$K$607,2,FALSE),1)</f>
        <v>515.66549999999995</v>
      </c>
      <c r="P4458" s="32" t="s">
        <v>91</v>
      </c>
      <c r="Q4458" s="12">
        <v>0.32096668560000002</v>
      </c>
      <c r="R4458" s="29">
        <v>0.25</v>
      </c>
      <c r="S4458" s="2">
        <f>IF($A4458="site","",VLOOKUP($P4458,margin_ranges!$A$5:$D$10,4,FALSE)/100)</f>
        <v>0.29749999999999999</v>
      </c>
      <c r="T4458" s="6">
        <f>IF(A4458="placement",$J4458*MIN($Q4458,$S4458),"")</f>
        <v>39.269999999999996</v>
      </c>
      <c r="U4458" s="6">
        <f>IF($A4458="placement",T4458,SUMIF($C$10:$C$6209,$C4458,$T$10:$T$6209))</f>
        <v>39.269999999999996</v>
      </c>
      <c r="V4458" s="34">
        <f t="shared" si="212"/>
        <v>-6.3333333333333242E-2</v>
      </c>
      <c r="W4458" s="24"/>
      <c r="X4458" s="2" t="str">
        <f>IFERROR(MIN(VLOOKUP($W4458,margin_ranges!$A$5:$D$10,4,FALSE),$Q4458*100)/100,"")</f>
        <v/>
      </c>
      <c r="Y4458" s="6">
        <f t="shared" si="210"/>
        <v>39.269999999999996</v>
      </c>
      <c r="Z4458" s="6">
        <f>IF($A4458="placement",Y4458,SUMIF($C$10:$C$6209,$C4458,$Y$10:$Y$6209))</f>
        <v>39.269999999999996</v>
      </c>
      <c r="AA4458" s="29">
        <f t="shared" si="211"/>
        <v>-6.3333333333333242E-2</v>
      </c>
    </row>
    <row r="4459" spans="1:27" hidden="1" x14ac:dyDescent="0.3">
      <c r="A4459" s="8" t="s">
        <v>17</v>
      </c>
      <c r="B4459" s="8" t="s">
        <v>10222</v>
      </c>
      <c r="C4459" s="8" t="s">
        <v>10223</v>
      </c>
      <c r="D4459" s="8" t="s">
        <v>10238</v>
      </c>
      <c r="E4459" s="8" t="s">
        <v>10239</v>
      </c>
      <c r="F4459" s="29">
        <v>0.249999999999999</v>
      </c>
      <c r="G4459" s="29">
        <v>0</v>
      </c>
      <c r="H4459" s="30">
        <v>194.9753</v>
      </c>
      <c r="I4459" s="30">
        <v>14.438000000000001</v>
      </c>
      <c r="J4459" s="14">
        <v>208</v>
      </c>
      <c r="K4459" s="14">
        <v>51</v>
      </c>
      <c r="L4459" s="12">
        <v>7.4099999999999999E-2</v>
      </c>
      <c r="M4459" s="7">
        <v>0.47927394000000001</v>
      </c>
      <c r="N4459" s="31">
        <v>0.35</v>
      </c>
      <c r="O4459" s="14">
        <f>IFERROR(VLOOKUP($C4459,'site totals'!$J$2:$K$607,2,FALSE),1)</f>
        <v>515.66549999999995</v>
      </c>
      <c r="P4459" s="32" t="s">
        <v>91</v>
      </c>
      <c r="Q4459" s="12">
        <v>0.26972870640000002</v>
      </c>
      <c r="R4459" s="29">
        <v>0.25</v>
      </c>
      <c r="S4459" s="2">
        <f>IF($A4459="site","",VLOOKUP($P4459,margin_ranges!$A$5:$D$10,4,FALSE)/100)</f>
        <v>0.29749999999999999</v>
      </c>
      <c r="T4459" s="6">
        <f>IF(A4459="placement",$J4459*MIN($Q4459,$S4459),"")</f>
        <v>56.103570931200004</v>
      </c>
      <c r="U4459" s="6">
        <f>IF($A4459="placement",T4459,SUMIF($C$10:$C$6209,$C4459,$T$10:$T$6209))</f>
        <v>56.103570931200004</v>
      </c>
      <c r="V4459" s="34">
        <f t="shared" si="212"/>
        <v>-2.6304941866666764E-2</v>
      </c>
      <c r="W4459" s="24"/>
      <c r="X4459" s="2" t="str">
        <f>IFERROR(MIN(VLOOKUP($W4459,margin_ranges!$A$5:$D$10,4,FALSE),$Q4459*100)/100,"")</f>
        <v/>
      </c>
      <c r="Y4459" s="6">
        <f t="shared" si="210"/>
        <v>56.103570931200004</v>
      </c>
      <c r="Z4459" s="6">
        <f>IF($A4459="placement",Y4459,SUMIF($C$10:$C$6209,$C4459,$Y$10:$Y$6209))</f>
        <v>56.103570931200004</v>
      </c>
      <c r="AA4459" s="29">
        <f t="shared" si="211"/>
        <v>-2.6304941866666764E-2</v>
      </c>
    </row>
    <row r="4460" spans="1:27" hidden="1" x14ac:dyDescent="0.3">
      <c r="A4460" s="8" t="s">
        <v>17</v>
      </c>
      <c r="B4460" s="8" t="s">
        <v>10222</v>
      </c>
      <c r="C4460" s="8" t="s">
        <v>10223</v>
      </c>
      <c r="D4460" s="8" t="s">
        <v>10228</v>
      </c>
      <c r="E4460" s="8" t="s">
        <v>10229</v>
      </c>
      <c r="F4460" s="29">
        <v>0.28999999999999998</v>
      </c>
      <c r="G4460" s="29">
        <v>1</v>
      </c>
      <c r="H4460" s="30">
        <v>175.39169999999999</v>
      </c>
      <c r="I4460" s="30">
        <v>2.5495999999999999</v>
      </c>
      <c r="J4460" s="14">
        <v>56</v>
      </c>
      <c r="K4460" s="14">
        <v>14</v>
      </c>
      <c r="L4460" s="12">
        <v>1.4500000000000001E-2</v>
      </c>
      <c r="M4460" s="7">
        <v>0.72603519000000005</v>
      </c>
      <c r="N4460" s="31">
        <v>0.3</v>
      </c>
      <c r="O4460" s="14">
        <f>IFERROR(VLOOKUP($C4460,'site totals'!$J$2:$K$607,2,FALSE),1)</f>
        <v>515.66549999999995</v>
      </c>
      <c r="P4460" s="32" t="s">
        <v>22</v>
      </c>
      <c r="Q4460" s="12">
        <v>0.58679688679999997</v>
      </c>
      <c r="R4460" s="29">
        <v>0.28999999999999998</v>
      </c>
      <c r="S4460" s="2">
        <f>IF($A4460="site","",VLOOKUP($P4460,margin_ranges!$A$5:$D$10,4,FALSE)/100)</f>
        <v>0.29749999999999999</v>
      </c>
      <c r="T4460" s="6">
        <f>IF(A4460="placement",$J4460*MIN($Q4460,$S4460),"")</f>
        <v>16.66</v>
      </c>
      <c r="U4460" s="6">
        <f>IF($A4460="placement",T4460,SUMIF($C$10:$C$6209,$C4460,$T$10:$T$6209))</f>
        <v>16.66</v>
      </c>
      <c r="V4460" s="34">
        <f t="shared" si="212"/>
        <v>-1.0563380281690016E-2</v>
      </c>
      <c r="W4460" s="24"/>
      <c r="X4460" s="2" t="str">
        <f>IFERROR(MIN(VLOOKUP($W4460,margin_ranges!$A$5:$D$10,4,FALSE),$Q4460*100)/100,"")</f>
        <v/>
      </c>
      <c r="Y4460" s="6">
        <f t="shared" si="210"/>
        <v>16.66</v>
      </c>
      <c r="Z4460" s="6">
        <f>IF($A4460="placement",Y4460,SUMIF($C$10:$C$6209,$C4460,$Y$10:$Y$6209))</f>
        <v>16.66</v>
      </c>
      <c r="AA4460" s="29">
        <f t="shared" si="211"/>
        <v>-1.0563380281690016E-2</v>
      </c>
    </row>
    <row r="4461" spans="1:27" hidden="1" x14ac:dyDescent="0.3">
      <c r="A4461" s="8" t="s">
        <v>17</v>
      </c>
      <c r="B4461" s="8" t="s">
        <v>10222</v>
      </c>
      <c r="C4461" s="8" t="s">
        <v>10223</v>
      </c>
      <c r="D4461" s="8" t="s">
        <v>10224</v>
      </c>
      <c r="E4461" s="8" t="s">
        <v>10225</v>
      </c>
      <c r="F4461" s="29">
        <v>0.28514517991240501</v>
      </c>
      <c r="G4461" s="29">
        <v>1</v>
      </c>
      <c r="H4461" s="30">
        <v>156.6754</v>
      </c>
      <c r="I4461" s="30">
        <v>17.837499999999999</v>
      </c>
      <c r="J4461" s="14">
        <v>225</v>
      </c>
      <c r="K4461" s="14">
        <v>61</v>
      </c>
      <c r="L4461" s="12">
        <v>0.1139</v>
      </c>
      <c r="M4461" s="7">
        <v>0.41966563000000001</v>
      </c>
      <c r="N4461" s="31">
        <v>0.3</v>
      </c>
      <c r="O4461" s="14">
        <f>IFERROR(VLOOKUP($C4461,'site totals'!$J$2:$K$607,2,FALSE),1)</f>
        <v>515.66549999999995</v>
      </c>
      <c r="P4461" s="32" t="s">
        <v>91</v>
      </c>
      <c r="Q4461" s="12">
        <v>0.28514517989999999</v>
      </c>
      <c r="R4461" s="29">
        <v>0.3</v>
      </c>
      <c r="S4461" s="2">
        <f>IF($A4461="site","",VLOOKUP($P4461,margin_ranges!$A$5:$D$10,4,FALSE)/100)</f>
        <v>0.29749999999999999</v>
      </c>
      <c r="T4461" s="6">
        <f>IF(A4461="placement",$J4461*MIN($Q4461,$S4461),"")</f>
        <v>64.157665477500004</v>
      </c>
      <c r="U4461" s="6">
        <f>IF($A4461="placement",T4461,SUMIF($C$10:$C$6209,$C4461,$T$10:$T$6209))</f>
        <v>64.157665477500004</v>
      </c>
      <c r="V4461" s="34">
        <f t="shared" si="212"/>
        <v>2.1221171571428554E-2</v>
      </c>
      <c r="W4461" s="24"/>
      <c r="X4461" s="2" t="str">
        <f>IFERROR(MIN(VLOOKUP($W4461,margin_ranges!$A$5:$D$10,4,FALSE),$Q4461*100)/100,"")</f>
        <v/>
      </c>
      <c r="Y4461" s="6">
        <f t="shared" si="210"/>
        <v>64.157665477500004</v>
      </c>
      <c r="Z4461" s="6">
        <f>IF($A4461="placement",Y4461,SUMIF($C$10:$C$6209,$C4461,$Y$10:$Y$6209))</f>
        <v>64.157665477500004</v>
      </c>
      <c r="AA4461" s="29">
        <f t="shared" si="211"/>
        <v>2.1221171571428554E-2</v>
      </c>
    </row>
    <row r="4462" spans="1:27" hidden="1" x14ac:dyDescent="0.3">
      <c r="A4462" s="8" t="s">
        <v>17</v>
      </c>
      <c r="B4462" s="8" t="s">
        <v>10222</v>
      </c>
      <c r="C4462" s="8" t="s">
        <v>10223</v>
      </c>
      <c r="D4462" s="8" t="s">
        <v>10240</v>
      </c>
      <c r="E4462" s="8" t="s">
        <v>10241</v>
      </c>
      <c r="F4462" s="29">
        <v>0.3</v>
      </c>
      <c r="G4462" s="29">
        <v>0</v>
      </c>
      <c r="H4462" s="30">
        <v>25.228100000000001</v>
      </c>
      <c r="I4462" s="30">
        <v>1.6304000000000001</v>
      </c>
      <c r="J4462" s="14">
        <v>20</v>
      </c>
      <c r="K4462" s="14">
        <v>6</v>
      </c>
      <c r="L4462" s="12">
        <v>6.4600000000000005E-2</v>
      </c>
      <c r="M4462" s="7">
        <v>0.40399543999999998</v>
      </c>
      <c r="N4462" s="31">
        <v>0.2</v>
      </c>
      <c r="O4462" s="14">
        <f>IFERROR(VLOOKUP($C4462,'site totals'!$J$2:$K$607,2,FALSE),1)</f>
        <v>515.66549999999995</v>
      </c>
      <c r="P4462" s="32" t="s">
        <v>91</v>
      </c>
      <c r="Q4462" s="12">
        <v>0.50494491190000002</v>
      </c>
      <c r="R4462" s="29">
        <v>0.3</v>
      </c>
      <c r="S4462" s="2">
        <f>IF($A4462="site","",VLOOKUP($P4462,margin_ranges!$A$5:$D$10,4,FALSE)/100)</f>
        <v>0.29749999999999999</v>
      </c>
      <c r="T4462" s="6">
        <f>IF(A4462="placement",$J4462*MIN($Q4462,$S4462),"")</f>
        <v>5.9499999999999993</v>
      </c>
      <c r="U4462" s="6">
        <f>IF($A4462="placement",T4462,SUMIF($C$10:$C$6209,$C4462,$T$10:$T$6209))</f>
        <v>5.9499999999999993</v>
      </c>
      <c r="V4462" s="34">
        <f t="shared" si="212"/>
        <v>3.5714285714285587E-3</v>
      </c>
      <c r="W4462" s="24"/>
      <c r="X4462" s="2" t="str">
        <f>IFERROR(MIN(VLOOKUP($W4462,margin_ranges!$A$5:$D$10,4,FALSE),$Q4462*100)/100,"")</f>
        <v/>
      </c>
      <c r="Y4462" s="6">
        <f t="shared" si="210"/>
        <v>5.9499999999999993</v>
      </c>
      <c r="Z4462" s="6">
        <f>IF($A4462="placement",Y4462,SUMIF($C$10:$C$6209,$C4462,$Y$10:$Y$6209))</f>
        <v>5.9499999999999993</v>
      </c>
      <c r="AA4462" s="29">
        <f t="shared" si="211"/>
        <v>3.5714285714285587E-3</v>
      </c>
    </row>
    <row r="4463" spans="1:27" hidden="1" x14ac:dyDescent="0.3">
      <c r="A4463" s="8" t="s">
        <v>17</v>
      </c>
      <c r="B4463" s="8" t="s">
        <v>10222</v>
      </c>
      <c r="C4463" s="8" t="s">
        <v>10223</v>
      </c>
      <c r="D4463" s="8" t="s">
        <v>10242</v>
      </c>
      <c r="E4463" s="8" t="s">
        <v>10243</v>
      </c>
      <c r="F4463" s="29">
        <v>0.33587301587301499</v>
      </c>
      <c r="G4463" s="29">
        <v>0</v>
      </c>
      <c r="H4463" s="30">
        <v>7.1391</v>
      </c>
      <c r="I4463" s="30">
        <v>0.89659999999999995</v>
      </c>
      <c r="J4463" s="14">
        <v>12</v>
      </c>
      <c r="K4463" s="14">
        <v>4</v>
      </c>
      <c r="L4463" s="12">
        <v>0.12559999999999999</v>
      </c>
      <c r="M4463" s="7">
        <v>0.45172084000000001</v>
      </c>
      <c r="N4463" s="31">
        <v>0.3</v>
      </c>
      <c r="O4463" s="14">
        <f>IFERROR(VLOOKUP($C4463,'site totals'!$J$2:$K$607,2,FALSE),1)</f>
        <v>515.66549999999995</v>
      </c>
      <c r="P4463" s="32" t="s">
        <v>22</v>
      </c>
      <c r="Q4463" s="12">
        <v>0.33587301590000002</v>
      </c>
      <c r="R4463" s="29">
        <v>0.35</v>
      </c>
      <c r="S4463" s="2">
        <f>IF($A4463="site","",VLOOKUP($P4463,margin_ranges!$A$5:$D$10,4,FALSE)/100)</f>
        <v>0.29749999999999999</v>
      </c>
      <c r="T4463" s="6">
        <f>IF(A4463="placement",$J4463*MIN($Q4463,$S4463),"")</f>
        <v>3.57</v>
      </c>
      <c r="U4463" s="6">
        <f>IF($A4463="placement",T4463,SUMIF($C$10:$C$6209,$C4463,$T$10:$T$6209))</f>
        <v>3.57</v>
      </c>
      <c r="V4463" s="34">
        <f t="shared" si="212"/>
        <v>8.0769230769230704E-2</v>
      </c>
      <c r="W4463" s="24"/>
      <c r="X4463" s="2" t="str">
        <f>IFERROR(MIN(VLOOKUP($W4463,margin_ranges!$A$5:$D$10,4,FALSE),$Q4463*100)/100,"")</f>
        <v/>
      </c>
      <c r="Y4463" s="6">
        <f t="shared" si="210"/>
        <v>3.57</v>
      </c>
      <c r="Z4463" s="6">
        <f>IF($A4463="placement",Y4463,SUMIF($C$10:$C$6209,$C4463,$Y$10:$Y$6209))</f>
        <v>3.57</v>
      </c>
      <c r="AA4463" s="29">
        <f t="shared" si="211"/>
        <v>8.0769230769230704E-2</v>
      </c>
    </row>
    <row r="4464" spans="1:27" hidden="1" x14ac:dyDescent="0.3">
      <c r="A4464" s="8" t="s">
        <v>17</v>
      </c>
      <c r="B4464" s="8" t="s">
        <v>10222</v>
      </c>
      <c r="C4464" s="8" t="s">
        <v>10223</v>
      </c>
      <c r="D4464" s="8" t="s">
        <v>10232</v>
      </c>
      <c r="E4464" s="8" t="s">
        <v>10233</v>
      </c>
      <c r="F4464" s="29">
        <v>0.38999999999999901</v>
      </c>
      <c r="G4464" s="29">
        <v>1</v>
      </c>
      <c r="H4464" s="30">
        <v>40.444400000000002</v>
      </c>
      <c r="I4464" s="30">
        <v>1.5790999999999999</v>
      </c>
      <c r="J4464" s="14">
        <v>53</v>
      </c>
      <c r="K4464" s="14">
        <v>19</v>
      </c>
      <c r="L4464" s="12">
        <v>3.9E-2</v>
      </c>
      <c r="M4464" s="7">
        <v>1.1085900399999999</v>
      </c>
      <c r="N4464" s="31">
        <v>0.35</v>
      </c>
      <c r="O4464" s="14">
        <f>IFERROR(VLOOKUP($C4464,'site totals'!$J$2:$K$607,2,FALSE),1)</f>
        <v>515.66549999999995</v>
      </c>
      <c r="P4464" s="32" t="s">
        <v>22</v>
      </c>
      <c r="Q4464" s="12">
        <v>0.68428365079999998</v>
      </c>
      <c r="R4464" s="29">
        <v>0.39</v>
      </c>
      <c r="S4464" s="2">
        <f>IF($A4464="site","",VLOOKUP($P4464,margin_ranges!$A$5:$D$10,4,FALSE)/100)</f>
        <v>0.29749999999999999</v>
      </c>
      <c r="T4464" s="6">
        <f>IF(A4464="placement",$J4464*MIN($Q4464,$S4464),"")</f>
        <v>15.7675</v>
      </c>
      <c r="U4464" s="6">
        <f>IF($A4464="placement",T4464,SUMIF($C$10:$C$6209,$C4464,$T$10:$T$6209))</f>
        <v>15.7675</v>
      </c>
      <c r="V4464" s="34">
        <f t="shared" si="212"/>
        <v>0.15163934426229519</v>
      </c>
      <c r="W4464" s="24"/>
      <c r="X4464" s="2" t="str">
        <f>IFERROR(MIN(VLOOKUP($W4464,margin_ranges!$A$5:$D$10,4,FALSE),$Q4464*100)/100,"")</f>
        <v/>
      </c>
      <c r="Y4464" s="6">
        <f t="shared" si="210"/>
        <v>15.7675</v>
      </c>
      <c r="Z4464" s="6">
        <f>IF($A4464="placement",Y4464,SUMIF($C$10:$C$6209,$C4464,$Y$10:$Y$6209))</f>
        <v>15.7675</v>
      </c>
      <c r="AA4464" s="29">
        <f t="shared" si="211"/>
        <v>0.15163934426229519</v>
      </c>
    </row>
    <row r="4465" spans="1:27" hidden="1" x14ac:dyDescent="0.3">
      <c r="A4465" s="8" t="s">
        <v>17</v>
      </c>
      <c r="B4465" s="8" t="s">
        <v>10222</v>
      </c>
      <c r="C4465" s="8" t="s">
        <v>10223</v>
      </c>
      <c r="D4465" s="33" t="s">
        <v>10226</v>
      </c>
      <c r="E4465" s="8" t="s">
        <v>10227</v>
      </c>
      <c r="F4465" s="29">
        <v>0.39</v>
      </c>
      <c r="G4465" s="29">
        <v>1</v>
      </c>
      <c r="H4465" s="30">
        <v>152.43299999999999</v>
      </c>
      <c r="I4465" s="30">
        <v>10.6496</v>
      </c>
      <c r="J4465" s="14">
        <v>324</v>
      </c>
      <c r="K4465" s="14">
        <v>115</v>
      </c>
      <c r="L4465" s="12">
        <v>6.9900000000000004E-2</v>
      </c>
      <c r="M4465" s="7">
        <v>1.0143036299999999</v>
      </c>
      <c r="N4465" s="31">
        <v>0.35</v>
      </c>
      <c r="O4465" s="14">
        <f>IFERROR(VLOOKUP($C4465,'site totals'!$J$2:$K$607,2,FALSE),1)</f>
        <v>515.66549999999995</v>
      </c>
      <c r="P4465" s="32" t="s">
        <v>22</v>
      </c>
      <c r="Q4465" s="12">
        <v>0.6549356731</v>
      </c>
      <c r="R4465" s="29">
        <v>0.39</v>
      </c>
      <c r="S4465" s="2">
        <f>IF($A4465="site","",VLOOKUP($P4465,margin_ranges!$A$5:$D$10,4,FALSE)/100)</f>
        <v>0.29749999999999999</v>
      </c>
      <c r="T4465" s="6">
        <f>IF(A4465="placement",$J4465*MIN($Q4465,$S4465),"")</f>
        <v>96.39</v>
      </c>
      <c r="U4465" s="6">
        <f>IF($A4465="placement",T4465,SUMIF($C$10:$C$6209,$C4465,$T$10:$T$6209))</f>
        <v>96.39</v>
      </c>
      <c r="V4465" s="34">
        <f t="shared" si="212"/>
        <v>0.15163934426229519</v>
      </c>
      <c r="W4465" s="24"/>
      <c r="X4465" s="2" t="str">
        <f>IFERROR(MIN(VLOOKUP($W4465,margin_ranges!$A$5:$D$10,4,FALSE),$Q4465*100)/100,"")</f>
        <v/>
      </c>
      <c r="Y4465" s="6">
        <f t="shared" si="210"/>
        <v>96.39</v>
      </c>
      <c r="Z4465" s="6">
        <f>IF($A4465="placement",Y4465,SUMIF($C$10:$C$6209,$C4465,$Y$10:$Y$6209))</f>
        <v>96.39</v>
      </c>
      <c r="AA4465" s="29">
        <f t="shared" si="211"/>
        <v>0.15163934426229519</v>
      </c>
    </row>
    <row r="4466" spans="1:27" x14ac:dyDescent="0.3">
      <c r="A4466" s="16" t="s">
        <v>33</v>
      </c>
      <c r="B4466" s="16" t="s">
        <v>10222</v>
      </c>
      <c r="C4466" s="16" t="s">
        <v>10223</v>
      </c>
      <c r="D4466" s="8" t="s">
        <v>34</v>
      </c>
      <c r="E4466" s="16"/>
      <c r="F4466" s="17">
        <v>0.31189214907725998</v>
      </c>
      <c r="G4466" s="17">
        <v>0.77337847999999998</v>
      </c>
      <c r="H4466" s="36">
        <v>1555.0876000000001</v>
      </c>
      <c r="I4466" s="36">
        <v>74.101299999999995</v>
      </c>
      <c r="J4466" s="22">
        <v>1105</v>
      </c>
      <c r="K4466" s="22">
        <v>317</v>
      </c>
      <c r="L4466" s="18">
        <v>4.7699999999999999E-2</v>
      </c>
      <c r="M4466" s="19">
        <v>0.49706626999999998</v>
      </c>
      <c r="N4466" s="20">
        <v>0.27392499999999997</v>
      </c>
      <c r="O4466" s="22">
        <f>IFERROR(VLOOKUP($C4466,'site totals'!$J$2:$K$607,2,FALSE),1)</f>
        <v>515.66549999999995</v>
      </c>
      <c r="P4466" s="21"/>
      <c r="Q4466" s="18">
        <v>0.44891654440000001</v>
      </c>
      <c r="R4466" s="17">
        <v>0.31190000000000001</v>
      </c>
      <c r="S4466" s="18" t="str">
        <f>IF($A4466="site","",VLOOKUP($P4466,margin_ranges!$A$5:$D$10,4,FALSE)/100)</f>
        <v/>
      </c>
      <c r="T4466" s="22" t="str">
        <f>IF(A4466="placement",$J4466*MIN($Q4466,$S4466),"")</f>
        <v/>
      </c>
      <c r="U4466" s="22">
        <f>IF($A4466="placement",T4466,SUMIF($C$10:$C$6209,$C4466,$T$10:$T$6209))</f>
        <v>318.39623640870002</v>
      </c>
      <c r="V4466" s="37">
        <f t="shared" si="212"/>
        <v>3.4527844186727163E-2</v>
      </c>
      <c r="W4466" s="38"/>
      <c r="X4466" s="18" t="str">
        <f>IFERROR(MIN(VLOOKUP($W4466,margin_ranges!$A$5:$D$10,4,FALSE),$Q4466*100)/100,"")</f>
        <v/>
      </c>
      <c r="Y4466" s="6" t="str">
        <f t="shared" si="210"/>
        <v/>
      </c>
      <c r="Z4466" s="6">
        <f>IF($A4466="placement",Y4466,SUMIF($C$10:$C$6209,$C4466,$Y$10:$Y$6209))</f>
        <v>318.39623640870002</v>
      </c>
      <c r="AA4466" s="17">
        <f t="shared" si="211"/>
        <v>3.4527844186727163E-2</v>
      </c>
    </row>
    <row r="4467" spans="1:27" hidden="1" x14ac:dyDescent="0.3">
      <c r="A4467" s="8" t="s">
        <v>17</v>
      </c>
      <c r="B4467" s="8" t="s">
        <v>3244</v>
      </c>
      <c r="C4467" s="8" t="s">
        <v>3245</v>
      </c>
      <c r="D4467" s="8" t="s">
        <v>3246</v>
      </c>
      <c r="E4467" s="8" t="s">
        <v>3247</v>
      </c>
      <c r="F4467" s="29">
        <v>0.22999999999999901</v>
      </c>
      <c r="G4467" s="29">
        <v>0</v>
      </c>
      <c r="H4467" s="30">
        <v>19.418600000000001</v>
      </c>
      <c r="I4467" s="30">
        <v>6.4890999999999996</v>
      </c>
      <c r="J4467" s="14">
        <v>471</v>
      </c>
      <c r="K4467" s="14">
        <v>117</v>
      </c>
      <c r="L4467" s="12">
        <v>0.3342</v>
      </c>
      <c r="M4467" s="7">
        <v>2.4179730799999999</v>
      </c>
      <c r="N4467" s="31">
        <v>1.7</v>
      </c>
      <c r="O4467" s="14">
        <f>IFERROR(VLOOKUP($C4467,'site totals'!$J$2:$K$607,2,FALSE),1)</f>
        <v>508.06079999999997</v>
      </c>
      <c r="P4467" s="32" t="s">
        <v>22</v>
      </c>
      <c r="Q4467" s="12">
        <v>0.29693179089999999</v>
      </c>
      <c r="R4467" s="29">
        <v>0.23</v>
      </c>
      <c r="S4467" s="2">
        <f>IF($A4467="site","",VLOOKUP($P4467,margin_ranges!$A$5:$D$10,4,FALSE)/100)</f>
        <v>0.29749999999999999</v>
      </c>
      <c r="T4467" s="6">
        <f>IF(A4467="placement",$J4467*MIN($Q4467,$S4467),"")</f>
        <v>139.8548735139</v>
      </c>
      <c r="U4467" s="6">
        <f>IF($A4467="placement",T4467,SUMIF($C$10:$C$6209,$C4467,$T$10:$T$6209))</f>
        <v>139.8548735139</v>
      </c>
      <c r="V4467" s="34">
        <f t="shared" si="212"/>
        <v>-8.6924403766233782E-2</v>
      </c>
      <c r="W4467" s="24"/>
      <c r="X4467" s="2" t="str">
        <f>IFERROR(MIN(VLOOKUP($W4467,margin_ranges!$A$5:$D$10,4,FALSE),$Q4467*100)/100,"")</f>
        <v/>
      </c>
      <c r="Y4467" s="6">
        <f t="shared" si="210"/>
        <v>139.8548735139</v>
      </c>
      <c r="Z4467" s="6">
        <f>IF($A4467="placement",Y4467,SUMIF($C$10:$C$6209,$C4467,$Y$10:$Y$6209))</f>
        <v>139.8548735139</v>
      </c>
      <c r="AA4467" s="29">
        <f t="shared" si="211"/>
        <v>-8.6924403766233782E-2</v>
      </c>
    </row>
    <row r="4468" spans="1:27" hidden="1" x14ac:dyDescent="0.3">
      <c r="A4468" s="8" t="s">
        <v>17</v>
      </c>
      <c r="B4468" s="8" t="s">
        <v>3244</v>
      </c>
      <c r="C4468" s="8" t="s">
        <v>3245</v>
      </c>
      <c r="D4468" s="8" t="s">
        <v>3248</v>
      </c>
      <c r="E4468" s="8" t="s">
        <v>3249</v>
      </c>
      <c r="F4468" s="29">
        <v>0.28999999999999998</v>
      </c>
      <c r="G4468" s="29">
        <v>0</v>
      </c>
      <c r="H4468" s="30">
        <v>24.652899999999999</v>
      </c>
      <c r="I4468" s="30">
        <v>8.5176999999999996</v>
      </c>
      <c r="J4468" s="14">
        <v>618</v>
      </c>
      <c r="K4468" s="14">
        <v>155</v>
      </c>
      <c r="L4468" s="12">
        <v>0.34549999999999997</v>
      </c>
      <c r="M4468" s="7">
        <v>2.4184489500000002</v>
      </c>
      <c r="N4468" s="31">
        <v>1.7</v>
      </c>
      <c r="O4468" s="14">
        <f>IFERROR(VLOOKUP($C4468,'site totals'!$J$2:$K$607,2,FALSE),1)</f>
        <v>508.06079999999997</v>
      </c>
      <c r="P4468" s="32" t="s">
        <v>22</v>
      </c>
      <c r="Q4468" s="12">
        <v>0.2970701315</v>
      </c>
      <c r="R4468" s="29">
        <v>0.28999999999999998</v>
      </c>
      <c r="S4468" s="2">
        <f>IF($A4468="site","",VLOOKUP($P4468,margin_ranges!$A$5:$D$10,4,FALSE)/100)</f>
        <v>0.29749999999999999</v>
      </c>
      <c r="T4468" s="6">
        <f>IF(A4468="placement",$J4468*MIN($Q4468,$S4468),"")</f>
        <v>183.58934126700001</v>
      </c>
      <c r="U4468" s="6">
        <f>IF($A4468="placement",T4468,SUMIF($C$10:$C$6209,$C4468,$T$10:$T$6209))</f>
        <v>183.58934126700001</v>
      </c>
      <c r="V4468" s="34">
        <f t="shared" si="212"/>
        <v>-9.9579316901408088E-3</v>
      </c>
      <c r="W4468" s="24"/>
      <c r="X4468" s="2" t="str">
        <f>IFERROR(MIN(VLOOKUP($W4468,margin_ranges!$A$5:$D$10,4,FALSE),$Q4468*100)/100,"")</f>
        <v/>
      </c>
      <c r="Y4468" s="6">
        <f t="shared" si="210"/>
        <v>183.58934126700001</v>
      </c>
      <c r="Z4468" s="6">
        <f>IF($A4468="placement",Y4468,SUMIF($C$10:$C$6209,$C4468,$Y$10:$Y$6209))</f>
        <v>183.58934126700001</v>
      </c>
      <c r="AA4468" s="29">
        <f t="shared" si="211"/>
        <v>-9.9579316901408088E-3</v>
      </c>
    </row>
    <row r="4469" spans="1:27" x14ac:dyDescent="0.3">
      <c r="A4469" s="16" t="s">
        <v>33</v>
      </c>
      <c r="B4469" s="16" t="s">
        <v>3244</v>
      </c>
      <c r="C4469" s="16" t="s">
        <v>3245</v>
      </c>
      <c r="D4469" s="8" t="s">
        <v>34</v>
      </c>
      <c r="E4469" s="16"/>
      <c r="F4469" s="17">
        <v>0.26405834892201802</v>
      </c>
      <c r="G4469" s="17">
        <v>0</v>
      </c>
      <c r="H4469" s="36">
        <v>44.071599999999997</v>
      </c>
      <c r="I4469" s="36">
        <v>15.0068</v>
      </c>
      <c r="J4469" s="22">
        <v>1089</v>
      </c>
      <c r="K4469" s="22">
        <v>272</v>
      </c>
      <c r="L4469" s="18">
        <v>0.34050000000000002</v>
      </c>
      <c r="M4469" s="19">
        <v>2.4182431800000002</v>
      </c>
      <c r="N4469" s="20">
        <v>1.7</v>
      </c>
      <c r="O4469" s="22">
        <f>IFERROR(VLOOKUP($C4469,'site totals'!$J$2:$K$607,2,FALSE),1)</f>
        <v>508.06079999999997</v>
      </c>
      <c r="P4469" s="21"/>
      <c r="Q4469" s="18">
        <v>0.29701031849999998</v>
      </c>
      <c r="R4469" s="17">
        <v>0.2641</v>
      </c>
      <c r="S4469" s="18" t="str">
        <f>IF($A4469="site","",VLOOKUP($P4469,margin_ranges!$A$5:$D$10,4,FALSE)/100)</f>
        <v/>
      </c>
      <c r="T4469" s="22" t="str">
        <f>IF(A4469="placement",$J4469*MIN($Q4469,$S4469),"")</f>
        <v/>
      </c>
      <c r="U4469" s="22">
        <f>IF($A4469="placement",T4469,SUMIF($C$10:$C$6209,$C4469,$T$10:$T$6209))</f>
        <v>323.44421478089998</v>
      </c>
      <c r="V4469" s="37">
        <f t="shared" si="212"/>
        <v>-4.4721155371301835E-2</v>
      </c>
      <c r="W4469" s="38"/>
      <c r="X4469" s="18" t="str">
        <f>IFERROR(MIN(VLOOKUP($W4469,margin_ranges!$A$5:$D$10,4,FALSE),$Q4469*100)/100,"")</f>
        <v/>
      </c>
      <c r="Y4469" s="6" t="str">
        <f t="shared" si="210"/>
        <v/>
      </c>
      <c r="Z4469" s="6">
        <f>IF($A4469="placement",Y4469,SUMIF($C$10:$C$6209,$C4469,$Y$10:$Y$6209))</f>
        <v>323.44421478089998</v>
      </c>
      <c r="AA4469" s="17">
        <f t="shared" si="211"/>
        <v>-4.4721155371301835E-2</v>
      </c>
    </row>
    <row r="4470" spans="1:27" hidden="1" x14ac:dyDescent="0.3">
      <c r="A4470" s="8" t="s">
        <v>17</v>
      </c>
      <c r="B4470" s="8" t="s">
        <v>6984</v>
      </c>
      <c r="C4470" s="8" t="s">
        <v>6985</v>
      </c>
      <c r="D4470" s="33" t="s">
        <v>6986</v>
      </c>
      <c r="E4470" s="8" t="s">
        <v>6987</v>
      </c>
      <c r="F4470" s="29">
        <v>0.28999999999999998</v>
      </c>
      <c r="G4470" s="29">
        <v>0</v>
      </c>
      <c r="H4470" s="30">
        <v>12.9518</v>
      </c>
      <c r="I4470" s="30">
        <v>6.4332000000000003</v>
      </c>
      <c r="J4470" s="14">
        <v>200</v>
      </c>
      <c r="K4470" s="14">
        <v>52</v>
      </c>
      <c r="L4470" s="12">
        <v>0.49669999999999997</v>
      </c>
      <c r="M4470" s="7">
        <v>1.03850997</v>
      </c>
      <c r="N4470" s="31">
        <v>0.35</v>
      </c>
      <c r="O4470" s="14">
        <f>IFERROR(VLOOKUP($C4470,'site totals'!$J$2:$K$607,2,FALSE),1)</f>
        <v>507.90190000000001</v>
      </c>
      <c r="P4470" s="32" t="s">
        <v>22</v>
      </c>
      <c r="Q4470" s="12">
        <v>0.66297867929999998</v>
      </c>
      <c r="R4470" s="29">
        <v>0.28999999999999998</v>
      </c>
      <c r="S4470" s="2">
        <f>IF($A4470="site","",VLOOKUP($P4470,margin_ranges!$A$5:$D$10,4,FALSE)/100)</f>
        <v>0.29749999999999999</v>
      </c>
      <c r="T4470" s="6">
        <f>IF(A4470="placement",$J4470*MIN($Q4470,$S4470),"")</f>
        <v>59.5</v>
      </c>
      <c r="U4470" s="6">
        <f>IF($A4470="placement",T4470,SUMIF($C$10:$C$6209,$C4470,$T$10:$T$6209))</f>
        <v>59.5</v>
      </c>
      <c r="V4470" s="34">
        <f t="shared" si="212"/>
        <v>-1.0563380281690127E-2</v>
      </c>
      <c r="W4470" s="24"/>
      <c r="X4470" s="2" t="str">
        <f>IFERROR(MIN(VLOOKUP($W4470,margin_ranges!$A$5:$D$10,4,FALSE),$Q4470*100)/100,"")</f>
        <v/>
      </c>
      <c r="Y4470" s="6">
        <f t="shared" si="210"/>
        <v>59.5</v>
      </c>
      <c r="Z4470" s="6">
        <f>IF($A4470="placement",Y4470,SUMIF($C$10:$C$6209,$C4470,$Y$10:$Y$6209))</f>
        <v>59.5</v>
      </c>
      <c r="AA4470" s="29">
        <f t="shared" si="211"/>
        <v>-1.0563380281690127E-2</v>
      </c>
    </row>
    <row r="4471" spans="1:27" hidden="1" x14ac:dyDescent="0.3">
      <c r="A4471" s="8" t="s">
        <v>17</v>
      </c>
      <c r="B4471" s="8" t="s">
        <v>6984</v>
      </c>
      <c r="C4471" s="8" t="s">
        <v>6985</v>
      </c>
      <c r="D4471" s="8" t="s">
        <v>6988</v>
      </c>
      <c r="E4471" s="8" t="s">
        <v>6989</v>
      </c>
      <c r="F4471" s="29">
        <v>0.28999999999999898</v>
      </c>
      <c r="G4471" s="29">
        <v>0</v>
      </c>
      <c r="H4471" s="30">
        <v>17.874400000000001</v>
      </c>
      <c r="I4471" s="30">
        <v>8.2109000000000005</v>
      </c>
      <c r="J4471" s="14">
        <v>288</v>
      </c>
      <c r="K4471" s="14">
        <v>73</v>
      </c>
      <c r="L4471" s="12">
        <v>0.45939999999999998</v>
      </c>
      <c r="M4471" s="7">
        <v>1.1677822</v>
      </c>
      <c r="N4471" s="31">
        <v>0.25</v>
      </c>
      <c r="O4471" s="14">
        <f>IFERROR(VLOOKUP($C4471,'site totals'!$J$2:$K$607,2,FALSE),1)</f>
        <v>507.90190000000001</v>
      </c>
      <c r="P4471" s="32" t="s">
        <v>22</v>
      </c>
      <c r="Q4471" s="12">
        <v>0.78591898469999999</v>
      </c>
      <c r="R4471" s="29">
        <v>0.28999999999999998</v>
      </c>
      <c r="S4471" s="2">
        <f>IF($A4471="site","",VLOOKUP($P4471,margin_ranges!$A$5:$D$10,4,FALSE)/100)</f>
        <v>0.29749999999999999</v>
      </c>
      <c r="T4471" s="6">
        <f>IF(A4471="placement",$J4471*MIN($Q4471,$S4471),"")</f>
        <v>85.679999999999993</v>
      </c>
      <c r="U4471" s="6">
        <f>IF($A4471="placement",T4471,SUMIF($C$10:$C$6209,$C4471,$T$10:$T$6209))</f>
        <v>85.679999999999993</v>
      </c>
      <c r="V4471" s="34">
        <f t="shared" si="212"/>
        <v>-1.0563380281690127E-2</v>
      </c>
      <c r="W4471" s="24"/>
      <c r="X4471" s="2" t="str">
        <f>IFERROR(MIN(VLOOKUP($W4471,margin_ranges!$A$5:$D$10,4,FALSE),$Q4471*100)/100,"")</f>
        <v/>
      </c>
      <c r="Y4471" s="6">
        <f t="shared" si="210"/>
        <v>85.679999999999993</v>
      </c>
      <c r="Z4471" s="6">
        <f>IF($A4471="placement",Y4471,SUMIF($C$10:$C$6209,$C4471,$Y$10:$Y$6209))</f>
        <v>85.679999999999993</v>
      </c>
      <c r="AA4471" s="29">
        <f t="shared" si="211"/>
        <v>-1.0563380281690127E-2</v>
      </c>
    </row>
    <row r="4472" spans="1:27" hidden="1" x14ac:dyDescent="0.3">
      <c r="A4472" s="8" t="s">
        <v>17</v>
      </c>
      <c r="B4472" s="8" t="s">
        <v>6984</v>
      </c>
      <c r="C4472" s="8" t="s">
        <v>6985</v>
      </c>
      <c r="D4472" s="8" t="s">
        <v>6990</v>
      </c>
      <c r="E4472" s="8" t="s">
        <v>6991</v>
      </c>
      <c r="F4472" s="29">
        <v>0.28999999999999998</v>
      </c>
      <c r="G4472" s="29">
        <v>0</v>
      </c>
      <c r="H4472" s="30">
        <v>21.381599999999999</v>
      </c>
      <c r="I4472" s="30">
        <v>10.607200000000001</v>
      </c>
      <c r="J4472" s="14">
        <v>409</v>
      </c>
      <c r="K4472" s="14">
        <v>104</v>
      </c>
      <c r="L4472" s="12">
        <v>0.49609999999999999</v>
      </c>
      <c r="M4472" s="7">
        <v>1.28488158</v>
      </c>
      <c r="N4472" s="31">
        <v>0.25</v>
      </c>
      <c r="O4472" s="14">
        <f>IFERROR(VLOOKUP($C4472,'site totals'!$J$2:$K$607,2,FALSE),1)</f>
        <v>507.90190000000001</v>
      </c>
      <c r="P4472" s="32" t="s">
        <v>22</v>
      </c>
      <c r="Q4472" s="12">
        <v>0.80542954050000004</v>
      </c>
      <c r="R4472" s="29">
        <v>0.28999999999999998</v>
      </c>
      <c r="S4472" s="2">
        <f>IF($A4472="site","",VLOOKUP($P4472,margin_ranges!$A$5:$D$10,4,FALSE)/100)</f>
        <v>0.29749999999999999</v>
      </c>
      <c r="T4472" s="6">
        <f>IF(A4472="placement",$J4472*MIN($Q4472,$S4472),"")</f>
        <v>121.67749999999999</v>
      </c>
      <c r="U4472" s="6">
        <f>IF($A4472="placement",T4472,SUMIF($C$10:$C$6209,$C4472,$T$10:$T$6209))</f>
        <v>121.67749999999999</v>
      </c>
      <c r="V4472" s="34">
        <f t="shared" si="212"/>
        <v>-1.0563380281690127E-2</v>
      </c>
      <c r="W4472" s="24"/>
      <c r="X4472" s="2" t="str">
        <f>IFERROR(MIN(VLOOKUP($W4472,margin_ranges!$A$5:$D$10,4,FALSE),$Q4472*100)/100,"")</f>
        <v/>
      </c>
      <c r="Y4472" s="6">
        <f t="shared" si="210"/>
        <v>121.67749999999999</v>
      </c>
      <c r="Z4472" s="6">
        <f>IF($A4472="placement",Y4472,SUMIF($C$10:$C$6209,$C4472,$Y$10:$Y$6209))</f>
        <v>121.67749999999999</v>
      </c>
      <c r="AA4472" s="29">
        <f t="shared" si="211"/>
        <v>-1.0563380281690127E-2</v>
      </c>
    </row>
    <row r="4473" spans="1:27" hidden="1" x14ac:dyDescent="0.3">
      <c r="A4473" s="8" t="s">
        <v>17</v>
      </c>
      <c r="B4473" s="8" t="s">
        <v>6984</v>
      </c>
      <c r="C4473" s="8" t="s">
        <v>6985</v>
      </c>
      <c r="D4473" s="8" t="s">
        <v>6992</v>
      </c>
      <c r="E4473" s="8" t="s">
        <v>6993</v>
      </c>
      <c r="F4473" s="29">
        <v>0.28999999999999998</v>
      </c>
      <c r="G4473" s="29">
        <v>0</v>
      </c>
      <c r="H4473" s="30">
        <v>8.2390000000000008</v>
      </c>
      <c r="I4473" s="30">
        <v>3.4651999999999998</v>
      </c>
      <c r="J4473" s="14">
        <v>181</v>
      </c>
      <c r="K4473" s="14">
        <v>46</v>
      </c>
      <c r="L4473" s="12">
        <v>0.42059999999999997</v>
      </c>
      <c r="M4473" s="7">
        <v>1.74091068</v>
      </c>
      <c r="N4473" s="31">
        <v>1.2</v>
      </c>
      <c r="O4473" s="14">
        <f>IFERROR(VLOOKUP($C4473,'site totals'!$J$2:$K$607,2,FALSE),1)</f>
        <v>507.90190000000001</v>
      </c>
      <c r="P4473" s="32" t="s">
        <v>22</v>
      </c>
      <c r="Q4473" s="12">
        <v>0.31070559149999999</v>
      </c>
      <c r="R4473" s="29">
        <v>0.28999999999999998</v>
      </c>
      <c r="S4473" s="2">
        <f>IF($A4473="site","",VLOOKUP($P4473,margin_ranges!$A$5:$D$10,4,FALSE)/100)</f>
        <v>0.29749999999999999</v>
      </c>
      <c r="T4473" s="6">
        <f>IF(A4473="placement",$J4473*MIN($Q4473,$S4473),"")</f>
        <v>53.847499999999997</v>
      </c>
      <c r="U4473" s="6">
        <f>IF($A4473="placement",T4473,SUMIF($C$10:$C$6209,$C4473,$T$10:$T$6209))</f>
        <v>53.847499999999997</v>
      </c>
      <c r="V4473" s="34">
        <f t="shared" si="212"/>
        <v>-1.0563380281690016E-2</v>
      </c>
      <c r="W4473" s="24"/>
      <c r="X4473" s="2" t="str">
        <f>IFERROR(MIN(VLOOKUP($W4473,margin_ranges!$A$5:$D$10,4,FALSE),$Q4473*100)/100,"")</f>
        <v/>
      </c>
      <c r="Y4473" s="6">
        <f t="shared" si="210"/>
        <v>53.847499999999997</v>
      </c>
      <c r="Z4473" s="6">
        <f>IF($A4473="placement",Y4473,SUMIF($C$10:$C$6209,$C4473,$Y$10:$Y$6209))</f>
        <v>53.847499999999997</v>
      </c>
      <c r="AA4473" s="29">
        <f t="shared" si="211"/>
        <v>-1.0563380281690016E-2</v>
      </c>
    </row>
    <row r="4474" spans="1:27" x14ac:dyDescent="0.3">
      <c r="A4474" s="16" t="s">
        <v>33</v>
      </c>
      <c r="B4474" s="16" t="s">
        <v>6984</v>
      </c>
      <c r="C4474" s="16" t="s">
        <v>6985</v>
      </c>
      <c r="D4474" s="8" t="s">
        <v>34</v>
      </c>
      <c r="E4474" s="16"/>
      <c r="F4474" s="17">
        <v>0.289616729136079</v>
      </c>
      <c r="G4474" s="17">
        <v>0</v>
      </c>
      <c r="H4474" s="36">
        <v>71.424999999999997</v>
      </c>
      <c r="I4474" s="36">
        <v>29.165400000000002</v>
      </c>
      <c r="J4474" s="22">
        <v>1088</v>
      </c>
      <c r="K4474" s="22">
        <v>278</v>
      </c>
      <c r="L4474" s="18">
        <v>0.4083</v>
      </c>
      <c r="M4474" s="19">
        <v>1.24389419</v>
      </c>
      <c r="N4474" s="20">
        <v>0.38864300000000002</v>
      </c>
      <c r="O4474" s="22">
        <f>IFERROR(VLOOKUP($C4474,'site totals'!$J$2:$K$607,2,FALSE),1)</f>
        <v>507.90190000000001</v>
      </c>
      <c r="P4474" s="21"/>
      <c r="Q4474" s="18">
        <v>0.68755943779999995</v>
      </c>
      <c r="R4474" s="17">
        <v>0.28960000000000002</v>
      </c>
      <c r="S4474" s="18" t="str">
        <f>IF($A4474="site","",VLOOKUP($P4474,margin_ranges!$A$5:$D$10,4,FALSE)/100)</f>
        <v/>
      </c>
      <c r="T4474" s="22" t="str">
        <f>IF(A4474="placement",$J4474*MIN($Q4474,$S4474),"")</f>
        <v/>
      </c>
      <c r="U4474" s="22">
        <f>IF($A4474="placement",T4474,SUMIF($C$10:$C$6209,$C4474,$T$10:$T$6209))</f>
        <v>320.70500000000004</v>
      </c>
      <c r="V4474" s="37">
        <f t="shared" si="212"/>
        <v>-7.2714315878378288E-3</v>
      </c>
      <c r="W4474" s="38"/>
      <c r="X4474" s="18" t="str">
        <f>IFERROR(MIN(VLOOKUP($W4474,margin_ranges!$A$5:$D$10,4,FALSE),$Q4474*100)/100,"")</f>
        <v/>
      </c>
      <c r="Y4474" s="6" t="str">
        <f t="shared" si="210"/>
        <v/>
      </c>
      <c r="Z4474" s="6">
        <f>IF($A4474="placement",Y4474,SUMIF($C$10:$C$6209,$C4474,$Y$10:$Y$6209))</f>
        <v>320.70500000000004</v>
      </c>
      <c r="AA4474" s="17">
        <f t="shared" si="211"/>
        <v>-7.2714315878378288E-3</v>
      </c>
    </row>
    <row r="4475" spans="1:27" hidden="1" x14ac:dyDescent="0.3">
      <c r="A4475" s="8" t="s">
        <v>17</v>
      </c>
      <c r="B4475" s="8" t="s">
        <v>5980</v>
      </c>
      <c r="C4475" s="8" t="s">
        <v>5981</v>
      </c>
      <c r="D4475" s="8" t="s">
        <v>12060</v>
      </c>
      <c r="E4475" s="8" t="s">
        <v>12061</v>
      </c>
      <c r="F4475" s="29">
        <v>0.25</v>
      </c>
      <c r="G4475" s="29">
        <v>0</v>
      </c>
      <c r="H4475" s="30">
        <v>0.79290000000000005</v>
      </c>
      <c r="I4475" s="30">
        <v>0.33289999999999997</v>
      </c>
      <c r="J4475" s="14">
        <v>15</v>
      </c>
      <c r="K4475" s="14">
        <v>4</v>
      </c>
      <c r="L4475" s="12">
        <v>0.41980000000000001</v>
      </c>
      <c r="M4475" s="7">
        <v>1.49950644</v>
      </c>
      <c r="N4475" s="31">
        <v>1</v>
      </c>
      <c r="O4475" s="14">
        <f>IFERROR(VLOOKUP($C4475,'site totals'!$J$2:$K$607,2,FALSE),1)</f>
        <v>503.61720000000003</v>
      </c>
      <c r="P4475" s="32" t="s">
        <v>22</v>
      </c>
      <c r="Q4475" s="12">
        <v>0.33311390010000003</v>
      </c>
      <c r="R4475" s="29">
        <v>0.25</v>
      </c>
      <c r="S4475" s="2">
        <f>IF($A4475="site","",VLOOKUP($P4475,margin_ranges!$A$5:$D$10,4,FALSE)/100)</f>
        <v>0.29749999999999999</v>
      </c>
      <c r="T4475" s="6">
        <f>IF(A4475="placement",$J4475*MIN($Q4475,$S4475),"")</f>
        <v>4.4624999999999995</v>
      </c>
      <c r="U4475" s="6">
        <f>IF($A4475="placement",T4475,SUMIF($C$10:$C$6209,$C4475,$T$10:$T$6209))</f>
        <v>4.4624999999999995</v>
      </c>
      <c r="V4475" s="34">
        <f t="shared" si="212"/>
        <v>-6.3333333333333242E-2</v>
      </c>
      <c r="W4475" s="24"/>
      <c r="X4475" s="2" t="str">
        <f>IFERROR(MIN(VLOOKUP($W4475,margin_ranges!$A$5:$D$10,4,FALSE),$Q4475*100)/100,"")</f>
        <v/>
      </c>
      <c r="Y4475" s="6">
        <f t="shared" si="210"/>
        <v>4.4624999999999995</v>
      </c>
      <c r="Z4475" s="6">
        <f>IF($A4475="placement",Y4475,SUMIF($C$10:$C$6209,$C4475,$Y$10:$Y$6209))</f>
        <v>4.4624999999999995</v>
      </c>
      <c r="AA4475" s="29">
        <f t="shared" si="211"/>
        <v>-6.3333333333333242E-2</v>
      </c>
    </row>
    <row r="4476" spans="1:27" hidden="1" x14ac:dyDescent="0.3">
      <c r="A4476" s="8" t="s">
        <v>17</v>
      </c>
      <c r="B4476" s="8" t="s">
        <v>5980</v>
      </c>
      <c r="C4476" s="8" t="s">
        <v>5981</v>
      </c>
      <c r="D4476" s="8" t="s">
        <v>5988</v>
      </c>
      <c r="E4476" s="8" t="s">
        <v>5989</v>
      </c>
      <c r="F4476" s="29">
        <v>0.24</v>
      </c>
      <c r="G4476" s="29">
        <v>0</v>
      </c>
      <c r="H4476" s="30">
        <v>7.0419</v>
      </c>
      <c r="I4476" s="30">
        <v>1.1471</v>
      </c>
      <c r="J4476" s="14">
        <v>47</v>
      </c>
      <c r="K4476" s="14">
        <v>11</v>
      </c>
      <c r="L4476" s="12">
        <v>0.16289999999999999</v>
      </c>
      <c r="M4476" s="7">
        <v>1.37096332</v>
      </c>
      <c r="N4476" s="31">
        <v>1</v>
      </c>
      <c r="O4476" s="14">
        <f>IFERROR(VLOOKUP($C4476,'site totals'!$J$2:$K$607,2,FALSE),1)</f>
        <v>503.61720000000003</v>
      </c>
      <c r="P4476" s="32" t="s">
        <v>22</v>
      </c>
      <c r="Q4476" s="12">
        <v>0.27058588410000001</v>
      </c>
      <c r="R4476" s="29">
        <v>0.24</v>
      </c>
      <c r="S4476" s="2">
        <f>IF($A4476="site","",VLOOKUP($P4476,margin_ranges!$A$5:$D$10,4,FALSE)/100)</f>
        <v>0.29749999999999999</v>
      </c>
      <c r="T4476" s="6">
        <f>IF(A4476="placement",$J4476*MIN($Q4476,$S4476),"")</f>
        <v>12.7175365527</v>
      </c>
      <c r="U4476" s="6">
        <f>IF($A4476="placement",T4476,SUMIF($C$10:$C$6209,$C4476,$T$10:$T$6209))</f>
        <v>12.7175365527</v>
      </c>
      <c r="V4476" s="34">
        <f t="shared" si="212"/>
        <v>-4.0244584342105094E-2</v>
      </c>
      <c r="W4476" s="24"/>
      <c r="X4476" s="2" t="str">
        <f>IFERROR(MIN(VLOOKUP($W4476,margin_ranges!$A$5:$D$10,4,FALSE),$Q4476*100)/100,"")</f>
        <v/>
      </c>
      <c r="Y4476" s="6">
        <f t="shared" si="210"/>
        <v>12.7175365527</v>
      </c>
      <c r="Z4476" s="6">
        <f>IF($A4476="placement",Y4476,SUMIF($C$10:$C$6209,$C4476,$Y$10:$Y$6209))</f>
        <v>12.7175365527</v>
      </c>
      <c r="AA4476" s="29">
        <f t="shared" si="211"/>
        <v>-4.0244584342105094E-2</v>
      </c>
    </row>
    <row r="4477" spans="1:27" hidden="1" x14ac:dyDescent="0.3">
      <c r="A4477" s="8" t="s">
        <v>17</v>
      </c>
      <c r="B4477" s="8" t="s">
        <v>5980</v>
      </c>
      <c r="C4477" s="8" t="s">
        <v>5981</v>
      </c>
      <c r="D4477" s="8" t="s">
        <v>5982</v>
      </c>
      <c r="E4477" s="8" t="s">
        <v>5983</v>
      </c>
      <c r="F4477" s="29">
        <v>0.28999999999999998</v>
      </c>
      <c r="G4477" s="29">
        <v>0</v>
      </c>
      <c r="H4477" s="30">
        <v>0.95040000000000002</v>
      </c>
      <c r="I4477" s="30">
        <v>0.2989</v>
      </c>
      <c r="J4477" s="14">
        <v>13</v>
      </c>
      <c r="K4477" s="14">
        <v>3</v>
      </c>
      <c r="L4477" s="12">
        <v>0.3145</v>
      </c>
      <c r="M4477" s="7">
        <v>1.45334608</v>
      </c>
      <c r="N4477" s="31">
        <v>1</v>
      </c>
      <c r="O4477" s="14">
        <f>IFERROR(VLOOKUP($C4477,'site totals'!$J$2:$K$607,2,FALSE),1)</f>
        <v>503.61720000000003</v>
      </c>
      <c r="P4477" s="32" t="s">
        <v>22</v>
      </c>
      <c r="Q4477" s="12">
        <v>0.31193264040000002</v>
      </c>
      <c r="R4477" s="29">
        <v>0.28999999999999998</v>
      </c>
      <c r="S4477" s="2">
        <f>IF($A4477="site","",VLOOKUP($P4477,margin_ranges!$A$5:$D$10,4,FALSE)/100)</f>
        <v>0.29749999999999999</v>
      </c>
      <c r="T4477" s="6">
        <f>IF(A4477="placement",$J4477*MIN($Q4477,$S4477),"")</f>
        <v>3.8674999999999997</v>
      </c>
      <c r="U4477" s="6">
        <f>IF($A4477="placement",T4477,SUMIF($C$10:$C$6209,$C4477,$T$10:$T$6209))</f>
        <v>3.8674999999999997</v>
      </c>
      <c r="V4477" s="34">
        <f t="shared" si="212"/>
        <v>-1.0563380281690127E-2</v>
      </c>
      <c r="W4477" s="24"/>
      <c r="X4477" s="2" t="str">
        <f>IFERROR(MIN(VLOOKUP($W4477,margin_ranges!$A$5:$D$10,4,FALSE),$Q4477*100)/100,"")</f>
        <v/>
      </c>
      <c r="Y4477" s="6">
        <f t="shared" si="210"/>
        <v>3.8674999999999997</v>
      </c>
      <c r="Z4477" s="6">
        <f>IF($A4477="placement",Y4477,SUMIF($C$10:$C$6209,$C4477,$Y$10:$Y$6209))</f>
        <v>3.8674999999999997</v>
      </c>
      <c r="AA4477" s="29">
        <f t="shared" si="211"/>
        <v>-1.0563380281690127E-2</v>
      </c>
    </row>
    <row r="4478" spans="1:27" hidden="1" x14ac:dyDescent="0.3">
      <c r="A4478" s="8" t="s">
        <v>17</v>
      </c>
      <c r="B4478" s="8" t="s">
        <v>5980</v>
      </c>
      <c r="C4478" s="8" t="s">
        <v>5981</v>
      </c>
      <c r="D4478" s="8" t="s">
        <v>5984</v>
      </c>
      <c r="E4478" s="8" t="s">
        <v>5985</v>
      </c>
      <c r="F4478" s="29">
        <v>0.28999999999999998</v>
      </c>
      <c r="G4478" s="29">
        <v>0</v>
      </c>
      <c r="H4478" s="30">
        <v>29.053899999999999</v>
      </c>
      <c r="I4478" s="30">
        <v>6.5224000000000002</v>
      </c>
      <c r="J4478" s="14">
        <v>281</v>
      </c>
      <c r="K4478" s="14">
        <v>74</v>
      </c>
      <c r="L4478" s="12">
        <v>0.22450000000000001</v>
      </c>
      <c r="M4478" s="7">
        <v>1.4343237</v>
      </c>
      <c r="N4478" s="31">
        <v>1</v>
      </c>
      <c r="O4478" s="14">
        <f>IFERROR(VLOOKUP($C4478,'site totals'!$J$2:$K$607,2,FALSE),1)</f>
        <v>503.61720000000003</v>
      </c>
      <c r="P4478" s="32" t="s">
        <v>22</v>
      </c>
      <c r="Q4478" s="12">
        <v>0.30280730900000002</v>
      </c>
      <c r="R4478" s="29">
        <v>0.28999999999999998</v>
      </c>
      <c r="S4478" s="2">
        <f>IF($A4478="site","",VLOOKUP($P4478,margin_ranges!$A$5:$D$10,4,FALSE)/100)</f>
        <v>0.29749999999999999</v>
      </c>
      <c r="T4478" s="6">
        <f>IF(A4478="placement",$J4478*MIN($Q4478,$S4478),"")</f>
        <v>83.597499999999997</v>
      </c>
      <c r="U4478" s="6">
        <f>IF($A4478="placement",T4478,SUMIF($C$10:$C$6209,$C4478,$T$10:$T$6209))</f>
        <v>83.597499999999997</v>
      </c>
      <c r="V4478" s="34">
        <f t="shared" si="212"/>
        <v>-1.0563380281690127E-2</v>
      </c>
      <c r="W4478" s="24"/>
      <c r="X4478" s="2" t="str">
        <f>IFERROR(MIN(VLOOKUP($W4478,margin_ranges!$A$5:$D$10,4,FALSE),$Q4478*100)/100,"")</f>
        <v/>
      </c>
      <c r="Y4478" s="6">
        <f t="shared" si="210"/>
        <v>83.597499999999997</v>
      </c>
      <c r="Z4478" s="6">
        <f>IF($A4478="placement",Y4478,SUMIF($C$10:$C$6209,$C4478,$Y$10:$Y$6209))</f>
        <v>83.597499999999997</v>
      </c>
      <c r="AA4478" s="29">
        <f t="shared" si="211"/>
        <v>-1.0563380281690127E-2</v>
      </c>
    </row>
    <row r="4479" spans="1:27" hidden="1" x14ac:dyDescent="0.3">
      <c r="A4479" s="8" t="s">
        <v>17</v>
      </c>
      <c r="B4479" s="8" t="s">
        <v>5980</v>
      </c>
      <c r="C4479" s="8" t="s">
        <v>5981</v>
      </c>
      <c r="D4479" s="8" t="s">
        <v>5992</v>
      </c>
      <c r="E4479" s="8" t="s">
        <v>5993</v>
      </c>
      <c r="F4479" s="29">
        <v>0.28999999999999998</v>
      </c>
      <c r="G4479" s="29">
        <v>0</v>
      </c>
      <c r="H4479" s="30">
        <v>36.1081</v>
      </c>
      <c r="I4479" s="30">
        <v>7.6182999999999996</v>
      </c>
      <c r="J4479" s="14">
        <v>332</v>
      </c>
      <c r="K4479" s="14">
        <v>85</v>
      </c>
      <c r="L4479" s="12">
        <v>0.21099999999999999</v>
      </c>
      <c r="M4479" s="7">
        <v>1.45130044</v>
      </c>
      <c r="N4479" s="31">
        <v>1</v>
      </c>
      <c r="O4479" s="14">
        <f>IFERROR(VLOOKUP($C4479,'site totals'!$J$2:$K$607,2,FALSE),1)</f>
        <v>503.61720000000003</v>
      </c>
      <c r="P4479" s="32" t="s">
        <v>22</v>
      </c>
      <c r="Q4479" s="12">
        <v>0.31096279539999999</v>
      </c>
      <c r="R4479" s="29">
        <v>0.28999999999999998</v>
      </c>
      <c r="S4479" s="2">
        <f>IF($A4479="site","",VLOOKUP($P4479,margin_ranges!$A$5:$D$10,4,FALSE)/100)</f>
        <v>0.29749999999999999</v>
      </c>
      <c r="T4479" s="6">
        <f>IF(A4479="placement",$J4479*MIN($Q4479,$S4479),"")</f>
        <v>98.77</v>
      </c>
      <c r="U4479" s="6">
        <f>IF($A4479="placement",T4479,SUMIF($C$10:$C$6209,$C4479,$T$10:$T$6209))</f>
        <v>98.77</v>
      </c>
      <c r="V4479" s="34">
        <f t="shared" si="212"/>
        <v>-1.0563380281690016E-2</v>
      </c>
      <c r="W4479" s="24"/>
      <c r="X4479" s="2" t="str">
        <f>IFERROR(MIN(VLOOKUP($W4479,margin_ranges!$A$5:$D$10,4,FALSE),$Q4479*100)/100,"")</f>
        <v/>
      </c>
      <c r="Y4479" s="6">
        <f t="shared" si="210"/>
        <v>98.77</v>
      </c>
      <c r="Z4479" s="6">
        <f>IF($A4479="placement",Y4479,SUMIF($C$10:$C$6209,$C4479,$Y$10:$Y$6209))</f>
        <v>98.77</v>
      </c>
      <c r="AA4479" s="29">
        <f t="shared" si="211"/>
        <v>-1.0563380281690016E-2</v>
      </c>
    </row>
    <row r="4480" spans="1:27" hidden="1" x14ac:dyDescent="0.3">
      <c r="A4480" s="8" t="s">
        <v>17</v>
      </c>
      <c r="B4480" s="8" t="s">
        <v>5980</v>
      </c>
      <c r="C4480" s="8" t="s">
        <v>5981</v>
      </c>
      <c r="D4480" s="8" t="s">
        <v>5994</v>
      </c>
      <c r="E4480" s="8" t="s">
        <v>5995</v>
      </c>
      <c r="F4480" s="29">
        <v>0.28999999999999998</v>
      </c>
      <c r="G4480" s="29">
        <v>0</v>
      </c>
      <c r="H4480" s="30">
        <v>7.2666000000000004</v>
      </c>
      <c r="I4480" s="30">
        <v>1.2098</v>
      </c>
      <c r="J4480" s="14">
        <v>51</v>
      </c>
      <c r="K4480" s="14">
        <v>14</v>
      </c>
      <c r="L4480" s="12">
        <v>0.16650000000000001</v>
      </c>
      <c r="M4480" s="7">
        <v>1.4174351999999999</v>
      </c>
      <c r="N4480" s="31">
        <v>1</v>
      </c>
      <c r="O4480" s="14">
        <f>IFERROR(VLOOKUP($C4480,'site totals'!$J$2:$K$607,2,FALSE),1)</f>
        <v>503.61720000000003</v>
      </c>
      <c r="P4480" s="32" t="s">
        <v>22</v>
      </c>
      <c r="Q4480" s="12">
        <v>0.29450037699999998</v>
      </c>
      <c r="R4480" s="29">
        <v>0.28999999999999998</v>
      </c>
      <c r="S4480" s="2">
        <f>IF($A4480="site","",VLOOKUP($P4480,margin_ranges!$A$5:$D$10,4,FALSE)/100)</f>
        <v>0.29749999999999999</v>
      </c>
      <c r="T4480" s="6">
        <f>IF(A4480="placement",$J4480*MIN($Q4480,$S4480),"")</f>
        <v>15.019519226999998</v>
      </c>
      <c r="U4480" s="6">
        <f>IF($A4480="placement",T4480,SUMIF($C$10:$C$6209,$C4480,$T$10:$T$6209))</f>
        <v>15.019519226999998</v>
      </c>
      <c r="V4480" s="34">
        <f t="shared" si="212"/>
        <v>-6.338559154929535E-3</v>
      </c>
      <c r="W4480" s="24"/>
      <c r="X4480" s="2" t="str">
        <f>IFERROR(MIN(VLOOKUP($W4480,margin_ranges!$A$5:$D$10,4,FALSE),$Q4480*100)/100,"")</f>
        <v/>
      </c>
      <c r="Y4480" s="6">
        <f t="shared" si="210"/>
        <v>15.019519226999998</v>
      </c>
      <c r="Z4480" s="6">
        <f>IF($A4480="placement",Y4480,SUMIF($C$10:$C$6209,$C4480,$Y$10:$Y$6209))</f>
        <v>15.019519226999998</v>
      </c>
      <c r="AA4480" s="29">
        <f t="shared" si="211"/>
        <v>-6.338559154929535E-3</v>
      </c>
    </row>
    <row r="4481" spans="1:27" hidden="1" x14ac:dyDescent="0.3">
      <c r="A4481" s="8" t="s">
        <v>17</v>
      </c>
      <c r="B4481" s="8" t="s">
        <v>5980</v>
      </c>
      <c r="C4481" s="8" t="s">
        <v>5981</v>
      </c>
      <c r="D4481" s="8" t="s">
        <v>5990</v>
      </c>
      <c r="E4481" s="8" t="s">
        <v>5991</v>
      </c>
      <c r="F4481" s="29">
        <v>0.28999999999999998</v>
      </c>
      <c r="G4481" s="29">
        <v>0</v>
      </c>
      <c r="H4481" s="30">
        <v>15.902900000000001</v>
      </c>
      <c r="I4481" s="30">
        <v>2.9074</v>
      </c>
      <c r="J4481" s="14">
        <v>123</v>
      </c>
      <c r="K4481" s="14">
        <v>33</v>
      </c>
      <c r="L4481" s="12">
        <v>0.18279999999999999</v>
      </c>
      <c r="M4481" s="7">
        <v>1.4084610799999999</v>
      </c>
      <c r="N4481" s="31">
        <v>1</v>
      </c>
      <c r="O4481" s="14">
        <f>IFERROR(VLOOKUP($C4481,'site totals'!$J$2:$K$607,2,FALSE),1)</f>
        <v>503.61720000000003</v>
      </c>
      <c r="P4481" s="32" t="s">
        <v>22</v>
      </c>
      <c r="Q4481" s="12">
        <v>0.29000523290000002</v>
      </c>
      <c r="R4481" s="29">
        <v>0.28999999999999998</v>
      </c>
      <c r="S4481" s="2">
        <f>IF($A4481="site","",VLOOKUP($P4481,margin_ranges!$A$5:$D$10,4,FALSE)/100)</f>
        <v>0.29749999999999999</v>
      </c>
      <c r="T4481" s="6">
        <f>IF(A4481="placement",$J4481*MIN($Q4481,$S4481),"")</f>
        <v>35.6706436467</v>
      </c>
      <c r="U4481" s="6">
        <f>IF($A4481="placement",T4481,SUMIF($C$10:$C$6209,$C4481,$T$10:$T$6209))</f>
        <v>35.6706436467</v>
      </c>
      <c r="V4481" s="34">
        <f t="shared" si="212"/>
        <v>-7.3702816901777268E-6</v>
      </c>
      <c r="W4481" s="24"/>
      <c r="X4481" s="2" t="str">
        <f>IFERROR(MIN(VLOOKUP($W4481,margin_ranges!$A$5:$D$10,4,FALSE),$Q4481*100)/100,"")</f>
        <v/>
      </c>
      <c r="Y4481" s="6">
        <f t="shared" si="210"/>
        <v>35.6706436467</v>
      </c>
      <c r="Z4481" s="6">
        <f>IF($A4481="placement",Y4481,SUMIF($C$10:$C$6209,$C4481,$Y$10:$Y$6209))</f>
        <v>35.6706436467</v>
      </c>
      <c r="AA4481" s="17">
        <f t="shared" si="211"/>
        <v>-7.3702816901777268E-6</v>
      </c>
    </row>
    <row r="4482" spans="1:27" hidden="1" x14ac:dyDescent="0.3">
      <c r="A4482" s="8" t="s">
        <v>17</v>
      </c>
      <c r="B4482" s="8" t="s">
        <v>5980</v>
      </c>
      <c r="C4482" s="8" t="s">
        <v>5981</v>
      </c>
      <c r="D4482" s="8" t="s">
        <v>5986</v>
      </c>
      <c r="E4482" s="8" t="s">
        <v>5987</v>
      </c>
      <c r="F4482" s="29">
        <v>0.22537922918040601</v>
      </c>
      <c r="G4482" s="29">
        <v>0</v>
      </c>
      <c r="H4482" s="30">
        <v>19.9497</v>
      </c>
      <c r="I4482" s="30">
        <v>5.6040999999999999</v>
      </c>
      <c r="J4482" s="14">
        <v>217</v>
      </c>
      <c r="K4482" s="14">
        <v>46</v>
      </c>
      <c r="L4482" s="12">
        <v>0.28089999999999998</v>
      </c>
      <c r="M4482" s="7">
        <v>1.29095428</v>
      </c>
      <c r="N4482" s="31">
        <v>1</v>
      </c>
      <c r="O4482" s="14">
        <f>IFERROR(VLOOKUP($C4482,'site totals'!$J$2:$K$607,2,FALSE),1)</f>
        <v>503.61720000000003</v>
      </c>
      <c r="P4482" s="32" t="s">
        <v>22</v>
      </c>
      <c r="Q4482" s="12">
        <v>0.2253792292</v>
      </c>
      <c r="R4482" s="29">
        <v>0.28999999999999998</v>
      </c>
      <c r="S4482" s="2">
        <f>IF($A4482="site","",VLOOKUP($P4482,margin_ranges!$A$5:$D$10,4,FALSE)/100)</f>
        <v>0.29749999999999999</v>
      </c>
      <c r="T4482" s="6">
        <f>IF(A4482="placement",$J4482*MIN($Q4482,$S4482),"")</f>
        <v>48.907292736400002</v>
      </c>
      <c r="U4482" s="6">
        <f>IF($A4482="placement",T4482,SUMIF($C$10:$C$6209,$C4482,$T$10:$T$6209))</f>
        <v>48.907292736400002</v>
      </c>
      <c r="V4482" s="34">
        <f t="shared" si="212"/>
        <v>9.1015170140845258E-2</v>
      </c>
      <c r="W4482" s="24"/>
      <c r="X4482" s="2" t="str">
        <f>IFERROR(MIN(VLOOKUP($W4482,margin_ranges!$A$5:$D$10,4,FALSE),$Q4482*100)/100,"")</f>
        <v/>
      </c>
      <c r="Y4482" s="6">
        <f t="shared" si="210"/>
        <v>48.907292736400002</v>
      </c>
      <c r="Z4482" s="6">
        <f>IF($A4482="placement",Y4482,SUMIF($C$10:$C$6209,$C4482,$Y$10:$Y$6209))</f>
        <v>48.907292736400002</v>
      </c>
      <c r="AA4482" s="29">
        <f t="shared" si="211"/>
        <v>9.1015170140845258E-2</v>
      </c>
    </row>
    <row r="4483" spans="1:27" x14ac:dyDescent="0.3">
      <c r="A4483" s="16" t="s">
        <v>33</v>
      </c>
      <c r="B4483" s="16" t="s">
        <v>5980</v>
      </c>
      <c r="C4483" s="16" t="s">
        <v>5981</v>
      </c>
      <c r="D4483" s="8" t="s">
        <v>34</v>
      </c>
      <c r="E4483" s="16"/>
      <c r="F4483" s="17">
        <v>0.28697828430005901</v>
      </c>
      <c r="G4483" s="17">
        <v>0</v>
      </c>
      <c r="H4483" s="36">
        <v>117.0917</v>
      </c>
      <c r="I4483" s="36">
        <v>25.6493</v>
      </c>
      <c r="J4483" s="22">
        <v>1079</v>
      </c>
      <c r="K4483" s="22">
        <v>271</v>
      </c>
      <c r="L4483" s="18">
        <v>0.21909999999999999</v>
      </c>
      <c r="M4483" s="19">
        <v>1.4024818299999999</v>
      </c>
      <c r="N4483" s="20">
        <v>1</v>
      </c>
      <c r="O4483" s="22">
        <f>IFERROR(VLOOKUP($C4483,'site totals'!$J$2:$K$607,2,FALSE),1)</f>
        <v>503.61720000000003</v>
      </c>
      <c r="P4483" s="21"/>
      <c r="Q4483" s="18">
        <v>0.2869782843</v>
      </c>
      <c r="R4483" s="17">
        <v>0.28720000000000001</v>
      </c>
      <c r="S4483" s="18" t="str">
        <f>IF($A4483="site","",VLOOKUP($P4483,margin_ranges!$A$5:$D$10,4,FALSE)/100)</f>
        <v/>
      </c>
      <c r="T4483" s="22" t="str">
        <f>IF(A4483="placement",$J4483*MIN($Q4483,$S4483),"")</f>
        <v/>
      </c>
      <c r="U4483" s="22">
        <f>IF($A4483="placement",T4483,SUMIF($C$10:$C$6209,$C4483,$T$10:$T$6209))</f>
        <v>303.01249216279996</v>
      </c>
      <c r="V4483" s="37">
        <f t="shared" si="212"/>
        <v>8.9405899136563161E-3</v>
      </c>
      <c r="W4483" s="38"/>
      <c r="X4483" s="18" t="str">
        <f>IFERROR(MIN(VLOOKUP($W4483,margin_ranges!$A$5:$D$10,4,FALSE),$Q4483*100)/100,"")</f>
        <v/>
      </c>
      <c r="Y4483" s="6" t="str">
        <f t="shared" si="210"/>
        <v/>
      </c>
      <c r="Z4483" s="6">
        <f>IF($A4483="placement",Y4483,SUMIF($C$10:$C$6209,$C4483,$Y$10:$Y$6209))</f>
        <v>303.01249216279996</v>
      </c>
      <c r="AA4483" s="17">
        <f t="shared" si="211"/>
        <v>8.9405899136563161E-3</v>
      </c>
    </row>
    <row r="4484" spans="1:27" hidden="1" x14ac:dyDescent="0.3">
      <c r="A4484" s="8" t="s">
        <v>17</v>
      </c>
      <c r="B4484" s="8" t="s">
        <v>8953</v>
      </c>
      <c r="C4484" s="8" t="s">
        <v>8954</v>
      </c>
      <c r="D4484" s="8" t="s">
        <v>8959</v>
      </c>
      <c r="E4484" s="8" t="s">
        <v>8960</v>
      </c>
      <c r="F4484" s="29">
        <v>0.25</v>
      </c>
      <c r="G4484" s="29">
        <v>0</v>
      </c>
      <c r="H4484" s="30">
        <v>34.524299999999997</v>
      </c>
      <c r="I4484" s="30">
        <v>6.1896000000000004</v>
      </c>
      <c r="J4484" s="14">
        <v>130</v>
      </c>
      <c r="K4484" s="14">
        <v>33</v>
      </c>
      <c r="L4484" s="12">
        <v>0.17929999999999999</v>
      </c>
      <c r="M4484" s="7">
        <v>0.70218685999999997</v>
      </c>
      <c r="N4484" s="31">
        <v>0.5</v>
      </c>
      <c r="O4484" s="14">
        <f>IFERROR(VLOOKUP($C4484,'site totals'!$J$2:$K$607,2,FALSE),1)</f>
        <v>487.58859999999999</v>
      </c>
      <c r="P4484" s="32" t="s">
        <v>91</v>
      </c>
      <c r="Q4484" s="12">
        <v>0.28793882389999997</v>
      </c>
      <c r="R4484" s="29">
        <v>0.25</v>
      </c>
      <c r="S4484" s="2">
        <f>IF($A4484="site","",VLOOKUP($P4484,margin_ranges!$A$5:$D$10,4,FALSE)/100)</f>
        <v>0.29749999999999999</v>
      </c>
      <c r="T4484" s="6">
        <f>IF(A4484="placement",$J4484*MIN($Q4484,$S4484),"")</f>
        <v>37.432047106999995</v>
      </c>
      <c r="U4484" s="6">
        <f>IF($A4484="placement",T4484,SUMIF($C$10:$C$6209,$C4484,$T$10:$T$6209))</f>
        <v>37.432047106999995</v>
      </c>
      <c r="V4484" s="34">
        <f t="shared" si="212"/>
        <v>-5.0585098533333261E-2</v>
      </c>
      <c r="W4484" s="24"/>
      <c r="X4484" s="2" t="str">
        <f>IFERROR(MIN(VLOOKUP($W4484,margin_ranges!$A$5:$D$10,4,FALSE),$Q4484*100)/100,"")</f>
        <v/>
      </c>
      <c r="Y4484" s="6">
        <f t="shared" si="210"/>
        <v>37.432047106999995</v>
      </c>
      <c r="Z4484" s="6">
        <f>IF($A4484="placement",Y4484,SUMIF($C$10:$C$6209,$C4484,$Y$10:$Y$6209))</f>
        <v>37.432047106999995</v>
      </c>
      <c r="AA4484" s="29">
        <f t="shared" si="211"/>
        <v>-5.0585098533333261E-2</v>
      </c>
    </row>
    <row r="4485" spans="1:27" hidden="1" x14ac:dyDescent="0.3">
      <c r="A4485" s="8" t="s">
        <v>17</v>
      </c>
      <c r="B4485" s="8" t="s">
        <v>8953</v>
      </c>
      <c r="C4485" s="8" t="s">
        <v>8954</v>
      </c>
      <c r="D4485" s="8" t="s">
        <v>8963</v>
      </c>
      <c r="E4485" s="8" t="s">
        <v>8964</v>
      </c>
      <c r="F4485" s="29">
        <v>0.33999999999999903</v>
      </c>
      <c r="G4485" s="29">
        <v>0</v>
      </c>
      <c r="H4485" s="30">
        <v>1.0466</v>
      </c>
      <c r="I4485" s="30">
        <v>0.57869999999999999</v>
      </c>
      <c r="J4485" s="14">
        <v>8</v>
      </c>
      <c r="K4485" s="14">
        <v>2</v>
      </c>
      <c r="L4485" s="12">
        <v>0.55300000000000005</v>
      </c>
      <c r="M4485" s="7">
        <v>0.44835842999999997</v>
      </c>
      <c r="N4485" s="31">
        <v>0.01</v>
      </c>
      <c r="O4485" s="14">
        <f>IFERROR(VLOOKUP($C4485,'site totals'!$J$2:$K$607,2,FALSE),1)</f>
        <v>487.58859999999999</v>
      </c>
      <c r="P4485" s="32" t="s">
        <v>22</v>
      </c>
      <c r="Q4485" s="12">
        <v>0.9776964158</v>
      </c>
      <c r="R4485" s="29">
        <v>0.34</v>
      </c>
      <c r="S4485" s="2">
        <f>IF($A4485="site","",VLOOKUP($P4485,margin_ranges!$A$5:$D$10,4,FALSE)/100)</f>
        <v>0.29749999999999999</v>
      </c>
      <c r="T4485" s="6">
        <f>IF(A4485="placement",$J4485*MIN($Q4485,$S4485),"")</f>
        <v>2.38</v>
      </c>
      <c r="U4485" s="6">
        <f>IF($A4485="placement",T4485,SUMIF($C$10:$C$6209,$C4485,$T$10:$T$6209))</f>
        <v>2.38</v>
      </c>
      <c r="V4485" s="34">
        <f t="shared" si="212"/>
        <v>6.4393939393939448E-2</v>
      </c>
      <c r="W4485" s="24"/>
      <c r="X4485" s="2" t="str">
        <f>IFERROR(MIN(VLOOKUP($W4485,margin_ranges!$A$5:$D$10,4,FALSE),$Q4485*100)/100,"")</f>
        <v/>
      </c>
      <c r="Y4485" s="6">
        <f t="shared" si="210"/>
        <v>2.38</v>
      </c>
      <c r="Z4485" s="6">
        <f>IF($A4485="placement",Y4485,SUMIF($C$10:$C$6209,$C4485,$Y$10:$Y$6209))</f>
        <v>2.38</v>
      </c>
      <c r="AA4485" s="29">
        <f t="shared" si="211"/>
        <v>6.4393939393939448E-2</v>
      </c>
    </row>
    <row r="4486" spans="1:27" hidden="1" x14ac:dyDescent="0.3">
      <c r="A4486" s="8" t="s">
        <v>17</v>
      </c>
      <c r="B4486" s="8" t="s">
        <v>8953</v>
      </c>
      <c r="C4486" s="8" t="s">
        <v>8954</v>
      </c>
      <c r="D4486" s="8" t="s">
        <v>8961</v>
      </c>
      <c r="E4486" s="8" t="s">
        <v>8962</v>
      </c>
      <c r="F4486" s="29">
        <v>0.33999999999999903</v>
      </c>
      <c r="G4486" s="29">
        <v>0</v>
      </c>
      <c r="H4486" s="30">
        <v>4.5491000000000001</v>
      </c>
      <c r="I4486" s="30">
        <v>1.6394</v>
      </c>
      <c r="J4486" s="14">
        <v>32</v>
      </c>
      <c r="K4486" s="14">
        <v>10</v>
      </c>
      <c r="L4486" s="12">
        <v>0.3604</v>
      </c>
      <c r="M4486" s="7">
        <v>0.65487103999999996</v>
      </c>
      <c r="N4486" s="31">
        <v>0.35</v>
      </c>
      <c r="O4486" s="14">
        <f>IFERROR(VLOOKUP($C4486,'site totals'!$J$2:$K$607,2,FALSE),1)</f>
        <v>487.58859999999999</v>
      </c>
      <c r="P4486" s="32" t="s">
        <v>22</v>
      </c>
      <c r="Q4486" s="12">
        <v>0.46554362430000001</v>
      </c>
      <c r="R4486" s="29">
        <v>0.34</v>
      </c>
      <c r="S4486" s="2">
        <f>IF($A4486="site","",VLOOKUP($P4486,margin_ranges!$A$5:$D$10,4,FALSE)/100)</f>
        <v>0.29749999999999999</v>
      </c>
      <c r="T4486" s="6">
        <f>IF(A4486="placement",$J4486*MIN($Q4486,$S4486),"")</f>
        <v>9.52</v>
      </c>
      <c r="U4486" s="6">
        <f>IF($A4486="placement",T4486,SUMIF($C$10:$C$6209,$C4486,$T$10:$T$6209))</f>
        <v>9.52</v>
      </c>
      <c r="V4486" s="34">
        <f t="shared" si="212"/>
        <v>6.4393939393939448E-2</v>
      </c>
      <c r="W4486" s="24"/>
      <c r="X4486" s="2" t="str">
        <f>IFERROR(MIN(VLOOKUP($W4486,margin_ranges!$A$5:$D$10,4,FALSE),$Q4486*100)/100,"")</f>
        <v/>
      </c>
      <c r="Y4486" s="6">
        <f t="shared" si="210"/>
        <v>9.52</v>
      </c>
      <c r="Z4486" s="6">
        <f>IF($A4486="placement",Y4486,SUMIF($C$10:$C$6209,$C4486,$Y$10:$Y$6209))</f>
        <v>9.52</v>
      </c>
      <c r="AA4486" s="29">
        <f t="shared" si="211"/>
        <v>6.4393939393939448E-2</v>
      </c>
    </row>
    <row r="4487" spans="1:27" hidden="1" x14ac:dyDescent="0.3">
      <c r="A4487" s="8" t="s">
        <v>17</v>
      </c>
      <c r="B4487" s="8" t="s">
        <v>8953</v>
      </c>
      <c r="C4487" s="8" t="s">
        <v>8954</v>
      </c>
      <c r="D4487" s="8" t="s">
        <v>8955</v>
      </c>
      <c r="E4487" s="8" t="s">
        <v>8956</v>
      </c>
      <c r="F4487" s="29">
        <v>0.34</v>
      </c>
      <c r="G4487" s="29">
        <v>0</v>
      </c>
      <c r="H4487" s="30">
        <v>1.0181</v>
      </c>
      <c r="I4487" s="30">
        <v>0.56320000000000003</v>
      </c>
      <c r="J4487" s="14">
        <v>7</v>
      </c>
      <c r="K4487" s="14">
        <v>2</v>
      </c>
      <c r="L4487" s="12">
        <v>0.55320000000000003</v>
      </c>
      <c r="M4487" s="7">
        <v>0.42346226999999997</v>
      </c>
      <c r="N4487" s="31">
        <v>0.01</v>
      </c>
      <c r="O4487" s="14">
        <f>IFERROR(VLOOKUP($C4487,'site totals'!$J$2:$K$607,2,FALSE),1)</f>
        <v>487.58859999999999</v>
      </c>
      <c r="P4487" s="32" t="s">
        <v>22</v>
      </c>
      <c r="Q4487" s="12">
        <v>0.97638514529999998</v>
      </c>
      <c r="R4487" s="29">
        <v>0.34</v>
      </c>
      <c r="S4487" s="2">
        <f>IF($A4487="site","",VLOOKUP($P4487,margin_ranges!$A$5:$D$10,4,FALSE)/100)</f>
        <v>0.29749999999999999</v>
      </c>
      <c r="T4487" s="6">
        <f>IF(A4487="placement",$J4487*MIN($Q4487,$S4487),"")</f>
        <v>2.0825</v>
      </c>
      <c r="U4487" s="6">
        <f>IF($A4487="placement",T4487,SUMIF($C$10:$C$6209,$C4487,$T$10:$T$6209))</f>
        <v>2.0825</v>
      </c>
      <c r="V4487" s="34">
        <f t="shared" si="212"/>
        <v>6.439393939393967E-2</v>
      </c>
      <c r="W4487" s="24"/>
      <c r="X4487" s="2" t="str">
        <f>IFERROR(MIN(VLOOKUP($W4487,margin_ranges!$A$5:$D$10,4,FALSE),$Q4487*100)/100,"")</f>
        <v/>
      </c>
      <c r="Y4487" s="6">
        <f t="shared" si="210"/>
        <v>2.0825</v>
      </c>
      <c r="Z4487" s="6">
        <f>IF($A4487="placement",Y4487,SUMIF($C$10:$C$6209,$C4487,$Y$10:$Y$6209))</f>
        <v>2.0825</v>
      </c>
      <c r="AA4487" s="29">
        <f t="shared" si="211"/>
        <v>6.439393939393967E-2</v>
      </c>
    </row>
    <row r="4488" spans="1:27" hidden="1" x14ac:dyDescent="0.3">
      <c r="A4488" s="8" t="s">
        <v>17</v>
      </c>
      <c r="B4488" s="8" t="s">
        <v>8953</v>
      </c>
      <c r="C4488" s="8" t="s">
        <v>8954</v>
      </c>
      <c r="D4488" s="8" t="s">
        <v>8957</v>
      </c>
      <c r="E4488" s="8" t="s">
        <v>8958</v>
      </c>
      <c r="F4488" s="29">
        <v>0.39</v>
      </c>
      <c r="G4488" s="29">
        <v>1</v>
      </c>
      <c r="H4488" s="30">
        <v>83.479399999999998</v>
      </c>
      <c r="I4488" s="30">
        <v>31.1921</v>
      </c>
      <c r="J4488" s="14">
        <v>855</v>
      </c>
      <c r="K4488" s="14">
        <v>303</v>
      </c>
      <c r="L4488" s="12">
        <v>0.37369999999999998</v>
      </c>
      <c r="M4488" s="7">
        <v>0.91338134999999998</v>
      </c>
      <c r="N4488" s="31">
        <v>0.2</v>
      </c>
      <c r="O4488" s="14">
        <f>IFERROR(VLOOKUP($C4488,'site totals'!$J$2:$K$607,2,FALSE),1)</f>
        <v>487.58859999999999</v>
      </c>
      <c r="P4488" s="32" t="s">
        <v>22</v>
      </c>
      <c r="Q4488" s="12">
        <v>0.78103340860000003</v>
      </c>
      <c r="R4488" s="29">
        <v>0.39</v>
      </c>
      <c r="S4488" s="2">
        <f>IF($A4488="site","",VLOOKUP($P4488,margin_ranges!$A$5:$D$10,4,FALSE)/100)</f>
        <v>0.29749999999999999</v>
      </c>
      <c r="T4488" s="6">
        <f>IF(A4488="placement",$J4488*MIN($Q4488,$S4488),"")</f>
        <v>254.36249999999998</v>
      </c>
      <c r="U4488" s="6">
        <f>IF($A4488="placement",T4488,SUMIF($C$10:$C$6209,$C4488,$T$10:$T$6209))</f>
        <v>254.36249999999998</v>
      </c>
      <c r="V4488" s="34">
        <f t="shared" si="212"/>
        <v>0.15163934426229519</v>
      </c>
      <c r="W4488" s="24"/>
      <c r="X4488" s="2" t="str">
        <f>IFERROR(MIN(VLOOKUP($W4488,margin_ranges!$A$5:$D$10,4,FALSE),$Q4488*100)/100,"")</f>
        <v/>
      </c>
      <c r="Y4488" s="6">
        <f t="shared" si="210"/>
        <v>254.36249999999998</v>
      </c>
      <c r="Z4488" s="6">
        <f>IF($A4488="placement",Y4488,SUMIF($C$10:$C$6209,$C4488,$Y$10:$Y$6209))</f>
        <v>254.36249999999998</v>
      </c>
      <c r="AA4488" s="29">
        <f t="shared" si="211"/>
        <v>0.15163934426229519</v>
      </c>
    </row>
    <row r="4489" spans="1:27" x14ac:dyDescent="0.3">
      <c r="A4489" s="16" t="s">
        <v>33</v>
      </c>
      <c r="B4489" s="16" t="s">
        <v>8953</v>
      </c>
      <c r="C4489" s="16" t="s">
        <v>8954</v>
      </c>
      <c r="D4489" s="8" t="s">
        <v>34</v>
      </c>
      <c r="E4489" s="16"/>
      <c r="F4489" s="17">
        <v>0.36918850850901702</v>
      </c>
      <c r="G4489" s="17">
        <v>0.81803492</v>
      </c>
      <c r="H4489" s="36">
        <v>130.0479</v>
      </c>
      <c r="I4489" s="36">
        <v>41.243699999999997</v>
      </c>
      <c r="J4489" s="22">
        <v>1045</v>
      </c>
      <c r="K4489" s="22">
        <v>354</v>
      </c>
      <c r="L4489" s="18">
        <v>0.31709999999999999</v>
      </c>
      <c r="M4489" s="19">
        <v>0.84443794000000005</v>
      </c>
      <c r="N4489" s="20">
        <v>0.24221000000000001</v>
      </c>
      <c r="O4489" s="22">
        <f>IFERROR(VLOOKUP($C4489,'site totals'!$J$2:$K$607,2,FALSE),1)</f>
        <v>487.58859999999999</v>
      </c>
      <c r="P4489" s="21"/>
      <c r="Q4489" s="18">
        <v>0.71317015920000004</v>
      </c>
      <c r="R4489" s="17">
        <v>0.36919999999999997</v>
      </c>
      <c r="S4489" s="18" t="str">
        <f>IF($A4489="site","",VLOOKUP($P4489,margin_ranges!$A$5:$D$10,4,FALSE)/100)</f>
        <v/>
      </c>
      <c r="T4489" s="22" t="str">
        <f>IF(A4489="placement",$J4489*MIN($Q4489,$S4489),"")</f>
        <v/>
      </c>
      <c r="U4489" s="22">
        <f>IF($A4489="placement",T4489,SUMIF($C$10:$C$6209,$C4489,$T$10:$T$6209))</f>
        <v>305.77704710699999</v>
      </c>
      <c r="V4489" s="37">
        <f t="shared" si="212"/>
        <v>0.12141785913687464</v>
      </c>
      <c r="W4489" s="38"/>
      <c r="X4489" s="18" t="str">
        <f>IFERROR(MIN(VLOOKUP($W4489,margin_ranges!$A$5:$D$10,4,FALSE),$Q4489*100)/100,"")</f>
        <v/>
      </c>
      <c r="Y4489" s="6" t="str">
        <f t="shared" si="210"/>
        <v/>
      </c>
      <c r="Z4489" s="6">
        <f>IF($A4489="placement",Y4489,SUMIF($C$10:$C$6209,$C4489,$Y$10:$Y$6209))</f>
        <v>305.77704710699999</v>
      </c>
      <c r="AA4489" s="17">
        <f t="shared" si="211"/>
        <v>0.12141785913687464</v>
      </c>
    </row>
    <row r="4490" spans="1:27" hidden="1" x14ac:dyDescent="0.3">
      <c r="A4490" s="8" t="s">
        <v>17</v>
      </c>
      <c r="B4490" s="8" t="s">
        <v>10798</v>
      </c>
      <c r="C4490" s="8" t="s">
        <v>10799</v>
      </c>
      <c r="D4490" s="8" t="s">
        <v>10800</v>
      </c>
      <c r="E4490" s="8" t="s">
        <v>10801</v>
      </c>
      <c r="F4490" s="29">
        <v>0.25</v>
      </c>
      <c r="G4490" s="29">
        <v>1</v>
      </c>
      <c r="H4490" s="30">
        <v>544.75959999999998</v>
      </c>
      <c r="I4490" s="30">
        <v>135.40190000000001</v>
      </c>
      <c r="J4490" s="14">
        <v>1034</v>
      </c>
      <c r="K4490" s="14">
        <v>258</v>
      </c>
      <c r="L4490" s="12">
        <v>0.24859999999999999</v>
      </c>
      <c r="M4490" s="7">
        <v>0.25443890000000002</v>
      </c>
      <c r="N4490" s="31">
        <v>0.06</v>
      </c>
      <c r="O4490" s="14">
        <f>IFERROR(VLOOKUP($C4490,'site totals'!$J$2:$K$607,2,FALSE),1)</f>
        <v>482.32100000000003</v>
      </c>
      <c r="P4490" s="32" t="s">
        <v>91</v>
      </c>
      <c r="Q4490" s="12">
        <v>0.76418700409999996</v>
      </c>
      <c r="R4490" s="29">
        <v>0.25</v>
      </c>
      <c r="S4490" s="2">
        <f>IF($A4490="site","",VLOOKUP($P4490,margin_ranges!$A$5:$D$10,4,FALSE)/100)</f>
        <v>0.29749999999999999</v>
      </c>
      <c r="T4490" s="6">
        <f>IF(A4490="placement",$J4490*MIN($Q4490,$S4490),"")</f>
        <v>307.61500000000001</v>
      </c>
      <c r="U4490" s="6">
        <f>IF($A4490="placement",T4490,SUMIF($C$10:$C$6209,$C4490,$T$10:$T$6209))</f>
        <v>307.61500000000001</v>
      </c>
      <c r="V4490" s="34">
        <f t="shared" si="212"/>
        <v>-6.3333333333333353E-2</v>
      </c>
      <c r="W4490" s="24"/>
      <c r="X4490" s="2" t="str">
        <f>IFERROR(MIN(VLOOKUP($W4490,margin_ranges!$A$5:$D$10,4,FALSE),$Q4490*100)/100,"")</f>
        <v/>
      </c>
      <c r="Y4490" s="6">
        <f t="shared" si="210"/>
        <v>307.61500000000001</v>
      </c>
      <c r="Z4490" s="6">
        <f>IF($A4490="placement",Y4490,SUMIF($C$10:$C$6209,$C4490,$Y$10:$Y$6209))</f>
        <v>307.61500000000001</v>
      </c>
      <c r="AA4490" s="29">
        <f t="shared" si="211"/>
        <v>-6.3333333333333353E-2</v>
      </c>
    </row>
    <row r="4491" spans="1:27" x14ac:dyDescent="0.3">
      <c r="A4491" s="16" t="s">
        <v>33</v>
      </c>
      <c r="B4491" s="16" t="s">
        <v>10798</v>
      </c>
      <c r="C4491" s="16" t="s">
        <v>10799</v>
      </c>
      <c r="D4491" s="8" t="s">
        <v>34</v>
      </c>
      <c r="E4491" s="16"/>
      <c r="F4491" s="17">
        <v>0.25</v>
      </c>
      <c r="G4491" s="17">
        <v>1</v>
      </c>
      <c r="H4491" s="36">
        <v>544.76070000000004</v>
      </c>
      <c r="I4491" s="36">
        <v>135.40190000000001</v>
      </c>
      <c r="J4491" s="22">
        <v>1034</v>
      </c>
      <c r="K4491" s="22">
        <v>258</v>
      </c>
      <c r="L4491" s="18">
        <v>0.24859999999999999</v>
      </c>
      <c r="M4491" s="19">
        <v>0.25443890000000002</v>
      </c>
      <c r="N4491" s="20">
        <v>0.06</v>
      </c>
      <c r="O4491" s="22">
        <f>IFERROR(VLOOKUP($C4491,'site totals'!$J$2:$K$607,2,FALSE),1)</f>
        <v>482.32100000000003</v>
      </c>
      <c r="P4491" s="21"/>
      <c r="Q4491" s="18">
        <v>0.76418700409999996</v>
      </c>
      <c r="R4491" s="17">
        <v>0.25</v>
      </c>
      <c r="S4491" s="18" t="str">
        <f>IF($A4491="site","",VLOOKUP($P4491,margin_ranges!$A$5:$D$10,4,FALSE)/100)</f>
        <v/>
      </c>
      <c r="T4491" s="22" t="str">
        <f>IF(A4491="placement",$J4491*MIN($Q4491,$S4491),"")</f>
        <v/>
      </c>
      <c r="U4491" s="22">
        <f>IF($A4491="placement",T4491,SUMIF($C$10:$C$6209,$C4491,$T$10:$T$6209))</f>
        <v>307.61500000000001</v>
      </c>
      <c r="V4491" s="37">
        <f t="shared" si="212"/>
        <v>-6.3333333333333353E-2</v>
      </c>
      <c r="W4491" s="38"/>
      <c r="X4491" s="18" t="str">
        <f>IFERROR(MIN(VLOOKUP($W4491,margin_ranges!$A$5:$D$10,4,FALSE),$Q4491*100)/100,"")</f>
        <v/>
      </c>
      <c r="Y4491" s="6" t="str">
        <f t="shared" si="210"/>
        <v/>
      </c>
      <c r="Z4491" s="6">
        <f>IF($A4491="placement",Y4491,SUMIF($C$10:$C$6209,$C4491,$Y$10:$Y$6209))</f>
        <v>307.61500000000001</v>
      </c>
      <c r="AA4491" s="17">
        <f t="shared" si="211"/>
        <v>-6.3333333333333353E-2</v>
      </c>
    </row>
    <row r="4492" spans="1:27" hidden="1" x14ac:dyDescent="0.3">
      <c r="A4492" s="8" t="s">
        <v>17</v>
      </c>
      <c r="B4492" s="8" t="s">
        <v>6429</v>
      </c>
      <c r="C4492" s="8" t="s">
        <v>6430</v>
      </c>
      <c r="D4492" s="8" t="s">
        <v>6437</v>
      </c>
      <c r="E4492" s="8" t="s">
        <v>6438</v>
      </c>
      <c r="F4492" s="29">
        <v>0.28999999999999998</v>
      </c>
      <c r="G4492" s="29">
        <v>0</v>
      </c>
      <c r="H4492" s="30">
        <v>6.2088999999999999</v>
      </c>
      <c r="I4492" s="30">
        <v>0.67120000000000002</v>
      </c>
      <c r="J4492" s="14">
        <v>22</v>
      </c>
      <c r="K4492" s="14">
        <v>6</v>
      </c>
      <c r="L4492" s="12">
        <v>0.1081</v>
      </c>
      <c r="M4492" s="7">
        <v>1.1022666800000001</v>
      </c>
      <c r="N4492" s="31">
        <v>0.65</v>
      </c>
      <c r="O4492" s="14">
        <f>IFERROR(VLOOKUP($C4492,'site totals'!$J$2:$K$607,2,FALSE),1)</f>
        <v>480.14839999999998</v>
      </c>
      <c r="P4492" s="32" t="s">
        <v>22</v>
      </c>
      <c r="Q4492" s="12">
        <v>0.4103060436</v>
      </c>
      <c r="R4492" s="29">
        <v>0.28999999999999998</v>
      </c>
      <c r="S4492" s="2">
        <f>IF($A4492="site","",VLOOKUP($P4492,margin_ranges!$A$5:$D$10,4,FALSE)/100)</f>
        <v>0.29749999999999999</v>
      </c>
      <c r="T4492" s="6">
        <f>IF(A4492="placement",$J4492*MIN($Q4492,$S4492),"")</f>
        <v>6.5449999999999999</v>
      </c>
      <c r="U4492" s="6">
        <f>IF($A4492="placement",T4492,SUMIF($C$10:$C$6209,$C4492,$T$10:$T$6209))</f>
        <v>6.5449999999999999</v>
      </c>
      <c r="V4492" s="34">
        <f t="shared" si="212"/>
        <v>-1.0563380281690127E-2</v>
      </c>
      <c r="W4492" s="24"/>
      <c r="X4492" s="2" t="str">
        <f>IFERROR(MIN(VLOOKUP($W4492,margin_ranges!$A$5:$D$10,4,FALSE),$Q4492*100)/100,"")</f>
        <v/>
      </c>
      <c r="Y4492" s="6">
        <f t="shared" si="210"/>
        <v>6.5449999999999999</v>
      </c>
      <c r="Z4492" s="6">
        <f>IF($A4492="placement",Y4492,SUMIF($C$10:$C$6209,$C4492,$Y$10:$Y$6209))</f>
        <v>6.5449999999999999</v>
      </c>
      <c r="AA4492" s="29">
        <f t="shared" si="211"/>
        <v>-1.0563380281690127E-2</v>
      </c>
    </row>
    <row r="4493" spans="1:27" hidden="1" x14ac:dyDescent="0.3">
      <c r="A4493" s="8" t="s">
        <v>17</v>
      </c>
      <c r="B4493" s="8" t="s">
        <v>6429</v>
      </c>
      <c r="C4493" s="8" t="s">
        <v>6430</v>
      </c>
      <c r="D4493" s="8" t="s">
        <v>6451</v>
      </c>
      <c r="E4493" s="8" t="s">
        <v>6452</v>
      </c>
      <c r="F4493" s="29">
        <v>0.28999999999999998</v>
      </c>
      <c r="G4493" s="29">
        <v>0</v>
      </c>
      <c r="H4493" s="30">
        <v>5.3578999999999999</v>
      </c>
      <c r="I4493" s="30">
        <v>0.32600000000000001</v>
      </c>
      <c r="J4493" s="14">
        <v>14</v>
      </c>
      <c r="K4493" s="14">
        <v>4</v>
      </c>
      <c r="L4493" s="12">
        <v>6.08E-2</v>
      </c>
      <c r="M4493" s="7">
        <v>1.4362839599999999</v>
      </c>
      <c r="N4493" s="31">
        <v>0.89</v>
      </c>
      <c r="O4493" s="14">
        <f>IFERROR(VLOOKUP($C4493,'site totals'!$J$2:$K$607,2,FALSE),1)</f>
        <v>480.14839999999998</v>
      </c>
      <c r="P4493" s="32" t="s">
        <v>22</v>
      </c>
      <c r="Q4493" s="12">
        <v>0.38034537470000002</v>
      </c>
      <c r="R4493" s="29">
        <v>0.28999999999999998</v>
      </c>
      <c r="S4493" s="2">
        <f>IF($A4493="site","",VLOOKUP($P4493,margin_ranges!$A$5:$D$10,4,FALSE)/100)</f>
        <v>0.29749999999999999</v>
      </c>
      <c r="T4493" s="6">
        <f>IF(A4493="placement",$J4493*MIN($Q4493,$S4493),"")</f>
        <v>4.165</v>
      </c>
      <c r="U4493" s="6">
        <f>IF($A4493="placement",T4493,SUMIF($C$10:$C$6209,$C4493,$T$10:$T$6209))</f>
        <v>4.165</v>
      </c>
      <c r="V4493" s="34">
        <f t="shared" si="212"/>
        <v>-1.0563380281690016E-2</v>
      </c>
      <c r="W4493" s="24"/>
      <c r="X4493" s="2" t="str">
        <f>IFERROR(MIN(VLOOKUP($W4493,margin_ranges!$A$5:$D$10,4,FALSE),$Q4493*100)/100,"")</f>
        <v/>
      </c>
      <c r="Y4493" s="6">
        <f t="shared" si="210"/>
        <v>4.165</v>
      </c>
      <c r="Z4493" s="6">
        <f>IF($A4493="placement",Y4493,SUMIF($C$10:$C$6209,$C4493,$Y$10:$Y$6209))</f>
        <v>4.165</v>
      </c>
      <c r="AA4493" s="29">
        <f t="shared" si="211"/>
        <v>-1.0563380281690016E-2</v>
      </c>
    </row>
    <row r="4494" spans="1:27" hidden="1" x14ac:dyDescent="0.3">
      <c r="A4494" s="8" t="s">
        <v>17</v>
      </c>
      <c r="B4494" s="8" t="s">
        <v>6429</v>
      </c>
      <c r="C4494" s="8" t="s">
        <v>6430</v>
      </c>
      <c r="D4494" s="8" t="s">
        <v>6435</v>
      </c>
      <c r="E4494" s="8" t="s">
        <v>6436</v>
      </c>
      <c r="F4494" s="29">
        <v>0.28999999999999998</v>
      </c>
      <c r="G4494" s="29">
        <v>0</v>
      </c>
      <c r="H4494" s="30">
        <v>6.7709000000000001</v>
      </c>
      <c r="I4494" s="30">
        <v>0.51470000000000005</v>
      </c>
      <c r="J4494" s="14">
        <v>20</v>
      </c>
      <c r="K4494" s="14">
        <v>5</v>
      </c>
      <c r="L4494" s="12">
        <v>7.5999999999999998E-2</v>
      </c>
      <c r="M4494" s="7">
        <v>1.2788787100000001</v>
      </c>
      <c r="N4494" s="31">
        <v>0.75</v>
      </c>
      <c r="O4494" s="14">
        <f>IFERROR(VLOOKUP($C4494,'site totals'!$J$2:$K$607,2,FALSE),1)</f>
        <v>480.14839999999998</v>
      </c>
      <c r="P4494" s="32" t="s">
        <v>22</v>
      </c>
      <c r="Q4494" s="12">
        <v>0.41354876509999999</v>
      </c>
      <c r="R4494" s="29">
        <v>0.28999999999999998</v>
      </c>
      <c r="S4494" s="2">
        <f>IF($A4494="site","",VLOOKUP($P4494,margin_ranges!$A$5:$D$10,4,FALSE)/100)</f>
        <v>0.29749999999999999</v>
      </c>
      <c r="T4494" s="6">
        <f>IF(A4494="placement",$J4494*MIN($Q4494,$S4494),"")</f>
        <v>5.9499999999999993</v>
      </c>
      <c r="U4494" s="6">
        <f>IF($A4494="placement",T4494,SUMIF($C$10:$C$6209,$C4494,$T$10:$T$6209))</f>
        <v>5.9499999999999993</v>
      </c>
      <c r="V4494" s="34">
        <f t="shared" si="212"/>
        <v>-1.0563380281690016E-2</v>
      </c>
      <c r="W4494" s="24"/>
      <c r="X4494" s="2" t="str">
        <f>IFERROR(MIN(VLOOKUP($W4494,margin_ranges!$A$5:$D$10,4,FALSE),$Q4494*100)/100,"")</f>
        <v/>
      </c>
      <c r="Y4494" s="6">
        <f t="shared" si="210"/>
        <v>5.9499999999999993</v>
      </c>
      <c r="Z4494" s="6">
        <f>IF($A4494="placement",Y4494,SUMIF($C$10:$C$6209,$C4494,$Y$10:$Y$6209))</f>
        <v>5.9499999999999993</v>
      </c>
      <c r="AA4494" s="29">
        <f t="shared" si="211"/>
        <v>-1.0563380281690016E-2</v>
      </c>
    </row>
    <row r="4495" spans="1:27" hidden="1" x14ac:dyDescent="0.3">
      <c r="A4495" s="8" t="s">
        <v>17</v>
      </c>
      <c r="B4495" s="8" t="s">
        <v>6429</v>
      </c>
      <c r="C4495" s="8" t="s">
        <v>6430</v>
      </c>
      <c r="D4495" s="8" t="s">
        <v>6445</v>
      </c>
      <c r="E4495" s="8" t="s">
        <v>6446</v>
      </c>
      <c r="F4495" s="29">
        <v>0.28999999999999998</v>
      </c>
      <c r="G4495" s="29">
        <v>0</v>
      </c>
      <c r="H4495" s="30">
        <v>5.2469000000000001</v>
      </c>
      <c r="I4495" s="30">
        <v>0.77500000000000002</v>
      </c>
      <c r="J4495" s="14">
        <v>27</v>
      </c>
      <c r="K4495" s="14">
        <v>7</v>
      </c>
      <c r="L4495" s="12">
        <v>0.1477</v>
      </c>
      <c r="M4495" s="7">
        <v>1.1726451600000001</v>
      </c>
      <c r="N4495" s="31">
        <v>0.79</v>
      </c>
      <c r="O4495" s="14">
        <f>IFERROR(VLOOKUP($C4495,'site totals'!$J$2:$K$607,2,FALSE),1)</f>
        <v>480.14839999999998</v>
      </c>
      <c r="P4495" s="32" t="s">
        <v>22</v>
      </c>
      <c r="Q4495" s="12">
        <v>0.32630941899999999</v>
      </c>
      <c r="R4495" s="29">
        <v>0.28999999999999998</v>
      </c>
      <c r="S4495" s="2">
        <f>IF($A4495="site","",VLOOKUP($P4495,margin_ranges!$A$5:$D$10,4,FALSE)/100)</f>
        <v>0.29749999999999999</v>
      </c>
      <c r="T4495" s="6">
        <f>IF(A4495="placement",$J4495*MIN($Q4495,$S4495),"")</f>
        <v>8.0324999999999989</v>
      </c>
      <c r="U4495" s="6">
        <f>IF($A4495="placement",T4495,SUMIF($C$10:$C$6209,$C4495,$T$10:$T$6209))</f>
        <v>8.0324999999999989</v>
      </c>
      <c r="V4495" s="34">
        <f t="shared" si="212"/>
        <v>-1.0563380281690016E-2</v>
      </c>
      <c r="W4495" s="24"/>
      <c r="X4495" s="2" t="str">
        <f>IFERROR(MIN(VLOOKUP($W4495,margin_ranges!$A$5:$D$10,4,FALSE),$Q4495*100)/100,"")</f>
        <v/>
      </c>
      <c r="Y4495" s="6">
        <f t="shared" si="210"/>
        <v>8.0324999999999989</v>
      </c>
      <c r="Z4495" s="6">
        <f>IF($A4495="placement",Y4495,SUMIF($C$10:$C$6209,$C4495,$Y$10:$Y$6209))</f>
        <v>8.0324999999999989</v>
      </c>
      <c r="AA4495" s="29">
        <f t="shared" si="211"/>
        <v>-1.0563380281690016E-2</v>
      </c>
    </row>
    <row r="4496" spans="1:27" hidden="1" x14ac:dyDescent="0.3">
      <c r="A4496" s="8" t="s">
        <v>17</v>
      </c>
      <c r="B4496" s="8" t="s">
        <v>6429</v>
      </c>
      <c r="C4496" s="8" t="s">
        <v>6430</v>
      </c>
      <c r="D4496" s="8" t="s">
        <v>6433</v>
      </c>
      <c r="E4496" s="8" t="s">
        <v>6434</v>
      </c>
      <c r="F4496" s="29">
        <v>0.200123502531801</v>
      </c>
      <c r="G4496" s="29">
        <v>0</v>
      </c>
      <c r="H4496" s="30">
        <v>0.92659999999999998</v>
      </c>
      <c r="I4496" s="30">
        <v>0.1779</v>
      </c>
      <c r="J4496" s="14">
        <v>9</v>
      </c>
      <c r="K4496" s="14">
        <v>2</v>
      </c>
      <c r="L4496" s="12">
        <v>0.192</v>
      </c>
      <c r="M4496" s="7">
        <v>1.6252508999999999</v>
      </c>
      <c r="N4496" s="31">
        <v>1.3</v>
      </c>
      <c r="O4496" s="14">
        <f>IFERROR(VLOOKUP($C4496,'site totals'!$J$2:$K$607,2,FALSE),1)</f>
        <v>480.14839999999998</v>
      </c>
      <c r="P4496" s="32" t="s">
        <v>22</v>
      </c>
      <c r="Q4496" s="12">
        <v>0.20012350249999999</v>
      </c>
      <c r="R4496" s="29">
        <v>0.25</v>
      </c>
      <c r="S4496" s="2">
        <f>IF($A4496="site","",VLOOKUP($P4496,margin_ranges!$A$5:$D$10,4,FALSE)/100)</f>
        <v>0.29749999999999999</v>
      </c>
      <c r="T4496" s="6">
        <f>IF(A4496="placement",$J4496*MIN($Q4496,$S4496),"")</f>
        <v>1.8011115224999998</v>
      </c>
      <c r="U4496" s="6">
        <f>IF($A4496="placement",T4496,SUMIF($C$10:$C$6209,$C4496,$T$10:$T$6209))</f>
        <v>1.8011115224999998</v>
      </c>
      <c r="V4496" s="34">
        <f t="shared" si="212"/>
        <v>6.6501996666666674E-2</v>
      </c>
      <c r="W4496" s="24"/>
      <c r="X4496" s="2" t="str">
        <f>IFERROR(MIN(VLOOKUP($W4496,margin_ranges!$A$5:$D$10,4,FALSE),$Q4496*100)/100,"")</f>
        <v/>
      </c>
      <c r="Y4496" s="6">
        <f t="shared" si="210"/>
        <v>1.8011115224999998</v>
      </c>
      <c r="Z4496" s="6">
        <f>IF($A4496="placement",Y4496,SUMIF($C$10:$C$6209,$C4496,$Y$10:$Y$6209))</f>
        <v>1.8011115224999998</v>
      </c>
      <c r="AA4496" s="17">
        <f t="shared" si="211"/>
        <v>6.6501996666666674E-2</v>
      </c>
    </row>
    <row r="4497" spans="1:27" hidden="1" x14ac:dyDescent="0.3">
      <c r="A4497" s="8" t="s">
        <v>17</v>
      </c>
      <c r="B4497" s="8" t="s">
        <v>6429</v>
      </c>
      <c r="C4497" s="8" t="s">
        <v>6430</v>
      </c>
      <c r="D4497" s="8" t="s">
        <v>6441</v>
      </c>
      <c r="E4497" s="8" t="s">
        <v>6442</v>
      </c>
      <c r="F4497" s="29">
        <v>0.27520398912057997</v>
      </c>
      <c r="G4497" s="29">
        <v>0</v>
      </c>
      <c r="H4497" s="30">
        <v>5.9066000000000001</v>
      </c>
      <c r="I4497" s="30">
        <v>0.56140000000000001</v>
      </c>
      <c r="J4497" s="14">
        <v>14</v>
      </c>
      <c r="K4497" s="14">
        <v>3</v>
      </c>
      <c r="L4497" s="12">
        <v>9.5000000000000001E-2</v>
      </c>
      <c r="M4497" s="7">
        <v>0.81402213999999995</v>
      </c>
      <c r="N4497" s="31">
        <v>0.59</v>
      </c>
      <c r="O4497" s="14">
        <f>IFERROR(VLOOKUP($C4497,'site totals'!$J$2:$K$607,2,FALSE),1)</f>
        <v>480.14839999999998</v>
      </c>
      <c r="P4497" s="32" t="s">
        <v>22</v>
      </c>
      <c r="Q4497" s="12">
        <v>0.27520398909999999</v>
      </c>
      <c r="R4497" s="29">
        <v>0.28999999999999998</v>
      </c>
      <c r="S4497" s="2">
        <f>IF($A4497="site","",VLOOKUP($P4497,margin_ranges!$A$5:$D$10,4,FALSE)/100)</f>
        <v>0.29749999999999999</v>
      </c>
      <c r="T4497" s="6">
        <f>IF(A4497="placement",$J4497*MIN($Q4497,$S4497),"")</f>
        <v>3.8528558473999999</v>
      </c>
      <c r="U4497" s="6">
        <f>IF($A4497="placement",T4497,SUMIF($C$10:$C$6209,$C4497,$T$10:$T$6209))</f>
        <v>3.8528558473999999</v>
      </c>
      <c r="V4497" s="34">
        <f t="shared" si="212"/>
        <v>2.0839451971830902E-2</v>
      </c>
      <c r="W4497" s="24"/>
      <c r="X4497" s="2" t="str">
        <f>IFERROR(MIN(VLOOKUP($W4497,margin_ranges!$A$5:$D$10,4,FALSE),$Q4497*100)/100,"")</f>
        <v/>
      </c>
      <c r="Y4497" s="6">
        <f t="shared" si="210"/>
        <v>3.8528558473999999</v>
      </c>
      <c r="Z4497" s="6">
        <f>IF($A4497="placement",Y4497,SUMIF($C$10:$C$6209,$C4497,$Y$10:$Y$6209))</f>
        <v>3.8528558473999999</v>
      </c>
      <c r="AA4497" s="29">
        <f t="shared" si="211"/>
        <v>2.0839451971830902E-2</v>
      </c>
    </row>
    <row r="4498" spans="1:27" hidden="1" x14ac:dyDescent="0.3">
      <c r="A4498" s="8" t="s">
        <v>17</v>
      </c>
      <c r="B4498" s="8" t="s">
        <v>6429</v>
      </c>
      <c r="C4498" s="8" t="s">
        <v>6430</v>
      </c>
      <c r="D4498" s="8" t="s">
        <v>6439</v>
      </c>
      <c r="E4498" s="8" t="s">
        <v>6440</v>
      </c>
      <c r="F4498" s="29">
        <v>0.210858194460249</v>
      </c>
      <c r="G4498" s="29">
        <v>0</v>
      </c>
      <c r="H4498" s="30">
        <v>6.6032000000000002</v>
      </c>
      <c r="I4498" s="30">
        <v>1.7956000000000001</v>
      </c>
      <c r="J4498" s="14">
        <v>109</v>
      </c>
      <c r="K4498" s="14">
        <v>23</v>
      </c>
      <c r="L4498" s="12">
        <v>0.27189999999999998</v>
      </c>
      <c r="M4498" s="7">
        <v>2.0275189899999999</v>
      </c>
      <c r="N4498" s="31">
        <v>1.6</v>
      </c>
      <c r="O4498" s="14">
        <f>IFERROR(VLOOKUP($C4498,'site totals'!$J$2:$K$607,2,FALSE),1)</f>
        <v>480.14839999999998</v>
      </c>
      <c r="P4498" s="32" t="s">
        <v>22</v>
      </c>
      <c r="Q4498" s="12">
        <v>0.21085819450000001</v>
      </c>
      <c r="R4498" s="29">
        <v>0.24</v>
      </c>
      <c r="S4498" s="2">
        <f>IF($A4498="site","",VLOOKUP($P4498,margin_ranges!$A$5:$D$10,4,FALSE)/100)</f>
        <v>0.29749999999999999</v>
      </c>
      <c r="T4498" s="6">
        <f>IF(A4498="placement",$J4498*MIN($Q4498,$S4498),"")</f>
        <v>22.983543200500002</v>
      </c>
      <c r="U4498" s="6">
        <f>IF($A4498="placement",T4498,SUMIF($C$10:$C$6209,$C4498,$T$10:$T$6209))</f>
        <v>22.983543200500002</v>
      </c>
      <c r="V4498" s="34">
        <f t="shared" si="212"/>
        <v>3.8344480921052471E-2</v>
      </c>
      <c r="W4498" s="24"/>
      <c r="X4498" s="2" t="str">
        <f>IFERROR(MIN(VLOOKUP($W4498,margin_ranges!$A$5:$D$10,4,FALSE),$Q4498*100)/100,"")</f>
        <v/>
      </c>
      <c r="Y4498" s="6">
        <f t="shared" si="210"/>
        <v>22.983543200500002</v>
      </c>
      <c r="Z4498" s="6">
        <f>IF($A4498="placement",Y4498,SUMIF($C$10:$C$6209,$C4498,$Y$10:$Y$6209))</f>
        <v>22.983543200500002</v>
      </c>
      <c r="AA4498" s="29">
        <f t="shared" si="211"/>
        <v>3.8344480921052471E-2</v>
      </c>
    </row>
    <row r="4499" spans="1:27" hidden="1" x14ac:dyDescent="0.3">
      <c r="A4499" s="8" t="s">
        <v>17</v>
      </c>
      <c r="B4499" s="8" t="s">
        <v>6429</v>
      </c>
      <c r="C4499" s="8" t="s">
        <v>6430</v>
      </c>
      <c r="D4499" s="8" t="s">
        <v>6431</v>
      </c>
      <c r="E4499" s="8" t="s">
        <v>6432</v>
      </c>
      <c r="F4499" s="29">
        <v>0.218079128605596</v>
      </c>
      <c r="G4499" s="29">
        <v>0</v>
      </c>
      <c r="H4499" s="30">
        <v>7.8414999999999999</v>
      </c>
      <c r="I4499" s="30">
        <v>1.9381999999999999</v>
      </c>
      <c r="J4499" s="14">
        <v>119</v>
      </c>
      <c r="K4499" s="14">
        <v>26</v>
      </c>
      <c r="L4499" s="12">
        <v>0.2472</v>
      </c>
      <c r="M4499" s="7">
        <v>2.04624286</v>
      </c>
      <c r="N4499" s="31">
        <v>1.6</v>
      </c>
      <c r="O4499" s="14">
        <f>IFERROR(VLOOKUP($C4499,'site totals'!$J$2:$K$607,2,FALSE),1)</f>
        <v>480.14839999999998</v>
      </c>
      <c r="P4499" s="32" t="s">
        <v>22</v>
      </c>
      <c r="Q4499" s="12">
        <v>0.21807912860000001</v>
      </c>
      <c r="R4499" s="29">
        <v>0.25</v>
      </c>
      <c r="S4499" s="2">
        <f>IF($A4499="site","",VLOOKUP($P4499,margin_ranges!$A$5:$D$10,4,FALSE)/100)</f>
        <v>0.29749999999999999</v>
      </c>
      <c r="T4499" s="6">
        <f>IF(A4499="placement",$J4499*MIN($Q4499,$S4499),"")</f>
        <v>25.951416303400002</v>
      </c>
      <c r="U4499" s="6">
        <f>IF($A4499="placement",T4499,SUMIF($C$10:$C$6209,$C4499,$T$10:$T$6209))</f>
        <v>25.951416303400002</v>
      </c>
      <c r="V4499" s="34">
        <f t="shared" si="212"/>
        <v>4.2561161866666586E-2</v>
      </c>
      <c r="W4499" s="24"/>
      <c r="X4499" s="2" t="str">
        <f>IFERROR(MIN(VLOOKUP($W4499,margin_ranges!$A$5:$D$10,4,FALSE),$Q4499*100)/100,"")</f>
        <v/>
      </c>
      <c r="Y4499" s="6">
        <f t="shared" si="210"/>
        <v>25.951416303400002</v>
      </c>
      <c r="Z4499" s="6">
        <f>IF($A4499="placement",Y4499,SUMIF($C$10:$C$6209,$C4499,$Y$10:$Y$6209))</f>
        <v>25.951416303400002</v>
      </c>
      <c r="AA4499" s="29">
        <f t="shared" si="211"/>
        <v>4.2561161866666586E-2</v>
      </c>
    </row>
    <row r="4500" spans="1:27" hidden="1" x14ac:dyDescent="0.3">
      <c r="A4500" s="8" t="s">
        <v>17</v>
      </c>
      <c r="B4500" s="8" t="s">
        <v>6429</v>
      </c>
      <c r="C4500" s="8" t="s">
        <v>6430</v>
      </c>
      <c r="D4500" s="8" t="s">
        <v>6447</v>
      </c>
      <c r="E4500" s="8" t="s">
        <v>6448</v>
      </c>
      <c r="F4500" s="29">
        <v>0.22373345743669701</v>
      </c>
      <c r="G4500" s="29">
        <v>0</v>
      </c>
      <c r="H4500" s="30">
        <v>7.6163999999999996</v>
      </c>
      <c r="I4500" s="30">
        <v>2.1147999999999998</v>
      </c>
      <c r="J4500" s="14">
        <v>131</v>
      </c>
      <c r="K4500" s="14">
        <v>29</v>
      </c>
      <c r="L4500" s="12">
        <v>0.2777</v>
      </c>
      <c r="M4500" s="7">
        <v>2.0611476999999998</v>
      </c>
      <c r="N4500" s="31">
        <v>1.6</v>
      </c>
      <c r="O4500" s="14">
        <f>IFERROR(VLOOKUP($C4500,'site totals'!$J$2:$K$607,2,FALSE),1)</f>
        <v>480.14839999999998</v>
      </c>
      <c r="P4500" s="32" t="s">
        <v>22</v>
      </c>
      <c r="Q4500" s="12">
        <v>0.2237334574</v>
      </c>
      <c r="R4500" s="29">
        <v>0.25</v>
      </c>
      <c r="S4500" s="2">
        <f>IF($A4500="site","",VLOOKUP($P4500,margin_ranges!$A$5:$D$10,4,FALSE)/100)</f>
        <v>0.29749999999999999</v>
      </c>
      <c r="T4500" s="6">
        <f>IF(A4500="placement",$J4500*MIN($Q4500,$S4500),"")</f>
        <v>29.309082919400002</v>
      </c>
      <c r="U4500" s="6">
        <f>IF($A4500="placement",T4500,SUMIF($C$10:$C$6209,$C4500,$T$10:$T$6209))</f>
        <v>29.309082919400002</v>
      </c>
      <c r="V4500" s="34">
        <f t="shared" si="212"/>
        <v>3.5022056799999923E-2</v>
      </c>
      <c r="W4500" s="24"/>
      <c r="X4500" s="2" t="str">
        <f>IFERROR(MIN(VLOOKUP($W4500,margin_ranges!$A$5:$D$10,4,FALSE),$Q4500*100)/100,"")</f>
        <v/>
      </c>
      <c r="Y4500" s="6">
        <f t="shared" si="210"/>
        <v>29.309082919400002</v>
      </c>
      <c r="Z4500" s="6">
        <f>IF($A4500="placement",Y4500,SUMIF($C$10:$C$6209,$C4500,$Y$10:$Y$6209))</f>
        <v>29.309082919400002</v>
      </c>
      <c r="AA4500" s="29">
        <f t="shared" si="211"/>
        <v>3.5022056799999923E-2</v>
      </c>
    </row>
    <row r="4501" spans="1:27" hidden="1" x14ac:dyDescent="0.3">
      <c r="A4501" s="8" t="s">
        <v>17</v>
      </c>
      <c r="B4501" s="8" t="s">
        <v>6429</v>
      </c>
      <c r="C4501" s="8" t="s">
        <v>6430</v>
      </c>
      <c r="D4501" s="8" t="s">
        <v>6449</v>
      </c>
      <c r="E4501" s="8" t="s">
        <v>6450</v>
      </c>
      <c r="F4501" s="29">
        <v>0.17597535261828001</v>
      </c>
      <c r="G4501" s="29">
        <v>0</v>
      </c>
      <c r="H4501" s="30">
        <v>13.3832</v>
      </c>
      <c r="I4501" s="30">
        <v>2.9205999999999999</v>
      </c>
      <c r="J4501" s="14">
        <v>170</v>
      </c>
      <c r="K4501" s="14">
        <v>30</v>
      </c>
      <c r="L4501" s="12">
        <v>0.21820000000000001</v>
      </c>
      <c r="M4501" s="7">
        <v>1.9416894899999999</v>
      </c>
      <c r="N4501" s="31">
        <v>1.6</v>
      </c>
      <c r="O4501" s="14">
        <f>IFERROR(VLOOKUP($C4501,'site totals'!$J$2:$K$607,2,FALSE),1)</f>
        <v>480.14839999999998</v>
      </c>
      <c r="P4501" s="32" t="s">
        <v>22</v>
      </c>
      <c r="Q4501" s="12">
        <v>0.1759753526</v>
      </c>
      <c r="R4501" s="29">
        <v>0.23</v>
      </c>
      <c r="S4501" s="2">
        <f>IF($A4501="site","",VLOOKUP($P4501,margin_ranges!$A$5:$D$10,4,FALSE)/100)</f>
        <v>0.29749999999999999</v>
      </c>
      <c r="T4501" s="6">
        <f>IF(A4501="placement",$J4501*MIN($Q4501,$S4501),"")</f>
        <v>29.915809941999999</v>
      </c>
      <c r="U4501" s="6">
        <f>IF($A4501="placement",T4501,SUMIF($C$10:$C$6209,$C4501,$T$10:$T$6209))</f>
        <v>29.915809941999999</v>
      </c>
      <c r="V4501" s="34">
        <f t="shared" si="212"/>
        <v>7.0161879740259669E-2</v>
      </c>
      <c r="W4501" s="24"/>
      <c r="X4501" s="2" t="str">
        <f>IFERROR(MIN(VLOOKUP($W4501,margin_ranges!$A$5:$D$10,4,FALSE),$Q4501*100)/100,"")</f>
        <v/>
      </c>
      <c r="Y4501" s="6">
        <f t="shared" si="210"/>
        <v>29.915809941999999</v>
      </c>
      <c r="Z4501" s="6">
        <f>IF($A4501="placement",Y4501,SUMIF($C$10:$C$6209,$C4501,$Y$10:$Y$6209))</f>
        <v>29.915809941999999</v>
      </c>
      <c r="AA4501" s="29">
        <f t="shared" si="211"/>
        <v>7.0161879740259669E-2</v>
      </c>
    </row>
    <row r="4502" spans="1:27" hidden="1" x14ac:dyDescent="0.3">
      <c r="A4502" s="8" t="s">
        <v>17</v>
      </c>
      <c r="B4502" s="8" t="s">
        <v>6429</v>
      </c>
      <c r="C4502" s="8" t="s">
        <v>6430</v>
      </c>
      <c r="D4502" s="8" t="s">
        <v>6443</v>
      </c>
      <c r="E4502" s="8" t="s">
        <v>6444</v>
      </c>
      <c r="F4502" s="29">
        <v>0.18722351051320901</v>
      </c>
      <c r="G4502" s="29">
        <v>0</v>
      </c>
      <c r="H4502" s="30">
        <v>11.9917</v>
      </c>
      <c r="I4502" s="30">
        <v>2.8822000000000001</v>
      </c>
      <c r="J4502" s="14">
        <v>170</v>
      </c>
      <c r="K4502" s="14">
        <v>32</v>
      </c>
      <c r="L4502" s="12">
        <v>0.2404</v>
      </c>
      <c r="M4502" s="7">
        <v>1.9685608800000001</v>
      </c>
      <c r="N4502" s="31">
        <v>1.6</v>
      </c>
      <c r="O4502" s="14">
        <f>IFERROR(VLOOKUP($C4502,'site totals'!$J$2:$K$607,2,FALSE),1)</f>
        <v>480.14839999999998</v>
      </c>
      <c r="P4502" s="32" t="s">
        <v>22</v>
      </c>
      <c r="Q4502" s="12">
        <v>0.1872235105</v>
      </c>
      <c r="R4502" s="29">
        <v>0.25</v>
      </c>
      <c r="S4502" s="2">
        <f>IF($A4502="site","",VLOOKUP($P4502,margin_ranges!$A$5:$D$10,4,FALSE)/100)</f>
        <v>0.29749999999999999</v>
      </c>
      <c r="T4502" s="6">
        <f>IF(A4502="placement",$J4502*MIN($Q4502,$S4502),"")</f>
        <v>31.827996785</v>
      </c>
      <c r="U4502" s="6">
        <f>IF($A4502="placement",T4502,SUMIF($C$10:$C$6209,$C4502,$T$10:$T$6209))</f>
        <v>31.827996785</v>
      </c>
      <c r="V4502" s="34">
        <f t="shared" si="212"/>
        <v>8.3701985999999895E-2</v>
      </c>
      <c r="W4502" s="24"/>
      <c r="X4502" s="2" t="str">
        <f>IFERROR(MIN(VLOOKUP($W4502,margin_ranges!$A$5:$D$10,4,FALSE),$Q4502*100)/100,"")</f>
        <v/>
      </c>
      <c r="Y4502" s="6">
        <f t="shared" si="210"/>
        <v>31.827996785</v>
      </c>
      <c r="Z4502" s="6">
        <f>IF($A4502="placement",Y4502,SUMIF($C$10:$C$6209,$C4502,$Y$10:$Y$6209))</f>
        <v>31.827996785</v>
      </c>
      <c r="AA4502" s="29">
        <f t="shared" si="211"/>
        <v>8.3701985999999895E-2</v>
      </c>
    </row>
    <row r="4503" spans="1:27" hidden="1" x14ac:dyDescent="0.3">
      <c r="A4503" s="8" t="s">
        <v>17</v>
      </c>
      <c r="B4503" s="8" t="s">
        <v>6429</v>
      </c>
      <c r="C4503" s="8" t="s">
        <v>6430</v>
      </c>
      <c r="D4503" s="8" t="s">
        <v>6453</v>
      </c>
      <c r="E4503" s="8" t="s">
        <v>6454</v>
      </c>
      <c r="F4503" s="29">
        <v>0.19124222481752901</v>
      </c>
      <c r="G4503" s="29">
        <v>0</v>
      </c>
      <c r="H4503" s="30">
        <v>12.9961</v>
      </c>
      <c r="I4503" s="30">
        <v>3.6417999999999999</v>
      </c>
      <c r="J4503" s="14">
        <v>216</v>
      </c>
      <c r="K4503" s="14">
        <v>41</v>
      </c>
      <c r="L4503" s="12">
        <v>0.2802</v>
      </c>
      <c r="M4503" s="7">
        <v>1.9783426500000001</v>
      </c>
      <c r="N4503" s="31">
        <v>1.6</v>
      </c>
      <c r="O4503" s="14">
        <f>IFERROR(VLOOKUP($C4503,'site totals'!$J$2:$K$607,2,FALSE),1)</f>
        <v>480.14839999999998</v>
      </c>
      <c r="P4503" s="32" t="s">
        <v>22</v>
      </c>
      <c r="Q4503" s="12">
        <v>0.1912422248</v>
      </c>
      <c r="R4503" s="29">
        <v>0.26</v>
      </c>
      <c r="S4503" s="2">
        <f>IF($A4503="site","",VLOOKUP($P4503,margin_ranges!$A$5:$D$10,4,FALSE)/100)</f>
        <v>0.29749999999999999</v>
      </c>
      <c r="T4503" s="6">
        <f>IF(A4503="placement",$J4503*MIN($Q4503,$S4503),"")</f>
        <v>41.308320556799998</v>
      </c>
      <c r="U4503" s="6">
        <f>IF($A4503="placement",T4503,SUMIF($C$10:$C$6209,$C4503,$T$10:$T$6209))</f>
        <v>41.308320556799998</v>
      </c>
      <c r="V4503" s="34">
        <f t="shared" si="212"/>
        <v>9.2915912432432357E-2</v>
      </c>
      <c r="W4503" s="24"/>
      <c r="X4503" s="2" t="str">
        <f>IFERROR(MIN(VLOOKUP($W4503,margin_ranges!$A$5:$D$10,4,FALSE),$Q4503*100)/100,"")</f>
        <v/>
      </c>
      <c r="Y4503" s="6">
        <f t="shared" si="210"/>
        <v>41.308320556799998</v>
      </c>
      <c r="Z4503" s="6">
        <f>IF($A4503="placement",Y4503,SUMIF($C$10:$C$6209,$C4503,$Y$10:$Y$6209))</f>
        <v>41.308320556799998</v>
      </c>
      <c r="AA4503" s="29">
        <f t="shared" si="211"/>
        <v>9.2915912432432357E-2</v>
      </c>
    </row>
    <row r="4504" spans="1:27" x14ac:dyDescent="0.3">
      <c r="A4504" s="16" t="s">
        <v>33</v>
      </c>
      <c r="B4504" s="16" t="s">
        <v>6429</v>
      </c>
      <c r="C4504" s="16" t="s">
        <v>6430</v>
      </c>
      <c r="D4504" s="8" t="s">
        <v>34</v>
      </c>
      <c r="E4504" s="16"/>
      <c r="F4504" s="17">
        <v>0.21480456824181801</v>
      </c>
      <c r="G4504" s="17">
        <v>0</v>
      </c>
      <c r="H4504" s="36">
        <v>93.843500000000006</v>
      </c>
      <c r="I4504" s="36">
        <v>18.637899999999998</v>
      </c>
      <c r="J4504" s="22">
        <v>1029</v>
      </c>
      <c r="K4504" s="22">
        <v>208</v>
      </c>
      <c r="L4504" s="18">
        <v>0.1986</v>
      </c>
      <c r="M4504" s="19">
        <v>1.8401355100000001</v>
      </c>
      <c r="N4504" s="20">
        <v>1.444866</v>
      </c>
      <c r="O4504" s="22">
        <f>IFERROR(VLOOKUP($C4504,'site totals'!$J$2:$K$607,2,FALSE),1)</f>
        <v>480.14839999999998</v>
      </c>
      <c r="P4504" s="21"/>
      <c r="Q4504" s="18">
        <v>0.21480456819999999</v>
      </c>
      <c r="R4504" s="17">
        <v>0.2515</v>
      </c>
      <c r="S4504" s="18" t="str">
        <f>IF($A4504="site","",VLOOKUP($P4504,margin_ranges!$A$5:$D$10,4,FALSE)/100)</f>
        <v/>
      </c>
      <c r="T4504" s="22" t="str">
        <f>IF(A4504="placement",$J4504*MIN($Q4504,$S4504),"")</f>
        <v/>
      </c>
      <c r="U4504" s="22">
        <f>IF($A4504="placement",T4504,SUMIF($C$10:$C$6209,$C4504,$T$10:$T$6209))</f>
        <v>211.64263707700002</v>
      </c>
      <c r="V4504" s="37">
        <f t="shared" si="212"/>
        <v>6.1218469232602102E-2</v>
      </c>
      <c r="W4504" s="38"/>
      <c r="X4504" s="18" t="str">
        <f>IFERROR(MIN(VLOOKUP($W4504,margin_ranges!$A$5:$D$10,4,FALSE),$Q4504*100)/100,"")</f>
        <v/>
      </c>
      <c r="Y4504" s="6" t="str">
        <f t="shared" si="210"/>
        <v/>
      </c>
      <c r="Z4504" s="6">
        <f>IF($A4504="placement",Y4504,SUMIF($C$10:$C$6209,$C4504,$Y$10:$Y$6209))</f>
        <v>211.64263707700002</v>
      </c>
      <c r="AA4504" s="17">
        <f t="shared" si="211"/>
        <v>6.1218469232602102E-2</v>
      </c>
    </row>
    <row r="4505" spans="1:27" hidden="1" x14ac:dyDescent="0.3">
      <c r="A4505" s="8" t="s">
        <v>17</v>
      </c>
      <c r="B4505" s="8" t="s">
        <v>8111</v>
      </c>
      <c r="C4505" s="8" t="s">
        <v>8112</v>
      </c>
      <c r="D4505" s="8" t="s">
        <v>8117</v>
      </c>
      <c r="E4505" s="8" t="s">
        <v>8118</v>
      </c>
      <c r="F4505" s="29">
        <v>0.24385063748337299</v>
      </c>
      <c r="G4505" s="29">
        <v>1</v>
      </c>
      <c r="H4505" s="30">
        <v>208.19470000000001</v>
      </c>
      <c r="I4505" s="30">
        <v>24.9726</v>
      </c>
      <c r="J4505" s="14">
        <v>297</v>
      </c>
      <c r="K4505" s="14">
        <v>71</v>
      </c>
      <c r="L4505" s="12">
        <v>0.11990000000000001</v>
      </c>
      <c r="M4505" s="7">
        <v>0.39674701000000001</v>
      </c>
      <c r="N4505" s="31">
        <v>0.3</v>
      </c>
      <c r="O4505" s="14">
        <f>IFERROR(VLOOKUP($C4505,'site totals'!$J$2:$K$607,2,FALSE),1)</f>
        <v>477.49549999999999</v>
      </c>
      <c r="P4505" s="32" t="s">
        <v>91</v>
      </c>
      <c r="Q4505" s="12">
        <v>0.24385063749999999</v>
      </c>
      <c r="R4505" s="29">
        <v>0.3</v>
      </c>
      <c r="S4505" s="2">
        <f>IF($A4505="site","",VLOOKUP($P4505,margin_ranges!$A$5:$D$10,4,FALSE)/100)</f>
        <v>0.29749999999999999</v>
      </c>
      <c r="T4505" s="6">
        <f>IF(A4505="placement",$J4505*MIN($Q4505,$S4505),"")</f>
        <v>72.423639337499992</v>
      </c>
      <c r="U4505" s="6">
        <f>IF($A4505="placement",T4505,SUMIF($C$10:$C$6209,$C4505,$T$10:$T$6209))</f>
        <v>72.423639337499992</v>
      </c>
      <c r="V4505" s="34">
        <f t="shared" si="212"/>
        <v>8.0213375000000253E-2</v>
      </c>
      <c r="W4505" s="24"/>
      <c r="X4505" s="2" t="str">
        <f>IFERROR(MIN(VLOOKUP($W4505,margin_ranges!$A$5:$D$10,4,FALSE),$Q4505*100)/100,"")</f>
        <v/>
      </c>
      <c r="Y4505" s="6">
        <f t="shared" si="210"/>
        <v>72.423639337499992</v>
      </c>
      <c r="Z4505" s="6">
        <f>IF($A4505="placement",Y4505,SUMIF($C$10:$C$6209,$C4505,$Y$10:$Y$6209))</f>
        <v>72.423639337499992</v>
      </c>
      <c r="AA4505" s="29">
        <f t="shared" si="211"/>
        <v>8.0213375000000253E-2</v>
      </c>
    </row>
    <row r="4506" spans="1:27" hidden="1" x14ac:dyDescent="0.3">
      <c r="A4506" s="8" t="s">
        <v>17</v>
      </c>
      <c r="B4506" s="8" t="s">
        <v>8111</v>
      </c>
      <c r="C4506" s="8" t="s">
        <v>8112</v>
      </c>
      <c r="D4506" s="8" t="s">
        <v>8113</v>
      </c>
      <c r="E4506" s="8" t="s">
        <v>8114</v>
      </c>
      <c r="F4506" s="29">
        <v>0.3</v>
      </c>
      <c r="G4506" s="29">
        <v>1</v>
      </c>
      <c r="H4506" s="30">
        <v>122.8236</v>
      </c>
      <c r="I4506" s="30">
        <v>19.8246</v>
      </c>
      <c r="J4506" s="14">
        <v>312</v>
      </c>
      <c r="K4506" s="14">
        <v>93</v>
      </c>
      <c r="L4506" s="12">
        <v>0.16139999999999999</v>
      </c>
      <c r="M4506" s="7">
        <v>0.52389558000000003</v>
      </c>
      <c r="N4506" s="31">
        <v>0.3</v>
      </c>
      <c r="O4506" s="14">
        <f>IFERROR(VLOOKUP($C4506,'site totals'!$J$2:$K$607,2,FALSE),1)</f>
        <v>477.49549999999999</v>
      </c>
      <c r="P4506" s="32" t="s">
        <v>91</v>
      </c>
      <c r="Q4506" s="12">
        <v>0.42736680960000001</v>
      </c>
      <c r="R4506" s="29">
        <v>0.3</v>
      </c>
      <c r="S4506" s="2">
        <f>IF($A4506="site","",VLOOKUP($P4506,margin_ranges!$A$5:$D$10,4,FALSE)/100)</f>
        <v>0.29749999999999999</v>
      </c>
      <c r="T4506" s="6">
        <f>IF(A4506="placement",$J4506*MIN($Q4506,$S4506),"")</f>
        <v>92.82</v>
      </c>
      <c r="U4506" s="6">
        <f>IF($A4506="placement",T4506,SUMIF($C$10:$C$6209,$C4506,$T$10:$T$6209))</f>
        <v>92.82</v>
      </c>
      <c r="V4506" s="34">
        <f t="shared" si="212"/>
        <v>3.5714285714287808E-3</v>
      </c>
      <c r="W4506" s="24"/>
      <c r="X4506" s="2" t="str">
        <f>IFERROR(MIN(VLOOKUP($W4506,margin_ranges!$A$5:$D$10,4,FALSE),$Q4506*100)/100,"")</f>
        <v/>
      </c>
      <c r="Y4506" s="6">
        <f t="shared" si="210"/>
        <v>92.82</v>
      </c>
      <c r="Z4506" s="6">
        <f>IF($A4506="placement",Y4506,SUMIF($C$10:$C$6209,$C4506,$Y$10:$Y$6209))</f>
        <v>92.82</v>
      </c>
      <c r="AA4506" s="29">
        <f t="shared" si="211"/>
        <v>3.5714285714287808E-3</v>
      </c>
    </row>
    <row r="4507" spans="1:27" hidden="1" x14ac:dyDescent="0.3">
      <c r="A4507" s="8" t="s">
        <v>17</v>
      </c>
      <c r="B4507" s="8" t="s">
        <v>8111</v>
      </c>
      <c r="C4507" s="8" t="s">
        <v>8112</v>
      </c>
      <c r="D4507" s="8" t="s">
        <v>8119</v>
      </c>
      <c r="E4507" s="8" t="s">
        <v>8120</v>
      </c>
      <c r="F4507" s="29">
        <v>0.33999999999999903</v>
      </c>
      <c r="G4507" s="29">
        <v>1</v>
      </c>
      <c r="H4507" s="30">
        <v>61.596600000000002</v>
      </c>
      <c r="I4507" s="30">
        <v>9.3369</v>
      </c>
      <c r="J4507" s="14">
        <v>184</v>
      </c>
      <c r="K4507" s="14">
        <v>56</v>
      </c>
      <c r="L4507" s="12">
        <v>0.15160000000000001</v>
      </c>
      <c r="M4507" s="7">
        <v>0.65623982000000003</v>
      </c>
      <c r="N4507" s="31">
        <v>0.3</v>
      </c>
      <c r="O4507" s="14">
        <f>IFERROR(VLOOKUP($C4507,'site totals'!$J$2:$K$607,2,FALSE),1)</f>
        <v>477.49549999999999</v>
      </c>
      <c r="P4507" s="32" t="s">
        <v>22</v>
      </c>
      <c r="Q4507" s="12">
        <v>0.54285004839999995</v>
      </c>
      <c r="R4507" s="29">
        <v>0.34</v>
      </c>
      <c r="S4507" s="2">
        <f>IF($A4507="site","",VLOOKUP($P4507,margin_ranges!$A$5:$D$10,4,FALSE)/100)</f>
        <v>0.29749999999999999</v>
      </c>
      <c r="T4507" s="6">
        <f>IF(A4507="placement",$J4507*MIN($Q4507,$S4507),"")</f>
        <v>54.739999999999995</v>
      </c>
      <c r="U4507" s="6">
        <f>IF($A4507="placement",T4507,SUMIF($C$10:$C$6209,$C4507,$T$10:$T$6209))</f>
        <v>54.739999999999995</v>
      </c>
      <c r="V4507" s="34">
        <f t="shared" si="212"/>
        <v>6.4393939393939448E-2</v>
      </c>
      <c r="W4507" s="24"/>
      <c r="X4507" s="2" t="str">
        <f>IFERROR(MIN(VLOOKUP($W4507,margin_ranges!$A$5:$D$10,4,FALSE),$Q4507*100)/100,"")</f>
        <v/>
      </c>
      <c r="Y4507" s="6">
        <f t="shared" si="210"/>
        <v>54.739999999999995</v>
      </c>
      <c r="Z4507" s="6">
        <f>IF($A4507="placement",Y4507,SUMIF($C$10:$C$6209,$C4507,$Y$10:$Y$6209))</f>
        <v>54.739999999999995</v>
      </c>
      <c r="AA4507" s="29">
        <f t="shared" si="211"/>
        <v>6.4393939393939448E-2</v>
      </c>
    </row>
    <row r="4508" spans="1:27" hidden="1" x14ac:dyDescent="0.3">
      <c r="A4508" s="8" t="s">
        <v>17</v>
      </c>
      <c r="B4508" s="8" t="s">
        <v>8111</v>
      </c>
      <c r="C4508" s="8" t="s">
        <v>8112</v>
      </c>
      <c r="D4508" s="8" t="s">
        <v>8121</v>
      </c>
      <c r="E4508" s="8" t="s">
        <v>8122</v>
      </c>
      <c r="F4508" s="29">
        <v>0.33999999999999903</v>
      </c>
      <c r="G4508" s="29">
        <v>0</v>
      </c>
      <c r="H4508" s="30">
        <v>33.967100000000002</v>
      </c>
      <c r="I4508" s="30">
        <v>2.9573</v>
      </c>
      <c r="J4508" s="14">
        <v>58</v>
      </c>
      <c r="K4508" s="14">
        <v>18</v>
      </c>
      <c r="L4508" s="12">
        <v>8.7099999999999997E-2</v>
      </c>
      <c r="M4508" s="7">
        <v>0.65510120000000005</v>
      </c>
      <c r="N4508" s="31">
        <v>0.3</v>
      </c>
      <c r="O4508" s="14">
        <f>IFERROR(VLOOKUP($C4508,'site totals'!$J$2:$K$607,2,FALSE),1)</f>
        <v>477.49549999999999</v>
      </c>
      <c r="P4508" s="32" t="s">
        <v>22</v>
      </c>
      <c r="Q4508" s="12">
        <v>0.542055489</v>
      </c>
      <c r="R4508" s="29">
        <v>0.34</v>
      </c>
      <c r="S4508" s="2">
        <f>IF($A4508="site","",VLOOKUP($P4508,margin_ranges!$A$5:$D$10,4,FALSE)/100)</f>
        <v>0.29749999999999999</v>
      </c>
      <c r="T4508" s="6">
        <f>IF(A4508="placement",$J4508*MIN($Q4508,$S4508),"")</f>
        <v>17.254999999999999</v>
      </c>
      <c r="U4508" s="6">
        <f>IF($A4508="placement",T4508,SUMIF($C$10:$C$6209,$C4508,$T$10:$T$6209))</f>
        <v>17.254999999999999</v>
      </c>
      <c r="V4508" s="34">
        <f t="shared" si="212"/>
        <v>6.439393939393967E-2</v>
      </c>
      <c r="W4508" s="24"/>
      <c r="X4508" s="2" t="str">
        <f>IFERROR(MIN(VLOOKUP($W4508,margin_ranges!$A$5:$D$10,4,FALSE),$Q4508*100)/100,"")</f>
        <v/>
      </c>
      <c r="Y4508" s="6">
        <f t="shared" si="210"/>
        <v>17.254999999999999</v>
      </c>
      <c r="Z4508" s="6">
        <f>IF($A4508="placement",Y4508,SUMIF($C$10:$C$6209,$C4508,$Y$10:$Y$6209))</f>
        <v>17.254999999999999</v>
      </c>
      <c r="AA4508" s="17">
        <f t="shared" si="211"/>
        <v>6.439393939393967E-2</v>
      </c>
    </row>
    <row r="4509" spans="1:27" hidden="1" x14ac:dyDescent="0.3">
      <c r="A4509" s="8" t="s">
        <v>17</v>
      </c>
      <c r="B4509" s="8" t="s">
        <v>8111</v>
      </c>
      <c r="C4509" s="8" t="s">
        <v>8112</v>
      </c>
      <c r="D4509" s="8" t="s">
        <v>8115</v>
      </c>
      <c r="E4509" s="8" t="s">
        <v>8116</v>
      </c>
      <c r="F4509" s="29">
        <v>0.33999999999999903</v>
      </c>
      <c r="G4509" s="29">
        <v>1</v>
      </c>
      <c r="H4509" s="30">
        <v>69.764799999999994</v>
      </c>
      <c r="I4509" s="30">
        <v>10.031599999999999</v>
      </c>
      <c r="J4509" s="14">
        <v>172</v>
      </c>
      <c r="K4509" s="14">
        <v>53</v>
      </c>
      <c r="L4509" s="12">
        <v>0.14380000000000001</v>
      </c>
      <c r="M4509" s="7">
        <v>0.57302801000000003</v>
      </c>
      <c r="N4509" s="31">
        <v>0.3</v>
      </c>
      <c r="O4509" s="14">
        <f>IFERROR(VLOOKUP($C4509,'site totals'!$J$2:$K$607,2,FALSE),1)</f>
        <v>477.49549999999999</v>
      </c>
      <c r="P4509" s="32" t="s">
        <v>22</v>
      </c>
      <c r="Q4509" s="12">
        <v>0.47646538399999999</v>
      </c>
      <c r="R4509" s="29">
        <v>0.34</v>
      </c>
      <c r="S4509" s="2">
        <f>IF($A4509="site","",VLOOKUP($P4509,margin_ranges!$A$5:$D$10,4,FALSE)/100)</f>
        <v>0.29749999999999999</v>
      </c>
      <c r="T4509" s="6">
        <f>IF(A4509="placement",$J4509*MIN($Q4509,$S4509),"")</f>
        <v>51.169999999999995</v>
      </c>
      <c r="U4509" s="6">
        <f>IF($A4509="placement",T4509,SUMIF($C$10:$C$6209,$C4509,$T$10:$T$6209))</f>
        <v>51.169999999999995</v>
      </c>
      <c r="V4509" s="34">
        <f t="shared" si="212"/>
        <v>6.439393939393967E-2</v>
      </c>
      <c r="W4509" s="24"/>
      <c r="X4509" s="2" t="str">
        <f>IFERROR(MIN(VLOOKUP($W4509,margin_ranges!$A$5:$D$10,4,FALSE),$Q4509*100)/100,"")</f>
        <v/>
      </c>
      <c r="Y4509" s="6">
        <f t="shared" si="210"/>
        <v>51.169999999999995</v>
      </c>
      <c r="Z4509" s="6">
        <f>IF($A4509="placement",Y4509,SUMIF($C$10:$C$6209,$C4509,$Y$10:$Y$6209))</f>
        <v>51.169999999999995</v>
      </c>
      <c r="AA4509" s="29">
        <f t="shared" si="211"/>
        <v>6.439393939393967E-2</v>
      </c>
    </row>
    <row r="4510" spans="1:27" x14ac:dyDescent="0.3">
      <c r="A4510" s="16" t="s">
        <v>33</v>
      </c>
      <c r="B4510" s="16" t="s">
        <v>8111</v>
      </c>
      <c r="C4510" s="16" t="s">
        <v>8112</v>
      </c>
      <c r="D4510" s="8" t="s">
        <v>34</v>
      </c>
      <c r="E4510" s="16"/>
      <c r="F4510" s="17">
        <v>0.31619964167201497</v>
      </c>
      <c r="G4510" s="17">
        <v>0.94319841999999998</v>
      </c>
      <c r="H4510" s="36">
        <v>496.34690000000001</v>
      </c>
      <c r="I4510" s="36">
        <v>67.123099999999994</v>
      </c>
      <c r="J4510" s="22">
        <v>1023</v>
      </c>
      <c r="K4510" s="22">
        <v>291</v>
      </c>
      <c r="L4510" s="18">
        <v>0.13519999999999999</v>
      </c>
      <c r="M4510" s="19">
        <v>0.50812367000000003</v>
      </c>
      <c r="N4510" s="20">
        <v>0.3</v>
      </c>
      <c r="O4510" s="22">
        <f>IFERROR(VLOOKUP($C4510,'site totals'!$J$2:$K$607,2,FALSE),1)</f>
        <v>477.49549999999999</v>
      </c>
      <c r="P4510" s="21"/>
      <c r="Q4510" s="18">
        <v>0.40959255109999998</v>
      </c>
      <c r="R4510" s="17">
        <v>0.31619999999999998</v>
      </c>
      <c r="S4510" s="18" t="str">
        <f>IF($A4510="site","",VLOOKUP($P4510,margin_ranges!$A$5:$D$10,4,FALSE)/100)</f>
        <v/>
      </c>
      <c r="T4510" s="22" t="str">
        <f>IF(A4510="placement",$J4510*MIN($Q4510,$S4510),"")</f>
        <v/>
      </c>
      <c r="U4510" s="22">
        <f>IF($A4510="placement",T4510,SUMIF($C$10:$C$6209,$C4510,$T$10:$T$6209))</f>
        <v>288.40863933750001</v>
      </c>
      <c r="V4510" s="37">
        <f t="shared" si="212"/>
        <v>5.0125214055232181E-2</v>
      </c>
      <c r="W4510" s="38"/>
      <c r="X4510" s="18" t="str">
        <f>IFERROR(MIN(VLOOKUP($W4510,margin_ranges!$A$5:$D$10,4,FALSE),$Q4510*100)/100,"")</f>
        <v/>
      </c>
      <c r="Y4510" s="6" t="str">
        <f t="shared" si="210"/>
        <v/>
      </c>
      <c r="Z4510" s="6">
        <f>IF($A4510="placement",Y4510,SUMIF($C$10:$C$6209,$C4510,$Y$10:$Y$6209))</f>
        <v>288.40863933750001</v>
      </c>
      <c r="AA4510" s="17">
        <f t="shared" si="211"/>
        <v>5.0125214055232181E-2</v>
      </c>
    </row>
    <row r="4511" spans="1:27" hidden="1" x14ac:dyDescent="0.3">
      <c r="A4511" s="8" t="s">
        <v>17</v>
      </c>
      <c r="B4511" s="8" t="s">
        <v>10693</v>
      </c>
      <c r="C4511" s="8" t="s">
        <v>10694</v>
      </c>
      <c r="D4511" s="8" t="s">
        <v>10699</v>
      </c>
      <c r="E4511" s="8" t="s">
        <v>10700</v>
      </c>
      <c r="F4511" s="29">
        <v>0.28999999999999998</v>
      </c>
      <c r="G4511" s="29">
        <v>1</v>
      </c>
      <c r="H4511" s="30">
        <v>66.568299999999994</v>
      </c>
      <c r="I4511" s="30">
        <v>10.127599999999999</v>
      </c>
      <c r="J4511" s="14">
        <v>243</v>
      </c>
      <c r="K4511" s="14">
        <v>61</v>
      </c>
      <c r="L4511" s="12">
        <v>0.15210000000000001</v>
      </c>
      <c r="M4511" s="7">
        <v>0.80141198999999996</v>
      </c>
      <c r="N4511" s="31">
        <v>0.5</v>
      </c>
      <c r="O4511" s="14">
        <f>IFERROR(VLOOKUP($C4511,'site totals'!$J$2:$K$607,2,FALSE),1)</f>
        <v>474.26339999999999</v>
      </c>
      <c r="P4511" s="32" t="s">
        <v>22</v>
      </c>
      <c r="Q4511" s="12">
        <v>0.37610117139999999</v>
      </c>
      <c r="R4511" s="29">
        <v>0.28999999999999998</v>
      </c>
      <c r="S4511" s="2">
        <f>IF($A4511="site","",VLOOKUP($P4511,margin_ranges!$A$5:$D$10,4,FALSE)/100)</f>
        <v>0.29749999999999999</v>
      </c>
      <c r="T4511" s="6">
        <f>IF(A4511="placement",$J4511*MIN($Q4511,$S4511),"")</f>
        <v>72.29249999999999</v>
      </c>
      <c r="U4511" s="6">
        <f>IF($A4511="placement",T4511,SUMIF($C$10:$C$6209,$C4511,$T$10:$T$6209))</f>
        <v>72.29249999999999</v>
      </c>
      <c r="V4511" s="34">
        <f t="shared" si="212"/>
        <v>-1.0563380281690127E-2</v>
      </c>
      <c r="W4511" s="24"/>
      <c r="X4511" s="2" t="str">
        <f>IFERROR(MIN(VLOOKUP($W4511,margin_ranges!$A$5:$D$10,4,FALSE),$Q4511*100)/100,"")</f>
        <v/>
      </c>
      <c r="Y4511" s="6">
        <f t="shared" si="210"/>
        <v>72.29249999999999</v>
      </c>
      <c r="Z4511" s="6">
        <f>IF($A4511="placement",Y4511,SUMIF($C$10:$C$6209,$C4511,$Y$10:$Y$6209))</f>
        <v>72.29249999999999</v>
      </c>
      <c r="AA4511" s="29">
        <f t="shared" si="211"/>
        <v>-1.0563380281690127E-2</v>
      </c>
    </row>
    <row r="4512" spans="1:27" hidden="1" x14ac:dyDescent="0.3">
      <c r="A4512" s="8" t="s">
        <v>17</v>
      </c>
      <c r="B4512" s="8" t="s">
        <v>10693</v>
      </c>
      <c r="C4512" s="8" t="s">
        <v>10694</v>
      </c>
      <c r="D4512" s="8" t="s">
        <v>10695</v>
      </c>
      <c r="E4512" s="8" t="s">
        <v>10696</v>
      </c>
      <c r="F4512" s="29">
        <v>0.28999999999999898</v>
      </c>
      <c r="G4512" s="29">
        <v>1</v>
      </c>
      <c r="H4512" s="30">
        <v>66.751900000000006</v>
      </c>
      <c r="I4512" s="30">
        <v>10.239800000000001</v>
      </c>
      <c r="J4512" s="14">
        <v>246</v>
      </c>
      <c r="K4512" s="14">
        <v>62</v>
      </c>
      <c r="L4512" s="12">
        <v>0.15340000000000001</v>
      </c>
      <c r="M4512" s="7">
        <v>0.80112028000000002</v>
      </c>
      <c r="N4512" s="31">
        <v>0.5</v>
      </c>
      <c r="O4512" s="14">
        <f>IFERROR(VLOOKUP($C4512,'site totals'!$J$2:$K$607,2,FALSE),1)</f>
        <v>474.26339999999999</v>
      </c>
      <c r="P4512" s="32" t="s">
        <v>22</v>
      </c>
      <c r="Q4512" s="12">
        <v>0.37587399500000002</v>
      </c>
      <c r="R4512" s="29">
        <v>0.28999999999999998</v>
      </c>
      <c r="S4512" s="2">
        <f>IF($A4512="site","",VLOOKUP($P4512,margin_ranges!$A$5:$D$10,4,FALSE)/100)</f>
        <v>0.29749999999999999</v>
      </c>
      <c r="T4512" s="6">
        <f>IF(A4512="placement",$J4512*MIN($Q4512,$S4512),"")</f>
        <v>73.185000000000002</v>
      </c>
      <c r="U4512" s="6">
        <f>IF($A4512="placement",T4512,SUMIF($C$10:$C$6209,$C4512,$T$10:$T$6209))</f>
        <v>73.185000000000002</v>
      </c>
      <c r="V4512" s="34">
        <f t="shared" si="212"/>
        <v>-1.0563380281690127E-2</v>
      </c>
      <c r="W4512" s="24"/>
      <c r="X4512" s="2" t="str">
        <f>IFERROR(MIN(VLOOKUP($W4512,margin_ranges!$A$5:$D$10,4,FALSE),$Q4512*100)/100,"")</f>
        <v/>
      </c>
      <c r="Y4512" s="6">
        <f t="shared" ref="Y4512:Y4575" si="213">IF(A4512="placement",IF($X4512="",$T4512,$J4512*MIN($Q4512,$X4512)),"")</f>
        <v>73.185000000000002</v>
      </c>
      <c r="Z4512" s="6">
        <f>IF($A4512="placement",Y4512,SUMIF($C$10:$C$6209,$C4512,$Y$10:$Y$6209))</f>
        <v>73.185000000000002</v>
      </c>
      <c r="AA4512" s="29">
        <f t="shared" ref="AA4512:AA4575" si="214">($J4512-$Z4512)/($J4512*(1-$R4512))-1</f>
        <v>-1.0563380281690127E-2</v>
      </c>
    </row>
    <row r="4513" spans="1:27" hidden="1" x14ac:dyDescent="0.3">
      <c r="A4513" s="8" t="s">
        <v>17</v>
      </c>
      <c r="B4513" s="8" t="s">
        <v>10693</v>
      </c>
      <c r="C4513" s="8" t="s">
        <v>10694</v>
      </c>
      <c r="D4513" s="8" t="s">
        <v>10697</v>
      </c>
      <c r="E4513" s="8" t="s">
        <v>10698</v>
      </c>
      <c r="F4513" s="29">
        <v>0.28999999999999898</v>
      </c>
      <c r="G4513" s="29">
        <v>1</v>
      </c>
      <c r="H4513" s="30">
        <v>66.847899999999996</v>
      </c>
      <c r="I4513" s="30">
        <v>10.3238</v>
      </c>
      <c r="J4513" s="14">
        <v>260</v>
      </c>
      <c r="K4513" s="14">
        <v>65</v>
      </c>
      <c r="L4513" s="12">
        <v>0.15440000000000001</v>
      </c>
      <c r="M4513" s="7">
        <v>0.84022333999999999</v>
      </c>
      <c r="N4513" s="31">
        <v>0.5</v>
      </c>
      <c r="O4513" s="14">
        <f>IFERROR(VLOOKUP($C4513,'site totals'!$J$2:$K$607,2,FALSE),1)</f>
        <v>474.26339999999999</v>
      </c>
      <c r="P4513" s="32" t="s">
        <v>22</v>
      </c>
      <c r="Q4513" s="12">
        <v>0.40492012519999998</v>
      </c>
      <c r="R4513" s="29">
        <v>0.28999999999999998</v>
      </c>
      <c r="S4513" s="2">
        <f>IF($A4513="site","",VLOOKUP($P4513,margin_ranges!$A$5:$D$10,4,FALSE)/100)</f>
        <v>0.29749999999999999</v>
      </c>
      <c r="T4513" s="6">
        <f>IF(A4513="placement",$J4513*MIN($Q4513,$S4513),"")</f>
        <v>77.349999999999994</v>
      </c>
      <c r="U4513" s="6">
        <f>IF($A4513="placement",T4513,SUMIF($C$10:$C$6209,$C4513,$T$10:$T$6209))</f>
        <v>77.349999999999994</v>
      </c>
      <c r="V4513" s="34">
        <f t="shared" si="212"/>
        <v>-1.0563380281690127E-2</v>
      </c>
      <c r="W4513" s="24"/>
      <c r="X4513" s="2" t="str">
        <f>IFERROR(MIN(VLOOKUP($W4513,margin_ranges!$A$5:$D$10,4,FALSE),$Q4513*100)/100,"")</f>
        <v/>
      </c>
      <c r="Y4513" s="6">
        <f t="shared" si="213"/>
        <v>77.349999999999994</v>
      </c>
      <c r="Z4513" s="6">
        <f>IF($A4513="placement",Y4513,SUMIF($C$10:$C$6209,$C4513,$Y$10:$Y$6209))</f>
        <v>77.349999999999994</v>
      </c>
      <c r="AA4513" s="29">
        <f t="shared" si="214"/>
        <v>-1.0563380281690127E-2</v>
      </c>
    </row>
    <row r="4514" spans="1:27" hidden="1" x14ac:dyDescent="0.3">
      <c r="A4514" s="8" t="s">
        <v>17</v>
      </c>
      <c r="B4514" s="8" t="s">
        <v>10693</v>
      </c>
      <c r="C4514" s="8" t="s">
        <v>10694</v>
      </c>
      <c r="D4514" s="8" t="s">
        <v>10701</v>
      </c>
      <c r="E4514" s="8" t="s">
        <v>10702</v>
      </c>
      <c r="F4514" s="29">
        <v>0.28999999999999998</v>
      </c>
      <c r="G4514" s="29">
        <v>1</v>
      </c>
      <c r="H4514" s="30">
        <v>66.807400000000001</v>
      </c>
      <c r="I4514" s="30">
        <v>11.0101</v>
      </c>
      <c r="J4514" s="14">
        <v>266</v>
      </c>
      <c r="K4514" s="14">
        <v>67</v>
      </c>
      <c r="L4514" s="12">
        <v>0.1648</v>
      </c>
      <c r="M4514" s="7">
        <v>0.80671199000000005</v>
      </c>
      <c r="N4514" s="31">
        <v>0.5</v>
      </c>
      <c r="O4514" s="14">
        <f>IFERROR(VLOOKUP($C4514,'site totals'!$J$2:$K$607,2,FALSE),1)</f>
        <v>474.26339999999999</v>
      </c>
      <c r="P4514" s="32" t="s">
        <v>22</v>
      </c>
      <c r="Q4514" s="12">
        <v>0.38020011549999999</v>
      </c>
      <c r="R4514" s="29">
        <v>0.28999999999999998</v>
      </c>
      <c r="S4514" s="2">
        <f>IF($A4514="site","",VLOOKUP($P4514,margin_ranges!$A$5:$D$10,4,FALSE)/100)</f>
        <v>0.29749999999999999</v>
      </c>
      <c r="T4514" s="6">
        <f>IF(A4514="placement",$J4514*MIN($Q4514,$S4514),"")</f>
        <v>79.134999999999991</v>
      </c>
      <c r="U4514" s="6">
        <f>IF($A4514="placement",T4514,SUMIF($C$10:$C$6209,$C4514,$T$10:$T$6209))</f>
        <v>79.134999999999991</v>
      </c>
      <c r="V4514" s="34">
        <f t="shared" si="212"/>
        <v>-1.0563380281690016E-2</v>
      </c>
      <c r="W4514" s="24"/>
      <c r="X4514" s="2" t="str">
        <f>IFERROR(MIN(VLOOKUP($W4514,margin_ranges!$A$5:$D$10,4,FALSE),$Q4514*100)/100,"")</f>
        <v/>
      </c>
      <c r="Y4514" s="6">
        <f t="shared" si="213"/>
        <v>79.134999999999991</v>
      </c>
      <c r="Z4514" s="6">
        <f>IF($A4514="placement",Y4514,SUMIF($C$10:$C$6209,$C4514,$Y$10:$Y$6209))</f>
        <v>79.134999999999991</v>
      </c>
      <c r="AA4514" s="29">
        <f t="shared" si="214"/>
        <v>-1.0563380281690016E-2</v>
      </c>
    </row>
    <row r="4515" spans="1:27" x14ac:dyDescent="0.3">
      <c r="A4515" s="16" t="s">
        <v>33</v>
      </c>
      <c r="B4515" s="16" t="s">
        <v>10693</v>
      </c>
      <c r="C4515" s="16" t="s">
        <v>10694</v>
      </c>
      <c r="D4515" s="8" t="s">
        <v>34</v>
      </c>
      <c r="E4515" s="16"/>
      <c r="F4515" s="17">
        <v>0.28999999999999998</v>
      </c>
      <c r="G4515" s="17">
        <v>1</v>
      </c>
      <c r="H4515" s="36">
        <v>266.98259999999999</v>
      </c>
      <c r="I4515" s="36">
        <v>41.701300000000003</v>
      </c>
      <c r="J4515" s="22">
        <v>1016</v>
      </c>
      <c r="K4515" s="22">
        <v>254</v>
      </c>
      <c r="L4515" s="18">
        <v>0.15620000000000001</v>
      </c>
      <c r="M4515" s="19">
        <v>0.81234803</v>
      </c>
      <c r="N4515" s="20">
        <v>0.5</v>
      </c>
      <c r="O4515" s="22">
        <f>IFERROR(VLOOKUP($C4515,'site totals'!$J$2:$K$607,2,FALSE),1)</f>
        <v>474.26339999999999</v>
      </c>
      <c r="P4515" s="21"/>
      <c r="Q4515" s="18">
        <v>0.38450025869999999</v>
      </c>
      <c r="R4515" s="17">
        <v>0.28999999999999998</v>
      </c>
      <c r="S4515" s="18" t="str">
        <f>IF($A4515="site","",VLOOKUP($P4515,margin_ranges!$A$5:$D$10,4,FALSE)/100)</f>
        <v/>
      </c>
      <c r="T4515" s="22" t="str">
        <f>IF(A4515="placement",$J4515*MIN($Q4515,$S4515),"")</f>
        <v/>
      </c>
      <c r="U4515" s="22">
        <f>IF($A4515="placement",T4515,SUMIF($C$10:$C$6209,$C4515,$T$10:$T$6209))</f>
        <v>301.96249999999998</v>
      </c>
      <c r="V4515" s="37">
        <f t="shared" si="212"/>
        <v>-1.0150964844183208E-2</v>
      </c>
      <c r="W4515" s="38"/>
      <c r="X4515" s="18" t="str">
        <f>IFERROR(MIN(VLOOKUP($W4515,margin_ranges!$A$5:$D$10,4,FALSE),$Q4515*100)/100,"")</f>
        <v/>
      </c>
      <c r="Y4515" s="6" t="str">
        <f t="shared" si="213"/>
        <v/>
      </c>
      <c r="Z4515" s="6">
        <f>IF($A4515="placement",Y4515,SUMIF($C$10:$C$6209,$C4515,$Y$10:$Y$6209))</f>
        <v>301.96249999999998</v>
      </c>
      <c r="AA4515" s="17">
        <f t="shared" si="214"/>
        <v>-1.0150964844183208E-2</v>
      </c>
    </row>
    <row r="4516" spans="1:27" hidden="1" x14ac:dyDescent="0.3">
      <c r="A4516" s="8" t="s">
        <v>17</v>
      </c>
      <c r="B4516" s="8" t="s">
        <v>10675</v>
      </c>
      <c r="C4516" s="8" t="s">
        <v>10676</v>
      </c>
      <c r="D4516" s="8" t="s">
        <v>10689</v>
      </c>
      <c r="E4516" s="8" t="s">
        <v>10690</v>
      </c>
      <c r="F4516" s="29">
        <v>0.28999999999999998</v>
      </c>
      <c r="G4516" s="29">
        <v>0</v>
      </c>
      <c r="H4516" s="30">
        <v>0.79310000000000003</v>
      </c>
      <c r="I4516" s="30">
        <v>0.40539999999999998</v>
      </c>
      <c r="J4516" s="14">
        <v>12</v>
      </c>
      <c r="K4516" s="14">
        <v>3</v>
      </c>
      <c r="L4516" s="12">
        <v>0.51119999999999999</v>
      </c>
      <c r="M4516" s="7">
        <v>1.0101127599999999</v>
      </c>
      <c r="N4516" s="31">
        <v>0.68</v>
      </c>
      <c r="O4516" s="14">
        <f>IFERROR(VLOOKUP($C4516,'site totals'!$J$2:$K$607,2,FALSE),1)</f>
        <v>468.43419999999998</v>
      </c>
      <c r="P4516" s="32" t="s">
        <v>22</v>
      </c>
      <c r="Q4516" s="12">
        <v>0.32680782780000001</v>
      </c>
      <c r="R4516" s="29">
        <v>0.28999999999999998</v>
      </c>
      <c r="S4516" s="2">
        <f>IF($A4516="site","",VLOOKUP($P4516,margin_ranges!$A$5:$D$10,4,FALSE)/100)</f>
        <v>0.29749999999999999</v>
      </c>
      <c r="T4516" s="6">
        <f>IF(A4516="placement",$J4516*MIN($Q4516,$S4516),"")</f>
        <v>3.57</v>
      </c>
      <c r="U4516" s="6">
        <f>IF($A4516="placement",T4516,SUMIF($C$10:$C$6209,$C4516,$T$10:$T$6209))</f>
        <v>3.57</v>
      </c>
      <c r="V4516" s="34">
        <f t="shared" si="212"/>
        <v>-1.0563380281690127E-2</v>
      </c>
      <c r="W4516" s="24"/>
      <c r="X4516" s="2" t="str">
        <f>IFERROR(MIN(VLOOKUP($W4516,margin_ranges!$A$5:$D$10,4,FALSE),$Q4516*100)/100,"")</f>
        <v/>
      </c>
      <c r="Y4516" s="6">
        <f t="shared" si="213"/>
        <v>3.57</v>
      </c>
      <c r="Z4516" s="6">
        <f>IF($A4516="placement",Y4516,SUMIF($C$10:$C$6209,$C4516,$Y$10:$Y$6209))</f>
        <v>3.57</v>
      </c>
      <c r="AA4516" s="29">
        <f t="shared" si="214"/>
        <v>-1.0563380281690127E-2</v>
      </c>
    </row>
    <row r="4517" spans="1:27" hidden="1" x14ac:dyDescent="0.3">
      <c r="A4517" s="8" t="s">
        <v>17</v>
      </c>
      <c r="B4517" s="8" t="s">
        <v>10675</v>
      </c>
      <c r="C4517" s="8" t="s">
        <v>10676</v>
      </c>
      <c r="D4517" s="8" t="s">
        <v>10691</v>
      </c>
      <c r="E4517" s="8" t="s">
        <v>10692</v>
      </c>
      <c r="F4517" s="29">
        <v>0.28976319501150599</v>
      </c>
      <c r="G4517" s="29">
        <v>0</v>
      </c>
      <c r="H4517" s="30">
        <v>6.0872000000000002</v>
      </c>
      <c r="I4517" s="30">
        <v>2.4119999999999999</v>
      </c>
      <c r="J4517" s="14">
        <v>69</v>
      </c>
      <c r="K4517" s="14">
        <v>20</v>
      </c>
      <c r="L4517" s="12">
        <v>0.3962</v>
      </c>
      <c r="M4517" s="7">
        <v>0.95742715</v>
      </c>
      <c r="N4517" s="31">
        <v>0.68</v>
      </c>
      <c r="O4517" s="14">
        <f>IFERROR(VLOOKUP($C4517,'site totals'!$J$2:$K$607,2,FALSE),1)</f>
        <v>468.43419999999998</v>
      </c>
      <c r="P4517" s="32" t="s">
        <v>22</v>
      </c>
      <c r="Q4517" s="12">
        <v>0.28976319499999997</v>
      </c>
      <c r="R4517" s="29">
        <v>0.33</v>
      </c>
      <c r="S4517" s="2">
        <f>IF($A4517="site","",VLOOKUP($P4517,margin_ranges!$A$5:$D$10,4,FALSE)/100)</f>
        <v>0.29749999999999999</v>
      </c>
      <c r="T4517" s="6">
        <f>IF(A4517="placement",$J4517*MIN($Q4517,$S4517),"")</f>
        <v>19.993660454999997</v>
      </c>
      <c r="U4517" s="6">
        <f>IF($A4517="placement",T4517,SUMIF($C$10:$C$6209,$C4517,$T$10:$T$6209))</f>
        <v>19.993660454999997</v>
      </c>
      <c r="V4517" s="34">
        <f t="shared" si="212"/>
        <v>6.0054932835821084E-2</v>
      </c>
      <c r="W4517" s="24"/>
      <c r="X4517" s="2" t="str">
        <f>IFERROR(MIN(VLOOKUP($W4517,margin_ranges!$A$5:$D$10,4,FALSE),$Q4517*100)/100,"")</f>
        <v/>
      </c>
      <c r="Y4517" s="6">
        <f t="shared" si="213"/>
        <v>19.993660454999997</v>
      </c>
      <c r="Z4517" s="6">
        <f>IF($A4517="placement",Y4517,SUMIF($C$10:$C$6209,$C4517,$Y$10:$Y$6209))</f>
        <v>19.993660454999997</v>
      </c>
      <c r="AA4517" s="29">
        <f t="shared" si="214"/>
        <v>6.0054932835821084E-2</v>
      </c>
    </row>
    <row r="4518" spans="1:27" hidden="1" x14ac:dyDescent="0.3">
      <c r="A4518" s="8" t="s">
        <v>17</v>
      </c>
      <c r="B4518" s="8" t="s">
        <v>10675</v>
      </c>
      <c r="C4518" s="8" t="s">
        <v>10676</v>
      </c>
      <c r="D4518" s="8" t="s">
        <v>10677</v>
      </c>
      <c r="E4518" s="8" t="s">
        <v>10678</v>
      </c>
      <c r="F4518" s="29">
        <v>0.26912546680997601</v>
      </c>
      <c r="G4518" s="29">
        <v>0</v>
      </c>
      <c r="H4518" s="30">
        <v>12.091900000000001</v>
      </c>
      <c r="I4518" s="30">
        <v>4.3182999999999998</v>
      </c>
      <c r="J4518" s="14">
        <v>113</v>
      </c>
      <c r="K4518" s="14">
        <v>31</v>
      </c>
      <c r="L4518" s="12">
        <v>0.35709999999999997</v>
      </c>
      <c r="M4518" s="7">
        <v>0.87566328999999998</v>
      </c>
      <c r="N4518" s="31">
        <v>0.64</v>
      </c>
      <c r="O4518" s="14">
        <f>IFERROR(VLOOKUP($C4518,'site totals'!$J$2:$K$607,2,FALSE),1)</f>
        <v>468.43419999999998</v>
      </c>
      <c r="P4518" s="32" t="s">
        <v>22</v>
      </c>
      <c r="Q4518" s="12">
        <v>0.26912546679999999</v>
      </c>
      <c r="R4518" s="29">
        <v>0.31</v>
      </c>
      <c r="S4518" s="2">
        <f>IF($A4518="site","",VLOOKUP($P4518,margin_ranges!$A$5:$D$10,4,FALSE)/100)</f>
        <v>0.29749999999999999</v>
      </c>
      <c r="T4518" s="6">
        <f>IF(A4518="placement",$J4518*MIN($Q4518,$S4518),"")</f>
        <v>30.4111777484</v>
      </c>
      <c r="U4518" s="6">
        <f>IF($A4518="placement",T4518,SUMIF($C$10:$C$6209,$C4518,$T$10:$T$6209))</f>
        <v>30.4111777484</v>
      </c>
      <c r="V4518" s="34">
        <f t="shared" si="212"/>
        <v>5.9238453913043498E-2</v>
      </c>
      <c r="W4518" s="24"/>
      <c r="X4518" s="2" t="str">
        <f>IFERROR(MIN(VLOOKUP($W4518,margin_ranges!$A$5:$D$10,4,FALSE),$Q4518*100)/100,"")</f>
        <v/>
      </c>
      <c r="Y4518" s="6">
        <f t="shared" si="213"/>
        <v>30.4111777484</v>
      </c>
      <c r="Z4518" s="6">
        <f>IF($A4518="placement",Y4518,SUMIF($C$10:$C$6209,$C4518,$Y$10:$Y$6209))</f>
        <v>30.4111777484</v>
      </c>
      <c r="AA4518" s="29">
        <f t="shared" si="214"/>
        <v>5.9238453913043498E-2</v>
      </c>
    </row>
    <row r="4519" spans="1:27" hidden="1" x14ac:dyDescent="0.3">
      <c r="A4519" s="8" t="s">
        <v>17</v>
      </c>
      <c r="B4519" s="8" t="s">
        <v>10675</v>
      </c>
      <c r="C4519" s="8" t="s">
        <v>10676</v>
      </c>
      <c r="D4519" s="8" t="s">
        <v>10687</v>
      </c>
      <c r="E4519" s="8" t="s">
        <v>10688</v>
      </c>
      <c r="F4519" s="29">
        <v>0.27011295184525003</v>
      </c>
      <c r="G4519" s="29">
        <v>0</v>
      </c>
      <c r="H4519" s="30">
        <v>20.408100000000001</v>
      </c>
      <c r="I4519" s="30">
        <v>5.3406000000000002</v>
      </c>
      <c r="J4519" s="14">
        <v>127</v>
      </c>
      <c r="K4519" s="14">
        <v>32</v>
      </c>
      <c r="L4519" s="12">
        <v>0.26169999999999999</v>
      </c>
      <c r="M4519" s="7">
        <v>0.79464349999999995</v>
      </c>
      <c r="N4519" s="31">
        <v>0.57999999999999996</v>
      </c>
      <c r="O4519" s="14">
        <f>IFERROR(VLOOKUP($C4519,'site totals'!$J$2:$K$607,2,FALSE),1)</f>
        <v>468.43419999999998</v>
      </c>
      <c r="P4519" s="32" t="s">
        <v>22</v>
      </c>
      <c r="Q4519" s="12">
        <v>0.2701129518</v>
      </c>
      <c r="R4519" s="29">
        <v>0.28999999999999998</v>
      </c>
      <c r="S4519" s="2">
        <f>IF($A4519="site","",VLOOKUP($P4519,margin_ranges!$A$5:$D$10,4,FALSE)/100)</f>
        <v>0.29749999999999999</v>
      </c>
      <c r="T4519" s="6">
        <f>IF(A4519="placement",$J4519*MIN($Q4519,$S4519),"")</f>
        <v>34.304344878599998</v>
      </c>
      <c r="U4519" s="6">
        <f>IF($A4519="placement",T4519,SUMIF($C$10:$C$6209,$C4519,$T$10:$T$6209))</f>
        <v>34.304344878599998</v>
      </c>
      <c r="V4519" s="34">
        <f t="shared" ref="V4519:V4582" si="215">($J4519-$U4519)/($J4519*(1-$R4519))-1</f>
        <v>2.8009927042253357E-2</v>
      </c>
      <c r="W4519" s="24"/>
      <c r="X4519" s="2" t="str">
        <f>IFERROR(MIN(VLOOKUP($W4519,margin_ranges!$A$5:$D$10,4,FALSE),$Q4519*100)/100,"")</f>
        <v/>
      </c>
      <c r="Y4519" s="6">
        <f t="shared" si="213"/>
        <v>34.304344878599998</v>
      </c>
      <c r="Z4519" s="6">
        <f>IF($A4519="placement",Y4519,SUMIF($C$10:$C$6209,$C4519,$Y$10:$Y$6209))</f>
        <v>34.304344878599998</v>
      </c>
      <c r="AA4519" s="29">
        <f t="shared" si="214"/>
        <v>2.8009927042253357E-2</v>
      </c>
    </row>
    <row r="4520" spans="1:27" hidden="1" x14ac:dyDescent="0.3">
      <c r="A4520" s="8" t="s">
        <v>17</v>
      </c>
      <c r="B4520" s="8" t="s">
        <v>10675</v>
      </c>
      <c r="C4520" s="8" t="s">
        <v>10676</v>
      </c>
      <c r="D4520" s="8" t="s">
        <v>10681</v>
      </c>
      <c r="E4520" s="8" t="s">
        <v>10682</v>
      </c>
      <c r="F4520" s="29">
        <v>0.16878767666741401</v>
      </c>
      <c r="G4520" s="29">
        <v>0</v>
      </c>
      <c r="H4520" s="30">
        <v>21.999099999999999</v>
      </c>
      <c r="I4520" s="30">
        <v>8.4099000000000004</v>
      </c>
      <c r="J4520" s="14">
        <v>203</v>
      </c>
      <c r="K4520" s="14">
        <v>33</v>
      </c>
      <c r="L4520" s="12">
        <v>0.38229999999999997</v>
      </c>
      <c r="M4520" s="7">
        <v>0.80605157000000005</v>
      </c>
      <c r="N4520" s="31">
        <v>0.67</v>
      </c>
      <c r="O4520" s="14">
        <f>IFERROR(VLOOKUP($C4520,'site totals'!$J$2:$K$607,2,FALSE),1)</f>
        <v>468.43419999999998</v>
      </c>
      <c r="P4520" s="32" t="s">
        <v>22</v>
      </c>
      <c r="Q4520" s="12">
        <v>0.1687876767</v>
      </c>
      <c r="R4520" s="29">
        <v>0.18</v>
      </c>
      <c r="S4520" s="2">
        <f>IF($A4520="site","",VLOOKUP($P4520,margin_ranges!$A$5:$D$10,4,FALSE)/100)</f>
        <v>0.29749999999999999</v>
      </c>
      <c r="T4520" s="6">
        <f>IF(A4520="placement",$J4520*MIN($Q4520,$S4520),"")</f>
        <v>34.263898370100002</v>
      </c>
      <c r="U4520" s="6">
        <f>IF($A4520="placement",T4520,SUMIF($C$10:$C$6209,$C4520,$T$10:$T$6209))</f>
        <v>34.263898370100002</v>
      </c>
      <c r="V4520" s="34">
        <f t="shared" si="215"/>
        <v>1.3673564999999943E-2</v>
      </c>
      <c r="W4520" s="24"/>
      <c r="X4520" s="2" t="str">
        <f>IFERROR(MIN(VLOOKUP($W4520,margin_ranges!$A$5:$D$10,4,FALSE),$Q4520*100)/100,"")</f>
        <v/>
      </c>
      <c r="Y4520" s="6">
        <f t="shared" si="213"/>
        <v>34.263898370100002</v>
      </c>
      <c r="Z4520" s="6">
        <f>IF($A4520="placement",Y4520,SUMIF($C$10:$C$6209,$C4520,$Y$10:$Y$6209))</f>
        <v>34.263898370100002</v>
      </c>
      <c r="AA4520" s="29">
        <f t="shared" si="214"/>
        <v>1.3673564999999943E-2</v>
      </c>
    </row>
    <row r="4521" spans="1:27" hidden="1" x14ac:dyDescent="0.3">
      <c r="A4521" s="8" t="s">
        <v>17</v>
      </c>
      <c r="B4521" s="8" t="s">
        <v>10675</v>
      </c>
      <c r="C4521" s="8" t="s">
        <v>10676</v>
      </c>
      <c r="D4521" s="8" t="s">
        <v>10685</v>
      </c>
      <c r="E4521" s="8" t="s">
        <v>10686</v>
      </c>
      <c r="F4521" s="29">
        <v>0.15576454056731101</v>
      </c>
      <c r="G4521" s="29">
        <v>0</v>
      </c>
      <c r="H4521" s="30">
        <v>26.413499999999999</v>
      </c>
      <c r="I4521" s="30">
        <v>9.3771000000000004</v>
      </c>
      <c r="J4521" s="14">
        <v>223</v>
      </c>
      <c r="K4521" s="14">
        <v>33</v>
      </c>
      <c r="L4521" s="12">
        <v>0.35499999999999998</v>
      </c>
      <c r="M4521" s="7">
        <v>0.79361746</v>
      </c>
      <c r="N4521" s="31">
        <v>0.67</v>
      </c>
      <c r="O4521" s="14">
        <f>IFERROR(VLOOKUP($C4521,'site totals'!$J$2:$K$607,2,FALSE),1)</f>
        <v>468.43419999999998</v>
      </c>
      <c r="P4521" s="32" t="s">
        <v>22</v>
      </c>
      <c r="Q4521" s="12">
        <v>0.1557645406</v>
      </c>
      <c r="R4521" s="29">
        <v>0.17</v>
      </c>
      <c r="S4521" s="2">
        <f>IF($A4521="site","",VLOOKUP($P4521,margin_ranges!$A$5:$D$10,4,FALSE)/100)</f>
        <v>0.29749999999999999</v>
      </c>
      <c r="T4521" s="6">
        <f>IF(A4521="placement",$J4521*MIN($Q4521,$S4521),"")</f>
        <v>34.7354925538</v>
      </c>
      <c r="U4521" s="6">
        <f>IF($A4521="placement",T4521,SUMIF($C$10:$C$6209,$C4521,$T$10:$T$6209))</f>
        <v>34.7354925538</v>
      </c>
      <c r="V4521" s="34">
        <f t="shared" si="215"/>
        <v>1.7151155903614601E-2</v>
      </c>
      <c r="W4521" s="24"/>
      <c r="X4521" s="2" t="str">
        <f>IFERROR(MIN(VLOOKUP($W4521,margin_ranges!$A$5:$D$10,4,FALSE),$Q4521*100)/100,"")</f>
        <v/>
      </c>
      <c r="Y4521" s="6">
        <f t="shared" si="213"/>
        <v>34.7354925538</v>
      </c>
      <c r="Z4521" s="6">
        <f>IF($A4521="placement",Y4521,SUMIF($C$10:$C$6209,$C4521,$Y$10:$Y$6209))</f>
        <v>34.7354925538</v>
      </c>
      <c r="AA4521" s="29">
        <f t="shared" si="214"/>
        <v>1.7151155903614601E-2</v>
      </c>
    </row>
    <row r="4522" spans="1:27" hidden="1" x14ac:dyDescent="0.3">
      <c r="A4522" s="8" t="s">
        <v>17</v>
      </c>
      <c r="B4522" s="8" t="s">
        <v>10675</v>
      </c>
      <c r="C4522" s="8" t="s">
        <v>10676</v>
      </c>
      <c r="D4522" s="8" t="s">
        <v>10683</v>
      </c>
      <c r="E4522" s="8" t="s">
        <v>10684</v>
      </c>
      <c r="F4522" s="29">
        <v>0.31074241083949999</v>
      </c>
      <c r="G4522" s="29">
        <v>0</v>
      </c>
      <c r="H4522" s="30">
        <v>3.2953999999999999</v>
      </c>
      <c r="I4522" s="30">
        <v>1.3423</v>
      </c>
      <c r="J4522" s="14">
        <v>40</v>
      </c>
      <c r="K4522" s="14">
        <v>12</v>
      </c>
      <c r="L4522" s="12">
        <v>0.4073</v>
      </c>
      <c r="M4522" s="7">
        <v>0.98656874999999999</v>
      </c>
      <c r="N4522" s="31">
        <v>0.68</v>
      </c>
      <c r="O4522" s="14">
        <f>IFERROR(VLOOKUP($C4522,'site totals'!$J$2:$K$607,2,FALSE),1)</f>
        <v>468.43419999999998</v>
      </c>
      <c r="P4522" s="32" t="s">
        <v>22</v>
      </c>
      <c r="Q4522" s="12">
        <v>0.31074241079999998</v>
      </c>
      <c r="R4522" s="29">
        <v>0.34</v>
      </c>
      <c r="S4522" s="2">
        <f>IF($A4522="site","",VLOOKUP($P4522,margin_ranges!$A$5:$D$10,4,FALSE)/100)</f>
        <v>0.29749999999999999</v>
      </c>
      <c r="T4522" s="6">
        <f>IF(A4522="placement",$J4522*MIN($Q4522,$S4522),"")</f>
        <v>11.899999999999999</v>
      </c>
      <c r="U4522" s="6">
        <f>IF($A4522="placement",T4522,SUMIF($C$10:$C$6209,$C4522,$T$10:$T$6209))</f>
        <v>11.899999999999999</v>
      </c>
      <c r="V4522" s="34">
        <f t="shared" si="215"/>
        <v>6.4393939393939448E-2</v>
      </c>
      <c r="W4522" s="24"/>
      <c r="X4522" s="2" t="str">
        <f>IFERROR(MIN(VLOOKUP($W4522,margin_ranges!$A$5:$D$10,4,FALSE),$Q4522*100)/100,"")</f>
        <v/>
      </c>
      <c r="Y4522" s="6">
        <f t="shared" si="213"/>
        <v>11.899999999999999</v>
      </c>
      <c r="Z4522" s="6">
        <f>IF($A4522="placement",Y4522,SUMIF($C$10:$C$6209,$C4522,$Y$10:$Y$6209))</f>
        <v>11.899999999999999</v>
      </c>
      <c r="AA4522" s="29">
        <f t="shared" si="214"/>
        <v>6.4393939393939448E-2</v>
      </c>
    </row>
    <row r="4523" spans="1:27" hidden="1" x14ac:dyDescent="0.3">
      <c r="A4523" s="8" t="s">
        <v>17</v>
      </c>
      <c r="B4523" s="8" t="s">
        <v>10675</v>
      </c>
      <c r="C4523" s="8" t="s">
        <v>10676</v>
      </c>
      <c r="D4523" s="8" t="s">
        <v>10679</v>
      </c>
      <c r="E4523" s="8" t="s">
        <v>10680</v>
      </c>
      <c r="F4523" s="29">
        <v>0.34</v>
      </c>
      <c r="G4523" s="29">
        <v>0</v>
      </c>
      <c r="H4523" s="30">
        <v>38.345700000000001</v>
      </c>
      <c r="I4523" s="30">
        <v>7.4786000000000001</v>
      </c>
      <c r="J4523" s="14">
        <v>212</v>
      </c>
      <c r="K4523" s="14">
        <v>66</v>
      </c>
      <c r="L4523" s="12">
        <v>0.19500000000000001</v>
      </c>
      <c r="M4523" s="7">
        <v>0.94605972999999999</v>
      </c>
      <c r="N4523" s="31">
        <v>0.57999999999999996</v>
      </c>
      <c r="O4523" s="14">
        <f>IFERROR(VLOOKUP($C4523,'site totals'!$J$2:$K$607,2,FALSE),1)</f>
        <v>468.43419999999998</v>
      </c>
      <c r="P4523" s="32" t="s">
        <v>22</v>
      </c>
      <c r="Q4523" s="12">
        <v>0.38693088780000001</v>
      </c>
      <c r="R4523" s="29">
        <v>0.34</v>
      </c>
      <c r="S4523" s="2">
        <f>IF($A4523="site","",VLOOKUP($P4523,margin_ranges!$A$5:$D$10,4,FALSE)/100)</f>
        <v>0.29749999999999999</v>
      </c>
      <c r="T4523" s="6">
        <f>IF(A4523="placement",$J4523*MIN($Q4523,$S4523),"")</f>
        <v>63.07</v>
      </c>
      <c r="U4523" s="6">
        <f>IF($A4523="placement",T4523,SUMIF($C$10:$C$6209,$C4523,$T$10:$T$6209))</f>
        <v>63.07</v>
      </c>
      <c r="V4523" s="34">
        <f t="shared" si="215"/>
        <v>6.4393939393939448E-2</v>
      </c>
      <c r="W4523" s="24"/>
      <c r="X4523" s="2" t="str">
        <f>IFERROR(MIN(VLOOKUP($W4523,margin_ranges!$A$5:$D$10,4,FALSE),$Q4523*100)/100,"")</f>
        <v/>
      </c>
      <c r="Y4523" s="6">
        <f t="shared" si="213"/>
        <v>63.07</v>
      </c>
      <c r="Z4523" s="6">
        <f>IF($A4523="placement",Y4523,SUMIF($C$10:$C$6209,$C4523,$Y$10:$Y$6209))</f>
        <v>63.07</v>
      </c>
      <c r="AA4523" s="29">
        <f t="shared" si="214"/>
        <v>6.4393939393939448E-2</v>
      </c>
    </row>
    <row r="4524" spans="1:27" x14ac:dyDescent="0.3">
      <c r="A4524" s="16" t="s">
        <v>33</v>
      </c>
      <c r="B4524" s="16" t="s">
        <v>10675</v>
      </c>
      <c r="C4524" s="16" t="s">
        <v>10676</v>
      </c>
      <c r="D4524" s="8" t="s">
        <v>34</v>
      </c>
      <c r="E4524" s="16"/>
      <c r="F4524" s="17">
        <v>0.25233737629959502</v>
      </c>
      <c r="G4524" s="17">
        <v>0</v>
      </c>
      <c r="H4524" s="36">
        <v>129.7602</v>
      </c>
      <c r="I4524" s="36">
        <v>39.205100000000002</v>
      </c>
      <c r="J4524" s="22">
        <v>1004</v>
      </c>
      <c r="K4524" s="22">
        <v>231</v>
      </c>
      <c r="L4524" s="18">
        <v>0.30209999999999998</v>
      </c>
      <c r="M4524" s="19">
        <v>0.85345044999999997</v>
      </c>
      <c r="N4524" s="20">
        <v>0.63809300000000002</v>
      </c>
      <c r="O4524" s="22">
        <f>IFERROR(VLOOKUP($C4524,'site totals'!$J$2:$K$607,2,FALSE),1)</f>
        <v>468.43419999999998</v>
      </c>
      <c r="P4524" s="21"/>
      <c r="Q4524" s="18">
        <v>0.25233737630000003</v>
      </c>
      <c r="R4524" s="17">
        <v>0.25869999999999999</v>
      </c>
      <c r="S4524" s="18" t="str">
        <f>IF($A4524="site","",VLOOKUP($P4524,margin_ranges!$A$5:$D$10,4,FALSE)/100)</f>
        <v/>
      </c>
      <c r="T4524" s="22" t="str">
        <f>IF(A4524="placement",$J4524*MIN($Q4524,$S4524),"")</f>
        <v/>
      </c>
      <c r="U4524" s="22">
        <f>IF($A4524="placement",T4524,SUMIF($C$10:$C$6209,$C4524,$T$10:$T$6209))</f>
        <v>232.2485740059</v>
      </c>
      <c r="V4524" s="37">
        <f t="shared" si="215"/>
        <v>3.6930688139254597E-2</v>
      </c>
      <c r="W4524" s="38"/>
      <c r="X4524" s="18" t="str">
        <f>IFERROR(MIN(VLOOKUP($W4524,margin_ranges!$A$5:$D$10,4,FALSE),$Q4524*100)/100,"")</f>
        <v/>
      </c>
      <c r="Y4524" s="6" t="str">
        <f t="shared" si="213"/>
        <v/>
      </c>
      <c r="Z4524" s="6">
        <f>IF($A4524="placement",Y4524,SUMIF($C$10:$C$6209,$C4524,$Y$10:$Y$6209))</f>
        <v>232.2485740059</v>
      </c>
      <c r="AA4524" s="17">
        <f t="shared" si="214"/>
        <v>3.6930688139254597E-2</v>
      </c>
    </row>
    <row r="4525" spans="1:27" hidden="1" x14ac:dyDescent="0.3">
      <c r="A4525" s="8" t="s">
        <v>17</v>
      </c>
      <c r="B4525" s="8" t="s">
        <v>11194</v>
      </c>
      <c r="C4525" s="8" t="s">
        <v>11195</v>
      </c>
      <c r="D4525" s="8" t="s">
        <v>11196</v>
      </c>
      <c r="E4525" s="8" t="s">
        <v>11197</v>
      </c>
      <c r="F4525" s="29">
        <v>0.28999999999999898</v>
      </c>
      <c r="G4525" s="29">
        <v>1</v>
      </c>
      <c r="H4525" s="30">
        <v>67.630600000000001</v>
      </c>
      <c r="I4525" s="30">
        <v>9.2530999999999999</v>
      </c>
      <c r="J4525" s="14">
        <v>414</v>
      </c>
      <c r="K4525" s="14">
        <v>106</v>
      </c>
      <c r="L4525" s="12">
        <v>0.1368</v>
      </c>
      <c r="M4525" s="7">
        <v>1.4899632599999999</v>
      </c>
      <c r="N4525" s="31">
        <v>1</v>
      </c>
      <c r="O4525" s="14">
        <f>IFERROR(VLOOKUP($C4525,'site totals'!$J$2:$K$607,2,FALSE),1)</f>
        <v>467.08960000000002</v>
      </c>
      <c r="P4525" s="32" t="s">
        <v>22</v>
      </c>
      <c r="Q4525" s="12">
        <v>0.32884250929999997</v>
      </c>
      <c r="R4525" s="29">
        <v>0.28999999999999998</v>
      </c>
      <c r="S4525" s="2">
        <f>IF($A4525="site","",VLOOKUP($P4525,margin_ranges!$A$5:$D$10,4,FALSE)/100)</f>
        <v>0.29749999999999999</v>
      </c>
      <c r="T4525" s="6">
        <f>IF(A4525="placement",$J4525*MIN($Q4525,$S4525),"")</f>
        <v>123.16499999999999</v>
      </c>
      <c r="U4525" s="6">
        <f>IF($A4525="placement",T4525,SUMIF($C$10:$C$6209,$C4525,$T$10:$T$6209))</f>
        <v>123.16499999999999</v>
      </c>
      <c r="V4525" s="34">
        <f t="shared" si="215"/>
        <v>-1.0563380281690016E-2</v>
      </c>
      <c r="W4525" s="24"/>
      <c r="X4525" s="2" t="str">
        <f>IFERROR(MIN(VLOOKUP($W4525,margin_ranges!$A$5:$D$10,4,FALSE),$Q4525*100)/100,"")</f>
        <v/>
      </c>
      <c r="Y4525" s="6">
        <f t="shared" si="213"/>
        <v>123.16499999999999</v>
      </c>
      <c r="Z4525" s="6">
        <f>IF($A4525="placement",Y4525,SUMIF($C$10:$C$6209,$C4525,$Y$10:$Y$6209))</f>
        <v>123.16499999999999</v>
      </c>
      <c r="AA4525" s="29">
        <f t="shared" si="214"/>
        <v>-1.0563380281690016E-2</v>
      </c>
    </row>
    <row r="4526" spans="1:27" hidden="1" x14ac:dyDescent="0.3">
      <c r="A4526" s="8" t="s">
        <v>17</v>
      </c>
      <c r="B4526" s="8" t="s">
        <v>11194</v>
      </c>
      <c r="C4526" s="8" t="s">
        <v>11195</v>
      </c>
      <c r="D4526" s="8" t="s">
        <v>11198</v>
      </c>
      <c r="E4526" s="8" t="s">
        <v>11199</v>
      </c>
      <c r="F4526" s="29">
        <v>0.35337489391543397</v>
      </c>
      <c r="G4526" s="29">
        <v>1</v>
      </c>
      <c r="H4526" s="30">
        <v>70.438100000000006</v>
      </c>
      <c r="I4526" s="30">
        <v>12.658799999999999</v>
      </c>
      <c r="J4526" s="14">
        <v>587</v>
      </c>
      <c r="K4526" s="14">
        <v>193</v>
      </c>
      <c r="L4526" s="12">
        <v>0.1797</v>
      </c>
      <c r="M4526" s="7">
        <v>1.5464911400000001</v>
      </c>
      <c r="N4526" s="31">
        <v>1</v>
      </c>
      <c r="O4526" s="14">
        <f>IFERROR(VLOOKUP($C4526,'site totals'!$J$2:$K$607,2,FALSE),1)</f>
        <v>467.08960000000002</v>
      </c>
      <c r="P4526" s="32" t="s">
        <v>22</v>
      </c>
      <c r="Q4526" s="12">
        <v>0.35337489389999999</v>
      </c>
      <c r="R4526" s="29">
        <v>0.37</v>
      </c>
      <c r="S4526" s="2">
        <f>IF($A4526="site","",VLOOKUP($P4526,margin_ranges!$A$5:$D$10,4,FALSE)/100)</f>
        <v>0.29749999999999999</v>
      </c>
      <c r="T4526" s="6">
        <f>IF(A4526="placement",$J4526*MIN($Q4526,$S4526),"")</f>
        <v>174.63249999999999</v>
      </c>
      <c r="U4526" s="6">
        <f>IF($A4526="placement",T4526,SUMIF($C$10:$C$6209,$C4526,$T$10:$T$6209))</f>
        <v>174.63249999999999</v>
      </c>
      <c r="V4526" s="34">
        <f t="shared" si="215"/>
        <v>0.11507936507936511</v>
      </c>
      <c r="W4526" s="24"/>
      <c r="X4526" s="2" t="str">
        <f>IFERROR(MIN(VLOOKUP($W4526,margin_ranges!$A$5:$D$10,4,FALSE),$Q4526*100)/100,"")</f>
        <v/>
      </c>
      <c r="Y4526" s="6">
        <f t="shared" si="213"/>
        <v>174.63249999999999</v>
      </c>
      <c r="Z4526" s="6">
        <f>IF($A4526="placement",Y4526,SUMIF($C$10:$C$6209,$C4526,$Y$10:$Y$6209))</f>
        <v>174.63249999999999</v>
      </c>
      <c r="AA4526" s="17">
        <f t="shared" si="214"/>
        <v>0.11507936507936511</v>
      </c>
    </row>
    <row r="4527" spans="1:27" x14ac:dyDescent="0.3">
      <c r="A4527" s="16" t="s">
        <v>33</v>
      </c>
      <c r="B4527" s="16" t="s">
        <v>11194</v>
      </c>
      <c r="C4527" s="16" t="s">
        <v>11195</v>
      </c>
      <c r="D4527" s="8" t="s">
        <v>34</v>
      </c>
      <c r="E4527" s="16"/>
      <c r="F4527" s="17">
        <v>0.33694153755510697</v>
      </c>
      <c r="G4527" s="17">
        <v>1</v>
      </c>
      <c r="H4527" s="36">
        <v>138.0702</v>
      </c>
      <c r="I4527" s="36">
        <v>21.911999999999999</v>
      </c>
      <c r="J4527" s="22">
        <v>1001</v>
      </c>
      <c r="K4527" s="22">
        <v>299</v>
      </c>
      <c r="L4527" s="18">
        <v>0.15870000000000001</v>
      </c>
      <c r="M4527" s="19">
        <v>1.5226151400000001</v>
      </c>
      <c r="N4527" s="20">
        <v>1.0000020000000001</v>
      </c>
      <c r="O4527" s="22">
        <f>IFERROR(VLOOKUP($C4527,'site totals'!$J$2:$K$607,2,FALSE),1)</f>
        <v>467.08960000000002</v>
      </c>
      <c r="P4527" s="21"/>
      <c r="Q4527" s="18">
        <v>0.34323390300000001</v>
      </c>
      <c r="R4527" s="17">
        <v>0.33689999999999998</v>
      </c>
      <c r="S4527" s="18" t="str">
        <f>IF($A4527="site","",VLOOKUP($P4527,margin_ranges!$A$5:$D$10,4,FALSE)/100)</f>
        <v/>
      </c>
      <c r="T4527" s="22" t="str">
        <f>IF(A4527="placement",$J4527*MIN($Q4527,$S4527),"")</f>
        <v/>
      </c>
      <c r="U4527" s="22">
        <f>IF($A4527="placement",T4527,SUMIF($C$10:$C$6209,$C4527,$T$10:$T$6209))</f>
        <v>297.79750000000001</v>
      </c>
      <c r="V4527" s="37">
        <f t="shared" si="215"/>
        <v>5.9417885688433092E-2</v>
      </c>
      <c r="W4527" s="38"/>
      <c r="X4527" s="18" t="str">
        <f>IFERROR(MIN(VLOOKUP($W4527,margin_ranges!$A$5:$D$10,4,FALSE),$Q4527*100)/100,"")</f>
        <v/>
      </c>
      <c r="Y4527" s="6" t="str">
        <f t="shared" si="213"/>
        <v/>
      </c>
      <c r="Z4527" s="6">
        <f>IF($A4527="placement",Y4527,SUMIF($C$10:$C$6209,$C4527,$Y$10:$Y$6209))</f>
        <v>297.79750000000001</v>
      </c>
      <c r="AA4527" s="17">
        <f t="shared" si="214"/>
        <v>5.9417885688433092E-2</v>
      </c>
    </row>
    <row r="4528" spans="1:27" hidden="1" x14ac:dyDescent="0.3">
      <c r="A4528" s="8" t="s">
        <v>17</v>
      </c>
      <c r="B4528" s="8" t="s">
        <v>8867</v>
      </c>
      <c r="C4528" s="8" t="s">
        <v>8868</v>
      </c>
      <c r="D4528" s="8" t="s">
        <v>8881</v>
      </c>
      <c r="E4528" s="8" t="s">
        <v>8882</v>
      </c>
      <c r="F4528" s="29">
        <v>0.25</v>
      </c>
      <c r="G4528" s="29">
        <v>0</v>
      </c>
      <c r="H4528" s="30">
        <v>4.9786000000000001</v>
      </c>
      <c r="I4528" s="30">
        <v>1.3038000000000001</v>
      </c>
      <c r="J4528" s="14">
        <v>43</v>
      </c>
      <c r="K4528" s="14">
        <v>13</v>
      </c>
      <c r="L4528" s="12">
        <v>0.26190000000000002</v>
      </c>
      <c r="M4528" s="7">
        <v>1.10438832</v>
      </c>
      <c r="N4528" s="31">
        <v>0.75</v>
      </c>
      <c r="O4528" s="14">
        <f>IFERROR(VLOOKUP($C4528,'site totals'!$J$2:$K$607,2,FALSE),1)</f>
        <v>465.58199999999999</v>
      </c>
      <c r="P4528" s="32" t="s">
        <v>91</v>
      </c>
      <c r="Q4528" s="12">
        <v>0.32089104289999998</v>
      </c>
      <c r="R4528" s="29">
        <v>0.25</v>
      </c>
      <c r="S4528" s="2">
        <f>IF($A4528="site","",VLOOKUP($P4528,margin_ranges!$A$5:$D$10,4,FALSE)/100)</f>
        <v>0.29749999999999999</v>
      </c>
      <c r="T4528" s="6">
        <f>IF(A4528="placement",$J4528*MIN($Q4528,$S4528),"")</f>
        <v>12.792499999999999</v>
      </c>
      <c r="U4528" s="6">
        <f>IF($A4528="placement",T4528,SUMIF($C$10:$C$6209,$C4528,$T$10:$T$6209))</f>
        <v>12.792499999999999</v>
      </c>
      <c r="V4528" s="34">
        <f t="shared" si="215"/>
        <v>-6.3333333333333242E-2</v>
      </c>
      <c r="W4528" s="24"/>
      <c r="X4528" s="2" t="str">
        <f>IFERROR(MIN(VLOOKUP($W4528,margin_ranges!$A$5:$D$10,4,FALSE),$Q4528*100)/100,"")</f>
        <v/>
      </c>
      <c r="Y4528" s="6">
        <f t="shared" si="213"/>
        <v>12.792499999999999</v>
      </c>
      <c r="Z4528" s="6">
        <f>IF($A4528="placement",Y4528,SUMIF($C$10:$C$6209,$C4528,$Y$10:$Y$6209))</f>
        <v>12.792499999999999</v>
      </c>
      <c r="AA4528" s="29">
        <f t="shared" si="214"/>
        <v>-6.3333333333333242E-2</v>
      </c>
    </row>
    <row r="4529" spans="1:27" hidden="1" x14ac:dyDescent="0.3">
      <c r="A4529" s="8" t="s">
        <v>17</v>
      </c>
      <c r="B4529" s="8" t="s">
        <v>8867</v>
      </c>
      <c r="C4529" s="8" t="s">
        <v>8868</v>
      </c>
      <c r="D4529" s="8" t="s">
        <v>8883</v>
      </c>
      <c r="E4529" s="8" t="s">
        <v>8884</v>
      </c>
      <c r="F4529" s="29">
        <v>0.25</v>
      </c>
      <c r="G4529" s="29">
        <v>1</v>
      </c>
      <c r="H4529" s="30">
        <v>48.765599999999999</v>
      </c>
      <c r="I4529" s="30">
        <v>3.3841999999999999</v>
      </c>
      <c r="J4529" s="14">
        <v>106</v>
      </c>
      <c r="K4529" s="14">
        <v>27</v>
      </c>
      <c r="L4529" s="12">
        <v>6.9400000000000003E-2</v>
      </c>
      <c r="M4529" s="7">
        <v>1.04623567</v>
      </c>
      <c r="N4529" s="31">
        <v>0.4</v>
      </c>
      <c r="O4529" s="14">
        <f>IFERROR(VLOOKUP($C4529,'site totals'!$J$2:$K$607,2,FALSE),1)</f>
        <v>465.58199999999999</v>
      </c>
      <c r="P4529" s="32" t="s">
        <v>91</v>
      </c>
      <c r="Q4529" s="12">
        <v>0.61767696329999999</v>
      </c>
      <c r="R4529" s="29">
        <v>0.25</v>
      </c>
      <c r="S4529" s="2">
        <f>IF($A4529="site","",VLOOKUP($P4529,margin_ranges!$A$5:$D$10,4,FALSE)/100)</f>
        <v>0.29749999999999999</v>
      </c>
      <c r="T4529" s="6">
        <f>IF(A4529="placement",$J4529*MIN($Q4529,$S4529),"")</f>
        <v>31.535</v>
      </c>
      <c r="U4529" s="6">
        <f>IF($A4529="placement",T4529,SUMIF($C$10:$C$6209,$C4529,$T$10:$T$6209))</f>
        <v>31.535</v>
      </c>
      <c r="V4529" s="34">
        <f t="shared" si="215"/>
        <v>-6.3333333333333242E-2</v>
      </c>
      <c r="W4529" s="24"/>
      <c r="X4529" s="2" t="str">
        <f>IFERROR(MIN(VLOOKUP($W4529,margin_ranges!$A$5:$D$10,4,FALSE),$Q4529*100)/100,"")</f>
        <v/>
      </c>
      <c r="Y4529" s="6">
        <f t="shared" si="213"/>
        <v>31.535</v>
      </c>
      <c r="Z4529" s="6">
        <f>IF($A4529="placement",Y4529,SUMIF($C$10:$C$6209,$C4529,$Y$10:$Y$6209))</f>
        <v>31.535</v>
      </c>
      <c r="AA4529" s="29">
        <f t="shared" si="214"/>
        <v>-6.3333333333333242E-2</v>
      </c>
    </row>
    <row r="4530" spans="1:27" hidden="1" x14ac:dyDescent="0.3">
      <c r="A4530" s="8" t="s">
        <v>17</v>
      </c>
      <c r="B4530" s="8" t="s">
        <v>8867</v>
      </c>
      <c r="C4530" s="8" t="s">
        <v>8868</v>
      </c>
      <c r="D4530" s="8" t="s">
        <v>12257</v>
      </c>
      <c r="E4530" s="8" t="s">
        <v>12258</v>
      </c>
      <c r="F4530" s="29">
        <v>0.21415783977323499</v>
      </c>
      <c r="G4530" s="29">
        <v>0</v>
      </c>
      <c r="H4530" s="30">
        <v>0.64080000000000004</v>
      </c>
      <c r="I4530" s="30">
        <v>0.15049999999999999</v>
      </c>
      <c r="J4530" s="14">
        <v>7</v>
      </c>
      <c r="K4530" s="14">
        <v>2</v>
      </c>
      <c r="L4530" s="12">
        <v>0.2349</v>
      </c>
      <c r="M4530" s="7">
        <v>1.59065021</v>
      </c>
      <c r="N4530" s="31">
        <v>1.25</v>
      </c>
      <c r="O4530" s="14">
        <f>IFERROR(VLOOKUP($C4530,'site totals'!$J$2:$K$607,2,FALSE),1)</f>
        <v>465.58199999999999</v>
      </c>
      <c r="P4530" s="32" t="s">
        <v>22</v>
      </c>
      <c r="Q4530" s="12">
        <v>0.2141578398</v>
      </c>
      <c r="R4530" s="29">
        <v>0.25</v>
      </c>
      <c r="S4530" s="2">
        <f>IF($A4530="site","",VLOOKUP($P4530,margin_ranges!$A$5:$D$10,4,FALSE)/100)</f>
        <v>0.29749999999999999</v>
      </c>
      <c r="T4530" s="6">
        <f>IF(A4530="placement",$J4530*MIN($Q4530,$S4530),"")</f>
        <v>1.4991048786000001</v>
      </c>
      <c r="U4530" s="6">
        <f>IF($A4530="placement",T4530,SUMIF($C$10:$C$6209,$C4530,$T$10:$T$6209))</f>
        <v>1.4991048786000001</v>
      </c>
      <c r="V4530" s="34">
        <f t="shared" si="215"/>
        <v>4.7789546933333371E-2</v>
      </c>
      <c r="W4530" s="24"/>
      <c r="X4530" s="2" t="str">
        <f>IFERROR(MIN(VLOOKUP($W4530,margin_ranges!$A$5:$D$10,4,FALSE),$Q4530*100)/100,"")</f>
        <v/>
      </c>
      <c r="Y4530" s="6">
        <f t="shared" si="213"/>
        <v>1.4991048786000001</v>
      </c>
      <c r="Z4530" s="6">
        <f>IF($A4530="placement",Y4530,SUMIF($C$10:$C$6209,$C4530,$Y$10:$Y$6209))</f>
        <v>1.4991048786000001</v>
      </c>
      <c r="AA4530" s="29">
        <f t="shared" si="214"/>
        <v>4.7789546933333371E-2</v>
      </c>
    </row>
    <row r="4531" spans="1:27" hidden="1" x14ac:dyDescent="0.3">
      <c r="A4531" s="8" t="s">
        <v>17</v>
      </c>
      <c r="B4531" s="8" t="s">
        <v>8867</v>
      </c>
      <c r="C4531" s="8" t="s">
        <v>8868</v>
      </c>
      <c r="D4531" s="8" t="s">
        <v>8871</v>
      </c>
      <c r="E4531" s="8" t="s">
        <v>8872</v>
      </c>
      <c r="F4531" s="29">
        <v>0.289788467275646</v>
      </c>
      <c r="G4531" s="29">
        <v>0</v>
      </c>
      <c r="H4531" s="30">
        <v>16.577100000000002</v>
      </c>
      <c r="I4531" s="30">
        <v>1.4283999999999999</v>
      </c>
      <c r="J4531" s="14">
        <v>30</v>
      </c>
      <c r="K4531" s="14">
        <v>9</v>
      </c>
      <c r="L4531" s="12">
        <v>8.6199999999999999E-2</v>
      </c>
      <c r="M4531" s="7">
        <v>0.70401559999999996</v>
      </c>
      <c r="N4531" s="31">
        <v>0.5</v>
      </c>
      <c r="O4531" s="14">
        <f>IFERROR(VLOOKUP($C4531,'site totals'!$J$2:$K$607,2,FALSE),1)</f>
        <v>465.58199999999999</v>
      </c>
      <c r="P4531" s="32" t="s">
        <v>22</v>
      </c>
      <c r="Q4531" s="12">
        <v>0.28978846730000002</v>
      </c>
      <c r="R4531" s="29">
        <v>0.33</v>
      </c>
      <c r="S4531" s="2">
        <f>IF($A4531="site","",VLOOKUP($P4531,margin_ranges!$A$5:$D$10,4,FALSE)/100)</f>
        <v>0.29749999999999999</v>
      </c>
      <c r="T4531" s="6">
        <f>IF(A4531="placement",$J4531*MIN($Q4531,$S4531),"")</f>
        <v>8.6936540190000002</v>
      </c>
      <c r="U4531" s="6">
        <f>IF($A4531="placement",T4531,SUMIF($C$10:$C$6209,$C4531,$T$10:$T$6209))</f>
        <v>8.6936540190000002</v>
      </c>
      <c r="V4531" s="34">
        <f t="shared" si="215"/>
        <v>6.0017212985074675E-2</v>
      </c>
      <c r="W4531" s="24"/>
      <c r="X4531" s="2" t="str">
        <f>IFERROR(MIN(VLOOKUP($W4531,margin_ranges!$A$5:$D$10,4,FALSE),$Q4531*100)/100,"")</f>
        <v/>
      </c>
      <c r="Y4531" s="6">
        <f t="shared" si="213"/>
        <v>8.6936540190000002</v>
      </c>
      <c r="Z4531" s="6">
        <f>IF($A4531="placement",Y4531,SUMIF($C$10:$C$6209,$C4531,$Y$10:$Y$6209))</f>
        <v>8.6936540190000002</v>
      </c>
      <c r="AA4531" s="29">
        <f t="shared" si="214"/>
        <v>6.0017212985074675E-2</v>
      </c>
    </row>
    <row r="4532" spans="1:27" hidden="1" x14ac:dyDescent="0.3">
      <c r="A4532" s="8" t="s">
        <v>17</v>
      </c>
      <c r="B4532" s="8" t="s">
        <v>8867</v>
      </c>
      <c r="C4532" s="8" t="s">
        <v>8868</v>
      </c>
      <c r="D4532" s="8" t="s">
        <v>8879</v>
      </c>
      <c r="E4532" s="8" t="s">
        <v>8880</v>
      </c>
      <c r="F4532" s="29">
        <v>0.28188659101475699</v>
      </c>
      <c r="G4532" s="29">
        <v>0</v>
      </c>
      <c r="H4532" s="30">
        <v>21.416799999999999</v>
      </c>
      <c r="I4532" s="30">
        <v>3.9716999999999998</v>
      </c>
      <c r="J4532" s="14">
        <v>124</v>
      </c>
      <c r="K4532" s="14">
        <v>35</v>
      </c>
      <c r="L4532" s="12">
        <v>0.18540000000000001</v>
      </c>
      <c r="M4532" s="7">
        <v>1.04440328</v>
      </c>
      <c r="N4532" s="31">
        <v>0.75</v>
      </c>
      <c r="O4532" s="14">
        <f>IFERROR(VLOOKUP($C4532,'site totals'!$J$2:$K$607,2,FALSE),1)</f>
        <v>465.58199999999999</v>
      </c>
      <c r="P4532" s="32" t="s">
        <v>91</v>
      </c>
      <c r="Q4532" s="12">
        <v>0.28188659100000002</v>
      </c>
      <c r="R4532" s="29">
        <v>0.34</v>
      </c>
      <c r="S4532" s="2">
        <f>IF($A4532="site","",VLOOKUP($P4532,margin_ranges!$A$5:$D$10,4,FALSE)/100)</f>
        <v>0.29749999999999999</v>
      </c>
      <c r="T4532" s="6">
        <f>IF(A4532="placement",$J4532*MIN($Q4532,$S4532),"")</f>
        <v>34.953937284000006</v>
      </c>
      <c r="U4532" s="6">
        <f>IF($A4532="placement",T4532,SUMIF($C$10:$C$6209,$C4532,$T$10:$T$6209))</f>
        <v>34.953937284000006</v>
      </c>
      <c r="V4532" s="34">
        <f t="shared" si="215"/>
        <v>8.8050619696969701E-2</v>
      </c>
      <c r="W4532" s="24"/>
      <c r="X4532" s="2" t="str">
        <f>IFERROR(MIN(VLOOKUP($W4532,margin_ranges!$A$5:$D$10,4,FALSE),$Q4532*100)/100,"")</f>
        <v/>
      </c>
      <c r="Y4532" s="6">
        <f t="shared" si="213"/>
        <v>34.953937284000006</v>
      </c>
      <c r="Z4532" s="6">
        <f>IF($A4532="placement",Y4532,SUMIF($C$10:$C$6209,$C4532,$Y$10:$Y$6209))</f>
        <v>34.953937284000006</v>
      </c>
      <c r="AA4532" s="29">
        <f t="shared" si="214"/>
        <v>8.8050619696969701E-2</v>
      </c>
    </row>
    <row r="4533" spans="1:27" hidden="1" x14ac:dyDescent="0.3">
      <c r="A4533" s="8" t="s">
        <v>17</v>
      </c>
      <c r="B4533" s="8" t="s">
        <v>8867</v>
      </c>
      <c r="C4533" s="8" t="s">
        <v>8868</v>
      </c>
      <c r="D4533" s="8" t="s">
        <v>8875</v>
      </c>
      <c r="E4533" s="8" t="s">
        <v>8876</v>
      </c>
      <c r="F4533" s="29">
        <v>0.13635880981012399</v>
      </c>
      <c r="G4533" s="29">
        <v>1</v>
      </c>
      <c r="H4533" s="30">
        <v>108.7101</v>
      </c>
      <c r="I4533" s="30">
        <v>15.2599</v>
      </c>
      <c r="J4533" s="14">
        <v>398</v>
      </c>
      <c r="K4533" s="14">
        <v>54</v>
      </c>
      <c r="L4533" s="12">
        <v>0.1404</v>
      </c>
      <c r="M4533" s="7">
        <v>0.86841619999999997</v>
      </c>
      <c r="N4533" s="31">
        <v>0.75</v>
      </c>
      <c r="O4533" s="14">
        <f>IFERROR(VLOOKUP($C4533,'site totals'!$J$2:$K$607,2,FALSE),1)</f>
        <v>465.58199999999999</v>
      </c>
      <c r="P4533" s="32" t="s">
        <v>91</v>
      </c>
      <c r="Q4533" s="12">
        <v>0.13635880980000001</v>
      </c>
      <c r="R4533" s="29">
        <v>0.35</v>
      </c>
      <c r="S4533" s="2">
        <f>IF($A4533="site","",VLOOKUP($P4533,margin_ranges!$A$5:$D$10,4,FALSE)/100)</f>
        <v>0.29749999999999999</v>
      </c>
      <c r="T4533" s="6">
        <f>IF(A4533="placement",$J4533*MIN($Q4533,$S4533),"")</f>
        <v>54.270806300400004</v>
      </c>
      <c r="U4533" s="6">
        <f>IF($A4533="placement",T4533,SUMIF($C$10:$C$6209,$C4533,$T$10:$T$6209))</f>
        <v>54.270806300400004</v>
      </c>
      <c r="V4533" s="34">
        <f t="shared" si="215"/>
        <v>0.32867875415384606</v>
      </c>
      <c r="W4533" s="24"/>
      <c r="X4533" s="2" t="str">
        <f>IFERROR(MIN(VLOOKUP($W4533,margin_ranges!$A$5:$D$10,4,FALSE),$Q4533*100)/100,"")</f>
        <v/>
      </c>
      <c r="Y4533" s="6">
        <f t="shared" si="213"/>
        <v>54.270806300400004</v>
      </c>
      <c r="Z4533" s="6">
        <f>IF($A4533="placement",Y4533,SUMIF($C$10:$C$6209,$C4533,$Y$10:$Y$6209))</f>
        <v>54.270806300400004</v>
      </c>
      <c r="AA4533" s="29">
        <f t="shared" si="214"/>
        <v>0.32867875415384606</v>
      </c>
    </row>
    <row r="4534" spans="1:27" hidden="1" x14ac:dyDescent="0.3">
      <c r="A4534" s="8" t="s">
        <v>17</v>
      </c>
      <c r="B4534" s="8" t="s">
        <v>8867</v>
      </c>
      <c r="C4534" s="8" t="s">
        <v>8868</v>
      </c>
      <c r="D4534" s="8" t="s">
        <v>8885</v>
      </c>
      <c r="E4534" s="8" t="s">
        <v>8886</v>
      </c>
      <c r="F4534" s="29">
        <v>0.29958578938983499</v>
      </c>
      <c r="G4534" s="29">
        <v>0</v>
      </c>
      <c r="H4534" s="30">
        <v>4.9389000000000003</v>
      </c>
      <c r="I4534" s="30">
        <v>1.6749000000000001</v>
      </c>
      <c r="J4534" s="14">
        <v>54</v>
      </c>
      <c r="K4534" s="14">
        <v>16</v>
      </c>
      <c r="L4534" s="12">
        <v>0.33910000000000001</v>
      </c>
      <c r="M4534" s="7">
        <v>1.07079495</v>
      </c>
      <c r="N4534" s="31">
        <v>0.75</v>
      </c>
      <c r="O4534" s="14">
        <f>IFERROR(VLOOKUP($C4534,'site totals'!$J$2:$K$607,2,FALSE),1)</f>
        <v>465.58199999999999</v>
      </c>
      <c r="P4534" s="32" t="s">
        <v>91</v>
      </c>
      <c r="Q4534" s="12">
        <v>0.29958578940000002</v>
      </c>
      <c r="R4534" s="29">
        <v>0.35</v>
      </c>
      <c r="S4534" s="2">
        <f>IF($A4534="site","",VLOOKUP($P4534,margin_ranges!$A$5:$D$10,4,FALSE)/100)</f>
        <v>0.29749999999999999</v>
      </c>
      <c r="T4534" s="6">
        <f>IF(A4534="placement",$J4534*MIN($Q4534,$S4534),"")</f>
        <v>16.064999999999998</v>
      </c>
      <c r="U4534" s="6">
        <f>IF($A4534="placement",T4534,SUMIF($C$10:$C$6209,$C4534,$T$10:$T$6209))</f>
        <v>16.064999999999998</v>
      </c>
      <c r="V4534" s="34">
        <f t="shared" si="215"/>
        <v>8.0769230769230704E-2</v>
      </c>
      <c r="W4534" s="24"/>
      <c r="X4534" s="2" t="str">
        <f>IFERROR(MIN(VLOOKUP($W4534,margin_ranges!$A$5:$D$10,4,FALSE),$Q4534*100)/100,"")</f>
        <v/>
      </c>
      <c r="Y4534" s="6">
        <f t="shared" si="213"/>
        <v>16.064999999999998</v>
      </c>
      <c r="Z4534" s="6">
        <f>IF($A4534="placement",Y4534,SUMIF($C$10:$C$6209,$C4534,$Y$10:$Y$6209))</f>
        <v>16.064999999999998</v>
      </c>
      <c r="AA4534" s="17">
        <f t="shared" si="214"/>
        <v>8.0769230769230704E-2</v>
      </c>
    </row>
    <row r="4535" spans="1:27" hidden="1" x14ac:dyDescent="0.3">
      <c r="A4535" s="8" t="s">
        <v>17</v>
      </c>
      <c r="B4535" s="8" t="s">
        <v>8867</v>
      </c>
      <c r="C4535" s="8" t="s">
        <v>8868</v>
      </c>
      <c r="D4535" s="8" t="s">
        <v>8877</v>
      </c>
      <c r="E4535" s="8" t="s">
        <v>8878</v>
      </c>
      <c r="F4535" s="29">
        <v>0.304412155241094</v>
      </c>
      <c r="G4535" s="29">
        <v>0</v>
      </c>
      <c r="H4535" s="30">
        <v>20.466999999999999</v>
      </c>
      <c r="I4535" s="30">
        <v>1.5716000000000001</v>
      </c>
      <c r="J4535" s="14">
        <v>34</v>
      </c>
      <c r="K4535" s="14">
        <v>10</v>
      </c>
      <c r="L4535" s="12">
        <v>7.6799999999999993E-2</v>
      </c>
      <c r="M4535" s="7">
        <v>0.71881647000000004</v>
      </c>
      <c r="N4535" s="31">
        <v>0.5</v>
      </c>
      <c r="O4535" s="14">
        <f>IFERROR(VLOOKUP($C4535,'site totals'!$J$2:$K$607,2,FALSE),1)</f>
        <v>465.58199999999999</v>
      </c>
      <c r="P4535" s="32" t="s">
        <v>22</v>
      </c>
      <c r="Q4535" s="12">
        <v>0.30441215519999998</v>
      </c>
      <c r="R4535" s="29">
        <v>0.35</v>
      </c>
      <c r="S4535" s="2">
        <f>IF($A4535="site","",VLOOKUP($P4535,margin_ranges!$A$5:$D$10,4,FALSE)/100)</f>
        <v>0.29749999999999999</v>
      </c>
      <c r="T4535" s="6">
        <f>IF(A4535="placement",$J4535*MIN($Q4535,$S4535),"")</f>
        <v>10.115</v>
      </c>
      <c r="U4535" s="6">
        <f>IF($A4535="placement",T4535,SUMIF($C$10:$C$6209,$C4535,$T$10:$T$6209))</f>
        <v>10.115</v>
      </c>
      <c r="V4535" s="34">
        <f t="shared" si="215"/>
        <v>8.0769230769230704E-2</v>
      </c>
      <c r="W4535" s="24"/>
      <c r="X4535" s="2" t="str">
        <f>IFERROR(MIN(VLOOKUP($W4535,margin_ranges!$A$5:$D$10,4,FALSE),$Q4535*100)/100,"")</f>
        <v/>
      </c>
      <c r="Y4535" s="6">
        <f t="shared" si="213"/>
        <v>10.115</v>
      </c>
      <c r="Z4535" s="6">
        <f>IF($A4535="placement",Y4535,SUMIF($C$10:$C$6209,$C4535,$Y$10:$Y$6209))</f>
        <v>10.115</v>
      </c>
      <c r="AA4535" s="29">
        <f t="shared" si="214"/>
        <v>8.0769230769230704E-2</v>
      </c>
    </row>
    <row r="4536" spans="1:27" hidden="1" x14ac:dyDescent="0.3">
      <c r="A4536" s="8" t="s">
        <v>17</v>
      </c>
      <c r="B4536" s="8" t="s">
        <v>8867</v>
      </c>
      <c r="C4536" s="8" t="s">
        <v>8868</v>
      </c>
      <c r="D4536" s="8" t="s">
        <v>8873</v>
      </c>
      <c r="E4536" s="8" t="s">
        <v>8874</v>
      </c>
      <c r="F4536" s="29">
        <v>0.34</v>
      </c>
      <c r="G4536" s="29">
        <v>1</v>
      </c>
      <c r="H4536" s="30">
        <v>48.726500000000001</v>
      </c>
      <c r="I4536" s="30">
        <v>2.2063000000000001</v>
      </c>
      <c r="J4536" s="14">
        <v>73</v>
      </c>
      <c r="K4536" s="14">
        <v>22</v>
      </c>
      <c r="L4536" s="12">
        <v>4.53E-2</v>
      </c>
      <c r="M4536" s="7">
        <v>1.10055685</v>
      </c>
      <c r="N4536" s="31">
        <v>0.4</v>
      </c>
      <c r="O4536" s="14">
        <f>IFERROR(VLOOKUP($C4536,'site totals'!$J$2:$K$607,2,FALSE),1)</f>
        <v>465.58199999999999</v>
      </c>
      <c r="P4536" s="32" t="s">
        <v>22</v>
      </c>
      <c r="Q4536" s="12">
        <v>0.63654762610000004</v>
      </c>
      <c r="R4536" s="29">
        <v>0.34</v>
      </c>
      <c r="S4536" s="2">
        <f>IF($A4536="site","",VLOOKUP($P4536,margin_ranges!$A$5:$D$10,4,FALSE)/100)</f>
        <v>0.29749999999999999</v>
      </c>
      <c r="T4536" s="6">
        <f>IF(A4536="placement",$J4536*MIN($Q4536,$S4536),"")</f>
        <v>21.717499999999998</v>
      </c>
      <c r="U4536" s="6">
        <f>IF($A4536="placement",T4536,SUMIF($C$10:$C$6209,$C4536,$T$10:$T$6209))</f>
        <v>21.717499999999998</v>
      </c>
      <c r="V4536" s="34">
        <f t="shared" si="215"/>
        <v>6.4393939393939448E-2</v>
      </c>
      <c r="W4536" s="24"/>
      <c r="X4536" s="2" t="str">
        <f>IFERROR(MIN(VLOOKUP($W4536,margin_ranges!$A$5:$D$10,4,FALSE),$Q4536*100)/100,"")</f>
        <v/>
      </c>
      <c r="Y4536" s="6">
        <f t="shared" si="213"/>
        <v>21.717499999999998</v>
      </c>
      <c r="Z4536" s="6">
        <f>IF($A4536="placement",Y4536,SUMIF($C$10:$C$6209,$C4536,$Y$10:$Y$6209))</f>
        <v>21.717499999999998</v>
      </c>
      <c r="AA4536" s="29">
        <f t="shared" si="214"/>
        <v>6.4393939393939448E-2</v>
      </c>
    </row>
    <row r="4537" spans="1:27" hidden="1" x14ac:dyDescent="0.3">
      <c r="A4537" s="8" t="s">
        <v>17</v>
      </c>
      <c r="B4537" s="8" t="s">
        <v>8867</v>
      </c>
      <c r="C4537" s="8" t="s">
        <v>8868</v>
      </c>
      <c r="D4537" s="8" t="s">
        <v>8869</v>
      </c>
      <c r="E4537" s="8" t="s">
        <v>8870</v>
      </c>
      <c r="F4537" s="29">
        <v>0.39</v>
      </c>
      <c r="G4537" s="29">
        <v>1</v>
      </c>
      <c r="H4537" s="30">
        <v>48.525500000000001</v>
      </c>
      <c r="I4537" s="30">
        <v>3.5354999999999999</v>
      </c>
      <c r="J4537" s="14">
        <v>112</v>
      </c>
      <c r="K4537" s="14">
        <v>39</v>
      </c>
      <c r="L4537" s="12">
        <v>7.2900000000000006E-2</v>
      </c>
      <c r="M4537" s="7">
        <v>1.0544396599999999</v>
      </c>
      <c r="N4537" s="31">
        <v>0.4</v>
      </c>
      <c r="O4537" s="14">
        <f>IFERROR(VLOOKUP($C4537,'site totals'!$J$2:$K$607,2,FALSE),1)</f>
        <v>465.58199999999999</v>
      </c>
      <c r="P4537" s="32" t="s">
        <v>22</v>
      </c>
      <c r="Q4537" s="12">
        <v>0.62065159910000001</v>
      </c>
      <c r="R4537" s="29">
        <v>0.39</v>
      </c>
      <c r="S4537" s="2">
        <f>IF($A4537="site","",VLOOKUP($P4537,margin_ranges!$A$5:$D$10,4,FALSE)/100)</f>
        <v>0.29749999999999999</v>
      </c>
      <c r="T4537" s="6">
        <f>IF(A4537="placement",$J4537*MIN($Q4537,$S4537),"")</f>
        <v>33.32</v>
      </c>
      <c r="U4537" s="6">
        <f>IF($A4537="placement",T4537,SUMIF($C$10:$C$6209,$C4537,$T$10:$T$6209))</f>
        <v>33.32</v>
      </c>
      <c r="V4537" s="34">
        <f t="shared" si="215"/>
        <v>0.15163934426229519</v>
      </c>
      <c r="W4537" s="24"/>
      <c r="X4537" s="2" t="str">
        <f>IFERROR(MIN(VLOOKUP($W4537,margin_ranges!$A$5:$D$10,4,FALSE),$Q4537*100)/100,"")</f>
        <v/>
      </c>
      <c r="Y4537" s="6">
        <f t="shared" si="213"/>
        <v>33.32</v>
      </c>
      <c r="Z4537" s="6">
        <f>IF($A4537="placement",Y4537,SUMIF($C$10:$C$6209,$C4537,$Y$10:$Y$6209))</f>
        <v>33.32</v>
      </c>
      <c r="AA4537" s="29">
        <f t="shared" si="214"/>
        <v>0.15163934426229519</v>
      </c>
    </row>
    <row r="4538" spans="1:27" x14ac:dyDescent="0.3">
      <c r="A4538" s="16" t="s">
        <v>33</v>
      </c>
      <c r="B4538" s="16" t="s">
        <v>8867</v>
      </c>
      <c r="C4538" s="16" t="s">
        <v>8868</v>
      </c>
      <c r="D4538" s="8" t="s">
        <v>34</v>
      </c>
      <c r="E4538" s="16"/>
      <c r="F4538" s="17">
        <v>0.330034579223423</v>
      </c>
      <c r="G4538" s="17">
        <v>0.69006511999999998</v>
      </c>
      <c r="H4538" s="36">
        <v>330.29050000000001</v>
      </c>
      <c r="I4538" s="36">
        <v>34.985999999999997</v>
      </c>
      <c r="J4538" s="22">
        <v>998</v>
      </c>
      <c r="K4538" s="22">
        <v>231</v>
      </c>
      <c r="L4538" s="18">
        <v>0.10589999999999999</v>
      </c>
      <c r="M4538" s="19">
        <v>0.95054757000000001</v>
      </c>
      <c r="N4538" s="20">
        <v>0.63683400000000001</v>
      </c>
      <c r="O4538" s="22">
        <f>IFERROR(VLOOKUP($C4538,'site totals'!$J$2:$K$607,2,FALSE),1)</f>
        <v>465.58199999999999</v>
      </c>
      <c r="P4538" s="21"/>
      <c r="Q4538" s="18">
        <v>0.33003457920000001</v>
      </c>
      <c r="R4538" s="17">
        <v>0.33479999999999999</v>
      </c>
      <c r="S4538" s="18" t="str">
        <f>IF($A4538="site","",VLOOKUP($P4538,margin_ranges!$A$5:$D$10,4,FALSE)/100)</f>
        <v/>
      </c>
      <c r="T4538" s="22" t="str">
        <f>IF(A4538="placement",$J4538*MIN($Q4538,$S4538),"")</f>
        <v/>
      </c>
      <c r="U4538" s="22">
        <f>IF($A4538="placement",T4538,SUMIF($C$10:$C$6209,$C4538,$T$10:$T$6209))</f>
        <v>224.96250248200002</v>
      </c>
      <c r="V4538" s="37">
        <f t="shared" si="215"/>
        <v>0.16444177820162276</v>
      </c>
      <c r="W4538" s="38"/>
      <c r="X4538" s="18" t="str">
        <f>IFERROR(MIN(VLOOKUP($W4538,margin_ranges!$A$5:$D$10,4,FALSE),$Q4538*100)/100,"")</f>
        <v/>
      </c>
      <c r="Y4538" s="6" t="str">
        <f t="shared" si="213"/>
        <v/>
      </c>
      <c r="Z4538" s="6">
        <f>IF($A4538="placement",Y4538,SUMIF($C$10:$C$6209,$C4538,$Y$10:$Y$6209))</f>
        <v>224.96250248200002</v>
      </c>
      <c r="AA4538" s="17">
        <f t="shared" si="214"/>
        <v>0.16444177820162276</v>
      </c>
    </row>
    <row r="4539" spans="1:27" hidden="1" x14ac:dyDescent="0.3">
      <c r="A4539" s="8" t="s">
        <v>17</v>
      </c>
      <c r="B4539" s="8" t="s">
        <v>4129</v>
      </c>
      <c r="C4539" s="8" t="s">
        <v>4130</v>
      </c>
      <c r="D4539" s="33" t="s">
        <v>4131</v>
      </c>
      <c r="E4539" s="8" t="s">
        <v>4132</v>
      </c>
      <c r="F4539" s="29">
        <v>0.34</v>
      </c>
      <c r="G4539" s="29">
        <v>0</v>
      </c>
      <c r="H4539" s="30">
        <v>149.64279999999999</v>
      </c>
      <c r="I4539" s="30">
        <v>5.9419000000000004</v>
      </c>
      <c r="J4539" s="14">
        <v>74</v>
      </c>
      <c r="K4539" s="14">
        <v>22</v>
      </c>
      <c r="L4539" s="12">
        <v>3.9699999999999999E-2</v>
      </c>
      <c r="M4539" s="7">
        <v>0.41730559</v>
      </c>
      <c r="N4539" s="31">
        <v>0.1</v>
      </c>
      <c r="O4539" s="14">
        <f>IFERROR(VLOOKUP($C4539,'site totals'!$J$2:$K$607,2,FALSE),1)</f>
        <v>460.97399999999999</v>
      </c>
      <c r="P4539" s="32" t="s">
        <v>22</v>
      </c>
      <c r="Q4539" s="12">
        <v>0.76036745559999996</v>
      </c>
      <c r="R4539" s="29">
        <v>0.34</v>
      </c>
      <c r="S4539" s="2">
        <f>IF($A4539="site","",VLOOKUP($P4539,margin_ranges!$A$5:$D$10,4,FALSE)/100)</f>
        <v>0.29749999999999999</v>
      </c>
      <c r="T4539" s="6">
        <f>IF(A4539="placement",$J4539*MIN($Q4539,$S4539),"")</f>
        <v>22.015000000000001</v>
      </c>
      <c r="U4539" s="6">
        <f>IF($A4539="placement",T4539,SUMIF($C$10:$C$6209,$C4539,$T$10:$T$6209))</f>
        <v>22.015000000000001</v>
      </c>
      <c r="V4539" s="34">
        <f t="shared" si="215"/>
        <v>6.4393939393939448E-2</v>
      </c>
      <c r="W4539" s="24"/>
      <c r="X4539" s="2" t="str">
        <f>IFERROR(MIN(VLOOKUP($W4539,margin_ranges!$A$5:$D$10,4,FALSE),$Q4539*100)/100,"")</f>
        <v/>
      </c>
      <c r="Y4539" s="6">
        <f t="shared" si="213"/>
        <v>22.015000000000001</v>
      </c>
      <c r="Z4539" s="6">
        <f>IF($A4539="placement",Y4539,SUMIF($C$10:$C$6209,$C4539,$Y$10:$Y$6209))</f>
        <v>22.015000000000001</v>
      </c>
      <c r="AA4539" s="17">
        <f t="shared" si="214"/>
        <v>6.4393939393939448E-2</v>
      </c>
    </row>
    <row r="4540" spans="1:27" hidden="1" x14ac:dyDescent="0.3">
      <c r="A4540" s="8" t="s">
        <v>17</v>
      </c>
      <c r="B4540" s="8" t="s">
        <v>4129</v>
      </c>
      <c r="C4540" s="8" t="s">
        <v>4130</v>
      </c>
      <c r="D4540" s="8" t="s">
        <v>4133</v>
      </c>
      <c r="E4540" s="8" t="s">
        <v>4134</v>
      </c>
      <c r="F4540" s="29">
        <v>0.33999999999999903</v>
      </c>
      <c r="G4540" s="29">
        <v>1</v>
      </c>
      <c r="H4540" s="30">
        <v>699.09059999999999</v>
      </c>
      <c r="I4540" s="30">
        <v>64.139300000000006</v>
      </c>
      <c r="J4540" s="14">
        <v>913</v>
      </c>
      <c r="K4540" s="14">
        <v>280</v>
      </c>
      <c r="L4540" s="12">
        <v>9.1700000000000004E-2</v>
      </c>
      <c r="M4540" s="7">
        <v>0.47461083999999998</v>
      </c>
      <c r="N4540" s="31">
        <v>0.2</v>
      </c>
      <c r="O4540" s="14">
        <f>IFERROR(VLOOKUP($C4540,'site totals'!$J$2:$K$607,2,FALSE),1)</f>
        <v>460.97399999999999</v>
      </c>
      <c r="P4540" s="32" t="s">
        <v>22</v>
      </c>
      <c r="Q4540" s="12">
        <v>0.57860212010000001</v>
      </c>
      <c r="R4540" s="29">
        <v>0.34</v>
      </c>
      <c r="S4540" s="2">
        <f>IF($A4540="site","",VLOOKUP($P4540,margin_ranges!$A$5:$D$10,4,FALSE)/100)</f>
        <v>0.29749999999999999</v>
      </c>
      <c r="T4540" s="6">
        <f>IF(A4540="placement",$J4540*MIN($Q4540,$S4540),"")</f>
        <v>271.61750000000001</v>
      </c>
      <c r="U4540" s="6">
        <f>IF($A4540="placement",T4540,SUMIF($C$10:$C$6209,$C4540,$T$10:$T$6209))</f>
        <v>271.61750000000001</v>
      </c>
      <c r="V4540" s="34">
        <f t="shared" si="215"/>
        <v>6.4393939393939448E-2</v>
      </c>
      <c r="W4540" s="24"/>
      <c r="X4540" s="2" t="str">
        <f>IFERROR(MIN(VLOOKUP($W4540,margin_ranges!$A$5:$D$10,4,FALSE),$Q4540*100)/100,"")</f>
        <v/>
      </c>
      <c r="Y4540" s="6">
        <f t="shared" si="213"/>
        <v>271.61750000000001</v>
      </c>
      <c r="Z4540" s="6">
        <f>IF($A4540="placement",Y4540,SUMIF($C$10:$C$6209,$C4540,$Y$10:$Y$6209))</f>
        <v>271.61750000000001</v>
      </c>
      <c r="AA4540" s="29">
        <f t="shared" si="214"/>
        <v>6.4393939393939448E-2</v>
      </c>
    </row>
    <row r="4541" spans="1:27" x14ac:dyDescent="0.3">
      <c r="A4541" s="16" t="s">
        <v>33</v>
      </c>
      <c r="B4541" s="16" t="s">
        <v>4129</v>
      </c>
      <c r="C4541" s="16" t="s">
        <v>4130</v>
      </c>
      <c r="D4541" s="8" t="s">
        <v>34</v>
      </c>
      <c r="E4541" s="16"/>
      <c r="F4541" s="17">
        <v>0.33998383422926198</v>
      </c>
      <c r="G4541" s="17">
        <v>0.92451375000000002</v>
      </c>
      <c r="H4541" s="36">
        <v>849.12540000000001</v>
      </c>
      <c r="I4541" s="36">
        <v>70.087999999999994</v>
      </c>
      <c r="J4541" s="22">
        <v>988</v>
      </c>
      <c r="K4541" s="22">
        <v>303</v>
      </c>
      <c r="L4541" s="18">
        <v>8.2500000000000004E-2</v>
      </c>
      <c r="M4541" s="19">
        <v>0.46979103999999999</v>
      </c>
      <c r="N4541" s="20">
        <v>0.19151299999999999</v>
      </c>
      <c r="O4541" s="22">
        <f>IFERROR(VLOOKUP($C4541,'site totals'!$J$2:$K$607,2,FALSE),1)</f>
        <v>460.97399999999999</v>
      </c>
      <c r="P4541" s="21"/>
      <c r="Q4541" s="18">
        <v>0.59234428839999997</v>
      </c>
      <c r="R4541" s="17">
        <v>0.34</v>
      </c>
      <c r="S4541" s="18" t="str">
        <f>IF($A4541="site","",VLOOKUP($P4541,margin_ranges!$A$5:$D$10,4,FALSE)/100)</f>
        <v/>
      </c>
      <c r="T4541" s="22" t="str">
        <f>IF(A4541="placement",$J4541*MIN($Q4541,$S4541),"")</f>
        <v/>
      </c>
      <c r="U4541" s="22">
        <f>IF($A4541="placement",T4541,SUMIF($C$10:$C$6209,$C4541,$T$10:$T$6209))</f>
        <v>293.63249999999999</v>
      </c>
      <c r="V4541" s="37">
        <f t="shared" si="215"/>
        <v>6.4850171758066733E-2</v>
      </c>
      <c r="W4541" s="38"/>
      <c r="X4541" s="18" t="str">
        <f>IFERROR(MIN(VLOOKUP($W4541,margin_ranges!$A$5:$D$10,4,FALSE),$Q4541*100)/100,"")</f>
        <v/>
      </c>
      <c r="Y4541" s="6" t="str">
        <f t="shared" si="213"/>
        <v/>
      </c>
      <c r="Z4541" s="6">
        <f>IF($A4541="placement",Y4541,SUMIF($C$10:$C$6209,$C4541,$Y$10:$Y$6209))</f>
        <v>293.63249999999999</v>
      </c>
      <c r="AA4541" s="17">
        <f t="shared" si="214"/>
        <v>6.4850171758066733E-2</v>
      </c>
    </row>
    <row r="4542" spans="1:27" hidden="1" x14ac:dyDescent="0.3">
      <c r="A4542" s="8" t="s">
        <v>17</v>
      </c>
      <c r="B4542" s="8" t="s">
        <v>4965</v>
      </c>
      <c r="C4542" s="8" t="s">
        <v>4966</v>
      </c>
      <c r="D4542" s="8" t="s">
        <v>11973</v>
      </c>
      <c r="E4542" s="8" t="s">
        <v>11974</v>
      </c>
      <c r="F4542" s="29">
        <v>0.25</v>
      </c>
      <c r="G4542" s="29">
        <v>0</v>
      </c>
      <c r="H4542" s="30">
        <v>1.1556</v>
      </c>
      <c r="I4542" s="30">
        <v>0.23069999999999999</v>
      </c>
      <c r="J4542" s="14">
        <v>7</v>
      </c>
      <c r="K4542" s="14">
        <v>2</v>
      </c>
      <c r="L4542" s="12">
        <v>0.1996</v>
      </c>
      <c r="M4542" s="7">
        <v>0.95873065000000002</v>
      </c>
      <c r="N4542" s="31">
        <v>0.5</v>
      </c>
      <c r="O4542" s="14">
        <f>IFERROR(VLOOKUP($C4542,'site totals'!$J$2:$K$607,2,FALSE),1)</f>
        <v>459.84870000000001</v>
      </c>
      <c r="P4542" s="32" t="s">
        <v>91</v>
      </c>
      <c r="Q4542" s="12">
        <v>0.47847708849999998</v>
      </c>
      <c r="R4542" s="29">
        <v>0.25</v>
      </c>
      <c r="S4542" s="2">
        <f>IF($A4542="site","",VLOOKUP($P4542,margin_ranges!$A$5:$D$10,4,FALSE)/100)</f>
        <v>0.29749999999999999</v>
      </c>
      <c r="T4542" s="6">
        <f>IF(A4542="placement",$J4542*MIN($Q4542,$S4542),"")</f>
        <v>2.0825</v>
      </c>
      <c r="U4542" s="6">
        <f>IF($A4542="placement",T4542,SUMIF($C$10:$C$6209,$C4542,$T$10:$T$6209))</f>
        <v>2.0825</v>
      </c>
      <c r="V4542" s="34">
        <f t="shared" si="215"/>
        <v>-6.3333333333333242E-2</v>
      </c>
      <c r="W4542" s="24"/>
      <c r="X4542" s="2" t="str">
        <f>IFERROR(MIN(VLOOKUP($W4542,margin_ranges!$A$5:$D$10,4,FALSE),$Q4542*100)/100,"")</f>
        <v/>
      </c>
      <c r="Y4542" s="6">
        <f t="shared" si="213"/>
        <v>2.0825</v>
      </c>
      <c r="Z4542" s="6">
        <f>IF($A4542="placement",Y4542,SUMIF($C$10:$C$6209,$C4542,$Y$10:$Y$6209))</f>
        <v>2.0825</v>
      </c>
      <c r="AA4542" s="29">
        <f t="shared" si="214"/>
        <v>-6.3333333333333242E-2</v>
      </c>
    </row>
    <row r="4543" spans="1:27" hidden="1" x14ac:dyDescent="0.3">
      <c r="A4543" s="8" t="s">
        <v>17</v>
      </c>
      <c r="B4543" s="8" t="s">
        <v>4965</v>
      </c>
      <c r="C4543" s="8" t="s">
        <v>4966</v>
      </c>
      <c r="D4543" s="8" t="s">
        <v>4979</v>
      </c>
      <c r="E4543" s="8" t="s">
        <v>4980</v>
      </c>
      <c r="F4543" s="29">
        <v>0.25</v>
      </c>
      <c r="G4543" s="29">
        <v>0</v>
      </c>
      <c r="H4543" s="30">
        <v>1.1491</v>
      </c>
      <c r="I4543" s="30">
        <v>0.23599999999999999</v>
      </c>
      <c r="J4543" s="14">
        <v>7</v>
      </c>
      <c r="K4543" s="14">
        <v>2</v>
      </c>
      <c r="L4543" s="12">
        <v>0.2054</v>
      </c>
      <c r="M4543" s="7">
        <v>0.97442494000000002</v>
      </c>
      <c r="N4543" s="31">
        <v>0.5</v>
      </c>
      <c r="O4543" s="14">
        <f>IFERROR(VLOOKUP($C4543,'site totals'!$J$2:$K$607,2,FALSE),1)</f>
        <v>459.84870000000001</v>
      </c>
      <c r="P4543" s="32" t="s">
        <v>91</v>
      </c>
      <c r="Q4543" s="12">
        <v>0.48687684419999999</v>
      </c>
      <c r="R4543" s="29">
        <v>0.25</v>
      </c>
      <c r="S4543" s="2">
        <f>IF($A4543="site","",VLOOKUP($P4543,margin_ranges!$A$5:$D$10,4,FALSE)/100)</f>
        <v>0.29749999999999999</v>
      </c>
      <c r="T4543" s="6">
        <f>IF(A4543="placement",$J4543*MIN($Q4543,$S4543),"")</f>
        <v>2.0825</v>
      </c>
      <c r="U4543" s="6">
        <f>IF($A4543="placement",T4543,SUMIF($C$10:$C$6209,$C4543,$T$10:$T$6209))</f>
        <v>2.0825</v>
      </c>
      <c r="V4543" s="34">
        <f t="shared" si="215"/>
        <v>-6.3333333333333242E-2</v>
      </c>
      <c r="W4543" s="24"/>
      <c r="X4543" s="2" t="str">
        <f>IFERROR(MIN(VLOOKUP($W4543,margin_ranges!$A$5:$D$10,4,FALSE),$Q4543*100)/100,"")</f>
        <v/>
      </c>
      <c r="Y4543" s="6">
        <f t="shared" si="213"/>
        <v>2.0825</v>
      </c>
      <c r="Z4543" s="6">
        <f>IF($A4543="placement",Y4543,SUMIF($C$10:$C$6209,$C4543,$Y$10:$Y$6209))</f>
        <v>2.0825</v>
      </c>
      <c r="AA4543" s="29">
        <f t="shared" si="214"/>
        <v>-6.3333333333333242E-2</v>
      </c>
    </row>
    <row r="4544" spans="1:27" hidden="1" x14ac:dyDescent="0.3">
      <c r="A4544" s="8" t="s">
        <v>17</v>
      </c>
      <c r="B4544" s="8" t="s">
        <v>4965</v>
      </c>
      <c r="C4544" s="8" t="s">
        <v>4966</v>
      </c>
      <c r="D4544" s="8" t="s">
        <v>4983</v>
      </c>
      <c r="E4544" s="8" t="s">
        <v>4984</v>
      </c>
      <c r="F4544" s="29">
        <v>0.28999999999999998</v>
      </c>
      <c r="G4544" s="29">
        <v>0</v>
      </c>
      <c r="H4544" s="30">
        <v>11.817</v>
      </c>
      <c r="I4544" s="30">
        <v>0.27789999999999998</v>
      </c>
      <c r="J4544" s="14">
        <v>7</v>
      </c>
      <c r="K4544" s="14">
        <v>2</v>
      </c>
      <c r="L4544" s="12">
        <v>2.35E-2</v>
      </c>
      <c r="M4544" s="7">
        <v>0.80858611999999996</v>
      </c>
      <c r="N4544" s="31">
        <v>0.5</v>
      </c>
      <c r="O4544" s="14">
        <f>IFERROR(VLOOKUP($C4544,'site totals'!$J$2:$K$607,2,FALSE),1)</f>
        <v>459.84870000000001</v>
      </c>
      <c r="P4544" s="32" t="s">
        <v>22</v>
      </c>
      <c r="Q4544" s="12">
        <v>0.38163667579999999</v>
      </c>
      <c r="R4544" s="29">
        <v>0.28999999999999998</v>
      </c>
      <c r="S4544" s="2">
        <f>IF($A4544="site","",VLOOKUP($P4544,margin_ranges!$A$5:$D$10,4,FALSE)/100)</f>
        <v>0.29749999999999999</v>
      </c>
      <c r="T4544" s="6">
        <f>IF(A4544="placement",$J4544*MIN($Q4544,$S4544),"")</f>
        <v>2.0825</v>
      </c>
      <c r="U4544" s="6">
        <f>IF($A4544="placement",T4544,SUMIF($C$10:$C$6209,$C4544,$T$10:$T$6209))</f>
        <v>2.0825</v>
      </c>
      <c r="V4544" s="34">
        <f t="shared" si="215"/>
        <v>-1.0563380281690016E-2</v>
      </c>
      <c r="W4544" s="24"/>
      <c r="X4544" s="2" t="str">
        <f>IFERROR(MIN(VLOOKUP($W4544,margin_ranges!$A$5:$D$10,4,FALSE),$Q4544*100)/100,"")</f>
        <v/>
      </c>
      <c r="Y4544" s="6">
        <f t="shared" si="213"/>
        <v>2.0825</v>
      </c>
      <c r="Z4544" s="6">
        <f>IF($A4544="placement",Y4544,SUMIF($C$10:$C$6209,$C4544,$Y$10:$Y$6209))</f>
        <v>2.0825</v>
      </c>
      <c r="AA4544" s="29">
        <f t="shared" si="214"/>
        <v>-1.0563380281690016E-2</v>
      </c>
    </row>
    <row r="4545" spans="1:27" hidden="1" x14ac:dyDescent="0.3">
      <c r="A4545" s="8" t="s">
        <v>17</v>
      </c>
      <c r="B4545" s="8" t="s">
        <v>4965</v>
      </c>
      <c r="C4545" s="8" t="s">
        <v>4966</v>
      </c>
      <c r="D4545" s="8" t="s">
        <v>4975</v>
      </c>
      <c r="E4545" s="8" t="s">
        <v>4976</v>
      </c>
      <c r="F4545" s="29">
        <v>0.3</v>
      </c>
      <c r="G4545" s="29">
        <v>0</v>
      </c>
      <c r="H4545" s="30">
        <v>15.741099999999999</v>
      </c>
      <c r="I4545" s="30">
        <v>3.5754000000000001</v>
      </c>
      <c r="J4545" s="14">
        <v>105</v>
      </c>
      <c r="K4545" s="14">
        <v>31</v>
      </c>
      <c r="L4545" s="12">
        <v>0.2271</v>
      </c>
      <c r="M4545" s="7">
        <v>0.97472380000000003</v>
      </c>
      <c r="N4545" s="31">
        <v>0.5</v>
      </c>
      <c r="O4545" s="14">
        <f>IFERROR(VLOOKUP($C4545,'site totals'!$J$2:$K$607,2,FALSE),1)</f>
        <v>459.84870000000001</v>
      </c>
      <c r="P4545" s="32" t="s">
        <v>91</v>
      </c>
      <c r="Q4545" s="12">
        <v>0.48703417519999997</v>
      </c>
      <c r="R4545" s="29">
        <v>0.3</v>
      </c>
      <c r="S4545" s="2">
        <f>IF($A4545="site","",VLOOKUP($P4545,margin_ranges!$A$5:$D$10,4,FALSE)/100)</f>
        <v>0.29749999999999999</v>
      </c>
      <c r="T4545" s="6">
        <f>IF(A4545="placement",$J4545*MIN($Q4545,$S4545),"")</f>
        <v>31.237499999999997</v>
      </c>
      <c r="U4545" s="6">
        <f>IF($A4545="placement",T4545,SUMIF($C$10:$C$6209,$C4545,$T$10:$T$6209))</f>
        <v>31.237499999999997</v>
      </c>
      <c r="V4545" s="34">
        <f t="shared" si="215"/>
        <v>3.5714285714285587E-3</v>
      </c>
      <c r="W4545" s="24"/>
      <c r="X4545" s="2" t="str">
        <f>IFERROR(MIN(VLOOKUP($W4545,margin_ranges!$A$5:$D$10,4,FALSE),$Q4545*100)/100,"")</f>
        <v/>
      </c>
      <c r="Y4545" s="6">
        <f t="shared" si="213"/>
        <v>31.237499999999997</v>
      </c>
      <c r="Z4545" s="6">
        <f>IF($A4545="placement",Y4545,SUMIF($C$10:$C$6209,$C4545,$Y$10:$Y$6209))</f>
        <v>31.237499999999997</v>
      </c>
      <c r="AA4545" s="29">
        <f t="shared" si="214"/>
        <v>3.5714285714285587E-3</v>
      </c>
    </row>
    <row r="4546" spans="1:27" hidden="1" x14ac:dyDescent="0.3">
      <c r="A4546" s="8" t="s">
        <v>17</v>
      </c>
      <c r="B4546" s="8" t="s">
        <v>4965</v>
      </c>
      <c r="C4546" s="8" t="s">
        <v>4966</v>
      </c>
      <c r="D4546" s="8" t="s">
        <v>4973</v>
      </c>
      <c r="E4546" s="8" t="s">
        <v>4974</v>
      </c>
      <c r="F4546" s="29">
        <v>0.3</v>
      </c>
      <c r="G4546" s="29">
        <v>0</v>
      </c>
      <c r="H4546" s="30">
        <v>3.101</v>
      </c>
      <c r="I4546" s="30">
        <v>0.79330000000000001</v>
      </c>
      <c r="J4546" s="14">
        <v>21</v>
      </c>
      <c r="K4546" s="14">
        <v>6</v>
      </c>
      <c r="L4546" s="12">
        <v>0.25580000000000003</v>
      </c>
      <c r="M4546" s="7">
        <v>0.88250494999999995</v>
      </c>
      <c r="N4546" s="31">
        <v>0.5</v>
      </c>
      <c r="O4546" s="14">
        <f>IFERROR(VLOOKUP($C4546,'site totals'!$J$2:$K$607,2,FALSE),1)</f>
        <v>459.84870000000001</v>
      </c>
      <c r="P4546" s="32" t="s">
        <v>91</v>
      </c>
      <c r="Q4546" s="12">
        <v>0.43343094139999999</v>
      </c>
      <c r="R4546" s="29">
        <v>0.3</v>
      </c>
      <c r="S4546" s="2">
        <f>IF($A4546="site","",VLOOKUP($P4546,margin_ranges!$A$5:$D$10,4,FALSE)/100)</f>
        <v>0.29749999999999999</v>
      </c>
      <c r="T4546" s="6">
        <f>IF(A4546="placement",$J4546*MIN($Q4546,$S4546),"")</f>
        <v>6.2474999999999996</v>
      </c>
      <c r="U4546" s="6">
        <f>IF($A4546="placement",T4546,SUMIF($C$10:$C$6209,$C4546,$T$10:$T$6209))</f>
        <v>6.2474999999999996</v>
      </c>
      <c r="V4546" s="34">
        <f t="shared" si="215"/>
        <v>3.5714285714287808E-3</v>
      </c>
      <c r="W4546" s="24"/>
      <c r="X4546" s="2" t="str">
        <f>IFERROR(MIN(VLOOKUP($W4546,margin_ranges!$A$5:$D$10,4,FALSE),$Q4546*100)/100,"")</f>
        <v/>
      </c>
      <c r="Y4546" s="6">
        <f t="shared" si="213"/>
        <v>6.2474999999999996</v>
      </c>
      <c r="Z4546" s="6">
        <f>IF($A4546="placement",Y4546,SUMIF($C$10:$C$6209,$C4546,$Y$10:$Y$6209))</f>
        <v>6.2474999999999996</v>
      </c>
      <c r="AA4546" s="29">
        <f t="shared" si="214"/>
        <v>3.5714285714287808E-3</v>
      </c>
    </row>
    <row r="4547" spans="1:27" hidden="1" x14ac:dyDescent="0.3">
      <c r="A4547" s="8" t="s">
        <v>17</v>
      </c>
      <c r="B4547" s="8" t="s">
        <v>4965</v>
      </c>
      <c r="C4547" s="8" t="s">
        <v>4966</v>
      </c>
      <c r="D4547" s="8" t="s">
        <v>4969</v>
      </c>
      <c r="E4547" s="8" t="s">
        <v>4970</v>
      </c>
      <c r="F4547" s="29">
        <v>0.3</v>
      </c>
      <c r="G4547" s="29">
        <v>0</v>
      </c>
      <c r="H4547" s="30">
        <v>12.3523</v>
      </c>
      <c r="I4547" s="30">
        <v>2.6444000000000001</v>
      </c>
      <c r="J4547" s="14">
        <v>78</v>
      </c>
      <c r="K4547" s="14">
        <v>23</v>
      </c>
      <c r="L4547" s="12">
        <v>0.21410000000000001</v>
      </c>
      <c r="M4547" s="7">
        <v>0.98480093000000002</v>
      </c>
      <c r="N4547" s="31">
        <v>0.5</v>
      </c>
      <c r="O4547" s="14">
        <f>IFERROR(VLOOKUP($C4547,'site totals'!$J$2:$K$607,2,FALSE),1)</f>
        <v>459.84870000000001</v>
      </c>
      <c r="P4547" s="32" t="s">
        <v>91</v>
      </c>
      <c r="Q4547" s="12">
        <v>0.49228317599999999</v>
      </c>
      <c r="R4547" s="29">
        <v>0.3</v>
      </c>
      <c r="S4547" s="2">
        <f>IF($A4547="site","",VLOOKUP($P4547,margin_ranges!$A$5:$D$10,4,FALSE)/100)</f>
        <v>0.29749999999999999</v>
      </c>
      <c r="T4547" s="6">
        <f>IF(A4547="placement",$J4547*MIN($Q4547,$S4547),"")</f>
        <v>23.204999999999998</v>
      </c>
      <c r="U4547" s="6">
        <f>IF($A4547="placement",T4547,SUMIF($C$10:$C$6209,$C4547,$T$10:$T$6209))</f>
        <v>23.204999999999998</v>
      </c>
      <c r="V4547" s="34">
        <f t="shared" si="215"/>
        <v>3.5714285714287808E-3</v>
      </c>
      <c r="W4547" s="24"/>
      <c r="X4547" s="2" t="str">
        <f>IFERROR(MIN(VLOOKUP($W4547,margin_ranges!$A$5:$D$10,4,FALSE),$Q4547*100)/100,"")</f>
        <v/>
      </c>
      <c r="Y4547" s="6">
        <f t="shared" si="213"/>
        <v>23.204999999999998</v>
      </c>
      <c r="Z4547" s="6">
        <f>IF($A4547="placement",Y4547,SUMIF($C$10:$C$6209,$C4547,$Y$10:$Y$6209))</f>
        <v>23.204999999999998</v>
      </c>
      <c r="AA4547" s="29">
        <f t="shared" si="214"/>
        <v>3.5714285714287808E-3</v>
      </c>
    </row>
    <row r="4548" spans="1:27" hidden="1" x14ac:dyDescent="0.3">
      <c r="A4548" s="8" t="s">
        <v>17</v>
      </c>
      <c r="B4548" s="8" t="s">
        <v>4965</v>
      </c>
      <c r="C4548" s="8" t="s">
        <v>4966</v>
      </c>
      <c r="D4548" s="8" t="s">
        <v>4977</v>
      </c>
      <c r="E4548" s="8" t="s">
        <v>4978</v>
      </c>
      <c r="F4548" s="29">
        <v>0.34</v>
      </c>
      <c r="G4548" s="29">
        <v>1</v>
      </c>
      <c r="H4548" s="30">
        <v>49.129399999999997</v>
      </c>
      <c r="I4548" s="30">
        <v>1.992</v>
      </c>
      <c r="J4548" s="14">
        <v>72</v>
      </c>
      <c r="K4548" s="14">
        <v>22</v>
      </c>
      <c r="L4548" s="12">
        <v>4.0500000000000001E-2</v>
      </c>
      <c r="M4548" s="7">
        <v>1.1987629099999999</v>
      </c>
      <c r="N4548" s="31">
        <v>0.5</v>
      </c>
      <c r="O4548" s="14">
        <f>IFERROR(VLOOKUP($C4548,'site totals'!$J$2:$K$607,2,FALSE),1)</f>
        <v>459.84870000000001</v>
      </c>
      <c r="P4548" s="32" t="s">
        <v>22</v>
      </c>
      <c r="Q4548" s="12">
        <v>0.58290334450000003</v>
      </c>
      <c r="R4548" s="29">
        <v>0.34</v>
      </c>
      <c r="S4548" s="2">
        <f>IF($A4548="site","",VLOOKUP($P4548,margin_ranges!$A$5:$D$10,4,FALSE)/100)</f>
        <v>0.29749999999999999</v>
      </c>
      <c r="T4548" s="6">
        <f>IF(A4548="placement",$J4548*MIN($Q4548,$S4548),"")</f>
        <v>21.419999999999998</v>
      </c>
      <c r="U4548" s="6">
        <f>IF($A4548="placement",T4548,SUMIF($C$10:$C$6209,$C4548,$T$10:$T$6209))</f>
        <v>21.419999999999998</v>
      </c>
      <c r="V4548" s="34">
        <f t="shared" si="215"/>
        <v>6.4393939393939448E-2</v>
      </c>
      <c r="W4548" s="24"/>
      <c r="X4548" s="2" t="str">
        <f>IFERROR(MIN(VLOOKUP($W4548,margin_ranges!$A$5:$D$10,4,FALSE),$Q4548*100)/100,"")</f>
        <v/>
      </c>
      <c r="Y4548" s="6">
        <f t="shared" si="213"/>
        <v>21.419999999999998</v>
      </c>
      <c r="Z4548" s="6">
        <f>IF($A4548="placement",Y4548,SUMIF($C$10:$C$6209,$C4548,$Y$10:$Y$6209))</f>
        <v>21.419999999999998</v>
      </c>
      <c r="AA4548" s="29">
        <f t="shared" si="214"/>
        <v>6.4393939393939448E-2</v>
      </c>
    </row>
    <row r="4549" spans="1:27" hidden="1" x14ac:dyDescent="0.3">
      <c r="A4549" s="8" t="s">
        <v>17</v>
      </c>
      <c r="B4549" s="8" t="s">
        <v>4965</v>
      </c>
      <c r="C4549" s="8" t="s">
        <v>4966</v>
      </c>
      <c r="D4549" s="8" t="s">
        <v>4971</v>
      </c>
      <c r="E4549" s="8" t="s">
        <v>4972</v>
      </c>
      <c r="F4549" s="29">
        <v>0.33999999999999903</v>
      </c>
      <c r="G4549" s="29">
        <v>1</v>
      </c>
      <c r="H4549" s="30">
        <v>360.99860000000001</v>
      </c>
      <c r="I4549" s="30">
        <v>16.6646</v>
      </c>
      <c r="J4549" s="14">
        <v>668</v>
      </c>
      <c r="K4549" s="14">
        <v>204</v>
      </c>
      <c r="L4549" s="12">
        <v>4.6199999999999998E-2</v>
      </c>
      <c r="M4549" s="7">
        <v>1.3359147899999999</v>
      </c>
      <c r="N4549" s="31">
        <v>0.5</v>
      </c>
      <c r="O4549" s="14">
        <f>IFERROR(VLOOKUP($C4549,'site totals'!$J$2:$K$607,2,FALSE),1)</f>
        <v>459.84870000000001</v>
      </c>
      <c r="P4549" s="32" t="s">
        <v>22</v>
      </c>
      <c r="Q4549" s="12">
        <v>0.62572463160000003</v>
      </c>
      <c r="R4549" s="29">
        <v>0.34</v>
      </c>
      <c r="S4549" s="2">
        <f>IF($A4549="site","",VLOOKUP($P4549,margin_ranges!$A$5:$D$10,4,FALSE)/100)</f>
        <v>0.29749999999999999</v>
      </c>
      <c r="T4549" s="6">
        <f>IF(A4549="placement",$J4549*MIN($Q4549,$S4549),"")</f>
        <v>198.73</v>
      </c>
      <c r="U4549" s="6">
        <f>IF($A4549="placement",T4549,SUMIF($C$10:$C$6209,$C4549,$T$10:$T$6209))</f>
        <v>198.73</v>
      </c>
      <c r="V4549" s="34">
        <f t="shared" si="215"/>
        <v>6.4393939393939448E-2</v>
      </c>
      <c r="W4549" s="24"/>
      <c r="X4549" s="2" t="str">
        <f>IFERROR(MIN(VLOOKUP($W4549,margin_ranges!$A$5:$D$10,4,FALSE),$Q4549*100)/100,"")</f>
        <v/>
      </c>
      <c r="Y4549" s="6">
        <f t="shared" si="213"/>
        <v>198.73</v>
      </c>
      <c r="Z4549" s="6">
        <f>IF($A4549="placement",Y4549,SUMIF($C$10:$C$6209,$C4549,$Y$10:$Y$6209))</f>
        <v>198.73</v>
      </c>
      <c r="AA4549" s="17">
        <f t="shared" si="214"/>
        <v>6.4393939393939448E-2</v>
      </c>
    </row>
    <row r="4550" spans="1:27" hidden="1" x14ac:dyDescent="0.3">
      <c r="A4550" s="8" t="s">
        <v>17</v>
      </c>
      <c r="B4550" s="8" t="s">
        <v>4965</v>
      </c>
      <c r="C4550" s="8" t="s">
        <v>4966</v>
      </c>
      <c r="D4550" s="8" t="s">
        <v>4967</v>
      </c>
      <c r="E4550" s="8" t="s">
        <v>4968</v>
      </c>
      <c r="F4550" s="29">
        <v>0.33999999999999903</v>
      </c>
      <c r="G4550" s="29">
        <v>0</v>
      </c>
      <c r="H4550" s="30">
        <v>11.7896</v>
      </c>
      <c r="I4550" s="30">
        <v>0.28660000000000002</v>
      </c>
      <c r="J4550" s="14">
        <v>7</v>
      </c>
      <c r="K4550" s="14">
        <v>2</v>
      </c>
      <c r="L4550" s="12">
        <v>2.4299999999999999E-2</v>
      </c>
      <c r="M4550" s="7">
        <v>0.80326439000000005</v>
      </c>
      <c r="N4550" s="31">
        <v>0.5</v>
      </c>
      <c r="O4550" s="14">
        <f>IFERROR(VLOOKUP($C4550,'site totals'!$J$2:$K$607,2,FALSE),1)</f>
        <v>459.84870000000001</v>
      </c>
      <c r="P4550" s="32" t="s">
        <v>22</v>
      </c>
      <c r="Q4550" s="12">
        <v>0.3775399411</v>
      </c>
      <c r="R4550" s="29">
        <v>0.34</v>
      </c>
      <c r="S4550" s="2">
        <f>IF($A4550="site","",VLOOKUP($P4550,margin_ranges!$A$5:$D$10,4,FALSE)/100)</f>
        <v>0.29749999999999999</v>
      </c>
      <c r="T4550" s="6">
        <f>IF(A4550="placement",$J4550*MIN($Q4550,$S4550),"")</f>
        <v>2.0825</v>
      </c>
      <c r="U4550" s="6">
        <f>IF($A4550="placement",T4550,SUMIF($C$10:$C$6209,$C4550,$T$10:$T$6209))</f>
        <v>2.0825</v>
      </c>
      <c r="V4550" s="34">
        <f t="shared" si="215"/>
        <v>6.439393939393967E-2</v>
      </c>
      <c r="W4550" s="24"/>
      <c r="X4550" s="2" t="str">
        <f>IFERROR(MIN(VLOOKUP($W4550,margin_ranges!$A$5:$D$10,4,FALSE),$Q4550*100)/100,"")</f>
        <v/>
      </c>
      <c r="Y4550" s="6">
        <f t="shared" si="213"/>
        <v>2.0825</v>
      </c>
      <c r="Z4550" s="6">
        <f>IF($A4550="placement",Y4550,SUMIF($C$10:$C$6209,$C4550,$Y$10:$Y$6209))</f>
        <v>2.0825</v>
      </c>
      <c r="AA4550" s="29">
        <f t="shared" si="214"/>
        <v>6.439393939393967E-2</v>
      </c>
    </row>
    <row r="4551" spans="1:27" hidden="1" x14ac:dyDescent="0.3">
      <c r="A4551" s="8" t="s">
        <v>17</v>
      </c>
      <c r="B4551" s="8" t="s">
        <v>4965</v>
      </c>
      <c r="C4551" s="8" t="s">
        <v>4966</v>
      </c>
      <c r="D4551" s="8" t="s">
        <v>4981</v>
      </c>
      <c r="E4551" s="8" t="s">
        <v>4982</v>
      </c>
      <c r="F4551" s="29">
        <v>0.34</v>
      </c>
      <c r="G4551" s="29">
        <v>0</v>
      </c>
      <c r="H4551" s="30">
        <v>19.701899999999998</v>
      </c>
      <c r="I4551" s="30">
        <v>0.64410000000000001</v>
      </c>
      <c r="J4551" s="14">
        <v>15</v>
      </c>
      <c r="K4551" s="14">
        <v>5</v>
      </c>
      <c r="L4551" s="12">
        <v>3.27E-2</v>
      </c>
      <c r="M4551" s="7">
        <v>0.77697682000000001</v>
      </c>
      <c r="N4551" s="31">
        <v>0.5</v>
      </c>
      <c r="O4551" s="14">
        <f>IFERROR(VLOOKUP($C4551,'site totals'!$J$2:$K$607,2,FALSE),1)</f>
        <v>459.84870000000001</v>
      </c>
      <c r="P4551" s="32" t="s">
        <v>22</v>
      </c>
      <c r="Q4551" s="12">
        <v>0.35648015989999998</v>
      </c>
      <c r="R4551" s="29">
        <v>0.34</v>
      </c>
      <c r="S4551" s="2">
        <f>IF($A4551="site","",VLOOKUP($P4551,margin_ranges!$A$5:$D$10,4,FALSE)/100)</f>
        <v>0.29749999999999999</v>
      </c>
      <c r="T4551" s="6">
        <f>IF(A4551="placement",$J4551*MIN($Q4551,$S4551),"")</f>
        <v>4.4624999999999995</v>
      </c>
      <c r="U4551" s="6">
        <f>IF($A4551="placement",T4551,SUMIF($C$10:$C$6209,$C4551,$T$10:$T$6209))</f>
        <v>4.4624999999999995</v>
      </c>
      <c r="V4551" s="34">
        <f t="shared" si="215"/>
        <v>6.439393939393967E-2</v>
      </c>
      <c r="W4551" s="24"/>
      <c r="X4551" s="2" t="str">
        <f>IFERROR(MIN(VLOOKUP($W4551,margin_ranges!$A$5:$D$10,4,FALSE),$Q4551*100)/100,"")</f>
        <v/>
      </c>
      <c r="Y4551" s="6">
        <f t="shared" si="213"/>
        <v>4.4624999999999995</v>
      </c>
      <c r="Z4551" s="6">
        <f>IF($A4551="placement",Y4551,SUMIF($C$10:$C$6209,$C4551,$Y$10:$Y$6209))</f>
        <v>4.4624999999999995</v>
      </c>
      <c r="AA4551" s="29">
        <f t="shared" si="214"/>
        <v>6.439393939393967E-2</v>
      </c>
    </row>
    <row r="4552" spans="1:27" x14ac:dyDescent="0.3">
      <c r="A4552" s="16" t="s">
        <v>33</v>
      </c>
      <c r="B4552" s="16" t="s">
        <v>4965</v>
      </c>
      <c r="C4552" s="16" t="s">
        <v>4966</v>
      </c>
      <c r="D4552" s="8" t="s">
        <v>34</v>
      </c>
      <c r="E4552" s="16"/>
      <c r="F4552" s="17">
        <v>0.33015372012577099</v>
      </c>
      <c r="G4552" s="17">
        <v>0.7504788</v>
      </c>
      <c r="H4552" s="36">
        <v>486.93610000000001</v>
      </c>
      <c r="I4552" s="36">
        <v>27.345099999999999</v>
      </c>
      <c r="J4552" s="22">
        <v>985</v>
      </c>
      <c r="K4552" s="22">
        <v>299</v>
      </c>
      <c r="L4552" s="18">
        <v>5.62E-2</v>
      </c>
      <c r="M4552" s="19">
        <v>1.20117937</v>
      </c>
      <c r="N4552" s="20">
        <v>0.5</v>
      </c>
      <c r="O4552" s="22">
        <f>IFERROR(VLOOKUP($C4552,'site totals'!$J$2:$K$607,2,FALSE),1)</f>
        <v>459.84870000000001</v>
      </c>
      <c r="P4552" s="21"/>
      <c r="Q4552" s="18">
        <v>0.58374243530000003</v>
      </c>
      <c r="R4552" s="17">
        <v>0.33019999999999999</v>
      </c>
      <c r="S4552" s="18" t="str">
        <f>IF($A4552="site","",VLOOKUP($P4552,margin_ranges!$A$5:$D$10,4,FALSE)/100)</f>
        <v/>
      </c>
      <c r="T4552" s="22" t="str">
        <f>IF(A4552="placement",$J4552*MIN($Q4552,$S4552),"")</f>
        <v/>
      </c>
      <c r="U4552" s="22">
        <f>IF($A4552="placement",T4552,SUMIF($C$10:$C$6209,$C4552,$T$10:$T$6209))</f>
        <v>293.63249999999994</v>
      </c>
      <c r="V4552" s="37">
        <f t="shared" si="215"/>
        <v>4.7918690782762896E-2</v>
      </c>
      <c r="W4552" s="38"/>
      <c r="X4552" s="18" t="str">
        <f>IFERROR(MIN(VLOOKUP($W4552,margin_ranges!$A$5:$D$10,4,FALSE),$Q4552*100)/100,"")</f>
        <v/>
      </c>
      <c r="Y4552" s="6" t="str">
        <f t="shared" si="213"/>
        <v/>
      </c>
      <c r="Z4552" s="6">
        <f>IF($A4552="placement",Y4552,SUMIF($C$10:$C$6209,$C4552,$Y$10:$Y$6209))</f>
        <v>293.63249999999994</v>
      </c>
      <c r="AA4552" s="17">
        <f t="shared" si="214"/>
        <v>4.7918690782762896E-2</v>
      </c>
    </row>
    <row r="4553" spans="1:27" hidden="1" x14ac:dyDescent="0.3">
      <c r="A4553" s="8" t="s">
        <v>17</v>
      </c>
      <c r="B4553" s="8" t="s">
        <v>11172</v>
      </c>
      <c r="C4553" s="8" t="s">
        <v>11173</v>
      </c>
      <c r="D4553" s="8" t="s">
        <v>12371</v>
      </c>
      <c r="E4553" s="8" t="s">
        <v>12372</v>
      </c>
      <c r="F4553" s="29">
        <v>0.25</v>
      </c>
      <c r="G4553" s="29">
        <v>0</v>
      </c>
      <c r="H4553" s="30">
        <v>7.4903000000000004</v>
      </c>
      <c r="I4553" s="30">
        <v>1.8951</v>
      </c>
      <c r="J4553" s="14">
        <v>41</v>
      </c>
      <c r="K4553" s="14">
        <v>10</v>
      </c>
      <c r="L4553" s="12">
        <v>0.253</v>
      </c>
      <c r="M4553" s="7">
        <v>0.71581863000000001</v>
      </c>
      <c r="N4553" s="31">
        <v>0.4</v>
      </c>
      <c r="O4553" s="14">
        <f>IFERROR(VLOOKUP($C4553,'site totals'!$J$2:$K$607,2,FALSE),1)</f>
        <v>454.53680000000003</v>
      </c>
      <c r="P4553" s="32" t="s">
        <v>22</v>
      </c>
      <c r="Q4553" s="12">
        <v>0.44119923550000001</v>
      </c>
      <c r="R4553" s="29">
        <v>0.25</v>
      </c>
      <c r="S4553" s="2">
        <f>IF($A4553="site","",VLOOKUP($P4553,margin_ranges!$A$5:$D$10,4,FALSE)/100)</f>
        <v>0.29749999999999999</v>
      </c>
      <c r="T4553" s="6">
        <f>IF(A4553="placement",$J4553*MIN($Q4553,$S4553),"")</f>
        <v>12.1975</v>
      </c>
      <c r="U4553" s="6">
        <f>IF($A4553="placement",T4553,SUMIF($C$10:$C$6209,$C4553,$T$10:$T$6209))</f>
        <v>12.1975</v>
      </c>
      <c r="V4553" s="34">
        <f t="shared" si="215"/>
        <v>-6.3333333333333242E-2</v>
      </c>
      <c r="W4553" s="24"/>
      <c r="X4553" s="2" t="str">
        <f>IFERROR(MIN(VLOOKUP($W4553,margin_ranges!$A$5:$D$10,4,FALSE),$Q4553*100)/100,"")</f>
        <v/>
      </c>
      <c r="Y4553" s="6">
        <f t="shared" si="213"/>
        <v>12.1975</v>
      </c>
      <c r="Z4553" s="6">
        <f>IF($A4553="placement",Y4553,SUMIF($C$10:$C$6209,$C4553,$Y$10:$Y$6209))</f>
        <v>12.1975</v>
      </c>
      <c r="AA4553" s="29">
        <f t="shared" si="214"/>
        <v>-6.3333333333333242E-2</v>
      </c>
    </row>
    <row r="4554" spans="1:27" hidden="1" x14ac:dyDescent="0.3">
      <c r="A4554" s="8" t="s">
        <v>17</v>
      </c>
      <c r="B4554" s="8" t="s">
        <v>11172</v>
      </c>
      <c r="C4554" s="8" t="s">
        <v>11173</v>
      </c>
      <c r="D4554" s="33" t="s">
        <v>11174</v>
      </c>
      <c r="E4554" s="8" t="s">
        <v>11175</v>
      </c>
      <c r="F4554" s="29">
        <v>0.28999999999999998</v>
      </c>
      <c r="G4554" s="29">
        <v>0</v>
      </c>
      <c r="H4554" s="30">
        <v>32.9649</v>
      </c>
      <c r="I4554" s="30">
        <v>11.1196</v>
      </c>
      <c r="J4554" s="14">
        <v>254</v>
      </c>
      <c r="K4554" s="14">
        <v>64</v>
      </c>
      <c r="L4554" s="12">
        <v>0.33729999999999999</v>
      </c>
      <c r="M4554" s="7">
        <v>0.76075349000000003</v>
      </c>
      <c r="N4554" s="31">
        <v>0.3</v>
      </c>
      <c r="O4554" s="14">
        <f>IFERROR(VLOOKUP($C4554,'site totals'!$J$2:$K$607,2,FALSE),1)</f>
        <v>454.53680000000003</v>
      </c>
      <c r="P4554" s="32" t="s">
        <v>22</v>
      </c>
      <c r="Q4554" s="12">
        <v>0.60565412740000002</v>
      </c>
      <c r="R4554" s="29">
        <v>0.28999999999999998</v>
      </c>
      <c r="S4554" s="2">
        <f>IF($A4554="site","",VLOOKUP($P4554,margin_ranges!$A$5:$D$10,4,FALSE)/100)</f>
        <v>0.29749999999999999</v>
      </c>
      <c r="T4554" s="6">
        <f>IF(A4554="placement",$J4554*MIN($Q4554,$S4554),"")</f>
        <v>75.564999999999998</v>
      </c>
      <c r="U4554" s="6">
        <f>IF($A4554="placement",T4554,SUMIF($C$10:$C$6209,$C4554,$T$10:$T$6209))</f>
        <v>75.564999999999998</v>
      </c>
      <c r="V4554" s="34">
        <f t="shared" si="215"/>
        <v>-1.0563380281690127E-2</v>
      </c>
      <c r="W4554" s="24"/>
      <c r="X4554" s="2" t="str">
        <f>IFERROR(MIN(VLOOKUP($W4554,margin_ranges!$A$5:$D$10,4,FALSE),$Q4554*100)/100,"")</f>
        <v/>
      </c>
      <c r="Y4554" s="6">
        <f t="shared" si="213"/>
        <v>75.564999999999998</v>
      </c>
      <c r="Z4554" s="6">
        <f>IF($A4554="placement",Y4554,SUMIF($C$10:$C$6209,$C4554,$Y$10:$Y$6209))</f>
        <v>75.564999999999998</v>
      </c>
      <c r="AA4554" s="29">
        <f t="shared" si="214"/>
        <v>-1.0563380281690127E-2</v>
      </c>
    </row>
    <row r="4555" spans="1:27" hidden="1" x14ac:dyDescent="0.3">
      <c r="A4555" s="8" t="s">
        <v>17</v>
      </c>
      <c r="B4555" s="8" t="s">
        <v>11172</v>
      </c>
      <c r="C4555" s="8" t="s">
        <v>11173</v>
      </c>
      <c r="D4555" s="8" t="s">
        <v>11178</v>
      </c>
      <c r="E4555" s="8" t="s">
        <v>11179</v>
      </c>
      <c r="F4555" s="29">
        <v>0.28999999999999998</v>
      </c>
      <c r="G4555" s="29">
        <v>0</v>
      </c>
      <c r="H4555" s="30">
        <v>51.598700000000001</v>
      </c>
      <c r="I4555" s="30">
        <v>14.295</v>
      </c>
      <c r="J4555" s="14">
        <v>288</v>
      </c>
      <c r="K4555" s="14">
        <v>74</v>
      </c>
      <c r="L4555" s="12">
        <v>0.27700000000000002</v>
      </c>
      <c r="M4555" s="7">
        <v>0.67068704999999995</v>
      </c>
      <c r="N4555" s="31">
        <v>0.3</v>
      </c>
      <c r="O4555" s="14">
        <f>IFERROR(VLOOKUP($C4555,'site totals'!$J$2:$K$607,2,FALSE),1)</f>
        <v>454.53680000000003</v>
      </c>
      <c r="P4555" s="32" t="s">
        <v>22</v>
      </c>
      <c r="Q4555" s="12">
        <v>0.55269749359999998</v>
      </c>
      <c r="R4555" s="29">
        <v>0.28999999999999998</v>
      </c>
      <c r="S4555" s="2">
        <f>IF($A4555="site","",VLOOKUP($P4555,margin_ranges!$A$5:$D$10,4,FALSE)/100)</f>
        <v>0.29749999999999999</v>
      </c>
      <c r="T4555" s="6">
        <f>IF(A4555="placement",$J4555*MIN($Q4555,$S4555),"")</f>
        <v>85.679999999999993</v>
      </c>
      <c r="U4555" s="6">
        <f>IF($A4555="placement",T4555,SUMIF($C$10:$C$6209,$C4555,$T$10:$T$6209))</f>
        <v>85.679999999999993</v>
      </c>
      <c r="V4555" s="34">
        <f t="shared" si="215"/>
        <v>-1.0563380281690127E-2</v>
      </c>
      <c r="W4555" s="24"/>
      <c r="X4555" s="2" t="str">
        <f>IFERROR(MIN(VLOOKUP($W4555,margin_ranges!$A$5:$D$10,4,FALSE),$Q4555*100)/100,"")</f>
        <v/>
      </c>
      <c r="Y4555" s="6">
        <f t="shared" si="213"/>
        <v>85.679999999999993</v>
      </c>
      <c r="Z4555" s="6">
        <f>IF($A4555="placement",Y4555,SUMIF($C$10:$C$6209,$C4555,$Y$10:$Y$6209))</f>
        <v>85.679999999999993</v>
      </c>
      <c r="AA4555" s="29">
        <f t="shared" si="214"/>
        <v>-1.0563380281690127E-2</v>
      </c>
    </row>
    <row r="4556" spans="1:27" hidden="1" x14ac:dyDescent="0.3">
      <c r="A4556" s="8" t="s">
        <v>17</v>
      </c>
      <c r="B4556" s="8" t="s">
        <v>11172</v>
      </c>
      <c r="C4556" s="8" t="s">
        <v>11173</v>
      </c>
      <c r="D4556" s="8" t="s">
        <v>11176</v>
      </c>
      <c r="E4556" s="8" t="s">
        <v>11177</v>
      </c>
      <c r="F4556" s="29">
        <v>0.28999999999999898</v>
      </c>
      <c r="G4556" s="29">
        <v>1</v>
      </c>
      <c r="H4556" s="30">
        <v>54.536999999999999</v>
      </c>
      <c r="I4556" s="30">
        <v>18.281600000000001</v>
      </c>
      <c r="J4556" s="14">
        <v>389</v>
      </c>
      <c r="K4556" s="14">
        <v>99</v>
      </c>
      <c r="L4556" s="12">
        <v>0.3352</v>
      </c>
      <c r="M4556" s="7">
        <v>0.70844954000000004</v>
      </c>
      <c r="N4556" s="31">
        <v>0.25</v>
      </c>
      <c r="O4556" s="14">
        <f>IFERROR(VLOOKUP($C4556,'site totals'!$J$2:$K$607,2,FALSE),1)</f>
        <v>454.53680000000003</v>
      </c>
      <c r="P4556" s="32" t="s">
        <v>22</v>
      </c>
      <c r="Q4556" s="12">
        <v>0.64711671510000002</v>
      </c>
      <c r="R4556" s="29">
        <v>0.28999999999999998</v>
      </c>
      <c r="S4556" s="2">
        <f>IF($A4556="site","",VLOOKUP($P4556,margin_ranges!$A$5:$D$10,4,FALSE)/100)</f>
        <v>0.29749999999999999</v>
      </c>
      <c r="T4556" s="6">
        <f>IF(A4556="placement",$J4556*MIN($Q4556,$S4556),"")</f>
        <v>115.72749999999999</v>
      </c>
      <c r="U4556" s="6">
        <f>IF($A4556="placement",T4556,SUMIF($C$10:$C$6209,$C4556,$T$10:$T$6209))</f>
        <v>115.72749999999999</v>
      </c>
      <c r="V4556" s="34">
        <f t="shared" si="215"/>
        <v>-1.0563380281690016E-2</v>
      </c>
      <c r="W4556" s="24"/>
      <c r="X4556" s="2" t="str">
        <f>IFERROR(MIN(VLOOKUP($W4556,margin_ranges!$A$5:$D$10,4,FALSE),$Q4556*100)/100,"")</f>
        <v/>
      </c>
      <c r="Y4556" s="6">
        <f t="shared" si="213"/>
        <v>115.72749999999999</v>
      </c>
      <c r="Z4556" s="6">
        <f>IF($A4556="placement",Y4556,SUMIF($C$10:$C$6209,$C4556,$Y$10:$Y$6209))</f>
        <v>115.72749999999999</v>
      </c>
      <c r="AA4556" s="29">
        <f t="shared" si="214"/>
        <v>-1.0563380281690016E-2</v>
      </c>
    </row>
    <row r="4557" spans="1:27" x14ac:dyDescent="0.3">
      <c r="A4557" s="16" t="s">
        <v>33</v>
      </c>
      <c r="B4557" s="16" t="s">
        <v>11172</v>
      </c>
      <c r="C4557" s="16" t="s">
        <v>11173</v>
      </c>
      <c r="D4557" s="8" t="s">
        <v>34</v>
      </c>
      <c r="E4557" s="16"/>
      <c r="F4557" s="17">
        <v>0.28819075595199301</v>
      </c>
      <c r="G4557" s="17">
        <v>0.39891754000000001</v>
      </c>
      <c r="H4557" s="36">
        <v>146.90819999999999</v>
      </c>
      <c r="I4557" s="36">
        <v>45.735199999999999</v>
      </c>
      <c r="J4557" s="22">
        <v>974</v>
      </c>
      <c r="K4557" s="22">
        <v>248</v>
      </c>
      <c r="L4557" s="18">
        <v>0.31130000000000002</v>
      </c>
      <c r="M4557" s="19">
        <v>0.70988874999999996</v>
      </c>
      <c r="N4557" s="20">
        <v>0.284472</v>
      </c>
      <c r="O4557" s="22">
        <f>IFERROR(VLOOKUP($C4557,'site totals'!$J$2:$K$607,2,FALSE),1)</f>
        <v>454.53680000000003</v>
      </c>
      <c r="P4557" s="21"/>
      <c r="Q4557" s="18">
        <v>0.59927242349999998</v>
      </c>
      <c r="R4557" s="17">
        <v>0.28820000000000001</v>
      </c>
      <c r="S4557" s="18" t="str">
        <f>IF($A4557="site","",VLOOKUP($P4557,margin_ranges!$A$5:$D$10,4,FALSE)/100)</f>
        <v/>
      </c>
      <c r="T4557" s="22" t="str">
        <f>IF(A4557="placement",$J4557*MIN($Q4557,$S4557),"")</f>
        <v/>
      </c>
      <c r="U4557" s="22">
        <f>IF($A4557="placement",T4557,SUMIF($C$10:$C$6209,$C4557,$T$10:$T$6209))</f>
        <v>289.16999999999996</v>
      </c>
      <c r="V4557" s="37">
        <f t="shared" si="215"/>
        <v>-1.2207245073224349E-2</v>
      </c>
      <c r="W4557" s="38"/>
      <c r="X4557" s="18" t="str">
        <f>IFERROR(MIN(VLOOKUP($W4557,margin_ranges!$A$5:$D$10,4,FALSE),$Q4557*100)/100,"")</f>
        <v/>
      </c>
      <c r="Y4557" s="6" t="str">
        <f t="shared" si="213"/>
        <v/>
      </c>
      <c r="Z4557" s="6">
        <f>IF($A4557="placement",Y4557,SUMIF($C$10:$C$6209,$C4557,$Y$10:$Y$6209))</f>
        <v>289.16999999999996</v>
      </c>
      <c r="AA4557" s="17">
        <f t="shared" si="214"/>
        <v>-1.2207245073224349E-2</v>
      </c>
    </row>
    <row r="4558" spans="1:27" hidden="1" x14ac:dyDescent="0.3">
      <c r="A4558" s="8" t="s">
        <v>17</v>
      </c>
      <c r="B4558" s="8" t="s">
        <v>609</v>
      </c>
      <c r="C4558" s="8" t="s">
        <v>610</v>
      </c>
      <c r="D4558" s="8" t="s">
        <v>639</v>
      </c>
      <c r="E4558" s="8" t="s">
        <v>640</v>
      </c>
      <c r="F4558" s="29">
        <v>0.108269787010255</v>
      </c>
      <c r="G4558" s="29">
        <v>0</v>
      </c>
      <c r="H4558" s="30">
        <v>9.5716000000000001</v>
      </c>
      <c r="I4558" s="30">
        <v>0.1938</v>
      </c>
      <c r="J4558" s="14">
        <v>20</v>
      </c>
      <c r="K4558" s="14">
        <v>2</v>
      </c>
      <c r="L4558" s="12">
        <v>2.0199999999999999E-2</v>
      </c>
      <c r="M4558" s="7">
        <v>3.3642462200000001</v>
      </c>
      <c r="N4558" s="31">
        <v>3</v>
      </c>
      <c r="O4558" s="14">
        <f>IFERROR(VLOOKUP($C4558,'site totals'!$J$2:$K$607,2,FALSE),1)</f>
        <v>450.76650000000001</v>
      </c>
      <c r="P4558" s="32" t="s">
        <v>91</v>
      </c>
      <c r="Q4558" s="12">
        <v>0.10826978700000001</v>
      </c>
      <c r="R4558" s="29">
        <v>0.35</v>
      </c>
      <c r="S4558" s="2">
        <f>IF($A4558="site","",VLOOKUP($P4558,margin_ranges!$A$5:$D$10,4,FALSE)/100)</f>
        <v>0.29749999999999999</v>
      </c>
      <c r="T4558" s="6">
        <f>IF(A4558="placement",$J4558*MIN($Q4558,$S4558),"")</f>
        <v>2.1653957400000001</v>
      </c>
      <c r="U4558" s="6">
        <f>IF($A4558="placement",T4558,SUMIF($C$10:$C$6209,$C4558,$T$10:$T$6209))</f>
        <v>2.1653957400000001</v>
      </c>
      <c r="V4558" s="34">
        <f t="shared" si="215"/>
        <v>0.37189263538461526</v>
      </c>
      <c r="W4558" s="24"/>
      <c r="X4558" s="2" t="str">
        <f>IFERROR(MIN(VLOOKUP($W4558,margin_ranges!$A$5:$D$10,4,FALSE),$Q4558*100)/100,"")</f>
        <v/>
      </c>
      <c r="Y4558" s="6">
        <f t="shared" si="213"/>
        <v>2.1653957400000001</v>
      </c>
      <c r="Z4558" s="6">
        <f>IF($A4558="placement",Y4558,SUMIF($C$10:$C$6209,$C4558,$Y$10:$Y$6209))</f>
        <v>2.1653957400000001</v>
      </c>
      <c r="AA4558" s="17">
        <f t="shared" si="214"/>
        <v>0.37189263538461526</v>
      </c>
    </row>
    <row r="4559" spans="1:27" hidden="1" x14ac:dyDescent="0.3">
      <c r="A4559" s="8" t="s">
        <v>17</v>
      </c>
      <c r="B4559" s="8" t="s">
        <v>609</v>
      </c>
      <c r="C4559" s="8" t="s">
        <v>610</v>
      </c>
      <c r="D4559" s="8" t="s">
        <v>633</v>
      </c>
      <c r="E4559" s="8" t="s">
        <v>634</v>
      </c>
      <c r="F4559" s="29">
        <v>0.101743406347787</v>
      </c>
      <c r="G4559" s="29">
        <v>0</v>
      </c>
      <c r="H4559" s="30">
        <v>9.5030999999999999</v>
      </c>
      <c r="I4559" s="30">
        <v>0.2392</v>
      </c>
      <c r="J4559" s="14">
        <v>24</v>
      </c>
      <c r="K4559" s="14">
        <v>3</v>
      </c>
      <c r="L4559" s="12">
        <v>2.52E-2</v>
      </c>
      <c r="M4559" s="7">
        <v>3.3398029299999998</v>
      </c>
      <c r="N4559" s="31">
        <v>3</v>
      </c>
      <c r="O4559" s="14">
        <f>IFERROR(VLOOKUP($C4559,'site totals'!$J$2:$K$607,2,FALSE),1)</f>
        <v>450.76650000000001</v>
      </c>
      <c r="P4559" s="32" t="s">
        <v>91</v>
      </c>
      <c r="Q4559" s="12">
        <v>0.10174340630000001</v>
      </c>
      <c r="R4559" s="29">
        <v>0.25</v>
      </c>
      <c r="S4559" s="2">
        <f>IF($A4559="site","",VLOOKUP($P4559,margin_ranges!$A$5:$D$10,4,FALSE)/100)</f>
        <v>0.29749999999999999</v>
      </c>
      <c r="T4559" s="6">
        <f>IF(A4559="placement",$J4559*MIN($Q4559,$S4559),"")</f>
        <v>2.4418417512000001</v>
      </c>
      <c r="U4559" s="6">
        <f>IF($A4559="placement",T4559,SUMIF($C$10:$C$6209,$C4559,$T$10:$T$6209))</f>
        <v>2.4418417512000001</v>
      </c>
      <c r="V4559" s="34">
        <f t="shared" si="215"/>
        <v>0.19767545826666666</v>
      </c>
      <c r="W4559" s="24"/>
      <c r="X4559" s="2" t="str">
        <f>IFERROR(MIN(VLOOKUP($W4559,margin_ranges!$A$5:$D$10,4,FALSE),$Q4559*100)/100,"")</f>
        <v/>
      </c>
      <c r="Y4559" s="6">
        <f t="shared" si="213"/>
        <v>2.4418417512000001</v>
      </c>
      <c r="Z4559" s="6">
        <f>IF($A4559="placement",Y4559,SUMIF($C$10:$C$6209,$C4559,$Y$10:$Y$6209))</f>
        <v>2.4418417512000001</v>
      </c>
      <c r="AA4559" s="29">
        <f t="shared" si="214"/>
        <v>0.19767545826666666</v>
      </c>
    </row>
    <row r="4560" spans="1:27" hidden="1" x14ac:dyDescent="0.3">
      <c r="A4560" s="8" t="s">
        <v>17</v>
      </c>
      <c r="B4560" s="8" t="s">
        <v>609</v>
      </c>
      <c r="C4560" s="8" t="s">
        <v>610</v>
      </c>
      <c r="D4560" s="8" t="s">
        <v>631</v>
      </c>
      <c r="E4560" s="8" t="s">
        <v>632</v>
      </c>
      <c r="F4560" s="29">
        <v>0.120923437476221</v>
      </c>
      <c r="G4560" s="29">
        <v>0</v>
      </c>
      <c r="H4560" s="30">
        <v>10.037800000000001</v>
      </c>
      <c r="I4560" s="30">
        <v>0.27510000000000001</v>
      </c>
      <c r="J4560" s="14">
        <v>28</v>
      </c>
      <c r="K4560" s="14">
        <v>4</v>
      </c>
      <c r="L4560" s="12">
        <v>2.7400000000000001E-2</v>
      </c>
      <c r="M4560" s="7">
        <v>3.41267203</v>
      </c>
      <c r="N4560" s="31">
        <v>3</v>
      </c>
      <c r="O4560" s="14">
        <f>IFERROR(VLOOKUP($C4560,'site totals'!$J$2:$K$607,2,FALSE),1)</f>
        <v>450.76650000000001</v>
      </c>
      <c r="P4560" s="32" t="s">
        <v>91</v>
      </c>
      <c r="Q4560" s="12">
        <v>0.12092343749999999</v>
      </c>
      <c r="R4560" s="29">
        <v>0.25</v>
      </c>
      <c r="S4560" s="2">
        <f>IF($A4560="site","",VLOOKUP($P4560,margin_ranges!$A$5:$D$10,4,FALSE)/100)</f>
        <v>0.29749999999999999</v>
      </c>
      <c r="T4560" s="6">
        <f>IF(A4560="placement",$J4560*MIN($Q4560,$S4560),"")</f>
        <v>3.3858562499999998</v>
      </c>
      <c r="U4560" s="6">
        <f>IF($A4560="placement",T4560,SUMIF($C$10:$C$6209,$C4560,$T$10:$T$6209))</f>
        <v>3.3858562499999998</v>
      </c>
      <c r="V4560" s="34">
        <f t="shared" si="215"/>
        <v>0.17210208333333332</v>
      </c>
      <c r="W4560" s="24"/>
      <c r="X4560" s="2" t="str">
        <f>IFERROR(MIN(VLOOKUP($W4560,margin_ranges!$A$5:$D$10,4,FALSE),$Q4560*100)/100,"")</f>
        <v/>
      </c>
      <c r="Y4560" s="6">
        <f t="shared" si="213"/>
        <v>3.3858562499999998</v>
      </c>
      <c r="Z4560" s="6">
        <f>IF($A4560="placement",Y4560,SUMIF($C$10:$C$6209,$C4560,$Y$10:$Y$6209))</f>
        <v>3.3858562499999998</v>
      </c>
      <c r="AA4560" s="29">
        <f t="shared" si="214"/>
        <v>0.17210208333333332</v>
      </c>
    </row>
    <row r="4561" spans="1:27" hidden="1" x14ac:dyDescent="0.3">
      <c r="A4561" s="8" t="s">
        <v>17</v>
      </c>
      <c r="B4561" s="8" t="s">
        <v>609</v>
      </c>
      <c r="C4561" s="8" t="s">
        <v>610</v>
      </c>
      <c r="D4561" s="8" t="s">
        <v>611</v>
      </c>
      <c r="E4561" s="8" t="s">
        <v>612</v>
      </c>
      <c r="F4561" s="29">
        <v>0.11355864457964999</v>
      </c>
      <c r="G4561" s="29">
        <v>0</v>
      </c>
      <c r="H4561" s="30">
        <v>10.0853</v>
      </c>
      <c r="I4561" s="30">
        <v>0.28510000000000002</v>
      </c>
      <c r="J4561" s="14">
        <v>29</v>
      </c>
      <c r="K4561" s="14">
        <v>4</v>
      </c>
      <c r="L4561" s="12">
        <v>2.8299999999999999E-2</v>
      </c>
      <c r="M4561" s="7">
        <v>3.38431864</v>
      </c>
      <c r="N4561" s="31">
        <v>3</v>
      </c>
      <c r="O4561" s="14">
        <f>IFERROR(VLOOKUP($C4561,'site totals'!$J$2:$K$607,2,FALSE),1)</f>
        <v>450.76650000000001</v>
      </c>
      <c r="P4561" s="32" t="s">
        <v>91</v>
      </c>
      <c r="Q4561" s="12">
        <v>0.11355864459999999</v>
      </c>
      <c r="R4561" s="29">
        <v>0.3</v>
      </c>
      <c r="S4561" s="2">
        <f>IF($A4561="site","",VLOOKUP($P4561,margin_ranges!$A$5:$D$10,4,FALSE)/100)</f>
        <v>0.29749999999999999</v>
      </c>
      <c r="T4561" s="6">
        <f>IF(A4561="placement",$J4561*MIN($Q4561,$S4561),"")</f>
        <v>3.2932006933999998</v>
      </c>
      <c r="U4561" s="6">
        <f>IF($A4561="placement",T4561,SUMIF($C$10:$C$6209,$C4561,$T$10:$T$6209))</f>
        <v>3.2932006933999998</v>
      </c>
      <c r="V4561" s="34">
        <f t="shared" si="215"/>
        <v>0.26634479342857165</v>
      </c>
      <c r="W4561" s="24"/>
      <c r="X4561" s="2" t="str">
        <f>IFERROR(MIN(VLOOKUP($W4561,margin_ranges!$A$5:$D$10,4,FALSE),$Q4561*100)/100,"")</f>
        <v/>
      </c>
      <c r="Y4561" s="6">
        <f t="shared" si="213"/>
        <v>3.2932006933999998</v>
      </c>
      <c r="Z4561" s="6">
        <f>IF($A4561="placement",Y4561,SUMIF($C$10:$C$6209,$C4561,$Y$10:$Y$6209))</f>
        <v>3.2932006933999998</v>
      </c>
      <c r="AA4561" s="29">
        <f t="shared" si="214"/>
        <v>0.26634479342857165</v>
      </c>
    </row>
    <row r="4562" spans="1:27" hidden="1" x14ac:dyDescent="0.3">
      <c r="A4562" s="8" t="s">
        <v>17</v>
      </c>
      <c r="B4562" s="8" t="s">
        <v>609</v>
      </c>
      <c r="C4562" s="8" t="s">
        <v>610</v>
      </c>
      <c r="D4562" s="8" t="s">
        <v>625</v>
      </c>
      <c r="E4562" s="8" t="s">
        <v>626</v>
      </c>
      <c r="F4562" s="29">
        <v>0.110618256124</v>
      </c>
      <c r="G4562" s="29">
        <v>0</v>
      </c>
      <c r="H4562" s="30">
        <v>10.1858</v>
      </c>
      <c r="I4562" s="30">
        <v>0.25490000000000002</v>
      </c>
      <c r="J4562" s="14">
        <v>34</v>
      </c>
      <c r="K4562" s="14">
        <v>4</v>
      </c>
      <c r="L4562" s="12">
        <v>2.5000000000000001E-2</v>
      </c>
      <c r="M4562" s="7">
        <v>4.4975063000000004</v>
      </c>
      <c r="N4562" s="31">
        <v>4</v>
      </c>
      <c r="O4562" s="14">
        <f>IFERROR(VLOOKUP($C4562,'site totals'!$J$2:$K$607,2,FALSE),1)</f>
        <v>450.76650000000001</v>
      </c>
      <c r="P4562" s="32" t="s">
        <v>22</v>
      </c>
      <c r="Q4562" s="12">
        <v>0.11061825610000001</v>
      </c>
      <c r="R4562" s="29">
        <v>0.16</v>
      </c>
      <c r="S4562" s="2">
        <f>IF($A4562="site","",VLOOKUP($P4562,margin_ranges!$A$5:$D$10,4,FALSE)/100)</f>
        <v>0.29749999999999999</v>
      </c>
      <c r="T4562" s="6">
        <f>IF(A4562="placement",$J4562*MIN($Q4562,$S4562),"")</f>
        <v>3.7610207074000002</v>
      </c>
      <c r="U4562" s="6">
        <f>IF($A4562="placement",T4562,SUMIF($C$10:$C$6209,$C4562,$T$10:$T$6209))</f>
        <v>3.7610207074000002</v>
      </c>
      <c r="V4562" s="34">
        <f t="shared" si="215"/>
        <v>5.8787790357142988E-2</v>
      </c>
      <c r="W4562" s="24"/>
      <c r="X4562" s="2" t="str">
        <f>IFERROR(MIN(VLOOKUP($W4562,margin_ranges!$A$5:$D$10,4,FALSE),$Q4562*100)/100,"")</f>
        <v/>
      </c>
      <c r="Y4562" s="6">
        <f t="shared" si="213"/>
        <v>3.7610207074000002</v>
      </c>
      <c r="Z4562" s="6">
        <f>IF($A4562="placement",Y4562,SUMIF($C$10:$C$6209,$C4562,$Y$10:$Y$6209))</f>
        <v>3.7610207074000002</v>
      </c>
      <c r="AA4562" s="29">
        <f t="shared" si="214"/>
        <v>5.8787790357142988E-2</v>
      </c>
    </row>
    <row r="4563" spans="1:27" hidden="1" x14ac:dyDescent="0.3">
      <c r="A4563" s="8" t="s">
        <v>17</v>
      </c>
      <c r="B4563" s="8" t="s">
        <v>609</v>
      </c>
      <c r="C4563" s="8" t="s">
        <v>610</v>
      </c>
      <c r="D4563" s="8" t="s">
        <v>643</v>
      </c>
      <c r="E4563" s="8" t="s">
        <v>644</v>
      </c>
      <c r="F4563" s="29">
        <v>9.9916746556334798E-2</v>
      </c>
      <c r="G4563" s="29">
        <v>0</v>
      </c>
      <c r="H4563" s="30">
        <v>9.4350000000000005</v>
      </c>
      <c r="I4563" s="30">
        <v>0.33979999999999999</v>
      </c>
      <c r="J4563" s="14">
        <v>34</v>
      </c>
      <c r="K4563" s="14">
        <v>4</v>
      </c>
      <c r="L4563" s="12">
        <v>3.5999999999999997E-2</v>
      </c>
      <c r="M4563" s="7">
        <v>3.33302502</v>
      </c>
      <c r="N4563" s="31">
        <v>3</v>
      </c>
      <c r="O4563" s="14">
        <f>IFERROR(VLOOKUP($C4563,'site totals'!$J$2:$K$607,2,FALSE),1)</f>
        <v>450.76650000000001</v>
      </c>
      <c r="P4563" s="32" t="s">
        <v>91</v>
      </c>
      <c r="Q4563" s="12">
        <v>9.9916746599999995E-2</v>
      </c>
      <c r="R4563" s="29">
        <v>0.25</v>
      </c>
      <c r="S4563" s="2">
        <f>IF($A4563="site","",VLOOKUP($P4563,margin_ranges!$A$5:$D$10,4,FALSE)/100)</f>
        <v>0.29749999999999999</v>
      </c>
      <c r="T4563" s="6">
        <f>IF(A4563="placement",$J4563*MIN($Q4563,$S4563),"")</f>
        <v>3.3971693843999997</v>
      </c>
      <c r="U4563" s="6">
        <f>IF($A4563="placement",T4563,SUMIF($C$10:$C$6209,$C4563,$T$10:$T$6209))</f>
        <v>3.3971693843999997</v>
      </c>
      <c r="V4563" s="34">
        <f t="shared" si="215"/>
        <v>0.20011100453333319</v>
      </c>
      <c r="W4563" s="24"/>
      <c r="X4563" s="2" t="str">
        <f>IFERROR(MIN(VLOOKUP($W4563,margin_ranges!$A$5:$D$10,4,FALSE),$Q4563*100)/100,"")</f>
        <v/>
      </c>
      <c r="Y4563" s="6">
        <f t="shared" si="213"/>
        <v>3.3971693843999997</v>
      </c>
      <c r="Z4563" s="6">
        <f>IF($A4563="placement",Y4563,SUMIF($C$10:$C$6209,$C4563,$Y$10:$Y$6209))</f>
        <v>3.3971693843999997</v>
      </c>
      <c r="AA4563" s="29">
        <f t="shared" si="214"/>
        <v>0.20011100453333319</v>
      </c>
    </row>
    <row r="4564" spans="1:27" hidden="1" x14ac:dyDescent="0.3">
      <c r="A4564" s="8" t="s">
        <v>17</v>
      </c>
      <c r="B4564" s="8" t="s">
        <v>609</v>
      </c>
      <c r="C4564" s="8" t="s">
        <v>610</v>
      </c>
      <c r="D4564" s="8" t="s">
        <v>619</v>
      </c>
      <c r="E4564" s="8" t="s">
        <v>620</v>
      </c>
      <c r="F4564" s="29">
        <v>0.11313550807153799</v>
      </c>
      <c r="G4564" s="29">
        <v>0</v>
      </c>
      <c r="H4564" s="30">
        <v>10.0771</v>
      </c>
      <c r="I4564" s="30">
        <v>0.37830000000000003</v>
      </c>
      <c r="J4564" s="14">
        <v>38</v>
      </c>
      <c r="K4564" s="14">
        <v>5</v>
      </c>
      <c r="L4564" s="12">
        <v>3.7499999999999999E-2</v>
      </c>
      <c r="M4564" s="7">
        <v>3.3827039299999999</v>
      </c>
      <c r="N4564" s="31">
        <v>3</v>
      </c>
      <c r="O4564" s="14">
        <f>IFERROR(VLOOKUP($C4564,'site totals'!$J$2:$K$607,2,FALSE),1)</f>
        <v>450.76650000000001</v>
      </c>
      <c r="P4564" s="32" t="s">
        <v>22</v>
      </c>
      <c r="Q4564" s="12">
        <v>0.1131355081</v>
      </c>
      <c r="R4564" s="29">
        <v>0.15</v>
      </c>
      <c r="S4564" s="2">
        <f>IF($A4564="site","",VLOOKUP($P4564,margin_ranges!$A$5:$D$10,4,FALSE)/100)</f>
        <v>0.29749999999999999</v>
      </c>
      <c r="T4564" s="6">
        <f>IF(A4564="placement",$J4564*MIN($Q4564,$S4564),"")</f>
        <v>4.2991493078000005</v>
      </c>
      <c r="U4564" s="6">
        <f>IF($A4564="placement",T4564,SUMIF($C$10:$C$6209,$C4564,$T$10:$T$6209))</f>
        <v>4.2991493078000005</v>
      </c>
      <c r="V4564" s="34">
        <f t="shared" si="215"/>
        <v>4.3369990470588204E-2</v>
      </c>
      <c r="W4564" s="24"/>
      <c r="X4564" s="2" t="str">
        <f>IFERROR(MIN(VLOOKUP($W4564,margin_ranges!$A$5:$D$10,4,FALSE),$Q4564*100)/100,"")</f>
        <v/>
      </c>
      <c r="Y4564" s="6">
        <f t="shared" si="213"/>
        <v>4.2991493078000005</v>
      </c>
      <c r="Z4564" s="6">
        <f>IF($A4564="placement",Y4564,SUMIF($C$10:$C$6209,$C4564,$Y$10:$Y$6209))</f>
        <v>4.2991493078000005</v>
      </c>
      <c r="AA4564" s="17">
        <f t="shared" si="214"/>
        <v>4.3369990470588204E-2</v>
      </c>
    </row>
    <row r="4565" spans="1:27" hidden="1" x14ac:dyDescent="0.3">
      <c r="A4565" s="8" t="s">
        <v>17</v>
      </c>
      <c r="B4565" s="8" t="s">
        <v>609</v>
      </c>
      <c r="C4565" s="8" t="s">
        <v>610</v>
      </c>
      <c r="D4565" s="8" t="s">
        <v>635</v>
      </c>
      <c r="E4565" s="8" t="s">
        <v>636</v>
      </c>
      <c r="F4565" s="29">
        <v>0.10808563979577999</v>
      </c>
      <c r="G4565" s="29">
        <v>0</v>
      </c>
      <c r="H4565" s="30">
        <v>10.3729</v>
      </c>
      <c r="I4565" s="30">
        <v>0.3659</v>
      </c>
      <c r="J4565" s="14">
        <v>49</v>
      </c>
      <c r="K4565" s="14">
        <v>6</v>
      </c>
      <c r="L4565" s="12">
        <v>3.5299999999999998E-2</v>
      </c>
      <c r="M4565" s="7">
        <v>4.4847355100000001</v>
      </c>
      <c r="N4565" s="31">
        <v>4</v>
      </c>
      <c r="O4565" s="14">
        <f>IFERROR(VLOOKUP($C4565,'site totals'!$J$2:$K$607,2,FALSE),1)</f>
        <v>450.76650000000001</v>
      </c>
      <c r="P4565" s="32" t="s">
        <v>22</v>
      </c>
      <c r="Q4565" s="12">
        <v>0.10808563979999999</v>
      </c>
      <c r="R4565" s="29">
        <v>0.15</v>
      </c>
      <c r="S4565" s="2">
        <f>IF($A4565="site","",VLOOKUP($P4565,margin_ranges!$A$5:$D$10,4,FALSE)/100)</f>
        <v>0.29749999999999999</v>
      </c>
      <c r="T4565" s="6">
        <f>IF(A4565="placement",$J4565*MIN($Q4565,$S4565),"")</f>
        <v>5.2961963501999998</v>
      </c>
      <c r="U4565" s="6">
        <f>IF($A4565="placement",T4565,SUMIF($C$10:$C$6209,$C4565,$T$10:$T$6209))</f>
        <v>5.2961963501999998</v>
      </c>
      <c r="V4565" s="34">
        <f t="shared" si="215"/>
        <v>4.9311011999999987E-2</v>
      </c>
      <c r="W4565" s="24"/>
      <c r="X4565" s="2" t="str">
        <f>IFERROR(MIN(VLOOKUP($W4565,margin_ranges!$A$5:$D$10,4,FALSE),$Q4565*100)/100,"")</f>
        <v/>
      </c>
      <c r="Y4565" s="6">
        <f t="shared" si="213"/>
        <v>5.2961963501999998</v>
      </c>
      <c r="Z4565" s="6">
        <f>IF($A4565="placement",Y4565,SUMIF($C$10:$C$6209,$C4565,$Y$10:$Y$6209))</f>
        <v>5.2961963501999998</v>
      </c>
      <c r="AA4565" s="29">
        <f t="shared" si="214"/>
        <v>4.9311011999999987E-2</v>
      </c>
    </row>
    <row r="4566" spans="1:27" hidden="1" x14ac:dyDescent="0.3">
      <c r="A4566" s="8" t="s">
        <v>17</v>
      </c>
      <c r="B4566" s="8" t="s">
        <v>609</v>
      </c>
      <c r="C4566" s="8" t="s">
        <v>610</v>
      </c>
      <c r="D4566" s="8" t="s">
        <v>615</v>
      </c>
      <c r="E4566" s="8" t="s">
        <v>616</v>
      </c>
      <c r="F4566" s="29">
        <v>0.113709008639082</v>
      </c>
      <c r="G4566" s="29">
        <v>0</v>
      </c>
      <c r="H4566" s="30">
        <v>11.016400000000001</v>
      </c>
      <c r="I4566" s="30">
        <v>0.3931</v>
      </c>
      <c r="J4566" s="14">
        <v>53</v>
      </c>
      <c r="K4566" s="14">
        <v>7</v>
      </c>
      <c r="L4566" s="12">
        <v>3.5700000000000003E-2</v>
      </c>
      <c r="M4566" s="7">
        <v>4.51319041</v>
      </c>
      <c r="N4566" s="31">
        <v>4</v>
      </c>
      <c r="O4566" s="14">
        <f>IFERROR(VLOOKUP($C4566,'site totals'!$J$2:$K$607,2,FALSE),1)</f>
        <v>450.76650000000001</v>
      </c>
      <c r="P4566" s="32" t="s">
        <v>22</v>
      </c>
      <c r="Q4566" s="12">
        <v>0.11370900859999999</v>
      </c>
      <c r="R4566" s="29">
        <v>0.15</v>
      </c>
      <c r="S4566" s="2">
        <f>IF($A4566="site","",VLOOKUP($P4566,margin_ranges!$A$5:$D$10,4,FALSE)/100)</f>
        <v>0.29749999999999999</v>
      </c>
      <c r="T4566" s="6">
        <f>IF(A4566="placement",$J4566*MIN($Q4566,$S4566),"")</f>
        <v>6.0265774558</v>
      </c>
      <c r="U4566" s="6">
        <f>IF($A4566="placement",T4566,SUMIF($C$10:$C$6209,$C4566,$T$10:$T$6209))</f>
        <v>6.0265774558</v>
      </c>
      <c r="V4566" s="34">
        <f t="shared" si="215"/>
        <v>4.2695284000000111E-2</v>
      </c>
      <c r="W4566" s="24"/>
      <c r="X4566" s="2" t="str">
        <f>IFERROR(MIN(VLOOKUP($W4566,margin_ranges!$A$5:$D$10,4,FALSE),$Q4566*100)/100,"")</f>
        <v/>
      </c>
      <c r="Y4566" s="6">
        <f t="shared" si="213"/>
        <v>6.0265774558</v>
      </c>
      <c r="Z4566" s="6">
        <f>IF($A4566="placement",Y4566,SUMIF($C$10:$C$6209,$C4566,$Y$10:$Y$6209))</f>
        <v>6.0265774558</v>
      </c>
      <c r="AA4566" s="29">
        <f t="shared" si="214"/>
        <v>4.2695284000000111E-2</v>
      </c>
    </row>
    <row r="4567" spans="1:27" hidden="1" x14ac:dyDescent="0.3">
      <c r="A4567" s="8" t="s">
        <v>17</v>
      </c>
      <c r="B4567" s="8" t="s">
        <v>609</v>
      </c>
      <c r="C4567" s="8" t="s">
        <v>610</v>
      </c>
      <c r="D4567" s="8" t="s">
        <v>637</v>
      </c>
      <c r="E4567" s="8" t="s">
        <v>638</v>
      </c>
      <c r="F4567" s="29">
        <v>0.112125886072618</v>
      </c>
      <c r="G4567" s="29">
        <v>0</v>
      </c>
      <c r="H4567" s="30">
        <v>11.008699999999999</v>
      </c>
      <c r="I4567" s="30">
        <v>0.3916</v>
      </c>
      <c r="J4567" s="14">
        <v>53</v>
      </c>
      <c r="K4567" s="14">
        <v>7</v>
      </c>
      <c r="L4567" s="12">
        <v>3.56E-2</v>
      </c>
      <c r="M4567" s="7">
        <v>4.5051431700000002</v>
      </c>
      <c r="N4567" s="31">
        <v>4</v>
      </c>
      <c r="O4567" s="14">
        <f>IFERROR(VLOOKUP($C4567,'site totals'!$J$2:$K$607,2,FALSE),1)</f>
        <v>450.76650000000001</v>
      </c>
      <c r="P4567" s="32" t="s">
        <v>22</v>
      </c>
      <c r="Q4567" s="12">
        <v>0.1121258861</v>
      </c>
      <c r="R4567" s="29">
        <v>0.15</v>
      </c>
      <c r="S4567" s="2">
        <f>IF($A4567="site","",VLOOKUP($P4567,margin_ranges!$A$5:$D$10,4,FALSE)/100)</f>
        <v>0.29749999999999999</v>
      </c>
      <c r="T4567" s="6">
        <f>IF(A4567="placement",$J4567*MIN($Q4567,$S4567),"")</f>
        <v>5.9426719633000005</v>
      </c>
      <c r="U4567" s="6">
        <f>IF($A4567="placement",T4567,SUMIF($C$10:$C$6209,$C4567,$T$10:$T$6209))</f>
        <v>5.9426719633000005</v>
      </c>
      <c r="V4567" s="34">
        <f t="shared" si="215"/>
        <v>4.4557781058823576E-2</v>
      </c>
      <c r="W4567" s="24"/>
      <c r="X4567" s="2" t="str">
        <f>IFERROR(MIN(VLOOKUP($W4567,margin_ranges!$A$5:$D$10,4,FALSE),$Q4567*100)/100,"")</f>
        <v/>
      </c>
      <c r="Y4567" s="6">
        <f t="shared" si="213"/>
        <v>5.9426719633000005</v>
      </c>
      <c r="Z4567" s="6">
        <f>IF($A4567="placement",Y4567,SUMIF($C$10:$C$6209,$C4567,$Y$10:$Y$6209))</f>
        <v>5.9426719633000005</v>
      </c>
      <c r="AA4567" s="29">
        <f t="shared" si="214"/>
        <v>4.4557781058823576E-2</v>
      </c>
    </row>
    <row r="4568" spans="1:27" hidden="1" x14ac:dyDescent="0.3">
      <c r="A4568" s="8" t="s">
        <v>17</v>
      </c>
      <c r="B4568" s="8" t="s">
        <v>609</v>
      </c>
      <c r="C4568" s="8" t="s">
        <v>610</v>
      </c>
      <c r="D4568" s="8" t="s">
        <v>623</v>
      </c>
      <c r="E4568" s="8" t="s">
        <v>624</v>
      </c>
      <c r="F4568" s="29">
        <v>7.5883636082852299E-2</v>
      </c>
      <c r="G4568" s="29">
        <v>0</v>
      </c>
      <c r="H4568" s="30">
        <v>11.007199999999999</v>
      </c>
      <c r="I4568" s="30">
        <v>0.4274</v>
      </c>
      <c r="J4568" s="14">
        <v>56</v>
      </c>
      <c r="K4568" s="14">
        <v>6</v>
      </c>
      <c r="L4568" s="12">
        <v>3.8800000000000001E-2</v>
      </c>
      <c r="M4568" s="7">
        <v>4.3284592200000001</v>
      </c>
      <c r="N4568" s="31">
        <v>4</v>
      </c>
      <c r="O4568" s="14">
        <f>IFERROR(VLOOKUP($C4568,'site totals'!$J$2:$K$607,2,FALSE),1)</f>
        <v>450.76650000000001</v>
      </c>
      <c r="P4568" s="32" t="s">
        <v>22</v>
      </c>
      <c r="Q4568" s="12">
        <v>7.5883636099999999E-2</v>
      </c>
      <c r="R4568" s="29">
        <v>0.1</v>
      </c>
      <c r="S4568" s="2">
        <f>IF($A4568="site","",VLOOKUP($P4568,margin_ranges!$A$5:$D$10,4,FALSE)/100)</f>
        <v>0.29749999999999999</v>
      </c>
      <c r="T4568" s="6">
        <f>IF(A4568="placement",$J4568*MIN($Q4568,$S4568),"")</f>
        <v>4.2494836215999996</v>
      </c>
      <c r="U4568" s="6">
        <f>IF($A4568="placement",T4568,SUMIF($C$10:$C$6209,$C4568,$T$10:$T$6209))</f>
        <v>4.2494836215999996</v>
      </c>
      <c r="V4568" s="34">
        <f t="shared" si="215"/>
        <v>2.6795959888888943E-2</v>
      </c>
      <c r="W4568" s="24"/>
      <c r="X4568" s="2" t="str">
        <f>IFERROR(MIN(VLOOKUP($W4568,margin_ranges!$A$5:$D$10,4,FALSE),$Q4568*100)/100,"")</f>
        <v/>
      </c>
      <c r="Y4568" s="6">
        <f t="shared" si="213"/>
        <v>4.2494836215999996</v>
      </c>
      <c r="Z4568" s="6">
        <f>IF($A4568="placement",Y4568,SUMIF($C$10:$C$6209,$C4568,$Y$10:$Y$6209))</f>
        <v>4.2494836215999996</v>
      </c>
      <c r="AA4568" s="29">
        <f t="shared" si="214"/>
        <v>2.6795959888888943E-2</v>
      </c>
    </row>
    <row r="4569" spans="1:27" hidden="1" x14ac:dyDescent="0.3">
      <c r="A4569" s="8" t="s">
        <v>17</v>
      </c>
      <c r="B4569" s="8" t="s">
        <v>609</v>
      </c>
      <c r="C4569" s="8" t="s">
        <v>610</v>
      </c>
      <c r="D4569" s="8" t="s">
        <v>627</v>
      </c>
      <c r="E4569" s="8" t="s">
        <v>628</v>
      </c>
      <c r="F4569" s="29">
        <v>0.149832324226574</v>
      </c>
      <c r="G4569" s="29">
        <v>0</v>
      </c>
      <c r="H4569" s="30">
        <v>12.139799999999999</v>
      </c>
      <c r="I4569" s="30">
        <v>0.35370000000000001</v>
      </c>
      <c r="J4569" s="14">
        <v>75</v>
      </c>
      <c r="K4569" s="14">
        <v>11</v>
      </c>
      <c r="L4569" s="12">
        <v>2.9100000000000001E-2</v>
      </c>
      <c r="M4569" s="7">
        <v>7.0574313399999999</v>
      </c>
      <c r="N4569" s="31">
        <v>6</v>
      </c>
      <c r="O4569" s="14">
        <f>IFERROR(VLOOKUP($C4569,'site totals'!$J$2:$K$607,2,FALSE),1)</f>
        <v>450.76650000000001</v>
      </c>
      <c r="P4569" s="32" t="s">
        <v>91</v>
      </c>
      <c r="Q4569" s="12">
        <v>0.14983232420000001</v>
      </c>
      <c r="R4569" s="29">
        <v>0.25</v>
      </c>
      <c r="S4569" s="2">
        <f>IF($A4569="site","",VLOOKUP($P4569,margin_ranges!$A$5:$D$10,4,FALSE)/100)</f>
        <v>0.29749999999999999</v>
      </c>
      <c r="T4569" s="6">
        <f>IF(A4569="placement",$J4569*MIN($Q4569,$S4569),"")</f>
        <v>11.237424315</v>
      </c>
      <c r="U4569" s="6">
        <f>IF($A4569="placement",T4569,SUMIF($C$10:$C$6209,$C4569,$T$10:$T$6209))</f>
        <v>11.237424315</v>
      </c>
      <c r="V4569" s="34">
        <f t="shared" si="215"/>
        <v>0.13355690106666662</v>
      </c>
      <c r="W4569" s="24"/>
      <c r="X4569" s="2" t="str">
        <f>IFERROR(MIN(VLOOKUP($W4569,margin_ranges!$A$5:$D$10,4,FALSE),$Q4569*100)/100,"")</f>
        <v/>
      </c>
      <c r="Y4569" s="6">
        <f t="shared" si="213"/>
        <v>11.237424315</v>
      </c>
      <c r="Z4569" s="6">
        <f>IF($A4569="placement",Y4569,SUMIF($C$10:$C$6209,$C4569,$Y$10:$Y$6209))</f>
        <v>11.237424315</v>
      </c>
      <c r="AA4569" s="17">
        <f t="shared" si="214"/>
        <v>0.13355690106666662</v>
      </c>
    </row>
    <row r="4570" spans="1:27" hidden="1" x14ac:dyDescent="0.3">
      <c r="A4570" s="8" t="s">
        <v>17</v>
      </c>
      <c r="B4570" s="8" t="s">
        <v>609</v>
      </c>
      <c r="C4570" s="8" t="s">
        <v>610</v>
      </c>
      <c r="D4570" s="8" t="s">
        <v>621</v>
      </c>
      <c r="E4570" s="8" t="s">
        <v>622</v>
      </c>
      <c r="F4570" s="29">
        <v>0.15114992987537201</v>
      </c>
      <c r="G4570" s="29">
        <v>0</v>
      </c>
      <c r="H4570" s="30">
        <v>11.940899999999999</v>
      </c>
      <c r="I4570" s="30">
        <v>0.35449999999999998</v>
      </c>
      <c r="J4570" s="14">
        <v>75</v>
      </c>
      <c r="K4570" s="14">
        <v>11</v>
      </c>
      <c r="L4570" s="12">
        <v>2.9700000000000001E-2</v>
      </c>
      <c r="M4570" s="7">
        <v>7.0683860599999999</v>
      </c>
      <c r="N4570" s="31">
        <v>6</v>
      </c>
      <c r="O4570" s="14">
        <f>IFERROR(VLOOKUP($C4570,'site totals'!$J$2:$K$607,2,FALSE),1)</f>
        <v>450.76650000000001</v>
      </c>
      <c r="P4570" s="32" t="s">
        <v>91</v>
      </c>
      <c r="Q4570" s="12">
        <v>0.15114992990000001</v>
      </c>
      <c r="R4570" s="29">
        <v>0.25</v>
      </c>
      <c r="S4570" s="2">
        <f>IF($A4570="site","",VLOOKUP($P4570,margin_ranges!$A$5:$D$10,4,FALSE)/100)</f>
        <v>0.29749999999999999</v>
      </c>
      <c r="T4570" s="6">
        <f>IF(A4570="placement",$J4570*MIN($Q4570,$S4570),"")</f>
        <v>11.3362447425</v>
      </c>
      <c r="U4570" s="6">
        <f>IF($A4570="placement",T4570,SUMIF($C$10:$C$6209,$C4570,$T$10:$T$6209))</f>
        <v>11.3362447425</v>
      </c>
      <c r="V4570" s="34">
        <f t="shared" si="215"/>
        <v>0.13180009346666677</v>
      </c>
      <c r="W4570" s="24"/>
      <c r="X4570" s="2" t="str">
        <f>IFERROR(MIN(VLOOKUP($W4570,margin_ranges!$A$5:$D$10,4,FALSE),$Q4570*100)/100,"")</f>
        <v/>
      </c>
      <c r="Y4570" s="6">
        <f t="shared" si="213"/>
        <v>11.3362447425</v>
      </c>
      <c r="Z4570" s="6">
        <f>IF($A4570="placement",Y4570,SUMIF($C$10:$C$6209,$C4570,$Y$10:$Y$6209))</f>
        <v>11.3362447425</v>
      </c>
      <c r="AA4570" s="29">
        <f t="shared" si="214"/>
        <v>0.13180009346666677</v>
      </c>
    </row>
    <row r="4571" spans="1:27" hidden="1" x14ac:dyDescent="0.3">
      <c r="A4571" s="8" t="s">
        <v>17</v>
      </c>
      <c r="B4571" s="8" t="s">
        <v>609</v>
      </c>
      <c r="C4571" s="8" t="s">
        <v>610</v>
      </c>
      <c r="D4571" s="8" t="s">
        <v>641</v>
      </c>
      <c r="E4571" s="8" t="s">
        <v>642</v>
      </c>
      <c r="F4571" s="29">
        <v>0.199646113671713</v>
      </c>
      <c r="G4571" s="29">
        <v>0</v>
      </c>
      <c r="H4571" s="30">
        <v>13.3774</v>
      </c>
      <c r="I4571" s="30">
        <v>0.33389999999999997</v>
      </c>
      <c r="J4571" s="14">
        <v>75</v>
      </c>
      <c r="K4571" s="14">
        <v>15</v>
      </c>
      <c r="L4571" s="12">
        <v>2.5000000000000001E-2</v>
      </c>
      <c r="M4571" s="7">
        <v>7.4966837799999997</v>
      </c>
      <c r="N4571" s="31">
        <v>6</v>
      </c>
      <c r="O4571" s="14">
        <f>IFERROR(VLOOKUP($C4571,'site totals'!$J$2:$K$607,2,FALSE),1)</f>
        <v>450.76650000000001</v>
      </c>
      <c r="P4571" s="32" t="s">
        <v>91</v>
      </c>
      <c r="Q4571" s="12">
        <v>0.19964611369999999</v>
      </c>
      <c r="R4571" s="29">
        <v>0.25</v>
      </c>
      <c r="S4571" s="2">
        <f>IF($A4571="site","",VLOOKUP($P4571,margin_ranges!$A$5:$D$10,4,FALSE)/100)</f>
        <v>0.29749999999999999</v>
      </c>
      <c r="T4571" s="6">
        <f>IF(A4571="placement",$J4571*MIN($Q4571,$S4571),"")</f>
        <v>14.973458527499998</v>
      </c>
      <c r="U4571" s="6">
        <f>IF($A4571="placement",T4571,SUMIF($C$10:$C$6209,$C4571,$T$10:$T$6209))</f>
        <v>14.973458527499998</v>
      </c>
      <c r="V4571" s="34">
        <f t="shared" si="215"/>
        <v>6.7138515066666571E-2</v>
      </c>
      <c r="W4571" s="24"/>
      <c r="X4571" s="2" t="str">
        <f>IFERROR(MIN(VLOOKUP($W4571,margin_ranges!$A$5:$D$10,4,FALSE),$Q4571*100)/100,"")</f>
        <v/>
      </c>
      <c r="Y4571" s="6">
        <f t="shared" si="213"/>
        <v>14.973458527499998</v>
      </c>
      <c r="Z4571" s="6">
        <f>IF($A4571="placement",Y4571,SUMIF($C$10:$C$6209,$C4571,$Y$10:$Y$6209))</f>
        <v>14.973458527499998</v>
      </c>
      <c r="AA4571" s="29">
        <f t="shared" si="214"/>
        <v>6.7138515066666571E-2</v>
      </c>
    </row>
    <row r="4572" spans="1:27" hidden="1" x14ac:dyDescent="0.3">
      <c r="A4572" s="8" t="s">
        <v>17</v>
      </c>
      <c r="B4572" s="8" t="s">
        <v>609</v>
      </c>
      <c r="C4572" s="8" t="s">
        <v>610</v>
      </c>
      <c r="D4572" s="8" t="s">
        <v>629</v>
      </c>
      <c r="E4572" s="8" t="s">
        <v>630</v>
      </c>
      <c r="F4572" s="29">
        <v>0.176168527562897</v>
      </c>
      <c r="G4572" s="29">
        <v>0</v>
      </c>
      <c r="H4572" s="30">
        <v>13.3819</v>
      </c>
      <c r="I4572" s="30">
        <v>0.41410000000000002</v>
      </c>
      <c r="J4572" s="14">
        <v>90</v>
      </c>
      <c r="K4572" s="14">
        <v>16</v>
      </c>
      <c r="L4572" s="12">
        <v>3.09E-2</v>
      </c>
      <c r="M4572" s="7">
        <v>7.2830429499999996</v>
      </c>
      <c r="N4572" s="31">
        <v>6</v>
      </c>
      <c r="O4572" s="14">
        <f>IFERROR(VLOOKUP($C4572,'site totals'!$J$2:$K$607,2,FALSE),1)</f>
        <v>450.76650000000001</v>
      </c>
      <c r="P4572" s="32" t="s">
        <v>91</v>
      </c>
      <c r="Q4572" s="12">
        <v>0.17616852760000001</v>
      </c>
      <c r="R4572" s="29">
        <v>0.25</v>
      </c>
      <c r="S4572" s="2">
        <f>IF($A4572="site","",VLOOKUP($P4572,margin_ranges!$A$5:$D$10,4,FALSE)/100)</f>
        <v>0.29749999999999999</v>
      </c>
      <c r="T4572" s="6">
        <f>IF(A4572="placement",$J4572*MIN($Q4572,$S4572),"")</f>
        <v>15.855167484000001</v>
      </c>
      <c r="U4572" s="6">
        <f>IF($A4572="placement",T4572,SUMIF($C$10:$C$6209,$C4572,$T$10:$T$6209))</f>
        <v>15.855167484000001</v>
      </c>
      <c r="V4572" s="34">
        <f t="shared" si="215"/>
        <v>9.8441963199999982E-2</v>
      </c>
      <c r="W4572" s="24"/>
      <c r="X4572" s="2" t="str">
        <f>IFERROR(MIN(VLOOKUP($W4572,margin_ranges!$A$5:$D$10,4,FALSE),$Q4572*100)/100,"")</f>
        <v/>
      </c>
      <c r="Y4572" s="6">
        <f t="shared" si="213"/>
        <v>15.855167484000001</v>
      </c>
      <c r="Z4572" s="6">
        <f>IF($A4572="placement",Y4572,SUMIF($C$10:$C$6209,$C4572,$Y$10:$Y$6209))</f>
        <v>15.855167484000001</v>
      </c>
      <c r="AA4572" s="29">
        <f t="shared" si="214"/>
        <v>9.8441963199999982E-2</v>
      </c>
    </row>
    <row r="4573" spans="1:27" hidden="1" x14ac:dyDescent="0.3">
      <c r="A4573" s="8" t="s">
        <v>17</v>
      </c>
      <c r="B4573" s="8" t="s">
        <v>609</v>
      </c>
      <c r="C4573" s="8" t="s">
        <v>610</v>
      </c>
      <c r="D4573" s="8" t="s">
        <v>617</v>
      </c>
      <c r="E4573" s="8" t="s">
        <v>618</v>
      </c>
      <c r="F4573" s="29">
        <v>0.17362371159628401</v>
      </c>
      <c r="G4573" s="29">
        <v>0</v>
      </c>
      <c r="H4573" s="30">
        <v>13.380800000000001</v>
      </c>
      <c r="I4573" s="30">
        <v>0.41589999999999999</v>
      </c>
      <c r="J4573" s="14">
        <v>91</v>
      </c>
      <c r="K4573" s="14">
        <v>16</v>
      </c>
      <c r="L4573" s="12">
        <v>3.1099999999999999E-2</v>
      </c>
      <c r="M4573" s="7">
        <v>7.2606149100000001</v>
      </c>
      <c r="N4573" s="31">
        <v>6</v>
      </c>
      <c r="O4573" s="14">
        <f>IFERROR(VLOOKUP($C4573,'site totals'!$J$2:$K$607,2,FALSE),1)</f>
        <v>450.76650000000001</v>
      </c>
      <c r="P4573" s="32" t="s">
        <v>22</v>
      </c>
      <c r="Q4573" s="12">
        <v>0.17362371160000001</v>
      </c>
      <c r="R4573" s="29">
        <v>0.23</v>
      </c>
      <c r="S4573" s="2">
        <f>IF($A4573="site","",VLOOKUP($P4573,margin_ranges!$A$5:$D$10,4,FALSE)/100)</f>
        <v>0.29749999999999999</v>
      </c>
      <c r="T4573" s="6">
        <f>IF(A4573="placement",$J4573*MIN($Q4573,$S4573),"")</f>
        <v>15.7997577556</v>
      </c>
      <c r="U4573" s="6">
        <f>IF($A4573="placement",T4573,SUMIF($C$10:$C$6209,$C4573,$T$10:$T$6209))</f>
        <v>15.7997577556</v>
      </c>
      <c r="V4573" s="34">
        <f t="shared" si="215"/>
        <v>7.321595896103883E-2</v>
      </c>
      <c r="W4573" s="24"/>
      <c r="X4573" s="2" t="str">
        <f>IFERROR(MIN(VLOOKUP($W4573,margin_ranges!$A$5:$D$10,4,FALSE),$Q4573*100)/100,"")</f>
        <v/>
      </c>
      <c r="Y4573" s="6">
        <f t="shared" si="213"/>
        <v>15.7997577556</v>
      </c>
      <c r="Z4573" s="6">
        <f>IF($A4573="placement",Y4573,SUMIF($C$10:$C$6209,$C4573,$Y$10:$Y$6209))</f>
        <v>15.7997577556</v>
      </c>
      <c r="AA4573" s="29">
        <f t="shared" si="214"/>
        <v>7.321595896103883E-2</v>
      </c>
    </row>
    <row r="4574" spans="1:27" hidden="1" x14ac:dyDescent="0.3">
      <c r="A4574" s="8" t="s">
        <v>17</v>
      </c>
      <c r="B4574" s="8" t="s">
        <v>609</v>
      </c>
      <c r="C4574" s="8" t="s">
        <v>610</v>
      </c>
      <c r="D4574" s="8" t="s">
        <v>613</v>
      </c>
      <c r="E4574" s="8" t="s">
        <v>614</v>
      </c>
      <c r="F4574" s="29">
        <v>0.17577244987330701</v>
      </c>
      <c r="G4574" s="29">
        <v>0</v>
      </c>
      <c r="H4574" s="30">
        <v>13.3759</v>
      </c>
      <c r="I4574" s="30">
        <v>0.41899999999999998</v>
      </c>
      <c r="J4574" s="14">
        <v>92</v>
      </c>
      <c r="K4574" s="14">
        <v>16</v>
      </c>
      <c r="L4574" s="12">
        <v>3.1300000000000001E-2</v>
      </c>
      <c r="M4574" s="7">
        <v>7.2795431300000004</v>
      </c>
      <c r="N4574" s="31">
        <v>6</v>
      </c>
      <c r="O4574" s="14">
        <f>IFERROR(VLOOKUP($C4574,'site totals'!$J$2:$K$607,2,FALSE),1)</f>
        <v>450.76650000000001</v>
      </c>
      <c r="P4574" s="32" t="s">
        <v>91</v>
      </c>
      <c r="Q4574" s="12">
        <v>0.17577244989999999</v>
      </c>
      <c r="R4574" s="29">
        <v>0.25</v>
      </c>
      <c r="S4574" s="2">
        <f>IF($A4574="site","",VLOOKUP($P4574,margin_ranges!$A$5:$D$10,4,FALSE)/100)</f>
        <v>0.29749999999999999</v>
      </c>
      <c r="T4574" s="6">
        <f>IF(A4574="placement",$J4574*MIN($Q4574,$S4574),"")</f>
        <v>16.171065390799999</v>
      </c>
      <c r="U4574" s="6">
        <f>IF($A4574="placement",T4574,SUMIF($C$10:$C$6209,$C4574,$T$10:$T$6209))</f>
        <v>16.171065390799999</v>
      </c>
      <c r="V4574" s="34">
        <f t="shared" si="215"/>
        <v>9.8970066799999978E-2</v>
      </c>
      <c r="W4574" s="24"/>
      <c r="X4574" s="2" t="str">
        <f>IFERROR(MIN(VLOOKUP($W4574,margin_ranges!$A$5:$D$10,4,FALSE),$Q4574*100)/100,"")</f>
        <v/>
      </c>
      <c r="Y4574" s="6">
        <f t="shared" si="213"/>
        <v>16.171065390799999</v>
      </c>
      <c r="Z4574" s="6">
        <f>IF($A4574="placement",Y4574,SUMIF($C$10:$C$6209,$C4574,$Y$10:$Y$6209))</f>
        <v>16.171065390799999</v>
      </c>
      <c r="AA4574" s="17">
        <f t="shared" si="214"/>
        <v>9.8970066799999978E-2</v>
      </c>
    </row>
    <row r="4575" spans="1:27" x14ac:dyDescent="0.3">
      <c r="A4575" s="16" t="s">
        <v>33</v>
      </c>
      <c r="B4575" s="16" t="s">
        <v>609</v>
      </c>
      <c r="C4575" s="16" t="s">
        <v>610</v>
      </c>
      <c r="D4575" s="8" t="s">
        <v>34</v>
      </c>
      <c r="E4575" s="16"/>
      <c r="F4575" s="17">
        <v>6.0209585100046203E-2</v>
      </c>
      <c r="G4575" s="17">
        <v>0</v>
      </c>
      <c r="H4575" s="36">
        <v>201.0044</v>
      </c>
      <c r="I4575" s="36">
        <v>6.8471000000000002</v>
      </c>
      <c r="J4575" s="22">
        <v>966</v>
      </c>
      <c r="K4575" s="22">
        <v>66</v>
      </c>
      <c r="L4575" s="18">
        <v>3.4099999999999998E-2</v>
      </c>
      <c r="M4575" s="19">
        <v>4.7023910100000004</v>
      </c>
      <c r="N4575" s="20">
        <v>4.4192619999999998</v>
      </c>
      <c r="O4575" s="22">
        <f>IFERROR(VLOOKUP($C4575,'site totals'!$J$2:$K$607,2,FALSE),1)</f>
        <v>450.76650000000001</v>
      </c>
      <c r="P4575" s="21"/>
      <c r="Q4575" s="18">
        <v>6.0209585099999997E-2</v>
      </c>
      <c r="R4575" s="17">
        <v>0.22389999999999999</v>
      </c>
      <c r="S4575" s="18" t="str">
        <f>IF($A4575="site","",VLOOKUP($P4575,margin_ranges!$A$5:$D$10,4,FALSE)/100)</f>
        <v/>
      </c>
      <c r="T4575" s="22" t="str">
        <f>IF(A4575="placement",$J4575*MIN($Q4575,$S4575),"")</f>
        <v/>
      </c>
      <c r="U4575" s="22">
        <f>IF($A4575="placement",T4575,SUMIF($C$10:$C$6209,$C4575,$T$10:$T$6209))</f>
        <v>129.63168144049999</v>
      </c>
      <c r="V4575" s="37">
        <f t="shared" si="215"/>
        <v>0.1155852503472663</v>
      </c>
      <c r="W4575" s="38"/>
      <c r="X4575" s="18" t="str">
        <f>IFERROR(MIN(VLOOKUP($W4575,margin_ranges!$A$5:$D$10,4,FALSE),$Q4575*100)/100,"")</f>
        <v/>
      </c>
      <c r="Y4575" s="6" t="str">
        <f t="shared" si="213"/>
        <v/>
      </c>
      <c r="Z4575" s="6">
        <f>IF($A4575="placement",Y4575,SUMIF($C$10:$C$6209,$C4575,$Y$10:$Y$6209))</f>
        <v>129.63168144049999</v>
      </c>
      <c r="AA4575" s="17">
        <f t="shared" si="214"/>
        <v>0.1155852503472663</v>
      </c>
    </row>
    <row r="4576" spans="1:27" hidden="1" x14ac:dyDescent="0.3">
      <c r="A4576" s="8" t="s">
        <v>17</v>
      </c>
      <c r="B4576" s="8" t="s">
        <v>10575</v>
      </c>
      <c r="C4576" s="8" t="s">
        <v>10576</v>
      </c>
      <c r="D4576" s="8" t="s">
        <v>10583</v>
      </c>
      <c r="E4576" s="8" t="s">
        <v>10584</v>
      </c>
      <c r="F4576" s="29">
        <v>0.25</v>
      </c>
      <c r="G4576" s="29">
        <v>0</v>
      </c>
      <c r="H4576" s="30">
        <v>11.0906</v>
      </c>
      <c r="I4576" s="30">
        <v>5.4217000000000004</v>
      </c>
      <c r="J4576" s="14">
        <v>385</v>
      </c>
      <c r="K4576" s="14">
        <v>96</v>
      </c>
      <c r="L4576" s="12">
        <v>0.4889</v>
      </c>
      <c r="M4576" s="7">
        <v>2.36865383</v>
      </c>
      <c r="N4576" s="31">
        <v>1.75</v>
      </c>
      <c r="O4576" s="14">
        <f>IFERROR(VLOOKUP($C4576,'site totals'!$J$2:$K$607,2,FALSE),1)</f>
        <v>445.54700000000003</v>
      </c>
      <c r="P4576" s="32" t="s">
        <v>91</v>
      </c>
      <c r="Q4576" s="12">
        <v>0.26118372350000002</v>
      </c>
      <c r="R4576" s="29">
        <v>0.25</v>
      </c>
      <c r="S4576" s="2">
        <f>IF($A4576="site","",VLOOKUP($P4576,margin_ranges!$A$5:$D$10,4,FALSE)/100)</f>
        <v>0.29749999999999999</v>
      </c>
      <c r="T4576" s="6">
        <f>IF(A4576="placement",$J4576*MIN($Q4576,$S4576),"")</f>
        <v>100.55573354750001</v>
      </c>
      <c r="U4576" s="6">
        <f>IF($A4576="placement",T4576,SUMIF($C$10:$C$6209,$C4576,$T$10:$T$6209))</f>
        <v>100.55573354750001</v>
      </c>
      <c r="V4576" s="34">
        <f t="shared" si="215"/>
        <v>-1.4911631333333508E-2</v>
      </c>
      <c r="W4576" s="24"/>
      <c r="X4576" s="2" t="str">
        <f>IFERROR(MIN(VLOOKUP($W4576,margin_ranges!$A$5:$D$10,4,FALSE),$Q4576*100)/100,"")</f>
        <v/>
      </c>
      <c r="Y4576" s="6">
        <f t="shared" ref="Y4576:Y4639" si="216">IF(A4576="placement",IF($X4576="",$T4576,$J4576*MIN($Q4576,$X4576)),"")</f>
        <v>100.55573354750001</v>
      </c>
      <c r="Z4576" s="6">
        <f>IF($A4576="placement",Y4576,SUMIF($C$10:$C$6209,$C4576,$Y$10:$Y$6209))</f>
        <v>100.55573354750001</v>
      </c>
      <c r="AA4576" s="29">
        <f t="shared" ref="AA4576:AA4639" si="217">($J4576-$Z4576)/($J4576*(1-$R4576))-1</f>
        <v>-1.4911631333333508E-2</v>
      </c>
    </row>
    <row r="4577" spans="1:27" hidden="1" x14ac:dyDescent="0.3">
      <c r="A4577" s="8" t="s">
        <v>17</v>
      </c>
      <c r="B4577" s="8" t="s">
        <v>10575</v>
      </c>
      <c r="C4577" s="8" t="s">
        <v>10576</v>
      </c>
      <c r="D4577" s="8" t="s">
        <v>10585</v>
      </c>
      <c r="E4577" s="8" t="s">
        <v>10586</v>
      </c>
      <c r="F4577" s="29">
        <v>0.28999999999999998</v>
      </c>
      <c r="G4577" s="29">
        <v>0</v>
      </c>
      <c r="H4577" s="30">
        <v>1.8996999999999999</v>
      </c>
      <c r="I4577" s="30">
        <v>1.0661</v>
      </c>
      <c r="J4577" s="14">
        <v>46</v>
      </c>
      <c r="K4577" s="14">
        <v>12</v>
      </c>
      <c r="L4577" s="12">
        <v>0.56120000000000003</v>
      </c>
      <c r="M4577" s="7">
        <v>1.4463785600000001</v>
      </c>
      <c r="N4577" s="31">
        <v>1</v>
      </c>
      <c r="O4577" s="14">
        <f>IFERROR(VLOOKUP($C4577,'site totals'!$J$2:$K$607,2,FALSE),1)</f>
        <v>445.54700000000003</v>
      </c>
      <c r="P4577" s="32" t="s">
        <v>22</v>
      </c>
      <c r="Q4577" s="12">
        <v>0.30861807000000002</v>
      </c>
      <c r="R4577" s="29">
        <v>0.28999999999999998</v>
      </c>
      <c r="S4577" s="2">
        <f>IF($A4577="site","",VLOOKUP($P4577,margin_ranges!$A$5:$D$10,4,FALSE)/100)</f>
        <v>0.29749999999999999</v>
      </c>
      <c r="T4577" s="6">
        <f>IF(A4577="placement",$J4577*MIN($Q4577,$S4577),"")</f>
        <v>13.684999999999999</v>
      </c>
      <c r="U4577" s="6">
        <f>IF($A4577="placement",T4577,SUMIF($C$10:$C$6209,$C4577,$T$10:$T$6209))</f>
        <v>13.684999999999999</v>
      </c>
      <c r="V4577" s="34">
        <f t="shared" si="215"/>
        <v>-1.0563380281690127E-2</v>
      </c>
      <c r="W4577" s="24"/>
      <c r="X4577" s="2" t="str">
        <f>IFERROR(MIN(VLOOKUP($W4577,margin_ranges!$A$5:$D$10,4,FALSE),$Q4577*100)/100,"")</f>
        <v/>
      </c>
      <c r="Y4577" s="6">
        <f t="shared" si="216"/>
        <v>13.684999999999999</v>
      </c>
      <c r="Z4577" s="6">
        <f>IF($A4577="placement",Y4577,SUMIF($C$10:$C$6209,$C4577,$Y$10:$Y$6209))</f>
        <v>13.684999999999999</v>
      </c>
      <c r="AA4577" s="29">
        <f t="shared" si="217"/>
        <v>-1.0563380281690127E-2</v>
      </c>
    </row>
    <row r="4578" spans="1:27" hidden="1" x14ac:dyDescent="0.3">
      <c r="A4578" s="8" t="s">
        <v>17</v>
      </c>
      <c r="B4578" s="8" t="s">
        <v>10575</v>
      </c>
      <c r="C4578" s="8" t="s">
        <v>10576</v>
      </c>
      <c r="D4578" s="8" t="s">
        <v>10577</v>
      </c>
      <c r="E4578" s="8" t="s">
        <v>10578</v>
      </c>
      <c r="F4578" s="29">
        <v>0.28993958772883899</v>
      </c>
      <c r="G4578" s="29">
        <v>0</v>
      </c>
      <c r="H4578" s="30">
        <v>0.56240000000000001</v>
      </c>
      <c r="I4578" s="30">
        <v>0.29770000000000002</v>
      </c>
      <c r="J4578" s="14">
        <v>16</v>
      </c>
      <c r="K4578" s="14">
        <v>4</v>
      </c>
      <c r="L4578" s="12">
        <v>0.52939999999999998</v>
      </c>
      <c r="M4578" s="7">
        <v>1.8308301300000001</v>
      </c>
      <c r="N4578" s="31">
        <v>1.3</v>
      </c>
      <c r="O4578" s="14">
        <f>IFERROR(VLOOKUP($C4578,'site totals'!$J$2:$K$607,2,FALSE),1)</f>
        <v>445.54700000000003</v>
      </c>
      <c r="P4578" s="32" t="s">
        <v>22</v>
      </c>
      <c r="Q4578" s="12">
        <v>0.2899395877</v>
      </c>
      <c r="R4578" s="29">
        <v>0.28999999999999998</v>
      </c>
      <c r="S4578" s="2">
        <f>IF($A4578="site","",VLOOKUP($P4578,margin_ranges!$A$5:$D$10,4,FALSE)/100)</f>
        <v>0.29749999999999999</v>
      </c>
      <c r="T4578" s="6">
        <f>IF(A4578="placement",$J4578*MIN($Q4578,$S4578),"")</f>
        <v>4.6390334032</v>
      </c>
      <c r="U4578" s="6">
        <f>IF($A4578="placement",T4578,SUMIF($C$10:$C$6209,$C4578,$T$10:$T$6209))</f>
        <v>4.6390334032</v>
      </c>
      <c r="V4578" s="34">
        <f t="shared" si="215"/>
        <v>8.5087746479084458E-5</v>
      </c>
      <c r="W4578" s="24"/>
      <c r="X4578" s="2" t="str">
        <f>IFERROR(MIN(VLOOKUP($W4578,margin_ranges!$A$5:$D$10,4,FALSE),$Q4578*100)/100,"")</f>
        <v/>
      </c>
      <c r="Y4578" s="6">
        <f t="shared" si="216"/>
        <v>4.6390334032</v>
      </c>
      <c r="Z4578" s="6">
        <f>IF($A4578="placement",Y4578,SUMIF($C$10:$C$6209,$C4578,$Y$10:$Y$6209))</f>
        <v>4.6390334032</v>
      </c>
      <c r="AA4578" s="29">
        <f t="shared" si="217"/>
        <v>8.5087746479084458E-5</v>
      </c>
    </row>
    <row r="4579" spans="1:27" hidden="1" x14ac:dyDescent="0.3">
      <c r="A4579" s="8" t="s">
        <v>17</v>
      </c>
      <c r="B4579" s="8" t="s">
        <v>10575</v>
      </c>
      <c r="C4579" s="8" t="s">
        <v>10576</v>
      </c>
      <c r="D4579" s="8" t="s">
        <v>10581</v>
      </c>
      <c r="E4579" s="8" t="s">
        <v>10582</v>
      </c>
      <c r="F4579" s="29">
        <v>0.23362062862806099</v>
      </c>
      <c r="G4579" s="29">
        <v>0</v>
      </c>
      <c r="H4579" s="30">
        <v>24.0975</v>
      </c>
      <c r="I4579" s="30">
        <v>6.1862000000000004</v>
      </c>
      <c r="J4579" s="14">
        <v>303</v>
      </c>
      <c r="K4579" s="14">
        <v>71</v>
      </c>
      <c r="L4579" s="12">
        <v>0.25669999999999998</v>
      </c>
      <c r="M4579" s="7">
        <v>1.6310459900000001</v>
      </c>
      <c r="N4579" s="31">
        <v>1.25</v>
      </c>
      <c r="O4579" s="14">
        <f>IFERROR(VLOOKUP($C4579,'site totals'!$J$2:$K$607,2,FALSE),1)</f>
        <v>445.54700000000003</v>
      </c>
      <c r="P4579" s="32" t="s">
        <v>91</v>
      </c>
      <c r="Q4579" s="12">
        <v>0.23362062859999999</v>
      </c>
      <c r="R4579" s="29">
        <v>0.25</v>
      </c>
      <c r="S4579" s="2">
        <f>IF($A4579="site","",VLOOKUP($P4579,margin_ranges!$A$5:$D$10,4,FALSE)/100)</f>
        <v>0.29749999999999999</v>
      </c>
      <c r="T4579" s="6">
        <f>IF(A4579="placement",$J4579*MIN($Q4579,$S4579),"")</f>
        <v>70.787050465799993</v>
      </c>
      <c r="U4579" s="6">
        <f>IF($A4579="placement",T4579,SUMIF($C$10:$C$6209,$C4579,$T$10:$T$6209))</f>
        <v>70.787050465799993</v>
      </c>
      <c r="V4579" s="34">
        <f t="shared" si="215"/>
        <v>2.1839161866666679E-2</v>
      </c>
      <c r="W4579" s="24"/>
      <c r="X4579" s="2" t="str">
        <f>IFERROR(MIN(VLOOKUP($W4579,margin_ranges!$A$5:$D$10,4,FALSE),$Q4579*100)/100,"")</f>
        <v/>
      </c>
      <c r="Y4579" s="6">
        <f t="shared" si="216"/>
        <v>70.787050465799993</v>
      </c>
      <c r="Z4579" s="6">
        <f>IF($A4579="placement",Y4579,SUMIF($C$10:$C$6209,$C4579,$Y$10:$Y$6209))</f>
        <v>70.787050465799993</v>
      </c>
      <c r="AA4579" s="29">
        <f t="shared" si="217"/>
        <v>2.1839161866666679E-2</v>
      </c>
    </row>
    <row r="4580" spans="1:27" hidden="1" x14ac:dyDescent="0.3">
      <c r="A4580" s="8" t="s">
        <v>17</v>
      </c>
      <c r="B4580" s="8" t="s">
        <v>10575</v>
      </c>
      <c r="C4580" s="8" t="s">
        <v>10576</v>
      </c>
      <c r="D4580" s="33" t="s">
        <v>10579</v>
      </c>
      <c r="E4580" s="8" t="s">
        <v>10580</v>
      </c>
      <c r="F4580" s="29">
        <v>0.3</v>
      </c>
      <c r="G4580" s="29">
        <v>0</v>
      </c>
      <c r="H4580" s="30">
        <v>27.972100000000001</v>
      </c>
      <c r="I4580" s="30">
        <v>0.83009999999999995</v>
      </c>
      <c r="J4580" s="14">
        <v>13</v>
      </c>
      <c r="K4580" s="14">
        <v>4</v>
      </c>
      <c r="L4580" s="12">
        <v>2.9700000000000001E-2</v>
      </c>
      <c r="M4580" s="7">
        <v>0.52104629000000002</v>
      </c>
      <c r="N4580" s="31">
        <v>0.15</v>
      </c>
      <c r="O4580" s="14">
        <f>IFERROR(VLOOKUP($C4580,'site totals'!$J$2:$K$607,2,FALSE),1)</f>
        <v>445.54700000000003</v>
      </c>
      <c r="P4580" s="32" t="s">
        <v>91</v>
      </c>
      <c r="Q4580" s="12">
        <v>0.71211770919999995</v>
      </c>
      <c r="R4580" s="29">
        <v>0.3</v>
      </c>
      <c r="S4580" s="2">
        <f>IF($A4580="site","",VLOOKUP($P4580,margin_ranges!$A$5:$D$10,4,FALSE)/100)</f>
        <v>0.29749999999999999</v>
      </c>
      <c r="T4580" s="6">
        <f>IF(A4580="placement",$J4580*MIN($Q4580,$S4580),"")</f>
        <v>3.8674999999999997</v>
      </c>
      <c r="U4580" s="6">
        <f>IF($A4580="placement",T4580,SUMIF($C$10:$C$6209,$C4580,$T$10:$T$6209))</f>
        <v>3.8674999999999997</v>
      </c>
      <c r="V4580" s="34">
        <f t="shared" si="215"/>
        <v>3.5714285714285587E-3</v>
      </c>
      <c r="W4580" s="24"/>
      <c r="X4580" s="2" t="str">
        <f>IFERROR(MIN(VLOOKUP($W4580,margin_ranges!$A$5:$D$10,4,FALSE),$Q4580*100)/100,"")</f>
        <v/>
      </c>
      <c r="Y4580" s="6">
        <f t="shared" si="216"/>
        <v>3.8674999999999997</v>
      </c>
      <c r="Z4580" s="6">
        <f>IF($A4580="placement",Y4580,SUMIF($C$10:$C$6209,$C4580,$Y$10:$Y$6209))</f>
        <v>3.8674999999999997</v>
      </c>
      <c r="AA4580" s="29">
        <f t="shared" si="217"/>
        <v>3.5714285714285587E-3</v>
      </c>
    </row>
    <row r="4581" spans="1:27" hidden="1" x14ac:dyDescent="0.3">
      <c r="A4581" s="8" t="s">
        <v>17</v>
      </c>
      <c r="B4581" s="8" t="s">
        <v>10575</v>
      </c>
      <c r="C4581" s="8" t="s">
        <v>10576</v>
      </c>
      <c r="D4581" s="8" t="s">
        <v>10589</v>
      </c>
      <c r="E4581" s="8" t="s">
        <v>10590</v>
      </c>
      <c r="F4581" s="29">
        <v>0.3</v>
      </c>
      <c r="G4581" s="29">
        <v>0</v>
      </c>
      <c r="H4581" s="30">
        <v>5.5087000000000002</v>
      </c>
      <c r="I4581" s="30">
        <v>0.67259999999999998</v>
      </c>
      <c r="J4581" s="14">
        <v>14</v>
      </c>
      <c r="K4581" s="14">
        <v>4</v>
      </c>
      <c r="L4581" s="12">
        <v>0.1221</v>
      </c>
      <c r="M4581" s="7">
        <v>0.67961134000000001</v>
      </c>
      <c r="N4581" s="31">
        <v>0.25</v>
      </c>
      <c r="O4581" s="14">
        <f>IFERROR(VLOOKUP($C4581,'site totals'!$J$2:$K$607,2,FALSE),1)</f>
        <v>445.54700000000003</v>
      </c>
      <c r="P4581" s="32" t="s">
        <v>91</v>
      </c>
      <c r="Q4581" s="12">
        <v>0.63214268969999998</v>
      </c>
      <c r="R4581" s="29">
        <v>0.3</v>
      </c>
      <c r="S4581" s="2">
        <f>IF($A4581="site","",VLOOKUP($P4581,margin_ranges!$A$5:$D$10,4,FALSE)/100)</f>
        <v>0.29749999999999999</v>
      </c>
      <c r="T4581" s="6">
        <f>IF(A4581="placement",$J4581*MIN($Q4581,$S4581),"")</f>
        <v>4.165</v>
      </c>
      <c r="U4581" s="6">
        <f>IF($A4581="placement",T4581,SUMIF($C$10:$C$6209,$C4581,$T$10:$T$6209))</f>
        <v>4.165</v>
      </c>
      <c r="V4581" s="34">
        <f t="shared" si="215"/>
        <v>3.5714285714287808E-3</v>
      </c>
      <c r="W4581" s="24"/>
      <c r="X4581" s="2" t="str">
        <f>IFERROR(MIN(VLOOKUP($W4581,margin_ranges!$A$5:$D$10,4,FALSE),$Q4581*100)/100,"")</f>
        <v/>
      </c>
      <c r="Y4581" s="6">
        <f t="shared" si="216"/>
        <v>4.165</v>
      </c>
      <c r="Z4581" s="6">
        <f>IF($A4581="placement",Y4581,SUMIF($C$10:$C$6209,$C4581,$Y$10:$Y$6209))</f>
        <v>4.165</v>
      </c>
      <c r="AA4581" s="29">
        <f t="shared" si="217"/>
        <v>3.5714285714287808E-3</v>
      </c>
    </row>
    <row r="4582" spans="1:27" hidden="1" x14ac:dyDescent="0.3">
      <c r="A4582" s="8" t="s">
        <v>17</v>
      </c>
      <c r="B4582" s="8" t="s">
        <v>10575</v>
      </c>
      <c r="C4582" s="8" t="s">
        <v>10576</v>
      </c>
      <c r="D4582" s="8" t="s">
        <v>10587</v>
      </c>
      <c r="E4582" s="8" t="s">
        <v>10588</v>
      </c>
      <c r="F4582" s="29">
        <v>0.35</v>
      </c>
      <c r="G4582" s="29">
        <v>0</v>
      </c>
      <c r="H4582" s="30">
        <v>11.4536</v>
      </c>
      <c r="I4582" s="30">
        <v>8.8485999999999994</v>
      </c>
      <c r="J4582" s="14">
        <v>166</v>
      </c>
      <c r="K4582" s="14">
        <v>58</v>
      </c>
      <c r="L4582" s="12">
        <v>0.77259999999999995</v>
      </c>
      <c r="M4582" s="7">
        <v>0.62453342000000001</v>
      </c>
      <c r="N4582" s="31">
        <v>0.15</v>
      </c>
      <c r="O4582" s="14">
        <f>IFERROR(VLOOKUP($C4582,'site totals'!$J$2:$K$607,2,FALSE),1)</f>
        <v>445.54700000000003</v>
      </c>
      <c r="P4582" s="32" t="s">
        <v>91</v>
      </c>
      <c r="Q4582" s="12">
        <v>0.75982069919999995</v>
      </c>
      <c r="R4582" s="29">
        <v>0.35</v>
      </c>
      <c r="S4582" s="2">
        <f>IF($A4582="site","",VLOOKUP($P4582,margin_ranges!$A$5:$D$10,4,FALSE)/100)</f>
        <v>0.29749999999999999</v>
      </c>
      <c r="T4582" s="6">
        <f>IF(A4582="placement",$J4582*MIN($Q4582,$S4582),"")</f>
        <v>49.384999999999998</v>
      </c>
      <c r="U4582" s="6">
        <f>IF($A4582="placement",T4582,SUMIF($C$10:$C$6209,$C4582,$T$10:$T$6209))</f>
        <v>49.384999999999998</v>
      </c>
      <c r="V4582" s="34">
        <f t="shared" si="215"/>
        <v>8.0769230769230704E-2</v>
      </c>
      <c r="W4582" s="24"/>
      <c r="X4582" s="2" t="str">
        <f>IFERROR(MIN(VLOOKUP($W4582,margin_ranges!$A$5:$D$10,4,FALSE),$Q4582*100)/100,"")</f>
        <v/>
      </c>
      <c r="Y4582" s="6">
        <f t="shared" si="216"/>
        <v>49.384999999999998</v>
      </c>
      <c r="Z4582" s="6">
        <f>IF($A4582="placement",Y4582,SUMIF($C$10:$C$6209,$C4582,$Y$10:$Y$6209))</f>
        <v>49.384999999999998</v>
      </c>
      <c r="AA4582" s="29">
        <f t="shared" si="217"/>
        <v>8.0769230769230704E-2</v>
      </c>
    </row>
    <row r="4583" spans="1:27" x14ac:dyDescent="0.3">
      <c r="A4583" s="16" t="s">
        <v>33</v>
      </c>
      <c r="B4583" s="16" t="s">
        <v>10575</v>
      </c>
      <c r="C4583" s="16" t="s">
        <v>10576</v>
      </c>
      <c r="D4583" s="8" t="s">
        <v>34</v>
      </c>
      <c r="E4583" s="16"/>
      <c r="F4583" s="17">
        <v>0.27191053693549699</v>
      </c>
      <c r="G4583" s="17">
        <v>0</v>
      </c>
      <c r="H4583" s="36">
        <v>135.33840000000001</v>
      </c>
      <c r="I4583" s="36">
        <v>23.960999999999999</v>
      </c>
      <c r="J4583" s="22">
        <v>955</v>
      </c>
      <c r="K4583" s="22">
        <v>252</v>
      </c>
      <c r="L4583" s="18">
        <v>0.17699999999999999</v>
      </c>
      <c r="M4583" s="19">
        <v>1.32819105</v>
      </c>
      <c r="N4583" s="20">
        <v>0.850047</v>
      </c>
      <c r="O4583" s="22">
        <f>IFERROR(VLOOKUP($C4583,'site totals'!$J$2:$K$607,2,FALSE),1)</f>
        <v>445.54700000000003</v>
      </c>
      <c r="P4583" s="21"/>
      <c r="Q4583" s="18">
        <v>0.3599964396</v>
      </c>
      <c r="R4583" s="17">
        <v>0.27189999999999998</v>
      </c>
      <c r="S4583" s="18" t="str">
        <f>IF($A4583="site","",VLOOKUP($P4583,margin_ranges!$A$5:$D$10,4,FALSE)/100)</f>
        <v/>
      </c>
      <c r="T4583" s="22" t="str">
        <f>IF(A4583="placement",$J4583*MIN($Q4583,$S4583),"")</f>
        <v/>
      </c>
      <c r="U4583" s="22">
        <f>IF($A4583="placement",T4583,SUMIF($C$10:$C$6209,$C4583,$T$10:$T$6209))</f>
        <v>247.0843174165</v>
      </c>
      <c r="V4583" s="37">
        <f t="shared" ref="V4583:V4646" si="218">($J4583-$U4583)/($J4583*(1-$R4583))-1</f>
        <v>1.8092248394480093E-2</v>
      </c>
      <c r="W4583" s="38"/>
      <c r="X4583" s="18" t="str">
        <f>IFERROR(MIN(VLOOKUP($W4583,margin_ranges!$A$5:$D$10,4,FALSE),$Q4583*100)/100,"")</f>
        <v/>
      </c>
      <c r="Y4583" s="6" t="str">
        <f t="shared" si="216"/>
        <v/>
      </c>
      <c r="Z4583" s="6">
        <f>IF($A4583="placement",Y4583,SUMIF($C$10:$C$6209,$C4583,$Y$10:$Y$6209))</f>
        <v>247.0843174165</v>
      </c>
      <c r="AA4583" s="17">
        <f t="shared" si="217"/>
        <v>1.8092248394480093E-2</v>
      </c>
    </row>
    <row r="4584" spans="1:27" hidden="1" x14ac:dyDescent="0.3">
      <c r="A4584" s="8" t="s">
        <v>17</v>
      </c>
      <c r="B4584" s="8" t="s">
        <v>11408</v>
      </c>
      <c r="C4584" s="8" t="s">
        <v>11409</v>
      </c>
      <c r="D4584" s="8" t="s">
        <v>11410</v>
      </c>
      <c r="E4584" s="8" t="s">
        <v>11411</v>
      </c>
      <c r="F4584" s="29">
        <v>0.27376935035210598</v>
      </c>
      <c r="G4584" s="29">
        <v>0</v>
      </c>
      <c r="H4584" s="30">
        <v>12.633599999999999</v>
      </c>
      <c r="I4584" s="30">
        <v>3.6118000000000001</v>
      </c>
      <c r="J4584" s="14">
        <v>186</v>
      </c>
      <c r="K4584" s="14">
        <v>47</v>
      </c>
      <c r="L4584" s="12">
        <v>0.28589999999999999</v>
      </c>
      <c r="M4584" s="7">
        <v>1.7212162600000001</v>
      </c>
      <c r="N4584" s="31">
        <v>1.25</v>
      </c>
      <c r="O4584" s="14">
        <f>IFERROR(VLOOKUP($C4584,'site totals'!$J$2:$K$607,2,FALSE),1)</f>
        <v>444.90370000000001</v>
      </c>
      <c r="P4584" s="32" t="s">
        <v>22</v>
      </c>
      <c r="Q4584" s="12">
        <v>0.2737693504</v>
      </c>
      <c r="R4584" s="29">
        <v>0.28999999999999998</v>
      </c>
      <c r="S4584" s="2">
        <f>IF($A4584="site","",VLOOKUP($P4584,margin_ranges!$A$5:$D$10,4,FALSE)/100)</f>
        <v>0.29749999999999999</v>
      </c>
      <c r="T4584" s="6">
        <f>IF(A4584="placement",$J4584*MIN($Q4584,$S4584),"")</f>
        <v>50.921099174399998</v>
      </c>
      <c r="U4584" s="6">
        <f>IF($A4584="placement",T4584,SUMIF($C$10:$C$6209,$C4584,$T$10:$T$6209))</f>
        <v>50.921099174399998</v>
      </c>
      <c r="V4584" s="34">
        <f t="shared" si="218"/>
        <v>2.2860069859154786E-2</v>
      </c>
      <c r="W4584" s="24"/>
      <c r="X4584" s="2" t="str">
        <f>IFERROR(MIN(VLOOKUP($W4584,margin_ranges!$A$5:$D$10,4,FALSE),$Q4584*100)/100,"")</f>
        <v/>
      </c>
      <c r="Y4584" s="6">
        <f t="shared" si="216"/>
        <v>50.921099174399998</v>
      </c>
      <c r="Z4584" s="6">
        <f>IF($A4584="placement",Y4584,SUMIF($C$10:$C$6209,$C4584,$Y$10:$Y$6209))</f>
        <v>50.921099174399998</v>
      </c>
      <c r="AA4584" s="29">
        <f t="shared" si="217"/>
        <v>2.2860069859154786E-2</v>
      </c>
    </row>
    <row r="4585" spans="1:27" hidden="1" x14ac:dyDescent="0.3">
      <c r="A4585" s="8" t="s">
        <v>17</v>
      </c>
      <c r="B4585" s="8" t="s">
        <v>11408</v>
      </c>
      <c r="C4585" s="8" t="s">
        <v>11409</v>
      </c>
      <c r="D4585" s="8" t="s">
        <v>11416</v>
      </c>
      <c r="E4585" s="8" t="s">
        <v>11417</v>
      </c>
      <c r="F4585" s="29">
        <v>0.25851311851410103</v>
      </c>
      <c r="G4585" s="29">
        <v>0</v>
      </c>
      <c r="H4585" s="30">
        <v>15.1792</v>
      </c>
      <c r="I4585" s="30">
        <v>4.4835000000000003</v>
      </c>
      <c r="J4585" s="14">
        <v>227</v>
      </c>
      <c r="K4585" s="14">
        <v>57</v>
      </c>
      <c r="L4585" s="12">
        <v>0.2954</v>
      </c>
      <c r="M4585" s="7">
        <v>1.6858019099999999</v>
      </c>
      <c r="N4585" s="31">
        <v>1.25</v>
      </c>
      <c r="O4585" s="14">
        <f>IFERROR(VLOOKUP($C4585,'site totals'!$J$2:$K$607,2,FALSE),1)</f>
        <v>444.90370000000001</v>
      </c>
      <c r="P4585" s="32" t="s">
        <v>22</v>
      </c>
      <c r="Q4585" s="12">
        <v>0.25851311850000003</v>
      </c>
      <c r="R4585" s="29">
        <v>0.28999999999999998</v>
      </c>
      <c r="S4585" s="2">
        <f>IF($A4585="site","",VLOOKUP($P4585,margin_ranges!$A$5:$D$10,4,FALSE)/100)</f>
        <v>0.29749999999999999</v>
      </c>
      <c r="T4585" s="6">
        <f>IF(A4585="placement",$J4585*MIN($Q4585,$S4585),"")</f>
        <v>58.682477899500007</v>
      </c>
      <c r="U4585" s="6">
        <f>IF($A4585="placement",T4585,SUMIF($C$10:$C$6209,$C4585,$T$10:$T$6209))</f>
        <v>58.682477899500007</v>
      </c>
      <c r="V4585" s="34">
        <f t="shared" si="218"/>
        <v>4.4347720422535097E-2</v>
      </c>
      <c r="W4585" s="24"/>
      <c r="X4585" s="2" t="str">
        <f>IFERROR(MIN(VLOOKUP($W4585,margin_ranges!$A$5:$D$10,4,FALSE),$Q4585*100)/100,"")</f>
        <v/>
      </c>
      <c r="Y4585" s="6">
        <f t="shared" si="216"/>
        <v>58.682477899500007</v>
      </c>
      <c r="Z4585" s="6">
        <f>IF($A4585="placement",Y4585,SUMIF($C$10:$C$6209,$C4585,$Y$10:$Y$6209))</f>
        <v>58.682477899500007</v>
      </c>
      <c r="AA4585" s="29">
        <f t="shared" si="217"/>
        <v>4.4347720422535097E-2</v>
      </c>
    </row>
    <row r="4586" spans="1:27" hidden="1" x14ac:dyDescent="0.3">
      <c r="A4586" s="8" t="s">
        <v>17</v>
      </c>
      <c r="B4586" s="8" t="s">
        <v>11408</v>
      </c>
      <c r="C4586" s="8" t="s">
        <v>11409</v>
      </c>
      <c r="D4586" s="8" t="s">
        <v>12391</v>
      </c>
      <c r="E4586" s="8" t="s">
        <v>12392</v>
      </c>
      <c r="F4586" s="29">
        <v>0.3</v>
      </c>
      <c r="G4586" s="29">
        <v>1</v>
      </c>
      <c r="H4586" s="30">
        <v>87.1768</v>
      </c>
      <c r="I4586" s="30">
        <v>11.761100000000001</v>
      </c>
      <c r="J4586" s="14">
        <v>219</v>
      </c>
      <c r="K4586" s="14">
        <v>66</v>
      </c>
      <c r="L4586" s="12">
        <v>0.13489999999999999</v>
      </c>
      <c r="M4586" s="7">
        <v>0.62148006</v>
      </c>
      <c r="N4586" s="31">
        <v>0.3</v>
      </c>
      <c r="O4586" s="14">
        <f>IFERROR(VLOOKUP($C4586,'site totals'!$J$2:$K$607,2,FALSE),1)</f>
        <v>444.90370000000001</v>
      </c>
      <c r="P4586" s="32" t="s">
        <v>91</v>
      </c>
      <c r="Q4586" s="12">
        <v>0.51728137839999999</v>
      </c>
      <c r="R4586" s="29">
        <v>0.3</v>
      </c>
      <c r="S4586" s="2">
        <f>IF($A4586="site","",VLOOKUP($P4586,margin_ranges!$A$5:$D$10,4,FALSE)/100)</f>
        <v>0.29749999999999999</v>
      </c>
      <c r="T4586" s="6">
        <f>IF(A4586="placement",$J4586*MIN($Q4586,$S4586),"")</f>
        <v>65.152500000000003</v>
      </c>
      <c r="U4586" s="6">
        <f>IF($A4586="placement",T4586,SUMIF($C$10:$C$6209,$C4586,$T$10:$T$6209))</f>
        <v>65.152500000000003</v>
      </c>
      <c r="V4586" s="34">
        <f t="shared" si="218"/>
        <v>3.5714285714285587E-3</v>
      </c>
      <c r="W4586" s="24"/>
      <c r="X4586" s="2" t="str">
        <f>IFERROR(MIN(VLOOKUP($W4586,margin_ranges!$A$5:$D$10,4,FALSE),$Q4586*100)/100,"")</f>
        <v/>
      </c>
      <c r="Y4586" s="6">
        <f t="shared" si="216"/>
        <v>65.152500000000003</v>
      </c>
      <c r="Z4586" s="6">
        <f>IF($A4586="placement",Y4586,SUMIF($C$10:$C$6209,$C4586,$Y$10:$Y$6209))</f>
        <v>65.152500000000003</v>
      </c>
      <c r="AA4586" s="17">
        <f t="shared" si="217"/>
        <v>3.5714285714285587E-3</v>
      </c>
    </row>
    <row r="4587" spans="1:27" hidden="1" x14ac:dyDescent="0.3">
      <c r="A4587" s="8" t="s">
        <v>17</v>
      </c>
      <c r="B4587" s="8" t="s">
        <v>11408</v>
      </c>
      <c r="C4587" s="8" t="s">
        <v>11409</v>
      </c>
      <c r="D4587" s="8" t="s">
        <v>12389</v>
      </c>
      <c r="E4587" s="8" t="s">
        <v>12390</v>
      </c>
      <c r="F4587" s="29">
        <v>0.3</v>
      </c>
      <c r="G4587" s="29">
        <v>1</v>
      </c>
      <c r="H4587" s="30">
        <v>260.26409999999998</v>
      </c>
      <c r="I4587" s="30">
        <v>8.5104000000000006</v>
      </c>
      <c r="J4587" s="14">
        <v>211</v>
      </c>
      <c r="K4587" s="14">
        <v>63</v>
      </c>
      <c r="L4587" s="12">
        <v>3.27E-2</v>
      </c>
      <c r="M4587" s="7">
        <v>0.82704184000000003</v>
      </c>
      <c r="N4587" s="31">
        <v>0.5</v>
      </c>
      <c r="O4587" s="14">
        <f>IFERROR(VLOOKUP($C4587,'site totals'!$J$2:$K$607,2,FALSE),1)</f>
        <v>444.90370000000001</v>
      </c>
      <c r="P4587" s="32" t="s">
        <v>91</v>
      </c>
      <c r="Q4587" s="12">
        <v>0.39543566489999998</v>
      </c>
      <c r="R4587" s="29">
        <v>0.3</v>
      </c>
      <c r="S4587" s="2">
        <f>IF($A4587="site","",VLOOKUP($P4587,margin_ranges!$A$5:$D$10,4,FALSE)/100)</f>
        <v>0.29749999999999999</v>
      </c>
      <c r="T4587" s="6">
        <f>IF(A4587="placement",$J4587*MIN($Q4587,$S4587),"")</f>
        <v>62.772499999999994</v>
      </c>
      <c r="U4587" s="6">
        <f>IF($A4587="placement",T4587,SUMIF($C$10:$C$6209,$C4587,$T$10:$T$6209))</f>
        <v>62.772499999999994</v>
      </c>
      <c r="V4587" s="34">
        <f t="shared" si="218"/>
        <v>3.5714285714287808E-3</v>
      </c>
      <c r="W4587" s="24"/>
      <c r="X4587" s="2" t="str">
        <f>IFERROR(MIN(VLOOKUP($W4587,margin_ranges!$A$5:$D$10,4,FALSE),$Q4587*100)/100,"")</f>
        <v/>
      </c>
      <c r="Y4587" s="6">
        <f t="shared" si="216"/>
        <v>62.772499999999994</v>
      </c>
      <c r="Z4587" s="6">
        <f>IF($A4587="placement",Y4587,SUMIF($C$10:$C$6209,$C4587,$Y$10:$Y$6209))</f>
        <v>62.772499999999994</v>
      </c>
      <c r="AA4587" s="17">
        <f t="shared" si="217"/>
        <v>3.5714285714287808E-3</v>
      </c>
    </row>
    <row r="4588" spans="1:27" hidden="1" x14ac:dyDescent="0.3">
      <c r="A4588" s="8" t="s">
        <v>17</v>
      </c>
      <c r="B4588" s="8" t="s">
        <v>11408</v>
      </c>
      <c r="C4588" s="8" t="s">
        <v>11409</v>
      </c>
      <c r="D4588" s="8" t="s">
        <v>11412</v>
      </c>
      <c r="E4588" s="8" t="s">
        <v>11413</v>
      </c>
      <c r="F4588" s="29">
        <v>0.33999999999999903</v>
      </c>
      <c r="G4588" s="29">
        <v>0</v>
      </c>
      <c r="H4588" s="30">
        <v>7.8598999999999997</v>
      </c>
      <c r="I4588" s="30">
        <v>2.2299000000000002</v>
      </c>
      <c r="J4588" s="14">
        <v>51</v>
      </c>
      <c r="K4588" s="14">
        <v>16</v>
      </c>
      <c r="L4588" s="12">
        <v>0.28370000000000001</v>
      </c>
      <c r="M4588" s="7">
        <v>0.76190659000000005</v>
      </c>
      <c r="N4588" s="31">
        <v>0.3</v>
      </c>
      <c r="O4588" s="14">
        <f>IFERROR(VLOOKUP($C4588,'site totals'!$J$2:$K$607,2,FALSE),1)</f>
        <v>444.90370000000001</v>
      </c>
      <c r="P4588" s="32" t="s">
        <v>22</v>
      </c>
      <c r="Q4588" s="12">
        <v>0.60625094599999996</v>
      </c>
      <c r="R4588" s="29">
        <v>0.34</v>
      </c>
      <c r="S4588" s="2">
        <f>IF($A4588="site","",VLOOKUP($P4588,margin_ranges!$A$5:$D$10,4,FALSE)/100)</f>
        <v>0.29749999999999999</v>
      </c>
      <c r="T4588" s="6">
        <f>IF(A4588="placement",$J4588*MIN($Q4588,$S4588),"")</f>
        <v>15.172499999999999</v>
      </c>
      <c r="U4588" s="6">
        <f>IF($A4588="placement",T4588,SUMIF($C$10:$C$6209,$C4588,$T$10:$T$6209))</f>
        <v>15.172499999999999</v>
      </c>
      <c r="V4588" s="34">
        <f t="shared" si="218"/>
        <v>6.4393939393939448E-2</v>
      </c>
      <c r="W4588" s="24"/>
      <c r="X4588" s="2" t="str">
        <f>IFERROR(MIN(VLOOKUP($W4588,margin_ranges!$A$5:$D$10,4,FALSE),$Q4588*100)/100,"")</f>
        <v/>
      </c>
      <c r="Y4588" s="6">
        <f t="shared" si="216"/>
        <v>15.172499999999999</v>
      </c>
      <c r="Z4588" s="6">
        <f>IF($A4588="placement",Y4588,SUMIF($C$10:$C$6209,$C4588,$Y$10:$Y$6209))</f>
        <v>15.172499999999999</v>
      </c>
      <c r="AA4588" s="29">
        <f t="shared" si="217"/>
        <v>6.4393939393939448E-2</v>
      </c>
    </row>
    <row r="4589" spans="1:27" hidden="1" x14ac:dyDescent="0.3">
      <c r="A4589" s="8" t="s">
        <v>17</v>
      </c>
      <c r="B4589" s="8" t="s">
        <v>11408</v>
      </c>
      <c r="C4589" s="8" t="s">
        <v>11409</v>
      </c>
      <c r="D4589" s="8" t="s">
        <v>11414</v>
      </c>
      <c r="E4589" s="8" t="s">
        <v>11415</v>
      </c>
      <c r="F4589" s="29">
        <v>0.34</v>
      </c>
      <c r="G4589" s="29">
        <v>0</v>
      </c>
      <c r="H4589" s="30">
        <v>8.0281000000000002</v>
      </c>
      <c r="I4589" s="30">
        <v>2.4607999999999999</v>
      </c>
      <c r="J4589" s="14">
        <v>58</v>
      </c>
      <c r="K4589" s="14">
        <v>18</v>
      </c>
      <c r="L4589" s="12">
        <v>0.30649999999999999</v>
      </c>
      <c r="M4589" s="7">
        <v>0.77940843999999998</v>
      </c>
      <c r="N4589" s="31">
        <v>0.3</v>
      </c>
      <c r="O4589" s="14">
        <f>IFERROR(VLOOKUP($C4589,'site totals'!$J$2:$K$607,2,FALSE),1)</f>
        <v>444.90370000000001</v>
      </c>
      <c r="P4589" s="32" t="s">
        <v>22</v>
      </c>
      <c r="Q4589" s="12">
        <v>0.6150926954</v>
      </c>
      <c r="R4589" s="29">
        <v>0.34</v>
      </c>
      <c r="S4589" s="2">
        <f>IF($A4589="site","",VLOOKUP($P4589,margin_ranges!$A$5:$D$10,4,FALSE)/100)</f>
        <v>0.29749999999999999</v>
      </c>
      <c r="T4589" s="6">
        <f>IF(A4589="placement",$J4589*MIN($Q4589,$S4589),"")</f>
        <v>17.254999999999999</v>
      </c>
      <c r="U4589" s="6">
        <f>IF($A4589="placement",T4589,SUMIF($C$10:$C$6209,$C4589,$T$10:$T$6209))</f>
        <v>17.254999999999999</v>
      </c>
      <c r="V4589" s="34">
        <f t="shared" si="218"/>
        <v>6.439393939393967E-2</v>
      </c>
      <c r="W4589" s="24"/>
      <c r="X4589" s="2" t="str">
        <f>IFERROR(MIN(VLOOKUP($W4589,margin_ranges!$A$5:$D$10,4,FALSE),$Q4589*100)/100,"")</f>
        <v/>
      </c>
      <c r="Y4589" s="6">
        <f t="shared" si="216"/>
        <v>17.254999999999999</v>
      </c>
      <c r="Z4589" s="6">
        <f>IF($A4589="placement",Y4589,SUMIF($C$10:$C$6209,$C4589,$Y$10:$Y$6209))</f>
        <v>17.254999999999999</v>
      </c>
      <c r="AA4589" s="29">
        <f t="shared" si="217"/>
        <v>6.439393939393967E-2</v>
      </c>
    </row>
    <row r="4590" spans="1:27" x14ac:dyDescent="0.3">
      <c r="A4590" s="16" t="s">
        <v>33</v>
      </c>
      <c r="B4590" s="16" t="s">
        <v>11408</v>
      </c>
      <c r="C4590" s="16" t="s">
        <v>11409</v>
      </c>
      <c r="D4590" s="8" t="s">
        <v>34</v>
      </c>
      <c r="E4590" s="16"/>
      <c r="F4590" s="17">
        <v>0.30015614615027902</v>
      </c>
      <c r="G4590" s="17">
        <v>0.45148579</v>
      </c>
      <c r="H4590" s="36">
        <v>392.0634</v>
      </c>
      <c r="I4590" s="36">
        <v>33.078099999999999</v>
      </c>
      <c r="J4590" s="22">
        <v>953</v>
      </c>
      <c r="K4590" s="22">
        <v>266</v>
      </c>
      <c r="L4590" s="18">
        <v>8.4400000000000003E-2</v>
      </c>
      <c r="M4590" s="19">
        <v>0.96072007000000004</v>
      </c>
      <c r="N4590" s="20">
        <v>0.58482800000000001</v>
      </c>
      <c r="O4590" s="22">
        <f>IFERROR(VLOOKUP($C4590,'site totals'!$J$2:$K$607,2,FALSE),1)</f>
        <v>444.90370000000001</v>
      </c>
      <c r="P4590" s="21"/>
      <c r="Q4590" s="18">
        <v>0.39126076529999998</v>
      </c>
      <c r="R4590" s="17">
        <v>0.30020000000000002</v>
      </c>
      <c r="S4590" s="18" t="str">
        <f>IF($A4590="site","",VLOOKUP($P4590,margin_ranges!$A$5:$D$10,4,FALSE)/100)</f>
        <v/>
      </c>
      <c r="T4590" s="22" t="str">
        <f>IF(A4590="placement",$J4590*MIN($Q4590,$S4590),"")</f>
        <v/>
      </c>
      <c r="U4590" s="22">
        <f>IF($A4590="placement",T4590,SUMIF($C$10:$C$6209,$C4590,$T$10:$T$6209))</f>
        <v>269.95607707390002</v>
      </c>
      <c r="V4590" s="37">
        <f t="shared" si="218"/>
        <v>2.4192975726687882E-2</v>
      </c>
      <c r="W4590" s="38"/>
      <c r="X4590" s="18" t="str">
        <f>IFERROR(MIN(VLOOKUP($W4590,margin_ranges!$A$5:$D$10,4,FALSE),$Q4590*100)/100,"")</f>
        <v/>
      </c>
      <c r="Y4590" s="6" t="str">
        <f t="shared" si="216"/>
        <v/>
      </c>
      <c r="Z4590" s="6">
        <f>IF($A4590="placement",Y4590,SUMIF($C$10:$C$6209,$C4590,$Y$10:$Y$6209))</f>
        <v>269.95607707390002</v>
      </c>
      <c r="AA4590" s="17">
        <f t="shared" si="217"/>
        <v>2.4192975726687882E-2</v>
      </c>
    </row>
    <row r="4591" spans="1:27" hidden="1" x14ac:dyDescent="0.3">
      <c r="A4591" s="8" t="s">
        <v>17</v>
      </c>
      <c r="B4591" s="8" t="s">
        <v>11496</v>
      </c>
      <c r="C4591" s="8" t="s">
        <v>11497</v>
      </c>
      <c r="D4591" s="8" t="s">
        <v>11498</v>
      </c>
      <c r="E4591" s="8" t="s">
        <v>11499</v>
      </c>
      <c r="F4591" s="29">
        <v>0.28999999999999998</v>
      </c>
      <c r="G4591" s="29">
        <v>1</v>
      </c>
      <c r="H4591" s="30">
        <v>35.138100000000001</v>
      </c>
      <c r="I4591" s="30">
        <v>6.5658000000000003</v>
      </c>
      <c r="J4591" s="14">
        <v>280</v>
      </c>
      <c r="K4591" s="14">
        <v>72</v>
      </c>
      <c r="L4591" s="12">
        <v>0.18690000000000001</v>
      </c>
      <c r="M4591" s="7">
        <v>1.42108985</v>
      </c>
      <c r="N4591" s="31">
        <v>0.8</v>
      </c>
      <c r="O4591" s="14">
        <f>IFERROR(VLOOKUP($C4591,'site totals'!$J$2:$K$607,2,FALSE),1)</f>
        <v>443.19900000000001</v>
      </c>
      <c r="P4591" s="32" t="s">
        <v>22</v>
      </c>
      <c r="Q4591" s="12">
        <v>0.43705178059999999</v>
      </c>
      <c r="R4591" s="29">
        <v>0.28999999999999998</v>
      </c>
      <c r="S4591" s="2">
        <f>IF($A4591="site","",VLOOKUP($P4591,margin_ranges!$A$5:$D$10,4,FALSE)/100)</f>
        <v>0.29749999999999999</v>
      </c>
      <c r="T4591" s="6">
        <f>IF(A4591="placement",$J4591*MIN($Q4591,$S4591),"")</f>
        <v>83.3</v>
      </c>
      <c r="U4591" s="6">
        <f>IF($A4591="placement",T4591,SUMIF($C$10:$C$6209,$C4591,$T$10:$T$6209))</f>
        <v>83.3</v>
      </c>
      <c r="V4591" s="34">
        <f t="shared" si="218"/>
        <v>-1.0563380281690127E-2</v>
      </c>
      <c r="W4591" s="24"/>
      <c r="X4591" s="2" t="str">
        <f>IFERROR(MIN(VLOOKUP($W4591,margin_ranges!$A$5:$D$10,4,FALSE),$Q4591*100)/100,"")</f>
        <v/>
      </c>
      <c r="Y4591" s="6">
        <f t="shared" si="216"/>
        <v>83.3</v>
      </c>
      <c r="Z4591" s="6">
        <f>IF($A4591="placement",Y4591,SUMIF($C$10:$C$6209,$C4591,$Y$10:$Y$6209))</f>
        <v>83.3</v>
      </c>
      <c r="AA4591" s="29">
        <f t="shared" si="217"/>
        <v>-1.0563380281690127E-2</v>
      </c>
    </row>
    <row r="4592" spans="1:27" hidden="1" x14ac:dyDescent="0.3">
      <c r="A4592" s="8" t="s">
        <v>17</v>
      </c>
      <c r="B4592" s="8" t="s">
        <v>11496</v>
      </c>
      <c r="C4592" s="8" t="s">
        <v>11497</v>
      </c>
      <c r="D4592" s="8" t="s">
        <v>11502</v>
      </c>
      <c r="E4592" s="8" t="s">
        <v>11503</v>
      </c>
      <c r="F4592" s="29">
        <v>0.28999999999999998</v>
      </c>
      <c r="G4592" s="29">
        <v>0</v>
      </c>
      <c r="H4592" s="30">
        <v>30.410399999999999</v>
      </c>
      <c r="I4592" s="30">
        <v>1.3804000000000001</v>
      </c>
      <c r="J4592" s="14">
        <v>54</v>
      </c>
      <c r="K4592" s="14">
        <v>14</v>
      </c>
      <c r="L4592" s="12">
        <v>4.5400000000000003E-2</v>
      </c>
      <c r="M4592" s="7">
        <v>1.31287902</v>
      </c>
      <c r="N4592" s="31">
        <v>0.8</v>
      </c>
      <c r="O4592" s="14">
        <f>IFERROR(VLOOKUP($C4592,'site totals'!$J$2:$K$607,2,FALSE),1)</f>
        <v>443.19900000000001</v>
      </c>
      <c r="P4592" s="32" t="s">
        <v>22</v>
      </c>
      <c r="Q4592" s="12">
        <v>0.39065215759999999</v>
      </c>
      <c r="R4592" s="29">
        <v>0.28999999999999998</v>
      </c>
      <c r="S4592" s="2">
        <f>IF($A4592="site","",VLOOKUP($P4592,margin_ranges!$A$5:$D$10,4,FALSE)/100)</f>
        <v>0.29749999999999999</v>
      </c>
      <c r="T4592" s="6">
        <f>IF(A4592="placement",$J4592*MIN($Q4592,$S4592),"")</f>
        <v>16.064999999999998</v>
      </c>
      <c r="U4592" s="6">
        <f>IF($A4592="placement",T4592,SUMIF($C$10:$C$6209,$C4592,$T$10:$T$6209))</f>
        <v>16.064999999999998</v>
      </c>
      <c r="V4592" s="34">
        <f t="shared" si="218"/>
        <v>-1.0563380281690016E-2</v>
      </c>
      <c r="W4592" s="24"/>
      <c r="X4592" s="2" t="str">
        <f>IFERROR(MIN(VLOOKUP($W4592,margin_ranges!$A$5:$D$10,4,FALSE),$Q4592*100)/100,"")</f>
        <v/>
      </c>
      <c r="Y4592" s="6">
        <f t="shared" si="216"/>
        <v>16.064999999999998</v>
      </c>
      <c r="Z4592" s="6">
        <f>IF($A4592="placement",Y4592,SUMIF($C$10:$C$6209,$C4592,$Y$10:$Y$6209))</f>
        <v>16.064999999999998</v>
      </c>
      <c r="AA4592" s="17">
        <f t="shared" si="217"/>
        <v>-1.0563380281690016E-2</v>
      </c>
    </row>
    <row r="4593" spans="1:27" hidden="1" x14ac:dyDescent="0.3">
      <c r="A4593" s="8" t="s">
        <v>17</v>
      </c>
      <c r="B4593" s="8" t="s">
        <v>11496</v>
      </c>
      <c r="C4593" s="8" t="s">
        <v>11497</v>
      </c>
      <c r="D4593" s="8" t="s">
        <v>11512</v>
      </c>
      <c r="E4593" s="8" t="s">
        <v>11513</v>
      </c>
      <c r="F4593" s="29">
        <v>0.28999999999999998</v>
      </c>
      <c r="G4593" s="29">
        <v>0</v>
      </c>
      <c r="H4593" s="30">
        <v>35.020099999999999</v>
      </c>
      <c r="I4593" s="30">
        <v>7.4264000000000001</v>
      </c>
      <c r="J4593" s="14">
        <v>257</v>
      </c>
      <c r="K4593" s="14">
        <v>66</v>
      </c>
      <c r="L4593" s="12">
        <v>0.21210000000000001</v>
      </c>
      <c r="M4593" s="7">
        <v>1.1517702400000001</v>
      </c>
      <c r="N4593" s="31">
        <v>0.8</v>
      </c>
      <c r="O4593" s="14">
        <f>IFERROR(VLOOKUP($C4593,'site totals'!$J$2:$K$607,2,FALSE),1)</f>
        <v>443.19900000000001</v>
      </c>
      <c r="P4593" s="32" t="s">
        <v>22</v>
      </c>
      <c r="Q4593" s="12">
        <v>0.30541702440000001</v>
      </c>
      <c r="R4593" s="29">
        <v>0.28999999999999998</v>
      </c>
      <c r="S4593" s="2">
        <f>IF($A4593="site","",VLOOKUP($P4593,margin_ranges!$A$5:$D$10,4,FALSE)/100)</f>
        <v>0.29749999999999999</v>
      </c>
      <c r="T4593" s="6">
        <f>IF(A4593="placement",$J4593*MIN($Q4593,$S4593),"")</f>
        <v>76.457499999999996</v>
      </c>
      <c r="U4593" s="6">
        <f>IF($A4593="placement",T4593,SUMIF($C$10:$C$6209,$C4593,$T$10:$T$6209))</f>
        <v>76.457499999999996</v>
      </c>
      <c r="V4593" s="34">
        <f t="shared" si="218"/>
        <v>-1.0563380281690016E-2</v>
      </c>
      <c r="W4593" s="24"/>
      <c r="X4593" s="2" t="str">
        <f>IFERROR(MIN(VLOOKUP($W4593,margin_ranges!$A$5:$D$10,4,FALSE),$Q4593*100)/100,"")</f>
        <v/>
      </c>
      <c r="Y4593" s="6">
        <f t="shared" si="216"/>
        <v>76.457499999999996</v>
      </c>
      <c r="Z4593" s="6">
        <f>IF($A4593="placement",Y4593,SUMIF($C$10:$C$6209,$C4593,$Y$10:$Y$6209))</f>
        <v>76.457499999999996</v>
      </c>
      <c r="AA4593" s="29">
        <f t="shared" si="217"/>
        <v>-1.0563380281690016E-2</v>
      </c>
    </row>
    <row r="4594" spans="1:27" hidden="1" x14ac:dyDescent="0.3">
      <c r="A4594" s="8" t="s">
        <v>17</v>
      </c>
      <c r="B4594" s="8" t="s">
        <v>11496</v>
      </c>
      <c r="C4594" s="8" t="s">
        <v>11497</v>
      </c>
      <c r="D4594" s="8" t="s">
        <v>11506</v>
      </c>
      <c r="E4594" s="8" t="s">
        <v>11507</v>
      </c>
      <c r="F4594" s="29">
        <v>0.21142035262901199</v>
      </c>
      <c r="G4594" s="29">
        <v>0</v>
      </c>
      <c r="H4594" s="30">
        <v>15.1264</v>
      </c>
      <c r="I4594" s="30">
        <v>0.8518</v>
      </c>
      <c r="J4594" s="14">
        <v>26</v>
      </c>
      <c r="K4594" s="14">
        <v>5</v>
      </c>
      <c r="L4594" s="12">
        <v>5.6300000000000003E-2</v>
      </c>
      <c r="M4594" s="7">
        <v>1.0144821799999999</v>
      </c>
      <c r="N4594" s="31">
        <v>0.8</v>
      </c>
      <c r="O4594" s="14">
        <f>IFERROR(VLOOKUP($C4594,'site totals'!$J$2:$K$607,2,FALSE),1)</f>
        <v>443.19900000000001</v>
      </c>
      <c r="P4594" s="32" t="s">
        <v>91</v>
      </c>
      <c r="Q4594" s="12">
        <v>0.2114203526</v>
      </c>
      <c r="R4594" s="29">
        <v>0.3</v>
      </c>
      <c r="S4594" s="2">
        <f>IF($A4594="site","",VLOOKUP($P4594,margin_ranges!$A$5:$D$10,4,FALSE)/100)</f>
        <v>0.29749999999999999</v>
      </c>
      <c r="T4594" s="6">
        <f>IF(A4594="placement",$J4594*MIN($Q4594,$S4594),"")</f>
        <v>5.4969291676000003</v>
      </c>
      <c r="U4594" s="6">
        <f>IF($A4594="placement",T4594,SUMIF($C$10:$C$6209,$C4594,$T$10:$T$6209))</f>
        <v>5.4969291676000003</v>
      </c>
      <c r="V4594" s="34">
        <f t="shared" si="218"/>
        <v>0.12654235342857145</v>
      </c>
      <c r="W4594" s="24"/>
      <c r="X4594" s="2" t="str">
        <f>IFERROR(MIN(VLOOKUP($W4594,margin_ranges!$A$5:$D$10,4,FALSE),$Q4594*100)/100,"")</f>
        <v/>
      </c>
      <c r="Y4594" s="6">
        <f t="shared" si="216"/>
        <v>5.4969291676000003</v>
      </c>
      <c r="Z4594" s="6">
        <f>IF($A4594="placement",Y4594,SUMIF($C$10:$C$6209,$C4594,$Y$10:$Y$6209))</f>
        <v>5.4969291676000003</v>
      </c>
      <c r="AA4594" s="17">
        <f t="shared" si="217"/>
        <v>0.12654235342857145</v>
      </c>
    </row>
    <row r="4595" spans="1:27" hidden="1" x14ac:dyDescent="0.3">
      <c r="A4595" s="8" t="s">
        <v>17</v>
      </c>
      <c r="B4595" s="8" t="s">
        <v>11496</v>
      </c>
      <c r="C4595" s="8" t="s">
        <v>11497</v>
      </c>
      <c r="D4595" s="8" t="s">
        <v>11504</v>
      </c>
      <c r="E4595" s="8" t="s">
        <v>11505</v>
      </c>
      <c r="F4595" s="29">
        <v>0.30583956276217</v>
      </c>
      <c r="G4595" s="29">
        <v>0</v>
      </c>
      <c r="H4595" s="30">
        <v>21.616800000000001</v>
      </c>
      <c r="I4595" s="30">
        <v>3.8239000000000001</v>
      </c>
      <c r="J4595" s="14">
        <v>132</v>
      </c>
      <c r="K4595" s="14">
        <v>40</v>
      </c>
      <c r="L4595" s="12">
        <v>0.1769</v>
      </c>
      <c r="M4595" s="7">
        <v>1.15247133</v>
      </c>
      <c r="N4595" s="31">
        <v>0.8</v>
      </c>
      <c r="O4595" s="14">
        <f>IFERROR(VLOOKUP($C4595,'site totals'!$J$2:$K$607,2,FALSE),1)</f>
        <v>443.19900000000001</v>
      </c>
      <c r="P4595" s="32" t="s">
        <v>22</v>
      </c>
      <c r="Q4595" s="12">
        <v>0.30583956280000002</v>
      </c>
      <c r="R4595" s="29">
        <v>0.34</v>
      </c>
      <c r="S4595" s="2">
        <f>IF($A4595="site","",VLOOKUP($P4595,margin_ranges!$A$5:$D$10,4,FALSE)/100)</f>
        <v>0.29749999999999999</v>
      </c>
      <c r="T4595" s="6">
        <f>IF(A4595="placement",$J4595*MIN($Q4595,$S4595),"")</f>
        <v>39.269999999999996</v>
      </c>
      <c r="U4595" s="6">
        <f>IF($A4595="placement",T4595,SUMIF($C$10:$C$6209,$C4595,$T$10:$T$6209))</f>
        <v>39.269999999999996</v>
      </c>
      <c r="V4595" s="34">
        <f t="shared" si="218"/>
        <v>6.4393939393939448E-2</v>
      </c>
      <c r="W4595" s="24"/>
      <c r="X4595" s="2" t="str">
        <f>IFERROR(MIN(VLOOKUP($W4595,margin_ranges!$A$5:$D$10,4,FALSE),$Q4595*100)/100,"")</f>
        <v/>
      </c>
      <c r="Y4595" s="6">
        <f t="shared" si="216"/>
        <v>39.269999999999996</v>
      </c>
      <c r="Z4595" s="6">
        <f>IF($A4595="placement",Y4595,SUMIF($C$10:$C$6209,$C4595,$Y$10:$Y$6209))</f>
        <v>39.269999999999996</v>
      </c>
      <c r="AA4595" s="29">
        <f t="shared" si="217"/>
        <v>6.4393939393939448E-2</v>
      </c>
    </row>
    <row r="4596" spans="1:27" hidden="1" x14ac:dyDescent="0.3">
      <c r="A4596" s="8" t="s">
        <v>17</v>
      </c>
      <c r="B4596" s="8" t="s">
        <v>11496</v>
      </c>
      <c r="C4596" s="8" t="s">
        <v>11497</v>
      </c>
      <c r="D4596" s="8" t="s">
        <v>11510</v>
      </c>
      <c r="E4596" s="8" t="s">
        <v>11511</v>
      </c>
      <c r="F4596" s="29">
        <v>0.32451815611678803</v>
      </c>
      <c r="G4596" s="29">
        <v>0</v>
      </c>
      <c r="H4596" s="30">
        <v>13.3513</v>
      </c>
      <c r="I4596" s="30">
        <v>3.8313999999999999</v>
      </c>
      <c r="J4596" s="14">
        <v>136</v>
      </c>
      <c r="K4596" s="14">
        <v>44</v>
      </c>
      <c r="L4596" s="12">
        <v>0.28699999999999998</v>
      </c>
      <c r="M4596" s="7">
        <v>1.1843397499999999</v>
      </c>
      <c r="N4596" s="31">
        <v>0.8</v>
      </c>
      <c r="O4596" s="14">
        <f>IFERROR(VLOOKUP($C4596,'site totals'!$J$2:$K$607,2,FALSE),1)</f>
        <v>443.19900000000001</v>
      </c>
      <c r="P4596" s="32" t="s">
        <v>22</v>
      </c>
      <c r="Q4596" s="12">
        <v>0.32451815610000001</v>
      </c>
      <c r="R4596" s="29">
        <v>0.37</v>
      </c>
      <c r="S4596" s="2">
        <f>IF($A4596="site","",VLOOKUP($P4596,margin_ranges!$A$5:$D$10,4,FALSE)/100)</f>
        <v>0.29749999999999999</v>
      </c>
      <c r="T4596" s="6">
        <f>IF(A4596="placement",$J4596*MIN($Q4596,$S4596),"")</f>
        <v>40.46</v>
      </c>
      <c r="U4596" s="6">
        <f>IF($A4596="placement",T4596,SUMIF($C$10:$C$6209,$C4596,$T$10:$T$6209))</f>
        <v>40.46</v>
      </c>
      <c r="V4596" s="34">
        <f t="shared" si="218"/>
        <v>0.11507936507936489</v>
      </c>
      <c r="W4596" s="24"/>
      <c r="X4596" s="2" t="str">
        <f>IFERROR(MIN(VLOOKUP($W4596,margin_ranges!$A$5:$D$10,4,FALSE),$Q4596*100)/100,"")</f>
        <v/>
      </c>
      <c r="Y4596" s="6">
        <f t="shared" si="216"/>
        <v>40.46</v>
      </c>
      <c r="Z4596" s="6">
        <f>IF($A4596="placement",Y4596,SUMIF($C$10:$C$6209,$C4596,$Y$10:$Y$6209))</f>
        <v>40.46</v>
      </c>
      <c r="AA4596" s="29">
        <f t="shared" si="217"/>
        <v>0.11507936507936489</v>
      </c>
    </row>
    <row r="4597" spans="1:27" hidden="1" x14ac:dyDescent="0.3">
      <c r="A4597" s="8" t="s">
        <v>17</v>
      </c>
      <c r="B4597" s="8" t="s">
        <v>11496</v>
      </c>
      <c r="C4597" s="8" t="s">
        <v>11497</v>
      </c>
      <c r="D4597" s="8" t="s">
        <v>11500</v>
      </c>
      <c r="E4597" s="8" t="s">
        <v>11501</v>
      </c>
      <c r="F4597" s="29">
        <v>0.37</v>
      </c>
      <c r="G4597" s="29">
        <v>0</v>
      </c>
      <c r="H4597" s="30">
        <v>14.712400000000001</v>
      </c>
      <c r="I4597" s="30">
        <v>0.68540000000000001</v>
      </c>
      <c r="J4597" s="14">
        <v>26</v>
      </c>
      <c r="K4597" s="14">
        <v>9</v>
      </c>
      <c r="L4597" s="12">
        <v>4.6600000000000003E-2</v>
      </c>
      <c r="M4597" s="7">
        <v>1.2819091300000001</v>
      </c>
      <c r="N4597" s="31">
        <v>0.8</v>
      </c>
      <c r="O4597" s="14">
        <f>IFERROR(VLOOKUP($C4597,'site totals'!$J$2:$K$607,2,FALSE),1)</f>
        <v>443.19900000000001</v>
      </c>
      <c r="P4597" s="32" t="s">
        <v>22</v>
      </c>
      <c r="Q4597" s="12">
        <v>0.37593080350000002</v>
      </c>
      <c r="R4597" s="29">
        <v>0.37</v>
      </c>
      <c r="S4597" s="2">
        <f>IF($A4597="site","",VLOOKUP($P4597,margin_ranges!$A$5:$D$10,4,FALSE)/100)</f>
        <v>0.29749999999999999</v>
      </c>
      <c r="T4597" s="6">
        <f>IF(A4597="placement",$J4597*MIN($Q4597,$S4597),"")</f>
        <v>7.7349999999999994</v>
      </c>
      <c r="U4597" s="6">
        <f>IF($A4597="placement",T4597,SUMIF($C$10:$C$6209,$C4597,$T$10:$T$6209))</f>
        <v>7.7349999999999994</v>
      </c>
      <c r="V4597" s="34">
        <f t="shared" si="218"/>
        <v>0.11507936507936511</v>
      </c>
      <c r="W4597" s="24"/>
      <c r="X4597" s="2" t="str">
        <f>IFERROR(MIN(VLOOKUP($W4597,margin_ranges!$A$5:$D$10,4,FALSE),$Q4597*100)/100,"")</f>
        <v/>
      </c>
      <c r="Y4597" s="6">
        <f t="shared" si="216"/>
        <v>7.7349999999999994</v>
      </c>
      <c r="Z4597" s="6">
        <f>IF($A4597="placement",Y4597,SUMIF($C$10:$C$6209,$C4597,$Y$10:$Y$6209))</f>
        <v>7.7349999999999994</v>
      </c>
      <c r="AA4597" s="29">
        <f t="shared" si="217"/>
        <v>0.11507936507936511</v>
      </c>
    </row>
    <row r="4598" spans="1:27" hidden="1" x14ac:dyDescent="0.3">
      <c r="A4598" s="8" t="s">
        <v>17</v>
      </c>
      <c r="B4598" s="8" t="s">
        <v>11496</v>
      </c>
      <c r="C4598" s="8" t="s">
        <v>11497</v>
      </c>
      <c r="D4598" s="8" t="s">
        <v>11508</v>
      </c>
      <c r="E4598" s="8" t="s">
        <v>11509</v>
      </c>
      <c r="F4598" s="29">
        <v>0.37</v>
      </c>
      <c r="G4598" s="29">
        <v>0</v>
      </c>
      <c r="H4598" s="30">
        <v>15.809900000000001</v>
      </c>
      <c r="I4598" s="30">
        <v>0.95199999999999996</v>
      </c>
      <c r="J4598" s="14">
        <v>38</v>
      </c>
      <c r="K4598" s="14">
        <v>13</v>
      </c>
      <c r="L4598" s="12">
        <v>6.0199999999999997E-2</v>
      </c>
      <c r="M4598" s="7">
        <v>1.3376200499999999</v>
      </c>
      <c r="N4598" s="31">
        <v>0.8</v>
      </c>
      <c r="O4598" s="14">
        <f>IFERROR(VLOOKUP($C4598,'site totals'!$J$2:$K$607,2,FALSE),1)</f>
        <v>443.19900000000001</v>
      </c>
      <c r="P4598" s="32" t="s">
        <v>22</v>
      </c>
      <c r="Q4598" s="12">
        <v>0.40192283960000003</v>
      </c>
      <c r="R4598" s="29">
        <v>0.37</v>
      </c>
      <c r="S4598" s="2">
        <f>IF($A4598="site","",VLOOKUP($P4598,margin_ranges!$A$5:$D$10,4,FALSE)/100)</f>
        <v>0.29749999999999999</v>
      </c>
      <c r="T4598" s="6">
        <f>IF(A4598="placement",$J4598*MIN($Q4598,$S4598),"")</f>
        <v>11.305</v>
      </c>
      <c r="U4598" s="6">
        <f>IF($A4598="placement",T4598,SUMIF($C$10:$C$6209,$C4598,$T$10:$T$6209))</f>
        <v>11.305</v>
      </c>
      <c r="V4598" s="34">
        <f t="shared" si="218"/>
        <v>0.11507936507936511</v>
      </c>
      <c r="W4598" s="24"/>
      <c r="X4598" s="2" t="str">
        <f>IFERROR(MIN(VLOOKUP($W4598,margin_ranges!$A$5:$D$10,4,FALSE),$Q4598*100)/100,"")</f>
        <v/>
      </c>
      <c r="Y4598" s="6">
        <f t="shared" si="216"/>
        <v>11.305</v>
      </c>
      <c r="Z4598" s="6">
        <f>IF($A4598="placement",Y4598,SUMIF($C$10:$C$6209,$C4598,$Y$10:$Y$6209))</f>
        <v>11.305</v>
      </c>
      <c r="AA4598" s="29">
        <f t="shared" si="217"/>
        <v>0.11507936507936511</v>
      </c>
    </row>
    <row r="4599" spans="1:27" x14ac:dyDescent="0.3">
      <c r="A4599" s="16" t="s">
        <v>33</v>
      </c>
      <c r="B4599" s="16" t="s">
        <v>11496</v>
      </c>
      <c r="C4599" s="16" t="s">
        <v>11497</v>
      </c>
      <c r="D4599" s="8" t="s">
        <v>34</v>
      </c>
      <c r="E4599" s="16"/>
      <c r="F4599" s="17">
        <v>0.31413873000615899</v>
      </c>
      <c r="G4599" s="17">
        <v>0.29473893000000001</v>
      </c>
      <c r="H4599" s="36">
        <v>181.19309999999999</v>
      </c>
      <c r="I4599" s="36">
        <v>25.516999999999999</v>
      </c>
      <c r="J4599" s="22">
        <v>950</v>
      </c>
      <c r="K4599" s="22">
        <v>263</v>
      </c>
      <c r="L4599" s="18">
        <v>0.14080000000000001</v>
      </c>
      <c r="M4599" s="19">
        <v>1.2406267</v>
      </c>
      <c r="N4599" s="20">
        <v>0.8</v>
      </c>
      <c r="O4599" s="22">
        <f>IFERROR(VLOOKUP($C4599,'site totals'!$J$2:$K$607,2,FALSE),1)</f>
        <v>443.19900000000001</v>
      </c>
      <c r="P4599" s="21"/>
      <c r="Q4599" s="18">
        <v>0.35516460999999999</v>
      </c>
      <c r="R4599" s="17">
        <v>0.31409999999999999</v>
      </c>
      <c r="S4599" s="18" t="str">
        <f>IF($A4599="site","",VLOOKUP($P4599,margin_ranges!$A$5:$D$10,4,FALSE)/100)</f>
        <v/>
      </c>
      <c r="T4599" s="22" t="str">
        <f>IF(A4599="placement",$J4599*MIN($Q4599,$S4599),"")</f>
        <v/>
      </c>
      <c r="U4599" s="22">
        <f>IF($A4599="placement",T4599,SUMIF($C$10:$C$6209,$C4599,$T$10:$T$6209))</f>
        <v>280.08942916759997</v>
      </c>
      <c r="V4599" s="37">
        <f t="shared" si="218"/>
        <v>2.8093048445607671E-2</v>
      </c>
      <c r="W4599" s="38"/>
      <c r="X4599" s="18" t="str">
        <f>IFERROR(MIN(VLOOKUP($W4599,margin_ranges!$A$5:$D$10,4,FALSE),$Q4599*100)/100,"")</f>
        <v/>
      </c>
      <c r="Y4599" s="6" t="str">
        <f t="shared" si="216"/>
        <v/>
      </c>
      <c r="Z4599" s="6">
        <f>IF($A4599="placement",Y4599,SUMIF($C$10:$C$6209,$C4599,$Y$10:$Y$6209))</f>
        <v>280.08942916759997</v>
      </c>
      <c r="AA4599" s="17">
        <f t="shared" si="217"/>
        <v>2.8093048445607671E-2</v>
      </c>
    </row>
    <row r="4600" spans="1:27" hidden="1" x14ac:dyDescent="0.3">
      <c r="A4600" s="8" t="s">
        <v>17</v>
      </c>
      <c r="B4600" s="8" t="s">
        <v>5227</v>
      </c>
      <c r="C4600" s="8" t="s">
        <v>5228</v>
      </c>
      <c r="D4600" s="8" t="s">
        <v>5235</v>
      </c>
      <c r="E4600" s="8" t="s">
        <v>5236</v>
      </c>
      <c r="F4600" s="29">
        <v>0.28999999999999998</v>
      </c>
      <c r="G4600" s="29">
        <v>0</v>
      </c>
      <c r="H4600" s="30">
        <v>2.3900999999999999</v>
      </c>
      <c r="I4600" s="30">
        <v>0.56359999999999999</v>
      </c>
      <c r="J4600" s="14">
        <v>24</v>
      </c>
      <c r="K4600" s="14">
        <v>6</v>
      </c>
      <c r="L4600" s="12">
        <v>0.23580000000000001</v>
      </c>
      <c r="M4600" s="7">
        <v>1.42479087</v>
      </c>
      <c r="N4600" s="31">
        <v>1</v>
      </c>
      <c r="O4600" s="14">
        <f>IFERROR(VLOOKUP($C4600,'site totals'!$J$2:$K$607,2,FALSE),1)</f>
        <v>440.8134</v>
      </c>
      <c r="P4600" s="32" t="s">
        <v>22</v>
      </c>
      <c r="Q4600" s="12">
        <v>0.29814261320000002</v>
      </c>
      <c r="R4600" s="29">
        <v>0.28999999999999998</v>
      </c>
      <c r="S4600" s="2">
        <f>IF($A4600="site","",VLOOKUP($P4600,margin_ranges!$A$5:$D$10,4,FALSE)/100)</f>
        <v>0.29749999999999999</v>
      </c>
      <c r="T4600" s="6">
        <f>IF(A4600="placement",$J4600*MIN($Q4600,$S4600),"")</f>
        <v>7.14</v>
      </c>
      <c r="U4600" s="6">
        <f>IF($A4600="placement",T4600,SUMIF($C$10:$C$6209,$C4600,$T$10:$T$6209))</f>
        <v>7.14</v>
      </c>
      <c r="V4600" s="34">
        <f t="shared" si="218"/>
        <v>-1.0563380281690127E-2</v>
      </c>
      <c r="W4600" s="24"/>
      <c r="X4600" s="2" t="str">
        <f>IFERROR(MIN(VLOOKUP($W4600,margin_ranges!$A$5:$D$10,4,FALSE),$Q4600*100)/100,"")</f>
        <v/>
      </c>
      <c r="Y4600" s="6">
        <f t="shared" si="216"/>
        <v>7.14</v>
      </c>
      <c r="Z4600" s="6">
        <f>IF($A4600="placement",Y4600,SUMIF($C$10:$C$6209,$C4600,$Y$10:$Y$6209))</f>
        <v>7.14</v>
      </c>
      <c r="AA4600" s="29">
        <f t="shared" si="217"/>
        <v>-1.0563380281690127E-2</v>
      </c>
    </row>
    <row r="4601" spans="1:27" hidden="1" x14ac:dyDescent="0.3">
      <c r="A4601" s="8" t="s">
        <v>17</v>
      </c>
      <c r="B4601" s="8" t="s">
        <v>5227</v>
      </c>
      <c r="C4601" s="8" t="s">
        <v>5228</v>
      </c>
      <c r="D4601" s="8" t="s">
        <v>5241</v>
      </c>
      <c r="E4601" s="8" t="s">
        <v>5242</v>
      </c>
      <c r="F4601" s="29">
        <v>0.28999999999999998</v>
      </c>
      <c r="G4601" s="29">
        <v>0</v>
      </c>
      <c r="H4601" s="30">
        <v>1.9851000000000001</v>
      </c>
      <c r="I4601" s="30">
        <v>1.0764</v>
      </c>
      <c r="J4601" s="14">
        <v>46</v>
      </c>
      <c r="K4601" s="14">
        <v>12</v>
      </c>
      <c r="L4601" s="12">
        <v>0.54220000000000002</v>
      </c>
      <c r="M4601" s="7">
        <v>1.4330214299999999</v>
      </c>
      <c r="N4601" s="31">
        <v>1</v>
      </c>
      <c r="O4601" s="14">
        <f>IFERROR(VLOOKUP($C4601,'site totals'!$J$2:$K$607,2,FALSE),1)</f>
        <v>440.8134</v>
      </c>
      <c r="P4601" s="32" t="s">
        <v>22</v>
      </c>
      <c r="Q4601" s="12">
        <v>0.30217373180000001</v>
      </c>
      <c r="R4601" s="29">
        <v>0.28999999999999998</v>
      </c>
      <c r="S4601" s="2">
        <f>IF($A4601="site","",VLOOKUP($P4601,margin_ranges!$A$5:$D$10,4,FALSE)/100)</f>
        <v>0.29749999999999999</v>
      </c>
      <c r="T4601" s="6">
        <f>IF(A4601="placement",$J4601*MIN($Q4601,$S4601),"")</f>
        <v>13.684999999999999</v>
      </c>
      <c r="U4601" s="6">
        <f>IF($A4601="placement",T4601,SUMIF($C$10:$C$6209,$C4601,$T$10:$T$6209))</f>
        <v>13.684999999999999</v>
      </c>
      <c r="V4601" s="34">
        <f t="shared" si="218"/>
        <v>-1.0563380281690127E-2</v>
      </c>
      <c r="W4601" s="24"/>
      <c r="X4601" s="2" t="str">
        <f>IFERROR(MIN(VLOOKUP($W4601,margin_ranges!$A$5:$D$10,4,FALSE),$Q4601*100)/100,"")</f>
        <v/>
      </c>
      <c r="Y4601" s="6">
        <f t="shared" si="216"/>
        <v>13.684999999999999</v>
      </c>
      <c r="Z4601" s="6">
        <f>IF($A4601="placement",Y4601,SUMIF($C$10:$C$6209,$C4601,$Y$10:$Y$6209))</f>
        <v>13.684999999999999</v>
      </c>
      <c r="AA4601" s="29">
        <f t="shared" si="217"/>
        <v>-1.0563380281690127E-2</v>
      </c>
    </row>
    <row r="4602" spans="1:27" hidden="1" x14ac:dyDescent="0.3">
      <c r="A4602" s="8" t="s">
        <v>17</v>
      </c>
      <c r="B4602" s="8" t="s">
        <v>5227</v>
      </c>
      <c r="C4602" s="8" t="s">
        <v>5228</v>
      </c>
      <c r="D4602" s="8" t="s">
        <v>5231</v>
      </c>
      <c r="E4602" s="8" t="s">
        <v>5232</v>
      </c>
      <c r="F4602" s="29">
        <v>0.28999999999999998</v>
      </c>
      <c r="G4602" s="29">
        <v>0</v>
      </c>
      <c r="H4602" s="30">
        <v>26.550599999999999</v>
      </c>
      <c r="I4602" s="30">
        <v>3.7860999999999998</v>
      </c>
      <c r="J4602" s="14">
        <v>180</v>
      </c>
      <c r="K4602" s="14">
        <v>46</v>
      </c>
      <c r="L4602" s="12">
        <v>0.1426</v>
      </c>
      <c r="M4602" s="7">
        <v>1.5819171400000001</v>
      </c>
      <c r="N4602" s="31">
        <v>1</v>
      </c>
      <c r="O4602" s="14">
        <f>IFERROR(VLOOKUP($C4602,'site totals'!$J$2:$K$607,2,FALSE),1)</f>
        <v>440.8134</v>
      </c>
      <c r="P4602" s="32" t="s">
        <v>22</v>
      </c>
      <c r="Q4602" s="12">
        <v>0.36785563929999998</v>
      </c>
      <c r="R4602" s="29">
        <v>0.28999999999999998</v>
      </c>
      <c r="S4602" s="2">
        <f>IF($A4602="site","",VLOOKUP($P4602,margin_ranges!$A$5:$D$10,4,FALSE)/100)</f>
        <v>0.29749999999999999</v>
      </c>
      <c r="T4602" s="6">
        <f>IF(A4602="placement",$J4602*MIN($Q4602,$S4602),"")</f>
        <v>53.55</v>
      </c>
      <c r="U4602" s="6">
        <f>IF($A4602="placement",T4602,SUMIF($C$10:$C$6209,$C4602,$T$10:$T$6209))</f>
        <v>53.55</v>
      </c>
      <c r="V4602" s="34">
        <f t="shared" si="218"/>
        <v>-1.0563380281690127E-2</v>
      </c>
      <c r="W4602" s="24"/>
      <c r="X4602" s="2" t="str">
        <f>IFERROR(MIN(VLOOKUP($W4602,margin_ranges!$A$5:$D$10,4,FALSE),$Q4602*100)/100,"")</f>
        <v/>
      </c>
      <c r="Y4602" s="6">
        <f t="shared" si="216"/>
        <v>53.55</v>
      </c>
      <c r="Z4602" s="6">
        <f>IF($A4602="placement",Y4602,SUMIF($C$10:$C$6209,$C4602,$Y$10:$Y$6209))</f>
        <v>53.55</v>
      </c>
      <c r="AA4602" s="29">
        <f t="shared" si="217"/>
        <v>-1.0563380281690127E-2</v>
      </c>
    </row>
    <row r="4603" spans="1:27" hidden="1" x14ac:dyDescent="0.3">
      <c r="A4603" s="8" t="s">
        <v>17</v>
      </c>
      <c r="B4603" s="8" t="s">
        <v>5227</v>
      </c>
      <c r="C4603" s="8" t="s">
        <v>5228</v>
      </c>
      <c r="D4603" s="8" t="s">
        <v>5233</v>
      </c>
      <c r="E4603" s="8" t="s">
        <v>5234</v>
      </c>
      <c r="F4603" s="29">
        <v>0.28999999999999998</v>
      </c>
      <c r="G4603" s="29">
        <v>0</v>
      </c>
      <c r="H4603" s="30">
        <v>14.337899999999999</v>
      </c>
      <c r="I4603" s="30">
        <v>7.4607000000000001</v>
      </c>
      <c r="J4603" s="14">
        <v>322</v>
      </c>
      <c r="K4603" s="14">
        <v>83</v>
      </c>
      <c r="L4603" s="12">
        <v>0.52039999999999997</v>
      </c>
      <c r="M4603" s="7">
        <v>1.4405131600000001</v>
      </c>
      <c r="N4603" s="31">
        <v>1</v>
      </c>
      <c r="O4603" s="14">
        <f>IFERROR(VLOOKUP($C4603,'site totals'!$J$2:$K$607,2,FALSE),1)</f>
        <v>440.8134</v>
      </c>
      <c r="P4603" s="32" t="s">
        <v>22</v>
      </c>
      <c r="Q4603" s="12">
        <v>0.3058029424</v>
      </c>
      <c r="R4603" s="29">
        <v>0.28999999999999998</v>
      </c>
      <c r="S4603" s="2">
        <f>IF($A4603="site","",VLOOKUP($P4603,margin_ranges!$A$5:$D$10,4,FALSE)/100)</f>
        <v>0.29749999999999999</v>
      </c>
      <c r="T4603" s="6">
        <f>IF(A4603="placement",$J4603*MIN($Q4603,$S4603),"")</f>
        <v>95.795000000000002</v>
      </c>
      <c r="U4603" s="6">
        <f>IF($A4603="placement",T4603,SUMIF($C$10:$C$6209,$C4603,$T$10:$T$6209))</f>
        <v>95.795000000000002</v>
      </c>
      <c r="V4603" s="34">
        <f t="shared" si="218"/>
        <v>-1.0563380281690127E-2</v>
      </c>
      <c r="W4603" s="24"/>
      <c r="X4603" s="2" t="str">
        <f>IFERROR(MIN(VLOOKUP($W4603,margin_ranges!$A$5:$D$10,4,FALSE),$Q4603*100)/100,"")</f>
        <v/>
      </c>
      <c r="Y4603" s="6">
        <f t="shared" si="216"/>
        <v>95.795000000000002</v>
      </c>
      <c r="Z4603" s="6">
        <f>IF($A4603="placement",Y4603,SUMIF($C$10:$C$6209,$C4603,$Y$10:$Y$6209))</f>
        <v>95.795000000000002</v>
      </c>
      <c r="AA4603" s="29">
        <f t="shared" si="217"/>
        <v>-1.0563380281690127E-2</v>
      </c>
    </row>
    <row r="4604" spans="1:27" hidden="1" x14ac:dyDescent="0.3">
      <c r="A4604" s="8" t="s">
        <v>17</v>
      </c>
      <c r="B4604" s="8" t="s">
        <v>5227</v>
      </c>
      <c r="C4604" s="8" t="s">
        <v>5228</v>
      </c>
      <c r="D4604" s="8" t="s">
        <v>5239</v>
      </c>
      <c r="E4604" s="8" t="s">
        <v>5240</v>
      </c>
      <c r="F4604" s="29">
        <v>0.28999999999999998</v>
      </c>
      <c r="G4604" s="29">
        <v>0</v>
      </c>
      <c r="H4604" s="30">
        <v>13.9716</v>
      </c>
      <c r="I4604" s="30">
        <v>7.4016999999999999</v>
      </c>
      <c r="J4604" s="14">
        <v>325</v>
      </c>
      <c r="K4604" s="14">
        <v>84</v>
      </c>
      <c r="L4604" s="12">
        <v>0.52980000000000005</v>
      </c>
      <c r="M4604" s="7">
        <v>1.4618901</v>
      </c>
      <c r="N4604" s="31">
        <v>1</v>
      </c>
      <c r="O4604" s="14">
        <f>IFERROR(VLOOKUP($C4604,'site totals'!$J$2:$K$607,2,FALSE),1)</f>
        <v>440.8134</v>
      </c>
      <c r="P4604" s="32" t="s">
        <v>22</v>
      </c>
      <c r="Q4604" s="12">
        <v>0.3159540528</v>
      </c>
      <c r="R4604" s="29">
        <v>0.28999999999999998</v>
      </c>
      <c r="S4604" s="2">
        <f>IF($A4604="site","",VLOOKUP($P4604,margin_ranges!$A$5:$D$10,4,FALSE)/100)</f>
        <v>0.29749999999999999</v>
      </c>
      <c r="T4604" s="6">
        <f>IF(A4604="placement",$J4604*MIN($Q4604,$S4604),"")</f>
        <v>96.6875</v>
      </c>
      <c r="U4604" s="6">
        <f>IF($A4604="placement",T4604,SUMIF($C$10:$C$6209,$C4604,$T$10:$T$6209))</f>
        <v>96.6875</v>
      </c>
      <c r="V4604" s="34">
        <f t="shared" si="218"/>
        <v>-1.0563380281690127E-2</v>
      </c>
      <c r="W4604" s="24"/>
      <c r="X4604" s="2" t="str">
        <f>IFERROR(MIN(VLOOKUP($W4604,margin_ranges!$A$5:$D$10,4,FALSE),$Q4604*100)/100,"")</f>
        <v/>
      </c>
      <c r="Y4604" s="6">
        <f t="shared" si="216"/>
        <v>96.6875</v>
      </c>
      <c r="Z4604" s="6">
        <f>IF($A4604="placement",Y4604,SUMIF($C$10:$C$6209,$C4604,$Y$10:$Y$6209))</f>
        <v>96.6875</v>
      </c>
      <c r="AA4604" s="29">
        <f t="shared" si="217"/>
        <v>-1.0563380281690127E-2</v>
      </c>
    </row>
    <row r="4605" spans="1:27" hidden="1" x14ac:dyDescent="0.3">
      <c r="A4605" s="8" t="s">
        <v>17</v>
      </c>
      <c r="B4605" s="8" t="s">
        <v>5227</v>
      </c>
      <c r="C4605" s="8" t="s">
        <v>5228</v>
      </c>
      <c r="D4605" s="8" t="s">
        <v>5237</v>
      </c>
      <c r="E4605" s="8" t="s">
        <v>5238</v>
      </c>
      <c r="F4605" s="29">
        <v>0.28999999999999998</v>
      </c>
      <c r="G4605" s="29">
        <v>0</v>
      </c>
      <c r="H4605" s="30">
        <v>1.3493999999999999</v>
      </c>
      <c r="I4605" s="30">
        <v>0.67230000000000001</v>
      </c>
      <c r="J4605" s="14">
        <v>29</v>
      </c>
      <c r="K4605" s="14">
        <v>8</v>
      </c>
      <c r="L4605" s="12">
        <v>0.49819999999999998</v>
      </c>
      <c r="M4605" s="7">
        <v>1.4548129999999999</v>
      </c>
      <c r="N4605" s="31">
        <v>1</v>
      </c>
      <c r="O4605" s="14">
        <f>IFERROR(VLOOKUP($C4605,'site totals'!$J$2:$K$607,2,FALSE),1)</f>
        <v>440.8134</v>
      </c>
      <c r="P4605" s="32" t="s">
        <v>22</v>
      </c>
      <c r="Q4605" s="12">
        <v>0.31262643600000001</v>
      </c>
      <c r="R4605" s="29">
        <v>0.28999999999999998</v>
      </c>
      <c r="S4605" s="2">
        <f>IF($A4605="site","",VLOOKUP($P4605,margin_ranges!$A$5:$D$10,4,FALSE)/100)</f>
        <v>0.29749999999999999</v>
      </c>
      <c r="T4605" s="6">
        <f>IF(A4605="placement",$J4605*MIN($Q4605,$S4605),"")</f>
        <v>8.6274999999999995</v>
      </c>
      <c r="U4605" s="6">
        <f>IF($A4605="placement",T4605,SUMIF($C$10:$C$6209,$C4605,$T$10:$T$6209))</f>
        <v>8.6274999999999995</v>
      </c>
      <c r="V4605" s="34">
        <f t="shared" si="218"/>
        <v>-1.0563380281690016E-2</v>
      </c>
      <c r="W4605" s="24"/>
      <c r="X4605" s="2" t="str">
        <f>IFERROR(MIN(VLOOKUP($W4605,margin_ranges!$A$5:$D$10,4,FALSE),$Q4605*100)/100,"")</f>
        <v/>
      </c>
      <c r="Y4605" s="6">
        <f t="shared" si="216"/>
        <v>8.6274999999999995</v>
      </c>
      <c r="Z4605" s="6">
        <f>IF($A4605="placement",Y4605,SUMIF($C$10:$C$6209,$C4605,$Y$10:$Y$6209))</f>
        <v>8.6274999999999995</v>
      </c>
      <c r="AA4605" s="29">
        <f t="shared" si="217"/>
        <v>-1.0563380281690016E-2</v>
      </c>
    </row>
    <row r="4606" spans="1:27" hidden="1" x14ac:dyDescent="0.3">
      <c r="A4606" s="8" t="s">
        <v>17</v>
      </c>
      <c r="B4606" s="8" t="s">
        <v>5227</v>
      </c>
      <c r="C4606" s="8" t="s">
        <v>5228</v>
      </c>
      <c r="D4606" s="8" t="s">
        <v>5229</v>
      </c>
      <c r="E4606" s="8" t="s">
        <v>5230</v>
      </c>
      <c r="F4606" s="29">
        <v>0.28999999999999998</v>
      </c>
      <c r="G4606" s="29">
        <v>0</v>
      </c>
      <c r="H4606" s="30">
        <v>1.1355</v>
      </c>
      <c r="I4606" s="30">
        <v>0.31440000000000001</v>
      </c>
      <c r="J4606" s="14">
        <v>13</v>
      </c>
      <c r="K4606" s="14">
        <v>3</v>
      </c>
      <c r="L4606" s="12">
        <v>0.27679999999999999</v>
      </c>
      <c r="M4606" s="7">
        <v>1.4093387900000001</v>
      </c>
      <c r="N4606" s="31">
        <v>1</v>
      </c>
      <c r="O4606" s="14">
        <f>IFERROR(VLOOKUP($C4606,'site totals'!$J$2:$K$607,2,FALSE),1)</f>
        <v>440.8134</v>
      </c>
      <c r="P4606" s="32" t="s">
        <v>22</v>
      </c>
      <c r="Q4606" s="12">
        <v>0.29044740019999998</v>
      </c>
      <c r="R4606" s="29">
        <v>0.28999999999999998</v>
      </c>
      <c r="S4606" s="2">
        <f>IF($A4606="site","",VLOOKUP($P4606,margin_ranges!$A$5:$D$10,4,FALSE)/100)</f>
        <v>0.29749999999999999</v>
      </c>
      <c r="T4606" s="6">
        <f>IF(A4606="placement",$J4606*MIN($Q4606,$S4606),"")</f>
        <v>3.7758162025999997</v>
      </c>
      <c r="U4606" s="6">
        <f>IF($A4606="placement",T4606,SUMIF($C$10:$C$6209,$C4606,$T$10:$T$6209))</f>
        <v>3.7758162025999997</v>
      </c>
      <c r="V4606" s="34">
        <f t="shared" si="218"/>
        <v>-6.301411267606305E-4</v>
      </c>
      <c r="W4606" s="24"/>
      <c r="X4606" s="2" t="str">
        <f>IFERROR(MIN(VLOOKUP($W4606,margin_ranges!$A$5:$D$10,4,FALSE),$Q4606*100)/100,"")</f>
        <v/>
      </c>
      <c r="Y4606" s="6">
        <f t="shared" si="216"/>
        <v>3.7758162025999997</v>
      </c>
      <c r="Z4606" s="6">
        <f>IF($A4606="placement",Y4606,SUMIF($C$10:$C$6209,$C4606,$Y$10:$Y$6209))</f>
        <v>3.7758162025999997</v>
      </c>
      <c r="AA4606" s="29">
        <f t="shared" si="217"/>
        <v>-6.301411267606305E-4</v>
      </c>
    </row>
    <row r="4607" spans="1:27" x14ac:dyDescent="0.3">
      <c r="A4607" s="16" t="s">
        <v>33</v>
      </c>
      <c r="B4607" s="16" t="s">
        <v>5227</v>
      </c>
      <c r="C4607" s="16" t="s">
        <v>5228</v>
      </c>
      <c r="D4607" s="8" t="s">
        <v>34</v>
      </c>
      <c r="E4607" s="16"/>
      <c r="F4607" s="17">
        <v>0.289792855661828</v>
      </c>
      <c r="G4607" s="17">
        <v>0</v>
      </c>
      <c r="H4607" s="36">
        <v>61.880499999999998</v>
      </c>
      <c r="I4607" s="36">
        <v>21.384599999999999</v>
      </c>
      <c r="J4607" s="22">
        <v>945</v>
      </c>
      <c r="K4607" s="22">
        <v>243</v>
      </c>
      <c r="L4607" s="18">
        <v>0.34560000000000002</v>
      </c>
      <c r="M4607" s="19">
        <v>1.47239641</v>
      </c>
      <c r="N4607" s="20">
        <v>1</v>
      </c>
      <c r="O4607" s="22">
        <f>IFERROR(VLOOKUP($C4607,'site totals'!$J$2:$K$607,2,FALSE),1)</f>
        <v>440.8134</v>
      </c>
      <c r="P4607" s="21"/>
      <c r="Q4607" s="18">
        <v>0.32083507439999998</v>
      </c>
      <c r="R4607" s="17">
        <v>0.2898</v>
      </c>
      <c r="S4607" s="18" t="str">
        <f>IF($A4607="site","",VLOOKUP($P4607,margin_ranges!$A$5:$D$10,4,FALSE)/100)</f>
        <v/>
      </c>
      <c r="T4607" s="22" t="str">
        <f>IF(A4607="placement",$J4607*MIN($Q4607,$S4607),"")</f>
        <v/>
      </c>
      <c r="U4607" s="22">
        <f>IF($A4607="placement",T4607,SUMIF($C$10:$C$6209,$C4607,$T$10:$T$6209))</f>
        <v>279.26081620260004</v>
      </c>
      <c r="V4607" s="37">
        <f t="shared" si="218"/>
        <v>-8.0457493940896407E-3</v>
      </c>
      <c r="W4607" s="38"/>
      <c r="X4607" s="18" t="str">
        <f>IFERROR(MIN(VLOOKUP($W4607,margin_ranges!$A$5:$D$10,4,FALSE),$Q4607*100)/100,"")</f>
        <v/>
      </c>
      <c r="Y4607" s="6" t="str">
        <f t="shared" si="216"/>
        <v/>
      </c>
      <c r="Z4607" s="6">
        <f>IF($A4607="placement",Y4607,SUMIF($C$10:$C$6209,$C4607,$Y$10:$Y$6209))</f>
        <v>279.26081620260004</v>
      </c>
      <c r="AA4607" s="17">
        <f t="shared" si="217"/>
        <v>-8.0457493940896407E-3</v>
      </c>
    </row>
    <row r="4608" spans="1:27" hidden="1" x14ac:dyDescent="0.3">
      <c r="A4608" s="8" t="s">
        <v>17</v>
      </c>
      <c r="B4608" s="8" t="s">
        <v>5746</v>
      </c>
      <c r="C4608" s="8" t="s">
        <v>5747</v>
      </c>
      <c r="D4608" s="8" t="s">
        <v>5754</v>
      </c>
      <c r="E4608" s="8" t="s">
        <v>5755</v>
      </c>
      <c r="F4608" s="29">
        <v>0.3</v>
      </c>
      <c r="G4608" s="29">
        <v>0</v>
      </c>
      <c r="H4608" s="30">
        <v>28.071100000000001</v>
      </c>
      <c r="I4608" s="30">
        <v>6.3205999999999998</v>
      </c>
      <c r="J4608" s="14">
        <v>89</v>
      </c>
      <c r="K4608" s="14">
        <v>27</v>
      </c>
      <c r="L4608" s="12">
        <v>0.22520000000000001</v>
      </c>
      <c r="M4608" s="7">
        <v>0.46751122000000001</v>
      </c>
      <c r="N4608" s="31">
        <v>0.2</v>
      </c>
      <c r="O4608" s="14">
        <f>IFERROR(VLOOKUP($C4608,'site totals'!$J$2:$K$607,2,FALSE),1)</f>
        <v>429.08109999999999</v>
      </c>
      <c r="P4608" s="32" t="s">
        <v>91</v>
      </c>
      <c r="Q4608" s="12">
        <v>0.57220277689999999</v>
      </c>
      <c r="R4608" s="29">
        <v>0.3</v>
      </c>
      <c r="S4608" s="2">
        <f>IF($A4608="site","",VLOOKUP($P4608,margin_ranges!$A$5:$D$10,4,FALSE)/100)</f>
        <v>0.29749999999999999</v>
      </c>
      <c r="T4608" s="6">
        <f>IF(A4608="placement",$J4608*MIN($Q4608,$S4608),"")</f>
        <v>26.477499999999999</v>
      </c>
      <c r="U4608" s="6">
        <f>IF($A4608="placement",T4608,SUMIF($C$10:$C$6209,$C4608,$T$10:$T$6209))</f>
        <v>26.477499999999999</v>
      </c>
      <c r="V4608" s="34">
        <f t="shared" si="218"/>
        <v>3.5714285714285587E-3</v>
      </c>
      <c r="W4608" s="24"/>
      <c r="X4608" s="2" t="str">
        <f>IFERROR(MIN(VLOOKUP($W4608,margin_ranges!$A$5:$D$10,4,FALSE),$Q4608*100)/100,"")</f>
        <v/>
      </c>
      <c r="Y4608" s="6">
        <f t="shared" si="216"/>
        <v>26.477499999999999</v>
      </c>
      <c r="Z4608" s="6">
        <f>IF($A4608="placement",Y4608,SUMIF($C$10:$C$6209,$C4608,$Y$10:$Y$6209))</f>
        <v>26.477499999999999</v>
      </c>
      <c r="AA4608" s="29">
        <f t="shared" si="217"/>
        <v>3.5714285714285587E-3</v>
      </c>
    </row>
    <row r="4609" spans="1:27" hidden="1" x14ac:dyDescent="0.3">
      <c r="A4609" s="8" t="s">
        <v>17</v>
      </c>
      <c r="B4609" s="8" t="s">
        <v>5746</v>
      </c>
      <c r="C4609" s="8" t="s">
        <v>5747</v>
      </c>
      <c r="D4609" s="8" t="s">
        <v>5748</v>
      </c>
      <c r="E4609" s="8" t="s">
        <v>5749</v>
      </c>
      <c r="F4609" s="29">
        <v>0.3</v>
      </c>
      <c r="G4609" s="29">
        <v>0</v>
      </c>
      <c r="H4609" s="30">
        <v>36.659199999999998</v>
      </c>
      <c r="I4609" s="30">
        <v>10.298999999999999</v>
      </c>
      <c r="J4609" s="14">
        <v>153</v>
      </c>
      <c r="K4609" s="14">
        <v>46</v>
      </c>
      <c r="L4609" s="12">
        <v>0.28089999999999998</v>
      </c>
      <c r="M4609" s="7">
        <v>0.49413604999999999</v>
      </c>
      <c r="N4609" s="31">
        <v>0.2</v>
      </c>
      <c r="O4609" s="14">
        <f>IFERROR(VLOOKUP($C4609,'site totals'!$J$2:$K$607,2,FALSE),1)</f>
        <v>429.08109999999999</v>
      </c>
      <c r="P4609" s="32" t="s">
        <v>91</v>
      </c>
      <c r="Q4609" s="12">
        <v>0.59525316679999996</v>
      </c>
      <c r="R4609" s="29">
        <v>0.3</v>
      </c>
      <c r="S4609" s="2">
        <f>IF($A4609="site","",VLOOKUP($P4609,margin_ranges!$A$5:$D$10,4,FALSE)/100)</f>
        <v>0.29749999999999999</v>
      </c>
      <c r="T4609" s="6">
        <f>IF(A4609="placement",$J4609*MIN($Q4609,$S4609),"")</f>
        <v>45.517499999999998</v>
      </c>
      <c r="U4609" s="6">
        <f>IF($A4609="placement",T4609,SUMIF($C$10:$C$6209,$C4609,$T$10:$T$6209))</f>
        <v>45.517499999999998</v>
      </c>
      <c r="V4609" s="34">
        <f t="shared" si="218"/>
        <v>3.5714285714285587E-3</v>
      </c>
      <c r="W4609" s="24"/>
      <c r="X4609" s="2" t="str">
        <f>IFERROR(MIN(VLOOKUP($W4609,margin_ranges!$A$5:$D$10,4,FALSE),$Q4609*100)/100,"")</f>
        <v/>
      </c>
      <c r="Y4609" s="6">
        <f t="shared" si="216"/>
        <v>45.517499999999998</v>
      </c>
      <c r="Z4609" s="6">
        <f>IF($A4609="placement",Y4609,SUMIF($C$10:$C$6209,$C4609,$Y$10:$Y$6209))</f>
        <v>45.517499999999998</v>
      </c>
      <c r="AA4609" s="29">
        <f t="shared" si="217"/>
        <v>3.5714285714285587E-3</v>
      </c>
    </row>
    <row r="4610" spans="1:27" hidden="1" x14ac:dyDescent="0.3">
      <c r="A4610" s="8" t="s">
        <v>17</v>
      </c>
      <c r="B4610" s="8" t="s">
        <v>5746</v>
      </c>
      <c r="C4610" s="8" t="s">
        <v>5747</v>
      </c>
      <c r="D4610" s="8" t="s">
        <v>5756</v>
      </c>
      <c r="E4610" s="8" t="s">
        <v>5757</v>
      </c>
      <c r="F4610" s="29">
        <v>0.3</v>
      </c>
      <c r="G4610" s="29">
        <v>1</v>
      </c>
      <c r="H4610" s="30">
        <v>66.383899999999997</v>
      </c>
      <c r="I4610" s="30">
        <v>16.360499999999998</v>
      </c>
      <c r="J4610" s="14">
        <v>220</v>
      </c>
      <c r="K4610" s="14">
        <v>66</v>
      </c>
      <c r="L4610" s="12">
        <v>0.2465</v>
      </c>
      <c r="M4610" s="7">
        <v>0.44890437</v>
      </c>
      <c r="N4610" s="31">
        <v>0.2</v>
      </c>
      <c r="O4610" s="14">
        <f>IFERROR(VLOOKUP($C4610,'site totals'!$J$2:$K$607,2,FALSE),1)</f>
        <v>429.08109999999999</v>
      </c>
      <c r="P4610" s="32" t="s">
        <v>91</v>
      </c>
      <c r="Q4610" s="12">
        <v>0.55447081409999999</v>
      </c>
      <c r="R4610" s="29">
        <v>0.3</v>
      </c>
      <c r="S4610" s="2">
        <f>IF($A4610="site","",VLOOKUP($P4610,margin_ranges!$A$5:$D$10,4,FALSE)/100)</f>
        <v>0.29749999999999999</v>
      </c>
      <c r="T4610" s="6">
        <f>IF(A4610="placement",$J4610*MIN($Q4610,$S4610),"")</f>
        <v>65.45</v>
      </c>
      <c r="U4610" s="6">
        <f>IF($A4610="placement",T4610,SUMIF($C$10:$C$6209,$C4610,$T$10:$T$6209))</f>
        <v>65.45</v>
      </c>
      <c r="V4610" s="34">
        <f t="shared" si="218"/>
        <v>3.5714285714285587E-3</v>
      </c>
      <c r="W4610" s="24"/>
      <c r="X4610" s="2" t="str">
        <f>IFERROR(MIN(VLOOKUP($W4610,margin_ranges!$A$5:$D$10,4,FALSE),$Q4610*100)/100,"")</f>
        <v/>
      </c>
      <c r="Y4610" s="6">
        <f t="shared" si="216"/>
        <v>65.45</v>
      </c>
      <c r="Z4610" s="6">
        <f>IF($A4610="placement",Y4610,SUMIF($C$10:$C$6209,$C4610,$Y$10:$Y$6209))</f>
        <v>65.45</v>
      </c>
      <c r="AA4610" s="29">
        <f t="shared" si="217"/>
        <v>3.5714285714285587E-3</v>
      </c>
    </row>
    <row r="4611" spans="1:27" hidden="1" x14ac:dyDescent="0.3">
      <c r="A4611" s="8" t="s">
        <v>17</v>
      </c>
      <c r="B4611" s="8" t="s">
        <v>5746</v>
      </c>
      <c r="C4611" s="8" t="s">
        <v>5747</v>
      </c>
      <c r="D4611" s="8" t="s">
        <v>5752</v>
      </c>
      <c r="E4611" s="8" t="s">
        <v>5753</v>
      </c>
      <c r="F4611" s="29">
        <v>0.3</v>
      </c>
      <c r="G4611" s="29">
        <v>1</v>
      </c>
      <c r="H4611" s="30">
        <v>50.452100000000002</v>
      </c>
      <c r="I4611" s="30">
        <v>16.171099999999999</v>
      </c>
      <c r="J4611" s="14">
        <v>246</v>
      </c>
      <c r="K4611" s="14">
        <v>74</v>
      </c>
      <c r="L4611" s="12">
        <v>0.32050000000000001</v>
      </c>
      <c r="M4611" s="7">
        <v>0.50693920000000003</v>
      </c>
      <c r="N4611" s="31">
        <v>0.2</v>
      </c>
      <c r="O4611" s="14">
        <f>IFERROR(VLOOKUP($C4611,'site totals'!$J$2:$K$607,2,FALSE),1)</f>
        <v>429.08109999999999</v>
      </c>
      <c r="P4611" s="32" t="s">
        <v>91</v>
      </c>
      <c r="Q4611" s="12">
        <v>0.60547536999999996</v>
      </c>
      <c r="R4611" s="29">
        <v>0.3</v>
      </c>
      <c r="S4611" s="2">
        <f>IF($A4611="site","",VLOOKUP($P4611,margin_ranges!$A$5:$D$10,4,FALSE)/100)</f>
        <v>0.29749999999999999</v>
      </c>
      <c r="T4611" s="6">
        <f>IF(A4611="placement",$J4611*MIN($Q4611,$S4611),"")</f>
        <v>73.185000000000002</v>
      </c>
      <c r="U4611" s="6">
        <f>IF($A4611="placement",T4611,SUMIF($C$10:$C$6209,$C4611,$T$10:$T$6209))</f>
        <v>73.185000000000002</v>
      </c>
      <c r="V4611" s="34">
        <f t="shared" si="218"/>
        <v>3.5714285714285587E-3</v>
      </c>
      <c r="W4611" s="24"/>
      <c r="X4611" s="2" t="str">
        <f>IFERROR(MIN(VLOOKUP($W4611,margin_ranges!$A$5:$D$10,4,FALSE),$Q4611*100)/100,"")</f>
        <v/>
      </c>
      <c r="Y4611" s="6">
        <f t="shared" si="216"/>
        <v>73.185000000000002</v>
      </c>
      <c r="Z4611" s="6">
        <f>IF($A4611="placement",Y4611,SUMIF($C$10:$C$6209,$C4611,$Y$10:$Y$6209))</f>
        <v>73.185000000000002</v>
      </c>
      <c r="AA4611" s="29">
        <f t="shared" si="217"/>
        <v>3.5714285714285587E-3</v>
      </c>
    </row>
    <row r="4612" spans="1:27" hidden="1" x14ac:dyDescent="0.3">
      <c r="A4612" s="8" t="s">
        <v>17</v>
      </c>
      <c r="B4612" s="8" t="s">
        <v>5746</v>
      </c>
      <c r="C4612" s="8" t="s">
        <v>5747</v>
      </c>
      <c r="D4612" s="8" t="s">
        <v>5750</v>
      </c>
      <c r="E4612" s="8" t="s">
        <v>5751</v>
      </c>
      <c r="F4612" s="29">
        <v>0.3</v>
      </c>
      <c r="G4612" s="29">
        <v>1</v>
      </c>
      <c r="H4612" s="30">
        <v>63.134900000000002</v>
      </c>
      <c r="I4612" s="30">
        <v>15.091699999999999</v>
      </c>
      <c r="J4612" s="14">
        <v>212</v>
      </c>
      <c r="K4612" s="14">
        <v>64</v>
      </c>
      <c r="L4612" s="12">
        <v>0.23899999999999999</v>
      </c>
      <c r="M4612" s="7">
        <v>0.46797344000000002</v>
      </c>
      <c r="N4612" s="31">
        <v>0.2</v>
      </c>
      <c r="O4612" s="14">
        <f>IFERROR(VLOOKUP($C4612,'site totals'!$J$2:$K$607,2,FALSE),1)</f>
        <v>429.08109999999999</v>
      </c>
      <c r="P4612" s="32" t="s">
        <v>91</v>
      </c>
      <c r="Q4612" s="12">
        <v>0.57262531689999996</v>
      </c>
      <c r="R4612" s="29">
        <v>0.3</v>
      </c>
      <c r="S4612" s="2">
        <f>IF($A4612="site","",VLOOKUP($P4612,margin_ranges!$A$5:$D$10,4,FALSE)/100)</f>
        <v>0.29749999999999999</v>
      </c>
      <c r="T4612" s="6">
        <f>IF(A4612="placement",$J4612*MIN($Q4612,$S4612),"")</f>
        <v>63.07</v>
      </c>
      <c r="U4612" s="6">
        <f>IF($A4612="placement",T4612,SUMIF($C$10:$C$6209,$C4612,$T$10:$T$6209))</f>
        <v>63.07</v>
      </c>
      <c r="V4612" s="34">
        <f t="shared" si="218"/>
        <v>3.5714285714287808E-3</v>
      </c>
      <c r="W4612" s="24"/>
      <c r="X4612" s="2" t="str">
        <f>IFERROR(MIN(VLOOKUP($W4612,margin_ranges!$A$5:$D$10,4,FALSE),$Q4612*100)/100,"")</f>
        <v/>
      </c>
      <c r="Y4612" s="6">
        <f t="shared" si="216"/>
        <v>63.07</v>
      </c>
      <c r="Z4612" s="6">
        <f>IF($A4612="placement",Y4612,SUMIF($C$10:$C$6209,$C4612,$Y$10:$Y$6209))</f>
        <v>63.07</v>
      </c>
      <c r="AA4612" s="29">
        <f t="shared" si="217"/>
        <v>3.5714285714287808E-3</v>
      </c>
    </row>
    <row r="4613" spans="1:27" x14ac:dyDescent="0.3">
      <c r="A4613" s="16" t="s">
        <v>33</v>
      </c>
      <c r="B4613" s="16" t="s">
        <v>5746</v>
      </c>
      <c r="C4613" s="16" t="s">
        <v>5747</v>
      </c>
      <c r="D4613" s="8" t="s">
        <v>34</v>
      </c>
      <c r="E4613" s="16"/>
      <c r="F4613" s="17">
        <v>0.3</v>
      </c>
      <c r="G4613" s="17">
        <v>0.73753888999999995</v>
      </c>
      <c r="H4613" s="36">
        <v>244.70259999999999</v>
      </c>
      <c r="I4613" s="36">
        <v>64.242900000000006</v>
      </c>
      <c r="J4613" s="22">
        <v>919</v>
      </c>
      <c r="K4613" s="22">
        <v>276</v>
      </c>
      <c r="L4613" s="18">
        <v>0.26250000000000001</v>
      </c>
      <c r="M4613" s="19">
        <v>0.47707430000000001</v>
      </c>
      <c r="N4613" s="20">
        <v>0.2</v>
      </c>
      <c r="O4613" s="22">
        <f>IFERROR(VLOOKUP($C4613,'site totals'!$J$2:$K$607,2,FALSE),1)</f>
        <v>429.08109999999999</v>
      </c>
      <c r="P4613" s="21"/>
      <c r="Q4613" s="18">
        <v>0.58077808600000003</v>
      </c>
      <c r="R4613" s="17">
        <v>0.3</v>
      </c>
      <c r="S4613" s="18" t="str">
        <f>IF($A4613="site","",VLOOKUP($P4613,margin_ranges!$A$5:$D$10,4,FALSE)/100)</f>
        <v/>
      </c>
      <c r="T4613" s="22" t="str">
        <f>IF(A4613="placement",$J4613*MIN($Q4613,$S4613),"")</f>
        <v/>
      </c>
      <c r="U4613" s="22">
        <f>IF($A4613="placement",T4613,SUMIF($C$10:$C$6209,$C4613,$T$10:$T$6209))</f>
        <v>273.7</v>
      </c>
      <c r="V4613" s="37">
        <f t="shared" si="218"/>
        <v>3.1089693766517268E-3</v>
      </c>
      <c r="W4613" s="38"/>
      <c r="X4613" s="18" t="str">
        <f>IFERROR(MIN(VLOOKUP($W4613,margin_ranges!$A$5:$D$10,4,FALSE),$Q4613*100)/100,"")</f>
        <v/>
      </c>
      <c r="Y4613" s="6" t="str">
        <f t="shared" si="216"/>
        <v/>
      </c>
      <c r="Z4613" s="6">
        <f>IF($A4613="placement",Y4613,SUMIF($C$10:$C$6209,$C4613,$Y$10:$Y$6209))</f>
        <v>273.7</v>
      </c>
      <c r="AA4613" s="17">
        <f t="shared" si="217"/>
        <v>3.1089693766517268E-3</v>
      </c>
    </row>
    <row r="4614" spans="1:27" hidden="1" x14ac:dyDescent="0.3">
      <c r="A4614" s="8" t="s">
        <v>17</v>
      </c>
      <c r="B4614" s="8" t="s">
        <v>8028</v>
      </c>
      <c r="C4614" s="8" t="s">
        <v>8029</v>
      </c>
      <c r="D4614" s="8" t="s">
        <v>8032</v>
      </c>
      <c r="E4614" s="8" t="s">
        <v>8033</v>
      </c>
      <c r="F4614" s="29">
        <v>0.28117205914661098</v>
      </c>
      <c r="G4614" s="29">
        <v>1</v>
      </c>
      <c r="H4614" s="30">
        <v>110.7058</v>
      </c>
      <c r="I4614" s="30">
        <v>5.6978999999999997</v>
      </c>
      <c r="J4614" s="14">
        <v>288</v>
      </c>
      <c r="K4614" s="14">
        <v>78</v>
      </c>
      <c r="L4614" s="12">
        <v>5.1499999999999997E-2</v>
      </c>
      <c r="M4614" s="7">
        <v>1.68329573</v>
      </c>
      <c r="N4614" s="31">
        <v>1.21</v>
      </c>
      <c r="O4614" s="14">
        <f>IFERROR(VLOOKUP($C4614,'site totals'!$J$2:$K$607,2,FALSE),1)</f>
        <v>421.4699</v>
      </c>
      <c r="P4614" s="32" t="s">
        <v>478</v>
      </c>
      <c r="Q4614" s="12">
        <v>0.28117205909999998</v>
      </c>
      <c r="R4614" s="29">
        <v>0.33</v>
      </c>
      <c r="S4614" s="2">
        <f>IF($A4614="site","",VLOOKUP($P4614,margin_ranges!$A$5:$D$10,4,FALSE)/100)</f>
        <v>0.43</v>
      </c>
      <c r="T4614" s="6">
        <f>IF(A4614="placement",$J4614*MIN($Q4614,$S4614),"")</f>
        <v>80.977553020800002</v>
      </c>
      <c r="U4614" s="6">
        <f>IF($A4614="placement",T4614,SUMIF($C$10:$C$6209,$C4614,$T$10:$T$6209))</f>
        <v>80.977553020800002</v>
      </c>
      <c r="V4614" s="34">
        <f t="shared" si="218"/>
        <v>7.2877523731343485E-2</v>
      </c>
      <c r="W4614" s="24"/>
      <c r="X4614" s="2" t="str">
        <f>IFERROR(MIN(VLOOKUP($W4614,margin_ranges!$A$5:$D$10,4,FALSE),$Q4614*100)/100,"")</f>
        <v/>
      </c>
      <c r="Y4614" s="6">
        <f t="shared" si="216"/>
        <v>80.977553020800002</v>
      </c>
      <c r="Z4614" s="6">
        <f>IF($A4614="placement",Y4614,SUMIF($C$10:$C$6209,$C4614,$Y$10:$Y$6209))</f>
        <v>80.977553020800002</v>
      </c>
      <c r="AA4614" s="29">
        <f t="shared" si="217"/>
        <v>7.2877523731343485E-2</v>
      </c>
    </row>
    <row r="4615" spans="1:27" hidden="1" x14ac:dyDescent="0.3">
      <c r="A4615" s="8" t="s">
        <v>17</v>
      </c>
      <c r="B4615" s="8" t="s">
        <v>8028</v>
      </c>
      <c r="C4615" s="8" t="s">
        <v>8029</v>
      </c>
      <c r="D4615" s="8" t="s">
        <v>8030</v>
      </c>
      <c r="E4615" s="8" t="s">
        <v>8031</v>
      </c>
      <c r="F4615" s="29">
        <v>0.29232754562907498</v>
      </c>
      <c r="G4615" s="29">
        <v>1</v>
      </c>
      <c r="H4615" s="30">
        <v>157.5926</v>
      </c>
      <c r="I4615" s="30">
        <v>28.672699999999999</v>
      </c>
      <c r="J4615" s="14">
        <v>608</v>
      </c>
      <c r="K4615" s="14">
        <v>168</v>
      </c>
      <c r="L4615" s="12">
        <v>0.18190000000000001</v>
      </c>
      <c r="M4615" s="7">
        <v>0.70654156000000001</v>
      </c>
      <c r="N4615" s="31">
        <v>0.5</v>
      </c>
      <c r="O4615" s="14">
        <f>IFERROR(VLOOKUP($C4615,'site totals'!$J$2:$K$607,2,FALSE),1)</f>
        <v>421.4699</v>
      </c>
      <c r="P4615" s="32" t="s">
        <v>91</v>
      </c>
      <c r="Q4615" s="12">
        <v>0.29232754560000002</v>
      </c>
      <c r="R4615" s="29">
        <v>0.3</v>
      </c>
      <c r="S4615" s="2">
        <f>IF($A4615="site","",VLOOKUP($P4615,margin_ranges!$A$5:$D$10,4,FALSE)/100)</f>
        <v>0.29749999999999999</v>
      </c>
      <c r="T4615" s="6">
        <f>IF(A4615="placement",$J4615*MIN($Q4615,$S4615),"")</f>
        <v>177.73514772480002</v>
      </c>
      <c r="U4615" s="6">
        <f>IF($A4615="placement",T4615,SUMIF($C$10:$C$6209,$C4615,$T$10:$T$6209))</f>
        <v>177.73514772480002</v>
      </c>
      <c r="V4615" s="34">
        <f t="shared" si="218"/>
        <v>1.0960649142857104E-2</v>
      </c>
      <c r="W4615" s="24"/>
      <c r="X4615" s="2" t="str">
        <f>IFERROR(MIN(VLOOKUP($W4615,margin_ranges!$A$5:$D$10,4,FALSE),$Q4615*100)/100,"")</f>
        <v/>
      </c>
      <c r="Y4615" s="6">
        <f t="shared" si="216"/>
        <v>177.73514772480002</v>
      </c>
      <c r="Z4615" s="6">
        <f>IF($A4615="placement",Y4615,SUMIF($C$10:$C$6209,$C4615,$Y$10:$Y$6209))</f>
        <v>177.73514772480002</v>
      </c>
      <c r="AA4615" s="29">
        <f t="shared" si="217"/>
        <v>1.0960649142857104E-2</v>
      </c>
    </row>
    <row r="4616" spans="1:27" x14ac:dyDescent="0.3">
      <c r="A4616" s="16" t="s">
        <v>33</v>
      </c>
      <c r="B4616" s="16" t="s">
        <v>8028</v>
      </c>
      <c r="C4616" s="16" t="s">
        <v>8029</v>
      </c>
      <c r="D4616" s="8" t="s">
        <v>34</v>
      </c>
      <c r="E4616" s="16"/>
      <c r="F4616" s="17">
        <v>0.29051608656750999</v>
      </c>
      <c r="G4616" s="17">
        <v>0.99151802</v>
      </c>
      <c r="H4616" s="36">
        <v>270.37909999999999</v>
      </c>
      <c r="I4616" s="36">
        <v>34.668100000000003</v>
      </c>
      <c r="J4616" s="22">
        <v>903</v>
      </c>
      <c r="K4616" s="22">
        <v>248</v>
      </c>
      <c r="L4616" s="18">
        <v>0.12820000000000001</v>
      </c>
      <c r="M4616" s="19">
        <v>0.86837628</v>
      </c>
      <c r="N4616" s="20">
        <v>0.61609899999999995</v>
      </c>
      <c r="O4616" s="22">
        <f>IFERROR(VLOOKUP($C4616,'site totals'!$J$2:$K$607,2,FALSE),1)</f>
        <v>421.4699</v>
      </c>
      <c r="P4616" s="21"/>
      <c r="Q4616" s="18">
        <v>0.2905160866</v>
      </c>
      <c r="R4616" s="17">
        <v>0.30990000000000001</v>
      </c>
      <c r="S4616" s="18" t="str">
        <f>IF($A4616="site","",VLOOKUP($P4616,margin_ranges!$A$5:$D$10,4,FALSE)/100)</f>
        <v/>
      </c>
      <c r="T4616" s="22" t="str">
        <f>IF(A4616="placement",$J4616*MIN($Q4616,$S4616),"")</f>
        <v/>
      </c>
      <c r="U4616" s="22">
        <f>IF($A4616="placement",T4616,SUMIF($C$10:$C$6209,$C4616,$T$10:$T$6209))</f>
        <v>258.71270074560005</v>
      </c>
      <c r="V4616" s="37">
        <f t="shared" si="218"/>
        <v>3.3902992944833121E-2</v>
      </c>
      <c r="W4616" s="38"/>
      <c r="X4616" s="18" t="str">
        <f>IFERROR(MIN(VLOOKUP($W4616,margin_ranges!$A$5:$D$10,4,FALSE),$Q4616*100)/100,"")</f>
        <v/>
      </c>
      <c r="Y4616" s="6" t="str">
        <f t="shared" si="216"/>
        <v/>
      </c>
      <c r="Z4616" s="6">
        <f>IF($A4616="placement",Y4616,SUMIF($C$10:$C$6209,$C4616,$Y$10:$Y$6209))</f>
        <v>258.71270074560005</v>
      </c>
      <c r="AA4616" s="17">
        <f t="shared" si="217"/>
        <v>3.3902992944833121E-2</v>
      </c>
    </row>
    <row r="4617" spans="1:27" hidden="1" x14ac:dyDescent="0.3">
      <c r="A4617" s="8" t="s">
        <v>17</v>
      </c>
      <c r="B4617" s="8" t="s">
        <v>1574</v>
      </c>
      <c r="C4617" s="8" t="s">
        <v>1575</v>
      </c>
      <c r="D4617" s="8" t="s">
        <v>1582</v>
      </c>
      <c r="E4617" s="8" t="s">
        <v>1583</v>
      </c>
      <c r="F4617" s="29">
        <v>0.160683028642466</v>
      </c>
      <c r="G4617" s="29">
        <v>0</v>
      </c>
      <c r="H4617" s="30">
        <v>15.446099999999999</v>
      </c>
      <c r="I4617" s="30">
        <v>0.80110000000000003</v>
      </c>
      <c r="J4617" s="14">
        <v>52</v>
      </c>
      <c r="K4617" s="14">
        <v>8</v>
      </c>
      <c r="L4617" s="12">
        <v>5.1900000000000002E-2</v>
      </c>
      <c r="M4617" s="7">
        <v>2.1446009799999999</v>
      </c>
      <c r="N4617" s="31">
        <v>1.8</v>
      </c>
      <c r="O4617" s="14">
        <f>IFERROR(VLOOKUP($C4617,'site totals'!$J$2:$K$607,2,FALSE),1)</f>
        <v>419.03530000000001</v>
      </c>
      <c r="P4617" s="32" t="s">
        <v>91</v>
      </c>
      <c r="Q4617" s="12">
        <v>0.1606830286</v>
      </c>
      <c r="R4617" s="29">
        <v>0.35</v>
      </c>
      <c r="S4617" s="2">
        <f>IF($A4617="site","",VLOOKUP($P4617,margin_ranges!$A$5:$D$10,4,FALSE)/100)</f>
        <v>0.29749999999999999</v>
      </c>
      <c r="T4617" s="6">
        <f>IF(A4617="placement",$J4617*MIN($Q4617,$S4617),"")</f>
        <v>8.3555174872000002</v>
      </c>
      <c r="U4617" s="6">
        <f>IF($A4617="placement",T4617,SUMIF($C$10:$C$6209,$C4617,$T$10:$T$6209))</f>
        <v>8.3555174872000002</v>
      </c>
      <c r="V4617" s="34">
        <f t="shared" si="218"/>
        <v>0.29125687907692277</v>
      </c>
      <c r="W4617" s="24"/>
      <c r="X4617" s="2" t="str">
        <f>IFERROR(MIN(VLOOKUP($W4617,margin_ranges!$A$5:$D$10,4,FALSE),$Q4617*100)/100,"")</f>
        <v/>
      </c>
      <c r="Y4617" s="6">
        <f t="shared" si="216"/>
        <v>8.3555174872000002</v>
      </c>
      <c r="Z4617" s="6">
        <f>IF($A4617="placement",Y4617,SUMIF($C$10:$C$6209,$C4617,$Y$10:$Y$6209))</f>
        <v>8.3555174872000002</v>
      </c>
      <c r="AA4617" s="29">
        <f t="shared" si="217"/>
        <v>0.29125687907692277</v>
      </c>
    </row>
    <row r="4618" spans="1:27" hidden="1" x14ac:dyDescent="0.3">
      <c r="A4618" s="8" t="s">
        <v>17</v>
      </c>
      <c r="B4618" s="8" t="s">
        <v>1574</v>
      </c>
      <c r="C4618" s="8" t="s">
        <v>1575</v>
      </c>
      <c r="D4618" s="8" t="s">
        <v>1580</v>
      </c>
      <c r="E4618" s="8" t="s">
        <v>1581</v>
      </c>
      <c r="F4618" s="29">
        <v>0.13273669082182499</v>
      </c>
      <c r="G4618" s="29">
        <v>0</v>
      </c>
      <c r="H4618" s="30">
        <v>40.3155</v>
      </c>
      <c r="I4618" s="30">
        <v>1.0225</v>
      </c>
      <c r="J4618" s="14">
        <v>64</v>
      </c>
      <c r="K4618" s="14">
        <v>8</v>
      </c>
      <c r="L4618" s="12">
        <v>2.5399999999999999E-2</v>
      </c>
      <c r="M4618" s="7">
        <v>2.0754942399999998</v>
      </c>
      <c r="N4618" s="31">
        <v>1.8</v>
      </c>
      <c r="O4618" s="14">
        <f>IFERROR(VLOOKUP($C4618,'site totals'!$J$2:$K$607,2,FALSE),1)</f>
        <v>419.03530000000001</v>
      </c>
      <c r="P4618" s="32" t="s">
        <v>22</v>
      </c>
      <c r="Q4618" s="12">
        <v>0.1327366908</v>
      </c>
      <c r="R4618" s="29">
        <v>0.18</v>
      </c>
      <c r="S4618" s="2">
        <f>IF($A4618="site","",VLOOKUP($P4618,margin_ranges!$A$5:$D$10,4,FALSE)/100)</f>
        <v>0.29749999999999999</v>
      </c>
      <c r="T4618" s="6">
        <f>IF(A4618="placement",$J4618*MIN($Q4618,$S4618),"")</f>
        <v>8.4951482112000001</v>
      </c>
      <c r="U4618" s="6">
        <f>IF($A4618="placement",T4618,SUMIF($C$10:$C$6209,$C4618,$T$10:$T$6209))</f>
        <v>8.4951482112000001</v>
      </c>
      <c r="V4618" s="34">
        <f t="shared" si="218"/>
        <v>5.7638181951219281E-2</v>
      </c>
      <c r="W4618" s="24"/>
      <c r="X4618" s="2" t="str">
        <f>IFERROR(MIN(VLOOKUP($W4618,margin_ranges!$A$5:$D$10,4,FALSE),$Q4618*100)/100,"")</f>
        <v/>
      </c>
      <c r="Y4618" s="6">
        <f t="shared" si="216"/>
        <v>8.4951482112000001</v>
      </c>
      <c r="Z4618" s="6">
        <f>IF($A4618="placement",Y4618,SUMIF($C$10:$C$6209,$C4618,$Y$10:$Y$6209))</f>
        <v>8.4951482112000001</v>
      </c>
      <c r="AA4618" s="29">
        <f t="shared" si="217"/>
        <v>5.7638181951219281E-2</v>
      </c>
    </row>
    <row r="4619" spans="1:27" hidden="1" x14ac:dyDescent="0.3">
      <c r="A4619" s="8" t="s">
        <v>17</v>
      </c>
      <c r="B4619" s="8" t="s">
        <v>1574</v>
      </c>
      <c r="C4619" s="8" t="s">
        <v>1575</v>
      </c>
      <c r="D4619" s="8" t="s">
        <v>1588</v>
      </c>
      <c r="E4619" s="8" t="s">
        <v>1589</v>
      </c>
      <c r="F4619" s="29">
        <v>0.17417415908211401</v>
      </c>
      <c r="G4619" s="29">
        <v>0</v>
      </c>
      <c r="H4619" s="30">
        <v>24.858599999999999</v>
      </c>
      <c r="I4619" s="30">
        <v>1.3041</v>
      </c>
      <c r="J4619" s="14">
        <v>85</v>
      </c>
      <c r="K4619" s="14">
        <v>15</v>
      </c>
      <c r="L4619" s="12">
        <v>5.2499999999999998E-2</v>
      </c>
      <c r="M4619" s="7">
        <v>2.1796363200000002</v>
      </c>
      <c r="N4619" s="31">
        <v>1.8</v>
      </c>
      <c r="O4619" s="14">
        <f>IFERROR(VLOOKUP($C4619,'site totals'!$J$2:$K$607,2,FALSE),1)</f>
        <v>419.03530000000001</v>
      </c>
      <c r="P4619" s="32" t="s">
        <v>22</v>
      </c>
      <c r="Q4619" s="12">
        <v>0.1741741591</v>
      </c>
      <c r="R4619" s="29">
        <v>0.21</v>
      </c>
      <c r="S4619" s="2">
        <f>IF($A4619="site","",VLOOKUP($P4619,margin_ranges!$A$5:$D$10,4,FALSE)/100)</f>
        <v>0.29749999999999999</v>
      </c>
      <c r="T4619" s="6">
        <f>IF(A4619="placement",$J4619*MIN($Q4619,$S4619),"")</f>
        <v>14.8048035235</v>
      </c>
      <c r="U4619" s="6">
        <f>IF($A4619="placement",T4619,SUMIF($C$10:$C$6209,$C4619,$T$10:$T$6209))</f>
        <v>14.8048035235</v>
      </c>
      <c r="V4619" s="34">
        <f t="shared" si="218"/>
        <v>4.5349165696202398E-2</v>
      </c>
      <c r="W4619" s="24"/>
      <c r="X4619" s="2" t="str">
        <f>IFERROR(MIN(VLOOKUP($W4619,margin_ranges!$A$5:$D$10,4,FALSE),$Q4619*100)/100,"")</f>
        <v/>
      </c>
      <c r="Y4619" s="6">
        <f t="shared" si="216"/>
        <v>14.8048035235</v>
      </c>
      <c r="Z4619" s="6">
        <f>IF($A4619="placement",Y4619,SUMIF($C$10:$C$6209,$C4619,$Y$10:$Y$6209))</f>
        <v>14.8048035235</v>
      </c>
      <c r="AA4619" s="29">
        <f t="shared" si="217"/>
        <v>4.5349165696202398E-2</v>
      </c>
    </row>
    <row r="4620" spans="1:27" hidden="1" x14ac:dyDescent="0.3">
      <c r="A4620" s="8" t="s">
        <v>17</v>
      </c>
      <c r="B4620" s="8" t="s">
        <v>1574</v>
      </c>
      <c r="C4620" s="8" t="s">
        <v>1575</v>
      </c>
      <c r="D4620" s="8" t="s">
        <v>1584</v>
      </c>
      <c r="E4620" s="8" t="s">
        <v>1585</v>
      </c>
      <c r="F4620" s="29">
        <v>0.17553533217658701</v>
      </c>
      <c r="G4620" s="29">
        <v>0</v>
      </c>
      <c r="H4620" s="30">
        <v>24.706900000000001</v>
      </c>
      <c r="I4620" s="30">
        <v>1.2935000000000001</v>
      </c>
      <c r="J4620" s="14">
        <v>85</v>
      </c>
      <c r="K4620" s="14">
        <v>15</v>
      </c>
      <c r="L4620" s="12">
        <v>5.2400000000000002E-2</v>
      </c>
      <c r="M4620" s="7">
        <v>2.1832348600000002</v>
      </c>
      <c r="N4620" s="31">
        <v>1.8</v>
      </c>
      <c r="O4620" s="14">
        <f>IFERROR(VLOOKUP($C4620,'site totals'!$J$2:$K$607,2,FALSE),1)</f>
        <v>419.03530000000001</v>
      </c>
      <c r="P4620" s="32" t="s">
        <v>22</v>
      </c>
      <c r="Q4620" s="12">
        <v>0.1755353322</v>
      </c>
      <c r="R4620" s="29">
        <v>0.21</v>
      </c>
      <c r="S4620" s="2">
        <f>IF($A4620="site","",VLOOKUP($P4620,margin_ranges!$A$5:$D$10,4,FALSE)/100)</f>
        <v>0.29749999999999999</v>
      </c>
      <c r="T4620" s="6">
        <f>IF(A4620="placement",$J4620*MIN($Q4620,$S4620),"")</f>
        <v>14.920503237</v>
      </c>
      <c r="U4620" s="6">
        <f>IF($A4620="placement",T4620,SUMIF($C$10:$C$6209,$C4620,$T$10:$T$6209))</f>
        <v>14.920503237</v>
      </c>
      <c r="V4620" s="34">
        <f t="shared" si="218"/>
        <v>4.3626161772151839E-2</v>
      </c>
      <c r="W4620" s="24"/>
      <c r="X4620" s="2" t="str">
        <f>IFERROR(MIN(VLOOKUP($W4620,margin_ranges!$A$5:$D$10,4,FALSE),$Q4620*100)/100,"")</f>
        <v/>
      </c>
      <c r="Y4620" s="6">
        <f t="shared" si="216"/>
        <v>14.920503237</v>
      </c>
      <c r="Z4620" s="6">
        <f>IF($A4620="placement",Y4620,SUMIF($C$10:$C$6209,$C4620,$Y$10:$Y$6209))</f>
        <v>14.920503237</v>
      </c>
      <c r="AA4620" s="29">
        <f t="shared" si="217"/>
        <v>4.3626161772151839E-2</v>
      </c>
    </row>
    <row r="4621" spans="1:27" hidden="1" x14ac:dyDescent="0.3">
      <c r="A4621" s="8" t="s">
        <v>17</v>
      </c>
      <c r="B4621" s="8" t="s">
        <v>1574</v>
      </c>
      <c r="C4621" s="8" t="s">
        <v>1575</v>
      </c>
      <c r="D4621" s="8" t="s">
        <v>1586</v>
      </c>
      <c r="E4621" s="8" t="s">
        <v>1587</v>
      </c>
      <c r="F4621" s="29">
        <v>0.16229930885635899</v>
      </c>
      <c r="G4621" s="29">
        <v>1</v>
      </c>
      <c r="H4621" s="30">
        <v>31.2804</v>
      </c>
      <c r="I4621" s="30">
        <v>1.6141000000000001</v>
      </c>
      <c r="J4621" s="14">
        <v>104</v>
      </c>
      <c r="K4621" s="14">
        <v>17</v>
      </c>
      <c r="L4621" s="12">
        <v>5.16E-2</v>
      </c>
      <c r="M4621" s="7">
        <v>2.1487388300000001</v>
      </c>
      <c r="N4621" s="31">
        <v>1.8</v>
      </c>
      <c r="O4621" s="14">
        <f>IFERROR(VLOOKUP($C4621,'site totals'!$J$2:$K$607,2,FALSE),1)</f>
        <v>419.03530000000001</v>
      </c>
      <c r="P4621" s="32" t="s">
        <v>22</v>
      </c>
      <c r="Q4621" s="12">
        <v>0.16229930889999999</v>
      </c>
      <c r="R4621" s="29">
        <v>0.21</v>
      </c>
      <c r="S4621" s="2">
        <f>IF($A4621="site","",VLOOKUP($P4621,margin_ranges!$A$5:$D$10,4,FALSE)/100)</f>
        <v>0.29749999999999999</v>
      </c>
      <c r="T4621" s="6">
        <f>IF(A4621="placement",$J4621*MIN($Q4621,$S4621),"")</f>
        <v>16.879128125599998</v>
      </c>
      <c r="U4621" s="6">
        <f>IF($A4621="placement",T4621,SUMIF($C$10:$C$6209,$C4621,$T$10:$T$6209))</f>
        <v>16.879128125599998</v>
      </c>
      <c r="V4621" s="34">
        <f t="shared" si="218"/>
        <v>6.0380621645569565E-2</v>
      </c>
      <c r="W4621" s="24"/>
      <c r="X4621" s="2" t="str">
        <f>IFERROR(MIN(VLOOKUP($W4621,margin_ranges!$A$5:$D$10,4,FALSE),$Q4621*100)/100,"")</f>
        <v/>
      </c>
      <c r="Y4621" s="6">
        <f t="shared" si="216"/>
        <v>16.879128125599998</v>
      </c>
      <c r="Z4621" s="6">
        <f>IF($A4621="placement",Y4621,SUMIF($C$10:$C$6209,$C4621,$Y$10:$Y$6209))</f>
        <v>16.879128125599998</v>
      </c>
      <c r="AA4621" s="29">
        <f t="shared" si="217"/>
        <v>6.0380621645569565E-2</v>
      </c>
    </row>
    <row r="4622" spans="1:27" hidden="1" x14ac:dyDescent="0.3">
      <c r="A4622" s="8" t="s">
        <v>17</v>
      </c>
      <c r="B4622" s="8" t="s">
        <v>1574</v>
      </c>
      <c r="C4622" s="8" t="s">
        <v>1575</v>
      </c>
      <c r="D4622" s="8" t="s">
        <v>1578</v>
      </c>
      <c r="E4622" s="8" t="s">
        <v>1579</v>
      </c>
      <c r="F4622" s="29">
        <v>0.14195377395212799</v>
      </c>
      <c r="G4622" s="29">
        <v>1</v>
      </c>
      <c r="H4622" s="30">
        <v>60.8217</v>
      </c>
      <c r="I4622" s="30">
        <v>1.8544</v>
      </c>
      <c r="J4622" s="14">
        <v>117</v>
      </c>
      <c r="K4622" s="14">
        <v>17</v>
      </c>
      <c r="L4622" s="12">
        <v>3.0499999999999999E-2</v>
      </c>
      <c r="M4622" s="7">
        <v>2.0977890800000001</v>
      </c>
      <c r="N4622" s="31">
        <v>1.8</v>
      </c>
      <c r="O4622" s="14">
        <f>IFERROR(VLOOKUP($C4622,'site totals'!$J$2:$K$607,2,FALSE),1)</f>
        <v>419.03530000000001</v>
      </c>
      <c r="P4622" s="32" t="s">
        <v>91</v>
      </c>
      <c r="Q4622" s="12">
        <v>0.141953774</v>
      </c>
      <c r="R4622" s="29">
        <v>0.33</v>
      </c>
      <c r="S4622" s="2">
        <f>IF($A4622="site","",VLOOKUP($P4622,margin_ranges!$A$5:$D$10,4,FALSE)/100)</f>
        <v>0.29749999999999999</v>
      </c>
      <c r="T4622" s="6">
        <f>IF(A4622="placement",$J4622*MIN($Q4622,$S4622),"")</f>
        <v>16.608591558000001</v>
      </c>
      <c r="U4622" s="6">
        <f>IF($A4622="placement",T4622,SUMIF($C$10:$C$6209,$C4622,$T$10:$T$6209))</f>
        <v>16.608591558000001</v>
      </c>
      <c r="V4622" s="34">
        <f t="shared" si="218"/>
        <v>0.2806660089552242</v>
      </c>
      <c r="W4622" s="24"/>
      <c r="X4622" s="2" t="str">
        <f>IFERROR(MIN(VLOOKUP($W4622,margin_ranges!$A$5:$D$10,4,FALSE),$Q4622*100)/100,"")</f>
        <v/>
      </c>
      <c r="Y4622" s="6">
        <f t="shared" si="216"/>
        <v>16.608591558000001</v>
      </c>
      <c r="Z4622" s="6">
        <f>IF($A4622="placement",Y4622,SUMIF($C$10:$C$6209,$C4622,$Y$10:$Y$6209))</f>
        <v>16.608591558000001</v>
      </c>
      <c r="AA4622" s="29">
        <f t="shared" si="217"/>
        <v>0.2806660089552242</v>
      </c>
    </row>
    <row r="4623" spans="1:27" hidden="1" x14ac:dyDescent="0.3">
      <c r="A4623" s="8" t="s">
        <v>17</v>
      </c>
      <c r="B4623" s="8" t="s">
        <v>1574</v>
      </c>
      <c r="C4623" s="8" t="s">
        <v>1575</v>
      </c>
      <c r="D4623" s="8" t="s">
        <v>1590</v>
      </c>
      <c r="E4623" s="8" t="s">
        <v>1591</v>
      </c>
      <c r="F4623" s="29">
        <v>0.13465192499404399</v>
      </c>
      <c r="G4623" s="29">
        <v>0</v>
      </c>
      <c r="H4623" s="30">
        <v>26.509399999999999</v>
      </c>
      <c r="I4623" s="30">
        <v>3.0415999999999999</v>
      </c>
      <c r="J4623" s="14">
        <v>190</v>
      </c>
      <c r="K4623" s="14">
        <v>26</v>
      </c>
      <c r="L4623" s="12">
        <v>0.1147</v>
      </c>
      <c r="M4623" s="7">
        <v>2.0800878300000001</v>
      </c>
      <c r="N4623" s="31">
        <v>1.8</v>
      </c>
      <c r="O4623" s="14">
        <f>IFERROR(VLOOKUP($C4623,'site totals'!$J$2:$K$607,2,FALSE),1)</f>
        <v>419.03530000000001</v>
      </c>
      <c r="P4623" s="32" t="s">
        <v>22</v>
      </c>
      <c r="Q4623" s="12">
        <v>0.13465192500000001</v>
      </c>
      <c r="R4623" s="29">
        <v>0.18</v>
      </c>
      <c r="S4623" s="2">
        <f>IF($A4623="site","",VLOOKUP($P4623,margin_ranges!$A$5:$D$10,4,FALSE)/100)</f>
        <v>0.29749999999999999</v>
      </c>
      <c r="T4623" s="6">
        <f>IF(A4623="placement",$J4623*MIN($Q4623,$S4623),"")</f>
        <v>25.583865750000001</v>
      </c>
      <c r="U4623" s="6">
        <f>IF($A4623="placement",T4623,SUMIF($C$10:$C$6209,$C4623,$T$10:$T$6209))</f>
        <v>25.583865750000001</v>
      </c>
      <c r="V4623" s="34">
        <f t="shared" si="218"/>
        <v>5.5302530487804757E-2</v>
      </c>
      <c r="W4623" s="24"/>
      <c r="X4623" s="2" t="str">
        <f>IFERROR(MIN(VLOOKUP($W4623,margin_ranges!$A$5:$D$10,4,FALSE),$Q4623*100)/100,"")</f>
        <v/>
      </c>
      <c r="Y4623" s="6">
        <f t="shared" si="216"/>
        <v>25.583865750000001</v>
      </c>
      <c r="Z4623" s="6">
        <f>IF($A4623="placement",Y4623,SUMIF($C$10:$C$6209,$C4623,$Y$10:$Y$6209))</f>
        <v>25.583865750000001</v>
      </c>
      <c r="AA4623" s="17">
        <f t="shared" si="217"/>
        <v>5.5302530487804757E-2</v>
      </c>
    </row>
    <row r="4624" spans="1:27" hidden="1" x14ac:dyDescent="0.3">
      <c r="A4624" s="8" t="s">
        <v>17</v>
      </c>
      <c r="B4624" s="8" t="s">
        <v>1574</v>
      </c>
      <c r="C4624" s="8" t="s">
        <v>1575</v>
      </c>
      <c r="D4624" s="8" t="s">
        <v>1576</v>
      </c>
      <c r="E4624" s="8" t="s">
        <v>1577</v>
      </c>
      <c r="F4624" s="29">
        <v>0.14152073312657701</v>
      </c>
      <c r="G4624" s="29">
        <v>0</v>
      </c>
      <c r="H4624" s="30">
        <v>28.453900000000001</v>
      </c>
      <c r="I4624" s="30">
        <v>3.2141000000000002</v>
      </c>
      <c r="J4624" s="14">
        <v>202</v>
      </c>
      <c r="K4624" s="14">
        <v>29</v>
      </c>
      <c r="L4624" s="12">
        <v>0.113</v>
      </c>
      <c r="M4624" s="7">
        <v>2.0967308899999999</v>
      </c>
      <c r="N4624" s="31">
        <v>1.8</v>
      </c>
      <c r="O4624" s="14">
        <f>IFERROR(VLOOKUP($C4624,'site totals'!$J$2:$K$607,2,FALSE),1)</f>
        <v>419.03530000000001</v>
      </c>
      <c r="P4624" s="32" t="s">
        <v>91</v>
      </c>
      <c r="Q4624" s="12">
        <v>0.14152073309999999</v>
      </c>
      <c r="R4624" s="29">
        <v>0.2</v>
      </c>
      <c r="S4624" s="2">
        <f>IF($A4624="site","",VLOOKUP($P4624,margin_ranges!$A$5:$D$10,4,FALSE)/100)</f>
        <v>0.29749999999999999</v>
      </c>
      <c r="T4624" s="6">
        <f>IF(A4624="placement",$J4624*MIN($Q4624,$S4624),"")</f>
        <v>28.587188086199998</v>
      </c>
      <c r="U4624" s="6">
        <f>IF($A4624="placement",T4624,SUMIF($C$10:$C$6209,$C4624,$T$10:$T$6209))</f>
        <v>28.587188086199998</v>
      </c>
      <c r="V4624" s="34">
        <f t="shared" si="218"/>
        <v>7.3099083624999839E-2</v>
      </c>
      <c r="W4624" s="24"/>
      <c r="X4624" s="2" t="str">
        <f>IFERROR(MIN(VLOOKUP($W4624,margin_ranges!$A$5:$D$10,4,FALSE),$Q4624*100)/100,"")</f>
        <v/>
      </c>
      <c r="Y4624" s="6">
        <f t="shared" si="216"/>
        <v>28.587188086199998</v>
      </c>
      <c r="Z4624" s="6">
        <f>IF($A4624="placement",Y4624,SUMIF($C$10:$C$6209,$C4624,$Y$10:$Y$6209))</f>
        <v>28.587188086199998</v>
      </c>
      <c r="AA4624" s="29">
        <f t="shared" si="217"/>
        <v>7.3099083624999839E-2</v>
      </c>
    </row>
    <row r="4625" spans="1:27" x14ac:dyDescent="0.3">
      <c r="A4625" s="16" t="s">
        <v>33</v>
      </c>
      <c r="B4625" s="16" t="s">
        <v>1574</v>
      </c>
      <c r="C4625" s="16" t="s">
        <v>1575</v>
      </c>
      <c r="D4625" s="8" t="s">
        <v>34</v>
      </c>
      <c r="E4625" s="16"/>
      <c r="F4625" s="17">
        <v>0.14932035558817999</v>
      </c>
      <c r="G4625" s="17">
        <v>0.24585040999999999</v>
      </c>
      <c r="H4625" s="36">
        <v>252.3929</v>
      </c>
      <c r="I4625" s="36">
        <v>14.1454</v>
      </c>
      <c r="J4625" s="22">
        <v>898</v>
      </c>
      <c r="K4625" s="22">
        <v>134</v>
      </c>
      <c r="L4625" s="18">
        <v>5.6000000000000001E-2</v>
      </c>
      <c r="M4625" s="19">
        <v>2.1159551799999998</v>
      </c>
      <c r="N4625" s="20">
        <v>1.8</v>
      </c>
      <c r="O4625" s="22">
        <f>IFERROR(VLOOKUP($C4625,'site totals'!$J$2:$K$607,2,FALSE),1)</f>
        <v>419.03530000000001</v>
      </c>
      <c r="P4625" s="21"/>
      <c r="Q4625" s="18">
        <v>0.14932035560000001</v>
      </c>
      <c r="R4625" s="17">
        <v>0.22289999999999999</v>
      </c>
      <c r="S4625" s="18" t="str">
        <f>IF($A4625="site","",VLOOKUP($P4625,margin_ranges!$A$5:$D$10,4,FALSE)/100)</f>
        <v/>
      </c>
      <c r="T4625" s="22" t="str">
        <f>IF(A4625="placement",$J4625*MIN($Q4625,$S4625),"")</f>
        <v/>
      </c>
      <c r="U4625" s="22">
        <f>IF($A4625="placement",T4625,SUMIF($C$10:$C$6209,$C4625,$T$10:$T$6209))</f>
        <v>134.2347459787</v>
      </c>
      <c r="V4625" s="37">
        <f t="shared" si="218"/>
        <v>9.4477030300394338E-2</v>
      </c>
      <c r="W4625" s="38"/>
      <c r="X4625" s="18" t="str">
        <f>IFERROR(MIN(VLOOKUP($W4625,margin_ranges!$A$5:$D$10,4,FALSE),$Q4625*100)/100,"")</f>
        <v/>
      </c>
      <c r="Y4625" s="6" t="str">
        <f t="shared" si="216"/>
        <v/>
      </c>
      <c r="Z4625" s="6">
        <f>IF($A4625="placement",Y4625,SUMIF($C$10:$C$6209,$C4625,$Y$10:$Y$6209))</f>
        <v>134.2347459787</v>
      </c>
      <c r="AA4625" s="17">
        <f t="shared" si="217"/>
        <v>9.4477030300394338E-2</v>
      </c>
    </row>
    <row r="4626" spans="1:27" hidden="1" x14ac:dyDescent="0.3">
      <c r="A4626" s="8" t="s">
        <v>17</v>
      </c>
      <c r="B4626" s="8" t="s">
        <v>8329</v>
      </c>
      <c r="C4626" s="8" t="s">
        <v>8330</v>
      </c>
      <c r="D4626" s="8" t="s">
        <v>8331</v>
      </c>
      <c r="E4626" s="8" t="s">
        <v>8332</v>
      </c>
      <c r="F4626" s="29">
        <v>0.28999999999999998</v>
      </c>
      <c r="G4626" s="29">
        <v>1</v>
      </c>
      <c r="H4626" s="30">
        <v>74.486000000000004</v>
      </c>
      <c r="I4626" s="30">
        <v>10.356999999999999</v>
      </c>
      <c r="J4626" s="14">
        <v>397</v>
      </c>
      <c r="K4626" s="14">
        <v>102</v>
      </c>
      <c r="L4626" s="12">
        <v>0.13900000000000001</v>
      </c>
      <c r="M4626" s="7">
        <v>1.27727693</v>
      </c>
      <c r="N4626" s="31">
        <v>0.5</v>
      </c>
      <c r="O4626" s="14">
        <f>IFERROR(VLOOKUP($C4626,'site totals'!$J$2:$K$607,2,FALSE),1)</f>
        <v>417.23919999999998</v>
      </c>
      <c r="P4626" s="32" t="s">
        <v>22</v>
      </c>
      <c r="Q4626" s="12">
        <v>0.60854221269999997</v>
      </c>
      <c r="R4626" s="29">
        <v>0.28999999999999998</v>
      </c>
      <c r="S4626" s="2">
        <f>IF($A4626="site","",VLOOKUP($P4626,margin_ranges!$A$5:$D$10,4,FALSE)/100)</f>
        <v>0.29749999999999999</v>
      </c>
      <c r="T4626" s="6">
        <f>IF(A4626="placement",$J4626*MIN($Q4626,$S4626),"")</f>
        <v>118.1075</v>
      </c>
      <c r="U4626" s="6">
        <f>IF($A4626="placement",T4626,SUMIF($C$10:$C$6209,$C4626,$T$10:$T$6209))</f>
        <v>118.1075</v>
      </c>
      <c r="V4626" s="34">
        <f t="shared" si="218"/>
        <v>-1.0563380281690238E-2</v>
      </c>
      <c r="W4626" s="24"/>
      <c r="X4626" s="2" t="str">
        <f>IFERROR(MIN(VLOOKUP($W4626,margin_ranges!$A$5:$D$10,4,FALSE),$Q4626*100)/100,"")</f>
        <v/>
      </c>
      <c r="Y4626" s="6">
        <f t="shared" si="216"/>
        <v>118.1075</v>
      </c>
      <c r="Z4626" s="6">
        <f>IF($A4626="placement",Y4626,SUMIF($C$10:$C$6209,$C4626,$Y$10:$Y$6209))</f>
        <v>118.1075</v>
      </c>
      <c r="AA4626" s="29">
        <f t="shared" si="217"/>
        <v>-1.0563380281690238E-2</v>
      </c>
    </row>
    <row r="4627" spans="1:27" hidden="1" x14ac:dyDescent="0.3">
      <c r="A4627" s="8" t="s">
        <v>17</v>
      </c>
      <c r="B4627" s="8" t="s">
        <v>8329</v>
      </c>
      <c r="C4627" s="8" t="s">
        <v>8330</v>
      </c>
      <c r="D4627" s="8" t="s">
        <v>8335</v>
      </c>
      <c r="E4627" s="8" t="s">
        <v>8336</v>
      </c>
      <c r="F4627" s="29">
        <v>0.28999999999999998</v>
      </c>
      <c r="G4627" s="29">
        <v>1</v>
      </c>
      <c r="H4627" s="30">
        <v>48.779400000000003</v>
      </c>
      <c r="I4627" s="30">
        <v>1.5918000000000001</v>
      </c>
      <c r="J4627" s="14">
        <v>59</v>
      </c>
      <c r="K4627" s="14">
        <v>15</v>
      </c>
      <c r="L4627" s="12">
        <v>3.2599999999999997E-2</v>
      </c>
      <c r="M4627" s="7">
        <v>1.24464887</v>
      </c>
      <c r="N4627" s="31">
        <v>0.5</v>
      </c>
      <c r="O4627" s="14">
        <f>IFERROR(VLOOKUP($C4627,'site totals'!$J$2:$K$607,2,FALSE),1)</f>
        <v>417.23919999999998</v>
      </c>
      <c r="P4627" s="32" t="s">
        <v>22</v>
      </c>
      <c r="Q4627" s="12">
        <v>0.59828027539999995</v>
      </c>
      <c r="R4627" s="29">
        <v>0.28999999999999998</v>
      </c>
      <c r="S4627" s="2">
        <f>IF($A4627="site","",VLOOKUP($P4627,margin_ranges!$A$5:$D$10,4,FALSE)/100)</f>
        <v>0.29749999999999999</v>
      </c>
      <c r="T4627" s="6">
        <f>IF(A4627="placement",$J4627*MIN($Q4627,$S4627),"")</f>
        <v>17.552499999999998</v>
      </c>
      <c r="U4627" s="6">
        <f>IF($A4627="placement",T4627,SUMIF($C$10:$C$6209,$C4627,$T$10:$T$6209))</f>
        <v>17.552499999999998</v>
      </c>
      <c r="V4627" s="34">
        <f t="shared" si="218"/>
        <v>-1.0563380281690016E-2</v>
      </c>
      <c r="W4627" s="24"/>
      <c r="X4627" s="2" t="str">
        <f>IFERROR(MIN(VLOOKUP($W4627,margin_ranges!$A$5:$D$10,4,FALSE),$Q4627*100)/100,"")</f>
        <v/>
      </c>
      <c r="Y4627" s="6">
        <f t="shared" si="216"/>
        <v>17.552499999999998</v>
      </c>
      <c r="Z4627" s="6">
        <f>IF($A4627="placement",Y4627,SUMIF($C$10:$C$6209,$C4627,$Y$10:$Y$6209))</f>
        <v>17.552499999999998</v>
      </c>
      <c r="AA4627" s="29">
        <f t="shared" si="217"/>
        <v>-1.0563380281690016E-2</v>
      </c>
    </row>
    <row r="4628" spans="1:27" hidden="1" x14ac:dyDescent="0.3">
      <c r="A4628" s="8" t="s">
        <v>17</v>
      </c>
      <c r="B4628" s="8" t="s">
        <v>8329</v>
      </c>
      <c r="C4628" s="8" t="s">
        <v>8330</v>
      </c>
      <c r="D4628" s="8" t="s">
        <v>8337</v>
      </c>
      <c r="E4628" s="8" t="s">
        <v>8338</v>
      </c>
      <c r="F4628" s="29">
        <v>0.28999999999999898</v>
      </c>
      <c r="G4628" s="29">
        <v>1</v>
      </c>
      <c r="H4628" s="30">
        <v>73.5762</v>
      </c>
      <c r="I4628" s="30">
        <v>10.408300000000001</v>
      </c>
      <c r="J4628" s="14">
        <v>378</v>
      </c>
      <c r="K4628" s="14">
        <v>97</v>
      </c>
      <c r="L4628" s="12">
        <v>0.14149999999999999</v>
      </c>
      <c r="M4628" s="7">
        <v>1.21119438</v>
      </c>
      <c r="N4628" s="31">
        <v>0.5</v>
      </c>
      <c r="O4628" s="14">
        <f>IFERROR(VLOOKUP($C4628,'site totals'!$J$2:$K$607,2,FALSE),1)</f>
        <v>417.23919999999998</v>
      </c>
      <c r="P4628" s="32" t="s">
        <v>22</v>
      </c>
      <c r="Q4628" s="12">
        <v>0.58718434539999997</v>
      </c>
      <c r="R4628" s="29">
        <v>0.28999999999999998</v>
      </c>
      <c r="S4628" s="2">
        <f>IF($A4628="site","",VLOOKUP($P4628,margin_ranges!$A$5:$D$10,4,FALSE)/100)</f>
        <v>0.29749999999999999</v>
      </c>
      <c r="T4628" s="6">
        <f>IF(A4628="placement",$J4628*MIN($Q4628,$S4628),"")</f>
        <v>112.455</v>
      </c>
      <c r="U4628" s="6">
        <f>IF($A4628="placement",T4628,SUMIF($C$10:$C$6209,$C4628,$T$10:$T$6209))</f>
        <v>112.455</v>
      </c>
      <c r="V4628" s="34">
        <f t="shared" si="218"/>
        <v>-1.0563380281690016E-2</v>
      </c>
      <c r="W4628" s="24"/>
      <c r="X4628" s="2" t="str">
        <f>IFERROR(MIN(VLOOKUP($W4628,margin_ranges!$A$5:$D$10,4,FALSE),$Q4628*100)/100,"")</f>
        <v/>
      </c>
      <c r="Y4628" s="6">
        <f t="shared" si="216"/>
        <v>112.455</v>
      </c>
      <c r="Z4628" s="6">
        <f>IF($A4628="placement",Y4628,SUMIF($C$10:$C$6209,$C4628,$Y$10:$Y$6209))</f>
        <v>112.455</v>
      </c>
      <c r="AA4628" s="29">
        <f t="shared" si="217"/>
        <v>-1.0563380281690016E-2</v>
      </c>
    </row>
    <row r="4629" spans="1:27" hidden="1" x14ac:dyDescent="0.3">
      <c r="A4629" s="8" t="s">
        <v>17</v>
      </c>
      <c r="B4629" s="8" t="s">
        <v>8329</v>
      </c>
      <c r="C4629" s="8" t="s">
        <v>8330</v>
      </c>
      <c r="D4629" s="8" t="s">
        <v>8333</v>
      </c>
      <c r="E4629" s="8" t="s">
        <v>8334</v>
      </c>
      <c r="F4629" s="29">
        <v>0.28999999999999998</v>
      </c>
      <c r="G4629" s="29">
        <v>1</v>
      </c>
      <c r="H4629" s="30">
        <v>45.932400000000001</v>
      </c>
      <c r="I4629" s="30">
        <v>1.659</v>
      </c>
      <c r="J4629" s="14">
        <v>60</v>
      </c>
      <c r="K4629" s="14">
        <v>15</v>
      </c>
      <c r="L4629" s="12">
        <v>3.61E-2</v>
      </c>
      <c r="M4629" s="7">
        <v>1.19733058</v>
      </c>
      <c r="N4629" s="31">
        <v>0.5</v>
      </c>
      <c r="O4629" s="14">
        <f>IFERROR(VLOOKUP($C4629,'site totals'!$J$2:$K$607,2,FALSE),1)</f>
        <v>417.23919999999998</v>
      </c>
      <c r="P4629" s="32" t="s">
        <v>22</v>
      </c>
      <c r="Q4629" s="12">
        <v>0.58240438419999996</v>
      </c>
      <c r="R4629" s="29">
        <v>0.28999999999999998</v>
      </c>
      <c r="S4629" s="2">
        <f>IF($A4629="site","",VLOOKUP($P4629,margin_ranges!$A$5:$D$10,4,FALSE)/100)</f>
        <v>0.29749999999999999</v>
      </c>
      <c r="T4629" s="6">
        <f>IF(A4629="placement",$J4629*MIN($Q4629,$S4629),"")</f>
        <v>17.849999999999998</v>
      </c>
      <c r="U4629" s="6">
        <f>IF($A4629="placement",T4629,SUMIF($C$10:$C$6209,$C4629,$T$10:$T$6209))</f>
        <v>17.849999999999998</v>
      </c>
      <c r="V4629" s="34">
        <f t="shared" si="218"/>
        <v>-1.0563380281689905E-2</v>
      </c>
      <c r="W4629" s="24"/>
      <c r="X4629" s="2" t="str">
        <f>IFERROR(MIN(VLOOKUP($W4629,margin_ranges!$A$5:$D$10,4,FALSE),$Q4629*100)/100,"")</f>
        <v/>
      </c>
      <c r="Y4629" s="6">
        <f t="shared" si="216"/>
        <v>17.849999999999998</v>
      </c>
      <c r="Z4629" s="6">
        <f>IF($A4629="placement",Y4629,SUMIF($C$10:$C$6209,$C4629,$Y$10:$Y$6209))</f>
        <v>17.849999999999998</v>
      </c>
      <c r="AA4629" s="29">
        <f t="shared" si="217"/>
        <v>-1.0563380281689905E-2</v>
      </c>
    </row>
    <row r="4630" spans="1:27" x14ac:dyDescent="0.3">
      <c r="A4630" s="16" t="s">
        <v>33</v>
      </c>
      <c r="B4630" s="16" t="s">
        <v>8329</v>
      </c>
      <c r="C4630" s="16" t="s">
        <v>8330</v>
      </c>
      <c r="D4630" s="8" t="s">
        <v>34</v>
      </c>
      <c r="E4630" s="16"/>
      <c r="F4630" s="17">
        <v>0.28999999999999998</v>
      </c>
      <c r="G4630" s="17">
        <v>1</v>
      </c>
      <c r="H4630" s="36">
        <v>242.7739</v>
      </c>
      <c r="I4630" s="36">
        <v>24.016100000000002</v>
      </c>
      <c r="J4630" s="22">
        <v>894</v>
      </c>
      <c r="K4630" s="22">
        <v>230</v>
      </c>
      <c r="L4630" s="18">
        <v>9.8900000000000002E-2</v>
      </c>
      <c r="M4630" s="19">
        <v>1.24095234</v>
      </c>
      <c r="N4630" s="20">
        <v>0.5</v>
      </c>
      <c r="O4630" s="22">
        <f>IFERROR(VLOOKUP($C4630,'site totals'!$J$2:$K$607,2,FALSE),1)</f>
        <v>417.23919999999998</v>
      </c>
      <c r="P4630" s="21"/>
      <c r="Q4630" s="18">
        <v>0.59708363929999997</v>
      </c>
      <c r="R4630" s="17">
        <v>0.28999999999999998</v>
      </c>
      <c r="S4630" s="18" t="str">
        <f>IF($A4630="site","",VLOOKUP($P4630,margin_ranges!$A$5:$D$10,4,FALSE)/100)</f>
        <v/>
      </c>
      <c r="T4630" s="22" t="str">
        <f>IF(A4630="placement",$J4630*MIN($Q4630,$S4630),"")</f>
        <v/>
      </c>
      <c r="U4630" s="22">
        <f>IF($A4630="placement",T4630,SUMIF($C$10:$C$6209,$C4630,$T$10:$T$6209))</f>
        <v>265.96500000000003</v>
      </c>
      <c r="V4630" s="37">
        <f t="shared" si="218"/>
        <v>-1.0563380281690238E-2</v>
      </c>
      <c r="W4630" s="38"/>
      <c r="X4630" s="18" t="str">
        <f>IFERROR(MIN(VLOOKUP($W4630,margin_ranges!$A$5:$D$10,4,FALSE),$Q4630*100)/100,"")</f>
        <v/>
      </c>
      <c r="Y4630" s="6" t="str">
        <f t="shared" si="216"/>
        <v/>
      </c>
      <c r="Z4630" s="6">
        <f>IF($A4630="placement",Y4630,SUMIF($C$10:$C$6209,$C4630,$Y$10:$Y$6209))</f>
        <v>265.96500000000003</v>
      </c>
      <c r="AA4630" s="17">
        <f t="shared" si="217"/>
        <v>-1.0563380281690238E-2</v>
      </c>
    </row>
    <row r="4631" spans="1:27" hidden="1" x14ac:dyDescent="0.3">
      <c r="A4631" s="8" t="s">
        <v>17</v>
      </c>
      <c r="B4631" s="8" t="s">
        <v>11050</v>
      </c>
      <c r="C4631" s="8" t="s">
        <v>11051</v>
      </c>
      <c r="D4631" s="8" t="s">
        <v>11052</v>
      </c>
      <c r="E4631" s="8" t="s">
        <v>11053</v>
      </c>
      <c r="F4631" s="29">
        <v>0.25</v>
      </c>
      <c r="G4631" s="29">
        <v>1</v>
      </c>
      <c r="H4631" s="30">
        <v>47.601900000000001</v>
      </c>
      <c r="I4631" s="30">
        <v>15.1159</v>
      </c>
      <c r="J4631" s="14">
        <v>365</v>
      </c>
      <c r="K4631" s="14">
        <v>91</v>
      </c>
      <c r="L4631" s="12">
        <v>0.3175</v>
      </c>
      <c r="M4631" s="7">
        <v>0.80416211999999998</v>
      </c>
      <c r="N4631" s="31">
        <v>0.4</v>
      </c>
      <c r="O4631" s="14">
        <f>IFERROR(VLOOKUP($C4631,'site totals'!$J$2:$K$607,2,FALSE),1)</f>
        <v>414.4504</v>
      </c>
      <c r="P4631" s="32" t="s">
        <v>91</v>
      </c>
      <c r="Q4631" s="12">
        <v>0.50258786030000002</v>
      </c>
      <c r="R4631" s="29">
        <v>0.25</v>
      </c>
      <c r="S4631" s="2">
        <f>IF($A4631="site","",VLOOKUP($P4631,margin_ranges!$A$5:$D$10,4,FALSE)/100)</f>
        <v>0.29749999999999999</v>
      </c>
      <c r="T4631" s="6">
        <f>IF(A4631="placement",$J4631*MIN($Q4631,$S4631),"")</f>
        <v>108.58749999999999</v>
      </c>
      <c r="U4631" s="6">
        <f>IF($A4631="placement",T4631,SUMIF($C$10:$C$6209,$C4631,$T$10:$T$6209))</f>
        <v>108.58749999999999</v>
      </c>
      <c r="V4631" s="34">
        <f t="shared" si="218"/>
        <v>-6.3333333333333242E-2</v>
      </c>
      <c r="W4631" s="24"/>
      <c r="X4631" s="2" t="str">
        <f>IFERROR(MIN(VLOOKUP($W4631,margin_ranges!$A$5:$D$10,4,FALSE),$Q4631*100)/100,"")</f>
        <v/>
      </c>
      <c r="Y4631" s="6">
        <f t="shared" si="216"/>
        <v>108.58749999999999</v>
      </c>
      <c r="Z4631" s="6">
        <f>IF($A4631="placement",Y4631,SUMIF($C$10:$C$6209,$C4631,$Y$10:$Y$6209))</f>
        <v>108.58749999999999</v>
      </c>
      <c r="AA4631" s="29">
        <f t="shared" si="217"/>
        <v>-6.3333333333333242E-2</v>
      </c>
    </row>
    <row r="4632" spans="1:27" hidden="1" x14ac:dyDescent="0.3">
      <c r="A4632" s="8" t="s">
        <v>17</v>
      </c>
      <c r="B4632" s="8" t="s">
        <v>11050</v>
      </c>
      <c r="C4632" s="8" t="s">
        <v>11051</v>
      </c>
      <c r="D4632" s="8" t="s">
        <v>11054</v>
      </c>
      <c r="E4632" s="8" t="s">
        <v>11055</v>
      </c>
      <c r="F4632" s="29">
        <v>0.33</v>
      </c>
      <c r="G4632" s="29">
        <v>1</v>
      </c>
      <c r="H4632" s="30">
        <v>47.880400000000002</v>
      </c>
      <c r="I4632" s="30">
        <v>9.6090999999999998</v>
      </c>
      <c r="J4632" s="14">
        <v>243</v>
      </c>
      <c r="K4632" s="14">
        <v>80</v>
      </c>
      <c r="L4632" s="12">
        <v>0.20069999999999999</v>
      </c>
      <c r="M4632" s="7">
        <v>0.84378302999999999</v>
      </c>
      <c r="N4632" s="31">
        <v>0.4</v>
      </c>
      <c r="O4632" s="14">
        <f>IFERROR(VLOOKUP($C4632,'site totals'!$J$2:$K$607,2,FALSE),1)</f>
        <v>414.4504</v>
      </c>
      <c r="P4632" s="32" t="s">
        <v>91</v>
      </c>
      <c r="Q4632" s="12">
        <v>0.52594448500000002</v>
      </c>
      <c r="R4632" s="29">
        <v>0.33</v>
      </c>
      <c r="S4632" s="2">
        <f>IF($A4632="site","",VLOOKUP($P4632,margin_ranges!$A$5:$D$10,4,FALSE)/100)</f>
        <v>0.29749999999999999</v>
      </c>
      <c r="T4632" s="6">
        <f>IF(A4632="placement",$J4632*MIN($Q4632,$S4632),"")</f>
        <v>72.29249999999999</v>
      </c>
      <c r="U4632" s="6">
        <f>IF($A4632="placement",T4632,SUMIF($C$10:$C$6209,$C4632,$T$10:$T$6209))</f>
        <v>72.29249999999999</v>
      </c>
      <c r="V4632" s="34">
        <f t="shared" si="218"/>
        <v>4.850746268656736E-2</v>
      </c>
      <c r="W4632" s="24"/>
      <c r="X4632" s="2" t="str">
        <f>IFERROR(MIN(VLOOKUP($W4632,margin_ranges!$A$5:$D$10,4,FALSE),$Q4632*100)/100,"")</f>
        <v/>
      </c>
      <c r="Y4632" s="6">
        <f t="shared" si="216"/>
        <v>72.29249999999999</v>
      </c>
      <c r="Z4632" s="6">
        <f>IF($A4632="placement",Y4632,SUMIF($C$10:$C$6209,$C4632,$Y$10:$Y$6209))</f>
        <v>72.29249999999999</v>
      </c>
      <c r="AA4632" s="29">
        <f t="shared" si="217"/>
        <v>4.850746268656736E-2</v>
      </c>
    </row>
    <row r="4633" spans="1:27" hidden="1" x14ac:dyDescent="0.3">
      <c r="A4633" s="8" t="s">
        <v>17</v>
      </c>
      <c r="B4633" s="8" t="s">
        <v>11050</v>
      </c>
      <c r="C4633" s="8" t="s">
        <v>11051</v>
      </c>
      <c r="D4633" s="8" t="s">
        <v>11056</v>
      </c>
      <c r="E4633" s="8" t="s">
        <v>11057</v>
      </c>
      <c r="F4633" s="29">
        <v>0.33</v>
      </c>
      <c r="G4633" s="29">
        <v>1</v>
      </c>
      <c r="H4633" s="30">
        <v>47.9589</v>
      </c>
      <c r="I4633" s="30">
        <v>10.8086</v>
      </c>
      <c r="J4633" s="14">
        <v>280</v>
      </c>
      <c r="K4633" s="14">
        <v>92</v>
      </c>
      <c r="L4633" s="12">
        <v>0.22539999999999999</v>
      </c>
      <c r="M4633" s="7">
        <v>0.86412635000000004</v>
      </c>
      <c r="N4633" s="31">
        <v>0.4</v>
      </c>
      <c r="O4633" s="14">
        <f>IFERROR(VLOOKUP($C4633,'site totals'!$J$2:$K$607,2,FALSE),1)</f>
        <v>414.4504</v>
      </c>
      <c r="P4633" s="32" t="s">
        <v>91</v>
      </c>
      <c r="Q4633" s="12">
        <v>0.53710473270000003</v>
      </c>
      <c r="R4633" s="29">
        <v>0.33</v>
      </c>
      <c r="S4633" s="2">
        <f>IF($A4633="site","",VLOOKUP($P4633,margin_ranges!$A$5:$D$10,4,FALSE)/100)</f>
        <v>0.29749999999999999</v>
      </c>
      <c r="T4633" s="6">
        <f>IF(A4633="placement",$J4633*MIN($Q4633,$S4633),"")</f>
        <v>83.3</v>
      </c>
      <c r="U4633" s="6">
        <f>IF($A4633="placement",T4633,SUMIF($C$10:$C$6209,$C4633,$T$10:$T$6209))</f>
        <v>83.3</v>
      </c>
      <c r="V4633" s="34">
        <f t="shared" si="218"/>
        <v>4.850746268656736E-2</v>
      </c>
      <c r="W4633" s="24"/>
      <c r="X4633" s="2" t="str">
        <f>IFERROR(MIN(VLOOKUP($W4633,margin_ranges!$A$5:$D$10,4,FALSE),$Q4633*100)/100,"")</f>
        <v/>
      </c>
      <c r="Y4633" s="6">
        <f t="shared" si="216"/>
        <v>83.3</v>
      </c>
      <c r="Z4633" s="6">
        <f>IF($A4633="placement",Y4633,SUMIF($C$10:$C$6209,$C4633,$Y$10:$Y$6209))</f>
        <v>83.3</v>
      </c>
      <c r="AA4633" s="17">
        <f t="shared" si="217"/>
        <v>4.850746268656736E-2</v>
      </c>
    </row>
    <row r="4634" spans="1:27" x14ac:dyDescent="0.3">
      <c r="A4634" s="16" t="s">
        <v>33</v>
      </c>
      <c r="B4634" s="16" t="s">
        <v>11050</v>
      </c>
      <c r="C4634" s="16" t="s">
        <v>11051</v>
      </c>
      <c r="D4634" s="8" t="s">
        <v>34</v>
      </c>
      <c r="E4634" s="16"/>
      <c r="F4634" s="17">
        <v>0.29715086775160499</v>
      </c>
      <c r="G4634" s="17">
        <v>1</v>
      </c>
      <c r="H4634" s="36">
        <v>143.44110000000001</v>
      </c>
      <c r="I4634" s="36">
        <v>35.5336</v>
      </c>
      <c r="J4634" s="22">
        <v>888</v>
      </c>
      <c r="K4634" s="22">
        <v>264</v>
      </c>
      <c r="L4634" s="18">
        <v>0.2477</v>
      </c>
      <c r="M4634" s="19">
        <v>0.83311637000000005</v>
      </c>
      <c r="N4634" s="20">
        <v>0.4</v>
      </c>
      <c r="O4634" s="22">
        <f>IFERROR(VLOOKUP($C4634,'site totals'!$J$2:$K$607,2,FALSE),1)</f>
        <v>414.4504</v>
      </c>
      <c r="P4634" s="21"/>
      <c r="Q4634" s="18">
        <v>0.51987499589999997</v>
      </c>
      <c r="R4634" s="17">
        <v>0.29720000000000002</v>
      </c>
      <c r="S4634" s="18" t="str">
        <f>IF($A4634="site","",VLOOKUP($P4634,margin_ranges!$A$5:$D$10,4,FALSE)/100)</f>
        <v/>
      </c>
      <c r="T4634" s="22" t="str">
        <f>IF(A4634="placement",$J4634*MIN($Q4634,$S4634),"")</f>
        <v/>
      </c>
      <c r="U4634" s="22">
        <f>IF($A4634="placement",T4634,SUMIF($C$10:$C$6209,$C4634,$T$10:$T$6209))</f>
        <v>264.18</v>
      </c>
      <c r="V4634" s="37">
        <f t="shared" si="218"/>
        <v>-4.2686397268087983E-4</v>
      </c>
      <c r="W4634" s="38"/>
      <c r="X4634" s="18" t="str">
        <f>IFERROR(MIN(VLOOKUP($W4634,margin_ranges!$A$5:$D$10,4,FALSE),$Q4634*100)/100,"")</f>
        <v/>
      </c>
      <c r="Y4634" s="6" t="str">
        <f t="shared" si="216"/>
        <v/>
      </c>
      <c r="Z4634" s="6">
        <f>IF($A4634="placement",Y4634,SUMIF($C$10:$C$6209,$C4634,$Y$10:$Y$6209))</f>
        <v>264.18</v>
      </c>
      <c r="AA4634" s="17">
        <f t="shared" si="217"/>
        <v>-4.2686397268087983E-4</v>
      </c>
    </row>
    <row r="4635" spans="1:27" hidden="1" x14ac:dyDescent="0.3">
      <c r="A4635" s="8" t="s">
        <v>17</v>
      </c>
      <c r="B4635" s="8" t="s">
        <v>5910</v>
      </c>
      <c r="C4635" s="8" t="s">
        <v>5911</v>
      </c>
      <c r="D4635" s="8" t="s">
        <v>5918</v>
      </c>
      <c r="E4635" s="8" t="s">
        <v>5919</v>
      </c>
      <c r="F4635" s="29">
        <v>0.249999999999999</v>
      </c>
      <c r="G4635" s="29">
        <v>0</v>
      </c>
      <c r="H4635" s="30">
        <v>12.3376</v>
      </c>
      <c r="I4635" s="30">
        <v>2.4174000000000002</v>
      </c>
      <c r="J4635" s="14">
        <v>50</v>
      </c>
      <c r="K4635" s="14">
        <v>12</v>
      </c>
      <c r="L4635" s="12">
        <v>0.19589999999999999</v>
      </c>
      <c r="M4635" s="7">
        <v>0.68370712</v>
      </c>
      <c r="N4635" s="31">
        <v>0.3</v>
      </c>
      <c r="O4635" s="14">
        <f>IFERROR(VLOOKUP($C4635,'site totals'!$J$2:$K$607,2,FALSE),1)</f>
        <v>412.90159999999997</v>
      </c>
      <c r="P4635" s="32" t="s">
        <v>91</v>
      </c>
      <c r="Q4635" s="12">
        <v>0.56121562579999995</v>
      </c>
      <c r="R4635" s="29">
        <v>0.25</v>
      </c>
      <c r="S4635" s="2">
        <f>IF($A4635="site","",VLOOKUP($P4635,margin_ranges!$A$5:$D$10,4,FALSE)/100)</f>
        <v>0.29749999999999999</v>
      </c>
      <c r="T4635" s="6">
        <f>IF(A4635="placement",$J4635*MIN($Q4635,$S4635),"")</f>
        <v>14.875</v>
      </c>
      <c r="U4635" s="6">
        <f>IF($A4635="placement",T4635,SUMIF($C$10:$C$6209,$C4635,$T$10:$T$6209))</f>
        <v>14.875</v>
      </c>
      <c r="V4635" s="34">
        <f t="shared" si="218"/>
        <v>-6.3333333333333353E-2</v>
      </c>
      <c r="W4635" s="24"/>
      <c r="X4635" s="2" t="str">
        <f>IFERROR(MIN(VLOOKUP($W4635,margin_ranges!$A$5:$D$10,4,FALSE),$Q4635*100)/100,"")</f>
        <v/>
      </c>
      <c r="Y4635" s="6">
        <f t="shared" si="216"/>
        <v>14.875</v>
      </c>
      <c r="Z4635" s="6">
        <f>IF($A4635="placement",Y4635,SUMIF($C$10:$C$6209,$C4635,$Y$10:$Y$6209))</f>
        <v>14.875</v>
      </c>
      <c r="AA4635" s="29">
        <f t="shared" si="217"/>
        <v>-6.3333333333333353E-2</v>
      </c>
    </row>
    <row r="4636" spans="1:27" hidden="1" x14ac:dyDescent="0.3">
      <c r="A4636" s="8" t="s">
        <v>17</v>
      </c>
      <c r="B4636" s="8" t="s">
        <v>5910</v>
      </c>
      <c r="C4636" s="8" t="s">
        <v>5911</v>
      </c>
      <c r="D4636" s="8" t="s">
        <v>5922</v>
      </c>
      <c r="E4636" s="8" t="s">
        <v>5923</v>
      </c>
      <c r="F4636" s="29">
        <v>0.249999999999999</v>
      </c>
      <c r="G4636" s="29">
        <v>0</v>
      </c>
      <c r="H4636" s="30">
        <v>12.3169</v>
      </c>
      <c r="I4636" s="30">
        <v>3.5666000000000002</v>
      </c>
      <c r="J4636" s="14">
        <v>65</v>
      </c>
      <c r="K4636" s="14">
        <v>16</v>
      </c>
      <c r="L4636" s="12">
        <v>0.28960000000000002</v>
      </c>
      <c r="M4636" s="7">
        <v>0.61203812999999996</v>
      </c>
      <c r="N4636" s="31">
        <v>0.3</v>
      </c>
      <c r="O4636" s="14">
        <f>IFERROR(VLOOKUP($C4636,'site totals'!$J$2:$K$607,2,FALSE),1)</f>
        <v>412.90159999999997</v>
      </c>
      <c r="P4636" s="32" t="s">
        <v>91</v>
      </c>
      <c r="Q4636" s="12">
        <v>0.50983446170000002</v>
      </c>
      <c r="R4636" s="29">
        <v>0.25</v>
      </c>
      <c r="S4636" s="2">
        <f>IF($A4636="site","",VLOOKUP($P4636,margin_ranges!$A$5:$D$10,4,FALSE)/100)</f>
        <v>0.29749999999999999</v>
      </c>
      <c r="T4636" s="6">
        <f>IF(A4636="placement",$J4636*MIN($Q4636,$S4636),"")</f>
        <v>19.337499999999999</v>
      </c>
      <c r="U4636" s="6">
        <f>IF($A4636="placement",T4636,SUMIF($C$10:$C$6209,$C4636,$T$10:$T$6209))</f>
        <v>19.337499999999999</v>
      </c>
      <c r="V4636" s="34">
        <f t="shared" si="218"/>
        <v>-6.3333333333333353E-2</v>
      </c>
      <c r="W4636" s="24"/>
      <c r="X4636" s="2" t="str">
        <f>IFERROR(MIN(VLOOKUP($W4636,margin_ranges!$A$5:$D$10,4,FALSE),$Q4636*100)/100,"")</f>
        <v/>
      </c>
      <c r="Y4636" s="6">
        <f t="shared" si="216"/>
        <v>19.337499999999999</v>
      </c>
      <c r="Z4636" s="6">
        <f>IF($A4636="placement",Y4636,SUMIF($C$10:$C$6209,$C4636,$Y$10:$Y$6209))</f>
        <v>19.337499999999999</v>
      </c>
      <c r="AA4636" s="29">
        <f t="shared" si="217"/>
        <v>-6.3333333333333353E-2</v>
      </c>
    </row>
    <row r="4637" spans="1:27" hidden="1" x14ac:dyDescent="0.3">
      <c r="A4637" s="8" t="s">
        <v>17</v>
      </c>
      <c r="B4637" s="8" t="s">
        <v>5910</v>
      </c>
      <c r="C4637" s="8" t="s">
        <v>5911</v>
      </c>
      <c r="D4637" s="8" t="s">
        <v>5920</v>
      </c>
      <c r="E4637" s="8" t="s">
        <v>5921</v>
      </c>
      <c r="F4637" s="29">
        <v>0.25</v>
      </c>
      <c r="G4637" s="29">
        <v>0</v>
      </c>
      <c r="H4637" s="30">
        <v>12.446899999999999</v>
      </c>
      <c r="I4637" s="30">
        <v>2.4539</v>
      </c>
      <c r="J4637" s="14">
        <v>41</v>
      </c>
      <c r="K4637" s="14">
        <v>10</v>
      </c>
      <c r="L4637" s="12">
        <v>0.1971</v>
      </c>
      <c r="M4637" s="7">
        <v>0.55348430999999998</v>
      </c>
      <c r="N4637" s="31">
        <v>0.3</v>
      </c>
      <c r="O4637" s="14">
        <f>IFERROR(VLOOKUP($C4637,'site totals'!$J$2:$K$607,2,FALSE),1)</f>
        <v>412.90159999999997</v>
      </c>
      <c r="P4637" s="32" t="s">
        <v>91</v>
      </c>
      <c r="Q4637" s="12">
        <v>0.45797921580000001</v>
      </c>
      <c r="R4637" s="29">
        <v>0.25</v>
      </c>
      <c r="S4637" s="2">
        <f>IF($A4637="site","",VLOOKUP($P4637,margin_ranges!$A$5:$D$10,4,FALSE)/100)</f>
        <v>0.29749999999999999</v>
      </c>
      <c r="T4637" s="6">
        <f>IF(A4637="placement",$J4637*MIN($Q4637,$S4637),"")</f>
        <v>12.1975</v>
      </c>
      <c r="U4637" s="6">
        <f>IF($A4637="placement",T4637,SUMIF($C$10:$C$6209,$C4637,$T$10:$T$6209))</f>
        <v>12.1975</v>
      </c>
      <c r="V4637" s="34">
        <f t="shared" si="218"/>
        <v>-6.3333333333333242E-2</v>
      </c>
      <c r="W4637" s="24"/>
      <c r="X4637" s="2" t="str">
        <f>IFERROR(MIN(VLOOKUP($W4637,margin_ranges!$A$5:$D$10,4,FALSE),$Q4637*100)/100,"")</f>
        <v/>
      </c>
      <c r="Y4637" s="6">
        <f t="shared" si="216"/>
        <v>12.1975</v>
      </c>
      <c r="Z4637" s="6">
        <f>IF($A4637="placement",Y4637,SUMIF($C$10:$C$6209,$C4637,$Y$10:$Y$6209))</f>
        <v>12.1975</v>
      </c>
      <c r="AA4637" s="29">
        <f t="shared" si="217"/>
        <v>-6.3333333333333242E-2</v>
      </c>
    </row>
    <row r="4638" spans="1:27" hidden="1" x14ac:dyDescent="0.3">
      <c r="A4638" s="8" t="s">
        <v>17</v>
      </c>
      <c r="B4638" s="8" t="s">
        <v>5910</v>
      </c>
      <c r="C4638" s="8" t="s">
        <v>5911</v>
      </c>
      <c r="D4638" s="8" t="s">
        <v>5926</v>
      </c>
      <c r="E4638" s="8" t="s">
        <v>5927</v>
      </c>
      <c r="F4638" s="29">
        <v>0.29999999999999899</v>
      </c>
      <c r="G4638" s="29">
        <v>0</v>
      </c>
      <c r="H4638" s="30">
        <v>23.557700000000001</v>
      </c>
      <c r="I4638" s="30">
        <v>10.112399999999999</v>
      </c>
      <c r="J4638" s="14">
        <v>184</v>
      </c>
      <c r="K4638" s="14">
        <v>55</v>
      </c>
      <c r="L4638" s="12">
        <v>0.42930000000000001</v>
      </c>
      <c r="M4638" s="7">
        <v>0.60620951999999995</v>
      </c>
      <c r="N4638" s="31">
        <v>0.3</v>
      </c>
      <c r="O4638" s="14">
        <f>IFERROR(VLOOKUP($C4638,'site totals'!$J$2:$K$607,2,FALSE),1)</f>
        <v>412.90159999999997</v>
      </c>
      <c r="P4638" s="32" t="s">
        <v>91</v>
      </c>
      <c r="Q4638" s="12">
        <v>0.50512159339999996</v>
      </c>
      <c r="R4638" s="29">
        <v>0.3</v>
      </c>
      <c r="S4638" s="2">
        <f>IF($A4638="site","",VLOOKUP($P4638,margin_ranges!$A$5:$D$10,4,FALSE)/100)</f>
        <v>0.29749999999999999</v>
      </c>
      <c r="T4638" s="6">
        <f>IF(A4638="placement",$J4638*MIN($Q4638,$S4638),"")</f>
        <v>54.739999999999995</v>
      </c>
      <c r="U4638" s="6">
        <f>IF($A4638="placement",T4638,SUMIF($C$10:$C$6209,$C4638,$T$10:$T$6209))</f>
        <v>54.739999999999995</v>
      </c>
      <c r="V4638" s="34">
        <f t="shared" si="218"/>
        <v>3.5714285714285587E-3</v>
      </c>
      <c r="W4638" s="24"/>
      <c r="X4638" s="2" t="str">
        <f>IFERROR(MIN(VLOOKUP($W4638,margin_ranges!$A$5:$D$10,4,FALSE),$Q4638*100)/100,"")</f>
        <v/>
      </c>
      <c r="Y4638" s="6">
        <f t="shared" si="216"/>
        <v>54.739999999999995</v>
      </c>
      <c r="Z4638" s="6">
        <f>IF($A4638="placement",Y4638,SUMIF($C$10:$C$6209,$C4638,$Y$10:$Y$6209))</f>
        <v>54.739999999999995</v>
      </c>
      <c r="AA4638" s="29">
        <f t="shared" si="217"/>
        <v>3.5714285714285587E-3</v>
      </c>
    </row>
    <row r="4639" spans="1:27" hidden="1" x14ac:dyDescent="0.3">
      <c r="A4639" s="8" t="s">
        <v>17</v>
      </c>
      <c r="B4639" s="8" t="s">
        <v>5910</v>
      </c>
      <c r="C4639" s="8" t="s">
        <v>5911</v>
      </c>
      <c r="D4639" s="33" t="s">
        <v>12058</v>
      </c>
      <c r="E4639" s="8" t="s">
        <v>12059</v>
      </c>
      <c r="F4639" s="29">
        <v>0.3</v>
      </c>
      <c r="G4639" s="29">
        <v>0</v>
      </c>
      <c r="H4639" s="30">
        <v>1.0284</v>
      </c>
      <c r="I4639" s="30">
        <v>0.34789999999999999</v>
      </c>
      <c r="J4639" s="14">
        <v>7</v>
      </c>
      <c r="K4639" s="14">
        <v>2</v>
      </c>
      <c r="L4639" s="12">
        <v>0.33829999999999999</v>
      </c>
      <c r="M4639" s="7">
        <v>0.64014373999999996</v>
      </c>
      <c r="N4639" s="31">
        <v>0.3</v>
      </c>
      <c r="O4639" s="14">
        <f>IFERROR(VLOOKUP($C4639,'site totals'!$J$2:$K$607,2,FALSE),1)</f>
        <v>412.90159999999997</v>
      </c>
      <c r="P4639" s="32" t="s">
        <v>91</v>
      </c>
      <c r="Q4639" s="12">
        <v>0.53135525260000005</v>
      </c>
      <c r="R4639" s="29">
        <v>0.3</v>
      </c>
      <c r="S4639" s="2">
        <f>IF($A4639="site","",VLOOKUP($P4639,margin_ranges!$A$5:$D$10,4,FALSE)/100)</f>
        <v>0.29749999999999999</v>
      </c>
      <c r="T4639" s="6">
        <f>IF(A4639="placement",$J4639*MIN($Q4639,$S4639),"")</f>
        <v>2.0825</v>
      </c>
      <c r="U4639" s="6">
        <f>IF($A4639="placement",T4639,SUMIF($C$10:$C$6209,$C4639,$T$10:$T$6209))</f>
        <v>2.0825</v>
      </c>
      <c r="V4639" s="34">
        <f t="shared" si="218"/>
        <v>3.5714285714287808E-3</v>
      </c>
      <c r="W4639" s="24"/>
      <c r="X4639" s="2" t="str">
        <f>IFERROR(MIN(VLOOKUP($W4639,margin_ranges!$A$5:$D$10,4,FALSE),$Q4639*100)/100,"")</f>
        <v/>
      </c>
      <c r="Y4639" s="6">
        <f t="shared" si="216"/>
        <v>2.0825</v>
      </c>
      <c r="Z4639" s="6">
        <f>IF($A4639="placement",Y4639,SUMIF($C$10:$C$6209,$C4639,$Y$10:$Y$6209))</f>
        <v>2.0825</v>
      </c>
      <c r="AA4639" s="29">
        <f t="shared" si="217"/>
        <v>3.5714285714287808E-3</v>
      </c>
    </row>
    <row r="4640" spans="1:27" hidden="1" x14ac:dyDescent="0.3">
      <c r="A4640" s="8" t="s">
        <v>17</v>
      </c>
      <c r="B4640" s="8" t="s">
        <v>5910</v>
      </c>
      <c r="C4640" s="8" t="s">
        <v>5911</v>
      </c>
      <c r="D4640" s="8" t="s">
        <v>5916</v>
      </c>
      <c r="E4640" s="8" t="s">
        <v>5917</v>
      </c>
      <c r="F4640" s="29">
        <v>0.3</v>
      </c>
      <c r="G4640" s="29">
        <v>0</v>
      </c>
      <c r="H4640" s="30">
        <v>7.9775999999999998</v>
      </c>
      <c r="I4640" s="30">
        <v>5.5930999999999997</v>
      </c>
      <c r="J4640" s="14">
        <v>91</v>
      </c>
      <c r="K4640" s="14">
        <v>27</v>
      </c>
      <c r="L4640" s="12">
        <v>0.70109999999999995</v>
      </c>
      <c r="M4640" s="7">
        <v>0.54492746000000003</v>
      </c>
      <c r="N4640" s="31">
        <v>0.3</v>
      </c>
      <c r="O4640" s="14">
        <f>IFERROR(VLOOKUP($C4640,'site totals'!$J$2:$K$607,2,FALSE),1)</f>
        <v>412.90159999999997</v>
      </c>
      <c r="P4640" s="32" t="s">
        <v>91</v>
      </c>
      <c r="Q4640" s="12">
        <v>0.4494680103</v>
      </c>
      <c r="R4640" s="29">
        <v>0.3</v>
      </c>
      <c r="S4640" s="2">
        <f>IF($A4640="site","",VLOOKUP($P4640,margin_ranges!$A$5:$D$10,4,FALSE)/100)</f>
        <v>0.29749999999999999</v>
      </c>
      <c r="T4640" s="6">
        <f>IF(A4640="placement",$J4640*MIN($Q4640,$S4640),"")</f>
        <v>27.072499999999998</v>
      </c>
      <c r="U4640" s="6">
        <f>IF($A4640="placement",T4640,SUMIF($C$10:$C$6209,$C4640,$T$10:$T$6209))</f>
        <v>27.072499999999998</v>
      </c>
      <c r="V4640" s="34">
        <f t="shared" si="218"/>
        <v>3.5714285714287808E-3</v>
      </c>
      <c r="W4640" s="24"/>
      <c r="X4640" s="2" t="str">
        <f>IFERROR(MIN(VLOOKUP($W4640,margin_ranges!$A$5:$D$10,4,FALSE),$Q4640*100)/100,"")</f>
        <v/>
      </c>
      <c r="Y4640" s="6">
        <f t="shared" ref="Y4640:Y4703" si="219">IF(A4640="placement",IF($X4640="",$T4640,$J4640*MIN($Q4640,$X4640)),"")</f>
        <v>27.072499999999998</v>
      </c>
      <c r="Z4640" s="6">
        <f>IF($A4640="placement",Y4640,SUMIF($C$10:$C$6209,$C4640,$Y$10:$Y$6209))</f>
        <v>27.072499999999998</v>
      </c>
      <c r="AA4640" s="29">
        <f t="shared" ref="AA4640:AA4703" si="220">($J4640-$Z4640)/($J4640*(1-$R4640))-1</f>
        <v>3.5714285714287808E-3</v>
      </c>
    </row>
    <row r="4641" spans="1:27" hidden="1" x14ac:dyDescent="0.3">
      <c r="A4641" s="8" t="s">
        <v>17</v>
      </c>
      <c r="B4641" s="8" t="s">
        <v>5910</v>
      </c>
      <c r="C4641" s="8" t="s">
        <v>5911</v>
      </c>
      <c r="D4641" s="8" t="s">
        <v>5912</v>
      </c>
      <c r="E4641" s="8" t="s">
        <v>5913</v>
      </c>
      <c r="F4641" s="29">
        <v>0.34999999999999898</v>
      </c>
      <c r="G4641" s="29">
        <v>0</v>
      </c>
      <c r="H4641" s="30">
        <v>15.3066</v>
      </c>
      <c r="I4641" s="30">
        <v>7.6448</v>
      </c>
      <c r="J4641" s="14">
        <v>138</v>
      </c>
      <c r="K4641" s="14">
        <v>48</v>
      </c>
      <c r="L4641" s="12">
        <v>0.49940000000000001</v>
      </c>
      <c r="M4641" s="7">
        <v>0.60246666999999998</v>
      </c>
      <c r="N4641" s="31">
        <v>0.3</v>
      </c>
      <c r="O4641" s="14">
        <f>IFERROR(VLOOKUP($C4641,'site totals'!$J$2:$K$607,2,FALSE),1)</f>
        <v>412.90159999999997</v>
      </c>
      <c r="P4641" s="32" t="s">
        <v>91</v>
      </c>
      <c r="Q4641" s="12">
        <v>0.50204714009999996</v>
      </c>
      <c r="R4641" s="29">
        <v>0.35</v>
      </c>
      <c r="S4641" s="2">
        <f>IF($A4641="site","",VLOOKUP($P4641,margin_ranges!$A$5:$D$10,4,FALSE)/100)</f>
        <v>0.29749999999999999</v>
      </c>
      <c r="T4641" s="6">
        <f>IF(A4641="placement",$J4641*MIN($Q4641,$S4641),"")</f>
        <v>41.055</v>
      </c>
      <c r="U4641" s="6">
        <f>IF($A4641="placement",T4641,SUMIF($C$10:$C$6209,$C4641,$T$10:$T$6209))</f>
        <v>41.055</v>
      </c>
      <c r="V4641" s="34">
        <f t="shared" si="218"/>
        <v>8.0769230769230704E-2</v>
      </c>
      <c r="W4641" s="24"/>
      <c r="X4641" s="2" t="str">
        <f>IFERROR(MIN(VLOOKUP($W4641,margin_ranges!$A$5:$D$10,4,FALSE),$Q4641*100)/100,"")</f>
        <v/>
      </c>
      <c r="Y4641" s="6">
        <f t="shared" si="219"/>
        <v>41.055</v>
      </c>
      <c r="Z4641" s="6">
        <f>IF($A4641="placement",Y4641,SUMIF($C$10:$C$6209,$C4641,$Y$10:$Y$6209))</f>
        <v>41.055</v>
      </c>
      <c r="AA4641" s="29">
        <f t="shared" si="220"/>
        <v>8.0769230769230704E-2</v>
      </c>
    </row>
    <row r="4642" spans="1:27" hidden="1" x14ac:dyDescent="0.3">
      <c r="A4642" s="8" t="s">
        <v>17</v>
      </c>
      <c r="B4642" s="8" t="s">
        <v>5910</v>
      </c>
      <c r="C4642" s="8" t="s">
        <v>5911</v>
      </c>
      <c r="D4642" s="8" t="s">
        <v>5914</v>
      </c>
      <c r="E4642" s="8" t="s">
        <v>5915</v>
      </c>
      <c r="F4642" s="29">
        <v>0.34999999999999898</v>
      </c>
      <c r="G4642" s="29">
        <v>0</v>
      </c>
      <c r="H4642" s="30">
        <v>16.434699999999999</v>
      </c>
      <c r="I4642" s="30">
        <v>11.789899999999999</v>
      </c>
      <c r="J4642" s="14">
        <v>217</v>
      </c>
      <c r="K4642" s="14">
        <v>76</v>
      </c>
      <c r="L4642" s="12">
        <v>0.71740000000000004</v>
      </c>
      <c r="M4642" s="7">
        <v>0.61445795000000003</v>
      </c>
      <c r="N4642" s="31">
        <v>0.3</v>
      </c>
      <c r="O4642" s="14">
        <f>IFERROR(VLOOKUP($C4642,'site totals'!$J$2:$K$607,2,FALSE),1)</f>
        <v>412.90159999999997</v>
      </c>
      <c r="P4642" s="32" t="s">
        <v>91</v>
      </c>
      <c r="Q4642" s="12">
        <v>0.51176479870000002</v>
      </c>
      <c r="R4642" s="29">
        <v>0.35</v>
      </c>
      <c r="S4642" s="2">
        <f>IF($A4642="site","",VLOOKUP($P4642,margin_ranges!$A$5:$D$10,4,FALSE)/100)</f>
        <v>0.29749999999999999</v>
      </c>
      <c r="T4642" s="6">
        <f>IF(A4642="placement",$J4642*MIN($Q4642,$S4642),"")</f>
        <v>64.55749999999999</v>
      </c>
      <c r="U4642" s="6">
        <f>IF($A4642="placement",T4642,SUMIF($C$10:$C$6209,$C4642,$T$10:$T$6209))</f>
        <v>64.55749999999999</v>
      </c>
      <c r="V4642" s="34">
        <f t="shared" si="218"/>
        <v>8.0769230769230704E-2</v>
      </c>
      <c r="W4642" s="24"/>
      <c r="X4642" s="2" t="str">
        <f>IFERROR(MIN(VLOOKUP($W4642,margin_ranges!$A$5:$D$10,4,FALSE),$Q4642*100)/100,"")</f>
        <v/>
      </c>
      <c r="Y4642" s="6">
        <f t="shared" si="219"/>
        <v>64.55749999999999</v>
      </c>
      <c r="Z4642" s="6">
        <f>IF($A4642="placement",Y4642,SUMIF($C$10:$C$6209,$C4642,$Y$10:$Y$6209))</f>
        <v>64.55749999999999</v>
      </c>
      <c r="AA4642" s="29">
        <f t="shared" si="220"/>
        <v>8.0769230769230704E-2</v>
      </c>
    </row>
    <row r="4643" spans="1:27" hidden="1" x14ac:dyDescent="0.3">
      <c r="A4643" s="8" t="s">
        <v>17</v>
      </c>
      <c r="B4643" s="8" t="s">
        <v>5910</v>
      </c>
      <c r="C4643" s="8" t="s">
        <v>5911</v>
      </c>
      <c r="D4643" s="8" t="s">
        <v>5924</v>
      </c>
      <c r="E4643" s="8" t="s">
        <v>5925</v>
      </c>
      <c r="F4643" s="29">
        <v>0.35</v>
      </c>
      <c r="G4643" s="29">
        <v>0</v>
      </c>
      <c r="H4643" s="30">
        <v>12.706</v>
      </c>
      <c r="I4643" s="30">
        <v>5.0095999999999998</v>
      </c>
      <c r="J4643" s="14">
        <v>81</v>
      </c>
      <c r="K4643" s="14">
        <v>28</v>
      </c>
      <c r="L4643" s="12">
        <v>0.39429999999999998</v>
      </c>
      <c r="M4643" s="7">
        <v>0.53688029999999998</v>
      </c>
      <c r="N4643" s="31">
        <v>0.3</v>
      </c>
      <c r="O4643" s="14">
        <f>IFERROR(VLOOKUP($C4643,'site totals'!$J$2:$K$607,2,FALSE),1)</f>
        <v>412.90159999999997</v>
      </c>
      <c r="P4643" s="32" t="s">
        <v>91</v>
      </c>
      <c r="Q4643" s="12">
        <v>0.4412162288</v>
      </c>
      <c r="R4643" s="29">
        <v>0.35</v>
      </c>
      <c r="S4643" s="2">
        <f>IF($A4643="site","",VLOOKUP($P4643,margin_ranges!$A$5:$D$10,4,FALSE)/100)</f>
        <v>0.29749999999999999</v>
      </c>
      <c r="T4643" s="6">
        <f>IF(A4643="placement",$J4643*MIN($Q4643,$S4643),"")</f>
        <v>24.0975</v>
      </c>
      <c r="U4643" s="6">
        <f>IF($A4643="placement",T4643,SUMIF($C$10:$C$6209,$C4643,$T$10:$T$6209))</f>
        <v>24.0975</v>
      </c>
      <c r="V4643" s="34">
        <f t="shared" si="218"/>
        <v>8.0769230769230926E-2</v>
      </c>
      <c r="W4643" s="24"/>
      <c r="X4643" s="2" t="str">
        <f>IFERROR(MIN(VLOOKUP($W4643,margin_ranges!$A$5:$D$10,4,FALSE),$Q4643*100)/100,"")</f>
        <v/>
      </c>
      <c r="Y4643" s="6">
        <f t="shared" si="219"/>
        <v>24.0975</v>
      </c>
      <c r="Z4643" s="6">
        <f>IF($A4643="placement",Y4643,SUMIF($C$10:$C$6209,$C4643,$Y$10:$Y$6209))</f>
        <v>24.0975</v>
      </c>
      <c r="AA4643" s="29">
        <f t="shared" si="220"/>
        <v>8.0769230769230926E-2</v>
      </c>
    </row>
    <row r="4644" spans="1:27" x14ac:dyDescent="0.3">
      <c r="A4644" s="16" t="s">
        <v>33</v>
      </c>
      <c r="B4644" s="16" t="s">
        <v>5910</v>
      </c>
      <c r="C4644" s="16" t="s">
        <v>5911</v>
      </c>
      <c r="D4644" s="8" t="s">
        <v>34</v>
      </c>
      <c r="E4644" s="16"/>
      <c r="F4644" s="17">
        <v>0.31532828887076197</v>
      </c>
      <c r="G4644" s="17">
        <v>0</v>
      </c>
      <c r="H4644" s="36">
        <v>117.47329999999999</v>
      </c>
      <c r="I4644" s="36">
        <v>49.594900000000003</v>
      </c>
      <c r="J4644" s="22">
        <v>885</v>
      </c>
      <c r="K4644" s="22">
        <v>279</v>
      </c>
      <c r="L4644" s="18">
        <v>0.42220000000000002</v>
      </c>
      <c r="M4644" s="19">
        <v>0.59467802000000003</v>
      </c>
      <c r="N4644" s="20">
        <v>0.3</v>
      </c>
      <c r="O4644" s="22">
        <f>IFERROR(VLOOKUP($C4644,'site totals'!$J$2:$K$607,2,FALSE),1)</f>
        <v>412.90159999999997</v>
      </c>
      <c r="P4644" s="21"/>
      <c r="Q4644" s="18">
        <v>0.4955253261</v>
      </c>
      <c r="R4644" s="17">
        <v>0.31530000000000002</v>
      </c>
      <c r="S4644" s="18" t="str">
        <f>IF($A4644="site","",VLOOKUP($P4644,margin_ranges!$A$5:$D$10,4,FALSE)/100)</f>
        <v/>
      </c>
      <c r="T4644" s="22" t="str">
        <f>IF(A4644="placement",$J4644*MIN($Q4644,$S4644),"")</f>
        <v/>
      </c>
      <c r="U4644" s="22">
        <f>IF($A4644="placement",T4644,SUMIF($C$10:$C$6209,$C4644,$T$10:$T$6209))</f>
        <v>260.01499999999999</v>
      </c>
      <c r="V4644" s="37">
        <f t="shared" si="218"/>
        <v>3.1397312856717541E-2</v>
      </c>
      <c r="W4644" s="38"/>
      <c r="X4644" s="18" t="str">
        <f>IFERROR(MIN(VLOOKUP($W4644,margin_ranges!$A$5:$D$10,4,FALSE),$Q4644*100)/100,"")</f>
        <v/>
      </c>
      <c r="Y4644" s="6" t="str">
        <f t="shared" si="219"/>
        <v/>
      </c>
      <c r="Z4644" s="6">
        <f>IF($A4644="placement",Y4644,SUMIF($C$10:$C$6209,$C4644,$Y$10:$Y$6209))</f>
        <v>260.01499999999999</v>
      </c>
      <c r="AA4644" s="17">
        <f t="shared" si="220"/>
        <v>3.1397312856717541E-2</v>
      </c>
    </row>
    <row r="4645" spans="1:27" hidden="1" x14ac:dyDescent="0.3">
      <c r="A4645" s="8" t="s">
        <v>17</v>
      </c>
      <c r="B4645" s="8" t="s">
        <v>9957</v>
      </c>
      <c r="C4645" s="8" t="s">
        <v>9958</v>
      </c>
      <c r="D4645" s="8" t="s">
        <v>9961</v>
      </c>
      <c r="E4645" s="8" t="s">
        <v>9962</v>
      </c>
      <c r="F4645" s="29">
        <v>0.28999999999999998</v>
      </c>
      <c r="G4645" s="29">
        <v>0</v>
      </c>
      <c r="H4645" s="30">
        <v>8.5665999999999993</v>
      </c>
      <c r="I4645" s="30">
        <v>3.5808</v>
      </c>
      <c r="J4645" s="14">
        <v>162</v>
      </c>
      <c r="K4645" s="14">
        <v>42</v>
      </c>
      <c r="L4645" s="12">
        <v>0.41799999999999998</v>
      </c>
      <c r="M4645" s="7">
        <v>1.5105503600000001</v>
      </c>
      <c r="N4645" s="31">
        <v>1</v>
      </c>
      <c r="O4645" s="14">
        <f>IFERROR(VLOOKUP($C4645,'site totals'!$J$2:$K$607,2,FALSE),1)</f>
        <v>411.37619999999998</v>
      </c>
      <c r="P4645" s="32" t="s">
        <v>22</v>
      </c>
      <c r="Q4645" s="12">
        <v>0.33798963100000001</v>
      </c>
      <c r="R4645" s="29">
        <v>0.28999999999999998</v>
      </c>
      <c r="S4645" s="2">
        <f>IF($A4645="site","",VLOOKUP($P4645,margin_ranges!$A$5:$D$10,4,FALSE)/100)</f>
        <v>0.29749999999999999</v>
      </c>
      <c r="T4645" s="6">
        <f>IF(A4645="placement",$J4645*MIN($Q4645,$S4645),"")</f>
        <v>48.195</v>
      </c>
      <c r="U4645" s="6">
        <f>IF($A4645="placement",T4645,SUMIF($C$10:$C$6209,$C4645,$T$10:$T$6209))</f>
        <v>48.195</v>
      </c>
      <c r="V4645" s="34">
        <f t="shared" si="218"/>
        <v>-1.0563380281690016E-2</v>
      </c>
      <c r="W4645" s="24"/>
      <c r="X4645" s="2" t="str">
        <f>IFERROR(MIN(VLOOKUP($W4645,margin_ranges!$A$5:$D$10,4,FALSE),$Q4645*100)/100,"")</f>
        <v/>
      </c>
      <c r="Y4645" s="6">
        <f t="shared" si="219"/>
        <v>48.195</v>
      </c>
      <c r="Z4645" s="6">
        <f>IF($A4645="placement",Y4645,SUMIF($C$10:$C$6209,$C4645,$Y$10:$Y$6209))</f>
        <v>48.195</v>
      </c>
      <c r="AA4645" s="29">
        <f t="shared" si="220"/>
        <v>-1.0563380281690016E-2</v>
      </c>
    </row>
    <row r="4646" spans="1:27" hidden="1" x14ac:dyDescent="0.3">
      <c r="A4646" s="8" t="s">
        <v>17</v>
      </c>
      <c r="B4646" s="8" t="s">
        <v>9957</v>
      </c>
      <c r="C4646" s="8" t="s">
        <v>9958</v>
      </c>
      <c r="D4646" s="8" t="s">
        <v>9959</v>
      </c>
      <c r="E4646" s="8" t="s">
        <v>9960</v>
      </c>
      <c r="F4646" s="29">
        <v>0.28999999999999998</v>
      </c>
      <c r="G4646" s="29">
        <v>0</v>
      </c>
      <c r="H4646" s="30">
        <v>13.9627</v>
      </c>
      <c r="I4646" s="30">
        <v>5.2317</v>
      </c>
      <c r="J4646" s="14">
        <v>237</v>
      </c>
      <c r="K4646" s="14">
        <v>61</v>
      </c>
      <c r="L4646" s="12">
        <v>0.37469999999999998</v>
      </c>
      <c r="M4646" s="7">
        <v>1.5099052500000001</v>
      </c>
      <c r="N4646" s="31">
        <v>1</v>
      </c>
      <c r="O4646" s="14">
        <f>IFERROR(VLOOKUP($C4646,'site totals'!$J$2:$K$607,2,FALSE),1)</f>
        <v>411.37619999999998</v>
      </c>
      <c r="P4646" s="32" t="s">
        <v>22</v>
      </c>
      <c r="Q4646" s="12">
        <v>0.33770678580000002</v>
      </c>
      <c r="R4646" s="29">
        <v>0.28999999999999998</v>
      </c>
      <c r="S4646" s="2">
        <f>IF($A4646="site","",VLOOKUP($P4646,margin_ranges!$A$5:$D$10,4,FALSE)/100)</f>
        <v>0.29749999999999999</v>
      </c>
      <c r="T4646" s="6">
        <f>IF(A4646="placement",$J4646*MIN($Q4646,$S4646),"")</f>
        <v>70.507499999999993</v>
      </c>
      <c r="U4646" s="6">
        <f>IF($A4646="placement",T4646,SUMIF($C$10:$C$6209,$C4646,$T$10:$T$6209))</f>
        <v>70.507499999999993</v>
      </c>
      <c r="V4646" s="34">
        <f t="shared" si="218"/>
        <v>-1.0563380281690016E-2</v>
      </c>
      <c r="W4646" s="24"/>
      <c r="X4646" s="2" t="str">
        <f>IFERROR(MIN(VLOOKUP($W4646,margin_ranges!$A$5:$D$10,4,FALSE),$Q4646*100)/100,"")</f>
        <v/>
      </c>
      <c r="Y4646" s="6">
        <f t="shared" si="219"/>
        <v>70.507499999999993</v>
      </c>
      <c r="Z4646" s="6">
        <f>IF($A4646="placement",Y4646,SUMIF($C$10:$C$6209,$C4646,$Y$10:$Y$6209))</f>
        <v>70.507499999999993</v>
      </c>
      <c r="AA4646" s="29">
        <f t="shared" si="220"/>
        <v>-1.0563380281690016E-2</v>
      </c>
    </row>
    <row r="4647" spans="1:27" hidden="1" x14ac:dyDescent="0.3">
      <c r="A4647" s="8" t="s">
        <v>17</v>
      </c>
      <c r="B4647" s="8" t="s">
        <v>9957</v>
      </c>
      <c r="C4647" s="8" t="s">
        <v>9958</v>
      </c>
      <c r="D4647" s="8" t="s">
        <v>12287</v>
      </c>
      <c r="E4647" s="8" t="s">
        <v>12288</v>
      </c>
      <c r="F4647" s="29">
        <v>0.20782594577041699</v>
      </c>
      <c r="G4647" s="29">
        <v>1</v>
      </c>
      <c r="H4647" s="30">
        <v>19.460599999999999</v>
      </c>
      <c r="I4647" s="30">
        <v>1.8654999999999999</v>
      </c>
      <c r="J4647" s="14">
        <v>120</v>
      </c>
      <c r="K4647" s="14">
        <v>25</v>
      </c>
      <c r="L4647" s="12">
        <v>9.5899999999999999E-2</v>
      </c>
      <c r="M4647" s="7">
        <v>2.1459930300000001</v>
      </c>
      <c r="N4647" s="31">
        <v>1.7</v>
      </c>
      <c r="O4647" s="14">
        <f>IFERROR(VLOOKUP($C4647,'site totals'!$J$2:$K$607,2,FALSE),1)</f>
        <v>411.37619999999998</v>
      </c>
      <c r="P4647" s="32" t="s">
        <v>22</v>
      </c>
      <c r="Q4647" s="12">
        <v>0.20782594579999999</v>
      </c>
      <c r="R4647" s="29">
        <v>0.25</v>
      </c>
      <c r="S4647" s="2">
        <f>IF($A4647="site","",VLOOKUP($P4647,margin_ranges!$A$5:$D$10,4,FALSE)/100)</f>
        <v>0.29749999999999999</v>
      </c>
      <c r="T4647" s="6">
        <f>IF(A4647="placement",$J4647*MIN($Q4647,$S4647),"")</f>
        <v>24.939113496000001</v>
      </c>
      <c r="U4647" s="6">
        <f>IF($A4647="placement",T4647,SUMIF($C$10:$C$6209,$C4647,$T$10:$T$6209))</f>
        <v>24.939113496000001</v>
      </c>
      <c r="V4647" s="34">
        <f t="shared" ref="V4647:V4710" si="221">($J4647-$U4647)/($J4647*(1-$R4647))-1</f>
        <v>5.6232072266666711E-2</v>
      </c>
      <c r="W4647" s="24"/>
      <c r="X4647" s="2" t="str">
        <f>IFERROR(MIN(VLOOKUP($W4647,margin_ranges!$A$5:$D$10,4,FALSE),$Q4647*100)/100,"")</f>
        <v/>
      </c>
      <c r="Y4647" s="6">
        <f t="shared" si="219"/>
        <v>24.939113496000001</v>
      </c>
      <c r="Z4647" s="6">
        <f>IF($A4647="placement",Y4647,SUMIF($C$10:$C$6209,$C4647,$Y$10:$Y$6209))</f>
        <v>24.939113496000001</v>
      </c>
      <c r="AA4647" s="29">
        <f t="shared" si="220"/>
        <v>5.6232072266666711E-2</v>
      </c>
    </row>
    <row r="4648" spans="1:27" hidden="1" x14ac:dyDescent="0.3">
      <c r="A4648" s="8" t="s">
        <v>17</v>
      </c>
      <c r="B4648" s="8" t="s">
        <v>9957</v>
      </c>
      <c r="C4648" s="8" t="s">
        <v>9958</v>
      </c>
      <c r="D4648" s="8" t="s">
        <v>12285</v>
      </c>
      <c r="E4648" s="8" t="s">
        <v>12286</v>
      </c>
      <c r="F4648" s="29">
        <v>0.20720679605953701</v>
      </c>
      <c r="G4648" s="29">
        <v>1</v>
      </c>
      <c r="H4648" s="30">
        <v>19.534199999999998</v>
      </c>
      <c r="I4648" s="30">
        <v>2.5546000000000002</v>
      </c>
      <c r="J4648" s="14">
        <v>164</v>
      </c>
      <c r="K4648" s="14">
        <v>34</v>
      </c>
      <c r="L4648" s="12">
        <v>0.1308</v>
      </c>
      <c r="M4648" s="7">
        <v>2.14431707</v>
      </c>
      <c r="N4648" s="31">
        <v>1.7</v>
      </c>
      <c r="O4648" s="14">
        <f>IFERROR(VLOOKUP($C4648,'site totals'!$J$2:$K$607,2,FALSE),1)</f>
        <v>411.37619999999998</v>
      </c>
      <c r="P4648" s="32" t="s">
        <v>22</v>
      </c>
      <c r="Q4648" s="12">
        <v>0.20720679610000001</v>
      </c>
      <c r="R4648" s="29">
        <v>0.25</v>
      </c>
      <c r="S4648" s="2">
        <f>IF($A4648="site","",VLOOKUP($P4648,margin_ranges!$A$5:$D$10,4,FALSE)/100)</f>
        <v>0.29749999999999999</v>
      </c>
      <c r="T4648" s="6">
        <f>IF(A4648="placement",$J4648*MIN($Q4648,$S4648),"")</f>
        <v>33.9819145604</v>
      </c>
      <c r="U4648" s="6">
        <f>IF($A4648="placement",T4648,SUMIF($C$10:$C$6209,$C4648,$T$10:$T$6209))</f>
        <v>33.9819145604</v>
      </c>
      <c r="V4648" s="34">
        <f t="shared" si="221"/>
        <v>5.7057605199999806E-2</v>
      </c>
      <c r="W4648" s="24"/>
      <c r="X4648" s="2" t="str">
        <f>IFERROR(MIN(VLOOKUP($W4648,margin_ranges!$A$5:$D$10,4,FALSE),$Q4648*100)/100,"")</f>
        <v/>
      </c>
      <c r="Y4648" s="6">
        <f t="shared" si="219"/>
        <v>33.9819145604</v>
      </c>
      <c r="Z4648" s="6">
        <f>IF($A4648="placement",Y4648,SUMIF($C$10:$C$6209,$C4648,$Y$10:$Y$6209))</f>
        <v>33.9819145604</v>
      </c>
      <c r="AA4648" s="29">
        <f t="shared" si="220"/>
        <v>5.7057605199999806E-2</v>
      </c>
    </row>
    <row r="4649" spans="1:27" hidden="1" x14ac:dyDescent="0.3">
      <c r="A4649" s="8" t="s">
        <v>17</v>
      </c>
      <c r="B4649" s="8" t="s">
        <v>9957</v>
      </c>
      <c r="C4649" s="8" t="s">
        <v>9958</v>
      </c>
      <c r="D4649" s="8" t="s">
        <v>12284</v>
      </c>
      <c r="E4649" s="8" t="s">
        <v>1137</v>
      </c>
      <c r="F4649" s="29">
        <v>0.20206156085894</v>
      </c>
      <c r="G4649" s="29">
        <v>1</v>
      </c>
      <c r="H4649" s="30">
        <v>24.7182</v>
      </c>
      <c r="I4649" s="30">
        <v>3.0951</v>
      </c>
      <c r="J4649" s="14">
        <v>198</v>
      </c>
      <c r="K4649" s="14">
        <v>40</v>
      </c>
      <c r="L4649" s="12">
        <v>0.12520000000000001</v>
      </c>
      <c r="M4649" s="7">
        <v>2.1304901699999998</v>
      </c>
      <c r="N4649" s="31">
        <v>1.7</v>
      </c>
      <c r="O4649" s="14">
        <f>IFERROR(VLOOKUP($C4649,'site totals'!$J$2:$K$607,2,FALSE),1)</f>
        <v>411.37619999999998</v>
      </c>
      <c r="P4649" s="32" t="s">
        <v>22</v>
      </c>
      <c r="Q4649" s="12">
        <v>0.20206156089999999</v>
      </c>
      <c r="R4649" s="29">
        <v>0.25</v>
      </c>
      <c r="S4649" s="2">
        <f>IF($A4649="site","",VLOOKUP($P4649,margin_ranges!$A$5:$D$10,4,FALSE)/100)</f>
        <v>0.29749999999999999</v>
      </c>
      <c r="T4649" s="6">
        <f>IF(A4649="placement",$J4649*MIN($Q4649,$S4649),"")</f>
        <v>40.008189058199996</v>
      </c>
      <c r="U4649" s="6">
        <f>IF($A4649="placement",T4649,SUMIF($C$10:$C$6209,$C4649,$T$10:$T$6209))</f>
        <v>40.008189058199996</v>
      </c>
      <c r="V4649" s="34">
        <f t="shared" si="221"/>
        <v>6.3917918800000084E-2</v>
      </c>
      <c r="W4649" s="24"/>
      <c r="X4649" s="2" t="str">
        <f>IFERROR(MIN(VLOOKUP($W4649,margin_ranges!$A$5:$D$10,4,FALSE),$Q4649*100)/100,"")</f>
        <v/>
      </c>
      <c r="Y4649" s="6">
        <f t="shared" si="219"/>
        <v>40.008189058199996</v>
      </c>
      <c r="Z4649" s="6">
        <f>IF($A4649="placement",Y4649,SUMIF($C$10:$C$6209,$C4649,$Y$10:$Y$6209))</f>
        <v>40.008189058199996</v>
      </c>
      <c r="AA4649" s="17">
        <f t="shared" si="220"/>
        <v>6.3917918800000084E-2</v>
      </c>
    </row>
    <row r="4650" spans="1:27" x14ac:dyDescent="0.3">
      <c r="A4650" s="16" t="s">
        <v>33</v>
      </c>
      <c r="B4650" s="16" t="s">
        <v>9957</v>
      </c>
      <c r="C4650" s="16" t="s">
        <v>9958</v>
      </c>
      <c r="D4650" s="8" t="s">
        <v>34</v>
      </c>
      <c r="E4650" s="16"/>
      <c r="F4650" s="17">
        <v>0.26529024810866503</v>
      </c>
      <c r="G4650" s="17">
        <v>0.54708268999999998</v>
      </c>
      <c r="H4650" s="36">
        <v>86.243399999999994</v>
      </c>
      <c r="I4650" s="36">
        <v>16.3279</v>
      </c>
      <c r="J4650" s="22">
        <v>882</v>
      </c>
      <c r="K4650" s="22">
        <v>201</v>
      </c>
      <c r="L4650" s="18">
        <v>0.1893</v>
      </c>
      <c r="M4650" s="19">
        <v>1.79961678</v>
      </c>
      <c r="N4650" s="20">
        <v>1.3221959999999999</v>
      </c>
      <c r="O4650" s="22">
        <f>IFERROR(VLOOKUP($C4650,'site totals'!$J$2:$K$607,2,FALSE),1)</f>
        <v>411.37619999999998</v>
      </c>
      <c r="P4650" s="21"/>
      <c r="Q4650" s="18">
        <v>0.26529024810000001</v>
      </c>
      <c r="R4650" s="17">
        <v>0.2681</v>
      </c>
      <c r="S4650" s="18" t="str">
        <f>IF($A4650="site","",VLOOKUP($P4650,margin_ranges!$A$5:$D$10,4,FALSE)/100)</f>
        <v/>
      </c>
      <c r="T4650" s="22" t="str">
        <f>IF(A4650="placement",$J4650*MIN($Q4650,$S4650),"")</f>
        <v/>
      </c>
      <c r="U4650" s="22">
        <f>IF($A4650="placement",T4650,SUMIF($C$10:$C$6209,$C4650,$T$10:$T$6209))</f>
        <v>217.63171711460001</v>
      </c>
      <c r="V4650" s="37">
        <f t="shared" si="221"/>
        <v>2.91734135975108E-2</v>
      </c>
      <c r="W4650" s="38"/>
      <c r="X4650" s="18" t="str">
        <f>IFERROR(MIN(VLOOKUP($W4650,margin_ranges!$A$5:$D$10,4,FALSE),$Q4650*100)/100,"")</f>
        <v/>
      </c>
      <c r="Y4650" s="6" t="str">
        <f t="shared" si="219"/>
        <v/>
      </c>
      <c r="Z4650" s="6">
        <f>IF($A4650="placement",Y4650,SUMIF($C$10:$C$6209,$C4650,$Y$10:$Y$6209))</f>
        <v>217.63171711460001</v>
      </c>
      <c r="AA4650" s="17">
        <f t="shared" si="220"/>
        <v>2.91734135975108E-2</v>
      </c>
    </row>
    <row r="4651" spans="1:27" hidden="1" x14ac:dyDescent="0.3">
      <c r="A4651" s="8" t="s">
        <v>17</v>
      </c>
      <c r="B4651" s="8" t="s">
        <v>3870</v>
      </c>
      <c r="C4651" s="8" t="s">
        <v>3871</v>
      </c>
      <c r="D4651" s="8" t="s">
        <v>11911</v>
      </c>
      <c r="E4651" s="8" t="s">
        <v>11912</v>
      </c>
      <c r="F4651" s="29">
        <v>0.22738708885616099</v>
      </c>
      <c r="G4651" s="29">
        <v>0</v>
      </c>
      <c r="H4651" s="30">
        <v>2.3685</v>
      </c>
      <c r="I4651" s="30">
        <v>0.1207</v>
      </c>
      <c r="J4651" s="14">
        <v>7</v>
      </c>
      <c r="K4651" s="14">
        <v>2</v>
      </c>
      <c r="L4651" s="12">
        <v>5.0999999999999997E-2</v>
      </c>
      <c r="M4651" s="7">
        <v>1.9285207099999999</v>
      </c>
      <c r="N4651" s="31">
        <v>1.49</v>
      </c>
      <c r="O4651" s="14">
        <f>IFERROR(VLOOKUP($C4651,'site totals'!$J$2:$K$607,2,FALSE),1)</f>
        <v>410.90469999999999</v>
      </c>
      <c r="P4651" s="32" t="s">
        <v>22</v>
      </c>
      <c r="Q4651" s="12">
        <v>0.22738708890000001</v>
      </c>
      <c r="R4651" s="29">
        <v>0.25</v>
      </c>
      <c r="S4651" s="2">
        <f>IF($A4651="site","",VLOOKUP($P4651,margin_ranges!$A$5:$D$10,4,FALSE)/100)</f>
        <v>0.29749999999999999</v>
      </c>
      <c r="T4651" s="6">
        <f>IF(A4651="placement",$J4651*MIN($Q4651,$S4651),"")</f>
        <v>1.5917096223</v>
      </c>
      <c r="U4651" s="6">
        <f>IF($A4651="placement",T4651,SUMIF($C$10:$C$6209,$C4651,$T$10:$T$6209))</f>
        <v>1.5917096223</v>
      </c>
      <c r="V4651" s="34">
        <f t="shared" si="221"/>
        <v>3.0150548133333288E-2</v>
      </c>
      <c r="W4651" s="24"/>
      <c r="X4651" s="2" t="str">
        <f>IFERROR(MIN(VLOOKUP($W4651,margin_ranges!$A$5:$D$10,4,FALSE),$Q4651*100)/100,"")</f>
        <v/>
      </c>
      <c r="Y4651" s="6">
        <f t="shared" si="219"/>
        <v>1.5917096223</v>
      </c>
      <c r="Z4651" s="6">
        <f>IF($A4651="placement",Y4651,SUMIF($C$10:$C$6209,$C4651,$Y$10:$Y$6209))</f>
        <v>1.5917096223</v>
      </c>
      <c r="AA4651" s="29">
        <f t="shared" si="220"/>
        <v>3.0150548133333288E-2</v>
      </c>
    </row>
    <row r="4652" spans="1:27" hidden="1" x14ac:dyDescent="0.3">
      <c r="A4652" s="8" t="s">
        <v>17</v>
      </c>
      <c r="B4652" s="8" t="s">
        <v>3870</v>
      </c>
      <c r="C4652" s="8" t="s">
        <v>3871</v>
      </c>
      <c r="D4652" s="8" t="s">
        <v>3874</v>
      </c>
      <c r="E4652" s="8" t="s">
        <v>3875</v>
      </c>
      <c r="F4652" s="29">
        <v>0.17501596278390899</v>
      </c>
      <c r="G4652" s="29">
        <v>0</v>
      </c>
      <c r="H4652" s="30">
        <v>25.366900000000001</v>
      </c>
      <c r="I4652" s="30">
        <v>2.1678999999999999</v>
      </c>
      <c r="J4652" s="14">
        <v>117</v>
      </c>
      <c r="K4652" s="14">
        <v>21</v>
      </c>
      <c r="L4652" s="12">
        <v>8.5500000000000007E-2</v>
      </c>
      <c r="M4652" s="7">
        <v>1.80609555</v>
      </c>
      <c r="N4652" s="31">
        <v>1.49</v>
      </c>
      <c r="O4652" s="14">
        <f>IFERROR(VLOOKUP($C4652,'site totals'!$J$2:$K$607,2,FALSE),1)</f>
        <v>410.90469999999999</v>
      </c>
      <c r="P4652" s="32" t="s">
        <v>22</v>
      </c>
      <c r="Q4652" s="12">
        <v>0.17501596280000001</v>
      </c>
      <c r="R4652" s="29">
        <v>0.21</v>
      </c>
      <c r="S4652" s="2">
        <f>IF($A4652="site","",VLOOKUP($P4652,margin_ranges!$A$5:$D$10,4,FALSE)/100)</f>
        <v>0.29749999999999999</v>
      </c>
      <c r="T4652" s="6">
        <f>IF(A4652="placement",$J4652*MIN($Q4652,$S4652),"")</f>
        <v>20.476867647600002</v>
      </c>
      <c r="U4652" s="6">
        <f>IF($A4652="placement",T4652,SUMIF($C$10:$C$6209,$C4652,$T$10:$T$6209))</f>
        <v>20.476867647600002</v>
      </c>
      <c r="V4652" s="34">
        <f t="shared" si="221"/>
        <v>4.4283591392404897E-2</v>
      </c>
      <c r="W4652" s="24"/>
      <c r="X4652" s="2" t="str">
        <f>IFERROR(MIN(VLOOKUP($W4652,margin_ranges!$A$5:$D$10,4,FALSE),$Q4652*100)/100,"")</f>
        <v/>
      </c>
      <c r="Y4652" s="6">
        <f t="shared" si="219"/>
        <v>20.476867647600002</v>
      </c>
      <c r="Z4652" s="6">
        <f>IF($A4652="placement",Y4652,SUMIF($C$10:$C$6209,$C4652,$Y$10:$Y$6209))</f>
        <v>20.476867647600002</v>
      </c>
      <c r="AA4652" s="29">
        <f t="shared" si="220"/>
        <v>4.4283591392404897E-2</v>
      </c>
    </row>
    <row r="4653" spans="1:27" hidden="1" x14ac:dyDescent="0.3">
      <c r="A4653" s="8" t="s">
        <v>17</v>
      </c>
      <c r="B4653" s="8" t="s">
        <v>3870</v>
      </c>
      <c r="C4653" s="8" t="s">
        <v>3871</v>
      </c>
      <c r="D4653" s="33" t="s">
        <v>3872</v>
      </c>
      <c r="E4653" s="8" t="s">
        <v>3873</v>
      </c>
      <c r="F4653" s="29">
        <v>0.220566177629476</v>
      </c>
      <c r="G4653" s="29">
        <v>0</v>
      </c>
      <c r="H4653" s="30">
        <v>29.016500000000001</v>
      </c>
      <c r="I4653" s="30">
        <v>7.0373999999999999</v>
      </c>
      <c r="J4653" s="14">
        <v>349</v>
      </c>
      <c r="K4653" s="14">
        <v>77</v>
      </c>
      <c r="L4653" s="12">
        <v>0.24249999999999999</v>
      </c>
      <c r="M4653" s="7">
        <v>1.6550475</v>
      </c>
      <c r="N4653" s="31">
        <v>1.29</v>
      </c>
      <c r="O4653" s="14">
        <f>IFERROR(VLOOKUP($C4653,'site totals'!$J$2:$K$607,2,FALSE),1)</f>
        <v>410.90469999999999</v>
      </c>
      <c r="P4653" s="32" t="s">
        <v>22</v>
      </c>
      <c r="Q4653" s="12">
        <v>0.2205661776</v>
      </c>
      <c r="R4653" s="29">
        <v>0.26</v>
      </c>
      <c r="S4653" s="2">
        <f>IF($A4653="site","",VLOOKUP($P4653,margin_ranges!$A$5:$D$10,4,FALSE)/100)</f>
        <v>0.29749999999999999</v>
      </c>
      <c r="T4653" s="6">
        <f>IF(A4653="placement",$J4653*MIN($Q4653,$S4653),"")</f>
        <v>76.977595982400004</v>
      </c>
      <c r="U4653" s="6">
        <f>IF($A4653="placement",T4653,SUMIF($C$10:$C$6209,$C4653,$T$10:$T$6209))</f>
        <v>76.977595982400004</v>
      </c>
      <c r="V4653" s="34">
        <f t="shared" si="221"/>
        <v>5.328894918918925E-2</v>
      </c>
      <c r="W4653" s="24"/>
      <c r="X4653" s="2" t="str">
        <f>IFERROR(MIN(VLOOKUP($W4653,margin_ranges!$A$5:$D$10,4,FALSE),$Q4653*100)/100,"")</f>
        <v/>
      </c>
      <c r="Y4653" s="6">
        <f t="shared" si="219"/>
        <v>76.977595982400004</v>
      </c>
      <c r="Z4653" s="6">
        <f>IF($A4653="placement",Y4653,SUMIF($C$10:$C$6209,$C4653,$Y$10:$Y$6209))</f>
        <v>76.977595982400004</v>
      </c>
      <c r="AA4653" s="29">
        <f t="shared" si="220"/>
        <v>5.328894918918925E-2</v>
      </c>
    </row>
    <row r="4654" spans="1:27" hidden="1" x14ac:dyDescent="0.3">
      <c r="A4654" s="8" t="s">
        <v>17</v>
      </c>
      <c r="B4654" s="8" t="s">
        <v>3870</v>
      </c>
      <c r="C4654" s="8" t="s">
        <v>3871</v>
      </c>
      <c r="D4654" s="8" t="s">
        <v>3876</v>
      </c>
      <c r="E4654" s="8" t="s">
        <v>3877</v>
      </c>
      <c r="F4654" s="29">
        <v>0.21663329120758701</v>
      </c>
      <c r="G4654" s="29">
        <v>0</v>
      </c>
      <c r="H4654" s="30">
        <v>36.157600000000002</v>
      </c>
      <c r="I4654" s="30">
        <v>8.1379000000000001</v>
      </c>
      <c r="J4654" s="14">
        <v>402</v>
      </c>
      <c r="K4654" s="14">
        <v>87</v>
      </c>
      <c r="L4654" s="12">
        <v>0.22509999999999999</v>
      </c>
      <c r="M4654" s="7">
        <v>1.6467383499999999</v>
      </c>
      <c r="N4654" s="31">
        <v>1.29</v>
      </c>
      <c r="O4654" s="14">
        <f>IFERROR(VLOOKUP($C4654,'site totals'!$J$2:$K$607,2,FALSE),1)</f>
        <v>410.90469999999999</v>
      </c>
      <c r="P4654" s="32" t="s">
        <v>22</v>
      </c>
      <c r="Q4654" s="12">
        <v>0.21663329119999999</v>
      </c>
      <c r="R4654" s="29">
        <v>0.26</v>
      </c>
      <c r="S4654" s="2">
        <f>IF($A4654="site","",VLOOKUP($P4654,margin_ranges!$A$5:$D$10,4,FALSE)/100)</f>
        <v>0.29749999999999999</v>
      </c>
      <c r="T4654" s="6">
        <f>IF(A4654="placement",$J4654*MIN($Q4654,$S4654),"")</f>
        <v>87.086583062399995</v>
      </c>
      <c r="U4654" s="6">
        <f>IF($A4654="placement",T4654,SUMIF($C$10:$C$6209,$C4654,$T$10:$T$6209))</f>
        <v>87.086583062399995</v>
      </c>
      <c r="V4654" s="34">
        <f t="shared" si="221"/>
        <v>5.8603660540540448E-2</v>
      </c>
      <c r="W4654" s="24"/>
      <c r="X4654" s="2" t="str">
        <f>IFERROR(MIN(VLOOKUP($W4654,margin_ranges!$A$5:$D$10,4,FALSE),$Q4654*100)/100,"")</f>
        <v/>
      </c>
      <c r="Y4654" s="6">
        <f t="shared" si="219"/>
        <v>87.086583062399995</v>
      </c>
      <c r="Z4654" s="6">
        <f>IF($A4654="placement",Y4654,SUMIF($C$10:$C$6209,$C4654,$Y$10:$Y$6209))</f>
        <v>87.086583062399995</v>
      </c>
      <c r="AA4654" s="29">
        <f t="shared" si="220"/>
        <v>5.8603660540540448E-2</v>
      </c>
    </row>
    <row r="4655" spans="1:27" x14ac:dyDescent="0.3">
      <c r="A4655" s="16" t="s">
        <v>33</v>
      </c>
      <c r="B4655" s="16" t="s">
        <v>3870</v>
      </c>
      <c r="C4655" s="16" t="s">
        <v>3871</v>
      </c>
      <c r="D4655" s="8" t="s">
        <v>34</v>
      </c>
      <c r="E4655" s="16"/>
      <c r="F4655" s="17">
        <v>0.21267088172512899</v>
      </c>
      <c r="G4655" s="17">
        <v>0</v>
      </c>
      <c r="H4655" s="36">
        <v>95.819299999999998</v>
      </c>
      <c r="I4655" s="36">
        <v>17.5459</v>
      </c>
      <c r="J4655" s="22">
        <v>881</v>
      </c>
      <c r="K4655" s="22">
        <v>188</v>
      </c>
      <c r="L4655" s="18">
        <v>0.18310000000000001</v>
      </c>
      <c r="M4655" s="19">
        <v>1.67277187</v>
      </c>
      <c r="N4655" s="20">
        <v>1.3170219999999999</v>
      </c>
      <c r="O4655" s="22">
        <f>IFERROR(VLOOKUP($C4655,'site totals'!$J$2:$K$607,2,FALSE),1)</f>
        <v>410.90469999999999</v>
      </c>
      <c r="P4655" s="21"/>
      <c r="Q4655" s="18">
        <v>0.21267088170000001</v>
      </c>
      <c r="R4655" s="17">
        <v>0.25319999999999998</v>
      </c>
      <c r="S4655" s="18" t="str">
        <f>IF($A4655="site","",VLOOKUP($P4655,margin_ranges!$A$5:$D$10,4,FALSE)/100)</f>
        <v/>
      </c>
      <c r="T4655" s="22" t="str">
        <f>IF(A4655="placement",$J4655*MIN($Q4655,$S4655),"")</f>
        <v/>
      </c>
      <c r="U4655" s="22">
        <f>IF($A4655="placement",T4655,SUMIF($C$10:$C$6209,$C4655,$T$10:$T$6209))</f>
        <v>186.1327563147</v>
      </c>
      <c r="V4655" s="37">
        <f t="shared" si="221"/>
        <v>5.6140317014038654E-2</v>
      </c>
      <c r="W4655" s="38"/>
      <c r="X4655" s="18" t="str">
        <f>IFERROR(MIN(VLOOKUP($W4655,margin_ranges!$A$5:$D$10,4,FALSE),$Q4655*100)/100,"")</f>
        <v/>
      </c>
      <c r="Y4655" s="6" t="str">
        <f t="shared" si="219"/>
        <v/>
      </c>
      <c r="Z4655" s="6">
        <f>IF($A4655="placement",Y4655,SUMIF($C$10:$C$6209,$C4655,$Y$10:$Y$6209))</f>
        <v>186.1327563147</v>
      </c>
      <c r="AA4655" s="17">
        <f t="shared" si="220"/>
        <v>5.6140317014038654E-2</v>
      </c>
    </row>
    <row r="4656" spans="1:27" hidden="1" x14ac:dyDescent="0.3">
      <c r="A4656" s="8" t="s">
        <v>17</v>
      </c>
      <c r="B4656" s="8" t="s">
        <v>8271</v>
      </c>
      <c r="C4656" s="8" t="s">
        <v>8272</v>
      </c>
      <c r="D4656" s="8" t="s">
        <v>12203</v>
      </c>
      <c r="E4656" s="8" t="s">
        <v>12204</v>
      </c>
      <c r="F4656" s="29">
        <v>0.25</v>
      </c>
      <c r="G4656" s="29">
        <v>0</v>
      </c>
      <c r="H4656" s="30">
        <v>14.2029</v>
      </c>
      <c r="I4656" s="30">
        <v>0.32019999999999998</v>
      </c>
      <c r="J4656" s="14">
        <v>19</v>
      </c>
      <c r="K4656" s="14">
        <v>5</v>
      </c>
      <c r="L4656" s="12">
        <v>2.2499999999999999E-2</v>
      </c>
      <c r="M4656" s="7">
        <v>1.93272362</v>
      </c>
      <c r="N4656" s="31">
        <v>0.5</v>
      </c>
      <c r="O4656" s="14">
        <f>IFERROR(VLOOKUP($C4656,'site totals'!$J$2:$K$607,2,FALSE),1)</f>
        <v>407.74360000000001</v>
      </c>
      <c r="P4656" s="32" t="s">
        <v>22</v>
      </c>
      <c r="Q4656" s="12">
        <v>0.74129772400000005</v>
      </c>
      <c r="R4656" s="29">
        <v>0.25</v>
      </c>
      <c r="S4656" s="2">
        <f>IF($A4656="site","",VLOOKUP($P4656,margin_ranges!$A$5:$D$10,4,FALSE)/100)</f>
        <v>0.29749999999999999</v>
      </c>
      <c r="T4656" s="6">
        <f>IF(A4656="placement",$J4656*MIN($Q4656,$S4656),"")</f>
        <v>5.6524999999999999</v>
      </c>
      <c r="U4656" s="6">
        <f>IF($A4656="placement",T4656,SUMIF($C$10:$C$6209,$C4656,$T$10:$T$6209))</f>
        <v>5.6524999999999999</v>
      </c>
      <c r="V4656" s="34">
        <f t="shared" si="221"/>
        <v>-6.3333333333333353E-2</v>
      </c>
      <c r="W4656" s="24"/>
      <c r="X4656" s="2" t="str">
        <f>IFERROR(MIN(VLOOKUP($W4656,margin_ranges!$A$5:$D$10,4,FALSE),$Q4656*100)/100,"")</f>
        <v/>
      </c>
      <c r="Y4656" s="6">
        <f t="shared" si="219"/>
        <v>5.6524999999999999</v>
      </c>
      <c r="Z4656" s="6">
        <f>IF($A4656="placement",Y4656,SUMIF($C$10:$C$6209,$C4656,$Y$10:$Y$6209))</f>
        <v>5.6524999999999999</v>
      </c>
      <c r="AA4656" s="29">
        <f t="shared" si="220"/>
        <v>-6.3333333333333353E-2</v>
      </c>
    </row>
    <row r="4657" spans="1:27" hidden="1" x14ac:dyDescent="0.3">
      <c r="A4657" s="8" t="s">
        <v>17</v>
      </c>
      <c r="B4657" s="8" t="s">
        <v>8271</v>
      </c>
      <c r="C4657" s="8" t="s">
        <v>8272</v>
      </c>
      <c r="D4657" s="8" t="s">
        <v>8287</v>
      </c>
      <c r="E4657" s="8" t="s">
        <v>8288</v>
      </c>
      <c r="F4657" s="29">
        <v>0.25</v>
      </c>
      <c r="G4657" s="29">
        <v>0</v>
      </c>
      <c r="H4657" s="30">
        <v>14.3729</v>
      </c>
      <c r="I4657" s="30">
        <v>2.1221000000000001</v>
      </c>
      <c r="J4657" s="14">
        <v>46</v>
      </c>
      <c r="K4657" s="14">
        <v>11</v>
      </c>
      <c r="L4657" s="12">
        <v>0.14760000000000001</v>
      </c>
      <c r="M4657" s="7">
        <v>0.72283147000000003</v>
      </c>
      <c r="N4657" s="31">
        <v>0.5</v>
      </c>
      <c r="O4657" s="14">
        <f>IFERROR(VLOOKUP($C4657,'site totals'!$J$2:$K$607,2,FALSE),1)</f>
        <v>407.74360000000001</v>
      </c>
      <c r="P4657" s="32" t="s">
        <v>91</v>
      </c>
      <c r="Q4657" s="12">
        <v>0.30827582349999999</v>
      </c>
      <c r="R4657" s="29">
        <v>0.25</v>
      </c>
      <c r="S4657" s="2">
        <f>IF($A4657="site","",VLOOKUP($P4657,margin_ranges!$A$5:$D$10,4,FALSE)/100)</f>
        <v>0.29749999999999999</v>
      </c>
      <c r="T4657" s="6">
        <f>IF(A4657="placement",$J4657*MIN($Q4657,$S4657),"")</f>
        <v>13.684999999999999</v>
      </c>
      <c r="U4657" s="6">
        <f>IF($A4657="placement",T4657,SUMIF($C$10:$C$6209,$C4657,$T$10:$T$6209))</f>
        <v>13.684999999999999</v>
      </c>
      <c r="V4657" s="34">
        <f t="shared" si="221"/>
        <v>-6.3333333333333353E-2</v>
      </c>
      <c r="W4657" s="24"/>
      <c r="X4657" s="2" t="str">
        <f>IFERROR(MIN(VLOOKUP($W4657,margin_ranges!$A$5:$D$10,4,FALSE),$Q4657*100)/100,"")</f>
        <v/>
      </c>
      <c r="Y4657" s="6">
        <f t="shared" si="219"/>
        <v>13.684999999999999</v>
      </c>
      <c r="Z4657" s="6">
        <f>IF($A4657="placement",Y4657,SUMIF($C$10:$C$6209,$C4657,$Y$10:$Y$6209))</f>
        <v>13.684999999999999</v>
      </c>
      <c r="AA4657" s="29">
        <f t="shared" si="220"/>
        <v>-6.3333333333333353E-2</v>
      </c>
    </row>
    <row r="4658" spans="1:27" hidden="1" x14ac:dyDescent="0.3">
      <c r="A4658" s="8" t="s">
        <v>17</v>
      </c>
      <c r="B4658" s="8" t="s">
        <v>8271</v>
      </c>
      <c r="C4658" s="8" t="s">
        <v>8272</v>
      </c>
      <c r="D4658" s="8" t="s">
        <v>12199</v>
      </c>
      <c r="E4658" s="8" t="s">
        <v>12200</v>
      </c>
      <c r="F4658" s="29">
        <v>0.249999999999999</v>
      </c>
      <c r="G4658" s="29">
        <v>0</v>
      </c>
      <c r="H4658" s="30">
        <v>1.4065000000000001</v>
      </c>
      <c r="I4658" s="30">
        <v>0.2636</v>
      </c>
      <c r="J4658" s="14">
        <v>7</v>
      </c>
      <c r="K4658" s="14">
        <v>2</v>
      </c>
      <c r="L4658" s="12">
        <v>0.18740000000000001</v>
      </c>
      <c r="M4658" s="7">
        <v>0.86063396999999997</v>
      </c>
      <c r="N4658" s="31">
        <v>0.5</v>
      </c>
      <c r="O4658" s="14">
        <f>IFERROR(VLOOKUP($C4658,'site totals'!$J$2:$K$607,2,FALSE),1)</f>
        <v>407.74360000000001</v>
      </c>
      <c r="P4658" s="32" t="s">
        <v>91</v>
      </c>
      <c r="Q4658" s="12">
        <v>0.4190329283</v>
      </c>
      <c r="R4658" s="29">
        <v>0.25</v>
      </c>
      <c r="S4658" s="2">
        <f>IF($A4658="site","",VLOOKUP($P4658,margin_ranges!$A$5:$D$10,4,FALSE)/100)</f>
        <v>0.29749999999999999</v>
      </c>
      <c r="T4658" s="6">
        <f>IF(A4658="placement",$J4658*MIN($Q4658,$S4658),"")</f>
        <v>2.0825</v>
      </c>
      <c r="U4658" s="6">
        <f>IF($A4658="placement",T4658,SUMIF($C$10:$C$6209,$C4658,$T$10:$T$6209))</f>
        <v>2.0825</v>
      </c>
      <c r="V4658" s="34">
        <f t="shared" si="221"/>
        <v>-6.3333333333333242E-2</v>
      </c>
      <c r="W4658" s="24"/>
      <c r="X4658" s="2" t="str">
        <f>IFERROR(MIN(VLOOKUP($W4658,margin_ranges!$A$5:$D$10,4,FALSE),$Q4658*100)/100,"")</f>
        <v/>
      </c>
      <c r="Y4658" s="6">
        <f t="shared" si="219"/>
        <v>2.0825</v>
      </c>
      <c r="Z4658" s="6">
        <f>IF($A4658="placement",Y4658,SUMIF($C$10:$C$6209,$C4658,$Y$10:$Y$6209))</f>
        <v>2.0825</v>
      </c>
      <c r="AA4658" s="29">
        <f t="shared" si="220"/>
        <v>-6.3333333333333242E-2</v>
      </c>
    </row>
    <row r="4659" spans="1:27" hidden="1" x14ac:dyDescent="0.3">
      <c r="A4659" s="8" t="s">
        <v>17</v>
      </c>
      <c r="B4659" s="8" t="s">
        <v>8271</v>
      </c>
      <c r="C4659" s="8" t="s">
        <v>8272</v>
      </c>
      <c r="D4659" s="8" t="s">
        <v>8289</v>
      </c>
      <c r="E4659" s="8" t="s">
        <v>8290</v>
      </c>
      <c r="F4659" s="29">
        <v>0.25</v>
      </c>
      <c r="G4659" s="29">
        <v>0</v>
      </c>
      <c r="H4659" s="30">
        <v>14.9024</v>
      </c>
      <c r="I4659" s="30">
        <v>2.3934000000000002</v>
      </c>
      <c r="J4659" s="14">
        <v>57</v>
      </c>
      <c r="K4659" s="14">
        <v>14</v>
      </c>
      <c r="L4659" s="12">
        <v>0.16059999999999999</v>
      </c>
      <c r="M4659" s="7">
        <v>0.79895547</v>
      </c>
      <c r="N4659" s="31">
        <v>0.5</v>
      </c>
      <c r="O4659" s="14">
        <f>IFERROR(VLOOKUP($C4659,'site totals'!$J$2:$K$607,2,FALSE),1)</f>
        <v>407.74360000000001</v>
      </c>
      <c r="P4659" s="32" t="s">
        <v>91</v>
      </c>
      <c r="Q4659" s="12">
        <v>0.37418289669999999</v>
      </c>
      <c r="R4659" s="29">
        <v>0.25</v>
      </c>
      <c r="S4659" s="2">
        <f>IF($A4659="site","",VLOOKUP($P4659,margin_ranges!$A$5:$D$10,4,FALSE)/100)</f>
        <v>0.29749999999999999</v>
      </c>
      <c r="T4659" s="6">
        <f>IF(A4659="placement",$J4659*MIN($Q4659,$S4659),"")</f>
        <v>16.9575</v>
      </c>
      <c r="U4659" s="6">
        <f>IF($A4659="placement",T4659,SUMIF($C$10:$C$6209,$C4659,$T$10:$T$6209))</f>
        <v>16.9575</v>
      </c>
      <c r="V4659" s="34">
        <f t="shared" si="221"/>
        <v>-6.3333333333333242E-2</v>
      </c>
      <c r="W4659" s="24"/>
      <c r="X4659" s="2" t="str">
        <f>IFERROR(MIN(VLOOKUP($W4659,margin_ranges!$A$5:$D$10,4,FALSE),$Q4659*100)/100,"")</f>
        <v/>
      </c>
      <c r="Y4659" s="6">
        <f t="shared" si="219"/>
        <v>16.9575</v>
      </c>
      <c r="Z4659" s="6">
        <f>IF($A4659="placement",Y4659,SUMIF($C$10:$C$6209,$C4659,$Y$10:$Y$6209))</f>
        <v>16.9575</v>
      </c>
      <c r="AA4659" s="29">
        <f t="shared" si="220"/>
        <v>-6.3333333333333242E-2</v>
      </c>
    </row>
    <row r="4660" spans="1:27" hidden="1" x14ac:dyDescent="0.3">
      <c r="A4660" s="8" t="s">
        <v>17</v>
      </c>
      <c r="B4660" s="8" t="s">
        <v>8271</v>
      </c>
      <c r="C4660" s="8" t="s">
        <v>8272</v>
      </c>
      <c r="D4660" s="8" t="s">
        <v>8281</v>
      </c>
      <c r="E4660" s="8" t="s">
        <v>8282</v>
      </c>
      <c r="F4660" s="29">
        <v>0.25</v>
      </c>
      <c r="G4660" s="29">
        <v>0</v>
      </c>
      <c r="H4660" s="30">
        <v>15.1716</v>
      </c>
      <c r="I4660" s="30">
        <v>0.73480000000000001</v>
      </c>
      <c r="J4660" s="14">
        <v>19</v>
      </c>
      <c r="K4660" s="14">
        <v>5</v>
      </c>
      <c r="L4660" s="12">
        <v>4.8399999999999999E-2</v>
      </c>
      <c r="M4660" s="7">
        <v>0.85340720999999997</v>
      </c>
      <c r="N4660" s="31">
        <v>0.6</v>
      </c>
      <c r="O4660" s="14">
        <f>IFERROR(VLOOKUP($C4660,'site totals'!$J$2:$K$607,2,FALSE),1)</f>
        <v>407.74360000000001</v>
      </c>
      <c r="P4660" s="32" t="s">
        <v>91</v>
      </c>
      <c r="Q4660" s="12">
        <v>0.29693586970000002</v>
      </c>
      <c r="R4660" s="29">
        <v>0.25</v>
      </c>
      <c r="S4660" s="2">
        <f>IF($A4660="site","",VLOOKUP($P4660,margin_ranges!$A$5:$D$10,4,FALSE)/100)</f>
        <v>0.29749999999999999</v>
      </c>
      <c r="T4660" s="6">
        <f>IF(A4660="placement",$J4660*MIN($Q4660,$S4660),"")</f>
        <v>5.6417815243000007</v>
      </c>
      <c r="U4660" s="6">
        <f>IF($A4660="placement",T4660,SUMIF($C$10:$C$6209,$C4660,$T$10:$T$6209))</f>
        <v>5.6417815243000007</v>
      </c>
      <c r="V4660" s="34">
        <f t="shared" si="221"/>
        <v>-6.2581159600000102E-2</v>
      </c>
      <c r="W4660" s="24"/>
      <c r="X4660" s="2" t="str">
        <f>IFERROR(MIN(VLOOKUP($W4660,margin_ranges!$A$5:$D$10,4,FALSE),$Q4660*100)/100,"")</f>
        <v/>
      </c>
      <c r="Y4660" s="6">
        <f t="shared" si="219"/>
        <v>5.6417815243000007</v>
      </c>
      <c r="Z4660" s="6">
        <f>IF($A4660="placement",Y4660,SUMIF($C$10:$C$6209,$C4660,$Y$10:$Y$6209))</f>
        <v>5.6417815243000007</v>
      </c>
      <c r="AA4660" s="29">
        <f t="shared" si="220"/>
        <v>-6.2581159600000102E-2</v>
      </c>
    </row>
    <row r="4661" spans="1:27" hidden="1" x14ac:dyDescent="0.3">
      <c r="A4661" s="8" t="s">
        <v>17</v>
      </c>
      <c r="B4661" s="8" t="s">
        <v>8271</v>
      </c>
      <c r="C4661" s="8" t="s">
        <v>8272</v>
      </c>
      <c r="D4661" s="8" t="s">
        <v>8279</v>
      </c>
      <c r="E4661" s="8" t="s">
        <v>8280</v>
      </c>
      <c r="F4661" s="29">
        <v>0.28999999999999898</v>
      </c>
      <c r="G4661" s="29">
        <v>0</v>
      </c>
      <c r="H4661" s="30">
        <v>6.7076000000000002</v>
      </c>
      <c r="I4661" s="30">
        <v>0.62709999999999999</v>
      </c>
      <c r="J4661" s="14">
        <v>16</v>
      </c>
      <c r="K4661" s="14">
        <v>4</v>
      </c>
      <c r="L4661" s="12">
        <v>9.35E-2</v>
      </c>
      <c r="M4661" s="7">
        <v>0.85121868000000001</v>
      </c>
      <c r="N4661" s="31">
        <v>0.5</v>
      </c>
      <c r="O4661" s="14">
        <f>IFERROR(VLOOKUP($C4661,'site totals'!$J$2:$K$607,2,FALSE),1)</f>
        <v>407.74360000000001</v>
      </c>
      <c r="P4661" s="32" t="s">
        <v>22</v>
      </c>
      <c r="Q4661" s="12">
        <v>0.41260687480000002</v>
      </c>
      <c r="R4661" s="29">
        <v>0.28999999999999998</v>
      </c>
      <c r="S4661" s="2">
        <f>IF($A4661="site","",VLOOKUP($P4661,margin_ranges!$A$5:$D$10,4,FALSE)/100)</f>
        <v>0.29749999999999999</v>
      </c>
      <c r="T4661" s="6">
        <f>IF(A4661="placement",$J4661*MIN($Q4661,$S4661),"")</f>
        <v>4.76</v>
      </c>
      <c r="U4661" s="6">
        <f>IF($A4661="placement",T4661,SUMIF($C$10:$C$6209,$C4661,$T$10:$T$6209))</f>
        <v>4.76</v>
      </c>
      <c r="V4661" s="34">
        <f t="shared" si="221"/>
        <v>-1.0563380281690127E-2</v>
      </c>
      <c r="W4661" s="24"/>
      <c r="X4661" s="2" t="str">
        <f>IFERROR(MIN(VLOOKUP($W4661,margin_ranges!$A$5:$D$10,4,FALSE),$Q4661*100)/100,"")</f>
        <v/>
      </c>
      <c r="Y4661" s="6">
        <f t="shared" si="219"/>
        <v>4.76</v>
      </c>
      <c r="Z4661" s="6">
        <f>IF($A4661="placement",Y4661,SUMIF($C$10:$C$6209,$C4661,$Y$10:$Y$6209))</f>
        <v>4.76</v>
      </c>
      <c r="AA4661" s="29">
        <f t="shared" si="220"/>
        <v>-1.0563380281690127E-2</v>
      </c>
    </row>
    <row r="4662" spans="1:27" hidden="1" x14ac:dyDescent="0.3">
      <c r="A4662" s="8" t="s">
        <v>17</v>
      </c>
      <c r="B4662" s="8" t="s">
        <v>8271</v>
      </c>
      <c r="C4662" s="8" t="s">
        <v>8272</v>
      </c>
      <c r="D4662" s="8" t="s">
        <v>8285</v>
      </c>
      <c r="E4662" s="8" t="s">
        <v>8286</v>
      </c>
      <c r="F4662" s="29">
        <v>0.28999999999999998</v>
      </c>
      <c r="G4662" s="29">
        <v>0</v>
      </c>
      <c r="H4662" s="30">
        <v>17.7973</v>
      </c>
      <c r="I4662" s="30">
        <v>1.0971</v>
      </c>
      <c r="J4662" s="14">
        <v>25</v>
      </c>
      <c r="K4662" s="14">
        <v>6</v>
      </c>
      <c r="L4662" s="12">
        <v>6.1600000000000002E-2</v>
      </c>
      <c r="M4662" s="7">
        <v>0.74877603999999998</v>
      </c>
      <c r="N4662" s="31">
        <v>0.5</v>
      </c>
      <c r="O4662" s="14">
        <f>IFERROR(VLOOKUP($C4662,'site totals'!$J$2:$K$607,2,FALSE),1)</f>
        <v>407.74360000000001</v>
      </c>
      <c r="P4662" s="32" t="s">
        <v>22</v>
      </c>
      <c r="Q4662" s="12">
        <v>0.33224359199999998</v>
      </c>
      <c r="R4662" s="29">
        <v>0.28999999999999998</v>
      </c>
      <c r="S4662" s="2">
        <f>IF($A4662="site","",VLOOKUP($P4662,margin_ranges!$A$5:$D$10,4,FALSE)/100)</f>
        <v>0.29749999999999999</v>
      </c>
      <c r="T4662" s="6">
        <f>IF(A4662="placement",$J4662*MIN($Q4662,$S4662),"")</f>
        <v>7.4375</v>
      </c>
      <c r="U4662" s="6">
        <f>IF($A4662="placement",T4662,SUMIF($C$10:$C$6209,$C4662,$T$10:$T$6209))</f>
        <v>7.4375</v>
      </c>
      <c r="V4662" s="34">
        <f t="shared" si="221"/>
        <v>-1.0563380281690127E-2</v>
      </c>
      <c r="W4662" s="24"/>
      <c r="X4662" s="2" t="str">
        <f>IFERROR(MIN(VLOOKUP($W4662,margin_ranges!$A$5:$D$10,4,FALSE),$Q4662*100)/100,"")</f>
        <v/>
      </c>
      <c r="Y4662" s="6">
        <f t="shared" si="219"/>
        <v>7.4375</v>
      </c>
      <c r="Z4662" s="6">
        <f>IF($A4662="placement",Y4662,SUMIF($C$10:$C$6209,$C4662,$Y$10:$Y$6209))</f>
        <v>7.4375</v>
      </c>
      <c r="AA4662" s="29">
        <f t="shared" si="220"/>
        <v>-1.0563380281690127E-2</v>
      </c>
    </row>
    <row r="4663" spans="1:27" hidden="1" x14ac:dyDescent="0.3">
      <c r="A4663" s="8" t="s">
        <v>17</v>
      </c>
      <c r="B4663" s="8" t="s">
        <v>8271</v>
      </c>
      <c r="C4663" s="8" t="s">
        <v>8272</v>
      </c>
      <c r="D4663" s="8" t="s">
        <v>12207</v>
      </c>
      <c r="E4663" s="8" t="s">
        <v>12208</v>
      </c>
      <c r="F4663" s="29">
        <v>0.3</v>
      </c>
      <c r="G4663" s="29">
        <v>0</v>
      </c>
      <c r="H4663" s="30">
        <v>6.3121999999999998</v>
      </c>
      <c r="I4663" s="30">
        <v>0.59440000000000004</v>
      </c>
      <c r="J4663" s="14">
        <v>13</v>
      </c>
      <c r="K4663" s="14">
        <v>4</v>
      </c>
      <c r="L4663" s="12">
        <v>9.4200000000000006E-2</v>
      </c>
      <c r="M4663" s="7">
        <v>0.75516702999999996</v>
      </c>
      <c r="N4663" s="31">
        <v>0.5</v>
      </c>
      <c r="O4663" s="14">
        <f>IFERROR(VLOOKUP($C4663,'site totals'!$J$2:$K$607,2,FALSE),1)</f>
        <v>407.74360000000001</v>
      </c>
      <c r="P4663" s="32" t="s">
        <v>91</v>
      </c>
      <c r="Q4663" s="12">
        <v>0.33789482059999998</v>
      </c>
      <c r="R4663" s="29">
        <v>0.3</v>
      </c>
      <c r="S4663" s="2">
        <f>IF($A4663="site","",VLOOKUP($P4663,margin_ranges!$A$5:$D$10,4,FALSE)/100)</f>
        <v>0.29749999999999999</v>
      </c>
      <c r="T4663" s="6">
        <f>IF(A4663="placement",$J4663*MIN($Q4663,$S4663),"")</f>
        <v>3.8674999999999997</v>
      </c>
      <c r="U4663" s="6">
        <f>IF($A4663="placement",T4663,SUMIF($C$10:$C$6209,$C4663,$T$10:$T$6209))</f>
        <v>3.8674999999999997</v>
      </c>
      <c r="V4663" s="34">
        <f t="shared" si="221"/>
        <v>3.5714285714285587E-3</v>
      </c>
      <c r="W4663" s="24"/>
      <c r="X4663" s="2" t="str">
        <f>IFERROR(MIN(VLOOKUP($W4663,margin_ranges!$A$5:$D$10,4,FALSE),$Q4663*100)/100,"")</f>
        <v/>
      </c>
      <c r="Y4663" s="6">
        <f t="shared" si="219"/>
        <v>3.8674999999999997</v>
      </c>
      <c r="Z4663" s="6">
        <f>IF($A4663="placement",Y4663,SUMIF($C$10:$C$6209,$C4663,$Y$10:$Y$6209))</f>
        <v>3.8674999999999997</v>
      </c>
      <c r="AA4663" s="17">
        <f t="shared" si="220"/>
        <v>3.5714285714285587E-3</v>
      </c>
    </row>
    <row r="4664" spans="1:27" hidden="1" x14ac:dyDescent="0.3">
      <c r="A4664" s="8" t="s">
        <v>17</v>
      </c>
      <c r="B4664" s="8" t="s">
        <v>8271</v>
      </c>
      <c r="C4664" s="8" t="s">
        <v>8272</v>
      </c>
      <c r="D4664" s="8" t="s">
        <v>8277</v>
      </c>
      <c r="E4664" s="8" t="s">
        <v>8278</v>
      </c>
      <c r="F4664" s="29">
        <v>0.29999999999999899</v>
      </c>
      <c r="G4664" s="29">
        <v>0</v>
      </c>
      <c r="H4664" s="30">
        <v>10.132300000000001</v>
      </c>
      <c r="I4664" s="30">
        <v>0.83989999999999998</v>
      </c>
      <c r="J4664" s="14">
        <v>19</v>
      </c>
      <c r="K4664" s="14">
        <v>6</v>
      </c>
      <c r="L4664" s="12">
        <v>8.2900000000000001E-2</v>
      </c>
      <c r="M4664" s="7">
        <v>0.76958075000000004</v>
      </c>
      <c r="N4664" s="31">
        <v>0.5</v>
      </c>
      <c r="O4664" s="14">
        <f>IFERROR(VLOOKUP($C4664,'site totals'!$J$2:$K$607,2,FALSE),1)</f>
        <v>407.74360000000001</v>
      </c>
      <c r="P4664" s="32" t="s">
        <v>91</v>
      </c>
      <c r="Q4664" s="12">
        <v>0.35029559640000002</v>
      </c>
      <c r="R4664" s="29">
        <v>0.3</v>
      </c>
      <c r="S4664" s="2">
        <f>IF($A4664="site","",VLOOKUP($P4664,margin_ranges!$A$5:$D$10,4,FALSE)/100)</f>
        <v>0.29749999999999999</v>
      </c>
      <c r="T4664" s="6">
        <f>IF(A4664="placement",$J4664*MIN($Q4664,$S4664),"")</f>
        <v>5.6524999999999999</v>
      </c>
      <c r="U4664" s="6">
        <f>IF($A4664="placement",T4664,SUMIF($C$10:$C$6209,$C4664,$T$10:$T$6209))</f>
        <v>5.6524999999999999</v>
      </c>
      <c r="V4664" s="34">
        <f t="shared" si="221"/>
        <v>3.5714285714285587E-3</v>
      </c>
      <c r="W4664" s="24"/>
      <c r="X4664" s="2" t="str">
        <f>IFERROR(MIN(VLOOKUP($W4664,margin_ranges!$A$5:$D$10,4,FALSE),$Q4664*100)/100,"")</f>
        <v/>
      </c>
      <c r="Y4664" s="6">
        <f t="shared" si="219"/>
        <v>5.6524999999999999</v>
      </c>
      <c r="Z4664" s="6">
        <f>IF($A4664="placement",Y4664,SUMIF($C$10:$C$6209,$C4664,$Y$10:$Y$6209))</f>
        <v>5.6524999999999999</v>
      </c>
      <c r="AA4664" s="29">
        <f t="shared" si="220"/>
        <v>3.5714285714285587E-3</v>
      </c>
    </row>
    <row r="4665" spans="1:27" hidden="1" x14ac:dyDescent="0.3">
      <c r="A4665" s="8" t="s">
        <v>17</v>
      </c>
      <c r="B4665" s="8" t="s">
        <v>8271</v>
      </c>
      <c r="C4665" s="8" t="s">
        <v>8272</v>
      </c>
      <c r="D4665" s="8" t="s">
        <v>12205</v>
      </c>
      <c r="E4665" s="8" t="s">
        <v>12206</v>
      </c>
      <c r="F4665" s="29">
        <v>0.3</v>
      </c>
      <c r="G4665" s="29">
        <v>0</v>
      </c>
      <c r="H4665" s="30">
        <v>9.7414000000000005</v>
      </c>
      <c r="I4665" s="30">
        <v>0.91310000000000002</v>
      </c>
      <c r="J4665" s="14">
        <v>20</v>
      </c>
      <c r="K4665" s="14">
        <v>6</v>
      </c>
      <c r="L4665" s="12">
        <v>9.3700000000000006E-2</v>
      </c>
      <c r="M4665" s="7">
        <v>0.73093953</v>
      </c>
      <c r="N4665" s="31">
        <v>0.5</v>
      </c>
      <c r="O4665" s="14">
        <f>IFERROR(VLOOKUP($C4665,'site totals'!$J$2:$K$607,2,FALSE),1)</f>
        <v>407.74360000000001</v>
      </c>
      <c r="P4665" s="32" t="s">
        <v>91</v>
      </c>
      <c r="Q4665" s="12">
        <v>0.3159488848</v>
      </c>
      <c r="R4665" s="29">
        <v>0.3</v>
      </c>
      <c r="S4665" s="2">
        <f>IF($A4665="site","",VLOOKUP($P4665,margin_ranges!$A$5:$D$10,4,FALSE)/100)</f>
        <v>0.29749999999999999</v>
      </c>
      <c r="T4665" s="6">
        <f>IF(A4665="placement",$J4665*MIN($Q4665,$S4665),"")</f>
        <v>5.9499999999999993</v>
      </c>
      <c r="U4665" s="6">
        <f>IF($A4665="placement",T4665,SUMIF($C$10:$C$6209,$C4665,$T$10:$T$6209))</f>
        <v>5.9499999999999993</v>
      </c>
      <c r="V4665" s="34">
        <f t="shared" si="221"/>
        <v>3.5714285714285587E-3</v>
      </c>
      <c r="W4665" s="24"/>
      <c r="X4665" s="2" t="str">
        <f>IFERROR(MIN(VLOOKUP($W4665,margin_ranges!$A$5:$D$10,4,FALSE),$Q4665*100)/100,"")</f>
        <v/>
      </c>
      <c r="Y4665" s="6">
        <f t="shared" si="219"/>
        <v>5.9499999999999993</v>
      </c>
      <c r="Z4665" s="6">
        <f>IF($A4665="placement",Y4665,SUMIF($C$10:$C$6209,$C4665,$Y$10:$Y$6209))</f>
        <v>5.9499999999999993</v>
      </c>
      <c r="AA4665" s="17">
        <f t="shared" si="220"/>
        <v>3.5714285714285587E-3</v>
      </c>
    </row>
    <row r="4666" spans="1:27" hidden="1" x14ac:dyDescent="0.3">
      <c r="A4666" s="8" t="s">
        <v>17</v>
      </c>
      <c r="B4666" s="8" t="s">
        <v>8271</v>
      </c>
      <c r="C4666" s="8" t="s">
        <v>8272</v>
      </c>
      <c r="D4666" s="8" t="s">
        <v>12197</v>
      </c>
      <c r="E4666" s="8" t="s">
        <v>12198</v>
      </c>
      <c r="F4666" s="29">
        <v>0.29999999999999899</v>
      </c>
      <c r="G4666" s="29">
        <v>0</v>
      </c>
      <c r="H4666" s="30">
        <v>11.8832</v>
      </c>
      <c r="I4666" s="30">
        <v>1.2385999999999999</v>
      </c>
      <c r="J4666" s="14">
        <v>31</v>
      </c>
      <c r="K4666" s="14">
        <v>9</v>
      </c>
      <c r="L4666" s="12">
        <v>0.1042</v>
      </c>
      <c r="M4666" s="7">
        <v>0.84274263000000005</v>
      </c>
      <c r="N4666" s="31">
        <v>0.5</v>
      </c>
      <c r="O4666" s="14">
        <f>IFERROR(VLOOKUP($C4666,'site totals'!$J$2:$K$607,2,FALSE),1)</f>
        <v>407.74360000000001</v>
      </c>
      <c r="P4666" s="32" t="s">
        <v>91</v>
      </c>
      <c r="Q4666" s="12">
        <v>0.40669905569999998</v>
      </c>
      <c r="R4666" s="29">
        <v>0.3</v>
      </c>
      <c r="S4666" s="2">
        <f>IF($A4666="site","",VLOOKUP($P4666,margin_ranges!$A$5:$D$10,4,FALSE)/100)</f>
        <v>0.29749999999999999</v>
      </c>
      <c r="T4666" s="6">
        <f>IF(A4666="placement",$J4666*MIN($Q4666,$S4666),"")</f>
        <v>9.2225000000000001</v>
      </c>
      <c r="U4666" s="6">
        <f>IF($A4666="placement",T4666,SUMIF($C$10:$C$6209,$C4666,$T$10:$T$6209))</f>
        <v>9.2225000000000001</v>
      </c>
      <c r="V4666" s="34">
        <f t="shared" si="221"/>
        <v>3.5714285714285587E-3</v>
      </c>
      <c r="W4666" s="24"/>
      <c r="X4666" s="2" t="str">
        <f>IFERROR(MIN(VLOOKUP($W4666,margin_ranges!$A$5:$D$10,4,FALSE),$Q4666*100)/100,"")</f>
        <v/>
      </c>
      <c r="Y4666" s="6">
        <f t="shared" si="219"/>
        <v>9.2225000000000001</v>
      </c>
      <c r="Z4666" s="6">
        <f>IF($A4666="placement",Y4666,SUMIF($C$10:$C$6209,$C4666,$Y$10:$Y$6209))</f>
        <v>9.2225000000000001</v>
      </c>
      <c r="AA4666" s="29">
        <f t="shared" si="220"/>
        <v>3.5714285714285587E-3</v>
      </c>
    </row>
    <row r="4667" spans="1:27" hidden="1" x14ac:dyDescent="0.3">
      <c r="A4667" s="8" t="s">
        <v>17</v>
      </c>
      <c r="B4667" s="8" t="s">
        <v>8271</v>
      </c>
      <c r="C4667" s="8" t="s">
        <v>8272</v>
      </c>
      <c r="D4667" s="8" t="s">
        <v>8273</v>
      </c>
      <c r="E4667" s="8" t="s">
        <v>8274</v>
      </c>
      <c r="F4667" s="29">
        <v>0.29999999999999899</v>
      </c>
      <c r="G4667" s="29">
        <v>0</v>
      </c>
      <c r="H4667" s="30">
        <v>31.912800000000001</v>
      </c>
      <c r="I4667" s="30">
        <v>3.8307000000000002</v>
      </c>
      <c r="J4667" s="14">
        <v>88</v>
      </c>
      <c r="K4667" s="14">
        <v>26</v>
      </c>
      <c r="L4667" s="12">
        <v>0.12</v>
      </c>
      <c r="M4667" s="7">
        <v>0.76534029000000003</v>
      </c>
      <c r="N4667" s="31">
        <v>0.5</v>
      </c>
      <c r="O4667" s="14">
        <f>IFERROR(VLOOKUP($C4667,'site totals'!$J$2:$K$607,2,FALSE),1)</f>
        <v>407.74360000000001</v>
      </c>
      <c r="P4667" s="32" t="s">
        <v>91</v>
      </c>
      <c r="Q4667" s="12">
        <v>0.34669583780000002</v>
      </c>
      <c r="R4667" s="29">
        <v>0.3</v>
      </c>
      <c r="S4667" s="2">
        <f>IF($A4667="site","",VLOOKUP($P4667,margin_ranges!$A$5:$D$10,4,FALSE)/100)</f>
        <v>0.29749999999999999</v>
      </c>
      <c r="T4667" s="6">
        <f>IF(A4667="placement",$J4667*MIN($Q4667,$S4667),"")</f>
        <v>26.18</v>
      </c>
      <c r="U4667" s="6">
        <f>IF($A4667="placement",T4667,SUMIF($C$10:$C$6209,$C4667,$T$10:$T$6209))</f>
        <v>26.18</v>
      </c>
      <c r="V4667" s="34">
        <f t="shared" si="221"/>
        <v>3.5714285714285587E-3</v>
      </c>
      <c r="W4667" s="24"/>
      <c r="X4667" s="2" t="str">
        <f>IFERROR(MIN(VLOOKUP($W4667,margin_ranges!$A$5:$D$10,4,FALSE),$Q4667*100)/100,"")</f>
        <v/>
      </c>
      <c r="Y4667" s="6">
        <f t="shared" si="219"/>
        <v>26.18</v>
      </c>
      <c r="Z4667" s="6">
        <f>IF($A4667="placement",Y4667,SUMIF($C$10:$C$6209,$C4667,$Y$10:$Y$6209))</f>
        <v>26.18</v>
      </c>
      <c r="AA4667" s="29">
        <f t="shared" si="220"/>
        <v>3.5714285714285587E-3</v>
      </c>
    </row>
    <row r="4668" spans="1:27" hidden="1" x14ac:dyDescent="0.3">
      <c r="A4668" s="8" t="s">
        <v>17</v>
      </c>
      <c r="B4668" s="8" t="s">
        <v>8271</v>
      </c>
      <c r="C4668" s="8" t="s">
        <v>8272</v>
      </c>
      <c r="D4668" s="8" t="s">
        <v>12195</v>
      </c>
      <c r="E4668" s="8" t="s">
        <v>12196</v>
      </c>
      <c r="F4668" s="29">
        <v>0.3</v>
      </c>
      <c r="G4668" s="29">
        <v>0</v>
      </c>
      <c r="H4668" s="30">
        <v>28.214400000000001</v>
      </c>
      <c r="I4668" s="30">
        <v>5.1379999999999999</v>
      </c>
      <c r="J4668" s="14">
        <v>123</v>
      </c>
      <c r="K4668" s="14">
        <v>37</v>
      </c>
      <c r="L4668" s="12">
        <v>0.18210000000000001</v>
      </c>
      <c r="M4668" s="7">
        <v>0.79577518000000003</v>
      </c>
      <c r="N4668" s="31">
        <v>0.5</v>
      </c>
      <c r="O4668" s="14">
        <f>IFERROR(VLOOKUP($C4668,'site totals'!$J$2:$K$607,2,FALSE),1)</f>
        <v>407.74360000000001</v>
      </c>
      <c r="P4668" s="32" t="s">
        <v>91</v>
      </c>
      <c r="Q4668" s="12">
        <v>0.37168183329999999</v>
      </c>
      <c r="R4668" s="29">
        <v>0.3</v>
      </c>
      <c r="S4668" s="2">
        <f>IF($A4668="site","",VLOOKUP($P4668,margin_ranges!$A$5:$D$10,4,FALSE)/100)</f>
        <v>0.29749999999999999</v>
      </c>
      <c r="T4668" s="6">
        <f>IF(A4668="placement",$J4668*MIN($Q4668,$S4668),"")</f>
        <v>36.592500000000001</v>
      </c>
      <c r="U4668" s="6">
        <f>IF($A4668="placement",T4668,SUMIF($C$10:$C$6209,$C4668,$T$10:$T$6209))</f>
        <v>36.592500000000001</v>
      </c>
      <c r="V4668" s="34">
        <f t="shared" si="221"/>
        <v>3.5714285714285587E-3</v>
      </c>
      <c r="W4668" s="24"/>
      <c r="X4668" s="2" t="str">
        <f>IFERROR(MIN(VLOOKUP($W4668,margin_ranges!$A$5:$D$10,4,FALSE),$Q4668*100)/100,"")</f>
        <v/>
      </c>
      <c r="Y4668" s="6">
        <f t="shared" si="219"/>
        <v>36.592500000000001</v>
      </c>
      <c r="Z4668" s="6">
        <f>IF($A4668="placement",Y4668,SUMIF($C$10:$C$6209,$C4668,$Y$10:$Y$6209))</f>
        <v>36.592500000000001</v>
      </c>
      <c r="AA4668" s="29">
        <f t="shared" si="220"/>
        <v>3.5714285714285587E-3</v>
      </c>
    </row>
    <row r="4669" spans="1:27" hidden="1" x14ac:dyDescent="0.3">
      <c r="A4669" s="8" t="s">
        <v>17</v>
      </c>
      <c r="B4669" s="8" t="s">
        <v>8271</v>
      </c>
      <c r="C4669" s="8" t="s">
        <v>8272</v>
      </c>
      <c r="D4669" s="33" t="s">
        <v>8283</v>
      </c>
      <c r="E4669" s="8" t="s">
        <v>8284</v>
      </c>
      <c r="F4669" s="29">
        <v>0.3</v>
      </c>
      <c r="G4669" s="29">
        <v>1</v>
      </c>
      <c r="H4669" s="30">
        <v>54.821399999999997</v>
      </c>
      <c r="I4669" s="30">
        <v>9.8786000000000005</v>
      </c>
      <c r="J4669" s="14">
        <v>219</v>
      </c>
      <c r="K4669" s="14">
        <v>62</v>
      </c>
      <c r="L4669" s="12">
        <v>0.1802</v>
      </c>
      <c r="M4669" s="7">
        <v>0.7377669</v>
      </c>
      <c r="N4669" s="31">
        <v>0.5</v>
      </c>
      <c r="O4669" s="14">
        <f>IFERROR(VLOOKUP($C4669,'site totals'!$J$2:$K$607,2,FALSE),1)</f>
        <v>407.74360000000001</v>
      </c>
      <c r="P4669" s="32" t="s">
        <v>91</v>
      </c>
      <c r="Q4669" s="12">
        <v>0.32227916410000002</v>
      </c>
      <c r="R4669" s="29">
        <v>0.3</v>
      </c>
      <c r="S4669" s="2">
        <f>IF($A4669="site","",VLOOKUP($P4669,margin_ranges!$A$5:$D$10,4,FALSE)/100)</f>
        <v>0.29749999999999999</v>
      </c>
      <c r="T4669" s="6">
        <f>IF(A4669="placement",$J4669*MIN($Q4669,$S4669),"")</f>
        <v>65.152500000000003</v>
      </c>
      <c r="U4669" s="6">
        <f>IF($A4669="placement",T4669,SUMIF($C$10:$C$6209,$C4669,$T$10:$T$6209))</f>
        <v>65.152500000000003</v>
      </c>
      <c r="V4669" s="34">
        <f t="shared" si="221"/>
        <v>3.5714285714285587E-3</v>
      </c>
      <c r="W4669" s="24"/>
      <c r="X4669" s="2" t="str">
        <f>IFERROR(MIN(VLOOKUP($W4669,margin_ranges!$A$5:$D$10,4,FALSE),$Q4669*100)/100,"")</f>
        <v/>
      </c>
      <c r="Y4669" s="6">
        <f t="shared" si="219"/>
        <v>65.152500000000003</v>
      </c>
      <c r="Z4669" s="6">
        <f>IF($A4669="placement",Y4669,SUMIF($C$10:$C$6209,$C4669,$Y$10:$Y$6209))</f>
        <v>65.152500000000003</v>
      </c>
      <c r="AA4669" s="29">
        <f t="shared" si="220"/>
        <v>3.5714285714285587E-3</v>
      </c>
    </row>
    <row r="4670" spans="1:27" hidden="1" x14ac:dyDescent="0.3">
      <c r="A4670" s="8" t="s">
        <v>17</v>
      </c>
      <c r="B4670" s="8" t="s">
        <v>8271</v>
      </c>
      <c r="C4670" s="8" t="s">
        <v>8272</v>
      </c>
      <c r="D4670" s="8" t="s">
        <v>12201</v>
      </c>
      <c r="E4670" s="8" t="s">
        <v>12202</v>
      </c>
      <c r="F4670" s="29">
        <v>0.3</v>
      </c>
      <c r="G4670" s="29">
        <v>0</v>
      </c>
      <c r="H4670" s="30">
        <v>3.4790000000000001</v>
      </c>
      <c r="I4670" s="30">
        <v>0.28810000000000002</v>
      </c>
      <c r="J4670" s="14">
        <v>7</v>
      </c>
      <c r="K4670" s="14">
        <v>2</v>
      </c>
      <c r="L4670" s="12">
        <v>8.2799999999999999E-2</v>
      </c>
      <c r="M4670" s="7">
        <v>0.76569162000000002</v>
      </c>
      <c r="N4670" s="31">
        <v>0.5</v>
      </c>
      <c r="O4670" s="14">
        <f>IFERROR(VLOOKUP($C4670,'site totals'!$J$2:$K$607,2,FALSE),1)</f>
        <v>407.74360000000001</v>
      </c>
      <c r="P4670" s="32" t="s">
        <v>91</v>
      </c>
      <c r="Q4670" s="12">
        <v>0.34699559699999999</v>
      </c>
      <c r="R4670" s="29">
        <v>0.3</v>
      </c>
      <c r="S4670" s="2">
        <f>IF($A4670="site","",VLOOKUP($P4670,margin_ranges!$A$5:$D$10,4,FALSE)/100)</f>
        <v>0.29749999999999999</v>
      </c>
      <c r="T4670" s="6">
        <f>IF(A4670="placement",$J4670*MIN($Q4670,$S4670),"")</f>
        <v>2.0825</v>
      </c>
      <c r="U4670" s="6">
        <f>IF($A4670="placement",T4670,SUMIF($C$10:$C$6209,$C4670,$T$10:$T$6209))</f>
        <v>2.0825</v>
      </c>
      <c r="V4670" s="34">
        <f t="shared" si="221"/>
        <v>3.5714285714287808E-3</v>
      </c>
      <c r="W4670" s="24"/>
      <c r="X4670" s="2" t="str">
        <f>IFERROR(MIN(VLOOKUP($W4670,margin_ranges!$A$5:$D$10,4,FALSE),$Q4670*100)/100,"")</f>
        <v/>
      </c>
      <c r="Y4670" s="6">
        <f t="shared" si="219"/>
        <v>2.0825</v>
      </c>
      <c r="Z4670" s="6">
        <f>IF($A4670="placement",Y4670,SUMIF($C$10:$C$6209,$C4670,$Y$10:$Y$6209))</f>
        <v>2.0825</v>
      </c>
      <c r="AA4670" s="29">
        <f t="shared" si="220"/>
        <v>3.5714285714287808E-3</v>
      </c>
    </row>
    <row r="4671" spans="1:27" hidden="1" x14ac:dyDescent="0.3">
      <c r="A4671" s="8" t="s">
        <v>17</v>
      </c>
      <c r="B4671" s="8" t="s">
        <v>8271</v>
      </c>
      <c r="C4671" s="8" t="s">
        <v>8272</v>
      </c>
      <c r="D4671" s="8" t="s">
        <v>8291</v>
      </c>
      <c r="E4671" s="8" t="s">
        <v>8292</v>
      </c>
      <c r="F4671" s="29">
        <v>0.3</v>
      </c>
      <c r="G4671" s="29">
        <v>0</v>
      </c>
      <c r="H4671" s="30">
        <v>14.425700000000001</v>
      </c>
      <c r="I4671" s="30">
        <v>1.3658999999999999</v>
      </c>
      <c r="J4671" s="14">
        <v>33</v>
      </c>
      <c r="K4671" s="14">
        <v>10</v>
      </c>
      <c r="L4671" s="12">
        <v>9.4700000000000006E-2</v>
      </c>
      <c r="M4671" s="7">
        <v>0.80982114999999999</v>
      </c>
      <c r="N4671" s="31">
        <v>0.5</v>
      </c>
      <c r="O4671" s="14">
        <f>IFERROR(VLOOKUP($C4671,'site totals'!$J$2:$K$607,2,FALSE),1)</f>
        <v>407.74360000000001</v>
      </c>
      <c r="P4671" s="32" t="s">
        <v>91</v>
      </c>
      <c r="Q4671" s="12">
        <v>0.38257972029999998</v>
      </c>
      <c r="R4671" s="29">
        <v>0.3</v>
      </c>
      <c r="S4671" s="2">
        <f>IF($A4671="site","",VLOOKUP($P4671,margin_ranges!$A$5:$D$10,4,FALSE)/100)</f>
        <v>0.29749999999999999</v>
      </c>
      <c r="T4671" s="6">
        <f>IF(A4671="placement",$J4671*MIN($Q4671,$S4671),"")</f>
        <v>9.817499999999999</v>
      </c>
      <c r="U4671" s="6">
        <f>IF($A4671="placement",T4671,SUMIF($C$10:$C$6209,$C4671,$T$10:$T$6209))</f>
        <v>9.817499999999999</v>
      </c>
      <c r="V4671" s="34">
        <f t="shared" si="221"/>
        <v>3.5714285714287808E-3</v>
      </c>
      <c r="W4671" s="24"/>
      <c r="X4671" s="2" t="str">
        <f>IFERROR(MIN(VLOOKUP($W4671,margin_ranges!$A$5:$D$10,4,FALSE),$Q4671*100)/100,"")</f>
        <v/>
      </c>
      <c r="Y4671" s="6">
        <f t="shared" si="219"/>
        <v>9.817499999999999</v>
      </c>
      <c r="Z4671" s="6">
        <f>IF($A4671="placement",Y4671,SUMIF($C$10:$C$6209,$C4671,$Y$10:$Y$6209))</f>
        <v>9.817499999999999</v>
      </c>
      <c r="AA4671" s="29">
        <f t="shared" si="220"/>
        <v>3.5714285714287808E-3</v>
      </c>
    </row>
    <row r="4672" spans="1:27" hidden="1" x14ac:dyDescent="0.3">
      <c r="A4672" s="8" t="s">
        <v>17</v>
      </c>
      <c r="B4672" s="8" t="s">
        <v>8271</v>
      </c>
      <c r="C4672" s="8" t="s">
        <v>8272</v>
      </c>
      <c r="D4672" s="8" t="s">
        <v>8275</v>
      </c>
      <c r="E4672" s="8" t="s">
        <v>8276</v>
      </c>
      <c r="F4672" s="29">
        <v>0.37</v>
      </c>
      <c r="G4672" s="29">
        <v>0</v>
      </c>
      <c r="H4672" s="30">
        <v>31.895900000000001</v>
      </c>
      <c r="I4672" s="30">
        <v>3.1617000000000002</v>
      </c>
      <c r="J4672" s="14">
        <v>90</v>
      </c>
      <c r="K4672" s="14">
        <v>31</v>
      </c>
      <c r="L4672" s="12">
        <v>9.9099999999999994E-2</v>
      </c>
      <c r="M4672" s="7">
        <v>0.95395580999999996</v>
      </c>
      <c r="N4672" s="31">
        <v>0.5</v>
      </c>
      <c r="O4672" s="14">
        <f>IFERROR(VLOOKUP($C4672,'site totals'!$J$2:$K$607,2,FALSE),1)</f>
        <v>407.74360000000001</v>
      </c>
      <c r="P4672" s="32" t="s">
        <v>22</v>
      </c>
      <c r="Q4672" s="12">
        <v>0.47586670739999998</v>
      </c>
      <c r="R4672" s="29">
        <v>0.37</v>
      </c>
      <c r="S4672" s="2">
        <f>IF($A4672="site","",VLOOKUP($P4672,margin_ranges!$A$5:$D$10,4,FALSE)/100)</f>
        <v>0.29749999999999999</v>
      </c>
      <c r="T4672" s="6">
        <f>IF(A4672="placement",$J4672*MIN($Q4672,$S4672),"")</f>
        <v>26.774999999999999</v>
      </c>
      <c r="U4672" s="6">
        <f>IF($A4672="placement",T4672,SUMIF($C$10:$C$6209,$C4672,$T$10:$T$6209))</f>
        <v>26.774999999999999</v>
      </c>
      <c r="V4672" s="34">
        <f t="shared" si="221"/>
        <v>0.11507936507936511</v>
      </c>
      <c r="W4672" s="24"/>
      <c r="X4672" s="2" t="str">
        <f>IFERROR(MIN(VLOOKUP($W4672,margin_ranges!$A$5:$D$10,4,FALSE),$Q4672*100)/100,"")</f>
        <v/>
      </c>
      <c r="Y4672" s="6">
        <f t="shared" si="219"/>
        <v>26.774999999999999</v>
      </c>
      <c r="Z4672" s="6">
        <f>IF($A4672="placement",Y4672,SUMIF($C$10:$C$6209,$C4672,$Y$10:$Y$6209))</f>
        <v>26.774999999999999</v>
      </c>
      <c r="AA4672" s="17">
        <f t="shared" si="220"/>
        <v>0.11507936507936511</v>
      </c>
    </row>
    <row r="4673" spans="1:27" x14ac:dyDescent="0.3">
      <c r="A4673" s="16" t="s">
        <v>33</v>
      </c>
      <c r="B4673" s="16" t="s">
        <v>8271</v>
      </c>
      <c r="C4673" s="16" t="s">
        <v>8272</v>
      </c>
      <c r="D4673" s="8" t="s">
        <v>34</v>
      </c>
      <c r="E4673" s="16"/>
      <c r="F4673" s="17">
        <v>0.295949057201633</v>
      </c>
      <c r="G4673" s="17">
        <v>0.25024035</v>
      </c>
      <c r="H4673" s="36">
        <v>359.69099999999997</v>
      </c>
      <c r="I4673" s="36">
        <v>36.5154</v>
      </c>
      <c r="J4673" s="22">
        <v>874</v>
      </c>
      <c r="K4673" s="22">
        <v>249</v>
      </c>
      <c r="L4673" s="18">
        <v>0.10150000000000001</v>
      </c>
      <c r="M4673" s="19">
        <v>0.79759709999999995</v>
      </c>
      <c r="N4673" s="20">
        <v>0.50382000000000005</v>
      </c>
      <c r="O4673" s="22">
        <f>IFERROR(VLOOKUP($C4673,'site totals'!$J$2:$K$607,2,FALSE),1)</f>
        <v>407.74360000000001</v>
      </c>
      <c r="P4673" s="21"/>
      <c r="Q4673" s="18">
        <v>0.36832769100000001</v>
      </c>
      <c r="R4673" s="17">
        <v>0.2959</v>
      </c>
      <c r="S4673" s="18" t="str">
        <f>IF($A4673="site","",VLOOKUP($P4673,margin_ranges!$A$5:$D$10,4,FALSE)/100)</f>
        <v/>
      </c>
      <c r="T4673" s="22" t="str">
        <f>IF(A4673="placement",$J4673*MIN($Q4673,$S4673),"")</f>
        <v/>
      </c>
      <c r="U4673" s="22">
        <f>IF($A4673="placement",T4673,SUMIF($C$10:$C$6209,$C4673,$T$10:$T$6209))</f>
        <v>247.50928152430001</v>
      </c>
      <c r="V4673" s="37">
        <f t="shared" si="221"/>
        <v>1.8049428170633153E-2</v>
      </c>
      <c r="W4673" s="38"/>
      <c r="X4673" s="18" t="str">
        <f>IFERROR(MIN(VLOOKUP($W4673,margin_ranges!$A$5:$D$10,4,FALSE),$Q4673*100)/100,"")</f>
        <v/>
      </c>
      <c r="Y4673" s="6" t="str">
        <f t="shared" si="219"/>
        <v/>
      </c>
      <c r="Z4673" s="6">
        <f>IF($A4673="placement",Y4673,SUMIF($C$10:$C$6209,$C4673,$Y$10:$Y$6209))</f>
        <v>247.50928152430001</v>
      </c>
      <c r="AA4673" s="17">
        <f t="shared" si="220"/>
        <v>1.8049428170633153E-2</v>
      </c>
    </row>
    <row r="4674" spans="1:27" hidden="1" x14ac:dyDescent="0.3">
      <c r="A4674" s="8" t="s">
        <v>17</v>
      </c>
      <c r="B4674" s="8" t="s">
        <v>7067</v>
      </c>
      <c r="C4674" s="8" t="s">
        <v>7068</v>
      </c>
      <c r="D4674" s="8" t="s">
        <v>7069</v>
      </c>
      <c r="E4674" s="8" t="s">
        <v>7070</v>
      </c>
      <c r="F4674" s="29">
        <v>0.34</v>
      </c>
      <c r="G4674" s="29">
        <v>1</v>
      </c>
      <c r="H4674" s="30">
        <v>192.06229999999999</v>
      </c>
      <c r="I4674" s="30">
        <v>73.162400000000005</v>
      </c>
      <c r="J4674" s="14">
        <v>873</v>
      </c>
      <c r="K4674" s="14">
        <v>266</v>
      </c>
      <c r="L4674" s="12">
        <v>0.38090000000000002</v>
      </c>
      <c r="M4674" s="7">
        <v>0.39769027000000001</v>
      </c>
      <c r="N4674" s="31">
        <v>0.03</v>
      </c>
      <c r="O4674" s="14">
        <f>IFERROR(VLOOKUP($C4674,'site totals'!$J$2:$K$607,2,FALSE),1)</f>
        <v>407.54379999999998</v>
      </c>
      <c r="P4674" s="32" t="s">
        <v>22</v>
      </c>
      <c r="Q4674" s="12">
        <v>0.92456440969999998</v>
      </c>
      <c r="R4674" s="29">
        <v>0.34</v>
      </c>
      <c r="S4674" s="2">
        <f>IF($A4674="site","",VLOOKUP($P4674,margin_ranges!$A$5:$D$10,4,FALSE)/100)</f>
        <v>0.29749999999999999</v>
      </c>
      <c r="T4674" s="6">
        <f>IF(A4674="placement",$J4674*MIN($Q4674,$S4674),"")</f>
        <v>259.71749999999997</v>
      </c>
      <c r="U4674" s="6">
        <f>IF($A4674="placement",T4674,SUMIF($C$10:$C$6209,$C4674,$T$10:$T$6209))</f>
        <v>259.71749999999997</v>
      </c>
      <c r="V4674" s="34">
        <f t="shared" si="221"/>
        <v>6.4393939393939448E-2</v>
      </c>
      <c r="W4674" s="24"/>
      <c r="X4674" s="2" t="str">
        <f>IFERROR(MIN(VLOOKUP($W4674,margin_ranges!$A$5:$D$10,4,FALSE),$Q4674*100)/100,"")</f>
        <v/>
      </c>
      <c r="Y4674" s="6">
        <f t="shared" si="219"/>
        <v>259.71749999999997</v>
      </c>
      <c r="Z4674" s="6">
        <f>IF($A4674="placement",Y4674,SUMIF($C$10:$C$6209,$C4674,$Y$10:$Y$6209))</f>
        <v>259.71749999999997</v>
      </c>
      <c r="AA4674" s="29">
        <f t="shared" si="220"/>
        <v>6.4393939393939448E-2</v>
      </c>
    </row>
    <row r="4675" spans="1:27" x14ac:dyDescent="0.3">
      <c r="A4675" s="16" t="s">
        <v>33</v>
      </c>
      <c r="B4675" s="16" t="s">
        <v>7067</v>
      </c>
      <c r="C4675" s="16" t="s">
        <v>7068</v>
      </c>
      <c r="D4675" s="8" t="s">
        <v>34</v>
      </c>
      <c r="E4675" s="16"/>
      <c r="F4675" s="17">
        <v>0.33995583296813697</v>
      </c>
      <c r="G4675" s="17">
        <v>0.99950925999999995</v>
      </c>
      <c r="H4675" s="36">
        <v>192.49199999999999</v>
      </c>
      <c r="I4675" s="36">
        <v>73.251199999999997</v>
      </c>
      <c r="J4675" s="22">
        <v>873</v>
      </c>
      <c r="K4675" s="22">
        <v>266</v>
      </c>
      <c r="L4675" s="18">
        <v>0.3805</v>
      </c>
      <c r="M4675" s="19">
        <v>0.39740325999999998</v>
      </c>
      <c r="N4675" s="20">
        <v>0.03</v>
      </c>
      <c r="O4675" s="22">
        <f>IFERROR(VLOOKUP($C4675,'site totals'!$J$2:$K$607,2,FALSE),1)</f>
        <v>407.54379999999998</v>
      </c>
      <c r="P4675" s="21"/>
      <c r="Q4675" s="18">
        <v>0.92450993000000004</v>
      </c>
      <c r="R4675" s="17">
        <v>0.34</v>
      </c>
      <c r="S4675" s="18" t="str">
        <f>IF($A4675="site","",VLOOKUP($P4675,margin_ranges!$A$5:$D$10,4,FALSE)/100)</f>
        <v/>
      </c>
      <c r="T4675" s="22" t="str">
        <f>IF(A4675="placement",$J4675*MIN($Q4675,$S4675),"")</f>
        <v/>
      </c>
      <c r="U4675" s="22">
        <f>IF($A4675="placement",T4675,SUMIF($C$10:$C$6209,$C4675,$T$10:$T$6209))</f>
        <v>259.71749999999997</v>
      </c>
      <c r="V4675" s="37">
        <f t="shared" si="221"/>
        <v>6.4393939393939448E-2</v>
      </c>
      <c r="W4675" s="38"/>
      <c r="X4675" s="18" t="str">
        <f>IFERROR(MIN(VLOOKUP($W4675,margin_ranges!$A$5:$D$10,4,FALSE),$Q4675*100)/100,"")</f>
        <v/>
      </c>
      <c r="Y4675" s="6" t="str">
        <f t="shared" si="219"/>
        <v/>
      </c>
      <c r="Z4675" s="6">
        <f>IF($A4675="placement",Y4675,SUMIF($C$10:$C$6209,$C4675,$Y$10:$Y$6209))</f>
        <v>259.71749999999997</v>
      </c>
      <c r="AA4675" s="17">
        <f t="shared" si="220"/>
        <v>6.4393939393939448E-2</v>
      </c>
    </row>
    <row r="4676" spans="1:27" hidden="1" x14ac:dyDescent="0.3">
      <c r="A4676" s="8" t="s">
        <v>17</v>
      </c>
      <c r="B4676" s="8" t="s">
        <v>6994</v>
      </c>
      <c r="C4676" s="8" t="s">
        <v>6995</v>
      </c>
      <c r="D4676" s="8" t="s">
        <v>6996</v>
      </c>
      <c r="E4676" s="8" t="s">
        <v>6997</v>
      </c>
      <c r="F4676" s="29">
        <v>0.25</v>
      </c>
      <c r="G4676" s="29">
        <v>0</v>
      </c>
      <c r="H4676" s="30">
        <v>29.621500000000001</v>
      </c>
      <c r="I4676" s="30">
        <v>4.1105999999999998</v>
      </c>
      <c r="J4676" s="14">
        <v>130</v>
      </c>
      <c r="K4676" s="14">
        <v>32</v>
      </c>
      <c r="L4676" s="12">
        <v>0.13880000000000001</v>
      </c>
      <c r="M4676" s="7">
        <v>1.05514006</v>
      </c>
      <c r="N4676" s="31">
        <v>0.75</v>
      </c>
      <c r="O4676" s="14">
        <f>IFERROR(VLOOKUP($C4676,'site totals'!$J$2:$K$607,2,FALSE),1)</f>
        <v>400.95</v>
      </c>
      <c r="P4676" s="32" t="s">
        <v>91</v>
      </c>
      <c r="Q4676" s="12">
        <v>0.28919388940000001</v>
      </c>
      <c r="R4676" s="29">
        <v>0.25</v>
      </c>
      <c r="S4676" s="2">
        <f>IF($A4676="site","",VLOOKUP($P4676,margin_ranges!$A$5:$D$10,4,FALSE)/100)</f>
        <v>0.29749999999999999</v>
      </c>
      <c r="T4676" s="6">
        <f>IF(A4676="placement",$J4676*MIN($Q4676,$S4676),"")</f>
        <v>37.595205622000002</v>
      </c>
      <c r="U4676" s="6">
        <f>IF($A4676="placement",T4676,SUMIF($C$10:$C$6209,$C4676,$T$10:$T$6209))</f>
        <v>37.595205622000002</v>
      </c>
      <c r="V4676" s="34">
        <f t="shared" si="221"/>
        <v>-5.2258519200000131E-2</v>
      </c>
      <c r="W4676" s="24"/>
      <c r="X4676" s="2" t="str">
        <f>IFERROR(MIN(VLOOKUP($W4676,margin_ranges!$A$5:$D$10,4,FALSE),$Q4676*100)/100,"")</f>
        <v/>
      </c>
      <c r="Y4676" s="6">
        <f t="shared" si="219"/>
        <v>37.595205622000002</v>
      </c>
      <c r="Z4676" s="6">
        <f>IF($A4676="placement",Y4676,SUMIF($C$10:$C$6209,$C4676,$Y$10:$Y$6209))</f>
        <v>37.595205622000002</v>
      </c>
      <c r="AA4676" s="29">
        <f t="shared" si="220"/>
        <v>-5.2258519200000131E-2</v>
      </c>
    </row>
    <row r="4677" spans="1:27" hidden="1" x14ac:dyDescent="0.3">
      <c r="A4677" s="8" t="s">
        <v>17</v>
      </c>
      <c r="B4677" s="8" t="s">
        <v>6994</v>
      </c>
      <c r="C4677" s="8" t="s">
        <v>6995</v>
      </c>
      <c r="D4677" s="8" t="s">
        <v>6998</v>
      </c>
      <c r="E4677" s="8" t="s">
        <v>6999</v>
      </c>
      <c r="F4677" s="29">
        <v>0.249999999999999</v>
      </c>
      <c r="G4677" s="29">
        <v>0</v>
      </c>
      <c r="H4677" s="30">
        <v>12.321099999999999</v>
      </c>
      <c r="I4677" s="30">
        <v>1.8539000000000001</v>
      </c>
      <c r="J4677" s="14">
        <v>59</v>
      </c>
      <c r="K4677" s="14">
        <v>15</v>
      </c>
      <c r="L4677" s="12">
        <v>0.15049999999999999</v>
      </c>
      <c r="M4677" s="7">
        <v>1.0535156999999999</v>
      </c>
      <c r="N4677" s="31">
        <v>0.75</v>
      </c>
      <c r="O4677" s="14">
        <f>IFERROR(VLOOKUP($C4677,'site totals'!$J$2:$K$607,2,FALSE),1)</f>
        <v>400.95</v>
      </c>
      <c r="P4677" s="32" t="s">
        <v>91</v>
      </c>
      <c r="Q4677" s="12">
        <v>0.2880979374</v>
      </c>
      <c r="R4677" s="29">
        <v>0.25</v>
      </c>
      <c r="S4677" s="2">
        <f>IF($A4677="site","",VLOOKUP($P4677,margin_ranges!$A$5:$D$10,4,FALSE)/100)</f>
        <v>0.29749999999999999</v>
      </c>
      <c r="T4677" s="6">
        <f>IF(A4677="placement",$J4677*MIN($Q4677,$S4677),"")</f>
        <v>16.997778306600001</v>
      </c>
      <c r="U4677" s="6">
        <f>IF($A4677="placement",T4677,SUMIF($C$10:$C$6209,$C4677,$T$10:$T$6209))</f>
        <v>16.997778306600001</v>
      </c>
      <c r="V4677" s="34">
        <f t="shared" si="221"/>
        <v>-5.0797249866666561E-2</v>
      </c>
      <c r="W4677" s="24"/>
      <c r="X4677" s="2" t="str">
        <f>IFERROR(MIN(VLOOKUP($W4677,margin_ranges!$A$5:$D$10,4,FALSE),$Q4677*100)/100,"")</f>
        <v/>
      </c>
      <c r="Y4677" s="6">
        <f t="shared" si="219"/>
        <v>16.997778306600001</v>
      </c>
      <c r="Z4677" s="6">
        <f>IF($A4677="placement",Y4677,SUMIF($C$10:$C$6209,$C4677,$Y$10:$Y$6209))</f>
        <v>16.997778306600001</v>
      </c>
      <c r="AA4677" s="29">
        <f t="shared" si="220"/>
        <v>-5.0797249866666561E-2</v>
      </c>
    </row>
    <row r="4678" spans="1:27" hidden="1" x14ac:dyDescent="0.3">
      <c r="A4678" s="8" t="s">
        <v>17</v>
      </c>
      <c r="B4678" s="8" t="s">
        <v>6994</v>
      </c>
      <c r="C4678" s="8" t="s">
        <v>6995</v>
      </c>
      <c r="D4678" s="8" t="s">
        <v>7002</v>
      </c>
      <c r="E4678" s="8" t="s">
        <v>7003</v>
      </c>
      <c r="F4678" s="29">
        <v>0.201037949954638</v>
      </c>
      <c r="G4678" s="29">
        <v>0</v>
      </c>
      <c r="H4678" s="30">
        <v>23.9619</v>
      </c>
      <c r="I4678" s="30">
        <v>2.6252</v>
      </c>
      <c r="J4678" s="14">
        <v>222</v>
      </c>
      <c r="K4678" s="14">
        <v>45</v>
      </c>
      <c r="L4678" s="12">
        <v>0.1096</v>
      </c>
      <c r="M4678" s="7">
        <v>2.8161537800000001</v>
      </c>
      <c r="N4678" s="31">
        <v>2.25</v>
      </c>
      <c r="O4678" s="14">
        <f>IFERROR(VLOOKUP($C4678,'site totals'!$J$2:$K$607,2,FALSE),1)</f>
        <v>400.95</v>
      </c>
      <c r="P4678" s="32" t="s">
        <v>91</v>
      </c>
      <c r="Q4678" s="12">
        <v>0.20103794999999999</v>
      </c>
      <c r="R4678" s="29">
        <v>0.25</v>
      </c>
      <c r="S4678" s="2">
        <f>IF($A4678="site","",VLOOKUP($P4678,margin_ranges!$A$5:$D$10,4,FALSE)/100)</f>
        <v>0.29749999999999999</v>
      </c>
      <c r="T4678" s="6">
        <f>IF(A4678="placement",$J4678*MIN($Q4678,$S4678),"")</f>
        <v>44.630424900000001</v>
      </c>
      <c r="U4678" s="6">
        <f>IF($A4678="placement",T4678,SUMIF($C$10:$C$6209,$C4678,$T$10:$T$6209))</f>
        <v>44.630424900000001</v>
      </c>
      <c r="V4678" s="34">
        <f t="shared" si="221"/>
        <v>6.5282733333333232E-2</v>
      </c>
      <c r="W4678" s="24"/>
      <c r="X4678" s="2" t="str">
        <f>IFERROR(MIN(VLOOKUP($W4678,margin_ranges!$A$5:$D$10,4,FALSE),$Q4678*100)/100,"")</f>
        <v/>
      </c>
      <c r="Y4678" s="6">
        <f t="shared" si="219"/>
        <v>44.630424900000001</v>
      </c>
      <c r="Z4678" s="6">
        <f>IF($A4678="placement",Y4678,SUMIF($C$10:$C$6209,$C4678,$Y$10:$Y$6209))</f>
        <v>44.630424900000001</v>
      </c>
      <c r="AA4678" s="29">
        <f t="shared" si="220"/>
        <v>6.5282733333333232E-2</v>
      </c>
    </row>
    <row r="4679" spans="1:27" hidden="1" x14ac:dyDescent="0.3">
      <c r="A4679" s="8" t="s">
        <v>17</v>
      </c>
      <c r="B4679" s="8" t="s">
        <v>6994</v>
      </c>
      <c r="C4679" s="8" t="s">
        <v>6995</v>
      </c>
      <c r="D4679" s="8" t="s">
        <v>7000</v>
      </c>
      <c r="E4679" s="8" t="s">
        <v>7001</v>
      </c>
      <c r="F4679" s="29">
        <v>0.153192933322571</v>
      </c>
      <c r="G4679" s="29">
        <v>1</v>
      </c>
      <c r="H4679" s="30">
        <v>56.637599999999999</v>
      </c>
      <c r="I4679" s="30">
        <v>5.6288</v>
      </c>
      <c r="J4679" s="14">
        <v>449</v>
      </c>
      <c r="K4679" s="14">
        <v>69</v>
      </c>
      <c r="L4679" s="12">
        <v>9.9400000000000002E-2</v>
      </c>
      <c r="M4679" s="7">
        <v>2.6570397099999998</v>
      </c>
      <c r="N4679" s="31">
        <v>2.25</v>
      </c>
      <c r="O4679" s="14">
        <f>IFERROR(VLOOKUP($C4679,'site totals'!$J$2:$K$607,2,FALSE),1)</f>
        <v>400.95</v>
      </c>
      <c r="P4679" s="32" t="s">
        <v>91</v>
      </c>
      <c r="Q4679" s="12">
        <v>0.1531929333</v>
      </c>
      <c r="R4679" s="29">
        <v>0.25</v>
      </c>
      <c r="S4679" s="2">
        <f>IF($A4679="site","",VLOOKUP($P4679,margin_ranges!$A$5:$D$10,4,FALSE)/100)</f>
        <v>0.29749999999999999</v>
      </c>
      <c r="T4679" s="6">
        <f>IF(A4679="placement",$J4679*MIN($Q4679,$S4679),"")</f>
        <v>68.783627051699995</v>
      </c>
      <c r="U4679" s="6">
        <f>IF($A4679="placement",T4679,SUMIF($C$10:$C$6209,$C4679,$T$10:$T$6209))</f>
        <v>68.783627051699995</v>
      </c>
      <c r="V4679" s="34">
        <f t="shared" si="221"/>
        <v>0.12907608893333333</v>
      </c>
      <c r="W4679" s="24"/>
      <c r="X4679" s="2" t="str">
        <f>IFERROR(MIN(VLOOKUP($W4679,margin_ranges!$A$5:$D$10,4,FALSE),$Q4679*100)/100,"")</f>
        <v/>
      </c>
      <c r="Y4679" s="6">
        <f t="shared" si="219"/>
        <v>68.783627051699995</v>
      </c>
      <c r="Z4679" s="6">
        <f>IF($A4679="placement",Y4679,SUMIF($C$10:$C$6209,$C4679,$Y$10:$Y$6209))</f>
        <v>68.783627051699995</v>
      </c>
      <c r="AA4679" s="29">
        <f t="shared" si="220"/>
        <v>0.12907608893333333</v>
      </c>
    </row>
    <row r="4680" spans="1:27" x14ac:dyDescent="0.3">
      <c r="A4680" s="16" t="s">
        <v>33</v>
      </c>
      <c r="B4680" s="16" t="s">
        <v>6994</v>
      </c>
      <c r="C4680" s="16" t="s">
        <v>6995</v>
      </c>
      <c r="D4680" s="8" t="s">
        <v>34</v>
      </c>
      <c r="E4680" s="16"/>
      <c r="F4680" s="17">
        <v>0.19534042086793801</v>
      </c>
      <c r="G4680" s="17">
        <v>0.52221649000000003</v>
      </c>
      <c r="H4680" s="36">
        <v>122.5421</v>
      </c>
      <c r="I4680" s="36">
        <v>14.218500000000001</v>
      </c>
      <c r="J4680" s="22">
        <v>859</v>
      </c>
      <c r="K4680" s="22">
        <v>160</v>
      </c>
      <c r="L4680" s="18">
        <v>0.11600000000000001</v>
      </c>
      <c r="M4680" s="19">
        <v>2.0142269399999999</v>
      </c>
      <c r="N4680" s="20">
        <v>1.6207670000000001</v>
      </c>
      <c r="O4680" s="22">
        <f>IFERROR(VLOOKUP($C4680,'site totals'!$J$2:$K$607,2,FALSE),1)</f>
        <v>400.95</v>
      </c>
      <c r="P4680" s="21"/>
      <c r="Q4680" s="18">
        <v>0.19534042090000001</v>
      </c>
      <c r="R4680" s="17">
        <v>0.25</v>
      </c>
      <c r="S4680" s="18" t="str">
        <f>IF($A4680="site","",VLOOKUP($P4680,margin_ranges!$A$5:$D$10,4,FALSE)/100)</f>
        <v/>
      </c>
      <c r="T4680" s="22" t="str">
        <f>IF(A4680="placement",$J4680*MIN($Q4680,$S4680),"")</f>
        <v/>
      </c>
      <c r="U4680" s="22">
        <f>IF($A4680="placement",T4680,SUMIF($C$10:$C$6209,$C4680,$T$10:$T$6209))</f>
        <v>168.00703588030001</v>
      </c>
      <c r="V4680" s="37">
        <f t="shared" si="221"/>
        <v>7.2554077019324703E-2</v>
      </c>
      <c r="W4680" s="38"/>
      <c r="X4680" s="18" t="str">
        <f>IFERROR(MIN(VLOOKUP($W4680,margin_ranges!$A$5:$D$10,4,FALSE),$Q4680*100)/100,"")</f>
        <v/>
      </c>
      <c r="Y4680" s="6" t="str">
        <f t="shared" si="219"/>
        <v/>
      </c>
      <c r="Z4680" s="6">
        <f>IF($A4680="placement",Y4680,SUMIF($C$10:$C$6209,$C4680,$Y$10:$Y$6209))</f>
        <v>168.00703588030001</v>
      </c>
      <c r="AA4680" s="17">
        <f t="shared" si="220"/>
        <v>7.2554077019324703E-2</v>
      </c>
    </row>
    <row r="4681" spans="1:27" hidden="1" x14ac:dyDescent="0.3">
      <c r="A4681" s="8" t="s">
        <v>17</v>
      </c>
      <c r="B4681" s="8" t="s">
        <v>4097</v>
      </c>
      <c r="C4681" s="8" t="s">
        <v>4098</v>
      </c>
      <c r="D4681" s="8" t="s">
        <v>4101</v>
      </c>
      <c r="E4681" s="8" t="s">
        <v>4102</v>
      </c>
      <c r="F4681" s="29">
        <v>0.25</v>
      </c>
      <c r="G4681" s="29">
        <v>0</v>
      </c>
      <c r="H4681" s="30">
        <v>31.36</v>
      </c>
      <c r="I4681" s="30">
        <v>8.0241000000000007</v>
      </c>
      <c r="J4681" s="14">
        <v>323</v>
      </c>
      <c r="K4681" s="14">
        <v>81</v>
      </c>
      <c r="L4681" s="12">
        <v>0.25590000000000002</v>
      </c>
      <c r="M4681" s="7">
        <v>1.34273354</v>
      </c>
      <c r="N4681" s="31">
        <v>1</v>
      </c>
      <c r="O4681" s="14">
        <f>IFERROR(VLOOKUP($C4681,'site totals'!$J$2:$K$607,2,FALSE),1)</f>
        <v>398.32</v>
      </c>
      <c r="P4681" s="32" t="s">
        <v>91</v>
      </c>
      <c r="Q4681" s="12">
        <v>0.2552505967</v>
      </c>
      <c r="R4681" s="29">
        <v>0.25</v>
      </c>
      <c r="S4681" s="2">
        <f>IF($A4681="site","",VLOOKUP($P4681,margin_ranges!$A$5:$D$10,4,FALSE)/100)</f>
        <v>0.29749999999999999</v>
      </c>
      <c r="T4681" s="6">
        <f>IF(A4681="placement",$J4681*MIN($Q4681,$S4681),"")</f>
        <v>82.445942734100001</v>
      </c>
      <c r="U4681" s="6">
        <f>IF($A4681="placement",T4681,SUMIF($C$10:$C$6209,$C4681,$T$10:$T$6209))</f>
        <v>82.445942734100001</v>
      </c>
      <c r="V4681" s="34">
        <f t="shared" si="221"/>
        <v>-7.0007956000001093E-3</v>
      </c>
      <c r="W4681" s="24"/>
      <c r="X4681" s="2" t="str">
        <f>IFERROR(MIN(VLOOKUP($W4681,margin_ranges!$A$5:$D$10,4,FALSE),$Q4681*100)/100,"")</f>
        <v/>
      </c>
      <c r="Y4681" s="6">
        <f t="shared" si="219"/>
        <v>82.445942734100001</v>
      </c>
      <c r="Z4681" s="6">
        <f>IF($A4681="placement",Y4681,SUMIF($C$10:$C$6209,$C4681,$Y$10:$Y$6209))</f>
        <v>82.445942734100001</v>
      </c>
      <c r="AA4681" s="29">
        <f t="shared" si="220"/>
        <v>-7.0007956000001093E-3</v>
      </c>
    </row>
    <row r="4682" spans="1:27" hidden="1" x14ac:dyDescent="0.3">
      <c r="A4682" s="8" t="s">
        <v>17</v>
      </c>
      <c r="B4682" s="8" t="s">
        <v>4097</v>
      </c>
      <c r="C4682" s="8" t="s">
        <v>4098</v>
      </c>
      <c r="D4682" s="8" t="s">
        <v>4103</v>
      </c>
      <c r="E4682" s="8" t="s">
        <v>4104</v>
      </c>
      <c r="F4682" s="29">
        <v>6.9402327221438603E-2</v>
      </c>
      <c r="G4682" s="29">
        <v>0</v>
      </c>
      <c r="H4682" s="30">
        <v>46.592100000000002</v>
      </c>
      <c r="I4682" s="30">
        <v>7.5404999999999998</v>
      </c>
      <c r="J4682" s="14">
        <v>243</v>
      </c>
      <c r="K4682" s="14">
        <v>53</v>
      </c>
      <c r="L4682" s="12">
        <v>0.1618</v>
      </c>
      <c r="M4682" s="7">
        <v>1.07457823</v>
      </c>
      <c r="N4682" s="31">
        <v>1</v>
      </c>
      <c r="O4682" s="14">
        <f>IFERROR(VLOOKUP($C4682,'site totals'!$J$2:$K$607,2,FALSE),1)</f>
        <v>398.32</v>
      </c>
      <c r="P4682" s="32" t="s">
        <v>22</v>
      </c>
      <c r="Q4682" s="12">
        <v>6.9402327200000002E-2</v>
      </c>
      <c r="R4682" s="29">
        <v>0.25</v>
      </c>
      <c r="S4682" s="2">
        <f>IF($A4682="site","",VLOOKUP($P4682,margin_ranges!$A$5:$D$10,4,FALSE)/100)</f>
        <v>0.29749999999999999</v>
      </c>
      <c r="T4682" s="6">
        <f>IF(A4682="placement",$J4682*MIN($Q4682,$S4682),"")</f>
        <v>16.864765509600002</v>
      </c>
      <c r="U4682" s="6">
        <f>IF($A4682="placement",T4682,SUMIF($C$10:$C$6209,$C4682,$T$10:$T$6209))</f>
        <v>16.864765509600002</v>
      </c>
      <c r="V4682" s="34">
        <f t="shared" si="221"/>
        <v>0.24079689706666674</v>
      </c>
      <c r="W4682" s="24"/>
      <c r="X4682" s="2" t="str">
        <f>IFERROR(MIN(VLOOKUP($W4682,margin_ranges!$A$5:$D$10,4,FALSE),$Q4682*100)/100,"")</f>
        <v/>
      </c>
      <c r="Y4682" s="6">
        <f t="shared" si="219"/>
        <v>16.864765509600002</v>
      </c>
      <c r="Z4682" s="6">
        <f>IF($A4682="placement",Y4682,SUMIF($C$10:$C$6209,$C4682,$Y$10:$Y$6209))</f>
        <v>16.864765509600002</v>
      </c>
      <c r="AA4682" s="17">
        <f t="shared" si="220"/>
        <v>0.24079689706666674</v>
      </c>
    </row>
    <row r="4683" spans="1:27" hidden="1" x14ac:dyDescent="0.3">
      <c r="A4683" s="8" t="s">
        <v>17</v>
      </c>
      <c r="B4683" s="8" t="s">
        <v>4097</v>
      </c>
      <c r="C4683" s="8" t="s">
        <v>4098</v>
      </c>
      <c r="D4683" s="8" t="s">
        <v>4099</v>
      </c>
      <c r="E4683" s="8" t="s">
        <v>4100</v>
      </c>
      <c r="F4683" s="29">
        <v>0.278797373918233</v>
      </c>
      <c r="G4683" s="29">
        <v>0</v>
      </c>
      <c r="H4683" s="30">
        <v>32.624099999999999</v>
      </c>
      <c r="I4683" s="30">
        <v>6.9050000000000002</v>
      </c>
      <c r="J4683" s="14">
        <v>287</v>
      </c>
      <c r="K4683" s="14">
        <v>80</v>
      </c>
      <c r="L4683" s="12">
        <v>0.2117</v>
      </c>
      <c r="M4683" s="7">
        <v>1.3865728799999999</v>
      </c>
      <c r="N4683" s="31">
        <v>1</v>
      </c>
      <c r="O4683" s="14">
        <f>IFERROR(VLOOKUP($C4683,'site totals'!$J$2:$K$607,2,FALSE),1)</f>
        <v>398.32</v>
      </c>
      <c r="P4683" s="32" t="s">
        <v>91</v>
      </c>
      <c r="Q4683" s="12">
        <v>0.27879737389999998</v>
      </c>
      <c r="R4683" s="29">
        <v>0.3</v>
      </c>
      <c r="S4683" s="2">
        <f>IF($A4683="site","",VLOOKUP($P4683,margin_ranges!$A$5:$D$10,4,FALSE)/100)</f>
        <v>0.29749999999999999</v>
      </c>
      <c r="T4683" s="6">
        <f>IF(A4683="placement",$J4683*MIN($Q4683,$S4683),"")</f>
        <v>80.014846309299998</v>
      </c>
      <c r="U4683" s="6">
        <f>IF($A4683="placement",T4683,SUMIF($C$10:$C$6209,$C4683,$T$10:$T$6209))</f>
        <v>80.014846309299998</v>
      </c>
      <c r="V4683" s="34">
        <f t="shared" si="221"/>
        <v>3.0289465857143094E-2</v>
      </c>
      <c r="W4683" s="24"/>
      <c r="X4683" s="2" t="str">
        <f>IFERROR(MIN(VLOOKUP($W4683,margin_ranges!$A$5:$D$10,4,FALSE),$Q4683*100)/100,"")</f>
        <v/>
      </c>
      <c r="Y4683" s="6">
        <f t="shared" si="219"/>
        <v>80.014846309299998</v>
      </c>
      <c r="Z4683" s="6">
        <f>IF($A4683="placement",Y4683,SUMIF($C$10:$C$6209,$C4683,$Y$10:$Y$6209))</f>
        <v>80.014846309299998</v>
      </c>
      <c r="AA4683" s="29">
        <f t="shared" si="220"/>
        <v>3.0289465857143094E-2</v>
      </c>
    </row>
    <row r="4684" spans="1:27" x14ac:dyDescent="0.3">
      <c r="A4684" s="16" t="s">
        <v>33</v>
      </c>
      <c r="B4684" s="16" t="s">
        <v>4097</v>
      </c>
      <c r="C4684" s="16" t="s">
        <v>4098</v>
      </c>
      <c r="D4684" s="8" t="s">
        <v>34</v>
      </c>
      <c r="E4684" s="16"/>
      <c r="F4684" s="17">
        <v>0.21024553123117001</v>
      </c>
      <c r="G4684" s="17">
        <v>0</v>
      </c>
      <c r="H4684" s="36">
        <v>111.83459999999999</v>
      </c>
      <c r="I4684" s="36">
        <v>22.4696</v>
      </c>
      <c r="J4684" s="22">
        <v>854</v>
      </c>
      <c r="K4684" s="22">
        <v>214</v>
      </c>
      <c r="L4684" s="18">
        <v>0.2009</v>
      </c>
      <c r="M4684" s="19">
        <v>1.2662163200000001</v>
      </c>
      <c r="N4684" s="20">
        <v>1</v>
      </c>
      <c r="O4684" s="22">
        <f>IFERROR(VLOOKUP($C4684,'site totals'!$J$2:$K$607,2,FALSE),1)</f>
        <v>398.32</v>
      </c>
      <c r="P4684" s="21"/>
      <c r="Q4684" s="18">
        <v>0.2102455312</v>
      </c>
      <c r="R4684" s="17">
        <v>0.26679999999999998</v>
      </c>
      <c r="S4684" s="18" t="str">
        <f>IF($A4684="site","",VLOOKUP($P4684,margin_ranges!$A$5:$D$10,4,FALSE)/100)</f>
        <v/>
      </c>
      <c r="T4684" s="22" t="str">
        <f>IF(A4684="placement",$J4684*MIN($Q4684,$S4684),"")</f>
        <v/>
      </c>
      <c r="U4684" s="22">
        <f>IF($A4684="placement",T4684,SUMIF($C$10:$C$6209,$C4684,$T$10:$T$6209))</f>
        <v>179.32555455300002</v>
      </c>
      <c r="V4684" s="37">
        <f t="shared" si="221"/>
        <v>7.7491700822865939E-2</v>
      </c>
      <c r="W4684" s="38"/>
      <c r="X4684" s="18" t="str">
        <f>IFERROR(MIN(VLOOKUP($W4684,margin_ranges!$A$5:$D$10,4,FALSE),$Q4684*100)/100,"")</f>
        <v/>
      </c>
      <c r="Y4684" s="6" t="str">
        <f t="shared" si="219"/>
        <v/>
      </c>
      <c r="Z4684" s="6">
        <f>IF($A4684="placement",Y4684,SUMIF($C$10:$C$6209,$C4684,$Y$10:$Y$6209))</f>
        <v>179.32555455300002</v>
      </c>
      <c r="AA4684" s="17">
        <f t="shared" si="220"/>
        <v>7.7491700822865939E-2</v>
      </c>
    </row>
    <row r="4685" spans="1:27" hidden="1" x14ac:dyDescent="0.3">
      <c r="A4685" s="8" t="s">
        <v>17</v>
      </c>
      <c r="B4685" s="8" t="s">
        <v>1654</v>
      </c>
      <c r="C4685" s="8" t="s">
        <v>1655</v>
      </c>
      <c r="D4685" s="8" t="s">
        <v>1656</v>
      </c>
      <c r="E4685" s="8" t="s">
        <v>1657</v>
      </c>
      <c r="F4685" s="29">
        <v>0.3</v>
      </c>
      <c r="G4685" s="29">
        <v>1</v>
      </c>
      <c r="H4685" s="30">
        <v>168.58539999999999</v>
      </c>
      <c r="I4685" s="30">
        <v>37.9709</v>
      </c>
      <c r="J4685" s="14">
        <v>853</v>
      </c>
      <c r="K4685" s="14">
        <v>256</v>
      </c>
      <c r="L4685" s="12">
        <v>0.22520000000000001</v>
      </c>
      <c r="M4685" s="7">
        <v>0.74864417000000005</v>
      </c>
      <c r="N4685" s="31">
        <v>0.4</v>
      </c>
      <c r="O4685" s="14">
        <f>IFERROR(VLOOKUP($C4685,'site totals'!$J$2:$K$607,2,FALSE),1)</f>
        <v>397.97399999999999</v>
      </c>
      <c r="P4685" s="32" t="s">
        <v>91</v>
      </c>
      <c r="Q4685" s="12">
        <v>0.46570077440000002</v>
      </c>
      <c r="R4685" s="29">
        <v>0.3</v>
      </c>
      <c r="S4685" s="2">
        <f>IF($A4685="site","",VLOOKUP($P4685,margin_ranges!$A$5:$D$10,4,FALSE)/100)</f>
        <v>0.29749999999999999</v>
      </c>
      <c r="T4685" s="6">
        <f>IF(A4685="placement",$J4685*MIN($Q4685,$S4685),"")</f>
        <v>253.76749999999998</v>
      </c>
      <c r="U4685" s="6">
        <f>IF($A4685="placement",T4685,SUMIF($C$10:$C$6209,$C4685,$T$10:$T$6209))</f>
        <v>253.76749999999998</v>
      </c>
      <c r="V4685" s="34">
        <f t="shared" si="221"/>
        <v>3.5714285714287808E-3</v>
      </c>
      <c r="W4685" s="24"/>
      <c r="X4685" s="2" t="str">
        <f>IFERROR(MIN(VLOOKUP($W4685,margin_ranges!$A$5:$D$10,4,FALSE),$Q4685*100)/100,"")</f>
        <v/>
      </c>
      <c r="Y4685" s="6">
        <f t="shared" si="219"/>
        <v>253.76749999999998</v>
      </c>
      <c r="Z4685" s="6">
        <f>IF($A4685="placement",Y4685,SUMIF($C$10:$C$6209,$C4685,$Y$10:$Y$6209))</f>
        <v>253.76749999999998</v>
      </c>
      <c r="AA4685" s="29">
        <f t="shared" si="220"/>
        <v>3.5714285714287808E-3</v>
      </c>
    </row>
    <row r="4686" spans="1:27" x14ac:dyDescent="0.3">
      <c r="A4686" s="16" t="s">
        <v>33</v>
      </c>
      <c r="B4686" s="16" t="s">
        <v>1654</v>
      </c>
      <c r="C4686" s="16" t="s">
        <v>1655</v>
      </c>
      <c r="D4686" s="8" t="s">
        <v>34</v>
      </c>
      <c r="E4686" s="16"/>
      <c r="F4686" s="17">
        <v>0.3</v>
      </c>
      <c r="G4686" s="17">
        <v>1</v>
      </c>
      <c r="H4686" s="36">
        <v>168.58539999999999</v>
      </c>
      <c r="I4686" s="36">
        <v>37.9709</v>
      </c>
      <c r="J4686" s="22">
        <v>853</v>
      </c>
      <c r="K4686" s="22">
        <v>256</v>
      </c>
      <c r="L4686" s="18">
        <v>0.22520000000000001</v>
      </c>
      <c r="M4686" s="19">
        <v>0.74864417000000005</v>
      </c>
      <c r="N4686" s="20">
        <v>0.4</v>
      </c>
      <c r="O4686" s="22">
        <f>IFERROR(VLOOKUP($C4686,'site totals'!$J$2:$K$607,2,FALSE),1)</f>
        <v>397.97399999999999</v>
      </c>
      <c r="P4686" s="21"/>
      <c r="Q4686" s="18">
        <v>0.46570077440000002</v>
      </c>
      <c r="R4686" s="17">
        <v>0.3</v>
      </c>
      <c r="S4686" s="18" t="str">
        <f>IF($A4686="site","",VLOOKUP($P4686,margin_ranges!$A$5:$D$10,4,FALSE)/100)</f>
        <v/>
      </c>
      <c r="T4686" s="22" t="str">
        <f>IF(A4686="placement",$J4686*MIN($Q4686,$S4686),"")</f>
        <v/>
      </c>
      <c r="U4686" s="22">
        <f>IF($A4686="placement",T4686,SUMIF($C$10:$C$6209,$C4686,$T$10:$T$6209))</f>
        <v>253.76749999999998</v>
      </c>
      <c r="V4686" s="37">
        <f t="shared" si="221"/>
        <v>3.5714285714287808E-3</v>
      </c>
      <c r="W4686" s="38"/>
      <c r="X4686" s="18" t="str">
        <f>IFERROR(MIN(VLOOKUP($W4686,margin_ranges!$A$5:$D$10,4,FALSE),$Q4686*100)/100,"")</f>
        <v/>
      </c>
      <c r="Y4686" s="6" t="str">
        <f t="shared" si="219"/>
        <v/>
      </c>
      <c r="Z4686" s="6">
        <f>IF($A4686="placement",Y4686,SUMIF($C$10:$C$6209,$C4686,$Y$10:$Y$6209))</f>
        <v>253.76749999999998</v>
      </c>
      <c r="AA4686" s="17">
        <f t="shared" si="220"/>
        <v>3.5714285714287808E-3</v>
      </c>
    </row>
    <row r="4687" spans="1:27" hidden="1" x14ac:dyDescent="0.3">
      <c r="A4687" s="8" t="s">
        <v>17</v>
      </c>
      <c r="B4687" s="8" t="s">
        <v>4873</v>
      </c>
      <c r="C4687" s="8" t="s">
        <v>4874</v>
      </c>
      <c r="D4687" s="8" t="s">
        <v>4875</v>
      </c>
      <c r="E4687" s="8" t="s">
        <v>4876</v>
      </c>
      <c r="F4687" s="29">
        <v>0.28999999999999998</v>
      </c>
      <c r="G4687" s="29">
        <v>1</v>
      </c>
      <c r="H4687" s="30">
        <v>141.4915</v>
      </c>
      <c r="I4687" s="30">
        <v>21.365400000000001</v>
      </c>
      <c r="J4687" s="14">
        <v>508</v>
      </c>
      <c r="K4687" s="14">
        <v>129</v>
      </c>
      <c r="L4687" s="12">
        <v>0.151</v>
      </c>
      <c r="M4687" s="7">
        <v>0.79307925000000001</v>
      </c>
      <c r="N4687" s="31">
        <v>0.5</v>
      </c>
      <c r="O4687" s="14">
        <f>IFERROR(VLOOKUP($C4687,'site totals'!$J$2:$K$607,2,FALSE),1)</f>
        <v>397.83420000000001</v>
      </c>
      <c r="P4687" s="32" t="s">
        <v>22</v>
      </c>
      <c r="Q4687" s="12">
        <v>0.3695459821</v>
      </c>
      <c r="R4687" s="29">
        <v>0.28999999999999998</v>
      </c>
      <c r="S4687" s="2">
        <f>IF($A4687="site","",VLOOKUP($P4687,margin_ranges!$A$5:$D$10,4,FALSE)/100)</f>
        <v>0.29749999999999999</v>
      </c>
      <c r="T4687" s="6">
        <f>IF(A4687="placement",$J4687*MIN($Q4687,$S4687),"")</f>
        <v>151.13</v>
      </c>
      <c r="U4687" s="6">
        <f>IF($A4687="placement",T4687,SUMIF($C$10:$C$6209,$C4687,$T$10:$T$6209))</f>
        <v>151.13</v>
      </c>
      <c r="V4687" s="34">
        <f t="shared" si="221"/>
        <v>-1.0563380281690127E-2</v>
      </c>
      <c r="W4687" s="24"/>
      <c r="X4687" s="2" t="str">
        <f>IFERROR(MIN(VLOOKUP($W4687,margin_ranges!$A$5:$D$10,4,FALSE),$Q4687*100)/100,"")</f>
        <v/>
      </c>
      <c r="Y4687" s="6">
        <f t="shared" si="219"/>
        <v>151.13</v>
      </c>
      <c r="Z4687" s="6">
        <f>IF($A4687="placement",Y4687,SUMIF($C$10:$C$6209,$C4687,$Y$10:$Y$6209))</f>
        <v>151.13</v>
      </c>
      <c r="AA4687" s="17">
        <f t="shared" si="220"/>
        <v>-1.0563380281690127E-2</v>
      </c>
    </row>
    <row r="4688" spans="1:27" hidden="1" x14ac:dyDescent="0.3">
      <c r="A4688" s="8" t="s">
        <v>17</v>
      </c>
      <c r="B4688" s="8" t="s">
        <v>4873</v>
      </c>
      <c r="C4688" s="8" t="s">
        <v>4874</v>
      </c>
      <c r="D4688" s="8" t="s">
        <v>4877</v>
      </c>
      <c r="E4688" s="8" t="s">
        <v>4878</v>
      </c>
      <c r="F4688" s="29">
        <v>0.28999999999999998</v>
      </c>
      <c r="G4688" s="29">
        <v>1</v>
      </c>
      <c r="H4688" s="30">
        <v>139.56190000000001</v>
      </c>
      <c r="I4688" s="30">
        <v>13.0825</v>
      </c>
      <c r="J4688" s="14">
        <v>344</v>
      </c>
      <c r="K4688" s="14">
        <v>88</v>
      </c>
      <c r="L4688" s="12">
        <v>9.3700000000000006E-2</v>
      </c>
      <c r="M4688" s="7">
        <v>0.87692009999999998</v>
      </c>
      <c r="N4688" s="31">
        <v>0.5</v>
      </c>
      <c r="O4688" s="14">
        <f>IFERROR(VLOOKUP($C4688,'site totals'!$J$2:$K$607,2,FALSE),1)</f>
        <v>397.83420000000001</v>
      </c>
      <c r="P4688" s="32" t="s">
        <v>22</v>
      </c>
      <c r="Q4688" s="12">
        <v>0.42982262259999998</v>
      </c>
      <c r="R4688" s="29">
        <v>0.28999999999999998</v>
      </c>
      <c r="S4688" s="2">
        <f>IF($A4688="site","",VLOOKUP($P4688,margin_ranges!$A$5:$D$10,4,FALSE)/100)</f>
        <v>0.29749999999999999</v>
      </c>
      <c r="T4688" s="6">
        <f>IF(A4688="placement",$J4688*MIN($Q4688,$S4688),"")</f>
        <v>102.33999999999999</v>
      </c>
      <c r="U4688" s="6">
        <f>IF($A4688="placement",T4688,SUMIF($C$10:$C$6209,$C4688,$T$10:$T$6209))</f>
        <v>102.33999999999999</v>
      </c>
      <c r="V4688" s="34">
        <f t="shared" si="221"/>
        <v>-1.0563380281689905E-2</v>
      </c>
      <c r="W4688" s="24"/>
      <c r="X4688" s="2" t="str">
        <f>IFERROR(MIN(VLOOKUP($W4688,margin_ranges!$A$5:$D$10,4,FALSE),$Q4688*100)/100,"")</f>
        <v/>
      </c>
      <c r="Y4688" s="6">
        <f t="shared" si="219"/>
        <v>102.33999999999999</v>
      </c>
      <c r="Z4688" s="6">
        <f>IF($A4688="placement",Y4688,SUMIF($C$10:$C$6209,$C4688,$Y$10:$Y$6209))</f>
        <v>102.33999999999999</v>
      </c>
      <c r="AA4688" s="29">
        <f t="shared" si="220"/>
        <v>-1.0563380281689905E-2</v>
      </c>
    </row>
    <row r="4689" spans="1:27" x14ac:dyDescent="0.3">
      <c r="A4689" s="16" t="s">
        <v>33</v>
      </c>
      <c r="B4689" s="16" t="s">
        <v>4873</v>
      </c>
      <c r="C4689" s="16" t="s">
        <v>4874</v>
      </c>
      <c r="D4689" s="8" t="s">
        <v>34</v>
      </c>
      <c r="E4689" s="16"/>
      <c r="F4689" s="17">
        <v>0.28999999999999998</v>
      </c>
      <c r="G4689" s="17">
        <v>1</v>
      </c>
      <c r="H4689" s="36">
        <v>281.05340000000001</v>
      </c>
      <c r="I4689" s="36">
        <v>34.447899999999997</v>
      </c>
      <c r="J4689" s="22">
        <v>853</v>
      </c>
      <c r="K4689" s="22">
        <v>217</v>
      </c>
      <c r="L4689" s="18">
        <v>0.1226</v>
      </c>
      <c r="M4689" s="19">
        <v>0.82492007000000001</v>
      </c>
      <c r="N4689" s="20">
        <v>0.5</v>
      </c>
      <c r="O4689" s="22">
        <f>IFERROR(VLOOKUP($C4689,'site totals'!$J$2:$K$607,2,FALSE),1)</f>
        <v>397.83420000000001</v>
      </c>
      <c r="P4689" s="21"/>
      <c r="Q4689" s="18">
        <v>0.39388066690000001</v>
      </c>
      <c r="R4689" s="17">
        <v>0.28999999999999998</v>
      </c>
      <c r="S4689" s="18" t="str">
        <f>IF($A4689="site","",VLOOKUP($P4689,margin_ranges!$A$5:$D$10,4,FALSE)/100)</f>
        <v/>
      </c>
      <c r="T4689" s="22" t="str">
        <f>IF(A4689="placement",$J4689*MIN($Q4689,$S4689),"")</f>
        <v/>
      </c>
      <c r="U4689" s="22">
        <f>IF($A4689="placement",T4689,SUMIF($C$10:$C$6209,$C4689,$T$10:$T$6209))</f>
        <v>253.46999999999997</v>
      </c>
      <c r="V4689" s="37">
        <f t="shared" si="221"/>
        <v>-1.0072156267027732E-2</v>
      </c>
      <c r="W4689" s="38"/>
      <c r="X4689" s="18" t="str">
        <f>IFERROR(MIN(VLOOKUP($W4689,margin_ranges!$A$5:$D$10,4,FALSE),$Q4689*100)/100,"")</f>
        <v/>
      </c>
      <c r="Y4689" s="6" t="str">
        <f t="shared" si="219"/>
        <v/>
      </c>
      <c r="Z4689" s="6">
        <f>IF($A4689="placement",Y4689,SUMIF($C$10:$C$6209,$C4689,$Y$10:$Y$6209))</f>
        <v>253.46999999999997</v>
      </c>
      <c r="AA4689" s="17">
        <f t="shared" si="220"/>
        <v>-1.0072156267027732E-2</v>
      </c>
    </row>
    <row r="4690" spans="1:27" hidden="1" x14ac:dyDescent="0.3">
      <c r="A4690" s="8" t="s">
        <v>17</v>
      </c>
      <c r="B4690" s="8" t="s">
        <v>5652</v>
      </c>
      <c r="C4690" s="8" t="s">
        <v>5653</v>
      </c>
      <c r="D4690" s="8" t="s">
        <v>5654</v>
      </c>
      <c r="E4690" s="8" t="s">
        <v>5655</v>
      </c>
      <c r="F4690" s="29">
        <v>0.33</v>
      </c>
      <c r="G4690" s="29">
        <v>1</v>
      </c>
      <c r="H4690" s="30">
        <v>43.5824</v>
      </c>
      <c r="I4690" s="30">
        <v>2.8170999999999999</v>
      </c>
      <c r="J4690" s="14">
        <v>79</v>
      </c>
      <c r="K4690" s="14">
        <v>22</v>
      </c>
      <c r="L4690" s="12">
        <v>6.4600000000000005E-2</v>
      </c>
      <c r="M4690" s="7">
        <v>0.93792595999999995</v>
      </c>
      <c r="N4690" s="31">
        <v>0.54</v>
      </c>
      <c r="O4690" s="14">
        <f>IFERROR(VLOOKUP($C4690,'site totals'!$J$2:$K$607,2,FALSE),1)</f>
        <v>396.0557</v>
      </c>
      <c r="P4690" s="32" t="s">
        <v>478</v>
      </c>
      <c r="Q4690" s="12">
        <v>0.4242615931</v>
      </c>
      <c r="R4690" s="29">
        <v>0.33</v>
      </c>
      <c r="S4690" s="2">
        <f>IF($A4690="site","",VLOOKUP($P4690,margin_ranges!$A$5:$D$10,4,FALSE)/100)</f>
        <v>0.43</v>
      </c>
      <c r="T4690" s="6">
        <f>IF(A4690="placement",$J4690*MIN($Q4690,$S4690),"")</f>
        <v>33.516665854899998</v>
      </c>
      <c r="U4690" s="6">
        <f>IF($A4690="placement",T4690,SUMIF($C$10:$C$6209,$C4690,$T$10:$T$6209))</f>
        <v>33.516665854899998</v>
      </c>
      <c r="V4690" s="34">
        <f t="shared" si="221"/>
        <v>-0.14068894492537298</v>
      </c>
      <c r="W4690" s="24"/>
      <c r="X4690" s="2" t="str">
        <f>IFERROR(MIN(VLOOKUP($W4690,margin_ranges!$A$5:$D$10,4,FALSE),$Q4690*100)/100,"")</f>
        <v/>
      </c>
      <c r="Y4690" s="6">
        <f t="shared" si="219"/>
        <v>33.516665854899998</v>
      </c>
      <c r="Z4690" s="6">
        <f>IF($A4690="placement",Y4690,SUMIF($C$10:$C$6209,$C4690,$Y$10:$Y$6209))</f>
        <v>33.516665854899998</v>
      </c>
      <c r="AA4690" s="29">
        <f t="shared" si="220"/>
        <v>-0.14068894492537298</v>
      </c>
    </row>
    <row r="4691" spans="1:27" hidden="1" x14ac:dyDescent="0.3">
      <c r="A4691" s="8" t="s">
        <v>17</v>
      </c>
      <c r="B4691" s="8" t="s">
        <v>5652</v>
      </c>
      <c r="C4691" s="8" t="s">
        <v>5653</v>
      </c>
      <c r="D4691" s="8" t="s">
        <v>5656</v>
      </c>
      <c r="E4691" s="8" t="s">
        <v>5657</v>
      </c>
      <c r="F4691" s="29">
        <v>0.21418174347497301</v>
      </c>
      <c r="G4691" s="29">
        <v>1</v>
      </c>
      <c r="H4691" s="30">
        <v>51.633299999999998</v>
      </c>
      <c r="I4691" s="30">
        <v>0.91720000000000002</v>
      </c>
      <c r="J4691" s="14">
        <v>49</v>
      </c>
      <c r="K4691" s="14">
        <v>11</v>
      </c>
      <c r="L4691" s="12">
        <v>1.78E-2</v>
      </c>
      <c r="M4691" s="7">
        <v>1.7815824300000001</v>
      </c>
      <c r="N4691" s="31">
        <v>1.4</v>
      </c>
      <c r="O4691" s="14">
        <f>IFERROR(VLOOKUP($C4691,'site totals'!$J$2:$K$607,2,FALSE),1)</f>
        <v>396.0557</v>
      </c>
      <c r="P4691" s="32" t="s">
        <v>22</v>
      </c>
      <c r="Q4691" s="12">
        <v>0.21418174349999999</v>
      </c>
      <c r="R4691" s="29">
        <v>0.24</v>
      </c>
      <c r="S4691" s="2">
        <f>IF($A4691="site","",VLOOKUP($P4691,margin_ranges!$A$5:$D$10,4,FALSE)/100)</f>
        <v>0.29749999999999999</v>
      </c>
      <c r="T4691" s="6">
        <f>IF(A4691="placement",$J4691*MIN($Q4691,$S4691),"")</f>
        <v>10.494905431499999</v>
      </c>
      <c r="U4691" s="6">
        <f>IF($A4691="placement",T4691,SUMIF($C$10:$C$6209,$C4691,$T$10:$T$6209))</f>
        <v>10.494905431499999</v>
      </c>
      <c r="V4691" s="34">
        <f t="shared" si="221"/>
        <v>3.3971390131578794E-2</v>
      </c>
      <c r="W4691" s="24"/>
      <c r="X4691" s="2" t="str">
        <f>IFERROR(MIN(VLOOKUP($W4691,margin_ranges!$A$5:$D$10,4,FALSE),$Q4691*100)/100,"")</f>
        <v/>
      </c>
      <c r="Y4691" s="6">
        <f t="shared" si="219"/>
        <v>10.494905431499999</v>
      </c>
      <c r="Z4691" s="6">
        <f>IF($A4691="placement",Y4691,SUMIF($C$10:$C$6209,$C4691,$Y$10:$Y$6209))</f>
        <v>10.494905431499999</v>
      </c>
      <c r="AA4691" s="29">
        <f t="shared" si="220"/>
        <v>3.3971390131578794E-2</v>
      </c>
    </row>
    <row r="4692" spans="1:27" hidden="1" x14ac:dyDescent="0.3">
      <c r="A4692" s="8" t="s">
        <v>17</v>
      </c>
      <c r="B4692" s="8" t="s">
        <v>5652</v>
      </c>
      <c r="C4692" s="8" t="s">
        <v>5653</v>
      </c>
      <c r="D4692" s="8" t="s">
        <v>5660</v>
      </c>
      <c r="E4692" s="8" t="s">
        <v>5661</v>
      </c>
      <c r="F4692" s="29">
        <v>0.20082412640827299</v>
      </c>
      <c r="G4692" s="29">
        <v>1</v>
      </c>
      <c r="H4692" s="30">
        <v>59.695599999999999</v>
      </c>
      <c r="I4692" s="30">
        <v>2.1459000000000001</v>
      </c>
      <c r="J4692" s="14">
        <v>85</v>
      </c>
      <c r="K4692" s="14">
        <v>17</v>
      </c>
      <c r="L4692" s="12">
        <v>3.5900000000000001E-2</v>
      </c>
      <c r="M4692" s="7">
        <v>1.3138534799999999</v>
      </c>
      <c r="N4692" s="31">
        <v>1.05</v>
      </c>
      <c r="O4692" s="14">
        <f>IFERROR(VLOOKUP($C4692,'site totals'!$J$2:$K$607,2,FALSE),1)</f>
        <v>396.0557</v>
      </c>
      <c r="P4692" s="32" t="s">
        <v>22</v>
      </c>
      <c r="Q4692" s="12">
        <v>0.2008241264</v>
      </c>
      <c r="R4692" s="29">
        <v>0.26</v>
      </c>
      <c r="S4692" s="2">
        <f>IF($A4692="site","",VLOOKUP($P4692,margin_ranges!$A$5:$D$10,4,FALSE)/100)</f>
        <v>0.29749999999999999</v>
      </c>
      <c r="T4692" s="6">
        <f>IF(A4692="placement",$J4692*MIN($Q4692,$S4692),"")</f>
        <v>17.070050744</v>
      </c>
      <c r="U4692" s="6">
        <f>IF($A4692="placement",T4692,SUMIF($C$10:$C$6209,$C4692,$T$10:$T$6209))</f>
        <v>17.070050744</v>
      </c>
      <c r="V4692" s="34">
        <f t="shared" si="221"/>
        <v>7.9967396756756681E-2</v>
      </c>
      <c r="W4692" s="24"/>
      <c r="X4692" s="2" t="str">
        <f>IFERROR(MIN(VLOOKUP($W4692,margin_ranges!$A$5:$D$10,4,FALSE),$Q4692*100)/100,"")</f>
        <v/>
      </c>
      <c r="Y4692" s="6">
        <f t="shared" si="219"/>
        <v>17.070050744</v>
      </c>
      <c r="Z4692" s="6">
        <f>IF($A4692="placement",Y4692,SUMIF($C$10:$C$6209,$C4692,$Y$10:$Y$6209))</f>
        <v>17.070050744</v>
      </c>
      <c r="AA4692" s="29">
        <f t="shared" si="220"/>
        <v>7.9967396756756681E-2</v>
      </c>
    </row>
    <row r="4693" spans="1:27" hidden="1" x14ac:dyDescent="0.3">
      <c r="A4693" s="8" t="s">
        <v>17</v>
      </c>
      <c r="B4693" s="8" t="s">
        <v>5652</v>
      </c>
      <c r="C4693" s="8" t="s">
        <v>5653</v>
      </c>
      <c r="D4693" s="8" t="s">
        <v>5658</v>
      </c>
      <c r="E4693" s="8" t="s">
        <v>5659</v>
      </c>
      <c r="F4693" s="29">
        <v>0.21916995533877801</v>
      </c>
      <c r="G4693" s="29">
        <v>1</v>
      </c>
      <c r="H4693" s="30">
        <v>99.986699999999999</v>
      </c>
      <c r="I4693" s="30">
        <v>7.3390000000000004</v>
      </c>
      <c r="J4693" s="14">
        <v>437</v>
      </c>
      <c r="K4693" s="14">
        <v>96</v>
      </c>
      <c r="L4693" s="12">
        <v>7.3400000000000007E-2</v>
      </c>
      <c r="M4693" s="7">
        <v>1.98506706</v>
      </c>
      <c r="N4693" s="31">
        <v>1.55</v>
      </c>
      <c r="O4693" s="14">
        <f>IFERROR(VLOOKUP($C4693,'site totals'!$J$2:$K$607,2,FALSE),1)</f>
        <v>396.0557</v>
      </c>
      <c r="P4693" s="32" t="s">
        <v>22</v>
      </c>
      <c r="Q4693" s="12">
        <v>0.2191699553</v>
      </c>
      <c r="R4693" s="29">
        <v>0.27</v>
      </c>
      <c r="S4693" s="2">
        <f>IF($A4693="site","",VLOOKUP($P4693,margin_ranges!$A$5:$D$10,4,FALSE)/100)</f>
        <v>0.29749999999999999</v>
      </c>
      <c r="T4693" s="6">
        <f>IF(A4693="placement",$J4693*MIN($Q4693,$S4693),"")</f>
        <v>95.777270466099992</v>
      </c>
      <c r="U4693" s="6">
        <f>IF($A4693="placement",T4693,SUMIF($C$10:$C$6209,$C4693,$T$10:$T$6209))</f>
        <v>95.777270466099992</v>
      </c>
      <c r="V4693" s="34">
        <f t="shared" si="221"/>
        <v>6.9630198219178041E-2</v>
      </c>
      <c r="W4693" s="24"/>
      <c r="X4693" s="2" t="str">
        <f>IFERROR(MIN(VLOOKUP($W4693,margin_ranges!$A$5:$D$10,4,FALSE),$Q4693*100)/100,"")</f>
        <v/>
      </c>
      <c r="Y4693" s="6">
        <f t="shared" si="219"/>
        <v>95.777270466099992</v>
      </c>
      <c r="Z4693" s="6">
        <f>IF($A4693="placement",Y4693,SUMIF($C$10:$C$6209,$C4693,$Y$10:$Y$6209))</f>
        <v>95.777270466099992</v>
      </c>
      <c r="AA4693" s="29">
        <f t="shared" si="220"/>
        <v>6.9630198219178041E-2</v>
      </c>
    </row>
    <row r="4694" spans="1:27" hidden="1" x14ac:dyDescent="0.3">
      <c r="A4694" s="8" t="s">
        <v>17</v>
      </c>
      <c r="B4694" s="8" t="s">
        <v>5652</v>
      </c>
      <c r="C4694" s="8" t="s">
        <v>5653</v>
      </c>
      <c r="D4694" s="8" t="s">
        <v>5662</v>
      </c>
      <c r="E4694" s="8" t="s">
        <v>5663</v>
      </c>
      <c r="F4694" s="29">
        <v>0.31575259172373299</v>
      </c>
      <c r="G4694" s="29">
        <v>1</v>
      </c>
      <c r="H4694" s="30">
        <v>73.580799999999996</v>
      </c>
      <c r="I4694" s="30">
        <v>5.7385999999999999</v>
      </c>
      <c r="J4694" s="14">
        <v>199</v>
      </c>
      <c r="K4694" s="14">
        <v>43</v>
      </c>
      <c r="L4694" s="12">
        <v>7.8E-2</v>
      </c>
      <c r="M4694" s="7">
        <v>1.1545531499999999</v>
      </c>
      <c r="N4694" s="31">
        <v>0.79</v>
      </c>
      <c r="O4694" s="14">
        <f>IFERROR(VLOOKUP($C4694,'site totals'!$J$2:$K$607,2,FALSE),1)</f>
        <v>396.0557</v>
      </c>
      <c r="P4694" s="32" t="s">
        <v>22</v>
      </c>
      <c r="Q4694" s="12">
        <v>0.31575259169999997</v>
      </c>
      <c r="R4694" s="29">
        <v>0.37</v>
      </c>
      <c r="S4694" s="2">
        <f>IF($A4694="site","",VLOOKUP($P4694,margin_ranges!$A$5:$D$10,4,FALSE)/100)</f>
        <v>0.29749999999999999</v>
      </c>
      <c r="T4694" s="6">
        <f>IF(A4694="placement",$J4694*MIN($Q4694,$S4694),"")</f>
        <v>59.202500000000001</v>
      </c>
      <c r="U4694" s="6">
        <f>IF($A4694="placement",T4694,SUMIF($C$10:$C$6209,$C4694,$T$10:$T$6209))</f>
        <v>59.202500000000001</v>
      </c>
      <c r="V4694" s="34">
        <f t="shared" si="221"/>
        <v>0.11507936507936511</v>
      </c>
      <c r="W4694" s="24"/>
      <c r="X4694" s="2" t="str">
        <f>IFERROR(MIN(VLOOKUP($W4694,margin_ranges!$A$5:$D$10,4,FALSE),$Q4694*100)/100,"")</f>
        <v/>
      </c>
      <c r="Y4694" s="6">
        <f t="shared" si="219"/>
        <v>59.202500000000001</v>
      </c>
      <c r="Z4694" s="6">
        <f>IF($A4694="placement",Y4694,SUMIF($C$10:$C$6209,$C4694,$Y$10:$Y$6209))</f>
        <v>59.202500000000001</v>
      </c>
      <c r="AA4694" s="29">
        <f t="shared" si="220"/>
        <v>0.11507936507936511</v>
      </c>
    </row>
    <row r="4695" spans="1:27" x14ac:dyDescent="0.3">
      <c r="A4695" s="16" t="s">
        <v>33</v>
      </c>
      <c r="B4695" s="16" t="s">
        <v>5652</v>
      </c>
      <c r="C4695" s="16" t="s">
        <v>5653</v>
      </c>
      <c r="D4695" s="8" t="s">
        <v>34</v>
      </c>
      <c r="E4695" s="16"/>
      <c r="F4695" s="17">
        <v>0.25882886558633</v>
      </c>
      <c r="G4695" s="17">
        <v>1</v>
      </c>
      <c r="H4695" s="36">
        <v>374.86829999999998</v>
      </c>
      <c r="I4695" s="36">
        <v>18.957899999999999</v>
      </c>
      <c r="J4695" s="22">
        <v>849</v>
      </c>
      <c r="K4695" s="22">
        <v>188</v>
      </c>
      <c r="L4695" s="18">
        <v>5.0599999999999999E-2</v>
      </c>
      <c r="M4695" s="19">
        <v>1.49224106</v>
      </c>
      <c r="N4695" s="20">
        <v>1.106006</v>
      </c>
      <c r="O4695" s="22">
        <f>IFERROR(VLOOKUP($C4695,'site totals'!$J$2:$K$607,2,FALSE),1)</f>
        <v>396.0557</v>
      </c>
      <c r="P4695" s="21"/>
      <c r="Q4695" s="18">
        <v>0.25882886560000001</v>
      </c>
      <c r="R4695" s="17">
        <v>0.29630000000000001</v>
      </c>
      <c r="S4695" s="18" t="str">
        <f>IF($A4695="site","",VLOOKUP($P4695,margin_ranges!$A$5:$D$10,4,FALSE)/100)</f>
        <v/>
      </c>
      <c r="T4695" s="22" t="str">
        <f>IF(A4695="placement",$J4695*MIN($Q4695,$S4695),"")</f>
        <v/>
      </c>
      <c r="U4695" s="22">
        <f>IF($A4695="placement",T4695,SUMIF($C$10:$C$6209,$C4695,$T$10:$T$6209))</f>
        <v>216.06139249649999</v>
      </c>
      <c r="V4695" s="37">
        <f t="shared" si="221"/>
        <v>5.9415556814535586E-2</v>
      </c>
      <c r="W4695" s="38"/>
      <c r="X4695" s="18" t="str">
        <f>IFERROR(MIN(VLOOKUP($W4695,margin_ranges!$A$5:$D$10,4,FALSE),$Q4695*100)/100,"")</f>
        <v/>
      </c>
      <c r="Y4695" s="6" t="str">
        <f t="shared" si="219"/>
        <v/>
      </c>
      <c r="Z4695" s="6">
        <f>IF($A4695="placement",Y4695,SUMIF($C$10:$C$6209,$C4695,$Y$10:$Y$6209))</f>
        <v>216.06139249649999</v>
      </c>
      <c r="AA4695" s="17">
        <f t="shared" si="220"/>
        <v>5.9415556814535586E-2</v>
      </c>
    </row>
    <row r="4696" spans="1:27" hidden="1" x14ac:dyDescent="0.3">
      <c r="A4696" s="8" t="s">
        <v>17</v>
      </c>
      <c r="B4696" s="8" t="s">
        <v>1288</v>
      </c>
      <c r="C4696" s="8" t="s">
        <v>1289</v>
      </c>
      <c r="D4696" s="8" t="s">
        <v>1298</v>
      </c>
      <c r="E4696" s="8" t="s">
        <v>1299</v>
      </c>
      <c r="F4696" s="29">
        <v>0.21</v>
      </c>
      <c r="G4696" s="29">
        <v>0</v>
      </c>
      <c r="H4696" s="30">
        <v>11.838900000000001</v>
      </c>
      <c r="I4696" s="30">
        <v>2.6328999999999998</v>
      </c>
      <c r="J4696" s="14">
        <v>185</v>
      </c>
      <c r="K4696" s="14">
        <v>28</v>
      </c>
      <c r="L4696" s="12">
        <v>0.22239999999999999</v>
      </c>
      <c r="M4696" s="7">
        <v>2.3441577800000002</v>
      </c>
      <c r="N4696" s="31">
        <v>1.5</v>
      </c>
      <c r="O4696" s="14">
        <f>IFERROR(VLOOKUP($C4696,'site totals'!$J$2:$K$607,2,FALSE),1)</f>
        <v>387.61619999999999</v>
      </c>
      <c r="P4696" s="32" t="s">
        <v>91</v>
      </c>
      <c r="Q4696" s="12">
        <v>0.36011133229999998</v>
      </c>
      <c r="R4696" s="29">
        <v>0.21</v>
      </c>
      <c r="S4696" s="2">
        <f>IF($A4696="site","",VLOOKUP($P4696,margin_ranges!$A$5:$D$10,4,FALSE)/100)</f>
        <v>0.29749999999999999</v>
      </c>
      <c r="T4696" s="6">
        <f>IF(A4696="placement",$J4696*MIN($Q4696,$S4696),"")</f>
        <v>55.037499999999994</v>
      </c>
      <c r="U4696" s="6">
        <f>IF($A4696="placement",T4696,SUMIF($C$10:$C$6209,$C4696,$T$10:$T$6209))</f>
        <v>55.037499999999994</v>
      </c>
      <c r="V4696" s="34">
        <f t="shared" si="221"/>
        <v>-0.11075949367088611</v>
      </c>
      <c r="W4696" s="24"/>
      <c r="X4696" s="2" t="str">
        <f>IFERROR(MIN(VLOOKUP($W4696,margin_ranges!$A$5:$D$10,4,FALSE),$Q4696*100)/100,"")</f>
        <v/>
      </c>
      <c r="Y4696" s="6">
        <f t="shared" si="219"/>
        <v>55.037499999999994</v>
      </c>
      <c r="Z4696" s="6">
        <f>IF($A4696="placement",Y4696,SUMIF($C$10:$C$6209,$C4696,$Y$10:$Y$6209))</f>
        <v>55.037499999999994</v>
      </c>
      <c r="AA4696" s="29">
        <f t="shared" si="220"/>
        <v>-0.11075949367088611</v>
      </c>
    </row>
    <row r="4697" spans="1:27" hidden="1" x14ac:dyDescent="0.3">
      <c r="A4697" s="8" t="s">
        <v>17</v>
      </c>
      <c r="B4697" s="8" t="s">
        <v>1288</v>
      </c>
      <c r="C4697" s="8" t="s">
        <v>1289</v>
      </c>
      <c r="D4697" s="33" t="s">
        <v>1294</v>
      </c>
      <c r="E4697" s="8" t="s">
        <v>1295</v>
      </c>
      <c r="F4697" s="29">
        <v>0.21036260220405201</v>
      </c>
      <c r="G4697" s="29">
        <v>0</v>
      </c>
      <c r="H4697" s="30">
        <v>1.4254</v>
      </c>
      <c r="I4697" s="30">
        <v>0.12690000000000001</v>
      </c>
      <c r="J4697" s="14">
        <v>7</v>
      </c>
      <c r="K4697" s="14">
        <v>2</v>
      </c>
      <c r="L4697" s="12">
        <v>8.9099999999999999E-2</v>
      </c>
      <c r="M4697" s="7">
        <v>1.8996060800000001</v>
      </c>
      <c r="N4697" s="31">
        <v>1.5</v>
      </c>
      <c r="O4697" s="14">
        <f>IFERROR(VLOOKUP($C4697,'site totals'!$J$2:$K$607,2,FALSE),1)</f>
        <v>387.61619999999999</v>
      </c>
      <c r="P4697" s="32" t="s">
        <v>91</v>
      </c>
      <c r="Q4697" s="12">
        <v>0.2103626022</v>
      </c>
      <c r="R4697" s="29">
        <v>0.25</v>
      </c>
      <c r="S4697" s="2">
        <f>IF($A4697="site","",VLOOKUP($P4697,margin_ranges!$A$5:$D$10,4,FALSE)/100)</f>
        <v>0.29749999999999999</v>
      </c>
      <c r="T4697" s="6">
        <f>IF(A4697="placement",$J4697*MIN($Q4697,$S4697),"")</f>
        <v>1.4725382154</v>
      </c>
      <c r="U4697" s="6">
        <f>IF($A4697="placement",T4697,SUMIF($C$10:$C$6209,$C4697,$T$10:$T$6209))</f>
        <v>1.4725382154</v>
      </c>
      <c r="V4697" s="34">
        <f t="shared" si="221"/>
        <v>5.2849863733333224E-2</v>
      </c>
      <c r="W4697" s="24"/>
      <c r="X4697" s="2" t="str">
        <f>IFERROR(MIN(VLOOKUP($W4697,margin_ranges!$A$5:$D$10,4,FALSE),$Q4697*100)/100,"")</f>
        <v/>
      </c>
      <c r="Y4697" s="6">
        <f t="shared" si="219"/>
        <v>1.4725382154</v>
      </c>
      <c r="Z4697" s="6">
        <f>IF($A4697="placement",Y4697,SUMIF($C$10:$C$6209,$C4697,$Y$10:$Y$6209))</f>
        <v>1.4725382154</v>
      </c>
      <c r="AA4697" s="29">
        <f t="shared" si="220"/>
        <v>5.2849863733333224E-2</v>
      </c>
    </row>
    <row r="4698" spans="1:27" hidden="1" x14ac:dyDescent="0.3">
      <c r="A4698" s="8" t="s">
        <v>17</v>
      </c>
      <c r="B4698" s="8" t="s">
        <v>1288</v>
      </c>
      <c r="C4698" s="8" t="s">
        <v>1289</v>
      </c>
      <c r="D4698" s="8" t="s">
        <v>1292</v>
      </c>
      <c r="E4698" s="8" t="s">
        <v>1293</v>
      </c>
      <c r="F4698" s="29">
        <v>0.12591050988553501</v>
      </c>
      <c r="G4698" s="29">
        <v>0</v>
      </c>
      <c r="H4698" s="30">
        <v>1.3897999999999999</v>
      </c>
      <c r="I4698" s="30">
        <v>0.192</v>
      </c>
      <c r="J4698" s="14">
        <v>10</v>
      </c>
      <c r="K4698" s="14">
        <v>1</v>
      </c>
      <c r="L4698" s="12">
        <v>0.13819999999999999</v>
      </c>
      <c r="M4698" s="7">
        <v>1.71607143</v>
      </c>
      <c r="N4698" s="31">
        <v>1.5</v>
      </c>
      <c r="O4698" s="14">
        <f>IFERROR(VLOOKUP($C4698,'site totals'!$J$2:$K$607,2,FALSE),1)</f>
        <v>387.61619999999999</v>
      </c>
      <c r="P4698" s="32" t="s">
        <v>91</v>
      </c>
      <c r="Q4698" s="12">
        <v>0.12591050989999999</v>
      </c>
      <c r="R4698" s="29">
        <v>0.25</v>
      </c>
      <c r="S4698" s="2">
        <f>IF($A4698="site","",VLOOKUP($P4698,margin_ranges!$A$5:$D$10,4,FALSE)/100)</f>
        <v>0.29749999999999999</v>
      </c>
      <c r="T4698" s="6">
        <f>IF(A4698="placement",$J4698*MIN($Q4698,$S4698),"")</f>
        <v>1.2591050989999999</v>
      </c>
      <c r="U4698" s="6">
        <f>IF($A4698="placement",T4698,SUMIF($C$10:$C$6209,$C4698,$T$10:$T$6209))</f>
        <v>1.2591050989999999</v>
      </c>
      <c r="V4698" s="34">
        <f t="shared" si="221"/>
        <v>0.16545265346666671</v>
      </c>
      <c r="W4698" s="24"/>
      <c r="X4698" s="2" t="str">
        <f>IFERROR(MIN(VLOOKUP($W4698,margin_ranges!$A$5:$D$10,4,FALSE),$Q4698*100)/100,"")</f>
        <v/>
      </c>
      <c r="Y4698" s="6">
        <f t="shared" si="219"/>
        <v>1.2591050989999999</v>
      </c>
      <c r="Z4698" s="6">
        <f>IF($A4698="placement",Y4698,SUMIF($C$10:$C$6209,$C4698,$Y$10:$Y$6209))</f>
        <v>1.2591050989999999</v>
      </c>
      <c r="AA4698" s="17">
        <f t="shared" si="220"/>
        <v>0.16545265346666671</v>
      </c>
    </row>
    <row r="4699" spans="1:27" hidden="1" x14ac:dyDescent="0.3">
      <c r="A4699" s="8" t="s">
        <v>17</v>
      </c>
      <c r="B4699" s="8" t="s">
        <v>1288</v>
      </c>
      <c r="C4699" s="8" t="s">
        <v>1289</v>
      </c>
      <c r="D4699" s="8" t="s">
        <v>11783</v>
      </c>
      <c r="E4699" s="8" t="s">
        <v>11784</v>
      </c>
      <c r="F4699" s="29">
        <v>0.19312362838332101</v>
      </c>
      <c r="G4699" s="29">
        <v>0</v>
      </c>
      <c r="H4699" s="30">
        <v>1.4646999999999999</v>
      </c>
      <c r="I4699" s="30">
        <v>0.15759999999999999</v>
      </c>
      <c r="J4699" s="14">
        <v>12</v>
      </c>
      <c r="K4699" s="14">
        <v>2</v>
      </c>
      <c r="L4699" s="12">
        <v>0.1076</v>
      </c>
      <c r="M4699" s="7">
        <v>2.4786944700000002</v>
      </c>
      <c r="N4699" s="31">
        <v>2</v>
      </c>
      <c r="O4699" s="14">
        <f>IFERROR(VLOOKUP($C4699,'site totals'!$J$2:$K$607,2,FALSE),1)</f>
        <v>387.61619999999999</v>
      </c>
      <c r="P4699" s="32" t="s">
        <v>91</v>
      </c>
      <c r="Q4699" s="12">
        <v>0.1931236284</v>
      </c>
      <c r="R4699" s="29">
        <v>0.25</v>
      </c>
      <c r="S4699" s="2">
        <f>IF($A4699="site","",VLOOKUP($P4699,margin_ranges!$A$5:$D$10,4,FALSE)/100)</f>
        <v>0.29749999999999999</v>
      </c>
      <c r="T4699" s="6">
        <f>IF(A4699="placement",$J4699*MIN($Q4699,$S4699),"")</f>
        <v>2.3174835408000001</v>
      </c>
      <c r="U4699" s="6">
        <f>IF($A4699="placement",T4699,SUMIF($C$10:$C$6209,$C4699,$T$10:$T$6209))</f>
        <v>2.3174835408000001</v>
      </c>
      <c r="V4699" s="34">
        <f t="shared" si="221"/>
        <v>7.58351621333333E-2</v>
      </c>
      <c r="W4699" s="24"/>
      <c r="X4699" s="2" t="str">
        <f>IFERROR(MIN(VLOOKUP($W4699,margin_ranges!$A$5:$D$10,4,FALSE),$Q4699*100)/100,"")</f>
        <v/>
      </c>
      <c r="Y4699" s="6">
        <f t="shared" si="219"/>
        <v>2.3174835408000001</v>
      </c>
      <c r="Z4699" s="6">
        <f>IF($A4699="placement",Y4699,SUMIF($C$10:$C$6209,$C4699,$Y$10:$Y$6209))</f>
        <v>2.3174835408000001</v>
      </c>
      <c r="AA4699" s="29">
        <f t="shared" si="220"/>
        <v>7.58351621333333E-2</v>
      </c>
    </row>
    <row r="4700" spans="1:27" hidden="1" x14ac:dyDescent="0.3">
      <c r="A4700" s="8" t="s">
        <v>17</v>
      </c>
      <c r="B4700" s="8" t="s">
        <v>1288</v>
      </c>
      <c r="C4700" s="8" t="s">
        <v>1289</v>
      </c>
      <c r="D4700" s="8" t="s">
        <v>1296</v>
      </c>
      <c r="E4700" s="8" t="s">
        <v>1297</v>
      </c>
      <c r="F4700" s="29">
        <v>0.23772821834851701</v>
      </c>
      <c r="G4700" s="29">
        <v>0</v>
      </c>
      <c r="H4700" s="30">
        <v>14.692399999999999</v>
      </c>
      <c r="I4700" s="30">
        <v>4.1143000000000001</v>
      </c>
      <c r="J4700" s="14">
        <v>243</v>
      </c>
      <c r="K4700" s="14">
        <v>58</v>
      </c>
      <c r="L4700" s="12">
        <v>0.28000000000000003</v>
      </c>
      <c r="M4700" s="7">
        <v>1.96780208</v>
      </c>
      <c r="N4700" s="31">
        <v>1.5</v>
      </c>
      <c r="O4700" s="14">
        <f>IFERROR(VLOOKUP($C4700,'site totals'!$J$2:$K$607,2,FALSE),1)</f>
        <v>387.61619999999999</v>
      </c>
      <c r="P4700" s="32" t="s">
        <v>161</v>
      </c>
      <c r="Q4700" s="12">
        <v>0.23772821829999999</v>
      </c>
      <c r="R4700" s="29">
        <v>0.3</v>
      </c>
      <c r="S4700" s="2">
        <f>IF($A4700="site","",VLOOKUP($P4700,margin_ranges!$A$5:$D$10,4,FALSE)/100)</f>
        <v>0.43</v>
      </c>
      <c r="T4700" s="6">
        <f>IF(A4700="placement",$J4700*MIN($Q4700,$S4700),"")</f>
        <v>57.767957046899994</v>
      </c>
      <c r="U4700" s="6">
        <f>IF($A4700="placement",T4700,SUMIF($C$10:$C$6209,$C4700,$T$10:$T$6209))</f>
        <v>57.767957046899994</v>
      </c>
      <c r="V4700" s="34">
        <f t="shared" si="221"/>
        <v>8.8959688142857152E-2</v>
      </c>
      <c r="W4700" s="24"/>
      <c r="X4700" s="2" t="str">
        <f>IFERROR(MIN(VLOOKUP($W4700,margin_ranges!$A$5:$D$10,4,FALSE),$Q4700*100)/100,"")</f>
        <v/>
      </c>
      <c r="Y4700" s="6">
        <f t="shared" si="219"/>
        <v>57.767957046899994</v>
      </c>
      <c r="Z4700" s="6">
        <f>IF($A4700="placement",Y4700,SUMIF($C$10:$C$6209,$C4700,$Y$10:$Y$6209))</f>
        <v>57.767957046899994</v>
      </c>
      <c r="AA4700" s="29">
        <f t="shared" si="220"/>
        <v>8.8959688142857152E-2</v>
      </c>
    </row>
    <row r="4701" spans="1:27" hidden="1" x14ac:dyDescent="0.3">
      <c r="A4701" s="8" t="s">
        <v>17</v>
      </c>
      <c r="B4701" s="8" t="s">
        <v>1288</v>
      </c>
      <c r="C4701" s="8" t="s">
        <v>1289</v>
      </c>
      <c r="D4701" s="8" t="s">
        <v>1290</v>
      </c>
      <c r="E4701" s="8" t="s">
        <v>1291</v>
      </c>
      <c r="F4701" s="29">
        <v>0.26997899666012398</v>
      </c>
      <c r="G4701" s="29">
        <v>0</v>
      </c>
      <c r="H4701" s="30">
        <v>18.068200000000001</v>
      </c>
      <c r="I4701" s="30">
        <v>6.0576999999999996</v>
      </c>
      <c r="J4701" s="14">
        <v>373</v>
      </c>
      <c r="K4701" s="14">
        <v>101</v>
      </c>
      <c r="L4701" s="12">
        <v>0.33529999999999999</v>
      </c>
      <c r="M4701" s="7">
        <v>2.0547354000000002</v>
      </c>
      <c r="N4701" s="31">
        <v>1.5</v>
      </c>
      <c r="O4701" s="14">
        <f>IFERROR(VLOOKUP($C4701,'site totals'!$J$2:$K$607,2,FALSE),1)</f>
        <v>387.61619999999999</v>
      </c>
      <c r="P4701" s="32" t="s">
        <v>91</v>
      </c>
      <c r="Q4701" s="12">
        <v>0.26997899669999997</v>
      </c>
      <c r="R4701" s="29">
        <v>0.3</v>
      </c>
      <c r="S4701" s="2">
        <f>IF($A4701="site","",VLOOKUP($P4701,margin_ranges!$A$5:$D$10,4,FALSE)/100)</f>
        <v>0.29749999999999999</v>
      </c>
      <c r="T4701" s="6">
        <f>IF(A4701="placement",$J4701*MIN($Q4701,$S4701),"")</f>
        <v>100.70216576909999</v>
      </c>
      <c r="U4701" s="6">
        <f>IF($A4701="placement",T4701,SUMIF($C$10:$C$6209,$C4701,$T$10:$T$6209))</f>
        <v>100.70216576909999</v>
      </c>
      <c r="V4701" s="34">
        <f t="shared" si="221"/>
        <v>4.288714757142853E-2</v>
      </c>
      <c r="W4701" s="24"/>
      <c r="X4701" s="2" t="str">
        <f>IFERROR(MIN(VLOOKUP($W4701,margin_ranges!$A$5:$D$10,4,FALSE),$Q4701*100)/100,"")</f>
        <v/>
      </c>
      <c r="Y4701" s="6">
        <f t="shared" si="219"/>
        <v>100.70216576909999</v>
      </c>
      <c r="Z4701" s="6">
        <f>IF($A4701="placement",Y4701,SUMIF($C$10:$C$6209,$C4701,$Y$10:$Y$6209))</f>
        <v>100.70216576909999</v>
      </c>
      <c r="AA4701" s="29">
        <f t="shared" si="220"/>
        <v>4.288714757142853E-2</v>
      </c>
    </row>
    <row r="4702" spans="1:27" x14ac:dyDescent="0.3">
      <c r="A4702" s="16" t="s">
        <v>33</v>
      </c>
      <c r="B4702" s="16" t="s">
        <v>1288</v>
      </c>
      <c r="C4702" s="16" t="s">
        <v>1289</v>
      </c>
      <c r="D4702" s="8" t="s">
        <v>34</v>
      </c>
      <c r="E4702" s="16"/>
      <c r="F4702" s="17">
        <v>0.27735087013907</v>
      </c>
      <c r="G4702" s="17">
        <v>0</v>
      </c>
      <c r="H4702" s="36">
        <v>48.9054</v>
      </c>
      <c r="I4702" s="36">
        <v>13.286099999999999</v>
      </c>
      <c r="J4702" s="22">
        <v>831</v>
      </c>
      <c r="K4702" s="22">
        <v>192</v>
      </c>
      <c r="L4702" s="18">
        <v>0.2717</v>
      </c>
      <c r="M4702" s="19">
        <v>2.0839020499999998</v>
      </c>
      <c r="N4702" s="20">
        <v>1.50593</v>
      </c>
      <c r="O4702" s="22">
        <f>IFERROR(VLOOKUP($C4702,'site totals'!$J$2:$K$607,2,FALSE),1)</f>
        <v>387.61619999999999</v>
      </c>
      <c r="P4702" s="21"/>
      <c r="Q4702" s="18">
        <v>0.27735087009999998</v>
      </c>
      <c r="R4702" s="17">
        <v>0.2782</v>
      </c>
      <c r="S4702" s="18" t="str">
        <f>IF($A4702="site","",VLOOKUP($P4702,margin_ranges!$A$5:$D$10,4,FALSE)/100)</f>
        <v/>
      </c>
      <c r="T4702" s="22" t="str">
        <f>IF(A4702="placement",$J4702*MIN($Q4702,$S4702),"")</f>
        <v/>
      </c>
      <c r="U4702" s="22">
        <f>IF($A4702="placement",T4702,SUMIF($C$10:$C$6209,$C4702,$T$10:$T$6209))</f>
        <v>218.55674967119998</v>
      </c>
      <c r="V4702" s="37">
        <f t="shared" si="221"/>
        <v>2.1052213577568368E-2</v>
      </c>
      <c r="W4702" s="38"/>
      <c r="X4702" s="18" t="str">
        <f>IFERROR(MIN(VLOOKUP($W4702,margin_ranges!$A$5:$D$10,4,FALSE),$Q4702*100)/100,"")</f>
        <v/>
      </c>
      <c r="Y4702" s="6" t="str">
        <f t="shared" si="219"/>
        <v/>
      </c>
      <c r="Z4702" s="6">
        <f>IF($A4702="placement",Y4702,SUMIF($C$10:$C$6209,$C4702,$Y$10:$Y$6209))</f>
        <v>218.55674967119998</v>
      </c>
      <c r="AA4702" s="17">
        <f t="shared" si="220"/>
        <v>2.1052213577568368E-2</v>
      </c>
    </row>
    <row r="4703" spans="1:27" hidden="1" x14ac:dyDescent="0.3">
      <c r="A4703" s="8" t="s">
        <v>17</v>
      </c>
      <c r="B4703" s="8" t="s">
        <v>7695</v>
      </c>
      <c r="C4703" s="8" t="s">
        <v>7696</v>
      </c>
      <c r="D4703" s="8" t="s">
        <v>7697</v>
      </c>
      <c r="E4703" s="8" t="s">
        <v>7698</v>
      </c>
      <c r="F4703" s="29">
        <v>0.21551015079313199</v>
      </c>
      <c r="G4703" s="29">
        <v>0</v>
      </c>
      <c r="H4703" s="30">
        <v>2.0124</v>
      </c>
      <c r="I4703" s="30">
        <v>0.14799999999999999</v>
      </c>
      <c r="J4703" s="14">
        <v>13</v>
      </c>
      <c r="K4703" s="14">
        <v>3</v>
      </c>
      <c r="L4703" s="12">
        <v>7.3499999999999996E-2</v>
      </c>
      <c r="M4703" s="7">
        <v>2.9573359099999998</v>
      </c>
      <c r="N4703" s="31">
        <v>2.3199999999999998</v>
      </c>
      <c r="O4703" s="14">
        <f>IFERROR(VLOOKUP($C4703,'site totals'!$J$2:$K$607,2,FALSE),1)</f>
        <v>380.96850000000001</v>
      </c>
      <c r="P4703" s="32" t="s">
        <v>22</v>
      </c>
      <c r="Q4703" s="12">
        <v>0.21551015079999999</v>
      </c>
      <c r="R4703" s="29">
        <v>0.28999999999999998</v>
      </c>
      <c r="S4703" s="2">
        <f>IF($A4703="site","",VLOOKUP($P4703,margin_ranges!$A$5:$D$10,4,FALSE)/100)</f>
        <v>0.29749999999999999</v>
      </c>
      <c r="T4703" s="6">
        <f>IF(A4703="placement",$J4703*MIN($Q4703,$S4703),"")</f>
        <v>2.8016319604</v>
      </c>
      <c r="U4703" s="6">
        <f>IF($A4703="placement",T4703,SUMIF($C$10:$C$6209,$C4703,$T$10:$T$6209))</f>
        <v>2.8016319604</v>
      </c>
      <c r="V4703" s="34">
        <f t="shared" si="221"/>
        <v>0.10491528056338018</v>
      </c>
      <c r="W4703" s="24"/>
      <c r="X4703" s="2" t="str">
        <f>IFERROR(MIN(VLOOKUP($W4703,margin_ranges!$A$5:$D$10,4,FALSE),$Q4703*100)/100,"")</f>
        <v/>
      </c>
      <c r="Y4703" s="6">
        <f t="shared" si="219"/>
        <v>2.8016319604</v>
      </c>
      <c r="Z4703" s="6">
        <f>IF($A4703="placement",Y4703,SUMIF($C$10:$C$6209,$C4703,$Y$10:$Y$6209))</f>
        <v>2.8016319604</v>
      </c>
      <c r="AA4703" s="29">
        <f t="shared" si="220"/>
        <v>0.10491528056338018</v>
      </c>
    </row>
    <row r="4704" spans="1:27" hidden="1" x14ac:dyDescent="0.3">
      <c r="A4704" s="8" t="s">
        <v>17</v>
      </c>
      <c r="B4704" s="8" t="s">
        <v>7695</v>
      </c>
      <c r="C4704" s="8" t="s">
        <v>7696</v>
      </c>
      <c r="D4704" s="8" t="s">
        <v>7699</v>
      </c>
      <c r="E4704" s="8" t="s">
        <v>7700</v>
      </c>
      <c r="F4704" s="29">
        <v>0.20657683067768001</v>
      </c>
      <c r="G4704" s="29">
        <v>1</v>
      </c>
      <c r="H4704" s="30">
        <v>33.701000000000001</v>
      </c>
      <c r="I4704" s="30">
        <v>2.6061000000000001</v>
      </c>
      <c r="J4704" s="14">
        <v>332</v>
      </c>
      <c r="K4704" s="14">
        <v>69</v>
      </c>
      <c r="L4704" s="12">
        <v>7.7299999999999994E-2</v>
      </c>
      <c r="M4704" s="7">
        <v>4.2474181900000003</v>
      </c>
      <c r="N4704" s="31">
        <v>3.37</v>
      </c>
      <c r="O4704" s="14">
        <f>IFERROR(VLOOKUP($C4704,'site totals'!$J$2:$K$607,2,FALSE),1)</f>
        <v>380.96850000000001</v>
      </c>
      <c r="P4704" s="32" t="s">
        <v>161</v>
      </c>
      <c r="Q4704" s="12">
        <v>0.20657683069999999</v>
      </c>
      <c r="R4704" s="29">
        <v>0.25</v>
      </c>
      <c r="S4704" s="2">
        <f>IF($A4704="site","",VLOOKUP($P4704,margin_ranges!$A$5:$D$10,4,FALSE)/100)</f>
        <v>0.43</v>
      </c>
      <c r="T4704" s="6">
        <f>IF(A4704="placement",$J4704*MIN($Q4704,$S4704),"")</f>
        <v>68.583507792399999</v>
      </c>
      <c r="U4704" s="6">
        <f>IF($A4704="placement",T4704,SUMIF($C$10:$C$6209,$C4704,$T$10:$T$6209))</f>
        <v>68.583507792399999</v>
      </c>
      <c r="V4704" s="34">
        <f t="shared" si="221"/>
        <v>5.7897559066666826E-2</v>
      </c>
      <c r="W4704" s="24"/>
      <c r="X4704" s="2" t="str">
        <f>IFERROR(MIN(VLOOKUP($W4704,margin_ranges!$A$5:$D$10,4,FALSE),$Q4704*100)/100,"")</f>
        <v/>
      </c>
      <c r="Y4704" s="6">
        <f t="shared" ref="Y4704:Y4767" si="222">IF(A4704="placement",IF($X4704="",$T4704,$J4704*MIN($Q4704,$X4704)),"")</f>
        <v>68.583507792399999</v>
      </c>
      <c r="Z4704" s="6">
        <f>IF($A4704="placement",Y4704,SUMIF($C$10:$C$6209,$C4704,$Y$10:$Y$6209))</f>
        <v>68.583507792399999</v>
      </c>
      <c r="AA4704" s="29">
        <f t="shared" ref="AA4704:AA4767" si="223">($J4704-$Z4704)/($J4704*(1-$R4704))-1</f>
        <v>5.7897559066666826E-2</v>
      </c>
    </row>
    <row r="4705" spans="1:27" hidden="1" x14ac:dyDescent="0.3">
      <c r="A4705" s="8" t="s">
        <v>17</v>
      </c>
      <c r="B4705" s="8" t="s">
        <v>7695</v>
      </c>
      <c r="C4705" s="8" t="s">
        <v>7696</v>
      </c>
      <c r="D4705" s="8" t="s">
        <v>7701</v>
      </c>
      <c r="E4705" s="8" t="s">
        <v>7702</v>
      </c>
      <c r="F4705" s="29">
        <v>0.20465926167146301</v>
      </c>
      <c r="G4705" s="29">
        <v>1</v>
      </c>
      <c r="H4705" s="30">
        <v>63.6111</v>
      </c>
      <c r="I4705" s="30">
        <v>6.2767999999999997</v>
      </c>
      <c r="J4705" s="14">
        <v>471</v>
      </c>
      <c r="K4705" s="14">
        <v>96</v>
      </c>
      <c r="L4705" s="12">
        <v>9.8699999999999996E-2</v>
      </c>
      <c r="M4705" s="7">
        <v>2.5020722599999998</v>
      </c>
      <c r="N4705" s="31">
        <v>1.99</v>
      </c>
      <c r="O4705" s="14">
        <f>IFERROR(VLOOKUP($C4705,'site totals'!$J$2:$K$607,2,FALSE),1)</f>
        <v>380.96850000000001</v>
      </c>
      <c r="P4705" s="32" t="s">
        <v>478</v>
      </c>
      <c r="Q4705" s="12">
        <v>0.20465926170000001</v>
      </c>
      <c r="R4705" s="29">
        <v>0.33</v>
      </c>
      <c r="S4705" s="2">
        <f>IF($A4705="site","",VLOOKUP($P4705,margin_ranges!$A$5:$D$10,4,FALSE)/100)</f>
        <v>0.43</v>
      </c>
      <c r="T4705" s="6">
        <f>IF(A4705="placement",$J4705*MIN($Q4705,$S4705),"")</f>
        <v>96.394512260700012</v>
      </c>
      <c r="U4705" s="6">
        <f>IF($A4705="placement",T4705,SUMIF($C$10:$C$6209,$C4705,$T$10:$T$6209))</f>
        <v>96.394512260700012</v>
      </c>
      <c r="V4705" s="34">
        <f t="shared" si="221"/>
        <v>0.18707572880597012</v>
      </c>
      <c r="W4705" s="24"/>
      <c r="X4705" s="2" t="str">
        <f>IFERROR(MIN(VLOOKUP($W4705,margin_ranges!$A$5:$D$10,4,FALSE),$Q4705*100)/100,"")</f>
        <v/>
      </c>
      <c r="Y4705" s="6">
        <f t="shared" si="222"/>
        <v>96.394512260700012</v>
      </c>
      <c r="Z4705" s="6">
        <f>IF($A4705="placement",Y4705,SUMIF($C$10:$C$6209,$C4705,$Y$10:$Y$6209))</f>
        <v>96.394512260700012</v>
      </c>
      <c r="AA4705" s="29">
        <f t="shared" si="223"/>
        <v>0.18707572880597012</v>
      </c>
    </row>
    <row r="4706" spans="1:27" x14ac:dyDescent="0.3">
      <c r="A4706" s="16" t="s">
        <v>33</v>
      </c>
      <c r="B4706" s="16" t="s">
        <v>7695</v>
      </c>
      <c r="C4706" s="16" t="s">
        <v>7696</v>
      </c>
      <c r="D4706" s="8" t="s">
        <v>34</v>
      </c>
      <c r="E4706" s="16"/>
      <c r="F4706" s="17">
        <v>0.205613856305705</v>
      </c>
      <c r="G4706" s="17">
        <v>0.98391572999999999</v>
      </c>
      <c r="H4706" s="36">
        <v>99.325400000000002</v>
      </c>
      <c r="I4706" s="36">
        <v>9.0309000000000008</v>
      </c>
      <c r="J4706" s="22">
        <v>816</v>
      </c>
      <c r="K4706" s="22">
        <v>168</v>
      </c>
      <c r="L4706" s="18">
        <v>9.0899999999999995E-2</v>
      </c>
      <c r="M4706" s="19">
        <v>3.0132046199999998</v>
      </c>
      <c r="N4706" s="20">
        <v>2.3936480000000002</v>
      </c>
      <c r="O4706" s="22">
        <f>IFERROR(VLOOKUP($C4706,'site totals'!$J$2:$K$607,2,FALSE),1)</f>
        <v>380.96850000000001</v>
      </c>
      <c r="P4706" s="21"/>
      <c r="Q4706" s="18">
        <v>0.20561385630000001</v>
      </c>
      <c r="R4706" s="17">
        <v>0.29680000000000001</v>
      </c>
      <c r="S4706" s="18" t="str">
        <f>IF($A4706="site","",VLOOKUP($P4706,margin_ranges!$A$5:$D$10,4,FALSE)/100)</f>
        <v/>
      </c>
      <c r="T4706" s="22" t="str">
        <f>IF(A4706="placement",$J4706*MIN($Q4706,$S4706),"")</f>
        <v/>
      </c>
      <c r="U4706" s="22">
        <f>IF($A4706="placement",T4706,SUMIF($C$10:$C$6209,$C4706,$T$10:$T$6209))</f>
        <v>167.77965201350003</v>
      </c>
      <c r="V4706" s="37">
        <f t="shared" si="221"/>
        <v>0.1296753147838523</v>
      </c>
      <c r="W4706" s="38"/>
      <c r="X4706" s="18" t="str">
        <f>IFERROR(MIN(VLOOKUP($W4706,margin_ranges!$A$5:$D$10,4,FALSE),$Q4706*100)/100,"")</f>
        <v/>
      </c>
      <c r="Y4706" s="6" t="str">
        <f t="shared" si="222"/>
        <v/>
      </c>
      <c r="Z4706" s="6">
        <f>IF($A4706="placement",Y4706,SUMIF($C$10:$C$6209,$C4706,$Y$10:$Y$6209))</f>
        <v>167.77965201350003</v>
      </c>
      <c r="AA4706" s="17">
        <f t="shared" si="223"/>
        <v>0.1296753147838523</v>
      </c>
    </row>
    <row r="4707" spans="1:27" hidden="1" x14ac:dyDescent="0.3">
      <c r="A4707" s="8" t="s">
        <v>17</v>
      </c>
      <c r="B4707" s="8" t="s">
        <v>9481</v>
      </c>
      <c r="C4707" s="8" t="s">
        <v>9482</v>
      </c>
      <c r="D4707" s="8" t="s">
        <v>9507</v>
      </c>
      <c r="E4707" s="8" t="s">
        <v>9508</v>
      </c>
      <c r="F4707" s="29">
        <v>0.28999999999999998</v>
      </c>
      <c r="G4707" s="29">
        <v>0</v>
      </c>
      <c r="H4707" s="30">
        <v>13.382899999999999</v>
      </c>
      <c r="I4707" s="30">
        <v>0.45269999999999999</v>
      </c>
      <c r="J4707" s="14">
        <v>8</v>
      </c>
      <c r="K4707" s="14">
        <v>2</v>
      </c>
      <c r="L4707" s="12">
        <v>3.3799999999999997E-2</v>
      </c>
      <c r="M4707" s="7">
        <v>0.59471441999999997</v>
      </c>
      <c r="N4707" s="31">
        <v>0.24</v>
      </c>
      <c r="O4707" s="14">
        <f>IFERROR(VLOOKUP($C4707,'site totals'!$J$2:$K$607,2,FALSE),1)</f>
        <v>376.76179999999999</v>
      </c>
      <c r="P4707" s="32" t="s">
        <v>22</v>
      </c>
      <c r="Q4707" s="12">
        <v>0.59644496329999996</v>
      </c>
      <c r="R4707" s="29">
        <v>0.28999999999999998</v>
      </c>
      <c r="S4707" s="2">
        <f>IF($A4707="site","",VLOOKUP($P4707,margin_ranges!$A$5:$D$10,4,FALSE)/100)</f>
        <v>0.29749999999999999</v>
      </c>
      <c r="T4707" s="6">
        <f>IF(A4707="placement",$J4707*MIN($Q4707,$S4707),"")</f>
        <v>2.38</v>
      </c>
      <c r="U4707" s="6">
        <f>IF($A4707="placement",T4707,SUMIF($C$10:$C$6209,$C4707,$T$10:$T$6209))</f>
        <v>2.38</v>
      </c>
      <c r="V4707" s="34">
        <f t="shared" si="221"/>
        <v>-1.0563380281690127E-2</v>
      </c>
      <c r="W4707" s="24"/>
      <c r="X4707" s="2" t="str">
        <f>IFERROR(MIN(VLOOKUP($W4707,margin_ranges!$A$5:$D$10,4,FALSE),$Q4707*100)/100,"")</f>
        <v/>
      </c>
      <c r="Y4707" s="6">
        <f t="shared" si="222"/>
        <v>2.38</v>
      </c>
      <c r="Z4707" s="6">
        <f>IF($A4707="placement",Y4707,SUMIF($C$10:$C$6209,$C4707,$Y$10:$Y$6209))</f>
        <v>2.38</v>
      </c>
      <c r="AA4707" s="29">
        <f t="shared" si="223"/>
        <v>-1.0563380281690127E-2</v>
      </c>
    </row>
    <row r="4708" spans="1:27" hidden="1" x14ac:dyDescent="0.3">
      <c r="A4708" s="8" t="s">
        <v>17</v>
      </c>
      <c r="B4708" s="8" t="s">
        <v>9481</v>
      </c>
      <c r="C4708" s="8" t="s">
        <v>9482</v>
      </c>
      <c r="D4708" s="8" t="s">
        <v>9485</v>
      </c>
      <c r="E4708" s="8" t="s">
        <v>9486</v>
      </c>
      <c r="F4708" s="29">
        <v>0.28999999999999998</v>
      </c>
      <c r="G4708" s="29">
        <v>0</v>
      </c>
      <c r="H4708" s="30">
        <v>14.944900000000001</v>
      </c>
      <c r="I4708" s="30">
        <v>0.51990000000000003</v>
      </c>
      <c r="J4708" s="14">
        <v>9</v>
      </c>
      <c r="K4708" s="14">
        <v>2</v>
      </c>
      <c r="L4708" s="12">
        <v>3.4799999999999998E-2</v>
      </c>
      <c r="M4708" s="7">
        <v>0.60519301999999997</v>
      </c>
      <c r="N4708" s="31">
        <v>0.24</v>
      </c>
      <c r="O4708" s="14">
        <f>IFERROR(VLOOKUP($C4708,'site totals'!$J$2:$K$607,2,FALSE),1)</f>
        <v>376.76179999999999</v>
      </c>
      <c r="P4708" s="32" t="s">
        <v>22</v>
      </c>
      <c r="Q4708" s="12">
        <v>0.60343230729999997</v>
      </c>
      <c r="R4708" s="29">
        <v>0.28999999999999998</v>
      </c>
      <c r="S4708" s="2">
        <f>IF($A4708="site","",VLOOKUP($P4708,margin_ranges!$A$5:$D$10,4,FALSE)/100)</f>
        <v>0.29749999999999999</v>
      </c>
      <c r="T4708" s="6">
        <f>IF(A4708="placement",$J4708*MIN($Q4708,$S4708),"")</f>
        <v>2.6774999999999998</v>
      </c>
      <c r="U4708" s="6">
        <f>IF($A4708="placement",T4708,SUMIF($C$10:$C$6209,$C4708,$T$10:$T$6209))</f>
        <v>2.6774999999999998</v>
      </c>
      <c r="V4708" s="34">
        <f t="shared" si="221"/>
        <v>-1.0563380281690127E-2</v>
      </c>
      <c r="W4708" s="24"/>
      <c r="X4708" s="2" t="str">
        <f>IFERROR(MIN(VLOOKUP($W4708,margin_ranges!$A$5:$D$10,4,FALSE),$Q4708*100)/100,"")</f>
        <v/>
      </c>
      <c r="Y4708" s="6">
        <f t="shared" si="222"/>
        <v>2.6774999999999998</v>
      </c>
      <c r="Z4708" s="6">
        <f>IF($A4708="placement",Y4708,SUMIF($C$10:$C$6209,$C4708,$Y$10:$Y$6209))</f>
        <v>2.6774999999999998</v>
      </c>
      <c r="AA4708" s="29">
        <f t="shared" si="223"/>
        <v>-1.0563380281690127E-2</v>
      </c>
    </row>
    <row r="4709" spans="1:27" hidden="1" x14ac:dyDescent="0.3">
      <c r="A4709" s="8" t="s">
        <v>17</v>
      </c>
      <c r="B4709" s="8" t="s">
        <v>9481</v>
      </c>
      <c r="C4709" s="8" t="s">
        <v>9482</v>
      </c>
      <c r="D4709" s="8" t="s">
        <v>9505</v>
      </c>
      <c r="E4709" s="8" t="s">
        <v>9506</v>
      </c>
      <c r="F4709" s="29">
        <v>0.28999999999999998</v>
      </c>
      <c r="G4709" s="29">
        <v>0</v>
      </c>
      <c r="H4709" s="30">
        <v>17.678000000000001</v>
      </c>
      <c r="I4709" s="30">
        <v>0.59889999999999999</v>
      </c>
      <c r="J4709" s="14">
        <v>12</v>
      </c>
      <c r="K4709" s="14">
        <v>3</v>
      </c>
      <c r="L4709" s="12">
        <v>3.39E-2</v>
      </c>
      <c r="M4709" s="7">
        <v>0.67511032000000004</v>
      </c>
      <c r="N4709" s="31">
        <v>0.24</v>
      </c>
      <c r="O4709" s="14">
        <f>IFERROR(VLOOKUP($C4709,'site totals'!$J$2:$K$607,2,FALSE),1)</f>
        <v>376.76179999999999</v>
      </c>
      <c r="P4709" s="32" t="s">
        <v>22</v>
      </c>
      <c r="Q4709" s="12">
        <v>0.64450254380000005</v>
      </c>
      <c r="R4709" s="29">
        <v>0.28999999999999998</v>
      </c>
      <c r="S4709" s="2">
        <f>IF($A4709="site","",VLOOKUP($P4709,margin_ranges!$A$5:$D$10,4,FALSE)/100)</f>
        <v>0.29749999999999999</v>
      </c>
      <c r="T4709" s="6">
        <f>IF(A4709="placement",$J4709*MIN($Q4709,$S4709),"")</f>
        <v>3.57</v>
      </c>
      <c r="U4709" s="6">
        <f>IF($A4709="placement",T4709,SUMIF($C$10:$C$6209,$C4709,$T$10:$T$6209))</f>
        <v>3.57</v>
      </c>
      <c r="V4709" s="34">
        <f t="shared" si="221"/>
        <v>-1.0563380281690127E-2</v>
      </c>
      <c r="W4709" s="24"/>
      <c r="X4709" s="2" t="str">
        <f>IFERROR(MIN(VLOOKUP($W4709,margin_ranges!$A$5:$D$10,4,FALSE),$Q4709*100)/100,"")</f>
        <v/>
      </c>
      <c r="Y4709" s="6">
        <f t="shared" si="222"/>
        <v>3.57</v>
      </c>
      <c r="Z4709" s="6">
        <f>IF($A4709="placement",Y4709,SUMIF($C$10:$C$6209,$C4709,$Y$10:$Y$6209))</f>
        <v>3.57</v>
      </c>
      <c r="AA4709" s="29">
        <f t="shared" si="223"/>
        <v>-1.0563380281690127E-2</v>
      </c>
    </row>
    <row r="4710" spans="1:27" hidden="1" x14ac:dyDescent="0.3">
      <c r="A4710" s="8" t="s">
        <v>17</v>
      </c>
      <c r="B4710" s="8" t="s">
        <v>9481</v>
      </c>
      <c r="C4710" s="8" t="s">
        <v>9482</v>
      </c>
      <c r="D4710" s="8" t="s">
        <v>9513</v>
      </c>
      <c r="E4710" s="8" t="s">
        <v>9514</v>
      </c>
      <c r="F4710" s="29">
        <v>0.28999999999999998</v>
      </c>
      <c r="G4710" s="29">
        <v>0</v>
      </c>
      <c r="H4710" s="30">
        <v>17.450600000000001</v>
      </c>
      <c r="I4710" s="30">
        <v>0.56779999999999997</v>
      </c>
      <c r="J4710" s="14">
        <v>12</v>
      </c>
      <c r="K4710" s="14">
        <v>3</v>
      </c>
      <c r="L4710" s="12">
        <v>3.2500000000000001E-2</v>
      </c>
      <c r="M4710" s="7">
        <v>0.68765883000000005</v>
      </c>
      <c r="N4710" s="31">
        <v>0.24</v>
      </c>
      <c r="O4710" s="14">
        <f>IFERROR(VLOOKUP($C4710,'site totals'!$J$2:$K$607,2,FALSE),1)</f>
        <v>376.76179999999999</v>
      </c>
      <c r="P4710" s="32" t="s">
        <v>22</v>
      </c>
      <c r="Q4710" s="12">
        <v>0.65098971859999999</v>
      </c>
      <c r="R4710" s="29">
        <v>0.28999999999999998</v>
      </c>
      <c r="S4710" s="2">
        <f>IF($A4710="site","",VLOOKUP($P4710,margin_ranges!$A$5:$D$10,4,FALSE)/100)</f>
        <v>0.29749999999999999</v>
      </c>
      <c r="T4710" s="6">
        <f>IF(A4710="placement",$J4710*MIN($Q4710,$S4710),"")</f>
        <v>3.57</v>
      </c>
      <c r="U4710" s="6">
        <f>IF($A4710="placement",T4710,SUMIF($C$10:$C$6209,$C4710,$T$10:$T$6209))</f>
        <v>3.57</v>
      </c>
      <c r="V4710" s="34">
        <f t="shared" si="221"/>
        <v>-1.0563380281690127E-2</v>
      </c>
      <c r="W4710" s="24"/>
      <c r="X4710" s="2" t="str">
        <f>IFERROR(MIN(VLOOKUP($W4710,margin_ranges!$A$5:$D$10,4,FALSE),$Q4710*100)/100,"")</f>
        <v/>
      </c>
      <c r="Y4710" s="6">
        <f t="shared" si="222"/>
        <v>3.57</v>
      </c>
      <c r="Z4710" s="6">
        <f>IF($A4710="placement",Y4710,SUMIF($C$10:$C$6209,$C4710,$Y$10:$Y$6209))</f>
        <v>3.57</v>
      </c>
      <c r="AA4710" s="29">
        <f t="shared" si="223"/>
        <v>-1.0563380281690127E-2</v>
      </c>
    </row>
    <row r="4711" spans="1:27" hidden="1" x14ac:dyDescent="0.3">
      <c r="A4711" s="8" t="s">
        <v>17</v>
      </c>
      <c r="B4711" s="8" t="s">
        <v>9481</v>
      </c>
      <c r="C4711" s="8" t="s">
        <v>9482</v>
      </c>
      <c r="D4711" s="8" t="s">
        <v>9519</v>
      </c>
      <c r="E4711" s="8" t="s">
        <v>9520</v>
      </c>
      <c r="F4711" s="29">
        <v>0.28999999999999998</v>
      </c>
      <c r="G4711" s="29">
        <v>0</v>
      </c>
      <c r="H4711" s="30">
        <v>17.266400000000001</v>
      </c>
      <c r="I4711" s="30">
        <v>0.76149999999999995</v>
      </c>
      <c r="J4711" s="14">
        <v>12</v>
      </c>
      <c r="K4711" s="14">
        <v>3</v>
      </c>
      <c r="L4711" s="12">
        <v>4.41E-2</v>
      </c>
      <c r="M4711" s="7">
        <v>0.52755839000000004</v>
      </c>
      <c r="N4711" s="31">
        <v>0.24</v>
      </c>
      <c r="O4711" s="14">
        <f>IFERROR(VLOOKUP($C4711,'site totals'!$J$2:$K$607,2,FALSE),1)</f>
        <v>376.76179999999999</v>
      </c>
      <c r="P4711" s="32" t="s">
        <v>22</v>
      </c>
      <c r="Q4711" s="12">
        <v>0.54507405369999995</v>
      </c>
      <c r="R4711" s="29">
        <v>0.28999999999999998</v>
      </c>
      <c r="S4711" s="2">
        <f>IF($A4711="site","",VLOOKUP($P4711,margin_ranges!$A$5:$D$10,4,FALSE)/100)</f>
        <v>0.29749999999999999</v>
      </c>
      <c r="T4711" s="6">
        <f>IF(A4711="placement",$J4711*MIN($Q4711,$S4711),"")</f>
        <v>3.57</v>
      </c>
      <c r="U4711" s="6">
        <f>IF($A4711="placement",T4711,SUMIF($C$10:$C$6209,$C4711,$T$10:$T$6209))</f>
        <v>3.57</v>
      </c>
      <c r="V4711" s="34">
        <f t="shared" ref="V4711:V4774" si="224">($J4711-$U4711)/($J4711*(1-$R4711))-1</f>
        <v>-1.0563380281690127E-2</v>
      </c>
      <c r="W4711" s="24"/>
      <c r="X4711" s="2" t="str">
        <f>IFERROR(MIN(VLOOKUP($W4711,margin_ranges!$A$5:$D$10,4,FALSE),$Q4711*100)/100,"")</f>
        <v/>
      </c>
      <c r="Y4711" s="6">
        <f t="shared" si="222"/>
        <v>3.57</v>
      </c>
      <c r="Z4711" s="6">
        <f>IF($A4711="placement",Y4711,SUMIF($C$10:$C$6209,$C4711,$Y$10:$Y$6209))</f>
        <v>3.57</v>
      </c>
      <c r="AA4711" s="29">
        <f t="shared" si="223"/>
        <v>-1.0563380281690127E-2</v>
      </c>
    </row>
    <row r="4712" spans="1:27" hidden="1" x14ac:dyDescent="0.3">
      <c r="A4712" s="8" t="s">
        <v>17</v>
      </c>
      <c r="B4712" s="8" t="s">
        <v>9481</v>
      </c>
      <c r="C4712" s="8" t="s">
        <v>9482</v>
      </c>
      <c r="D4712" s="8" t="s">
        <v>9483</v>
      </c>
      <c r="E4712" s="8" t="s">
        <v>9484</v>
      </c>
      <c r="F4712" s="29">
        <v>0.28999999999999998</v>
      </c>
      <c r="G4712" s="29">
        <v>0</v>
      </c>
      <c r="H4712" s="30">
        <v>27.070900000000002</v>
      </c>
      <c r="I4712" s="30">
        <v>1.4849000000000001</v>
      </c>
      <c r="J4712" s="14">
        <v>23</v>
      </c>
      <c r="K4712" s="14">
        <v>6</v>
      </c>
      <c r="L4712" s="12">
        <v>5.4899999999999997E-2</v>
      </c>
      <c r="M4712" s="7">
        <v>0.52546662</v>
      </c>
      <c r="N4712" s="31">
        <v>0.24</v>
      </c>
      <c r="O4712" s="14">
        <f>IFERROR(VLOOKUP($C4712,'site totals'!$J$2:$K$607,2,FALSE),1)</f>
        <v>376.76179999999999</v>
      </c>
      <c r="P4712" s="32" t="s">
        <v>22</v>
      </c>
      <c r="Q4712" s="12">
        <v>0.5432630866</v>
      </c>
      <c r="R4712" s="29">
        <v>0.28999999999999998</v>
      </c>
      <c r="S4712" s="2">
        <f>IF($A4712="site","",VLOOKUP($P4712,margin_ranges!$A$5:$D$10,4,FALSE)/100)</f>
        <v>0.29749999999999999</v>
      </c>
      <c r="T4712" s="6">
        <f>IF(A4712="placement",$J4712*MIN($Q4712,$S4712),"")</f>
        <v>6.8424999999999994</v>
      </c>
      <c r="U4712" s="6">
        <f>IF($A4712="placement",T4712,SUMIF($C$10:$C$6209,$C4712,$T$10:$T$6209))</f>
        <v>6.8424999999999994</v>
      </c>
      <c r="V4712" s="34">
        <f t="shared" si="224"/>
        <v>-1.0563380281690127E-2</v>
      </c>
      <c r="W4712" s="24"/>
      <c r="X4712" s="2" t="str">
        <f>IFERROR(MIN(VLOOKUP($W4712,margin_ranges!$A$5:$D$10,4,FALSE),$Q4712*100)/100,"")</f>
        <v/>
      </c>
      <c r="Y4712" s="6">
        <f t="shared" si="222"/>
        <v>6.8424999999999994</v>
      </c>
      <c r="Z4712" s="6">
        <f>IF($A4712="placement",Y4712,SUMIF($C$10:$C$6209,$C4712,$Y$10:$Y$6209))</f>
        <v>6.8424999999999994</v>
      </c>
      <c r="AA4712" s="29">
        <f t="shared" si="223"/>
        <v>-1.0563380281690127E-2</v>
      </c>
    </row>
    <row r="4713" spans="1:27" hidden="1" x14ac:dyDescent="0.3">
      <c r="A4713" s="8" t="s">
        <v>17</v>
      </c>
      <c r="B4713" s="8" t="s">
        <v>9481</v>
      </c>
      <c r="C4713" s="8" t="s">
        <v>9482</v>
      </c>
      <c r="D4713" s="8" t="s">
        <v>9491</v>
      </c>
      <c r="E4713" s="8" t="s">
        <v>9492</v>
      </c>
      <c r="F4713" s="29">
        <v>0.28999999999999998</v>
      </c>
      <c r="G4713" s="29">
        <v>0</v>
      </c>
      <c r="H4713" s="30">
        <v>13.7216</v>
      </c>
      <c r="I4713" s="30">
        <v>1.05</v>
      </c>
      <c r="J4713" s="14">
        <v>32</v>
      </c>
      <c r="K4713" s="14">
        <v>8</v>
      </c>
      <c r="L4713" s="12">
        <v>7.6499999999999999E-2</v>
      </c>
      <c r="M4713" s="7">
        <v>1.0153537399999999</v>
      </c>
      <c r="N4713" s="31">
        <v>0.6</v>
      </c>
      <c r="O4713" s="14">
        <f>IFERROR(VLOOKUP($C4713,'site totals'!$J$2:$K$607,2,FALSE),1)</f>
        <v>376.76179999999999</v>
      </c>
      <c r="P4713" s="32" t="s">
        <v>22</v>
      </c>
      <c r="Q4713" s="12">
        <v>0.40907294129999999</v>
      </c>
      <c r="R4713" s="29">
        <v>0.28999999999999998</v>
      </c>
      <c r="S4713" s="2">
        <f>IF($A4713="site","",VLOOKUP($P4713,margin_ranges!$A$5:$D$10,4,FALSE)/100)</f>
        <v>0.29749999999999999</v>
      </c>
      <c r="T4713" s="6">
        <f>IF(A4713="placement",$J4713*MIN($Q4713,$S4713),"")</f>
        <v>9.52</v>
      </c>
      <c r="U4713" s="6">
        <f>IF($A4713="placement",T4713,SUMIF($C$10:$C$6209,$C4713,$T$10:$T$6209))</f>
        <v>9.52</v>
      </c>
      <c r="V4713" s="34">
        <f t="shared" si="224"/>
        <v>-1.0563380281690127E-2</v>
      </c>
      <c r="W4713" s="24"/>
      <c r="X4713" s="2" t="str">
        <f>IFERROR(MIN(VLOOKUP($W4713,margin_ranges!$A$5:$D$10,4,FALSE),$Q4713*100)/100,"")</f>
        <v/>
      </c>
      <c r="Y4713" s="6">
        <f t="shared" si="222"/>
        <v>9.52</v>
      </c>
      <c r="Z4713" s="6">
        <f>IF($A4713="placement",Y4713,SUMIF($C$10:$C$6209,$C4713,$Y$10:$Y$6209))</f>
        <v>9.52</v>
      </c>
      <c r="AA4713" s="29">
        <f t="shared" si="223"/>
        <v>-1.0563380281690127E-2</v>
      </c>
    </row>
    <row r="4714" spans="1:27" hidden="1" x14ac:dyDescent="0.3">
      <c r="A4714" s="8" t="s">
        <v>17</v>
      </c>
      <c r="B4714" s="8" t="s">
        <v>9481</v>
      </c>
      <c r="C4714" s="8" t="s">
        <v>9482</v>
      </c>
      <c r="D4714" s="33" t="s">
        <v>9511</v>
      </c>
      <c r="E4714" s="8" t="s">
        <v>9512</v>
      </c>
      <c r="F4714" s="29">
        <v>0.28999999999999998</v>
      </c>
      <c r="G4714" s="29">
        <v>1</v>
      </c>
      <c r="H4714" s="30">
        <v>47.991399999999999</v>
      </c>
      <c r="I4714" s="30">
        <v>1.9966999999999999</v>
      </c>
      <c r="J4714" s="14">
        <v>32</v>
      </c>
      <c r="K4714" s="14">
        <v>8</v>
      </c>
      <c r="L4714" s="12">
        <v>4.1599999999999998E-2</v>
      </c>
      <c r="M4714" s="7">
        <v>0.54113186000000002</v>
      </c>
      <c r="N4714" s="31">
        <v>0.24</v>
      </c>
      <c r="O4714" s="14">
        <f>IFERROR(VLOOKUP($C4714,'site totals'!$J$2:$K$607,2,FALSE),1)</f>
        <v>376.76179999999999</v>
      </c>
      <c r="P4714" s="32" t="s">
        <v>22</v>
      </c>
      <c r="Q4714" s="12">
        <v>0.55648517860000002</v>
      </c>
      <c r="R4714" s="29">
        <v>0.28999999999999998</v>
      </c>
      <c r="S4714" s="2">
        <f>IF($A4714="site","",VLOOKUP($P4714,margin_ranges!$A$5:$D$10,4,FALSE)/100)</f>
        <v>0.29749999999999999</v>
      </c>
      <c r="T4714" s="6">
        <f>IF(A4714="placement",$J4714*MIN($Q4714,$S4714),"")</f>
        <v>9.52</v>
      </c>
      <c r="U4714" s="6">
        <f>IF($A4714="placement",T4714,SUMIF($C$10:$C$6209,$C4714,$T$10:$T$6209))</f>
        <v>9.52</v>
      </c>
      <c r="V4714" s="34">
        <f t="shared" si="224"/>
        <v>-1.0563380281690127E-2</v>
      </c>
      <c r="W4714" s="24"/>
      <c r="X4714" s="2" t="str">
        <f>IFERROR(MIN(VLOOKUP($W4714,margin_ranges!$A$5:$D$10,4,FALSE),$Q4714*100)/100,"")</f>
        <v/>
      </c>
      <c r="Y4714" s="6">
        <f t="shared" si="222"/>
        <v>9.52</v>
      </c>
      <c r="Z4714" s="6">
        <f>IF($A4714="placement",Y4714,SUMIF($C$10:$C$6209,$C4714,$Y$10:$Y$6209))</f>
        <v>9.52</v>
      </c>
      <c r="AA4714" s="29">
        <f t="shared" si="223"/>
        <v>-1.0563380281690127E-2</v>
      </c>
    </row>
    <row r="4715" spans="1:27" hidden="1" x14ac:dyDescent="0.3">
      <c r="A4715" s="8" t="s">
        <v>17</v>
      </c>
      <c r="B4715" s="8" t="s">
        <v>9481</v>
      </c>
      <c r="C4715" s="8" t="s">
        <v>9482</v>
      </c>
      <c r="D4715" s="8" t="s">
        <v>9497</v>
      </c>
      <c r="E4715" s="8" t="s">
        <v>9498</v>
      </c>
      <c r="F4715" s="29">
        <v>0.28999999999999998</v>
      </c>
      <c r="G4715" s="29">
        <v>0</v>
      </c>
      <c r="H4715" s="30">
        <v>14.3263</v>
      </c>
      <c r="I4715" s="30">
        <v>1.5790999999999999</v>
      </c>
      <c r="J4715" s="14">
        <v>47</v>
      </c>
      <c r="K4715" s="14">
        <v>12</v>
      </c>
      <c r="L4715" s="12">
        <v>0.11020000000000001</v>
      </c>
      <c r="M4715" s="7">
        <v>0.99917221000000001</v>
      </c>
      <c r="N4715" s="31">
        <v>0.6</v>
      </c>
      <c r="O4715" s="14">
        <f>IFERROR(VLOOKUP($C4715,'site totals'!$J$2:$K$607,2,FALSE),1)</f>
        <v>376.76179999999999</v>
      </c>
      <c r="P4715" s="32" t="s">
        <v>22</v>
      </c>
      <c r="Q4715" s="12">
        <v>0.39950291329999998</v>
      </c>
      <c r="R4715" s="29">
        <v>0.28999999999999998</v>
      </c>
      <c r="S4715" s="2">
        <f>IF($A4715="site","",VLOOKUP($P4715,margin_ranges!$A$5:$D$10,4,FALSE)/100)</f>
        <v>0.29749999999999999</v>
      </c>
      <c r="T4715" s="6">
        <f>IF(A4715="placement",$J4715*MIN($Q4715,$S4715),"")</f>
        <v>13.9825</v>
      </c>
      <c r="U4715" s="6">
        <f>IF($A4715="placement",T4715,SUMIF($C$10:$C$6209,$C4715,$T$10:$T$6209))</f>
        <v>13.9825</v>
      </c>
      <c r="V4715" s="34">
        <f t="shared" si="224"/>
        <v>-1.0563380281690127E-2</v>
      </c>
      <c r="W4715" s="24"/>
      <c r="X4715" s="2" t="str">
        <f>IFERROR(MIN(VLOOKUP($W4715,margin_ranges!$A$5:$D$10,4,FALSE),$Q4715*100)/100,"")</f>
        <v/>
      </c>
      <c r="Y4715" s="6">
        <f t="shared" si="222"/>
        <v>13.9825</v>
      </c>
      <c r="Z4715" s="6">
        <f>IF($A4715="placement",Y4715,SUMIF($C$10:$C$6209,$C4715,$Y$10:$Y$6209))</f>
        <v>13.9825</v>
      </c>
      <c r="AA4715" s="29">
        <f t="shared" si="223"/>
        <v>-1.0563380281690127E-2</v>
      </c>
    </row>
    <row r="4716" spans="1:27" hidden="1" x14ac:dyDescent="0.3">
      <c r="A4716" s="8" t="s">
        <v>17</v>
      </c>
      <c r="B4716" s="8" t="s">
        <v>9481</v>
      </c>
      <c r="C4716" s="8" t="s">
        <v>9482</v>
      </c>
      <c r="D4716" s="8" t="s">
        <v>9487</v>
      </c>
      <c r="E4716" s="8" t="s">
        <v>9488</v>
      </c>
      <c r="F4716" s="29">
        <v>0.28999999999999898</v>
      </c>
      <c r="G4716" s="29">
        <v>0</v>
      </c>
      <c r="H4716" s="30">
        <v>18.8108</v>
      </c>
      <c r="I4716" s="30">
        <v>1.7238</v>
      </c>
      <c r="J4716" s="14">
        <v>48</v>
      </c>
      <c r="K4716" s="14">
        <v>12</v>
      </c>
      <c r="L4716" s="12">
        <v>9.1600000000000001E-2</v>
      </c>
      <c r="M4716" s="7">
        <v>0.91902373999999998</v>
      </c>
      <c r="N4716" s="31">
        <v>0.6</v>
      </c>
      <c r="O4716" s="14">
        <f>IFERROR(VLOOKUP($C4716,'site totals'!$J$2:$K$607,2,FALSE),1)</f>
        <v>376.76179999999999</v>
      </c>
      <c r="P4716" s="32" t="s">
        <v>22</v>
      </c>
      <c r="Q4716" s="12">
        <v>0.34713329850000002</v>
      </c>
      <c r="R4716" s="29">
        <v>0.28999999999999998</v>
      </c>
      <c r="S4716" s="2">
        <f>IF($A4716="site","",VLOOKUP($P4716,margin_ranges!$A$5:$D$10,4,FALSE)/100)</f>
        <v>0.29749999999999999</v>
      </c>
      <c r="T4716" s="6">
        <f>IF(A4716="placement",$J4716*MIN($Q4716,$S4716),"")</f>
        <v>14.28</v>
      </c>
      <c r="U4716" s="6">
        <f>IF($A4716="placement",T4716,SUMIF($C$10:$C$6209,$C4716,$T$10:$T$6209))</f>
        <v>14.28</v>
      </c>
      <c r="V4716" s="34">
        <f t="shared" si="224"/>
        <v>-1.0563380281690127E-2</v>
      </c>
      <c r="W4716" s="24"/>
      <c r="X4716" s="2" t="str">
        <f>IFERROR(MIN(VLOOKUP($W4716,margin_ranges!$A$5:$D$10,4,FALSE),$Q4716*100)/100,"")</f>
        <v/>
      </c>
      <c r="Y4716" s="6">
        <f t="shared" si="222"/>
        <v>14.28</v>
      </c>
      <c r="Z4716" s="6">
        <f>IF($A4716="placement",Y4716,SUMIF($C$10:$C$6209,$C4716,$Y$10:$Y$6209))</f>
        <v>14.28</v>
      </c>
      <c r="AA4716" s="29">
        <f t="shared" si="223"/>
        <v>-1.0563380281690127E-2</v>
      </c>
    </row>
    <row r="4717" spans="1:27" hidden="1" x14ac:dyDescent="0.3">
      <c r="A4717" s="8" t="s">
        <v>17</v>
      </c>
      <c r="B4717" s="8" t="s">
        <v>9481</v>
      </c>
      <c r="C4717" s="8" t="s">
        <v>9482</v>
      </c>
      <c r="D4717" s="8" t="s">
        <v>9517</v>
      </c>
      <c r="E4717" s="8" t="s">
        <v>9518</v>
      </c>
      <c r="F4717" s="29">
        <v>0.28999999999999998</v>
      </c>
      <c r="G4717" s="29">
        <v>0</v>
      </c>
      <c r="H4717" s="30">
        <v>45.949300000000001</v>
      </c>
      <c r="I4717" s="30">
        <v>3.3685999999999998</v>
      </c>
      <c r="J4717" s="14">
        <v>94</v>
      </c>
      <c r="K4717" s="14">
        <v>23</v>
      </c>
      <c r="L4717" s="12">
        <v>7.3300000000000004E-2</v>
      </c>
      <c r="M4717" s="7">
        <v>0.93136914000000004</v>
      </c>
      <c r="N4717" s="31">
        <v>0.6</v>
      </c>
      <c r="O4717" s="14">
        <f>IFERROR(VLOOKUP($C4717,'site totals'!$J$2:$K$607,2,FALSE),1)</f>
        <v>376.76179999999999</v>
      </c>
      <c r="P4717" s="32" t="s">
        <v>22</v>
      </c>
      <c r="Q4717" s="12">
        <v>0.35578711559999998</v>
      </c>
      <c r="R4717" s="29">
        <v>0.28999999999999998</v>
      </c>
      <c r="S4717" s="2">
        <f>IF($A4717="site","",VLOOKUP($P4717,margin_ranges!$A$5:$D$10,4,FALSE)/100)</f>
        <v>0.29749999999999999</v>
      </c>
      <c r="T4717" s="6">
        <f>IF(A4717="placement",$J4717*MIN($Q4717,$S4717),"")</f>
        <v>27.965</v>
      </c>
      <c r="U4717" s="6">
        <f>IF($A4717="placement",T4717,SUMIF($C$10:$C$6209,$C4717,$T$10:$T$6209))</f>
        <v>27.965</v>
      </c>
      <c r="V4717" s="34">
        <f t="shared" si="224"/>
        <v>-1.0563380281690127E-2</v>
      </c>
      <c r="W4717" s="24"/>
      <c r="X4717" s="2" t="str">
        <f>IFERROR(MIN(VLOOKUP($W4717,margin_ranges!$A$5:$D$10,4,FALSE),$Q4717*100)/100,"")</f>
        <v/>
      </c>
      <c r="Y4717" s="6">
        <f t="shared" si="222"/>
        <v>27.965</v>
      </c>
      <c r="Z4717" s="6">
        <f>IF($A4717="placement",Y4717,SUMIF($C$10:$C$6209,$C4717,$Y$10:$Y$6209))</f>
        <v>27.965</v>
      </c>
      <c r="AA4717" s="29">
        <f t="shared" si="223"/>
        <v>-1.0563380281690127E-2</v>
      </c>
    </row>
    <row r="4718" spans="1:27" hidden="1" x14ac:dyDescent="0.3">
      <c r="A4718" s="8" t="s">
        <v>17</v>
      </c>
      <c r="B4718" s="8" t="s">
        <v>9481</v>
      </c>
      <c r="C4718" s="8" t="s">
        <v>9482</v>
      </c>
      <c r="D4718" s="8" t="s">
        <v>9515</v>
      </c>
      <c r="E4718" s="8" t="s">
        <v>9516</v>
      </c>
      <c r="F4718" s="29">
        <v>0.28999999999999998</v>
      </c>
      <c r="G4718" s="29">
        <v>1</v>
      </c>
      <c r="H4718" s="30">
        <v>52.958799999999997</v>
      </c>
      <c r="I4718" s="30">
        <v>4.5518000000000001</v>
      </c>
      <c r="J4718" s="14">
        <v>157</v>
      </c>
      <c r="K4718" s="14">
        <v>40</v>
      </c>
      <c r="L4718" s="12">
        <v>8.5900000000000004E-2</v>
      </c>
      <c r="M4718" s="7">
        <v>1.1533448399999999</v>
      </c>
      <c r="N4718" s="31">
        <v>0.6</v>
      </c>
      <c r="O4718" s="14">
        <f>IFERROR(VLOOKUP($C4718,'site totals'!$J$2:$K$607,2,FALSE),1)</f>
        <v>376.76179999999999</v>
      </c>
      <c r="P4718" s="32" t="s">
        <v>22</v>
      </c>
      <c r="Q4718" s="12">
        <v>0.47977397690000001</v>
      </c>
      <c r="R4718" s="29">
        <v>0.28999999999999998</v>
      </c>
      <c r="S4718" s="2">
        <f>IF($A4718="site","",VLOOKUP($P4718,margin_ranges!$A$5:$D$10,4,FALSE)/100)</f>
        <v>0.29749999999999999</v>
      </c>
      <c r="T4718" s="6">
        <f>IF(A4718="placement",$J4718*MIN($Q4718,$S4718),"")</f>
        <v>46.707499999999996</v>
      </c>
      <c r="U4718" s="6">
        <f>IF($A4718="placement",T4718,SUMIF($C$10:$C$6209,$C4718,$T$10:$T$6209))</f>
        <v>46.707499999999996</v>
      </c>
      <c r="V4718" s="34">
        <f t="shared" si="224"/>
        <v>-1.0563380281690127E-2</v>
      </c>
      <c r="W4718" s="24"/>
      <c r="X4718" s="2" t="str">
        <f>IFERROR(MIN(VLOOKUP($W4718,margin_ranges!$A$5:$D$10,4,FALSE),$Q4718*100)/100,"")</f>
        <v/>
      </c>
      <c r="Y4718" s="6">
        <f t="shared" si="222"/>
        <v>46.707499999999996</v>
      </c>
      <c r="Z4718" s="6">
        <f>IF($A4718="placement",Y4718,SUMIF($C$10:$C$6209,$C4718,$Y$10:$Y$6209))</f>
        <v>46.707499999999996</v>
      </c>
      <c r="AA4718" s="29">
        <f t="shared" si="223"/>
        <v>-1.0563380281690127E-2</v>
      </c>
    </row>
    <row r="4719" spans="1:27" hidden="1" x14ac:dyDescent="0.3">
      <c r="A4719" s="8" t="s">
        <v>17</v>
      </c>
      <c r="B4719" s="8" t="s">
        <v>9481</v>
      </c>
      <c r="C4719" s="8" t="s">
        <v>9482</v>
      </c>
      <c r="D4719" s="8" t="s">
        <v>9509</v>
      </c>
      <c r="E4719" s="8" t="s">
        <v>9510</v>
      </c>
      <c r="F4719" s="29">
        <v>0.28999999999999998</v>
      </c>
      <c r="G4719" s="29">
        <v>0</v>
      </c>
      <c r="H4719" s="30">
        <v>17.389299999999999</v>
      </c>
      <c r="I4719" s="30">
        <v>0.49059999999999998</v>
      </c>
      <c r="J4719" s="14">
        <v>10</v>
      </c>
      <c r="K4719" s="14">
        <v>2</v>
      </c>
      <c r="L4719" s="12">
        <v>2.8199999999999999E-2</v>
      </c>
      <c r="M4719" s="7">
        <v>0.66110948999999997</v>
      </c>
      <c r="N4719" s="31">
        <v>0.24</v>
      </c>
      <c r="O4719" s="14">
        <f>IFERROR(VLOOKUP($C4719,'site totals'!$J$2:$K$607,2,FALSE),1)</f>
        <v>376.76179999999999</v>
      </c>
      <c r="P4719" s="32" t="s">
        <v>22</v>
      </c>
      <c r="Q4719" s="12">
        <v>0.6369739016</v>
      </c>
      <c r="R4719" s="29">
        <v>0.28999999999999998</v>
      </c>
      <c r="S4719" s="2">
        <f>IF($A4719="site","",VLOOKUP($P4719,margin_ranges!$A$5:$D$10,4,FALSE)/100)</f>
        <v>0.29749999999999999</v>
      </c>
      <c r="T4719" s="6">
        <f>IF(A4719="placement",$J4719*MIN($Q4719,$S4719),"")</f>
        <v>2.9749999999999996</v>
      </c>
      <c r="U4719" s="6">
        <f>IF($A4719="placement",T4719,SUMIF($C$10:$C$6209,$C4719,$T$10:$T$6209))</f>
        <v>2.9749999999999996</v>
      </c>
      <c r="V4719" s="34">
        <f t="shared" si="224"/>
        <v>-1.0563380281690016E-2</v>
      </c>
      <c r="W4719" s="24"/>
      <c r="X4719" s="2" t="str">
        <f>IFERROR(MIN(VLOOKUP($W4719,margin_ranges!$A$5:$D$10,4,FALSE),$Q4719*100)/100,"")</f>
        <v/>
      </c>
      <c r="Y4719" s="6">
        <f t="shared" si="222"/>
        <v>2.9749999999999996</v>
      </c>
      <c r="Z4719" s="6">
        <f>IF($A4719="placement",Y4719,SUMIF($C$10:$C$6209,$C4719,$Y$10:$Y$6209))</f>
        <v>2.9749999999999996</v>
      </c>
      <c r="AA4719" s="29">
        <f t="shared" si="223"/>
        <v>-1.0563380281690016E-2</v>
      </c>
    </row>
    <row r="4720" spans="1:27" hidden="1" x14ac:dyDescent="0.3">
      <c r="A4720" s="8" t="s">
        <v>17</v>
      </c>
      <c r="B4720" s="8" t="s">
        <v>9481</v>
      </c>
      <c r="C4720" s="8" t="s">
        <v>9482</v>
      </c>
      <c r="D4720" s="8" t="s">
        <v>9489</v>
      </c>
      <c r="E4720" s="8" t="s">
        <v>9490</v>
      </c>
      <c r="F4720" s="29">
        <v>0.28999999999999998</v>
      </c>
      <c r="G4720" s="29">
        <v>0</v>
      </c>
      <c r="H4720" s="30">
        <v>19.959299999999999</v>
      </c>
      <c r="I4720" s="30">
        <v>0.8871</v>
      </c>
      <c r="J4720" s="14">
        <v>14</v>
      </c>
      <c r="K4720" s="14">
        <v>4</v>
      </c>
      <c r="L4720" s="12">
        <v>4.4400000000000002E-2</v>
      </c>
      <c r="M4720" s="7">
        <v>0.53059581</v>
      </c>
      <c r="N4720" s="31">
        <v>0.24</v>
      </c>
      <c r="O4720" s="14">
        <f>IFERROR(VLOOKUP($C4720,'site totals'!$J$2:$K$607,2,FALSE),1)</f>
        <v>376.76179999999999</v>
      </c>
      <c r="P4720" s="32" t="s">
        <v>22</v>
      </c>
      <c r="Q4720" s="12">
        <v>0.54767830049999999</v>
      </c>
      <c r="R4720" s="29">
        <v>0.28999999999999998</v>
      </c>
      <c r="S4720" s="2">
        <f>IF($A4720="site","",VLOOKUP($P4720,margin_ranges!$A$5:$D$10,4,FALSE)/100)</f>
        <v>0.29749999999999999</v>
      </c>
      <c r="T4720" s="6">
        <f>IF(A4720="placement",$J4720*MIN($Q4720,$S4720),"")</f>
        <v>4.165</v>
      </c>
      <c r="U4720" s="6">
        <f>IF($A4720="placement",T4720,SUMIF($C$10:$C$6209,$C4720,$T$10:$T$6209))</f>
        <v>4.165</v>
      </c>
      <c r="V4720" s="34">
        <f t="shared" si="224"/>
        <v>-1.0563380281690016E-2</v>
      </c>
      <c r="W4720" s="24"/>
      <c r="X4720" s="2" t="str">
        <f>IFERROR(MIN(VLOOKUP($W4720,margin_ranges!$A$5:$D$10,4,FALSE),$Q4720*100)/100,"")</f>
        <v/>
      </c>
      <c r="Y4720" s="6">
        <f t="shared" si="222"/>
        <v>4.165</v>
      </c>
      <c r="Z4720" s="6">
        <f>IF($A4720="placement",Y4720,SUMIF($C$10:$C$6209,$C4720,$Y$10:$Y$6209))</f>
        <v>4.165</v>
      </c>
      <c r="AA4720" s="29">
        <f t="shared" si="223"/>
        <v>-1.0563380281690016E-2</v>
      </c>
    </row>
    <row r="4721" spans="1:27" hidden="1" x14ac:dyDescent="0.3">
      <c r="A4721" s="8" t="s">
        <v>17</v>
      </c>
      <c r="B4721" s="8" t="s">
        <v>9481</v>
      </c>
      <c r="C4721" s="8" t="s">
        <v>9482</v>
      </c>
      <c r="D4721" s="8" t="s">
        <v>9499</v>
      </c>
      <c r="E4721" s="8" t="s">
        <v>9500</v>
      </c>
      <c r="F4721" s="29">
        <v>0.28999999999999998</v>
      </c>
      <c r="G4721" s="29">
        <v>0</v>
      </c>
      <c r="H4721" s="30">
        <v>10.1678</v>
      </c>
      <c r="I4721" s="30">
        <v>0.88170000000000004</v>
      </c>
      <c r="J4721" s="14">
        <v>27</v>
      </c>
      <c r="K4721" s="14">
        <v>7</v>
      </c>
      <c r="L4721" s="12">
        <v>8.6699999999999999E-2</v>
      </c>
      <c r="M4721" s="7">
        <v>1.0188269599999999</v>
      </c>
      <c r="N4721" s="31">
        <v>0.6</v>
      </c>
      <c r="O4721" s="14">
        <f>IFERROR(VLOOKUP($C4721,'site totals'!$J$2:$K$607,2,FALSE),1)</f>
        <v>376.76179999999999</v>
      </c>
      <c r="P4721" s="32" t="s">
        <v>22</v>
      </c>
      <c r="Q4721" s="12">
        <v>0.4110874336</v>
      </c>
      <c r="R4721" s="29">
        <v>0.28999999999999998</v>
      </c>
      <c r="S4721" s="2">
        <f>IF($A4721="site","",VLOOKUP($P4721,margin_ranges!$A$5:$D$10,4,FALSE)/100)</f>
        <v>0.29749999999999999</v>
      </c>
      <c r="T4721" s="6">
        <f>IF(A4721="placement",$J4721*MIN($Q4721,$S4721),"")</f>
        <v>8.0324999999999989</v>
      </c>
      <c r="U4721" s="6">
        <f>IF($A4721="placement",T4721,SUMIF($C$10:$C$6209,$C4721,$T$10:$T$6209))</f>
        <v>8.0324999999999989</v>
      </c>
      <c r="V4721" s="34">
        <f t="shared" si="224"/>
        <v>-1.0563380281690016E-2</v>
      </c>
      <c r="W4721" s="24"/>
      <c r="X4721" s="2" t="str">
        <f>IFERROR(MIN(VLOOKUP($W4721,margin_ranges!$A$5:$D$10,4,FALSE),$Q4721*100)/100,"")</f>
        <v/>
      </c>
      <c r="Y4721" s="6">
        <f t="shared" si="222"/>
        <v>8.0324999999999989</v>
      </c>
      <c r="Z4721" s="6">
        <f>IF($A4721="placement",Y4721,SUMIF($C$10:$C$6209,$C4721,$Y$10:$Y$6209))</f>
        <v>8.0324999999999989</v>
      </c>
      <c r="AA4721" s="29">
        <f t="shared" si="223"/>
        <v>-1.0563380281690016E-2</v>
      </c>
    </row>
    <row r="4722" spans="1:27" hidden="1" x14ac:dyDescent="0.3">
      <c r="A4722" s="8" t="s">
        <v>17</v>
      </c>
      <c r="B4722" s="8" t="s">
        <v>9481</v>
      </c>
      <c r="C4722" s="8" t="s">
        <v>9482</v>
      </c>
      <c r="D4722" s="8" t="s">
        <v>9503</v>
      </c>
      <c r="E4722" s="8" t="s">
        <v>9504</v>
      </c>
      <c r="F4722" s="29">
        <v>0.28999999999999998</v>
      </c>
      <c r="G4722" s="29">
        <v>0</v>
      </c>
      <c r="H4722" s="30">
        <v>13.562099999999999</v>
      </c>
      <c r="I4722" s="30">
        <v>0.91490000000000005</v>
      </c>
      <c r="J4722" s="14">
        <v>27</v>
      </c>
      <c r="K4722" s="14">
        <v>7</v>
      </c>
      <c r="L4722" s="12">
        <v>6.7500000000000004E-2</v>
      </c>
      <c r="M4722" s="7">
        <v>0.97418800999999999</v>
      </c>
      <c r="N4722" s="31">
        <v>0.6</v>
      </c>
      <c r="O4722" s="14">
        <f>IFERROR(VLOOKUP($C4722,'site totals'!$J$2:$K$607,2,FALSE),1)</f>
        <v>376.76179999999999</v>
      </c>
      <c r="P4722" s="32" t="s">
        <v>22</v>
      </c>
      <c r="Q4722" s="12">
        <v>0.38410245720000002</v>
      </c>
      <c r="R4722" s="29">
        <v>0.28999999999999998</v>
      </c>
      <c r="S4722" s="2">
        <f>IF($A4722="site","",VLOOKUP($P4722,margin_ranges!$A$5:$D$10,4,FALSE)/100)</f>
        <v>0.29749999999999999</v>
      </c>
      <c r="T4722" s="6">
        <f>IF(A4722="placement",$J4722*MIN($Q4722,$S4722),"")</f>
        <v>8.0324999999999989</v>
      </c>
      <c r="U4722" s="6">
        <f>IF($A4722="placement",T4722,SUMIF($C$10:$C$6209,$C4722,$T$10:$T$6209))</f>
        <v>8.0324999999999989</v>
      </c>
      <c r="V4722" s="34">
        <f t="shared" si="224"/>
        <v>-1.0563380281690016E-2</v>
      </c>
      <c r="W4722" s="24"/>
      <c r="X4722" s="2" t="str">
        <f>IFERROR(MIN(VLOOKUP($W4722,margin_ranges!$A$5:$D$10,4,FALSE),$Q4722*100)/100,"")</f>
        <v/>
      </c>
      <c r="Y4722" s="6">
        <f t="shared" si="222"/>
        <v>8.0324999999999989</v>
      </c>
      <c r="Z4722" s="6">
        <f>IF($A4722="placement",Y4722,SUMIF($C$10:$C$6209,$C4722,$Y$10:$Y$6209))</f>
        <v>8.0324999999999989</v>
      </c>
      <c r="AA4722" s="29">
        <f t="shared" si="223"/>
        <v>-1.0563380281690016E-2</v>
      </c>
    </row>
    <row r="4723" spans="1:27" hidden="1" x14ac:dyDescent="0.3">
      <c r="A4723" s="8" t="s">
        <v>17</v>
      </c>
      <c r="B4723" s="8" t="s">
        <v>9481</v>
      </c>
      <c r="C4723" s="8" t="s">
        <v>9482</v>
      </c>
      <c r="D4723" s="8" t="s">
        <v>9493</v>
      </c>
      <c r="E4723" s="8" t="s">
        <v>9494</v>
      </c>
      <c r="F4723" s="29">
        <v>0.28999999999999998</v>
      </c>
      <c r="G4723" s="29">
        <v>0</v>
      </c>
      <c r="H4723" s="30">
        <v>34.204099999999997</v>
      </c>
      <c r="I4723" s="30">
        <v>2.9763000000000002</v>
      </c>
      <c r="J4723" s="14">
        <v>83</v>
      </c>
      <c r="K4723" s="14">
        <v>21</v>
      </c>
      <c r="L4723" s="12">
        <v>8.6999999999999994E-2</v>
      </c>
      <c r="M4723" s="7">
        <v>0.92554957999999998</v>
      </c>
      <c r="N4723" s="31">
        <v>0.6</v>
      </c>
      <c r="O4723" s="14">
        <f>IFERROR(VLOOKUP($C4723,'site totals'!$J$2:$K$607,2,FALSE),1)</f>
        <v>376.76179999999999</v>
      </c>
      <c r="P4723" s="32" t="s">
        <v>22</v>
      </c>
      <c r="Q4723" s="12">
        <v>0.3517365127</v>
      </c>
      <c r="R4723" s="29">
        <v>0.28999999999999998</v>
      </c>
      <c r="S4723" s="2">
        <f>IF($A4723="site","",VLOOKUP($P4723,margin_ranges!$A$5:$D$10,4,FALSE)/100)</f>
        <v>0.29749999999999999</v>
      </c>
      <c r="T4723" s="6">
        <f>IF(A4723="placement",$J4723*MIN($Q4723,$S4723),"")</f>
        <v>24.692499999999999</v>
      </c>
      <c r="U4723" s="6">
        <f>IF($A4723="placement",T4723,SUMIF($C$10:$C$6209,$C4723,$T$10:$T$6209))</f>
        <v>24.692499999999999</v>
      </c>
      <c r="V4723" s="34">
        <f t="shared" si="224"/>
        <v>-1.0563380281690016E-2</v>
      </c>
      <c r="W4723" s="24"/>
      <c r="X4723" s="2" t="str">
        <f>IFERROR(MIN(VLOOKUP($W4723,margin_ranges!$A$5:$D$10,4,FALSE),$Q4723*100)/100,"")</f>
        <v/>
      </c>
      <c r="Y4723" s="6">
        <f t="shared" si="222"/>
        <v>24.692499999999999</v>
      </c>
      <c r="Z4723" s="6">
        <f>IF($A4723="placement",Y4723,SUMIF($C$10:$C$6209,$C4723,$Y$10:$Y$6209))</f>
        <v>24.692499999999999</v>
      </c>
      <c r="AA4723" s="29">
        <f t="shared" si="223"/>
        <v>-1.0563380281690016E-2</v>
      </c>
    </row>
    <row r="4724" spans="1:27" hidden="1" x14ac:dyDescent="0.3">
      <c r="A4724" s="8" t="s">
        <v>17</v>
      </c>
      <c r="B4724" s="8" t="s">
        <v>9481</v>
      </c>
      <c r="C4724" s="8" t="s">
        <v>9482</v>
      </c>
      <c r="D4724" s="8" t="s">
        <v>9501</v>
      </c>
      <c r="E4724" s="8" t="s">
        <v>9502</v>
      </c>
      <c r="F4724" s="29">
        <v>0.28999999999999898</v>
      </c>
      <c r="G4724" s="29">
        <v>0</v>
      </c>
      <c r="H4724" s="30">
        <v>39.972499999999997</v>
      </c>
      <c r="I4724" s="30">
        <v>3.8818000000000001</v>
      </c>
      <c r="J4724" s="14">
        <v>103</v>
      </c>
      <c r="K4724" s="14">
        <v>24</v>
      </c>
      <c r="L4724" s="12">
        <v>9.7100000000000006E-2</v>
      </c>
      <c r="M4724" s="7">
        <v>0.88797128999999997</v>
      </c>
      <c r="N4724" s="31">
        <v>0.6</v>
      </c>
      <c r="O4724" s="14">
        <f>IFERROR(VLOOKUP($C4724,'site totals'!$J$2:$K$607,2,FALSE),1)</f>
        <v>376.76179999999999</v>
      </c>
      <c r="P4724" s="32" t="s">
        <v>22</v>
      </c>
      <c r="Q4724" s="12">
        <v>0.32430248169999998</v>
      </c>
      <c r="R4724" s="29">
        <v>0.28999999999999998</v>
      </c>
      <c r="S4724" s="2">
        <f>IF($A4724="site","",VLOOKUP($P4724,margin_ranges!$A$5:$D$10,4,FALSE)/100)</f>
        <v>0.29749999999999999</v>
      </c>
      <c r="T4724" s="6">
        <f>IF(A4724="placement",$J4724*MIN($Q4724,$S4724),"")</f>
        <v>30.642499999999998</v>
      </c>
      <c r="U4724" s="6">
        <f>IF($A4724="placement",T4724,SUMIF($C$10:$C$6209,$C4724,$T$10:$T$6209))</f>
        <v>30.642499999999998</v>
      </c>
      <c r="V4724" s="34">
        <f t="shared" si="224"/>
        <v>-1.0563380281690016E-2</v>
      </c>
      <c r="W4724" s="24"/>
      <c r="X4724" s="2" t="str">
        <f>IFERROR(MIN(VLOOKUP($W4724,margin_ranges!$A$5:$D$10,4,FALSE),$Q4724*100)/100,"")</f>
        <v/>
      </c>
      <c r="Y4724" s="6">
        <f t="shared" si="222"/>
        <v>30.642499999999998</v>
      </c>
      <c r="Z4724" s="6">
        <f>IF($A4724="placement",Y4724,SUMIF($C$10:$C$6209,$C4724,$Y$10:$Y$6209))</f>
        <v>30.642499999999998</v>
      </c>
      <c r="AA4724" s="29">
        <f t="shared" si="223"/>
        <v>-1.0563380281690016E-2</v>
      </c>
    </row>
    <row r="4725" spans="1:27" hidden="1" x14ac:dyDescent="0.3">
      <c r="A4725" s="8" t="s">
        <v>17</v>
      </c>
      <c r="B4725" s="8" t="s">
        <v>9481</v>
      </c>
      <c r="C4725" s="8" t="s">
        <v>9482</v>
      </c>
      <c r="D4725" s="8" t="s">
        <v>9495</v>
      </c>
      <c r="E4725" s="8" t="s">
        <v>9496</v>
      </c>
      <c r="F4725" s="29">
        <v>0.28999999999999998</v>
      </c>
      <c r="G4725" s="29">
        <v>0</v>
      </c>
      <c r="H4725" s="30">
        <v>11.324400000000001</v>
      </c>
      <c r="I4725" s="30">
        <v>0.98099999999999998</v>
      </c>
      <c r="J4725" s="14">
        <v>30</v>
      </c>
      <c r="K4725" s="14">
        <v>8</v>
      </c>
      <c r="L4725" s="12">
        <v>8.6599999999999996E-2</v>
      </c>
      <c r="M4725" s="7">
        <v>1.0227537499999999</v>
      </c>
      <c r="N4725" s="31">
        <v>0.6</v>
      </c>
      <c r="O4725" s="14">
        <f>IFERROR(VLOOKUP($C4725,'site totals'!$J$2:$K$607,2,FALSE),1)</f>
        <v>376.76179999999999</v>
      </c>
      <c r="P4725" s="32" t="s">
        <v>22</v>
      </c>
      <c r="Q4725" s="12">
        <v>0.41334852100000002</v>
      </c>
      <c r="R4725" s="29">
        <v>0.28999999999999998</v>
      </c>
      <c r="S4725" s="2">
        <f>IF($A4725="site","",VLOOKUP($P4725,margin_ranges!$A$5:$D$10,4,FALSE)/100)</f>
        <v>0.29749999999999999</v>
      </c>
      <c r="T4725" s="6">
        <f>IF(A4725="placement",$J4725*MIN($Q4725,$S4725),"")</f>
        <v>8.9249999999999989</v>
      </c>
      <c r="U4725" s="6">
        <f>IF($A4725="placement",T4725,SUMIF($C$10:$C$6209,$C4725,$T$10:$T$6209))</f>
        <v>8.9249999999999989</v>
      </c>
      <c r="V4725" s="34">
        <f t="shared" si="224"/>
        <v>-1.0563380281689905E-2</v>
      </c>
      <c r="W4725" s="24"/>
      <c r="X4725" s="2" t="str">
        <f>IFERROR(MIN(VLOOKUP($W4725,margin_ranges!$A$5:$D$10,4,FALSE),$Q4725*100)/100,"")</f>
        <v/>
      </c>
      <c r="Y4725" s="6">
        <f t="shared" si="222"/>
        <v>8.9249999999999989</v>
      </c>
      <c r="Z4725" s="6">
        <f>IF($A4725="placement",Y4725,SUMIF($C$10:$C$6209,$C4725,$Y$10:$Y$6209))</f>
        <v>8.9249999999999989</v>
      </c>
      <c r="AA4725" s="29">
        <f t="shared" si="223"/>
        <v>-1.0563380281689905E-2</v>
      </c>
    </row>
    <row r="4726" spans="1:27" x14ac:dyDescent="0.3">
      <c r="A4726" s="16" t="s">
        <v>33</v>
      </c>
      <c r="B4726" s="16" t="s">
        <v>9481</v>
      </c>
      <c r="C4726" s="16" t="s">
        <v>9482</v>
      </c>
      <c r="D4726" s="8" t="s">
        <v>34</v>
      </c>
      <c r="E4726" s="16"/>
      <c r="F4726" s="17">
        <v>0.289027544724545</v>
      </c>
      <c r="G4726" s="17">
        <v>0.23522475000000001</v>
      </c>
      <c r="H4726" s="36">
        <v>497.37630000000001</v>
      </c>
      <c r="I4726" s="36">
        <v>30.526399999999999</v>
      </c>
      <c r="J4726" s="22">
        <v>807</v>
      </c>
      <c r="K4726" s="22">
        <v>200</v>
      </c>
      <c r="L4726" s="18">
        <v>6.1400000000000003E-2</v>
      </c>
      <c r="M4726" s="19">
        <v>0.88158429999999999</v>
      </c>
      <c r="N4726" s="20">
        <v>0.50286699999999995</v>
      </c>
      <c r="O4726" s="22">
        <f>IFERROR(VLOOKUP($C4726,'site totals'!$J$2:$K$607,2,FALSE),1)</f>
        <v>376.76179999999999</v>
      </c>
      <c r="P4726" s="21"/>
      <c r="Q4726" s="18">
        <v>0.4295871638</v>
      </c>
      <c r="R4726" s="17">
        <v>0.28899999999999998</v>
      </c>
      <c r="S4726" s="18" t="str">
        <f>IF($A4726="site","",VLOOKUP($P4726,margin_ranges!$A$5:$D$10,4,FALSE)/100)</f>
        <v/>
      </c>
      <c r="T4726" s="22" t="str">
        <f>IF(A4726="placement",$J4726*MIN($Q4726,$S4726),"")</f>
        <v/>
      </c>
      <c r="U4726" s="22">
        <f>IF($A4726="placement",T4726,SUMIF($C$10:$C$6209,$C4726,$T$10:$T$6209))</f>
        <v>232.04999999999995</v>
      </c>
      <c r="V4726" s="37">
        <f t="shared" si="224"/>
        <v>2.0443482398213586E-3</v>
      </c>
      <c r="W4726" s="38"/>
      <c r="X4726" s="18" t="str">
        <f>IFERROR(MIN(VLOOKUP($W4726,margin_ranges!$A$5:$D$10,4,FALSE),$Q4726*100)/100,"")</f>
        <v/>
      </c>
      <c r="Y4726" s="6" t="str">
        <f t="shared" si="222"/>
        <v/>
      </c>
      <c r="Z4726" s="6">
        <f>IF($A4726="placement",Y4726,SUMIF($C$10:$C$6209,$C4726,$Y$10:$Y$6209))</f>
        <v>232.04999999999995</v>
      </c>
      <c r="AA4726" s="17">
        <f t="shared" si="223"/>
        <v>2.0443482398213586E-3</v>
      </c>
    </row>
    <row r="4727" spans="1:27" hidden="1" x14ac:dyDescent="0.3">
      <c r="A4727" s="8" t="s">
        <v>17</v>
      </c>
      <c r="B4727" s="8" t="s">
        <v>8225</v>
      </c>
      <c r="C4727" s="8" t="s">
        <v>8226</v>
      </c>
      <c r="D4727" s="8" t="s">
        <v>8229</v>
      </c>
      <c r="E4727" s="8" t="s">
        <v>8230</v>
      </c>
      <c r="F4727" s="29">
        <v>0.17431509344952001</v>
      </c>
      <c r="G4727" s="29">
        <v>0</v>
      </c>
      <c r="H4727" s="30">
        <v>11.5982</v>
      </c>
      <c r="I4727" s="30">
        <v>1.5377000000000001</v>
      </c>
      <c r="J4727" s="14">
        <v>56</v>
      </c>
      <c r="K4727" s="14">
        <v>10</v>
      </c>
      <c r="L4727" s="12">
        <v>0.1326</v>
      </c>
      <c r="M4727" s="7">
        <v>1.21111576</v>
      </c>
      <c r="N4727" s="31">
        <v>1</v>
      </c>
      <c r="O4727" s="14">
        <f>IFERROR(VLOOKUP($C4727,'site totals'!$J$2:$K$607,2,FALSE),1)</f>
        <v>376.23570000000001</v>
      </c>
      <c r="P4727" s="32" t="s">
        <v>91</v>
      </c>
      <c r="Q4727" s="12">
        <v>0.17431509340000001</v>
      </c>
      <c r="R4727" s="29">
        <v>0.31</v>
      </c>
      <c r="S4727" s="2">
        <f>IF($A4727="site","",VLOOKUP($P4727,margin_ranges!$A$5:$D$10,4,FALSE)/100)</f>
        <v>0.29749999999999999</v>
      </c>
      <c r="T4727" s="6">
        <f>IF(A4727="placement",$J4727*MIN($Q4727,$S4727),"")</f>
        <v>9.761645230400001</v>
      </c>
      <c r="U4727" s="6">
        <f>IF($A4727="placement",T4727,SUMIF($C$10:$C$6209,$C4727,$T$10:$T$6209))</f>
        <v>9.761645230400001</v>
      </c>
      <c r="V4727" s="34">
        <f t="shared" si="224"/>
        <v>0.19664479217391295</v>
      </c>
      <c r="W4727" s="24"/>
      <c r="X4727" s="2" t="str">
        <f>IFERROR(MIN(VLOOKUP($W4727,margin_ranges!$A$5:$D$10,4,FALSE),$Q4727*100)/100,"")</f>
        <v/>
      </c>
      <c r="Y4727" s="6">
        <f t="shared" si="222"/>
        <v>9.761645230400001</v>
      </c>
      <c r="Z4727" s="6">
        <f>IF($A4727="placement",Y4727,SUMIF($C$10:$C$6209,$C4727,$Y$10:$Y$6209))</f>
        <v>9.761645230400001</v>
      </c>
      <c r="AA4727" s="29">
        <f t="shared" si="223"/>
        <v>0.19664479217391295</v>
      </c>
    </row>
    <row r="4728" spans="1:27" hidden="1" x14ac:dyDescent="0.3">
      <c r="A4728" s="8" t="s">
        <v>17</v>
      </c>
      <c r="B4728" s="8" t="s">
        <v>8225</v>
      </c>
      <c r="C4728" s="8" t="s">
        <v>8226</v>
      </c>
      <c r="D4728" s="8" t="s">
        <v>8231</v>
      </c>
      <c r="E4728" s="8" t="s">
        <v>8232</v>
      </c>
      <c r="F4728" s="29">
        <v>0.18886381822244899</v>
      </c>
      <c r="G4728" s="29">
        <v>0</v>
      </c>
      <c r="H4728" s="30">
        <v>10.8696</v>
      </c>
      <c r="I4728" s="30">
        <v>2.4110999999999998</v>
      </c>
      <c r="J4728" s="14">
        <v>89</v>
      </c>
      <c r="K4728" s="14">
        <v>17</v>
      </c>
      <c r="L4728" s="12">
        <v>0.2218</v>
      </c>
      <c r="M4728" s="7">
        <v>1.2328386099999999</v>
      </c>
      <c r="N4728" s="31">
        <v>1</v>
      </c>
      <c r="O4728" s="14">
        <f>IFERROR(VLOOKUP($C4728,'site totals'!$J$2:$K$607,2,FALSE),1)</f>
        <v>376.23570000000001</v>
      </c>
      <c r="P4728" s="32" t="s">
        <v>91</v>
      </c>
      <c r="Q4728" s="12">
        <v>0.18886381820000001</v>
      </c>
      <c r="R4728" s="29">
        <v>0.31</v>
      </c>
      <c r="S4728" s="2">
        <f>IF($A4728="site","",VLOOKUP($P4728,margin_ranges!$A$5:$D$10,4,FALSE)/100)</f>
        <v>0.29749999999999999</v>
      </c>
      <c r="T4728" s="6">
        <f>IF(A4728="placement",$J4728*MIN($Q4728,$S4728),"")</f>
        <v>16.808879819800001</v>
      </c>
      <c r="U4728" s="6">
        <f>IF($A4728="placement",T4728,SUMIF($C$10:$C$6209,$C4728,$T$10:$T$6209))</f>
        <v>16.808879819800001</v>
      </c>
      <c r="V4728" s="34">
        <f t="shared" si="224"/>
        <v>0.17555968376811615</v>
      </c>
      <c r="W4728" s="24"/>
      <c r="X4728" s="2" t="str">
        <f>IFERROR(MIN(VLOOKUP($W4728,margin_ranges!$A$5:$D$10,4,FALSE),$Q4728*100)/100,"")</f>
        <v/>
      </c>
      <c r="Y4728" s="6">
        <f t="shared" si="222"/>
        <v>16.808879819800001</v>
      </c>
      <c r="Z4728" s="6">
        <f>IF($A4728="placement",Y4728,SUMIF($C$10:$C$6209,$C4728,$Y$10:$Y$6209))</f>
        <v>16.808879819800001</v>
      </c>
      <c r="AA4728" s="17">
        <f t="shared" si="223"/>
        <v>0.17555968376811615</v>
      </c>
    </row>
    <row r="4729" spans="1:27" hidden="1" x14ac:dyDescent="0.3">
      <c r="A4729" s="8" t="s">
        <v>17</v>
      </c>
      <c r="B4729" s="8" t="s">
        <v>8225</v>
      </c>
      <c r="C4729" s="8" t="s">
        <v>8226</v>
      </c>
      <c r="D4729" s="8" t="s">
        <v>8227</v>
      </c>
      <c r="E4729" s="8" t="s">
        <v>8228</v>
      </c>
      <c r="F4729" s="29">
        <v>0.111462243806098</v>
      </c>
      <c r="G4729" s="29">
        <v>0</v>
      </c>
      <c r="H4729" s="30">
        <v>26.527899999999999</v>
      </c>
      <c r="I4729" s="30">
        <v>4.7804000000000002</v>
      </c>
      <c r="J4729" s="14">
        <v>299</v>
      </c>
      <c r="K4729" s="14">
        <v>33</v>
      </c>
      <c r="L4729" s="12">
        <v>0.1802</v>
      </c>
      <c r="M4729" s="7">
        <v>2.08207247</v>
      </c>
      <c r="N4729" s="31">
        <v>1.85</v>
      </c>
      <c r="O4729" s="14">
        <f>IFERROR(VLOOKUP($C4729,'site totals'!$J$2:$K$607,2,FALSE),1)</f>
        <v>376.23570000000001</v>
      </c>
      <c r="P4729" s="32" t="s">
        <v>478</v>
      </c>
      <c r="Q4729" s="12">
        <v>0.1114622438</v>
      </c>
      <c r="R4729" s="29">
        <v>0.33</v>
      </c>
      <c r="S4729" s="2">
        <f>IF($A4729="site","",VLOOKUP($P4729,margin_ranges!$A$5:$D$10,4,FALSE)/100)</f>
        <v>0.43</v>
      </c>
      <c r="T4729" s="6">
        <f>IF(A4729="placement",$J4729*MIN($Q4729,$S4729),"")</f>
        <v>33.3272108962</v>
      </c>
      <c r="U4729" s="6">
        <f>IF($A4729="placement",T4729,SUMIF($C$10:$C$6209,$C4729,$T$10:$T$6209))</f>
        <v>33.3272108962</v>
      </c>
      <c r="V4729" s="34">
        <f t="shared" si="224"/>
        <v>0.32617575552238831</v>
      </c>
      <c r="W4729" s="24"/>
      <c r="X4729" s="2" t="str">
        <f>IFERROR(MIN(VLOOKUP($W4729,margin_ranges!$A$5:$D$10,4,FALSE),$Q4729*100)/100,"")</f>
        <v/>
      </c>
      <c r="Y4729" s="6">
        <f t="shared" si="222"/>
        <v>33.3272108962</v>
      </c>
      <c r="Z4729" s="6">
        <f>IF($A4729="placement",Y4729,SUMIF($C$10:$C$6209,$C4729,$Y$10:$Y$6209))</f>
        <v>33.3272108962</v>
      </c>
      <c r="AA4729" s="29">
        <f t="shared" si="223"/>
        <v>0.32617575552238831</v>
      </c>
    </row>
    <row r="4730" spans="1:27" hidden="1" x14ac:dyDescent="0.3">
      <c r="A4730" s="8" t="s">
        <v>17</v>
      </c>
      <c r="B4730" s="8" t="s">
        <v>8225</v>
      </c>
      <c r="C4730" s="8" t="s">
        <v>8226</v>
      </c>
      <c r="D4730" s="8" t="s">
        <v>8233</v>
      </c>
      <c r="E4730" s="8" t="s">
        <v>8234</v>
      </c>
      <c r="F4730" s="29">
        <v>0.15814068664881001</v>
      </c>
      <c r="G4730" s="29">
        <v>1</v>
      </c>
      <c r="H4730" s="30">
        <v>32.666899999999998</v>
      </c>
      <c r="I4730" s="30">
        <v>5.4999000000000002</v>
      </c>
      <c r="J4730" s="14">
        <v>363</v>
      </c>
      <c r="K4730" s="14">
        <v>57</v>
      </c>
      <c r="L4730" s="12">
        <v>0.16839999999999999</v>
      </c>
      <c r="M4730" s="7">
        <v>2.1975168200000001</v>
      </c>
      <c r="N4730" s="31">
        <v>1.85</v>
      </c>
      <c r="O4730" s="14">
        <f>IFERROR(VLOOKUP($C4730,'site totals'!$J$2:$K$607,2,FALSE),1)</f>
        <v>376.23570000000001</v>
      </c>
      <c r="P4730" s="32" t="s">
        <v>22</v>
      </c>
      <c r="Q4730" s="12">
        <v>0.1581406866</v>
      </c>
      <c r="R4730" s="29">
        <v>0.2</v>
      </c>
      <c r="S4730" s="2">
        <f>IF($A4730="site","",VLOOKUP($P4730,margin_ranges!$A$5:$D$10,4,FALSE)/100)</f>
        <v>0.29749999999999999</v>
      </c>
      <c r="T4730" s="6">
        <f>IF(A4730="placement",$J4730*MIN($Q4730,$S4730),"")</f>
        <v>57.405069235799999</v>
      </c>
      <c r="U4730" s="6">
        <f>IF($A4730="placement",T4730,SUMIF($C$10:$C$6209,$C4730,$T$10:$T$6209))</f>
        <v>57.405069235799999</v>
      </c>
      <c r="V4730" s="34">
        <f t="shared" si="224"/>
        <v>5.2324141749999775E-2</v>
      </c>
      <c r="W4730" s="24"/>
      <c r="X4730" s="2" t="str">
        <f>IFERROR(MIN(VLOOKUP($W4730,margin_ranges!$A$5:$D$10,4,FALSE),$Q4730*100)/100,"")</f>
        <v/>
      </c>
      <c r="Y4730" s="6">
        <f t="shared" si="222"/>
        <v>57.405069235799999</v>
      </c>
      <c r="Z4730" s="6">
        <f>IF($A4730="placement",Y4730,SUMIF($C$10:$C$6209,$C4730,$Y$10:$Y$6209))</f>
        <v>57.405069235799999</v>
      </c>
      <c r="AA4730" s="29">
        <f t="shared" si="223"/>
        <v>5.2324141749999775E-2</v>
      </c>
    </row>
    <row r="4731" spans="1:27" x14ac:dyDescent="0.3">
      <c r="A4731" s="16" t="s">
        <v>33</v>
      </c>
      <c r="B4731" s="16" t="s">
        <v>8225</v>
      </c>
      <c r="C4731" s="16" t="s">
        <v>8226</v>
      </c>
      <c r="D4731" s="8" t="s">
        <v>34</v>
      </c>
      <c r="E4731" s="16"/>
      <c r="F4731" s="17">
        <v>0.145371870994698</v>
      </c>
      <c r="G4731" s="17">
        <v>0.44972978000000002</v>
      </c>
      <c r="H4731" s="36">
        <v>81.662899999999993</v>
      </c>
      <c r="I4731" s="36">
        <v>14.229100000000001</v>
      </c>
      <c r="J4731" s="22">
        <v>806</v>
      </c>
      <c r="K4731" s="22">
        <v>117</v>
      </c>
      <c r="L4731" s="18">
        <v>0.17419999999999999</v>
      </c>
      <c r="M4731" s="19">
        <v>1.88866706</v>
      </c>
      <c r="N4731" s="20">
        <v>1.6141080000000001</v>
      </c>
      <c r="O4731" s="22">
        <f>IFERROR(VLOOKUP($C4731,'site totals'!$J$2:$K$607,2,FALSE),1)</f>
        <v>376.23570000000001</v>
      </c>
      <c r="P4731" s="21"/>
      <c r="Q4731" s="18">
        <v>0.14537187100000001</v>
      </c>
      <c r="R4731" s="17">
        <v>0.26790000000000003</v>
      </c>
      <c r="S4731" s="18" t="str">
        <f>IF($A4731="site","",VLOOKUP($P4731,margin_ranges!$A$5:$D$10,4,FALSE)/100)</f>
        <v/>
      </c>
      <c r="T4731" s="22" t="str">
        <f>IF(A4731="placement",$J4731*MIN($Q4731,$S4731),"")</f>
        <v/>
      </c>
      <c r="U4731" s="22">
        <f>IF($A4731="placement",T4731,SUMIF($C$10:$C$6209,$C4731,$T$10:$T$6209))</f>
        <v>117.3028051822</v>
      </c>
      <c r="V4731" s="37">
        <f t="shared" si="224"/>
        <v>0.16713976351011728</v>
      </c>
      <c r="W4731" s="38"/>
      <c r="X4731" s="18" t="str">
        <f>IFERROR(MIN(VLOOKUP($W4731,margin_ranges!$A$5:$D$10,4,FALSE),$Q4731*100)/100,"")</f>
        <v/>
      </c>
      <c r="Y4731" s="6" t="str">
        <f t="shared" si="222"/>
        <v/>
      </c>
      <c r="Z4731" s="6">
        <f>IF($A4731="placement",Y4731,SUMIF($C$10:$C$6209,$C4731,$Y$10:$Y$6209))</f>
        <v>117.3028051822</v>
      </c>
      <c r="AA4731" s="17">
        <f t="shared" si="223"/>
        <v>0.16713976351011728</v>
      </c>
    </row>
    <row r="4732" spans="1:27" hidden="1" x14ac:dyDescent="0.3">
      <c r="A4732" s="8" t="s">
        <v>17</v>
      </c>
      <c r="B4732" s="8" t="s">
        <v>1186</v>
      </c>
      <c r="C4732" s="8" t="s">
        <v>1187</v>
      </c>
      <c r="D4732" s="8" t="s">
        <v>1190</v>
      </c>
      <c r="E4732" s="8" t="s">
        <v>1191</v>
      </c>
      <c r="F4732" s="29">
        <v>9.5089410704938496E-2</v>
      </c>
      <c r="G4732" s="29">
        <v>0</v>
      </c>
      <c r="H4732" s="30">
        <v>15.419600000000001</v>
      </c>
      <c r="I4732" s="30">
        <v>2.1238999999999999</v>
      </c>
      <c r="J4732" s="14">
        <v>141</v>
      </c>
      <c r="K4732" s="14">
        <v>13</v>
      </c>
      <c r="L4732" s="12">
        <v>0.13769999999999999</v>
      </c>
      <c r="M4732" s="7">
        <v>2.2101631099999999</v>
      </c>
      <c r="N4732" s="31">
        <v>2</v>
      </c>
      <c r="O4732" s="14">
        <f>IFERROR(VLOOKUP($C4732,'site totals'!$J$2:$K$607,2,FALSE),1)</f>
        <v>371.70010000000002</v>
      </c>
      <c r="P4732" s="32" t="s">
        <v>91</v>
      </c>
      <c r="Q4732" s="12">
        <v>9.5089410700000002E-2</v>
      </c>
      <c r="R4732" s="29">
        <v>0.25</v>
      </c>
      <c r="S4732" s="2">
        <f>IF($A4732="site","",VLOOKUP($P4732,margin_ranges!$A$5:$D$10,4,FALSE)/100)</f>
        <v>0.29749999999999999</v>
      </c>
      <c r="T4732" s="6">
        <f>IF(A4732="placement",$J4732*MIN($Q4732,$S4732),"")</f>
        <v>13.4076069087</v>
      </c>
      <c r="U4732" s="6">
        <f>IF($A4732="placement",T4732,SUMIF($C$10:$C$6209,$C4732,$T$10:$T$6209))</f>
        <v>13.4076069087</v>
      </c>
      <c r="V4732" s="34">
        <f t="shared" si="224"/>
        <v>0.20654745239999994</v>
      </c>
      <c r="W4732" s="24"/>
      <c r="X4732" s="2" t="str">
        <f>IFERROR(MIN(VLOOKUP($W4732,margin_ranges!$A$5:$D$10,4,FALSE),$Q4732*100)/100,"")</f>
        <v/>
      </c>
      <c r="Y4732" s="6">
        <f t="shared" si="222"/>
        <v>13.4076069087</v>
      </c>
      <c r="Z4732" s="6">
        <f>IF($A4732="placement",Y4732,SUMIF($C$10:$C$6209,$C4732,$Y$10:$Y$6209))</f>
        <v>13.4076069087</v>
      </c>
      <c r="AA4732" s="29">
        <f t="shared" si="223"/>
        <v>0.20654745239999994</v>
      </c>
    </row>
    <row r="4733" spans="1:27" hidden="1" x14ac:dyDescent="0.3">
      <c r="A4733" s="8" t="s">
        <v>17</v>
      </c>
      <c r="B4733" s="8" t="s">
        <v>1186</v>
      </c>
      <c r="C4733" s="8" t="s">
        <v>1187</v>
      </c>
      <c r="D4733" s="8" t="s">
        <v>1188</v>
      </c>
      <c r="E4733" s="8" t="s">
        <v>1189</v>
      </c>
      <c r="F4733" s="29">
        <v>0.3</v>
      </c>
      <c r="G4733" s="29">
        <v>0</v>
      </c>
      <c r="H4733" s="30">
        <v>87.047600000000003</v>
      </c>
      <c r="I4733" s="30">
        <v>60.2087</v>
      </c>
      <c r="J4733" s="14">
        <v>656</v>
      </c>
      <c r="K4733" s="14">
        <v>197</v>
      </c>
      <c r="L4733" s="12">
        <v>0.69169999999999998</v>
      </c>
      <c r="M4733" s="7">
        <v>0.36300025000000002</v>
      </c>
      <c r="N4733" s="31">
        <v>0.15</v>
      </c>
      <c r="O4733" s="14">
        <f>IFERROR(VLOOKUP($C4733,'site totals'!$J$2:$K$607,2,FALSE),1)</f>
        <v>371.70010000000002</v>
      </c>
      <c r="P4733" s="32" t="s">
        <v>91</v>
      </c>
      <c r="Q4733" s="12">
        <v>0.58677714849999996</v>
      </c>
      <c r="R4733" s="29">
        <v>0.3</v>
      </c>
      <c r="S4733" s="2">
        <f>IF($A4733="site","",VLOOKUP($P4733,margin_ranges!$A$5:$D$10,4,FALSE)/100)</f>
        <v>0.29749999999999999</v>
      </c>
      <c r="T4733" s="6">
        <f>IF(A4733="placement",$J4733*MIN($Q4733,$S4733),"")</f>
        <v>195.16</v>
      </c>
      <c r="U4733" s="6">
        <f>IF($A4733="placement",T4733,SUMIF($C$10:$C$6209,$C4733,$T$10:$T$6209))</f>
        <v>195.16</v>
      </c>
      <c r="V4733" s="34">
        <f t="shared" si="224"/>
        <v>3.5714285714285587E-3</v>
      </c>
      <c r="W4733" s="24"/>
      <c r="X4733" s="2" t="str">
        <f>IFERROR(MIN(VLOOKUP($W4733,margin_ranges!$A$5:$D$10,4,FALSE),$Q4733*100)/100,"")</f>
        <v/>
      </c>
      <c r="Y4733" s="6">
        <f t="shared" si="222"/>
        <v>195.16</v>
      </c>
      <c r="Z4733" s="6">
        <f>IF($A4733="placement",Y4733,SUMIF($C$10:$C$6209,$C4733,$Y$10:$Y$6209))</f>
        <v>195.16</v>
      </c>
      <c r="AA4733" s="29">
        <f t="shared" si="223"/>
        <v>3.5714285714285587E-3</v>
      </c>
    </row>
    <row r="4734" spans="1:27" x14ac:dyDescent="0.3">
      <c r="A4734" s="16" t="s">
        <v>33</v>
      </c>
      <c r="B4734" s="16" t="s">
        <v>1186</v>
      </c>
      <c r="C4734" s="16" t="s">
        <v>1187</v>
      </c>
      <c r="D4734" s="8" t="s">
        <v>34</v>
      </c>
      <c r="E4734" s="16"/>
      <c r="F4734" s="17">
        <v>0.29115964725325499</v>
      </c>
      <c r="G4734" s="17">
        <v>0</v>
      </c>
      <c r="H4734" s="36">
        <v>102.46729999999999</v>
      </c>
      <c r="I4734" s="36">
        <v>62.332599999999999</v>
      </c>
      <c r="J4734" s="22">
        <v>797</v>
      </c>
      <c r="K4734" s="22">
        <v>210</v>
      </c>
      <c r="L4734" s="18">
        <v>0.60829999999999995</v>
      </c>
      <c r="M4734" s="19">
        <v>0.42594066000000003</v>
      </c>
      <c r="N4734" s="20">
        <v>0.213037</v>
      </c>
      <c r="O4734" s="22">
        <f>IFERROR(VLOOKUP($C4734,'site totals'!$J$2:$K$607,2,FALSE),1)</f>
        <v>371.70010000000002</v>
      </c>
      <c r="P4734" s="21"/>
      <c r="Q4734" s="18">
        <v>0.49984347779999999</v>
      </c>
      <c r="R4734" s="17">
        <v>0.29120000000000001</v>
      </c>
      <c r="S4734" s="18" t="str">
        <f>IF($A4734="site","",VLOOKUP($P4734,margin_ranges!$A$5:$D$10,4,FALSE)/100)</f>
        <v/>
      </c>
      <c r="T4734" s="22" t="str">
        <f>IF(A4734="placement",$J4734*MIN($Q4734,$S4734),"")</f>
        <v/>
      </c>
      <c r="U4734" s="22">
        <f>IF($A4734="placement",T4734,SUMIF($C$10:$C$6209,$C4734,$T$10:$T$6209))</f>
        <v>208.56760690869999</v>
      </c>
      <c r="V4734" s="37">
        <f t="shared" si="224"/>
        <v>4.1632548926596957E-2</v>
      </c>
      <c r="W4734" s="38"/>
      <c r="X4734" s="18" t="str">
        <f>IFERROR(MIN(VLOOKUP($W4734,margin_ranges!$A$5:$D$10,4,FALSE),$Q4734*100)/100,"")</f>
        <v/>
      </c>
      <c r="Y4734" s="6" t="str">
        <f t="shared" si="222"/>
        <v/>
      </c>
      <c r="Z4734" s="6">
        <f>IF($A4734="placement",Y4734,SUMIF($C$10:$C$6209,$C4734,$Y$10:$Y$6209))</f>
        <v>208.56760690869999</v>
      </c>
      <c r="AA4734" s="17">
        <f t="shared" si="223"/>
        <v>4.1632548926596957E-2</v>
      </c>
    </row>
    <row r="4735" spans="1:27" hidden="1" x14ac:dyDescent="0.3">
      <c r="A4735" s="8" t="s">
        <v>17</v>
      </c>
      <c r="B4735" s="8" t="s">
        <v>3591</v>
      </c>
      <c r="C4735" s="8" t="s">
        <v>3592</v>
      </c>
      <c r="D4735" s="33" t="s">
        <v>3597</v>
      </c>
      <c r="E4735" s="8" t="s">
        <v>3598</v>
      </c>
      <c r="F4735" s="29">
        <v>0.28999999999999898</v>
      </c>
      <c r="G4735" s="29">
        <v>0</v>
      </c>
      <c r="H4735" s="30">
        <v>1.3724000000000001</v>
      </c>
      <c r="I4735" s="30">
        <v>0.67030000000000001</v>
      </c>
      <c r="J4735" s="14">
        <v>12</v>
      </c>
      <c r="K4735" s="14">
        <v>3</v>
      </c>
      <c r="L4735" s="12">
        <v>0.4884</v>
      </c>
      <c r="M4735" s="7">
        <v>0.59324381999999998</v>
      </c>
      <c r="N4735" s="31">
        <v>0.4</v>
      </c>
      <c r="O4735" s="14">
        <f>IFERROR(VLOOKUP($C4735,'site totals'!$J$2:$K$607,2,FALSE),1)</f>
        <v>366.40980000000002</v>
      </c>
      <c r="P4735" s="32" t="s">
        <v>22</v>
      </c>
      <c r="Q4735" s="12">
        <v>0.32574097359999998</v>
      </c>
      <c r="R4735" s="29">
        <v>0.28999999999999998</v>
      </c>
      <c r="S4735" s="2">
        <f>IF($A4735="site","",VLOOKUP($P4735,margin_ranges!$A$5:$D$10,4,FALSE)/100)</f>
        <v>0.29749999999999999</v>
      </c>
      <c r="T4735" s="6">
        <f>IF(A4735="placement",$J4735*MIN($Q4735,$S4735),"")</f>
        <v>3.57</v>
      </c>
      <c r="U4735" s="6">
        <f>IF($A4735="placement",T4735,SUMIF($C$10:$C$6209,$C4735,$T$10:$T$6209))</f>
        <v>3.57</v>
      </c>
      <c r="V4735" s="34">
        <f t="shared" si="224"/>
        <v>-1.0563380281690127E-2</v>
      </c>
      <c r="W4735" s="24"/>
      <c r="X4735" s="2" t="str">
        <f>IFERROR(MIN(VLOOKUP($W4735,margin_ranges!$A$5:$D$10,4,FALSE),$Q4735*100)/100,"")</f>
        <v/>
      </c>
      <c r="Y4735" s="6">
        <f t="shared" si="222"/>
        <v>3.57</v>
      </c>
      <c r="Z4735" s="6">
        <f>IF($A4735="placement",Y4735,SUMIF($C$10:$C$6209,$C4735,$Y$10:$Y$6209))</f>
        <v>3.57</v>
      </c>
      <c r="AA4735" s="29">
        <f t="shared" si="223"/>
        <v>-1.0563380281690127E-2</v>
      </c>
    </row>
    <row r="4736" spans="1:27" hidden="1" x14ac:dyDescent="0.3">
      <c r="A4736" s="8" t="s">
        <v>17</v>
      </c>
      <c r="B4736" s="8" t="s">
        <v>3591</v>
      </c>
      <c r="C4736" s="8" t="s">
        <v>3592</v>
      </c>
      <c r="D4736" s="8" t="s">
        <v>3599</v>
      </c>
      <c r="E4736" s="8" t="s">
        <v>3600</v>
      </c>
      <c r="F4736" s="29">
        <v>0.28999999999999998</v>
      </c>
      <c r="G4736" s="29">
        <v>0</v>
      </c>
      <c r="H4736" s="30">
        <v>22.628399999999999</v>
      </c>
      <c r="I4736" s="30">
        <v>14.0161</v>
      </c>
      <c r="J4736" s="14">
        <v>115</v>
      </c>
      <c r="K4736" s="14">
        <v>30</v>
      </c>
      <c r="L4736" s="12">
        <v>0.61939999999999995</v>
      </c>
      <c r="M4736" s="7">
        <v>0.27276239000000002</v>
      </c>
      <c r="N4736" s="31">
        <v>0.03</v>
      </c>
      <c r="O4736" s="14">
        <f>IFERROR(VLOOKUP($C4736,'site totals'!$J$2:$K$607,2,FALSE),1)</f>
        <v>366.40980000000002</v>
      </c>
      <c r="P4736" s="32" t="s">
        <v>22</v>
      </c>
      <c r="Q4736" s="12">
        <v>0.89001416219999996</v>
      </c>
      <c r="R4736" s="29">
        <v>0.28999999999999998</v>
      </c>
      <c r="S4736" s="2">
        <f>IF($A4736="site","",VLOOKUP($P4736,margin_ranges!$A$5:$D$10,4,FALSE)/100)</f>
        <v>0.29749999999999999</v>
      </c>
      <c r="T4736" s="6">
        <f>IF(A4736="placement",$J4736*MIN($Q4736,$S4736),"")</f>
        <v>34.212499999999999</v>
      </c>
      <c r="U4736" s="6">
        <f>IF($A4736="placement",T4736,SUMIF($C$10:$C$6209,$C4736,$T$10:$T$6209))</f>
        <v>34.212499999999999</v>
      </c>
      <c r="V4736" s="34">
        <f t="shared" si="224"/>
        <v>-1.0563380281690127E-2</v>
      </c>
      <c r="W4736" s="24"/>
      <c r="X4736" s="2" t="str">
        <f>IFERROR(MIN(VLOOKUP($W4736,margin_ranges!$A$5:$D$10,4,FALSE),$Q4736*100)/100,"")</f>
        <v/>
      </c>
      <c r="Y4736" s="6">
        <f t="shared" si="222"/>
        <v>34.212499999999999</v>
      </c>
      <c r="Z4736" s="6">
        <f>IF($A4736="placement",Y4736,SUMIF($C$10:$C$6209,$C4736,$Y$10:$Y$6209))</f>
        <v>34.212499999999999</v>
      </c>
      <c r="AA4736" s="17">
        <f t="shared" si="223"/>
        <v>-1.0563380281690127E-2</v>
      </c>
    </row>
    <row r="4737" spans="1:27" hidden="1" x14ac:dyDescent="0.3">
      <c r="A4737" s="8" t="s">
        <v>17</v>
      </c>
      <c r="B4737" s="8" t="s">
        <v>3591</v>
      </c>
      <c r="C4737" s="8" t="s">
        <v>3592</v>
      </c>
      <c r="D4737" s="8" t="s">
        <v>3605</v>
      </c>
      <c r="E4737" s="8" t="s">
        <v>3606</v>
      </c>
      <c r="F4737" s="29">
        <v>0.28999999999999998</v>
      </c>
      <c r="G4737" s="29">
        <v>0</v>
      </c>
      <c r="H4737" s="30">
        <v>22.2715</v>
      </c>
      <c r="I4737" s="30">
        <v>14.2608</v>
      </c>
      <c r="J4737" s="14">
        <v>125</v>
      </c>
      <c r="K4737" s="14">
        <v>33</v>
      </c>
      <c r="L4737" s="12">
        <v>0.64029999999999998</v>
      </c>
      <c r="M4737" s="7">
        <v>0.29309194999999999</v>
      </c>
      <c r="N4737" s="31">
        <v>0.03</v>
      </c>
      <c r="O4737" s="14">
        <f>IFERROR(VLOOKUP($C4737,'site totals'!$J$2:$K$607,2,FALSE),1)</f>
        <v>366.40980000000002</v>
      </c>
      <c r="P4737" s="32" t="s">
        <v>22</v>
      </c>
      <c r="Q4737" s="12">
        <v>0.89764304179999999</v>
      </c>
      <c r="R4737" s="29">
        <v>0.28999999999999998</v>
      </c>
      <c r="S4737" s="2">
        <f>IF($A4737="site","",VLOOKUP($P4737,margin_ranges!$A$5:$D$10,4,FALSE)/100)</f>
        <v>0.29749999999999999</v>
      </c>
      <c r="T4737" s="6">
        <f>IF(A4737="placement",$J4737*MIN($Q4737,$S4737),"")</f>
        <v>37.1875</v>
      </c>
      <c r="U4737" s="6">
        <f>IF($A4737="placement",T4737,SUMIF($C$10:$C$6209,$C4737,$T$10:$T$6209))</f>
        <v>37.1875</v>
      </c>
      <c r="V4737" s="34">
        <f t="shared" si="224"/>
        <v>-1.0563380281690127E-2</v>
      </c>
      <c r="W4737" s="24"/>
      <c r="X4737" s="2" t="str">
        <f>IFERROR(MIN(VLOOKUP($W4737,margin_ranges!$A$5:$D$10,4,FALSE),$Q4737*100)/100,"")</f>
        <v/>
      </c>
      <c r="Y4737" s="6">
        <f t="shared" si="222"/>
        <v>37.1875</v>
      </c>
      <c r="Z4737" s="6">
        <f>IF($A4737="placement",Y4737,SUMIF($C$10:$C$6209,$C4737,$Y$10:$Y$6209))</f>
        <v>37.1875</v>
      </c>
      <c r="AA4737" s="29">
        <f t="shared" si="223"/>
        <v>-1.0563380281690127E-2</v>
      </c>
    </row>
    <row r="4738" spans="1:27" hidden="1" x14ac:dyDescent="0.3">
      <c r="A4738" s="8" t="s">
        <v>17</v>
      </c>
      <c r="B4738" s="8" t="s">
        <v>3591</v>
      </c>
      <c r="C4738" s="8" t="s">
        <v>3592</v>
      </c>
      <c r="D4738" s="8" t="s">
        <v>3595</v>
      </c>
      <c r="E4738" s="8" t="s">
        <v>3596</v>
      </c>
      <c r="F4738" s="29">
        <v>0.28999999999999998</v>
      </c>
      <c r="G4738" s="29">
        <v>0</v>
      </c>
      <c r="H4738" s="30">
        <v>30.052399999999999</v>
      </c>
      <c r="I4738" s="30">
        <v>23.376100000000001</v>
      </c>
      <c r="J4738" s="14">
        <v>178</v>
      </c>
      <c r="K4738" s="14">
        <v>45</v>
      </c>
      <c r="L4738" s="12">
        <v>0.77780000000000005</v>
      </c>
      <c r="M4738" s="7">
        <v>0.2531699</v>
      </c>
      <c r="N4738" s="31">
        <v>0.03</v>
      </c>
      <c r="O4738" s="14">
        <f>IFERROR(VLOOKUP($C4738,'site totals'!$J$2:$K$607,2,FALSE),1)</f>
        <v>366.40980000000002</v>
      </c>
      <c r="P4738" s="32" t="s">
        <v>22</v>
      </c>
      <c r="Q4738" s="12">
        <v>0.88150250019999998</v>
      </c>
      <c r="R4738" s="29">
        <v>0.28999999999999998</v>
      </c>
      <c r="S4738" s="2">
        <f>IF($A4738="site","",VLOOKUP($P4738,margin_ranges!$A$5:$D$10,4,FALSE)/100)</f>
        <v>0.29749999999999999</v>
      </c>
      <c r="T4738" s="6">
        <f>IF(A4738="placement",$J4738*MIN($Q4738,$S4738),"")</f>
        <v>52.954999999999998</v>
      </c>
      <c r="U4738" s="6">
        <f>IF($A4738="placement",T4738,SUMIF($C$10:$C$6209,$C4738,$T$10:$T$6209))</f>
        <v>52.954999999999998</v>
      </c>
      <c r="V4738" s="34">
        <f t="shared" si="224"/>
        <v>-1.0563380281690127E-2</v>
      </c>
      <c r="W4738" s="24"/>
      <c r="X4738" s="2" t="str">
        <f>IFERROR(MIN(VLOOKUP($W4738,margin_ranges!$A$5:$D$10,4,FALSE),$Q4738*100)/100,"")</f>
        <v/>
      </c>
      <c r="Y4738" s="6">
        <f t="shared" si="222"/>
        <v>52.954999999999998</v>
      </c>
      <c r="Z4738" s="6">
        <f>IF($A4738="placement",Y4738,SUMIF($C$10:$C$6209,$C4738,$Y$10:$Y$6209))</f>
        <v>52.954999999999998</v>
      </c>
      <c r="AA4738" s="29">
        <f t="shared" si="223"/>
        <v>-1.0563380281690127E-2</v>
      </c>
    </row>
    <row r="4739" spans="1:27" hidden="1" x14ac:dyDescent="0.3">
      <c r="A4739" s="8" t="s">
        <v>17</v>
      </c>
      <c r="B4739" s="8" t="s">
        <v>3591</v>
      </c>
      <c r="C4739" s="8" t="s">
        <v>3592</v>
      </c>
      <c r="D4739" s="8" t="s">
        <v>3601</v>
      </c>
      <c r="E4739" s="8" t="s">
        <v>3602</v>
      </c>
      <c r="F4739" s="29">
        <v>0.28999999999999998</v>
      </c>
      <c r="G4739" s="29">
        <v>0</v>
      </c>
      <c r="H4739" s="30">
        <v>11.0596</v>
      </c>
      <c r="I4739" s="30">
        <v>7.1288999999999998</v>
      </c>
      <c r="J4739" s="14">
        <v>61</v>
      </c>
      <c r="K4739" s="14">
        <v>16</v>
      </c>
      <c r="L4739" s="12">
        <v>0.64459999999999995</v>
      </c>
      <c r="M4739" s="7">
        <v>0.28723999</v>
      </c>
      <c r="N4739" s="31">
        <v>0.03</v>
      </c>
      <c r="O4739" s="14">
        <f>IFERROR(VLOOKUP($C4739,'site totals'!$J$2:$K$607,2,FALSE),1)</f>
        <v>366.40980000000002</v>
      </c>
      <c r="P4739" s="32" t="s">
        <v>22</v>
      </c>
      <c r="Q4739" s="12">
        <v>0.89555771829999997</v>
      </c>
      <c r="R4739" s="29">
        <v>0.28999999999999998</v>
      </c>
      <c r="S4739" s="2">
        <f>IF($A4739="site","",VLOOKUP($P4739,margin_ranges!$A$5:$D$10,4,FALSE)/100)</f>
        <v>0.29749999999999999</v>
      </c>
      <c r="T4739" s="6">
        <f>IF(A4739="placement",$J4739*MIN($Q4739,$S4739),"")</f>
        <v>18.147500000000001</v>
      </c>
      <c r="U4739" s="6">
        <f>IF($A4739="placement",T4739,SUMIF($C$10:$C$6209,$C4739,$T$10:$T$6209))</f>
        <v>18.147500000000001</v>
      </c>
      <c r="V4739" s="34">
        <f t="shared" si="224"/>
        <v>-1.0563380281690016E-2</v>
      </c>
      <c r="W4739" s="24"/>
      <c r="X4739" s="2" t="str">
        <f>IFERROR(MIN(VLOOKUP($W4739,margin_ranges!$A$5:$D$10,4,FALSE),$Q4739*100)/100,"")</f>
        <v/>
      </c>
      <c r="Y4739" s="6">
        <f t="shared" si="222"/>
        <v>18.147500000000001</v>
      </c>
      <c r="Z4739" s="6">
        <f>IF($A4739="placement",Y4739,SUMIF($C$10:$C$6209,$C4739,$Y$10:$Y$6209))</f>
        <v>18.147500000000001</v>
      </c>
      <c r="AA4739" s="29">
        <f t="shared" si="223"/>
        <v>-1.0563380281690016E-2</v>
      </c>
    </row>
    <row r="4740" spans="1:27" hidden="1" x14ac:dyDescent="0.3">
      <c r="A4740" s="8" t="s">
        <v>17</v>
      </c>
      <c r="B4740" s="8" t="s">
        <v>3591</v>
      </c>
      <c r="C4740" s="8" t="s">
        <v>3592</v>
      </c>
      <c r="D4740" s="8" t="s">
        <v>3603</v>
      </c>
      <c r="E4740" s="8" t="s">
        <v>3604</v>
      </c>
      <c r="F4740" s="29">
        <v>0.28999999999999998</v>
      </c>
      <c r="G4740" s="29">
        <v>1</v>
      </c>
      <c r="H4740" s="30">
        <v>58.382199999999997</v>
      </c>
      <c r="I4740" s="30">
        <v>41.472799999999999</v>
      </c>
      <c r="J4740" s="14">
        <v>286</v>
      </c>
      <c r="K4740" s="14">
        <v>72</v>
      </c>
      <c r="L4740" s="12">
        <v>0.71040000000000003</v>
      </c>
      <c r="M4740" s="7">
        <v>0.22955897</v>
      </c>
      <c r="N4740" s="31">
        <v>0.03</v>
      </c>
      <c r="O4740" s="14">
        <f>IFERROR(VLOOKUP($C4740,'site totals'!$J$2:$K$607,2,FALSE),1)</f>
        <v>366.40980000000002</v>
      </c>
      <c r="P4740" s="32" t="s">
        <v>22</v>
      </c>
      <c r="Q4740" s="12">
        <v>0.86931462569999995</v>
      </c>
      <c r="R4740" s="29">
        <v>0.28999999999999998</v>
      </c>
      <c r="S4740" s="2">
        <f>IF($A4740="site","",VLOOKUP($P4740,margin_ranges!$A$5:$D$10,4,FALSE)/100)</f>
        <v>0.29749999999999999</v>
      </c>
      <c r="T4740" s="6">
        <f>IF(A4740="placement",$J4740*MIN($Q4740,$S4740),"")</f>
        <v>85.084999999999994</v>
      </c>
      <c r="U4740" s="6">
        <f>IF($A4740="placement",T4740,SUMIF($C$10:$C$6209,$C4740,$T$10:$T$6209))</f>
        <v>85.084999999999994</v>
      </c>
      <c r="V4740" s="34">
        <f t="shared" si="224"/>
        <v>-1.0563380281690016E-2</v>
      </c>
      <c r="W4740" s="24"/>
      <c r="X4740" s="2" t="str">
        <f>IFERROR(MIN(VLOOKUP($W4740,margin_ranges!$A$5:$D$10,4,FALSE),$Q4740*100)/100,"")</f>
        <v/>
      </c>
      <c r="Y4740" s="6">
        <f t="shared" si="222"/>
        <v>85.084999999999994</v>
      </c>
      <c r="Z4740" s="6">
        <f>IF($A4740="placement",Y4740,SUMIF($C$10:$C$6209,$C4740,$Y$10:$Y$6209))</f>
        <v>85.084999999999994</v>
      </c>
      <c r="AA4740" s="29">
        <f t="shared" si="223"/>
        <v>-1.0563380281690016E-2</v>
      </c>
    </row>
    <row r="4741" spans="1:27" hidden="1" x14ac:dyDescent="0.3">
      <c r="A4741" s="8" t="s">
        <v>17</v>
      </c>
      <c r="B4741" s="8" t="s">
        <v>3591</v>
      </c>
      <c r="C4741" s="8" t="s">
        <v>3592</v>
      </c>
      <c r="D4741" s="8" t="s">
        <v>3593</v>
      </c>
      <c r="E4741" s="8" t="s">
        <v>3594</v>
      </c>
      <c r="F4741" s="29">
        <v>0.3</v>
      </c>
      <c r="G4741" s="29">
        <v>0</v>
      </c>
      <c r="H4741" s="30">
        <v>1.454</v>
      </c>
      <c r="I4741" s="30">
        <v>1.0691999999999999</v>
      </c>
      <c r="J4741" s="14">
        <v>7</v>
      </c>
      <c r="K4741" s="14">
        <v>2</v>
      </c>
      <c r="L4741" s="12">
        <v>0.73540000000000005</v>
      </c>
      <c r="M4741" s="7">
        <v>0.21854498999999999</v>
      </c>
      <c r="N4741" s="31">
        <v>0.03</v>
      </c>
      <c r="O4741" s="14">
        <f>IFERROR(VLOOKUP($C4741,'site totals'!$J$2:$K$607,2,FALSE),1)</f>
        <v>366.40980000000002</v>
      </c>
      <c r="P4741" s="32" t="s">
        <v>91</v>
      </c>
      <c r="Q4741" s="12">
        <v>0.86272849539999996</v>
      </c>
      <c r="R4741" s="29">
        <v>0.3</v>
      </c>
      <c r="S4741" s="2">
        <f>IF($A4741="site","",VLOOKUP($P4741,margin_ranges!$A$5:$D$10,4,FALSE)/100)</f>
        <v>0.29749999999999999</v>
      </c>
      <c r="T4741" s="6">
        <f>IF(A4741="placement",$J4741*MIN($Q4741,$S4741),"")</f>
        <v>2.0825</v>
      </c>
      <c r="U4741" s="6">
        <f>IF($A4741="placement",T4741,SUMIF($C$10:$C$6209,$C4741,$T$10:$T$6209))</f>
        <v>2.0825</v>
      </c>
      <c r="V4741" s="34">
        <f t="shared" si="224"/>
        <v>3.5714285714287808E-3</v>
      </c>
      <c r="W4741" s="24"/>
      <c r="X4741" s="2" t="str">
        <f>IFERROR(MIN(VLOOKUP($W4741,margin_ranges!$A$5:$D$10,4,FALSE),$Q4741*100)/100,"")</f>
        <v/>
      </c>
      <c r="Y4741" s="6">
        <f t="shared" si="222"/>
        <v>2.0825</v>
      </c>
      <c r="Z4741" s="6">
        <f>IF($A4741="placement",Y4741,SUMIF($C$10:$C$6209,$C4741,$Y$10:$Y$6209))</f>
        <v>2.0825</v>
      </c>
      <c r="AA4741" s="29">
        <f t="shared" si="223"/>
        <v>3.5714285714287808E-3</v>
      </c>
    </row>
    <row r="4742" spans="1:27" x14ac:dyDescent="0.3">
      <c r="A4742" s="16" t="s">
        <v>33</v>
      </c>
      <c r="B4742" s="16" t="s">
        <v>3591</v>
      </c>
      <c r="C4742" s="16" t="s">
        <v>3592</v>
      </c>
      <c r="D4742" s="8" t="s">
        <v>34</v>
      </c>
      <c r="E4742" s="16"/>
      <c r="F4742" s="17">
        <v>0.29008931529669701</v>
      </c>
      <c r="G4742" s="17">
        <v>0.36376291999999999</v>
      </c>
      <c r="H4742" s="36">
        <v>147.44720000000001</v>
      </c>
      <c r="I4742" s="36">
        <v>102.0626</v>
      </c>
      <c r="J4742" s="22">
        <v>785</v>
      </c>
      <c r="K4742" s="22">
        <v>201</v>
      </c>
      <c r="L4742" s="18">
        <v>0.69220000000000004</v>
      </c>
      <c r="M4742" s="19">
        <v>0.25643200999999999</v>
      </c>
      <c r="N4742" s="20">
        <v>3.2744000000000002E-2</v>
      </c>
      <c r="O4742" s="22">
        <f>IFERROR(VLOOKUP($C4742,'site totals'!$J$2:$K$607,2,FALSE),1)</f>
        <v>366.40980000000002</v>
      </c>
      <c r="P4742" s="21"/>
      <c r="Q4742" s="18">
        <v>0.87230923279999995</v>
      </c>
      <c r="R4742" s="17">
        <v>0.29010000000000002</v>
      </c>
      <c r="S4742" s="18" t="str">
        <f>IF($A4742="site","",VLOOKUP($P4742,margin_ranges!$A$5:$D$10,4,FALSE)/100)</f>
        <v/>
      </c>
      <c r="T4742" s="22" t="str">
        <f>IF(A4742="placement",$J4742*MIN($Q4742,$S4742),"")</f>
        <v/>
      </c>
      <c r="U4742" s="22">
        <f>IF($A4742="placement",T4742,SUMIF($C$10:$C$6209,$C4742,$T$10:$T$6209))</f>
        <v>233.23999999999998</v>
      </c>
      <c r="V4742" s="37">
        <f t="shared" si="224"/>
        <v>-9.8901522866321478E-3</v>
      </c>
      <c r="W4742" s="38"/>
      <c r="X4742" s="18" t="str">
        <f>IFERROR(MIN(VLOOKUP($W4742,margin_ranges!$A$5:$D$10,4,FALSE),$Q4742*100)/100,"")</f>
        <v/>
      </c>
      <c r="Y4742" s="6" t="str">
        <f t="shared" si="222"/>
        <v/>
      </c>
      <c r="Z4742" s="6">
        <f>IF($A4742="placement",Y4742,SUMIF($C$10:$C$6209,$C4742,$Y$10:$Y$6209))</f>
        <v>233.23999999999998</v>
      </c>
      <c r="AA4742" s="17">
        <f t="shared" si="223"/>
        <v>-9.8901522866321478E-3</v>
      </c>
    </row>
    <row r="4743" spans="1:27" hidden="1" x14ac:dyDescent="0.3">
      <c r="A4743" s="8" t="s">
        <v>17</v>
      </c>
      <c r="B4743" s="8" t="s">
        <v>10121</v>
      </c>
      <c r="C4743" s="8" t="s">
        <v>10122</v>
      </c>
      <c r="D4743" s="33" t="s">
        <v>10127</v>
      </c>
      <c r="E4743" s="8" t="s">
        <v>10128</v>
      </c>
      <c r="F4743" s="29">
        <v>0.28999999999999998</v>
      </c>
      <c r="G4743" s="29">
        <v>0</v>
      </c>
      <c r="H4743" s="30">
        <v>2.4348999999999998</v>
      </c>
      <c r="I4743" s="30">
        <v>1.0348999999999999</v>
      </c>
      <c r="J4743" s="14">
        <v>49</v>
      </c>
      <c r="K4743" s="14">
        <v>13</v>
      </c>
      <c r="L4743" s="12">
        <v>0.42499999999999999</v>
      </c>
      <c r="M4743" s="7">
        <v>1.5901856599999999</v>
      </c>
      <c r="N4743" s="31">
        <v>0.75</v>
      </c>
      <c r="O4743" s="14">
        <f>IFERROR(VLOOKUP($C4743,'site totals'!$J$2:$K$607,2,FALSE),1)</f>
        <v>359.99040000000002</v>
      </c>
      <c r="P4743" s="32" t="s">
        <v>22</v>
      </c>
      <c r="Q4743" s="12">
        <v>0.52835695869999999</v>
      </c>
      <c r="R4743" s="29">
        <v>0.28999999999999998</v>
      </c>
      <c r="S4743" s="2">
        <f>IF($A4743="site","",VLOOKUP($P4743,margin_ranges!$A$5:$D$10,4,FALSE)/100)</f>
        <v>0.29749999999999999</v>
      </c>
      <c r="T4743" s="6">
        <f>IF(A4743="placement",$J4743*MIN($Q4743,$S4743),"")</f>
        <v>14.577499999999999</v>
      </c>
      <c r="U4743" s="6">
        <f>IF($A4743="placement",T4743,SUMIF($C$10:$C$6209,$C4743,$T$10:$T$6209))</f>
        <v>14.577499999999999</v>
      </c>
      <c r="V4743" s="34">
        <f t="shared" si="224"/>
        <v>-1.0563380281690127E-2</v>
      </c>
      <c r="W4743" s="24"/>
      <c r="X4743" s="2" t="str">
        <f>IFERROR(MIN(VLOOKUP($W4743,margin_ranges!$A$5:$D$10,4,FALSE),$Q4743*100)/100,"")</f>
        <v/>
      </c>
      <c r="Y4743" s="6">
        <f t="shared" si="222"/>
        <v>14.577499999999999</v>
      </c>
      <c r="Z4743" s="6">
        <f>IF($A4743="placement",Y4743,SUMIF($C$10:$C$6209,$C4743,$Y$10:$Y$6209))</f>
        <v>14.577499999999999</v>
      </c>
      <c r="AA4743" s="29">
        <f t="shared" si="223"/>
        <v>-1.0563380281690127E-2</v>
      </c>
    </row>
    <row r="4744" spans="1:27" hidden="1" x14ac:dyDescent="0.3">
      <c r="A4744" s="8" t="s">
        <v>17</v>
      </c>
      <c r="B4744" s="8" t="s">
        <v>10121</v>
      </c>
      <c r="C4744" s="8" t="s">
        <v>10122</v>
      </c>
      <c r="D4744" s="8" t="s">
        <v>10123</v>
      </c>
      <c r="E4744" s="8" t="s">
        <v>10124</v>
      </c>
      <c r="F4744" s="29">
        <v>0.28999999999999998</v>
      </c>
      <c r="G4744" s="29">
        <v>0</v>
      </c>
      <c r="H4744" s="30">
        <v>11.928800000000001</v>
      </c>
      <c r="I4744" s="30">
        <v>6.2385999999999999</v>
      </c>
      <c r="J4744" s="14">
        <v>280</v>
      </c>
      <c r="K4744" s="14">
        <v>70</v>
      </c>
      <c r="L4744" s="12">
        <v>0.52300000000000002</v>
      </c>
      <c r="M4744" s="7">
        <v>1.4977673499999999</v>
      </c>
      <c r="N4744" s="31">
        <v>0.75</v>
      </c>
      <c r="O4744" s="14">
        <f>IFERROR(VLOOKUP($C4744,'site totals'!$J$2:$K$607,2,FALSE),1)</f>
        <v>359.99040000000002</v>
      </c>
      <c r="P4744" s="32" t="s">
        <v>22</v>
      </c>
      <c r="Q4744" s="12">
        <v>0.4992546726</v>
      </c>
      <c r="R4744" s="29">
        <v>0.28999999999999998</v>
      </c>
      <c r="S4744" s="2">
        <f>IF($A4744="site","",VLOOKUP($P4744,margin_ranges!$A$5:$D$10,4,FALSE)/100)</f>
        <v>0.29749999999999999</v>
      </c>
      <c r="T4744" s="6">
        <f>IF(A4744="placement",$J4744*MIN($Q4744,$S4744),"")</f>
        <v>83.3</v>
      </c>
      <c r="U4744" s="6">
        <f>IF($A4744="placement",T4744,SUMIF($C$10:$C$6209,$C4744,$T$10:$T$6209))</f>
        <v>83.3</v>
      </c>
      <c r="V4744" s="34">
        <f t="shared" si="224"/>
        <v>-1.0563380281690127E-2</v>
      </c>
      <c r="W4744" s="24"/>
      <c r="X4744" s="2" t="str">
        <f>IFERROR(MIN(VLOOKUP($W4744,margin_ranges!$A$5:$D$10,4,FALSE),$Q4744*100)/100,"")</f>
        <v/>
      </c>
      <c r="Y4744" s="6">
        <f t="shared" si="222"/>
        <v>83.3</v>
      </c>
      <c r="Z4744" s="6">
        <f>IF($A4744="placement",Y4744,SUMIF($C$10:$C$6209,$C4744,$Y$10:$Y$6209))</f>
        <v>83.3</v>
      </c>
      <c r="AA4744" s="29">
        <f t="shared" si="223"/>
        <v>-1.0563380281690127E-2</v>
      </c>
    </row>
    <row r="4745" spans="1:27" hidden="1" x14ac:dyDescent="0.3">
      <c r="A4745" s="8" t="s">
        <v>17</v>
      </c>
      <c r="B4745" s="8" t="s">
        <v>10121</v>
      </c>
      <c r="C4745" s="8" t="s">
        <v>10122</v>
      </c>
      <c r="D4745" s="8" t="s">
        <v>10125</v>
      </c>
      <c r="E4745" s="8" t="s">
        <v>10126</v>
      </c>
      <c r="F4745" s="29">
        <v>0.28999999999999998</v>
      </c>
      <c r="G4745" s="29">
        <v>0</v>
      </c>
      <c r="H4745" s="30">
        <v>21.502400000000002</v>
      </c>
      <c r="I4745" s="30">
        <v>9.5021000000000004</v>
      </c>
      <c r="J4745" s="14">
        <v>442</v>
      </c>
      <c r="K4745" s="14">
        <v>112</v>
      </c>
      <c r="L4745" s="12">
        <v>0.44190000000000002</v>
      </c>
      <c r="M4745" s="7">
        <v>1.5495508499999999</v>
      </c>
      <c r="N4745" s="31">
        <v>0.75</v>
      </c>
      <c r="O4745" s="14">
        <f>IFERROR(VLOOKUP($C4745,'site totals'!$J$2:$K$607,2,FALSE),1)</f>
        <v>359.99040000000002</v>
      </c>
      <c r="P4745" s="32" t="s">
        <v>22</v>
      </c>
      <c r="Q4745" s="12">
        <v>0.5159887782</v>
      </c>
      <c r="R4745" s="29">
        <v>0.28999999999999998</v>
      </c>
      <c r="S4745" s="2">
        <f>IF($A4745="site","",VLOOKUP($P4745,margin_ranges!$A$5:$D$10,4,FALSE)/100)</f>
        <v>0.29749999999999999</v>
      </c>
      <c r="T4745" s="6">
        <f>IF(A4745="placement",$J4745*MIN($Q4745,$S4745),"")</f>
        <v>131.495</v>
      </c>
      <c r="U4745" s="6">
        <f>IF($A4745="placement",T4745,SUMIF($C$10:$C$6209,$C4745,$T$10:$T$6209))</f>
        <v>131.495</v>
      </c>
      <c r="V4745" s="34">
        <f t="shared" si="224"/>
        <v>-1.0563380281690127E-2</v>
      </c>
      <c r="W4745" s="24"/>
      <c r="X4745" s="2" t="str">
        <f>IFERROR(MIN(VLOOKUP($W4745,margin_ranges!$A$5:$D$10,4,FALSE),$Q4745*100)/100,"")</f>
        <v/>
      </c>
      <c r="Y4745" s="6">
        <f t="shared" si="222"/>
        <v>131.495</v>
      </c>
      <c r="Z4745" s="6">
        <f>IF($A4745="placement",Y4745,SUMIF($C$10:$C$6209,$C4745,$Y$10:$Y$6209))</f>
        <v>131.495</v>
      </c>
      <c r="AA4745" s="29">
        <f t="shared" si="223"/>
        <v>-1.0563380281690127E-2</v>
      </c>
    </row>
    <row r="4746" spans="1:27" x14ac:dyDescent="0.3">
      <c r="A4746" s="16" t="s">
        <v>33</v>
      </c>
      <c r="B4746" s="16" t="s">
        <v>10121</v>
      </c>
      <c r="C4746" s="16" t="s">
        <v>10122</v>
      </c>
      <c r="D4746" s="8" t="s">
        <v>34</v>
      </c>
      <c r="E4746" s="16"/>
      <c r="F4746" s="17">
        <v>0.28999999999999998</v>
      </c>
      <c r="G4746" s="17">
        <v>0</v>
      </c>
      <c r="H4746" s="36">
        <v>35.866100000000003</v>
      </c>
      <c r="I4746" s="36">
        <v>16.775600000000001</v>
      </c>
      <c r="J4746" s="22">
        <v>771</v>
      </c>
      <c r="K4746" s="22">
        <v>194</v>
      </c>
      <c r="L4746" s="18">
        <v>0.4677</v>
      </c>
      <c r="M4746" s="19">
        <v>1.53280025</v>
      </c>
      <c r="N4746" s="20">
        <v>0.75</v>
      </c>
      <c r="O4746" s="22">
        <f>IFERROR(VLOOKUP($C4746,'site totals'!$J$2:$K$607,2,FALSE),1)</f>
        <v>359.99040000000002</v>
      </c>
      <c r="P4746" s="21"/>
      <c r="Q4746" s="18">
        <v>0.510699452</v>
      </c>
      <c r="R4746" s="17">
        <v>0.28999999999999998</v>
      </c>
      <c r="S4746" s="18" t="str">
        <f>IF($A4746="site","",VLOOKUP($P4746,margin_ranges!$A$5:$D$10,4,FALSE)/100)</f>
        <v/>
      </c>
      <c r="T4746" s="22" t="str">
        <f>IF(A4746="placement",$J4746*MIN($Q4746,$S4746),"")</f>
        <v/>
      </c>
      <c r="U4746" s="22">
        <f>IF($A4746="placement",T4746,SUMIF($C$10:$C$6209,$C4746,$T$10:$T$6209))</f>
        <v>229.3725</v>
      </c>
      <c r="V4746" s="37">
        <f t="shared" si="224"/>
        <v>-1.0563380281690016E-2</v>
      </c>
      <c r="W4746" s="38"/>
      <c r="X4746" s="18" t="str">
        <f>IFERROR(MIN(VLOOKUP($W4746,margin_ranges!$A$5:$D$10,4,FALSE),$Q4746*100)/100,"")</f>
        <v/>
      </c>
      <c r="Y4746" s="6" t="str">
        <f t="shared" si="222"/>
        <v/>
      </c>
      <c r="Z4746" s="6">
        <f>IF($A4746="placement",Y4746,SUMIF($C$10:$C$6209,$C4746,$Y$10:$Y$6209))</f>
        <v>229.3725</v>
      </c>
      <c r="AA4746" s="17">
        <f t="shared" si="223"/>
        <v>-1.0563380281690016E-2</v>
      </c>
    </row>
    <row r="4747" spans="1:27" hidden="1" x14ac:dyDescent="0.3">
      <c r="A4747" s="8" t="s">
        <v>17</v>
      </c>
      <c r="B4747" s="8" t="s">
        <v>10419</v>
      </c>
      <c r="C4747" s="8" t="s">
        <v>10420</v>
      </c>
      <c r="D4747" s="33" t="s">
        <v>10423</v>
      </c>
      <c r="E4747" s="8" t="s">
        <v>10424</v>
      </c>
      <c r="F4747" s="29">
        <v>0.29999999999999899</v>
      </c>
      <c r="G4747" s="29">
        <v>0</v>
      </c>
      <c r="H4747" s="30">
        <v>24.094799999999999</v>
      </c>
      <c r="I4747" s="30">
        <v>13.860099999999999</v>
      </c>
      <c r="J4747" s="14">
        <v>163</v>
      </c>
      <c r="K4747" s="14">
        <v>49</v>
      </c>
      <c r="L4747" s="12">
        <v>0.57520000000000004</v>
      </c>
      <c r="M4747" s="7">
        <v>0.39292418000000001</v>
      </c>
      <c r="N4747" s="31">
        <v>0.09</v>
      </c>
      <c r="O4747" s="14">
        <f>IFERROR(VLOOKUP($C4747,'site totals'!$J$2:$K$607,2,FALSE),1)</f>
        <v>353.68610000000001</v>
      </c>
      <c r="P4747" s="32" t="s">
        <v>91</v>
      </c>
      <c r="Q4747" s="12">
        <v>0.77094817390000003</v>
      </c>
      <c r="R4747" s="29">
        <v>0.3</v>
      </c>
      <c r="S4747" s="2">
        <f>IF($A4747="site","",VLOOKUP($P4747,margin_ranges!$A$5:$D$10,4,FALSE)/100)</f>
        <v>0.29749999999999999</v>
      </c>
      <c r="T4747" s="6">
        <f>IF(A4747="placement",$J4747*MIN($Q4747,$S4747),"")</f>
        <v>48.4925</v>
      </c>
      <c r="U4747" s="6">
        <f>IF($A4747="placement",T4747,SUMIF($C$10:$C$6209,$C4747,$T$10:$T$6209))</f>
        <v>48.4925</v>
      </c>
      <c r="V4747" s="34">
        <f t="shared" si="224"/>
        <v>3.5714285714285587E-3</v>
      </c>
      <c r="W4747" s="24"/>
      <c r="X4747" s="2" t="str">
        <f>IFERROR(MIN(VLOOKUP($W4747,margin_ranges!$A$5:$D$10,4,FALSE),$Q4747*100)/100,"")</f>
        <v/>
      </c>
      <c r="Y4747" s="6">
        <f t="shared" si="222"/>
        <v>48.4925</v>
      </c>
      <c r="Z4747" s="6">
        <f>IF($A4747="placement",Y4747,SUMIF($C$10:$C$6209,$C4747,$Y$10:$Y$6209))</f>
        <v>48.4925</v>
      </c>
      <c r="AA4747" s="29">
        <f t="shared" si="223"/>
        <v>3.5714285714285587E-3</v>
      </c>
    </row>
    <row r="4748" spans="1:27" hidden="1" x14ac:dyDescent="0.3">
      <c r="A4748" s="8" t="s">
        <v>17</v>
      </c>
      <c r="B4748" s="8" t="s">
        <v>10419</v>
      </c>
      <c r="C4748" s="8" t="s">
        <v>10420</v>
      </c>
      <c r="D4748" s="8" t="s">
        <v>10421</v>
      </c>
      <c r="E4748" s="8" t="s">
        <v>10422</v>
      </c>
      <c r="F4748" s="29">
        <v>0.3</v>
      </c>
      <c r="G4748" s="29">
        <v>1</v>
      </c>
      <c r="H4748" s="30">
        <v>60.284100000000002</v>
      </c>
      <c r="I4748" s="30">
        <v>36.608499999999999</v>
      </c>
      <c r="J4748" s="14">
        <v>296</v>
      </c>
      <c r="K4748" s="14">
        <v>83</v>
      </c>
      <c r="L4748" s="12">
        <v>0.60729999999999995</v>
      </c>
      <c r="M4748" s="7">
        <v>0.26952796000000001</v>
      </c>
      <c r="N4748" s="31">
        <v>0.18</v>
      </c>
      <c r="O4748" s="14">
        <f>IFERROR(VLOOKUP($C4748,'site totals'!$J$2:$K$607,2,FALSE),1)</f>
        <v>353.68610000000001</v>
      </c>
      <c r="P4748" s="32" t="s">
        <v>91</v>
      </c>
      <c r="Q4748" s="12">
        <v>0.33216575860000003</v>
      </c>
      <c r="R4748" s="29">
        <v>0.3</v>
      </c>
      <c r="S4748" s="2">
        <f>IF($A4748="site","",VLOOKUP($P4748,margin_ranges!$A$5:$D$10,4,FALSE)/100)</f>
        <v>0.29749999999999999</v>
      </c>
      <c r="T4748" s="6">
        <f>IF(A4748="placement",$J4748*MIN($Q4748,$S4748),"")</f>
        <v>88.06</v>
      </c>
      <c r="U4748" s="6">
        <f>IF($A4748="placement",T4748,SUMIF($C$10:$C$6209,$C4748,$T$10:$T$6209))</f>
        <v>88.06</v>
      </c>
      <c r="V4748" s="34">
        <f t="shared" si="224"/>
        <v>3.5714285714285587E-3</v>
      </c>
      <c r="W4748" s="24"/>
      <c r="X4748" s="2" t="str">
        <f>IFERROR(MIN(VLOOKUP($W4748,margin_ranges!$A$5:$D$10,4,FALSE),$Q4748*100)/100,"")</f>
        <v/>
      </c>
      <c r="Y4748" s="6">
        <f t="shared" si="222"/>
        <v>88.06</v>
      </c>
      <c r="Z4748" s="6">
        <f>IF($A4748="placement",Y4748,SUMIF($C$10:$C$6209,$C4748,$Y$10:$Y$6209))</f>
        <v>88.06</v>
      </c>
      <c r="AA4748" s="29">
        <f t="shared" si="223"/>
        <v>3.5714285714285587E-3</v>
      </c>
    </row>
    <row r="4749" spans="1:27" hidden="1" x14ac:dyDescent="0.3">
      <c r="A4749" s="8" t="s">
        <v>17</v>
      </c>
      <c r="B4749" s="8" t="s">
        <v>10419</v>
      </c>
      <c r="C4749" s="8" t="s">
        <v>10420</v>
      </c>
      <c r="D4749" s="8" t="s">
        <v>10425</v>
      </c>
      <c r="E4749" s="8" t="s">
        <v>10426</v>
      </c>
      <c r="F4749" s="29">
        <v>0.3</v>
      </c>
      <c r="G4749" s="29">
        <v>0</v>
      </c>
      <c r="H4749" s="30">
        <v>26.296399999999998</v>
      </c>
      <c r="I4749" s="30">
        <v>15.5688</v>
      </c>
      <c r="J4749" s="14">
        <v>299</v>
      </c>
      <c r="K4749" s="14">
        <v>90</v>
      </c>
      <c r="L4749" s="12">
        <v>0.59209999999999996</v>
      </c>
      <c r="M4749" s="7">
        <v>0.63911994000000005</v>
      </c>
      <c r="N4749" s="31">
        <v>0.28000000000000003</v>
      </c>
      <c r="O4749" s="14">
        <f>IFERROR(VLOOKUP($C4749,'site totals'!$J$2:$K$607,2,FALSE),1)</f>
        <v>353.68610000000001</v>
      </c>
      <c r="P4749" s="32" t="s">
        <v>91</v>
      </c>
      <c r="Q4749" s="12">
        <v>0.56189756970000004</v>
      </c>
      <c r="R4749" s="29">
        <v>0.3</v>
      </c>
      <c r="S4749" s="2">
        <f>IF($A4749="site","",VLOOKUP($P4749,margin_ranges!$A$5:$D$10,4,FALSE)/100)</f>
        <v>0.29749999999999999</v>
      </c>
      <c r="T4749" s="6">
        <f>IF(A4749="placement",$J4749*MIN($Q4749,$S4749),"")</f>
        <v>88.952500000000001</v>
      </c>
      <c r="U4749" s="6">
        <f>IF($A4749="placement",T4749,SUMIF($C$10:$C$6209,$C4749,$T$10:$T$6209))</f>
        <v>88.952500000000001</v>
      </c>
      <c r="V4749" s="34">
        <f t="shared" si="224"/>
        <v>3.5714285714287808E-3</v>
      </c>
      <c r="W4749" s="24"/>
      <c r="X4749" s="2" t="str">
        <f>IFERROR(MIN(VLOOKUP($W4749,margin_ranges!$A$5:$D$10,4,FALSE),$Q4749*100)/100,"")</f>
        <v/>
      </c>
      <c r="Y4749" s="6">
        <f t="shared" si="222"/>
        <v>88.952500000000001</v>
      </c>
      <c r="Z4749" s="6">
        <f>IF($A4749="placement",Y4749,SUMIF($C$10:$C$6209,$C4749,$Y$10:$Y$6209))</f>
        <v>88.952500000000001</v>
      </c>
      <c r="AA4749" s="29">
        <f t="shared" si="223"/>
        <v>3.5714285714287808E-3</v>
      </c>
    </row>
    <row r="4750" spans="1:27" x14ac:dyDescent="0.3">
      <c r="A4750" s="16" t="s">
        <v>33</v>
      </c>
      <c r="B4750" s="16" t="s">
        <v>10419</v>
      </c>
      <c r="C4750" s="16" t="s">
        <v>10420</v>
      </c>
      <c r="D4750" s="8" t="s">
        <v>34</v>
      </c>
      <c r="E4750" s="16"/>
      <c r="F4750" s="17">
        <v>0.3</v>
      </c>
      <c r="G4750" s="17">
        <v>0.39056722999999999</v>
      </c>
      <c r="H4750" s="36">
        <v>110.67529999999999</v>
      </c>
      <c r="I4750" s="36">
        <v>66.037400000000005</v>
      </c>
      <c r="J4750" s="22">
        <v>758</v>
      </c>
      <c r="K4750" s="22">
        <v>222</v>
      </c>
      <c r="L4750" s="18">
        <v>0.59670000000000001</v>
      </c>
      <c r="M4750" s="19">
        <v>0.38256063000000001</v>
      </c>
      <c r="N4750" s="20">
        <v>0.18468599999999999</v>
      </c>
      <c r="O4750" s="22">
        <f>IFERROR(VLOOKUP($C4750,'site totals'!$J$2:$K$607,2,FALSE),1)</f>
        <v>353.68610000000001</v>
      </c>
      <c r="P4750" s="21"/>
      <c r="Q4750" s="18">
        <v>0.51723730509999999</v>
      </c>
      <c r="R4750" s="17">
        <v>0.3</v>
      </c>
      <c r="S4750" s="18" t="str">
        <f>IF($A4750="site","",VLOOKUP($P4750,margin_ranges!$A$5:$D$10,4,FALSE)/100)</f>
        <v/>
      </c>
      <c r="T4750" s="22" t="str">
        <f>IF(A4750="placement",$J4750*MIN($Q4750,$S4750),"")</f>
        <v/>
      </c>
      <c r="U4750" s="22">
        <f>IF($A4750="placement",T4750,SUMIF($C$10:$C$6209,$C4750,$T$10:$T$6209))</f>
        <v>225.505</v>
      </c>
      <c r="V4750" s="37">
        <f t="shared" si="224"/>
        <v>3.5714285714285587E-3</v>
      </c>
      <c r="W4750" s="38"/>
      <c r="X4750" s="18" t="str">
        <f>IFERROR(MIN(VLOOKUP($W4750,margin_ranges!$A$5:$D$10,4,FALSE),$Q4750*100)/100,"")</f>
        <v/>
      </c>
      <c r="Y4750" s="6" t="str">
        <f t="shared" si="222"/>
        <v/>
      </c>
      <c r="Z4750" s="6">
        <f>IF($A4750="placement",Y4750,SUMIF($C$10:$C$6209,$C4750,$Y$10:$Y$6209))</f>
        <v>225.505</v>
      </c>
      <c r="AA4750" s="17">
        <f t="shared" si="223"/>
        <v>3.5714285714285587E-3</v>
      </c>
    </row>
    <row r="4751" spans="1:27" hidden="1" x14ac:dyDescent="0.3">
      <c r="A4751" s="8" t="s">
        <v>17</v>
      </c>
      <c r="B4751" s="8" t="s">
        <v>10095</v>
      </c>
      <c r="C4751" s="8" t="s">
        <v>10096</v>
      </c>
      <c r="D4751" s="8" t="s">
        <v>10097</v>
      </c>
      <c r="E4751" s="8" t="s">
        <v>10098</v>
      </c>
      <c r="F4751" s="29">
        <v>9.9999999999999895E-2</v>
      </c>
      <c r="G4751" s="29">
        <v>0</v>
      </c>
      <c r="H4751" s="30">
        <v>7.0232999999999999</v>
      </c>
      <c r="I4751" s="30">
        <v>7.85E-2</v>
      </c>
      <c r="J4751" s="14">
        <v>8</v>
      </c>
      <c r="K4751" s="14">
        <v>0</v>
      </c>
      <c r="L4751" s="12">
        <v>1.12E-2</v>
      </c>
      <c r="M4751" s="7">
        <v>3.58635123</v>
      </c>
      <c r="N4751" s="31">
        <v>2.85</v>
      </c>
      <c r="O4751" s="14">
        <f>IFERROR(VLOOKUP($C4751,'site totals'!$J$2:$K$607,2,FALSE),1)</f>
        <v>351.05009999999999</v>
      </c>
      <c r="P4751" s="32" t="s">
        <v>94</v>
      </c>
      <c r="Q4751" s="12">
        <v>0.2053204445</v>
      </c>
      <c r="R4751" s="29">
        <v>0.1</v>
      </c>
      <c r="S4751" s="2">
        <f>IF($A4751="site","",VLOOKUP($P4751,margin_ranges!$A$5:$D$10,4,FALSE)/100)</f>
        <v>0.19750000000000001</v>
      </c>
      <c r="T4751" s="6">
        <f>IF(A4751="placement",$J4751*MIN($Q4751,$S4751),"")</f>
        <v>1.58</v>
      </c>
      <c r="U4751" s="6">
        <f>IF($A4751="placement",T4751,SUMIF($C$10:$C$6209,$C4751,$T$10:$T$6209))</f>
        <v>1.58</v>
      </c>
      <c r="V4751" s="34">
        <f t="shared" si="224"/>
        <v>-0.10833333333333339</v>
      </c>
      <c r="W4751" s="24"/>
      <c r="X4751" s="2" t="str">
        <f>IFERROR(MIN(VLOOKUP($W4751,margin_ranges!$A$5:$D$10,4,FALSE),$Q4751*100)/100,"")</f>
        <v/>
      </c>
      <c r="Y4751" s="6">
        <f t="shared" si="222"/>
        <v>1.58</v>
      </c>
      <c r="Z4751" s="6">
        <f>IF($A4751="placement",Y4751,SUMIF($C$10:$C$6209,$C4751,$Y$10:$Y$6209))</f>
        <v>1.58</v>
      </c>
      <c r="AA4751" s="29">
        <f t="shared" si="223"/>
        <v>-0.10833333333333339</v>
      </c>
    </row>
    <row r="4752" spans="1:27" hidden="1" x14ac:dyDescent="0.3">
      <c r="A4752" s="8" t="s">
        <v>17</v>
      </c>
      <c r="B4752" s="8" t="s">
        <v>10095</v>
      </c>
      <c r="C4752" s="8" t="s">
        <v>10096</v>
      </c>
      <c r="D4752" s="8" t="s">
        <v>10099</v>
      </c>
      <c r="E4752" s="8" t="s">
        <v>10100</v>
      </c>
      <c r="F4752" s="29">
        <v>9.9999999999999895E-2</v>
      </c>
      <c r="G4752" s="29">
        <v>1</v>
      </c>
      <c r="H4752" s="30">
        <v>101.7664</v>
      </c>
      <c r="I4752" s="30">
        <v>12.067299999999999</v>
      </c>
      <c r="J4752" s="14">
        <v>744</v>
      </c>
      <c r="K4752" s="14">
        <v>39</v>
      </c>
      <c r="L4752" s="12">
        <v>0.1186</v>
      </c>
      <c r="M4752" s="7">
        <v>2.0546027599999999</v>
      </c>
      <c r="N4752" s="31">
        <v>1.71</v>
      </c>
      <c r="O4752" s="14">
        <f>IFERROR(VLOOKUP($C4752,'site totals'!$J$2:$K$607,2,FALSE),1)</f>
        <v>351.05009999999999</v>
      </c>
      <c r="P4752" s="32" t="s">
        <v>94</v>
      </c>
      <c r="Q4752" s="12">
        <v>0.16772233019999999</v>
      </c>
      <c r="R4752" s="29">
        <v>0.1</v>
      </c>
      <c r="S4752" s="2">
        <f>IF($A4752="site","",VLOOKUP($P4752,margin_ranges!$A$5:$D$10,4,FALSE)/100)</f>
        <v>0.19750000000000001</v>
      </c>
      <c r="T4752" s="6">
        <f>IF(A4752="placement",$J4752*MIN($Q4752,$S4752),"")</f>
        <v>124.78541366879999</v>
      </c>
      <c r="U4752" s="6">
        <f>IF($A4752="placement",T4752,SUMIF($C$10:$C$6209,$C4752,$T$10:$T$6209))</f>
        <v>124.78541366879999</v>
      </c>
      <c r="V4752" s="34">
        <f t="shared" si="224"/>
        <v>-7.5247033555555509E-2</v>
      </c>
      <c r="W4752" s="24"/>
      <c r="X4752" s="2" t="str">
        <f>IFERROR(MIN(VLOOKUP($W4752,margin_ranges!$A$5:$D$10,4,FALSE),$Q4752*100)/100,"")</f>
        <v/>
      </c>
      <c r="Y4752" s="6">
        <f t="shared" si="222"/>
        <v>124.78541366879999</v>
      </c>
      <c r="Z4752" s="6">
        <f>IF($A4752="placement",Y4752,SUMIF($C$10:$C$6209,$C4752,$Y$10:$Y$6209))</f>
        <v>124.78541366879999</v>
      </c>
      <c r="AA4752" s="29">
        <f t="shared" si="223"/>
        <v>-7.5247033555555509E-2</v>
      </c>
    </row>
    <row r="4753" spans="1:27" x14ac:dyDescent="0.3">
      <c r="A4753" s="16" t="s">
        <v>33</v>
      </c>
      <c r="B4753" s="16" t="s">
        <v>10095</v>
      </c>
      <c r="C4753" s="16" t="s">
        <v>10096</v>
      </c>
      <c r="D4753" s="8" t="s">
        <v>34</v>
      </c>
      <c r="E4753" s="16"/>
      <c r="F4753" s="17">
        <v>9.9999999999999895E-2</v>
      </c>
      <c r="G4753" s="17">
        <v>0.98877254000000003</v>
      </c>
      <c r="H4753" s="36">
        <v>108.7897</v>
      </c>
      <c r="I4753" s="36">
        <v>12.145799999999999</v>
      </c>
      <c r="J4753" s="22">
        <v>752</v>
      </c>
      <c r="K4753" s="22">
        <v>40</v>
      </c>
      <c r="L4753" s="18">
        <v>0.1116</v>
      </c>
      <c r="M4753" s="19">
        <v>2.0645026799999999</v>
      </c>
      <c r="N4753" s="20">
        <v>1.717368</v>
      </c>
      <c r="O4753" s="22">
        <f>IFERROR(VLOOKUP($C4753,'site totals'!$J$2:$K$607,2,FALSE),1)</f>
        <v>351.05009999999999</v>
      </c>
      <c r="P4753" s="21"/>
      <c r="Q4753" s="18">
        <v>0.16814445550000001</v>
      </c>
      <c r="R4753" s="17">
        <v>0.1</v>
      </c>
      <c r="S4753" s="18" t="str">
        <f>IF($A4753="site","",VLOOKUP($P4753,margin_ranges!$A$5:$D$10,4,FALSE)/100)</f>
        <v/>
      </c>
      <c r="T4753" s="22" t="str">
        <f>IF(A4753="placement",$J4753*MIN($Q4753,$S4753),"")</f>
        <v/>
      </c>
      <c r="U4753" s="22">
        <f>IF($A4753="placement",T4753,SUMIF($C$10:$C$6209,$C4753,$T$10:$T$6209))</f>
        <v>126.36541366879999</v>
      </c>
      <c r="V4753" s="37">
        <f t="shared" si="224"/>
        <v>-7.5599015468085229E-2</v>
      </c>
      <c r="W4753" s="38"/>
      <c r="X4753" s="18" t="str">
        <f>IFERROR(MIN(VLOOKUP($W4753,margin_ranges!$A$5:$D$10,4,FALSE),$Q4753*100)/100,"")</f>
        <v/>
      </c>
      <c r="Y4753" s="6" t="str">
        <f t="shared" si="222"/>
        <v/>
      </c>
      <c r="Z4753" s="6">
        <f>IF($A4753="placement",Y4753,SUMIF($C$10:$C$6209,$C4753,$Y$10:$Y$6209))</f>
        <v>126.36541366879999</v>
      </c>
      <c r="AA4753" s="17">
        <f t="shared" si="223"/>
        <v>-7.5599015468085229E-2</v>
      </c>
    </row>
    <row r="4754" spans="1:27" hidden="1" x14ac:dyDescent="0.3">
      <c r="A4754" s="8" t="s">
        <v>17</v>
      </c>
      <c r="B4754" s="8" t="s">
        <v>8355</v>
      </c>
      <c r="C4754" s="8" t="s">
        <v>8356</v>
      </c>
      <c r="D4754" s="8" t="s">
        <v>8357</v>
      </c>
      <c r="E4754" s="8" t="s">
        <v>8358</v>
      </c>
      <c r="F4754" s="29">
        <v>0.249999999999999</v>
      </c>
      <c r="G4754" s="29">
        <v>1</v>
      </c>
      <c r="H4754" s="30">
        <v>390.14010000000002</v>
      </c>
      <c r="I4754" s="30">
        <v>93.174899999999994</v>
      </c>
      <c r="J4754" s="14">
        <v>518</v>
      </c>
      <c r="K4754" s="14">
        <v>78</v>
      </c>
      <c r="L4754" s="12">
        <v>0.23880000000000001</v>
      </c>
      <c r="M4754" s="7">
        <v>0.18520824</v>
      </c>
      <c r="N4754" s="31">
        <v>0.1</v>
      </c>
      <c r="O4754" s="14">
        <f>IFERROR(VLOOKUP($C4754,'site totals'!$J$2:$K$607,2,FALSE),1)</f>
        <v>346.84249999999997</v>
      </c>
      <c r="P4754" s="32" t="s">
        <v>91</v>
      </c>
      <c r="Q4754" s="12">
        <v>0.46006721169999998</v>
      </c>
      <c r="R4754" s="29">
        <v>0.25</v>
      </c>
      <c r="S4754" s="2">
        <f>IF($A4754="site","",VLOOKUP($P4754,margin_ranges!$A$5:$D$10,4,FALSE)/100)</f>
        <v>0.29749999999999999</v>
      </c>
      <c r="T4754" s="6">
        <f>IF(A4754="placement",$J4754*MIN($Q4754,$S4754),"")</f>
        <v>154.10499999999999</v>
      </c>
      <c r="U4754" s="6">
        <f>IF($A4754="placement",T4754,SUMIF($C$10:$C$6209,$C4754,$T$10:$T$6209))</f>
        <v>154.10499999999999</v>
      </c>
      <c r="V4754" s="34">
        <f t="shared" si="224"/>
        <v>-6.3333333333333353E-2</v>
      </c>
      <c r="W4754" s="24"/>
      <c r="X4754" s="2" t="str">
        <f>IFERROR(MIN(VLOOKUP($W4754,margin_ranges!$A$5:$D$10,4,FALSE),$Q4754*100)/100,"")</f>
        <v/>
      </c>
      <c r="Y4754" s="6">
        <f t="shared" si="222"/>
        <v>154.10499999999999</v>
      </c>
      <c r="Z4754" s="6">
        <f>IF($A4754="placement",Y4754,SUMIF($C$10:$C$6209,$C4754,$Y$10:$Y$6209))</f>
        <v>154.10499999999999</v>
      </c>
      <c r="AA4754" s="29">
        <f t="shared" si="223"/>
        <v>-6.3333333333333353E-2</v>
      </c>
    </row>
    <row r="4755" spans="1:27" hidden="1" x14ac:dyDescent="0.3">
      <c r="A4755" s="8" t="s">
        <v>17</v>
      </c>
      <c r="B4755" s="8" t="s">
        <v>8355</v>
      </c>
      <c r="C4755" s="8" t="s">
        <v>8356</v>
      </c>
      <c r="D4755" s="8" t="s">
        <v>8359</v>
      </c>
      <c r="E4755" s="8" t="s">
        <v>8360</v>
      </c>
      <c r="F4755" s="29">
        <v>0.28999999999999898</v>
      </c>
      <c r="G4755" s="29">
        <v>1</v>
      </c>
      <c r="H4755" s="30">
        <v>284.42239999999998</v>
      </c>
      <c r="I4755" s="30">
        <v>31.339600000000001</v>
      </c>
      <c r="J4755" s="14">
        <v>226</v>
      </c>
      <c r="K4755" s="14">
        <v>56</v>
      </c>
      <c r="L4755" s="12">
        <v>0.11020000000000001</v>
      </c>
      <c r="M4755" s="7">
        <v>0.23987828999999999</v>
      </c>
      <c r="N4755" s="31">
        <v>0.03</v>
      </c>
      <c r="O4755" s="14">
        <f>IFERROR(VLOOKUP($C4755,'site totals'!$J$2:$K$607,2,FALSE),1)</f>
        <v>346.84249999999997</v>
      </c>
      <c r="P4755" s="32" t="s">
        <v>22</v>
      </c>
      <c r="Q4755" s="12">
        <v>0.87493657820000004</v>
      </c>
      <c r="R4755" s="29">
        <v>0.28999999999999998</v>
      </c>
      <c r="S4755" s="2">
        <f>IF($A4755="site","",VLOOKUP($P4755,margin_ranges!$A$5:$D$10,4,FALSE)/100)</f>
        <v>0.29749999999999999</v>
      </c>
      <c r="T4755" s="6">
        <f>IF(A4755="placement",$J4755*MIN($Q4755,$S4755),"")</f>
        <v>67.234999999999999</v>
      </c>
      <c r="U4755" s="6">
        <f>IF($A4755="placement",T4755,SUMIF($C$10:$C$6209,$C4755,$T$10:$T$6209))</f>
        <v>67.234999999999999</v>
      </c>
      <c r="V4755" s="34">
        <f t="shared" si="224"/>
        <v>-1.0563380281690127E-2</v>
      </c>
      <c r="W4755" s="24"/>
      <c r="X4755" s="2" t="str">
        <f>IFERROR(MIN(VLOOKUP($W4755,margin_ranges!$A$5:$D$10,4,FALSE),$Q4755*100)/100,"")</f>
        <v/>
      </c>
      <c r="Y4755" s="6">
        <f t="shared" si="222"/>
        <v>67.234999999999999</v>
      </c>
      <c r="Z4755" s="6">
        <f>IF($A4755="placement",Y4755,SUMIF($C$10:$C$6209,$C4755,$Y$10:$Y$6209))</f>
        <v>67.234999999999999</v>
      </c>
      <c r="AA4755" s="17">
        <f t="shared" si="223"/>
        <v>-1.0563380281690127E-2</v>
      </c>
    </row>
    <row r="4756" spans="1:27" x14ac:dyDescent="0.3">
      <c r="A4756" s="16" t="s">
        <v>33</v>
      </c>
      <c r="B4756" s="16" t="s">
        <v>8355</v>
      </c>
      <c r="C4756" s="16" t="s">
        <v>8356</v>
      </c>
      <c r="D4756" s="8" t="s">
        <v>34</v>
      </c>
      <c r="E4756" s="16"/>
      <c r="F4756" s="17">
        <v>0.26213782048047701</v>
      </c>
      <c r="G4756" s="17">
        <v>1</v>
      </c>
      <c r="H4756" s="36">
        <v>674.5625</v>
      </c>
      <c r="I4756" s="36">
        <v>124.5146</v>
      </c>
      <c r="J4756" s="22">
        <v>743</v>
      </c>
      <c r="K4756" s="22">
        <v>134</v>
      </c>
      <c r="L4756" s="18">
        <v>0.18459999999999999</v>
      </c>
      <c r="M4756" s="19">
        <v>0.19896838999999999</v>
      </c>
      <c r="N4756" s="20">
        <v>8.2380999999999996E-2</v>
      </c>
      <c r="O4756" s="22">
        <f>IFERROR(VLOOKUP($C4756,'site totals'!$J$2:$K$607,2,FALSE),1)</f>
        <v>346.84249999999997</v>
      </c>
      <c r="P4756" s="21"/>
      <c r="Q4756" s="18">
        <v>0.58595936559999995</v>
      </c>
      <c r="R4756" s="17">
        <v>0.2621</v>
      </c>
      <c r="S4756" s="18" t="str">
        <f>IF($A4756="site","",VLOOKUP($P4756,margin_ranges!$A$5:$D$10,4,FALSE)/100)</f>
        <v/>
      </c>
      <c r="T4756" s="22" t="str">
        <f>IF(A4756="placement",$J4756*MIN($Q4756,$S4756),"")</f>
        <v/>
      </c>
      <c r="U4756" s="22">
        <f>IF($A4756="placement",T4756,SUMIF($C$10:$C$6209,$C4756,$T$10:$T$6209))</f>
        <v>221.33999999999997</v>
      </c>
      <c r="V4756" s="37">
        <f t="shared" si="224"/>
        <v>-4.8516606272538176E-2</v>
      </c>
      <c r="W4756" s="38"/>
      <c r="X4756" s="18" t="str">
        <f>IFERROR(MIN(VLOOKUP($W4756,margin_ranges!$A$5:$D$10,4,FALSE),$Q4756*100)/100,"")</f>
        <v/>
      </c>
      <c r="Y4756" s="6" t="str">
        <f t="shared" si="222"/>
        <v/>
      </c>
      <c r="Z4756" s="6">
        <f>IF($A4756="placement",Y4756,SUMIF($C$10:$C$6209,$C4756,$Y$10:$Y$6209))</f>
        <v>221.33999999999997</v>
      </c>
      <c r="AA4756" s="17">
        <f t="shared" si="223"/>
        <v>-4.8516606272538176E-2</v>
      </c>
    </row>
    <row r="4757" spans="1:27" hidden="1" x14ac:dyDescent="0.3">
      <c r="A4757" s="8" t="s">
        <v>17</v>
      </c>
      <c r="B4757" s="8" t="s">
        <v>7918</v>
      </c>
      <c r="C4757" s="8" t="s">
        <v>7919</v>
      </c>
      <c r="D4757" s="8" t="s">
        <v>7946</v>
      </c>
      <c r="E4757" s="8" t="s">
        <v>7947</v>
      </c>
      <c r="F4757" s="29">
        <v>0.25</v>
      </c>
      <c r="G4757" s="29">
        <v>0</v>
      </c>
      <c r="H4757" s="30">
        <v>6.6329000000000002</v>
      </c>
      <c r="I4757" s="30">
        <v>0.20580000000000001</v>
      </c>
      <c r="J4757" s="14">
        <v>8</v>
      </c>
      <c r="K4757" s="14">
        <v>2</v>
      </c>
      <c r="L4757" s="12">
        <v>3.1E-2</v>
      </c>
      <c r="M4757" s="7">
        <v>1.26289483</v>
      </c>
      <c r="N4757" s="31">
        <v>0.85</v>
      </c>
      <c r="O4757" s="14">
        <f>IFERROR(VLOOKUP($C4757,'site totals'!$J$2:$K$607,2,FALSE),1)</f>
        <v>346.12060000000002</v>
      </c>
      <c r="P4757" s="32" t="s">
        <v>91</v>
      </c>
      <c r="Q4757" s="12">
        <v>0.32694316179999999</v>
      </c>
      <c r="R4757" s="29">
        <v>0.25</v>
      </c>
      <c r="S4757" s="2">
        <f>IF($A4757="site","",VLOOKUP($P4757,margin_ranges!$A$5:$D$10,4,FALSE)/100)</f>
        <v>0.29749999999999999</v>
      </c>
      <c r="T4757" s="6">
        <f>IF(A4757="placement",$J4757*MIN($Q4757,$S4757),"")</f>
        <v>2.38</v>
      </c>
      <c r="U4757" s="6">
        <f>IF($A4757="placement",T4757,SUMIF($C$10:$C$6209,$C4757,$T$10:$T$6209))</f>
        <v>2.38</v>
      </c>
      <c r="V4757" s="34">
        <f t="shared" si="224"/>
        <v>-6.3333333333333353E-2</v>
      </c>
      <c r="W4757" s="24"/>
      <c r="X4757" s="2" t="str">
        <f>IFERROR(MIN(VLOOKUP($W4757,margin_ranges!$A$5:$D$10,4,FALSE),$Q4757*100)/100,"")</f>
        <v/>
      </c>
      <c r="Y4757" s="6">
        <f t="shared" si="222"/>
        <v>2.38</v>
      </c>
      <c r="Z4757" s="6">
        <f>IF($A4757="placement",Y4757,SUMIF($C$10:$C$6209,$C4757,$Y$10:$Y$6209))</f>
        <v>2.38</v>
      </c>
      <c r="AA4757" s="29">
        <f t="shared" si="223"/>
        <v>-6.3333333333333353E-2</v>
      </c>
    </row>
    <row r="4758" spans="1:27" hidden="1" x14ac:dyDescent="0.3">
      <c r="A4758" s="8" t="s">
        <v>17</v>
      </c>
      <c r="B4758" s="8" t="s">
        <v>7918</v>
      </c>
      <c r="C4758" s="8" t="s">
        <v>7919</v>
      </c>
      <c r="D4758" s="8" t="s">
        <v>7958</v>
      </c>
      <c r="E4758" s="8" t="s">
        <v>7959</v>
      </c>
      <c r="F4758" s="29">
        <v>0.25</v>
      </c>
      <c r="G4758" s="29">
        <v>0</v>
      </c>
      <c r="H4758" s="30">
        <v>7.4981</v>
      </c>
      <c r="I4758" s="30">
        <v>0.92630000000000001</v>
      </c>
      <c r="J4758" s="14">
        <v>39</v>
      </c>
      <c r="K4758" s="14">
        <v>10</v>
      </c>
      <c r="L4758" s="12">
        <v>0.1235</v>
      </c>
      <c r="M4758" s="7">
        <v>1.40681678</v>
      </c>
      <c r="N4758" s="31">
        <v>0.85</v>
      </c>
      <c r="O4758" s="14">
        <f>IFERROR(VLOOKUP($C4758,'site totals'!$J$2:$K$607,2,FALSE),1)</f>
        <v>346.12060000000002</v>
      </c>
      <c r="P4758" s="32" t="s">
        <v>91</v>
      </c>
      <c r="Q4758" s="12">
        <v>0.39579907469999998</v>
      </c>
      <c r="R4758" s="29">
        <v>0.25</v>
      </c>
      <c r="S4758" s="2">
        <f>IF($A4758="site","",VLOOKUP($P4758,margin_ranges!$A$5:$D$10,4,FALSE)/100)</f>
        <v>0.29749999999999999</v>
      </c>
      <c r="T4758" s="6">
        <f>IF(A4758="placement",$J4758*MIN($Q4758,$S4758),"")</f>
        <v>11.602499999999999</v>
      </c>
      <c r="U4758" s="6">
        <f>IF($A4758="placement",T4758,SUMIF($C$10:$C$6209,$C4758,$T$10:$T$6209))</f>
        <v>11.602499999999999</v>
      </c>
      <c r="V4758" s="34">
        <f t="shared" si="224"/>
        <v>-6.3333333333333353E-2</v>
      </c>
      <c r="W4758" s="24"/>
      <c r="X4758" s="2" t="str">
        <f>IFERROR(MIN(VLOOKUP($W4758,margin_ranges!$A$5:$D$10,4,FALSE),$Q4758*100)/100,"")</f>
        <v/>
      </c>
      <c r="Y4758" s="6">
        <f t="shared" si="222"/>
        <v>11.602499999999999</v>
      </c>
      <c r="Z4758" s="6">
        <f>IF($A4758="placement",Y4758,SUMIF($C$10:$C$6209,$C4758,$Y$10:$Y$6209))</f>
        <v>11.602499999999999</v>
      </c>
      <c r="AA4758" s="29">
        <f t="shared" si="223"/>
        <v>-6.3333333333333353E-2</v>
      </c>
    </row>
    <row r="4759" spans="1:27" hidden="1" x14ac:dyDescent="0.3">
      <c r="A4759" s="8" t="s">
        <v>17</v>
      </c>
      <c r="B4759" s="8" t="s">
        <v>7918</v>
      </c>
      <c r="C4759" s="8" t="s">
        <v>7919</v>
      </c>
      <c r="D4759" s="8" t="s">
        <v>7956</v>
      </c>
      <c r="E4759" s="8" t="s">
        <v>7957</v>
      </c>
      <c r="F4759" s="29">
        <v>0.249999999999999</v>
      </c>
      <c r="G4759" s="29">
        <v>1</v>
      </c>
      <c r="H4759" s="30">
        <v>122.5886</v>
      </c>
      <c r="I4759" s="30">
        <v>1.0068999999999999</v>
      </c>
      <c r="J4759" s="14">
        <v>39</v>
      </c>
      <c r="K4759" s="14">
        <v>10</v>
      </c>
      <c r="L4759" s="12">
        <v>8.2000000000000007E-3</v>
      </c>
      <c r="M4759" s="7">
        <v>1.27857548</v>
      </c>
      <c r="N4759" s="31">
        <v>0.85</v>
      </c>
      <c r="O4759" s="14">
        <f>IFERROR(VLOOKUP($C4759,'site totals'!$J$2:$K$607,2,FALSE),1)</f>
        <v>346.12060000000002</v>
      </c>
      <c r="P4759" s="32" t="s">
        <v>91</v>
      </c>
      <c r="Q4759" s="12">
        <v>0.33519763850000001</v>
      </c>
      <c r="R4759" s="29">
        <v>0.25</v>
      </c>
      <c r="S4759" s="2">
        <f>IF($A4759="site","",VLOOKUP($P4759,margin_ranges!$A$5:$D$10,4,FALSE)/100)</f>
        <v>0.29749999999999999</v>
      </c>
      <c r="T4759" s="6">
        <f>IF(A4759="placement",$J4759*MIN($Q4759,$S4759),"")</f>
        <v>11.602499999999999</v>
      </c>
      <c r="U4759" s="6">
        <f>IF($A4759="placement",T4759,SUMIF($C$10:$C$6209,$C4759,$T$10:$T$6209))</f>
        <v>11.602499999999999</v>
      </c>
      <c r="V4759" s="34">
        <f t="shared" si="224"/>
        <v>-6.3333333333333353E-2</v>
      </c>
      <c r="W4759" s="24"/>
      <c r="X4759" s="2" t="str">
        <f>IFERROR(MIN(VLOOKUP($W4759,margin_ranges!$A$5:$D$10,4,FALSE),$Q4759*100)/100,"")</f>
        <v/>
      </c>
      <c r="Y4759" s="6">
        <f t="shared" si="222"/>
        <v>11.602499999999999</v>
      </c>
      <c r="Z4759" s="6">
        <f>IF($A4759="placement",Y4759,SUMIF($C$10:$C$6209,$C4759,$Y$10:$Y$6209))</f>
        <v>11.602499999999999</v>
      </c>
      <c r="AA4759" s="29">
        <f t="shared" si="223"/>
        <v>-6.3333333333333353E-2</v>
      </c>
    </row>
    <row r="4760" spans="1:27" hidden="1" x14ac:dyDescent="0.3">
      <c r="A4760" s="8" t="s">
        <v>17</v>
      </c>
      <c r="B4760" s="8" t="s">
        <v>7918</v>
      </c>
      <c r="C4760" s="8" t="s">
        <v>7919</v>
      </c>
      <c r="D4760" s="8" t="s">
        <v>7960</v>
      </c>
      <c r="E4760" s="8" t="s">
        <v>7961</v>
      </c>
      <c r="F4760" s="29">
        <v>0.25</v>
      </c>
      <c r="G4760" s="29">
        <v>0</v>
      </c>
      <c r="H4760" s="30">
        <v>7.3548999999999998</v>
      </c>
      <c r="I4760" s="30">
        <v>0.98029999999999995</v>
      </c>
      <c r="J4760" s="14">
        <v>35</v>
      </c>
      <c r="K4760" s="14">
        <v>9</v>
      </c>
      <c r="L4760" s="12">
        <v>0.1333</v>
      </c>
      <c r="M4760" s="7">
        <v>1.1875837899999999</v>
      </c>
      <c r="N4760" s="31">
        <v>0.85</v>
      </c>
      <c r="O4760" s="14">
        <f>IFERROR(VLOOKUP($C4760,'site totals'!$J$2:$K$607,2,FALSE),1)</f>
        <v>346.12060000000002</v>
      </c>
      <c r="P4760" s="32" t="s">
        <v>91</v>
      </c>
      <c r="Q4760" s="12">
        <v>0.28426103180000001</v>
      </c>
      <c r="R4760" s="29">
        <v>0.25</v>
      </c>
      <c r="S4760" s="2">
        <f>IF($A4760="site","",VLOOKUP($P4760,margin_ranges!$A$5:$D$10,4,FALSE)/100)</f>
        <v>0.29749999999999999</v>
      </c>
      <c r="T4760" s="6">
        <f>IF(A4760="placement",$J4760*MIN($Q4760,$S4760),"")</f>
        <v>9.9491361129999998</v>
      </c>
      <c r="U4760" s="6">
        <f>IF($A4760="placement",T4760,SUMIF($C$10:$C$6209,$C4760,$T$10:$T$6209))</f>
        <v>9.9491361129999998</v>
      </c>
      <c r="V4760" s="34">
        <f t="shared" si="224"/>
        <v>-4.5681375733333418E-2</v>
      </c>
      <c r="W4760" s="24"/>
      <c r="X4760" s="2" t="str">
        <f>IFERROR(MIN(VLOOKUP($W4760,margin_ranges!$A$5:$D$10,4,FALSE),$Q4760*100)/100,"")</f>
        <v/>
      </c>
      <c r="Y4760" s="6">
        <f t="shared" si="222"/>
        <v>9.9491361129999998</v>
      </c>
      <c r="Z4760" s="6">
        <f>IF($A4760="placement",Y4760,SUMIF($C$10:$C$6209,$C4760,$Y$10:$Y$6209))</f>
        <v>9.9491361129999998</v>
      </c>
      <c r="AA4760" s="17">
        <f t="shared" si="223"/>
        <v>-4.5681375733333418E-2</v>
      </c>
    </row>
    <row r="4761" spans="1:27" hidden="1" x14ac:dyDescent="0.3">
      <c r="A4761" s="8" t="s">
        <v>17</v>
      </c>
      <c r="B4761" s="8" t="s">
        <v>7918</v>
      </c>
      <c r="C4761" s="8" t="s">
        <v>7919</v>
      </c>
      <c r="D4761" s="8" t="s">
        <v>7968</v>
      </c>
      <c r="E4761" s="8" t="s">
        <v>7969</v>
      </c>
      <c r="F4761" s="29">
        <v>0.25</v>
      </c>
      <c r="G4761" s="29">
        <v>0</v>
      </c>
      <c r="H4761" s="30">
        <v>7.9965000000000002</v>
      </c>
      <c r="I4761" s="30">
        <v>0.34210000000000002</v>
      </c>
      <c r="J4761" s="14">
        <v>12</v>
      </c>
      <c r="K4761" s="14">
        <v>3</v>
      </c>
      <c r="L4761" s="12">
        <v>4.2799999999999998E-2</v>
      </c>
      <c r="M4761" s="7">
        <v>1.1734864300000001</v>
      </c>
      <c r="N4761" s="31">
        <v>0.85</v>
      </c>
      <c r="O4761" s="14">
        <f>IFERROR(VLOOKUP($C4761,'site totals'!$J$2:$K$607,2,FALSE),1)</f>
        <v>346.12060000000002</v>
      </c>
      <c r="P4761" s="32" t="s">
        <v>91</v>
      </c>
      <c r="Q4761" s="12">
        <v>0.2756626935</v>
      </c>
      <c r="R4761" s="29">
        <v>0.25</v>
      </c>
      <c r="S4761" s="2">
        <f>IF($A4761="site","",VLOOKUP($P4761,margin_ranges!$A$5:$D$10,4,FALSE)/100)</f>
        <v>0.29749999999999999</v>
      </c>
      <c r="T4761" s="6">
        <f>IF(A4761="placement",$J4761*MIN($Q4761,$S4761),"")</f>
        <v>3.3079523220000002</v>
      </c>
      <c r="U4761" s="6">
        <f>IF($A4761="placement",T4761,SUMIF($C$10:$C$6209,$C4761,$T$10:$T$6209))</f>
        <v>3.3079523220000002</v>
      </c>
      <c r="V4761" s="34">
        <f t="shared" si="224"/>
        <v>-3.4216924666666704E-2</v>
      </c>
      <c r="W4761" s="24"/>
      <c r="X4761" s="2" t="str">
        <f>IFERROR(MIN(VLOOKUP($W4761,margin_ranges!$A$5:$D$10,4,FALSE),$Q4761*100)/100,"")</f>
        <v/>
      </c>
      <c r="Y4761" s="6">
        <f t="shared" si="222"/>
        <v>3.3079523220000002</v>
      </c>
      <c r="Z4761" s="6">
        <f>IF($A4761="placement",Y4761,SUMIF($C$10:$C$6209,$C4761,$Y$10:$Y$6209))</f>
        <v>3.3079523220000002</v>
      </c>
      <c r="AA4761" s="29">
        <f t="shared" si="223"/>
        <v>-3.4216924666666704E-2</v>
      </c>
    </row>
    <row r="4762" spans="1:27" hidden="1" x14ac:dyDescent="0.3">
      <c r="A4762" s="8" t="s">
        <v>17</v>
      </c>
      <c r="B4762" s="8" t="s">
        <v>7918</v>
      </c>
      <c r="C4762" s="8" t="s">
        <v>7919</v>
      </c>
      <c r="D4762" s="8" t="s">
        <v>7962</v>
      </c>
      <c r="E4762" s="8" t="s">
        <v>7963</v>
      </c>
      <c r="F4762" s="29">
        <v>0.28999999999999998</v>
      </c>
      <c r="G4762" s="29">
        <v>0</v>
      </c>
      <c r="H4762" s="30">
        <v>7.1300999999999997</v>
      </c>
      <c r="I4762" s="30">
        <v>0.66600000000000004</v>
      </c>
      <c r="J4762" s="14">
        <v>24</v>
      </c>
      <c r="K4762" s="14">
        <v>6</v>
      </c>
      <c r="L4762" s="12">
        <v>9.3399999999999997E-2</v>
      </c>
      <c r="M4762" s="7">
        <v>1.21291291</v>
      </c>
      <c r="N4762" s="31">
        <v>0.85</v>
      </c>
      <c r="O4762" s="14">
        <f>IFERROR(VLOOKUP($C4762,'site totals'!$J$2:$K$607,2,FALSE),1)</f>
        <v>346.12060000000002</v>
      </c>
      <c r="P4762" s="32" t="s">
        <v>22</v>
      </c>
      <c r="Q4762" s="12">
        <v>0.29920772470000001</v>
      </c>
      <c r="R4762" s="29">
        <v>0.28999999999999998</v>
      </c>
      <c r="S4762" s="2">
        <f>IF($A4762="site","",VLOOKUP($P4762,margin_ranges!$A$5:$D$10,4,FALSE)/100)</f>
        <v>0.29749999999999999</v>
      </c>
      <c r="T4762" s="6">
        <f>IF(A4762="placement",$J4762*MIN($Q4762,$S4762),"")</f>
        <v>7.14</v>
      </c>
      <c r="U4762" s="6">
        <f>IF($A4762="placement",T4762,SUMIF($C$10:$C$6209,$C4762,$T$10:$T$6209))</f>
        <v>7.14</v>
      </c>
      <c r="V4762" s="34">
        <f t="shared" si="224"/>
        <v>-1.0563380281690127E-2</v>
      </c>
      <c r="W4762" s="24"/>
      <c r="X4762" s="2" t="str">
        <f>IFERROR(MIN(VLOOKUP($W4762,margin_ranges!$A$5:$D$10,4,FALSE),$Q4762*100)/100,"")</f>
        <v/>
      </c>
      <c r="Y4762" s="6">
        <f t="shared" si="222"/>
        <v>7.14</v>
      </c>
      <c r="Z4762" s="6">
        <f>IF($A4762="placement",Y4762,SUMIF($C$10:$C$6209,$C4762,$Y$10:$Y$6209))</f>
        <v>7.14</v>
      </c>
      <c r="AA4762" s="29">
        <f t="shared" si="223"/>
        <v>-1.0563380281690127E-2</v>
      </c>
    </row>
    <row r="4763" spans="1:27" hidden="1" x14ac:dyDescent="0.3">
      <c r="A4763" s="8" t="s">
        <v>17</v>
      </c>
      <c r="B4763" s="8" t="s">
        <v>7918</v>
      </c>
      <c r="C4763" s="8" t="s">
        <v>7919</v>
      </c>
      <c r="D4763" s="8" t="s">
        <v>7934</v>
      </c>
      <c r="E4763" s="8" t="s">
        <v>7935</v>
      </c>
      <c r="F4763" s="29">
        <v>0.25</v>
      </c>
      <c r="G4763" s="29">
        <v>0</v>
      </c>
      <c r="H4763" s="30">
        <v>7.3986000000000001</v>
      </c>
      <c r="I4763" s="30">
        <v>1.2218</v>
      </c>
      <c r="J4763" s="14">
        <v>42</v>
      </c>
      <c r="K4763" s="14">
        <v>9</v>
      </c>
      <c r="L4763" s="12">
        <v>0.1651</v>
      </c>
      <c r="M4763" s="7">
        <v>1.14453084</v>
      </c>
      <c r="N4763" s="31">
        <v>0.85</v>
      </c>
      <c r="O4763" s="14">
        <f>IFERROR(VLOOKUP($C4763,'site totals'!$J$2:$K$607,2,FALSE),1)</f>
        <v>346.12060000000002</v>
      </c>
      <c r="P4763" s="32" t="s">
        <v>91</v>
      </c>
      <c r="Q4763" s="12">
        <v>0.25733761719999998</v>
      </c>
      <c r="R4763" s="29">
        <v>0.25</v>
      </c>
      <c r="S4763" s="2">
        <f>IF($A4763="site","",VLOOKUP($P4763,margin_ranges!$A$5:$D$10,4,FALSE)/100)</f>
        <v>0.29749999999999999</v>
      </c>
      <c r="T4763" s="6">
        <f>IF(A4763="placement",$J4763*MIN($Q4763,$S4763),"")</f>
        <v>10.808179922399999</v>
      </c>
      <c r="U4763" s="6">
        <f>IF($A4763="placement",T4763,SUMIF($C$10:$C$6209,$C4763,$T$10:$T$6209))</f>
        <v>10.808179922399999</v>
      </c>
      <c r="V4763" s="34">
        <f t="shared" si="224"/>
        <v>-9.7834895999999727E-3</v>
      </c>
      <c r="W4763" s="24"/>
      <c r="X4763" s="2" t="str">
        <f>IFERROR(MIN(VLOOKUP($W4763,margin_ranges!$A$5:$D$10,4,FALSE),$Q4763*100)/100,"")</f>
        <v/>
      </c>
      <c r="Y4763" s="6">
        <f t="shared" si="222"/>
        <v>10.808179922399999</v>
      </c>
      <c r="Z4763" s="6">
        <f>IF($A4763="placement",Y4763,SUMIF($C$10:$C$6209,$C4763,$Y$10:$Y$6209))</f>
        <v>10.808179922399999</v>
      </c>
      <c r="AA4763" s="29">
        <f t="shared" si="223"/>
        <v>-9.7834895999999727E-3</v>
      </c>
    </row>
    <row r="4764" spans="1:27" hidden="1" x14ac:dyDescent="0.3">
      <c r="A4764" s="8" t="s">
        <v>17</v>
      </c>
      <c r="B4764" s="8" t="s">
        <v>7918</v>
      </c>
      <c r="C4764" s="8" t="s">
        <v>7919</v>
      </c>
      <c r="D4764" s="8" t="s">
        <v>7974</v>
      </c>
      <c r="E4764" s="8" t="s">
        <v>7975</v>
      </c>
      <c r="F4764" s="29">
        <v>0.25144558806522399</v>
      </c>
      <c r="G4764" s="29">
        <v>0</v>
      </c>
      <c r="H4764" s="30">
        <v>4.5388000000000002</v>
      </c>
      <c r="I4764" s="30">
        <v>0.21759999999999999</v>
      </c>
      <c r="J4764" s="14">
        <v>7</v>
      </c>
      <c r="K4764" s="14">
        <v>2</v>
      </c>
      <c r="L4764" s="12">
        <v>4.7899999999999998E-2</v>
      </c>
      <c r="M4764" s="7">
        <v>1.1355219999999999</v>
      </c>
      <c r="N4764" s="31">
        <v>0.85</v>
      </c>
      <c r="O4764" s="14">
        <f>IFERROR(VLOOKUP($C4764,'site totals'!$J$2:$K$607,2,FALSE),1)</f>
        <v>346.12060000000002</v>
      </c>
      <c r="P4764" s="32" t="s">
        <v>22</v>
      </c>
      <c r="Q4764" s="12">
        <v>0.25144558810000001</v>
      </c>
      <c r="R4764" s="29">
        <v>0.28000000000000003</v>
      </c>
      <c r="S4764" s="2">
        <f>IF($A4764="site","",VLOOKUP($P4764,margin_ranges!$A$5:$D$10,4,FALSE)/100)</f>
        <v>0.29749999999999999</v>
      </c>
      <c r="T4764" s="6">
        <f>IF(A4764="placement",$J4764*MIN($Q4764,$S4764),"")</f>
        <v>1.7601191167000001</v>
      </c>
      <c r="U4764" s="6">
        <f>IF($A4764="placement",T4764,SUMIF($C$10:$C$6209,$C4764,$T$10:$T$6209))</f>
        <v>1.7601191167000001</v>
      </c>
      <c r="V4764" s="34">
        <f t="shared" si="224"/>
        <v>3.9658905416666501E-2</v>
      </c>
      <c r="W4764" s="24"/>
      <c r="X4764" s="2" t="str">
        <f>IFERROR(MIN(VLOOKUP($W4764,margin_ranges!$A$5:$D$10,4,FALSE),$Q4764*100)/100,"")</f>
        <v/>
      </c>
      <c r="Y4764" s="6">
        <f t="shared" si="222"/>
        <v>1.7601191167000001</v>
      </c>
      <c r="Z4764" s="6">
        <f>IF($A4764="placement",Y4764,SUMIF($C$10:$C$6209,$C4764,$Y$10:$Y$6209))</f>
        <v>1.7601191167000001</v>
      </c>
      <c r="AA4764" s="29">
        <f t="shared" si="223"/>
        <v>3.9658905416666501E-2</v>
      </c>
    </row>
    <row r="4765" spans="1:27" hidden="1" x14ac:dyDescent="0.3">
      <c r="A4765" s="8" t="s">
        <v>17</v>
      </c>
      <c r="B4765" s="8" t="s">
        <v>7918</v>
      </c>
      <c r="C4765" s="8" t="s">
        <v>7919</v>
      </c>
      <c r="D4765" s="8" t="s">
        <v>7964</v>
      </c>
      <c r="E4765" s="8" t="s">
        <v>7965</v>
      </c>
      <c r="F4765" s="29">
        <v>9.6800667312452904E-2</v>
      </c>
      <c r="G4765" s="29">
        <v>0</v>
      </c>
      <c r="H4765" s="30">
        <v>2.3885999999999998</v>
      </c>
      <c r="I4765" s="30">
        <v>0.28210000000000002</v>
      </c>
      <c r="J4765" s="14">
        <v>8</v>
      </c>
      <c r="K4765" s="14">
        <v>2</v>
      </c>
      <c r="L4765" s="12">
        <v>0.1181</v>
      </c>
      <c r="M4765" s="7">
        <v>0.94109900999999996</v>
      </c>
      <c r="N4765" s="31">
        <v>0.85</v>
      </c>
      <c r="O4765" s="14">
        <f>IFERROR(VLOOKUP($C4765,'site totals'!$J$2:$K$607,2,FALSE),1)</f>
        <v>346.12060000000002</v>
      </c>
      <c r="P4765" s="32" t="s">
        <v>91</v>
      </c>
      <c r="Q4765" s="12">
        <v>9.6800667300000004E-2</v>
      </c>
      <c r="R4765" s="29">
        <v>0.3</v>
      </c>
      <c r="S4765" s="2">
        <f>IF($A4765="site","",VLOOKUP($P4765,margin_ranges!$A$5:$D$10,4,FALSE)/100)</f>
        <v>0.29749999999999999</v>
      </c>
      <c r="T4765" s="6">
        <f>IF(A4765="placement",$J4765*MIN($Q4765,$S4765),"")</f>
        <v>0.77440533840000003</v>
      </c>
      <c r="U4765" s="6">
        <f>IF($A4765="placement",T4765,SUMIF($C$10:$C$6209,$C4765,$T$10:$T$6209))</f>
        <v>0.77440533840000003</v>
      </c>
      <c r="V4765" s="34">
        <f t="shared" si="224"/>
        <v>0.29028476100000011</v>
      </c>
      <c r="W4765" s="24"/>
      <c r="X4765" s="2" t="str">
        <f>IFERROR(MIN(VLOOKUP($W4765,margin_ranges!$A$5:$D$10,4,FALSE),$Q4765*100)/100,"")</f>
        <v/>
      </c>
      <c r="Y4765" s="6">
        <f t="shared" si="222"/>
        <v>0.77440533840000003</v>
      </c>
      <c r="Z4765" s="6">
        <f>IF($A4765="placement",Y4765,SUMIF($C$10:$C$6209,$C4765,$Y$10:$Y$6209))</f>
        <v>0.77440533840000003</v>
      </c>
      <c r="AA4765" s="29">
        <f t="shared" si="223"/>
        <v>0.29028476100000011</v>
      </c>
    </row>
    <row r="4766" spans="1:27" hidden="1" x14ac:dyDescent="0.3">
      <c r="A4766" s="8" t="s">
        <v>17</v>
      </c>
      <c r="B4766" s="8" t="s">
        <v>7918</v>
      </c>
      <c r="C4766" s="8" t="s">
        <v>7919</v>
      </c>
      <c r="D4766" s="33" t="s">
        <v>7942</v>
      </c>
      <c r="E4766" s="8" t="s">
        <v>7943</v>
      </c>
      <c r="F4766" s="29">
        <v>0.294048119352805</v>
      </c>
      <c r="G4766" s="29">
        <v>0</v>
      </c>
      <c r="H4766" s="30">
        <v>5.1158000000000001</v>
      </c>
      <c r="I4766" s="30">
        <v>0.22589999999999999</v>
      </c>
      <c r="J4766" s="14">
        <v>8</v>
      </c>
      <c r="K4766" s="14">
        <v>2</v>
      </c>
      <c r="L4766" s="12">
        <v>4.41E-2</v>
      </c>
      <c r="M4766" s="7">
        <v>1.20404807</v>
      </c>
      <c r="N4766" s="31">
        <v>0.85</v>
      </c>
      <c r="O4766" s="14">
        <f>IFERROR(VLOOKUP($C4766,'site totals'!$J$2:$K$607,2,FALSE),1)</f>
        <v>346.12060000000002</v>
      </c>
      <c r="P4766" s="32" t="s">
        <v>22</v>
      </c>
      <c r="Q4766" s="12">
        <v>0.29404811939999997</v>
      </c>
      <c r="R4766" s="29">
        <v>0.31</v>
      </c>
      <c r="S4766" s="2">
        <f>IF($A4766="site","",VLOOKUP($P4766,margin_ranges!$A$5:$D$10,4,FALSE)/100)</f>
        <v>0.29749999999999999</v>
      </c>
      <c r="T4766" s="6">
        <f>IF(A4766="placement",$J4766*MIN($Q4766,$S4766),"")</f>
        <v>2.3523849551999998</v>
      </c>
      <c r="U4766" s="6">
        <f>IF($A4766="placement",T4766,SUMIF($C$10:$C$6209,$C4766,$T$10:$T$6209))</f>
        <v>2.3523849551999998</v>
      </c>
      <c r="V4766" s="34">
        <f t="shared" si="224"/>
        <v>2.311866753623204E-2</v>
      </c>
      <c r="W4766" s="24"/>
      <c r="X4766" s="2" t="str">
        <f>IFERROR(MIN(VLOOKUP($W4766,margin_ranges!$A$5:$D$10,4,FALSE),$Q4766*100)/100,"")</f>
        <v/>
      </c>
      <c r="Y4766" s="6">
        <f t="shared" si="222"/>
        <v>2.3523849551999998</v>
      </c>
      <c r="Z4766" s="6">
        <f>IF($A4766="placement",Y4766,SUMIF($C$10:$C$6209,$C4766,$Y$10:$Y$6209))</f>
        <v>2.3523849551999998</v>
      </c>
      <c r="AA4766" s="29">
        <f t="shared" si="223"/>
        <v>2.311866753623204E-2</v>
      </c>
    </row>
    <row r="4767" spans="1:27" hidden="1" x14ac:dyDescent="0.3">
      <c r="A4767" s="8" t="s">
        <v>17</v>
      </c>
      <c r="B4767" s="8" t="s">
        <v>7918</v>
      </c>
      <c r="C4767" s="8" t="s">
        <v>7919</v>
      </c>
      <c r="D4767" s="8" t="s">
        <v>7920</v>
      </c>
      <c r="E4767" s="8" t="s">
        <v>7921</v>
      </c>
      <c r="F4767" s="29">
        <v>0.22820418204182</v>
      </c>
      <c r="G4767" s="29">
        <v>0</v>
      </c>
      <c r="H4767" s="30">
        <v>4.6756000000000002</v>
      </c>
      <c r="I4767" s="30">
        <v>0.2636</v>
      </c>
      <c r="J4767" s="14">
        <v>9</v>
      </c>
      <c r="K4767" s="14">
        <v>2</v>
      </c>
      <c r="L4767" s="12">
        <v>5.6399999999999999E-2</v>
      </c>
      <c r="M4767" s="7">
        <v>1.1013275499999999</v>
      </c>
      <c r="N4767" s="31">
        <v>0.85</v>
      </c>
      <c r="O4767" s="14">
        <f>IFERROR(VLOOKUP($C4767,'site totals'!$J$2:$K$607,2,FALSE),1)</f>
        <v>346.12060000000002</v>
      </c>
      <c r="P4767" s="32" t="s">
        <v>22</v>
      </c>
      <c r="Q4767" s="12">
        <v>0.22820418200000001</v>
      </c>
      <c r="R4767" s="29">
        <v>0.3</v>
      </c>
      <c r="S4767" s="2">
        <f>IF($A4767="site","",VLOOKUP($P4767,margin_ranges!$A$5:$D$10,4,FALSE)/100)</f>
        <v>0.29749999999999999</v>
      </c>
      <c r="T4767" s="6">
        <f>IF(A4767="placement",$J4767*MIN($Q4767,$S4767),"")</f>
        <v>2.0538376380000001</v>
      </c>
      <c r="U4767" s="6">
        <f>IF($A4767="placement",T4767,SUMIF($C$10:$C$6209,$C4767,$T$10:$T$6209))</f>
        <v>2.0538376380000001</v>
      </c>
      <c r="V4767" s="34">
        <f t="shared" si="224"/>
        <v>0.1025654542857144</v>
      </c>
      <c r="W4767" s="24"/>
      <c r="X4767" s="2" t="str">
        <f>IFERROR(MIN(VLOOKUP($W4767,margin_ranges!$A$5:$D$10,4,FALSE),$Q4767*100)/100,"")</f>
        <v/>
      </c>
      <c r="Y4767" s="6">
        <f t="shared" si="222"/>
        <v>2.0538376380000001</v>
      </c>
      <c r="Z4767" s="6">
        <f>IF($A4767="placement",Y4767,SUMIF($C$10:$C$6209,$C4767,$Y$10:$Y$6209))</f>
        <v>2.0538376380000001</v>
      </c>
      <c r="AA4767" s="29">
        <f t="shared" si="223"/>
        <v>0.1025654542857144</v>
      </c>
    </row>
    <row r="4768" spans="1:27" hidden="1" x14ac:dyDescent="0.3">
      <c r="A4768" s="8" t="s">
        <v>17</v>
      </c>
      <c r="B4768" s="8" t="s">
        <v>7918</v>
      </c>
      <c r="C4768" s="8" t="s">
        <v>7919</v>
      </c>
      <c r="D4768" s="8" t="s">
        <v>7930</v>
      </c>
      <c r="E4768" s="8" t="s">
        <v>7931</v>
      </c>
      <c r="F4768" s="29">
        <v>0.151425282178341</v>
      </c>
      <c r="G4768" s="29">
        <v>0</v>
      </c>
      <c r="H4768" s="30">
        <v>5.1783999999999999</v>
      </c>
      <c r="I4768" s="30">
        <v>0.28489999999999999</v>
      </c>
      <c r="J4768" s="14">
        <v>9</v>
      </c>
      <c r="K4768" s="14">
        <v>2</v>
      </c>
      <c r="L4768" s="12">
        <v>5.5E-2</v>
      </c>
      <c r="M4768" s="7">
        <v>1.00167962</v>
      </c>
      <c r="N4768" s="31">
        <v>0.85</v>
      </c>
      <c r="O4768" s="14">
        <f>IFERROR(VLOOKUP($C4768,'site totals'!$J$2:$K$607,2,FALSE),1)</f>
        <v>346.12060000000002</v>
      </c>
      <c r="P4768" s="32" t="s">
        <v>22</v>
      </c>
      <c r="Q4768" s="12">
        <v>0.15142528220000001</v>
      </c>
      <c r="R4768" s="29">
        <v>0.28999999999999998</v>
      </c>
      <c r="S4768" s="2">
        <f>IF($A4768="site","",VLOOKUP($P4768,margin_ranges!$A$5:$D$10,4,FALSE)/100)</f>
        <v>0.29749999999999999</v>
      </c>
      <c r="T4768" s="6">
        <f>IF(A4768="placement",$J4768*MIN($Q4768,$S4768),"")</f>
        <v>1.3628275398</v>
      </c>
      <c r="U4768" s="6">
        <f>IF($A4768="placement",T4768,SUMIF($C$10:$C$6209,$C4768,$T$10:$T$6209))</f>
        <v>1.3628275398</v>
      </c>
      <c r="V4768" s="34">
        <f t="shared" si="224"/>
        <v>0.19517565887323962</v>
      </c>
      <c r="W4768" s="24"/>
      <c r="X4768" s="2" t="str">
        <f>IFERROR(MIN(VLOOKUP($W4768,margin_ranges!$A$5:$D$10,4,FALSE),$Q4768*100)/100,"")</f>
        <v/>
      </c>
      <c r="Y4768" s="6">
        <f t="shared" ref="Y4768:Y4831" si="225">IF(A4768="placement",IF($X4768="",$T4768,$J4768*MIN($Q4768,$X4768)),"")</f>
        <v>1.3628275398</v>
      </c>
      <c r="Z4768" s="6">
        <f>IF($A4768="placement",Y4768,SUMIF($C$10:$C$6209,$C4768,$Y$10:$Y$6209))</f>
        <v>1.3628275398</v>
      </c>
      <c r="AA4768" s="29">
        <f t="shared" ref="AA4768:AA4831" si="226">($J4768-$Z4768)/($J4768*(1-$R4768))-1</f>
        <v>0.19517565887323962</v>
      </c>
    </row>
    <row r="4769" spans="1:27" hidden="1" x14ac:dyDescent="0.3">
      <c r="A4769" s="8" t="s">
        <v>17</v>
      </c>
      <c r="B4769" s="8" t="s">
        <v>7918</v>
      </c>
      <c r="C4769" s="8" t="s">
        <v>7919</v>
      </c>
      <c r="D4769" s="8" t="s">
        <v>7952</v>
      </c>
      <c r="E4769" s="8" t="s">
        <v>7953</v>
      </c>
      <c r="F4769" s="29">
        <v>0.227800810970887</v>
      </c>
      <c r="G4769" s="29">
        <v>0</v>
      </c>
      <c r="H4769" s="30">
        <v>6.2016999999999998</v>
      </c>
      <c r="I4769" s="30">
        <v>0.28489999999999999</v>
      </c>
      <c r="J4769" s="14">
        <v>9</v>
      </c>
      <c r="K4769" s="14">
        <v>2</v>
      </c>
      <c r="L4769" s="12">
        <v>4.5900000000000003E-2</v>
      </c>
      <c r="M4769" s="7">
        <v>1.1007522599999999</v>
      </c>
      <c r="N4769" s="31">
        <v>0.85</v>
      </c>
      <c r="O4769" s="14">
        <f>IFERROR(VLOOKUP($C4769,'site totals'!$J$2:$K$607,2,FALSE),1)</f>
        <v>346.12060000000002</v>
      </c>
      <c r="P4769" s="32" t="s">
        <v>91</v>
      </c>
      <c r="Q4769" s="12">
        <v>0.22780081099999999</v>
      </c>
      <c r="R4769" s="29">
        <v>0.25</v>
      </c>
      <c r="S4769" s="2">
        <f>IF($A4769="site","",VLOOKUP($P4769,margin_ranges!$A$5:$D$10,4,FALSE)/100)</f>
        <v>0.29749999999999999</v>
      </c>
      <c r="T4769" s="6">
        <f>IF(A4769="placement",$J4769*MIN($Q4769,$S4769),"")</f>
        <v>2.0502072989999998</v>
      </c>
      <c r="U4769" s="6">
        <f>IF($A4769="placement",T4769,SUMIF($C$10:$C$6209,$C4769,$T$10:$T$6209))</f>
        <v>2.0502072989999998</v>
      </c>
      <c r="V4769" s="34">
        <f t="shared" si="224"/>
        <v>2.9598918666666529E-2</v>
      </c>
      <c r="W4769" s="24"/>
      <c r="X4769" s="2" t="str">
        <f>IFERROR(MIN(VLOOKUP($W4769,margin_ranges!$A$5:$D$10,4,FALSE),$Q4769*100)/100,"")</f>
        <v/>
      </c>
      <c r="Y4769" s="6">
        <f t="shared" si="225"/>
        <v>2.0502072989999998</v>
      </c>
      <c r="Z4769" s="6">
        <f>IF($A4769="placement",Y4769,SUMIF($C$10:$C$6209,$C4769,$Y$10:$Y$6209))</f>
        <v>2.0502072989999998</v>
      </c>
      <c r="AA4769" s="29">
        <f t="shared" si="226"/>
        <v>2.9598918666666529E-2</v>
      </c>
    </row>
    <row r="4770" spans="1:27" hidden="1" x14ac:dyDescent="0.3">
      <c r="A4770" s="8" t="s">
        <v>17</v>
      </c>
      <c r="B4770" s="8" t="s">
        <v>7918</v>
      </c>
      <c r="C4770" s="8" t="s">
        <v>7919</v>
      </c>
      <c r="D4770" s="8" t="s">
        <v>7936</v>
      </c>
      <c r="E4770" s="8" t="s">
        <v>7937</v>
      </c>
      <c r="F4770" s="29">
        <v>0.18336251815153301</v>
      </c>
      <c r="G4770" s="29">
        <v>1</v>
      </c>
      <c r="H4770" s="30">
        <v>60.369700000000002</v>
      </c>
      <c r="I4770" s="30">
        <v>0.32140000000000002</v>
      </c>
      <c r="J4770" s="14">
        <v>10</v>
      </c>
      <c r="K4770" s="14">
        <v>3</v>
      </c>
      <c r="L4770" s="12">
        <v>5.3E-3</v>
      </c>
      <c r="M4770" s="7">
        <v>1.04085352</v>
      </c>
      <c r="N4770" s="31">
        <v>0.85</v>
      </c>
      <c r="O4770" s="14">
        <f>IFERROR(VLOOKUP($C4770,'site totals'!$J$2:$K$607,2,FALSE),1)</f>
        <v>346.12060000000002</v>
      </c>
      <c r="P4770" s="32" t="s">
        <v>91</v>
      </c>
      <c r="Q4770" s="12">
        <v>0.18336251819999999</v>
      </c>
      <c r="R4770" s="29">
        <v>0.3</v>
      </c>
      <c r="S4770" s="2">
        <f>IF($A4770="site","",VLOOKUP($P4770,margin_ranges!$A$5:$D$10,4,FALSE)/100)</f>
        <v>0.29749999999999999</v>
      </c>
      <c r="T4770" s="6">
        <f>IF(A4770="placement",$J4770*MIN($Q4770,$S4770),"")</f>
        <v>1.833625182</v>
      </c>
      <c r="U4770" s="6">
        <f>IF($A4770="placement",T4770,SUMIF($C$10:$C$6209,$C4770,$T$10:$T$6209))</f>
        <v>1.833625182</v>
      </c>
      <c r="V4770" s="34">
        <f t="shared" si="224"/>
        <v>0.16662497399999987</v>
      </c>
      <c r="W4770" s="24"/>
      <c r="X4770" s="2" t="str">
        <f>IFERROR(MIN(VLOOKUP($W4770,margin_ranges!$A$5:$D$10,4,FALSE),$Q4770*100)/100,"")</f>
        <v/>
      </c>
      <c r="Y4770" s="6">
        <f t="shared" si="225"/>
        <v>1.833625182</v>
      </c>
      <c r="Z4770" s="6">
        <f>IF($A4770="placement",Y4770,SUMIF($C$10:$C$6209,$C4770,$Y$10:$Y$6209))</f>
        <v>1.833625182</v>
      </c>
      <c r="AA4770" s="17">
        <f t="shared" si="226"/>
        <v>0.16662497399999987</v>
      </c>
    </row>
    <row r="4771" spans="1:27" hidden="1" x14ac:dyDescent="0.3">
      <c r="A4771" s="8" t="s">
        <v>17</v>
      </c>
      <c r="B4771" s="8" t="s">
        <v>7918</v>
      </c>
      <c r="C4771" s="8" t="s">
        <v>7919</v>
      </c>
      <c r="D4771" s="8" t="s">
        <v>7950</v>
      </c>
      <c r="E4771" s="8" t="s">
        <v>7951</v>
      </c>
      <c r="F4771" s="29">
        <v>0.17569850944420901</v>
      </c>
      <c r="G4771" s="29">
        <v>0</v>
      </c>
      <c r="H4771" s="30">
        <v>5.0388000000000002</v>
      </c>
      <c r="I4771" s="30">
        <v>0.34439999999999998</v>
      </c>
      <c r="J4771" s="14">
        <v>11</v>
      </c>
      <c r="K4771" s="14">
        <v>3</v>
      </c>
      <c r="L4771" s="12">
        <v>6.83E-2</v>
      </c>
      <c r="M4771" s="7">
        <v>1.0311760999999999</v>
      </c>
      <c r="N4771" s="31">
        <v>0.85</v>
      </c>
      <c r="O4771" s="14">
        <f>IFERROR(VLOOKUP($C4771,'site totals'!$J$2:$K$607,2,FALSE),1)</f>
        <v>346.12060000000002</v>
      </c>
      <c r="P4771" s="32" t="s">
        <v>22</v>
      </c>
      <c r="Q4771" s="12">
        <v>0.17569850940000001</v>
      </c>
      <c r="R4771" s="29">
        <v>0.3</v>
      </c>
      <c r="S4771" s="2">
        <f>IF($A4771="site","",VLOOKUP($P4771,margin_ranges!$A$5:$D$10,4,FALSE)/100)</f>
        <v>0.29749999999999999</v>
      </c>
      <c r="T4771" s="6">
        <f>IF(A4771="placement",$J4771*MIN($Q4771,$S4771),"")</f>
        <v>1.9326836034000001</v>
      </c>
      <c r="U4771" s="6">
        <f>IF($A4771="placement",T4771,SUMIF($C$10:$C$6209,$C4771,$T$10:$T$6209))</f>
        <v>1.9326836034000001</v>
      </c>
      <c r="V4771" s="34">
        <f t="shared" si="224"/>
        <v>0.17757355799999996</v>
      </c>
      <c r="W4771" s="24"/>
      <c r="X4771" s="2" t="str">
        <f>IFERROR(MIN(VLOOKUP($W4771,margin_ranges!$A$5:$D$10,4,FALSE),$Q4771*100)/100,"")</f>
        <v/>
      </c>
      <c r="Y4771" s="6">
        <f t="shared" si="225"/>
        <v>1.9326836034000001</v>
      </c>
      <c r="Z4771" s="6">
        <f>IF($A4771="placement",Y4771,SUMIF($C$10:$C$6209,$C4771,$Y$10:$Y$6209))</f>
        <v>1.9326836034000001</v>
      </c>
      <c r="AA4771" s="29">
        <f t="shared" si="226"/>
        <v>0.17757355799999996</v>
      </c>
    </row>
    <row r="4772" spans="1:27" hidden="1" x14ac:dyDescent="0.3">
      <c r="A4772" s="8" t="s">
        <v>17</v>
      </c>
      <c r="B4772" s="8" t="s">
        <v>7918</v>
      </c>
      <c r="C4772" s="8" t="s">
        <v>7919</v>
      </c>
      <c r="D4772" s="8" t="s">
        <v>7948</v>
      </c>
      <c r="E4772" s="8" t="s">
        <v>7949</v>
      </c>
      <c r="F4772" s="29">
        <v>0.215136950812056</v>
      </c>
      <c r="G4772" s="29">
        <v>0</v>
      </c>
      <c r="H4772" s="30">
        <v>10.1447</v>
      </c>
      <c r="I4772" s="30">
        <v>0.36909999999999998</v>
      </c>
      <c r="J4772" s="14">
        <v>12</v>
      </c>
      <c r="K4772" s="14">
        <v>3</v>
      </c>
      <c r="L4772" s="12">
        <v>3.6400000000000002E-2</v>
      </c>
      <c r="M4772" s="7">
        <v>1.0829914899999999</v>
      </c>
      <c r="N4772" s="31">
        <v>0.85</v>
      </c>
      <c r="O4772" s="14">
        <f>IFERROR(VLOOKUP($C4772,'site totals'!$J$2:$K$607,2,FALSE),1)</f>
        <v>346.12060000000002</v>
      </c>
      <c r="P4772" s="32" t="s">
        <v>22</v>
      </c>
      <c r="Q4772" s="12">
        <v>0.2151369508</v>
      </c>
      <c r="R4772" s="29">
        <v>0.33</v>
      </c>
      <c r="S4772" s="2">
        <f>IF($A4772="site","",VLOOKUP($P4772,margin_ranges!$A$5:$D$10,4,FALSE)/100)</f>
        <v>0.29749999999999999</v>
      </c>
      <c r="T4772" s="6">
        <f>IF(A4772="placement",$J4772*MIN($Q4772,$S4772),"")</f>
        <v>2.5816434095999998</v>
      </c>
      <c r="U4772" s="6">
        <f>IF($A4772="placement",T4772,SUMIF($C$10:$C$6209,$C4772,$T$10:$T$6209))</f>
        <v>2.5816434095999998</v>
      </c>
      <c r="V4772" s="34">
        <f t="shared" si="224"/>
        <v>0.17143738686567178</v>
      </c>
      <c r="W4772" s="24"/>
      <c r="X4772" s="2" t="str">
        <f>IFERROR(MIN(VLOOKUP($W4772,margin_ranges!$A$5:$D$10,4,FALSE),$Q4772*100)/100,"")</f>
        <v/>
      </c>
      <c r="Y4772" s="6">
        <f t="shared" si="225"/>
        <v>2.5816434095999998</v>
      </c>
      <c r="Z4772" s="6">
        <f>IF($A4772="placement",Y4772,SUMIF($C$10:$C$6209,$C4772,$Y$10:$Y$6209))</f>
        <v>2.5816434095999998</v>
      </c>
      <c r="AA4772" s="29">
        <f t="shared" si="226"/>
        <v>0.17143738686567178</v>
      </c>
    </row>
    <row r="4773" spans="1:27" hidden="1" x14ac:dyDescent="0.3">
      <c r="A4773" s="8" t="s">
        <v>17</v>
      </c>
      <c r="B4773" s="8" t="s">
        <v>7918</v>
      </c>
      <c r="C4773" s="8" t="s">
        <v>7919</v>
      </c>
      <c r="D4773" s="8" t="s">
        <v>7922</v>
      </c>
      <c r="E4773" s="8" t="s">
        <v>7923</v>
      </c>
      <c r="F4773" s="29">
        <v>0.267249272864375</v>
      </c>
      <c r="G4773" s="29">
        <v>0</v>
      </c>
      <c r="H4773" s="30">
        <v>11.991400000000001</v>
      </c>
      <c r="I4773" s="30">
        <v>0.45729999999999998</v>
      </c>
      <c r="J4773" s="14">
        <v>16</v>
      </c>
      <c r="K4773" s="14">
        <v>5</v>
      </c>
      <c r="L4773" s="12">
        <v>3.8100000000000002E-2</v>
      </c>
      <c r="M4773" s="7">
        <v>1.1600124999999999</v>
      </c>
      <c r="N4773" s="31">
        <v>0.85</v>
      </c>
      <c r="O4773" s="14">
        <f>IFERROR(VLOOKUP($C4773,'site totals'!$J$2:$K$607,2,FALSE),1)</f>
        <v>346.12060000000002</v>
      </c>
      <c r="P4773" s="32" t="s">
        <v>22</v>
      </c>
      <c r="Q4773" s="12">
        <v>0.2672492729</v>
      </c>
      <c r="R4773" s="29">
        <v>0.35</v>
      </c>
      <c r="S4773" s="2">
        <f>IF($A4773="site","",VLOOKUP($P4773,margin_ranges!$A$5:$D$10,4,FALSE)/100)</f>
        <v>0.29749999999999999</v>
      </c>
      <c r="T4773" s="6">
        <f>IF(A4773="placement",$J4773*MIN($Q4773,$S4773),"")</f>
        <v>4.2759883664</v>
      </c>
      <c r="U4773" s="6">
        <f>IF($A4773="placement",T4773,SUMIF($C$10:$C$6209,$C4773,$T$10:$T$6209))</f>
        <v>4.2759883664</v>
      </c>
      <c r="V4773" s="34">
        <f t="shared" si="224"/>
        <v>0.12730881092307689</v>
      </c>
      <c r="W4773" s="24"/>
      <c r="X4773" s="2" t="str">
        <f>IFERROR(MIN(VLOOKUP($W4773,margin_ranges!$A$5:$D$10,4,FALSE),$Q4773*100)/100,"")</f>
        <v/>
      </c>
      <c r="Y4773" s="6">
        <f t="shared" si="225"/>
        <v>4.2759883664</v>
      </c>
      <c r="Z4773" s="6">
        <f>IF($A4773="placement",Y4773,SUMIF($C$10:$C$6209,$C4773,$Y$10:$Y$6209))</f>
        <v>4.2759883664</v>
      </c>
      <c r="AA4773" s="29">
        <f t="shared" si="226"/>
        <v>0.12730881092307689</v>
      </c>
    </row>
    <row r="4774" spans="1:27" hidden="1" x14ac:dyDescent="0.3">
      <c r="A4774" s="8" t="s">
        <v>17</v>
      </c>
      <c r="B4774" s="8" t="s">
        <v>7918</v>
      </c>
      <c r="C4774" s="8" t="s">
        <v>7919</v>
      </c>
      <c r="D4774" s="8" t="s">
        <v>7944</v>
      </c>
      <c r="E4774" s="8" t="s">
        <v>7945</v>
      </c>
      <c r="F4774" s="29">
        <v>-3.4184544577239899E-2</v>
      </c>
      <c r="G4774" s="29">
        <v>1</v>
      </c>
      <c r="H4774" s="30">
        <v>74.672899999999998</v>
      </c>
      <c r="I4774" s="30">
        <v>0.70240000000000002</v>
      </c>
      <c r="J4774" s="14">
        <v>17</v>
      </c>
      <c r="K4774" s="14">
        <v>3</v>
      </c>
      <c r="L4774" s="12">
        <v>9.4000000000000004E-3</v>
      </c>
      <c r="M4774" s="7">
        <v>0.82190359999999996</v>
      </c>
      <c r="N4774" s="31">
        <v>0.85</v>
      </c>
      <c r="O4774" s="14">
        <f>IFERROR(VLOOKUP($C4774,'site totals'!$J$2:$K$607,2,FALSE),1)</f>
        <v>346.12060000000002</v>
      </c>
      <c r="P4774" s="32" t="s">
        <v>22</v>
      </c>
      <c r="Q4774" s="12">
        <v>-3.4184544599999998E-2</v>
      </c>
      <c r="R4774" s="29">
        <v>0.24</v>
      </c>
      <c r="S4774" s="2">
        <f>IF($A4774="site","",VLOOKUP($P4774,margin_ranges!$A$5:$D$10,4,FALSE)/100)</f>
        <v>0.29749999999999999</v>
      </c>
      <c r="T4774" s="6">
        <f>IF(A4774="placement",$J4774*MIN($Q4774,$S4774),"")</f>
        <v>-0.58113725819999995</v>
      </c>
      <c r="U4774" s="6">
        <f>IF($A4774="placement",T4774,SUMIF($C$10:$C$6209,$C4774,$T$10:$T$6209))</f>
        <v>-0.58113725819999995</v>
      </c>
      <c r="V4774" s="34">
        <f t="shared" si="224"/>
        <v>0.36076913763157892</v>
      </c>
      <c r="W4774" s="24"/>
      <c r="X4774" s="2" t="str">
        <f>IFERROR(MIN(VLOOKUP($W4774,margin_ranges!$A$5:$D$10,4,FALSE),$Q4774*100)/100,"")</f>
        <v/>
      </c>
      <c r="Y4774" s="6">
        <f t="shared" si="225"/>
        <v>-0.58113725819999995</v>
      </c>
      <c r="Z4774" s="6">
        <f>IF($A4774="placement",Y4774,SUMIF($C$10:$C$6209,$C4774,$Y$10:$Y$6209))</f>
        <v>-0.58113725819999995</v>
      </c>
      <c r="AA4774" s="29">
        <f t="shared" si="226"/>
        <v>0.36076913763157892</v>
      </c>
    </row>
    <row r="4775" spans="1:27" hidden="1" x14ac:dyDescent="0.3">
      <c r="A4775" s="8" t="s">
        <v>17</v>
      </c>
      <c r="B4775" s="8" t="s">
        <v>7918</v>
      </c>
      <c r="C4775" s="8" t="s">
        <v>7919</v>
      </c>
      <c r="D4775" s="8" t="s">
        <v>7954</v>
      </c>
      <c r="E4775" s="8" t="s">
        <v>7955</v>
      </c>
      <c r="F4775" s="29">
        <v>0.196821769837972</v>
      </c>
      <c r="G4775" s="29">
        <v>0</v>
      </c>
      <c r="H4775" s="30">
        <v>6.4233000000000002</v>
      </c>
      <c r="I4775" s="30">
        <v>0.5524</v>
      </c>
      <c r="J4775" s="14">
        <v>18</v>
      </c>
      <c r="K4775" s="14">
        <v>4</v>
      </c>
      <c r="L4775" s="12">
        <v>8.5999999999999993E-2</v>
      </c>
      <c r="M4775" s="7">
        <v>1.05829562</v>
      </c>
      <c r="N4775" s="31">
        <v>0.85</v>
      </c>
      <c r="O4775" s="14">
        <f>IFERROR(VLOOKUP($C4775,'site totals'!$J$2:$K$607,2,FALSE),1)</f>
        <v>346.12060000000002</v>
      </c>
      <c r="P4775" s="32" t="s">
        <v>91</v>
      </c>
      <c r="Q4775" s="12">
        <v>0.19682176979999999</v>
      </c>
      <c r="R4775" s="29">
        <v>0.25</v>
      </c>
      <c r="S4775" s="2">
        <f>IF($A4775="site","",VLOOKUP($P4775,margin_ranges!$A$5:$D$10,4,FALSE)/100)</f>
        <v>0.29749999999999999</v>
      </c>
      <c r="T4775" s="6">
        <f>IF(A4775="placement",$J4775*MIN($Q4775,$S4775),"")</f>
        <v>3.5427918564000001</v>
      </c>
      <c r="U4775" s="6">
        <f>IF($A4775="placement",T4775,SUMIF($C$10:$C$6209,$C4775,$T$10:$T$6209))</f>
        <v>3.5427918564000001</v>
      </c>
      <c r="V4775" s="34">
        <f t="shared" ref="V4775:V4838" si="227">($J4775-$U4775)/($J4775*(1-$R4775))-1</f>
        <v>7.0904306933333272E-2</v>
      </c>
      <c r="W4775" s="24"/>
      <c r="X4775" s="2" t="str">
        <f>IFERROR(MIN(VLOOKUP($W4775,margin_ranges!$A$5:$D$10,4,FALSE),$Q4775*100)/100,"")</f>
        <v/>
      </c>
      <c r="Y4775" s="6">
        <f t="shared" si="225"/>
        <v>3.5427918564000001</v>
      </c>
      <c r="Z4775" s="6">
        <f>IF($A4775="placement",Y4775,SUMIF($C$10:$C$6209,$C4775,$Y$10:$Y$6209))</f>
        <v>3.5427918564000001</v>
      </c>
      <c r="AA4775" s="17">
        <f t="shared" si="226"/>
        <v>7.0904306933333272E-2</v>
      </c>
    </row>
    <row r="4776" spans="1:27" hidden="1" x14ac:dyDescent="0.3">
      <c r="A4776" s="8" t="s">
        <v>17</v>
      </c>
      <c r="B4776" s="8" t="s">
        <v>7918</v>
      </c>
      <c r="C4776" s="8" t="s">
        <v>7919</v>
      </c>
      <c r="D4776" s="8" t="s">
        <v>7972</v>
      </c>
      <c r="E4776" s="8" t="s">
        <v>7973</v>
      </c>
      <c r="F4776" s="29">
        <v>0.27281099966725197</v>
      </c>
      <c r="G4776" s="29">
        <v>0</v>
      </c>
      <c r="H4776" s="30">
        <v>12.872199999999999</v>
      </c>
      <c r="I4776" s="30">
        <v>0.51419999999999999</v>
      </c>
      <c r="J4776" s="14">
        <v>18</v>
      </c>
      <c r="K4776" s="14">
        <v>5</v>
      </c>
      <c r="L4776" s="12">
        <v>3.9899999999999998E-2</v>
      </c>
      <c r="M4776" s="7">
        <v>1.1688845699999999</v>
      </c>
      <c r="N4776" s="31">
        <v>0.85</v>
      </c>
      <c r="O4776" s="14">
        <f>IFERROR(VLOOKUP($C4776,'site totals'!$J$2:$K$607,2,FALSE),1)</f>
        <v>346.12060000000002</v>
      </c>
      <c r="P4776" s="32" t="s">
        <v>22</v>
      </c>
      <c r="Q4776" s="12">
        <v>0.2728109997</v>
      </c>
      <c r="R4776" s="29">
        <v>0.35</v>
      </c>
      <c r="S4776" s="2">
        <f>IF($A4776="site","",VLOOKUP($P4776,margin_ranges!$A$5:$D$10,4,FALSE)/100)</f>
        <v>0.29749999999999999</v>
      </c>
      <c r="T4776" s="6">
        <f>IF(A4776="placement",$J4776*MIN($Q4776,$S4776),"")</f>
        <v>4.9105979945999998</v>
      </c>
      <c r="U4776" s="6">
        <f>IF($A4776="placement",T4776,SUMIF($C$10:$C$6209,$C4776,$T$10:$T$6209))</f>
        <v>4.9105979945999998</v>
      </c>
      <c r="V4776" s="34">
        <f t="shared" si="227"/>
        <v>0.11875230815384596</v>
      </c>
      <c r="W4776" s="24"/>
      <c r="X4776" s="2" t="str">
        <f>IFERROR(MIN(VLOOKUP($W4776,margin_ranges!$A$5:$D$10,4,FALSE),$Q4776*100)/100,"")</f>
        <v/>
      </c>
      <c r="Y4776" s="6">
        <f t="shared" si="225"/>
        <v>4.9105979945999998</v>
      </c>
      <c r="Z4776" s="6">
        <f>IF($A4776="placement",Y4776,SUMIF($C$10:$C$6209,$C4776,$Y$10:$Y$6209))</f>
        <v>4.9105979945999998</v>
      </c>
      <c r="AA4776" s="29">
        <f t="shared" si="226"/>
        <v>0.11875230815384596</v>
      </c>
    </row>
    <row r="4777" spans="1:27" hidden="1" x14ac:dyDescent="0.3">
      <c r="A4777" s="8" t="s">
        <v>17</v>
      </c>
      <c r="B4777" s="8" t="s">
        <v>7918</v>
      </c>
      <c r="C4777" s="8" t="s">
        <v>7919</v>
      </c>
      <c r="D4777" s="8" t="s">
        <v>7940</v>
      </c>
      <c r="E4777" s="8" t="s">
        <v>7941</v>
      </c>
      <c r="F4777" s="29">
        <v>4.9479779923358502E-2</v>
      </c>
      <c r="G4777" s="29">
        <v>1</v>
      </c>
      <c r="H4777" s="30">
        <v>73.558199999999999</v>
      </c>
      <c r="I4777" s="30">
        <v>0.74619999999999997</v>
      </c>
      <c r="J4777" s="14">
        <v>20</v>
      </c>
      <c r="K4777" s="14">
        <v>3</v>
      </c>
      <c r="L4777" s="12">
        <v>1.01E-2</v>
      </c>
      <c r="M4777" s="7">
        <v>0.89424714999999999</v>
      </c>
      <c r="N4777" s="31">
        <v>0.85</v>
      </c>
      <c r="O4777" s="14">
        <f>IFERROR(VLOOKUP($C4777,'site totals'!$J$2:$K$607,2,FALSE),1)</f>
        <v>346.12060000000002</v>
      </c>
      <c r="P4777" s="32" t="s">
        <v>22</v>
      </c>
      <c r="Q4777" s="12">
        <v>4.94797799E-2</v>
      </c>
      <c r="R4777" s="29">
        <v>0.19</v>
      </c>
      <c r="S4777" s="2">
        <f>IF($A4777="site","",VLOOKUP($P4777,margin_ranges!$A$5:$D$10,4,FALSE)/100)</f>
        <v>0.29749999999999999</v>
      </c>
      <c r="T4777" s="6">
        <f>IF(A4777="placement",$J4777*MIN($Q4777,$S4777),"")</f>
        <v>0.98959559799999997</v>
      </c>
      <c r="U4777" s="6">
        <f>IF($A4777="placement",T4777,SUMIF($C$10:$C$6209,$C4777,$T$10:$T$6209))</f>
        <v>0.98959559799999997</v>
      </c>
      <c r="V4777" s="34">
        <f t="shared" si="227"/>
        <v>0.17348175320987624</v>
      </c>
      <c r="W4777" s="24"/>
      <c r="X4777" s="2" t="str">
        <f>IFERROR(MIN(VLOOKUP($W4777,margin_ranges!$A$5:$D$10,4,FALSE),$Q4777*100)/100,"")</f>
        <v/>
      </c>
      <c r="Y4777" s="6">
        <f t="shared" si="225"/>
        <v>0.98959559799999997</v>
      </c>
      <c r="Z4777" s="6">
        <f>IF($A4777="placement",Y4777,SUMIF($C$10:$C$6209,$C4777,$Y$10:$Y$6209))</f>
        <v>0.98959559799999997</v>
      </c>
      <c r="AA4777" s="29">
        <f t="shared" si="226"/>
        <v>0.17348175320987624</v>
      </c>
    </row>
    <row r="4778" spans="1:27" hidden="1" x14ac:dyDescent="0.3">
      <c r="A4778" s="8" t="s">
        <v>17</v>
      </c>
      <c r="B4778" s="8" t="s">
        <v>7918</v>
      </c>
      <c r="C4778" s="8" t="s">
        <v>7919</v>
      </c>
      <c r="D4778" s="33" t="s">
        <v>7926</v>
      </c>
      <c r="E4778" s="8" t="s">
        <v>7927</v>
      </c>
      <c r="F4778" s="29">
        <v>7.2214823471855996E-2</v>
      </c>
      <c r="G4778" s="29">
        <v>0</v>
      </c>
      <c r="H4778" s="30">
        <v>11.901199999999999</v>
      </c>
      <c r="I4778" s="30">
        <v>1.1474</v>
      </c>
      <c r="J4778" s="14">
        <v>32</v>
      </c>
      <c r="K4778" s="14">
        <v>8</v>
      </c>
      <c r="L4778" s="12">
        <v>9.64E-2</v>
      </c>
      <c r="M4778" s="7">
        <v>0.91616036000000001</v>
      </c>
      <c r="N4778" s="31">
        <v>0.85</v>
      </c>
      <c r="O4778" s="14">
        <f>IFERROR(VLOOKUP($C4778,'site totals'!$J$2:$K$607,2,FALSE),1)</f>
        <v>346.12060000000002</v>
      </c>
      <c r="P4778" s="32" t="s">
        <v>22</v>
      </c>
      <c r="Q4778" s="12">
        <v>7.2214823499999997E-2</v>
      </c>
      <c r="R4778" s="29">
        <v>0.28999999999999998</v>
      </c>
      <c r="S4778" s="2">
        <f>IF($A4778="site","",VLOOKUP($P4778,margin_ranges!$A$5:$D$10,4,FALSE)/100)</f>
        <v>0.29749999999999999</v>
      </c>
      <c r="T4778" s="6">
        <f>IF(A4778="placement",$J4778*MIN($Q4778,$S4778),"")</f>
        <v>2.3108743519999999</v>
      </c>
      <c r="U4778" s="6">
        <f>IF($A4778="placement",T4778,SUMIF($C$10:$C$6209,$C4778,$T$10:$T$6209))</f>
        <v>2.3108743519999999</v>
      </c>
      <c r="V4778" s="34">
        <f t="shared" si="227"/>
        <v>0.30673968521126782</v>
      </c>
      <c r="W4778" s="24"/>
      <c r="X4778" s="2" t="str">
        <f>IFERROR(MIN(VLOOKUP($W4778,margin_ranges!$A$5:$D$10,4,FALSE),$Q4778*100)/100,"")</f>
        <v/>
      </c>
      <c r="Y4778" s="6">
        <f t="shared" si="225"/>
        <v>2.3108743519999999</v>
      </c>
      <c r="Z4778" s="6">
        <f>IF($A4778="placement",Y4778,SUMIF($C$10:$C$6209,$C4778,$Y$10:$Y$6209))</f>
        <v>2.3108743519999999</v>
      </c>
      <c r="AA4778" s="29">
        <f t="shared" si="226"/>
        <v>0.30673968521126782</v>
      </c>
    </row>
    <row r="4779" spans="1:27" hidden="1" x14ac:dyDescent="0.3">
      <c r="A4779" s="8" t="s">
        <v>17</v>
      </c>
      <c r="B4779" s="8" t="s">
        <v>7918</v>
      </c>
      <c r="C4779" s="8" t="s">
        <v>7919</v>
      </c>
      <c r="D4779" s="8" t="s">
        <v>7966</v>
      </c>
      <c r="E4779" s="8" t="s">
        <v>7967</v>
      </c>
      <c r="F4779" s="29">
        <v>0.20016764819670699</v>
      </c>
      <c r="G4779" s="29">
        <v>0</v>
      </c>
      <c r="H4779" s="30">
        <v>20.0504</v>
      </c>
      <c r="I4779" s="30">
        <v>1.2508999999999999</v>
      </c>
      <c r="J4779" s="14">
        <v>40</v>
      </c>
      <c r="K4779" s="14">
        <v>10</v>
      </c>
      <c r="L4779" s="12">
        <v>6.2399999999999997E-2</v>
      </c>
      <c r="M4779" s="7">
        <v>1.0627226999999999</v>
      </c>
      <c r="N4779" s="31">
        <v>0.85</v>
      </c>
      <c r="O4779" s="14">
        <f>IFERROR(VLOOKUP($C4779,'site totals'!$J$2:$K$607,2,FALSE),1)</f>
        <v>346.12060000000002</v>
      </c>
      <c r="P4779" s="32" t="s">
        <v>91</v>
      </c>
      <c r="Q4779" s="12">
        <v>0.20016764819999999</v>
      </c>
      <c r="R4779" s="29">
        <v>0.25</v>
      </c>
      <c r="S4779" s="2">
        <f>IF($A4779="site","",VLOOKUP($P4779,margin_ranges!$A$5:$D$10,4,FALSE)/100)</f>
        <v>0.29749999999999999</v>
      </c>
      <c r="T4779" s="6">
        <f>IF(A4779="placement",$J4779*MIN($Q4779,$S4779),"")</f>
        <v>8.0067059279999988</v>
      </c>
      <c r="U4779" s="6">
        <f>IF($A4779="placement",T4779,SUMIF($C$10:$C$6209,$C4779,$T$10:$T$6209))</f>
        <v>8.0067059279999988</v>
      </c>
      <c r="V4779" s="34">
        <f t="shared" si="227"/>
        <v>6.6443135733333269E-2</v>
      </c>
      <c r="W4779" s="24"/>
      <c r="X4779" s="2" t="str">
        <f>IFERROR(MIN(VLOOKUP($W4779,margin_ranges!$A$5:$D$10,4,FALSE),$Q4779*100)/100,"")</f>
        <v/>
      </c>
      <c r="Y4779" s="6">
        <f t="shared" si="225"/>
        <v>8.0067059279999988</v>
      </c>
      <c r="Z4779" s="6">
        <f>IF($A4779="placement",Y4779,SUMIF($C$10:$C$6209,$C4779,$Y$10:$Y$6209))</f>
        <v>8.0067059279999988</v>
      </c>
      <c r="AA4779" s="29">
        <f t="shared" si="226"/>
        <v>6.6443135733333269E-2</v>
      </c>
    </row>
    <row r="4780" spans="1:27" hidden="1" x14ac:dyDescent="0.3">
      <c r="A4780" s="8" t="s">
        <v>17</v>
      </c>
      <c r="B4780" s="8" t="s">
        <v>7918</v>
      </c>
      <c r="C4780" s="8" t="s">
        <v>7919</v>
      </c>
      <c r="D4780" s="8" t="s">
        <v>7932</v>
      </c>
      <c r="E4780" s="8" t="s">
        <v>7933</v>
      </c>
      <c r="F4780" s="29">
        <v>6.24006509726742E-2</v>
      </c>
      <c r="G4780" s="29">
        <v>1</v>
      </c>
      <c r="H4780" s="30">
        <v>36.509700000000002</v>
      </c>
      <c r="I4780" s="30">
        <v>1.6654</v>
      </c>
      <c r="J4780" s="14">
        <v>45</v>
      </c>
      <c r="K4780" s="14">
        <v>14</v>
      </c>
      <c r="L4780" s="12">
        <v>4.5600000000000002E-2</v>
      </c>
      <c r="M4780" s="7">
        <v>0.9065706</v>
      </c>
      <c r="N4780" s="31">
        <v>0.85</v>
      </c>
      <c r="O4780" s="14">
        <f>IFERROR(VLOOKUP($C4780,'site totals'!$J$2:$K$607,2,FALSE),1)</f>
        <v>346.12060000000002</v>
      </c>
      <c r="P4780" s="32" t="s">
        <v>91</v>
      </c>
      <c r="Q4780" s="12">
        <v>6.2400651000000001E-2</v>
      </c>
      <c r="R4780" s="29">
        <v>0.3</v>
      </c>
      <c r="S4780" s="2">
        <f>IF($A4780="site","",VLOOKUP($P4780,margin_ranges!$A$5:$D$10,4,FALSE)/100)</f>
        <v>0.29749999999999999</v>
      </c>
      <c r="T4780" s="6">
        <f>IF(A4780="placement",$J4780*MIN($Q4780,$S4780),"")</f>
        <v>2.8080292949999999</v>
      </c>
      <c r="U4780" s="6">
        <f>IF($A4780="placement",T4780,SUMIF($C$10:$C$6209,$C4780,$T$10:$T$6209))</f>
        <v>2.8080292949999999</v>
      </c>
      <c r="V4780" s="34">
        <f t="shared" si="227"/>
        <v>0.33942764142857174</v>
      </c>
      <c r="W4780" s="24"/>
      <c r="X4780" s="2" t="str">
        <f>IFERROR(MIN(VLOOKUP($W4780,margin_ranges!$A$5:$D$10,4,FALSE),$Q4780*100)/100,"")</f>
        <v/>
      </c>
      <c r="Y4780" s="6">
        <f t="shared" si="225"/>
        <v>2.8080292949999999</v>
      </c>
      <c r="Z4780" s="6">
        <f>IF($A4780="placement",Y4780,SUMIF($C$10:$C$6209,$C4780,$Y$10:$Y$6209))</f>
        <v>2.8080292949999999</v>
      </c>
      <c r="AA4780" s="29">
        <f t="shared" si="226"/>
        <v>0.33942764142857174</v>
      </c>
    </row>
    <row r="4781" spans="1:27" hidden="1" x14ac:dyDescent="0.3">
      <c r="A4781" s="8" t="s">
        <v>17</v>
      </c>
      <c r="B4781" s="8" t="s">
        <v>7918</v>
      </c>
      <c r="C4781" s="8" t="s">
        <v>7919</v>
      </c>
      <c r="D4781" s="8" t="s">
        <v>7928</v>
      </c>
      <c r="E4781" s="8" t="s">
        <v>7929</v>
      </c>
      <c r="F4781" s="29">
        <v>0.28778248820017199</v>
      </c>
      <c r="G4781" s="29">
        <v>0</v>
      </c>
      <c r="H4781" s="30">
        <v>23.106400000000001</v>
      </c>
      <c r="I4781" s="30">
        <v>1.8184</v>
      </c>
      <c r="J4781" s="14">
        <v>65</v>
      </c>
      <c r="K4781" s="14">
        <v>20</v>
      </c>
      <c r="L4781" s="12">
        <v>7.8700000000000006E-2</v>
      </c>
      <c r="M4781" s="7">
        <v>1.1934556300000001</v>
      </c>
      <c r="N4781" s="31">
        <v>0.85</v>
      </c>
      <c r="O4781" s="14">
        <f>IFERROR(VLOOKUP($C4781,'site totals'!$J$2:$K$607,2,FALSE),1)</f>
        <v>346.12060000000002</v>
      </c>
      <c r="P4781" s="32" t="s">
        <v>161</v>
      </c>
      <c r="Q4781" s="12">
        <v>0.28778248820000002</v>
      </c>
      <c r="R4781" s="29">
        <v>0.3</v>
      </c>
      <c r="S4781" s="2">
        <f>IF($A4781="site","",VLOOKUP($P4781,margin_ranges!$A$5:$D$10,4,FALSE)/100)</f>
        <v>0.43</v>
      </c>
      <c r="T4781" s="6">
        <f>IF(A4781="placement",$J4781*MIN($Q4781,$S4781),"")</f>
        <v>18.705861733000003</v>
      </c>
      <c r="U4781" s="6">
        <f>IF($A4781="placement",T4781,SUMIF($C$10:$C$6209,$C4781,$T$10:$T$6209))</f>
        <v>18.705861733000003</v>
      </c>
      <c r="V4781" s="34">
        <f t="shared" si="227"/>
        <v>1.7453588285714083E-2</v>
      </c>
      <c r="W4781" s="24"/>
      <c r="X4781" s="2" t="str">
        <f>IFERROR(MIN(VLOOKUP($W4781,margin_ranges!$A$5:$D$10,4,FALSE),$Q4781*100)/100,"")</f>
        <v/>
      </c>
      <c r="Y4781" s="6">
        <f t="shared" si="225"/>
        <v>18.705861733000003</v>
      </c>
      <c r="Z4781" s="6">
        <f>IF($A4781="placement",Y4781,SUMIF($C$10:$C$6209,$C4781,$Y$10:$Y$6209))</f>
        <v>18.705861733000003</v>
      </c>
      <c r="AA4781" s="29">
        <f t="shared" si="226"/>
        <v>1.7453588285714083E-2</v>
      </c>
    </row>
    <row r="4782" spans="1:27" hidden="1" x14ac:dyDescent="0.3">
      <c r="A4782" s="8" t="s">
        <v>17</v>
      </c>
      <c r="B4782" s="8" t="s">
        <v>7918</v>
      </c>
      <c r="C4782" s="8" t="s">
        <v>7919</v>
      </c>
      <c r="D4782" s="8" t="s">
        <v>7970</v>
      </c>
      <c r="E4782" s="8" t="s">
        <v>7971</v>
      </c>
      <c r="F4782" s="29">
        <v>0.29999999999999899</v>
      </c>
      <c r="G4782" s="29">
        <v>0</v>
      </c>
      <c r="H4782" s="30">
        <v>18.7441</v>
      </c>
      <c r="I4782" s="30">
        <v>2.3094000000000001</v>
      </c>
      <c r="J4782" s="14">
        <v>88</v>
      </c>
      <c r="K4782" s="14">
        <v>26</v>
      </c>
      <c r="L4782" s="12">
        <v>0.1232</v>
      </c>
      <c r="M4782" s="7">
        <v>1.27175554</v>
      </c>
      <c r="N4782" s="31">
        <v>0.85</v>
      </c>
      <c r="O4782" s="14">
        <f>IFERROR(VLOOKUP($C4782,'site totals'!$J$2:$K$607,2,FALSE),1)</f>
        <v>346.12060000000002</v>
      </c>
      <c r="P4782" s="32" t="s">
        <v>91</v>
      </c>
      <c r="Q4782" s="12">
        <v>0.33163255380000001</v>
      </c>
      <c r="R4782" s="29">
        <v>0.3</v>
      </c>
      <c r="S4782" s="2">
        <f>IF($A4782="site","",VLOOKUP($P4782,margin_ranges!$A$5:$D$10,4,FALSE)/100)</f>
        <v>0.29749999999999999</v>
      </c>
      <c r="T4782" s="6">
        <f>IF(A4782="placement",$J4782*MIN($Q4782,$S4782),"")</f>
        <v>26.18</v>
      </c>
      <c r="U4782" s="6">
        <f>IF($A4782="placement",T4782,SUMIF($C$10:$C$6209,$C4782,$T$10:$T$6209))</f>
        <v>26.18</v>
      </c>
      <c r="V4782" s="34">
        <f t="shared" si="227"/>
        <v>3.5714285714285587E-3</v>
      </c>
      <c r="W4782" s="24"/>
      <c r="X4782" s="2" t="str">
        <f>IFERROR(MIN(VLOOKUP($W4782,margin_ranges!$A$5:$D$10,4,FALSE),$Q4782*100)/100,"")</f>
        <v/>
      </c>
      <c r="Y4782" s="6">
        <f t="shared" si="225"/>
        <v>26.18</v>
      </c>
      <c r="Z4782" s="6">
        <f>IF($A4782="placement",Y4782,SUMIF($C$10:$C$6209,$C4782,$Y$10:$Y$6209))</f>
        <v>26.18</v>
      </c>
      <c r="AA4782" s="29">
        <f t="shared" si="226"/>
        <v>3.5714285714285587E-3</v>
      </c>
    </row>
    <row r="4783" spans="1:27" hidden="1" x14ac:dyDescent="0.3">
      <c r="A4783" s="8" t="s">
        <v>17</v>
      </c>
      <c r="B4783" s="8" t="s">
        <v>7918</v>
      </c>
      <c r="C4783" s="8" t="s">
        <v>7919</v>
      </c>
      <c r="D4783" s="8" t="s">
        <v>7938</v>
      </c>
      <c r="E4783" s="8" t="s">
        <v>7939</v>
      </c>
      <c r="F4783" s="29">
        <v>0.30215494447382302</v>
      </c>
      <c r="G4783" s="29">
        <v>0</v>
      </c>
      <c r="H4783" s="30">
        <v>14.209099999999999</v>
      </c>
      <c r="I4783" s="30">
        <v>0.93149999999999999</v>
      </c>
      <c r="J4783" s="14">
        <v>34</v>
      </c>
      <c r="K4783" s="14">
        <v>11</v>
      </c>
      <c r="L4783" s="12">
        <v>6.5600000000000006E-2</v>
      </c>
      <c r="M4783" s="7">
        <v>1.21803543</v>
      </c>
      <c r="N4783" s="31">
        <v>0.85</v>
      </c>
      <c r="O4783" s="14">
        <f>IFERROR(VLOOKUP($C4783,'site totals'!$J$2:$K$607,2,FALSE),1)</f>
        <v>346.12060000000002</v>
      </c>
      <c r="P4783" s="32" t="s">
        <v>22</v>
      </c>
      <c r="Q4783" s="12">
        <v>0.30215494450000002</v>
      </c>
      <c r="R4783" s="29">
        <v>0.37</v>
      </c>
      <c r="S4783" s="2">
        <f>IF($A4783="site","",VLOOKUP($P4783,margin_ranges!$A$5:$D$10,4,FALSE)/100)</f>
        <v>0.29749999999999999</v>
      </c>
      <c r="T4783" s="6">
        <f>IF(A4783="placement",$J4783*MIN($Q4783,$S4783),"")</f>
        <v>10.115</v>
      </c>
      <c r="U4783" s="6">
        <f>IF($A4783="placement",T4783,SUMIF($C$10:$C$6209,$C4783,$T$10:$T$6209))</f>
        <v>10.115</v>
      </c>
      <c r="V4783" s="34">
        <f t="shared" si="227"/>
        <v>0.11507936507936489</v>
      </c>
      <c r="W4783" s="24"/>
      <c r="X4783" s="2" t="str">
        <f>IFERROR(MIN(VLOOKUP($W4783,margin_ranges!$A$5:$D$10,4,FALSE),$Q4783*100)/100,"")</f>
        <v/>
      </c>
      <c r="Y4783" s="6">
        <f t="shared" si="225"/>
        <v>10.115</v>
      </c>
      <c r="Z4783" s="6">
        <f>IF($A4783="placement",Y4783,SUMIF($C$10:$C$6209,$C4783,$Y$10:$Y$6209))</f>
        <v>10.115</v>
      </c>
      <c r="AA4783" s="17">
        <f t="shared" si="226"/>
        <v>0.11507936507936489</v>
      </c>
    </row>
    <row r="4784" spans="1:27" hidden="1" x14ac:dyDescent="0.3">
      <c r="A4784" s="8" t="s">
        <v>17</v>
      </c>
      <c r="B4784" s="8" t="s">
        <v>7918</v>
      </c>
      <c r="C4784" s="8" t="s">
        <v>7919</v>
      </c>
      <c r="D4784" s="8" t="s">
        <v>7924</v>
      </c>
      <c r="E4784" s="8" t="s">
        <v>7925</v>
      </c>
      <c r="F4784" s="29">
        <v>0.32999999999999902</v>
      </c>
      <c r="G4784" s="29">
        <v>0</v>
      </c>
      <c r="H4784" s="30">
        <v>13.5136</v>
      </c>
      <c r="I4784" s="30">
        <v>0.75160000000000005</v>
      </c>
      <c r="J4784" s="14">
        <v>29</v>
      </c>
      <c r="K4784" s="14">
        <v>8</v>
      </c>
      <c r="L4784" s="12">
        <v>5.5599999999999997E-2</v>
      </c>
      <c r="M4784" s="7">
        <v>1.2991922499999999</v>
      </c>
      <c r="N4784" s="31">
        <v>0.85</v>
      </c>
      <c r="O4784" s="14">
        <f>IFERROR(VLOOKUP($C4784,'site totals'!$J$2:$K$607,2,FALSE),1)</f>
        <v>346.12060000000002</v>
      </c>
      <c r="P4784" s="32" t="s">
        <v>22</v>
      </c>
      <c r="Q4784" s="12">
        <v>0.34574732650000001</v>
      </c>
      <c r="R4784" s="29">
        <v>0.33</v>
      </c>
      <c r="S4784" s="2">
        <f>IF($A4784="site","",VLOOKUP($P4784,margin_ranges!$A$5:$D$10,4,FALSE)/100)</f>
        <v>0.29749999999999999</v>
      </c>
      <c r="T4784" s="6">
        <f>IF(A4784="placement",$J4784*MIN($Q4784,$S4784),"")</f>
        <v>8.6274999999999995</v>
      </c>
      <c r="U4784" s="6">
        <f>IF($A4784="placement",T4784,SUMIF($C$10:$C$6209,$C4784,$T$10:$T$6209))</f>
        <v>8.6274999999999995</v>
      </c>
      <c r="V4784" s="34">
        <f t="shared" si="227"/>
        <v>4.850746268656736E-2</v>
      </c>
      <c r="W4784" s="24"/>
      <c r="X4784" s="2" t="str">
        <f>IFERROR(MIN(VLOOKUP($W4784,margin_ranges!$A$5:$D$10,4,FALSE),$Q4784*100)/100,"")</f>
        <v/>
      </c>
      <c r="Y4784" s="6">
        <f t="shared" si="225"/>
        <v>8.6274999999999995</v>
      </c>
      <c r="Z4784" s="6">
        <f>IF($A4784="placement",Y4784,SUMIF($C$10:$C$6209,$C4784,$Y$10:$Y$6209))</f>
        <v>8.6274999999999995</v>
      </c>
      <c r="AA4784" s="29">
        <f t="shared" si="226"/>
        <v>4.850746268656736E-2</v>
      </c>
    </row>
    <row r="4785" spans="1:27" x14ac:dyDescent="0.3">
      <c r="A4785" s="16" t="s">
        <v>33</v>
      </c>
      <c r="B4785" s="16" t="s">
        <v>7918</v>
      </c>
      <c r="C4785" s="16" t="s">
        <v>7919</v>
      </c>
      <c r="D4785" s="8" t="s">
        <v>34</v>
      </c>
      <c r="E4785" s="16"/>
      <c r="F4785" s="17">
        <v>0.236622148465014</v>
      </c>
      <c r="G4785" s="17">
        <v>0.17701344999999999</v>
      </c>
      <c r="H4785" s="36">
        <v>623.0258</v>
      </c>
      <c r="I4785" s="36">
        <v>22.203399999999998</v>
      </c>
      <c r="J4785" s="22">
        <v>742</v>
      </c>
      <c r="K4785" s="22">
        <v>195</v>
      </c>
      <c r="L4785" s="18">
        <v>3.56E-2</v>
      </c>
      <c r="M4785" s="19">
        <v>1.11347218</v>
      </c>
      <c r="N4785" s="20">
        <v>0.85</v>
      </c>
      <c r="O4785" s="22">
        <f>IFERROR(VLOOKUP($C4785,'site totals'!$J$2:$K$607,2,FALSE),1)</f>
        <v>346.12060000000002</v>
      </c>
      <c r="P4785" s="21"/>
      <c r="Q4785" s="18">
        <v>0.23662214849999999</v>
      </c>
      <c r="R4785" s="17">
        <v>0.28299999999999997</v>
      </c>
      <c r="S4785" s="18" t="str">
        <f>IF($A4785="site","",VLOOKUP($P4785,margin_ranges!$A$5:$D$10,4,FALSE)/100)</f>
        <v/>
      </c>
      <c r="T4785" s="22" t="str">
        <f>IF(A4785="placement",$J4785*MIN($Q4785,$S4785),"")</f>
        <v/>
      </c>
      <c r="U4785" s="22">
        <f>IF($A4785="placement",T4785,SUMIF($C$10:$C$6209,$C4785,$T$10:$T$6209))</f>
        <v>163.38381030469998</v>
      </c>
      <c r="V4785" s="37">
        <f t="shared" si="227"/>
        <v>8.7595795778494523E-2</v>
      </c>
      <c r="W4785" s="38"/>
      <c r="X4785" s="18" t="str">
        <f>IFERROR(MIN(VLOOKUP($W4785,margin_ranges!$A$5:$D$10,4,FALSE),$Q4785*100)/100,"")</f>
        <v/>
      </c>
      <c r="Y4785" s="6" t="str">
        <f t="shared" si="225"/>
        <v/>
      </c>
      <c r="Z4785" s="6">
        <f>IF($A4785="placement",Y4785,SUMIF($C$10:$C$6209,$C4785,$Y$10:$Y$6209))</f>
        <v>163.38381030469998</v>
      </c>
      <c r="AA4785" s="17">
        <f t="shared" si="226"/>
        <v>8.7595795778494523E-2</v>
      </c>
    </row>
    <row r="4786" spans="1:27" hidden="1" x14ac:dyDescent="0.3">
      <c r="A4786" s="8" t="s">
        <v>17</v>
      </c>
      <c r="B4786" s="8" t="s">
        <v>35</v>
      </c>
      <c r="C4786" s="8" t="s">
        <v>36</v>
      </c>
      <c r="D4786" s="8" t="s">
        <v>37</v>
      </c>
      <c r="E4786" s="8" t="s">
        <v>38</v>
      </c>
      <c r="F4786" s="29">
        <v>0.37</v>
      </c>
      <c r="G4786" s="29">
        <v>1</v>
      </c>
      <c r="H4786" s="30">
        <v>237.22120000000001</v>
      </c>
      <c r="I4786" s="30">
        <v>13.1343</v>
      </c>
      <c r="J4786" s="14">
        <v>24</v>
      </c>
      <c r="K4786" s="14">
        <v>8</v>
      </c>
      <c r="L4786" s="12">
        <v>5.5399999999999998E-2</v>
      </c>
      <c r="M4786" s="7">
        <v>6.1913200000000002E-2</v>
      </c>
      <c r="N4786" s="31">
        <v>0.01</v>
      </c>
      <c r="O4786" s="14">
        <f>IFERROR(VLOOKUP($C4786,'site totals'!$J$2:$K$607,2,FALSE),1)</f>
        <v>343.49509999999998</v>
      </c>
      <c r="P4786" s="32" t="s">
        <v>22</v>
      </c>
      <c r="Q4786" s="12">
        <v>0.83848356550000003</v>
      </c>
      <c r="R4786" s="29">
        <v>0.37</v>
      </c>
      <c r="S4786" s="2">
        <f>IF($A4786="site","",VLOOKUP($P4786,margin_ranges!$A$5:$D$10,4,FALSE)/100)</f>
        <v>0.29749999999999999</v>
      </c>
      <c r="T4786" s="6">
        <f>IF(A4786="placement",$J4786*MIN($Q4786,$S4786),"")</f>
        <v>7.14</v>
      </c>
      <c r="U4786" s="6">
        <f>IF($A4786="placement",T4786,SUMIF($C$10:$C$6209,$C4786,$T$10:$T$6209))</f>
        <v>7.14</v>
      </c>
      <c r="V4786" s="34">
        <f t="shared" si="227"/>
        <v>0.11507936507936489</v>
      </c>
      <c r="W4786" s="24"/>
      <c r="X4786" s="2" t="str">
        <f>IFERROR(MIN(VLOOKUP($W4786,margin_ranges!$A$5:$D$10,4,FALSE),$Q4786*100)/100,"")</f>
        <v/>
      </c>
      <c r="Y4786" s="6">
        <f t="shared" si="225"/>
        <v>7.14</v>
      </c>
      <c r="Z4786" s="6">
        <f>IF($A4786="placement",Y4786,SUMIF($C$10:$C$6209,$C4786,$Y$10:$Y$6209))</f>
        <v>7.14</v>
      </c>
      <c r="AA4786" s="29">
        <f t="shared" si="226"/>
        <v>0.11507936507936489</v>
      </c>
    </row>
    <row r="4787" spans="1:27" hidden="1" x14ac:dyDescent="0.3">
      <c r="A4787" s="8" t="s">
        <v>17</v>
      </c>
      <c r="B4787" s="8" t="s">
        <v>35</v>
      </c>
      <c r="C4787" s="8" t="s">
        <v>36</v>
      </c>
      <c r="D4787" s="8" t="s">
        <v>47</v>
      </c>
      <c r="E4787" s="8" t="s">
        <v>48</v>
      </c>
      <c r="F4787" s="29">
        <v>0.37</v>
      </c>
      <c r="G4787" s="29">
        <v>0</v>
      </c>
      <c r="H4787" s="30">
        <v>32.197099999999999</v>
      </c>
      <c r="I4787" s="30">
        <v>4.7930999999999999</v>
      </c>
      <c r="J4787" s="14">
        <v>13</v>
      </c>
      <c r="K4787" s="14">
        <v>5</v>
      </c>
      <c r="L4787" s="12">
        <v>0.1489</v>
      </c>
      <c r="M4787" s="7">
        <v>9.2326720000000001E-2</v>
      </c>
      <c r="N4787" s="31">
        <v>0.01</v>
      </c>
      <c r="O4787" s="14">
        <f>IFERROR(VLOOKUP($C4787,'site totals'!$J$2:$K$607,2,FALSE),1)</f>
        <v>343.49509999999998</v>
      </c>
      <c r="P4787" s="32" t="s">
        <v>22</v>
      </c>
      <c r="Q4787" s="12">
        <v>0.89168899509999999</v>
      </c>
      <c r="R4787" s="29">
        <v>0.37</v>
      </c>
      <c r="S4787" s="2">
        <f>IF($A4787="site","",VLOOKUP($P4787,margin_ranges!$A$5:$D$10,4,FALSE)/100)</f>
        <v>0.29749999999999999</v>
      </c>
      <c r="T4787" s="6">
        <f>IF(A4787="placement",$J4787*MIN($Q4787,$S4787),"")</f>
        <v>3.8674999999999997</v>
      </c>
      <c r="U4787" s="6">
        <f>IF($A4787="placement",T4787,SUMIF($C$10:$C$6209,$C4787,$T$10:$T$6209))</f>
        <v>3.8674999999999997</v>
      </c>
      <c r="V4787" s="34">
        <f t="shared" si="227"/>
        <v>0.11507936507936511</v>
      </c>
      <c r="W4787" s="24"/>
      <c r="X4787" s="2" t="str">
        <f>IFERROR(MIN(VLOOKUP($W4787,margin_ranges!$A$5:$D$10,4,FALSE),$Q4787*100)/100,"")</f>
        <v/>
      </c>
      <c r="Y4787" s="6">
        <f t="shared" si="225"/>
        <v>3.8674999999999997</v>
      </c>
      <c r="Z4787" s="6">
        <f>IF($A4787="placement",Y4787,SUMIF($C$10:$C$6209,$C4787,$Y$10:$Y$6209))</f>
        <v>3.8674999999999997</v>
      </c>
      <c r="AA4787" s="29">
        <f t="shared" si="226"/>
        <v>0.11507936507936511</v>
      </c>
    </row>
    <row r="4788" spans="1:27" hidden="1" x14ac:dyDescent="0.3">
      <c r="A4788" s="8" t="s">
        <v>17</v>
      </c>
      <c r="B4788" s="8" t="s">
        <v>35</v>
      </c>
      <c r="C4788" s="8" t="s">
        <v>36</v>
      </c>
      <c r="D4788" s="8" t="s">
        <v>45</v>
      </c>
      <c r="E4788" s="8" t="s">
        <v>46</v>
      </c>
      <c r="F4788" s="29">
        <v>0.37</v>
      </c>
      <c r="G4788" s="29">
        <v>1</v>
      </c>
      <c r="H4788" s="30">
        <v>119.41240000000001</v>
      </c>
      <c r="I4788" s="30">
        <v>15.084099999999999</v>
      </c>
      <c r="J4788" s="14">
        <v>75</v>
      </c>
      <c r="K4788" s="14">
        <v>25</v>
      </c>
      <c r="L4788" s="12">
        <v>0.1263</v>
      </c>
      <c r="M4788" s="7">
        <v>0.16588944</v>
      </c>
      <c r="N4788" s="31">
        <v>0.01</v>
      </c>
      <c r="O4788" s="14">
        <f>IFERROR(VLOOKUP($C4788,'site totals'!$J$2:$K$607,2,FALSE),1)</f>
        <v>343.49509999999998</v>
      </c>
      <c r="P4788" s="32" t="s">
        <v>22</v>
      </c>
      <c r="Q4788" s="12">
        <v>0.93971888719999996</v>
      </c>
      <c r="R4788" s="29">
        <v>0.37</v>
      </c>
      <c r="S4788" s="2">
        <f>IF($A4788="site","",VLOOKUP($P4788,margin_ranges!$A$5:$D$10,4,FALSE)/100)</f>
        <v>0.29749999999999999</v>
      </c>
      <c r="T4788" s="6">
        <f>IF(A4788="placement",$J4788*MIN($Q4788,$S4788),"")</f>
        <v>22.3125</v>
      </c>
      <c r="U4788" s="6">
        <f>IF($A4788="placement",T4788,SUMIF($C$10:$C$6209,$C4788,$T$10:$T$6209))</f>
        <v>22.3125</v>
      </c>
      <c r="V4788" s="34">
        <f t="shared" si="227"/>
        <v>0.11507936507936511</v>
      </c>
      <c r="W4788" s="24"/>
      <c r="X4788" s="2" t="str">
        <f>IFERROR(MIN(VLOOKUP($W4788,margin_ranges!$A$5:$D$10,4,FALSE),$Q4788*100)/100,"")</f>
        <v/>
      </c>
      <c r="Y4788" s="6">
        <f t="shared" si="225"/>
        <v>22.3125</v>
      </c>
      <c r="Z4788" s="6">
        <f>IF($A4788="placement",Y4788,SUMIF($C$10:$C$6209,$C4788,$Y$10:$Y$6209))</f>
        <v>22.3125</v>
      </c>
      <c r="AA4788" s="29">
        <f t="shared" si="226"/>
        <v>0.11507936507936511</v>
      </c>
    </row>
    <row r="4789" spans="1:27" hidden="1" x14ac:dyDescent="0.3">
      <c r="A4789" s="8" t="s">
        <v>17</v>
      </c>
      <c r="B4789" s="8" t="s">
        <v>35</v>
      </c>
      <c r="C4789" s="8" t="s">
        <v>36</v>
      </c>
      <c r="D4789" s="8" t="s">
        <v>39</v>
      </c>
      <c r="E4789" s="8" t="s">
        <v>40</v>
      </c>
      <c r="F4789" s="29">
        <v>0.369999999999999</v>
      </c>
      <c r="G4789" s="29">
        <v>1</v>
      </c>
      <c r="H4789" s="30">
        <v>110.00830000000001</v>
      </c>
      <c r="I4789" s="30">
        <v>22.067499999999999</v>
      </c>
      <c r="J4789" s="14">
        <v>100</v>
      </c>
      <c r="K4789" s="14">
        <v>34</v>
      </c>
      <c r="L4789" s="12">
        <v>0.2006</v>
      </c>
      <c r="M4789" s="7">
        <v>0.15107997000000001</v>
      </c>
      <c r="N4789" s="31">
        <v>0.01</v>
      </c>
      <c r="O4789" s="14">
        <f>IFERROR(VLOOKUP($C4789,'site totals'!$J$2:$K$607,2,FALSE),1)</f>
        <v>343.49509999999998</v>
      </c>
      <c r="P4789" s="32" t="s">
        <v>22</v>
      </c>
      <c r="Q4789" s="12">
        <v>0.93380988700000001</v>
      </c>
      <c r="R4789" s="29">
        <v>0.37</v>
      </c>
      <c r="S4789" s="2">
        <f>IF($A4789="site","",VLOOKUP($P4789,margin_ranges!$A$5:$D$10,4,FALSE)/100)</f>
        <v>0.29749999999999999</v>
      </c>
      <c r="T4789" s="6">
        <f>IF(A4789="placement",$J4789*MIN($Q4789,$S4789),"")</f>
        <v>29.75</v>
      </c>
      <c r="U4789" s="6">
        <f>IF($A4789="placement",T4789,SUMIF($C$10:$C$6209,$C4789,$T$10:$T$6209))</f>
        <v>29.75</v>
      </c>
      <c r="V4789" s="34">
        <f t="shared" si="227"/>
        <v>0.11507936507936511</v>
      </c>
      <c r="W4789" s="24"/>
      <c r="X4789" s="2" t="str">
        <f>IFERROR(MIN(VLOOKUP($W4789,margin_ranges!$A$5:$D$10,4,FALSE),$Q4789*100)/100,"")</f>
        <v/>
      </c>
      <c r="Y4789" s="6">
        <f t="shared" si="225"/>
        <v>29.75</v>
      </c>
      <c r="Z4789" s="6">
        <f>IF($A4789="placement",Y4789,SUMIF($C$10:$C$6209,$C4789,$Y$10:$Y$6209))</f>
        <v>29.75</v>
      </c>
      <c r="AA4789" s="29">
        <f t="shared" si="226"/>
        <v>0.11507936507936511</v>
      </c>
    </row>
    <row r="4790" spans="1:27" hidden="1" x14ac:dyDescent="0.3">
      <c r="A4790" s="8" t="s">
        <v>17</v>
      </c>
      <c r="B4790" s="8" t="s">
        <v>35</v>
      </c>
      <c r="C4790" s="8" t="s">
        <v>36</v>
      </c>
      <c r="D4790" s="8" t="s">
        <v>49</v>
      </c>
      <c r="E4790" s="8" t="s">
        <v>50</v>
      </c>
      <c r="F4790" s="29">
        <v>0.37</v>
      </c>
      <c r="G4790" s="29">
        <v>0</v>
      </c>
      <c r="H4790" s="30">
        <v>18.2286</v>
      </c>
      <c r="I4790" s="30">
        <v>14.9102</v>
      </c>
      <c r="J4790" s="14">
        <v>112</v>
      </c>
      <c r="K4790" s="14">
        <v>38</v>
      </c>
      <c r="L4790" s="12">
        <v>0.81799999999999995</v>
      </c>
      <c r="M4790" s="7">
        <v>0.25128171999999999</v>
      </c>
      <c r="N4790" s="31">
        <v>0.01</v>
      </c>
      <c r="O4790" s="14">
        <f>IFERROR(VLOOKUP($C4790,'site totals'!$J$2:$K$607,2,FALSE),1)</f>
        <v>343.49509999999998</v>
      </c>
      <c r="P4790" s="32" t="s">
        <v>22</v>
      </c>
      <c r="Q4790" s="12">
        <v>0.96020402910000002</v>
      </c>
      <c r="R4790" s="29">
        <v>0.37</v>
      </c>
      <c r="S4790" s="2">
        <f>IF($A4790="site","",VLOOKUP($P4790,margin_ranges!$A$5:$D$10,4,FALSE)/100)</f>
        <v>0.29749999999999999</v>
      </c>
      <c r="T4790" s="6">
        <f>IF(A4790="placement",$J4790*MIN($Q4790,$S4790),"")</f>
        <v>33.32</v>
      </c>
      <c r="U4790" s="6">
        <f>IF($A4790="placement",T4790,SUMIF($C$10:$C$6209,$C4790,$T$10:$T$6209))</f>
        <v>33.32</v>
      </c>
      <c r="V4790" s="34">
        <f t="shared" si="227"/>
        <v>0.11507936507936511</v>
      </c>
      <c r="W4790" s="24"/>
      <c r="X4790" s="2" t="str">
        <f>IFERROR(MIN(VLOOKUP($W4790,margin_ranges!$A$5:$D$10,4,FALSE),$Q4790*100)/100,"")</f>
        <v/>
      </c>
      <c r="Y4790" s="6">
        <f t="shared" si="225"/>
        <v>33.32</v>
      </c>
      <c r="Z4790" s="6">
        <f>IF($A4790="placement",Y4790,SUMIF($C$10:$C$6209,$C4790,$Y$10:$Y$6209))</f>
        <v>33.32</v>
      </c>
      <c r="AA4790" s="29">
        <f t="shared" si="226"/>
        <v>0.11507936507936511</v>
      </c>
    </row>
    <row r="4791" spans="1:27" hidden="1" x14ac:dyDescent="0.3">
      <c r="A4791" s="8" t="s">
        <v>17</v>
      </c>
      <c r="B4791" s="8" t="s">
        <v>35</v>
      </c>
      <c r="C4791" s="8" t="s">
        <v>36</v>
      </c>
      <c r="D4791" s="8" t="s">
        <v>43</v>
      </c>
      <c r="E4791" s="8" t="s">
        <v>44</v>
      </c>
      <c r="F4791" s="29">
        <v>0.37</v>
      </c>
      <c r="G4791" s="29">
        <v>1</v>
      </c>
      <c r="H4791" s="30">
        <v>71.244799999999998</v>
      </c>
      <c r="I4791" s="30">
        <v>42.4861</v>
      </c>
      <c r="J4791" s="14">
        <v>389</v>
      </c>
      <c r="K4791" s="14">
        <v>133</v>
      </c>
      <c r="L4791" s="12">
        <v>0.59630000000000005</v>
      </c>
      <c r="M4791" s="7">
        <v>0.30520522999999999</v>
      </c>
      <c r="N4791" s="31">
        <v>0.01</v>
      </c>
      <c r="O4791" s="14">
        <f>IFERROR(VLOOKUP($C4791,'site totals'!$J$2:$K$607,2,FALSE),1)</f>
        <v>343.49509999999998</v>
      </c>
      <c r="P4791" s="32" t="s">
        <v>22</v>
      </c>
      <c r="Q4791" s="12">
        <v>0.96723516139999999</v>
      </c>
      <c r="R4791" s="29">
        <v>0.37</v>
      </c>
      <c r="S4791" s="2">
        <f>IF($A4791="site","",VLOOKUP($P4791,margin_ranges!$A$5:$D$10,4,FALSE)/100)</f>
        <v>0.29749999999999999</v>
      </c>
      <c r="T4791" s="6">
        <f>IF(A4791="placement",$J4791*MIN($Q4791,$S4791),"")</f>
        <v>115.72749999999999</v>
      </c>
      <c r="U4791" s="6">
        <f>IF($A4791="placement",T4791,SUMIF($C$10:$C$6209,$C4791,$T$10:$T$6209))</f>
        <v>115.72749999999999</v>
      </c>
      <c r="V4791" s="34">
        <f t="shared" si="227"/>
        <v>0.11507936507936534</v>
      </c>
      <c r="W4791" s="24"/>
      <c r="X4791" s="2" t="str">
        <f>IFERROR(MIN(VLOOKUP($W4791,margin_ranges!$A$5:$D$10,4,FALSE),$Q4791*100)/100,"")</f>
        <v/>
      </c>
      <c r="Y4791" s="6">
        <f t="shared" si="225"/>
        <v>115.72749999999999</v>
      </c>
      <c r="Z4791" s="6">
        <f>IF($A4791="placement",Y4791,SUMIF($C$10:$C$6209,$C4791,$Y$10:$Y$6209))</f>
        <v>115.72749999999999</v>
      </c>
      <c r="AA4791" s="29">
        <f t="shared" si="226"/>
        <v>0.11507936507936534</v>
      </c>
    </row>
    <row r="4792" spans="1:27" hidden="1" x14ac:dyDescent="0.3">
      <c r="A4792" s="8" t="s">
        <v>17</v>
      </c>
      <c r="B4792" s="8" t="s">
        <v>35</v>
      </c>
      <c r="C4792" s="8" t="s">
        <v>36</v>
      </c>
      <c r="D4792" s="8" t="s">
        <v>41</v>
      </c>
      <c r="E4792" s="8" t="s">
        <v>42</v>
      </c>
      <c r="F4792" s="29">
        <v>0.39</v>
      </c>
      <c r="G4792" s="29">
        <v>0</v>
      </c>
      <c r="H4792" s="30">
        <v>20.687999999999999</v>
      </c>
      <c r="I4792" s="30">
        <v>7.3611000000000004</v>
      </c>
      <c r="J4792" s="14">
        <v>17</v>
      </c>
      <c r="K4792" s="14">
        <v>6</v>
      </c>
      <c r="L4792" s="12">
        <v>0.35580000000000001</v>
      </c>
      <c r="M4792" s="7">
        <v>7.8343599999999999E-2</v>
      </c>
      <c r="N4792" s="31">
        <v>0.01</v>
      </c>
      <c r="O4792" s="14">
        <f>IFERROR(VLOOKUP($C4792,'site totals'!$J$2:$K$607,2,FALSE),1)</f>
        <v>343.49509999999998</v>
      </c>
      <c r="P4792" s="32" t="s">
        <v>22</v>
      </c>
      <c r="Q4792" s="12">
        <v>0.87235715970000005</v>
      </c>
      <c r="R4792" s="29">
        <v>0.39</v>
      </c>
      <c r="S4792" s="2">
        <f>IF($A4792="site","",VLOOKUP($P4792,margin_ranges!$A$5:$D$10,4,FALSE)/100)</f>
        <v>0.29749999999999999</v>
      </c>
      <c r="T4792" s="6">
        <f>IF(A4792="placement",$J4792*MIN($Q4792,$S4792),"")</f>
        <v>5.0575000000000001</v>
      </c>
      <c r="U4792" s="6">
        <f>IF($A4792="placement",T4792,SUMIF($C$10:$C$6209,$C4792,$T$10:$T$6209))</f>
        <v>5.0575000000000001</v>
      </c>
      <c r="V4792" s="34">
        <f t="shared" si="227"/>
        <v>0.15163934426229497</v>
      </c>
      <c r="W4792" s="24"/>
      <c r="X4792" s="2" t="str">
        <f>IFERROR(MIN(VLOOKUP($W4792,margin_ranges!$A$5:$D$10,4,FALSE),$Q4792*100)/100,"")</f>
        <v/>
      </c>
      <c r="Y4792" s="6">
        <f t="shared" si="225"/>
        <v>5.0575000000000001</v>
      </c>
      <c r="Z4792" s="6">
        <f>IF($A4792="placement",Y4792,SUMIF($C$10:$C$6209,$C4792,$Y$10:$Y$6209))</f>
        <v>5.0575000000000001</v>
      </c>
      <c r="AA4792" s="29">
        <f t="shared" si="226"/>
        <v>0.15163934426229497</v>
      </c>
    </row>
    <row r="4793" spans="1:27" x14ac:dyDescent="0.3">
      <c r="A4793" s="16" t="s">
        <v>33</v>
      </c>
      <c r="B4793" s="16" t="s">
        <v>35</v>
      </c>
      <c r="C4793" s="16" t="s">
        <v>36</v>
      </c>
      <c r="D4793" s="8" t="s">
        <v>34</v>
      </c>
      <c r="E4793" s="16"/>
      <c r="F4793" s="17">
        <v>0.37022058538826302</v>
      </c>
      <c r="G4793" s="17">
        <v>0.79951678999999998</v>
      </c>
      <c r="H4793" s="36">
        <v>612.20579999999995</v>
      </c>
      <c r="I4793" s="36">
        <v>121.1735</v>
      </c>
      <c r="J4793" s="22">
        <v>736</v>
      </c>
      <c r="K4793" s="22">
        <v>249</v>
      </c>
      <c r="L4793" s="18">
        <v>0.19789999999999999</v>
      </c>
      <c r="M4793" s="19">
        <v>0.20248126999999999</v>
      </c>
      <c r="N4793" s="20">
        <v>0.01</v>
      </c>
      <c r="O4793" s="22">
        <f>IFERROR(VLOOKUP($C4793,'site totals'!$J$2:$K$607,2,FALSE),1)</f>
        <v>343.49509999999998</v>
      </c>
      <c r="P4793" s="21"/>
      <c r="Q4793" s="18">
        <v>0.95061271619999999</v>
      </c>
      <c r="R4793" s="17">
        <v>0.37019999999999997</v>
      </c>
      <c r="S4793" s="18" t="str">
        <f>IF($A4793="site","",VLOOKUP($P4793,margin_ranges!$A$5:$D$10,4,FALSE)/100)</f>
        <v/>
      </c>
      <c r="T4793" s="22" t="str">
        <f>IF(A4793="placement",$J4793*MIN($Q4793,$S4793),"")</f>
        <v/>
      </c>
      <c r="U4793" s="22">
        <f>IF($A4793="placement",T4793,SUMIF($C$10:$C$6209,$C4793,$T$10:$T$6209))</f>
        <v>217.17500000000001</v>
      </c>
      <c r="V4793" s="37">
        <f t="shared" si="227"/>
        <v>0.11928433111961012</v>
      </c>
      <c r="W4793" s="38"/>
      <c r="X4793" s="18" t="str">
        <f>IFERROR(MIN(VLOOKUP($W4793,margin_ranges!$A$5:$D$10,4,FALSE),$Q4793*100)/100,"")</f>
        <v/>
      </c>
      <c r="Y4793" s="6" t="str">
        <f t="shared" si="225"/>
        <v/>
      </c>
      <c r="Z4793" s="6">
        <f>IF($A4793="placement",Y4793,SUMIF($C$10:$C$6209,$C4793,$Y$10:$Y$6209))</f>
        <v>217.17500000000001</v>
      </c>
      <c r="AA4793" s="17">
        <f t="shared" si="226"/>
        <v>0.11928433111961012</v>
      </c>
    </row>
    <row r="4794" spans="1:27" hidden="1" x14ac:dyDescent="0.3">
      <c r="A4794" s="8" t="s">
        <v>17</v>
      </c>
      <c r="B4794" s="8" t="s">
        <v>11184</v>
      </c>
      <c r="C4794" s="8" t="s">
        <v>11185</v>
      </c>
      <c r="D4794" s="8" t="s">
        <v>11186</v>
      </c>
      <c r="E4794" s="8" t="s">
        <v>11187</v>
      </c>
      <c r="F4794" s="29">
        <v>0.28999999999999998</v>
      </c>
      <c r="G4794" s="29">
        <v>0</v>
      </c>
      <c r="H4794" s="30">
        <v>2.9378000000000002</v>
      </c>
      <c r="I4794" s="30">
        <v>0.54630000000000001</v>
      </c>
      <c r="J4794" s="14">
        <v>26</v>
      </c>
      <c r="K4794" s="14">
        <v>7</v>
      </c>
      <c r="L4794" s="12">
        <v>0.186</v>
      </c>
      <c r="M4794" s="7">
        <v>1.59620816</v>
      </c>
      <c r="N4794" s="31">
        <v>1</v>
      </c>
      <c r="O4794" s="14">
        <f>IFERROR(VLOOKUP($C4794,'site totals'!$J$2:$K$607,2,FALSE),1)</f>
        <v>341.27780000000001</v>
      </c>
      <c r="P4794" s="32" t="s">
        <v>22</v>
      </c>
      <c r="Q4794" s="12">
        <v>0.37351529350000001</v>
      </c>
      <c r="R4794" s="29">
        <v>0.28999999999999998</v>
      </c>
      <c r="S4794" s="2">
        <f>IF($A4794="site","",VLOOKUP($P4794,margin_ranges!$A$5:$D$10,4,FALSE)/100)</f>
        <v>0.29749999999999999</v>
      </c>
      <c r="T4794" s="6">
        <f>IF(A4794="placement",$J4794*MIN($Q4794,$S4794),"")</f>
        <v>7.7349999999999994</v>
      </c>
      <c r="U4794" s="6">
        <f>IF($A4794="placement",T4794,SUMIF($C$10:$C$6209,$C4794,$T$10:$T$6209))</f>
        <v>7.7349999999999994</v>
      </c>
      <c r="V4794" s="34">
        <f t="shared" si="227"/>
        <v>-1.0563380281690127E-2</v>
      </c>
      <c r="W4794" s="24"/>
      <c r="X4794" s="2" t="str">
        <f>IFERROR(MIN(VLOOKUP($W4794,margin_ranges!$A$5:$D$10,4,FALSE),$Q4794*100)/100,"")</f>
        <v/>
      </c>
      <c r="Y4794" s="6">
        <f t="shared" si="225"/>
        <v>7.7349999999999994</v>
      </c>
      <c r="Z4794" s="6">
        <f>IF($A4794="placement",Y4794,SUMIF($C$10:$C$6209,$C4794,$Y$10:$Y$6209))</f>
        <v>7.7349999999999994</v>
      </c>
      <c r="AA4794" s="29">
        <f t="shared" si="226"/>
        <v>-1.0563380281690127E-2</v>
      </c>
    </row>
    <row r="4795" spans="1:27" hidden="1" x14ac:dyDescent="0.3">
      <c r="A4795" s="8" t="s">
        <v>17</v>
      </c>
      <c r="B4795" s="8" t="s">
        <v>11184</v>
      </c>
      <c r="C4795" s="8" t="s">
        <v>11185</v>
      </c>
      <c r="D4795" s="8" t="s">
        <v>11190</v>
      </c>
      <c r="E4795" s="8" t="s">
        <v>11191</v>
      </c>
      <c r="F4795" s="29">
        <v>0.28999999999999998</v>
      </c>
      <c r="G4795" s="29">
        <v>0</v>
      </c>
      <c r="H4795" s="30">
        <v>32.530299999999997</v>
      </c>
      <c r="I4795" s="30">
        <v>6.9092000000000002</v>
      </c>
      <c r="J4795" s="14">
        <v>307</v>
      </c>
      <c r="K4795" s="14">
        <v>79</v>
      </c>
      <c r="L4795" s="12">
        <v>0.21240000000000001</v>
      </c>
      <c r="M4795" s="7">
        <v>1.4818720299999999</v>
      </c>
      <c r="N4795" s="31">
        <v>1</v>
      </c>
      <c r="O4795" s="14">
        <f>IFERROR(VLOOKUP($C4795,'site totals'!$J$2:$K$607,2,FALSE),1)</f>
        <v>341.27780000000001</v>
      </c>
      <c r="P4795" s="32" t="s">
        <v>22</v>
      </c>
      <c r="Q4795" s="12">
        <v>0.32517789870000002</v>
      </c>
      <c r="R4795" s="29">
        <v>0.28999999999999998</v>
      </c>
      <c r="S4795" s="2">
        <f>IF($A4795="site","",VLOOKUP($P4795,margin_ranges!$A$5:$D$10,4,FALSE)/100)</f>
        <v>0.29749999999999999</v>
      </c>
      <c r="T4795" s="6">
        <f>IF(A4795="placement",$J4795*MIN($Q4795,$S4795),"")</f>
        <v>91.332499999999996</v>
      </c>
      <c r="U4795" s="6">
        <f>IF($A4795="placement",T4795,SUMIF($C$10:$C$6209,$C4795,$T$10:$T$6209))</f>
        <v>91.332499999999996</v>
      </c>
      <c r="V4795" s="34">
        <f t="shared" si="227"/>
        <v>-1.0563380281690016E-2</v>
      </c>
      <c r="W4795" s="24"/>
      <c r="X4795" s="2" t="str">
        <f>IFERROR(MIN(VLOOKUP($W4795,margin_ranges!$A$5:$D$10,4,FALSE),$Q4795*100)/100,"")</f>
        <v/>
      </c>
      <c r="Y4795" s="6">
        <f t="shared" si="225"/>
        <v>91.332499999999996</v>
      </c>
      <c r="Z4795" s="6">
        <f>IF($A4795="placement",Y4795,SUMIF($C$10:$C$6209,$C4795,$Y$10:$Y$6209))</f>
        <v>91.332499999999996</v>
      </c>
      <c r="AA4795" s="29">
        <f t="shared" si="226"/>
        <v>-1.0563380281690016E-2</v>
      </c>
    </row>
    <row r="4796" spans="1:27" hidden="1" x14ac:dyDescent="0.3">
      <c r="A4796" s="8" t="s">
        <v>17</v>
      </c>
      <c r="B4796" s="8" t="s">
        <v>11184</v>
      </c>
      <c r="C4796" s="8" t="s">
        <v>11185</v>
      </c>
      <c r="D4796" s="8" t="s">
        <v>11192</v>
      </c>
      <c r="E4796" s="8" t="s">
        <v>11193</v>
      </c>
      <c r="F4796" s="29">
        <v>0.28999999999999898</v>
      </c>
      <c r="G4796" s="29">
        <v>0</v>
      </c>
      <c r="H4796" s="30">
        <v>32.573999999999998</v>
      </c>
      <c r="I4796" s="30">
        <v>6.9718999999999998</v>
      </c>
      <c r="J4796" s="14">
        <v>312</v>
      </c>
      <c r="K4796" s="14">
        <v>80</v>
      </c>
      <c r="L4796" s="12">
        <v>0.214</v>
      </c>
      <c r="M4796" s="7">
        <v>1.4898284900000001</v>
      </c>
      <c r="N4796" s="31">
        <v>1</v>
      </c>
      <c r="O4796" s="14">
        <f>IFERROR(VLOOKUP($C4796,'site totals'!$J$2:$K$607,2,FALSE),1)</f>
        <v>341.27780000000001</v>
      </c>
      <c r="P4796" s="32" t="s">
        <v>22</v>
      </c>
      <c r="Q4796" s="12">
        <v>0.32878180010000002</v>
      </c>
      <c r="R4796" s="29">
        <v>0.28999999999999998</v>
      </c>
      <c r="S4796" s="2">
        <f>IF($A4796="site","",VLOOKUP($P4796,margin_ranges!$A$5:$D$10,4,FALSE)/100)</f>
        <v>0.29749999999999999</v>
      </c>
      <c r="T4796" s="6">
        <f>IF(A4796="placement",$J4796*MIN($Q4796,$S4796),"")</f>
        <v>92.82</v>
      </c>
      <c r="U4796" s="6">
        <f>IF($A4796="placement",T4796,SUMIF($C$10:$C$6209,$C4796,$T$10:$T$6209))</f>
        <v>92.82</v>
      </c>
      <c r="V4796" s="34">
        <f t="shared" si="227"/>
        <v>-1.0563380281690016E-2</v>
      </c>
      <c r="W4796" s="24"/>
      <c r="X4796" s="2" t="str">
        <f>IFERROR(MIN(VLOOKUP($W4796,margin_ranges!$A$5:$D$10,4,FALSE),$Q4796*100)/100,"")</f>
        <v/>
      </c>
      <c r="Y4796" s="6">
        <f t="shared" si="225"/>
        <v>92.82</v>
      </c>
      <c r="Z4796" s="6">
        <f>IF($A4796="placement",Y4796,SUMIF($C$10:$C$6209,$C4796,$Y$10:$Y$6209))</f>
        <v>92.82</v>
      </c>
      <c r="AA4796" s="17">
        <f t="shared" si="226"/>
        <v>-1.0563380281690016E-2</v>
      </c>
    </row>
    <row r="4797" spans="1:27" hidden="1" x14ac:dyDescent="0.3">
      <c r="A4797" s="8" t="s">
        <v>17</v>
      </c>
      <c r="B4797" s="8" t="s">
        <v>11184</v>
      </c>
      <c r="C4797" s="8" t="s">
        <v>11185</v>
      </c>
      <c r="D4797" s="8" t="s">
        <v>11188</v>
      </c>
      <c r="E4797" s="8" t="s">
        <v>11189</v>
      </c>
      <c r="F4797" s="29">
        <v>0.28999999999999998</v>
      </c>
      <c r="G4797" s="29">
        <v>0</v>
      </c>
      <c r="H4797" s="30">
        <v>9.0153999999999996</v>
      </c>
      <c r="I4797" s="30">
        <v>1.7974000000000001</v>
      </c>
      <c r="J4797" s="14">
        <v>86</v>
      </c>
      <c r="K4797" s="14">
        <v>22</v>
      </c>
      <c r="L4797" s="12">
        <v>0.19939999999999999</v>
      </c>
      <c r="M4797" s="7">
        <v>1.6020426000000001</v>
      </c>
      <c r="N4797" s="31">
        <v>1</v>
      </c>
      <c r="O4797" s="14">
        <f>IFERROR(VLOOKUP($C4797,'site totals'!$J$2:$K$607,2,FALSE),1)</f>
        <v>341.27780000000001</v>
      </c>
      <c r="P4797" s="32" t="s">
        <v>22</v>
      </c>
      <c r="Q4797" s="12">
        <v>0.37579687350000002</v>
      </c>
      <c r="R4797" s="29">
        <v>0.28999999999999998</v>
      </c>
      <c r="S4797" s="2">
        <f>IF($A4797="site","",VLOOKUP($P4797,margin_ranges!$A$5:$D$10,4,FALSE)/100)</f>
        <v>0.29749999999999999</v>
      </c>
      <c r="T4797" s="6">
        <f>IF(A4797="placement",$J4797*MIN($Q4797,$S4797),"")</f>
        <v>25.584999999999997</v>
      </c>
      <c r="U4797" s="6">
        <f>IF($A4797="placement",T4797,SUMIF($C$10:$C$6209,$C4797,$T$10:$T$6209))</f>
        <v>25.584999999999997</v>
      </c>
      <c r="V4797" s="34">
        <f t="shared" si="227"/>
        <v>-1.0563380281689905E-2</v>
      </c>
      <c r="W4797" s="24"/>
      <c r="X4797" s="2" t="str">
        <f>IFERROR(MIN(VLOOKUP($W4797,margin_ranges!$A$5:$D$10,4,FALSE),$Q4797*100)/100,"")</f>
        <v/>
      </c>
      <c r="Y4797" s="6">
        <f t="shared" si="225"/>
        <v>25.584999999999997</v>
      </c>
      <c r="Z4797" s="6">
        <f>IF($A4797="placement",Y4797,SUMIF($C$10:$C$6209,$C4797,$Y$10:$Y$6209))</f>
        <v>25.584999999999997</v>
      </c>
      <c r="AA4797" s="29">
        <f t="shared" si="226"/>
        <v>-1.0563380281689905E-2</v>
      </c>
    </row>
    <row r="4798" spans="1:27" x14ac:dyDescent="0.3">
      <c r="A4798" s="16" t="s">
        <v>33</v>
      </c>
      <c r="B4798" s="16" t="s">
        <v>11184</v>
      </c>
      <c r="C4798" s="16" t="s">
        <v>11185</v>
      </c>
      <c r="D4798" s="8" t="s">
        <v>34</v>
      </c>
      <c r="E4798" s="16"/>
      <c r="F4798" s="17">
        <v>0.28999999999999998</v>
      </c>
      <c r="G4798" s="17">
        <v>0</v>
      </c>
      <c r="H4798" s="36">
        <v>77.057500000000005</v>
      </c>
      <c r="I4798" s="36">
        <v>16.224799999999998</v>
      </c>
      <c r="J4798" s="22">
        <v>731</v>
      </c>
      <c r="K4798" s="22">
        <v>187</v>
      </c>
      <c r="L4798" s="18">
        <v>0.21060000000000001</v>
      </c>
      <c r="M4798" s="19">
        <v>1.50245348</v>
      </c>
      <c r="N4798" s="20">
        <v>1</v>
      </c>
      <c r="O4798" s="22">
        <f>IFERROR(VLOOKUP($C4798,'site totals'!$J$2:$K$607,2,FALSE),1)</f>
        <v>341.27780000000001</v>
      </c>
      <c r="P4798" s="21"/>
      <c r="Q4798" s="18">
        <v>0.33442198699999998</v>
      </c>
      <c r="R4798" s="17">
        <v>0.28999999999999998</v>
      </c>
      <c r="S4798" s="18" t="str">
        <f>IF($A4798="site","",VLOOKUP($P4798,margin_ranges!$A$5:$D$10,4,FALSE)/100)</f>
        <v/>
      </c>
      <c r="T4798" s="22" t="str">
        <f>IF(A4798="placement",$J4798*MIN($Q4798,$S4798),"")</f>
        <v/>
      </c>
      <c r="U4798" s="22">
        <f>IF($A4798="placement",T4798,SUMIF($C$10:$C$6209,$C4798,$T$10:$T$6209))</f>
        <v>217.4725</v>
      </c>
      <c r="V4798" s="37">
        <f t="shared" si="227"/>
        <v>-1.0563380281690016E-2</v>
      </c>
      <c r="W4798" s="38"/>
      <c r="X4798" s="18" t="str">
        <f>IFERROR(MIN(VLOOKUP($W4798,margin_ranges!$A$5:$D$10,4,FALSE),$Q4798*100)/100,"")</f>
        <v/>
      </c>
      <c r="Y4798" s="6" t="str">
        <f t="shared" si="225"/>
        <v/>
      </c>
      <c r="Z4798" s="6">
        <f>IF($A4798="placement",Y4798,SUMIF($C$10:$C$6209,$C4798,$Y$10:$Y$6209))</f>
        <v>217.4725</v>
      </c>
      <c r="AA4798" s="17">
        <f t="shared" si="226"/>
        <v>-1.0563380281690016E-2</v>
      </c>
    </row>
    <row r="4799" spans="1:27" hidden="1" x14ac:dyDescent="0.3">
      <c r="A4799" s="8" t="s">
        <v>17</v>
      </c>
      <c r="B4799" s="8" t="s">
        <v>8734</v>
      </c>
      <c r="C4799" s="8" t="s">
        <v>8735</v>
      </c>
      <c r="D4799" s="33" t="s">
        <v>8740</v>
      </c>
      <c r="E4799" s="8" t="s">
        <v>8741</v>
      </c>
      <c r="F4799" s="29">
        <v>0.25</v>
      </c>
      <c r="G4799" s="29">
        <v>0</v>
      </c>
      <c r="H4799" s="30">
        <v>13.807700000000001</v>
      </c>
      <c r="I4799" s="30">
        <v>2.8896000000000002</v>
      </c>
      <c r="J4799" s="14">
        <v>131</v>
      </c>
      <c r="K4799" s="14">
        <v>33</v>
      </c>
      <c r="L4799" s="12">
        <v>0.20930000000000001</v>
      </c>
      <c r="M4799" s="7">
        <v>1.51081943</v>
      </c>
      <c r="N4799" s="31">
        <v>1</v>
      </c>
      <c r="O4799" s="14">
        <f>IFERROR(VLOOKUP($C4799,'site totals'!$J$2:$K$607,2,FALSE),1)</f>
        <v>335.48540000000003</v>
      </c>
      <c r="P4799" s="32" t="s">
        <v>91</v>
      </c>
      <c r="Q4799" s="12">
        <v>0.33810753240000002</v>
      </c>
      <c r="R4799" s="29">
        <v>0.25</v>
      </c>
      <c r="S4799" s="2">
        <f>IF($A4799="site","",VLOOKUP($P4799,margin_ranges!$A$5:$D$10,4,FALSE)/100)</f>
        <v>0.29749999999999999</v>
      </c>
      <c r="T4799" s="6">
        <f>IF(A4799="placement",$J4799*MIN($Q4799,$S4799),"")</f>
        <v>38.972499999999997</v>
      </c>
      <c r="U4799" s="6">
        <f>IF($A4799="placement",T4799,SUMIF($C$10:$C$6209,$C4799,$T$10:$T$6209))</f>
        <v>38.972499999999997</v>
      </c>
      <c r="V4799" s="34">
        <f t="shared" si="227"/>
        <v>-6.3333333333333353E-2</v>
      </c>
      <c r="W4799" s="24"/>
      <c r="X4799" s="2" t="str">
        <f>IFERROR(MIN(VLOOKUP($W4799,margin_ranges!$A$5:$D$10,4,FALSE),$Q4799*100)/100,"")</f>
        <v/>
      </c>
      <c r="Y4799" s="6">
        <f t="shared" si="225"/>
        <v>38.972499999999997</v>
      </c>
      <c r="Z4799" s="6">
        <f>IF($A4799="placement",Y4799,SUMIF($C$10:$C$6209,$C4799,$Y$10:$Y$6209))</f>
        <v>38.972499999999997</v>
      </c>
      <c r="AA4799" s="29">
        <f t="shared" si="226"/>
        <v>-6.3333333333333353E-2</v>
      </c>
    </row>
    <row r="4800" spans="1:27" hidden="1" x14ac:dyDescent="0.3">
      <c r="A4800" s="8" t="s">
        <v>17</v>
      </c>
      <c r="B4800" s="8" t="s">
        <v>8734</v>
      </c>
      <c r="C4800" s="8" t="s">
        <v>8735</v>
      </c>
      <c r="D4800" s="8" t="s">
        <v>8736</v>
      </c>
      <c r="E4800" s="8" t="s">
        <v>8737</v>
      </c>
      <c r="F4800" s="29">
        <v>0.249999999999999</v>
      </c>
      <c r="G4800" s="29">
        <v>0</v>
      </c>
      <c r="H4800" s="30">
        <v>20.633600000000001</v>
      </c>
      <c r="I4800" s="30">
        <v>4.4410999999999996</v>
      </c>
      <c r="J4800" s="14">
        <v>149</v>
      </c>
      <c r="K4800" s="14">
        <v>37</v>
      </c>
      <c r="L4800" s="12">
        <v>0.2152</v>
      </c>
      <c r="M4800" s="7">
        <v>1.11912313</v>
      </c>
      <c r="N4800" s="31">
        <v>0.75</v>
      </c>
      <c r="O4800" s="14">
        <f>IFERROR(VLOOKUP($C4800,'site totals'!$J$2:$K$607,2,FALSE),1)</f>
        <v>335.48540000000003</v>
      </c>
      <c r="P4800" s="32" t="s">
        <v>91</v>
      </c>
      <c r="Q4800" s="12">
        <v>0.3298324581</v>
      </c>
      <c r="R4800" s="29">
        <v>0.25</v>
      </c>
      <c r="S4800" s="2">
        <f>IF($A4800="site","",VLOOKUP($P4800,margin_ranges!$A$5:$D$10,4,FALSE)/100)</f>
        <v>0.29749999999999999</v>
      </c>
      <c r="T4800" s="6">
        <f>IF(A4800="placement",$J4800*MIN($Q4800,$S4800),"")</f>
        <v>44.327500000000001</v>
      </c>
      <c r="U4800" s="6">
        <f>IF($A4800="placement",T4800,SUMIF($C$10:$C$6209,$C4800,$T$10:$T$6209))</f>
        <v>44.327500000000001</v>
      </c>
      <c r="V4800" s="34">
        <f t="shared" si="227"/>
        <v>-6.3333333333333353E-2</v>
      </c>
      <c r="W4800" s="24"/>
      <c r="X4800" s="2" t="str">
        <f>IFERROR(MIN(VLOOKUP($W4800,margin_ranges!$A$5:$D$10,4,FALSE),$Q4800*100)/100,"")</f>
        <v/>
      </c>
      <c r="Y4800" s="6">
        <f t="shared" si="225"/>
        <v>44.327500000000001</v>
      </c>
      <c r="Z4800" s="6">
        <f>IF($A4800="placement",Y4800,SUMIF($C$10:$C$6209,$C4800,$Y$10:$Y$6209))</f>
        <v>44.327500000000001</v>
      </c>
      <c r="AA4800" s="29">
        <f t="shared" si="226"/>
        <v>-6.3333333333333353E-2</v>
      </c>
    </row>
    <row r="4801" spans="1:27" hidden="1" x14ac:dyDescent="0.3">
      <c r="A4801" s="8" t="s">
        <v>17</v>
      </c>
      <c r="B4801" s="8" t="s">
        <v>8734</v>
      </c>
      <c r="C4801" s="8" t="s">
        <v>8735</v>
      </c>
      <c r="D4801" s="8" t="s">
        <v>8738</v>
      </c>
      <c r="E4801" s="8" t="s">
        <v>8739</v>
      </c>
      <c r="F4801" s="29">
        <v>0.31015671057378402</v>
      </c>
      <c r="G4801" s="29">
        <v>0</v>
      </c>
      <c r="H4801" s="30">
        <v>14.6851</v>
      </c>
      <c r="I4801" s="30">
        <v>3.36</v>
      </c>
      <c r="J4801" s="14">
        <v>146</v>
      </c>
      <c r="K4801" s="14">
        <v>45</v>
      </c>
      <c r="L4801" s="12">
        <v>0.2288</v>
      </c>
      <c r="M4801" s="7">
        <v>1.4496045900000001</v>
      </c>
      <c r="N4801" s="31">
        <v>1</v>
      </c>
      <c r="O4801" s="14">
        <f>IFERROR(VLOOKUP($C4801,'site totals'!$J$2:$K$607,2,FALSE),1)</f>
        <v>335.48540000000003</v>
      </c>
      <c r="P4801" s="32" t="s">
        <v>22</v>
      </c>
      <c r="Q4801" s="12">
        <v>0.3101567106</v>
      </c>
      <c r="R4801" s="29">
        <v>0.36</v>
      </c>
      <c r="S4801" s="2">
        <f>IF($A4801="site","",VLOOKUP($P4801,margin_ranges!$A$5:$D$10,4,FALSE)/100)</f>
        <v>0.29749999999999999</v>
      </c>
      <c r="T4801" s="6">
        <f>IF(A4801="placement",$J4801*MIN($Q4801,$S4801),"")</f>
        <v>43.434999999999995</v>
      </c>
      <c r="U4801" s="6">
        <f>IF($A4801="placement",T4801,SUMIF($C$10:$C$6209,$C4801,$T$10:$T$6209))</f>
        <v>43.434999999999995</v>
      </c>
      <c r="V4801" s="34">
        <f t="shared" si="227"/>
        <v>9.765625E-2</v>
      </c>
      <c r="W4801" s="24"/>
      <c r="X4801" s="2" t="str">
        <f>IFERROR(MIN(VLOOKUP($W4801,margin_ranges!$A$5:$D$10,4,FALSE),$Q4801*100)/100,"")</f>
        <v/>
      </c>
      <c r="Y4801" s="6">
        <f t="shared" si="225"/>
        <v>43.434999999999995</v>
      </c>
      <c r="Z4801" s="6">
        <f>IF($A4801="placement",Y4801,SUMIF($C$10:$C$6209,$C4801,$Y$10:$Y$6209))</f>
        <v>43.434999999999995</v>
      </c>
      <c r="AA4801" s="29">
        <f t="shared" si="226"/>
        <v>9.765625E-2</v>
      </c>
    </row>
    <row r="4802" spans="1:27" hidden="1" x14ac:dyDescent="0.3">
      <c r="A4802" s="8" t="s">
        <v>17</v>
      </c>
      <c r="B4802" s="8" t="s">
        <v>8734</v>
      </c>
      <c r="C4802" s="8" t="s">
        <v>8735</v>
      </c>
      <c r="D4802" s="8" t="s">
        <v>8744</v>
      </c>
      <c r="E4802" s="8" t="s">
        <v>8745</v>
      </c>
      <c r="F4802" s="29">
        <v>0.37</v>
      </c>
      <c r="G4802" s="29">
        <v>0</v>
      </c>
      <c r="H4802" s="30">
        <v>14.0639</v>
      </c>
      <c r="I4802" s="30">
        <v>3.9462000000000002</v>
      </c>
      <c r="J4802" s="14">
        <v>142</v>
      </c>
      <c r="K4802" s="14">
        <v>47</v>
      </c>
      <c r="L4802" s="12">
        <v>0.28060000000000002</v>
      </c>
      <c r="M4802" s="7">
        <v>1.2017304099999999</v>
      </c>
      <c r="N4802" s="31">
        <v>0.75</v>
      </c>
      <c r="O4802" s="14">
        <f>IFERROR(VLOOKUP($C4802,'site totals'!$J$2:$K$607,2,FALSE),1)</f>
        <v>335.48540000000003</v>
      </c>
      <c r="P4802" s="32" t="s">
        <v>22</v>
      </c>
      <c r="Q4802" s="12">
        <v>0.37589995780000002</v>
      </c>
      <c r="R4802" s="29">
        <v>0.37</v>
      </c>
      <c r="S4802" s="2">
        <f>IF($A4802="site","",VLOOKUP($P4802,margin_ranges!$A$5:$D$10,4,FALSE)/100)</f>
        <v>0.29749999999999999</v>
      </c>
      <c r="T4802" s="6">
        <f>IF(A4802="placement",$J4802*MIN($Q4802,$S4802),"")</f>
        <v>42.244999999999997</v>
      </c>
      <c r="U4802" s="6">
        <f>IF($A4802="placement",T4802,SUMIF($C$10:$C$6209,$C4802,$T$10:$T$6209))</f>
        <v>42.244999999999997</v>
      </c>
      <c r="V4802" s="34">
        <f t="shared" si="227"/>
        <v>0.11507936507936511</v>
      </c>
      <c r="W4802" s="24"/>
      <c r="X4802" s="2" t="str">
        <f>IFERROR(MIN(VLOOKUP($W4802,margin_ranges!$A$5:$D$10,4,FALSE),$Q4802*100)/100,"")</f>
        <v/>
      </c>
      <c r="Y4802" s="6">
        <f t="shared" si="225"/>
        <v>42.244999999999997</v>
      </c>
      <c r="Z4802" s="6">
        <f>IF($A4802="placement",Y4802,SUMIF($C$10:$C$6209,$C4802,$Y$10:$Y$6209))</f>
        <v>42.244999999999997</v>
      </c>
      <c r="AA4802" s="17">
        <f t="shared" si="226"/>
        <v>0.11507936507936511</v>
      </c>
    </row>
    <row r="4803" spans="1:27" hidden="1" x14ac:dyDescent="0.3">
      <c r="A4803" s="8" t="s">
        <v>17</v>
      </c>
      <c r="B4803" s="8" t="s">
        <v>8734</v>
      </c>
      <c r="C4803" s="8" t="s">
        <v>8735</v>
      </c>
      <c r="D4803" s="8" t="s">
        <v>8742</v>
      </c>
      <c r="E4803" s="8" t="s">
        <v>8743</v>
      </c>
      <c r="F4803" s="29">
        <v>0.38406418947910398</v>
      </c>
      <c r="G4803" s="29">
        <v>0</v>
      </c>
      <c r="H4803" s="30">
        <v>14.2745</v>
      </c>
      <c r="I4803" s="30">
        <v>4.1013999999999999</v>
      </c>
      <c r="J4803" s="14">
        <v>150</v>
      </c>
      <c r="K4803" s="14">
        <v>52</v>
      </c>
      <c r="L4803" s="12">
        <v>0.2873</v>
      </c>
      <c r="M4803" s="7">
        <v>1.2176593499999999</v>
      </c>
      <c r="N4803" s="31">
        <v>0.75</v>
      </c>
      <c r="O4803" s="14">
        <f>IFERROR(VLOOKUP($C4803,'site totals'!$J$2:$K$607,2,FALSE),1)</f>
        <v>335.48540000000003</v>
      </c>
      <c r="P4803" s="32" t="s">
        <v>22</v>
      </c>
      <c r="Q4803" s="12">
        <v>0.38406418949999999</v>
      </c>
      <c r="R4803" s="29">
        <v>0.39</v>
      </c>
      <c r="S4803" s="2">
        <f>IF($A4803="site","",VLOOKUP($P4803,margin_ranges!$A$5:$D$10,4,FALSE)/100)</f>
        <v>0.29749999999999999</v>
      </c>
      <c r="T4803" s="6">
        <f>IF(A4803="placement",$J4803*MIN($Q4803,$S4803),"")</f>
        <v>44.625</v>
      </c>
      <c r="U4803" s="6">
        <f>IF($A4803="placement",T4803,SUMIF($C$10:$C$6209,$C4803,$T$10:$T$6209))</f>
        <v>44.625</v>
      </c>
      <c r="V4803" s="34">
        <f t="shared" si="227"/>
        <v>0.15163934426229497</v>
      </c>
      <c r="W4803" s="24"/>
      <c r="X4803" s="2" t="str">
        <f>IFERROR(MIN(VLOOKUP($W4803,margin_ranges!$A$5:$D$10,4,FALSE),$Q4803*100)/100,"")</f>
        <v/>
      </c>
      <c r="Y4803" s="6">
        <f t="shared" si="225"/>
        <v>44.625</v>
      </c>
      <c r="Z4803" s="6">
        <f>IF($A4803="placement",Y4803,SUMIF($C$10:$C$6209,$C4803,$Y$10:$Y$6209))</f>
        <v>44.625</v>
      </c>
      <c r="AA4803" s="29">
        <f t="shared" si="226"/>
        <v>0.15163934426229497</v>
      </c>
    </row>
    <row r="4804" spans="1:27" x14ac:dyDescent="0.3">
      <c r="A4804" s="16" t="s">
        <v>33</v>
      </c>
      <c r="B4804" s="16" t="s">
        <v>8734</v>
      </c>
      <c r="C4804" s="16" t="s">
        <v>8735</v>
      </c>
      <c r="D4804" s="33" t="s">
        <v>34</v>
      </c>
      <c r="E4804" s="16"/>
      <c r="F4804" s="17">
        <v>0.32535067099790199</v>
      </c>
      <c r="G4804" s="17">
        <v>0</v>
      </c>
      <c r="H4804" s="36">
        <v>78.282300000000006</v>
      </c>
      <c r="I4804" s="36">
        <v>18.771599999999999</v>
      </c>
      <c r="J4804" s="22">
        <v>719</v>
      </c>
      <c r="K4804" s="22">
        <v>215</v>
      </c>
      <c r="L4804" s="18">
        <v>0.23980000000000001</v>
      </c>
      <c r="M4804" s="19">
        <v>1.27657095</v>
      </c>
      <c r="N4804" s="20">
        <v>0.83312200000000003</v>
      </c>
      <c r="O4804" s="22">
        <f>IFERROR(VLOOKUP($C4804,'site totals'!$J$2:$K$607,2,FALSE),1)</f>
        <v>335.48540000000003</v>
      </c>
      <c r="P4804" s="21"/>
      <c r="Q4804" s="18">
        <v>0.3473750934</v>
      </c>
      <c r="R4804" s="17">
        <v>0.32540000000000002</v>
      </c>
      <c r="S4804" s="18" t="str">
        <f>IF($A4804="site","",VLOOKUP($P4804,margin_ranges!$A$5:$D$10,4,FALSE)/100)</f>
        <v/>
      </c>
      <c r="T4804" s="22" t="str">
        <f>IF(A4804="placement",$J4804*MIN($Q4804,$S4804),"")</f>
        <v/>
      </c>
      <c r="U4804" s="22">
        <f>IF($A4804="placement",T4804,SUMIF($C$10:$C$6209,$C4804,$T$10:$T$6209))</f>
        <v>213.60499999999999</v>
      </c>
      <c r="V4804" s="37">
        <f t="shared" si="227"/>
        <v>4.1971196447943893E-2</v>
      </c>
      <c r="W4804" s="38"/>
      <c r="X4804" s="18" t="str">
        <f>IFERROR(MIN(VLOOKUP($W4804,margin_ranges!$A$5:$D$10,4,FALSE),$Q4804*100)/100,"")</f>
        <v/>
      </c>
      <c r="Y4804" s="6" t="str">
        <f t="shared" si="225"/>
        <v/>
      </c>
      <c r="Z4804" s="6">
        <f>IF($A4804="placement",Y4804,SUMIF($C$10:$C$6209,$C4804,$Y$10:$Y$6209))</f>
        <v>213.60499999999999</v>
      </c>
      <c r="AA4804" s="17">
        <f t="shared" si="226"/>
        <v>4.1971196447943893E-2</v>
      </c>
    </row>
    <row r="4805" spans="1:27" hidden="1" x14ac:dyDescent="0.3">
      <c r="A4805" s="8" t="s">
        <v>17</v>
      </c>
      <c r="B4805" s="8" t="s">
        <v>10802</v>
      </c>
      <c r="C4805" s="8" t="s">
        <v>10803</v>
      </c>
      <c r="D4805" s="8" t="s">
        <v>10814</v>
      </c>
      <c r="E4805" s="8" t="s">
        <v>10815</v>
      </c>
      <c r="F4805" s="29">
        <v>0.28999999999999998</v>
      </c>
      <c r="G4805" s="29">
        <v>0</v>
      </c>
      <c r="H4805" s="30">
        <v>22.927700000000002</v>
      </c>
      <c r="I4805" s="30">
        <v>2.8146</v>
      </c>
      <c r="J4805" s="14">
        <v>111</v>
      </c>
      <c r="K4805" s="14">
        <v>28</v>
      </c>
      <c r="L4805" s="12">
        <v>0.12280000000000001</v>
      </c>
      <c r="M4805" s="7">
        <v>1.3122065700000001</v>
      </c>
      <c r="N4805" s="31">
        <v>0.9</v>
      </c>
      <c r="O4805" s="14">
        <f>IFERROR(VLOOKUP($C4805,'site totals'!$J$2:$K$607,2,FALSE),1)</f>
        <v>333.03269999999998</v>
      </c>
      <c r="P4805" s="32" t="s">
        <v>22</v>
      </c>
      <c r="Q4805" s="12">
        <v>0.31413237919999998</v>
      </c>
      <c r="R4805" s="29">
        <v>0.28999999999999998</v>
      </c>
      <c r="S4805" s="2">
        <f>IF($A4805="site","",VLOOKUP($P4805,margin_ranges!$A$5:$D$10,4,FALSE)/100)</f>
        <v>0.29749999999999999</v>
      </c>
      <c r="T4805" s="6">
        <f>IF(A4805="placement",$J4805*MIN($Q4805,$S4805),"")</f>
        <v>33.022500000000001</v>
      </c>
      <c r="U4805" s="6">
        <f>IF($A4805="placement",T4805,SUMIF($C$10:$C$6209,$C4805,$T$10:$T$6209))</f>
        <v>33.022500000000001</v>
      </c>
      <c r="V4805" s="34">
        <f t="shared" si="227"/>
        <v>-1.0563380281690238E-2</v>
      </c>
      <c r="W4805" s="24"/>
      <c r="X4805" s="2" t="str">
        <f>IFERROR(MIN(VLOOKUP($W4805,margin_ranges!$A$5:$D$10,4,FALSE),$Q4805*100)/100,"")</f>
        <v/>
      </c>
      <c r="Y4805" s="6">
        <f t="shared" si="225"/>
        <v>33.022500000000001</v>
      </c>
      <c r="Z4805" s="6">
        <f>IF($A4805="placement",Y4805,SUMIF($C$10:$C$6209,$C4805,$Y$10:$Y$6209))</f>
        <v>33.022500000000001</v>
      </c>
      <c r="AA4805" s="29">
        <f t="shared" si="226"/>
        <v>-1.0563380281690238E-2</v>
      </c>
    </row>
    <row r="4806" spans="1:27" hidden="1" x14ac:dyDescent="0.3">
      <c r="A4806" s="8" t="s">
        <v>17</v>
      </c>
      <c r="B4806" s="8" t="s">
        <v>10802</v>
      </c>
      <c r="C4806" s="8" t="s">
        <v>10803</v>
      </c>
      <c r="D4806" s="8" t="s">
        <v>10810</v>
      </c>
      <c r="E4806" s="8" t="s">
        <v>10811</v>
      </c>
      <c r="F4806" s="29">
        <v>0.28999999999999998</v>
      </c>
      <c r="G4806" s="29">
        <v>0</v>
      </c>
      <c r="H4806" s="30">
        <v>17.180800000000001</v>
      </c>
      <c r="I4806" s="30">
        <v>5.6730999999999998</v>
      </c>
      <c r="J4806" s="14">
        <v>230</v>
      </c>
      <c r="K4806" s="14">
        <v>58</v>
      </c>
      <c r="L4806" s="12">
        <v>0.33019999999999999</v>
      </c>
      <c r="M4806" s="7">
        <v>1.35013787</v>
      </c>
      <c r="N4806" s="31">
        <v>0.9</v>
      </c>
      <c r="O4806" s="14">
        <f>IFERROR(VLOOKUP($C4806,'site totals'!$J$2:$K$607,2,FALSE),1)</f>
        <v>333.03269999999998</v>
      </c>
      <c r="P4806" s="32" t="s">
        <v>22</v>
      </c>
      <c r="Q4806" s="12">
        <v>0.33340141000000001</v>
      </c>
      <c r="R4806" s="29">
        <v>0.28999999999999998</v>
      </c>
      <c r="S4806" s="2">
        <f>IF($A4806="site","",VLOOKUP($P4806,margin_ranges!$A$5:$D$10,4,FALSE)/100)</f>
        <v>0.29749999999999999</v>
      </c>
      <c r="T4806" s="6">
        <f>IF(A4806="placement",$J4806*MIN($Q4806,$S4806),"")</f>
        <v>68.424999999999997</v>
      </c>
      <c r="U4806" s="6">
        <f>IF($A4806="placement",T4806,SUMIF($C$10:$C$6209,$C4806,$T$10:$T$6209))</f>
        <v>68.424999999999997</v>
      </c>
      <c r="V4806" s="34">
        <f t="shared" si="227"/>
        <v>-1.0563380281690127E-2</v>
      </c>
      <c r="W4806" s="24"/>
      <c r="X4806" s="2" t="str">
        <f>IFERROR(MIN(VLOOKUP($W4806,margin_ranges!$A$5:$D$10,4,FALSE),$Q4806*100)/100,"")</f>
        <v/>
      </c>
      <c r="Y4806" s="6">
        <f t="shared" si="225"/>
        <v>68.424999999999997</v>
      </c>
      <c r="Z4806" s="6">
        <f>IF($A4806="placement",Y4806,SUMIF($C$10:$C$6209,$C4806,$Y$10:$Y$6209))</f>
        <v>68.424999999999997</v>
      </c>
      <c r="AA4806" s="29">
        <f t="shared" si="226"/>
        <v>-1.0563380281690127E-2</v>
      </c>
    </row>
    <row r="4807" spans="1:27" hidden="1" x14ac:dyDescent="0.3">
      <c r="A4807" s="8" t="s">
        <v>17</v>
      </c>
      <c r="B4807" s="8" t="s">
        <v>10802</v>
      </c>
      <c r="C4807" s="8" t="s">
        <v>10803</v>
      </c>
      <c r="D4807" s="8" t="s">
        <v>10806</v>
      </c>
      <c r="E4807" s="8" t="s">
        <v>10807</v>
      </c>
      <c r="F4807" s="29">
        <v>0.28999999999999998</v>
      </c>
      <c r="G4807" s="29">
        <v>0</v>
      </c>
      <c r="H4807" s="30">
        <v>3.8523000000000001</v>
      </c>
      <c r="I4807" s="30">
        <v>1.0477000000000001</v>
      </c>
      <c r="J4807" s="14">
        <v>40</v>
      </c>
      <c r="K4807" s="14">
        <v>10</v>
      </c>
      <c r="L4807" s="12">
        <v>0.27200000000000002</v>
      </c>
      <c r="M4807" s="7">
        <v>1.28266294</v>
      </c>
      <c r="N4807" s="31">
        <v>0.9</v>
      </c>
      <c r="O4807" s="14">
        <f>IFERROR(VLOOKUP($C4807,'site totals'!$J$2:$K$607,2,FALSE),1)</f>
        <v>333.03269999999998</v>
      </c>
      <c r="P4807" s="32" t="s">
        <v>22</v>
      </c>
      <c r="Q4807" s="12">
        <v>0.2983347596</v>
      </c>
      <c r="R4807" s="29">
        <v>0.28999999999999998</v>
      </c>
      <c r="S4807" s="2">
        <f>IF($A4807="site","",VLOOKUP($P4807,margin_ranges!$A$5:$D$10,4,FALSE)/100)</f>
        <v>0.29749999999999999</v>
      </c>
      <c r="T4807" s="6">
        <f>IF(A4807="placement",$J4807*MIN($Q4807,$S4807),"")</f>
        <v>11.899999999999999</v>
      </c>
      <c r="U4807" s="6">
        <f>IF($A4807="placement",T4807,SUMIF($C$10:$C$6209,$C4807,$T$10:$T$6209))</f>
        <v>11.899999999999999</v>
      </c>
      <c r="V4807" s="34">
        <f t="shared" si="227"/>
        <v>-1.0563380281690016E-2</v>
      </c>
      <c r="W4807" s="24"/>
      <c r="X4807" s="2" t="str">
        <f>IFERROR(MIN(VLOOKUP($W4807,margin_ranges!$A$5:$D$10,4,FALSE),$Q4807*100)/100,"")</f>
        <v/>
      </c>
      <c r="Y4807" s="6">
        <f t="shared" si="225"/>
        <v>11.899999999999999</v>
      </c>
      <c r="Z4807" s="6">
        <f>IF($A4807="placement",Y4807,SUMIF($C$10:$C$6209,$C4807,$Y$10:$Y$6209))</f>
        <v>11.899999999999999</v>
      </c>
      <c r="AA4807" s="29">
        <f t="shared" si="226"/>
        <v>-1.0563380281690016E-2</v>
      </c>
    </row>
    <row r="4808" spans="1:27" hidden="1" x14ac:dyDescent="0.3">
      <c r="A4808" s="8" t="s">
        <v>17</v>
      </c>
      <c r="B4808" s="8" t="s">
        <v>10802</v>
      </c>
      <c r="C4808" s="8" t="s">
        <v>10803</v>
      </c>
      <c r="D4808" s="8" t="s">
        <v>10804</v>
      </c>
      <c r="E4808" s="8" t="s">
        <v>10805</v>
      </c>
      <c r="F4808" s="29">
        <v>0.28999999999999998</v>
      </c>
      <c r="G4808" s="29">
        <v>0</v>
      </c>
      <c r="H4808" s="30">
        <v>6.4192</v>
      </c>
      <c r="I4808" s="30">
        <v>1.4238</v>
      </c>
      <c r="J4808" s="14">
        <v>55</v>
      </c>
      <c r="K4808" s="14">
        <v>14</v>
      </c>
      <c r="L4808" s="12">
        <v>0.2218</v>
      </c>
      <c r="M4808" s="7">
        <v>1.29459188</v>
      </c>
      <c r="N4808" s="31">
        <v>0.9</v>
      </c>
      <c r="O4808" s="14">
        <f>IFERROR(VLOOKUP($C4808,'site totals'!$J$2:$K$607,2,FALSE),1)</f>
        <v>333.03269999999998</v>
      </c>
      <c r="P4808" s="32" t="s">
        <v>22</v>
      </c>
      <c r="Q4808" s="12">
        <v>0.30480021390000001</v>
      </c>
      <c r="R4808" s="29">
        <v>0.28999999999999998</v>
      </c>
      <c r="S4808" s="2">
        <f>IF($A4808="site","",VLOOKUP($P4808,margin_ranges!$A$5:$D$10,4,FALSE)/100)</f>
        <v>0.29749999999999999</v>
      </c>
      <c r="T4808" s="6">
        <f>IF(A4808="placement",$J4808*MIN($Q4808,$S4808),"")</f>
        <v>16.362500000000001</v>
      </c>
      <c r="U4808" s="6">
        <f>IF($A4808="placement",T4808,SUMIF($C$10:$C$6209,$C4808,$T$10:$T$6209))</f>
        <v>16.362500000000001</v>
      </c>
      <c r="V4808" s="34">
        <f t="shared" si="227"/>
        <v>-1.0563380281690016E-2</v>
      </c>
      <c r="W4808" s="24"/>
      <c r="X4808" s="2" t="str">
        <f>IFERROR(MIN(VLOOKUP($W4808,margin_ranges!$A$5:$D$10,4,FALSE),$Q4808*100)/100,"")</f>
        <v/>
      </c>
      <c r="Y4808" s="6">
        <f t="shared" si="225"/>
        <v>16.362500000000001</v>
      </c>
      <c r="Z4808" s="6">
        <f>IF($A4808="placement",Y4808,SUMIF($C$10:$C$6209,$C4808,$Y$10:$Y$6209))</f>
        <v>16.362500000000001</v>
      </c>
      <c r="AA4808" s="29">
        <f t="shared" si="226"/>
        <v>-1.0563380281690016E-2</v>
      </c>
    </row>
    <row r="4809" spans="1:27" hidden="1" x14ac:dyDescent="0.3">
      <c r="A4809" s="8" t="s">
        <v>17</v>
      </c>
      <c r="B4809" s="8" t="s">
        <v>10802</v>
      </c>
      <c r="C4809" s="8" t="s">
        <v>10803</v>
      </c>
      <c r="D4809" s="8" t="s">
        <v>10816</v>
      </c>
      <c r="E4809" s="8" t="s">
        <v>10817</v>
      </c>
      <c r="F4809" s="29">
        <v>0.28999999999999898</v>
      </c>
      <c r="G4809" s="29">
        <v>0</v>
      </c>
      <c r="H4809" s="30">
        <v>0.98719999999999997</v>
      </c>
      <c r="I4809" s="30">
        <v>0.27810000000000001</v>
      </c>
      <c r="J4809" s="14">
        <v>11</v>
      </c>
      <c r="K4809" s="14">
        <v>3</v>
      </c>
      <c r="L4809" s="12">
        <v>0.28170000000000001</v>
      </c>
      <c r="M4809" s="7">
        <v>1.2758089399999999</v>
      </c>
      <c r="N4809" s="31">
        <v>0.9</v>
      </c>
      <c r="O4809" s="14">
        <f>IFERROR(VLOOKUP($C4809,'site totals'!$J$2:$K$607,2,FALSE),1)</f>
        <v>333.03269999999998</v>
      </c>
      <c r="P4809" s="32" t="s">
        <v>22</v>
      </c>
      <c r="Q4809" s="12">
        <v>0.29456521740000002</v>
      </c>
      <c r="R4809" s="29">
        <v>0.28999999999999998</v>
      </c>
      <c r="S4809" s="2">
        <f>IF($A4809="site","",VLOOKUP($P4809,margin_ranges!$A$5:$D$10,4,FALSE)/100)</f>
        <v>0.29749999999999999</v>
      </c>
      <c r="T4809" s="6">
        <f>IF(A4809="placement",$J4809*MIN($Q4809,$S4809),"")</f>
        <v>3.2402173914000003</v>
      </c>
      <c r="U4809" s="6">
        <f>IF($A4809="placement",T4809,SUMIF($C$10:$C$6209,$C4809,$T$10:$T$6209))</f>
        <v>3.2402173914000003</v>
      </c>
      <c r="V4809" s="34">
        <f t="shared" si="227"/>
        <v>-6.4298836619717248E-3</v>
      </c>
      <c r="W4809" s="24"/>
      <c r="X4809" s="2" t="str">
        <f>IFERROR(MIN(VLOOKUP($W4809,margin_ranges!$A$5:$D$10,4,FALSE),$Q4809*100)/100,"")</f>
        <v/>
      </c>
      <c r="Y4809" s="6">
        <f t="shared" si="225"/>
        <v>3.2402173914000003</v>
      </c>
      <c r="Z4809" s="6">
        <f>IF($A4809="placement",Y4809,SUMIF($C$10:$C$6209,$C4809,$Y$10:$Y$6209))</f>
        <v>3.2402173914000003</v>
      </c>
      <c r="AA4809" s="29">
        <f t="shared" si="226"/>
        <v>-6.4298836619717248E-3</v>
      </c>
    </row>
    <row r="4810" spans="1:27" hidden="1" x14ac:dyDescent="0.3">
      <c r="A4810" s="8" t="s">
        <v>17</v>
      </c>
      <c r="B4810" s="8" t="s">
        <v>10802</v>
      </c>
      <c r="C4810" s="8" t="s">
        <v>10803</v>
      </c>
      <c r="D4810" s="8" t="s">
        <v>12343</v>
      </c>
      <c r="E4810" s="8" t="s">
        <v>12344</v>
      </c>
      <c r="F4810" s="29">
        <v>0.25</v>
      </c>
      <c r="G4810" s="29">
        <v>0</v>
      </c>
      <c r="H4810" s="30">
        <v>2.5101</v>
      </c>
      <c r="I4810" s="30">
        <v>0.25259999999999999</v>
      </c>
      <c r="J4810" s="14">
        <v>9</v>
      </c>
      <c r="K4810" s="14">
        <v>2</v>
      </c>
      <c r="L4810" s="12">
        <v>0.1007</v>
      </c>
      <c r="M4810" s="7">
        <v>1.20766186</v>
      </c>
      <c r="N4810" s="31">
        <v>0.9</v>
      </c>
      <c r="O4810" s="14">
        <f>IFERROR(VLOOKUP($C4810,'site totals'!$J$2:$K$607,2,FALSE),1)</f>
        <v>333.03269999999998</v>
      </c>
      <c r="P4810" s="32" t="s">
        <v>22</v>
      </c>
      <c r="Q4810" s="12">
        <v>0.25475828160000002</v>
      </c>
      <c r="R4810" s="29">
        <v>0.25</v>
      </c>
      <c r="S4810" s="2">
        <f>IF($A4810="site","",VLOOKUP($P4810,margin_ranges!$A$5:$D$10,4,FALSE)/100)</f>
        <v>0.29749999999999999</v>
      </c>
      <c r="T4810" s="6">
        <f>IF(A4810="placement",$J4810*MIN($Q4810,$S4810),"")</f>
        <v>2.2928245344000002</v>
      </c>
      <c r="U4810" s="6">
        <f>IF($A4810="placement",T4810,SUMIF($C$10:$C$6209,$C4810,$T$10:$T$6209))</f>
        <v>2.2928245344000002</v>
      </c>
      <c r="V4810" s="34">
        <f t="shared" si="227"/>
        <v>-6.344375466666663E-3</v>
      </c>
      <c r="W4810" s="24"/>
      <c r="X4810" s="2" t="str">
        <f>IFERROR(MIN(VLOOKUP($W4810,margin_ranges!$A$5:$D$10,4,FALSE),$Q4810*100)/100,"")</f>
        <v/>
      </c>
      <c r="Y4810" s="6">
        <f t="shared" si="225"/>
        <v>2.2928245344000002</v>
      </c>
      <c r="Z4810" s="6">
        <f>IF($A4810="placement",Y4810,SUMIF($C$10:$C$6209,$C4810,$Y$10:$Y$6209))</f>
        <v>2.2928245344000002</v>
      </c>
      <c r="AA4810" s="29">
        <f t="shared" si="226"/>
        <v>-6.344375466666663E-3</v>
      </c>
    </row>
    <row r="4811" spans="1:27" hidden="1" x14ac:dyDescent="0.3">
      <c r="A4811" s="8" t="s">
        <v>17</v>
      </c>
      <c r="B4811" s="8" t="s">
        <v>10802</v>
      </c>
      <c r="C4811" s="8" t="s">
        <v>10803</v>
      </c>
      <c r="D4811" s="8" t="s">
        <v>10820</v>
      </c>
      <c r="E4811" s="8" t="s">
        <v>10821</v>
      </c>
      <c r="F4811" s="29">
        <v>0.28731929437238601</v>
      </c>
      <c r="G4811" s="29">
        <v>0</v>
      </c>
      <c r="H4811" s="30">
        <v>3.9687999999999999</v>
      </c>
      <c r="I4811" s="30">
        <v>1.0658000000000001</v>
      </c>
      <c r="J4811" s="14">
        <v>40</v>
      </c>
      <c r="K4811" s="14">
        <v>10</v>
      </c>
      <c r="L4811" s="12">
        <v>0.26850000000000002</v>
      </c>
      <c r="M4811" s="7">
        <v>1.2628376100000001</v>
      </c>
      <c r="N4811" s="31">
        <v>0.9</v>
      </c>
      <c r="O4811" s="14">
        <f>IFERROR(VLOOKUP($C4811,'site totals'!$J$2:$K$607,2,FALSE),1)</f>
        <v>333.03269999999998</v>
      </c>
      <c r="P4811" s="32" t="s">
        <v>22</v>
      </c>
      <c r="Q4811" s="12">
        <v>0.28731929439999998</v>
      </c>
      <c r="R4811" s="29">
        <v>0.28999999999999998</v>
      </c>
      <c r="S4811" s="2">
        <f>IF($A4811="site","",VLOOKUP($P4811,margin_ranges!$A$5:$D$10,4,FALSE)/100)</f>
        <v>0.29749999999999999</v>
      </c>
      <c r="T4811" s="6">
        <f>IF(A4811="placement",$J4811*MIN($Q4811,$S4811),"")</f>
        <v>11.492771776</v>
      </c>
      <c r="U4811" s="6">
        <f>IF($A4811="placement",T4811,SUMIF($C$10:$C$6209,$C4811,$T$10:$T$6209))</f>
        <v>11.492771776</v>
      </c>
      <c r="V4811" s="34">
        <f t="shared" si="227"/>
        <v>3.7756416901408851E-3</v>
      </c>
      <c r="W4811" s="24"/>
      <c r="X4811" s="2" t="str">
        <f>IFERROR(MIN(VLOOKUP($W4811,margin_ranges!$A$5:$D$10,4,FALSE),$Q4811*100)/100,"")</f>
        <v/>
      </c>
      <c r="Y4811" s="6">
        <f t="shared" si="225"/>
        <v>11.492771776</v>
      </c>
      <c r="Z4811" s="6">
        <f>IF($A4811="placement",Y4811,SUMIF($C$10:$C$6209,$C4811,$Y$10:$Y$6209))</f>
        <v>11.492771776</v>
      </c>
      <c r="AA4811" s="29">
        <f t="shared" si="226"/>
        <v>3.7756416901408851E-3</v>
      </c>
    </row>
    <row r="4812" spans="1:27" hidden="1" x14ac:dyDescent="0.3">
      <c r="A4812" s="8" t="s">
        <v>17</v>
      </c>
      <c r="B4812" s="8" t="s">
        <v>10802</v>
      </c>
      <c r="C4812" s="8" t="s">
        <v>10803</v>
      </c>
      <c r="D4812" s="8" t="s">
        <v>10808</v>
      </c>
      <c r="E4812" s="8" t="s">
        <v>10809</v>
      </c>
      <c r="F4812" s="29">
        <v>0.26773432183142398</v>
      </c>
      <c r="G4812" s="29">
        <v>0</v>
      </c>
      <c r="H4812" s="30">
        <v>4.1840999999999999</v>
      </c>
      <c r="I4812" s="30">
        <v>1.6053999999999999</v>
      </c>
      <c r="J4812" s="14">
        <v>59</v>
      </c>
      <c r="K4812" s="14">
        <v>15</v>
      </c>
      <c r="L4812" s="12">
        <v>0.38369999999999999</v>
      </c>
      <c r="M4812" s="7">
        <v>1.2290621100000001</v>
      </c>
      <c r="N4812" s="31">
        <v>0.9</v>
      </c>
      <c r="O4812" s="14">
        <f>IFERROR(VLOOKUP($C4812,'site totals'!$J$2:$K$607,2,FALSE),1)</f>
        <v>333.03269999999998</v>
      </c>
      <c r="P4812" s="32" t="s">
        <v>22</v>
      </c>
      <c r="Q4812" s="12">
        <v>0.26773432180000001</v>
      </c>
      <c r="R4812" s="29">
        <v>0.28999999999999998</v>
      </c>
      <c r="S4812" s="2">
        <f>IF($A4812="site","",VLOOKUP($P4812,margin_ranges!$A$5:$D$10,4,FALSE)/100)</f>
        <v>0.29749999999999999</v>
      </c>
      <c r="T4812" s="6">
        <f>IF(A4812="placement",$J4812*MIN($Q4812,$S4812),"")</f>
        <v>15.7963249862</v>
      </c>
      <c r="U4812" s="6">
        <f>IF($A4812="placement",T4812,SUMIF($C$10:$C$6209,$C4812,$T$10:$T$6209))</f>
        <v>15.7963249862</v>
      </c>
      <c r="V4812" s="34">
        <f t="shared" si="227"/>
        <v>3.1360110140845165E-2</v>
      </c>
      <c r="W4812" s="24"/>
      <c r="X4812" s="2" t="str">
        <f>IFERROR(MIN(VLOOKUP($W4812,margin_ranges!$A$5:$D$10,4,FALSE),$Q4812*100)/100,"")</f>
        <v/>
      </c>
      <c r="Y4812" s="6">
        <f t="shared" si="225"/>
        <v>15.7963249862</v>
      </c>
      <c r="Z4812" s="6">
        <f>IF($A4812="placement",Y4812,SUMIF($C$10:$C$6209,$C4812,$Y$10:$Y$6209))</f>
        <v>15.7963249862</v>
      </c>
      <c r="AA4812" s="29">
        <f t="shared" si="226"/>
        <v>3.1360110140845165E-2</v>
      </c>
    </row>
    <row r="4813" spans="1:27" hidden="1" x14ac:dyDescent="0.3">
      <c r="A4813" s="8" t="s">
        <v>17</v>
      </c>
      <c r="B4813" s="8" t="s">
        <v>10802</v>
      </c>
      <c r="C4813" s="8" t="s">
        <v>10803</v>
      </c>
      <c r="D4813" s="8" t="s">
        <v>10818</v>
      </c>
      <c r="E4813" s="8" t="s">
        <v>10819</v>
      </c>
      <c r="F4813" s="29">
        <v>0.271878294514667</v>
      </c>
      <c r="G4813" s="29">
        <v>0</v>
      </c>
      <c r="H4813" s="30">
        <v>16.337499999999999</v>
      </c>
      <c r="I4813" s="30">
        <v>2.1267999999999998</v>
      </c>
      <c r="J4813" s="14">
        <v>79</v>
      </c>
      <c r="K4813" s="14">
        <v>19</v>
      </c>
      <c r="L4813" s="12">
        <v>0.13020000000000001</v>
      </c>
      <c r="M4813" s="7">
        <v>1.2360570900000001</v>
      </c>
      <c r="N4813" s="31">
        <v>0.9</v>
      </c>
      <c r="O4813" s="14">
        <f>IFERROR(VLOOKUP($C4813,'site totals'!$J$2:$K$607,2,FALSE),1)</f>
        <v>333.03269999999998</v>
      </c>
      <c r="P4813" s="32" t="s">
        <v>22</v>
      </c>
      <c r="Q4813" s="12">
        <v>0.27187829450000001</v>
      </c>
      <c r="R4813" s="29">
        <v>0.28999999999999998</v>
      </c>
      <c r="S4813" s="2">
        <f>IF($A4813="site","",VLOOKUP($P4813,margin_ranges!$A$5:$D$10,4,FALSE)/100)</f>
        <v>0.29749999999999999</v>
      </c>
      <c r="T4813" s="6">
        <f>IF(A4813="placement",$J4813*MIN($Q4813,$S4813),"")</f>
        <v>21.478385265500002</v>
      </c>
      <c r="U4813" s="6">
        <f>IF($A4813="placement",T4813,SUMIF($C$10:$C$6209,$C4813,$T$10:$T$6209))</f>
        <v>21.478385265500002</v>
      </c>
      <c r="V4813" s="34">
        <f t="shared" si="227"/>
        <v>2.5523528873239387E-2</v>
      </c>
      <c r="W4813" s="24"/>
      <c r="X4813" s="2" t="str">
        <f>IFERROR(MIN(VLOOKUP($W4813,margin_ranges!$A$5:$D$10,4,FALSE),$Q4813*100)/100,"")</f>
        <v/>
      </c>
      <c r="Y4813" s="6">
        <f t="shared" si="225"/>
        <v>21.478385265500002</v>
      </c>
      <c r="Z4813" s="6">
        <f>IF($A4813="placement",Y4813,SUMIF($C$10:$C$6209,$C4813,$Y$10:$Y$6209))</f>
        <v>21.478385265500002</v>
      </c>
      <c r="AA4813" s="17">
        <f t="shared" si="226"/>
        <v>2.5523528873239387E-2</v>
      </c>
    </row>
    <row r="4814" spans="1:27" hidden="1" x14ac:dyDescent="0.3">
      <c r="A4814" s="8" t="s">
        <v>17</v>
      </c>
      <c r="B4814" s="8" t="s">
        <v>10802</v>
      </c>
      <c r="C4814" s="8" t="s">
        <v>10803</v>
      </c>
      <c r="D4814" s="8" t="s">
        <v>10812</v>
      </c>
      <c r="E4814" s="8" t="s">
        <v>10813</v>
      </c>
      <c r="F4814" s="29">
        <v>0.26446486688291398</v>
      </c>
      <c r="G4814" s="29">
        <v>0</v>
      </c>
      <c r="H4814" s="30">
        <v>18.612300000000001</v>
      </c>
      <c r="I4814" s="30">
        <v>2.1577999999999999</v>
      </c>
      <c r="J4814" s="14">
        <v>79</v>
      </c>
      <c r="K4814" s="14">
        <v>20</v>
      </c>
      <c r="L4814" s="12">
        <v>0.1159</v>
      </c>
      <c r="M4814" s="7">
        <v>1.2235989300000001</v>
      </c>
      <c r="N4814" s="31">
        <v>0.9</v>
      </c>
      <c r="O4814" s="14">
        <f>IFERROR(VLOOKUP($C4814,'site totals'!$J$2:$K$607,2,FALSE),1)</f>
        <v>333.03269999999998</v>
      </c>
      <c r="P4814" s="32" t="s">
        <v>22</v>
      </c>
      <c r="Q4814" s="12">
        <v>0.26446486689999998</v>
      </c>
      <c r="R4814" s="29">
        <v>0.28999999999999998</v>
      </c>
      <c r="S4814" s="2">
        <f>IF($A4814="site","",VLOOKUP($P4814,margin_ranges!$A$5:$D$10,4,FALSE)/100)</f>
        <v>0.29749999999999999</v>
      </c>
      <c r="T4814" s="6">
        <f>IF(A4814="placement",$J4814*MIN($Q4814,$S4814),"")</f>
        <v>20.8927244851</v>
      </c>
      <c r="U4814" s="6">
        <f>IF($A4814="placement",T4814,SUMIF($C$10:$C$6209,$C4814,$T$10:$T$6209))</f>
        <v>20.8927244851</v>
      </c>
      <c r="V4814" s="34">
        <f t="shared" si="227"/>
        <v>3.5964976197183196E-2</v>
      </c>
      <c r="W4814" s="24"/>
      <c r="X4814" s="2" t="str">
        <f>IFERROR(MIN(VLOOKUP($W4814,margin_ranges!$A$5:$D$10,4,FALSE),$Q4814*100)/100,"")</f>
        <v/>
      </c>
      <c r="Y4814" s="6">
        <f t="shared" si="225"/>
        <v>20.8927244851</v>
      </c>
      <c r="Z4814" s="6">
        <f>IF($A4814="placement",Y4814,SUMIF($C$10:$C$6209,$C4814,$Y$10:$Y$6209))</f>
        <v>20.8927244851</v>
      </c>
      <c r="AA4814" s="29">
        <f t="shared" si="226"/>
        <v>3.5964976197183196E-2</v>
      </c>
    </row>
    <row r="4815" spans="1:27" x14ac:dyDescent="0.3">
      <c r="A4815" s="16" t="s">
        <v>33</v>
      </c>
      <c r="B4815" s="16" t="s">
        <v>10802</v>
      </c>
      <c r="C4815" s="16" t="s">
        <v>10803</v>
      </c>
      <c r="D4815" s="8" t="s">
        <v>34</v>
      </c>
      <c r="E4815" s="16"/>
      <c r="F4815" s="17">
        <v>0.28948695728677598</v>
      </c>
      <c r="G4815" s="17">
        <v>0</v>
      </c>
      <c r="H4815" s="36">
        <v>96.98</v>
      </c>
      <c r="I4815" s="36">
        <v>18.445799999999998</v>
      </c>
      <c r="J4815" s="22">
        <v>714</v>
      </c>
      <c r="K4815" s="22">
        <v>180</v>
      </c>
      <c r="L4815" s="18">
        <v>0.19020000000000001</v>
      </c>
      <c r="M4815" s="19">
        <v>1.2896197700000001</v>
      </c>
      <c r="N4815" s="20">
        <v>0.9</v>
      </c>
      <c r="O4815" s="22">
        <f>IFERROR(VLOOKUP($C4815,'site totals'!$J$2:$K$607,2,FALSE),1)</f>
        <v>333.03269999999998</v>
      </c>
      <c r="P4815" s="21"/>
      <c r="Q4815" s="18">
        <v>0.3021198819</v>
      </c>
      <c r="R4815" s="17">
        <v>0.28949999999999998</v>
      </c>
      <c r="S4815" s="18" t="str">
        <f>IF($A4815="site","",VLOOKUP($P4815,margin_ranges!$A$5:$D$10,4,FALSE)/100)</f>
        <v/>
      </c>
      <c r="T4815" s="22" t="str">
        <f>IF(A4815="placement",$J4815*MIN($Q4815,$S4815),"")</f>
        <v/>
      </c>
      <c r="U4815" s="22">
        <f>IF($A4815="placement",T4815,SUMIF($C$10:$C$6209,$C4815,$T$10:$T$6209))</f>
        <v>204.90324843860003</v>
      </c>
      <c r="V4815" s="37">
        <f t="shared" si="227"/>
        <v>3.5477275864039814E-3</v>
      </c>
      <c r="W4815" s="38"/>
      <c r="X4815" s="18" t="str">
        <f>IFERROR(MIN(VLOOKUP($W4815,margin_ranges!$A$5:$D$10,4,FALSE),$Q4815*100)/100,"")</f>
        <v/>
      </c>
      <c r="Y4815" s="6" t="str">
        <f t="shared" si="225"/>
        <v/>
      </c>
      <c r="Z4815" s="6">
        <f>IF($A4815="placement",Y4815,SUMIF($C$10:$C$6209,$C4815,$Y$10:$Y$6209))</f>
        <v>204.90324843860003</v>
      </c>
      <c r="AA4815" s="17">
        <f t="shared" si="226"/>
        <v>3.5477275864039814E-3</v>
      </c>
    </row>
    <row r="4816" spans="1:27" hidden="1" x14ac:dyDescent="0.3">
      <c r="A4816" s="8" t="s">
        <v>17</v>
      </c>
      <c r="B4816" s="8" t="s">
        <v>5087</v>
      </c>
      <c r="C4816" s="8" t="s">
        <v>5088</v>
      </c>
      <c r="D4816" s="8" t="s">
        <v>5097</v>
      </c>
      <c r="E4816" s="8" t="s">
        <v>5098</v>
      </c>
      <c r="F4816" s="29">
        <v>0.34</v>
      </c>
      <c r="G4816" s="29">
        <v>0</v>
      </c>
      <c r="H4816" s="30">
        <v>5.9873000000000003</v>
      </c>
      <c r="I4816" s="30">
        <v>1.4943</v>
      </c>
      <c r="J4816" s="14">
        <v>19</v>
      </c>
      <c r="K4816" s="14">
        <v>6</v>
      </c>
      <c r="L4816" s="12">
        <v>0.24959999999999999</v>
      </c>
      <c r="M4816" s="7">
        <v>0.41774379</v>
      </c>
      <c r="N4816" s="31">
        <v>0.1</v>
      </c>
      <c r="O4816" s="14">
        <f>IFERROR(VLOOKUP($C4816,'site totals'!$J$2:$K$607,2,FALSE),1)</f>
        <v>329.90910000000002</v>
      </c>
      <c r="P4816" s="32" t="s">
        <v>22</v>
      </c>
      <c r="Q4816" s="12">
        <v>0.76061882089999999</v>
      </c>
      <c r="R4816" s="29">
        <v>0.34</v>
      </c>
      <c r="S4816" s="2">
        <f>IF($A4816="site","",VLOOKUP($P4816,margin_ranges!$A$5:$D$10,4,FALSE)/100)</f>
        <v>0.29749999999999999</v>
      </c>
      <c r="T4816" s="6">
        <f>IF(A4816="placement",$J4816*MIN($Q4816,$S4816),"")</f>
        <v>5.6524999999999999</v>
      </c>
      <c r="U4816" s="6">
        <f>IF($A4816="placement",T4816,SUMIF($C$10:$C$6209,$C4816,$T$10:$T$6209))</f>
        <v>5.6524999999999999</v>
      </c>
      <c r="V4816" s="34">
        <f t="shared" si="227"/>
        <v>6.4393939393939448E-2</v>
      </c>
      <c r="W4816" s="24"/>
      <c r="X4816" s="2" t="str">
        <f>IFERROR(MIN(VLOOKUP($W4816,margin_ranges!$A$5:$D$10,4,FALSE),$Q4816*100)/100,"")</f>
        <v/>
      </c>
      <c r="Y4816" s="6">
        <f t="shared" si="225"/>
        <v>5.6524999999999999</v>
      </c>
      <c r="Z4816" s="6">
        <f>IF($A4816="placement",Y4816,SUMIF($C$10:$C$6209,$C4816,$Y$10:$Y$6209))</f>
        <v>5.6524999999999999</v>
      </c>
      <c r="AA4816" s="29">
        <f t="shared" si="226"/>
        <v>6.4393939393939448E-2</v>
      </c>
    </row>
    <row r="4817" spans="1:27" hidden="1" x14ac:dyDescent="0.3">
      <c r="A4817" s="8" t="s">
        <v>17</v>
      </c>
      <c r="B4817" s="8" t="s">
        <v>5087</v>
      </c>
      <c r="C4817" s="8" t="s">
        <v>5088</v>
      </c>
      <c r="D4817" s="8" t="s">
        <v>5099</v>
      </c>
      <c r="E4817" s="8" t="s">
        <v>5100</v>
      </c>
      <c r="F4817" s="29">
        <v>0.33999999999999903</v>
      </c>
      <c r="G4817" s="29">
        <v>0</v>
      </c>
      <c r="H4817" s="30">
        <v>12.8293</v>
      </c>
      <c r="I4817" s="30">
        <v>3.0646</v>
      </c>
      <c r="J4817" s="14">
        <v>63</v>
      </c>
      <c r="K4817" s="14">
        <v>19</v>
      </c>
      <c r="L4817" s="12">
        <v>0.2389</v>
      </c>
      <c r="M4817" s="7">
        <v>0.68236527999999996</v>
      </c>
      <c r="N4817" s="31">
        <v>0.4</v>
      </c>
      <c r="O4817" s="14">
        <f>IFERROR(VLOOKUP($C4817,'site totals'!$J$2:$K$607,2,FALSE),1)</f>
        <v>329.90910000000002</v>
      </c>
      <c r="P4817" s="32" t="s">
        <v>22</v>
      </c>
      <c r="Q4817" s="12">
        <v>0.41380370399999999</v>
      </c>
      <c r="R4817" s="29">
        <v>0.34</v>
      </c>
      <c r="S4817" s="2">
        <f>IF($A4817="site","",VLOOKUP($P4817,margin_ranges!$A$5:$D$10,4,FALSE)/100)</f>
        <v>0.29749999999999999</v>
      </c>
      <c r="T4817" s="6">
        <f>IF(A4817="placement",$J4817*MIN($Q4817,$S4817),"")</f>
        <v>18.7425</v>
      </c>
      <c r="U4817" s="6">
        <f>IF($A4817="placement",T4817,SUMIF($C$10:$C$6209,$C4817,$T$10:$T$6209))</f>
        <v>18.7425</v>
      </c>
      <c r="V4817" s="34">
        <f t="shared" si="227"/>
        <v>6.4393939393939448E-2</v>
      </c>
      <c r="W4817" s="24"/>
      <c r="X4817" s="2" t="str">
        <f>IFERROR(MIN(VLOOKUP($W4817,margin_ranges!$A$5:$D$10,4,FALSE),$Q4817*100)/100,"")</f>
        <v/>
      </c>
      <c r="Y4817" s="6">
        <f t="shared" si="225"/>
        <v>18.7425</v>
      </c>
      <c r="Z4817" s="6">
        <f>IF($A4817="placement",Y4817,SUMIF($C$10:$C$6209,$C4817,$Y$10:$Y$6209))</f>
        <v>18.7425</v>
      </c>
      <c r="AA4817" s="29">
        <f t="shared" si="226"/>
        <v>6.4393939393939448E-2</v>
      </c>
    </row>
    <row r="4818" spans="1:27" hidden="1" x14ac:dyDescent="0.3">
      <c r="A4818" s="8" t="s">
        <v>17</v>
      </c>
      <c r="B4818" s="8" t="s">
        <v>5087</v>
      </c>
      <c r="C4818" s="8" t="s">
        <v>5088</v>
      </c>
      <c r="D4818" s="8" t="s">
        <v>5091</v>
      </c>
      <c r="E4818" s="8" t="s">
        <v>5092</v>
      </c>
      <c r="F4818" s="29">
        <v>0.34</v>
      </c>
      <c r="G4818" s="29">
        <v>0</v>
      </c>
      <c r="H4818" s="30">
        <v>24.372599999999998</v>
      </c>
      <c r="I4818" s="30">
        <v>6.4002999999999997</v>
      </c>
      <c r="J4818" s="14">
        <v>139</v>
      </c>
      <c r="K4818" s="14">
        <v>43</v>
      </c>
      <c r="L4818" s="12">
        <v>0.2626</v>
      </c>
      <c r="M4818" s="7">
        <v>0.72571425000000001</v>
      </c>
      <c r="N4818" s="31">
        <v>0.4</v>
      </c>
      <c r="O4818" s="14">
        <f>IFERROR(VLOOKUP($C4818,'site totals'!$J$2:$K$607,2,FALSE),1)</f>
        <v>329.90910000000002</v>
      </c>
      <c r="P4818" s="32" t="s">
        <v>22</v>
      </c>
      <c r="Q4818" s="12">
        <v>0.44881887339999998</v>
      </c>
      <c r="R4818" s="29">
        <v>0.34</v>
      </c>
      <c r="S4818" s="2">
        <f>IF($A4818="site","",VLOOKUP($P4818,margin_ranges!$A$5:$D$10,4,FALSE)/100)</f>
        <v>0.29749999999999999</v>
      </c>
      <c r="T4818" s="6">
        <f>IF(A4818="placement",$J4818*MIN($Q4818,$S4818),"")</f>
        <v>41.352499999999999</v>
      </c>
      <c r="U4818" s="6">
        <f>IF($A4818="placement",T4818,SUMIF($C$10:$C$6209,$C4818,$T$10:$T$6209))</f>
        <v>41.352499999999999</v>
      </c>
      <c r="V4818" s="34">
        <f t="shared" si="227"/>
        <v>6.4393939393939448E-2</v>
      </c>
      <c r="W4818" s="24"/>
      <c r="X4818" s="2" t="str">
        <f>IFERROR(MIN(VLOOKUP($W4818,margin_ranges!$A$5:$D$10,4,FALSE),$Q4818*100)/100,"")</f>
        <v/>
      </c>
      <c r="Y4818" s="6">
        <f t="shared" si="225"/>
        <v>41.352499999999999</v>
      </c>
      <c r="Z4818" s="6">
        <f>IF($A4818="placement",Y4818,SUMIF($C$10:$C$6209,$C4818,$Y$10:$Y$6209))</f>
        <v>41.352499999999999</v>
      </c>
      <c r="AA4818" s="29">
        <f t="shared" si="226"/>
        <v>6.4393939393939448E-2</v>
      </c>
    </row>
    <row r="4819" spans="1:27" hidden="1" x14ac:dyDescent="0.3">
      <c r="A4819" s="8" t="s">
        <v>17</v>
      </c>
      <c r="B4819" s="8" t="s">
        <v>5087</v>
      </c>
      <c r="C4819" s="8" t="s">
        <v>5088</v>
      </c>
      <c r="D4819" s="8" t="s">
        <v>5095</v>
      </c>
      <c r="E4819" s="8" t="s">
        <v>5096</v>
      </c>
      <c r="F4819" s="29">
        <v>0.34</v>
      </c>
      <c r="G4819" s="29">
        <v>0</v>
      </c>
      <c r="H4819" s="30">
        <v>41.207900000000002</v>
      </c>
      <c r="I4819" s="30">
        <v>9.3537999999999997</v>
      </c>
      <c r="J4819" s="14">
        <v>173</v>
      </c>
      <c r="K4819" s="14">
        <v>53</v>
      </c>
      <c r="L4819" s="12">
        <v>0.22700000000000001</v>
      </c>
      <c r="M4819" s="7">
        <v>0.61641734000000004</v>
      </c>
      <c r="N4819" s="31">
        <v>0.4</v>
      </c>
      <c r="O4819" s="14">
        <f>IFERROR(VLOOKUP($C4819,'site totals'!$J$2:$K$607,2,FALSE),1)</f>
        <v>329.90910000000002</v>
      </c>
      <c r="P4819" s="32" t="s">
        <v>22</v>
      </c>
      <c r="Q4819" s="12">
        <v>0.35108898849999998</v>
      </c>
      <c r="R4819" s="29">
        <v>0.34</v>
      </c>
      <c r="S4819" s="2">
        <f>IF($A4819="site","",VLOOKUP($P4819,margin_ranges!$A$5:$D$10,4,FALSE)/100)</f>
        <v>0.29749999999999999</v>
      </c>
      <c r="T4819" s="6">
        <f>IF(A4819="placement",$J4819*MIN($Q4819,$S4819),"")</f>
        <v>51.467500000000001</v>
      </c>
      <c r="U4819" s="6">
        <f>IF($A4819="placement",T4819,SUMIF($C$10:$C$6209,$C4819,$T$10:$T$6209))</f>
        <v>51.467500000000001</v>
      </c>
      <c r="V4819" s="34">
        <f t="shared" si="227"/>
        <v>6.4393939393939448E-2</v>
      </c>
      <c r="W4819" s="24"/>
      <c r="X4819" s="2" t="str">
        <f>IFERROR(MIN(VLOOKUP($W4819,margin_ranges!$A$5:$D$10,4,FALSE),$Q4819*100)/100,"")</f>
        <v/>
      </c>
      <c r="Y4819" s="6">
        <f t="shared" si="225"/>
        <v>51.467500000000001</v>
      </c>
      <c r="Z4819" s="6">
        <f>IF($A4819="placement",Y4819,SUMIF($C$10:$C$6209,$C4819,$Y$10:$Y$6209))</f>
        <v>51.467500000000001</v>
      </c>
      <c r="AA4819" s="29">
        <f t="shared" si="226"/>
        <v>6.4393939393939448E-2</v>
      </c>
    </row>
    <row r="4820" spans="1:27" hidden="1" x14ac:dyDescent="0.3">
      <c r="A4820" s="8" t="s">
        <v>17</v>
      </c>
      <c r="B4820" s="8" t="s">
        <v>5087</v>
      </c>
      <c r="C4820" s="8" t="s">
        <v>5088</v>
      </c>
      <c r="D4820" s="8" t="s">
        <v>5089</v>
      </c>
      <c r="E4820" s="8" t="s">
        <v>5090</v>
      </c>
      <c r="F4820" s="29">
        <v>0.33999999999999903</v>
      </c>
      <c r="G4820" s="29">
        <v>1</v>
      </c>
      <c r="H4820" s="30">
        <v>55.667900000000003</v>
      </c>
      <c r="I4820" s="30">
        <v>12.571999999999999</v>
      </c>
      <c r="J4820" s="14">
        <v>248</v>
      </c>
      <c r="K4820" s="14">
        <v>76</v>
      </c>
      <c r="L4820" s="12">
        <v>0.2258</v>
      </c>
      <c r="M4820" s="7">
        <v>0.65689514000000004</v>
      </c>
      <c r="N4820" s="31">
        <v>0.3</v>
      </c>
      <c r="O4820" s="14">
        <f>IFERROR(VLOOKUP($C4820,'site totals'!$J$2:$K$607,2,FALSE),1)</f>
        <v>329.90910000000002</v>
      </c>
      <c r="P4820" s="32" t="s">
        <v>22</v>
      </c>
      <c r="Q4820" s="12">
        <v>0.54330610589999995</v>
      </c>
      <c r="R4820" s="29">
        <v>0.34</v>
      </c>
      <c r="S4820" s="2">
        <f>IF($A4820="site","",VLOOKUP($P4820,margin_ranges!$A$5:$D$10,4,FALSE)/100)</f>
        <v>0.29749999999999999</v>
      </c>
      <c r="T4820" s="6">
        <f>IF(A4820="placement",$J4820*MIN($Q4820,$S4820),"")</f>
        <v>73.78</v>
      </c>
      <c r="U4820" s="6">
        <f>IF($A4820="placement",T4820,SUMIF($C$10:$C$6209,$C4820,$T$10:$T$6209))</f>
        <v>73.78</v>
      </c>
      <c r="V4820" s="34">
        <f t="shared" si="227"/>
        <v>6.4393939393939448E-2</v>
      </c>
      <c r="W4820" s="24"/>
      <c r="X4820" s="2" t="str">
        <f>IFERROR(MIN(VLOOKUP($W4820,margin_ranges!$A$5:$D$10,4,FALSE),$Q4820*100)/100,"")</f>
        <v/>
      </c>
      <c r="Y4820" s="6">
        <f t="shared" si="225"/>
        <v>73.78</v>
      </c>
      <c r="Z4820" s="6">
        <f>IF($A4820="placement",Y4820,SUMIF($C$10:$C$6209,$C4820,$Y$10:$Y$6209))</f>
        <v>73.78</v>
      </c>
      <c r="AA4820" s="17">
        <f t="shared" si="226"/>
        <v>6.4393939393939448E-2</v>
      </c>
    </row>
    <row r="4821" spans="1:27" hidden="1" x14ac:dyDescent="0.3">
      <c r="A4821" s="8" t="s">
        <v>17</v>
      </c>
      <c r="B4821" s="8" t="s">
        <v>5087</v>
      </c>
      <c r="C4821" s="8" t="s">
        <v>5088</v>
      </c>
      <c r="D4821" s="8" t="s">
        <v>5093</v>
      </c>
      <c r="E4821" s="8" t="s">
        <v>5094</v>
      </c>
      <c r="F4821" s="29">
        <v>0.33999999999999903</v>
      </c>
      <c r="G4821" s="29">
        <v>0</v>
      </c>
      <c r="H4821" s="30">
        <v>8.0861000000000001</v>
      </c>
      <c r="I4821" s="30">
        <v>3.3542000000000001</v>
      </c>
      <c r="J4821" s="14">
        <v>65</v>
      </c>
      <c r="K4821" s="14">
        <v>20</v>
      </c>
      <c r="L4821" s="12">
        <v>0.4148</v>
      </c>
      <c r="M4821" s="7">
        <v>0.65003513999999996</v>
      </c>
      <c r="N4821" s="31">
        <v>0.4</v>
      </c>
      <c r="O4821" s="14">
        <f>IFERROR(VLOOKUP($C4821,'site totals'!$J$2:$K$607,2,FALSE),1)</f>
        <v>329.90910000000002</v>
      </c>
      <c r="P4821" s="32" t="s">
        <v>22</v>
      </c>
      <c r="Q4821" s="12">
        <v>0.38464864859999998</v>
      </c>
      <c r="R4821" s="29">
        <v>0.34</v>
      </c>
      <c r="S4821" s="2">
        <f>IF($A4821="site","",VLOOKUP($P4821,margin_ranges!$A$5:$D$10,4,FALSE)/100)</f>
        <v>0.29749999999999999</v>
      </c>
      <c r="T4821" s="6">
        <f>IF(A4821="placement",$J4821*MIN($Q4821,$S4821),"")</f>
        <v>19.337499999999999</v>
      </c>
      <c r="U4821" s="6">
        <f>IF($A4821="placement",T4821,SUMIF($C$10:$C$6209,$C4821,$T$10:$T$6209))</f>
        <v>19.337499999999999</v>
      </c>
      <c r="V4821" s="34">
        <f t="shared" si="227"/>
        <v>6.439393939393967E-2</v>
      </c>
      <c r="W4821" s="24"/>
      <c r="X4821" s="2" t="str">
        <f>IFERROR(MIN(VLOOKUP($W4821,margin_ranges!$A$5:$D$10,4,FALSE),$Q4821*100)/100,"")</f>
        <v/>
      </c>
      <c r="Y4821" s="6">
        <f t="shared" si="225"/>
        <v>19.337499999999999</v>
      </c>
      <c r="Z4821" s="6">
        <f>IF($A4821="placement",Y4821,SUMIF($C$10:$C$6209,$C4821,$Y$10:$Y$6209))</f>
        <v>19.337499999999999</v>
      </c>
      <c r="AA4821" s="17">
        <f t="shared" si="226"/>
        <v>6.439393939393967E-2</v>
      </c>
    </row>
    <row r="4822" spans="1:27" x14ac:dyDescent="0.3">
      <c r="A4822" s="16" t="s">
        <v>33</v>
      </c>
      <c r="B4822" s="16" t="s">
        <v>5087</v>
      </c>
      <c r="C4822" s="16" t="s">
        <v>5088</v>
      </c>
      <c r="D4822" s="8" t="s">
        <v>34</v>
      </c>
      <c r="E4822" s="16"/>
      <c r="F4822" s="17">
        <v>0.33999964535685701</v>
      </c>
      <c r="G4822" s="17">
        <v>0.35045652999999999</v>
      </c>
      <c r="H4822" s="36">
        <v>148.40459999999999</v>
      </c>
      <c r="I4822" s="36">
        <v>36.239400000000003</v>
      </c>
      <c r="J4822" s="22">
        <v>707</v>
      </c>
      <c r="K4822" s="22">
        <v>217</v>
      </c>
      <c r="L4822" s="18">
        <v>0.2442</v>
      </c>
      <c r="M4822" s="19">
        <v>0.65025811</v>
      </c>
      <c r="N4822" s="20">
        <v>0.35293799999999997</v>
      </c>
      <c r="O4822" s="22">
        <f>IFERROR(VLOOKUP($C4822,'site totals'!$J$2:$K$607,2,FALSE),1)</f>
        <v>329.90910000000002</v>
      </c>
      <c r="P4822" s="21"/>
      <c r="Q4822" s="18">
        <v>0.45723398589999997</v>
      </c>
      <c r="R4822" s="17">
        <v>0.34</v>
      </c>
      <c r="S4822" s="18" t="str">
        <f>IF($A4822="site","",VLOOKUP($P4822,margin_ranges!$A$5:$D$10,4,FALSE)/100)</f>
        <v/>
      </c>
      <c r="T4822" s="22" t="str">
        <f>IF(A4822="placement",$J4822*MIN($Q4822,$S4822),"")</f>
        <v/>
      </c>
      <c r="U4822" s="22">
        <f>IF($A4822="placement",T4822,SUMIF($C$10:$C$6209,$C4822,$T$10:$T$6209))</f>
        <v>210.33250000000001</v>
      </c>
      <c r="V4822" s="37">
        <f t="shared" si="227"/>
        <v>6.4393939393939448E-2</v>
      </c>
      <c r="W4822" s="38"/>
      <c r="X4822" s="18" t="str">
        <f>IFERROR(MIN(VLOOKUP($W4822,margin_ranges!$A$5:$D$10,4,FALSE),$Q4822*100)/100,"")</f>
        <v/>
      </c>
      <c r="Y4822" s="6" t="str">
        <f t="shared" si="225"/>
        <v/>
      </c>
      <c r="Z4822" s="6">
        <f>IF($A4822="placement",Y4822,SUMIF($C$10:$C$6209,$C4822,$Y$10:$Y$6209))</f>
        <v>210.33250000000001</v>
      </c>
      <c r="AA4822" s="17">
        <f t="shared" si="226"/>
        <v>6.4393939393939448E-2</v>
      </c>
    </row>
    <row r="4823" spans="1:27" hidden="1" x14ac:dyDescent="0.3">
      <c r="A4823" s="8" t="s">
        <v>17</v>
      </c>
      <c r="B4823" s="8" t="s">
        <v>5251</v>
      </c>
      <c r="C4823" s="8" t="s">
        <v>5252</v>
      </c>
      <c r="D4823" s="8" t="s">
        <v>5255</v>
      </c>
      <c r="E4823" s="8" t="s">
        <v>5256</v>
      </c>
      <c r="F4823" s="29">
        <v>0.28999999999999898</v>
      </c>
      <c r="G4823" s="29">
        <v>1</v>
      </c>
      <c r="H4823" s="30">
        <v>323.27420000000001</v>
      </c>
      <c r="I4823" s="30">
        <v>74.363900000000001</v>
      </c>
      <c r="J4823" s="14">
        <v>347</v>
      </c>
      <c r="K4823" s="14">
        <v>88</v>
      </c>
      <c r="L4823" s="12">
        <v>0.23</v>
      </c>
      <c r="M4823" s="7">
        <v>0.15576493999999999</v>
      </c>
      <c r="N4823" s="31">
        <v>0.03</v>
      </c>
      <c r="O4823" s="14">
        <f>IFERROR(VLOOKUP($C4823,'site totals'!$J$2:$K$607,2,FALSE),1)</f>
        <v>327.31380000000001</v>
      </c>
      <c r="P4823" s="32" t="s">
        <v>22</v>
      </c>
      <c r="Q4823" s="12">
        <v>0.80740210189999995</v>
      </c>
      <c r="R4823" s="29">
        <v>0.28999999999999998</v>
      </c>
      <c r="S4823" s="2">
        <f>IF($A4823="site","",VLOOKUP($P4823,margin_ranges!$A$5:$D$10,4,FALSE)/100)</f>
        <v>0.29749999999999999</v>
      </c>
      <c r="T4823" s="6">
        <f>IF(A4823="placement",$J4823*MIN($Q4823,$S4823),"")</f>
        <v>103.2325</v>
      </c>
      <c r="U4823" s="6">
        <f>IF($A4823="placement",T4823,SUMIF($C$10:$C$6209,$C4823,$T$10:$T$6209))</f>
        <v>103.2325</v>
      </c>
      <c r="V4823" s="34">
        <f t="shared" si="227"/>
        <v>-1.0563380281690127E-2</v>
      </c>
      <c r="W4823" s="24"/>
      <c r="X4823" s="2" t="str">
        <f>IFERROR(MIN(VLOOKUP($W4823,margin_ranges!$A$5:$D$10,4,FALSE),$Q4823*100)/100,"")</f>
        <v/>
      </c>
      <c r="Y4823" s="6">
        <f t="shared" si="225"/>
        <v>103.2325</v>
      </c>
      <c r="Z4823" s="6">
        <f>IF($A4823="placement",Y4823,SUMIF($C$10:$C$6209,$C4823,$Y$10:$Y$6209))</f>
        <v>103.2325</v>
      </c>
      <c r="AA4823" s="29">
        <f t="shared" si="226"/>
        <v>-1.0563380281690127E-2</v>
      </c>
    </row>
    <row r="4824" spans="1:27" hidden="1" x14ac:dyDescent="0.3">
      <c r="A4824" s="8" t="s">
        <v>17</v>
      </c>
      <c r="B4824" s="8" t="s">
        <v>5251</v>
      </c>
      <c r="C4824" s="8" t="s">
        <v>5252</v>
      </c>
      <c r="D4824" s="33" t="s">
        <v>5253</v>
      </c>
      <c r="E4824" s="8" t="s">
        <v>5254</v>
      </c>
      <c r="F4824" s="29">
        <v>0.38999999999999901</v>
      </c>
      <c r="G4824" s="29">
        <v>1</v>
      </c>
      <c r="H4824" s="30">
        <v>185.26779999999999</v>
      </c>
      <c r="I4824" s="30">
        <v>23.913799999999998</v>
      </c>
      <c r="J4824" s="14">
        <v>349</v>
      </c>
      <c r="K4824" s="14">
        <v>124</v>
      </c>
      <c r="L4824" s="12">
        <v>0.12909999999999999</v>
      </c>
      <c r="M4824" s="7">
        <v>0.48579839000000002</v>
      </c>
      <c r="N4824" s="31">
        <v>0.03</v>
      </c>
      <c r="O4824" s="14">
        <f>IFERROR(VLOOKUP($C4824,'site totals'!$J$2:$K$607,2,FALSE),1)</f>
        <v>327.31380000000001</v>
      </c>
      <c r="P4824" s="32" t="s">
        <v>22</v>
      </c>
      <c r="Q4824" s="12">
        <v>0.93824598699999995</v>
      </c>
      <c r="R4824" s="29">
        <v>0.39</v>
      </c>
      <c r="S4824" s="2">
        <f>IF($A4824="site","",VLOOKUP($P4824,margin_ranges!$A$5:$D$10,4,FALSE)/100)</f>
        <v>0.29749999999999999</v>
      </c>
      <c r="T4824" s="6">
        <f>IF(A4824="placement",$J4824*MIN($Q4824,$S4824),"")</f>
        <v>103.8275</v>
      </c>
      <c r="U4824" s="6">
        <f>IF($A4824="placement",T4824,SUMIF($C$10:$C$6209,$C4824,$T$10:$T$6209))</f>
        <v>103.8275</v>
      </c>
      <c r="V4824" s="34">
        <f t="shared" si="227"/>
        <v>0.15163934426229519</v>
      </c>
      <c r="W4824" s="24"/>
      <c r="X4824" s="2" t="str">
        <f>IFERROR(MIN(VLOOKUP($W4824,margin_ranges!$A$5:$D$10,4,FALSE),$Q4824*100)/100,"")</f>
        <v/>
      </c>
      <c r="Y4824" s="6">
        <f t="shared" si="225"/>
        <v>103.8275</v>
      </c>
      <c r="Z4824" s="6">
        <f>IF($A4824="placement",Y4824,SUMIF($C$10:$C$6209,$C4824,$Y$10:$Y$6209))</f>
        <v>103.8275</v>
      </c>
      <c r="AA4824" s="29">
        <f t="shared" si="226"/>
        <v>0.15163934426229519</v>
      </c>
    </row>
    <row r="4825" spans="1:27" x14ac:dyDescent="0.3">
      <c r="A4825" s="16" t="s">
        <v>33</v>
      </c>
      <c r="B4825" s="16" t="s">
        <v>5251</v>
      </c>
      <c r="C4825" s="16" t="s">
        <v>5252</v>
      </c>
      <c r="D4825" s="8" t="s">
        <v>34</v>
      </c>
      <c r="E4825" s="16"/>
      <c r="F4825" s="17">
        <v>0.34045546506135699</v>
      </c>
      <c r="G4825" s="17">
        <v>0.99234434999999999</v>
      </c>
      <c r="H4825" s="36">
        <v>514.03449999999998</v>
      </c>
      <c r="I4825" s="36">
        <v>99.662400000000005</v>
      </c>
      <c r="J4825" s="22">
        <v>701</v>
      </c>
      <c r="K4825" s="22">
        <v>214</v>
      </c>
      <c r="L4825" s="18">
        <v>0.19389999999999999</v>
      </c>
      <c r="M4825" s="19">
        <v>0.23458746999999999</v>
      </c>
      <c r="N4825" s="20">
        <v>2.9999000000000001E-2</v>
      </c>
      <c r="O4825" s="22">
        <f>IFERROR(VLOOKUP($C4825,'site totals'!$J$2:$K$607,2,FALSE),1)</f>
        <v>327.31380000000001</v>
      </c>
      <c r="P4825" s="21"/>
      <c r="Q4825" s="18">
        <v>0.87212019559999998</v>
      </c>
      <c r="R4825" s="17">
        <v>0.34050000000000002</v>
      </c>
      <c r="S4825" s="18" t="str">
        <f>IF($A4825="site","",VLOOKUP($P4825,margin_ranges!$A$5:$D$10,4,FALSE)/100)</f>
        <v/>
      </c>
      <c r="T4825" s="22" t="str">
        <f>IF(A4825="placement",$J4825*MIN($Q4825,$S4825),"")</f>
        <v/>
      </c>
      <c r="U4825" s="22">
        <f>IF($A4825="placement",T4825,SUMIF($C$10:$C$6209,$C4825,$T$10:$T$6209))</f>
        <v>207.06</v>
      </c>
      <c r="V4825" s="37">
        <f t="shared" si="227"/>
        <v>6.8418451275606529E-2</v>
      </c>
      <c r="W4825" s="38"/>
      <c r="X4825" s="18" t="str">
        <f>IFERROR(MIN(VLOOKUP($W4825,margin_ranges!$A$5:$D$10,4,FALSE),$Q4825*100)/100,"")</f>
        <v/>
      </c>
      <c r="Y4825" s="6" t="str">
        <f t="shared" si="225"/>
        <v/>
      </c>
      <c r="Z4825" s="6">
        <f>IF($A4825="placement",Y4825,SUMIF($C$10:$C$6209,$C4825,$Y$10:$Y$6209))</f>
        <v>207.06</v>
      </c>
      <c r="AA4825" s="17">
        <f t="shared" si="226"/>
        <v>6.8418451275606529E-2</v>
      </c>
    </row>
    <row r="4826" spans="1:27" hidden="1" x14ac:dyDescent="0.3">
      <c r="A4826" s="8" t="s">
        <v>17</v>
      </c>
      <c r="B4826" s="8" t="s">
        <v>5684</v>
      </c>
      <c r="C4826" s="8" t="s">
        <v>5685</v>
      </c>
      <c r="D4826" s="8" t="s">
        <v>5688</v>
      </c>
      <c r="E4826" s="8" t="s">
        <v>5689</v>
      </c>
      <c r="F4826" s="29">
        <v>0.20351897782511399</v>
      </c>
      <c r="G4826" s="29">
        <v>0</v>
      </c>
      <c r="H4826" s="30">
        <v>14.0701</v>
      </c>
      <c r="I4826" s="30">
        <v>1.2399</v>
      </c>
      <c r="J4826" s="14">
        <v>116</v>
      </c>
      <c r="K4826" s="14">
        <v>24</v>
      </c>
      <c r="L4826" s="12">
        <v>8.8099999999999998E-2</v>
      </c>
      <c r="M4826" s="7">
        <v>3.1262515099999999</v>
      </c>
      <c r="N4826" s="31">
        <v>2.4900000000000002</v>
      </c>
      <c r="O4826" s="14">
        <f>IFERROR(VLOOKUP($C4826,'site totals'!$J$2:$K$607,2,FALSE),1)</f>
        <v>323.37700000000001</v>
      </c>
      <c r="P4826" s="32" t="s">
        <v>22</v>
      </c>
      <c r="Q4826" s="12">
        <v>0.2035189778</v>
      </c>
      <c r="R4826" s="29">
        <v>0.24</v>
      </c>
      <c r="S4826" s="2">
        <f>IF($A4826="site","",VLOOKUP($P4826,margin_ranges!$A$5:$D$10,4,FALSE)/100)</f>
        <v>0.29749999999999999</v>
      </c>
      <c r="T4826" s="6">
        <f>IF(A4826="placement",$J4826*MIN($Q4826,$S4826),"")</f>
        <v>23.608201424800001</v>
      </c>
      <c r="U4826" s="6">
        <f>IF($A4826="placement",T4826,SUMIF($C$10:$C$6209,$C4826,$T$10:$T$6209))</f>
        <v>23.608201424800001</v>
      </c>
      <c r="V4826" s="34">
        <f t="shared" si="227"/>
        <v>4.8001345000000084E-2</v>
      </c>
      <c r="W4826" s="24"/>
      <c r="X4826" s="2" t="str">
        <f>IFERROR(MIN(VLOOKUP($W4826,margin_ranges!$A$5:$D$10,4,FALSE),$Q4826*100)/100,"")</f>
        <v/>
      </c>
      <c r="Y4826" s="6">
        <f t="shared" si="225"/>
        <v>23.608201424800001</v>
      </c>
      <c r="Z4826" s="6">
        <f>IF($A4826="placement",Y4826,SUMIF($C$10:$C$6209,$C4826,$Y$10:$Y$6209))</f>
        <v>23.608201424800001</v>
      </c>
      <c r="AA4826" s="29">
        <f t="shared" si="226"/>
        <v>4.8001345000000084E-2</v>
      </c>
    </row>
    <row r="4827" spans="1:27" hidden="1" x14ac:dyDescent="0.3">
      <c r="A4827" s="8" t="s">
        <v>17</v>
      </c>
      <c r="B4827" s="8" t="s">
        <v>5684</v>
      </c>
      <c r="C4827" s="8" t="s">
        <v>5685</v>
      </c>
      <c r="D4827" s="8" t="s">
        <v>5686</v>
      </c>
      <c r="E4827" s="8" t="s">
        <v>5687</v>
      </c>
      <c r="F4827" s="29">
        <v>-5.7287243638539598E-2</v>
      </c>
      <c r="G4827" s="29">
        <v>0</v>
      </c>
      <c r="H4827" s="30">
        <v>17.145600000000002</v>
      </c>
      <c r="I4827" s="30">
        <v>2.4588999999999999</v>
      </c>
      <c r="J4827" s="14">
        <v>244</v>
      </c>
      <c r="K4827" s="14">
        <v>60</v>
      </c>
      <c r="L4827" s="12">
        <v>0.1434</v>
      </c>
      <c r="M4827" s="7">
        <v>3.30090051</v>
      </c>
      <c r="N4827" s="31">
        <v>3.49</v>
      </c>
      <c r="O4827" s="14">
        <f>IFERROR(VLOOKUP($C4827,'site totals'!$J$2:$K$607,2,FALSE),1)</f>
        <v>323.37700000000001</v>
      </c>
      <c r="P4827" s="32" t="s">
        <v>22</v>
      </c>
      <c r="Q4827" s="12">
        <v>-5.7287243600000003E-2</v>
      </c>
      <c r="R4827" s="29">
        <v>0.28000000000000003</v>
      </c>
      <c r="S4827" s="2">
        <f>IF($A4827="site","",VLOOKUP($P4827,margin_ranges!$A$5:$D$10,4,FALSE)/100)</f>
        <v>0.29749999999999999</v>
      </c>
      <c r="T4827" s="6">
        <f>IF(A4827="placement",$J4827*MIN($Q4827,$S4827),"")</f>
        <v>-13.978087438400001</v>
      </c>
      <c r="U4827" s="6">
        <f>IF($A4827="placement",T4827,SUMIF($C$10:$C$6209,$C4827,$T$10:$T$6209))</f>
        <v>-13.978087438400001</v>
      </c>
      <c r="V4827" s="34">
        <f t="shared" si="227"/>
        <v>0.46845450499999997</v>
      </c>
      <c r="W4827" s="24"/>
      <c r="X4827" s="2" t="str">
        <f>IFERROR(MIN(VLOOKUP($W4827,margin_ranges!$A$5:$D$10,4,FALSE),$Q4827*100)/100,"")</f>
        <v/>
      </c>
      <c r="Y4827" s="6">
        <f t="shared" si="225"/>
        <v>-13.978087438400001</v>
      </c>
      <c r="Z4827" s="6">
        <f>IF($A4827="placement",Y4827,SUMIF($C$10:$C$6209,$C4827,$Y$10:$Y$6209))</f>
        <v>-13.978087438400001</v>
      </c>
      <c r="AA4827" s="17">
        <f t="shared" si="226"/>
        <v>0.46845450499999997</v>
      </c>
    </row>
    <row r="4828" spans="1:27" hidden="1" x14ac:dyDescent="0.3">
      <c r="A4828" s="8" t="s">
        <v>17</v>
      </c>
      <c r="B4828" s="8" t="s">
        <v>7036</v>
      </c>
      <c r="C4828" s="8" t="s">
        <v>7037</v>
      </c>
      <c r="D4828" s="8" t="s">
        <v>7038</v>
      </c>
      <c r="E4828" s="8" t="s">
        <v>7039</v>
      </c>
      <c r="F4828" s="29">
        <v>0.26130623775758599</v>
      </c>
      <c r="G4828" s="29">
        <v>0</v>
      </c>
      <c r="H4828" s="30">
        <v>26.4953</v>
      </c>
      <c r="I4828" s="30">
        <v>3.9262000000000001</v>
      </c>
      <c r="J4828" s="14">
        <v>222</v>
      </c>
      <c r="K4828" s="14">
        <v>58</v>
      </c>
      <c r="L4828" s="12">
        <v>0.1482</v>
      </c>
      <c r="M4828" s="7">
        <v>1.8816999299999999</v>
      </c>
      <c r="N4828" s="31">
        <v>1.39</v>
      </c>
      <c r="O4828" s="14">
        <f>IFERROR(VLOOKUP($C4828,'site totals'!$J$2:$K$607,2,FALSE),1)</f>
        <v>318.02879999999999</v>
      </c>
      <c r="P4828" s="32" t="s">
        <v>91</v>
      </c>
      <c r="Q4828" s="12">
        <v>0.26130623780000001</v>
      </c>
      <c r="R4828" s="29">
        <v>0.33</v>
      </c>
      <c r="S4828" s="2">
        <f>IF($A4828="site","",VLOOKUP($P4828,margin_ranges!$A$5:$D$10,4,FALSE)/100)</f>
        <v>0.29749999999999999</v>
      </c>
      <c r="T4828" s="6">
        <f>IF(A4828="placement",$J4828*MIN($Q4828,$S4828),"")</f>
        <v>58.009984791600004</v>
      </c>
      <c r="U4828" s="6">
        <f>IF($A4828="placement",T4828,SUMIF($C$10:$C$6209,$C4828,$T$10:$T$6209))</f>
        <v>58.009984791600004</v>
      </c>
      <c r="V4828" s="34">
        <f t="shared" si="227"/>
        <v>0.10252800328358225</v>
      </c>
      <c r="W4828" s="24"/>
      <c r="X4828" s="2" t="str">
        <f>IFERROR(MIN(VLOOKUP($W4828,margin_ranges!$A$5:$D$10,4,FALSE),$Q4828*100)/100,"")</f>
        <v/>
      </c>
      <c r="Y4828" s="6">
        <f t="shared" si="225"/>
        <v>58.009984791600004</v>
      </c>
      <c r="Z4828" s="6">
        <f>IF($A4828="placement",Y4828,SUMIF($C$10:$C$6209,$C4828,$Y$10:$Y$6209))</f>
        <v>58.009984791600004</v>
      </c>
      <c r="AA4828" s="29">
        <f t="shared" si="226"/>
        <v>0.10252800328358225</v>
      </c>
    </row>
    <row r="4829" spans="1:27" hidden="1" x14ac:dyDescent="0.3">
      <c r="A4829" s="8" t="s">
        <v>17</v>
      </c>
      <c r="B4829" s="8" t="s">
        <v>7036</v>
      </c>
      <c r="C4829" s="8" t="s">
        <v>7037</v>
      </c>
      <c r="D4829" s="8" t="s">
        <v>7040</v>
      </c>
      <c r="E4829" s="8" t="s">
        <v>7041</v>
      </c>
      <c r="F4829" s="29">
        <v>0.25215149412957499</v>
      </c>
      <c r="G4829" s="29">
        <v>0</v>
      </c>
      <c r="H4829" s="30">
        <v>26.511500000000002</v>
      </c>
      <c r="I4829" s="30">
        <v>4.2488999999999999</v>
      </c>
      <c r="J4829" s="14">
        <v>237</v>
      </c>
      <c r="K4829" s="14">
        <v>60</v>
      </c>
      <c r="L4829" s="12">
        <v>0.1603</v>
      </c>
      <c r="M4829" s="7">
        <v>1.8586652100000001</v>
      </c>
      <c r="N4829" s="31">
        <v>1.39</v>
      </c>
      <c r="O4829" s="14">
        <f>IFERROR(VLOOKUP($C4829,'site totals'!$J$2:$K$607,2,FALSE),1)</f>
        <v>318.02879999999999</v>
      </c>
      <c r="P4829" s="32" t="s">
        <v>91</v>
      </c>
      <c r="Q4829" s="12">
        <v>0.25215149409999998</v>
      </c>
      <c r="R4829" s="29">
        <v>0.33</v>
      </c>
      <c r="S4829" s="2">
        <f>IF($A4829="site","",VLOOKUP($P4829,margin_ranges!$A$5:$D$10,4,FALSE)/100)</f>
        <v>0.29749999999999999</v>
      </c>
      <c r="T4829" s="6">
        <f>IF(A4829="placement",$J4829*MIN($Q4829,$S4829),"")</f>
        <v>59.759904101699995</v>
      </c>
      <c r="U4829" s="6">
        <f>IF($A4829="placement",T4829,SUMIF($C$10:$C$6209,$C4829,$T$10:$T$6209))</f>
        <v>59.759904101699995</v>
      </c>
      <c r="V4829" s="34">
        <f t="shared" si="227"/>
        <v>0.11619179985074646</v>
      </c>
      <c r="W4829" s="24"/>
      <c r="X4829" s="2" t="str">
        <f>IFERROR(MIN(VLOOKUP($W4829,margin_ranges!$A$5:$D$10,4,FALSE),$Q4829*100)/100,"")</f>
        <v/>
      </c>
      <c r="Y4829" s="6">
        <f t="shared" si="225"/>
        <v>59.759904101699995</v>
      </c>
      <c r="Z4829" s="6">
        <f>IF($A4829="placement",Y4829,SUMIF($C$10:$C$6209,$C4829,$Y$10:$Y$6209))</f>
        <v>59.759904101699995</v>
      </c>
      <c r="AA4829" s="29">
        <f t="shared" si="226"/>
        <v>0.11619179985074646</v>
      </c>
    </row>
    <row r="4830" spans="1:27" hidden="1" x14ac:dyDescent="0.3">
      <c r="A4830" s="8" t="s">
        <v>17</v>
      </c>
      <c r="B4830" s="8" t="s">
        <v>7036</v>
      </c>
      <c r="C4830" s="8" t="s">
        <v>7037</v>
      </c>
      <c r="D4830" s="8" t="s">
        <v>7042</v>
      </c>
      <c r="E4830" s="8" t="s">
        <v>7043</v>
      </c>
      <c r="F4830" s="29">
        <v>0.2</v>
      </c>
      <c r="G4830" s="29">
        <v>1</v>
      </c>
      <c r="H4830" s="30">
        <v>31.910399999999999</v>
      </c>
      <c r="I4830" s="30">
        <v>4.2477</v>
      </c>
      <c r="J4830" s="14">
        <v>223</v>
      </c>
      <c r="K4830" s="14">
        <v>45</v>
      </c>
      <c r="L4830" s="12">
        <v>0.1331</v>
      </c>
      <c r="M4830" s="7">
        <v>1.7494232199999999</v>
      </c>
      <c r="N4830" s="31">
        <v>1.39</v>
      </c>
      <c r="O4830" s="14">
        <f>IFERROR(VLOOKUP($C4830,'site totals'!$J$2:$K$607,2,FALSE),1)</f>
        <v>318.02879999999999</v>
      </c>
      <c r="P4830" s="32" t="s">
        <v>94</v>
      </c>
      <c r="Q4830" s="12">
        <v>0.2054524116</v>
      </c>
      <c r="R4830" s="29">
        <v>0.2</v>
      </c>
      <c r="S4830" s="2">
        <f>IF($A4830="site","",VLOOKUP($P4830,margin_ranges!$A$5:$D$10,4,FALSE)/100)</f>
        <v>0.19750000000000001</v>
      </c>
      <c r="T4830" s="6">
        <f>IF(A4830="placement",$J4830*MIN($Q4830,$S4830),"")</f>
        <v>44.042500000000004</v>
      </c>
      <c r="U4830" s="6">
        <f>IF($A4830="placement",T4830,SUMIF($C$10:$C$6209,$C4830,$T$10:$T$6209))</f>
        <v>44.042500000000004</v>
      </c>
      <c r="V4830" s="34">
        <f t="shared" si="227"/>
        <v>3.1249999999998224E-3</v>
      </c>
      <c r="W4830" s="24"/>
      <c r="X4830" s="2" t="str">
        <f>IFERROR(MIN(VLOOKUP($W4830,margin_ranges!$A$5:$D$10,4,FALSE),$Q4830*100)/100,"")</f>
        <v/>
      </c>
      <c r="Y4830" s="6">
        <f t="shared" si="225"/>
        <v>44.042500000000004</v>
      </c>
      <c r="Z4830" s="6">
        <f>IF($A4830="placement",Y4830,SUMIF($C$10:$C$6209,$C4830,$Y$10:$Y$6209))</f>
        <v>44.042500000000004</v>
      </c>
      <c r="AA4830" s="29">
        <f t="shared" si="226"/>
        <v>3.1249999999998224E-3</v>
      </c>
    </row>
    <row r="4831" spans="1:27" x14ac:dyDescent="0.3">
      <c r="A4831" s="16" t="s">
        <v>33</v>
      </c>
      <c r="B4831" s="16" t="s">
        <v>7036</v>
      </c>
      <c r="C4831" s="16" t="s">
        <v>7037</v>
      </c>
      <c r="D4831" s="8" t="s">
        <v>34</v>
      </c>
      <c r="E4831" s="16"/>
      <c r="F4831" s="17">
        <v>0.23985249134669501</v>
      </c>
      <c r="G4831" s="17">
        <v>0.32712352</v>
      </c>
      <c r="H4831" s="36">
        <v>84.917199999999994</v>
      </c>
      <c r="I4831" s="36">
        <v>12.4229</v>
      </c>
      <c r="J4831" s="22">
        <v>681</v>
      </c>
      <c r="K4831" s="22">
        <v>163</v>
      </c>
      <c r="L4831" s="18">
        <v>0.14630000000000001</v>
      </c>
      <c r="M4831" s="19">
        <v>1.8285924600000001</v>
      </c>
      <c r="N4831" s="20">
        <v>1.39</v>
      </c>
      <c r="O4831" s="22">
        <f>IFERROR(VLOOKUP($C4831,'site totals'!$J$2:$K$607,2,FALSE),1)</f>
        <v>318.02879999999999</v>
      </c>
      <c r="P4831" s="21"/>
      <c r="Q4831" s="18">
        <v>0.2398524913</v>
      </c>
      <c r="R4831" s="17">
        <v>0.28749999999999998</v>
      </c>
      <c r="S4831" s="18" t="str">
        <f>IF($A4831="site","",VLOOKUP($P4831,margin_ranges!$A$5:$D$10,4,FALSE)/100)</f>
        <v/>
      </c>
      <c r="T4831" s="22" t="str">
        <f>IF(A4831="placement",$J4831*MIN($Q4831,$S4831),"")</f>
        <v/>
      </c>
      <c r="U4831" s="22">
        <f>IF($A4831="placement",T4831,SUMIF($C$10:$C$6209,$C4831,$T$10:$T$6209))</f>
        <v>161.81238889330001</v>
      </c>
      <c r="V4831" s="37">
        <f t="shared" si="227"/>
        <v>7.0021096131488658E-2</v>
      </c>
      <c r="W4831" s="38"/>
      <c r="X4831" s="18" t="str">
        <f>IFERROR(MIN(VLOOKUP($W4831,margin_ranges!$A$5:$D$10,4,FALSE),$Q4831*100)/100,"")</f>
        <v/>
      </c>
      <c r="Y4831" s="6" t="str">
        <f t="shared" si="225"/>
        <v/>
      </c>
      <c r="Z4831" s="6">
        <f>IF($A4831="placement",Y4831,SUMIF($C$10:$C$6209,$C4831,$Y$10:$Y$6209))</f>
        <v>161.81238889330001</v>
      </c>
      <c r="AA4831" s="17">
        <f t="shared" si="226"/>
        <v>7.0021096131488658E-2</v>
      </c>
    </row>
    <row r="4832" spans="1:27" hidden="1" x14ac:dyDescent="0.3">
      <c r="A4832" s="8" t="s">
        <v>17</v>
      </c>
      <c r="B4832" s="8" t="s">
        <v>18</v>
      </c>
      <c r="C4832" s="8" t="s">
        <v>19</v>
      </c>
      <c r="D4832" s="8" t="s">
        <v>23</v>
      </c>
      <c r="E4832" s="8" t="s">
        <v>24</v>
      </c>
      <c r="F4832" s="29">
        <v>0.33999999999999903</v>
      </c>
      <c r="G4832" s="29">
        <v>0</v>
      </c>
      <c r="H4832" s="30">
        <v>3.6496</v>
      </c>
      <c r="I4832" s="30">
        <v>0.77890000000000004</v>
      </c>
      <c r="J4832" s="14">
        <v>16</v>
      </c>
      <c r="K4832" s="14">
        <v>5</v>
      </c>
      <c r="L4832" s="12">
        <v>0.21340000000000001</v>
      </c>
      <c r="M4832" s="7">
        <v>0.69393855999999998</v>
      </c>
      <c r="N4832" s="31">
        <v>0.1</v>
      </c>
      <c r="O4832" s="14">
        <f>IFERROR(VLOOKUP($C4832,'site totals'!$J$2:$K$607,2,FALSE),1)</f>
        <v>316.67469999999997</v>
      </c>
      <c r="P4832" s="32" t="s">
        <v>22</v>
      </c>
      <c r="Q4832" s="12">
        <v>0.85589502340000001</v>
      </c>
      <c r="R4832" s="29">
        <v>0.34</v>
      </c>
      <c r="S4832" s="2">
        <f>IF($A4832="site","",VLOOKUP($P4832,margin_ranges!$A$5:$D$10,4,FALSE)/100)</f>
        <v>0.29749999999999999</v>
      </c>
      <c r="T4832" s="6">
        <f>IF(A4832="placement",$J4832*MIN($Q4832,$S4832),"")</f>
        <v>4.76</v>
      </c>
      <c r="U4832" s="6">
        <f>IF($A4832="placement",T4832,SUMIF($C$10:$C$6209,$C4832,$T$10:$T$6209))</f>
        <v>4.76</v>
      </c>
      <c r="V4832" s="34">
        <f t="shared" si="227"/>
        <v>6.4393939393939448E-2</v>
      </c>
      <c r="W4832" s="24"/>
      <c r="X4832" s="2" t="str">
        <f>IFERROR(MIN(VLOOKUP($W4832,margin_ranges!$A$5:$D$10,4,FALSE),$Q4832*100)/100,"")</f>
        <v/>
      </c>
      <c r="Y4832" s="6">
        <f t="shared" ref="Y4832:Y4895" si="228">IF(A4832="placement",IF($X4832="",$T4832,$J4832*MIN($Q4832,$X4832)),"")</f>
        <v>4.76</v>
      </c>
      <c r="Z4832" s="6">
        <f>IF($A4832="placement",Y4832,SUMIF($C$10:$C$6209,$C4832,$Y$10:$Y$6209))</f>
        <v>4.76</v>
      </c>
      <c r="AA4832" s="29">
        <f t="shared" ref="AA4832:AA4895" si="229">($J4832-$Z4832)/($J4832*(1-$R4832))-1</f>
        <v>6.4393939393939448E-2</v>
      </c>
    </row>
    <row r="4833" spans="1:27" hidden="1" x14ac:dyDescent="0.3">
      <c r="A4833" s="8" t="s">
        <v>17</v>
      </c>
      <c r="B4833" s="8" t="s">
        <v>18</v>
      </c>
      <c r="C4833" s="8" t="s">
        <v>19</v>
      </c>
      <c r="D4833" s="8" t="s">
        <v>25</v>
      </c>
      <c r="E4833" s="8" t="s">
        <v>26</v>
      </c>
      <c r="F4833" s="29">
        <v>0.39</v>
      </c>
      <c r="G4833" s="29">
        <v>0</v>
      </c>
      <c r="H4833" s="30">
        <v>9.5213999999999999</v>
      </c>
      <c r="I4833" s="30">
        <v>0.70840000000000003</v>
      </c>
      <c r="J4833" s="14">
        <v>18</v>
      </c>
      <c r="K4833" s="14">
        <v>7</v>
      </c>
      <c r="L4833" s="12">
        <v>7.4399999999999994E-2</v>
      </c>
      <c r="M4833" s="7">
        <v>0.86706996999999997</v>
      </c>
      <c r="N4833" s="31">
        <v>0.3</v>
      </c>
      <c r="O4833" s="14">
        <f>IFERROR(VLOOKUP($C4833,'site totals'!$J$2:$K$607,2,FALSE),1)</f>
        <v>316.67469999999997</v>
      </c>
      <c r="P4833" s="32" t="s">
        <v>22</v>
      </c>
      <c r="Q4833" s="12">
        <v>0.65400716309999996</v>
      </c>
      <c r="R4833" s="29">
        <v>0.39</v>
      </c>
      <c r="S4833" s="2">
        <f>IF($A4833="site","",VLOOKUP($P4833,margin_ranges!$A$5:$D$10,4,FALSE)/100)</f>
        <v>0.29749999999999999</v>
      </c>
      <c r="T4833" s="6">
        <f>IF(A4833="placement",$J4833*MIN($Q4833,$S4833),"")</f>
        <v>5.3549999999999995</v>
      </c>
      <c r="U4833" s="6">
        <f>IF($A4833="placement",T4833,SUMIF($C$10:$C$6209,$C4833,$T$10:$T$6209))</f>
        <v>5.3549999999999995</v>
      </c>
      <c r="V4833" s="34">
        <f t="shared" si="227"/>
        <v>0.15163934426229497</v>
      </c>
      <c r="W4833" s="24"/>
      <c r="X4833" s="2" t="str">
        <f>IFERROR(MIN(VLOOKUP($W4833,margin_ranges!$A$5:$D$10,4,FALSE),$Q4833*100)/100,"")</f>
        <v/>
      </c>
      <c r="Y4833" s="6">
        <f t="shared" si="228"/>
        <v>5.3549999999999995</v>
      </c>
      <c r="Z4833" s="6">
        <f>IF($A4833="placement",Y4833,SUMIF($C$10:$C$6209,$C4833,$Y$10:$Y$6209))</f>
        <v>5.3549999999999995</v>
      </c>
      <c r="AA4833" s="17">
        <f t="shared" si="229"/>
        <v>0.15163934426229497</v>
      </c>
    </row>
    <row r="4834" spans="1:27" hidden="1" x14ac:dyDescent="0.3">
      <c r="A4834" s="8" t="s">
        <v>17</v>
      </c>
      <c r="B4834" s="8" t="s">
        <v>18</v>
      </c>
      <c r="C4834" s="8" t="s">
        <v>19</v>
      </c>
      <c r="D4834" s="8" t="s">
        <v>20</v>
      </c>
      <c r="E4834" s="8" t="s">
        <v>21</v>
      </c>
      <c r="F4834" s="29">
        <v>0.39</v>
      </c>
      <c r="G4834" s="29">
        <v>0</v>
      </c>
      <c r="H4834" s="30">
        <v>12.4574</v>
      </c>
      <c r="I4834" s="30">
        <v>0.98909999999999998</v>
      </c>
      <c r="J4834" s="14">
        <v>25</v>
      </c>
      <c r="K4834" s="14">
        <v>9</v>
      </c>
      <c r="L4834" s="12">
        <v>7.9399999999999998E-2</v>
      </c>
      <c r="M4834" s="7">
        <v>0.85708096</v>
      </c>
      <c r="N4834" s="31">
        <v>0.3</v>
      </c>
      <c r="O4834" s="14">
        <f>IFERROR(VLOOKUP($C4834,'site totals'!$J$2:$K$607,2,FALSE),1)</f>
        <v>316.67469999999997</v>
      </c>
      <c r="P4834" s="32" t="s">
        <v>22</v>
      </c>
      <c r="Q4834" s="12">
        <v>0.64997472190000005</v>
      </c>
      <c r="R4834" s="29">
        <v>0.39</v>
      </c>
      <c r="S4834" s="2">
        <f>IF($A4834="site","",VLOOKUP($P4834,margin_ranges!$A$5:$D$10,4,FALSE)/100)</f>
        <v>0.29749999999999999</v>
      </c>
      <c r="T4834" s="6">
        <f>IF(A4834="placement",$J4834*MIN($Q4834,$S4834),"")</f>
        <v>7.4375</v>
      </c>
      <c r="U4834" s="6">
        <f>IF($A4834="placement",T4834,SUMIF($C$10:$C$6209,$C4834,$T$10:$T$6209))</f>
        <v>7.4375</v>
      </c>
      <c r="V4834" s="34">
        <f t="shared" si="227"/>
        <v>0.15163934426229497</v>
      </c>
      <c r="W4834" s="24"/>
      <c r="X4834" s="2" t="str">
        <f>IFERROR(MIN(VLOOKUP($W4834,margin_ranges!$A$5:$D$10,4,FALSE),$Q4834*100)/100,"")</f>
        <v/>
      </c>
      <c r="Y4834" s="6">
        <f t="shared" si="228"/>
        <v>7.4375</v>
      </c>
      <c r="Z4834" s="6">
        <f>IF($A4834="placement",Y4834,SUMIF($C$10:$C$6209,$C4834,$Y$10:$Y$6209))</f>
        <v>7.4375</v>
      </c>
      <c r="AA4834" s="29">
        <f t="shared" si="229"/>
        <v>0.15163934426229497</v>
      </c>
    </row>
    <row r="4835" spans="1:27" hidden="1" x14ac:dyDescent="0.3">
      <c r="A4835" s="8" t="s">
        <v>17</v>
      </c>
      <c r="B4835" s="8" t="s">
        <v>18</v>
      </c>
      <c r="C4835" s="8" t="s">
        <v>19</v>
      </c>
      <c r="D4835" s="8" t="s">
        <v>31</v>
      </c>
      <c r="E4835" s="8" t="s">
        <v>32</v>
      </c>
      <c r="F4835" s="29">
        <v>0.39</v>
      </c>
      <c r="G4835" s="29">
        <v>0</v>
      </c>
      <c r="H4835" s="30">
        <v>19.610399999999998</v>
      </c>
      <c r="I4835" s="30">
        <v>2.4253999999999998</v>
      </c>
      <c r="J4835" s="14">
        <v>68</v>
      </c>
      <c r="K4835" s="14">
        <v>24</v>
      </c>
      <c r="L4835" s="12">
        <v>0.1237</v>
      </c>
      <c r="M4835" s="7">
        <v>0.93519848999999999</v>
      </c>
      <c r="N4835" s="31">
        <v>0.3</v>
      </c>
      <c r="O4835" s="14">
        <f>IFERROR(VLOOKUP($C4835,'site totals'!$J$2:$K$607,2,FALSE),1)</f>
        <v>316.67469999999997</v>
      </c>
      <c r="P4835" s="32" t="s">
        <v>22</v>
      </c>
      <c r="Q4835" s="12">
        <v>0.67921248540000001</v>
      </c>
      <c r="R4835" s="29">
        <v>0.39</v>
      </c>
      <c r="S4835" s="2">
        <f>IF($A4835="site","",VLOOKUP($P4835,margin_ranges!$A$5:$D$10,4,FALSE)/100)</f>
        <v>0.29749999999999999</v>
      </c>
      <c r="T4835" s="6">
        <f>IF(A4835="placement",$J4835*MIN($Q4835,$S4835),"")</f>
        <v>20.23</v>
      </c>
      <c r="U4835" s="6">
        <f>IF($A4835="placement",T4835,SUMIF($C$10:$C$6209,$C4835,$T$10:$T$6209))</f>
        <v>20.23</v>
      </c>
      <c r="V4835" s="34">
        <f t="shared" si="227"/>
        <v>0.15163934426229497</v>
      </c>
      <c r="W4835" s="24"/>
      <c r="X4835" s="2" t="str">
        <f>IFERROR(MIN(VLOOKUP($W4835,margin_ranges!$A$5:$D$10,4,FALSE),$Q4835*100)/100,"")</f>
        <v/>
      </c>
      <c r="Y4835" s="6">
        <f t="shared" si="228"/>
        <v>20.23</v>
      </c>
      <c r="Z4835" s="6">
        <f>IF($A4835="placement",Y4835,SUMIF($C$10:$C$6209,$C4835,$Y$10:$Y$6209))</f>
        <v>20.23</v>
      </c>
      <c r="AA4835" s="17">
        <f t="shared" si="229"/>
        <v>0.15163934426229497</v>
      </c>
    </row>
    <row r="4836" spans="1:27" hidden="1" x14ac:dyDescent="0.3">
      <c r="A4836" s="8" t="s">
        <v>17</v>
      </c>
      <c r="B4836" s="8" t="s">
        <v>18</v>
      </c>
      <c r="C4836" s="8" t="s">
        <v>19</v>
      </c>
      <c r="D4836" s="8" t="s">
        <v>29</v>
      </c>
      <c r="E4836" s="8" t="s">
        <v>30</v>
      </c>
      <c r="F4836" s="29">
        <v>0.39</v>
      </c>
      <c r="G4836" s="29">
        <v>1</v>
      </c>
      <c r="H4836" s="30">
        <v>69.915899999999993</v>
      </c>
      <c r="I4836" s="30">
        <v>9.6808999999999994</v>
      </c>
      <c r="J4836" s="14">
        <v>185</v>
      </c>
      <c r="K4836" s="14">
        <v>66</v>
      </c>
      <c r="L4836" s="12">
        <v>0.13850000000000001</v>
      </c>
      <c r="M4836" s="7">
        <v>0.63676153000000002</v>
      </c>
      <c r="N4836" s="31">
        <v>0.2</v>
      </c>
      <c r="O4836" s="14">
        <f>IFERROR(VLOOKUP($C4836,'site totals'!$J$2:$K$607,2,FALSE),1)</f>
        <v>316.67469999999997</v>
      </c>
      <c r="P4836" s="32" t="s">
        <v>22</v>
      </c>
      <c r="Q4836" s="12">
        <v>0.685910672</v>
      </c>
      <c r="R4836" s="29">
        <v>0.39</v>
      </c>
      <c r="S4836" s="2">
        <f>IF($A4836="site","",VLOOKUP($P4836,margin_ranges!$A$5:$D$10,4,FALSE)/100)</f>
        <v>0.29749999999999999</v>
      </c>
      <c r="T4836" s="6">
        <f>IF(A4836="placement",$J4836*MIN($Q4836,$S4836),"")</f>
        <v>55.037499999999994</v>
      </c>
      <c r="U4836" s="6">
        <f>IF($A4836="placement",T4836,SUMIF($C$10:$C$6209,$C4836,$T$10:$T$6209))</f>
        <v>55.037499999999994</v>
      </c>
      <c r="V4836" s="34">
        <f t="shared" si="227"/>
        <v>0.15163934426229519</v>
      </c>
      <c r="W4836" s="24"/>
      <c r="X4836" s="2" t="str">
        <f>IFERROR(MIN(VLOOKUP($W4836,margin_ranges!$A$5:$D$10,4,FALSE),$Q4836*100)/100,"")</f>
        <v/>
      </c>
      <c r="Y4836" s="6">
        <f t="shared" si="228"/>
        <v>55.037499999999994</v>
      </c>
      <c r="Z4836" s="6">
        <f>IF($A4836="placement",Y4836,SUMIF($C$10:$C$6209,$C4836,$Y$10:$Y$6209))</f>
        <v>55.037499999999994</v>
      </c>
      <c r="AA4836" s="29">
        <f t="shared" si="229"/>
        <v>0.15163934426229519</v>
      </c>
    </row>
    <row r="4837" spans="1:27" hidden="1" x14ac:dyDescent="0.3">
      <c r="A4837" s="8" t="s">
        <v>17</v>
      </c>
      <c r="B4837" s="8" t="s">
        <v>18</v>
      </c>
      <c r="C4837" s="8" t="s">
        <v>19</v>
      </c>
      <c r="D4837" s="8" t="s">
        <v>27</v>
      </c>
      <c r="E4837" s="8" t="s">
        <v>28</v>
      </c>
      <c r="F4837" s="29">
        <v>0.38999999999999901</v>
      </c>
      <c r="G4837" s="29">
        <v>1</v>
      </c>
      <c r="H4837" s="30">
        <v>105.74679999999999</v>
      </c>
      <c r="I4837" s="30">
        <v>21.943100000000001</v>
      </c>
      <c r="J4837" s="14">
        <v>366</v>
      </c>
      <c r="K4837" s="14">
        <v>130</v>
      </c>
      <c r="L4837" s="12">
        <v>0.20749999999999999</v>
      </c>
      <c r="M4837" s="7">
        <v>0.55527238999999995</v>
      </c>
      <c r="N4837" s="31">
        <v>0.2</v>
      </c>
      <c r="O4837" s="14">
        <f>IFERROR(VLOOKUP($C4837,'site totals'!$J$2:$K$607,2,FALSE),1)</f>
        <v>316.67469999999997</v>
      </c>
      <c r="P4837" s="32" t="s">
        <v>22</v>
      </c>
      <c r="Q4837" s="12">
        <v>0.63981641659999999</v>
      </c>
      <c r="R4837" s="29">
        <v>0.39</v>
      </c>
      <c r="S4837" s="2">
        <f>IF($A4837="site","",VLOOKUP($P4837,margin_ranges!$A$5:$D$10,4,FALSE)/100)</f>
        <v>0.29749999999999999</v>
      </c>
      <c r="T4837" s="6">
        <f>IF(A4837="placement",$J4837*MIN($Q4837,$S4837),"")</f>
        <v>108.88499999999999</v>
      </c>
      <c r="U4837" s="6">
        <f>IF($A4837="placement",T4837,SUMIF($C$10:$C$6209,$C4837,$T$10:$T$6209))</f>
        <v>108.88499999999999</v>
      </c>
      <c r="V4837" s="34">
        <f t="shared" si="227"/>
        <v>0.15163934426229519</v>
      </c>
      <c r="W4837" s="24"/>
      <c r="X4837" s="2" t="str">
        <f>IFERROR(MIN(VLOOKUP($W4837,margin_ranges!$A$5:$D$10,4,FALSE),$Q4837*100)/100,"")</f>
        <v/>
      </c>
      <c r="Y4837" s="6">
        <f t="shared" si="228"/>
        <v>108.88499999999999</v>
      </c>
      <c r="Z4837" s="6">
        <f>IF($A4837="placement",Y4837,SUMIF($C$10:$C$6209,$C4837,$Y$10:$Y$6209))</f>
        <v>108.88499999999999</v>
      </c>
      <c r="AA4837" s="29">
        <f t="shared" si="229"/>
        <v>0.15163934426229519</v>
      </c>
    </row>
    <row r="4838" spans="1:27" x14ac:dyDescent="0.3">
      <c r="A4838" s="16" t="s">
        <v>33</v>
      </c>
      <c r="B4838" s="16" t="s">
        <v>18</v>
      </c>
      <c r="C4838" s="16" t="s">
        <v>19</v>
      </c>
      <c r="D4838" s="8" t="s">
        <v>34</v>
      </c>
      <c r="E4838" s="16"/>
      <c r="F4838" s="17">
        <v>0.388805177679176</v>
      </c>
      <c r="G4838" s="17">
        <v>0.81119237</v>
      </c>
      <c r="H4838" s="36">
        <v>220.91669999999999</v>
      </c>
      <c r="I4838" s="36">
        <v>36.5259</v>
      </c>
      <c r="J4838" s="22">
        <v>679</v>
      </c>
      <c r="K4838" s="22">
        <v>240</v>
      </c>
      <c r="L4838" s="18">
        <v>0.1653</v>
      </c>
      <c r="M4838" s="19">
        <v>0.61927573999999996</v>
      </c>
      <c r="N4838" s="20">
        <v>0.20915500000000001</v>
      </c>
      <c r="O4838" s="22">
        <f>IFERROR(VLOOKUP($C4838,'site totals'!$J$2:$K$607,2,FALSE),1)</f>
        <v>316.67469999999997</v>
      </c>
      <c r="P4838" s="21"/>
      <c r="Q4838" s="18">
        <v>0.66225868919999997</v>
      </c>
      <c r="R4838" s="17">
        <v>0.38879999999999998</v>
      </c>
      <c r="S4838" s="18" t="str">
        <f>IF($A4838="site","",VLOOKUP($P4838,margin_ranges!$A$5:$D$10,4,FALSE)/100)</f>
        <v/>
      </c>
      <c r="T4838" s="22" t="str">
        <f>IF(A4838="placement",$J4838*MIN($Q4838,$S4838),"")</f>
        <v/>
      </c>
      <c r="U4838" s="22">
        <f>IF($A4838="placement",T4838,SUMIF($C$10:$C$6209,$C4838,$T$10:$T$6209))</f>
        <v>201.70499999999998</v>
      </c>
      <c r="V4838" s="37">
        <f t="shared" si="227"/>
        <v>0.15009513142980513</v>
      </c>
      <c r="W4838" s="38"/>
      <c r="X4838" s="18" t="str">
        <f>IFERROR(MIN(VLOOKUP($W4838,margin_ranges!$A$5:$D$10,4,FALSE),$Q4838*100)/100,"")</f>
        <v/>
      </c>
      <c r="Y4838" s="6" t="str">
        <f t="shared" si="228"/>
        <v/>
      </c>
      <c r="Z4838" s="6">
        <f>IF($A4838="placement",Y4838,SUMIF($C$10:$C$6209,$C4838,$Y$10:$Y$6209))</f>
        <v>201.70499999999998</v>
      </c>
      <c r="AA4838" s="17">
        <f t="shared" si="229"/>
        <v>0.15009513142980513</v>
      </c>
    </row>
    <row r="4839" spans="1:27" hidden="1" x14ac:dyDescent="0.3">
      <c r="A4839" s="8" t="s">
        <v>17</v>
      </c>
      <c r="B4839" s="8" t="s">
        <v>10165</v>
      </c>
      <c r="C4839" s="8" t="s">
        <v>10166</v>
      </c>
      <c r="D4839" s="8" t="s">
        <v>10171</v>
      </c>
      <c r="E4839" s="8" t="s">
        <v>10172</v>
      </c>
      <c r="F4839" s="29">
        <v>0.39999999999999902</v>
      </c>
      <c r="G4839" s="29">
        <v>1</v>
      </c>
      <c r="H4839" s="30">
        <v>52.144799999999996</v>
      </c>
      <c r="I4839" s="30">
        <v>17.6097</v>
      </c>
      <c r="J4839" s="14">
        <v>416</v>
      </c>
      <c r="K4839" s="14">
        <v>166</v>
      </c>
      <c r="L4839" s="12">
        <v>0.3377</v>
      </c>
      <c r="M4839" s="7">
        <v>0.78704936000000003</v>
      </c>
      <c r="N4839" s="31">
        <v>0.4</v>
      </c>
      <c r="O4839" s="14">
        <f>IFERROR(VLOOKUP($C4839,'site totals'!$J$2:$K$607,2,FALSE),1)</f>
        <v>313.7912</v>
      </c>
      <c r="P4839" s="32" t="s">
        <v>478</v>
      </c>
      <c r="Q4839" s="12">
        <v>0.49177266069999997</v>
      </c>
      <c r="R4839" s="29">
        <v>0.4</v>
      </c>
      <c r="S4839" s="2">
        <f>IF($A4839="site","",VLOOKUP($P4839,margin_ranges!$A$5:$D$10,4,FALSE)/100)</f>
        <v>0.43</v>
      </c>
      <c r="T4839" s="6">
        <f>IF(A4839="placement",$J4839*MIN($Q4839,$S4839),"")</f>
        <v>178.88</v>
      </c>
      <c r="U4839" s="6">
        <f>IF($A4839="placement",T4839,SUMIF($C$10:$C$6209,$C4839,$T$10:$T$6209))</f>
        <v>178.88</v>
      </c>
      <c r="V4839" s="34">
        <f t="shared" ref="V4839:V4902" si="230">($J4839-$U4839)/($J4839*(1-$R4839))-1</f>
        <v>-4.9999999999999933E-2</v>
      </c>
      <c r="W4839" s="24"/>
      <c r="X4839" s="2" t="str">
        <f>IFERROR(MIN(VLOOKUP($W4839,margin_ranges!$A$5:$D$10,4,FALSE),$Q4839*100)/100,"")</f>
        <v/>
      </c>
      <c r="Y4839" s="6">
        <f t="shared" si="228"/>
        <v>178.88</v>
      </c>
      <c r="Z4839" s="6">
        <f>IF($A4839="placement",Y4839,SUMIF($C$10:$C$6209,$C4839,$Y$10:$Y$6209))</f>
        <v>178.88</v>
      </c>
      <c r="AA4839" s="29">
        <f t="shared" si="229"/>
        <v>-4.9999999999999933E-2</v>
      </c>
    </row>
    <row r="4840" spans="1:27" hidden="1" x14ac:dyDescent="0.3">
      <c r="A4840" s="8" t="s">
        <v>17</v>
      </c>
      <c r="B4840" s="8" t="s">
        <v>10165</v>
      </c>
      <c r="C4840" s="8" t="s">
        <v>10166</v>
      </c>
      <c r="D4840" s="8" t="s">
        <v>10169</v>
      </c>
      <c r="E4840" s="8" t="s">
        <v>10170</v>
      </c>
      <c r="F4840" s="29">
        <v>0.164412981228126</v>
      </c>
      <c r="G4840" s="29">
        <v>0</v>
      </c>
      <c r="H4840" s="30">
        <v>2.1141999999999999</v>
      </c>
      <c r="I4840" s="30">
        <v>0.2046</v>
      </c>
      <c r="J4840" s="14">
        <v>8</v>
      </c>
      <c r="K4840" s="14">
        <v>1</v>
      </c>
      <c r="L4840" s="12">
        <v>9.6799999999999997E-2</v>
      </c>
      <c r="M4840" s="7">
        <v>1.31643979</v>
      </c>
      <c r="N4840" s="31">
        <v>1.1000000000000001</v>
      </c>
      <c r="O4840" s="14">
        <f>IFERROR(VLOOKUP($C4840,'site totals'!$J$2:$K$607,2,FALSE),1)</f>
        <v>313.7912</v>
      </c>
      <c r="P4840" s="32" t="s">
        <v>478</v>
      </c>
      <c r="Q4840" s="12">
        <v>0.1644129812</v>
      </c>
      <c r="R4840" s="29">
        <v>0.33</v>
      </c>
      <c r="S4840" s="2">
        <f>IF($A4840="site","",VLOOKUP($P4840,margin_ranges!$A$5:$D$10,4,FALSE)/100)</f>
        <v>0.43</v>
      </c>
      <c r="T4840" s="6">
        <f>IF(A4840="placement",$J4840*MIN($Q4840,$S4840),"")</f>
        <v>1.3153038496</v>
      </c>
      <c r="U4840" s="6">
        <f>IF($A4840="placement",T4840,SUMIF($C$10:$C$6209,$C4840,$T$10:$T$6209))</f>
        <v>1.3153038496</v>
      </c>
      <c r="V4840" s="34">
        <f t="shared" si="230"/>
        <v>0.24714480417910467</v>
      </c>
      <c r="W4840" s="24"/>
      <c r="X4840" s="2" t="str">
        <f>IFERROR(MIN(VLOOKUP($W4840,margin_ranges!$A$5:$D$10,4,FALSE),$Q4840*100)/100,"")</f>
        <v/>
      </c>
      <c r="Y4840" s="6">
        <f t="shared" si="228"/>
        <v>1.3153038496</v>
      </c>
      <c r="Z4840" s="6">
        <f>IF($A4840="placement",Y4840,SUMIF($C$10:$C$6209,$C4840,$Y$10:$Y$6209))</f>
        <v>1.3153038496</v>
      </c>
      <c r="AA4840" s="29">
        <f t="shared" si="229"/>
        <v>0.24714480417910467</v>
      </c>
    </row>
    <row r="4841" spans="1:27" hidden="1" x14ac:dyDescent="0.3">
      <c r="A4841" s="8" t="s">
        <v>17</v>
      </c>
      <c r="B4841" s="8" t="s">
        <v>10165</v>
      </c>
      <c r="C4841" s="8" t="s">
        <v>10166</v>
      </c>
      <c r="D4841" s="8" t="s">
        <v>10175</v>
      </c>
      <c r="E4841" s="8" t="s">
        <v>10176</v>
      </c>
      <c r="F4841" s="29">
        <v>0.27983444469993102</v>
      </c>
      <c r="G4841" s="29">
        <v>0</v>
      </c>
      <c r="H4841" s="30">
        <v>0.98950000000000005</v>
      </c>
      <c r="I4841" s="30">
        <v>0.26100000000000001</v>
      </c>
      <c r="J4841" s="14">
        <v>13</v>
      </c>
      <c r="K4841" s="14">
        <v>3</v>
      </c>
      <c r="L4841" s="12">
        <v>0.26379999999999998</v>
      </c>
      <c r="M4841" s="7">
        <v>1.6662835199999999</v>
      </c>
      <c r="N4841" s="31">
        <v>1.2</v>
      </c>
      <c r="O4841" s="14">
        <f>IFERROR(VLOOKUP($C4841,'site totals'!$J$2:$K$607,2,FALSE),1)</f>
        <v>313.7912</v>
      </c>
      <c r="P4841" s="32" t="s">
        <v>22</v>
      </c>
      <c r="Q4841" s="12">
        <v>0.27983444470000002</v>
      </c>
      <c r="R4841" s="29">
        <v>0.28999999999999998</v>
      </c>
      <c r="S4841" s="2">
        <f>IF($A4841="site","",VLOOKUP($P4841,margin_ranges!$A$5:$D$10,4,FALSE)/100)</f>
        <v>0.29749999999999999</v>
      </c>
      <c r="T4841" s="6">
        <f>IF(A4841="placement",$J4841*MIN($Q4841,$S4841),"")</f>
        <v>3.6378477811000001</v>
      </c>
      <c r="U4841" s="6">
        <f>IF($A4841="placement",T4841,SUMIF($C$10:$C$6209,$C4841,$T$10:$T$6209))</f>
        <v>3.6378477811000001</v>
      </c>
      <c r="V4841" s="34">
        <f t="shared" si="230"/>
        <v>1.4317683521126723E-2</v>
      </c>
      <c r="W4841" s="24"/>
      <c r="X4841" s="2" t="str">
        <f>IFERROR(MIN(VLOOKUP($W4841,margin_ranges!$A$5:$D$10,4,FALSE),$Q4841*100)/100,"")</f>
        <v/>
      </c>
      <c r="Y4841" s="6">
        <f t="shared" si="228"/>
        <v>3.6378477811000001</v>
      </c>
      <c r="Z4841" s="6">
        <f>IF($A4841="placement",Y4841,SUMIF($C$10:$C$6209,$C4841,$Y$10:$Y$6209))</f>
        <v>3.6378477811000001</v>
      </c>
      <c r="AA4841" s="17">
        <f t="shared" si="229"/>
        <v>1.4317683521126723E-2</v>
      </c>
    </row>
    <row r="4842" spans="1:27" hidden="1" x14ac:dyDescent="0.3">
      <c r="A4842" s="8" t="s">
        <v>17</v>
      </c>
      <c r="B4842" s="8" t="s">
        <v>10165</v>
      </c>
      <c r="C4842" s="8" t="s">
        <v>10166</v>
      </c>
      <c r="D4842" s="8" t="s">
        <v>10167</v>
      </c>
      <c r="E4842" s="8" t="s">
        <v>10168</v>
      </c>
      <c r="F4842" s="29">
        <v>0.15884689245809999</v>
      </c>
      <c r="G4842" s="29">
        <v>0</v>
      </c>
      <c r="H4842" s="30">
        <v>10.0359</v>
      </c>
      <c r="I4842" s="30">
        <v>0.59299999999999997</v>
      </c>
      <c r="J4842" s="14">
        <v>69</v>
      </c>
      <c r="K4842" s="14">
        <v>11</v>
      </c>
      <c r="L4842" s="12">
        <v>5.91E-2</v>
      </c>
      <c r="M4842" s="7">
        <v>3.8637436799999998</v>
      </c>
      <c r="N4842" s="31">
        <v>3.25</v>
      </c>
      <c r="O4842" s="14">
        <f>IFERROR(VLOOKUP($C4842,'site totals'!$J$2:$K$607,2,FALSE),1)</f>
        <v>313.7912</v>
      </c>
      <c r="P4842" s="32" t="s">
        <v>478</v>
      </c>
      <c r="Q4842" s="12">
        <v>0.1588468925</v>
      </c>
      <c r="R4842" s="29">
        <v>0.33</v>
      </c>
      <c r="S4842" s="2">
        <f>IF($A4842="site","",VLOOKUP($P4842,margin_ranges!$A$5:$D$10,4,FALSE)/100)</f>
        <v>0.43</v>
      </c>
      <c r="T4842" s="6">
        <f>IF(A4842="placement",$J4842*MIN($Q4842,$S4842),"")</f>
        <v>10.960435582500001</v>
      </c>
      <c r="U4842" s="6">
        <f>IF($A4842="placement",T4842,SUMIF($C$10:$C$6209,$C4842,$T$10:$T$6209))</f>
        <v>10.960435582500001</v>
      </c>
      <c r="V4842" s="34">
        <f t="shared" si="230"/>
        <v>0.25545239925373142</v>
      </c>
      <c r="W4842" s="24"/>
      <c r="X4842" s="2" t="str">
        <f>IFERROR(MIN(VLOOKUP($W4842,margin_ranges!$A$5:$D$10,4,FALSE),$Q4842*100)/100,"")</f>
        <v/>
      </c>
      <c r="Y4842" s="6">
        <f t="shared" si="228"/>
        <v>10.960435582500001</v>
      </c>
      <c r="Z4842" s="6">
        <f>IF($A4842="placement",Y4842,SUMIF($C$10:$C$6209,$C4842,$Y$10:$Y$6209))</f>
        <v>10.960435582500001</v>
      </c>
      <c r="AA4842" s="29">
        <f t="shared" si="229"/>
        <v>0.25545239925373142</v>
      </c>
    </row>
    <row r="4843" spans="1:27" hidden="1" x14ac:dyDescent="0.3">
      <c r="A4843" s="8" t="s">
        <v>17</v>
      </c>
      <c r="B4843" s="8" t="s">
        <v>10165</v>
      </c>
      <c r="C4843" s="8" t="s">
        <v>10166</v>
      </c>
      <c r="D4843" s="8" t="s">
        <v>10173</v>
      </c>
      <c r="E4843" s="8" t="s">
        <v>10174</v>
      </c>
      <c r="F4843" s="29">
        <v>0.221589551030478</v>
      </c>
      <c r="G4843" s="29">
        <v>0</v>
      </c>
      <c r="H4843" s="30">
        <v>6.7191000000000001</v>
      </c>
      <c r="I4843" s="30">
        <v>2.8845000000000001</v>
      </c>
      <c r="J4843" s="14">
        <v>167</v>
      </c>
      <c r="K4843" s="14">
        <v>37</v>
      </c>
      <c r="L4843" s="12">
        <v>0.42930000000000001</v>
      </c>
      <c r="M4843" s="7">
        <v>1.9270039400000001</v>
      </c>
      <c r="N4843" s="31">
        <v>1.5</v>
      </c>
      <c r="O4843" s="14">
        <f>IFERROR(VLOOKUP($C4843,'site totals'!$J$2:$K$607,2,FALSE),1)</f>
        <v>313.7912</v>
      </c>
      <c r="P4843" s="32" t="s">
        <v>22</v>
      </c>
      <c r="Q4843" s="12">
        <v>0.221589551</v>
      </c>
      <c r="R4843" s="29">
        <v>0.26</v>
      </c>
      <c r="S4843" s="2">
        <f>IF($A4843="site","",VLOOKUP($P4843,margin_ranges!$A$5:$D$10,4,FALSE)/100)</f>
        <v>0.29749999999999999</v>
      </c>
      <c r="T4843" s="6">
        <f>IF(A4843="placement",$J4843*MIN($Q4843,$S4843),"")</f>
        <v>37.005455017000003</v>
      </c>
      <c r="U4843" s="6">
        <f>IF($A4843="placement",T4843,SUMIF($C$10:$C$6209,$C4843,$T$10:$T$6209))</f>
        <v>37.005455017000003</v>
      </c>
      <c r="V4843" s="34">
        <f t="shared" si="230"/>
        <v>5.1906012162162174E-2</v>
      </c>
      <c r="W4843" s="24"/>
      <c r="X4843" s="2" t="str">
        <f>IFERROR(MIN(VLOOKUP($W4843,margin_ranges!$A$5:$D$10,4,FALSE),$Q4843*100)/100,"")</f>
        <v/>
      </c>
      <c r="Y4843" s="6">
        <f t="shared" si="228"/>
        <v>37.005455017000003</v>
      </c>
      <c r="Z4843" s="6">
        <f>IF($A4843="placement",Y4843,SUMIF($C$10:$C$6209,$C4843,$Y$10:$Y$6209))</f>
        <v>37.005455017000003</v>
      </c>
      <c r="AA4843" s="29">
        <f t="shared" si="229"/>
        <v>5.1906012162162174E-2</v>
      </c>
    </row>
    <row r="4844" spans="1:27" x14ac:dyDescent="0.3">
      <c r="A4844" s="16" t="s">
        <v>33</v>
      </c>
      <c r="B4844" s="16" t="s">
        <v>10165</v>
      </c>
      <c r="C4844" s="16" t="s">
        <v>10166</v>
      </c>
      <c r="D4844" s="8" t="s">
        <v>34</v>
      </c>
      <c r="E4844" s="16"/>
      <c r="F4844" s="17">
        <v>0.35514953255540599</v>
      </c>
      <c r="G4844" s="17">
        <v>0.61836022999999996</v>
      </c>
      <c r="H4844" s="36">
        <v>72.0471</v>
      </c>
      <c r="I4844" s="36">
        <v>21.555099999999999</v>
      </c>
      <c r="J4844" s="22">
        <v>672</v>
      </c>
      <c r="K4844" s="22">
        <v>219</v>
      </c>
      <c r="L4844" s="18">
        <v>0.29920000000000002</v>
      </c>
      <c r="M4844" s="19">
        <v>1.03983219</v>
      </c>
      <c r="N4844" s="20">
        <v>0.64195100000000005</v>
      </c>
      <c r="O4844" s="22">
        <f>IFERROR(VLOOKUP($C4844,'site totals'!$J$2:$K$607,2,FALSE),1)</f>
        <v>313.7912</v>
      </c>
      <c r="P4844" s="21"/>
      <c r="Q4844" s="18">
        <v>0.38263980879999998</v>
      </c>
      <c r="R4844" s="17">
        <v>0.35510000000000003</v>
      </c>
      <c r="S4844" s="18" t="str">
        <f>IF($A4844="site","",VLOOKUP($P4844,margin_ranges!$A$5:$D$10,4,FALSE)/100)</f>
        <v/>
      </c>
      <c r="T4844" s="22" t="str">
        <f>IF(A4844="placement",$J4844*MIN($Q4844,$S4844),"")</f>
        <v/>
      </c>
      <c r="U4844" s="22">
        <f>IF($A4844="placement",T4844,SUMIF($C$10:$C$6209,$C4844,$T$10:$T$6209))</f>
        <v>231.7990422302</v>
      </c>
      <c r="V4844" s="37">
        <f t="shared" si="230"/>
        <v>1.5755852166541073E-2</v>
      </c>
      <c r="W4844" s="38"/>
      <c r="X4844" s="18" t="str">
        <f>IFERROR(MIN(VLOOKUP($W4844,margin_ranges!$A$5:$D$10,4,FALSE),$Q4844*100)/100,"")</f>
        <v/>
      </c>
      <c r="Y4844" s="6" t="str">
        <f t="shared" si="228"/>
        <v/>
      </c>
      <c r="Z4844" s="6">
        <f>IF($A4844="placement",Y4844,SUMIF($C$10:$C$6209,$C4844,$Y$10:$Y$6209))</f>
        <v>231.7990422302</v>
      </c>
      <c r="AA4844" s="17">
        <f t="shared" si="229"/>
        <v>1.5755852166541073E-2</v>
      </c>
    </row>
    <row r="4845" spans="1:27" hidden="1" x14ac:dyDescent="0.3">
      <c r="A4845" s="8" t="s">
        <v>17</v>
      </c>
      <c r="B4845" s="8" t="s">
        <v>11689</v>
      </c>
      <c r="C4845" s="8" t="s">
        <v>11690</v>
      </c>
      <c r="D4845" s="8" t="s">
        <v>11691</v>
      </c>
      <c r="E4845" s="8" t="s">
        <v>11692</v>
      </c>
      <c r="F4845" s="29">
        <v>0.35</v>
      </c>
      <c r="G4845" s="29">
        <v>1</v>
      </c>
      <c r="H4845" s="30">
        <v>68.911100000000005</v>
      </c>
      <c r="I4845" s="30">
        <v>28.819500000000001</v>
      </c>
      <c r="J4845" s="14">
        <v>672</v>
      </c>
      <c r="K4845" s="14">
        <v>235</v>
      </c>
      <c r="L4845" s="12">
        <v>0.41820000000000002</v>
      </c>
      <c r="M4845" s="7">
        <v>0.77691765999999995</v>
      </c>
      <c r="N4845" s="31">
        <v>0.32</v>
      </c>
      <c r="O4845" s="14">
        <f>IFERROR(VLOOKUP($C4845,'site totals'!$J$2:$K$607,2,FALSE),1)</f>
        <v>313.46530000000001</v>
      </c>
      <c r="P4845" s="32" t="s">
        <v>94</v>
      </c>
      <c r="Q4845" s="12">
        <v>0.58811594140000001</v>
      </c>
      <c r="R4845" s="29">
        <v>0.35</v>
      </c>
      <c r="S4845" s="2">
        <f>IF($A4845="site","",VLOOKUP($P4845,margin_ranges!$A$5:$D$10,4,FALSE)/100)</f>
        <v>0.19750000000000001</v>
      </c>
      <c r="T4845" s="6">
        <f>IF(A4845="placement",$J4845*MIN($Q4845,$S4845),"")</f>
        <v>132.72</v>
      </c>
      <c r="U4845" s="6">
        <f>IF($A4845="placement",T4845,SUMIF($C$10:$C$6209,$C4845,$T$10:$T$6209))</f>
        <v>132.72</v>
      </c>
      <c r="V4845" s="34">
        <f t="shared" si="230"/>
        <v>0.23461538461538445</v>
      </c>
      <c r="W4845" s="24"/>
      <c r="X4845" s="2" t="str">
        <f>IFERROR(MIN(VLOOKUP($W4845,margin_ranges!$A$5:$D$10,4,FALSE),$Q4845*100)/100,"")</f>
        <v/>
      </c>
      <c r="Y4845" s="6">
        <f t="shared" si="228"/>
        <v>132.72</v>
      </c>
      <c r="Z4845" s="6">
        <f>IF($A4845="placement",Y4845,SUMIF($C$10:$C$6209,$C4845,$Y$10:$Y$6209))</f>
        <v>132.72</v>
      </c>
      <c r="AA4845" s="29">
        <f t="shared" si="229"/>
        <v>0.23461538461538445</v>
      </c>
    </row>
    <row r="4846" spans="1:27" x14ac:dyDescent="0.3">
      <c r="A4846" s="16" t="s">
        <v>33</v>
      </c>
      <c r="B4846" s="16" t="s">
        <v>11689</v>
      </c>
      <c r="C4846" s="16" t="s">
        <v>11690</v>
      </c>
      <c r="D4846" s="8" t="s">
        <v>34</v>
      </c>
      <c r="E4846" s="16"/>
      <c r="F4846" s="17">
        <v>0.35</v>
      </c>
      <c r="G4846" s="17">
        <v>1</v>
      </c>
      <c r="H4846" s="36">
        <v>68.911100000000005</v>
      </c>
      <c r="I4846" s="36">
        <v>28.819500000000001</v>
      </c>
      <c r="J4846" s="22">
        <v>672</v>
      </c>
      <c r="K4846" s="22">
        <v>235</v>
      </c>
      <c r="L4846" s="18">
        <v>0.41820000000000002</v>
      </c>
      <c r="M4846" s="19">
        <v>0.77691765999999995</v>
      </c>
      <c r="N4846" s="20">
        <v>0.32</v>
      </c>
      <c r="O4846" s="22">
        <f>IFERROR(VLOOKUP($C4846,'site totals'!$J$2:$K$607,2,FALSE),1)</f>
        <v>313.46530000000001</v>
      </c>
      <c r="P4846" s="21"/>
      <c r="Q4846" s="18">
        <v>0.58811594140000001</v>
      </c>
      <c r="R4846" s="17">
        <v>0.35</v>
      </c>
      <c r="S4846" s="18" t="str">
        <f>IF($A4846="site","",VLOOKUP($P4846,margin_ranges!$A$5:$D$10,4,FALSE)/100)</f>
        <v/>
      </c>
      <c r="T4846" s="22" t="str">
        <f>IF(A4846="placement",$J4846*MIN($Q4846,$S4846),"")</f>
        <v/>
      </c>
      <c r="U4846" s="22">
        <f>IF($A4846="placement",T4846,SUMIF($C$10:$C$6209,$C4846,$T$10:$T$6209))</f>
        <v>132.72</v>
      </c>
      <c r="V4846" s="37">
        <f t="shared" si="230"/>
        <v>0.23461538461538445</v>
      </c>
      <c r="W4846" s="38"/>
      <c r="X4846" s="18" t="str">
        <f>IFERROR(MIN(VLOOKUP($W4846,margin_ranges!$A$5:$D$10,4,FALSE),$Q4846*100)/100,"")</f>
        <v/>
      </c>
      <c r="Y4846" s="6" t="str">
        <f t="shared" si="228"/>
        <v/>
      </c>
      <c r="Z4846" s="6">
        <f>IF($A4846="placement",Y4846,SUMIF($C$10:$C$6209,$C4846,$Y$10:$Y$6209))</f>
        <v>132.72</v>
      </c>
      <c r="AA4846" s="17">
        <f t="shared" si="229"/>
        <v>0.23461538461538445</v>
      </c>
    </row>
    <row r="4847" spans="1:27" hidden="1" x14ac:dyDescent="0.3">
      <c r="A4847" s="8" t="s">
        <v>17</v>
      </c>
      <c r="B4847" s="8" t="s">
        <v>1182</v>
      </c>
      <c r="C4847" s="8" t="s">
        <v>1183</v>
      </c>
      <c r="D4847" s="8" t="s">
        <v>1184</v>
      </c>
      <c r="E4847" s="8" t="s">
        <v>1185</v>
      </c>
      <c r="F4847" s="29">
        <v>0.24500943919062901</v>
      </c>
      <c r="G4847" s="29">
        <v>0</v>
      </c>
      <c r="H4847" s="30">
        <v>17.2639</v>
      </c>
      <c r="I4847" s="30">
        <v>9.1522000000000006</v>
      </c>
      <c r="J4847" s="14">
        <v>655</v>
      </c>
      <c r="K4847" s="14">
        <v>158</v>
      </c>
      <c r="L4847" s="12">
        <v>0.53010000000000002</v>
      </c>
      <c r="M4847" s="7">
        <v>2.3841357699999999</v>
      </c>
      <c r="N4847" s="31">
        <v>1.8</v>
      </c>
      <c r="O4847" s="14">
        <f>IFERROR(VLOOKUP($C4847,'site totals'!$J$2:$K$607,2,FALSE),1)</f>
        <v>305.48169999999999</v>
      </c>
      <c r="P4847" s="32" t="s">
        <v>22</v>
      </c>
      <c r="Q4847" s="12">
        <v>0.24500943920000001</v>
      </c>
      <c r="R4847" s="29">
        <v>0.28999999999999998</v>
      </c>
      <c r="S4847" s="2">
        <f>IF($A4847="site","",VLOOKUP($P4847,margin_ranges!$A$5:$D$10,4,FALSE)/100)</f>
        <v>0.29749999999999999</v>
      </c>
      <c r="T4847" s="6">
        <f>IF(A4847="placement",$J4847*MIN($Q4847,$S4847),"")</f>
        <v>160.481182676</v>
      </c>
      <c r="U4847" s="6">
        <f>IF($A4847="placement",T4847,SUMIF($C$10:$C$6209,$C4847,$T$10:$T$6209))</f>
        <v>160.481182676</v>
      </c>
      <c r="V4847" s="34">
        <f t="shared" si="230"/>
        <v>6.336698704225352E-2</v>
      </c>
      <c r="W4847" s="24"/>
      <c r="X4847" s="2" t="str">
        <f>IFERROR(MIN(VLOOKUP($W4847,margin_ranges!$A$5:$D$10,4,FALSE),$Q4847*100)/100,"")</f>
        <v/>
      </c>
      <c r="Y4847" s="6">
        <f t="shared" si="228"/>
        <v>160.481182676</v>
      </c>
      <c r="Z4847" s="6">
        <f>IF($A4847="placement",Y4847,SUMIF($C$10:$C$6209,$C4847,$Y$10:$Y$6209))</f>
        <v>160.481182676</v>
      </c>
      <c r="AA4847" s="29">
        <f t="shared" si="229"/>
        <v>6.336698704225352E-2</v>
      </c>
    </row>
    <row r="4848" spans="1:27" x14ac:dyDescent="0.3">
      <c r="A4848" s="16" t="s">
        <v>33</v>
      </c>
      <c r="B4848" s="16" t="s">
        <v>1182</v>
      </c>
      <c r="C4848" s="16" t="s">
        <v>1183</v>
      </c>
      <c r="D4848" s="8" t="s">
        <v>34</v>
      </c>
      <c r="E4848" s="16"/>
      <c r="F4848" s="17">
        <v>0.24500943919062901</v>
      </c>
      <c r="G4848" s="17">
        <v>0</v>
      </c>
      <c r="H4848" s="36">
        <v>17.2639</v>
      </c>
      <c r="I4848" s="36">
        <v>9.1522000000000006</v>
      </c>
      <c r="J4848" s="22">
        <v>655</v>
      </c>
      <c r="K4848" s="22">
        <v>158</v>
      </c>
      <c r="L4848" s="18">
        <v>0.53010000000000002</v>
      </c>
      <c r="M4848" s="19">
        <v>2.3841357699999999</v>
      </c>
      <c r="N4848" s="20">
        <v>1.8</v>
      </c>
      <c r="O4848" s="22">
        <f>IFERROR(VLOOKUP($C4848,'site totals'!$J$2:$K$607,2,FALSE),1)</f>
        <v>305.48169999999999</v>
      </c>
      <c r="P4848" s="21"/>
      <c r="Q4848" s="18">
        <v>0.24500943920000001</v>
      </c>
      <c r="R4848" s="17">
        <v>0.28999999999999998</v>
      </c>
      <c r="S4848" s="18" t="str">
        <f>IF($A4848="site","",VLOOKUP($P4848,margin_ranges!$A$5:$D$10,4,FALSE)/100)</f>
        <v/>
      </c>
      <c r="T4848" s="22" t="str">
        <f>IF(A4848="placement",$J4848*MIN($Q4848,$S4848),"")</f>
        <v/>
      </c>
      <c r="U4848" s="22">
        <f>IF($A4848="placement",T4848,SUMIF($C$10:$C$6209,$C4848,$T$10:$T$6209))</f>
        <v>160.481182676</v>
      </c>
      <c r="V4848" s="37">
        <f t="shared" si="230"/>
        <v>6.336698704225352E-2</v>
      </c>
      <c r="W4848" s="38"/>
      <c r="X4848" s="18" t="str">
        <f>IFERROR(MIN(VLOOKUP($W4848,margin_ranges!$A$5:$D$10,4,FALSE),$Q4848*100)/100,"")</f>
        <v/>
      </c>
      <c r="Y4848" s="6" t="str">
        <f t="shared" si="228"/>
        <v/>
      </c>
      <c r="Z4848" s="6">
        <f>IF($A4848="placement",Y4848,SUMIF($C$10:$C$6209,$C4848,$Y$10:$Y$6209))</f>
        <v>160.481182676</v>
      </c>
      <c r="AA4848" s="17">
        <f t="shared" si="229"/>
        <v>6.336698704225352E-2</v>
      </c>
    </row>
    <row r="4849" spans="1:27" hidden="1" x14ac:dyDescent="0.3">
      <c r="A4849" s="8" t="s">
        <v>17</v>
      </c>
      <c r="B4849" s="8" t="s">
        <v>10734</v>
      </c>
      <c r="C4849" s="8" t="s">
        <v>10735</v>
      </c>
      <c r="D4849" s="8" t="s">
        <v>10744</v>
      </c>
      <c r="E4849" s="8" t="s">
        <v>10745</v>
      </c>
      <c r="F4849" s="29">
        <v>0.28999999999999998</v>
      </c>
      <c r="G4849" s="29">
        <v>0</v>
      </c>
      <c r="H4849" s="30">
        <v>14.99</v>
      </c>
      <c r="I4849" s="30">
        <v>2.2328000000000001</v>
      </c>
      <c r="J4849" s="14">
        <v>151</v>
      </c>
      <c r="K4849" s="14">
        <v>39</v>
      </c>
      <c r="L4849" s="12">
        <v>0.14899999999999999</v>
      </c>
      <c r="M4849" s="7">
        <v>2.2544419200000001</v>
      </c>
      <c r="N4849" s="31">
        <v>1.5</v>
      </c>
      <c r="O4849" s="14">
        <f>IFERROR(VLOOKUP($C4849,'site totals'!$J$2:$K$607,2,FALSE),1)</f>
        <v>304.74799999999999</v>
      </c>
      <c r="P4849" s="32" t="s">
        <v>22</v>
      </c>
      <c r="Q4849" s="12">
        <v>0.3346468648</v>
      </c>
      <c r="R4849" s="29">
        <v>0.28999999999999998</v>
      </c>
      <c r="S4849" s="2">
        <f>IF($A4849="site","",VLOOKUP($P4849,margin_ranges!$A$5:$D$10,4,FALSE)/100)</f>
        <v>0.29749999999999999</v>
      </c>
      <c r="T4849" s="6">
        <f>IF(A4849="placement",$J4849*MIN($Q4849,$S4849),"")</f>
        <v>44.922499999999999</v>
      </c>
      <c r="U4849" s="6">
        <f>IF($A4849="placement",T4849,SUMIF($C$10:$C$6209,$C4849,$T$10:$T$6209))</f>
        <v>44.922499999999999</v>
      </c>
      <c r="V4849" s="34">
        <f t="shared" si="230"/>
        <v>-1.0563380281690127E-2</v>
      </c>
      <c r="W4849" s="24"/>
      <c r="X4849" s="2" t="str">
        <f>IFERROR(MIN(VLOOKUP($W4849,margin_ranges!$A$5:$D$10,4,FALSE),$Q4849*100)/100,"")</f>
        <v/>
      </c>
      <c r="Y4849" s="6">
        <f t="shared" si="228"/>
        <v>44.922499999999999</v>
      </c>
      <c r="Z4849" s="6">
        <f>IF($A4849="placement",Y4849,SUMIF($C$10:$C$6209,$C4849,$Y$10:$Y$6209))</f>
        <v>44.922499999999999</v>
      </c>
      <c r="AA4849" s="29">
        <f t="shared" si="229"/>
        <v>-1.0563380281690127E-2</v>
      </c>
    </row>
    <row r="4850" spans="1:27" hidden="1" x14ac:dyDescent="0.3">
      <c r="A4850" s="8" t="s">
        <v>17</v>
      </c>
      <c r="B4850" s="8" t="s">
        <v>10734</v>
      </c>
      <c r="C4850" s="8" t="s">
        <v>10735</v>
      </c>
      <c r="D4850" s="8" t="s">
        <v>10738</v>
      </c>
      <c r="E4850" s="8" t="s">
        <v>10739</v>
      </c>
      <c r="F4850" s="29">
        <v>0.28999999999999998</v>
      </c>
      <c r="G4850" s="29">
        <v>0</v>
      </c>
      <c r="H4850" s="30">
        <v>14.821099999999999</v>
      </c>
      <c r="I4850" s="30">
        <v>1.6338999999999999</v>
      </c>
      <c r="J4850" s="14">
        <v>139</v>
      </c>
      <c r="K4850" s="14">
        <v>36</v>
      </c>
      <c r="L4850" s="12">
        <v>0.11020000000000001</v>
      </c>
      <c r="M4850" s="7">
        <v>2.8304087400000002</v>
      </c>
      <c r="N4850" s="31">
        <v>2</v>
      </c>
      <c r="O4850" s="14">
        <f>IFERROR(VLOOKUP($C4850,'site totals'!$J$2:$K$607,2,FALSE),1)</f>
        <v>304.74799999999999</v>
      </c>
      <c r="P4850" s="32" t="s">
        <v>22</v>
      </c>
      <c r="Q4850" s="12">
        <v>0.2933882766</v>
      </c>
      <c r="R4850" s="29">
        <v>0.28999999999999998</v>
      </c>
      <c r="S4850" s="2">
        <f>IF($A4850="site","",VLOOKUP($P4850,margin_ranges!$A$5:$D$10,4,FALSE)/100)</f>
        <v>0.29749999999999999</v>
      </c>
      <c r="T4850" s="6">
        <f>IF(A4850="placement",$J4850*MIN($Q4850,$S4850),"")</f>
        <v>40.780970447400001</v>
      </c>
      <c r="U4850" s="6">
        <f>IF($A4850="placement",T4850,SUMIF($C$10:$C$6209,$C4850,$T$10:$T$6209))</f>
        <v>40.780970447400001</v>
      </c>
      <c r="V4850" s="34">
        <f t="shared" si="230"/>
        <v>-4.772220563380225E-3</v>
      </c>
      <c r="W4850" s="24"/>
      <c r="X4850" s="2" t="str">
        <f>IFERROR(MIN(VLOOKUP($W4850,margin_ranges!$A$5:$D$10,4,FALSE),$Q4850*100)/100,"")</f>
        <v/>
      </c>
      <c r="Y4850" s="6">
        <f t="shared" si="228"/>
        <v>40.780970447400001</v>
      </c>
      <c r="Z4850" s="6">
        <f>IF($A4850="placement",Y4850,SUMIF($C$10:$C$6209,$C4850,$Y$10:$Y$6209))</f>
        <v>40.780970447400001</v>
      </c>
      <c r="AA4850" s="29">
        <f t="shared" si="229"/>
        <v>-4.772220563380225E-3</v>
      </c>
    </row>
    <row r="4851" spans="1:27" hidden="1" x14ac:dyDescent="0.3">
      <c r="A4851" s="8" t="s">
        <v>17</v>
      </c>
      <c r="B4851" s="8" t="s">
        <v>10734</v>
      </c>
      <c r="C4851" s="8" t="s">
        <v>10735</v>
      </c>
      <c r="D4851" s="8" t="s">
        <v>10740</v>
      </c>
      <c r="E4851" s="8" t="s">
        <v>10741</v>
      </c>
      <c r="F4851" s="29">
        <v>0.281833094115234</v>
      </c>
      <c r="G4851" s="29">
        <v>0</v>
      </c>
      <c r="H4851" s="30">
        <v>1.3963000000000001</v>
      </c>
      <c r="I4851" s="30">
        <v>0.30020000000000002</v>
      </c>
      <c r="J4851" s="14">
        <v>19</v>
      </c>
      <c r="K4851" s="14">
        <v>5</v>
      </c>
      <c r="L4851" s="12">
        <v>0.215</v>
      </c>
      <c r="M4851" s="7">
        <v>2.0886509599999998</v>
      </c>
      <c r="N4851" s="31">
        <v>1.5</v>
      </c>
      <c r="O4851" s="14">
        <f>IFERROR(VLOOKUP($C4851,'site totals'!$J$2:$K$607,2,FALSE),1)</f>
        <v>304.74799999999999</v>
      </c>
      <c r="P4851" s="32" t="s">
        <v>22</v>
      </c>
      <c r="Q4851" s="12">
        <v>0.28183309410000001</v>
      </c>
      <c r="R4851" s="29">
        <v>0.28999999999999998</v>
      </c>
      <c r="S4851" s="2">
        <f>IF($A4851="site","",VLOOKUP($P4851,margin_ranges!$A$5:$D$10,4,FALSE)/100)</f>
        <v>0.29749999999999999</v>
      </c>
      <c r="T4851" s="6">
        <f>IF(A4851="placement",$J4851*MIN($Q4851,$S4851),"")</f>
        <v>5.3548287879000007</v>
      </c>
      <c r="U4851" s="6">
        <f>IF($A4851="placement",T4851,SUMIF($C$10:$C$6209,$C4851,$T$10:$T$6209))</f>
        <v>5.3548287879000007</v>
      </c>
      <c r="V4851" s="34">
        <f t="shared" si="230"/>
        <v>1.1502684366197169E-2</v>
      </c>
      <c r="W4851" s="24"/>
      <c r="X4851" s="2" t="str">
        <f>IFERROR(MIN(VLOOKUP($W4851,margin_ranges!$A$5:$D$10,4,FALSE),$Q4851*100)/100,"")</f>
        <v/>
      </c>
      <c r="Y4851" s="6">
        <f t="shared" si="228"/>
        <v>5.3548287879000007</v>
      </c>
      <c r="Z4851" s="6">
        <f>IF($A4851="placement",Y4851,SUMIF($C$10:$C$6209,$C4851,$Y$10:$Y$6209))</f>
        <v>5.3548287879000007</v>
      </c>
      <c r="AA4851" s="17">
        <f t="shared" si="229"/>
        <v>1.1502684366197169E-2</v>
      </c>
    </row>
    <row r="4852" spans="1:27" hidden="1" x14ac:dyDescent="0.3">
      <c r="A4852" s="8" t="s">
        <v>17</v>
      </c>
      <c r="B4852" s="8" t="s">
        <v>10734</v>
      </c>
      <c r="C4852" s="8" t="s">
        <v>10735</v>
      </c>
      <c r="D4852" s="8" t="s">
        <v>10736</v>
      </c>
      <c r="E4852" s="8" t="s">
        <v>10737</v>
      </c>
      <c r="F4852" s="29">
        <v>0.31734016464507098</v>
      </c>
      <c r="G4852" s="29">
        <v>0</v>
      </c>
      <c r="H4852" s="30">
        <v>14.965400000000001</v>
      </c>
      <c r="I4852" s="30">
        <v>4.7244000000000002</v>
      </c>
      <c r="J4852" s="14">
        <v>208</v>
      </c>
      <c r="K4852" s="14">
        <v>63</v>
      </c>
      <c r="L4852" s="12">
        <v>0.31569999999999998</v>
      </c>
      <c r="M4852" s="7">
        <v>1.4648584099999999</v>
      </c>
      <c r="N4852" s="31">
        <v>1</v>
      </c>
      <c r="O4852" s="14">
        <f>IFERROR(VLOOKUP($C4852,'site totals'!$J$2:$K$607,2,FALSE),1)</f>
        <v>304.74799999999999</v>
      </c>
      <c r="P4852" s="32" t="s">
        <v>22</v>
      </c>
      <c r="Q4852" s="12">
        <v>0.31734016459999997</v>
      </c>
      <c r="R4852" s="29">
        <v>0.34</v>
      </c>
      <c r="S4852" s="2">
        <f>IF($A4852="site","",VLOOKUP($P4852,margin_ranges!$A$5:$D$10,4,FALSE)/100)</f>
        <v>0.29749999999999999</v>
      </c>
      <c r="T4852" s="6">
        <f>IF(A4852="placement",$J4852*MIN($Q4852,$S4852),"")</f>
        <v>61.879999999999995</v>
      </c>
      <c r="U4852" s="6">
        <f>IF($A4852="placement",T4852,SUMIF($C$10:$C$6209,$C4852,$T$10:$T$6209))</f>
        <v>61.879999999999995</v>
      </c>
      <c r="V4852" s="34">
        <f t="shared" si="230"/>
        <v>6.439393939393967E-2</v>
      </c>
      <c r="W4852" s="24"/>
      <c r="X4852" s="2" t="str">
        <f>IFERROR(MIN(VLOOKUP($W4852,margin_ranges!$A$5:$D$10,4,FALSE),$Q4852*100)/100,"")</f>
        <v/>
      </c>
      <c r="Y4852" s="6">
        <f t="shared" si="228"/>
        <v>61.879999999999995</v>
      </c>
      <c r="Z4852" s="6">
        <f>IF($A4852="placement",Y4852,SUMIF($C$10:$C$6209,$C4852,$Y$10:$Y$6209))</f>
        <v>61.879999999999995</v>
      </c>
      <c r="AA4852" s="29">
        <f t="shared" si="229"/>
        <v>6.439393939393967E-2</v>
      </c>
    </row>
    <row r="4853" spans="1:27" hidden="1" x14ac:dyDescent="0.3">
      <c r="A4853" s="8" t="s">
        <v>17</v>
      </c>
      <c r="B4853" s="8" t="s">
        <v>10734</v>
      </c>
      <c r="C4853" s="8" t="s">
        <v>10735</v>
      </c>
      <c r="D4853" s="8" t="s">
        <v>10742</v>
      </c>
      <c r="E4853" s="8" t="s">
        <v>10743</v>
      </c>
      <c r="F4853" s="29">
        <v>0.33999999999999903</v>
      </c>
      <c r="G4853" s="29">
        <v>0</v>
      </c>
      <c r="H4853" s="30">
        <v>14.784599999999999</v>
      </c>
      <c r="I4853" s="30">
        <v>2.8525</v>
      </c>
      <c r="J4853" s="14">
        <v>137</v>
      </c>
      <c r="K4853" s="14">
        <v>42</v>
      </c>
      <c r="L4853" s="12">
        <v>0.19289999999999999</v>
      </c>
      <c r="M4853" s="7">
        <v>1.59922374</v>
      </c>
      <c r="N4853" s="31">
        <v>1</v>
      </c>
      <c r="O4853" s="14">
        <f>IFERROR(VLOOKUP($C4853,'site totals'!$J$2:$K$607,2,FALSE),1)</f>
        <v>304.74799999999999</v>
      </c>
      <c r="P4853" s="32" t="s">
        <v>22</v>
      </c>
      <c r="Q4853" s="12">
        <v>0.37469662570000001</v>
      </c>
      <c r="R4853" s="29">
        <v>0.34</v>
      </c>
      <c r="S4853" s="2">
        <f>IF($A4853="site","",VLOOKUP($P4853,margin_ranges!$A$5:$D$10,4,FALSE)/100)</f>
        <v>0.29749999999999999</v>
      </c>
      <c r="T4853" s="6">
        <f>IF(A4853="placement",$J4853*MIN($Q4853,$S4853),"")</f>
        <v>40.7575</v>
      </c>
      <c r="U4853" s="6">
        <f>IF($A4853="placement",T4853,SUMIF($C$10:$C$6209,$C4853,$T$10:$T$6209))</f>
        <v>40.7575</v>
      </c>
      <c r="V4853" s="34">
        <f t="shared" si="230"/>
        <v>6.439393939393967E-2</v>
      </c>
      <c r="W4853" s="24"/>
      <c r="X4853" s="2" t="str">
        <f>IFERROR(MIN(VLOOKUP($W4853,margin_ranges!$A$5:$D$10,4,FALSE),$Q4853*100)/100,"")</f>
        <v/>
      </c>
      <c r="Y4853" s="6">
        <f t="shared" si="228"/>
        <v>40.7575</v>
      </c>
      <c r="Z4853" s="6">
        <f>IF($A4853="placement",Y4853,SUMIF($C$10:$C$6209,$C4853,$Y$10:$Y$6209))</f>
        <v>40.7575</v>
      </c>
      <c r="AA4853" s="29">
        <f t="shared" si="229"/>
        <v>6.439393939393967E-2</v>
      </c>
    </row>
    <row r="4854" spans="1:27" x14ac:dyDescent="0.3">
      <c r="A4854" s="16" t="s">
        <v>33</v>
      </c>
      <c r="B4854" s="16" t="s">
        <v>10734</v>
      </c>
      <c r="C4854" s="16" t="s">
        <v>10735</v>
      </c>
      <c r="D4854" s="8" t="s">
        <v>34</v>
      </c>
      <c r="E4854" s="16"/>
      <c r="F4854" s="17">
        <v>0.31637461115413301</v>
      </c>
      <c r="G4854" s="17">
        <v>0</v>
      </c>
      <c r="H4854" s="36">
        <v>60.9574</v>
      </c>
      <c r="I4854" s="36">
        <v>11.7438</v>
      </c>
      <c r="J4854" s="22">
        <v>653</v>
      </c>
      <c r="K4854" s="22">
        <v>183</v>
      </c>
      <c r="L4854" s="18">
        <v>0.19270000000000001</v>
      </c>
      <c r="M4854" s="19">
        <v>1.85355173</v>
      </c>
      <c r="N4854" s="20">
        <v>1.2469760000000001</v>
      </c>
      <c r="O4854" s="22">
        <f>IFERROR(VLOOKUP($C4854,'site totals'!$J$2:$K$607,2,FALSE),1)</f>
        <v>304.74799999999999</v>
      </c>
      <c r="P4854" s="21"/>
      <c r="Q4854" s="18">
        <v>0.32725049849999999</v>
      </c>
      <c r="R4854" s="17">
        <v>0.31640000000000001</v>
      </c>
      <c r="S4854" s="18" t="str">
        <f>IF($A4854="site","",VLOOKUP($P4854,margin_ranges!$A$5:$D$10,4,FALSE)/100)</f>
        <v/>
      </c>
      <c r="T4854" s="22" t="str">
        <f>IF(A4854="placement",$J4854*MIN($Q4854,$S4854),"")</f>
        <v/>
      </c>
      <c r="U4854" s="22">
        <f>IF($A4854="placement",T4854,SUMIF($C$10:$C$6209,$C4854,$T$10:$T$6209))</f>
        <v>193.6957992353</v>
      </c>
      <c r="V4854" s="37">
        <f t="shared" si="230"/>
        <v>2.8928465292519467E-2</v>
      </c>
      <c r="W4854" s="38"/>
      <c r="X4854" s="18" t="str">
        <f>IFERROR(MIN(VLOOKUP($W4854,margin_ranges!$A$5:$D$10,4,FALSE),$Q4854*100)/100,"")</f>
        <v/>
      </c>
      <c r="Y4854" s="6" t="str">
        <f t="shared" si="228"/>
        <v/>
      </c>
      <c r="Z4854" s="6">
        <f>IF($A4854="placement",Y4854,SUMIF($C$10:$C$6209,$C4854,$Y$10:$Y$6209))</f>
        <v>193.6957992353</v>
      </c>
      <c r="AA4854" s="17">
        <f t="shared" si="229"/>
        <v>2.8928465292519467E-2</v>
      </c>
    </row>
    <row r="4855" spans="1:27" hidden="1" x14ac:dyDescent="0.3">
      <c r="A4855" s="8" t="s">
        <v>17</v>
      </c>
      <c r="B4855" s="8" t="s">
        <v>8095</v>
      </c>
      <c r="C4855" s="8" t="s">
        <v>8096</v>
      </c>
      <c r="D4855" s="8" t="s">
        <v>8099</v>
      </c>
      <c r="E4855" s="8" t="s">
        <v>8100</v>
      </c>
      <c r="F4855" s="29">
        <v>0.28999999999999998</v>
      </c>
      <c r="G4855" s="29">
        <v>1</v>
      </c>
      <c r="H4855" s="30">
        <v>274.38440000000003</v>
      </c>
      <c r="I4855" s="30">
        <v>10.3675</v>
      </c>
      <c r="J4855" s="14">
        <v>168</v>
      </c>
      <c r="K4855" s="14">
        <v>43</v>
      </c>
      <c r="L4855" s="12">
        <v>3.78E-2</v>
      </c>
      <c r="M4855" s="7">
        <v>0.54128217000000001</v>
      </c>
      <c r="N4855" s="31">
        <v>0.25</v>
      </c>
      <c r="O4855" s="14">
        <f>IFERROR(VLOOKUP($C4855,'site totals'!$J$2:$K$607,2,FALSE),1)</f>
        <v>301.05680000000001</v>
      </c>
      <c r="P4855" s="32" t="s">
        <v>94</v>
      </c>
      <c r="Q4855" s="12">
        <v>0.53813368399999995</v>
      </c>
      <c r="R4855" s="29">
        <v>0.28999999999999998</v>
      </c>
      <c r="S4855" s="2">
        <f>IF($A4855="site","",VLOOKUP($P4855,margin_ranges!$A$5:$D$10,4,FALSE)/100)</f>
        <v>0.19750000000000001</v>
      </c>
      <c r="T4855" s="6">
        <f>IF(A4855="placement",$J4855*MIN($Q4855,$S4855),"")</f>
        <v>33.18</v>
      </c>
      <c r="U4855" s="6">
        <f>IF($A4855="placement",T4855,SUMIF($C$10:$C$6209,$C4855,$T$10:$T$6209))</f>
        <v>33.18</v>
      </c>
      <c r="V4855" s="34">
        <f t="shared" si="230"/>
        <v>0.13028169014084501</v>
      </c>
      <c r="W4855" s="24"/>
      <c r="X4855" s="2" t="str">
        <f>IFERROR(MIN(VLOOKUP($W4855,margin_ranges!$A$5:$D$10,4,FALSE),$Q4855*100)/100,"")</f>
        <v/>
      </c>
      <c r="Y4855" s="6">
        <f t="shared" si="228"/>
        <v>33.18</v>
      </c>
      <c r="Z4855" s="6">
        <f>IF($A4855="placement",Y4855,SUMIF($C$10:$C$6209,$C4855,$Y$10:$Y$6209))</f>
        <v>33.18</v>
      </c>
      <c r="AA4855" s="29">
        <f t="shared" si="229"/>
        <v>0.13028169014084501</v>
      </c>
    </row>
    <row r="4856" spans="1:27" hidden="1" x14ac:dyDescent="0.3">
      <c r="A4856" s="8" t="s">
        <v>17</v>
      </c>
      <c r="B4856" s="8" t="s">
        <v>8095</v>
      </c>
      <c r="C4856" s="8" t="s">
        <v>8096</v>
      </c>
      <c r="D4856" s="8" t="s">
        <v>8097</v>
      </c>
      <c r="E4856" s="8" t="s">
        <v>8098</v>
      </c>
      <c r="F4856" s="29">
        <v>0.28999999999999998</v>
      </c>
      <c r="G4856" s="29">
        <v>1</v>
      </c>
      <c r="H4856" s="30">
        <v>604.05039999999997</v>
      </c>
      <c r="I4856" s="30">
        <v>35.064599999999999</v>
      </c>
      <c r="J4856" s="14">
        <v>477</v>
      </c>
      <c r="K4856" s="14">
        <v>122</v>
      </c>
      <c r="L4856" s="12">
        <v>5.8000000000000003E-2</v>
      </c>
      <c r="M4856" s="7">
        <v>0.45322995999999999</v>
      </c>
      <c r="N4856" s="31">
        <v>0.25</v>
      </c>
      <c r="O4856" s="14">
        <f>IFERROR(VLOOKUP($C4856,'site totals'!$J$2:$K$607,2,FALSE),1)</f>
        <v>301.05680000000001</v>
      </c>
      <c r="P4856" s="32" t="s">
        <v>94</v>
      </c>
      <c r="Q4856" s="12">
        <v>0.44840363090000002</v>
      </c>
      <c r="R4856" s="29">
        <v>0.28999999999999998</v>
      </c>
      <c r="S4856" s="2">
        <f>IF($A4856="site","",VLOOKUP($P4856,margin_ranges!$A$5:$D$10,4,FALSE)/100)</f>
        <v>0.19750000000000001</v>
      </c>
      <c r="T4856" s="6">
        <f>IF(A4856="placement",$J4856*MIN($Q4856,$S4856),"")</f>
        <v>94.20750000000001</v>
      </c>
      <c r="U4856" s="6">
        <f>IF($A4856="placement",T4856,SUMIF($C$10:$C$6209,$C4856,$T$10:$T$6209))</f>
        <v>94.20750000000001</v>
      </c>
      <c r="V4856" s="34">
        <f t="shared" si="230"/>
        <v>0.13028169014084523</v>
      </c>
      <c r="W4856" s="24"/>
      <c r="X4856" s="2" t="str">
        <f>IFERROR(MIN(VLOOKUP($W4856,margin_ranges!$A$5:$D$10,4,FALSE),$Q4856*100)/100,"")</f>
        <v/>
      </c>
      <c r="Y4856" s="6">
        <f t="shared" si="228"/>
        <v>94.20750000000001</v>
      </c>
      <c r="Z4856" s="6">
        <f>IF($A4856="placement",Y4856,SUMIF($C$10:$C$6209,$C4856,$Y$10:$Y$6209))</f>
        <v>94.20750000000001</v>
      </c>
      <c r="AA4856" s="29">
        <f t="shared" si="229"/>
        <v>0.13028169014084523</v>
      </c>
    </row>
    <row r="4857" spans="1:27" x14ac:dyDescent="0.3">
      <c r="A4857" s="16" t="s">
        <v>33</v>
      </c>
      <c r="B4857" s="16" t="s">
        <v>8095</v>
      </c>
      <c r="C4857" s="16" t="s">
        <v>8096</v>
      </c>
      <c r="D4857" s="33" t="s">
        <v>34</v>
      </c>
      <c r="E4857" s="16"/>
      <c r="F4857" s="17">
        <v>0.28999999999999998</v>
      </c>
      <c r="G4857" s="17">
        <v>1</v>
      </c>
      <c r="H4857" s="36">
        <v>878.72649999999999</v>
      </c>
      <c r="I4857" s="36">
        <v>45.436</v>
      </c>
      <c r="J4857" s="22">
        <v>645</v>
      </c>
      <c r="K4857" s="22">
        <v>165</v>
      </c>
      <c r="L4857" s="18">
        <v>5.1700000000000003E-2</v>
      </c>
      <c r="M4857" s="19">
        <v>0.47328236000000001</v>
      </c>
      <c r="N4857" s="20">
        <v>0.25004300000000002</v>
      </c>
      <c r="O4857" s="22">
        <f>IFERROR(VLOOKUP($C4857,'site totals'!$J$2:$K$607,2,FALSE),1)</f>
        <v>301.05680000000001</v>
      </c>
      <c r="P4857" s="21"/>
      <c r="Q4857" s="18">
        <v>0.47168324230000003</v>
      </c>
      <c r="R4857" s="17">
        <v>0.28999999999999998</v>
      </c>
      <c r="S4857" s="18" t="str">
        <f>IF($A4857="site","",VLOOKUP($P4857,margin_ranges!$A$5:$D$10,4,FALSE)/100)</f>
        <v/>
      </c>
      <c r="T4857" s="22" t="str">
        <f>IF(A4857="placement",$J4857*MIN($Q4857,$S4857),"")</f>
        <v/>
      </c>
      <c r="U4857" s="22">
        <f>IF($A4857="placement",T4857,SUMIF($C$10:$C$6209,$C4857,$T$10:$T$6209))</f>
        <v>127.38750000000002</v>
      </c>
      <c r="V4857" s="37">
        <f t="shared" si="230"/>
        <v>0.13028169014084501</v>
      </c>
      <c r="W4857" s="38"/>
      <c r="X4857" s="18" t="str">
        <f>IFERROR(MIN(VLOOKUP($W4857,margin_ranges!$A$5:$D$10,4,FALSE),$Q4857*100)/100,"")</f>
        <v/>
      </c>
      <c r="Y4857" s="6" t="str">
        <f t="shared" si="228"/>
        <v/>
      </c>
      <c r="Z4857" s="6">
        <f>IF($A4857="placement",Y4857,SUMIF($C$10:$C$6209,$C4857,$Y$10:$Y$6209))</f>
        <v>127.38750000000002</v>
      </c>
      <c r="AA4857" s="17">
        <f t="shared" si="229"/>
        <v>0.13028169014084501</v>
      </c>
    </row>
    <row r="4858" spans="1:27" hidden="1" x14ac:dyDescent="0.3">
      <c r="A4858" s="8" t="s">
        <v>17</v>
      </c>
      <c r="B4858" s="8" t="s">
        <v>4879</v>
      </c>
      <c r="C4858" s="8" t="s">
        <v>4880</v>
      </c>
      <c r="D4858" s="8" t="s">
        <v>4889</v>
      </c>
      <c r="E4858" s="8" t="s">
        <v>4890</v>
      </c>
      <c r="F4858" s="29">
        <v>0.33999999999999903</v>
      </c>
      <c r="G4858" s="29">
        <v>1</v>
      </c>
      <c r="H4858" s="30">
        <v>61.322000000000003</v>
      </c>
      <c r="I4858" s="30">
        <v>8.5864999999999991</v>
      </c>
      <c r="J4858" s="14">
        <v>122</v>
      </c>
      <c r="K4858" s="14">
        <v>37</v>
      </c>
      <c r="L4858" s="12">
        <v>0.14000000000000001</v>
      </c>
      <c r="M4858" s="7">
        <v>0.47265890999999999</v>
      </c>
      <c r="N4858" s="31">
        <v>0.1</v>
      </c>
      <c r="O4858" s="14">
        <f>IFERROR(VLOOKUP($C4858,'site totals'!$J$2:$K$607,2,FALSE),1)</f>
        <v>299.72280000000001</v>
      </c>
      <c r="P4858" s="32" t="s">
        <v>22</v>
      </c>
      <c r="Q4858" s="12">
        <v>0.78843094189999996</v>
      </c>
      <c r="R4858" s="29">
        <v>0.34</v>
      </c>
      <c r="S4858" s="2">
        <f>IF($A4858="site","",VLOOKUP($P4858,margin_ranges!$A$5:$D$10,4,FALSE)/100)</f>
        <v>0.29749999999999999</v>
      </c>
      <c r="T4858" s="6">
        <f>IF(A4858="placement",$J4858*MIN($Q4858,$S4858),"")</f>
        <v>36.295000000000002</v>
      </c>
      <c r="U4858" s="6">
        <f>IF($A4858="placement",T4858,SUMIF($C$10:$C$6209,$C4858,$T$10:$T$6209))</f>
        <v>36.295000000000002</v>
      </c>
      <c r="V4858" s="34">
        <f t="shared" si="230"/>
        <v>6.4393939393939448E-2</v>
      </c>
      <c r="W4858" s="24"/>
      <c r="X4858" s="2" t="str">
        <f>IFERROR(MIN(VLOOKUP($W4858,margin_ranges!$A$5:$D$10,4,FALSE),$Q4858*100)/100,"")</f>
        <v/>
      </c>
      <c r="Y4858" s="6">
        <f t="shared" si="228"/>
        <v>36.295000000000002</v>
      </c>
      <c r="Z4858" s="6">
        <f>IF($A4858="placement",Y4858,SUMIF($C$10:$C$6209,$C4858,$Y$10:$Y$6209))</f>
        <v>36.295000000000002</v>
      </c>
      <c r="AA4858" s="29">
        <f t="shared" si="229"/>
        <v>6.4393939393939448E-2</v>
      </c>
    </row>
    <row r="4859" spans="1:27" hidden="1" x14ac:dyDescent="0.3">
      <c r="A4859" s="8" t="s">
        <v>17</v>
      </c>
      <c r="B4859" s="8" t="s">
        <v>4879</v>
      </c>
      <c r="C4859" s="8" t="s">
        <v>4880</v>
      </c>
      <c r="D4859" s="8" t="s">
        <v>4883</v>
      </c>
      <c r="E4859" s="8" t="s">
        <v>4884</v>
      </c>
      <c r="F4859" s="29">
        <v>0.33999999999999903</v>
      </c>
      <c r="G4859" s="29">
        <v>1</v>
      </c>
      <c r="H4859" s="30">
        <v>30.244599999999998</v>
      </c>
      <c r="I4859" s="30">
        <v>8.4422999999999995</v>
      </c>
      <c r="J4859" s="14">
        <v>233</v>
      </c>
      <c r="K4859" s="14">
        <v>71</v>
      </c>
      <c r="L4859" s="12">
        <v>0.27910000000000001</v>
      </c>
      <c r="M4859" s="7">
        <v>0.92167321000000002</v>
      </c>
      <c r="N4859" s="31">
        <v>0.1</v>
      </c>
      <c r="O4859" s="14">
        <f>IFERROR(VLOOKUP($C4859,'site totals'!$J$2:$K$607,2,FALSE),1)</f>
        <v>299.72280000000001</v>
      </c>
      <c r="P4859" s="32" t="s">
        <v>22</v>
      </c>
      <c r="Q4859" s="12">
        <v>0.89150167440000005</v>
      </c>
      <c r="R4859" s="29">
        <v>0.34</v>
      </c>
      <c r="S4859" s="2">
        <f>IF($A4859="site","",VLOOKUP($P4859,margin_ranges!$A$5:$D$10,4,FALSE)/100)</f>
        <v>0.29749999999999999</v>
      </c>
      <c r="T4859" s="6">
        <f>IF(A4859="placement",$J4859*MIN($Q4859,$S4859),"")</f>
        <v>69.317499999999995</v>
      </c>
      <c r="U4859" s="6">
        <f>IF($A4859="placement",T4859,SUMIF($C$10:$C$6209,$C4859,$T$10:$T$6209))</f>
        <v>69.317499999999995</v>
      </c>
      <c r="V4859" s="34">
        <f t="shared" si="230"/>
        <v>6.439393939393967E-2</v>
      </c>
      <c r="W4859" s="24"/>
      <c r="X4859" s="2" t="str">
        <f>IFERROR(MIN(VLOOKUP($W4859,margin_ranges!$A$5:$D$10,4,FALSE),$Q4859*100)/100,"")</f>
        <v/>
      </c>
      <c r="Y4859" s="6">
        <f t="shared" si="228"/>
        <v>69.317499999999995</v>
      </c>
      <c r="Z4859" s="6">
        <f>IF($A4859="placement",Y4859,SUMIF($C$10:$C$6209,$C4859,$Y$10:$Y$6209))</f>
        <v>69.317499999999995</v>
      </c>
      <c r="AA4859" s="29">
        <f t="shared" si="229"/>
        <v>6.439393939393967E-2</v>
      </c>
    </row>
    <row r="4860" spans="1:27" hidden="1" x14ac:dyDescent="0.3">
      <c r="A4860" s="8" t="s">
        <v>17</v>
      </c>
      <c r="B4860" s="8" t="s">
        <v>4879</v>
      </c>
      <c r="C4860" s="8" t="s">
        <v>4880</v>
      </c>
      <c r="D4860" s="8" t="s">
        <v>4887</v>
      </c>
      <c r="E4860" s="8" t="s">
        <v>4888</v>
      </c>
      <c r="F4860" s="29">
        <v>0.39</v>
      </c>
      <c r="G4860" s="29">
        <v>0</v>
      </c>
      <c r="H4860" s="30">
        <v>3.7410999999999999</v>
      </c>
      <c r="I4860" s="30">
        <v>0.9456</v>
      </c>
      <c r="J4860" s="14">
        <v>12</v>
      </c>
      <c r="K4860" s="14">
        <v>4</v>
      </c>
      <c r="L4860" s="12">
        <v>0.25280000000000002</v>
      </c>
      <c r="M4860" s="7">
        <v>0.40812749999999998</v>
      </c>
      <c r="N4860" s="31">
        <v>0.15</v>
      </c>
      <c r="O4860" s="14">
        <f>IFERROR(VLOOKUP($C4860,'site totals'!$J$2:$K$607,2,FALSE),1)</f>
        <v>299.72280000000001</v>
      </c>
      <c r="P4860" s="32" t="s">
        <v>22</v>
      </c>
      <c r="Q4860" s="12">
        <v>0.63246779689999999</v>
      </c>
      <c r="R4860" s="29">
        <v>0.39</v>
      </c>
      <c r="S4860" s="2">
        <f>IF($A4860="site","",VLOOKUP($P4860,margin_ranges!$A$5:$D$10,4,FALSE)/100)</f>
        <v>0.29749999999999999</v>
      </c>
      <c r="T4860" s="6">
        <f>IF(A4860="placement",$J4860*MIN($Q4860,$S4860),"")</f>
        <v>3.57</v>
      </c>
      <c r="U4860" s="6">
        <f>IF($A4860="placement",T4860,SUMIF($C$10:$C$6209,$C4860,$T$10:$T$6209))</f>
        <v>3.57</v>
      </c>
      <c r="V4860" s="34">
        <f t="shared" si="230"/>
        <v>0.15163934426229497</v>
      </c>
      <c r="W4860" s="24"/>
      <c r="X4860" s="2" t="str">
        <f>IFERROR(MIN(VLOOKUP($W4860,margin_ranges!$A$5:$D$10,4,FALSE),$Q4860*100)/100,"")</f>
        <v/>
      </c>
      <c r="Y4860" s="6">
        <f t="shared" si="228"/>
        <v>3.57</v>
      </c>
      <c r="Z4860" s="6">
        <f>IF($A4860="placement",Y4860,SUMIF($C$10:$C$6209,$C4860,$Y$10:$Y$6209))</f>
        <v>3.57</v>
      </c>
      <c r="AA4860" s="29">
        <f t="shared" si="229"/>
        <v>0.15163934426229497</v>
      </c>
    </row>
    <row r="4861" spans="1:27" hidden="1" x14ac:dyDescent="0.3">
      <c r="A4861" s="8" t="s">
        <v>17</v>
      </c>
      <c r="B4861" s="8" t="s">
        <v>4879</v>
      </c>
      <c r="C4861" s="8" t="s">
        <v>4880</v>
      </c>
      <c r="D4861" s="8" t="s">
        <v>4881</v>
      </c>
      <c r="E4861" s="8" t="s">
        <v>4882</v>
      </c>
      <c r="F4861" s="29">
        <v>0.38999999999999901</v>
      </c>
      <c r="G4861" s="29">
        <v>0</v>
      </c>
      <c r="H4861" s="30">
        <v>3.4293999999999998</v>
      </c>
      <c r="I4861" s="30">
        <v>1.1357999999999999</v>
      </c>
      <c r="J4861" s="14">
        <v>12</v>
      </c>
      <c r="K4861" s="14">
        <v>4</v>
      </c>
      <c r="L4861" s="12">
        <v>0.33119999999999999</v>
      </c>
      <c r="M4861" s="7">
        <v>0.36103390000000002</v>
      </c>
      <c r="N4861" s="31">
        <v>0.1</v>
      </c>
      <c r="O4861" s="14">
        <f>IFERROR(VLOOKUP($C4861,'site totals'!$J$2:$K$607,2,FALSE),1)</f>
        <v>299.72280000000001</v>
      </c>
      <c r="P4861" s="32" t="s">
        <v>22</v>
      </c>
      <c r="Q4861" s="12">
        <v>0.72301769790000003</v>
      </c>
      <c r="R4861" s="29">
        <v>0.39</v>
      </c>
      <c r="S4861" s="2">
        <f>IF($A4861="site","",VLOOKUP($P4861,margin_ranges!$A$5:$D$10,4,FALSE)/100)</f>
        <v>0.29749999999999999</v>
      </c>
      <c r="T4861" s="6">
        <f>IF(A4861="placement",$J4861*MIN($Q4861,$S4861),"")</f>
        <v>3.57</v>
      </c>
      <c r="U4861" s="6">
        <f>IF($A4861="placement",T4861,SUMIF($C$10:$C$6209,$C4861,$T$10:$T$6209))</f>
        <v>3.57</v>
      </c>
      <c r="V4861" s="34">
        <f t="shared" si="230"/>
        <v>0.15163934426229497</v>
      </c>
      <c r="W4861" s="24"/>
      <c r="X4861" s="2" t="str">
        <f>IFERROR(MIN(VLOOKUP($W4861,margin_ranges!$A$5:$D$10,4,FALSE),$Q4861*100)/100,"")</f>
        <v/>
      </c>
      <c r="Y4861" s="6">
        <f t="shared" si="228"/>
        <v>3.57</v>
      </c>
      <c r="Z4861" s="6">
        <f>IF($A4861="placement",Y4861,SUMIF($C$10:$C$6209,$C4861,$Y$10:$Y$6209))</f>
        <v>3.57</v>
      </c>
      <c r="AA4861" s="29">
        <f t="shared" si="229"/>
        <v>0.15163934426229497</v>
      </c>
    </row>
    <row r="4862" spans="1:27" hidden="1" x14ac:dyDescent="0.3">
      <c r="A4862" s="8" t="s">
        <v>17</v>
      </c>
      <c r="B4862" s="8" t="s">
        <v>4879</v>
      </c>
      <c r="C4862" s="8" t="s">
        <v>4880</v>
      </c>
      <c r="D4862" s="8" t="s">
        <v>4893</v>
      </c>
      <c r="E4862" s="8" t="s">
        <v>4894</v>
      </c>
      <c r="F4862" s="29">
        <v>0.39</v>
      </c>
      <c r="G4862" s="29">
        <v>0</v>
      </c>
      <c r="H4862" s="30">
        <v>3.7791999999999999</v>
      </c>
      <c r="I4862" s="30">
        <v>1.2411000000000001</v>
      </c>
      <c r="J4862" s="14">
        <v>17</v>
      </c>
      <c r="K4862" s="14">
        <v>6</v>
      </c>
      <c r="L4862" s="12">
        <v>0.32840000000000003</v>
      </c>
      <c r="M4862" s="7">
        <v>0.45778085000000002</v>
      </c>
      <c r="N4862" s="31">
        <v>0.1</v>
      </c>
      <c r="O4862" s="14">
        <f>IFERROR(VLOOKUP($C4862,'site totals'!$J$2:$K$607,2,FALSE),1)</f>
        <v>299.72280000000001</v>
      </c>
      <c r="P4862" s="32" t="s">
        <v>22</v>
      </c>
      <c r="Q4862" s="12">
        <v>0.78155486269999996</v>
      </c>
      <c r="R4862" s="29">
        <v>0.39</v>
      </c>
      <c r="S4862" s="2">
        <f>IF($A4862="site","",VLOOKUP($P4862,margin_ranges!$A$5:$D$10,4,FALSE)/100)</f>
        <v>0.29749999999999999</v>
      </c>
      <c r="T4862" s="6">
        <f>IF(A4862="placement",$J4862*MIN($Q4862,$S4862),"")</f>
        <v>5.0575000000000001</v>
      </c>
      <c r="U4862" s="6">
        <f>IF($A4862="placement",T4862,SUMIF($C$10:$C$6209,$C4862,$T$10:$T$6209))</f>
        <v>5.0575000000000001</v>
      </c>
      <c r="V4862" s="34">
        <f t="shared" si="230"/>
        <v>0.15163934426229497</v>
      </c>
      <c r="W4862" s="24"/>
      <c r="X4862" s="2" t="str">
        <f>IFERROR(MIN(VLOOKUP($W4862,margin_ranges!$A$5:$D$10,4,FALSE),$Q4862*100)/100,"")</f>
        <v/>
      </c>
      <c r="Y4862" s="6">
        <f t="shared" si="228"/>
        <v>5.0575000000000001</v>
      </c>
      <c r="Z4862" s="6">
        <f>IF($A4862="placement",Y4862,SUMIF($C$10:$C$6209,$C4862,$Y$10:$Y$6209))</f>
        <v>5.0575000000000001</v>
      </c>
      <c r="AA4862" s="29">
        <f t="shared" si="229"/>
        <v>0.15163934426229497</v>
      </c>
    </row>
    <row r="4863" spans="1:27" hidden="1" x14ac:dyDescent="0.3">
      <c r="A4863" s="8" t="s">
        <v>17</v>
      </c>
      <c r="B4863" s="8" t="s">
        <v>4879</v>
      </c>
      <c r="C4863" s="8" t="s">
        <v>4880</v>
      </c>
      <c r="D4863" s="8" t="s">
        <v>4885</v>
      </c>
      <c r="E4863" s="8" t="s">
        <v>4886</v>
      </c>
      <c r="F4863" s="29">
        <v>0.39</v>
      </c>
      <c r="G4863" s="29">
        <v>0</v>
      </c>
      <c r="H4863" s="30">
        <v>18.029900000000001</v>
      </c>
      <c r="I4863" s="30">
        <v>7.9416000000000002</v>
      </c>
      <c r="J4863" s="14">
        <v>106</v>
      </c>
      <c r="K4863" s="14">
        <v>38</v>
      </c>
      <c r="L4863" s="12">
        <v>0.4405</v>
      </c>
      <c r="M4863" s="7">
        <v>0.44654308999999998</v>
      </c>
      <c r="N4863" s="31">
        <v>0.15</v>
      </c>
      <c r="O4863" s="14">
        <f>IFERROR(VLOOKUP($C4863,'site totals'!$J$2:$K$607,2,FALSE),1)</f>
        <v>299.72280000000001</v>
      </c>
      <c r="P4863" s="32" t="s">
        <v>22</v>
      </c>
      <c r="Q4863" s="12">
        <v>0.66408616659999997</v>
      </c>
      <c r="R4863" s="29">
        <v>0.39</v>
      </c>
      <c r="S4863" s="2">
        <f>IF($A4863="site","",VLOOKUP($P4863,margin_ranges!$A$5:$D$10,4,FALSE)/100)</f>
        <v>0.29749999999999999</v>
      </c>
      <c r="T4863" s="6">
        <f>IF(A4863="placement",$J4863*MIN($Q4863,$S4863),"")</f>
        <v>31.535</v>
      </c>
      <c r="U4863" s="6">
        <f>IF($A4863="placement",T4863,SUMIF($C$10:$C$6209,$C4863,$T$10:$T$6209))</f>
        <v>31.535</v>
      </c>
      <c r="V4863" s="34">
        <f t="shared" si="230"/>
        <v>0.15163934426229519</v>
      </c>
      <c r="W4863" s="24"/>
      <c r="X4863" s="2" t="str">
        <f>IFERROR(MIN(VLOOKUP($W4863,margin_ranges!$A$5:$D$10,4,FALSE),$Q4863*100)/100,"")</f>
        <v/>
      </c>
      <c r="Y4863" s="6">
        <f t="shared" si="228"/>
        <v>31.535</v>
      </c>
      <c r="Z4863" s="6">
        <f>IF($A4863="placement",Y4863,SUMIF($C$10:$C$6209,$C4863,$Y$10:$Y$6209))</f>
        <v>31.535</v>
      </c>
      <c r="AA4863" s="29">
        <f t="shared" si="229"/>
        <v>0.15163934426229519</v>
      </c>
    </row>
    <row r="4864" spans="1:27" hidden="1" x14ac:dyDescent="0.3">
      <c r="A4864" s="8" t="s">
        <v>17</v>
      </c>
      <c r="B4864" s="8" t="s">
        <v>4879</v>
      </c>
      <c r="C4864" s="8" t="s">
        <v>4880</v>
      </c>
      <c r="D4864" s="8" t="s">
        <v>4891</v>
      </c>
      <c r="E4864" s="8" t="s">
        <v>4892</v>
      </c>
      <c r="F4864" s="29">
        <v>0.39</v>
      </c>
      <c r="G4864" s="29">
        <v>1</v>
      </c>
      <c r="H4864" s="30">
        <v>33.199800000000003</v>
      </c>
      <c r="I4864" s="30">
        <v>6.8803999999999998</v>
      </c>
      <c r="J4864" s="14">
        <v>139</v>
      </c>
      <c r="K4864" s="14">
        <v>49</v>
      </c>
      <c r="L4864" s="12">
        <v>0.2072</v>
      </c>
      <c r="M4864" s="7">
        <v>0.67330939000000001</v>
      </c>
      <c r="N4864" s="31">
        <v>0.15</v>
      </c>
      <c r="O4864" s="14">
        <f>IFERROR(VLOOKUP($C4864,'site totals'!$J$2:$K$607,2,FALSE),1)</f>
        <v>299.72280000000001</v>
      </c>
      <c r="P4864" s="32" t="s">
        <v>22</v>
      </c>
      <c r="Q4864" s="12">
        <v>0.7772197998</v>
      </c>
      <c r="R4864" s="29">
        <v>0.39</v>
      </c>
      <c r="S4864" s="2">
        <f>IF($A4864="site","",VLOOKUP($P4864,margin_ranges!$A$5:$D$10,4,FALSE)/100)</f>
        <v>0.29749999999999999</v>
      </c>
      <c r="T4864" s="6">
        <f>IF(A4864="placement",$J4864*MIN($Q4864,$S4864),"")</f>
        <v>41.352499999999999</v>
      </c>
      <c r="U4864" s="6">
        <f>IF($A4864="placement",T4864,SUMIF($C$10:$C$6209,$C4864,$T$10:$T$6209))</f>
        <v>41.352499999999999</v>
      </c>
      <c r="V4864" s="34">
        <f t="shared" si="230"/>
        <v>0.15163934426229519</v>
      </c>
      <c r="W4864" s="24"/>
      <c r="X4864" s="2" t="str">
        <f>IFERROR(MIN(VLOOKUP($W4864,margin_ranges!$A$5:$D$10,4,FALSE),$Q4864*100)/100,"")</f>
        <v/>
      </c>
      <c r="Y4864" s="6">
        <f t="shared" si="228"/>
        <v>41.352499999999999</v>
      </c>
      <c r="Z4864" s="6">
        <f>IF($A4864="placement",Y4864,SUMIF($C$10:$C$6209,$C4864,$Y$10:$Y$6209))</f>
        <v>41.352499999999999</v>
      </c>
      <c r="AA4864" s="29">
        <f t="shared" si="229"/>
        <v>0.15163934426229519</v>
      </c>
    </row>
    <row r="4865" spans="1:27" x14ac:dyDescent="0.3">
      <c r="A4865" s="16" t="s">
        <v>33</v>
      </c>
      <c r="B4865" s="16" t="s">
        <v>4879</v>
      </c>
      <c r="C4865" s="16" t="s">
        <v>4880</v>
      </c>
      <c r="D4865" s="8" t="s">
        <v>34</v>
      </c>
      <c r="E4865" s="16"/>
      <c r="F4865" s="17">
        <v>0.36217795910087502</v>
      </c>
      <c r="G4865" s="17">
        <v>0.76941227000000001</v>
      </c>
      <c r="H4865" s="36">
        <v>163.51660000000001</v>
      </c>
      <c r="I4865" s="36">
        <v>35.248100000000001</v>
      </c>
      <c r="J4865" s="22">
        <v>642</v>
      </c>
      <c r="K4865" s="22">
        <v>210</v>
      </c>
      <c r="L4865" s="18">
        <v>0.21560000000000001</v>
      </c>
      <c r="M4865" s="19">
        <v>0.60737302999999998</v>
      </c>
      <c r="N4865" s="20">
        <v>0.122471</v>
      </c>
      <c r="O4865" s="22">
        <f>IFERROR(VLOOKUP($C4865,'site totals'!$J$2:$K$607,2,FALSE),1)</f>
        <v>299.72280000000001</v>
      </c>
      <c r="P4865" s="21"/>
      <c r="Q4865" s="18">
        <v>0.79835950330000005</v>
      </c>
      <c r="R4865" s="17">
        <v>0.36220000000000002</v>
      </c>
      <c r="S4865" s="18" t="str">
        <f>IF($A4865="site","",VLOOKUP($P4865,margin_ranges!$A$5:$D$10,4,FALSE)/100)</f>
        <v/>
      </c>
      <c r="T4865" s="22" t="str">
        <f>IF(A4865="placement",$J4865*MIN($Q4865,$S4865),"")</f>
        <v/>
      </c>
      <c r="U4865" s="22">
        <f>IF($A4865="placement",T4865,SUMIF($C$10:$C$6209,$C4865,$T$10:$T$6209))</f>
        <v>190.69749999999999</v>
      </c>
      <c r="V4865" s="37">
        <f t="shared" si="230"/>
        <v>0.10216901166294989</v>
      </c>
      <c r="W4865" s="38"/>
      <c r="X4865" s="18" t="str">
        <f>IFERROR(MIN(VLOOKUP($W4865,margin_ranges!$A$5:$D$10,4,FALSE),$Q4865*100)/100,"")</f>
        <v/>
      </c>
      <c r="Y4865" s="6" t="str">
        <f t="shared" si="228"/>
        <v/>
      </c>
      <c r="Z4865" s="6">
        <f>IF($A4865="placement",Y4865,SUMIF($C$10:$C$6209,$C4865,$Y$10:$Y$6209))</f>
        <v>190.69749999999999</v>
      </c>
      <c r="AA4865" s="17">
        <f t="shared" si="229"/>
        <v>0.10216901166294989</v>
      </c>
    </row>
    <row r="4866" spans="1:27" hidden="1" x14ac:dyDescent="0.3">
      <c r="A4866" s="8" t="s">
        <v>17</v>
      </c>
      <c r="B4866" s="8" t="s">
        <v>3224</v>
      </c>
      <c r="C4866" s="8" t="s">
        <v>3225</v>
      </c>
      <c r="D4866" s="8" t="s">
        <v>3234</v>
      </c>
      <c r="E4866" s="8" t="s">
        <v>3235</v>
      </c>
      <c r="F4866" s="29">
        <v>0.279036956959891</v>
      </c>
      <c r="G4866" s="29">
        <v>0</v>
      </c>
      <c r="H4866" s="30">
        <v>1.1845000000000001</v>
      </c>
      <c r="I4866" s="30">
        <v>0.31230000000000002</v>
      </c>
      <c r="J4866" s="14">
        <v>12</v>
      </c>
      <c r="K4866" s="14">
        <v>3</v>
      </c>
      <c r="L4866" s="12">
        <v>0.2636</v>
      </c>
      <c r="M4866" s="7">
        <v>1.24833028</v>
      </c>
      <c r="N4866" s="31">
        <v>0.9</v>
      </c>
      <c r="O4866" s="14">
        <f>IFERROR(VLOOKUP($C4866,'site totals'!$J$2:$K$607,2,FALSE),1)</f>
        <v>292.35059999999999</v>
      </c>
      <c r="P4866" s="32" t="s">
        <v>22</v>
      </c>
      <c r="Q4866" s="12">
        <v>0.27903695699999997</v>
      </c>
      <c r="R4866" s="29">
        <v>0.33</v>
      </c>
      <c r="S4866" s="2">
        <f>IF($A4866="site","",VLOOKUP($P4866,margin_ranges!$A$5:$D$10,4,FALSE)/100)</f>
        <v>0.29749999999999999</v>
      </c>
      <c r="T4866" s="6">
        <f>IF(A4866="placement",$J4866*MIN($Q4866,$S4866),"")</f>
        <v>3.3484434839999997</v>
      </c>
      <c r="U4866" s="6">
        <f>IF($A4866="placement",T4866,SUMIF($C$10:$C$6209,$C4866,$T$10:$T$6209))</f>
        <v>3.3484434839999997</v>
      </c>
      <c r="V4866" s="34">
        <f t="shared" si="230"/>
        <v>7.6064243283582078E-2</v>
      </c>
      <c r="W4866" s="24"/>
      <c r="X4866" s="2" t="str">
        <f>IFERROR(MIN(VLOOKUP($W4866,margin_ranges!$A$5:$D$10,4,FALSE),$Q4866*100)/100,"")</f>
        <v/>
      </c>
      <c r="Y4866" s="6">
        <f t="shared" si="228"/>
        <v>3.3484434839999997</v>
      </c>
      <c r="Z4866" s="6">
        <f>IF($A4866="placement",Y4866,SUMIF($C$10:$C$6209,$C4866,$Y$10:$Y$6209))</f>
        <v>3.3484434839999997</v>
      </c>
      <c r="AA4866" s="29">
        <f t="shared" si="229"/>
        <v>7.6064243283582078E-2</v>
      </c>
    </row>
    <row r="4867" spans="1:27" hidden="1" x14ac:dyDescent="0.3">
      <c r="A4867" s="8" t="s">
        <v>17</v>
      </c>
      <c r="B4867" s="8" t="s">
        <v>3224</v>
      </c>
      <c r="C4867" s="8" t="s">
        <v>3225</v>
      </c>
      <c r="D4867" s="8" t="s">
        <v>3226</v>
      </c>
      <c r="E4867" s="8" t="s">
        <v>3227</v>
      </c>
      <c r="F4867" s="29">
        <v>0.22241092722410899</v>
      </c>
      <c r="G4867" s="29">
        <v>0</v>
      </c>
      <c r="H4867" s="30">
        <v>2.3003999999999998</v>
      </c>
      <c r="I4867" s="30">
        <v>0.22770000000000001</v>
      </c>
      <c r="J4867" s="14">
        <v>24</v>
      </c>
      <c r="K4867" s="14">
        <v>5</v>
      </c>
      <c r="L4867" s="12">
        <v>9.9000000000000005E-2</v>
      </c>
      <c r="M4867" s="7">
        <v>3.47227102</v>
      </c>
      <c r="N4867" s="31">
        <v>2.7</v>
      </c>
      <c r="O4867" s="14">
        <f>IFERROR(VLOOKUP($C4867,'site totals'!$J$2:$K$607,2,FALSE),1)</f>
        <v>292.35059999999999</v>
      </c>
      <c r="P4867" s="32" t="s">
        <v>91</v>
      </c>
      <c r="Q4867" s="12">
        <v>0.2224109272</v>
      </c>
      <c r="R4867" s="29">
        <v>0.33</v>
      </c>
      <c r="S4867" s="2">
        <f>IF($A4867="site","",VLOOKUP($P4867,margin_ranges!$A$5:$D$10,4,FALSE)/100)</f>
        <v>0.29749999999999999</v>
      </c>
      <c r="T4867" s="6">
        <f>IF(A4867="placement",$J4867*MIN($Q4867,$S4867),"")</f>
        <v>5.3378622527999999</v>
      </c>
      <c r="U4867" s="6">
        <f>IF($A4867="placement",T4867,SUMIF($C$10:$C$6209,$C4867,$T$10:$T$6209))</f>
        <v>5.3378622527999999</v>
      </c>
      <c r="V4867" s="34">
        <f t="shared" si="230"/>
        <v>0.16058070567164195</v>
      </c>
      <c r="W4867" s="24"/>
      <c r="X4867" s="2" t="str">
        <f>IFERROR(MIN(VLOOKUP($W4867,margin_ranges!$A$5:$D$10,4,FALSE),$Q4867*100)/100,"")</f>
        <v/>
      </c>
      <c r="Y4867" s="6">
        <f t="shared" si="228"/>
        <v>5.3378622527999999</v>
      </c>
      <c r="Z4867" s="6">
        <f>IF($A4867="placement",Y4867,SUMIF($C$10:$C$6209,$C4867,$Y$10:$Y$6209))</f>
        <v>5.3378622527999999</v>
      </c>
      <c r="AA4867" s="29">
        <f t="shared" si="229"/>
        <v>0.16058070567164195</v>
      </c>
    </row>
    <row r="4868" spans="1:27" hidden="1" x14ac:dyDescent="0.3">
      <c r="A4868" s="8" t="s">
        <v>17</v>
      </c>
      <c r="B4868" s="8" t="s">
        <v>3224</v>
      </c>
      <c r="C4868" s="8" t="s">
        <v>3225</v>
      </c>
      <c r="D4868" s="8" t="s">
        <v>3230</v>
      </c>
      <c r="E4868" s="8" t="s">
        <v>3231</v>
      </c>
      <c r="F4868" s="29">
        <v>0.234842846510562</v>
      </c>
      <c r="G4868" s="29">
        <v>0</v>
      </c>
      <c r="H4868" s="30">
        <v>2.3380000000000001</v>
      </c>
      <c r="I4868" s="30">
        <v>1.0183</v>
      </c>
      <c r="J4868" s="14">
        <v>60</v>
      </c>
      <c r="K4868" s="14">
        <v>14</v>
      </c>
      <c r="L4868" s="12">
        <v>0.4355</v>
      </c>
      <c r="M4868" s="7">
        <v>1.9603815899999999</v>
      </c>
      <c r="N4868" s="31">
        <v>1.5</v>
      </c>
      <c r="O4868" s="14">
        <f>IFERROR(VLOOKUP($C4868,'site totals'!$J$2:$K$607,2,FALSE),1)</f>
        <v>292.35059999999999</v>
      </c>
      <c r="P4868" s="32" t="s">
        <v>22</v>
      </c>
      <c r="Q4868" s="12">
        <v>0.23484284650000001</v>
      </c>
      <c r="R4868" s="29">
        <v>0.28999999999999998</v>
      </c>
      <c r="S4868" s="2">
        <f>IF($A4868="site","",VLOOKUP($P4868,margin_ranges!$A$5:$D$10,4,FALSE)/100)</f>
        <v>0.29749999999999999</v>
      </c>
      <c r="T4868" s="6">
        <f>IF(A4868="placement",$J4868*MIN($Q4868,$S4868),"")</f>
        <v>14.090570790000001</v>
      </c>
      <c r="U4868" s="6">
        <f>IF($A4868="placement",T4868,SUMIF($C$10:$C$6209,$C4868,$T$10:$T$6209))</f>
        <v>14.090570790000001</v>
      </c>
      <c r="V4868" s="34">
        <f t="shared" si="230"/>
        <v>7.7686131690140936E-2</v>
      </c>
      <c r="W4868" s="24"/>
      <c r="X4868" s="2" t="str">
        <f>IFERROR(MIN(VLOOKUP($W4868,margin_ranges!$A$5:$D$10,4,FALSE),$Q4868*100)/100,"")</f>
        <v/>
      </c>
      <c r="Y4868" s="6">
        <f t="shared" si="228"/>
        <v>14.090570790000001</v>
      </c>
      <c r="Z4868" s="6">
        <f>IF($A4868="placement",Y4868,SUMIF($C$10:$C$6209,$C4868,$Y$10:$Y$6209))</f>
        <v>14.090570790000001</v>
      </c>
      <c r="AA4868" s="29">
        <f t="shared" si="229"/>
        <v>7.7686131690140936E-2</v>
      </c>
    </row>
    <row r="4869" spans="1:27" hidden="1" x14ac:dyDescent="0.3">
      <c r="A4869" s="8" t="s">
        <v>17</v>
      </c>
      <c r="B4869" s="8" t="s">
        <v>3224</v>
      </c>
      <c r="C4869" s="8" t="s">
        <v>3225</v>
      </c>
      <c r="D4869" s="8" t="s">
        <v>3232</v>
      </c>
      <c r="E4869" s="8" t="s">
        <v>3233</v>
      </c>
      <c r="F4869" s="29">
        <v>0.213381024979476</v>
      </c>
      <c r="G4869" s="29">
        <v>0</v>
      </c>
      <c r="H4869" s="30">
        <v>3.3068</v>
      </c>
      <c r="I4869" s="30">
        <v>1.1498999999999999</v>
      </c>
      <c r="J4869" s="14">
        <v>110</v>
      </c>
      <c r="K4869" s="14">
        <v>23</v>
      </c>
      <c r="L4869" s="12">
        <v>0.34770000000000001</v>
      </c>
      <c r="M4869" s="7">
        <v>3.17815878</v>
      </c>
      <c r="N4869" s="31">
        <v>2.5</v>
      </c>
      <c r="O4869" s="14">
        <f>IFERROR(VLOOKUP($C4869,'site totals'!$J$2:$K$607,2,FALSE),1)</f>
        <v>292.35059999999999</v>
      </c>
      <c r="P4869" s="32" t="s">
        <v>22</v>
      </c>
      <c r="Q4869" s="12">
        <v>0.213381025</v>
      </c>
      <c r="R4869" s="29">
        <v>0.26</v>
      </c>
      <c r="S4869" s="2">
        <f>IF($A4869="site","",VLOOKUP($P4869,margin_ranges!$A$5:$D$10,4,FALSE)/100)</f>
        <v>0.29749999999999999</v>
      </c>
      <c r="T4869" s="6">
        <f>IF(A4869="placement",$J4869*MIN($Q4869,$S4869),"")</f>
        <v>23.471912750000001</v>
      </c>
      <c r="U4869" s="6">
        <f>IF($A4869="placement",T4869,SUMIF($C$10:$C$6209,$C4869,$T$10:$T$6209))</f>
        <v>23.471912750000001</v>
      </c>
      <c r="V4869" s="34">
        <f t="shared" si="230"/>
        <v>6.2998614864864688E-2</v>
      </c>
      <c r="W4869" s="24"/>
      <c r="X4869" s="2" t="str">
        <f>IFERROR(MIN(VLOOKUP($W4869,margin_ranges!$A$5:$D$10,4,FALSE),$Q4869*100)/100,"")</f>
        <v/>
      </c>
      <c r="Y4869" s="6">
        <f t="shared" si="228"/>
        <v>23.471912750000001</v>
      </c>
      <c r="Z4869" s="6">
        <f>IF($A4869="placement",Y4869,SUMIF($C$10:$C$6209,$C4869,$Y$10:$Y$6209))</f>
        <v>23.471912750000001</v>
      </c>
      <c r="AA4869" s="29">
        <f t="shared" si="229"/>
        <v>6.2998614864864688E-2</v>
      </c>
    </row>
    <row r="4870" spans="1:27" hidden="1" x14ac:dyDescent="0.3">
      <c r="A4870" s="8" t="s">
        <v>17</v>
      </c>
      <c r="B4870" s="8" t="s">
        <v>3224</v>
      </c>
      <c r="C4870" s="8" t="s">
        <v>3225</v>
      </c>
      <c r="D4870" s="8" t="s">
        <v>3228</v>
      </c>
      <c r="E4870" s="8" t="s">
        <v>3229</v>
      </c>
      <c r="F4870" s="29">
        <v>0.25767297270081901</v>
      </c>
      <c r="G4870" s="29">
        <v>0</v>
      </c>
      <c r="H4870" s="30">
        <v>11.528600000000001</v>
      </c>
      <c r="I4870" s="30">
        <v>5.1340000000000003</v>
      </c>
      <c r="J4870" s="14">
        <v>415</v>
      </c>
      <c r="K4870" s="14">
        <v>103</v>
      </c>
      <c r="L4870" s="12">
        <v>0.44529999999999997</v>
      </c>
      <c r="M4870" s="7">
        <v>2.6942303399999998</v>
      </c>
      <c r="N4870" s="31">
        <v>2</v>
      </c>
      <c r="O4870" s="14">
        <f>IFERROR(VLOOKUP($C4870,'site totals'!$J$2:$K$607,2,FALSE),1)</f>
        <v>292.35059999999999</v>
      </c>
      <c r="P4870" s="32" t="s">
        <v>22</v>
      </c>
      <c r="Q4870" s="12">
        <v>0.2576729727</v>
      </c>
      <c r="R4870" s="29">
        <v>0.28999999999999998</v>
      </c>
      <c r="S4870" s="2">
        <f>IF($A4870="site","",VLOOKUP($P4870,margin_ranges!$A$5:$D$10,4,FALSE)/100)</f>
        <v>0.29749999999999999</v>
      </c>
      <c r="T4870" s="6">
        <f>IF(A4870="placement",$J4870*MIN($Q4870,$S4870),"")</f>
        <v>106.93428367050001</v>
      </c>
      <c r="U4870" s="6">
        <f>IF($A4870="placement",T4870,SUMIF($C$10:$C$6209,$C4870,$T$10:$T$6209))</f>
        <v>106.93428367050001</v>
      </c>
      <c r="V4870" s="34">
        <f t="shared" si="230"/>
        <v>4.553102436619727E-2</v>
      </c>
      <c r="W4870" s="24"/>
      <c r="X4870" s="2" t="str">
        <f>IFERROR(MIN(VLOOKUP($W4870,margin_ranges!$A$5:$D$10,4,FALSE),$Q4870*100)/100,"")</f>
        <v/>
      </c>
      <c r="Y4870" s="6">
        <f t="shared" si="228"/>
        <v>106.93428367050001</v>
      </c>
      <c r="Z4870" s="6">
        <f>IF($A4870="placement",Y4870,SUMIF($C$10:$C$6209,$C4870,$Y$10:$Y$6209))</f>
        <v>106.93428367050001</v>
      </c>
      <c r="AA4870" s="17">
        <f t="shared" si="229"/>
        <v>4.553102436619727E-2</v>
      </c>
    </row>
    <row r="4871" spans="1:27" x14ac:dyDescent="0.3">
      <c r="A4871" s="16" t="s">
        <v>33</v>
      </c>
      <c r="B4871" s="16" t="s">
        <v>3224</v>
      </c>
      <c r="C4871" s="16" t="s">
        <v>3225</v>
      </c>
      <c r="D4871" s="8" t="s">
        <v>34</v>
      </c>
      <c r="E4871" s="16"/>
      <c r="F4871" s="17">
        <v>0.248882485546463</v>
      </c>
      <c r="G4871" s="17">
        <v>0</v>
      </c>
      <c r="H4871" s="36">
        <v>23.421500000000002</v>
      </c>
      <c r="I4871" s="36">
        <v>8.0748999999999995</v>
      </c>
      <c r="J4871" s="22">
        <v>626</v>
      </c>
      <c r="K4871" s="22">
        <v>151</v>
      </c>
      <c r="L4871" s="18">
        <v>0.3448</v>
      </c>
      <c r="M4871" s="19">
        <v>2.58605207</v>
      </c>
      <c r="N4871" s="20">
        <v>1.942429</v>
      </c>
      <c r="O4871" s="22">
        <f>IFERROR(VLOOKUP($C4871,'site totals'!$J$2:$K$607,2,FALSE),1)</f>
        <v>292.35059999999999</v>
      </c>
      <c r="P4871" s="21"/>
      <c r="Q4871" s="18">
        <v>0.2488824855</v>
      </c>
      <c r="R4871" s="17">
        <v>0.28660000000000002</v>
      </c>
      <c r="S4871" s="18" t="str">
        <f>IF($A4871="site","",VLOOKUP($P4871,margin_ranges!$A$5:$D$10,4,FALSE)/100)</f>
        <v/>
      </c>
      <c r="T4871" s="22" t="str">
        <f>IF(A4871="placement",$J4871*MIN($Q4871,$S4871),"")</f>
        <v/>
      </c>
      <c r="U4871" s="22">
        <f>IF($A4871="placement",T4871,SUMIF($C$10:$C$6209,$C4871,$T$10:$T$6209))</f>
        <v>153.18307294730002</v>
      </c>
      <c r="V4871" s="37">
        <f t="shared" si="230"/>
        <v>5.8730874005459954E-2</v>
      </c>
      <c r="W4871" s="38"/>
      <c r="X4871" s="18" t="str">
        <f>IFERROR(MIN(VLOOKUP($W4871,margin_ranges!$A$5:$D$10,4,FALSE),$Q4871*100)/100,"")</f>
        <v/>
      </c>
      <c r="Y4871" s="6" t="str">
        <f t="shared" si="228"/>
        <v/>
      </c>
      <c r="Z4871" s="6">
        <f>IF($A4871="placement",Y4871,SUMIF($C$10:$C$6209,$C4871,$Y$10:$Y$6209))</f>
        <v>153.18307294730002</v>
      </c>
      <c r="AA4871" s="17">
        <f t="shared" si="229"/>
        <v>5.8730874005459954E-2</v>
      </c>
    </row>
    <row r="4872" spans="1:27" hidden="1" x14ac:dyDescent="0.3">
      <c r="A4872" s="8" t="s">
        <v>17</v>
      </c>
      <c r="B4872" s="8" t="s">
        <v>10051</v>
      </c>
      <c r="C4872" s="8" t="s">
        <v>10052</v>
      </c>
      <c r="D4872" s="8" t="s">
        <v>10057</v>
      </c>
      <c r="E4872" s="8" t="s">
        <v>10058</v>
      </c>
      <c r="F4872" s="29">
        <v>0.28999999999999998</v>
      </c>
      <c r="G4872" s="29">
        <v>0</v>
      </c>
      <c r="H4872" s="30">
        <v>1.9196</v>
      </c>
      <c r="I4872" s="30">
        <v>0.65939999999999999</v>
      </c>
      <c r="J4872" s="14">
        <v>24</v>
      </c>
      <c r="K4872" s="14">
        <v>6</v>
      </c>
      <c r="L4872" s="12">
        <v>0.34350000000000003</v>
      </c>
      <c r="M4872" s="7">
        <v>1.2206997399999999</v>
      </c>
      <c r="N4872" s="31">
        <v>0.8</v>
      </c>
      <c r="O4872" s="14">
        <f>IFERROR(VLOOKUP($C4872,'site totals'!$J$2:$K$607,2,FALSE),1)</f>
        <v>289.12689999999998</v>
      </c>
      <c r="P4872" s="32" t="s">
        <v>22</v>
      </c>
      <c r="Q4872" s="12">
        <v>0.34463818270000002</v>
      </c>
      <c r="R4872" s="29">
        <v>0.28999999999999998</v>
      </c>
      <c r="S4872" s="2">
        <f>IF($A4872="site","",VLOOKUP($P4872,margin_ranges!$A$5:$D$10,4,FALSE)/100)</f>
        <v>0.29749999999999999</v>
      </c>
      <c r="T4872" s="6">
        <f>IF(A4872="placement",$J4872*MIN($Q4872,$S4872),"")</f>
        <v>7.14</v>
      </c>
      <c r="U4872" s="6">
        <f>IF($A4872="placement",T4872,SUMIF($C$10:$C$6209,$C4872,$T$10:$T$6209))</f>
        <v>7.14</v>
      </c>
      <c r="V4872" s="34">
        <f t="shared" si="230"/>
        <v>-1.0563380281690127E-2</v>
      </c>
      <c r="W4872" s="24"/>
      <c r="X4872" s="2" t="str">
        <f>IFERROR(MIN(VLOOKUP($W4872,margin_ranges!$A$5:$D$10,4,FALSE),$Q4872*100)/100,"")</f>
        <v/>
      </c>
      <c r="Y4872" s="6">
        <f t="shared" si="228"/>
        <v>7.14</v>
      </c>
      <c r="Z4872" s="6">
        <f>IF($A4872="placement",Y4872,SUMIF($C$10:$C$6209,$C4872,$Y$10:$Y$6209))</f>
        <v>7.14</v>
      </c>
      <c r="AA4872" s="29">
        <f t="shared" si="229"/>
        <v>-1.0563380281690127E-2</v>
      </c>
    </row>
    <row r="4873" spans="1:27" hidden="1" x14ac:dyDescent="0.3">
      <c r="A4873" s="8" t="s">
        <v>17</v>
      </c>
      <c r="B4873" s="8" t="s">
        <v>10051</v>
      </c>
      <c r="C4873" s="8" t="s">
        <v>10052</v>
      </c>
      <c r="D4873" s="8" t="s">
        <v>10063</v>
      </c>
      <c r="E4873" s="8" t="s">
        <v>10064</v>
      </c>
      <c r="F4873" s="29">
        <v>0.26924305333759102</v>
      </c>
      <c r="G4873" s="29">
        <v>0</v>
      </c>
      <c r="H4873" s="30">
        <v>4.1623999999999999</v>
      </c>
      <c r="I4873" s="30">
        <v>0.36770000000000003</v>
      </c>
      <c r="J4873" s="14">
        <v>12</v>
      </c>
      <c r="K4873" s="14">
        <v>3</v>
      </c>
      <c r="L4873" s="12">
        <v>8.8300000000000003E-2</v>
      </c>
      <c r="M4873" s="7">
        <v>1.09475524</v>
      </c>
      <c r="N4873" s="31">
        <v>0.8</v>
      </c>
      <c r="O4873" s="14">
        <f>IFERROR(VLOOKUP($C4873,'site totals'!$J$2:$K$607,2,FALSE),1)</f>
        <v>289.12689999999998</v>
      </c>
      <c r="P4873" s="32" t="s">
        <v>91</v>
      </c>
      <c r="Q4873" s="12">
        <v>0.26924305329999998</v>
      </c>
      <c r="R4873" s="29">
        <v>0.3</v>
      </c>
      <c r="S4873" s="2">
        <f>IF($A4873="site","",VLOOKUP($P4873,margin_ranges!$A$5:$D$10,4,FALSE)/100)</f>
        <v>0.29749999999999999</v>
      </c>
      <c r="T4873" s="6">
        <f>IF(A4873="placement",$J4873*MIN($Q4873,$S4873),"")</f>
        <v>3.2309166395999998</v>
      </c>
      <c r="U4873" s="6">
        <f>IF($A4873="placement",T4873,SUMIF($C$10:$C$6209,$C4873,$T$10:$T$6209))</f>
        <v>3.2309166395999998</v>
      </c>
      <c r="V4873" s="34">
        <f t="shared" si="230"/>
        <v>4.3938495285714474E-2</v>
      </c>
      <c r="W4873" s="24"/>
      <c r="X4873" s="2" t="str">
        <f>IFERROR(MIN(VLOOKUP($W4873,margin_ranges!$A$5:$D$10,4,FALSE),$Q4873*100)/100,"")</f>
        <v/>
      </c>
      <c r="Y4873" s="6">
        <f t="shared" si="228"/>
        <v>3.2309166395999998</v>
      </c>
      <c r="Z4873" s="6">
        <f>IF($A4873="placement",Y4873,SUMIF($C$10:$C$6209,$C4873,$Y$10:$Y$6209))</f>
        <v>3.2309166395999998</v>
      </c>
      <c r="AA4873" s="29">
        <f t="shared" si="229"/>
        <v>4.3938495285714474E-2</v>
      </c>
    </row>
    <row r="4874" spans="1:27" hidden="1" x14ac:dyDescent="0.3">
      <c r="A4874" s="8" t="s">
        <v>17</v>
      </c>
      <c r="B4874" s="8" t="s">
        <v>10051</v>
      </c>
      <c r="C4874" s="8" t="s">
        <v>10052</v>
      </c>
      <c r="D4874" s="8" t="s">
        <v>10061</v>
      </c>
      <c r="E4874" s="8" t="s">
        <v>10062</v>
      </c>
      <c r="F4874" s="29">
        <v>0.3</v>
      </c>
      <c r="G4874" s="29">
        <v>0</v>
      </c>
      <c r="H4874" s="30">
        <v>8.8653999999999993</v>
      </c>
      <c r="I4874" s="30">
        <v>2.0508000000000002</v>
      </c>
      <c r="J4874" s="14">
        <v>35</v>
      </c>
      <c r="K4874" s="14">
        <v>11</v>
      </c>
      <c r="L4874" s="12">
        <v>0.23130000000000001</v>
      </c>
      <c r="M4874" s="7">
        <v>0.57418062999999997</v>
      </c>
      <c r="N4874" s="31">
        <v>0.3</v>
      </c>
      <c r="O4874" s="14">
        <f>IFERROR(VLOOKUP($C4874,'site totals'!$J$2:$K$607,2,FALSE),1)</f>
        <v>289.12689999999998</v>
      </c>
      <c r="P4874" s="32" t="s">
        <v>91</v>
      </c>
      <c r="Q4874" s="12">
        <v>0.47751633269999999</v>
      </c>
      <c r="R4874" s="29">
        <v>0.3</v>
      </c>
      <c r="S4874" s="2">
        <f>IF($A4874="site","",VLOOKUP($P4874,margin_ranges!$A$5:$D$10,4,FALSE)/100)</f>
        <v>0.29749999999999999</v>
      </c>
      <c r="T4874" s="6">
        <f>IF(A4874="placement",$J4874*MIN($Q4874,$S4874),"")</f>
        <v>10.4125</v>
      </c>
      <c r="U4874" s="6">
        <f>IF($A4874="placement",T4874,SUMIF($C$10:$C$6209,$C4874,$T$10:$T$6209))</f>
        <v>10.4125</v>
      </c>
      <c r="V4874" s="34">
        <f t="shared" si="230"/>
        <v>3.5714285714285587E-3</v>
      </c>
      <c r="W4874" s="24"/>
      <c r="X4874" s="2" t="str">
        <f>IFERROR(MIN(VLOOKUP($W4874,margin_ranges!$A$5:$D$10,4,FALSE),$Q4874*100)/100,"")</f>
        <v/>
      </c>
      <c r="Y4874" s="6">
        <f t="shared" si="228"/>
        <v>10.4125</v>
      </c>
      <c r="Z4874" s="6">
        <f>IF($A4874="placement",Y4874,SUMIF($C$10:$C$6209,$C4874,$Y$10:$Y$6209))</f>
        <v>10.4125</v>
      </c>
      <c r="AA4874" s="29">
        <f t="shared" si="229"/>
        <v>3.5714285714285587E-3</v>
      </c>
    </row>
    <row r="4875" spans="1:27" hidden="1" x14ac:dyDescent="0.3">
      <c r="A4875" s="8" t="s">
        <v>17</v>
      </c>
      <c r="B4875" s="8" t="s">
        <v>10051</v>
      </c>
      <c r="C4875" s="8" t="s">
        <v>10052</v>
      </c>
      <c r="D4875" s="8" t="s">
        <v>10067</v>
      </c>
      <c r="E4875" s="8" t="s">
        <v>10068</v>
      </c>
      <c r="F4875" s="29">
        <v>0.3</v>
      </c>
      <c r="G4875" s="29">
        <v>0</v>
      </c>
      <c r="H4875" s="30">
        <v>14.7494</v>
      </c>
      <c r="I4875" s="30">
        <v>3.2387000000000001</v>
      </c>
      <c r="J4875" s="14">
        <v>47</v>
      </c>
      <c r="K4875" s="14">
        <v>12</v>
      </c>
      <c r="L4875" s="12">
        <v>0.21959999999999999</v>
      </c>
      <c r="M4875" s="7">
        <v>0.48719509999999999</v>
      </c>
      <c r="N4875" s="31">
        <v>0.2</v>
      </c>
      <c r="O4875" s="14">
        <f>IFERROR(VLOOKUP($C4875,'site totals'!$J$2:$K$607,2,FALSE),1)</f>
        <v>289.12689999999998</v>
      </c>
      <c r="P4875" s="32" t="s">
        <v>91</v>
      </c>
      <c r="Q4875" s="12">
        <v>0.58948683589999995</v>
      </c>
      <c r="R4875" s="29">
        <v>0.3</v>
      </c>
      <c r="S4875" s="2">
        <f>IF($A4875="site","",VLOOKUP($P4875,margin_ranges!$A$5:$D$10,4,FALSE)/100)</f>
        <v>0.29749999999999999</v>
      </c>
      <c r="T4875" s="6">
        <f>IF(A4875="placement",$J4875*MIN($Q4875,$S4875),"")</f>
        <v>13.9825</v>
      </c>
      <c r="U4875" s="6">
        <f>IF($A4875="placement",T4875,SUMIF($C$10:$C$6209,$C4875,$T$10:$T$6209))</f>
        <v>13.9825</v>
      </c>
      <c r="V4875" s="34">
        <f t="shared" si="230"/>
        <v>3.5714285714285587E-3</v>
      </c>
      <c r="W4875" s="24"/>
      <c r="X4875" s="2" t="str">
        <f>IFERROR(MIN(VLOOKUP($W4875,margin_ranges!$A$5:$D$10,4,FALSE),$Q4875*100)/100,"")</f>
        <v/>
      </c>
      <c r="Y4875" s="6">
        <f t="shared" si="228"/>
        <v>13.9825</v>
      </c>
      <c r="Z4875" s="6">
        <f>IF($A4875="placement",Y4875,SUMIF($C$10:$C$6209,$C4875,$Y$10:$Y$6209))</f>
        <v>13.9825</v>
      </c>
      <c r="AA4875" s="29">
        <f t="shared" si="229"/>
        <v>3.5714285714285587E-3</v>
      </c>
    </row>
    <row r="4876" spans="1:27" hidden="1" x14ac:dyDescent="0.3">
      <c r="A4876" s="8" t="s">
        <v>17</v>
      </c>
      <c r="B4876" s="8" t="s">
        <v>10051</v>
      </c>
      <c r="C4876" s="8" t="s">
        <v>10052</v>
      </c>
      <c r="D4876" s="8" t="s">
        <v>10065</v>
      </c>
      <c r="E4876" s="8" t="s">
        <v>10066</v>
      </c>
      <c r="F4876" s="29">
        <v>0.3</v>
      </c>
      <c r="G4876" s="29">
        <v>0</v>
      </c>
      <c r="H4876" s="30">
        <v>29.889600000000002</v>
      </c>
      <c r="I4876" s="30">
        <v>4.7594000000000003</v>
      </c>
      <c r="J4876" s="14">
        <v>144</v>
      </c>
      <c r="K4876" s="14">
        <v>36</v>
      </c>
      <c r="L4876" s="12">
        <v>0.15920000000000001</v>
      </c>
      <c r="M4876" s="7">
        <v>1.00745288</v>
      </c>
      <c r="N4876" s="31">
        <v>0.7</v>
      </c>
      <c r="O4876" s="14">
        <f>IFERROR(VLOOKUP($C4876,'site totals'!$J$2:$K$607,2,FALSE),1)</f>
        <v>289.12689999999998</v>
      </c>
      <c r="P4876" s="32" t="s">
        <v>91</v>
      </c>
      <c r="Q4876" s="12">
        <v>0.30517841870000001</v>
      </c>
      <c r="R4876" s="29">
        <v>0.3</v>
      </c>
      <c r="S4876" s="2">
        <f>IF($A4876="site","",VLOOKUP($P4876,margin_ranges!$A$5:$D$10,4,FALSE)/100)</f>
        <v>0.29749999999999999</v>
      </c>
      <c r="T4876" s="6">
        <f>IF(A4876="placement",$J4876*MIN($Q4876,$S4876),"")</f>
        <v>42.839999999999996</v>
      </c>
      <c r="U4876" s="6">
        <f>IF($A4876="placement",T4876,SUMIF($C$10:$C$6209,$C4876,$T$10:$T$6209))</f>
        <v>42.839999999999996</v>
      </c>
      <c r="V4876" s="34">
        <f t="shared" si="230"/>
        <v>3.5714285714285587E-3</v>
      </c>
      <c r="W4876" s="24"/>
      <c r="X4876" s="2" t="str">
        <f>IFERROR(MIN(VLOOKUP($W4876,margin_ranges!$A$5:$D$10,4,FALSE),$Q4876*100)/100,"")</f>
        <v/>
      </c>
      <c r="Y4876" s="6">
        <f t="shared" si="228"/>
        <v>42.839999999999996</v>
      </c>
      <c r="Z4876" s="6">
        <f>IF($A4876="placement",Y4876,SUMIF($C$10:$C$6209,$C4876,$Y$10:$Y$6209))</f>
        <v>42.839999999999996</v>
      </c>
      <c r="AA4876" s="29">
        <f t="shared" si="229"/>
        <v>3.5714285714285587E-3</v>
      </c>
    </row>
    <row r="4877" spans="1:27" hidden="1" x14ac:dyDescent="0.3">
      <c r="A4877" s="8" t="s">
        <v>17</v>
      </c>
      <c r="B4877" s="8" t="s">
        <v>10051</v>
      </c>
      <c r="C4877" s="8" t="s">
        <v>10052</v>
      </c>
      <c r="D4877" s="8" t="s">
        <v>10053</v>
      </c>
      <c r="E4877" s="8" t="s">
        <v>10054</v>
      </c>
      <c r="F4877" s="29">
        <v>0.31046922475479699</v>
      </c>
      <c r="G4877" s="29">
        <v>1</v>
      </c>
      <c r="H4877" s="30">
        <v>48.663699999999999</v>
      </c>
      <c r="I4877" s="30">
        <v>9.9527999999999999</v>
      </c>
      <c r="J4877" s="14">
        <v>217</v>
      </c>
      <c r="K4877" s="14">
        <v>65</v>
      </c>
      <c r="L4877" s="12">
        <v>0.20449999999999999</v>
      </c>
      <c r="M4877" s="7">
        <v>0.72513079999999996</v>
      </c>
      <c r="N4877" s="31">
        <v>0.5</v>
      </c>
      <c r="O4877" s="14">
        <f>IFERROR(VLOOKUP($C4877,'site totals'!$J$2:$K$607,2,FALSE),1)</f>
        <v>289.12689999999998</v>
      </c>
      <c r="P4877" s="32" t="s">
        <v>91</v>
      </c>
      <c r="Q4877" s="12">
        <v>0.3104692248</v>
      </c>
      <c r="R4877" s="29">
        <v>0.33</v>
      </c>
      <c r="S4877" s="2">
        <f>IF($A4877="site","",VLOOKUP($P4877,margin_ranges!$A$5:$D$10,4,FALSE)/100)</f>
        <v>0.29749999999999999</v>
      </c>
      <c r="T4877" s="6">
        <f>IF(A4877="placement",$J4877*MIN($Q4877,$S4877),"")</f>
        <v>64.55749999999999</v>
      </c>
      <c r="U4877" s="6">
        <f>IF($A4877="placement",T4877,SUMIF($C$10:$C$6209,$C4877,$T$10:$T$6209))</f>
        <v>64.55749999999999</v>
      </c>
      <c r="V4877" s="34">
        <f t="shared" si="230"/>
        <v>4.8507462686567138E-2</v>
      </c>
      <c r="W4877" s="24"/>
      <c r="X4877" s="2" t="str">
        <f>IFERROR(MIN(VLOOKUP($W4877,margin_ranges!$A$5:$D$10,4,FALSE),$Q4877*100)/100,"")</f>
        <v/>
      </c>
      <c r="Y4877" s="6">
        <f t="shared" si="228"/>
        <v>64.55749999999999</v>
      </c>
      <c r="Z4877" s="6">
        <f>IF($A4877="placement",Y4877,SUMIF($C$10:$C$6209,$C4877,$Y$10:$Y$6209))</f>
        <v>64.55749999999999</v>
      </c>
      <c r="AA4877" s="29">
        <f t="shared" si="229"/>
        <v>4.8507462686567138E-2</v>
      </c>
    </row>
    <row r="4878" spans="1:27" hidden="1" x14ac:dyDescent="0.3">
      <c r="A4878" s="8" t="s">
        <v>17</v>
      </c>
      <c r="B4878" s="8" t="s">
        <v>10051</v>
      </c>
      <c r="C4878" s="8" t="s">
        <v>10052</v>
      </c>
      <c r="D4878" s="8" t="s">
        <v>10059</v>
      </c>
      <c r="E4878" s="8" t="s">
        <v>10060</v>
      </c>
      <c r="F4878" s="29">
        <v>0.34</v>
      </c>
      <c r="G4878" s="29">
        <v>0</v>
      </c>
      <c r="H4878" s="30">
        <v>29.9481</v>
      </c>
      <c r="I4878" s="30">
        <v>8.2553999999999998</v>
      </c>
      <c r="J4878" s="14">
        <v>121</v>
      </c>
      <c r="K4878" s="14">
        <v>37</v>
      </c>
      <c r="L4878" s="12">
        <v>0.2757</v>
      </c>
      <c r="M4878" s="7">
        <v>0.48819207999999997</v>
      </c>
      <c r="N4878" s="31">
        <v>0.2</v>
      </c>
      <c r="O4878" s="14">
        <f>IFERROR(VLOOKUP($C4878,'site totals'!$J$2:$K$607,2,FALSE),1)</f>
        <v>289.12689999999998</v>
      </c>
      <c r="P4878" s="32" t="s">
        <v>22</v>
      </c>
      <c r="Q4878" s="12">
        <v>0.59032518769999998</v>
      </c>
      <c r="R4878" s="29">
        <v>0.34</v>
      </c>
      <c r="S4878" s="2">
        <f>IF($A4878="site","",VLOOKUP($P4878,margin_ranges!$A$5:$D$10,4,FALSE)/100)</f>
        <v>0.29749999999999999</v>
      </c>
      <c r="T4878" s="6">
        <f>IF(A4878="placement",$J4878*MIN($Q4878,$S4878),"")</f>
        <v>35.997499999999995</v>
      </c>
      <c r="U4878" s="6">
        <f>IF($A4878="placement",T4878,SUMIF($C$10:$C$6209,$C4878,$T$10:$T$6209))</f>
        <v>35.997499999999995</v>
      </c>
      <c r="V4878" s="34">
        <f t="shared" si="230"/>
        <v>6.439393939393967E-2</v>
      </c>
      <c r="W4878" s="24"/>
      <c r="X4878" s="2" t="str">
        <f>IFERROR(MIN(VLOOKUP($W4878,margin_ranges!$A$5:$D$10,4,FALSE),$Q4878*100)/100,"")</f>
        <v/>
      </c>
      <c r="Y4878" s="6">
        <f t="shared" si="228"/>
        <v>35.997499999999995</v>
      </c>
      <c r="Z4878" s="6">
        <f>IF($A4878="placement",Y4878,SUMIF($C$10:$C$6209,$C4878,$Y$10:$Y$6209))</f>
        <v>35.997499999999995</v>
      </c>
      <c r="AA4878" s="29">
        <f t="shared" si="229"/>
        <v>6.439393939393967E-2</v>
      </c>
    </row>
    <row r="4879" spans="1:27" hidden="1" x14ac:dyDescent="0.3">
      <c r="A4879" s="8" t="s">
        <v>17</v>
      </c>
      <c r="B4879" s="8" t="s">
        <v>10051</v>
      </c>
      <c r="C4879" s="8" t="s">
        <v>10052</v>
      </c>
      <c r="D4879" s="8" t="s">
        <v>10055</v>
      </c>
      <c r="E4879" s="8" t="s">
        <v>10056</v>
      </c>
      <c r="F4879" s="29">
        <v>0.39</v>
      </c>
      <c r="G4879" s="29">
        <v>0</v>
      </c>
      <c r="H4879" s="30">
        <v>5.8036000000000003</v>
      </c>
      <c r="I4879" s="30">
        <v>0.94930000000000003</v>
      </c>
      <c r="J4879" s="14">
        <v>14</v>
      </c>
      <c r="K4879" s="14">
        <v>5</v>
      </c>
      <c r="L4879" s="12">
        <v>0.1636</v>
      </c>
      <c r="M4879" s="7">
        <v>0.48064709999999999</v>
      </c>
      <c r="N4879" s="31">
        <v>0.2</v>
      </c>
      <c r="O4879" s="14">
        <f>IFERROR(VLOOKUP($C4879,'site totals'!$J$2:$K$607,2,FALSE),1)</f>
        <v>289.12689999999998</v>
      </c>
      <c r="P4879" s="32" t="s">
        <v>22</v>
      </c>
      <c r="Q4879" s="12">
        <v>0.58389429849999996</v>
      </c>
      <c r="R4879" s="29">
        <v>0.39</v>
      </c>
      <c r="S4879" s="2">
        <f>IF($A4879="site","",VLOOKUP($P4879,margin_ranges!$A$5:$D$10,4,FALSE)/100)</f>
        <v>0.29749999999999999</v>
      </c>
      <c r="T4879" s="6">
        <f>IF(A4879="placement",$J4879*MIN($Q4879,$S4879),"")</f>
        <v>4.165</v>
      </c>
      <c r="U4879" s="6">
        <f>IF($A4879="placement",T4879,SUMIF($C$10:$C$6209,$C4879,$T$10:$T$6209))</f>
        <v>4.165</v>
      </c>
      <c r="V4879" s="34">
        <f t="shared" si="230"/>
        <v>0.15163934426229519</v>
      </c>
      <c r="W4879" s="24"/>
      <c r="X4879" s="2" t="str">
        <f>IFERROR(MIN(VLOOKUP($W4879,margin_ranges!$A$5:$D$10,4,FALSE),$Q4879*100)/100,"")</f>
        <v/>
      </c>
      <c r="Y4879" s="6">
        <f t="shared" si="228"/>
        <v>4.165</v>
      </c>
      <c r="Z4879" s="6">
        <f>IF($A4879="placement",Y4879,SUMIF($C$10:$C$6209,$C4879,$Y$10:$Y$6209))</f>
        <v>4.165</v>
      </c>
      <c r="AA4879" s="29">
        <f t="shared" si="229"/>
        <v>0.15163934426229519</v>
      </c>
    </row>
    <row r="4880" spans="1:27" x14ac:dyDescent="0.3">
      <c r="A4880" s="16" t="s">
        <v>33</v>
      </c>
      <c r="B4880" s="16" t="s">
        <v>10051</v>
      </c>
      <c r="C4880" s="16" t="s">
        <v>10052</v>
      </c>
      <c r="D4880" s="8" t="s">
        <v>34</v>
      </c>
      <c r="E4880" s="16"/>
      <c r="F4880" s="17">
        <v>0.31984467374014602</v>
      </c>
      <c r="G4880" s="17">
        <v>0.34946247000000003</v>
      </c>
      <c r="H4880" s="36">
        <v>145.22460000000001</v>
      </c>
      <c r="I4880" s="36">
        <v>30.4391</v>
      </c>
      <c r="J4880" s="22">
        <v>620</v>
      </c>
      <c r="K4880" s="22">
        <v>176</v>
      </c>
      <c r="L4880" s="18">
        <v>0.20960000000000001</v>
      </c>
      <c r="M4880" s="19">
        <v>0.67846751999999999</v>
      </c>
      <c r="N4880" s="20">
        <v>0.40585599999999999</v>
      </c>
      <c r="O4880" s="22">
        <f>IFERROR(VLOOKUP($C4880,'site totals'!$J$2:$K$607,2,FALSE),1)</f>
        <v>289.12689999999998</v>
      </c>
      <c r="P4880" s="21"/>
      <c r="Q4880" s="18">
        <v>0.401804824</v>
      </c>
      <c r="R4880" s="17">
        <v>0.31979999999999997</v>
      </c>
      <c r="S4880" s="18" t="str">
        <f>IF($A4880="site","",VLOOKUP($P4880,margin_ranges!$A$5:$D$10,4,FALSE)/100)</f>
        <v/>
      </c>
      <c r="T4880" s="22" t="str">
        <f>IF(A4880="placement",$J4880*MIN($Q4880,$S4880),"")</f>
        <v/>
      </c>
      <c r="U4880" s="22">
        <f>IF($A4880="placement",T4880,SUMIF($C$10:$C$6209,$C4880,$T$10:$T$6209))</f>
        <v>182.32591663959997</v>
      </c>
      <c r="V4880" s="37">
        <f t="shared" si="230"/>
        <v>3.7821142169760291E-2</v>
      </c>
      <c r="W4880" s="38"/>
      <c r="X4880" s="18" t="str">
        <f>IFERROR(MIN(VLOOKUP($W4880,margin_ranges!$A$5:$D$10,4,FALSE),$Q4880*100)/100,"")</f>
        <v/>
      </c>
      <c r="Y4880" s="6" t="str">
        <f t="shared" si="228"/>
        <v/>
      </c>
      <c r="Z4880" s="6">
        <f>IF($A4880="placement",Y4880,SUMIF($C$10:$C$6209,$C4880,$Y$10:$Y$6209))</f>
        <v>182.32591663959997</v>
      </c>
      <c r="AA4880" s="17">
        <f t="shared" si="229"/>
        <v>3.7821142169760291E-2</v>
      </c>
    </row>
    <row r="4881" spans="1:27" hidden="1" x14ac:dyDescent="0.3">
      <c r="A4881" s="8" t="s">
        <v>17</v>
      </c>
      <c r="B4881" s="8" t="s">
        <v>7137</v>
      </c>
      <c r="C4881" s="8" t="s">
        <v>7138</v>
      </c>
      <c r="D4881" s="8" t="s">
        <v>7143</v>
      </c>
      <c r="E4881" s="8" t="s">
        <v>7144</v>
      </c>
      <c r="F4881" s="29">
        <v>0.24689592407202701</v>
      </c>
      <c r="G4881" s="29">
        <v>0</v>
      </c>
      <c r="H4881" s="30">
        <v>0.3029</v>
      </c>
      <c r="I4881" s="30">
        <v>9.4600000000000004E-2</v>
      </c>
      <c r="J4881" s="14">
        <v>7</v>
      </c>
      <c r="K4881" s="14">
        <v>2</v>
      </c>
      <c r="L4881" s="12">
        <v>0.31230000000000002</v>
      </c>
      <c r="M4881" s="7">
        <v>2.3237160100000001</v>
      </c>
      <c r="N4881" s="31">
        <v>1.75</v>
      </c>
      <c r="O4881" s="14">
        <f>IFERROR(VLOOKUP($C4881,'site totals'!$J$2:$K$607,2,FALSE),1)</f>
        <v>287.70839999999998</v>
      </c>
      <c r="P4881" s="32" t="s">
        <v>22</v>
      </c>
      <c r="Q4881" s="12">
        <v>0.2468959241</v>
      </c>
      <c r="R4881" s="29">
        <v>0.27</v>
      </c>
      <c r="S4881" s="2">
        <f>IF($A4881="site","",VLOOKUP($P4881,margin_ranges!$A$5:$D$10,4,FALSE)/100)</f>
        <v>0.29749999999999999</v>
      </c>
      <c r="T4881" s="6">
        <f>IF(A4881="placement",$J4881*MIN($Q4881,$S4881),"")</f>
        <v>1.7282714687</v>
      </c>
      <c r="U4881" s="6">
        <f>IF($A4881="placement",T4881,SUMIF($C$10:$C$6209,$C4881,$T$10:$T$6209))</f>
        <v>1.7282714687</v>
      </c>
      <c r="V4881" s="34">
        <f t="shared" si="230"/>
        <v>3.1649419041096083E-2</v>
      </c>
      <c r="W4881" s="24"/>
      <c r="X4881" s="2" t="str">
        <f>IFERROR(MIN(VLOOKUP($W4881,margin_ranges!$A$5:$D$10,4,FALSE),$Q4881*100)/100,"")</f>
        <v/>
      </c>
      <c r="Y4881" s="6">
        <f t="shared" si="228"/>
        <v>1.7282714687</v>
      </c>
      <c r="Z4881" s="6">
        <f>IF($A4881="placement",Y4881,SUMIF($C$10:$C$6209,$C4881,$Y$10:$Y$6209))</f>
        <v>1.7282714687</v>
      </c>
      <c r="AA4881" s="29">
        <f t="shared" si="229"/>
        <v>3.1649419041096083E-2</v>
      </c>
    </row>
    <row r="4882" spans="1:27" hidden="1" x14ac:dyDescent="0.3">
      <c r="A4882" s="8" t="s">
        <v>17</v>
      </c>
      <c r="B4882" s="8" t="s">
        <v>7137</v>
      </c>
      <c r="C4882" s="8" t="s">
        <v>7138</v>
      </c>
      <c r="D4882" s="8" t="s">
        <v>7139</v>
      </c>
      <c r="E4882" s="8" t="s">
        <v>7140</v>
      </c>
      <c r="F4882" s="29">
        <v>0.25399481375056898</v>
      </c>
      <c r="G4882" s="29">
        <v>0</v>
      </c>
      <c r="H4882" s="30">
        <v>1.33</v>
      </c>
      <c r="I4882" s="30">
        <v>0.34760000000000002</v>
      </c>
      <c r="J4882" s="14">
        <v>24</v>
      </c>
      <c r="K4882" s="14">
        <v>6</v>
      </c>
      <c r="L4882" s="12">
        <v>0.26129999999999998</v>
      </c>
      <c r="M4882" s="7">
        <v>2.3458282000000001</v>
      </c>
      <c r="N4882" s="31">
        <v>1.75</v>
      </c>
      <c r="O4882" s="14">
        <f>IFERROR(VLOOKUP($C4882,'site totals'!$J$2:$K$607,2,FALSE),1)</f>
        <v>287.70839999999998</v>
      </c>
      <c r="P4882" s="32" t="s">
        <v>22</v>
      </c>
      <c r="Q4882" s="12">
        <v>0.2539948138</v>
      </c>
      <c r="R4882" s="29">
        <v>0.28999999999999998</v>
      </c>
      <c r="S4882" s="2">
        <f>IF($A4882="site","",VLOOKUP($P4882,margin_ranges!$A$5:$D$10,4,FALSE)/100)</f>
        <v>0.29749999999999999</v>
      </c>
      <c r="T4882" s="6">
        <f>IF(A4882="placement",$J4882*MIN($Q4882,$S4882),"")</f>
        <v>6.0958755311999999</v>
      </c>
      <c r="U4882" s="6">
        <f>IF($A4882="placement",T4882,SUMIF($C$10:$C$6209,$C4882,$T$10:$T$6209))</f>
        <v>6.0958755311999999</v>
      </c>
      <c r="V4882" s="34">
        <f t="shared" si="230"/>
        <v>5.0711529859154947E-2</v>
      </c>
      <c r="W4882" s="24"/>
      <c r="X4882" s="2" t="str">
        <f>IFERROR(MIN(VLOOKUP($W4882,margin_ranges!$A$5:$D$10,4,FALSE),$Q4882*100)/100,"")</f>
        <v/>
      </c>
      <c r="Y4882" s="6">
        <f t="shared" si="228"/>
        <v>6.0958755311999999</v>
      </c>
      <c r="Z4882" s="6">
        <f>IF($A4882="placement",Y4882,SUMIF($C$10:$C$6209,$C4882,$Y$10:$Y$6209))</f>
        <v>6.0958755311999999</v>
      </c>
      <c r="AA4882" s="29">
        <f t="shared" si="229"/>
        <v>5.0711529859154947E-2</v>
      </c>
    </row>
    <row r="4883" spans="1:27" hidden="1" x14ac:dyDescent="0.3">
      <c r="A4883" s="8" t="s">
        <v>17</v>
      </c>
      <c r="B4883" s="8" t="s">
        <v>7137</v>
      </c>
      <c r="C4883" s="8" t="s">
        <v>7138</v>
      </c>
      <c r="D4883" s="8" t="s">
        <v>7145</v>
      </c>
      <c r="E4883" s="8" t="s">
        <v>7146</v>
      </c>
      <c r="F4883" s="29">
        <v>0.24469402002202201</v>
      </c>
      <c r="G4883" s="29">
        <v>0</v>
      </c>
      <c r="H4883" s="30">
        <v>1.6826000000000001</v>
      </c>
      <c r="I4883" s="30">
        <v>0.4284</v>
      </c>
      <c r="J4883" s="14">
        <v>30</v>
      </c>
      <c r="K4883" s="14">
        <v>7</v>
      </c>
      <c r="L4883" s="12">
        <v>0.25459999999999999</v>
      </c>
      <c r="M4883" s="7">
        <v>2.3169417999999999</v>
      </c>
      <c r="N4883" s="31">
        <v>1.75</v>
      </c>
      <c r="O4883" s="14">
        <f>IFERROR(VLOOKUP($C4883,'site totals'!$J$2:$K$607,2,FALSE),1)</f>
        <v>287.70839999999998</v>
      </c>
      <c r="P4883" s="32" t="s">
        <v>22</v>
      </c>
      <c r="Q4883" s="12">
        <v>0.24469402000000001</v>
      </c>
      <c r="R4883" s="29">
        <v>0.28999999999999998</v>
      </c>
      <c r="S4883" s="2">
        <f>IF($A4883="site","",VLOOKUP($P4883,margin_ranges!$A$5:$D$10,4,FALSE)/100)</f>
        <v>0.29749999999999999</v>
      </c>
      <c r="T4883" s="6">
        <f>IF(A4883="placement",$J4883*MIN($Q4883,$S4883),"")</f>
        <v>7.3408206000000007</v>
      </c>
      <c r="U4883" s="6">
        <f>IF($A4883="placement",T4883,SUMIF($C$10:$C$6209,$C4883,$T$10:$T$6209))</f>
        <v>7.3408206000000007</v>
      </c>
      <c r="V4883" s="34">
        <f t="shared" si="230"/>
        <v>6.3811239436619926E-2</v>
      </c>
      <c r="W4883" s="24"/>
      <c r="X4883" s="2" t="str">
        <f>IFERROR(MIN(VLOOKUP($W4883,margin_ranges!$A$5:$D$10,4,FALSE),$Q4883*100)/100,"")</f>
        <v/>
      </c>
      <c r="Y4883" s="6">
        <f t="shared" si="228"/>
        <v>7.3408206000000007</v>
      </c>
      <c r="Z4883" s="6">
        <f>IF($A4883="placement",Y4883,SUMIF($C$10:$C$6209,$C4883,$Y$10:$Y$6209))</f>
        <v>7.3408206000000007</v>
      </c>
      <c r="AA4883" s="29">
        <f t="shared" si="229"/>
        <v>6.3811239436619926E-2</v>
      </c>
    </row>
    <row r="4884" spans="1:27" hidden="1" x14ac:dyDescent="0.3">
      <c r="A4884" s="8" t="s">
        <v>17</v>
      </c>
      <c r="B4884" s="8" t="s">
        <v>7137</v>
      </c>
      <c r="C4884" s="8" t="s">
        <v>7138</v>
      </c>
      <c r="D4884" s="8" t="s">
        <v>7147</v>
      </c>
      <c r="E4884" s="8" t="s">
        <v>7148</v>
      </c>
      <c r="F4884" s="29">
        <v>0.27191862516169102</v>
      </c>
      <c r="G4884" s="29">
        <v>0</v>
      </c>
      <c r="H4884" s="30">
        <v>3.4237000000000002</v>
      </c>
      <c r="I4884" s="30">
        <v>0.88449999999999995</v>
      </c>
      <c r="J4884" s="14">
        <v>64</v>
      </c>
      <c r="K4884" s="14">
        <v>16</v>
      </c>
      <c r="L4884" s="12">
        <v>0.25829999999999997</v>
      </c>
      <c r="M4884" s="7">
        <v>2.40357749</v>
      </c>
      <c r="N4884" s="31">
        <v>1.75</v>
      </c>
      <c r="O4884" s="14">
        <f>IFERROR(VLOOKUP($C4884,'site totals'!$J$2:$K$607,2,FALSE),1)</f>
        <v>287.70839999999998</v>
      </c>
      <c r="P4884" s="32" t="s">
        <v>22</v>
      </c>
      <c r="Q4884" s="12">
        <v>0.27191862519999999</v>
      </c>
      <c r="R4884" s="29">
        <v>0.28999999999999998</v>
      </c>
      <c r="S4884" s="2">
        <f>IF($A4884="site","",VLOOKUP($P4884,margin_ranges!$A$5:$D$10,4,FALSE)/100)</f>
        <v>0.29749999999999999</v>
      </c>
      <c r="T4884" s="6">
        <f>IF(A4884="placement",$J4884*MIN($Q4884,$S4884),"")</f>
        <v>17.402792012799999</v>
      </c>
      <c r="U4884" s="6">
        <f>IF($A4884="placement",T4884,SUMIF($C$10:$C$6209,$C4884,$T$10:$T$6209))</f>
        <v>17.402792012799999</v>
      </c>
      <c r="V4884" s="34">
        <f t="shared" si="230"/>
        <v>2.546672507042258E-2</v>
      </c>
      <c r="W4884" s="24"/>
      <c r="X4884" s="2" t="str">
        <f>IFERROR(MIN(VLOOKUP($W4884,margin_ranges!$A$5:$D$10,4,FALSE),$Q4884*100)/100,"")</f>
        <v/>
      </c>
      <c r="Y4884" s="6">
        <f t="shared" si="228"/>
        <v>17.402792012799999</v>
      </c>
      <c r="Z4884" s="6">
        <f>IF($A4884="placement",Y4884,SUMIF($C$10:$C$6209,$C4884,$Y$10:$Y$6209))</f>
        <v>17.402792012799999</v>
      </c>
      <c r="AA4884" s="29">
        <f t="shared" si="229"/>
        <v>2.546672507042258E-2</v>
      </c>
    </row>
    <row r="4885" spans="1:27" hidden="1" x14ac:dyDescent="0.3">
      <c r="A4885" s="8" t="s">
        <v>17</v>
      </c>
      <c r="B4885" s="8" t="s">
        <v>7137</v>
      </c>
      <c r="C4885" s="8" t="s">
        <v>7138</v>
      </c>
      <c r="D4885" s="8" t="s">
        <v>7141</v>
      </c>
      <c r="E4885" s="8" t="s">
        <v>7142</v>
      </c>
      <c r="F4885" s="29">
        <v>0.24988633631434901</v>
      </c>
      <c r="G4885" s="29">
        <v>0</v>
      </c>
      <c r="H4885" s="30">
        <v>23.7012</v>
      </c>
      <c r="I4885" s="30">
        <v>6.7744999999999997</v>
      </c>
      <c r="J4885" s="14">
        <v>474</v>
      </c>
      <c r="K4885" s="14">
        <v>118</v>
      </c>
      <c r="L4885" s="12">
        <v>0.2858</v>
      </c>
      <c r="M4885" s="7">
        <v>2.3329797700000001</v>
      </c>
      <c r="N4885" s="31">
        <v>1.75</v>
      </c>
      <c r="O4885" s="14">
        <f>IFERROR(VLOOKUP($C4885,'site totals'!$J$2:$K$607,2,FALSE),1)</f>
        <v>287.70839999999998</v>
      </c>
      <c r="P4885" s="32" t="s">
        <v>22</v>
      </c>
      <c r="Q4885" s="12">
        <v>0.24988633630000001</v>
      </c>
      <c r="R4885" s="29">
        <v>0.28999999999999998</v>
      </c>
      <c r="S4885" s="2">
        <f>IF($A4885="site","",VLOOKUP($P4885,margin_ranges!$A$5:$D$10,4,FALSE)/100)</f>
        <v>0.29749999999999999</v>
      </c>
      <c r="T4885" s="6">
        <f>IF(A4885="placement",$J4885*MIN($Q4885,$S4885),"")</f>
        <v>118.4461234062</v>
      </c>
      <c r="U4885" s="6">
        <f>IF($A4885="placement",T4885,SUMIF($C$10:$C$6209,$C4885,$T$10:$T$6209))</f>
        <v>118.4461234062</v>
      </c>
      <c r="V4885" s="34">
        <f t="shared" si="230"/>
        <v>5.6498117887324062E-2</v>
      </c>
      <c r="W4885" s="24"/>
      <c r="X4885" s="2" t="str">
        <f>IFERROR(MIN(VLOOKUP($W4885,margin_ranges!$A$5:$D$10,4,FALSE),$Q4885*100)/100,"")</f>
        <v/>
      </c>
      <c r="Y4885" s="6">
        <f t="shared" si="228"/>
        <v>118.4461234062</v>
      </c>
      <c r="Z4885" s="6">
        <f>IF($A4885="placement",Y4885,SUMIF($C$10:$C$6209,$C4885,$Y$10:$Y$6209))</f>
        <v>118.4461234062</v>
      </c>
      <c r="AA4885" s="17">
        <f t="shared" si="229"/>
        <v>5.6498117887324062E-2</v>
      </c>
    </row>
    <row r="4886" spans="1:27" x14ac:dyDescent="0.3">
      <c r="A4886" s="16" t="s">
        <v>33</v>
      </c>
      <c r="B4886" s="16" t="s">
        <v>7137</v>
      </c>
      <c r="C4886" s="16" t="s">
        <v>7138</v>
      </c>
      <c r="D4886" s="8" t="s">
        <v>34</v>
      </c>
      <c r="E4886" s="16"/>
      <c r="F4886" s="17">
        <v>0.25171284536704502</v>
      </c>
      <c r="G4886" s="17">
        <v>0</v>
      </c>
      <c r="H4886" s="36">
        <v>31.448699999999999</v>
      </c>
      <c r="I4886" s="36">
        <v>8.7873000000000001</v>
      </c>
      <c r="J4886" s="22">
        <v>617</v>
      </c>
      <c r="K4886" s="22">
        <v>153</v>
      </c>
      <c r="L4886" s="18">
        <v>0.27939999999999998</v>
      </c>
      <c r="M4886" s="19">
        <v>2.3386743800000001</v>
      </c>
      <c r="N4886" s="20">
        <v>1.75</v>
      </c>
      <c r="O4886" s="22">
        <f>IFERROR(VLOOKUP($C4886,'site totals'!$J$2:$K$607,2,FALSE),1)</f>
        <v>287.70839999999998</v>
      </c>
      <c r="P4886" s="21"/>
      <c r="Q4886" s="18">
        <v>0.2517128454</v>
      </c>
      <c r="R4886" s="17">
        <v>0.28860000000000002</v>
      </c>
      <c r="S4886" s="18" t="str">
        <f>IF($A4886="site","",VLOOKUP($P4886,margin_ranges!$A$5:$D$10,4,FALSE)/100)</f>
        <v/>
      </c>
      <c r="T4886" s="22" t="str">
        <f>IF(A4886="placement",$J4886*MIN($Q4886,$S4886),"")</f>
        <v/>
      </c>
      <c r="U4886" s="22">
        <f>IF($A4886="placement",T4886,SUMIF($C$10:$C$6209,$C4886,$T$10:$T$6209))</f>
        <v>151.0138830189</v>
      </c>
      <c r="V4886" s="37">
        <f t="shared" si="230"/>
        <v>6.1631883853783709E-2</v>
      </c>
      <c r="W4886" s="38"/>
      <c r="X4886" s="18" t="str">
        <f>IFERROR(MIN(VLOOKUP($W4886,margin_ranges!$A$5:$D$10,4,FALSE),$Q4886*100)/100,"")</f>
        <v/>
      </c>
      <c r="Y4886" s="6" t="str">
        <f t="shared" si="228"/>
        <v/>
      </c>
      <c r="Z4886" s="6">
        <f>IF($A4886="placement",Y4886,SUMIF($C$10:$C$6209,$C4886,$Y$10:$Y$6209))</f>
        <v>151.0138830189</v>
      </c>
      <c r="AA4886" s="17">
        <f t="shared" si="229"/>
        <v>6.1631883853783709E-2</v>
      </c>
    </row>
    <row r="4887" spans="1:27" hidden="1" x14ac:dyDescent="0.3">
      <c r="A4887" s="8" t="s">
        <v>17</v>
      </c>
      <c r="B4887" s="8" t="s">
        <v>10703</v>
      </c>
      <c r="C4887" s="8" t="s">
        <v>10704</v>
      </c>
      <c r="D4887" s="8" t="s">
        <v>10705</v>
      </c>
      <c r="E4887" s="8" t="s">
        <v>10706</v>
      </c>
      <c r="F4887" s="29">
        <v>0.27</v>
      </c>
      <c r="G4887" s="29">
        <v>0</v>
      </c>
      <c r="H4887" s="30">
        <v>9.9921000000000006</v>
      </c>
      <c r="I4887" s="30">
        <v>4.0660999999999996</v>
      </c>
      <c r="J4887" s="14">
        <v>313</v>
      </c>
      <c r="K4887" s="14">
        <v>69</v>
      </c>
      <c r="L4887" s="12">
        <v>0.40689999999999998</v>
      </c>
      <c r="M4887" s="7">
        <v>2.5682986400000001</v>
      </c>
      <c r="N4887" s="31">
        <v>1.8</v>
      </c>
      <c r="O4887" s="14">
        <f>IFERROR(VLOOKUP($C4887,'site totals'!$J$2:$K$607,2,FALSE),1)</f>
        <v>284.55590000000001</v>
      </c>
      <c r="P4887" s="32" t="s">
        <v>22</v>
      </c>
      <c r="Q4887" s="12">
        <v>0.29914692440000001</v>
      </c>
      <c r="R4887" s="29">
        <v>0.27</v>
      </c>
      <c r="S4887" s="2">
        <f>IF($A4887="site","",VLOOKUP($P4887,margin_ranges!$A$5:$D$10,4,FALSE)/100)</f>
        <v>0.29749999999999999</v>
      </c>
      <c r="T4887" s="6">
        <f>IF(A4887="placement",$J4887*MIN($Q4887,$S4887),"")</f>
        <v>93.117499999999993</v>
      </c>
      <c r="U4887" s="6">
        <f>IF($A4887="placement",T4887,SUMIF($C$10:$C$6209,$C4887,$T$10:$T$6209))</f>
        <v>93.117499999999993</v>
      </c>
      <c r="V4887" s="34">
        <f t="shared" si="230"/>
        <v>-3.7671232876712257E-2</v>
      </c>
      <c r="W4887" s="24"/>
      <c r="X4887" s="2" t="str">
        <f>IFERROR(MIN(VLOOKUP($W4887,margin_ranges!$A$5:$D$10,4,FALSE),$Q4887*100)/100,"")</f>
        <v/>
      </c>
      <c r="Y4887" s="6">
        <f t="shared" si="228"/>
        <v>93.117499999999993</v>
      </c>
      <c r="Z4887" s="6">
        <f>IF($A4887="placement",Y4887,SUMIF($C$10:$C$6209,$C4887,$Y$10:$Y$6209))</f>
        <v>93.117499999999993</v>
      </c>
      <c r="AA4887" s="29">
        <f t="shared" si="229"/>
        <v>-3.7671232876712257E-2</v>
      </c>
    </row>
    <row r="4888" spans="1:27" hidden="1" x14ac:dyDescent="0.3">
      <c r="A4888" s="8" t="s">
        <v>17</v>
      </c>
      <c r="B4888" s="8" t="s">
        <v>10703</v>
      </c>
      <c r="C4888" s="8" t="s">
        <v>10704</v>
      </c>
      <c r="D4888" s="8" t="s">
        <v>10707</v>
      </c>
      <c r="E4888" s="8" t="s">
        <v>10708</v>
      </c>
      <c r="F4888" s="29">
        <v>0.27</v>
      </c>
      <c r="G4888" s="29">
        <v>0</v>
      </c>
      <c r="H4888" s="30">
        <v>8.8354999999999997</v>
      </c>
      <c r="I4888" s="30">
        <v>3.7008999999999999</v>
      </c>
      <c r="J4888" s="14">
        <v>283</v>
      </c>
      <c r="K4888" s="14">
        <v>61</v>
      </c>
      <c r="L4888" s="12">
        <v>0.41889999999999999</v>
      </c>
      <c r="M4888" s="7">
        <v>2.55230063</v>
      </c>
      <c r="N4888" s="31">
        <v>1.8</v>
      </c>
      <c r="O4888" s="14">
        <f>IFERROR(VLOOKUP($C4888,'site totals'!$J$2:$K$607,2,FALSE),1)</f>
        <v>284.55590000000001</v>
      </c>
      <c r="P4888" s="32" t="s">
        <v>22</v>
      </c>
      <c r="Q4888" s="12">
        <v>0.29475392430000003</v>
      </c>
      <c r="R4888" s="29">
        <v>0.27</v>
      </c>
      <c r="S4888" s="2">
        <f>IF($A4888="site","",VLOOKUP($P4888,margin_ranges!$A$5:$D$10,4,FALSE)/100)</f>
        <v>0.29749999999999999</v>
      </c>
      <c r="T4888" s="6">
        <f>IF(A4888="placement",$J4888*MIN($Q4888,$S4888),"")</f>
        <v>83.415360576900014</v>
      </c>
      <c r="U4888" s="6">
        <f>IF($A4888="placement",T4888,SUMIF($C$10:$C$6209,$C4888,$T$10:$T$6209))</f>
        <v>83.415360576900014</v>
      </c>
      <c r="V4888" s="34">
        <f t="shared" si="230"/>
        <v>-3.390948534246585E-2</v>
      </c>
      <c r="W4888" s="24"/>
      <c r="X4888" s="2" t="str">
        <f>IFERROR(MIN(VLOOKUP($W4888,margin_ranges!$A$5:$D$10,4,FALSE),$Q4888*100)/100,"")</f>
        <v/>
      </c>
      <c r="Y4888" s="6">
        <f t="shared" si="228"/>
        <v>83.415360576900014</v>
      </c>
      <c r="Z4888" s="6">
        <f>IF($A4888="placement",Y4888,SUMIF($C$10:$C$6209,$C4888,$Y$10:$Y$6209))</f>
        <v>83.415360576900014</v>
      </c>
      <c r="AA4888" s="29">
        <f t="shared" si="229"/>
        <v>-3.390948534246585E-2</v>
      </c>
    </row>
    <row r="4889" spans="1:27" x14ac:dyDescent="0.3">
      <c r="A4889" s="16" t="s">
        <v>33</v>
      </c>
      <c r="B4889" s="16" t="s">
        <v>10703</v>
      </c>
      <c r="C4889" s="16" t="s">
        <v>10704</v>
      </c>
      <c r="D4889" s="8" t="s">
        <v>34</v>
      </c>
      <c r="E4889" s="16"/>
      <c r="F4889" s="17">
        <v>0.26958690014861703</v>
      </c>
      <c r="G4889" s="17">
        <v>0</v>
      </c>
      <c r="H4889" s="36">
        <v>21.747900000000001</v>
      </c>
      <c r="I4889" s="36">
        <v>8.0775000000000006</v>
      </c>
      <c r="J4889" s="22">
        <v>610</v>
      </c>
      <c r="K4889" s="22">
        <v>134</v>
      </c>
      <c r="L4889" s="18">
        <v>0.37140000000000001</v>
      </c>
      <c r="M4889" s="19">
        <v>2.5163010099999998</v>
      </c>
      <c r="N4889" s="20">
        <v>1.7686869999999999</v>
      </c>
      <c r="O4889" s="22">
        <f>IFERROR(VLOOKUP($C4889,'site totals'!$J$2:$K$607,2,FALSE),1)</f>
        <v>284.55590000000001</v>
      </c>
      <c r="P4889" s="21"/>
      <c r="Q4889" s="18">
        <v>0.2971083383</v>
      </c>
      <c r="R4889" s="17">
        <v>0.26960000000000001</v>
      </c>
      <c r="S4889" s="18" t="str">
        <f>IF($A4889="site","",VLOOKUP($P4889,margin_ranges!$A$5:$D$10,4,FALSE)/100)</f>
        <v/>
      </c>
      <c r="T4889" s="22" t="str">
        <f>IF(A4889="placement",$J4889*MIN($Q4889,$S4889),"")</f>
        <v/>
      </c>
      <c r="U4889" s="22">
        <f>IF($A4889="placement",T4889,SUMIF($C$10:$C$6209,$C4889,$T$10:$T$6209))</f>
        <v>176.53286057690002</v>
      </c>
      <c r="V4889" s="37">
        <f t="shared" si="230"/>
        <v>-2.7105876359910575E-2</v>
      </c>
      <c r="W4889" s="38"/>
      <c r="X4889" s="18" t="str">
        <f>IFERROR(MIN(VLOOKUP($W4889,margin_ranges!$A$5:$D$10,4,FALSE),$Q4889*100)/100,"")</f>
        <v/>
      </c>
      <c r="Y4889" s="6" t="str">
        <f t="shared" si="228"/>
        <v/>
      </c>
      <c r="Z4889" s="6">
        <f>IF($A4889="placement",Y4889,SUMIF($C$10:$C$6209,$C4889,$Y$10:$Y$6209))</f>
        <v>176.53286057690002</v>
      </c>
      <c r="AA4889" s="17">
        <f t="shared" si="229"/>
        <v>-2.7105876359910575E-2</v>
      </c>
    </row>
    <row r="4890" spans="1:27" hidden="1" x14ac:dyDescent="0.3">
      <c r="A4890" s="8" t="s">
        <v>17</v>
      </c>
      <c r="B4890" s="8" t="s">
        <v>10013</v>
      </c>
      <c r="C4890" s="8" t="s">
        <v>10014</v>
      </c>
      <c r="D4890" s="8" t="s">
        <v>10021</v>
      </c>
      <c r="E4890" s="8" t="s">
        <v>10022</v>
      </c>
      <c r="F4890" s="29">
        <v>0.28999999999999998</v>
      </c>
      <c r="G4890" s="29">
        <v>0</v>
      </c>
      <c r="H4890" s="30">
        <v>4.0427</v>
      </c>
      <c r="I4890" s="30">
        <v>1.2971999999999999</v>
      </c>
      <c r="J4890" s="14">
        <v>55</v>
      </c>
      <c r="K4890" s="14">
        <v>14</v>
      </c>
      <c r="L4890" s="12">
        <v>0.32090000000000002</v>
      </c>
      <c r="M4890" s="7">
        <v>1.4172952999999999</v>
      </c>
      <c r="N4890" s="31">
        <v>1</v>
      </c>
      <c r="O4890" s="14">
        <f>IFERROR(VLOOKUP($C4890,'site totals'!$J$2:$K$607,2,FALSE),1)</f>
        <v>280.87920000000003</v>
      </c>
      <c r="P4890" s="32" t="s">
        <v>22</v>
      </c>
      <c r="Q4890" s="12">
        <v>0.29443073870000003</v>
      </c>
      <c r="R4890" s="29">
        <v>0.28999999999999998</v>
      </c>
      <c r="S4890" s="2">
        <f>IF($A4890="site","",VLOOKUP($P4890,margin_ranges!$A$5:$D$10,4,FALSE)/100)</f>
        <v>0.29749999999999999</v>
      </c>
      <c r="T4890" s="6">
        <f>IF(A4890="placement",$J4890*MIN($Q4890,$S4890),"")</f>
        <v>16.193690628500001</v>
      </c>
      <c r="U4890" s="6">
        <f>IF($A4890="placement",T4890,SUMIF($C$10:$C$6209,$C4890,$T$10:$T$6209))</f>
        <v>16.193690628500001</v>
      </c>
      <c r="V4890" s="34">
        <f t="shared" si="230"/>
        <v>-6.2404770422535005E-3</v>
      </c>
      <c r="W4890" s="24"/>
      <c r="X4890" s="2" t="str">
        <f>IFERROR(MIN(VLOOKUP($W4890,margin_ranges!$A$5:$D$10,4,FALSE),$Q4890*100)/100,"")</f>
        <v/>
      </c>
      <c r="Y4890" s="6">
        <f t="shared" si="228"/>
        <v>16.193690628500001</v>
      </c>
      <c r="Z4890" s="6">
        <f>IF($A4890="placement",Y4890,SUMIF($C$10:$C$6209,$C4890,$Y$10:$Y$6209))</f>
        <v>16.193690628500001</v>
      </c>
      <c r="AA4890" s="29">
        <f t="shared" si="229"/>
        <v>-6.2404770422535005E-3</v>
      </c>
    </row>
    <row r="4891" spans="1:27" hidden="1" x14ac:dyDescent="0.3">
      <c r="A4891" s="8" t="s">
        <v>17</v>
      </c>
      <c r="B4891" s="8" t="s">
        <v>10013</v>
      </c>
      <c r="C4891" s="8" t="s">
        <v>10014</v>
      </c>
      <c r="D4891" s="8" t="s">
        <v>10019</v>
      </c>
      <c r="E4891" s="8" t="s">
        <v>10020</v>
      </c>
      <c r="F4891" s="29">
        <v>0.243739776016106</v>
      </c>
      <c r="G4891" s="29">
        <v>0</v>
      </c>
      <c r="H4891" s="30">
        <v>4.5419</v>
      </c>
      <c r="I4891" s="30">
        <v>1.7601</v>
      </c>
      <c r="J4891" s="14">
        <v>70</v>
      </c>
      <c r="K4891" s="14">
        <v>17</v>
      </c>
      <c r="L4891" s="12">
        <v>0.38750000000000001</v>
      </c>
      <c r="M4891" s="7">
        <v>1.32229617</v>
      </c>
      <c r="N4891" s="31">
        <v>1</v>
      </c>
      <c r="O4891" s="14">
        <f>IFERROR(VLOOKUP($C4891,'site totals'!$J$2:$K$607,2,FALSE),1)</f>
        <v>280.87920000000003</v>
      </c>
      <c r="P4891" s="32" t="s">
        <v>22</v>
      </c>
      <c r="Q4891" s="12">
        <v>0.24373977599999999</v>
      </c>
      <c r="R4891" s="29">
        <v>0.28999999999999998</v>
      </c>
      <c r="S4891" s="2">
        <f>IF($A4891="site","",VLOOKUP($P4891,margin_ranges!$A$5:$D$10,4,FALSE)/100)</f>
        <v>0.29749999999999999</v>
      </c>
      <c r="T4891" s="6">
        <f>IF(A4891="placement",$J4891*MIN($Q4891,$S4891),"")</f>
        <v>17.061784320000001</v>
      </c>
      <c r="U4891" s="6">
        <f>IF($A4891="placement",T4891,SUMIF($C$10:$C$6209,$C4891,$T$10:$T$6209))</f>
        <v>17.061784320000001</v>
      </c>
      <c r="V4891" s="34">
        <f t="shared" si="230"/>
        <v>6.5155245070422696E-2</v>
      </c>
      <c r="W4891" s="24"/>
      <c r="X4891" s="2" t="str">
        <f>IFERROR(MIN(VLOOKUP($W4891,margin_ranges!$A$5:$D$10,4,FALSE),$Q4891*100)/100,"")</f>
        <v/>
      </c>
      <c r="Y4891" s="6">
        <f t="shared" si="228"/>
        <v>17.061784320000001</v>
      </c>
      <c r="Z4891" s="6">
        <f>IF($A4891="placement",Y4891,SUMIF($C$10:$C$6209,$C4891,$Y$10:$Y$6209))</f>
        <v>17.061784320000001</v>
      </c>
      <c r="AA4891" s="29">
        <f t="shared" si="229"/>
        <v>6.5155245070422696E-2</v>
      </c>
    </row>
    <row r="4892" spans="1:27" hidden="1" x14ac:dyDescent="0.3">
      <c r="A4892" s="8" t="s">
        <v>17</v>
      </c>
      <c r="B4892" s="8" t="s">
        <v>10013</v>
      </c>
      <c r="C4892" s="8" t="s">
        <v>10014</v>
      </c>
      <c r="D4892" s="8" t="s">
        <v>10017</v>
      </c>
      <c r="E4892" s="8" t="s">
        <v>10018</v>
      </c>
      <c r="F4892" s="29">
        <v>0.26918580326804797</v>
      </c>
      <c r="G4892" s="29">
        <v>0</v>
      </c>
      <c r="H4892" s="30">
        <v>5.7420999999999998</v>
      </c>
      <c r="I4892" s="30">
        <v>2.6701000000000001</v>
      </c>
      <c r="J4892" s="14">
        <v>110</v>
      </c>
      <c r="K4892" s="14">
        <v>30</v>
      </c>
      <c r="L4892" s="12">
        <v>0.46500000000000002</v>
      </c>
      <c r="M4892" s="7">
        <v>1.3683368600000001</v>
      </c>
      <c r="N4892" s="31">
        <v>1</v>
      </c>
      <c r="O4892" s="14">
        <f>IFERROR(VLOOKUP($C4892,'site totals'!$J$2:$K$607,2,FALSE),1)</f>
        <v>280.87920000000003</v>
      </c>
      <c r="P4892" s="32" t="s">
        <v>22</v>
      </c>
      <c r="Q4892" s="12">
        <v>0.26918580330000003</v>
      </c>
      <c r="R4892" s="29">
        <v>0.32</v>
      </c>
      <c r="S4892" s="2">
        <f>IF($A4892="site","",VLOOKUP($P4892,margin_ranges!$A$5:$D$10,4,FALSE)/100)</f>
        <v>0.29749999999999999</v>
      </c>
      <c r="T4892" s="6">
        <f>IF(A4892="placement",$J4892*MIN($Q4892,$S4892),"")</f>
        <v>29.610438363000004</v>
      </c>
      <c r="U4892" s="6">
        <f>IF($A4892="placement",T4892,SUMIF($C$10:$C$6209,$C4892,$T$10:$T$6209))</f>
        <v>29.610438363000004</v>
      </c>
      <c r="V4892" s="34">
        <f t="shared" si="230"/>
        <v>7.4726759852941305E-2</v>
      </c>
      <c r="W4892" s="24"/>
      <c r="X4892" s="2" t="str">
        <f>IFERROR(MIN(VLOOKUP($W4892,margin_ranges!$A$5:$D$10,4,FALSE),$Q4892*100)/100,"")</f>
        <v/>
      </c>
      <c r="Y4892" s="6">
        <f t="shared" si="228"/>
        <v>29.610438363000004</v>
      </c>
      <c r="Z4892" s="6">
        <f>IF($A4892="placement",Y4892,SUMIF($C$10:$C$6209,$C4892,$Y$10:$Y$6209))</f>
        <v>29.610438363000004</v>
      </c>
      <c r="AA4892" s="29">
        <f t="shared" si="229"/>
        <v>7.4726759852941305E-2</v>
      </c>
    </row>
    <row r="4893" spans="1:27" hidden="1" x14ac:dyDescent="0.3">
      <c r="A4893" s="8" t="s">
        <v>17</v>
      </c>
      <c r="B4893" s="8" t="s">
        <v>10013</v>
      </c>
      <c r="C4893" s="8" t="s">
        <v>10014</v>
      </c>
      <c r="D4893" s="8" t="s">
        <v>10015</v>
      </c>
      <c r="E4893" s="8" t="s">
        <v>10016</v>
      </c>
      <c r="F4893" s="29">
        <v>0.21634563775617299</v>
      </c>
      <c r="G4893" s="29">
        <v>1</v>
      </c>
      <c r="H4893" s="30">
        <v>49.629100000000001</v>
      </c>
      <c r="I4893" s="30">
        <v>9.5945999999999998</v>
      </c>
      <c r="J4893" s="14">
        <v>367</v>
      </c>
      <c r="K4893" s="14">
        <v>80</v>
      </c>
      <c r="L4893" s="12">
        <v>0.1933</v>
      </c>
      <c r="M4893" s="7">
        <v>1.27607278</v>
      </c>
      <c r="N4893" s="31">
        <v>1</v>
      </c>
      <c r="O4893" s="14">
        <f>IFERROR(VLOOKUP($C4893,'site totals'!$J$2:$K$607,2,FALSE),1)</f>
        <v>280.87920000000003</v>
      </c>
      <c r="P4893" s="32" t="s">
        <v>22</v>
      </c>
      <c r="Q4893" s="12">
        <v>0.21634563779999999</v>
      </c>
      <c r="R4893" s="29">
        <v>0.27</v>
      </c>
      <c r="S4893" s="2">
        <f>IF($A4893="site","",VLOOKUP($P4893,margin_ranges!$A$5:$D$10,4,FALSE)/100)</f>
        <v>0.29749999999999999</v>
      </c>
      <c r="T4893" s="6">
        <f>IF(A4893="placement",$J4893*MIN($Q4893,$S4893),"")</f>
        <v>79.398849072600001</v>
      </c>
      <c r="U4893" s="6">
        <f>IF($A4893="placement",T4893,SUMIF($C$10:$C$6209,$C4893,$T$10:$T$6209))</f>
        <v>79.398849072600001</v>
      </c>
      <c r="V4893" s="34">
        <f t="shared" si="230"/>
        <v>7.349912630137001E-2</v>
      </c>
      <c r="W4893" s="24"/>
      <c r="X4893" s="2" t="str">
        <f>IFERROR(MIN(VLOOKUP($W4893,margin_ranges!$A$5:$D$10,4,FALSE),$Q4893*100)/100,"")</f>
        <v/>
      </c>
      <c r="Y4893" s="6">
        <f t="shared" si="228"/>
        <v>79.398849072600001</v>
      </c>
      <c r="Z4893" s="6">
        <f>IF($A4893="placement",Y4893,SUMIF($C$10:$C$6209,$C4893,$Y$10:$Y$6209))</f>
        <v>79.398849072600001</v>
      </c>
      <c r="AA4893" s="29">
        <f t="shared" si="229"/>
        <v>7.349912630137001E-2</v>
      </c>
    </row>
    <row r="4894" spans="1:27" x14ac:dyDescent="0.3">
      <c r="A4894" s="16" t="s">
        <v>33</v>
      </c>
      <c r="B4894" s="16" t="s">
        <v>10013</v>
      </c>
      <c r="C4894" s="16" t="s">
        <v>10014</v>
      </c>
      <c r="D4894" s="8" t="s">
        <v>34</v>
      </c>
      <c r="E4894" s="16"/>
      <c r="F4894" s="17">
        <v>0.236301584453387</v>
      </c>
      <c r="G4894" s="17">
        <v>0.61025238000000004</v>
      </c>
      <c r="H4894" s="36">
        <v>63.9557</v>
      </c>
      <c r="I4894" s="36">
        <v>15.321899999999999</v>
      </c>
      <c r="J4894" s="22">
        <v>602</v>
      </c>
      <c r="K4894" s="22">
        <v>140</v>
      </c>
      <c r="L4894" s="18">
        <v>0.23960000000000001</v>
      </c>
      <c r="M4894" s="19">
        <v>1.30941741</v>
      </c>
      <c r="N4894" s="20">
        <v>1</v>
      </c>
      <c r="O4894" s="22">
        <f>IFERROR(VLOOKUP($C4894,'site totals'!$J$2:$K$607,2,FALSE),1)</f>
        <v>280.87920000000003</v>
      </c>
      <c r="P4894" s="21"/>
      <c r="Q4894" s="18">
        <v>0.23630158449999999</v>
      </c>
      <c r="R4894" s="17">
        <v>0.2833</v>
      </c>
      <c r="S4894" s="18" t="str">
        <f>IF($A4894="site","",VLOOKUP($P4894,margin_ranges!$A$5:$D$10,4,FALSE)/100)</f>
        <v/>
      </c>
      <c r="T4894" s="22" t="str">
        <f>IF(A4894="placement",$J4894*MIN($Q4894,$S4894),"")</f>
        <v/>
      </c>
      <c r="U4894" s="22">
        <f>IF($A4894="placement",T4894,SUMIF($C$10:$C$6209,$C4894,$T$10:$T$6209))</f>
        <v>142.26476238410001</v>
      </c>
      <c r="V4894" s="37">
        <f t="shared" si="230"/>
        <v>6.5550155859010584E-2</v>
      </c>
      <c r="W4894" s="38"/>
      <c r="X4894" s="18" t="str">
        <f>IFERROR(MIN(VLOOKUP($W4894,margin_ranges!$A$5:$D$10,4,FALSE),$Q4894*100)/100,"")</f>
        <v/>
      </c>
      <c r="Y4894" s="6" t="str">
        <f t="shared" si="228"/>
        <v/>
      </c>
      <c r="Z4894" s="6">
        <f>IF($A4894="placement",Y4894,SUMIF($C$10:$C$6209,$C4894,$Y$10:$Y$6209))</f>
        <v>142.26476238410001</v>
      </c>
      <c r="AA4894" s="17">
        <f t="shared" si="229"/>
        <v>6.5550155859010584E-2</v>
      </c>
    </row>
    <row r="4895" spans="1:27" hidden="1" x14ac:dyDescent="0.3">
      <c r="A4895" s="8" t="s">
        <v>17</v>
      </c>
      <c r="B4895" s="8" t="s">
        <v>11454</v>
      </c>
      <c r="C4895" s="8" t="s">
        <v>11455</v>
      </c>
      <c r="D4895" s="8" t="s">
        <v>11456</v>
      </c>
      <c r="E4895" s="8" t="s">
        <v>11457</v>
      </c>
      <c r="F4895" s="29">
        <v>0.249999999999999</v>
      </c>
      <c r="G4895" s="29">
        <v>0</v>
      </c>
      <c r="H4895" s="30">
        <v>15.577400000000001</v>
      </c>
      <c r="I4895" s="30">
        <v>0.50080000000000002</v>
      </c>
      <c r="J4895" s="14">
        <v>42</v>
      </c>
      <c r="K4895" s="14">
        <v>11</v>
      </c>
      <c r="L4895" s="12">
        <v>3.2099999999999997E-2</v>
      </c>
      <c r="M4895" s="7">
        <v>2.8225930699999999</v>
      </c>
      <c r="N4895" s="31">
        <v>2</v>
      </c>
      <c r="O4895" s="14">
        <f>IFERROR(VLOOKUP($C4895,'site totals'!$J$2:$K$607,2,FALSE),1)</f>
        <v>278.94450000000001</v>
      </c>
      <c r="P4895" s="32" t="s">
        <v>91</v>
      </c>
      <c r="Q4895" s="12">
        <v>0.29143169000000002</v>
      </c>
      <c r="R4895" s="29">
        <v>0.25</v>
      </c>
      <c r="S4895" s="2">
        <f>IF($A4895="site","",VLOOKUP($P4895,margin_ranges!$A$5:$D$10,4,FALSE)/100)</f>
        <v>0.29749999999999999</v>
      </c>
      <c r="T4895" s="6">
        <f>IF(A4895="placement",$J4895*MIN($Q4895,$S4895),"")</f>
        <v>12.24013098</v>
      </c>
      <c r="U4895" s="6">
        <f>IF($A4895="placement",T4895,SUMIF($C$10:$C$6209,$C4895,$T$10:$T$6209))</f>
        <v>12.24013098</v>
      </c>
      <c r="V4895" s="34">
        <f t="shared" si="230"/>
        <v>-5.5242253333333324E-2</v>
      </c>
      <c r="W4895" s="24"/>
      <c r="X4895" s="2" t="str">
        <f>IFERROR(MIN(VLOOKUP($W4895,margin_ranges!$A$5:$D$10,4,FALSE),$Q4895*100)/100,"")</f>
        <v/>
      </c>
      <c r="Y4895" s="6">
        <f t="shared" si="228"/>
        <v>12.24013098</v>
      </c>
      <c r="Z4895" s="6">
        <f>IF($A4895="placement",Y4895,SUMIF($C$10:$C$6209,$C4895,$Y$10:$Y$6209))</f>
        <v>12.24013098</v>
      </c>
      <c r="AA4895" s="29">
        <f t="shared" si="229"/>
        <v>-5.5242253333333324E-2</v>
      </c>
    </row>
    <row r="4896" spans="1:27" hidden="1" x14ac:dyDescent="0.3">
      <c r="A4896" s="8" t="s">
        <v>17</v>
      </c>
      <c r="B4896" s="8" t="s">
        <v>11454</v>
      </c>
      <c r="C4896" s="8" t="s">
        <v>11455</v>
      </c>
      <c r="D4896" s="8" t="s">
        <v>11468</v>
      </c>
      <c r="E4896" s="8" t="s">
        <v>11469</v>
      </c>
      <c r="F4896" s="29">
        <v>0.3</v>
      </c>
      <c r="G4896" s="29">
        <v>0</v>
      </c>
      <c r="H4896" s="30">
        <v>47.5047</v>
      </c>
      <c r="I4896" s="30">
        <v>2.1295999999999999</v>
      </c>
      <c r="J4896" s="14">
        <v>120</v>
      </c>
      <c r="K4896" s="14">
        <v>36</v>
      </c>
      <c r="L4896" s="12">
        <v>4.48E-2</v>
      </c>
      <c r="M4896" s="7">
        <v>1.8813516699999999</v>
      </c>
      <c r="N4896" s="31">
        <v>1.25</v>
      </c>
      <c r="O4896" s="14">
        <f>IFERROR(VLOOKUP($C4896,'site totals'!$J$2:$K$607,2,FALSE),1)</f>
        <v>278.94450000000001</v>
      </c>
      <c r="P4896" s="32" t="s">
        <v>161</v>
      </c>
      <c r="Q4896" s="12">
        <v>0.3355840799</v>
      </c>
      <c r="R4896" s="29">
        <v>0.3</v>
      </c>
      <c r="S4896" s="2">
        <f>IF($A4896="site","",VLOOKUP($P4896,margin_ranges!$A$5:$D$10,4,FALSE)/100)</f>
        <v>0.43</v>
      </c>
      <c r="T4896" s="6">
        <f>IF(A4896="placement",$J4896*MIN($Q4896,$S4896),"")</f>
        <v>40.270089587999998</v>
      </c>
      <c r="U4896" s="6">
        <f>IF($A4896="placement",T4896,SUMIF($C$10:$C$6209,$C4896,$T$10:$T$6209))</f>
        <v>40.270089587999998</v>
      </c>
      <c r="V4896" s="34">
        <f t="shared" si="230"/>
        <v>-5.0834399857142776E-2</v>
      </c>
      <c r="W4896" s="24"/>
      <c r="X4896" s="2" t="str">
        <f>IFERROR(MIN(VLOOKUP($W4896,margin_ranges!$A$5:$D$10,4,FALSE),$Q4896*100)/100,"")</f>
        <v/>
      </c>
      <c r="Y4896" s="6">
        <f t="shared" ref="Y4896:Y4959" si="231">IF(A4896="placement",IF($X4896="",$T4896,$J4896*MIN($Q4896,$X4896)),"")</f>
        <v>40.270089587999998</v>
      </c>
      <c r="Z4896" s="6">
        <f>IF($A4896="placement",Y4896,SUMIF($C$10:$C$6209,$C4896,$Y$10:$Y$6209))</f>
        <v>40.270089587999998</v>
      </c>
      <c r="AA4896" s="29">
        <f t="shared" ref="AA4896:AA4959" si="232">($J4896-$Z4896)/($J4896*(1-$R4896))-1</f>
        <v>-5.0834399857142776E-2</v>
      </c>
    </row>
    <row r="4897" spans="1:27" hidden="1" x14ac:dyDescent="0.3">
      <c r="A4897" s="8" t="s">
        <v>17</v>
      </c>
      <c r="B4897" s="8" t="s">
        <v>11454</v>
      </c>
      <c r="C4897" s="8" t="s">
        <v>11455</v>
      </c>
      <c r="D4897" s="8" t="s">
        <v>11460</v>
      </c>
      <c r="E4897" s="8" t="s">
        <v>11461</v>
      </c>
      <c r="F4897" s="29">
        <v>0.25</v>
      </c>
      <c r="G4897" s="29">
        <v>0</v>
      </c>
      <c r="H4897" s="30">
        <v>6.2850999999999999</v>
      </c>
      <c r="I4897" s="30">
        <v>1.3577999999999999</v>
      </c>
      <c r="J4897" s="14">
        <v>98</v>
      </c>
      <c r="K4897" s="14">
        <v>25</v>
      </c>
      <c r="L4897" s="12">
        <v>0.216</v>
      </c>
      <c r="M4897" s="7">
        <v>2.41481404</v>
      </c>
      <c r="N4897" s="31">
        <v>1.75</v>
      </c>
      <c r="O4897" s="14">
        <f>IFERROR(VLOOKUP($C4897,'site totals'!$J$2:$K$607,2,FALSE),1)</f>
        <v>278.94450000000001</v>
      </c>
      <c r="P4897" s="32" t="s">
        <v>91</v>
      </c>
      <c r="Q4897" s="12">
        <v>0.2753065146</v>
      </c>
      <c r="R4897" s="29">
        <v>0.25</v>
      </c>
      <c r="S4897" s="2">
        <f>IF($A4897="site","",VLOOKUP($P4897,margin_ranges!$A$5:$D$10,4,FALSE)/100)</f>
        <v>0.29749999999999999</v>
      </c>
      <c r="T4897" s="6">
        <f>IF(A4897="placement",$J4897*MIN($Q4897,$S4897),"")</f>
        <v>26.980038430800001</v>
      </c>
      <c r="U4897" s="6">
        <f>IF($A4897="placement",T4897,SUMIF($C$10:$C$6209,$C4897,$T$10:$T$6209))</f>
        <v>26.980038430800001</v>
      </c>
      <c r="V4897" s="34">
        <f t="shared" si="230"/>
        <v>-3.3742019466666551E-2</v>
      </c>
      <c r="W4897" s="24"/>
      <c r="X4897" s="2" t="str">
        <f>IFERROR(MIN(VLOOKUP($W4897,margin_ranges!$A$5:$D$10,4,FALSE),$Q4897*100)/100,"")</f>
        <v/>
      </c>
      <c r="Y4897" s="6">
        <f t="shared" si="231"/>
        <v>26.980038430800001</v>
      </c>
      <c r="Z4897" s="6">
        <f>IF($A4897="placement",Y4897,SUMIF($C$10:$C$6209,$C4897,$Y$10:$Y$6209))</f>
        <v>26.980038430800001</v>
      </c>
      <c r="AA4897" s="29">
        <f t="shared" si="232"/>
        <v>-3.3742019466666551E-2</v>
      </c>
    </row>
    <row r="4898" spans="1:27" hidden="1" x14ac:dyDescent="0.3">
      <c r="A4898" s="8" t="s">
        <v>17</v>
      </c>
      <c r="B4898" s="8" t="s">
        <v>11454</v>
      </c>
      <c r="C4898" s="8" t="s">
        <v>11455</v>
      </c>
      <c r="D4898" s="8" t="s">
        <v>11466</v>
      </c>
      <c r="E4898" s="8" t="s">
        <v>11467</v>
      </c>
      <c r="F4898" s="29">
        <v>0.25</v>
      </c>
      <c r="G4898" s="29">
        <v>0</v>
      </c>
      <c r="H4898" s="30">
        <v>1.9814000000000001</v>
      </c>
      <c r="I4898" s="30">
        <v>0.42630000000000001</v>
      </c>
      <c r="J4898" s="14">
        <v>31</v>
      </c>
      <c r="K4898" s="14">
        <v>8</v>
      </c>
      <c r="L4898" s="12">
        <v>0.21510000000000001</v>
      </c>
      <c r="M4898" s="7">
        <v>2.39684987</v>
      </c>
      <c r="N4898" s="31">
        <v>1.75</v>
      </c>
      <c r="O4898" s="14">
        <f>IFERROR(VLOOKUP($C4898,'site totals'!$J$2:$K$607,2,FALSE),1)</f>
        <v>278.94450000000001</v>
      </c>
      <c r="P4898" s="32" t="s">
        <v>91</v>
      </c>
      <c r="Q4898" s="12">
        <v>0.26987500349999999</v>
      </c>
      <c r="R4898" s="29">
        <v>0.25</v>
      </c>
      <c r="S4898" s="2">
        <f>IF($A4898="site","",VLOOKUP($P4898,margin_ranges!$A$5:$D$10,4,FALSE)/100)</f>
        <v>0.29749999999999999</v>
      </c>
      <c r="T4898" s="6">
        <f>IF(A4898="placement",$J4898*MIN($Q4898,$S4898),"")</f>
        <v>8.3661251085000004</v>
      </c>
      <c r="U4898" s="6">
        <f>IF($A4898="placement",T4898,SUMIF($C$10:$C$6209,$C4898,$T$10:$T$6209))</f>
        <v>8.3661251085000004</v>
      </c>
      <c r="V4898" s="34">
        <f t="shared" si="230"/>
        <v>-2.6500004666666688E-2</v>
      </c>
      <c r="W4898" s="24"/>
      <c r="X4898" s="2" t="str">
        <f>IFERROR(MIN(VLOOKUP($W4898,margin_ranges!$A$5:$D$10,4,FALSE),$Q4898*100)/100,"")</f>
        <v/>
      </c>
      <c r="Y4898" s="6">
        <f t="shared" si="231"/>
        <v>8.3661251085000004</v>
      </c>
      <c r="Z4898" s="6">
        <f>IF($A4898="placement",Y4898,SUMIF($C$10:$C$6209,$C4898,$Y$10:$Y$6209))</f>
        <v>8.3661251085000004</v>
      </c>
      <c r="AA4898" s="29">
        <f t="shared" si="232"/>
        <v>-2.6500004666666688E-2</v>
      </c>
    </row>
    <row r="4899" spans="1:27" hidden="1" x14ac:dyDescent="0.3">
      <c r="A4899" s="8" t="s">
        <v>17</v>
      </c>
      <c r="B4899" s="8" t="s">
        <v>11454</v>
      </c>
      <c r="C4899" s="8" t="s">
        <v>11455</v>
      </c>
      <c r="D4899" s="33" t="s">
        <v>11470</v>
      </c>
      <c r="E4899" s="8" t="s">
        <v>11471</v>
      </c>
      <c r="F4899" s="29">
        <v>0.3</v>
      </c>
      <c r="G4899" s="29">
        <v>0</v>
      </c>
      <c r="H4899" s="30">
        <v>44.717100000000002</v>
      </c>
      <c r="I4899" s="30">
        <v>1.2191000000000001</v>
      </c>
      <c r="J4899" s="14">
        <v>107</v>
      </c>
      <c r="K4899" s="14">
        <v>31</v>
      </c>
      <c r="L4899" s="12">
        <v>2.7300000000000001E-2</v>
      </c>
      <c r="M4899" s="7">
        <v>2.9205835800000002</v>
      </c>
      <c r="N4899" s="31">
        <v>2</v>
      </c>
      <c r="O4899" s="14">
        <f>IFERROR(VLOOKUP($C4899,'site totals'!$J$2:$K$607,2,FALSE),1)</f>
        <v>278.94450000000001</v>
      </c>
      <c r="P4899" s="32" t="s">
        <v>161</v>
      </c>
      <c r="Q4899" s="12">
        <v>0.3152053541</v>
      </c>
      <c r="R4899" s="29">
        <v>0.3</v>
      </c>
      <c r="S4899" s="2">
        <f>IF($A4899="site","",VLOOKUP($P4899,margin_ranges!$A$5:$D$10,4,FALSE)/100)</f>
        <v>0.43</v>
      </c>
      <c r="T4899" s="6">
        <f>IF(A4899="placement",$J4899*MIN($Q4899,$S4899),"")</f>
        <v>33.726972888699997</v>
      </c>
      <c r="U4899" s="6">
        <f>IF($A4899="placement",T4899,SUMIF($C$10:$C$6209,$C4899,$T$10:$T$6209))</f>
        <v>33.726972888699997</v>
      </c>
      <c r="V4899" s="34">
        <f t="shared" si="230"/>
        <v>-2.1721934428571399E-2</v>
      </c>
      <c r="W4899" s="24"/>
      <c r="X4899" s="2" t="str">
        <f>IFERROR(MIN(VLOOKUP($W4899,margin_ranges!$A$5:$D$10,4,FALSE),$Q4899*100)/100,"")</f>
        <v/>
      </c>
      <c r="Y4899" s="6">
        <f t="shared" si="231"/>
        <v>33.726972888699997</v>
      </c>
      <c r="Z4899" s="6">
        <f>IF($A4899="placement",Y4899,SUMIF($C$10:$C$6209,$C4899,$Y$10:$Y$6209))</f>
        <v>33.726972888699997</v>
      </c>
      <c r="AA4899" s="29">
        <f t="shared" si="232"/>
        <v>-2.1721934428571399E-2</v>
      </c>
    </row>
    <row r="4900" spans="1:27" hidden="1" x14ac:dyDescent="0.3">
      <c r="A4900" s="8" t="s">
        <v>17</v>
      </c>
      <c r="B4900" s="8" t="s">
        <v>11454</v>
      </c>
      <c r="C4900" s="8" t="s">
        <v>11455</v>
      </c>
      <c r="D4900" s="8" t="s">
        <v>11464</v>
      </c>
      <c r="E4900" s="8" t="s">
        <v>11465</v>
      </c>
      <c r="F4900" s="29">
        <v>0.27999999999999903</v>
      </c>
      <c r="G4900" s="29">
        <v>0</v>
      </c>
      <c r="H4900" s="30">
        <v>10.0802</v>
      </c>
      <c r="I4900" s="30">
        <v>0.28670000000000001</v>
      </c>
      <c r="J4900" s="14">
        <v>27</v>
      </c>
      <c r="K4900" s="14">
        <v>8</v>
      </c>
      <c r="L4900" s="12">
        <v>2.8400000000000002E-2</v>
      </c>
      <c r="M4900" s="7">
        <v>3.17899851</v>
      </c>
      <c r="N4900" s="31">
        <v>2.25</v>
      </c>
      <c r="O4900" s="14">
        <f>IFERROR(VLOOKUP($C4900,'site totals'!$J$2:$K$607,2,FALSE),1)</f>
        <v>278.94450000000001</v>
      </c>
      <c r="P4900" s="32" t="s">
        <v>91</v>
      </c>
      <c r="Q4900" s="12">
        <v>0.2922299283</v>
      </c>
      <c r="R4900" s="29">
        <v>0.28000000000000003</v>
      </c>
      <c r="S4900" s="2">
        <f>IF($A4900="site","",VLOOKUP($P4900,margin_ranges!$A$5:$D$10,4,FALSE)/100)</f>
        <v>0.29749999999999999</v>
      </c>
      <c r="T4900" s="6">
        <f>IF(A4900="placement",$J4900*MIN($Q4900,$S4900),"")</f>
        <v>7.8902080641000003</v>
      </c>
      <c r="U4900" s="6">
        <f>IF($A4900="placement",T4900,SUMIF($C$10:$C$6209,$C4900,$T$10:$T$6209))</f>
        <v>7.8902080641000003</v>
      </c>
      <c r="V4900" s="34">
        <f t="shared" si="230"/>
        <v>-1.6986011527777678E-2</v>
      </c>
      <c r="W4900" s="24"/>
      <c r="X4900" s="2" t="str">
        <f>IFERROR(MIN(VLOOKUP($W4900,margin_ranges!$A$5:$D$10,4,FALSE),$Q4900*100)/100,"")</f>
        <v/>
      </c>
      <c r="Y4900" s="6">
        <f t="shared" si="231"/>
        <v>7.8902080641000003</v>
      </c>
      <c r="Z4900" s="6">
        <f>IF($A4900="placement",Y4900,SUMIF($C$10:$C$6209,$C4900,$Y$10:$Y$6209))</f>
        <v>7.8902080641000003</v>
      </c>
      <c r="AA4900" s="29">
        <f t="shared" si="232"/>
        <v>-1.6986011527777678E-2</v>
      </c>
    </row>
    <row r="4901" spans="1:27" hidden="1" x14ac:dyDescent="0.3">
      <c r="A4901" s="8" t="s">
        <v>17</v>
      </c>
      <c r="B4901" s="8" t="s">
        <v>11454</v>
      </c>
      <c r="C4901" s="8" t="s">
        <v>11455</v>
      </c>
      <c r="D4901" s="8" t="s">
        <v>11462</v>
      </c>
      <c r="E4901" s="8" t="s">
        <v>11463</v>
      </c>
      <c r="F4901" s="29">
        <v>4.3515403448822501E-2</v>
      </c>
      <c r="G4901" s="29">
        <v>0</v>
      </c>
      <c r="H4901" s="30">
        <v>22.855899999999998</v>
      </c>
      <c r="I4901" s="30">
        <v>0.22159999999999999</v>
      </c>
      <c r="J4901" s="14">
        <v>12</v>
      </c>
      <c r="K4901" s="14">
        <v>1</v>
      </c>
      <c r="L4901" s="12">
        <v>9.7000000000000003E-3</v>
      </c>
      <c r="M4901" s="7">
        <v>1.8296165</v>
      </c>
      <c r="N4901" s="31">
        <v>1.75</v>
      </c>
      <c r="O4901" s="14">
        <f>IFERROR(VLOOKUP($C4901,'site totals'!$J$2:$K$607,2,FALSE),1)</f>
        <v>278.94450000000001</v>
      </c>
      <c r="P4901" s="32" t="s">
        <v>161</v>
      </c>
      <c r="Q4901" s="12">
        <v>4.35154034E-2</v>
      </c>
      <c r="R4901" s="29">
        <v>0.25</v>
      </c>
      <c r="S4901" s="2">
        <f>IF($A4901="site","",VLOOKUP($P4901,margin_ranges!$A$5:$D$10,4,FALSE)/100)</f>
        <v>0.43</v>
      </c>
      <c r="T4901" s="6">
        <f>IF(A4901="placement",$J4901*MIN($Q4901,$S4901),"")</f>
        <v>0.52218484080000005</v>
      </c>
      <c r="U4901" s="6">
        <f>IF($A4901="placement",T4901,SUMIF($C$10:$C$6209,$C4901,$T$10:$T$6209))</f>
        <v>0.52218484080000005</v>
      </c>
      <c r="V4901" s="34">
        <f t="shared" si="230"/>
        <v>0.27531279546666676</v>
      </c>
      <c r="W4901" s="24"/>
      <c r="X4901" s="2" t="str">
        <f>IFERROR(MIN(VLOOKUP($W4901,margin_ranges!$A$5:$D$10,4,FALSE),$Q4901*100)/100,"")</f>
        <v/>
      </c>
      <c r="Y4901" s="6">
        <f t="shared" si="231"/>
        <v>0.52218484080000005</v>
      </c>
      <c r="Z4901" s="6">
        <f>IF($A4901="placement",Y4901,SUMIF($C$10:$C$6209,$C4901,$Y$10:$Y$6209))</f>
        <v>0.52218484080000005</v>
      </c>
      <c r="AA4901" s="29">
        <f t="shared" si="232"/>
        <v>0.27531279546666676</v>
      </c>
    </row>
    <row r="4902" spans="1:27" hidden="1" x14ac:dyDescent="0.3">
      <c r="A4902" s="8" t="s">
        <v>17</v>
      </c>
      <c r="B4902" s="8" t="s">
        <v>11454</v>
      </c>
      <c r="C4902" s="8" t="s">
        <v>11455</v>
      </c>
      <c r="D4902" s="8" t="s">
        <v>11474</v>
      </c>
      <c r="E4902" s="8" t="s">
        <v>11475</v>
      </c>
      <c r="F4902" s="29">
        <v>0.25993848296674599</v>
      </c>
      <c r="G4902" s="29">
        <v>0</v>
      </c>
      <c r="H4902" s="30">
        <v>1.4611000000000001</v>
      </c>
      <c r="I4902" s="30">
        <v>0.22770000000000001</v>
      </c>
      <c r="J4902" s="14">
        <v>18</v>
      </c>
      <c r="K4902" s="14">
        <v>5</v>
      </c>
      <c r="L4902" s="12">
        <v>0.15590000000000001</v>
      </c>
      <c r="M4902" s="7">
        <v>2.7024780399999999</v>
      </c>
      <c r="N4902" s="31">
        <v>2</v>
      </c>
      <c r="O4902" s="14">
        <f>IFERROR(VLOOKUP($C4902,'site totals'!$J$2:$K$607,2,FALSE),1)</f>
        <v>278.94450000000001</v>
      </c>
      <c r="P4902" s="32" t="s">
        <v>22</v>
      </c>
      <c r="Q4902" s="12">
        <v>0.259938483</v>
      </c>
      <c r="R4902" s="29">
        <v>0.28999999999999998</v>
      </c>
      <c r="S4902" s="2">
        <f>IF($A4902="site","",VLOOKUP($P4902,margin_ranges!$A$5:$D$10,4,FALSE)/100)</f>
        <v>0.29749999999999999</v>
      </c>
      <c r="T4902" s="6">
        <f>IF(A4902="placement",$J4902*MIN($Q4902,$S4902),"")</f>
        <v>4.678892694</v>
      </c>
      <c r="U4902" s="6">
        <f>IF($A4902="placement",T4902,SUMIF($C$10:$C$6209,$C4902,$T$10:$T$6209))</f>
        <v>4.678892694</v>
      </c>
      <c r="V4902" s="34">
        <f t="shared" si="230"/>
        <v>4.2340164788732482E-2</v>
      </c>
      <c r="W4902" s="24"/>
      <c r="X4902" s="2" t="str">
        <f>IFERROR(MIN(VLOOKUP($W4902,margin_ranges!$A$5:$D$10,4,FALSE),$Q4902*100)/100,"")</f>
        <v/>
      </c>
      <c r="Y4902" s="6">
        <f t="shared" si="231"/>
        <v>4.678892694</v>
      </c>
      <c r="Z4902" s="6">
        <f>IF($A4902="placement",Y4902,SUMIF($C$10:$C$6209,$C4902,$Y$10:$Y$6209))</f>
        <v>4.678892694</v>
      </c>
      <c r="AA4902" s="29">
        <f t="shared" si="232"/>
        <v>4.2340164788732482E-2</v>
      </c>
    </row>
    <row r="4903" spans="1:27" hidden="1" x14ac:dyDescent="0.3">
      <c r="A4903" s="8" t="s">
        <v>17</v>
      </c>
      <c r="B4903" s="8" t="s">
        <v>11454</v>
      </c>
      <c r="C4903" s="8" t="s">
        <v>11455</v>
      </c>
      <c r="D4903" s="8" t="s">
        <v>11472</v>
      </c>
      <c r="E4903" s="8" t="s">
        <v>11473</v>
      </c>
      <c r="F4903" s="29">
        <v>0.26664659955178799</v>
      </c>
      <c r="G4903" s="29">
        <v>0</v>
      </c>
      <c r="H4903" s="30">
        <v>7.6555999999999997</v>
      </c>
      <c r="I4903" s="30">
        <v>1.4519</v>
      </c>
      <c r="J4903" s="14">
        <v>104</v>
      </c>
      <c r="K4903" s="14">
        <v>28</v>
      </c>
      <c r="L4903" s="12">
        <v>0.18959999999999999</v>
      </c>
      <c r="M4903" s="7">
        <v>2.3862983400000002</v>
      </c>
      <c r="N4903" s="31">
        <v>1.75</v>
      </c>
      <c r="O4903" s="14">
        <f>IFERROR(VLOOKUP($C4903,'site totals'!$J$2:$K$607,2,FALSE),1)</f>
        <v>278.94450000000001</v>
      </c>
      <c r="P4903" s="32" t="s">
        <v>91</v>
      </c>
      <c r="Q4903" s="12">
        <v>0.26664659959999998</v>
      </c>
      <c r="R4903" s="29">
        <v>0.33</v>
      </c>
      <c r="S4903" s="2">
        <f>IF($A4903="site","",VLOOKUP($P4903,margin_ranges!$A$5:$D$10,4,FALSE)/100)</f>
        <v>0.29749999999999999</v>
      </c>
      <c r="T4903" s="6">
        <f>IF(A4903="placement",$J4903*MIN($Q4903,$S4903),"")</f>
        <v>27.731246358399996</v>
      </c>
      <c r="U4903" s="6">
        <f>IF($A4903="placement",T4903,SUMIF($C$10:$C$6209,$C4903,$T$10:$T$6209))</f>
        <v>27.731246358399996</v>
      </c>
      <c r="V4903" s="34">
        <f t="shared" ref="V4903:V4966" si="233">($J4903-$U4903)/($J4903*(1-$R4903))-1</f>
        <v>9.4557314029850792E-2</v>
      </c>
      <c r="W4903" s="24"/>
      <c r="X4903" s="2" t="str">
        <f>IFERROR(MIN(VLOOKUP($W4903,margin_ranges!$A$5:$D$10,4,FALSE),$Q4903*100)/100,"")</f>
        <v/>
      </c>
      <c r="Y4903" s="6">
        <f t="shared" si="231"/>
        <v>27.731246358399996</v>
      </c>
      <c r="Z4903" s="6">
        <f>IF($A4903="placement",Y4903,SUMIF($C$10:$C$6209,$C4903,$Y$10:$Y$6209))</f>
        <v>27.731246358399996</v>
      </c>
      <c r="AA4903" s="29">
        <f t="shared" si="232"/>
        <v>9.4557314029850792E-2</v>
      </c>
    </row>
    <row r="4904" spans="1:27" hidden="1" x14ac:dyDescent="0.3">
      <c r="A4904" s="8" t="s">
        <v>17</v>
      </c>
      <c r="B4904" s="8" t="s">
        <v>11454</v>
      </c>
      <c r="C4904" s="8" t="s">
        <v>11455</v>
      </c>
      <c r="D4904" s="8" t="s">
        <v>11458</v>
      </c>
      <c r="E4904" s="8" t="s">
        <v>11459</v>
      </c>
      <c r="F4904" s="29">
        <v>0.32</v>
      </c>
      <c r="G4904" s="29">
        <v>0</v>
      </c>
      <c r="H4904" s="30">
        <v>14.8583</v>
      </c>
      <c r="I4904" s="30">
        <v>0.36359999999999998</v>
      </c>
      <c r="J4904" s="14">
        <v>33</v>
      </c>
      <c r="K4904" s="14">
        <v>9</v>
      </c>
      <c r="L4904" s="12">
        <v>2.4500000000000001E-2</v>
      </c>
      <c r="M4904" s="7">
        <v>2.9853466900000001</v>
      </c>
      <c r="N4904" s="31">
        <v>2</v>
      </c>
      <c r="O4904" s="14">
        <f>IFERROR(VLOOKUP($C4904,'site totals'!$J$2:$K$607,2,FALSE),1)</f>
        <v>278.94450000000001</v>
      </c>
      <c r="P4904" s="32" t="s">
        <v>22</v>
      </c>
      <c r="Q4904" s="12">
        <v>0.3300610591</v>
      </c>
      <c r="R4904" s="29">
        <v>0.32</v>
      </c>
      <c r="S4904" s="2">
        <f>IF($A4904="site","",VLOOKUP($P4904,margin_ranges!$A$5:$D$10,4,FALSE)/100)</f>
        <v>0.29749999999999999</v>
      </c>
      <c r="T4904" s="6">
        <f>IF(A4904="placement",$J4904*MIN($Q4904,$S4904),"")</f>
        <v>9.817499999999999</v>
      </c>
      <c r="U4904" s="6">
        <f>IF($A4904="placement",T4904,SUMIF($C$10:$C$6209,$C4904,$T$10:$T$6209))</f>
        <v>9.817499999999999</v>
      </c>
      <c r="V4904" s="34">
        <f t="shared" si="233"/>
        <v>3.3088235294117752E-2</v>
      </c>
      <c r="W4904" s="24"/>
      <c r="X4904" s="2" t="str">
        <f>IFERROR(MIN(VLOOKUP($W4904,margin_ranges!$A$5:$D$10,4,FALSE),$Q4904*100)/100,"")</f>
        <v/>
      </c>
      <c r="Y4904" s="6">
        <f t="shared" si="231"/>
        <v>9.817499999999999</v>
      </c>
      <c r="Z4904" s="6">
        <f>IF($A4904="placement",Y4904,SUMIF($C$10:$C$6209,$C4904,$Y$10:$Y$6209))</f>
        <v>9.817499999999999</v>
      </c>
      <c r="AA4904" s="29">
        <f t="shared" si="232"/>
        <v>3.3088235294117752E-2</v>
      </c>
    </row>
    <row r="4905" spans="1:27" x14ac:dyDescent="0.3">
      <c r="A4905" s="16" t="s">
        <v>33</v>
      </c>
      <c r="B4905" s="16" t="s">
        <v>11454</v>
      </c>
      <c r="C4905" s="16" t="s">
        <v>11455</v>
      </c>
      <c r="D4905" s="8" t="s">
        <v>34</v>
      </c>
      <c r="E4905" s="16"/>
      <c r="F4905" s="17">
        <v>0.28932158547668002</v>
      </c>
      <c r="G4905" s="17">
        <v>0</v>
      </c>
      <c r="H4905" s="36">
        <v>198.35329999999999</v>
      </c>
      <c r="I4905" s="36">
        <v>8.2643000000000004</v>
      </c>
      <c r="J4905" s="22">
        <v>598</v>
      </c>
      <c r="K4905" s="22">
        <v>159</v>
      </c>
      <c r="L4905" s="18">
        <v>4.1700000000000001E-2</v>
      </c>
      <c r="M4905" s="19">
        <v>2.41092913</v>
      </c>
      <c r="N4905" s="20">
        <v>1.710715</v>
      </c>
      <c r="O4905" s="22">
        <f>IFERROR(VLOOKUP($C4905,'site totals'!$J$2:$K$607,2,FALSE),1)</f>
        <v>278.94450000000001</v>
      </c>
      <c r="P4905" s="21"/>
      <c r="Q4905" s="18">
        <v>0.29043331020000002</v>
      </c>
      <c r="R4905" s="17">
        <v>0.2893</v>
      </c>
      <c r="S4905" s="18" t="str">
        <f>IF($A4905="site","",VLOOKUP($P4905,margin_ranges!$A$5:$D$10,4,FALSE)/100)</f>
        <v/>
      </c>
      <c r="T4905" s="22" t="str">
        <f>IF(A4905="placement",$J4905*MIN($Q4905,$S4905),"")</f>
        <v/>
      </c>
      <c r="U4905" s="22">
        <f>IF($A4905="placement",T4905,SUMIF($C$10:$C$6209,$C4905,$T$10:$T$6209))</f>
        <v>172.2233889533</v>
      </c>
      <c r="V4905" s="37">
        <f t="shared" si="233"/>
        <v>1.8306202578077801E-3</v>
      </c>
      <c r="W4905" s="38"/>
      <c r="X4905" s="18" t="str">
        <f>IFERROR(MIN(VLOOKUP($W4905,margin_ranges!$A$5:$D$10,4,FALSE),$Q4905*100)/100,"")</f>
        <v/>
      </c>
      <c r="Y4905" s="6" t="str">
        <f t="shared" si="231"/>
        <v/>
      </c>
      <c r="Z4905" s="6">
        <f>IF($A4905="placement",Y4905,SUMIF($C$10:$C$6209,$C4905,$Y$10:$Y$6209))</f>
        <v>172.2233889533</v>
      </c>
      <c r="AA4905" s="17">
        <f t="shared" si="232"/>
        <v>1.8306202578077801E-3</v>
      </c>
    </row>
    <row r="4906" spans="1:27" hidden="1" x14ac:dyDescent="0.3">
      <c r="A4906" s="8" t="s">
        <v>17</v>
      </c>
      <c r="B4906" s="8" t="s">
        <v>265</v>
      </c>
      <c r="C4906" s="8" t="s">
        <v>266</v>
      </c>
      <c r="D4906" s="8" t="s">
        <v>271</v>
      </c>
      <c r="E4906" s="8" t="s">
        <v>272</v>
      </c>
      <c r="F4906" s="29">
        <v>0.3</v>
      </c>
      <c r="G4906" s="29">
        <v>0</v>
      </c>
      <c r="H4906" s="30">
        <v>7.3249000000000004</v>
      </c>
      <c r="I4906" s="30">
        <v>2.1503000000000001</v>
      </c>
      <c r="J4906" s="14">
        <v>49</v>
      </c>
      <c r="K4906" s="14">
        <v>15</v>
      </c>
      <c r="L4906" s="12">
        <v>0.29360000000000003</v>
      </c>
      <c r="M4906" s="7">
        <v>0.75197316000000003</v>
      </c>
      <c r="N4906" s="31">
        <v>0.5</v>
      </c>
      <c r="O4906" s="14">
        <f>IFERROR(VLOOKUP($C4906,'site totals'!$J$2:$K$607,2,FALSE),1)</f>
        <v>276.1069</v>
      </c>
      <c r="P4906" s="32" t="s">
        <v>91</v>
      </c>
      <c r="Q4906" s="12">
        <v>0.33508265079999999</v>
      </c>
      <c r="R4906" s="29">
        <v>0.3</v>
      </c>
      <c r="S4906" s="2">
        <f>IF($A4906="site","",VLOOKUP($P4906,margin_ranges!$A$5:$D$10,4,FALSE)/100)</f>
        <v>0.29749999999999999</v>
      </c>
      <c r="T4906" s="6">
        <f>IF(A4906="placement",$J4906*MIN($Q4906,$S4906),"")</f>
        <v>14.577499999999999</v>
      </c>
      <c r="U4906" s="6">
        <f>IF($A4906="placement",T4906,SUMIF($C$10:$C$6209,$C4906,$T$10:$T$6209))</f>
        <v>14.577499999999999</v>
      </c>
      <c r="V4906" s="34">
        <f t="shared" si="233"/>
        <v>3.5714285714285587E-3</v>
      </c>
      <c r="W4906" s="24"/>
      <c r="X4906" s="2" t="str">
        <f>IFERROR(MIN(VLOOKUP($W4906,margin_ranges!$A$5:$D$10,4,FALSE),$Q4906*100)/100,"")</f>
        <v/>
      </c>
      <c r="Y4906" s="6">
        <f t="shared" si="231"/>
        <v>14.577499999999999</v>
      </c>
      <c r="Z4906" s="6">
        <f>IF($A4906="placement",Y4906,SUMIF($C$10:$C$6209,$C4906,$Y$10:$Y$6209))</f>
        <v>14.577499999999999</v>
      </c>
      <c r="AA4906" s="17">
        <f t="shared" si="232"/>
        <v>3.5714285714285587E-3</v>
      </c>
    </row>
    <row r="4907" spans="1:27" hidden="1" x14ac:dyDescent="0.3">
      <c r="A4907" s="8" t="s">
        <v>17</v>
      </c>
      <c r="B4907" s="8" t="s">
        <v>265</v>
      </c>
      <c r="C4907" s="8" t="s">
        <v>266</v>
      </c>
      <c r="D4907" s="8" t="s">
        <v>269</v>
      </c>
      <c r="E4907" s="8" t="s">
        <v>270</v>
      </c>
      <c r="F4907" s="29">
        <v>0.3</v>
      </c>
      <c r="G4907" s="29">
        <v>1</v>
      </c>
      <c r="H4907" s="30">
        <v>58.741500000000002</v>
      </c>
      <c r="I4907" s="30">
        <v>22.6907</v>
      </c>
      <c r="J4907" s="14">
        <v>510</v>
      </c>
      <c r="K4907" s="14">
        <v>149</v>
      </c>
      <c r="L4907" s="12">
        <v>0.38629999999999998</v>
      </c>
      <c r="M4907" s="7">
        <v>0.74886233999999996</v>
      </c>
      <c r="N4907" s="31">
        <v>0.5</v>
      </c>
      <c r="O4907" s="14">
        <f>IFERROR(VLOOKUP($C4907,'site totals'!$J$2:$K$607,2,FALSE),1)</f>
        <v>276.1069</v>
      </c>
      <c r="P4907" s="32" t="s">
        <v>91</v>
      </c>
      <c r="Q4907" s="12">
        <v>0.33232054500000002</v>
      </c>
      <c r="R4907" s="29">
        <v>0.3</v>
      </c>
      <c r="S4907" s="2">
        <f>IF($A4907="site","",VLOOKUP($P4907,margin_ranges!$A$5:$D$10,4,FALSE)/100)</f>
        <v>0.29749999999999999</v>
      </c>
      <c r="T4907" s="6">
        <f>IF(A4907="placement",$J4907*MIN($Q4907,$S4907),"")</f>
        <v>151.72499999999999</v>
      </c>
      <c r="U4907" s="6">
        <f>IF($A4907="placement",T4907,SUMIF($C$10:$C$6209,$C4907,$T$10:$T$6209))</f>
        <v>151.72499999999999</v>
      </c>
      <c r="V4907" s="34">
        <f t="shared" si="233"/>
        <v>3.5714285714285587E-3</v>
      </c>
      <c r="W4907" s="24"/>
      <c r="X4907" s="2" t="str">
        <f>IFERROR(MIN(VLOOKUP($W4907,margin_ranges!$A$5:$D$10,4,FALSE),$Q4907*100)/100,"")</f>
        <v/>
      </c>
      <c r="Y4907" s="6">
        <f t="shared" si="231"/>
        <v>151.72499999999999</v>
      </c>
      <c r="Z4907" s="6">
        <f>IF($A4907="placement",Y4907,SUMIF($C$10:$C$6209,$C4907,$Y$10:$Y$6209))</f>
        <v>151.72499999999999</v>
      </c>
      <c r="AA4907" s="29">
        <f t="shared" si="232"/>
        <v>3.5714285714285587E-3</v>
      </c>
    </row>
    <row r="4908" spans="1:27" hidden="1" x14ac:dyDescent="0.3">
      <c r="A4908" s="8" t="s">
        <v>17</v>
      </c>
      <c r="B4908" s="8" t="s">
        <v>265</v>
      </c>
      <c r="C4908" s="8" t="s">
        <v>266</v>
      </c>
      <c r="D4908" s="8" t="s">
        <v>267</v>
      </c>
      <c r="E4908" s="8" t="s">
        <v>268</v>
      </c>
      <c r="F4908" s="29">
        <v>0.31</v>
      </c>
      <c r="G4908" s="29">
        <v>0</v>
      </c>
      <c r="H4908" s="30">
        <v>3.5573999999999999</v>
      </c>
      <c r="I4908" s="30">
        <v>1.4555</v>
      </c>
      <c r="J4908" s="14">
        <v>33</v>
      </c>
      <c r="K4908" s="14">
        <v>10</v>
      </c>
      <c r="L4908" s="12">
        <v>0.40910000000000002</v>
      </c>
      <c r="M4908" s="7">
        <v>0.76450901000000004</v>
      </c>
      <c r="N4908" s="31">
        <v>0.5</v>
      </c>
      <c r="O4908" s="14">
        <f>IFERROR(VLOOKUP($C4908,'site totals'!$J$2:$K$607,2,FALSE),1)</f>
        <v>276.1069</v>
      </c>
      <c r="P4908" s="32" t="s">
        <v>91</v>
      </c>
      <c r="Q4908" s="12">
        <v>0.3459854671</v>
      </c>
      <c r="R4908" s="29">
        <v>0.31</v>
      </c>
      <c r="S4908" s="2">
        <f>IF($A4908="site","",VLOOKUP($P4908,margin_ranges!$A$5:$D$10,4,FALSE)/100)</f>
        <v>0.29749999999999999</v>
      </c>
      <c r="T4908" s="6">
        <f>IF(A4908="placement",$J4908*MIN($Q4908,$S4908),"")</f>
        <v>9.817499999999999</v>
      </c>
      <c r="U4908" s="6">
        <f>IF($A4908="placement",T4908,SUMIF($C$10:$C$6209,$C4908,$T$10:$T$6209))</f>
        <v>9.817499999999999</v>
      </c>
      <c r="V4908" s="34">
        <f t="shared" si="233"/>
        <v>1.8115942028985588E-2</v>
      </c>
      <c r="W4908" s="24"/>
      <c r="X4908" s="2" t="str">
        <f>IFERROR(MIN(VLOOKUP($W4908,margin_ranges!$A$5:$D$10,4,FALSE),$Q4908*100)/100,"")</f>
        <v/>
      </c>
      <c r="Y4908" s="6">
        <f t="shared" si="231"/>
        <v>9.817499999999999</v>
      </c>
      <c r="Z4908" s="6">
        <f>IF($A4908="placement",Y4908,SUMIF($C$10:$C$6209,$C4908,$Y$10:$Y$6209))</f>
        <v>9.817499999999999</v>
      </c>
      <c r="AA4908" s="29">
        <f t="shared" si="232"/>
        <v>1.8115942028985588E-2</v>
      </c>
    </row>
    <row r="4909" spans="1:27" x14ac:dyDescent="0.3">
      <c r="A4909" s="16" t="s">
        <v>33</v>
      </c>
      <c r="B4909" s="16" t="s">
        <v>265</v>
      </c>
      <c r="C4909" s="16" t="s">
        <v>266</v>
      </c>
      <c r="D4909" s="8" t="s">
        <v>34</v>
      </c>
      <c r="E4909" s="16"/>
      <c r="F4909" s="17">
        <v>0.30056421625102397</v>
      </c>
      <c r="G4909" s="17">
        <v>0.86159056999999994</v>
      </c>
      <c r="H4909" s="36">
        <v>69.623800000000003</v>
      </c>
      <c r="I4909" s="36">
        <v>26.296500000000002</v>
      </c>
      <c r="J4909" s="22">
        <v>592</v>
      </c>
      <c r="K4909" s="22">
        <v>174</v>
      </c>
      <c r="L4909" s="18">
        <v>0.37769999999999998</v>
      </c>
      <c r="M4909" s="19">
        <v>0.74998275000000003</v>
      </c>
      <c r="N4909" s="20">
        <v>0.5</v>
      </c>
      <c r="O4909" s="22">
        <f>IFERROR(VLOOKUP($C4909,'site totals'!$J$2:$K$607,2,FALSE),1)</f>
        <v>276.1069</v>
      </c>
      <c r="P4909" s="21"/>
      <c r="Q4909" s="18">
        <v>0.33331800109999998</v>
      </c>
      <c r="R4909" s="17">
        <v>0.30059999999999998</v>
      </c>
      <c r="S4909" s="18" t="str">
        <f>IF($A4909="site","",VLOOKUP($P4909,margin_ranges!$A$5:$D$10,4,FALSE)/100)</f>
        <v/>
      </c>
      <c r="T4909" s="22" t="str">
        <f>IF(A4909="placement",$J4909*MIN($Q4909,$S4909),"")</f>
        <v/>
      </c>
      <c r="U4909" s="22">
        <f>IF($A4909="placement",T4909,SUMIF($C$10:$C$6209,$C4909,$T$10:$T$6209))</f>
        <v>176.11999999999998</v>
      </c>
      <c r="V4909" s="37">
        <f t="shared" si="233"/>
        <v>4.4323706033742027E-3</v>
      </c>
      <c r="W4909" s="38"/>
      <c r="X4909" s="18" t="str">
        <f>IFERROR(MIN(VLOOKUP($W4909,margin_ranges!$A$5:$D$10,4,FALSE),$Q4909*100)/100,"")</f>
        <v/>
      </c>
      <c r="Y4909" s="6" t="str">
        <f t="shared" si="231"/>
        <v/>
      </c>
      <c r="Z4909" s="6">
        <f>IF($A4909="placement",Y4909,SUMIF($C$10:$C$6209,$C4909,$Y$10:$Y$6209))</f>
        <v>176.11999999999998</v>
      </c>
      <c r="AA4909" s="17">
        <f t="shared" si="232"/>
        <v>4.4323706033742027E-3</v>
      </c>
    </row>
    <row r="4910" spans="1:27" hidden="1" x14ac:dyDescent="0.3">
      <c r="A4910" s="8" t="s">
        <v>17</v>
      </c>
      <c r="B4910" s="8" t="s">
        <v>8680</v>
      </c>
      <c r="C4910" s="8" t="s">
        <v>8681</v>
      </c>
      <c r="D4910" s="8" t="s">
        <v>8682</v>
      </c>
      <c r="E4910" s="8" t="s">
        <v>8683</v>
      </c>
      <c r="F4910" s="29">
        <v>0.249999999999999</v>
      </c>
      <c r="G4910" s="29">
        <v>0</v>
      </c>
      <c r="H4910" s="30">
        <v>13.3001</v>
      </c>
      <c r="I4910" s="30">
        <v>2.9456000000000002</v>
      </c>
      <c r="J4910" s="14">
        <v>76</v>
      </c>
      <c r="K4910" s="14">
        <v>19</v>
      </c>
      <c r="L4910" s="12">
        <v>0.2215</v>
      </c>
      <c r="M4910" s="7">
        <v>0.86335419000000002</v>
      </c>
      <c r="N4910" s="31">
        <v>0.6</v>
      </c>
      <c r="O4910" s="14">
        <f>IFERROR(VLOOKUP($C4910,'site totals'!$J$2:$K$607,2,FALSE),1)</f>
        <v>271.65069999999997</v>
      </c>
      <c r="P4910" s="32" t="s">
        <v>91</v>
      </c>
      <c r="Q4910" s="12">
        <v>0.30503609250000002</v>
      </c>
      <c r="R4910" s="29">
        <v>0.25</v>
      </c>
      <c r="S4910" s="2">
        <f>IF($A4910="site","",VLOOKUP($P4910,margin_ranges!$A$5:$D$10,4,FALSE)/100)</f>
        <v>0.29749999999999999</v>
      </c>
      <c r="T4910" s="6">
        <f>IF(A4910="placement",$J4910*MIN($Q4910,$S4910),"")</f>
        <v>22.61</v>
      </c>
      <c r="U4910" s="6">
        <f>IF($A4910="placement",T4910,SUMIF($C$10:$C$6209,$C4910,$T$10:$T$6209))</f>
        <v>22.61</v>
      </c>
      <c r="V4910" s="34">
        <f t="shared" si="233"/>
        <v>-6.3333333333333353E-2</v>
      </c>
      <c r="W4910" s="24"/>
      <c r="X4910" s="2" t="str">
        <f>IFERROR(MIN(VLOOKUP($W4910,margin_ranges!$A$5:$D$10,4,FALSE),$Q4910*100)/100,"")</f>
        <v/>
      </c>
      <c r="Y4910" s="6">
        <f t="shared" si="231"/>
        <v>22.61</v>
      </c>
      <c r="Z4910" s="6">
        <f>IF($A4910="placement",Y4910,SUMIF($C$10:$C$6209,$C4910,$Y$10:$Y$6209))</f>
        <v>22.61</v>
      </c>
      <c r="AA4910" s="29">
        <f t="shared" si="232"/>
        <v>-6.3333333333333353E-2</v>
      </c>
    </row>
    <row r="4911" spans="1:27" hidden="1" x14ac:dyDescent="0.3">
      <c r="A4911" s="8" t="s">
        <v>17</v>
      </c>
      <c r="B4911" s="8" t="s">
        <v>8680</v>
      </c>
      <c r="C4911" s="8" t="s">
        <v>8681</v>
      </c>
      <c r="D4911" s="8" t="s">
        <v>8690</v>
      </c>
      <c r="E4911" s="8" t="s">
        <v>8691</v>
      </c>
      <c r="F4911" s="29">
        <v>0.25</v>
      </c>
      <c r="G4911" s="29">
        <v>0</v>
      </c>
      <c r="H4911" s="30">
        <v>16.350100000000001</v>
      </c>
      <c r="I4911" s="30">
        <v>4.0248999999999997</v>
      </c>
      <c r="J4911" s="14">
        <v>105</v>
      </c>
      <c r="K4911" s="14">
        <v>26</v>
      </c>
      <c r="L4911" s="12">
        <v>0.2462</v>
      </c>
      <c r="M4911" s="7">
        <v>0.86773677999999999</v>
      </c>
      <c r="N4911" s="31">
        <v>0.6</v>
      </c>
      <c r="O4911" s="14">
        <f>IFERROR(VLOOKUP($C4911,'site totals'!$J$2:$K$607,2,FALSE),1)</f>
        <v>271.65069999999997</v>
      </c>
      <c r="P4911" s="32" t="s">
        <v>91</v>
      </c>
      <c r="Q4911" s="12">
        <v>0.30854608039999998</v>
      </c>
      <c r="R4911" s="29">
        <v>0.25</v>
      </c>
      <c r="S4911" s="2">
        <f>IF($A4911="site","",VLOOKUP($P4911,margin_ranges!$A$5:$D$10,4,FALSE)/100)</f>
        <v>0.29749999999999999</v>
      </c>
      <c r="T4911" s="6">
        <f>IF(A4911="placement",$J4911*MIN($Q4911,$S4911),"")</f>
        <v>31.237499999999997</v>
      </c>
      <c r="U4911" s="6">
        <f>IF($A4911="placement",T4911,SUMIF($C$10:$C$6209,$C4911,$T$10:$T$6209))</f>
        <v>31.237499999999997</v>
      </c>
      <c r="V4911" s="34">
        <f t="shared" si="233"/>
        <v>-6.3333333333333353E-2</v>
      </c>
      <c r="W4911" s="24"/>
      <c r="X4911" s="2" t="str">
        <f>IFERROR(MIN(VLOOKUP($W4911,margin_ranges!$A$5:$D$10,4,FALSE),$Q4911*100)/100,"")</f>
        <v/>
      </c>
      <c r="Y4911" s="6">
        <f t="shared" si="231"/>
        <v>31.237499999999997</v>
      </c>
      <c r="Z4911" s="6">
        <f>IF($A4911="placement",Y4911,SUMIF($C$10:$C$6209,$C4911,$Y$10:$Y$6209))</f>
        <v>31.237499999999997</v>
      </c>
      <c r="AA4911" s="29">
        <f t="shared" si="232"/>
        <v>-6.3333333333333353E-2</v>
      </c>
    </row>
    <row r="4912" spans="1:27" hidden="1" x14ac:dyDescent="0.3">
      <c r="A4912" s="8" t="s">
        <v>17</v>
      </c>
      <c r="B4912" s="8" t="s">
        <v>8680</v>
      </c>
      <c r="C4912" s="8" t="s">
        <v>8681</v>
      </c>
      <c r="D4912" s="8" t="s">
        <v>8702</v>
      </c>
      <c r="E4912" s="8" t="s">
        <v>8703</v>
      </c>
      <c r="F4912" s="29">
        <v>0.28999999999999998</v>
      </c>
      <c r="G4912" s="29">
        <v>0</v>
      </c>
      <c r="H4912" s="30">
        <v>7.2435999999999998</v>
      </c>
      <c r="I4912" s="30">
        <v>2.3073999999999999</v>
      </c>
      <c r="J4912" s="14">
        <v>70</v>
      </c>
      <c r="K4912" s="14">
        <v>18</v>
      </c>
      <c r="L4912" s="12">
        <v>0.31850000000000001</v>
      </c>
      <c r="M4912" s="7">
        <v>1.01803548</v>
      </c>
      <c r="N4912" s="31">
        <v>0.7</v>
      </c>
      <c r="O4912" s="14">
        <f>IFERROR(VLOOKUP($C4912,'site totals'!$J$2:$K$607,2,FALSE),1)</f>
        <v>271.65069999999997</v>
      </c>
      <c r="P4912" s="32" t="s">
        <v>22</v>
      </c>
      <c r="Q4912" s="12">
        <v>0.31240117249999999</v>
      </c>
      <c r="R4912" s="29">
        <v>0.28999999999999998</v>
      </c>
      <c r="S4912" s="2">
        <f>IF($A4912="site","",VLOOKUP($P4912,margin_ranges!$A$5:$D$10,4,FALSE)/100)</f>
        <v>0.29749999999999999</v>
      </c>
      <c r="T4912" s="6">
        <f>IF(A4912="placement",$J4912*MIN($Q4912,$S4912),"")</f>
        <v>20.824999999999999</v>
      </c>
      <c r="U4912" s="6">
        <f>IF($A4912="placement",T4912,SUMIF($C$10:$C$6209,$C4912,$T$10:$T$6209))</f>
        <v>20.824999999999999</v>
      </c>
      <c r="V4912" s="34">
        <f t="shared" si="233"/>
        <v>-1.0563380281690127E-2</v>
      </c>
      <c r="W4912" s="24"/>
      <c r="X4912" s="2" t="str">
        <f>IFERROR(MIN(VLOOKUP($W4912,margin_ranges!$A$5:$D$10,4,FALSE),$Q4912*100)/100,"")</f>
        <v/>
      </c>
      <c r="Y4912" s="6">
        <f t="shared" si="231"/>
        <v>20.824999999999999</v>
      </c>
      <c r="Z4912" s="6">
        <f>IF($A4912="placement",Y4912,SUMIF($C$10:$C$6209,$C4912,$Y$10:$Y$6209))</f>
        <v>20.824999999999999</v>
      </c>
      <c r="AA4912" s="29">
        <f t="shared" si="232"/>
        <v>-1.0563380281690127E-2</v>
      </c>
    </row>
    <row r="4913" spans="1:27" hidden="1" x14ac:dyDescent="0.3">
      <c r="A4913" s="8" t="s">
        <v>17</v>
      </c>
      <c r="B4913" s="8" t="s">
        <v>8680</v>
      </c>
      <c r="C4913" s="8" t="s">
        <v>8681</v>
      </c>
      <c r="D4913" s="8" t="s">
        <v>8686</v>
      </c>
      <c r="E4913" s="8" t="s">
        <v>8687</v>
      </c>
      <c r="F4913" s="29">
        <v>0.28999999999999998</v>
      </c>
      <c r="G4913" s="29">
        <v>0</v>
      </c>
      <c r="H4913" s="30">
        <v>6.3935000000000004</v>
      </c>
      <c r="I4913" s="30">
        <v>1.865</v>
      </c>
      <c r="J4913" s="14">
        <v>57</v>
      </c>
      <c r="K4913" s="14">
        <v>14</v>
      </c>
      <c r="L4913" s="12">
        <v>0.29170000000000001</v>
      </c>
      <c r="M4913" s="7">
        <v>1.0170356199999999</v>
      </c>
      <c r="N4913" s="31">
        <v>0.7</v>
      </c>
      <c r="O4913" s="14">
        <f>IFERROR(VLOOKUP($C4913,'site totals'!$J$2:$K$607,2,FALSE),1)</f>
        <v>271.65069999999997</v>
      </c>
      <c r="P4913" s="32" t="s">
        <v>22</v>
      </c>
      <c r="Q4913" s="12">
        <v>0.31172518719999998</v>
      </c>
      <c r="R4913" s="29">
        <v>0.28999999999999998</v>
      </c>
      <c r="S4913" s="2">
        <f>IF($A4913="site","",VLOOKUP($P4913,margin_ranges!$A$5:$D$10,4,FALSE)/100)</f>
        <v>0.29749999999999999</v>
      </c>
      <c r="T4913" s="6">
        <f>IF(A4913="placement",$J4913*MIN($Q4913,$S4913),"")</f>
        <v>16.9575</v>
      </c>
      <c r="U4913" s="6">
        <f>IF($A4913="placement",T4913,SUMIF($C$10:$C$6209,$C4913,$T$10:$T$6209))</f>
        <v>16.9575</v>
      </c>
      <c r="V4913" s="34">
        <f t="shared" si="233"/>
        <v>-1.0563380281690016E-2</v>
      </c>
      <c r="W4913" s="24"/>
      <c r="X4913" s="2" t="str">
        <f>IFERROR(MIN(VLOOKUP($W4913,margin_ranges!$A$5:$D$10,4,FALSE),$Q4913*100)/100,"")</f>
        <v/>
      </c>
      <c r="Y4913" s="6">
        <f t="shared" si="231"/>
        <v>16.9575</v>
      </c>
      <c r="Z4913" s="6">
        <f>IF($A4913="placement",Y4913,SUMIF($C$10:$C$6209,$C4913,$Y$10:$Y$6209))</f>
        <v>16.9575</v>
      </c>
      <c r="AA4913" s="29">
        <f t="shared" si="232"/>
        <v>-1.0563380281690016E-2</v>
      </c>
    </row>
    <row r="4914" spans="1:27" hidden="1" x14ac:dyDescent="0.3">
      <c r="A4914" s="8" t="s">
        <v>17</v>
      </c>
      <c r="B4914" s="8" t="s">
        <v>8680</v>
      </c>
      <c r="C4914" s="8" t="s">
        <v>8681</v>
      </c>
      <c r="D4914" s="8" t="s">
        <v>8700</v>
      </c>
      <c r="E4914" s="8" t="s">
        <v>8701</v>
      </c>
      <c r="F4914" s="29">
        <v>0.25525511727813599</v>
      </c>
      <c r="G4914" s="29">
        <v>0</v>
      </c>
      <c r="H4914" s="30">
        <v>0.39729999999999999</v>
      </c>
      <c r="I4914" s="30">
        <v>0.25729999999999997</v>
      </c>
      <c r="J4914" s="14">
        <v>9</v>
      </c>
      <c r="K4914" s="14">
        <v>2</v>
      </c>
      <c r="L4914" s="12">
        <v>0.64759999999999995</v>
      </c>
      <c r="M4914" s="7">
        <v>1.2084675199999999</v>
      </c>
      <c r="N4914" s="31">
        <v>0.9</v>
      </c>
      <c r="O4914" s="14">
        <f>IFERROR(VLOOKUP($C4914,'site totals'!$J$2:$K$607,2,FALSE),1)</f>
        <v>271.65069999999997</v>
      </c>
      <c r="P4914" s="32" t="s">
        <v>22</v>
      </c>
      <c r="Q4914" s="12">
        <v>0.2552551173</v>
      </c>
      <c r="R4914" s="29">
        <v>0.31</v>
      </c>
      <c r="S4914" s="2">
        <f>IF($A4914="site","",VLOOKUP($P4914,margin_ranges!$A$5:$D$10,4,FALSE)/100)</f>
        <v>0.29749999999999999</v>
      </c>
      <c r="T4914" s="6">
        <f>IF(A4914="placement",$J4914*MIN($Q4914,$S4914),"")</f>
        <v>2.2972960557</v>
      </c>
      <c r="U4914" s="6">
        <f>IF($A4914="placement",T4914,SUMIF($C$10:$C$6209,$C4914,$T$10:$T$6209))</f>
        <v>2.2972960557</v>
      </c>
      <c r="V4914" s="34">
        <f t="shared" si="233"/>
        <v>7.934040971014511E-2</v>
      </c>
      <c r="W4914" s="24"/>
      <c r="X4914" s="2" t="str">
        <f>IFERROR(MIN(VLOOKUP($W4914,margin_ranges!$A$5:$D$10,4,FALSE),$Q4914*100)/100,"")</f>
        <v/>
      </c>
      <c r="Y4914" s="6">
        <f t="shared" si="231"/>
        <v>2.2972960557</v>
      </c>
      <c r="Z4914" s="6">
        <f>IF($A4914="placement",Y4914,SUMIF($C$10:$C$6209,$C4914,$Y$10:$Y$6209))</f>
        <v>2.2972960557</v>
      </c>
      <c r="AA4914" s="29">
        <f t="shared" si="232"/>
        <v>7.934040971014511E-2</v>
      </c>
    </row>
    <row r="4915" spans="1:27" hidden="1" x14ac:dyDescent="0.3">
      <c r="A4915" s="8" t="s">
        <v>17</v>
      </c>
      <c r="B4915" s="8" t="s">
        <v>8680</v>
      </c>
      <c r="C4915" s="8" t="s">
        <v>8681</v>
      </c>
      <c r="D4915" s="8" t="s">
        <v>8696</v>
      </c>
      <c r="E4915" s="8" t="s">
        <v>8697</v>
      </c>
      <c r="F4915" s="29">
        <v>0.25624410449903601</v>
      </c>
      <c r="G4915" s="29">
        <v>0</v>
      </c>
      <c r="H4915" s="30">
        <v>0.67090000000000005</v>
      </c>
      <c r="I4915" s="30">
        <v>0.28789999999999999</v>
      </c>
      <c r="J4915" s="14">
        <v>10</v>
      </c>
      <c r="K4915" s="14">
        <v>3</v>
      </c>
      <c r="L4915" s="12">
        <v>0.42899999999999999</v>
      </c>
      <c r="M4915" s="7">
        <v>1.2100744400000001</v>
      </c>
      <c r="N4915" s="31">
        <v>0.9</v>
      </c>
      <c r="O4915" s="14">
        <f>IFERROR(VLOOKUP($C4915,'site totals'!$J$2:$K$607,2,FALSE),1)</f>
        <v>271.65069999999997</v>
      </c>
      <c r="P4915" s="32" t="s">
        <v>22</v>
      </c>
      <c r="Q4915" s="12">
        <v>0.25624410450000001</v>
      </c>
      <c r="R4915" s="29">
        <v>0.32</v>
      </c>
      <c r="S4915" s="2">
        <f>IF($A4915="site","",VLOOKUP($P4915,margin_ranges!$A$5:$D$10,4,FALSE)/100)</f>
        <v>0.29749999999999999</v>
      </c>
      <c r="T4915" s="6">
        <f>IF(A4915="placement",$J4915*MIN($Q4915,$S4915),"")</f>
        <v>2.5624410449999999</v>
      </c>
      <c r="U4915" s="6">
        <f>IF($A4915="placement",T4915,SUMIF($C$10:$C$6209,$C4915,$T$10:$T$6209))</f>
        <v>2.5624410449999999</v>
      </c>
      <c r="V4915" s="34">
        <f t="shared" si="233"/>
        <v>9.3758669852941345E-2</v>
      </c>
      <c r="W4915" s="24"/>
      <c r="X4915" s="2" t="str">
        <f>IFERROR(MIN(VLOOKUP($W4915,margin_ranges!$A$5:$D$10,4,FALSE),$Q4915*100)/100,"")</f>
        <v/>
      </c>
      <c r="Y4915" s="6">
        <f t="shared" si="231"/>
        <v>2.5624410449999999</v>
      </c>
      <c r="Z4915" s="6">
        <f>IF($A4915="placement",Y4915,SUMIF($C$10:$C$6209,$C4915,$Y$10:$Y$6209))</f>
        <v>2.5624410449999999</v>
      </c>
      <c r="AA4915" s="29">
        <f t="shared" si="232"/>
        <v>9.3758669852941345E-2</v>
      </c>
    </row>
    <row r="4916" spans="1:27" hidden="1" x14ac:dyDescent="0.3">
      <c r="A4916" s="8" t="s">
        <v>17</v>
      </c>
      <c r="B4916" s="8" t="s">
        <v>8680</v>
      </c>
      <c r="C4916" s="8" t="s">
        <v>8681</v>
      </c>
      <c r="D4916" s="8" t="s">
        <v>8688</v>
      </c>
      <c r="E4916" s="8" t="s">
        <v>8689</v>
      </c>
      <c r="F4916" s="29">
        <v>0.26814958091553798</v>
      </c>
      <c r="G4916" s="29">
        <v>0</v>
      </c>
      <c r="H4916" s="30">
        <v>4.7793999999999999</v>
      </c>
      <c r="I4916" s="30">
        <v>0.81079999999999997</v>
      </c>
      <c r="J4916" s="14">
        <v>20</v>
      </c>
      <c r="K4916" s="14">
        <v>5</v>
      </c>
      <c r="L4916" s="12">
        <v>0.1696</v>
      </c>
      <c r="M4916" s="7">
        <v>0.81983965999999997</v>
      </c>
      <c r="N4916" s="31">
        <v>0.6</v>
      </c>
      <c r="O4916" s="14">
        <f>IFERROR(VLOOKUP($C4916,'site totals'!$J$2:$K$607,2,FALSE),1)</f>
        <v>271.65069999999997</v>
      </c>
      <c r="P4916" s="32" t="s">
        <v>91</v>
      </c>
      <c r="Q4916" s="12">
        <v>0.26814958090000002</v>
      </c>
      <c r="R4916" s="29">
        <v>0.31</v>
      </c>
      <c r="S4916" s="2">
        <f>IF($A4916="site","",VLOOKUP($P4916,margin_ranges!$A$5:$D$10,4,FALSE)/100)</f>
        <v>0.29749999999999999</v>
      </c>
      <c r="T4916" s="6">
        <f>IF(A4916="placement",$J4916*MIN($Q4916,$S4916),"")</f>
        <v>5.3629916180000006</v>
      </c>
      <c r="U4916" s="6">
        <f>IF($A4916="placement",T4916,SUMIF($C$10:$C$6209,$C4916,$T$10:$T$6209))</f>
        <v>5.3629916180000006</v>
      </c>
      <c r="V4916" s="34">
        <f t="shared" si="233"/>
        <v>6.0652781304347814E-2</v>
      </c>
      <c r="W4916" s="24"/>
      <c r="X4916" s="2" t="str">
        <f>IFERROR(MIN(VLOOKUP($W4916,margin_ranges!$A$5:$D$10,4,FALSE),$Q4916*100)/100,"")</f>
        <v/>
      </c>
      <c r="Y4916" s="6">
        <f t="shared" si="231"/>
        <v>5.3629916180000006</v>
      </c>
      <c r="Z4916" s="6">
        <f>IF($A4916="placement",Y4916,SUMIF($C$10:$C$6209,$C4916,$Y$10:$Y$6209))</f>
        <v>5.3629916180000006</v>
      </c>
      <c r="AA4916" s="29">
        <f t="shared" si="232"/>
        <v>6.0652781304347814E-2</v>
      </c>
    </row>
    <row r="4917" spans="1:27" hidden="1" x14ac:dyDescent="0.3">
      <c r="A4917" s="8" t="s">
        <v>17</v>
      </c>
      <c r="B4917" s="8" t="s">
        <v>8680</v>
      </c>
      <c r="C4917" s="8" t="s">
        <v>8681</v>
      </c>
      <c r="D4917" s="8" t="s">
        <v>8698</v>
      </c>
      <c r="E4917" s="8" t="s">
        <v>8699</v>
      </c>
      <c r="F4917" s="29">
        <v>0.26707917375902801</v>
      </c>
      <c r="G4917" s="29">
        <v>0</v>
      </c>
      <c r="H4917" s="30">
        <v>1.4544999999999999</v>
      </c>
      <c r="I4917" s="30">
        <v>0.75860000000000005</v>
      </c>
      <c r="J4917" s="14">
        <v>28</v>
      </c>
      <c r="K4917" s="14">
        <v>7</v>
      </c>
      <c r="L4917" s="12">
        <v>0.52159999999999995</v>
      </c>
      <c r="M4917" s="7">
        <v>1.2279634699999999</v>
      </c>
      <c r="N4917" s="31">
        <v>0.9</v>
      </c>
      <c r="O4917" s="14">
        <f>IFERROR(VLOOKUP($C4917,'site totals'!$J$2:$K$607,2,FALSE),1)</f>
        <v>271.65069999999997</v>
      </c>
      <c r="P4917" s="32" t="s">
        <v>22</v>
      </c>
      <c r="Q4917" s="12">
        <v>0.26707917380000001</v>
      </c>
      <c r="R4917" s="29">
        <v>0.28999999999999998</v>
      </c>
      <c r="S4917" s="2">
        <f>IF($A4917="site","",VLOOKUP($P4917,margin_ranges!$A$5:$D$10,4,FALSE)/100)</f>
        <v>0.29749999999999999</v>
      </c>
      <c r="T4917" s="6">
        <f>IF(A4917="placement",$J4917*MIN($Q4917,$S4917),"")</f>
        <v>7.4782168664000004</v>
      </c>
      <c r="U4917" s="6">
        <f>IF($A4917="placement",T4917,SUMIF($C$10:$C$6209,$C4917,$T$10:$T$6209))</f>
        <v>7.4782168664000004</v>
      </c>
      <c r="V4917" s="34">
        <f t="shared" si="233"/>
        <v>3.2282853802817035E-2</v>
      </c>
      <c r="W4917" s="24"/>
      <c r="X4917" s="2" t="str">
        <f>IFERROR(MIN(VLOOKUP($W4917,margin_ranges!$A$5:$D$10,4,FALSE),$Q4917*100)/100,"")</f>
        <v/>
      </c>
      <c r="Y4917" s="6">
        <f t="shared" si="231"/>
        <v>7.4782168664000004</v>
      </c>
      <c r="Z4917" s="6">
        <f>IF($A4917="placement",Y4917,SUMIF($C$10:$C$6209,$C4917,$Y$10:$Y$6209))</f>
        <v>7.4782168664000004</v>
      </c>
      <c r="AA4917" s="29">
        <f t="shared" si="232"/>
        <v>3.2282853802817035E-2</v>
      </c>
    </row>
    <row r="4918" spans="1:27" hidden="1" x14ac:dyDescent="0.3">
      <c r="A4918" s="8" t="s">
        <v>17</v>
      </c>
      <c r="B4918" s="8" t="s">
        <v>8680</v>
      </c>
      <c r="C4918" s="8" t="s">
        <v>8681</v>
      </c>
      <c r="D4918" s="8" t="s">
        <v>8684</v>
      </c>
      <c r="E4918" s="8" t="s">
        <v>8685</v>
      </c>
      <c r="F4918" s="29">
        <v>0.28867360739785403</v>
      </c>
      <c r="G4918" s="29">
        <v>0</v>
      </c>
      <c r="H4918" s="30">
        <v>8.9931999999999999</v>
      </c>
      <c r="I4918" s="30">
        <v>1.3461000000000001</v>
      </c>
      <c r="J4918" s="14">
        <v>34</v>
      </c>
      <c r="K4918" s="14">
        <v>10</v>
      </c>
      <c r="L4918" s="12">
        <v>0.1497</v>
      </c>
      <c r="M4918" s="7">
        <v>0.84349463999999996</v>
      </c>
      <c r="N4918" s="31">
        <v>0.6</v>
      </c>
      <c r="O4918" s="14">
        <f>IFERROR(VLOOKUP($C4918,'site totals'!$J$2:$K$607,2,FALSE),1)</f>
        <v>271.65069999999997</v>
      </c>
      <c r="P4918" s="32" t="s">
        <v>91</v>
      </c>
      <c r="Q4918" s="12">
        <v>0.28867360739999998</v>
      </c>
      <c r="R4918" s="29">
        <v>0.3</v>
      </c>
      <c r="S4918" s="2">
        <f>IF($A4918="site","",VLOOKUP($P4918,margin_ranges!$A$5:$D$10,4,FALSE)/100)</f>
        <v>0.29749999999999999</v>
      </c>
      <c r="T4918" s="6">
        <f>IF(A4918="placement",$J4918*MIN($Q4918,$S4918),"")</f>
        <v>9.8149026515999989</v>
      </c>
      <c r="U4918" s="6">
        <f>IF($A4918="placement",T4918,SUMIF($C$10:$C$6209,$C4918,$T$10:$T$6209))</f>
        <v>9.8149026515999989</v>
      </c>
      <c r="V4918" s="34">
        <f t="shared" si="233"/>
        <v>1.6180560857143034E-2</v>
      </c>
      <c r="W4918" s="24"/>
      <c r="X4918" s="2" t="str">
        <f>IFERROR(MIN(VLOOKUP($W4918,margin_ranges!$A$5:$D$10,4,FALSE),$Q4918*100)/100,"")</f>
        <v/>
      </c>
      <c r="Y4918" s="6">
        <f t="shared" si="231"/>
        <v>9.8149026515999989</v>
      </c>
      <c r="Z4918" s="6">
        <f>IF($A4918="placement",Y4918,SUMIF($C$10:$C$6209,$C4918,$Y$10:$Y$6209))</f>
        <v>9.8149026515999989</v>
      </c>
      <c r="AA4918" s="29">
        <f t="shared" si="232"/>
        <v>1.6180560857143034E-2</v>
      </c>
    </row>
    <row r="4919" spans="1:27" hidden="1" x14ac:dyDescent="0.3">
      <c r="A4919" s="8" t="s">
        <v>17</v>
      </c>
      <c r="B4919" s="8" t="s">
        <v>8680</v>
      </c>
      <c r="C4919" s="8" t="s">
        <v>8681</v>
      </c>
      <c r="D4919" s="8" t="s">
        <v>8692</v>
      </c>
      <c r="E4919" s="8" t="s">
        <v>8693</v>
      </c>
      <c r="F4919" s="29">
        <v>0.28380534161277599</v>
      </c>
      <c r="G4919" s="29">
        <v>0</v>
      </c>
      <c r="H4919" s="30">
        <v>7.4257999999999997</v>
      </c>
      <c r="I4919" s="30">
        <v>1.4911000000000001</v>
      </c>
      <c r="J4919" s="14">
        <v>37</v>
      </c>
      <c r="K4919" s="14">
        <v>9</v>
      </c>
      <c r="L4919" s="12">
        <v>0.20080000000000001</v>
      </c>
      <c r="M4919" s="7">
        <v>0.83776107</v>
      </c>
      <c r="N4919" s="31">
        <v>0.6</v>
      </c>
      <c r="O4919" s="14">
        <f>IFERROR(VLOOKUP($C4919,'site totals'!$J$2:$K$607,2,FALSE),1)</f>
        <v>271.65069999999997</v>
      </c>
      <c r="P4919" s="32" t="s">
        <v>91</v>
      </c>
      <c r="Q4919" s="12">
        <v>0.28380534159999998</v>
      </c>
      <c r="R4919" s="29">
        <v>0.31</v>
      </c>
      <c r="S4919" s="2">
        <f>IF($A4919="site","",VLOOKUP($P4919,margin_ranges!$A$5:$D$10,4,FALSE)/100)</f>
        <v>0.29749999999999999</v>
      </c>
      <c r="T4919" s="6">
        <f>IF(A4919="placement",$J4919*MIN($Q4919,$S4919),"")</f>
        <v>10.5007976392</v>
      </c>
      <c r="U4919" s="6">
        <f>IF($A4919="placement",T4919,SUMIF($C$10:$C$6209,$C4919,$T$10:$T$6209))</f>
        <v>10.5007976392</v>
      </c>
      <c r="V4919" s="34">
        <f t="shared" si="233"/>
        <v>3.7963273043478241E-2</v>
      </c>
      <c r="W4919" s="24"/>
      <c r="X4919" s="2" t="str">
        <f>IFERROR(MIN(VLOOKUP($W4919,margin_ranges!$A$5:$D$10,4,FALSE),$Q4919*100)/100,"")</f>
        <v/>
      </c>
      <c r="Y4919" s="6">
        <f t="shared" si="231"/>
        <v>10.5007976392</v>
      </c>
      <c r="Z4919" s="6">
        <f>IF($A4919="placement",Y4919,SUMIF($C$10:$C$6209,$C4919,$Y$10:$Y$6209))</f>
        <v>10.5007976392</v>
      </c>
      <c r="AA4919" s="29">
        <f t="shared" si="232"/>
        <v>3.7963273043478241E-2</v>
      </c>
    </row>
    <row r="4920" spans="1:27" hidden="1" x14ac:dyDescent="0.3">
      <c r="A4920" s="8" t="s">
        <v>17</v>
      </c>
      <c r="B4920" s="8" t="s">
        <v>8680</v>
      </c>
      <c r="C4920" s="8" t="s">
        <v>8681</v>
      </c>
      <c r="D4920" s="8" t="s">
        <v>8694</v>
      </c>
      <c r="E4920" s="8" t="s">
        <v>8695</v>
      </c>
      <c r="F4920" s="29">
        <v>0.29729349099926</v>
      </c>
      <c r="G4920" s="29">
        <v>0</v>
      </c>
      <c r="H4920" s="30">
        <v>10.0969</v>
      </c>
      <c r="I4920" s="30">
        <v>1.6632</v>
      </c>
      <c r="J4920" s="14">
        <v>43</v>
      </c>
      <c r="K4920" s="14">
        <v>11</v>
      </c>
      <c r="L4920" s="12">
        <v>0.16470000000000001</v>
      </c>
      <c r="M4920" s="7">
        <v>0.85384152999999996</v>
      </c>
      <c r="N4920" s="31">
        <v>0.6</v>
      </c>
      <c r="O4920" s="14">
        <f>IFERROR(VLOOKUP($C4920,'site totals'!$J$2:$K$607,2,FALSE),1)</f>
        <v>271.65069999999997</v>
      </c>
      <c r="P4920" s="32" t="s">
        <v>91</v>
      </c>
      <c r="Q4920" s="12">
        <v>0.29729349100000002</v>
      </c>
      <c r="R4920" s="29">
        <v>0.3</v>
      </c>
      <c r="S4920" s="2">
        <f>IF($A4920="site","",VLOOKUP($P4920,margin_ranges!$A$5:$D$10,4,FALSE)/100)</f>
        <v>0.29749999999999999</v>
      </c>
      <c r="T4920" s="6">
        <f>IF(A4920="placement",$J4920*MIN($Q4920,$S4920),"")</f>
        <v>12.783620113000001</v>
      </c>
      <c r="U4920" s="6">
        <f>IF($A4920="placement",T4920,SUMIF($C$10:$C$6209,$C4920,$T$10:$T$6209))</f>
        <v>12.783620113000001</v>
      </c>
      <c r="V4920" s="34">
        <f t="shared" si="233"/>
        <v>3.8664414285713988E-3</v>
      </c>
      <c r="W4920" s="24"/>
      <c r="X4920" s="2" t="str">
        <f>IFERROR(MIN(VLOOKUP($W4920,margin_ranges!$A$5:$D$10,4,FALSE),$Q4920*100)/100,"")</f>
        <v/>
      </c>
      <c r="Y4920" s="6">
        <f t="shared" si="231"/>
        <v>12.783620113000001</v>
      </c>
      <c r="Z4920" s="6">
        <f>IF($A4920="placement",Y4920,SUMIF($C$10:$C$6209,$C4920,$Y$10:$Y$6209))</f>
        <v>12.783620113000001</v>
      </c>
      <c r="AA4920" s="29">
        <f t="shared" si="232"/>
        <v>3.8664414285713988E-3</v>
      </c>
    </row>
    <row r="4921" spans="1:27" hidden="1" x14ac:dyDescent="0.3">
      <c r="A4921" s="8" t="s">
        <v>17</v>
      </c>
      <c r="B4921" s="8" t="s">
        <v>8680</v>
      </c>
      <c r="C4921" s="8" t="s">
        <v>8681</v>
      </c>
      <c r="D4921" s="33" t="s">
        <v>8704</v>
      </c>
      <c r="E4921" s="8" t="s">
        <v>8705</v>
      </c>
      <c r="F4921" s="29">
        <v>0.3</v>
      </c>
      <c r="G4921" s="29">
        <v>0</v>
      </c>
      <c r="H4921" s="30">
        <v>12.341799999999999</v>
      </c>
      <c r="I4921" s="30">
        <v>2.6093999999999999</v>
      </c>
      <c r="J4921" s="14">
        <v>68</v>
      </c>
      <c r="K4921" s="14">
        <v>20</v>
      </c>
      <c r="L4921" s="12">
        <v>0.2114</v>
      </c>
      <c r="M4921" s="7">
        <v>0.86846787999999997</v>
      </c>
      <c r="N4921" s="31">
        <v>0.6</v>
      </c>
      <c r="O4921" s="14">
        <f>IFERROR(VLOOKUP($C4921,'site totals'!$J$2:$K$607,2,FALSE),1)</f>
        <v>271.65069999999997</v>
      </c>
      <c r="P4921" s="32" t="s">
        <v>91</v>
      </c>
      <c r="Q4921" s="12">
        <v>0.30912815989999998</v>
      </c>
      <c r="R4921" s="29">
        <v>0.3</v>
      </c>
      <c r="S4921" s="2">
        <f>IF($A4921="site","",VLOOKUP($P4921,margin_ranges!$A$5:$D$10,4,FALSE)/100)</f>
        <v>0.29749999999999999</v>
      </c>
      <c r="T4921" s="6">
        <f>IF(A4921="placement",$J4921*MIN($Q4921,$S4921),"")</f>
        <v>20.23</v>
      </c>
      <c r="U4921" s="6">
        <f>IF($A4921="placement",T4921,SUMIF($C$10:$C$6209,$C4921,$T$10:$T$6209))</f>
        <v>20.23</v>
      </c>
      <c r="V4921" s="34">
        <f t="shared" si="233"/>
        <v>3.5714285714285587E-3</v>
      </c>
      <c r="W4921" s="24"/>
      <c r="X4921" s="2" t="str">
        <f>IFERROR(MIN(VLOOKUP($W4921,margin_ranges!$A$5:$D$10,4,FALSE),$Q4921*100)/100,"")</f>
        <v/>
      </c>
      <c r="Y4921" s="6">
        <f t="shared" si="231"/>
        <v>20.23</v>
      </c>
      <c r="Z4921" s="6">
        <f>IF($A4921="placement",Y4921,SUMIF($C$10:$C$6209,$C4921,$Y$10:$Y$6209))</f>
        <v>20.23</v>
      </c>
      <c r="AA4921" s="29">
        <f t="shared" si="232"/>
        <v>3.5714285714285587E-3</v>
      </c>
    </row>
    <row r="4922" spans="1:27" hidden="1" x14ac:dyDescent="0.3">
      <c r="A4922" s="8" t="s">
        <v>17</v>
      </c>
      <c r="B4922" s="8" t="s">
        <v>8680</v>
      </c>
      <c r="C4922" s="8" t="s">
        <v>8681</v>
      </c>
      <c r="D4922" s="8" t="s">
        <v>8706</v>
      </c>
      <c r="E4922" s="8" t="s">
        <v>8707</v>
      </c>
      <c r="F4922" s="29">
        <v>0.30837928892736799</v>
      </c>
      <c r="G4922" s="29">
        <v>0</v>
      </c>
      <c r="H4922" s="30">
        <v>3.0836000000000001</v>
      </c>
      <c r="I4922" s="30">
        <v>0.74990000000000001</v>
      </c>
      <c r="J4922" s="14">
        <v>23</v>
      </c>
      <c r="K4922" s="14">
        <v>7</v>
      </c>
      <c r="L4922" s="12">
        <v>0.2432</v>
      </c>
      <c r="M4922" s="7">
        <v>1.0121154400000001</v>
      </c>
      <c r="N4922" s="31">
        <v>0.7</v>
      </c>
      <c r="O4922" s="14">
        <f>IFERROR(VLOOKUP($C4922,'site totals'!$J$2:$K$607,2,FALSE),1)</f>
        <v>271.65069999999997</v>
      </c>
      <c r="P4922" s="32" t="s">
        <v>22</v>
      </c>
      <c r="Q4922" s="12">
        <v>0.30837928889999999</v>
      </c>
      <c r="R4922" s="29">
        <v>0.34</v>
      </c>
      <c r="S4922" s="2">
        <f>IF($A4922="site","",VLOOKUP($P4922,margin_ranges!$A$5:$D$10,4,FALSE)/100)</f>
        <v>0.29749999999999999</v>
      </c>
      <c r="T4922" s="6">
        <f>IF(A4922="placement",$J4922*MIN($Q4922,$S4922),"")</f>
        <v>6.8424999999999994</v>
      </c>
      <c r="U4922" s="6">
        <f>IF($A4922="placement",T4922,SUMIF($C$10:$C$6209,$C4922,$T$10:$T$6209))</f>
        <v>6.8424999999999994</v>
      </c>
      <c r="V4922" s="34">
        <f t="shared" si="233"/>
        <v>6.4393939393939448E-2</v>
      </c>
      <c r="W4922" s="24"/>
      <c r="X4922" s="2" t="str">
        <f>IFERROR(MIN(VLOOKUP($W4922,margin_ranges!$A$5:$D$10,4,FALSE),$Q4922*100)/100,"")</f>
        <v/>
      </c>
      <c r="Y4922" s="6">
        <f t="shared" si="231"/>
        <v>6.8424999999999994</v>
      </c>
      <c r="Z4922" s="6">
        <f>IF($A4922="placement",Y4922,SUMIF($C$10:$C$6209,$C4922,$Y$10:$Y$6209))</f>
        <v>6.8424999999999994</v>
      </c>
      <c r="AA4922" s="29">
        <f t="shared" si="232"/>
        <v>6.4393939393939448E-2</v>
      </c>
    </row>
    <row r="4923" spans="1:27" x14ac:dyDescent="0.3">
      <c r="A4923" s="16" t="s">
        <v>33</v>
      </c>
      <c r="B4923" s="16" t="s">
        <v>8680</v>
      </c>
      <c r="C4923" s="16" t="s">
        <v>8681</v>
      </c>
      <c r="D4923" s="8" t="s">
        <v>34</v>
      </c>
      <c r="E4923" s="16"/>
      <c r="F4923" s="17">
        <v>0.284830294933898</v>
      </c>
      <c r="G4923" s="17">
        <v>0</v>
      </c>
      <c r="H4923" s="36">
        <v>92.602199999999996</v>
      </c>
      <c r="I4923" s="36">
        <v>21.1478</v>
      </c>
      <c r="J4923" s="22">
        <v>582</v>
      </c>
      <c r="K4923" s="22">
        <v>151</v>
      </c>
      <c r="L4923" s="18">
        <v>0.22839999999999999</v>
      </c>
      <c r="M4923" s="19">
        <v>0.91752497</v>
      </c>
      <c r="N4923" s="20">
        <v>0.64220500000000003</v>
      </c>
      <c r="O4923" s="22">
        <f>IFERROR(VLOOKUP($C4923,'site totals'!$J$2:$K$607,2,FALSE),1)</f>
        <v>271.65069999999997</v>
      </c>
      <c r="P4923" s="21"/>
      <c r="Q4923" s="18">
        <v>0.30006809429999998</v>
      </c>
      <c r="R4923" s="17">
        <v>0.2848</v>
      </c>
      <c r="S4923" s="18" t="str">
        <f>IF($A4923="site","",VLOOKUP($P4923,margin_ranges!$A$5:$D$10,4,FALSE)/100)</f>
        <v/>
      </c>
      <c r="T4923" s="22" t="str">
        <f>IF(A4923="placement",$J4923*MIN($Q4923,$S4923),"")</f>
        <v/>
      </c>
      <c r="U4923" s="22">
        <f>IF($A4923="placement",T4923,SUMIF($C$10:$C$6209,$C4923,$T$10:$T$6209))</f>
        <v>169.50276598889999</v>
      </c>
      <c r="V4923" s="37">
        <f t="shared" si="233"/>
        <v>-9.0070832778375021E-3</v>
      </c>
      <c r="W4923" s="38"/>
      <c r="X4923" s="18" t="str">
        <f>IFERROR(MIN(VLOOKUP($W4923,margin_ranges!$A$5:$D$10,4,FALSE),$Q4923*100)/100,"")</f>
        <v/>
      </c>
      <c r="Y4923" s="6" t="str">
        <f t="shared" si="231"/>
        <v/>
      </c>
      <c r="Z4923" s="6">
        <f>IF($A4923="placement",Y4923,SUMIF($C$10:$C$6209,$C4923,$Y$10:$Y$6209))</f>
        <v>169.50276598889999</v>
      </c>
      <c r="AA4923" s="17">
        <f t="shared" si="232"/>
        <v>-9.0070832778375021E-3</v>
      </c>
    </row>
    <row r="4924" spans="1:27" hidden="1" x14ac:dyDescent="0.3">
      <c r="A4924" s="8" t="s">
        <v>17</v>
      </c>
      <c r="B4924" s="8" t="s">
        <v>9927</v>
      </c>
      <c r="C4924" s="8" t="s">
        <v>9928</v>
      </c>
      <c r="D4924" s="8" t="s">
        <v>9933</v>
      </c>
      <c r="E4924" s="8" t="s">
        <v>9934</v>
      </c>
      <c r="F4924" s="29">
        <v>0.28999999999999998</v>
      </c>
      <c r="G4924" s="29">
        <v>0</v>
      </c>
      <c r="H4924" s="30">
        <v>28.351400000000002</v>
      </c>
      <c r="I4924" s="30">
        <v>3.8683999999999998</v>
      </c>
      <c r="J4924" s="14">
        <v>24</v>
      </c>
      <c r="K4924" s="14">
        <v>6</v>
      </c>
      <c r="L4924" s="12">
        <v>0.13639999999999999</v>
      </c>
      <c r="M4924" s="7">
        <v>0.20488201</v>
      </c>
      <c r="N4924" s="31">
        <v>0.01</v>
      </c>
      <c r="O4924" s="14">
        <f>IFERROR(VLOOKUP($C4924,'site totals'!$J$2:$K$607,2,FALSE),1)</f>
        <v>270.35449999999997</v>
      </c>
      <c r="P4924" s="32" t="s">
        <v>22</v>
      </c>
      <c r="Q4924" s="12">
        <v>0.95119142030000003</v>
      </c>
      <c r="R4924" s="29">
        <v>0.28999999999999998</v>
      </c>
      <c r="S4924" s="2">
        <f>IF($A4924="site","",VLOOKUP($P4924,margin_ranges!$A$5:$D$10,4,FALSE)/100)</f>
        <v>0.29749999999999999</v>
      </c>
      <c r="T4924" s="6">
        <f>IF(A4924="placement",$J4924*MIN($Q4924,$S4924),"")</f>
        <v>7.14</v>
      </c>
      <c r="U4924" s="6">
        <f>IF($A4924="placement",T4924,SUMIF($C$10:$C$6209,$C4924,$T$10:$T$6209))</f>
        <v>7.14</v>
      </c>
      <c r="V4924" s="34">
        <f t="shared" si="233"/>
        <v>-1.0563380281690127E-2</v>
      </c>
      <c r="W4924" s="24"/>
      <c r="X4924" s="2" t="str">
        <f>IFERROR(MIN(VLOOKUP($W4924,margin_ranges!$A$5:$D$10,4,FALSE),$Q4924*100)/100,"")</f>
        <v/>
      </c>
      <c r="Y4924" s="6">
        <f t="shared" si="231"/>
        <v>7.14</v>
      </c>
      <c r="Z4924" s="6">
        <f>IF($A4924="placement",Y4924,SUMIF($C$10:$C$6209,$C4924,$Y$10:$Y$6209))</f>
        <v>7.14</v>
      </c>
      <c r="AA4924" s="29">
        <f t="shared" si="232"/>
        <v>-1.0563380281690127E-2</v>
      </c>
    </row>
    <row r="4925" spans="1:27" hidden="1" x14ac:dyDescent="0.3">
      <c r="A4925" s="8" t="s">
        <v>17</v>
      </c>
      <c r="B4925" s="8" t="s">
        <v>9927</v>
      </c>
      <c r="C4925" s="8" t="s">
        <v>9928</v>
      </c>
      <c r="D4925" s="8" t="s">
        <v>9939</v>
      </c>
      <c r="E4925" s="8" t="s">
        <v>9940</v>
      </c>
      <c r="F4925" s="29">
        <v>0.28999999999999998</v>
      </c>
      <c r="G4925" s="29">
        <v>0</v>
      </c>
      <c r="H4925" s="30">
        <v>27.629100000000001</v>
      </c>
      <c r="I4925" s="30">
        <v>4.0701000000000001</v>
      </c>
      <c r="J4925" s="14">
        <v>24</v>
      </c>
      <c r="K4925" s="14">
        <v>6</v>
      </c>
      <c r="L4925" s="12">
        <v>0.14729999999999999</v>
      </c>
      <c r="M4925" s="7">
        <v>0.20014214999999999</v>
      </c>
      <c r="N4925" s="31">
        <v>0.01</v>
      </c>
      <c r="O4925" s="14">
        <f>IFERROR(VLOOKUP($C4925,'site totals'!$J$2:$K$607,2,FALSE),1)</f>
        <v>270.35449999999997</v>
      </c>
      <c r="P4925" s="32" t="s">
        <v>22</v>
      </c>
      <c r="Q4925" s="12">
        <v>0.95003551289999999</v>
      </c>
      <c r="R4925" s="29">
        <v>0.28999999999999998</v>
      </c>
      <c r="S4925" s="2">
        <f>IF($A4925="site","",VLOOKUP($P4925,margin_ranges!$A$5:$D$10,4,FALSE)/100)</f>
        <v>0.29749999999999999</v>
      </c>
      <c r="T4925" s="6">
        <f>IF(A4925="placement",$J4925*MIN($Q4925,$S4925),"")</f>
        <v>7.14</v>
      </c>
      <c r="U4925" s="6">
        <f>IF($A4925="placement",T4925,SUMIF($C$10:$C$6209,$C4925,$T$10:$T$6209))</f>
        <v>7.14</v>
      </c>
      <c r="V4925" s="34">
        <f t="shared" si="233"/>
        <v>-1.0563380281690127E-2</v>
      </c>
      <c r="W4925" s="24"/>
      <c r="X4925" s="2" t="str">
        <f>IFERROR(MIN(VLOOKUP($W4925,margin_ranges!$A$5:$D$10,4,FALSE),$Q4925*100)/100,"")</f>
        <v/>
      </c>
      <c r="Y4925" s="6">
        <f t="shared" si="231"/>
        <v>7.14</v>
      </c>
      <c r="Z4925" s="6">
        <f>IF($A4925="placement",Y4925,SUMIF($C$10:$C$6209,$C4925,$Y$10:$Y$6209))</f>
        <v>7.14</v>
      </c>
      <c r="AA4925" s="29">
        <f t="shared" si="232"/>
        <v>-1.0563380281690127E-2</v>
      </c>
    </row>
    <row r="4926" spans="1:27" hidden="1" x14ac:dyDescent="0.3">
      <c r="A4926" s="8" t="s">
        <v>17</v>
      </c>
      <c r="B4926" s="8" t="s">
        <v>9927</v>
      </c>
      <c r="C4926" s="8" t="s">
        <v>9928</v>
      </c>
      <c r="D4926" s="8" t="s">
        <v>9937</v>
      </c>
      <c r="E4926" s="8" t="s">
        <v>9938</v>
      </c>
      <c r="F4926" s="29">
        <v>0.28999999999999998</v>
      </c>
      <c r="G4926" s="29">
        <v>1</v>
      </c>
      <c r="H4926" s="30">
        <v>64.497</v>
      </c>
      <c r="I4926" s="30">
        <v>20.546700000000001</v>
      </c>
      <c r="J4926" s="14">
        <v>162</v>
      </c>
      <c r="K4926" s="14">
        <v>42</v>
      </c>
      <c r="L4926" s="12">
        <v>0.31859999999999999</v>
      </c>
      <c r="M4926" s="7">
        <v>0.26284182</v>
      </c>
      <c r="N4926" s="31">
        <v>0.01</v>
      </c>
      <c r="O4926" s="14">
        <f>IFERROR(VLOOKUP($C4926,'site totals'!$J$2:$K$607,2,FALSE),1)</f>
        <v>270.35449999999997</v>
      </c>
      <c r="P4926" s="32" t="s">
        <v>22</v>
      </c>
      <c r="Q4926" s="12">
        <v>0.9619543035</v>
      </c>
      <c r="R4926" s="29">
        <v>0.28999999999999998</v>
      </c>
      <c r="S4926" s="2">
        <f>IF($A4926="site","",VLOOKUP($P4926,margin_ranges!$A$5:$D$10,4,FALSE)/100)</f>
        <v>0.29749999999999999</v>
      </c>
      <c r="T4926" s="6">
        <f>IF(A4926="placement",$J4926*MIN($Q4926,$S4926),"")</f>
        <v>48.195</v>
      </c>
      <c r="U4926" s="6">
        <f>IF($A4926="placement",T4926,SUMIF($C$10:$C$6209,$C4926,$T$10:$T$6209))</f>
        <v>48.195</v>
      </c>
      <c r="V4926" s="34">
        <f t="shared" si="233"/>
        <v>-1.0563380281690016E-2</v>
      </c>
      <c r="W4926" s="24"/>
      <c r="X4926" s="2" t="str">
        <f>IFERROR(MIN(VLOOKUP($W4926,margin_ranges!$A$5:$D$10,4,FALSE),$Q4926*100)/100,"")</f>
        <v/>
      </c>
      <c r="Y4926" s="6">
        <f t="shared" si="231"/>
        <v>48.195</v>
      </c>
      <c r="Z4926" s="6">
        <f>IF($A4926="placement",Y4926,SUMIF($C$10:$C$6209,$C4926,$Y$10:$Y$6209))</f>
        <v>48.195</v>
      </c>
      <c r="AA4926" s="29">
        <f t="shared" si="232"/>
        <v>-1.0563380281690016E-2</v>
      </c>
    </row>
    <row r="4927" spans="1:27" hidden="1" x14ac:dyDescent="0.3">
      <c r="A4927" s="8" t="s">
        <v>17</v>
      </c>
      <c r="B4927" s="8" t="s">
        <v>9927</v>
      </c>
      <c r="C4927" s="8" t="s">
        <v>9928</v>
      </c>
      <c r="D4927" s="8" t="s">
        <v>9935</v>
      </c>
      <c r="E4927" s="8" t="s">
        <v>9936</v>
      </c>
      <c r="F4927" s="29">
        <v>0.28999999999999998</v>
      </c>
      <c r="G4927" s="29">
        <v>1</v>
      </c>
      <c r="H4927" s="30">
        <v>51.826099999999997</v>
      </c>
      <c r="I4927" s="30">
        <v>4.7588999999999997</v>
      </c>
      <c r="J4927" s="14">
        <v>60</v>
      </c>
      <c r="K4927" s="14">
        <v>15</v>
      </c>
      <c r="L4927" s="12">
        <v>9.1800000000000007E-2</v>
      </c>
      <c r="M4927" s="7">
        <v>0.41695158999999998</v>
      </c>
      <c r="N4927" s="31">
        <v>0.01</v>
      </c>
      <c r="O4927" s="14">
        <f>IFERROR(VLOOKUP($C4927,'site totals'!$J$2:$K$607,2,FALSE),1)</f>
        <v>270.35449999999997</v>
      </c>
      <c r="P4927" s="32" t="s">
        <v>22</v>
      </c>
      <c r="Q4927" s="12">
        <v>0.97601640059999994</v>
      </c>
      <c r="R4927" s="29">
        <v>0.28999999999999998</v>
      </c>
      <c r="S4927" s="2">
        <f>IF($A4927="site","",VLOOKUP($P4927,margin_ranges!$A$5:$D$10,4,FALSE)/100)</f>
        <v>0.29749999999999999</v>
      </c>
      <c r="T4927" s="6">
        <f>IF(A4927="placement",$J4927*MIN($Q4927,$S4927),"")</f>
        <v>17.849999999999998</v>
      </c>
      <c r="U4927" s="6">
        <f>IF($A4927="placement",T4927,SUMIF($C$10:$C$6209,$C4927,$T$10:$T$6209))</f>
        <v>17.849999999999998</v>
      </c>
      <c r="V4927" s="34">
        <f t="shared" si="233"/>
        <v>-1.0563380281689905E-2</v>
      </c>
      <c r="W4927" s="24"/>
      <c r="X4927" s="2" t="str">
        <f>IFERROR(MIN(VLOOKUP($W4927,margin_ranges!$A$5:$D$10,4,FALSE),$Q4927*100)/100,"")</f>
        <v/>
      </c>
      <c r="Y4927" s="6">
        <f t="shared" si="231"/>
        <v>17.849999999999998</v>
      </c>
      <c r="Z4927" s="6">
        <f>IF($A4927="placement",Y4927,SUMIF($C$10:$C$6209,$C4927,$Y$10:$Y$6209))</f>
        <v>17.849999999999998</v>
      </c>
      <c r="AA4927" s="29">
        <f t="shared" si="232"/>
        <v>-1.0563380281689905E-2</v>
      </c>
    </row>
    <row r="4928" spans="1:27" hidden="1" x14ac:dyDescent="0.3">
      <c r="A4928" s="8" t="s">
        <v>17</v>
      </c>
      <c r="B4928" s="8" t="s">
        <v>9927</v>
      </c>
      <c r="C4928" s="8" t="s">
        <v>9928</v>
      </c>
      <c r="D4928" s="8" t="s">
        <v>9931</v>
      </c>
      <c r="E4928" s="8" t="s">
        <v>9932</v>
      </c>
      <c r="F4928" s="29">
        <v>0.33999999999999903</v>
      </c>
      <c r="G4928" s="29">
        <v>1</v>
      </c>
      <c r="H4928" s="30">
        <v>65.309899999999999</v>
      </c>
      <c r="I4928" s="30">
        <v>20.699300000000001</v>
      </c>
      <c r="J4928" s="14">
        <v>144</v>
      </c>
      <c r="K4928" s="14">
        <v>44</v>
      </c>
      <c r="L4928" s="12">
        <v>0.31690000000000002</v>
      </c>
      <c r="M4928" s="7">
        <v>0.23127160999999999</v>
      </c>
      <c r="N4928" s="31">
        <v>0.01</v>
      </c>
      <c r="O4928" s="14">
        <f>IFERROR(VLOOKUP($C4928,'site totals'!$J$2:$K$607,2,FALSE),1)</f>
        <v>270.35449999999997</v>
      </c>
      <c r="P4928" s="32" t="s">
        <v>22</v>
      </c>
      <c r="Q4928" s="12">
        <v>0.95676079749999998</v>
      </c>
      <c r="R4928" s="29">
        <v>0.34</v>
      </c>
      <c r="S4928" s="2">
        <f>IF($A4928="site","",VLOOKUP($P4928,margin_ranges!$A$5:$D$10,4,FALSE)/100)</f>
        <v>0.29749999999999999</v>
      </c>
      <c r="T4928" s="6">
        <f>IF(A4928="placement",$J4928*MIN($Q4928,$S4928),"")</f>
        <v>42.839999999999996</v>
      </c>
      <c r="U4928" s="6">
        <f>IF($A4928="placement",T4928,SUMIF($C$10:$C$6209,$C4928,$T$10:$T$6209))</f>
        <v>42.839999999999996</v>
      </c>
      <c r="V4928" s="34">
        <f t="shared" si="233"/>
        <v>6.4393939393939448E-2</v>
      </c>
      <c r="W4928" s="24"/>
      <c r="X4928" s="2" t="str">
        <f>IFERROR(MIN(VLOOKUP($W4928,margin_ranges!$A$5:$D$10,4,FALSE),$Q4928*100)/100,"")</f>
        <v/>
      </c>
      <c r="Y4928" s="6">
        <f t="shared" si="231"/>
        <v>42.839999999999996</v>
      </c>
      <c r="Z4928" s="6">
        <f>IF($A4928="placement",Y4928,SUMIF($C$10:$C$6209,$C4928,$Y$10:$Y$6209))</f>
        <v>42.839999999999996</v>
      </c>
      <c r="AA4928" s="17">
        <f t="shared" si="232"/>
        <v>6.4393939393939448E-2</v>
      </c>
    </row>
    <row r="4929" spans="1:27" hidden="1" x14ac:dyDescent="0.3">
      <c r="A4929" s="8" t="s">
        <v>17</v>
      </c>
      <c r="B4929" s="8" t="s">
        <v>9927</v>
      </c>
      <c r="C4929" s="8" t="s">
        <v>9928</v>
      </c>
      <c r="D4929" s="8" t="s">
        <v>9929</v>
      </c>
      <c r="E4929" s="8" t="s">
        <v>9930</v>
      </c>
      <c r="F4929" s="29">
        <v>0.33999999999999903</v>
      </c>
      <c r="G4929" s="29">
        <v>1</v>
      </c>
      <c r="H4929" s="30">
        <v>69.4238</v>
      </c>
      <c r="I4929" s="30">
        <v>18.209299999999999</v>
      </c>
      <c r="J4929" s="14">
        <v>166</v>
      </c>
      <c r="K4929" s="14">
        <v>51</v>
      </c>
      <c r="L4929" s="12">
        <v>0.26229999999999998</v>
      </c>
      <c r="M4929" s="7">
        <v>0.30379750999999999</v>
      </c>
      <c r="N4929" s="31">
        <v>0.01</v>
      </c>
      <c r="O4929" s="14">
        <f>IFERROR(VLOOKUP($C4929,'site totals'!$J$2:$K$607,2,FALSE),1)</f>
        <v>270.35449999999997</v>
      </c>
      <c r="P4929" s="32" t="s">
        <v>22</v>
      </c>
      <c r="Q4929" s="12">
        <v>0.96708333820000003</v>
      </c>
      <c r="R4929" s="29">
        <v>0.34</v>
      </c>
      <c r="S4929" s="2">
        <f>IF($A4929="site","",VLOOKUP($P4929,margin_ranges!$A$5:$D$10,4,FALSE)/100)</f>
        <v>0.29749999999999999</v>
      </c>
      <c r="T4929" s="6">
        <f>IF(A4929="placement",$J4929*MIN($Q4929,$S4929),"")</f>
        <v>49.384999999999998</v>
      </c>
      <c r="U4929" s="6">
        <f>IF($A4929="placement",T4929,SUMIF($C$10:$C$6209,$C4929,$T$10:$T$6209))</f>
        <v>49.384999999999998</v>
      </c>
      <c r="V4929" s="34">
        <f t="shared" si="233"/>
        <v>6.439393939393967E-2</v>
      </c>
      <c r="W4929" s="24"/>
      <c r="X4929" s="2" t="str">
        <f>IFERROR(MIN(VLOOKUP($W4929,margin_ranges!$A$5:$D$10,4,FALSE),$Q4929*100)/100,"")</f>
        <v/>
      </c>
      <c r="Y4929" s="6">
        <f t="shared" si="231"/>
        <v>49.384999999999998</v>
      </c>
      <c r="Z4929" s="6">
        <f>IF($A4929="placement",Y4929,SUMIF($C$10:$C$6209,$C4929,$Y$10:$Y$6209))</f>
        <v>49.384999999999998</v>
      </c>
      <c r="AA4929" s="29">
        <f t="shared" si="232"/>
        <v>6.439393939393967E-2</v>
      </c>
    </row>
    <row r="4930" spans="1:27" x14ac:dyDescent="0.3">
      <c r="A4930" s="16" t="s">
        <v>33</v>
      </c>
      <c r="B4930" s="16" t="s">
        <v>9927</v>
      </c>
      <c r="C4930" s="16" t="s">
        <v>9928</v>
      </c>
      <c r="D4930" s="8" t="s">
        <v>34</v>
      </c>
      <c r="E4930" s="16"/>
      <c r="F4930" s="17">
        <v>0.31671812379671799</v>
      </c>
      <c r="G4930" s="17">
        <v>0.91677483000000004</v>
      </c>
      <c r="H4930" s="36">
        <v>307.03730000000002</v>
      </c>
      <c r="I4930" s="36">
        <v>72.152699999999996</v>
      </c>
      <c r="J4930" s="22">
        <v>579</v>
      </c>
      <c r="K4930" s="22">
        <v>164</v>
      </c>
      <c r="L4930" s="18">
        <v>0.23499999999999999</v>
      </c>
      <c r="M4930" s="19">
        <v>0.26764114999999999</v>
      </c>
      <c r="N4930" s="20">
        <v>0.01</v>
      </c>
      <c r="O4930" s="22">
        <f>IFERROR(VLOOKUP($C4930,'site totals'!$J$2:$K$607,2,FALSE),1)</f>
        <v>270.35449999999997</v>
      </c>
      <c r="P4930" s="21"/>
      <c r="Q4930" s="18">
        <v>0.96263653829999996</v>
      </c>
      <c r="R4930" s="17">
        <v>0.31669999999999998</v>
      </c>
      <c r="S4930" s="18" t="str">
        <f>IF($A4930="site","",VLOOKUP($P4930,margin_ranges!$A$5:$D$10,4,FALSE)/100)</f>
        <v/>
      </c>
      <c r="T4930" s="22" t="str">
        <f>IF(A4930="placement",$J4930*MIN($Q4930,$S4930),"")</f>
        <v/>
      </c>
      <c r="U4930" s="22">
        <f>IF($A4930="placement",T4930,SUMIF($C$10:$C$6209,$C4930,$T$10:$T$6209))</f>
        <v>172.54999999999998</v>
      </c>
      <c r="V4930" s="37">
        <f t="shared" si="233"/>
        <v>2.7346967765646157E-2</v>
      </c>
      <c r="W4930" s="38"/>
      <c r="X4930" s="18" t="str">
        <f>IFERROR(MIN(VLOOKUP($W4930,margin_ranges!$A$5:$D$10,4,FALSE),$Q4930*100)/100,"")</f>
        <v/>
      </c>
      <c r="Y4930" s="6" t="str">
        <f t="shared" si="231"/>
        <v/>
      </c>
      <c r="Z4930" s="6">
        <f>IF($A4930="placement",Y4930,SUMIF($C$10:$C$6209,$C4930,$Y$10:$Y$6209))</f>
        <v>172.54999999999998</v>
      </c>
      <c r="AA4930" s="17">
        <f t="shared" si="232"/>
        <v>2.7346967765646157E-2</v>
      </c>
    </row>
    <row r="4931" spans="1:27" hidden="1" x14ac:dyDescent="0.3">
      <c r="A4931" s="8" t="s">
        <v>17</v>
      </c>
      <c r="B4931" s="8" t="s">
        <v>253</v>
      </c>
      <c r="C4931" s="8" t="s">
        <v>254</v>
      </c>
      <c r="D4931" s="8" t="s">
        <v>255</v>
      </c>
      <c r="E4931" s="8" t="s">
        <v>256</v>
      </c>
      <c r="F4931" s="29">
        <v>0.22371332503897801</v>
      </c>
      <c r="G4931" s="29">
        <v>1</v>
      </c>
      <c r="H4931" s="30">
        <v>34.4786</v>
      </c>
      <c r="I4931" s="30">
        <v>5.6334</v>
      </c>
      <c r="J4931" s="14">
        <v>109</v>
      </c>
      <c r="K4931" s="14">
        <v>24</v>
      </c>
      <c r="L4931" s="12">
        <v>0.16339999999999999</v>
      </c>
      <c r="M4931" s="7">
        <v>0.64409194999999997</v>
      </c>
      <c r="N4931" s="31">
        <v>0.5</v>
      </c>
      <c r="O4931" s="14">
        <f>IFERROR(VLOOKUP($C4931,'site totals'!$J$2:$K$607,2,FALSE),1)</f>
        <v>269.57420000000002</v>
      </c>
      <c r="P4931" s="32" t="s">
        <v>91</v>
      </c>
      <c r="Q4931" s="12">
        <v>0.22371332499999999</v>
      </c>
      <c r="R4931" s="29">
        <v>0.35</v>
      </c>
      <c r="S4931" s="2">
        <f>IF($A4931="site","",VLOOKUP($P4931,margin_ranges!$A$5:$D$10,4,FALSE)/100)</f>
        <v>0.29749999999999999</v>
      </c>
      <c r="T4931" s="6">
        <f>IF(A4931="placement",$J4931*MIN($Q4931,$S4931),"")</f>
        <v>24.384752424999999</v>
      </c>
      <c r="U4931" s="6">
        <f>IF($A4931="placement",T4931,SUMIF($C$10:$C$6209,$C4931,$T$10:$T$6209))</f>
        <v>24.384752424999999</v>
      </c>
      <c r="V4931" s="34">
        <f t="shared" si="233"/>
        <v>0.19428719230769209</v>
      </c>
      <c r="W4931" s="24"/>
      <c r="X4931" s="2" t="str">
        <f>IFERROR(MIN(VLOOKUP($W4931,margin_ranges!$A$5:$D$10,4,FALSE),$Q4931*100)/100,"")</f>
        <v/>
      </c>
      <c r="Y4931" s="6">
        <f t="shared" si="231"/>
        <v>24.384752424999999</v>
      </c>
      <c r="Z4931" s="6">
        <f>IF($A4931="placement",Y4931,SUMIF($C$10:$C$6209,$C4931,$Y$10:$Y$6209))</f>
        <v>24.384752424999999</v>
      </c>
      <c r="AA4931" s="29">
        <f t="shared" si="232"/>
        <v>0.19428719230769209</v>
      </c>
    </row>
    <row r="4932" spans="1:27" hidden="1" x14ac:dyDescent="0.3">
      <c r="A4932" s="8" t="s">
        <v>17</v>
      </c>
      <c r="B4932" s="8" t="s">
        <v>253</v>
      </c>
      <c r="C4932" s="8" t="s">
        <v>254</v>
      </c>
      <c r="D4932" s="8" t="s">
        <v>259</v>
      </c>
      <c r="E4932" s="8" t="s">
        <v>260</v>
      </c>
      <c r="F4932" s="29">
        <v>0.205245110055811</v>
      </c>
      <c r="G4932" s="29">
        <v>1</v>
      </c>
      <c r="H4932" s="30">
        <v>36.553400000000003</v>
      </c>
      <c r="I4932" s="30">
        <v>7.9661999999999997</v>
      </c>
      <c r="J4932" s="14">
        <v>451</v>
      </c>
      <c r="K4932" s="14">
        <v>93</v>
      </c>
      <c r="L4932" s="12">
        <v>0.21790000000000001</v>
      </c>
      <c r="M4932" s="7">
        <v>1.8873743599999999</v>
      </c>
      <c r="N4932" s="31">
        <v>1.5</v>
      </c>
      <c r="O4932" s="14">
        <f>IFERROR(VLOOKUP($C4932,'site totals'!$J$2:$K$607,2,FALSE),1)</f>
        <v>269.57420000000002</v>
      </c>
      <c r="P4932" s="32" t="s">
        <v>91</v>
      </c>
      <c r="Q4932" s="12">
        <v>0.20524511009999999</v>
      </c>
      <c r="R4932" s="29">
        <v>0.3</v>
      </c>
      <c r="S4932" s="2">
        <f>IF($A4932="site","",VLOOKUP($P4932,margin_ranges!$A$5:$D$10,4,FALSE)/100)</f>
        <v>0.29749999999999999</v>
      </c>
      <c r="T4932" s="6">
        <f>IF(A4932="placement",$J4932*MIN($Q4932,$S4932),"")</f>
        <v>92.565544655099998</v>
      </c>
      <c r="U4932" s="6">
        <f>IF($A4932="placement",T4932,SUMIF($C$10:$C$6209,$C4932,$T$10:$T$6209))</f>
        <v>92.565544655099998</v>
      </c>
      <c r="V4932" s="34">
        <f t="shared" si="233"/>
        <v>0.1353641284285716</v>
      </c>
      <c r="W4932" s="24"/>
      <c r="X4932" s="2" t="str">
        <f>IFERROR(MIN(VLOOKUP($W4932,margin_ranges!$A$5:$D$10,4,FALSE),$Q4932*100)/100,"")</f>
        <v/>
      </c>
      <c r="Y4932" s="6">
        <f t="shared" si="231"/>
        <v>92.565544655099998</v>
      </c>
      <c r="Z4932" s="6">
        <f>IF($A4932="placement",Y4932,SUMIF($C$10:$C$6209,$C4932,$Y$10:$Y$6209))</f>
        <v>92.565544655099998</v>
      </c>
      <c r="AA4932" s="29">
        <f t="shared" si="232"/>
        <v>0.1353641284285716</v>
      </c>
    </row>
    <row r="4933" spans="1:27" hidden="1" x14ac:dyDescent="0.3">
      <c r="A4933" s="8" t="s">
        <v>17</v>
      </c>
      <c r="B4933" s="8" t="s">
        <v>253</v>
      </c>
      <c r="C4933" s="8" t="s">
        <v>254</v>
      </c>
      <c r="D4933" s="8" t="s">
        <v>257</v>
      </c>
      <c r="E4933" s="8" t="s">
        <v>258</v>
      </c>
      <c r="F4933" s="29">
        <v>0.3</v>
      </c>
      <c r="G4933" s="29">
        <v>0</v>
      </c>
      <c r="H4933" s="30">
        <v>2.8441999999999998</v>
      </c>
      <c r="I4933" s="30">
        <v>0.27029999999999998</v>
      </c>
      <c r="J4933" s="14">
        <v>18</v>
      </c>
      <c r="K4933" s="14">
        <v>5</v>
      </c>
      <c r="L4933" s="12">
        <v>9.5000000000000001E-2</v>
      </c>
      <c r="M4933" s="7">
        <v>2.1890592</v>
      </c>
      <c r="N4933" s="31">
        <v>1.5</v>
      </c>
      <c r="O4933" s="14">
        <f>IFERROR(VLOOKUP($C4933,'site totals'!$J$2:$K$607,2,FALSE),1)</f>
        <v>269.57420000000002</v>
      </c>
      <c r="P4933" s="32" t="s">
        <v>91</v>
      </c>
      <c r="Q4933" s="12">
        <v>0.31477412659999998</v>
      </c>
      <c r="R4933" s="29">
        <v>0.3</v>
      </c>
      <c r="S4933" s="2">
        <f>IF($A4933="site","",VLOOKUP($P4933,margin_ranges!$A$5:$D$10,4,FALSE)/100)</f>
        <v>0.29749999999999999</v>
      </c>
      <c r="T4933" s="6">
        <f>IF(A4933="placement",$J4933*MIN($Q4933,$S4933),"")</f>
        <v>5.3549999999999995</v>
      </c>
      <c r="U4933" s="6">
        <f>IF($A4933="placement",T4933,SUMIF($C$10:$C$6209,$C4933,$T$10:$T$6209))</f>
        <v>5.3549999999999995</v>
      </c>
      <c r="V4933" s="34">
        <f t="shared" si="233"/>
        <v>3.5714285714285587E-3</v>
      </c>
      <c r="W4933" s="24"/>
      <c r="X4933" s="2" t="str">
        <f>IFERROR(MIN(VLOOKUP($W4933,margin_ranges!$A$5:$D$10,4,FALSE),$Q4933*100)/100,"")</f>
        <v/>
      </c>
      <c r="Y4933" s="6">
        <f t="shared" si="231"/>
        <v>5.3549999999999995</v>
      </c>
      <c r="Z4933" s="6">
        <f>IF($A4933="placement",Y4933,SUMIF($C$10:$C$6209,$C4933,$Y$10:$Y$6209))</f>
        <v>5.3549999999999995</v>
      </c>
      <c r="AA4933" s="29">
        <f t="shared" si="232"/>
        <v>3.5714285714285587E-3</v>
      </c>
    </row>
    <row r="4934" spans="1:27" x14ac:dyDescent="0.3">
      <c r="A4934" s="16" t="s">
        <v>33</v>
      </c>
      <c r="B4934" s="16" t="s">
        <v>253</v>
      </c>
      <c r="C4934" s="16" t="s">
        <v>254</v>
      </c>
      <c r="D4934" s="8" t="s">
        <v>34</v>
      </c>
      <c r="E4934" s="16"/>
      <c r="F4934" s="17">
        <v>0.212090578861033</v>
      </c>
      <c r="G4934" s="17">
        <v>0.96927227999999999</v>
      </c>
      <c r="H4934" s="36">
        <v>73.876300000000001</v>
      </c>
      <c r="I4934" s="36">
        <v>13.869899999999999</v>
      </c>
      <c r="J4934" s="22">
        <v>578</v>
      </c>
      <c r="K4934" s="22">
        <v>121</v>
      </c>
      <c r="L4934" s="18">
        <v>0.18770000000000001</v>
      </c>
      <c r="M4934" s="19">
        <v>1.3882839499999999</v>
      </c>
      <c r="N4934" s="20">
        <v>1.093842</v>
      </c>
      <c r="O4934" s="22">
        <f>IFERROR(VLOOKUP($C4934,'site totals'!$J$2:$K$607,2,FALSE),1)</f>
        <v>269.57420000000002</v>
      </c>
      <c r="P4934" s="21"/>
      <c r="Q4934" s="18">
        <v>0.21209057889999999</v>
      </c>
      <c r="R4934" s="17">
        <v>0.30940000000000001</v>
      </c>
      <c r="S4934" s="18" t="str">
        <f>IF($A4934="site","",VLOOKUP($P4934,margin_ranges!$A$5:$D$10,4,FALSE)/100)</f>
        <v/>
      </c>
      <c r="T4934" s="22" t="str">
        <f>IF(A4934="placement",$J4934*MIN($Q4934,$S4934),"")</f>
        <v/>
      </c>
      <c r="U4934" s="22">
        <f>IF($A4934="placement",T4934,SUMIF($C$10:$C$6209,$C4934,$T$10:$T$6209))</f>
        <v>122.3052970801</v>
      </c>
      <c r="V4934" s="37">
        <f t="shared" si="233"/>
        <v>0.14161474080484648</v>
      </c>
      <c r="W4934" s="38"/>
      <c r="X4934" s="18" t="str">
        <f>IFERROR(MIN(VLOOKUP($W4934,margin_ranges!$A$5:$D$10,4,FALSE),$Q4934*100)/100,"")</f>
        <v/>
      </c>
      <c r="Y4934" s="6" t="str">
        <f t="shared" si="231"/>
        <v/>
      </c>
      <c r="Z4934" s="6">
        <f>IF($A4934="placement",Y4934,SUMIF($C$10:$C$6209,$C4934,$Y$10:$Y$6209))</f>
        <v>122.3052970801</v>
      </c>
      <c r="AA4934" s="17">
        <f t="shared" si="232"/>
        <v>0.14161474080484648</v>
      </c>
    </row>
    <row r="4935" spans="1:27" hidden="1" x14ac:dyDescent="0.3">
      <c r="A4935" s="8" t="s">
        <v>17</v>
      </c>
      <c r="B4935" s="8" t="s">
        <v>11562</v>
      </c>
      <c r="C4935" s="8" t="s">
        <v>11563</v>
      </c>
      <c r="D4935" s="8" t="s">
        <v>12393</v>
      </c>
      <c r="E4935" s="8" t="s">
        <v>12394</v>
      </c>
      <c r="F4935" s="29">
        <v>0.25</v>
      </c>
      <c r="G4935" s="29">
        <v>0</v>
      </c>
      <c r="H4935" s="30">
        <v>0.76329999999999998</v>
      </c>
      <c r="I4935" s="30">
        <v>0.18770000000000001</v>
      </c>
      <c r="J4935" s="14">
        <v>6</v>
      </c>
      <c r="K4935" s="14">
        <v>2</v>
      </c>
      <c r="L4935" s="12">
        <v>0.24590000000000001</v>
      </c>
      <c r="M4935" s="7">
        <v>1.1473744299999999</v>
      </c>
      <c r="N4935" s="31">
        <v>0.8</v>
      </c>
      <c r="O4935" s="14">
        <f>IFERROR(VLOOKUP($C4935,'site totals'!$J$2:$K$607,2,FALSE),1)</f>
        <v>264.86</v>
      </c>
      <c r="P4935" s="32" t="s">
        <v>22</v>
      </c>
      <c r="Q4935" s="12">
        <v>0.3027559447</v>
      </c>
      <c r="R4935" s="29">
        <v>0.25</v>
      </c>
      <c r="S4935" s="2">
        <f>IF($A4935="site","",VLOOKUP($P4935,margin_ranges!$A$5:$D$10,4,FALSE)/100)</f>
        <v>0.29749999999999999</v>
      </c>
      <c r="T4935" s="6">
        <f>IF(A4935="placement",$J4935*MIN($Q4935,$S4935),"")</f>
        <v>1.7849999999999999</v>
      </c>
      <c r="U4935" s="6">
        <f>IF($A4935="placement",T4935,SUMIF($C$10:$C$6209,$C4935,$T$10:$T$6209))</f>
        <v>1.7849999999999999</v>
      </c>
      <c r="V4935" s="34">
        <f t="shared" si="233"/>
        <v>-6.3333333333333353E-2</v>
      </c>
      <c r="W4935" s="24"/>
      <c r="X4935" s="2" t="str">
        <f>IFERROR(MIN(VLOOKUP($W4935,margin_ranges!$A$5:$D$10,4,FALSE),$Q4935*100)/100,"")</f>
        <v/>
      </c>
      <c r="Y4935" s="6">
        <f t="shared" si="231"/>
        <v>1.7849999999999999</v>
      </c>
      <c r="Z4935" s="6">
        <f>IF($A4935="placement",Y4935,SUMIF($C$10:$C$6209,$C4935,$Y$10:$Y$6209))</f>
        <v>1.7849999999999999</v>
      </c>
      <c r="AA4935" s="29">
        <f t="shared" si="232"/>
        <v>-6.3333333333333353E-2</v>
      </c>
    </row>
    <row r="4936" spans="1:27" hidden="1" x14ac:dyDescent="0.3">
      <c r="A4936" s="8" t="s">
        <v>17</v>
      </c>
      <c r="B4936" s="8" t="s">
        <v>11562</v>
      </c>
      <c r="C4936" s="8" t="s">
        <v>11563</v>
      </c>
      <c r="D4936" s="8" t="s">
        <v>11568</v>
      </c>
      <c r="E4936" s="8" t="s">
        <v>11569</v>
      </c>
      <c r="F4936" s="29">
        <v>0.28999999999999898</v>
      </c>
      <c r="G4936" s="29">
        <v>0</v>
      </c>
      <c r="H4936" s="30">
        <v>1.4665999999999999</v>
      </c>
      <c r="I4936" s="30">
        <v>0.38340000000000002</v>
      </c>
      <c r="J4936" s="14">
        <v>13</v>
      </c>
      <c r="K4936" s="14">
        <v>3</v>
      </c>
      <c r="L4936" s="12">
        <v>0.26140000000000002</v>
      </c>
      <c r="M4936" s="7">
        <v>1.1590832900000001</v>
      </c>
      <c r="N4936" s="31">
        <v>0.8</v>
      </c>
      <c r="O4936" s="14">
        <f>IFERROR(VLOOKUP($C4936,'site totals'!$J$2:$K$607,2,FALSE),1)</f>
        <v>264.86</v>
      </c>
      <c r="P4936" s="32" t="s">
        <v>22</v>
      </c>
      <c r="Q4936" s="12">
        <v>0.30979938270000001</v>
      </c>
      <c r="R4936" s="29">
        <v>0.28999999999999998</v>
      </c>
      <c r="S4936" s="2">
        <f>IF($A4936="site","",VLOOKUP($P4936,margin_ranges!$A$5:$D$10,4,FALSE)/100)</f>
        <v>0.29749999999999999</v>
      </c>
      <c r="T4936" s="6">
        <f>IF(A4936="placement",$J4936*MIN($Q4936,$S4936),"")</f>
        <v>3.8674999999999997</v>
      </c>
      <c r="U4936" s="6">
        <f>IF($A4936="placement",T4936,SUMIF($C$10:$C$6209,$C4936,$T$10:$T$6209))</f>
        <v>3.8674999999999997</v>
      </c>
      <c r="V4936" s="34">
        <f t="shared" si="233"/>
        <v>-1.0563380281690127E-2</v>
      </c>
      <c r="W4936" s="24"/>
      <c r="X4936" s="2" t="str">
        <f>IFERROR(MIN(VLOOKUP($W4936,margin_ranges!$A$5:$D$10,4,FALSE),$Q4936*100)/100,"")</f>
        <v/>
      </c>
      <c r="Y4936" s="6">
        <f t="shared" si="231"/>
        <v>3.8674999999999997</v>
      </c>
      <c r="Z4936" s="6">
        <f>IF($A4936="placement",Y4936,SUMIF($C$10:$C$6209,$C4936,$Y$10:$Y$6209))</f>
        <v>3.8674999999999997</v>
      </c>
      <c r="AA4936" s="29">
        <f t="shared" si="232"/>
        <v>-1.0563380281690127E-2</v>
      </c>
    </row>
    <row r="4937" spans="1:27" hidden="1" x14ac:dyDescent="0.3">
      <c r="A4937" s="8" t="s">
        <v>17</v>
      </c>
      <c r="B4937" s="8" t="s">
        <v>11562</v>
      </c>
      <c r="C4937" s="8" t="s">
        <v>11563</v>
      </c>
      <c r="D4937" s="8" t="s">
        <v>11566</v>
      </c>
      <c r="E4937" s="8" t="s">
        <v>11567</v>
      </c>
      <c r="F4937" s="29">
        <v>0.25839862168302602</v>
      </c>
      <c r="G4937" s="29">
        <v>0</v>
      </c>
      <c r="H4937" s="30">
        <v>6.1540999999999997</v>
      </c>
      <c r="I4937" s="30">
        <v>1.3312999999999999</v>
      </c>
      <c r="J4937" s="14">
        <v>54</v>
      </c>
      <c r="K4937" s="14">
        <v>13</v>
      </c>
      <c r="L4937" s="12">
        <v>0.21629999999999999</v>
      </c>
      <c r="M4937" s="7">
        <v>1.3484333100000001</v>
      </c>
      <c r="N4937" s="31">
        <v>1</v>
      </c>
      <c r="O4937" s="14">
        <f>IFERROR(VLOOKUP($C4937,'site totals'!$J$2:$K$607,2,FALSE),1)</f>
        <v>264.86</v>
      </c>
      <c r="P4937" s="32" t="s">
        <v>22</v>
      </c>
      <c r="Q4937" s="12">
        <v>0.2583986217</v>
      </c>
      <c r="R4937" s="29">
        <v>0.28999999999999998</v>
      </c>
      <c r="S4937" s="2">
        <f>IF($A4937="site","",VLOOKUP($P4937,margin_ranges!$A$5:$D$10,4,FALSE)/100)</f>
        <v>0.29749999999999999</v>
      </c>
      <c r="T4937" s="6">
        <f>IF(A4937="placement",$J4937*MIN($Q4937,$S4937),"")</f>
        <v>13.9535255718</v>
      </c>
      <c r="U4937" s="6">
        <f>IF($A4937="placement",T4937,SUMIF($C$10:$C$6209,$C4937,$T$10:$T$6209))</f>
        <v>13.9535255718</v>
      </c>
      <c r="V4937" s="34">
        <f t="shared" si="233"/>
        <v>4.4508983521126755E-2</v>
      </c>
      <c r="W4937" s="24"/>
      <c r="X4937" s="2" t="str">
        <f>IFERROR(MIN(VLOOKUP($W4937,margin_ranges!$A$5:$D$10,4,FALSE),$Q4937*100)/100,"")</f>
        <v/>
      </c>
      <c r="Y4937" s="6">
        <f t="shared" si="231"/>
        <v>13.9535255718</v>
      </c>
      <c r="Z4937" s="6">
        <f>IF($A4937="placement",Y4937,SUMIF($C$10:$C$6209,$C4937,$Y$10:$Y$6209))</f>
        <v>13.9535255718</v>
      </c>
      <c r="AA4937" s="29">
        <f t="shared" si="232"/>
        <v>4.4508983521126755E-2</v>
      </c>
    </row>
    <row r="4938" spans="1:27" hidden="1" x14ac:dyDescent="0.3">
      <c r="A4938" s="8" t="s">
        <v>17</v>
      </c>
      <c r="B4938" s="8" t="s">
        <v>11562</v>
      </c>
      <c r="C4938" s="8" t="s">
        <v>11563</v>
      </c>
      <c r="D4938" s="8" t="s">
        <v>11570</v>
      </c>
      <c r="E4938" s="8" t="s">
        <v>11571</v>
      </c>
      <c r="F4938" s="29">
        <v>0.26345922632111302</v>
      </c>
      <c r="G4938" s="29">
        <v>0</v>
      </c>
      <c r="H4938" s="30">
        <v>5.2073999999999998</v>
      </c>
      <c r="I4938" s="30">
        <v>1.3784000000000001</v>
      </c>
      <c r="J4938" s="14">
        <v>56</v>
      </c>
      <c r="K4938" s="14">
        <v>14</v>
      </c>
      <c r="L4938" s="12">
        <v>0.26469999999999999</v>
      </c>
      <c r="M4938" s="7">
        <v>1.35769809</v>
      </c>
      <c r="N4938" s="31">
        <v>1</v>
      </c>
      <c r="O4938" s="14">
        <f>IFERROR(VLOOKUP($C4938,'site totals'!$J$2:$K$607,2,FALSE),1)</f>
        <v>264.86</v>
      </c>
      <c r="P4938" s="32" t="s">
        <v>22</v>
      </c>
      <c r="Q4938" s="12">
        <v>0.26345922630000002</v>
      </c>
      <c r="R4938" s="29">
        <v>0.28999999999999998</v>
      </c>
      <c r="S4938" s="2">
        <f>IF($A4938="site","",VLOOKUP($P4938,margin_ranges!$A$5:$D$10,4,FALSE)/100)</f>
        <v>0.29749999999999999</v>
      </c>
      <c r="T4938" s="6">
        <f>IF(A4938="placement",$J4938*MIN($Q4938,$S4938),"")</f>
        <v>14.753716672800001</v>
      </c>
      <c r="U4938" s="6">
        <f>IF($A4938="placement",T4938,SUMIF($C$10:$C$6209,$C4938,$T$10:$T$6209))</f>
        <v>14.753716672800001</v>
      </c>
      <c r="V4938" s="34">
        <f t="shared" si="233"/>
        <v>3.738137140845077E-2</v>
      </c>
      <c r="W4938" s="24"/>
      <c r="X4938" s="2" t="str">
        <f>IFERROR(MIN(VLOOKUP($W4938,margin_ranges!$A$5:$D$10,4,FALSE),$Q4938*100)/100,"")</f>
        <v/>
      </c>
      <c r="Y4938" s="6">
        <f t="shared" si="231"/>
        <v>14.753716672800001</v>
      </c>
      <c r="Z4938" s="6">
        <f>IF($A4938="placement",Y4938,SUMIF($C$10:$C$6209,$C4938,$Y$10:$Y$6209))</f>
        <v>14.753716672800001</v>
      </c>
      <c r="AA4938" s="29">
        <f t="shared" si="232"/>
        <v>3.738137140845077E-2</v>
      </c>
    </row>
    <row r="4939" spans="1:27" hidden="1" x14ac:dyDescent="0.3">
      <c r="A4939" s="8" t="s">
        <v>17</v>
      </c>
      <c r="B4939" s="8" t="s">
        <v>11562</v>
      </c>
      <c r="C4939" s="8" t="s">
        <v>11563</v>
      </c>
      <c r="D4939" s="8" t="s">
        <v>11564</v>
      </c>
      <c r="E4939" s="8" t="s">
        <v>11565</v>
      </c>
      <c r="F4939" s="29">
        <v>0.17616422356324499</v>
      </c>
      <c r="G4939" s="29">
        <v>0</v>
      </c>
      <c r="H4939" s="30">
        <v>3.7502</v>
      </c>
      <c r="I4939" s="30">
        <v>0.80110000000000003</v>
      </c>
      <c r="J4939" s="14">
        <v>58</v>
      </c>
      <c r="K4939" s="14">
        <v>10</v>
      </c>
      <c r="L4939" s="12">
        <v>0.21360000000000001</v>
      </c>
      <c r="M4939" s="7">
        <v>2.4276683000000001</v>
      </c>
      <c r="N4939" s="31">
        <v>2</v>
      </c>
      <c r="O4939" s="14">
        <f>IFERROR(VLOOKUP($C4939,'site totals'!$J$2:$K$607,2,FALSE),1)</f>
        <v>264.86</v>
      </c>
      <c r="P4939" s="32" t="s">
        <v>22</v>
      </c>
      <c r="Q4939" s="12">
        <v>0.1761642236</v>
      </c>
      <c r="R4939" s="29">
        <v>0.22</v>
      </c>
      <c r="S4939" s="2">
        <f>IF($A4939="site","",VLOOKUP($P4939,margin_ranges!$A$5:$D$10,4,FALSE)/100)</f>
        <v>0.29749999999999999</v>
      </c>
      <c r="T4939" s="6">
        <f>IF(A4939="placement",$J4939*MIN($Q4939,$S4939),"")</f>
        <v>10.217524968799999</v>
      </c>
      <c r="U4939" s="6">
        <f>IF($A4939="placement",T4939,SUMIF($C$10:$C$6209,$C4939,$T$10:$T$6209))</f>
        <v>10.217524968799999</v>
      </c>
      <c r="V4939" s="34">
        <f t="shared" si="233"/>
        <v>5.6199713333333401E-2</v>
      </c>
      <c r="W4939" s="24"/>
      <c r="X4939" s="2" t="str">
        <f>IFERROR(MIN(VLOOKUP($W4939,margin_ranges!$A$5:$D$10,4,FALSE),$Q4939*100)/100,"")</f>
        <v/>
      </c>
      <c r="Y4939" s="6">
        <f t="shared" si="231"/>
        <v>10.217524968799999</v>
      </c>
      <c r="Z4939" s="6">
        <f>IF($A4939="placement",Y4939,SUMIF($C$10:$C$6209,$C4939,$Y$10:$Y$6209))</f>
        <v>10.217524968799999</v>
      </c>
      <c r="AA4939" s="29">
        <f t="shared" si="232"/>
        <v>5.6199713333333401E-2</v>
      </c>
    </row>
    <row r="4940" spans="1:27" hidden="1" x14ac:dyDescent="0.3">
      <c r="A4940" s="8" t="s">
        <v>17</v>
      </c>
      <c r="B4940" s="8" t="s">
        <v>11562</v>
      </c>
      <c r="C4940" s="8" t="s">
        <v>11563</v>
      </c>
      <c r="D4940" s="8" t="s">
        <v>11572</v>
      </c>
      <c r="E4940" s="8" t="s">
        <v>11573</v>
      </c>
      <c r="F4940" s="29">
        <v>0.26023793020525299</v>
      </c>
      <c r="G4940" s="29">
        <v>0</v>
      </c>
      <c r="H4940" s="30">
        <v>18.944099999999999</v>
      </c>
      <c r="I4940" s="30">
        <v>2.8016000000000001</v>
      </c>
      <c r="J4940" s="14">
        <v>91</v>
      </c>
      <c r="K4940" s="14">
        <v>22</v>
      </c>
      <c r="L4940" s="12">
        <v>0.1479</v>
      </c>
      <c r="M4940" s="7">
        <v>1.0814287899999999</v>
      </c>
      <c r="N4940" s="31">
        <v>0.8</v>
      </c>
      <c r="O4940" s="14">
        <f>IFERROR(VLOOKUP($C4940,'site totals'!$J$2:$K$607,2,FALSE),1)</f>
        <v>264.86</v>
      </c>
      <c r="P4940" s="32" t="s">
        <v>22</v>
      </c>
      <c r="Q4940" s="12">
        <v>0.26023793020000002</v>
      </c>
      <c r="R4940" s="29">
        <v>0.28999999999999998</v>
      </c>
      <c r="S4940" s="2">
        <f>IF($A4940="site","",VLOOKUP($P4940,margin_ranges!$A$5:$D$10,4,FALSE)/100)</f>
        <v>0.29749999999999999</v>
      </c>
      <c r="T4940" s="6">
        <f>IF(A4940="placement",$J4940*MIN($Q4940,$S4940),"")</f>
        <v>23.681651648200003</v>
      </c>
      <c r="U4940" s="6">
        <f>IF($A4940="placement",T4940,SUMIF($C$10:$C$6209,$C4940,$T$10:$T$6209))</f>
        <v>23.681651648200003</v>
      </c>
      <c r="V4940" s="34">
        <f t="shared" si="233"/>
        <v>4.1918408169014043E-2</v>
      </c>
      <c r="W4940" s="24"/>
      <c r="X4940" s="2" t="str">
        <f>IFERROR(MIN(VLOOKUP($W4940,margin_ranges!$A$5:$D$10,4,FALSE),$Q4940*100)/100,"")</f>
        <v/>
      </c>
      <c r="Y4940" s="6">
        <f t="shared" si="231"/>
        <v>23.681651648200003</v>
      </c>
      <c r="Z4940" s="6">
        <f>IF($A4940="placement",Y4940,SUMIF($C$10:$C$6209,$C4940,$Y$10:$Y$6209))</f>
        <v>23.681651648200003</v>
      </c>
      <c r="AA4940" s="29">
        <f t="shared" si="232"/>
        <v>4.1918408169014043E-2</v>
      </c>
    </row>
    <row r="4941" spans="1:27" hidden="1" x14ac:dyDescent="0.3">
      <c r="A4941" s="8" t="s">
        <v>17</v>
      </c>
      <c r="B4941" s="8" t="s">
        <v>11562</v>
      </c>
      <c r="C4941" s="8" t="s">
        <v>11563</v>
      </c>
      <c r="D4941" s="8" t="s">
        <v>11574</v>
      </c>
      <c r="E4941" s="8" t="s">
        <v>11575</v>
      </c>
      <c r="F4941" s="29">
        <v>0.25347879968477399</v>
      </c>
      <c r="G4941" s="29">
        <v>1</v>
      </c>
      <c r="H4941" s="30">
        <v>48.071599999999997</v>
      </c>
      <c r="I4941" s="30">
        <v>8.5678999999999998</v>
      </c>
      <c r="J4941" s="14">
        <v>275</v>
      </c>
      <c r="K4941" s="14">
        <v>65</v>
      </c>
      <c r="L4941" s="12">
        <v>0.1782</v>
      </c>
      <c r="M4941" s="7">
        <v>1.07163735</v>
      </c>
      <c r="N4941" s="31">
        <v>0.8</v>
      </c>
      <c r="O4941" s="14">
        <f>IFERROR(VLOOKUP($C4941,'site totals'!$J$2:$K$607,2,FALSE),1)</f>
        <v>264.86</v>
      </c>
      <c r="P4941" s="32" t="s">
        <v>22</v>
      </c>
      <c r="Q4941" s="12">
        <v>0.25347879969999998</v>
      </c>
      <c r="R4941" s="29">
        <v>0.28999999999999998</v>
      </c>
      <c r="S4941" s="2">
        <f>IF($A4941="site","",VLOOKUP($P4941,margin_ranges!$A$5:$D$10,4,FALSE)/100)</f>
        <v>0.29749999999999999</v>
      </c>
      <c r="T4941" s="6">
        <f>IF(A4941="placement",$J4941*MIN($Q4941,$S4941),"")</f>
        <v>69.706669917499994</v>
      </c>
      <c r="U4941" s="6">
        <f>IF($A4941="placement",T4941,SUMIF($C$10:$C$6209,$C4941,$T$10:$T$6209))</f>
        <v>69.706669917499994</v>
      </c>
      <c r="V4941" s="34">
        <f t="shared" si="233"/>
        <v>5.1438310281690214E-2</v>
      </c>
      <c r="W4941" s="24"/>
      <c r="X4941" s="2" t="str">
        <f>IFERROR(MIN(VLOOKUP($W4941,margin_ranges!$A$5:$D$10,4,FALSE),$Q4941*100)/100,"")</f>
        <v/>
      </c>
      <c r="Y4941" s="6">
        <f t="shared" si="231"/>
        <v>69.706669917499994</v>
      </c>
      <c r="Z4941" s="6">
        <f>IF($A4941="placement",Y4941,SUMIF($C$10:$C$6209,$C4941,$Y$10:$Y$6209))</f>
        <v>69.706669917499994</v>
      </c>
      <c r="AA4941" s="29">
        <f t="shared" si="232"/>
        <v>5.1438310281690214E-2</v>
      </c>
    </row>
    <row r="4942" spans="1:27" x14ac:dyDescent="0.3">
      <c r="A4942" s="16" t="s">
        <v>33</v>
      </c>
      <c r="B4942" s="16" t="s">
        <v>11562</v>
      </c>
      <c r="C4942" s="16" t="s">
        <v>11563</v>
      </c>
      <c r="D4942" s="8" t="s">
        <v>34</v>
      </c>
      <c r="E4942" s="16"/>
      <c r="F4942" s="17">
        <v>0.24938395923884299</v>
      </c>
      <c r="G4942" s="17">
        <v>0.48532394000000001</v>
      </c>
      <c r="H4942" s="36">
        <v>84.974900000000005</v>
      </c>
      <c r="I4942" s="36">
        <v>15.6769</v>
      </c>
      <c r="J4942" s="22">
        <v>568</v>
      </c>
      <c r="K4942" s="22">
        <v>134</v>
      </c>
      <c r="L4942" s="18">
        <v>0.1845</v>
      </c>
      <c r="M4942" s="19">
        <v>1.20678343</v>
      </c>
      <c r="N4942" s="20">
        <v>0.90583100000000005</v>
      </c>
      <c r="O4942" s="22">
        <f>IFERROR(VLOOKUP($C4942,'site totals'!$J$2:$K$607,2,FALSE),1)</f>
        <v>264.86</v>
      </c>
      <c r="P4942" s="21"/>
      <c r="Q4942" s="18">
        <v>0.2493839592</v>
      </c>
      <c r="R4942" s="17">
        <v>0.28139999999999998</v>
      </c>
      <c r="S4942" s="18" t="str">
        <f>IF($A4942="site","",VLOOKUP($P4942,margin_ranges!$A$5:$D$10,4,FALSE)/100)</f>
        <v/>
      </c>
      <c r="T4942" s="22" t="str">
        <f>IF(A4942="placement",$J4942*MIN($Q4942,$S4942),"")</f>
        <v/>
      </c>
      <c r="U4942" s="22">
        <f>IF($A4942="placement",T4942,SUMIF($C$10:$C$6209,$C4942,$T$10:$T$6209))</f>
        <v>137.96558877909999</v>
      </c>
      <c r="V4942" s="37">
        <f t="shared" si="233"/>
        <v>5.3580346029103776E-2</v>
      </c>
      <c r="W4942" s="38"/>
      <c r="X4942" s="18" t="str">
        <f>IFERROR(MIN(VLOOKUP($W4942,margin_ranges!$A$5:$D$10,4,FALSE),$Q4942*100)/100,"")</f>
        <v/>
      </c>
      <c r="Y4942" s="6" t="str">
        <f t="shared" si="231"/>
        <v/>
      </c>
      <c r="Z4942" s="6">
        <f>IF($A4942="placement",Y4942,SUMIF($C$10:$C$6209,$C4942,$Y$10:$Y$6209))</f>
        <v>137.96558877909999</v>
      </c>
      <c r="AA4942" s="17">
        <f t="shared" si="232"/>
        <v>5.3580346029103776E-2</v>
      </c>
    </row>
    <row r="4943" spans="1:27" hidden="1" x14ac:dyDescent="0.3">
      <c r="A4943" s="8" t="s">
        <v>17</v>
      </c>
      <c r="B4943" s="8" t="s">
        <v>10198</v>
      </c>
      <c r="C4943" s="8" t="s">
        <v>10199</v>
      </c>
      <c r="D4943" s="8" t="s">
        <v>10200</v>
      </c>
      <c r="E4943" s="8" t="s">
        <v>10201</v>
      </c>
      <c r="F4943" s="29">
        <v>0.28999999999999998</v>
      </c>
      <c r="G4943" s="29">
        <v>0</v>
      </c>
      <c r="H4943" s="30">
        <v>10.144399999999999</v>
      </c>
      <c r="I4943" s="30">
        <v>3.7004000000000001</v>
      </c>
      <c r="J4943" s="14">
        <v>260</v>
      </c>
      <c r="K4943" s="14">
        <v>66</v>
      </c>
      <c r="L4943" s="12">
        <v>0.36480000000000001</v>
      </c>
      <c r="M4943" s="7">
        <v>2.3415693499999999</v>
      </c>
      <c r="N4943" s="31">
        <v>1</v>
      </c>
      <c r="O4943" s="14">
        <f>IFERROR(VLOOKUP($C4943,'site totals'!$J$2:$K$607,2,FALSE),1)</f>
        <v>261.99520000000001</v>
      </c>
      <c r="P4943" s="32" t="s">
        <v>22</v>
      </c>
      <c r="Q4943" s="12">
        <v>0.57293598779999999</v>
      </c>
      <c r="R4943" s="29">
        <v>0.28999999999999998</v>
      </c>
      <c r="S4943" s="2">
        <f>IF($A4943="site","",VLOOKUP($P4943,margin_ranges!$A$5:$D$10,4,FALSE)/100)</f>
        <v>0.29749999999999999</v>
      </c>
      <c r="T4943" s="6">
        <f>IF(A4943="placement",$J4943*MIN($Q4943,$S4943),"")</f>
        <v>77.349999999999994</v>
      </c>
      <c r="U4943" s="6">
        <f>IF($A4943="placement",T4943,SUMIF($C$10:$C$6209,$C4943,$T$10:$T$6209))</f>
        <v>77.349999999999994</v>
      </c>
      <c r="V4943" s="34">
        <f t="shared" si="233"/>
        <v>-1.0563380281690127E-2</v>
      </c>
      <c r="W4943" s="24"/>
      <c r="X4943" s="2" t="str">
        <f>IFERROR(MIN(VLOOKUP($W4943,margin_ranges!$A$5:$D$10,4,FALSE),$Q4943*100)/100,"")</f>
        <v/>
      </c>
      <c r="Y4943" s="6">
        <f t="shared" si="231"/>
        <v>77.349999999999994</v>
      </c>
      <c r="Z4943" s="6">
        <f>IF($A4943="placement",Y4943,SUMIF($C$10:$C$6209,$C4943,$Y$10:$Y$6209))</f>
        <v>77.349999999999994</v>
      </c>
      <c r="AA4943" s="29">
        <f t="shared" si="232"/>
        <v>-1.0563380281690127E-2</v>
      </c>
    </row>
    <row r="4944" spans="1:27" hidden="1" x14ac:dyDescent="0.3">
      <c r="A4944" s="8" t="s">
        <v>17</v>
      </c>
      <c r="B4944" s="8" t="s">
        <v>10198</v>
      </c>
      <c r="C4944" s="8" t="s">
        <v>10199</v>
      </c>
      <c r="D4944" s="8" t="s">
        <v>10202</v>
      </c>
      <c r="E4944" s="8" t="s">
        <v>10203</v>
      </c>
      <c r="F4944" s="29">
        <v>0.28999999999999998</v>
      </c>
      <c r="G4944" s="29">
        <v>0</v>
      </c>
      <c r="H4944" s="30">
        <v>10.5837</v>
      </c>
      <c r="I4944" s="30">
        <v>3.3106</v>
      </c>
      <c r="J4944" s="14">
        <v>301</v>
      </c>
      <c r="K4944" s="14">
        <v>77</v>
      </c>
      <c r="L4944" s="12">
        <v>0.31280000000000002</v>
      </c>
      <c r="M4944" s="7">
        <v>3.0354527600000001</v>
      </c>
      <c r="N4944" s="31">
        <v>2</v>
      </c>
      <c r="O4944" s="14">
        <f>IFERROR(VLOOKUP($C4944,'site totals'!$J$2:$K$607,2,FALSE),1)</f>
        <v>261.99520000000001</v>
      </c>
      <c r="P4944" s="32" t="s">
        <v>22</v>
      </c>
      <c r="Q4944" s="12">
        <v>0.3411197084</v>
      </c>
      <c r="R4944" s="29">
        <v>0.28999999999999998</v>
      </c>
      <c r="S4944" s="2">
        <f>IF($A4944="site","",VLOOKUP($P4944,margin_ranges!$A$5:$D$10,4,FALSE)/100)</f>
        <v>0.29749999999999999</v>
      </c>
      <c r="T4944" s="6">
        <f>IF(A4944="placement",$J4944*MIN($Q4944,$S4944),"")</f>
        <v>89.547499999999999</v>
      </c>
      <c r="U4944" s="6">
        <f>IF($A4944="placement",T4944,SUMIF($C$10:$C$6209,$C4944,$T$10:$T$6209))</f>
        <v>89.547499999999999</v>
      </c>
      <c r="V4944" s="34">
        <f t="shared" si="233"/>
        <v>-1.0563380281690127E-2</v>
      </c>
      <c r="W4944" s="24"/>
      <c r="X4944" s="2" t="str">
        <f>IFERROR(MIN(VLOOKUP($W4944,margin_ranges!$A$5:$D$10,4,FALSE),$Q4944*100)/100,"")</f>
        <v/>
      </c>
      <c r="Y4944" s="6">
        <f t="shared" si="231"/>
        <v>89.547499999999999</v>
      </c>
      <c r="Z4944" s="6">
        <f>IF($A4944="placement",Y4944,SUMIF($C$10:$C$6209,$C4944,$Y$10:$Y$6209))</f>
        <v>89.547499999999999</v>
      </c>
      <c r="AA4944" s="29">
        <f t="shared" si="232"/>
        <v>-1.0563380281690127E-2</v>
      </c>
    </row>
    <row r="4945" spans="1:27" x14ac:dyDescent="0.3">
      <c r="A4945" s="16" t="s">
        <v>33</v>
      </c>
      <c r="B4945" s="16" t="s">
        <v>10198</v>
      </c>
      <c r="C4945" s="16" t="s">
        <v>10199</v>
      </c>
      <c r="D4945" s="8" t="s">
        <v>34</v>
      </c>
      <c r="E4945" s="16"/>
      <c r="F4945" s="17">
        <v>0.28999999999999998</v>
      </c>
      <c r="G4945" s="17">
        <v>0</v>
      </c>
      <c r="H4945" s="36">
        <v>20.728100000000001</v>
      </c>
      <c r="I4945" s="36">
        <v>7.0110000000000001</v>
      </c>
      <c r="J4945" s="22">
        <v>561</v>
      </c>
      <c r="K4945" s="22">
        <v>144</v>
      </c>
      <c r="L4945" s="18">
        <v>0.3382</v>
      </c>
      <c r="M4945" s="19">
        <v>2.6692259100000002</v>
      </c>
      <c r="N4945" s="20">
        <v>1.472207</v>
      </c>
      <c r="O4945" s="22">
        <f>IFERROR(VLOOKUP($C4945,'site totals'!$J$2:$K$607,2,FALSE),1)</f>
        <v>261.99520000000001</v>
      </c>
      <c r="P4945" s="21"/>
      <c r="Q4945" s="18">
        <v>0.44845170490000003</v>
      </c>
      <c r="R4945" s="17">
        <v>0.28999999999999998</v>
      </c>
      <c r="S4945" s="18" t="str">
        <f>IF($A4945="site","",VLOOKUP($P4945,margin_ranges!$A$5:$D$10,4,FALSE)/100)</f>
        <v/>
      </c>
      <c r="T4945" s="22" t="str">
        <f>IF(A4945="placement",$J4945*MIN($Q4945,$S4945),"")</f>
        <v/>
      </c>
      <c r="U4945" s="22">
        <f>IF($A4945="placement",T4945,SUMIF($C$10:$C$6209,$C4945,$T$10:$T$6209))</f>
        <v>166.89749999999998</v>
      </c>
      <c r="V4945" s="37">
        <f t="shared" si="233"/>
        <v>-1.0563380281690127E-2</v>
      </c>
      <c r="W4945" s="38"/>
      <c r="X4945" s="18" t="str">
        <f>IFERROR(MIN(VLOOKUP($W4945,margin_ranges!$A$5:$D$10,4,FALSE),$Q4945*100)/100,"")</f>
        <v/>
      </c>
      <c r="Y4945" s="6" t="str">
        <f t="shared" si="231"/>
        <v/>
      </c>
      <c r="Z4945" s="6">
        <f>IF($A4945="placement",Y4945,SUMIF($C$10:$C$6209,$C4945,$Y$10:$Y$6209))</f>
        <v>166.89749999999998</v>
      </c>
      <c r="AA4945" s="17">
        <f t="shared" si="232"/>
        <v>-1.0563380281690127E-2</v>
      </c>
    </row>
    <row r="4946" spans="1:27" hidden="1" x14ac:dyDescent="0.3">
      <c r="A4946" s="8" t="s">
        <v>17</v>
      </c>
      <c r="B4946" s="8" t="s">
        <v>7209</v>
      </c>
      <c r="C4946" s="8" t="s">
        <v>7210</v>
      </c>
      <c r="D4946" s="8" t="s">
        <v>7215</v>
      </c>
      <c r="E4946" s="8" t="s">
        <v>7216</v>
      </c>
      <c r="F4946" s="29">
        <v>0.3</v>
      </c>
      <c r="G4946" s="29">
        <v>0</v>
      </c>
      <c r="H4946" s="30">
        <v>10.6043</v>
      </c>
      <c r="I4946" s="30">
        <v>1.5822000000000001</v>
      </c>
      <c r="J4946" s="14">
        <v>15</v>
      </c>
      <c r="K4946" s="14">
        <v>5</v>
      </c>
      <c r="L4946" s="12">
        <v>0.1492</v>
      </c>
      <c r="M4946" s="7">
        <v>0.31971919999999998</v>
      </c>
      <c r="N4946" s="31">
        <v>0.1</v>
      </c>
      <c r="O4946" s="14">
        <f>IFERROR(VLOOKUP($C4946,'site totals'!$J$2:$K$607,2,FALSE),1)</f>
        <v>259.67329999999998</v>
      </c>
      <c r="P4946" s="32" t="s">
        <v>91</v>
      </c>
      <c r="Q4946" s="12">
        <v>0.68722554039999995</v>
      </c>
      <c r="R4946" s="29">
        <v>0.3</v>
      </c>
      <c r="S4946" s="2">
        <f>IF($A4946="site","",VLOOKUP($P4946,margin_ranges!$A$5:$D$10,4,FALSE)/100)</f>
        <v>0.29749999999999999</v>
      </c>
      <c r="T4946" s="6">
        <f>IF(A4946="placement",$J4946*MIN($Q4946,$S4946),"")</f>
        <v>4.4624999999999995</v>
      </c>
      <c r="U4946" s="6">
        <f>IF($A4946="placement",T4946,SUMIF($C$10:$C$6209,$C4946,$T$10:$T$6209))</f>
        <v>4.4624999999999995</v>
      </c>
      <c r="V4946" s="34">
        <f t="shared" si="233"/>
        <v>3.5714285714287808E-3</v>
      </c>
      <c r="W4946" s="24"/>
      <c r="X4946" s="2" t="str">
        <f>IFERROR(MIN(VLOOKUP($W4946,margin_ranges!$A$5:$D$10,4,FALSE),$Q4946*100)/100,"")</f>
        <v/>
      </c>
      <c r="Y4946" s="6">
        <f t="shared" si="231"/>
        <v>4.4624999999999995</v>
      </c>
      <c r="Z4946" s="6">
        <f>IF($A4946="placement",Y4946,SUMIF($C$10:$C$6209,$C4946,$Y$10:$Y$6209))</f>
        <v>4.4624999999999995</v>
      </c>
      <c r="AA4946" s="29">
        <f t="shared" si="232"/>
        <v>3.5714285714287808E-3</v>
      </c>
    </row>
    <row r="4947" spans="1:27" hidden="1" x14ac:dyDescent="0.3">
      <c r="A4947" s="8" t="s">
        <v>17</v>
      </c>
      <c r="B4947" s="8" t="s">
        <v>7209</v>
      </c>
      <c r="C4947" s="8" t="s">
        <v>7210</v>
      </c>
      <c r="D4947" s="8" t="s">
        <v>7213</v>
      </c>
      <c r="E4947" s="8" t="s">
        <v>7214</v>
      </c>
      <c r="F4947" s="29">
        <v>0.3</v>
      </c>
      <c r="G4947" s="29">
        <v>1</v>
      </c>
      <c r="H4947" s="30">
        <v>53.875100000000003</v>
      </c>
      <c r="I4947" s="30">
        <v>44.608600000000003</v>
      </c>
      <c r="J4947" s="14">
        <v>132</v>
      </c>
      <c r="K4947" s="14">
        <v>39</v>
      </c>
      <c r="L4947" s="12">
        <v>0.82799999999999996</v>
      </c>
      <c r="M4947" s="7">
        <v>9.8366430000000005E-2</v>
      </c>
      <c r="N4947" s="31">
        <v>0.05</v>
      </c>
      <c r="O4947" s="14">
        <f>IFERROR(VLOOKUP($C4947,'site totals'!$J$2:$K$607,2,FALSE),1)</f>
        <v>259.67329999999998</v>
      </c>
      <c r="P4947" s="32" t="s">
        <v>91</v>
      </c>
      <c r="Q4947" s="12">
        <v>0.49169649640000002</v>
      </c>
      <c r="R4947" s="29">
        <v>0.3</v>
      </c>
      <c r="S4947" s="2">
        <f>IF($A4947="site","",VLOOKUP($P4947,margin_ranges!$A$5:$D$10,4,FALSE)/100)</f>
        <v>0.29749999999999999</v>
      </c>
      <c r="T4947" s="6">
        <f>IF(A4947="placement",$J4947*MIN($Q4947,$S4947),"")</f>
        <v>39.269999999999996</v>
      </c>
      <c r="U4947" s="6">
        <f>IF($A4947="placement",T4947,SUMIF($C$10:$C$6209,$C4947,$T$10:$T$6209))</f>
        <v>39.269999999999996</v>
      </c>
      <c r="V4947" s="34">
        <f t="shared" si="233"/>
        <v>3.5714285714287808E-3</v>
      </c>
      <c r="W4947" s="24"/>
      <c r="X4947" s="2" t="str">
        <f>IFERROR(MIN(VLOOKUP($W4947,margin_ranges!$A$5:$D$10,4,FALSE),$Q4947*100)/100,"")</f>
        <v/>
      </c>
      <c r="Y4947" s="6">
        <f t="shared" si="231"/>
        <v>39.269999999999996</v>
      </c>
      <c r="Z4947" s="6">
        <f>IF($A4947="placement",Y4947,SUMIF($C$10:$C$6209,$C4947,$Y$10:$Y$6209))</f>
        <v>39.269999999999996</v>
      </c>
      <c r="AA4947" s="29">
        <f t="shared" si="232"/>
        <v>3.5714285714287808E-3</v>
      </c>
    </row>
    <row r="4948" spans="1:27" hidden="1" x14ac:dyDescent="0.3">
      <c r="A4948" s="8" t="s">
        <v>17</v>
      </c>
      <c r="B4948" s="8" t="s">
        <v>7209</v>
      </c>
      <c r="C4948" s="8" t="s">
        <v>7210</v>
      </c>
      <c r="D4948" s="8" t="s">
        <v>7211</v>
      </c>
      <c r="E4948" s="8" t="s">
        <v>7212</v>
      </c>
      <c r="F4948" s="29">
        <v>0.33999999999999903</v>
      </c>
      <c r="G4948" s="29">
        <v>0</v>
      </c>
      <c r="H4948" s="30">
        <v>20.1264</v>
      </c>
      <c r="I4948" s="30">
        <v>6.7020999999999997</v>
      </c>
      <c r="J4948" s="14">
        <v>55</v>
      </c>
      <c r="K4948" s="14">
        <v>17</v>
      </c>
      <c r="L4948" s="12">
        <v>0.33300000000000002</v>
      </c>
      <c r="M4948" s="7">
        <v>0.27538952999999999</v>
      </c>
      <c r="N4948" s="31">
        <v>0.12</v>
      </c>
      <c r="O4948" s="14">
        <f>IFERROR(VLOOKUP($C4948,'site totals'!$J$2:$K$607,2,FALSE),1)</f>
        <v>259.67329999999998</v>
      </c>
      <c r="P4948" s="32" t="s">
        <v>22</v>
      </c>
      <c r="Q4948" s="12">
        <v>0.56425359330000002</v>
      </c>
      <c r="R4948" s="29">
        <v>0.34</v>
      </c>
      <c r="S4948" s="2">
        <f>IF($A4948="site","",VLOOKUP($P4948,margin_ranges!$A$5:$D$10,4,FALSE)/100)</f>
        <v>0.29749999999999999</v>
      </c>
      <c r="T4948" s="6">
        <f>IF(A4948="placement",$J4948*MIN($Q4948,$S4948),"")</f>
        <v>16.362500000000001</v>
      </c>
      <c r="U4948" s="6">
        <f>IF($A4948="placement",T4948,SUMIF($C$10:$C$6209,$C4948,$T$10:$T$6209))</f>
        <v>16.362500000000001</v>
      </c>
      <c r="V4948" s="34">
        <f t="shared" si="233"/>
        <v>6.4393939393939448E-2</v>
      </c>
      <c r="W4948" s="24"/>
      <c r="X4948" s="2" t="str">
        <f>IFERROR(MIN(VLOOKUP($W4948,margin_ranges!$A$5:$D$10,4,FALSE),$Q4948*100)/100,"")</f>
        <v/>
      </c>
      <c r="Y4948" s="6">
        <f t="shared" si="231"/>
        <v>16.362500000000001</v>
      </c>
      <c r="Z4948" s="6">
        <f>IF($A4948="placement",Y4948,SUMIF($C$10:$C$6209,$C4948,$Y$10:$Y$6209))</f>
        <v>16.362500000000001</v>
      </c>
      <c r="AA4948" s="29">
        <f t="shared" si="232"/>
        <v>6.4393939393939448E-2</v>
      </c>
    </row>
    <row r="4949" spans="1:27" hidden="1" x14ac:dyDescent="0.3">
      <c r="A4949" s="8" t="s">
        <v>17</v>
      </c>
      <c r="B4949" s="8" t="s">
        <v>7209</v>
      </c>
      <c r="C4949" s="8" t="s">
        <v>7210</v>
      </c>
      <c r="D4949" s="8" t="s">
        <v>7217</v>
      </c>
      <c r="E4949" s="8" t="s">
        <v>7218</v>
      </c>
      <c r="F4949" s="29">
        <v>0.34</v>
      </c>
      <c r="G4949" s="29">
        <v>1</v>
      </c>
      <c r="H4949" s="30">
        <v>59.216099999999997</v>
      </c>
      <c r="I4949" s="30">
        <v>37.756100000000004</v>
      </c>
      <c r="J4949" s="14">
        <v>353</v>
      </c>
      <c r="K4949" s="14">
        <v>107</v>
      </c>
      <c r="L4949" s="12">
        <v>0.63759999999999994</v>
      </c>
      <c r="M4949" s="7">
        <v>0.31158943</v>
      </c>
      <c r="N4949" s="31">
        <v>0.01</v>
      </c>
      <c r="O4949" s="14">
        <f>IFERROR(VLOOKUP($C4949,'site totals'!$J$2:$K$607,2,FALSE),1)</f>
        <v>259.67329999999998</v>
      </c>
      <c r="P4949" s="32" t="s">
        <v>22</v>
      </c>
      <c r="Q4949" s="12">
        <v>0.96790648540000002</v>
      </c>
      <c r="R4949" s="29">
        <v>0.34</v>
      </c>
      <c r="S4949" s="2">
        <f>IF($A4949="site","",VLOOKUP($P4949,margin_ranges!$A$5:$D$10,4,FALSE)/100)</f>
        <v>0.29749999999999999</v>
      </c>
      <c r="T4949" s="6">
        <f>IF(A4949="placement",$J4949*MIN($Q4949,$S4949),"")</f>
        <v>105.0175</v>
      </c>
      <c r="U4949" s="6">
        <f>IF($A4949="placement",T4949,SUMIF($C$10:$C$6209,$C4949,$T$10:$T$6209))</f>
        <v>105.0175</v>
      </c>
      <c r="V4949" s="34">
        <f t="shared" si="233"/>
        <v>6.439393939393967E-2</v>
      </c>
      <c r="W4949" s="24"/>
      <c r="X4949" s="2" t="str">
        <f>IFERROR(MIN(VLOOKUP($W4949,margin_ranges!$A$5:$D$10,4,FALSE),$Q4949*100)/100,"")</f>
        <v/>
      </c>
      <c r="Y4949" s="6">
        <f t="shared" si="231"/>
        <v>105.0175</v>
      </c>
      <c r="Z4949" s="6">
        <f>IF($A4949="placement",Y4949,SUMIF($C$10:$C$6209,$C4949,$Y$10:$Y$6209))</f>
        <v>105.0175</v>
      </c>
      <c r="AA4949" s="29">
        <f t="shared" si="232"/>
        <v>6.439393939393967E-2</v>
      </c>
    </row>
    <row r="4950" spans="1:27" x14ac:dyDescent="0.3">
      <c r="A4950" s="16" t="s">
        <v>33</v>
      </c>
      <c r="B4950" s="16" t="s">
        <v>7209</v>
      </c>
      <c r="C4950" s="16" t="s">
        <v>7210</v>
      </c>
      <c r="D4950" s="8" t="s">
        <v>34</v>
      </c>
      <c r="E4950" s="16"/>
      <c r="F4950" s="17">
        <v>0.32923193104566301</v>
      </c>
      <c r="G4950" s="17">
        <v>0.87083809000000001</v>
      </c>
      <c r="H4950" s="36">
        <v>144.06729999999999</v>
      </c>
      <c r="I4950" s="36">
        <v>90.706000000000003</v>
      </c>
      <c r="J4950" s="22">
        <v>556</v>
      </c>
      <c r="K4950" s="22">
        <v>168</v>
      </c>
      <c r="L4950" s="18">
        <v>0.62960000000000005</v>
      </c>
      <c r="M4950" s="19">
        <v>0.20448584</v>
      </c>
      <c r="N4950" s="20">
        <v>3.9498999999999999E-2</v>
      </c>
      <c r="O4950" s="22">
        <f>IFERROR(VLOOKUP($C4950,'site totals'!$J$2:$K$607,2,FALSE),1)</f>
        <v>259.67329999999998</v>
      </c>
      <c r="P4950" s="21"/>
      <c r="Q4950" s="18">
        <v>0.80683748340000006</v>
      </c>
      <c r="R4950" s="17">
        <v>0.32919999999999999</v>
      </c>
      <c r="S4950" s="18" t="str">
        <f>IF($A4950="site","",VLOOKUP($P4950,margin_ranges!$A$5:$D$10,4,FALSE)/100)</f>
        <v/>
      </c>
      <c r="T4950" s="22" t="str">
        <f>IF(A4950="placement",$J4950*MIN($Q4950,$S4950),"")</f>
        <v/>
      </c>
      <c r="U4950" s="22">
        <f>IF($A4950="placement",T4950,SUMIF($C$10:$C$6209,$C4950,$T$10:$T$6209))</f>
        <v>165.11250000000001</v>
      </c>
      <c r="V4950" s="37">
        <f t="shared" si="233"/>
        <v>4.8054668966079239E-2</v>
      </c>
      <c r="W4950" s="38"/>
      <c r="X4950" s="18" t="str">
        <f>IFERROR(MIN(VLOOKUP($W4950,margin_ranges!$A$5:$D$10,4,FALSE),$Q4950*100)/100,"")</f>
        <v/>
      </c>
      <c r="Y4950" s="6" t="str">
        <f t="shared" si="231"/>
        <v/>
      </c>
      <c r="Z4950" s="6">
        <f>IF($A4950="placement",Y4950,SUMIF($C$10:$C$6209,$C4950,$Y$10:$Y$6209))</f>
        <v>165.11250000000001</v>
      </c>
      <c r="AA4950" s="17">
        <f t="shared" si="232"/>
        <v>4.8054668966079239E-2</v>
      </c>
    </row>
    <row r="4951" spans="1:27" hidden="1" x14ac:dyDescent="0.3">
      <c r="A4951" s="8" t="s">
        <v>17</v>
      </c>
      <c r="B4951" s="8" t="s">
        <v>10159</v>
      </c>
      <c r="C4951" s="8" t="s">
        <v>10160</v>
      </c>
      <c r="D4951" s="8" t="s">
        <v>10163</v>
      </c>
      <c r="E4951" s="8" t="s">
        <v>10164</v>
      </c>
      <c r="F4951" s="29">
        <v>0.25</v>
      </c>
      <c r="G4951" s="29">
        <v>0</v>
      </c>
      <c r="H4951" s="30">
        <v>59.0032</v>
      </c>
      <c r="I4951" s="30">
        <v>8.5614000000000008</v>
      </c>
      <c r="J4951" s="14">
        <v>488</v>
      </c>
      <c r="K4951" s="14">
        <v>121</v>
      </c>
      <c r="L4951" s="12">
        <v>0.14510000000000001</v>
      </c>
      <c r="M4951" s="7">
        <v>1.90086518</v>
      </c>
      <c r="N4951" s="31">
        <v>1</v>
      </c>
      <c r="O4951" s="14">
        <f>IFERROR(VLOOKUP($C4951,'site totals'!$J$2:$K$607,2,FALSE),1)</f>
        <v>259.42779999999999</v>
      </c>
      <c r="P4951" s="32" t="s">
        <v>91</v>
      </c>
      <c r="Q4951" s="12">
        <v>0.4739237644</v>
      </c>
      <c r="R4951" s="29">
        <v>0.25</v>
      </c>
      <c r="S4951" s="2">
        <f>IF($A4951="site","",VLOOKUP($P4951,margin_ranges!$A$5:$D$10,4,FALSE)/100)</f>
        <v>0.29749999999999999</v>
      </c>
      <c r="T4951" s="6">
        <f>IF(A4951="placement",$J4951*MIN($Q4951,$S4951),"")</f>
        <v>145.18</v>
      </c>
      <c r="U4951" s="6">
        <f>IF($A4951="placement",T4951,SUMIF($C$10:$C$6209,$C4951,$T$10:$T$6209))</f>
        <v>145.18</v>
      </c>
      <c r="V4951" s="34">
        <f t="shared" si="233"/>
        <v>-6.3333333333333353E-2</v>
      </c>
      <c r="W4951" s="24"/>
      <c r="X4951" s="2" t="str">
        <f>IFERROR(MIN(VLOOKUP($W4951,margin_ranges!$A$5:$D$10,4,FALSE),$Q4951*100)/100,"")</f>
        <v/>
      </c>
      <c r="Y4951" s="6">
        <f t="shared" si="231"/>
        <v>145.18</v>
      </c>
      <c r="Z4951" s="6">
        <f>IF($A4951="placement",Y4951,SUMIF($C$10:$C$6209,$C4951,$Y$10:$Y$6209))</f>
        <v>145.18</v>
      </c>
      <c r="AA4951" s="17">
        <f t="shared" si="232"/>
        <v>-6.3333333333333353E-2</v>
      </c>
    </row>
    <row r="4952" spans="1:27" hidden="1" x14ac:dyDescent="0.3">
      <c r="A4952" s="8" t="s">
        <v>17</v>
      </c>
      <c r="B4952" s="8" t="s">
        <v>10159</v>
      </c>
      <c r="C4952" s="8" t="s">
        <v>10160</v>
      </c>
      <c r="D4952" s="8" t="s">
        <v>10161</v>
      </c>
      <c r="E4952" s="8" t="s">
        <v>10162</v>
      </c>
      <c r="F4952" s="29">
        <v>0.25</v>
      </c>
      <c r="G4952" s="29">
        <v>0</v>
      </c>
      <c r="H4952" s="30">
        <v>16.396100000000001</v>
      </c>
      <c r="I4952" s="30">
        <v>1.1848000000000001</v>
      </c>
      <c r="J4952" s="14">
        <v>58</v>
      </c>
      <c r="K4952" s="14">
        <v>15</v>
      </c>
      <c r="L4952" s="12">
        <v>7.2300000000000003E-2</v>
      </c>
      <c r="M4952" s="7">
        <v>1.6348948000000001</v>
      </c>
      <c r="N4952" s="31">
        <v>1</v>
      </c>
      <c r="O4952" s="14">
        <f>IFERROR(VLOOKUP($C4952,'site totals'!$J$2:$K$607,2,FALSE),1)</f>
        <v>259.42779999999999</v>
      </c>
      <c r="P4952" s="32" t="s">
        <v>91</v>
      </c>
      <c r="Q4952" s="12">
        <v>0.3883398481</v>
      </c>
      <c r="R4952" s="29">
        <v>0.25</v>
      </c>
      <c r="S4952" s="2">
        <f>IF($A4952="site","",VLOOKUP($P4952,margin_ranges!$A$5:$D$10,4,FALSE)/100)</f>
        <v>0.29749999999999999</v>
      </c>
      <c r="T4952" s="6">
        <f>IF(A4952="placement",$J4952*MIN($Q4952,$S4952),"")</f>
        <v>17.254999999999999</v>
      </c>
      <c r="U4952" s="6">
        <f>IF($A4952="placement",T4952,SUMIF($C$10:$C$6209,$C4952,$T$10:$T$6209))</f>
        <v>17.254999999999999</v>
      </c>
      <c r="V4952" s="34">
        <f t="shared" si="233"/>
        <v>-6.3333333333333242E-2</v>
      </c>
      <c r="W4952" s="24"/>
      <c r="X4952" s="2" t="str">
        <f>IFERROR(MIN(VLOOKUP($W4952,margin_ranges!$A$5:$D$10,4,FALSE),$Q4952*100)/100,"")</f>
        <v/>
      </c>
      <c r="Y4952" s="6">
        <f t="shared" si="231"/>
        <v>17.254999999999999</v>
      </c>
      <c r="Z4952" s="6">
        <f>IF($A4952="placement",Y4952,SUMIF($C$10:$C$6209,$C4952,$Y$10:$Y$6209))</f>
        <v>17.254999999999999</v>
      </c>
      <c r="AA4952" s="29">
        <f t="shared" si="232"/>
        <v>-6.3333333333333242E-2</v>
      </c>
    </row>
    <row r="4953" spans="1:27" x14ac:dyDescent="0.3">
      <c r="A4953" s="16" t="s">
        <v>33</v>
      </c>
      <c r="B4953" s="16" t="s">
        <v>10159</v>
      </c>
      <c r="C4953" s="16" t="s">
        <v>10160</v>
      </c>
      <c r="D4953" s="8" t="s">
        <v>34</v>
      </c>
      <c r="E4953" s="16"/>
      <c r="F4953" s="17">
        <v>0.25</v>
      </c>
      <c r="G4953" s="17">
        <v>0</v>
      </c>
      <c r="H4953" s="36">
        <v>79.4983</v>
      </c>
      <c r="I4953" s="36">
        <v>9.8998000000000008</v>
      </c>
      <c r="J4953" s="22">
        <v>556</v>
      </c>
      <c r="K4953" s="22">
        <v>138</v>
      </c>
      <c r="L4953" s="18">
        <v>0.1245</v>
      </c>
      <c r="M4953" s="19">
        <v>1.8718139600000001</v>
      </c>
      <c r="N4953" s="20">
        <v>1.007352</v>
      </c>
      <c r="O4953" s="22">
        <f>IFERROR(VLOOKUP($C4953,'site totals'!$J$2:$K$607,2,FALSE),1)</f>
        <v>259.42779999999999</v>
      </c>
      <c r="P4953" s="21"/>
      <c r="Q4953" s="18">
        <v>0.46183113320000002</v>
      </c>
      <c r="R4953" s="17">
        <v>0.25</v>
      </c>
      <c r="S4953" s="18" t="str">
        <f>IF($A4953="site","",VLOOKUP($P4953,margin_ranges!$A$5:$D$10,4,FALSE)/100)</f>
        <v/>
      </c>
      <c r="T4953" s="22" t="str">
        <f>IF(A4953="placement",$J4953*MIN($Q4953,$S4953),"")</f>
        <v/>
      </c>
      <c r="U4953" s="22">
        <f>IF($A4953="placement",T4953,SUMIF($C$10:$C$6209,$C4953,$T$10:$T$6209))</f>
        <v>162.435</v>
      </c>
      <c r="V4953" s="37">
        <f t="shared" si="233"/>
        <v>-5.6199040767386133E-2</v>
      </c>
      <c r="W4953" s="38"/>
      <c r="X4953" s="18" t="str">
        <f>IFERROR(MIN(VLOOKUP($W4953,margin_ranges!$A$5:$D$10,4,FALSE),$Q4953*100)/100,"")</f>
        <v/>
      </c>
      <c r="Y4953" s="6" t="str">
        <f t="shared" si="231"/>
        <v/>
      </c>
      <c r="Z4953" s="6">
        <f>IF($A4953="placement",Y4953,SUMIF($C$10:$C$6209,$C4953,$Y$10:$Y$6209))</f>
        <v>162.435</v>
      </c>
      <c r="AA4953" s="17">
        <f t="shared" si="232"/>
        <v>-5.6199040767386133E-2</v>
      </c>
    </row>
    <row r="4954" spans="1:27" hidden="1" x14ac:dyDescent="0.3">
      <c r="A4954" s="8" t="s">
        <v>17</v>
      </c>
      <c r="B4954" s="8" t="s">
        <v>589</v>
      </c>
      <c r="C4954" s="8" t="s">
        <v>590</v>
      </c>
      <c r="D4954" s="8" t="s">
        <v>591</v>
      </c>
      <c r="E4954" s="8" t="s">
        <v>592</v>
      </c>
      <c r="F4954" s="29">
        <v>9.9999999999999895E-2</v>
      </c>
      <c r="G4954" s="29">
        <v>0</v>
      </c>
      <c r="H4954" s="30">
        <v>45.431699999999999</v>
      </c>
      <c r="I4954" s="30">
        <v>2.9605999999999999</v>
      </c>
      <c r="J4954" s="14">
        <v>84</v>
      </c>
      <c r="K4954" s="14">
        <v>17</v>
      </c>
      <c r="L4954" s="12">
        <v>6.5199999999999994E-2</v>
      </c>
      <c r="M4954" s="7">
        <v>0.94100702000000003</v>
      </c>
      <c r="N4954" s="31">
        <v>0.4</v>
      </c>
      <c r="O4954" s="14">
        <f>IFERROR(VLOOKUP($C4954,'site totals'!$J$2:$K$607,2,FALSE),1)</f>
        <v>256.64600000000002</v>
      </c>
      <c r="P4954" s="32" t="s">
        <v>94</v>
      </c>
      <c r="Q4954" s="12">
        <v>0.57492346900000002</v>
      </c>
      <c r="R4954" s="29">
        <v>0.1</v>
      </c>
      <c r="S4954" s="2">
        <f>IF($A4954="site","",VLOOKUP($P4954,margin_ranges!$A$5:$D$10,4,FALSE)/100)</f>
        <v>0.19750000000000001</v>
      </c>
      <c r="T4954" s="6">
        <f>IF(A4954="placement",$J4954*MIN($Q4954,$S4954),"")</f>
        <v>16.59</v>
      </c>
      <c r="U4954" s="6">
        <f>IF($A4954="placement",T4954,SUMIF($C$10:$C$6209,$C4954,$T$10:$T$6209))</f>
        <v>16.59</v>
      </c>
      <c r="V4954" s="34">
        <f t="shared" si="233"/>
        <v>-0.1083333333333335</v>
      </c>
      <c r="W4954" s="24"/>
      <c r="X4954" s="2" t="str">
        <f>IFERROR(MIN(VLOOKUP($W4954,margin_ranges!$A$5:$D$10,4,FALSE),$Q4954*100)/100,"")</f>
        <v/>
      </c>
      <c r="Y4954" s="6">
        <f t="shared" si="231"/>
        <v>16.59</v>
      </c>
      <c r="Z4954" s="6">
        <f>IF($A4954="placement",Y4954,SUMIF($C$10:$C$6209,$C4954,$Y$10:$Y$6209))</f>
        <v>16.59</v>
      </c>
      <c r="AA4954" s="29">
        <f t="shared" si="232"/>
        <v>-0.1083333333333335</v>
      </c>
    </row>
    <row r="4955" spans="1:27" hidden="1" x14ac:dyDescent="0.3">
      <c r="A4955" s="8" t="s">
        <v>17</v>
      </c>
      <c r="B4955" s="8" t="s">
        <v>589</v>
      </c>
      <c r="C4955" s="8" t="s">
        <v>590</v>
      </c>
      <c r="D4955" s="8" t="s">
        <v>595</v>
      </c>
      <c r="E4955" s="8" t="s">
        <v>596</v>
      </c>
      <c r="F4955" s="29">
        <v>0.25</v>
      </c>
      <c r="G4955" s="29">
        <v>1</v>
      </c>
      <c r="H4955" s="30">
        <v>297.6241</v>
      </c>
      <c r="I4955" s="30">
        <v>14.2506</v>
      </c>
      <c r="J4955" s="14">
        <v>405</v>
      </c>
      <c r="K4955" s="14">
        <v>81</v>
      </c>
      <c r="L4955" s="12">
        <v>4.7899999999999998E-2</v>
      </c>
      <c r="M4955" s="7">
        <v>0.94617887000000001</v>
      </c>
      <c r="N4955" s="31">
        <v>0.4</v>
      </c>
      <c r="O4955" s="14">
        <f>IFERROR(VLOOKUP($C4955,'site totals'!$J$2:$K$607,2,FALSE),1)</f>
        <v>256.64600000000002</v>
      </c>
      <c r="P4955" s="32" t="s">
        <v>94</v>
      </c>
      <c r="Q4955" s="12">
        <v>0.57724695290000005</v>
      </c>
      <c r="R4955" s="29">
        <v>0.25</v>
      </c>
      <c r="S4955" s="2">
        <f>IF($A4955="site","",VLOOKUP($P4955,margin_ranges!$A$5:$D$10,4,FALSE)/100)</f>
        <v>0.19750000000000001</v>
      </c>
      <c r="T4955" s="6">
        <f>IF(A4955="placement",$J4955*MIN($Q4955,$S4955),"")</f>
        <v>79.987499999999997</v>
      </c>
      <c r="U4955" s="6">
        <f>IF($A4955="placement",T4955,SUMIF($C$10:$C$6209,$C4955,$T$10:$T$6209))</f>
        <v>79.987499999999997</v>
      </c>
      <c r="V4955" s="34">
        <f t="shared" si="233"/>
        <v>7.0000000000000062E-2</v>
      </c>
      <c r="W4955" s="24"/>
      <c r="X4955" s="2" t="str">
        <f>IFERROR(MIN(VLOOKUP($W4955,margin_ranges!$A$5:$D$10,4,FALSE),$Q4955*100)/100,"")</f>
        <v/>
      </c>
      <c r="Y4955" s="6">
        <f t="shared" si="231"/>
        <v>79.987499999999997</v>
      </c>
      <c r="Z4955" s="6">
        <f>IF($A4955="placement",Y4955,SUMIF($C$10:$C$6209,$C4955,$Y$10:$Y$6209))</f>
        <v>79.987499999999997</v>
      </c>
      <c r="AA4955" s="29">
        <f t="shared" si="232"/>
        <v>7.0000000000000062E-2</v>
      </c>
    </row>
    <row r="4956" spans="1:27" hidden="1" x14ac:dyDescent="0.3">
      <c r="A4956" s="8" t="s">
        <v>17</v>
      </c>
      <c r="B4956" s="8" t="s">
        <v>589</v>
      </c>
      <c r="C4956" s="8" t="s">
        <v>590</v>
      </c>
      <c r="D4956" s="8" t="s">
        <v>593</v>
      </c>
      <c r="E4956" s="8" t="s">
        <v>594</v>
      </c>
      <c r="F4956" s="29">
        <v>0.3</v>
      </c>
      <c r="G4956" s="29">
        <v>1</v>
      </c>
      <c r="H4956" s="30">
        <v>78.245199999999997</v>
      </c>
      <c r="I4956" s="30">
        <v>2.1545999999999998</v>
      </c>
      <c r="J4956" s="14">
        <v>62</v>
      </c>
      <c r="K4956" s="14">
        <v>12</v>
      </c>
      <c r="L4956" s="12">
        <v>2.75E-2</v>
      </c>
      <c r="M4956" s="7">
        <v>0.95713433000000003</v>
      </c>
      <c r="N4956" s="31">
        <v>0.4</v>
      </c>
      <c r="O4956" s="14">
        <f>IFERROR(VLOOKUP($C4956,'site totals'!$J$2:$K$607,2,FALSE),1)</f>
        <v>256.64600000000002</v>
      </c>
      <c r="P4956" s="32" t="s">
        <v>94</v>
      </c>
      <c r="Q4956" s="12">
        <v>0.58208583010000003</v>
      </c>
      <c r="R4956" s="29">
        <v>0.3</v>
      </c>
      <c r="S4956" s="2">
        <f>IF($A4956="site","",VLOOKUP($P4956,margin_ranges!$A$5:$D$10,4,FALSE)/100)</f>
        <v>0.19750000000000001</v>
      </c>
      <c r="T4956" s="6">
        <f>IF(A4956="placement",$J4956*MIN($Q4956,$S4956),"")</f>
        <v>12.245000000000001</v>
      </c>
      <c r="U4956" s="6">
        <f>IF($A4956="placement",T4956,SUMIF($C$10:$C$6209,$C4956,$T$10:$T$6209))</f>
        <v>12.245000000000001</v>
      </c>
      <c r="V4956" s="34">
        <f t="shared" si="233"/>
        <v>0.14642857142857135</v>
      </c>
      <c r="W4956" s="24"/>
      <c r="X4956" s="2" t="str">
        <f>IFERROR(MIN(VLOOKUP($W4956,margin_ranges!$A$5:$D$10,4,FALSE),$Q4956*100)/100,"")</f>
        <v/>
      </c>
      <c r="Y4956" s="6">
        <f t="shared" si="231"/>
        <v>12.245000000000001</v>
      </c>
      <c r="Z4956" s="6">
        <f>IF($A4956="placement",Y4956,SUMIF($C$10:$C$6209,$C4956,$Y$10:$Y$6209))</f>
        <v>12.245000000000001</v>
      </c>
      <c r="AA4956" s="17">
        <f t="shared" si="232"/>
        <v>0.14642857142857135</v>
      </c>
    </row>
    <row r="4957" spans="1:27" x14ac:dyDescent="0.3">
      <c r="A4957" s="16" t="s">
        <v>33</v>
      </c>
      <c r="B4957" s="16" t="s">
        <v>589</v>
      </c>
      <c r="C4957" s="16" t="s">
        <v>590</v>
      </c>
      <c r="D4957" s="8" t="s">
        <v>34</v>
      </c>
      <c r="E4957" s="16"/>
      <c r="F4957" s="17">
        <v>0.23282840956025</v>
      </c>
      <c r="G4957" s="17">
        <v>0.84802491000000002</v>
      </c>
      <c r="H4957" s="36">
        <v>421.30099999999999</v>
      </c>
      <c r="I4957" s="36">
        <v>19.3659</v>
      </c>
      <c r="J4957" s="22">
        <v>550</v>
      </c>
      <c r="K4957" s="22">
        <v>110</v>
      </c>
      <c r="L4957" s="18">
        <v>4.5999999999999999E-2</v>
      </c>
      <c r="M4957" s="19">
        <v>0.94660705999999994</v>
      </c>
      <c r="N4957" s="20">
        <v>0.4</v>
      </c>
      <c r="O4957" s="22">
        <f>IFERROR(VLOOKUP($C4957,'site totals'!$J$2:$K$607,2,FALSE),1)</f>
        <v>256.64600000000002</v>
      </c>
      <c r="P4957" s="21"/>
      <c r="Q4957" s="18">
        <v>0.57743818329999996</v>
      </c>
      <c r="R4957" s="17">
        <v>0.23280000000000001</v>
      </c>
      <c r="S4957" s="18" t="str">
        <f>IF($A4957="site","",VLOOKUP($P4957,margin_ranges!$A$5:$D$10,4,FALSE)/100)</f>
        <v/>
      </c>
      <c r="T4957" s="22" t="str">
        <f>IF(A4957="placement",$J4957*MIN($Q4957,$S4957),"")</f>
        <v/>
      </c>
      <c r="U4957" s="22">
        <f>IF($A4957="placement",T4957,SUMIF($C$10:$C$6209,$C4957,$T$10:$T$6209))</f>
        <v>108.82250000000001</v>
      </c>
      <c r="V4957" s="37">
        <f t="shared" si="233"/>
        <v>4.55434164375772E-2</v>
      </c>
      <c r="W4957" s="38"/>
      <c r="X4957" s="18" t="str">
        <f>IFERROR(MIN(VLOOKUP($W4957,margin_ranges!$A$5:$D$10,4,FALSE),$Q4957*100)/100,"")</f>
        <v/>
      </c>
      <c r="Y4957" s="6" t="str">
        <f t="shared" si="231"/>
        <v/>
      </c>
      <c r="Z4957" s="6">
        <f>IF($A4957="placement",Y4957,SUMIF($C$10:$C$6209,$C4957,$Y$10:$Y$6209))</f>
        <v>108.82250000000001</v>
      </c>
      <c r="AA4957" s="17">
        <f t="shared" si="232"/>
        <v>4.55434164375772E-2</v>
      </c>
    </row>
    <row r="4958" spans="1:27" hidden="1" x14ac:dyDescent="0.3">
      <c r="A4958" s="8" t="s">
        <v>17</v>
      </c>
      <c r="B4958" s="8" t="s">
        <v>11695</v>
      </c>
      <c r="C4958" s="8" t="s">
        <v>11696</v>
      </c>
      <c r="D4958" s="8" t="s">
        <v>11697</v>
      </c>
      <c r="E4958" s="8" t="s">
        <v>11698</v>
      </c>
      <c r="F4958" s="29">
        <v>0.27091454496964401</v>
      </c>
      <c r="G4958" s="29">
        <v>0</v>
      </c>
      <c r="H4958" s="30">
        <v>27.5641</v>
      </c>
      <c r="I4958" s="30">
        <v>5.2957000000000001</v>
      </c>
      <c r="J4958" s="14">
        <v>545</v>
      </c>
      <c r="K4958" s="14">
        <v>136</v>
      </c>
      <c r="L4958" s="12">
        <v>0.19209999999999999</v>
      </c>
      <c r="M4958" s="7">
        <v>3.4289533300000001</v>
      </c>
      <c r="N4958" s="31">
        <v>2.5</v>
      </c>
      <c r="O4958" s="14">
        <f>IFERROR(VLOOKUP($C4958,'site totals'!$J$2:$K$607,2,FALSE),1)</f>
        <v>255.25620000000001</v>
      </c>
      <c r="P4958" s="32" t="s">
        <v>22</v>
      </c>
      <c r="Q4958" s="12">
        <v>0.27091454500000001</v>
      </c>
      <c r="R4958" s="29">
        <v>0.28999999999999998</v>
      </c>
      <c r="S4958" s="2">
        <f>IF($A4958="site","",VLOOKUP($P4958,margin_ranges!$A$5:$D$10,4,FALSE)/100)</f>
        <v>0.29749999999999999</v>
      </c>
      <c r="T4958" s="6">
        <f>IF(A4958="placement",$J4958*MIN($Q4958,$S4958),"")</f>
        <v>147.64842702499999</v>
      </c>
      <c r="U4958" s="6">
        <f>IF($A4958="placement",T4958,SUMIF($C$10:$C$6209,$C4958,$T$10:$T$6209))</f>
        <v>147.64842702499999</v>
      </c>
      <c r="V4958" s="34">
        <f t="shared" si="233"/>
        <v>2.6880922535211349E-2</v>
      </c>
      <c r="W4958" s="24"/>
      <c r="X4958" s="2" t="str">
        <f>IFERROR(MIN(VLOOKUP($W4958,margin_ranges!$A$5:$D$10,4,FALSE),$Q4958*100)/100,"")</f>
        <v/>
      </c>
      <c r="Y4958" s="6">
        <f t="shared" si="231"/>
        <v>147.64842702499999</v>
      </c>
      <c r="Z4958" s="6">
        <f>IF($A4958="placement",Y4958,SUMIF($C$10:$C$6209,$C4958,$Y$10:$Y$6209))</f>
        <v>147.64842702499999</v>
      </c>
      <c r="AA4958" s="29">
        <f t="shared" si="232"/>
        <v>2.6880922535211349E-2</v>
      </c>
    </row>
    <row r="4959" spans="1:27" x14ac:dyDescent="0.3">
      <c r="A4959" s="16" t="s">
        <v>33</v>
      </c>
      <c r="B4959" s="16" t="s">
        <v>11695</v>
      </c>
      <c r="C4959" s="16" t="s">
        <v>11696</v>
      </c>
      <c r="D4959" s="8" t="s">
        <v>34</v>
      </c>
      <c r="E4959" s="16"/>
      <c r="F4959" s="17">
        <v>0.27180770886662098</v>
      </c>
      <c r="G4959" s="17">
        <v>0</v>
      </c>
      <c r="H4959" s="36">
        <v>36.0747</v>
      </c>
      <c r="I4959" s="36">
        <v>5.4208999999999996</v>
      </c>
      <c r="J4959" s="22">
        <v>547</v>
      </c>
      <c r="K4959" s="22">
        <v>137</v>
      </c>
      <c r="L4959" s="18">
        <v>0.15029999999999999</v>
      </c>
      <c r="M4959" s="19">
        <v>3.3634138</v>
      </c>
      <c r="N4959" s="20">
        <v>2.4492120000000002</v>
      </c>
      <c r="O4959" s="22">
        <f>IFERROR(VLOOKUP($C4959,'site totals'!$J$2:$K$607,2,FALSE),1)</f>
        <v>255.25620000000001</v>
      </c>
      <c r="P4959" s="21"/>
      <c r="Q4959" s="18">
        <v>0.2718077089</v>
      </c>
      <c r="R4959" s="17">
        <v>0.2898</v>
      </c>
      <c r="S4959" s="18" t="str">
        <f>IF($A4959="site","",VLOOKUP($P4959,margin_ranges!$A$5:$D$10,4,FALSE)/100)</f>
        <v/>
      </c>
      <c r="T4959" s="22" t="str">
        <f>IF(A4959="placement",$J4959*MIN($Q4959,$S4959),"")</f>
        <v/>
      </c>
      <c r="U4959" s="22">
        <f>IF($A4959="placement",T4959,SUMIF($C$10:$C$6209,$C4959,$T$10:$T$6209))</f>
        <v>147.64842702499999</v>
      </c>
      <c r="V4959" s="37">
        <f t="shared" si="233"/>
        <v>2.7986485190720778E-2</v>
      </c>
      <c r="W4959" s="38"/>
      <c r="X4959" s="18" t="str">
        <f>IFERROR(MIN(VLOOKUP($W4959,margin_ranges!$A$5:$D$10,4,FALSE),$Q4959*100)/100,"")</f>
        <v/>
      </c>
      <c r="Y4959" s="6" t="str">
        <f t="shared" si="231"/>
        <v/>
      </c>
      <c r="Z4959" s="6">
        <f>IF($A4959="placement",Y4959,SUMIF($C$10:$C$6209,$C4959,$Y$10:$Y$6209))</f>
        <v>147.64842702499999</v>
      </c>
      <c r="AA4959" s="17">
        <f t="shared" si="232"/>
        <v>2.7986485190720778E-2</v>
      </c>
    </row>
    <row r="4960" spans="1:27" hidden="1" x14ac:dyDescent="0.3">
      <c r="A4960" s="8" t="s">
        <v>17</v>
      </c>
      <c r="B4960" s="8" t="s">
        <v>10903</v>
      </c>
      <c r="C4960" s="8" t="s">
        <v>10904</v>
      </c>
      <c r="D4960" s="8" t="s">
        <v>10905</v>
      </c>
      <c r="E4960" s="8" t="s">
        <v>10906</v>
      </c>
      <c r="F4960" s="29">
        <v>0.2</v>
      </c>
      <c r="G4960" s="29">
        <v>0</v>
      </c>
      <c r="H4960" s="30">
        <v>9.3960000000000008</v>
      </c>
      <c r="I4960" s="30">
        <v>5.5610999999999997</v>
      </c>
      <c r="J4960" s="14">
        <v>87</v>
      </c>
      <c r="K4960" s="14">
        <v>17</v>
      </c>
      <c r="L4960" s="12">
        <v>0.59189999999999998</v>
      </c>
      <c r="M4960" s="7">
        <v>0.51930102</v>
      </c>
      <c r="N4960" s="31">
        <v>0.3</v>
      </c>
      <c r="O4960" s="14">
        <f>IFERROR(VLOOKUP($C4960,'site totals'!$J$2:$K$607,2,FALSE),1)</f>
        <v>248.55670000000001</v>
      </c>
      <c r="P4960" s="32" t="s">
        <v>91</v>
      </c>
      <c r="Q4960" s="12">
        <v>0.42230038069999998</v>
      </c>
      <c r="R4960" s="29">
        <v>0.2</v>
      </c>
      <c r="S4960" s="2">
        <f>IF($A4960="site","",VLOOKUP($P4960,margin_ranges!$A$5:$D$10,4,FALSE)/100)</f>
        <v>0.29749999999999999</v>
      </c>
      <c r="T4960" s="6">
        <f>IF(A4960="placement",$J4960*MIN($Q4960,$S4960),"")</f>
        <v>25.8825</v>
      </c>
      <c r="U4960" s="6">
        <f>IF($A4960="placement",T4960,SUMIF($C$10:$C$6209,$C4960,$T$10:$T$6209))</f>
        <v>25.8825</v>
      </c>
      <c r="V4960" s="34">
        <f t="shared" si="233"/>
        <v>-0.12187500000000007</v>
      </c>
      <c r="W4960" s="24"/>
      <c r="X4960" s="2" t="str">
        <f>IFERROR(MIN(VLOOKUP($W4960,margin_ranges!$A$5:$D$10,4,FALSE),$Q4960*100)/100,"")</f>
        <v/>
      </c>
      <c r="Y4960" s="6">
        <f t="shared" ref="Y4960:Y5023" si="234">IF(A4960="placement",IF($X4960="",$T4960,$J4960*MIN($Q4960,$X4960)),"")</f>
        <v>25.8825</v>
      </c>
      <c r="Z4960" s="6">
        <f>IF($A4960="placement",Y4960,SUMIF($C$10:$C$6209,$C4960,$Y$10:$Y$6209))</f>
        <v>25.8825</v>
      </c>
      <c r="AA4960" s="29">
        <f t="shared" ref="AA4960:AA5023" si="235">($J4960-$Z4960)/($J4960*(1-$R4960))-1</f>
        <v>-0.12187500000000007</v>
      </c>
    </row>
    <row r="4961" spans="1:27" hidden="1" x14ac:dyDescent="0.3">
      <c r="A4961" s="8" t="s">
        <v>17</v>
      </c>
      <c r="B4961" s="8" t="s">
        <v>10903</v>
      </c>
      <c r="C4961" s="8" t="s">
        <v>10904</v>
      </c>
      <c r="D4961" s="8" t="s">
        <v>10909</v>
      </c>
      <c r="E4961" s="8" t="s">
        <v>10910</v>
      </c>
      <c r="F4961" s="29">
        <v>0.15</v>
      </c>
      <c r="G4961" s="29">
        <v>0</v>
      </c>
      <c r="H4961" s="30">
        <v>20.41</v>
      </c>
      <c r="I4961" s="30">
        <v>5.7050999999999998</v>
      </c>
      <c r="J4961" s="14">
        <v>164</v>
      </c>
      <c r="K4961" s="14">
        <v>25</v>
      </c>
      <c r="L4961" s="12">
        <v>0.27950000000000003</v>
      </c>
      <c r="M4961" s="7">
        <v>0.95614427999999996</v>
      </c>
      <c r="N4961" s="31">
        <v>0.75</v>
      </c>
      <c r="O4961" s="14">
        <f>IFERROR(VLOOKUP($C4961,'site totals'!$J$2:$K$607,2,FALSE),1)</f>
        <v>248.55670000000001</v>
      </c>
      <c r="P4961" s="32" t="s">
        <v>91</v>
      </c>
      <c r="Q4961" s="12">
        <v>0.21559955580000001</v>
      </c>
      <c r="R4961" s="29">
        <v>0.15</v>
      </c>
      <c r="S4961" s="2">
        <f>IF($A4961="site","",VLOOKUP($P4961,margin_ranges!$A$5:$D$10,4,FALSE)/100)</f>
        <v>0.29749999999999999</v>
      </c>
      <c r="T4961" s="6">
        <f>IF(A4961="placement",$J4961*MIN($Q4961,$S4961),"")</f>
        <v>35.358327151200001</v>
      </c>
      <c r="U4961" s="6">
        <f>IF($A4961="placement",T4961,SUMIF($C$10:$C$6209,$C4961,$T$10:$T$6209))</f>
        <v>35.358327151200001</v>
      </c>
      <c r="V4961" s="34">
        <f t="shared" si="233"/>
        <v>-7.717594800000005E-2</v>
      </c>
      <c r="W4961" s="24"/>
      <c r="X4961" s="2" t="str">
        <f>IFERROR(MIN(VLOOKUP($W4961,margin_ranges!$A$5:$D$10,4,FALSE),$Q4961*100)/100,"")</f>
        <v/>
      </c>
      <c r="Y4961" s="6">
        <f t="shared" si="234"/>
        <v>35.358327151200001</v>
      </c>
      <c r="Z4961" s="6">
        <f>IF($A4961="placement",Y4961,SUMIF($C$10:$C$6209,$C4961,$Y$10:$Y$6209))</f>
        <v>35.358327151200001</v>
      </c>
      <c r="AA4961" s="29">
        <f t="shared" si="235"/>
        <v>-7.717594800000005E-2</v>
      </c>
    </row>
    <row r="4962" spans="1:27" hidden="1" x14ac:dyDescent="0.3">
      <c r="A4962" s="8" t="s">
        <v>17</v>
      </c>
      <c r="B4962" s="8" t="s">
        <v>10903</v>
      </c>
      <c r="C4962" s="8" t="s">
        <v>10904</v>
      </c>
      <c r="D4962" s="8" t="s">
        <v>10919</v>
      </c>
      <c r="E4962" s="8" t="s">
        <v>10920</v>
      </c>
      <c r="F4962" s="29">
        <v>0.217598410488061</v>
      </c>
      <c r="G4962" s="29">
        <v>0</v>
      </c>
      <c r="H4962" s="30">
        <v>2.1753999999999998</v>
      </c>
      <c r="I4962" s="30">
        <v>0.43880000000000002</v>
      </c>
      <c r="J4962" s="14">
        <v>13</v>
      </c>
      <c r="K4962" s="14">
        <v>3</v>
      </c>
      <c r="L4962" s="12">
        <v>0.20169999999999999</v>
      </c>
      <c r="M4962" s="7">
        <v>0.95858701000000002</v>
      </c>
      <c r="N4962" s="31">
        <v>0.75</v>
      </c>
      <c r="O4962" s="14">
        <f>IFERROR(VLOOKUP($C4962,'site totals'!$J$2:$K$607,2,FALSE),1)</f>
        <v>248.55670000000001</v>
      </c>
      <c r="P4962" s="32" t="s">
        <v>91</v>
      </c>
      <c r="Q4962" s="12">
        <v>0.21759841050000001</v>
      </c>
      <c r="R4962" s="29">
        <v>0.25</v>
      </c>
      <c r="S4962" s="2">
        <f>IF($A4962="site","",VLOOKUP($P4962,margin_ranges!$A$5:$D$10,4,FALSE)/100)</f>
        <v>0.29749999999999999</v>
      </c>
      <c r="T4962" s="6">
        <f>IF(A4962="placement",$J4962*MIN($Q4962,$S4962),"")</f>
        <v>2.8287793365000002</v>
      </c>
      <c r="U4962" s="6">
        <f>IF($A4962="placement",T4962,SUMIF($C$10:$C$6209,$C4962,$T$10:$T$6209))</f>
        <v>2.8287793365000002</v>
      </c>
      <c r="V4962" s="34">
        <f t="shared" si="233"/>
        <v>4.32021193333334E-2</v>
      </c>
      <c r="W4962" s="24"/>
      <c r="X4962" s="2" t="str">
        <f>IFERROR(MIN(VLOOKUP($W4962,margin_ranges!$A$5:$D$10,4,FALSE),$Q4962*100)/100,"")</f>
        <v/>
      </c>
      <c r="Y4962" s="6">
        <f t="shared" si="234"/>
        <v>2.8287793365000002</v>
      </c>
      <c r="Z4962" s="6">
        <f>IF($A4962="placement",Y4962,SUMIF($C$10:$C$6209,$C4962,$Y$10:$Y$6209))</f>
        <v>2.8287793365000002</v>
      </c>
      <c r="AA4962" s="29">
        <f t="shared" si="235"/>
        <v>4.32021193333334E-2</v>
      </c>
    </row>
    <row r="4963" spans="1:27" hidden="1" x14ac:dyDescent="0.3">
      <c r="A4963" s="8" t="s">
        <v>17</v>
      </c>
      <c r="B4963" s="8" t="s">
        <v>10903</v>
      </c>
      <c r="C4963" s="8" t="s">
        <v>10904</v>
      </c>
      <c r="D4963" s="8" t="s">
        <v>10907</v>
      </c>
      <c r="E4963" s="8" t="s">
        <v>10908</v>
      </c>
      <c r="F4963" s="29">
        <v>0.25331549093233202</v>
      </c>
      <c r="G4963" s="29">
        <v>0</v>
      </c>
      <c r="H4963" s="30">
        <v>4.2130999999999998</v>
      </c>
      <c r="I4963" s="30">
        <v>1.0681</v>
      </c>
      <c r="J4963" s="14">
        <v>21</v>
      </c>
      <c r="K4963" s="14">
        <v>5</v>
      </c>
      <c r="L4963" s="12">
        <v>0.2535</v>
      </c>
      <c r="M4963" s="7">
        <v>0.66962686000000005</v>
      </c>
      <c r="N4963" s="31">
        <v>0.5</v>
      </c>
      <c r="O4963" s="14">
        <f>IFERROR(VLOOKUP($C4963,'site totals'!$J$2:$K$607,2,FALSE),1)</f>
        <v>248.55670000000001</v>
      </c>
      <c r="P4963" s="32" t="s">
        <v>91</v>
      </c>
      <c r="Q4963" s="12">
        <v>0.2533154909</v>
      </c>
      <c r="R4963" s="29">
        <v>0.3</v>
      </c>
      <c r="S4963" s="2">
        <f>IF($A4963="site","",VLOOKUP($P4963,margin_ranges!$A$5:$D$10,4,FALSE)/100)</f>
        <v>0.29749999999999999</v>
      </c>
      <c r="T4963" s="6">
        <f>IF(A4963="placement",$J4963*MIN($Q4963,$S4963),"")</f>
        <v>5.3196253089000001</v>
      </c>
      <c r="U4963" s="6">
        <f>IF($A4963="placement",T4963,SUMIF($C$10:$C$6209,$C4963,$T$10:$T$6209))</f>
        <v>5.3196253089000001</v>
      </c>
      <c r="V4963" s="34">
        <f t="shared" si="233"/>
        <v>6.6692155857142943E-2</v>
      </c>
      <c r="W4963" s="24"/>
      <c r="X4963" s="2" t="str">
        <f>IFERROR(MIN(VLOOKUP($W4963,margin_ranges!$A$5:$D$10,4,FALSE),$Q4963*100)/100,"")</f>
        <v/>
      </c>
      <c r="Y4963" s="6">
        <f t="shared" si="234"/>
        <v>5.3196253089000001</v>
      </c>
      <c r="Z4963" s="6">
        <f>IF($A4963="placement",Y4963,SUMIF($C$10:$C$6209,$C4963,$Y$10:$Y$6209))</f>
        <v>5.3196253089000001</v>
      </c>
      <c r="AA4963" s="29">
        <f t="shared" si="235"/>
        <v>6.6692155857142943E-2</v>
      </c>
    </row>
    <row r="4964" spans="1:27" hidden="1" x14ac:dyDescent="0.3">
      <c r="A4964" s="8" t="s">
        <v>17</v>
      </c>
      <c r="B4964" s="8" t="s">
        <v>10903</v>
      </c>
      <c r="C4964" s="8" t="s">
        <v>10904</v>
      </c>
      <c r="D4964" s="8" t="s">
        <v>10913</v>
      </c>
      <c r="E4964" s="8" t="s">
        <v>10914</v>
      </c>
      <c r="F4964" s="29">
        <v>0.224267828278677</v>
      </c>
      <c r="G4964" s="29">
        <v>0</v>
      </c>
      <c r="H4964" s="30">
        <v>3.0457999999999998</v>
      </c>
      <c r="I4964" s="30">
        <v>0.80900000000000005</v>
      </c>
      <c r="J4964" s="14">
        <v>23</v>
      </c>
      <c r="K4964" s="14">
        <v>5</v>
      </c>
      <c r="L4964" s="12">
        <v>0.2656</v>
      </c>
      <c r="M4964" s="7">
        <v>0.96682853999999996</v>
      </c>
      <c r="N4964" s="31">
        <v>0.75</v>
      </c>
      <c r="O4964" s="14">
        <f>IFERROR(VLOOKUP($C4964,'site totals'!$J$2:$K$607,2,FALSE),1)</f>
        <v>248.55670000000001</v>
      </c>
      <c r="P4964" s="32" t="s">
        <v>91</v>
      </c>
      <c r="Q4964" s="12">
        <v>0.2242678283</v>
      </c>
      <c r="R4964" s="29">
        <v>0.3</v>
      </c>
      <c r="S4964" s="2">
        <f>IF($A4964="site","",VLOOKUP($P4964,margin_ranges!$A$5:$D$10,4,FALSE)/100)</f>
        <v>0.29749999999999999</v>
      </c>
      <c r="T4964" s="6">
        <f>IF(A4964="placement",$J4964*MIN($Q4964,$S4964),"")</f>
        <v>5.1581600509000003</v>
      </c>
      <c r="U4964" s="6">
        <f>IF($A4964="placement",T4964,SUMIF($C$10:$C$6209,$C4964,$T$10:$T$6209))</f>
        <v>5.1581600509000003</v>
      </c>
      <c r="V4964" s="34">
        <f t="shared" si="233"/>
        <v>0.10818881671428571</v>
      </c>
      <c r="W4964" s="24"/>
      <c r="X4964" s="2" t="str">
        <f>IFERROR(MIN(VLOOKUP($W4964,margin_ranges!$A$5:$D$10,4,FALSE),$Q4964*100)/100,"")</f>
        <v/>
      </c>
      <c r="Y4964" s="6">
        <f t="shared" si="234"/>
        <v>5.1581600509000003</v>
      </c>
      <c r="Z4964" s="6">
        <f>IF($A4964="placement",Y4964,SUMIF($C$10:$C$6209,$C4964,$Y$10:$Y$6209))</f>
        <v>5.1581600509000003</v>
      </c>
      <c r="AA4964" s="29">
        <f t="shared" si="235"/>
        <v>0.10818881671428571</v>
      </c>
    </row>
    <row r="4965" spans="1:27" hidden="1" x14ac:dyDescent="0.3">
      <c r="A4965" s="8" t="s">
        <v>17</v>
      </c>
      <c r="B4965" s="8" t="s">
        <v>10903</v>
      </c>
      <c r="C4965" s="8" t="s">
        <v>10904</v>
      </c>
      <c r="D4965" s="8" t="s">
        <v>10915</v>
      </c>
      <c r="E4965" s="8" t="s">
        <v>10916</v>
      </c>
      <c r="F4965" s="29">
        <v>6.3120940570342496E-2</v>
      </c>
      <c r="G4965" s="29">
        <v>0</v>
      </c>
      <c r="H4965" s="30">
        <v>6.2385999999999999</v>
      </c>
      <c r="I4965" s="30">
        <v>0.85209999999999997</v>
      </c>
      <c r="J4965" s="14">
        <v>27</v>
      </c>
      <c r="K4965" s="14">
        <v>2</v>
      </c>
      <c r="L4965" s="12">
        <v>0.1366</v>
      </c>
      <c r="M4965" s="7">
        <v>1.0673736300000001</v>
      </c>
      <c r="N4965" s="31">
        <v>1</v>
      </c>
      <c r="O4965" s="14">
        <f>IFERROR(VLOOKUP($C4965,'site totals'!$J$2:$K$607,2,FALSE),1)</f>
        <v>248.55670000000001</v>
      </c>
      <c r="P4965" s="32" t="s">
        <v>91</v>
      </c>
      <c r="Q4965" s="12">
        <v>6.3120940599999995E-2</v>
      </c>
      <c r="R4965" s="29">
        <v>0.15</v>
      </c>
      <c r="S4965" s="2">
        <f>IF($A4965="site","",VLOOKUP($P4965,margin_ranges!$A$5:$D$10,4,FALSE)/100)</f>
        <v>0.29749999999999999</v>
      </c>
      <c r="T4965" s="6">
        <f>IF(A4965="placement",$J4965*MIN($Q4965,$S4965),"")</f>
        <v>1.7042653961999998</v>
      </c>
      <c r="U4965" s="6">
        <f>IF($A4965="placement",T4965,SUMIF($C$10:$C$6209,$C4965,$T$10:$T$6209))</f>
        <v>1.7042653961999998</v>
      </c>
      <c r="V4965" s="34">
        <f t="shared" si="233"/>
        <v>0.10221065811764718</v>
      </c>
      <c r="W4965" s="24"/>
      <c r="X4965" s="2" t="str">
        <f>IFERROR(MIN(VLOOKUP($W4965,margin_ranges!$A$5:$D$10,4,FALSE),$Q4965*100)/100,"")</f>
        <v/>
      </c>
      <c r="Y4965" s="6">
        <f t="shared" si="234"/>
        <v>1.7042653961999998</v>
      </c>
      <c r="Z4965" s="6">
        <f>IF($A4965="placement",Y4965,SUMIF($C$10:$C$6209,$C4965,$Y$10:$Y$6209))</f>
        <v>1.7042653961999998</v>
      </c>
      <c r="AA4965" s="29">
        <f t="shared" si="235"/>
        <v>0.10221065811764718</v>
      </c>
    </row>
    <row r="4966" spans="1:27" hidden="1" x14ac:dyDescent="0.3">
      <c r="A4966" s="8" t="s">
        <v>17</v>
      </c>
      <c r="B4966" s="8" t="s">
        <v>10903</v>
      </c>
      <c r="C4966" s="8" t="s">
        <v>10904</v>
      </c>
      <c r="D4966" s="8" t="s">
        <v>10911</v>
      </c>
      <c r="E4966" s="8" t="s">
        <v>10912</v>
      </c>
      <c r="F4966" s="29">
        <v>0.3</v>
      </c>
      <c r="G4966" s="29">
        <v>0</v>
      </c>
      <c r="H4966" s="30">
        <v>15.468999999999999</v>
      </c>
      <c r="I4966" s="30">
        <v>3.9805999999999999</v>
      </c>
      <c r="J4966" s="14">
        <v>62</v>
      </c>
      <c r="K4966" s="14">
        <v>19</v>
      </c>
      <c r="L4966" s="12">
        <v>0.25729999999999997</v>
      </c>
      <c r="M4966" s="7">
        <v>0.52286421999999999</v>
      </c>
      <c r="N4966" s="31">
        <v>0.3</v>
      </c>
      <c r="O4966" s="14">
        <f>IFERROR(VLOOKUP($C4966,'site totals'!$J$2:$K$607,2,FALSE),1)</f>
        <v>248.55670000000001</v>
      </c>
      <c r="P4966" s="32" t="s">
        <v>91</v>
      </c>
      <c r="Q4966" s="12">
        <v>0.42623727210000001</v>
      </c>
      <c r="R4966" s="29">
        <v>0.3</v>
      </c>
      <c r="S4966" s="2">
        <f>IF($A4966="site","",VLOOKUP($P4966,margin_ranges!$A$5:$D$10,4,FALSE)/100)</f>
        <v>0.29749999999999999</v>
      </c>
      <c r="T4966" s="6">
        <f>IF(A4966="placement",$J4966*MIN($Q4966,$S4966),"")</f>
        <v>18.445</v>
      </c>
      <c r="U4966" s="6">
        <f>IF($A4966="placement",T4966,SUMIF($C$10:$C$6209,$C4966,$T$10:$T$6209))</f>
        <v>18.445</v>
      </c>
      <c r="V4966" s="34">
        <f t="shared" si="233"/>
        <v>3.5714285714285587E-3</v>
      </c>
      <c r="W4966" s="24"/>
      <c r="X4966" s="2" t="str">
        <f>IFERROR(MIN(VLOOKUP($W4966,margin_ranges!$A$5:$D$10,4,FALSE),$Q4966*100)/100,"")</f>
        <v/>
      </c>
      <c r="Y4966" s="6">
        <f t="shared" si="234"/>
        <v>18.445</v>
      </c>
      <c r="Z4966" s="6">
        <f>IF($A4966="placement",Y4966,SUMIF($C$10:$C$6209,$C4966,$Y$10:$Y$6209))</f>
        <v>18.445</v>
      </c>
      <c r="AA4966" s="29">
        <f t="shared" si="235"/>
        <v>3.5714285714285587E-3</v>
      </c>
    </row>
    <row r="4967" spans="1:27" hidden="1" x14ac:dyDescent="0.3">
      <c r="A4967" s="8" t="s">
        <v>17</v>
      </c>
      <c r="B4967" s="8" t="s">
        <v>10903</v>
      </c>
      <c r="C4967" s="8" t="s">
        <v>10904</v>
      </c>
      <c r="D4967" s="8" t="s">
        <v>10921</v>
      </c>
      <c r="E4967" s="8" t="s">
        <v>10922</v>
      </c>
      <c r="F4967" s="29">
        <v>0.3</v>
      </c>
      <c r="G4967" s="29">
        <v>0</v>
      </c>
      <c r="H4967" s="30">
        <v>11.2149</v>
      </c>
      <c r="I4967" s="30">
        <v>3.0619000000000001</v>
      </c>
      <c r="J4967" s="14">
        <v>73</v>
      </c>
      <c r="K4967" s="14">
        <v>22</v>
      </c>
      <c r="L4967" s="12">
        <v>0.27300000000000002</v>
      </c>
      <c r="M4967" s="7">
        <v>0.79098141</v>
      </c>
      <c r="N4967" s="31">
        <v>0.5</v>
      </c>
      <c r="O4967" s="14">
        <f>IFERROR(VLOOKUP($C4967,'site totals'!$J$2:$K$607,2,FALSE),1)</f>
        <v>248.55670000000001</v>
      </c>
      <c r="P4967" s="32" t="s">
        <v>91</v>
      </c>
      <c r="Q4967" s="12">
        <v>0.36787389030000001</v>
      </c>
      <c r="R4967" s="29">
        <v>0.3</v>
      </c>
      <c r="S4967" s="2">
        <f>IF($A4967="site","",VLOOKUP($P4967,margin_ranges!$A$5:$D$10,4,FALSE)/100)</f>
        <v>0.29749999999999999</v>
      </c>
      <c r="T4967" s="6">
        <f>IF(A4967="placement",$J4967*MIN($Q4967,$S4967),"")</f>
        <v>21.717499999999998</v>
      </c>
      <c r="U4967" s="6">
        <f>IF($A4967="placement",T4967,SUMIF($C$10:$C$6209,$C4967,$T$10:$T$6209))</f>
        <v>21.717499999999998</v>
      </c>
      <c r="V4967" s="34">
        <f t="shared" ref="V4967:V5030" si="236">($J4967-$U4967)/($J4967*(1-$R4967))-1</f>
        <v>3.5714285714285587E-3</v>
      </c>
      <c r="W4967" s="24"/>
      <c r="X4967" s="2" t="str">
        <f>IFERROR(MIN(VLOOKUP($W4967,margin_ranges!$A$5:$D$10,4,FALSE),$Q4967*100)/100,"")</f>
        <v/>
      </c>
      <c r="Y4967" s="6">
        <f t="shared" si="234"/>
        <v>21.717499999999998</v>
      </c>
      <c r="Z4967" s="6">
        <f>IF($A4967="placement",Y4967,SUMIF($C$10:$C$6209,$C4967,$Y$10:$Y$6209))</f>
        <v>21.717499999999998</v>
      </c>
      <c r="AA4967" s="29">
        <f t="shared" si="235"/>
        <v>3.5714285714285587E-3</v>
      </c>
    </row>
    <row r="4968" spans="1:27" hidden="1" x14ac:dyDescent="0.3">
      <c r="A4968" s="8" t="s">
        <v>17</v>
      </c>
      <c r="B4968" s="8" t="s">
        <v>10903</v>
      </c>
      <c r="C4968" s="8" t="s">
        <v>10904</v>
      </c>
      <c r="D4968" s="8" t="s">
        <v>10917</v>
      </c>
      <c r="E4968" s="8" t="s">
        <v>10918</v>
      </c>
      <c r="F4968" s="29">
        <v>0.3</v>
      </c>
      <c r="G4968" s="29">
        <v>0</v>
      </c>
      <c r="H4968" s="30">
        <v>22.014700000000001</v>
      </c>
      <c r="I4968" s="30">
        <v>4.2203999999999997</v>
      </c>
      <c r="J4968" s="14">
        <v>28</v>
      </c>
      <c r="K4968" s="14">
        <v>8</v>
      </c>
      <c r="L4968" s="12">
        <v>0.19170000000000001</v>
      </c>
      <c r="M4968" s="7">
        <v>0.22217445999999999</v>
      </c>
      <c r="N4968" s="31">
        <v>0.1</v>
      </c>
      <c r="O4968" s="14">
        <f>IFERROR(VLOOKUP($C4968,'site totals'!$J$2:$K$607,2,FALSE),1)</f>
        <v>248.55670000000001</v>
      </c>
      <c r="P4968" s="32" t="s">
        <v>91</v>
      </c>
      <c r="Q4968" s="12">
        <v>0.54990325579999999</v>
      </c>
      <c r="R4968" s="29">
        <v>0.3</v>
      </c>
      <c r="S4968" s="2">
        <f>IF($A4968="site","",VLOOKUP($P4968,margin_ranges!$A$5:$D$10,4,FALSE)/100)</f>
        <v>0.29749999999999999</v>
      </c>
      <c r="T4968" s="6">
        <f>IF(A4968="placement",$J4968*MIN($Q4968,$S4968),"")</f>
        <v>8.33</v>
      </c>
      <c r="U4968" s="6">
        <f>IF($A4968="placement",T4968,SUMIF($C$10:$C$6209,$C4968,$T$10:$T$6209))</f>
        <v>8.33</v>
      </c>
      <c r="V4968" s="34">
        <f t="shared" si="236"/>
        <v>3.5714285714287808E-3</v>
      </c>
      <c r="W4968" s="24"/>
      <c r="X4968" s="2" t="str">
        <f>IFERROR(MIN(VLOOKUP($W4968,margin_ranges!$A$5:$D$10,4,FALSE),$Q4968*100)/100,"")</f>
        <v/>
      </c>
      <c r="Y4968" s="6">
        <f t="shared" si="234"/>
        <v>8.33</v>
      </c>
      <c r="Z4968" s="6">
        <f>IF($A4968="placement",Y4968,SUMIF($C$10:$C$6209,$C4968,$Y$10:$Y$6209))</f>
        <v>8.33</v>
      </c>
      <c r="AA4968" s="29">
        <f t="shared" si="235"/>
        <v>3.5714285714287808E-3</v>
      </c>
    </row>
    <row r="4969" spans="1:27" hidden="1" x14ac:dyDescent="0.3">
      <c r="A4969" s="8" t="s">
        <v>17</v>
      </c>
      <c r="B4969" s="8" t="s">
        <v>10903</v>
      </c>
      <c r="C4969" s="8" t="s">
        <v>10904</v>
      </c>
      <c r="D4969" s="8" t="s">
        <v>10923</v>
      </c>
      <c r="E4969" s="8" t="s">
        <v>10924</v>
      </c>
      <c r="F4969" s="29">
        <v>0.34</v>
      </c>
      <c r="G4969" s="29">
        <v>0</v>
      </c>
      <c r="H4969" s="30">
        <v>18.05</v>
      </c>
      <c r="I4969" s="30">
        <v>2.2824</v>
      </c>
      <c r="J4969" s="14">
        <v>16</v>
      </c>
      <c r="K4969" s="14">
        <v>5</v>
      </c>
      <c r="L4969" s="12">
        <v>0.1265</v>
      </c>
      <c r="M4969" s="7">
        <v>0.23786067</v>
      </c>
      <c r="N4969" s="31">
        <v>0.1</v>
      </c>
      <c r="O4969" s="14">
        <f>IFERROR(VLOOKUP($C4969,'site totals'!$J$2:$K$607,2,FALSE),1)</f>
        <v>248.55670000000001</v>
      </c>
      <c r="P4969" s="32" t="s">
        <v>22</v>
      </c>
      <c r="Q4969" s="12">
        <v>0.57958582219999999</v>
      </c>
      <c r="R4969" s="29">
        <v>0.34</v>
      </c>
      <c r="S4969" s="2">
        <f>IF($A4969="site","",VLOOKUP($P4969,margin_ranges!$A$5:$D$10,4,FALSE)/100)</f>
        <v>0.29749999999999999</v>
      </c>
      <c r="T4969" s="6">
        <f>IF(A4969="placement",$J4969*MIN($Q4969,$S4969),"")</f>
        <v>4.76</v>
      </c>
      <c r="U4969" s="6">
        <f>IF($A4969="placement",T4969,SUMIF($C$10:$C$6209,$C4969,$T$10:$T$6209))</f>
        <v>4.76</v>
      </c>
      <c r="V4969" s="34">
        <f t="shared" si="236"/>
        <v>6.4393939393939448E-2</v>
      </c>
      <c r="W4969" s="24"/>
      <c r="X4969" s="2" t="str">
        <f>IFERROR(MIN(VLOOKUP($W4969,margin_ranges!$A$5:$D$10,4,FALSE),$Q4969*100)/100,"")</f>
        <v/>
      </c>
      <c r="Y4969" s="6">
        <f t="shared" si="234"/>
        <v>4.76</v>
      </c>
      <c r="Z4969" s="6">
        <f>IF($A4969="placement",Y4969,SUMIF($C$10:$C$6209,$C4969,$Y$10:$Y$6209))</f>
        <v>4.76</v>
      </c>
      <c r="AA4969" s="29">
        <f t="shared" si="235"/>
        <v>6.4393939393939448E-2</v>
      </c>
    </row>
    <row r="4970" spans="1:27" x14ac:dyDescent="0.3">
      <c r="A4970" s="16" t="s">
        <v>33</v>
      </c>
      <c r="B4970" s="16" t="s">
        <v>10903</v>
      </c>
      <c r="C4970" s="16" t="s">
        <v>10904</v>
      </c>
      <c r="D4970" s="8" t="s">
        <v>34</v>
      </c>
      <c r="E4970" s="16"/>
      <c r="F4970" s="17">
        <v>0.22580257542846299</v>
      </c>
      <c r="G4970" s="17">
        <v>0</v>
      </c>
      <c r="H4970" s="36">
        <v>125.1357</v>
      </c>
      <c r="I4970" s="36">
        <v>29.7209</v>
      </c>
      <c r="J4970" s="22">
        <v>533</v>
      </c>
      <c r="K4970" s="22">
        <v>114</v>
      </c>
      <c r="L4970" s="18">
        <v>0.23749999999999999</v>
      </c>
      <c r="M4970" s="19">
        <v>0.59735996000000002</v>
      </c>
      <c r="N4970" s="20">
        <v>0.40399099999999999</v>
      </c>
      <c r="O4970" s="22">
        <f>IFERROR(VLOOKUP($C4970,'site totals'!$J$2:$K$607,2,FALSE),1)</f>
        <v>248.55670000000001</v>
      </c>
      <c r="P4970" s="21"/>
      <c r="Q4970" s="18">
        <v>0.32370592640000001</v>
      </c>
      <c r="R4970" s="17">
        <v>0.2258</v>
      </c>
      <c r="S4970" s="18" t="str">
        <f>IF($A4970="site","",VLOOKUP($P4970,margin_ranges!$A$5:$D$10,4,FALSE)/100)</f>
        <v/>
      </c>
      <c r="T4970" s="22" t="str">
        <f>IF(A4970="placement",$J4970*MIN($Q4970,$S4970),"")</f>
        <v/>
      </c>
      <c r="U4970" s="22">
        <f>IF($A4970="placement",T4970,SUMIF($C$10:$C$6209,$C4970,$T$10:$T$6209))</f>
        <v>129.50415724370001</v>
      </c>
      <c r="V4970" s="37">
        <f t="shared" si="236"/>
        <v>-2.2180512047538681E-2</v>
      </c>
      <c r="W4970" s="38"/>
      <c r="X4970" s="18" t="str">
        <f>IFERROR(MIN(VLOOKUP($W4970,margin_ranges!$A$5:$D$10,4,FALSE),$Q4970*100)/100,"")</f>
        <v/>
      </c>
      <c r="Y4970" s="6" t="str">
        <f t="shared" si="234"/>
        <v/>
      </c>
      <c r="Z4970" s="6">
        <f>IF($A4970="placement",Y4970,SUMIF($C$10:$C$6209,$C4970,$Y$10:$Y$6209))</f>
        <v>129.50415724370001</v>
      </c>
      <c r="AA4970" s="17">
        <f t="shared" si="235"/>
        <v>-2.2180512047538681E-2</v>
      </c>
    </row>
    <row r="4971" spans="1:27" hidden="1" x14ac:dyDescent="0.3">
      <c r="A4971" s="8" t="s">
        <v>17</v>
      </c>
      <c r="B4971" s="8" t="s">
        <v>1373</v>
      </c>
      <c r="C4971" s="8" t="s">
        <v>1374</v>
      </c>
      <c r="D4971" s="8" t="s">
        <v>1377</v>
      </c>
      <c r="E4971" s="8" t="s">
        <v>1378</v>
      </c>
      <c r="F4971" s="29">
        <v>0.28999999999999998</v>
      </c>
      <c r="G4971" s="29">
        <v>1</v>
      </c>
      <c r="H4971" s="30">
        <v>47.425199999999997</v>
      </c>
      <c r="I4971" s="30">
        <v>0.66520000000000001</v>
      </c>
      <c r="J4971" s="14">
        <v>35</v>
      </c>
      <c r="K4971" s="14">
        <v>9</v>
      </c>
      <c r="L4971" s="12">
        <v>1.4E-2</v>
      </c>
      <c r="M4971" s="7">
        <v>1.7337055699999999</v>
      </c>
      <c r="N4971" s="31">
        <v>1</v>
      </c>
      <c r="O4971" s="14">
        <f>IFERROR(VLOOKUP($C4971,'site totals'!$J$2:$K$607,2,FALSE),1)</f>
        <v>247.30879999999999</v>
      </c>
      <c r="P4971" s="32" t="s">
        <v>22</v>
      </c>
      <c r="Q4971" s="12">
        <v>0.4232007928</v>
      </c>
      <c r="R4971" s="29">
        <v>0.28999999999999998</v>
      </c>
      <c r="S4971" s="2">
        <f>IF($A4971="site","",VLOOKUP($P4971,margin_ranges!$A$5:$D$10,4,FALSE)/100)</f>
        <v>0.29749999999999999</v>
      </c>
      <c r="T4971" s="6">
        <f>IF(A4971="placement",$J4971*MIN($Q4971,$S4971),"")</f>
        <v>10.4125</v>
      </c>
      <c r="U4971" s="6">
        <f>IF($A4971="placement",T4971,SUMIF($C$10:$C$6209,$C4971,$T$10:$T$6209))</f>
        <v>10.4125</v>
      </c>
      <c r="V4971" s="34">
        <f t="shared" si="236"/>
        <v>-1.0563380281690127E-2</v>
      </c>
      <c r="W4971" s="24"/>
      <c r="X4971" s="2" t="str">
        <f>IFERROR(MIN(VLOOKUP($W4971,margin_ranges!$A$5:$D$10,4,FALSE),$Q4971*100)/100,"")</f>
        <v/>
      </c>
      <c r="Y4971" s="6">
        <f t="shared" si="234"/>
        <v>10.4125</v>
      </c>
      <c r="Z4971" s="6">
        <f>IF($A4971="placement",Y4971,SUMIF($C$10:$C$6209,$C4971,$Y$10:$Y$6209))</f>
        <v>10.4125</v>
      </c>
      <c r="AA4971" s="29">
        <f t="shared" si="235"/>
        <v>-1.0563380281690127E-2</v>
      </c>
    </row>
    <row r="4972" spans="1:27" hidden="1" x14ac:dyDescent="0.3">
      <c r="A4972" s="8" t="s">
        <v>17</v>
      </c>
      <c r="B4972" s="8" t="s">
        <v>1373</v>
      </c>
      <c r="C4972" s="8" t="s">
        <v>1374</v>
      </c>
      <c r="D4972" s="8" t="s">
        <v>1379</v>
      </c>
      <c r="E4972" s="8" t="s">
        <v>1380</v>
      </c>
      <c r="F4972" s="29">
        <v>0.28999999999999998</v>
      </c>
      <c r="G4972" s="29">
        <v>1</v>
      </c>
      <c r="H4972" s="30">
        <v>1321.422</v>
      </c>
      <c r="I4972" s="30">
        <v>10.658799999999999</v>
      </c>
      <c r="J4972" s="14">
        <v>119</v>
      </c>
      <c r="K4972" s="14">
        <v>30</v>
      </c>
      <c r="L4972" s="12">
        <v>8.0999999999999996E-3</v>
      </c>
      <c r="M4972" s="7">
        <v>0.37244661000000001</v>
      </c>
      <c r="N4972" s="31">
        <v>0.2</v>
      </c>
      <c r="O4972" s="14">
        <f>IFERROR(VLOOKUP($C4972,'site totals'!$J$2:$K$607,2,FALSE),1)</f>
        <v>247.30879999999999</v>
      </c>
      <c r="P4972" s="32" t="s">
        <v>22</v>
      </c>
      <c r="Q4972" s="12">
        <v>0.46301027750000001</v>
      </c>
      <c r="R4972" s="29">
        <v>0.28999999999999998</v>
      </c>
      <c r="S4972" s="2">
        <f>IF($A4972="site","",VLOOKUP($P4972,margin_ranges!$A$5:$D$10,4,FALSE)/100)</f>
        <v>0.29749999999999999</v>
      </c>
      <c r="T4972" s="6">
        <f>IF(A4972="placement",$J4972*MIN($Q4972,$S4972),"")</f>
        <v>35.402499999999996</v>
      </c>
      <c r="U4972" s="6">
        <f>IF($A4972="placement",T4972,SUMIF($C$10:$C$6209,$C4972,$T$10:$T$6209))</f>
        <v>35.402499999999996</v>
      </c>
      <c r="V4972" s="34">
        <f t="shared" si="236"/>
        <v>-1.0563380281690127E-2</v>
      </c>
      <c r="W4972" s="24"/>
      <c r="X4972" s="2" t="str">
        <f>IFERROR(MIN(VLOOKUP($W4972,margin_ranges!$A$5:$D$10,4,FALSE),$Q4972*100)/100,"")</f>
        <v/>
      </c>
      <c r="Y4972" s="6">
        <f t="shared" si="234"/>
        <v>35.402499999999996</v>
      </c>
      <c r="Z4972" s="6">
        <f>IF($A4972="placement",Y4972,SUMIF($C$10:$C$6209,$C4972,$Y$10:$Y$6209))</f>
        <v>35.402499999999996</v>
      </c>
      <c r="AA4972" s="29">
        <f t="shared" si="235"/>
        <v>-1.0563380281690127E-2</v>
      </c>
    </row>
    <row r="4973" spans="1:27" hidden="1" x14ac:dyDescent="0.3">
      <c r="A4973" s="8" t="s">
        <v>17</v>
      </c>
      <c r="B4973" s="8" t="s">
        <v>1373</v>
      </c>
      <c r="C4973" s="8" t="s">
        <v>1374</v>
      </c>
      <c r="D4973" s="8" t="s">
        <v>1375</v>
      </c>
      <c r="E4973" s="8" t="s">
        <v>1376</v>
      </c>
      <c r="F4973" s="29">
        <v>0.28999999999999998</v>
      </c>
      <c r="G4973" s="29">
        <v>1</v>
      </c>
      <c r="H4973" s="30">
        <v>1141.0618999999999</v>
      </c>
      <c r="I4973" s="30">
        <v>22.899100000000001</v>
      </c>
      <c r="J4973" s="14">
        <v>376</v>
      </c>
      <c r="K4973" s="14">
        <v>95</v>
      </c>
      <c r="L4973" s="12">
        <v>2.01E-2</v>
      </c>
      <c r="M4973" s="7">
        <v>0.54769736000000002</v>
      </c>
      <c r="N4973" s="31">
        <v>0.2</v>
      </c>
      <c r="O4973" s="14">
        <f>IFERROR(VLOOKUP($C4973,'site totals'!$J$2:$K$607,2,FALSE),1)</f>
        <v>247.30879999999999</v>
      </c>
      <c r="P4973" s="32" t="s">
        <v>22</v>
      </c>
      <c r="Q4973" s="12">
        <v>0.63483482660000001</v>
      </c>
      <c r="R4973" s="29">
        <v>0.28999999999999998</v>
      </c>
      <c r="S4973" s="2">
        <f>IF($A4973="site","",VLOOKUP($P4973,margin_ranges!$A$5:$D$10,4,FALSE)/100)</f>
        <v>0.29749999999999999</v>
      </c>
      <c r="T4973" s="6">
        <f>IF(A4973="placement",$J4973*MIN($Q4973,$S4973),"")</f>
        <v>111.86</v>
      </c>
      <c r="U4973" s="6">
        <f>IF($A4973="placement",T4973,SUMIF($C$10:$C$6209,$C4973,$T$10:$T$6209))</f>
        <v>111.86</v>
      </c>
      <c r="V4973" s="34">
        <f t="shared" si="236"/>
        <v>-1.0563380281690127E-2</v>
      </c>
      <c r="W4973" s="24"/>
      <c r="X4973" s="2" t="str">
        <f>IFERROR(MIN(VLOOKUP($W4973,margin_ranges!$A$5:$D$10,4,FALSE),$Q4973*100)/100,"")</f>
        <v/>
      </c>
      <c r="Y4973" s="6">
        <f t="shared" si="234"/>
        <v>111.86</v>
      </c>
      <c r="Z4973" s="6">
        <f>IF($A4973="placement",Y4973,SUMIF($C$10:$C$6209,$C4973,$Y$10:$Y$6209))</f>
        <v>111.86</v>
      </c>
      <c r="AA4973" s="29">
        <f t="shared" si="235"/>
        <v>-1.0563380281690127E-2</v>
      </c>
    </row>
    <row r="4974" spans="1:27" x14ac:dyDescent="0.3">
      <c r="A4974" s="16" t="s">
        <v>33</v>
      </c>
      <c r="B4974" s="16" t="s">
        <v>1373</v>
      </c>
      <c r="C4974" s="16" t="s">
        <v>1374</v>
      </c>
      <c r="D4974" s="8" t="s">
        <v>34</v>
      </c>
      <c r="E4974" s="16"/>
      <c r="F4974" s="17">
        <v>0.28999999999999998</v>
      </c>
      <c r="G4974" s="17">
        <v>1</v>
      </c>
      <c r="H4974" s="36">
        <v>2509.9090999999999</v>
      </c>
      <c r="I4974" s="36">
        <v>34.223100000000002</v>
      </c>
      <c r="J4974" s="22">
        <v>530</v>
      </c>
      <c r="K4974" s="22">
        <v>134</v>
      </c>
      <c r="L4974" s="18">
        <v>1.3599999999999999E-2</v>
      </c>
      <c r="M4974" s="19">
        <v>0.51616867</v>
      </c>
      <c r="N4974" s="20">
        <v>0.21554999999999999</v>
      </c>
      <c r="O4974" s="22">
        <f>IFERROR(VLOOKUP($C4974,'site totals'!$J$2:$K$607,2,FALSE),1)</f>
        <v>247.30879999999999</v>
      </c>
      <c r="P4974" s="21"/>
      <c r="Q4974" s="18">
        <v>0.58240394920000005</v>
      </c>
      <c r="R4974" s="17">
        <v>0.28999999999999998</v>
      </c>
      <c r="S4974" s="18" t="str">
        <f>IF($A4974="site","",VLOOKUP($P4974,margin_ranges!$A$5:$D$10,4,FALSE)/100)</f>
        <v/>
      </c>
      <c r="T4974" s="22" t="str">
        <f>IF(A4974="placement",$J4974*MIN($Q4974,$S4974),"")</f>
        <v/>
      </c>
      <c r="U4974" s="22">
        <f>IF($A4974="placement",T4974,SUMIF($C$10:$C$6209,$C4974,$T$10:$T$6209))</f>
        <v>157.67500000000001</v>
      </c>
      <c r="V4974" s="37">
        <f t="shared" si="236"/>
        <v>-1.0563380281690016E-2</v>
      </c>
      <c r="W4974" s="38"/>
      <c r="X4974" s="18" t="str">
        <f>IFERROR(MIN(VLOOKUP($W4974,margin_ranges!$A$5:$D$10,4,FALSE),$Q4974*100)/100,"")</f>
        <v/>
      </c>
      <c r="Y4974" s="6" t="str">
        <f t="shared" si="234"/>
        <v/>
      </c>
      <c r="Z4974" s="6">
        <f>IF($A4974="placement",Y4974,SUMIF($C$10:$C$6209,$C4974,$Y$10:$Y$6209))</f>
        <v>157.67500000000001</v>
      </c>
      <c r="AA4974" s="17">
        <f t="shared" si="235"/>
        <v>-1.0563380281690016E-2</v>
      </c>
    </row>
    <row r="4975" spans="1:27" hidden="1" x14ac:dyDescent="0.3">
      <c r="A4975" s="8" t="s">
        <v>17</v>
      </c>
      <c r="B4975" s="8" t="s">
        <v>6527</v>
      </c>
      <c r="C4975" s="8" t="s">
        <v>6528</v>
      </c>
      <c r="D4975" s="8" t="s">
        <v>6529</v>
      </c>
      <c r="E4975" s="8" t="s">
        <v>6530</v>
      </c>
      <c r="F4975" s="29">
        <v>0.27140660924155702</v>
      </c>
      <c r="G4975" s="29">
        <v>0</v>
      </c>
      <c r="H4975" s="30">
        <v>9.3714999999999993</v>
      </c>
      <c r="I4975" s="30">
        <v>2.0251000000000001</v>
      </c>
      <c r="J4975" s="14">
        <v>233</v>
      </c>
      <c r="K4975" s="14">
        <v>58</v>
      </c>
      <c r="L4975" s="12">
        <v>0.21609999999999999</v>
      </c>
      <c r="M4975" s="7">
        <v>3.84302141</v>
      </c>
      <c r="N4975" s="31">
        <v>2.8</v>
      </c>
      <c r="O4975" s="14">
        <f>IFERROR(VLOOKUP($C4975,'site totals'!$J$2:$K$607,2,FALSE),1)</f>
        <v>243.5018</v>
      </c>
      <c r="P4975" s="32" t="s">
        <v>22</v>
      </c>
      <c r="Q4975" s="12">
        <v>0.27140660919999998</v>
      </c>
      <c r="R4975" s="29">
        <v>0.28999999999999998</v>
      </c>
      <c r="S4975" s="2">
        <f>IF($A4975="site","",VLOOKUP($P4975,margin_ranges!$A$5:$D$10,4,FALSE)/100)</f>
        <v>0.29749999999999999</v>
      </c>
      <c r="T4975" s="6">
        <f>IF(A4975="placement",$J4975*MIN($Q4975,$S4975),"")</f>
        <v>63.237739943599998</v>
      </c>
      <c r="U4975" s="6">
        <f>IF($A4975="placement",T4975,SUMIF($C$10:$C$6209,$C4975,$T$10:$T$6209))</f>
        <v>63.237739943599998</v>
      </c>
      <c r="V4975" s="34">
        <f t="shared" si="236"/>
        <v>2.6187874366197406E-2</v>
      </c>
      <c r="W4975" s="24"/>
      <c r="X4975" s="2" t="str">
        <f>IFERROR(MIN(VLOOKUP($W4975,margin_ranges!$A$5:$D$10,4,FALSE),$Q4975*100)/100,"")</f>
        <v/>
      </c>
      <c r="Y4975" s="6">
        <f t="shared" si="234"/>
        <v>63.237739943599998</v>
      </c>
      <c r="Z4975" s="6">
        <f>IF($A4975="placement",Y4975,SUMIF($C$10:$C$6209,$C4975,$Y$10:$Y$6209))</f>
        <v>63.237739943599998</v>
      </c>
      <c r="AA4975" s="29">
        <f t="shared" si="235"/>
        <v>2.6187874366197406E-2</v>
      </c>
    </row>
    <row r="4976" spans="1:27" hidden="1" x14ac:dyDescent="0.3">
      <c r="A4976" s="8" t="s">
        <v>17</v>
      </c>
      <c r="B4976" s="8" t="s">
        <v>6527</v>
      </c>
      <c r="C4976" s="8" t="s">
        <v>6528</v>
      </c>
      <c r="D4976" s="8" t="s">
        <v>6531</v>
      </c>
      <c r="E4976" s="8" t="s">
        <v>6532</v>
      </c>
      <c r="F4976" s="29">
        <v>0.27848363747442301</v>
      </c>
      <c r="G4976" s="29">
        <v>0</v>
      </c>
      <c r="H4976" s="30">
        <v>10.1913</v>
      </c>
      <c r="I4976" s="30">
        <v>2.4765000000000001</v>
      </c>
      <c r="J4976" s="14">
        <v>288</v>
      </c>
      <c r="K4976" s="14">
        <v>72</v>
      </c>
      <c r="L4976" s="12">
        <v>0.24299999999999999</v>
      </c>
      <c r="M4976" s="7">
        <v>3.88071587</v>
      </c>
      <c r="N4976" s="31">
        <v>2.8</v>
      </c>
      <c r="O4976" s="14">
        <f>IFERROR(VLOOKUP($C4976,'site totals'!$J$2:$K$607,2,FALSE),1)</f>
        <v>243.5018</v>
      </c>
      <c r="P4976" s="32" t="s">
        <v>22</v>
      </c>
      <c r="Q4976" s="12">
        <v>0.27848363749999999</v>
      </c>
      <c r="R4976" s="29">
        <v>0.28999999999999998</v>
      </c>
      <c r="S4976" s="2">
        <f>IF($A4976="site","",VLOOKUP($P4976,margin_ranges!$A$5:$D$10,4,FALSE)/100)</f>
        <v>0.29749999999999999</v>
      </c>
      <c r="T4976" s="6">
        <f>IF(A4976="placement",$J4976*MIN($Q4976,$S4976),"")</f>
        <v>80.203287599999996</v>
      </c>
      <c r="U4976" s="6">
        <f>IF($A4976="placement",T4976,SUMIF($C$10:$C$6209,$C4976,$T$10:$T$6209))</f>
        <v>80.203287599999996</v>
      </c>
      <c r="V4976" s="34">
        <f t="shared" si="236"/>
        <v>1.6220228873239373E-2</v>
      </c>
      <c r="W4976" s="24"/>
      <c r="X4976" s="2" t="str">
        <f>IFERROR(MIN(VLOOKUP($W4976,margin_ranges!$A$5:$D$10,4,FALSE),$Q4976*100)/100,"")</f>
        <v/>
      </c>
      <c r="Y4976" s="6">
        <f t="shared" si="234"/>
        <v>80.203287599999996</v>
      </c>
      <c r="Z4976" s="6">
        <f>IF($A4976="placement",Y4976,SUMIF($C$10:$C$6209,$C4976,$Y$10:$Y$6209))</f>
        <v>80.203287599999996</v>
      </c>
      <c r="AA4976" s="29">
        <f t="shared" si="235"/>
        <v>1.6220228873239373E-2</v>
      </c>
    </row>
    <row r="4977" spans="1:27" x14ac:dyDescent="0.3">
      <c r="A4977" s="16" t="s">
        <v>33</v>
      </c>
      <c r="B4977" s="16" t="s">
        <v>6527</v>
      </c>
      <c r="C4977" s="16" t="s">
        <v>6528</v>
      </c>
      <c r="D4977" s="8" t="s">
        <v>34</v>
      </c>
      <c r="E4977" s="16"/>
      <c r="F4977" s="17">
        <v>0.275317061311251</v>
      </c>
      <c r="G4977" s="17">
        <v>0</v>
      </c>
      <c r="H4977" s="36">
        <v>19.562799999999999</v>
      </c>
      <c r="I4977" s="36">
        <v>4.5015999999999998</v>
      </c>
      <c r="J4977" s="22">
        <v>522</v>
      </c>
      <c r="K4977" s="22">
        <v>130</v>
      </c>
      <c r="L4977" s="18">
        <v>0.2301</v>
      </c>
      <c r="M4977" s="19">
        <v>3.8637586900000001</v>
      </c>
      <c r="N4977" s="20">
        <v>2.8</v>
      </c>
      <c r="O4977" s="22">
        <f>IFERROR(VLOOKUP($C4977,'site totals'!$J$2:$K$607,2,FALSE),1)</f>
        <v>243.5018</v>
      </c>
      <c r="P4977" s="21"/>
      <c r="Q4977" s="18">
        <v>0.2753170613</v>
      </c>
      <c r="R4977" s="17">
        <v>0.28999999999999998</v>
      </c>
      <c r="S4977" s="18" t="str">
        <f>IF($A4977="site","",VLOOKUP($P4977,margin_ranges!$A$5:$D$10,4,FALSE)/100)</f>
        <v/>
      </c>
      <c r="T4977" s="22" t="str">
        <f>IF(A4977="placement",$J4977*MIN($Q4977,$S4977),"")</f>
        <v/>
      </c>
      <c r="U4977" s="22">
        <f>IF($A4977="placement",T4977,SUMIF($C$10:$C$6209,$C4977,$T$10:$T$6209))</f>
        <v>143.4410275436</v>
      </c>
      <c r="V4977" s="37">
        <f t="shared" si="236"/>
        <v>2.1420788021153658E-2</v>
      </c>
      <c r="W4977" s="38"/>
      <c r="X4977" s="18" t="str">
        <f>IFERROR(MIN(VLOOKUP($W4977,margin_ranges!$A$5:$D$10,4,FALSE),$Q4977*100)/100,"")</f>
        <v/>
      </c>
      <c r="Y4977" s="6" t="str">
        <f t="shared" si="234"/>
        <v/>
      </c>
      <c r="Z4977" s="6">
        <f>IF($A4977="placement",Y4977,SUMIF($C$10:$C$6209,$C4977,$Y$10:$Y$6209))</f>
        <v>143.4410275436</v>
      </c>
      <c r="AA4977" s="17">
        <f t="shared" si="235"/>
        <v>2.1420788021153658E-2</v>
      </c>
    </row>
    <row r="4978" spans="1:27" hidden="1" x14ac:dyDescent="0.3">
      <c r="A4978" s="8" t="s">
        <v>17</v>
      </c>
      <c r="B4978" s="8" t="s">
        <v>157</v>
      </c>
      <c r="C4978" s="8" t="s">
        <v>158</v>
      </c>
      <c r="D4978" s="8" t="s">
        <v>163</v>
      </c>
      <c r="E4978" s="8" t="s">
        <v>164</v>
      </c>
      <c r="F4978" s="29">
        <v>0.25705700514530899</v>
      </c>
      <c r="G4978" s="29">
        <v>0</v>
      </c>
      <c r="H4978" s="30">
        <v>22.5761</v>
      </c>
      <c r="I4978" s="30">
        <v>2.0874999999999999</v>
      </c>
      <c r="J4978" s="14">
        <v>84</v>
      </c>
      <c r="K4978" s="14">
        <v>21</v>
      </c>
      <c r="L4978" s="12">
        <v>9.2499999999999999E-2</v>
      </c>
      <c r="M4978" s="7">
        <v>1.34599829</v>
      </c>
      <c r="N4978" s="31">
        <v>1</v>
      </c>
      <c r="O4978" s="14">
        <f>IFERROR(VLOOKUP($C4978,'site totals'!$J$2:$K$607,2,FALSE),1)</f>
        <v>239.65780000000001</v>
      </c>
      <c r="P4978" s="32" t="s">
        <v>22</v>
      </c>
      <c r="Q4978" s="12">
        <v>0.25705700510000001</v>
      </c>
      <c r="R4978" s="29">
        <v>0.28999999999999998</v>
      </c>
      <c r="S4978" s="2">
        <f>IF($A4978="site","",VLOOKUP($P4978,margin_ranges!$A$5:$D$10,4,FALSE)/100)</f>
        <v>0.29749999999999999</v>
      </c>
      <c r="T4978" s="6">
        <f>IF(A4978="placement",$J4978*MIN($Q4978,$S4978),"")</f>
        <v>21.592788428400002</v>
      </c>
      <c r="U4978" s="6">
        <f>IF($A4978="placement",T4978,SUMIF($C$10:$C$6209,$C4978,$T$10:$T$6209))</f>
        <v>21.592788428400002</v>
      </c>
      <c r="V4978" s="34">
        <f t="shared" si="236"/>
        <v>4.6398584366197149E-2</v>
      </c>
      <c r="W4978" s="24"/>
      <c r="X4978" s="2" t="str">
        <f>IFERROR(MIN(VLOOKUP($W4978,margin_ranges!$A$5:$D$10,4,FALSE),$Q4978*100)/100,"")</f>
        <v/>
      </c>
      <c r="Y4978" s="6">
        <f t="shared" si="234"/>
        <v>21.592788428400002</v>
      </c>
      <c r="Z4978" s="6">
        <f>IF($A4978="placement",Y4978,SUMIF($C$10:$C$6209,$C4978,$Y$10:$Y$6209))</f>
        <v>21.592788428400002</v>
      </c>
      <c r="AA4978" s="29">
        <f t="shared" si="235"/>
        <v>4.6398584366197149E-2</v>
      </c>
    </row>
    <row r="4979" spans="1:27" hidden="1" x14ac:dyDescent="0.3">
      <c r="A4979" s="8" t="s">
        <v>17</v>
      </c>
      <c r="B4979" s="8" t="s">
        <v>157</v>
      </c>
      <c r="C4979" s="8" t="s">
        <v>158</v>
      </c>
      <c r="D4979" s="8" t="s">
        <v>159</v>
      </c>
      <c r="E4979" s="8" t="s">
        <v>11727</v>
      </c>
      <c r="F4979" s="29">
        <v>0.266404284147364</v>
      </c>
      <c r="G4979" s="29">
        <v>0</v>
      </c>
      <c r="H4979" s="30">
        <v>22.4194</v>
      </c>
      <c r="I4979" s="30">
        <v>2.1116000000000001</v>
      </c>
      <c r="J4979" s="14">
        <v>86</v>
      </c>
      <c r="K4979" s="14">
        <v>23</v>
      </c>
      <c r="L4979" s="12">
        <v>9.4200000000000006E-2</v>
      </c>
      <c r="M4979" s="7">
        <v>1.3631486399999999</v>
      </c>
      <c r="N4979" s="31">
        <v>1</v>
      </c>
      <c r="O4979" s="14">
        <f>IFERROR(VLOOKUP($C4979,'site totals'!$J$2:$K$607,2,FALSE),1)</f>
        <v>239.65780000000001</v>
      </c>
      <c r="P4979" s="32" t="s">
        <v>161</v>
      </c>
      <c r="Q4979" s="12">
        <v>0.2664042841</v>
      </c>
      <c r="R4979" s="29">
        <v>0.3</v>
      </c>
      <c r="S4979" s="2">
        <f>IF($A4979="site","",VLOOKUP($P4979,margin_ranges!$A$5:$D$10,4,FALSE)/100)</f>
        <v>0.43</v>
      </c>
      <c r="T4979" s="6">
        <f>IF(A4979="placement",$J4979*MIN($Q4979,$S4979),"")</f>
        <v>22.910768432600001</v>
      </c>
      <c r="U4979" s="6">
        <f>IF($A4979="placement",T4979,SUMIF($C$10:$C$6209,$C4979,$T$10:$T$6209))</f>
        <v>22.910768432600001</v>
      </c>
      <c r="V4979" s="34">
        <f t="shared" si="236"/>
        <v>4.7993879857142874E-2</v>
      </c>
      <c r="W4979" s="24"/>
      <c r="X4979" s="2" t="str">
        <f>IFERROR(MIN(VLOOKUP($W4979,margin_ranges!$A$5:$D$10,4,FALSE),$Q4979*100)/100,"")</f>
        <v/>
      </c>
      <c r="Y4979" s="6">
        <f t="shared" si="234"/>
        <v>22.910768432600001</v>
      </c>
      <c r="Z4979" s="6">
        <f>IF($A4979="placement",Y4979,SUMIF($C$10:$C$6209,$C4979,$Y$10:$Y$6209))</f>
        <v>22.910768432600001</v>
      </c>
      <c r="AA4979" s="29">
        <f t="shared" si="235"/>
        <v>4.7993879857142874E-2</v>
      </c>
    </row>
    <row r="4980" spans="1:27" hidden="1" x14ac:dyDescent="0.3">
      <c r="A4980" s="8" t="s">
        <v>17</v>
      </c>
      <c r="B4980" s="8" t="s">
        <v>157</v>
      </c>
      <c r="C4980" s="8" t="s">
        <v>158</v>
      </c>
      <c r="D4980" s="8" t="s">
        <v>167</v>
      </c>
      <c r="E4980" s="8" t="s">
        <v>168</v>
      </c>
      <c r="F4980" s="29">
        <v>0.26182815157088901</v>
      </c>
      <c r="G4980" s="29">
        <v>0</v>
      </c>
      <c r="H4980" s="30">
        <v>22.5883</v>
      </c>
      <c r="I4980" s="30">
        <v>2.1269999999999998</v>
      </c>
      <c r="J4980" s="14">
        <v>86</v>
      </c>
      <c r="K4980" s="14">
        <v>22</v>
      </c>
      <c r="L4980" s="12">
        <v>9.4200000000000006E-2</v>
      </c>
      <c r="M4980" s="7">
        <v>1.3546981</v>
      </c>
      <c r="N4980" s="31">
        <v>1</v>
      </c>
      <c r="O4980" s="14">
        <f>IFERROR(VLOOKUP($C4980,'site totals'!$J$2:$K$607,2,FALSE),1)</f>
        <v>239.65780000000001</v>
      </c>
      <c r="P4980" s="32" t="s">
        <v>22</v>
      </c>
      <c r="Q4980" s="12">
        <v>0.2618281516</v>
      </c>
      <c r="R4980" s="29">
        <v>0.28999999999999998</v>
      </c>
      <c r="S4980" s="2">
        <f>IF($A4980="site","",VLOOKUP($P4980,margin_ranges!$A$5:$D$10,4,FALSE)/100)</f>
        <v>0.29749999999999999</v>
      </c>
      <c r="T4980" s="6">
        <f>IF(A4980="placement",$J4980*MIN($Q4980,$S4980),"")</f>
        <v>22.517221037599999</v>
      </c>
      <c r="U4980" s="6">
        <f>IF($A4980="placement",T4980,SUMIF($C$10:$C$6209,$C4980,$T$10:$T$6209))</f>
        <v>22.517221037599999</v>
      </c>
      <c r="V4980" s="34">
        <f t="shared" si="236"/>
        <v>3.9678659718310083E-2</v>
      </c>
      <c r="W4980" s="24"/>
      <c r="X4980" s="2" t="str">
        <f>IFERROR(MIN(VLOOKUP($W4980,margin_ranges!$A$5:$D$10,4,FALSE),$Q4980*100)/100,"")</f>
        <v/>
      </c>
      <c r="Y4980" s="6">
        <f t="shared" si="234"/>
        <v>22.517221037599999</v>
      </c>
      <c r="Z4980" s="6">
        <f>IF($A4980="placement",Y4980,SUMIF($C$10:$C$6209,$C4980,$Y$10:$Y$6209))</f>
        <v>22.517221037599999</v>
      </c>
      <c r="AA4980" s="29">
        <f t="shared" si="235"/>
        <v>3.9678659718310083E-2</v>
      </c>
    </row>
    <row r="4981" spans="1:27" hidden="1" x14ac:dyDescent="0.3">
      <c r="A4981" s="8" t="s">
        <v>17</v>
      </c>
      <c r="B4981" s="8" t="s">
        <v>157</v>
      </c>
      <c r="C4981" s="8" t="s">
        <v>158</v>
      </c>
      <c r="D4981" s="8" t="s">
        <v>162</v>
      </c>
      <c r="E4981" s="8" t="s">
        <v>160</v>
      </c>
      <c r="F4981" s="29">
        <v>0.27907400656215797</v>
      </c>
      <c r="G4981" s="29">
        <v>0</v>
      </c>
      <c r="H4981" s="30">
        <v>22.520499999999998</v>
      </c>
      <c r="I4981" s="30">
        <v>2.2599999999999998</v>
      </c>
      <c r="J4981" s="14">
        <v>94</v>
      </c>
      <c r="K4981" s="14">
        <v>24</v>
      </c>
      <c r="L4981" s="12">
        <v>0.1004</v>
      </c>
      <c r="M4981" s="7">
        <v>1.38710493</v>
      </c>
      <c r="N4981" s="31">
        <v>1</v>
      </c>
      <c r="O4981" s="14">
        <f>IFERROR(VLOOKUP($C4981,'site totals'!$J$2:$K$607,2,FALSE),1)</f>
        <v>239.65780000000001</v>
      </c>
      <c r="P4981" s="32" t="s">
        <v>22</v>
      </c>
      <c r="Q4981" s="12">
        <v>0.27907400659999998</v>
      </c>
      <c r="R4981" s="29">
        <v>0.28999999999999998</v>
      </c>
      <c r="S4981" s="2">
        <f>IF($A4981="site","",VLOOKUP($P4981,margin_ranges!$A$5:$D$10,4,FALSE)/100)</f>
        <v>0.29749999999999999</v>
      </c>
      <c r="T4981" s="6">
        <f>IF(A4981="placement",$J4981*MIN($Q4981,$S4981),"")</f>
        <v>26.2329566204</v>
      </c>
      <c r="U4981" s="6">
        <f>IF($A4981="placement",T4981,SUMIF($C$10:$C$6209,$C4981,$T$10:$T$6209))</f>
        <v>26.2329566204</v>
      </c>
      <c r="V4981" s="34">
        <f t="shared" si="236"/>
        <v>1.5388723098591628E-2</v>
      </c>
      <c r="W4981" s="24"/>
      <c r="X4981" s="2" t="str">
        <f>IFERROR(MIN(VLOOKUP($W4981,margin_ranges!$A$5:$D$10,4,FALSE),$Q4981*100)/100,"")</f>
        <v/>
      </c>
      <c r="Y4981" s="6">
        <f t="shared" si="234"/>
        <v>26.2329566204</v>
      </c>
      <c r="Z4981" s="6">
        <f>IF($A4981="placement",Y4981,SUMIF($C$10:$C$6209,$C4981,$Y$10:$Y$6209))</f>
        <v>26.2329566204</v>
      </c>
      <c r="AA4981" s="29">
        <f t="shared" si="235"/>
        <v>1.5388723098591628E-2</v>
      </c>
    </row>
    <row r="4982" spans="1:27" hidden="1" x14ac:dyDescent="0.3">
      <c r="A4982" s="8" t="s">
        <v>17</v>
      </c>
      <c r="B4982" s="8" t="s">
        <v>157</v>
      </c>
      <c r="C4982" s="8" t="s">
        <v>158</v>
      </c>
      <c r="D4982" s="8" t="s">
        <v>165</v>
      </c>
      <c r="E4982" s="8" t="s">
        <v>166</v>
      </c>
      <c r="F4982" s="29">
        <v>0.284138615272166</v>
      </c>
      <c r="G4982" s="29">
        <v>0</v>
      </c>
      <c r="H4982" s="30">
        <v>22.5486</v>
      </c>
      <c r="I4982" s="30">
        <v>3.8755999999999999</v>
      </c>
      <c r="J4982" s="14">
        <v>162</v>
      </c>
      <c r="K4982" s="14">
        <v>42</v>
      </c>
      <c r="L4982" s="12">
        <v>0.1719</v>
      </c>
      <c r="M4982" s="7">
        <v>1.3969184800000001</v>
      </c>
      <c r="N4982" s="31">
        <v>1</v>
      </c>
      <c r="O4982" s="14">
        <f>IFERROR(VLOOKUP($C4982,'site totals'!$J$2:$K$607,2,FALSE),1)</f>
        <v>239.65780000000001</v>
      </c>
      <c r="P4982" s="32" t="s">
        <v>22</v>
      </c>
      <c r="Q4982" s="12">
        <v>0.28413861530000001</v>
      </c>
      <c r="R4982" s="29">
        <v>0.28999999999999998</v>
      </c>
      <c r="S4982" s="2">
        <f>IF($A4982="site","",VLOOKUP($P4982,margin_ranges!$A$5:$D$10,4,FALSE)/100)</f>
        <v>0.29749999999999999</v>
      </c>
      <c r="T4982" s="6">
        <f>IF(A4982="placement",$J4982*MIN($Q4982,$S4982),"")</f>
        <v>46.030455678599999</v>
      </c>
      <c r="U4982" s="6">
        <f>IF($A4982="placement",T4982,SUMIF($C$10:$C$6209,$C4982,$T$10:$T$6209))</f>
        <v>46.030455678599999</v>
      </c>
      <c r="V4982" s="34">
        <f t="shared" si="236"/>
        <v>8.2554714084508429E-3</v>
      </c>
      <c r="W4982" s="24"/>
      <c r="X4982" s="2" t="str">
        <f>IFERROR(MIN(VLOOKUP($W4982,margin_ranges!$A$5:$D$10,4,FALSE),$Q4982*100)/100,"")</f>
        <v/>
      </c>
      <c r="Y4982" s="6">
        <f t="shared" si="234"/>
        <v>46.030455678599999</v>
      </c>
      <c r="Z4982" s="6">
        <f>IF($A4982="placement",Y4982,SUMIF($C$10:$C$6209,$C4982,$Y$10:$Y$6209))</f>
        <v>46.030455678599999</v>
      </c>
      <c r="AA4982" s="29">
        <f t="shared" si="235"/>
        <v>8.2554714084508429E-3</v>
      </c>
    </row>
    <row r="4983" spans="1:27" x14ac:dyDescent="0.3">
      <c r="A4983" s="16" t="s">
        <v>33</v>
      </c>
      <c r="B4983" s="16" t="s">
        <v>157</v>
      </c>
      <c r="C4983" s="16" t="s">
        <v>158</v>
      </c>
      <c r="D4983" s="8" t="s">
        <v>34</v>
      </c>
      <c r="E4983" s="16"/>
      <c r="F4983" s="17">
        <v>0.271941075984174</v>
      </c>
      <c r="G4983" s="17">
        <v>0</v>
      </c>
      <c r="H4983" s="36">
        <v>112.69110000000001</v>
      </c>
      <c r="I4983" s="36">
        <v>12.463200000000001</v>
      </c>
      <c r="J4983" s="22">
        <v>514</v>
      </c>
      <c r="K4983" s="22">
        <v>131</v>
      </c>
      <c r="L4983" s="18">
        <v>0.1106</v>
      </c>
      <c r="M4983" s="19">
        <v>1.3735151999999999</v>
      </c>
      <c r="N4983" s="20">
        <v>1</v>
      </c>
      <c r="O4983" s="22">
        <f>IFERROR(VLOOKUP($C4983,'site totals'!$J$2:$K$607,2,FALSE),1)</f>
        <v>239.65780000000001</v>
      </c>
      <c r="P4983" s="21"/>
      <c r="Q4983" s="18">
        <v>0.271941076</v>
      </c>
      <c r="R4983" s="17">
        <v>0.29170000000000001</v>
      </c>
      <c r="S4983" s="18" t="str">
        <f>IF($A4983="site","",VLOOKUP($P4983,margin_ranges!$A$5:$D$10,4,FALSE)/100)</f>
        <v/>
      </c>
      <c r="T4983" s="22" t="str">
        <f>IF(A4983="placement",$J4983*MIN($Q4983,$S4983),"")</f>
        <v/>
      </c>
      <c r="U4983" s="22">
        <f>IF($A4983="placement",T4983,SUMIF($C$10:$C$6209,$C4983,$T$10:$T$6209))</f>
        <v>139.2841901976</v>
      </c>
      <c r="V4983" s="37">
        <f t="shared" si="236"/>
        <v>2.9251849807535146E-2</v>
      </c>
      <c r="W4983" s="38"/>
      <c r="X4983" s="18" t="str">
        <f>IFERROR(MIN(VLOOKUP($W4983,margin_ranges!$A$5:$D$10,4,FALSE),$Q4983*100)/100,"")</f>
        <v/>
      </c>
      <c r="Y4983" s="6" t="str">
        <f t="shared" si="234"/>
        <v/>
      </c>
      <c r="Z4983" s="6">
        <f>IF($A4983="placement",Y4983,SUMIF($C$10:$C$6209,$C4983,$Y$10:$Y$6209))</f>
        <v>139.2841901976</v>
      </c>
      <c r="AA4983" s="17">
        <f t="shared" si="235"/>
        <v>2.9251849807535146E-2</v>
      </c>
    </row>
    <row r="4984" spans="1:27" hidden="1" x14ac:dyDescent="0.3">
      <c r="A4984" s="8" t="s">
        <v>17</v>
      </c>
      <c r="B4984" s="8" t="s">
        <v>5996</v>
      </c>
      <c r="C4984" s="8" t="s">
        <v>5997</v>
      </c>
      <c r="D4984" s="8" t="s">
        <v>6000</v>
      </c>
      <c r="E4984" s="8" t="s">
        <v>6001</v>
      </c>
      <c r="F4984" s="29">
        <v>0.231780849110443</v>
      </c>
      <c r="G4984" s="29">
        <v>0</v>
      </c>
      <c r="H4984" s="30">
        <v>1.5039</v>
      </c>
      <c r="I4984" s="30">
        <v>0.38700000000000001</v>
      </c>
      <c r="J4984" s="14">
        <v>60</v>
      </c>
      <c r="K4984" s="14">
        <v>14</v>
      </c>
      <c r="L4984" s="12">
        <v>0.25729999999999997</v>
      </c>
      <c r="M4984" s="7">
        <v>5.20684755</v>
      </c>
      <c r="N4984" s="31">
        <v>4</v>
      </c>
      <c r="O4984" s="14">
        <f>IFERROR(VLOOKUP($C4984,'site totals'!$J$2:$K$607,2,FALSE),1)</f>
        <v>235.6474</v>
      </c>
      <c r="P4984" s="32" t="s">
        <v>91</v>
      </c>
      <c r="Q4984" s="12">
        <v>0.23178084909999999</v>
      </c>
      <c r="R4984" s="29">
        <v>0.25</v>
      </c>
      <c r="S4984" s="2">
        <f>IF($A4984="site","",VLOOKUP($P4984,margin_ranges!$A$5:$D$10,4,FALSE)/100)</f>
        <v>0.29749999999999999</v>
      </c>
      <c r="T4984" s="6">
        <f>IF(A4984="placement",$J4984*MIN($Q4984,$S4984),"")</f>
        <v>13.906850945999999</v>
      </c>
      <c r="U4984" s="6">
        <f>IF($A4984="placement",T4984,SUMIF($C$10:$C$6209,$C4984,$T$10:$T$6209))</f>
        <v>13.906850945999999</v>
      </c>
      <c r="V4984" s="34">
        <f t="shared" si="236"/>
        <v>2.4292201199999974E-2</v>
      </c>
      <c r="W4984" s="24"/>
      <c r="X4984" s="2" t="str">
        <f>IFERROR(MIN(VLOOKUP($W4984,margin_ranges!$A$5:$D$10,4,FALSE),$Q4984*100)/100,"")</f>
        <v/>
      </c>
      <c r="Y4984" s="6">
        <f t="shared" si="234"/>
        <v>13.906850945999999</v>
      </c>
      <c r="Z4984" s="6">
        <f>IF($A4984="placement",Y4984,SUMIF($C$10:$C$6209,$C4984,$Y$10:$Y$6209))</f>
        <v>13.906850945999999</v>
      </c>
      <c r="AA4984" s="29">
        <f t="shared" si="235"/>
        <v>2.4292201199999974E-2</v>
      </c>
    </row>
    <row r="4985" spans="1:27" hidden="1" x14ac:dyDescent="0.3">
      <c r="A4985" s="8" t="s">
        <v>17</v>
      </c>
      <c r="B4985" s="8" t="s">
        <v>5996</v>
      </c>
      <c r="C4985" s="8" t="s">
        <v>5997</v>
      </c>
      <c r="D4985" s="8" t="s">
        <v>6002</v>
      </c>
      <c r="E4985" s="8" t="s">
        <v>6003</v>
      </c>
      <c r="F4985" s="29">
        <v>0.214595735783981</v>
      </c>
      <c r="G4985" s="29">
        <v>0</v>
      </c>
      <c r="H4985" s="30">
        <v>4.1496000000000004</v>
      </c>
      <c r="I4985" s="30">
        <v>0.5948</v>
      </c>
      <c r="J4985" s="14">
        <v>136</v>
      </c>
      <c r="K4985" s="14">
        <v>29</v>
      </c>
      <c r="L4985" s="12">
        <v>0.14330000000000001</v>
      </c>
      <c r="M4985" s="7">
        <v>7.6393779300000002</v>
      </c>
      <c r="N4985" s="31">
        <v>6</v>
      </c>
      <c r="O4985" s="14">
        <f>IFERROR(VLOOKUP($C4985,'site totals'!$J$2:$K$607,2,FALSE),1)</f>
        <v>235.6474</v>
      </c>
      <c r="P4985" s="32" t="s">
        <v>22</v>
      </c>
      <c r="Q4985" s="12">
        <v>0.21459573579999999</v>
      </c>
      <c r="R4985" s="29">
        <v>0.24</v>
      </c>
      <c r="S4985" s="2">
        <f>IF($A4985="site","",VLOOKUP($P4985,margin_ranges!$A$5:$D$10,4,FALSE)/100)</f>
        <v>0.29749999999999999</v>
      </c>
      <c r="T4985" s="6">
        <f>IF(A4985="placement",$J4985*MIN($Q4985,$S4985),"")</f>
        <v>29.1850200688</v>
      </c>
      <c r="U4985" s="6">
        <f>IF($A4985="placement",T4985,SUMIF($C$10:$C$6209,$C4985,$T$10:$T$6209))</f>
        <v>29.1850200688</v>
      </c>
      <c r="V4985" s="34">
        <f t="shared" si="236"/>
        <v>3.3426663421052716E-2</v>
      </c>
      <c r="W4985" s="24"/>
      <c r="X4985" s="2" t="str">
        <f>IFERROR(MIN(VLOOKUP($W4985,margin_ranges!$A$5:$D$10,4,FALSE),$Q4985*100)/100,"")</f>
        <v/>
      </c>
      <c r="Y4985" s="6">
        <f t="shared" si="234"/>
        <v>29.1850200688</v>
      </c>
      <c r="Z4985" s="6">
        <f>IF($A4985="placement",Y4985,SUMIF($C$10:$C$6209,$C4985,$Y$10:$Y$6209))</f>
        <v>29.1850200688</v>
      </c>
      <c r="AA4985" s="29">
        <f t="shared" si="235"/>
        <v>3.3426663421052716E-2</v>
      </c>
    </row>
    <row r="4986" spans="1:27" hidden="1" x14ac:dyDescent="0.3">
      <c r="A4986" s="8" t="s">
        <v>17</v>
      </c>
      <c r="B4986" s="8" t="s">
        <v>5996</v>
      </c>
      <c r="C4986" s="8" t="s">
        <v>5997</v>
      </c>
      <c r="D4986" s="8" t="s">
        <v>5998</v>
      </c>
      <c r="E4986" s="8" t="s">
        <v>5999</v>
      </c>
      <c r="F4986" s="29">
        <v>0.240246931463311</v>
      </c>
      <c r="G4986" s="29">
        <v>0</v>
      </c>
      <c r="H4986" s="30">
        <v>8.4359000000000002</v>
      </c>
      <c r="I4986" s="30">
        <v>2.5476000000000001</v>
      </c>
      <c r="J4986" s="14">
        <v>302</v>
      </c>
      <c r="K4986" s="14">
        <v>72</v>
      </c>
      <c r="L4986" s="12">
        <v>0.30199999999999999</v>
      </c>
      <c r="M4986" s="7">
        <v>3.9486513799999998</v>
      </c>
      <c r="N4986" s="31">
        <v>3</v>
      </c>
      <c r="O4986" s="14">
        <f>IFERROR(VLOOKUP($C4986,'site totals'!$J$2:$K$607,2,FALSE),1)</f>
        <v>235.6474</v>
      </c>
      <c r="P4986" s="32" t="s">
        <v>22</v>
      </c>
      <c r="Q4986" s="12">
        <v>0.24024693150000001</v>
      </c>
      <c r="R4986" s="29">
        <v>0.28000000000000003</v>
      </c>
      <c r="S4986" s="2">
        <f>IF($A4986="site","",VLOOKUP($P4986,margin_ranges!$A$5:$D$10,4,FALSE)/100)</f>
        <v>0.29749999999999999</v>
      </c>
      <c r="T4986" s="6">
        <f>IF(A4986="placement",$J4986*MIN($Q4986,$S4986),"")</f>
        <v>72.554573313000006</v>
      </c>
      <c r="U4986" s="6">
        <f>IF($A4986="placement",T4986,SUMIF($C$10:$C$6209,$C4986,$T$10:$T$6209))</f>
        <v>72.554573313000006</v>
      </c>
      <c r="V4986" s="34">
        <f t="shared" si="236"/>
        <v>5.5212595138888876E-2</v>
      </c>
      <c r="W4986" s="24"/>
      <c r="X4986" s="2" t="str">
        <f>IFERROR(MIN(VLOOKUP($W4986,margin_ranges!$A$5:$D$10,4,FALSE),$Q4986*100)/100,"")</f>
        <v/>
      </c>
      <c r="Y4986" s="6">
        <f t="shared" si="234"/>
        <v>72.554573313000006</v>
      </c>
      <c r="Z4986" s="6">
        <f>IF($A4986="placement",Y4986,SUMIF($C$10:$C$6209,$C4986,$Y$10:$Y$6209))</f>
        <v>72.554573313000006</v>
      </c>
      <c r="AA4986" s="29">
        <f t="shared" si="235"/>
        <v>5.5212595138888876E-2</v>
      </c>
    </row>
    <row r="4987" spans="1:27" x14ac:dyDescent="0.3">
      <c r="A4987" s="16" t="s">
        <v>33</v>
      </c>
      <c r="B4987" s="16" t="s">
        <v>5996</v>
      </c>
      <c r="C4987" s="16" t="s">
        <v>5997</v>
      </c>
      <c r="D4987" s="8" t="s">
        <v>34</v>
      </c>
      <c r="E4987" s="16"/>
      <c r="F4987" s="17">
        <v>0.23359643144800199</v>
      </c>
      <c r="G4987" s="17">
        <v>0</v>
      </c>
      <c r="H4987" s="36">
        <v>14.696</v>
      </c>
      <c r="I4987" s="36">
        <v>3.67</v>
      </c>
      <c r="J4987" s="22">
        <v>505</v>
      </c>
      <c r="K4987" s="22">
        <v>117</v>
      </c>
      <c r="L4987" s="18">
        <v>0.24970000000000001</v>
      </c>
      <c r="M4987" s="19">
        <v>4.5863643400000003</v>
      </c>
      <c r="N4987" s="20">
        <v>3.5150060000000001</v>
      </c>
      <c r="O4987" s="22">
        <f>IFERROR(VLOOKUP($C4987,'site totals'!$J$2:$K$607,2,FALSE),1)</f>
        <v>235.6474</v>
      </c>
      <c r="P4987" s="21"/>
      <c r="Q4987" s="18">
        <v>0.2335964314</v>
      </c>
      <c r="R4987" s="17">
        <v>0.26519999999999999</v>
      </c>
      <c r="S4987" s="18" t="str">
        <f>IF($A4987="site","",VLOOKUP($P4987,margin_ranges!$A$5:$D$10,4,FALSE)/100)</f>
        <v/>
      </c>
      <c r="T4987" s="22" t="str">
        <f>IF(A4987="placement",$J4987*MIN($Q4987,$S4987),"")</f>
        <v/>
      </c>
      <c r="U4987" s="22">
        <f>IF($A4987="placement",T4987,SUMIF($C$10:$C$6209,$C4987,$T$10:$T$6209))</f>
        <v>115.6464443278</v>
      </c>
      <c r="V4987" s="37">
        <f t="shared" si="236"/>
        <v>4.9261213860847031E-2</v>
      </c>
      <c r="W4987" s="38"/>
      <c r="X4987" s="18" t="str">
        <f>IFERROR(MIN(VLOOKUP($W4987,margin_ranges!$A$5:$D$10,4,FALSE),$Q4987*100)/100,"")</f>
        <v/>
      </c>
      <c r="Y4987" s="6" t="str">
        <f t="shared" si="234"/>
        <v/>
      </c>
      <c r="Z4987" s="6">
        <f>IF($A4987="placement",Y4987,SUMIF($C$10:$C$6209,$C4987,$Y$10:$Y$6209))</f>
        <v>115.6464443278</v>
      </c>
      <c r="AA4987" s="17">
        <f t="shared" si="235"/>
        <v>4.9261213860847031E-2</v>
      </c>
    </row>
    <row r="4988" spans="1:27" hidden="1" x14ac:dyDescent="0.3">
      <c r="A4988" s="8" t="s">
        <v>17</v>
      </c>
      <c r="B4988" s="8" t="s">
        <v>579</v>
      </c>
      <c r="C4988" s="8" t="s">
        <v>580</v>
      </c>
      <c r="D4988" s="8" t="s">
        <v>581</v>
      </c>
      <c r="E4988" s="8" t="s">
        <v>582</v>
      </c>
      <c r="F4988" s="29">
        <v>9.4195393599477303E-2</v>
      </c>
      <c r="G4988" s="29">
        <v>1</v>
      </c>
      <c r="H4988" s="30">
        <v>40.814999999999998</v>
      </c>
      <c r="I4988" s="30">
        <v>16.2425</v>
      </c>
      <c r="J4988" s="14">
        <v>134</v>
      </c>
      <c r="K4988" s="14">
        <v>7</v>
      </c>
      <c r="L4988" s="12">
        <v>0.39800000000000002</v>
      </c>
      <c r="M4988" s="7">
        <v>0.27599771000000001</v>
      </c>
      <c r="N4988" s="31">
        <v>0.25</v>
      </c>
      <c r="O4988" s="14">
        <f>IFERROR(VLOOKUP($C4988,'site totals'!$J$2:$K$607,2,FALSE),1)</f>
        <v>233.97710000000001</v>
      </c>
      <c r="P4988" s="32" t="s">
        <v>22</v>
      </c>
      <c r="Q4988" s="12">
        <v>9.4195393599999996E-2</v>
      </c>
      <c r="R4988" s="29">
        <v>0.39</v>
      </c>
      <c r="S4988" s="2">
        <f>IF($A4988="site","",VLOOKUP($P4988,margin_ranges!$A$5:$D$10,4,FALSE)/100)</f>
        <v>0.29749999999999999</v>
      </c>
      <c r="T4988" s="6">
        <f>IF(A4988="placement",$J4988*MIN($Q4988,$S4988),"")</f>
        <v>12.6221827424</v>
      </c>
      <c r="U4988" s="6">
        <f>IF($A4988="placement",T4988,SUMIF($C$10:$C$6209,$C4988,$T$10:$T$6209))</f>
        <v>12.6221827424</v>
      </c>
      <c r="V4988" s="34">
        <f t="shared" si="236"/>
        <v>0.48492558426229526</v>
      </c>
      <c r="W4988" s="24"/>
      <c r="X4988" s="2" t="str">
        <f>IFERROR(MIN(VLOOKUP($W4988,margin_ranges!$A$5:$D$10,4,FALSE),$Q4988*100)/100,"")</f>
        <v/>
      </c>
      <c r="Y4988" s="6">
        <f t="shared" si="234"/>
        <v>12.6221827424</v>
      </c>
      <c r="Z4988" s="6">
        <f>IF($A4988="placement",Y4988,SUMIF($C$10:$C$6209,$C4988,$Y$10:$Y$6209))</f>
        <v>12.6221827424</v>
      </c>
      <c r="AA4988" s="29">
        <f t="shared" si="235"/>
        <v>0.48492558426229526</v>
      </c>
    </row>
    <row r="4989" spans="1:27" hidden="1" x14ac:dyDescent="0.3">
      <c r="A4989" s="8" t="s">
        <v>17</v>
      </c>
      <c r="B4989" s="8" t="s">
        <v>579</v>
      </c>
      <c r="C4989" s="8" t="s">
        <v>580</v>
      </c>
      <c r="D4989" s="8" t="s">
        <v>583</v>
      </c>
      <c r="E4989" s="8" t="s">
        <v>584</v>
      </c>
      <c r="F4989" s="29">
        <v>0.3</v>
      </c>
      <c r="G4989" s="29">
        <v>0</v>
      </c>
      <c r="H4989" s="30">
        <v>10.9091</v>
      </c>
      <c r="I4989" s="30">
        <v>0.53759999999999997</v>
      </c>
      <c r="J4989" s="14">
        <v>10</v>
      </c>
      <c r="K4989" s="14">
        <v>3</v>
      </c>
      <c r="L4989" s="12">
        <v>4.9299999999999997E-2</v>
      </c>
      <c r="M4989" s="7">
        <v>0.63606165000000003</v>
      </c>
      <c r="N4989" s="31">
        <v>0.35</v>
      </c>
      <c r="O4989" s="14">
        <f>IFERROR(VLOOKUP($C4989,'site totals'!$J$2:$K$607,2,FALSE),1)</f>
        <v>233.97710000000001</v>
      </c>
      <c r="P4989" s="32" t="s">
        <v>91</v>
      </c>
      <c r="Q4989" s="12">
        <v>0.44973887610000002</v>
      </c>
      <c r="R4989" s="29">
        <v>0.3</v>
      </c>
      <c r="S4989" s="2">
        <f>IF($A4989="site","",VLOOKUP($P4989,margin_ranges!$A$5:$D$10,4,FALSE)/100)</f>
        <v>0.29749999999999999</v>
      </c>
      <c r="T4989" s="6">
        <f>IF(A4989="placement",$J4989*MIN($Q4989,$S4989),"")</f>
        <v>2.9749999999999996</v>
      </c>
      <c r="U4989" s="6">
        <f>IF($A4989="placement",T4989,SUMIF($C$10:$C$6209,$C4989,$T$10:$T$6209))</f>
        <v>2.9749999999999996</v>
      </c>
      <c r="V4989" s="34">
        <f t="shared" si="236"/>
        <v>3.5714285714285587E-3</v>
      </c>
      <c r="W4989" s="24"/>
      <c r="X4989" s="2" t="str">
        <f>IFERROR(MIN(VLOOKUP($W4989,margin_ranges!$A$5:$D$10,4,FALSE),$Q4989*100)/100,"")</f>
        <v/>
      </c>
      <c r="Y4989" s="6">
        <f t="shared" si="234"/>
        <v>2.9749999999999996</v>
      </c>
      <c r="Z4989" s="6">
        <f>IF($A4989="placement",Y4989,SUMIF($C$10:$C$6209,$C4989,$Y$10:$Y$6209))</f>
        <v>2.9749999999999996</v>
      </c>
      <c r="AA4989" s="17">
        <f t="shared" si="235"/>
        <v>3.5714285714285587E-3</v>
      </c>
    </row>
    <row r="4990" spans="1:27" hidden="1" x14ac:dyDescent="0.3">
      <c r="A4990" s="8" t="s">
        <v>17</v>
      </c>
      <c r="B4990" s="8" t="s">
        <v>579</v>
      </c>
      <c r="C4990" s="8" t="s">
        <v>580</v>
      </c>
      <c r="D4990" s="8" t="s">
        <v>585</v>
      </c>
      <c r="E4990" s="8" t="s">
        <v>586</v>
      </c>
      <c r="F4990" s="29">
        <v>0.347877343285176</v>
      </c>
      <c r="G4990" s="29">
        <v>1</v>
      </c>
      <c r="H4990" s="30">
        <v>61.8874</v>
      </c>
      <c r="I4990" s="30">
        <v>7.2249999999999996</v>
      </c>
      <c r="J4990" s="14">
        <v>116</v>
      </c>
      <c r="K4990" s="14">
        <v>37</v>
      </c>
      <c r="L4990" s="12">
        <v>0.1167</v>
      </c>
      <c r="M4990" s="7">
        <v>0.53670885000000002</v>
      </c>
      <c r="N4990" s="31">
        <v>0.35</v>
      </c>
      <c r="O4990" s="14">
        <f>IFERROR(VLOOKUP($C4990,'site totals'!$J$2:$K$607,2,FALSE),1)</f>
        <v>233.97710000000001</v>
      </c>
      <c r="P4990" s="32" t="s">
        <v>22</v>
      </c>
      <c r="Q4990" s="12">
        <v>0.34787734329999997</v>
      </c>
      <c r="R4990" s="29">
        <v>0.37</v>
      </c>
      <c r="S4990" s="2">
        <f>IF($A4990="site","",VLOOKUP($P4990,margin_ranges!$A$5:$D$10,4,FALSE)/100)</f>
        <v>0.29749999999999999</v>
      </c>
      <c r="T4990" s="6">
        <f>IF(A4990="placement",$J4990*MIN($Q4990,$S4990),"")</f>
        <v>34.51</v>
      </c>
      <c r="U4990" s="6">
        <f>IF($A4990="placement",T4990,SUMIF($C$10:$C$6209,$C4990,$T$10:$T$6209))</f>
        <v>34.51</v>
      </c>
      <c r="V4990" s="34">
        <f t="shared" si="236"/>
        <v>0.11507936507936534</v>
      </c>
      <c r="W4990" s="24"/>
      <c r="X4990" s="2" t="str">
        <f>IFERROR(MIN(VLOOKUP($W4990,margin_ranges!$A$5:$D$10,4,FALSE),$Q4990*100)/100,"")</f>
        <v/>
      </c>
      <c r="Y4990" s="6">
        <f t="shared" si="234"/>
        <v>34.51</v>
      </c>
      <c r="Z4990" s="6">
        <f>IF($A4990="placement",Y4990,SUMIF($C$10:$C$6209,$C4990,$Y$10:$Y$6209))</f>
        <v>34.51</v>
      </c>
      <c r="AA4990" s="29">
        <f t="shared" si="235"/>
        <v>0.11507936507936534</v>
      </c>
    </row>
    <row r="4991" spans="1:27" hidden="1" x14ac:dyDescent="0.3">
      <c r="A4991" s="8" t="s">
        <v>17</v>
      </c>
      <c r="B4991" s="8" t="s">
        <v>579</v>
      </c>
      <c r="C4991" s="8" t="s">
        <v>580</v>
      </c>
      <c r="D4991" s="8" t="s">
        <v>587</v>
      </c>
      <c r="E4991" s="8" t="s">
        <v>588</v>
      </c>
      <c r="F4991" s="29">
        <v>0.35284725680555301</v>
      </c>
      <c r="G4991" s="29">
        <v>1</v>
      </c>
      <c r="H4991" s="30">
        <v>117.4799</v>
      </c>
      <c r="I4991" s="30">
        <v>14.798400000000001</v>
      </c>
      <c r="J4991" s="14">
        <v>240</v>
      </c>
      <c r="K4991" s="14">
        <v>75</v>
      </c>
      <c r="L4991" s="12">
        <v>0.126</v>
      </c>
      <c r="M4991" s="7">
        <v>0.54083059</v>
      </c>
      <c r="N4991" s="31">
        <v>0.35</v>
      </c>
      <c r="O4991" s="14">
        <f>IFERROR(VLOOKUP($C4991,'site totals'!$J$2:$K$607,2,FALSE),1)</f>
        <v>233.97710000000001</v>
      </c>
      <c r="P4991" s="32" t="s">
        <v>22</v>
      </c>
      <c r="Q4991" s="12">
        <v>0.35284725680000001</v>
      </c>
      <c r="R4991" s="29">
        <v>0.37</v>
      </c>
      <c r="S4991" s="2">
        <f>IF($A4991="site","",VLOOKUP($P4991,margin_ranges!$A$5:$D$10,4,FALSE)/100)</f>
        <v>0.29749999999999999</v>
      </c>
      <c r="T4991" s="6">
        <f>IF(A4991="placement",$J4991*MIN($Q4991,$S4991),"")</f>
        <v>71.399999999999991</v>
      </c>
      <c r="U4991" s="6">
        <f>IF($A4991="placement",T4991,SUMIF($C$10:$C$6209,$C4991,$T$10:$T$6209))</f>
        <v>71.399999999999991</v>
      </c>
      <c r="V4991" s="34">
        <f t="shared" si="236"/>
        <v>0.11507936507936534</v>
      </c>
      <c r="W4991" s="24"/>
      <c r="X4991" s="2" t="str">
        <f>IFERROR(MIN(VLOOKUP($W4991,margin_ranges!$A$5:$D$10,4,FALSE),$Q4991*100)/100,"")</f>
        <v/>
      </c>
      <c r="Y4991" s="6">
        <f t="shared" si="234"/>
        <v>71.399999999999991</v>
      </c>
      <c r="Z4991" s="6">
        <f>IF($A4991="placement",Y4991,SUMIF($C$10:$C$6209,$C4991,$Y$10:$Y$6209))</f>
        <v>71.399999999999991</v>
      </c>
      <c r="AA4991" s="29">
        <f t="shared" si="235"/>
        <v>0.11507936507936534</v>
      </c>
    </row>
    <row r="4992" spans="1:27" x14ac:dyDescent="0.3">
      <c r="A4992" s="16" t="s">
        <v>33</v>
      </c>
      <c r="B4992" s="16" t="s">
        <v>579</v>
      </c>
      <c r="C4992" s="16" t="s">
        <v>580</v>
      </c>
      <c r="D4992" s="8" t="s">
        <v>34</v>
      </c>
      <c r="E4992" s="16"/>
      <c r="F4992" s="17">
        <v>0.284245465774214</v>
      </c>
      <c r="G4992" s="17">
        <v>0.97914197999999997</v>
      </c>
      <c r="H4992" s="36">
        <v>231.214</v>
      </c>
      <c r="I4992" s="36">
        <v>38.813200000000002</v>
      </c>
      <c r="J4992" s="22">
        <v>501</v>
      </c>
      <c r="K4992" s="22">
        <v>123</v>
      </c>
      <c r="L4992" s="18">
        <v>0.16789999999999999</v>
      </c>
      <c r="M4992" s="19">
        <v>0.43059175</v>
      </c>
      <c r="N4992" s="20">
        <v>0.30819800000000003</v>
      </c>
      <c r="O4992" s="22">
        <f>IFERROR(VLOOKUP($C4992,'site totals'!$J$2:$K$607,2,FALSE),1)</f>
        <v>233.97710000000001</v>
      </c>
      <c r="P4992" s="21"/>
      <c r="Q4992" s="18">
        <v>0.28424546579999999</v>
      </c>
      <c r="R4992" s="17">
        <v>0.37390000000000001</v>
      </c>
      <c r="S4992" s="18" t="str">
        <f>IF($A4992="site","",VLOOKUP($P4992,margin_ranges!$A$5:$D$10,4,FALSE)/100)</f>
        <v/>
      </c>
      <c r="T4992" s="22" t="str">
        <f>IF(A4992="placement",$J4992*MIN($Q4992,$S4992),"")</f>
        <v/>
      </c>
      <c r="U4992" s="22">
        <f>IF($A4992="placement",T4992,SUMIF($C$10:$C$6209,$C4992,$T$10:$T$6209))</f>
        <v>121.50718274239999</v>
      </c>
      <c r="V4992" s="37">
        <f t="shared" si="236"/>
        <v>0.20982381908471814</v>
      </c>
      <c r="W4992" s="38"/>
      <c r="X4992" s="18" t="str">
        <f>IFERROR(MIN(VLOOKUP($W4992,margin_ranges!$A$5:$D$10,4,FALSE),$Q4992*100)/100,"")</f>
        <v/>
      </c>
      <c r="Y4992" s="6" t="str">
        <f t="shared" si="234"/>
        <v/>
      </c>
      <c r="Z4992" s="6">
        <f>IF($A4992="placement",Y4992,SUMIF($C$10:$C$6209,$C4992,$Y$10:$Y$6209))</f>
        <v>121.50718274239999</v>
      </c>
      <c r="AA4992" s="17">
        <f t="shared" si="235"/>
        <v>0.20982381908471814</v>
      </c>
    </row>
    <row r="4993" spans="1:27" hidden="1" x14ac:dyDescent="0.3">
      <c r="A4993" s="8" t="s">
        <v>17</v>
      </c>
      <c r="B4993" s="8" t="s">
        <v>11026</v>
      </c>
      <c r="C4993" s="8" t="s">
        <v>11027</v>
      </c>
      <c r="D4993" s="8" t="s">
        <v>11028</v>
      </c>
      <c r="E4993" s="8" t="s">
        <v>11029</v>
      </c>
      <c r="F4993" s="29">
        <v>0.33</v>
      </c>
      <c r="G4993" s="29">
        <v>1</v>
      </c>
      <c r="H4993" s="30">
        <v>45.311100000000003</v>
      </c>
      <c r="I4993" s="30">
        <v>4.0978000000000003</v>
      </c>
      <c r="J4993" s="14">
        <v>103</v>
      </c>
      <c r="K4993" s="14">
        <v>31</v>
      </c>
      <c r="L4993" s="12">
        <v>9.0399999999999994E-2</v>
      </c>
      <c r="M4993" s="7">
        <v>0.83634715999999998</v>
      </c>
      <c r="N4993" s="31">
        <v>0.4</v>
      </c>
      <c r="O4993" s="14">
        <f>IFERROR(VLOOKUP($C4993,'site totals'!$J$2:$K$607,2,FALSE),1)</f>
        <v>232.07830000000001</v>
      </c>
      <c r="P4993" s="32" t="s">
        <v>478</v>
      </c>
      <c r="Q4993" s="12">
        <v>0.52172970630000004</v>
      </c>
      <c r="R4993" s="29">
        <v>0.33</v>
      </c>
      <c r="S4993" s="2">
        <f>IF($A4993="site","",VLOOKUP($P4993,margin_ranges!$A$5:$D$10,4,FALSE)/100)</f>
        <v>0.43</v>
      </c>
      <c r="T4993" s="6">
        <f>IF(A4993="placement",$J4993*MIN($Q4993,$S4993),"")</f>
        <v>44.29</v>
      </c>
      <c r="U4993" s="6">
        <f>IF($A4993="placement",T4993,SUMIF($C$10:$C$6209,$C4993,$T$10:$T$6209))</f>
        <v>44.29</v>
      </c>
      <c r="V4993" s="34">
        <f t="shared" si="236"/>
        <v>-0.14925373134328346</v>
      </c>
      <c r="W4993" s="24"/>
      <c r="X4993" s="2" t="str">
        <f>IFERROR(MIN(VLOOKUP($W4993,margin_ranges!$A$5:$D$10,4,FALSE),$Q4993*100)/100,"")</f>
        <v/>
      </c>
      <c r="Y4993" s="6">
        <f t="shared" si="234"/>
        <v>44.29</v>
      </c>
      <c r="Z4993" s="6">
        <f>IF($A4993="placement",Y4993,SUMIF($C$10:$C$6209,$C4993,$Y$10:$Y$6209))</f>
        <v>44.29</v>
      </c>
      <c r="AA4993" s="29">
        <f t="shared" si="235"/>
        <v>-0.14925373134328346</v>
      </c>
    </row>
    <row r="4994" spans="1:27" hidden="1" x14ac:dyDescent="0.3">
      <c r="A4994" s="8" t="s">
        <v>17</v>
      </c>
      <c r="B4994" s="8" t="s">
        <v>11026</v>
      </c>
      <c r="C4994" s="8" t="s">
        <v>11027</v>
      </c>
      <c r="D4994" s="8" t="s">
        <v>11032</v>
      </c>
      <c r="E4994" s="8" t="s">
        <v>11033</v>
      </c>
      <c r="F4994" s="29">
        <v>0.25</v>
      </c>
      <c r="G4994" s="29">
        <v>0</v>
      </c>
      <c r="H4994" s="30">
        <v>32.488599999999998</v>
      </c>
      <c r="I4994" s="30">
        <v>3.2262</v>
      </c>
      <c r="J4994" s="14">
        <v>123</v>
      </c>
      <c r="K4994" s="14">
        <v>31</v>
      </c>
      <c r="L4994" s="12">
        <v>9.9299999999999999E-2</v>
      </c>
      <c r="M4994" s="7">
        <v>1.2698053899999999</v>
      </c>
      <c r="N4994" s="31">
        <v>0.9</v>
      </c>
      <c r="O4994" s="14">
        <f>IFERROR(VLOOKUP($C4994,'site totals'!$J$2:$K$607,2,FALSE),1)</f>
        <v>232.07830000000001</v>
      </c>
      <c r="P4994" s="32" t="s">
        <v>91</v>
      </c>
      <c r="Q4994" s="12">
        <v>0.29122997280000001</v>
      </c>
      <c r="R4994" s="29">
        <v>0.25</v>
      </c>
      <c r="S4994" s="2">
        <f>IF($A4994="site","",VLOOKUP($P4994,margin_ranges!$A$5:$D$10,4,FALSE)/100)</f>
        <v>0.29749999999999999</v>
      </c>
      <c r="T4994" s="6">
        <f>IF(A4994="placement",$J4994*MIN($Q4994,$S4994),"")</f>
        <v>35.821286654400005</v>
      </c>
      <c r="U4994" s="6">
        <f>IF($A4994="placement",T4994,SUMIF($C$10:$C$6209,$C4994,$T$10:$T$6209))</f>
        <v>35.821286654400005</v>
      </c>
      <c r="V4994" s="34">
        <f t="shared" si="236"/>
        <v>-5.497329706666676E-2</v>
      </c>
      <c r="W4994" s="24"/>
      <c r="X4994" s="2" t="str">
        <f>IFERROR(MIN(VLOOKUP($W4994,margin_ranges!$A$5:$D$10,4,FALSE),$Q4994*100)/100,"")</f>
        <v/>
      </c>
      <c r="Y4994" s="6">
        <f t="shared" si="234"/>
        <v>35.821286654400005</v>
      </c>
      <c r="Z4994" s="6">
        <f>IF($A4994="placement",Y4994,SUMIF($C$10:$C$6209,$C4994,$Y$10:$Y$6209))</f>
        <v>35.821286654400005</v>
      </c>
      <c r="AA4994" s="29">
        <f t="shared" si="235"/>
        <v>-5.497329706666676E-2</v>
      </c>
    </row>
    <row r="4995" spans="1:27" hidden="1" x14ac:dyDescent="0.3">
      <c r="A4995" s="8" t="s">
        <v>17</v>
      </c>
      <c r="B4995" s="8" t="s">
        <v>11026</v>
      </c>
      <c r="C4995" s="8" t="s">
        <v>11027</v>
      </c>
      <c r="D4995" s="8" t="s">
        <v>11030</v>
      </c>
      <c r="E4995" s="8" t="s">
        <v>11031</v>
      </c>
      <c r="F4995" s="29">
        <v>0.25</v>
      </c>
      <c r="G4995" s="29">
        <v>1</v>
      </c>
      <c r="H4995" s="30">
        <v>110.25620000000001</v>
      </c>
      <c r="I4995" s="30">
        <v>7.1896000000000004</v>
      </c>
      <c r="J4995" s="14">
        <v>267</v>
      </c>
      <c r="K4995" s="14">
        <v>63</v>
      </c>
      <c r="L4995" s="12">
        <v>6.5199999999999994E-2</v>
      </c>
      <c r="M4995" s="7">
        <v>1.2363472900000001</v>
      </c>
      <c r="N4995" s="31">
        <v>0.9</v>
      </c>
      <c r="O4995" s="14">
        <f>IFERROR(VLOOKUP($C4995,'site totals'!$J$2:$K$607,2,FALSE),1)</f>
        <v>232.07830000000001</v>
      </c>
      <c r="P4995" s="32" t="s">
        <v>91</v>
      </c>
      <c r="Q4995" s="12">
        <v>0.27204919830000002</v>
      </c>
      <c r="R4995" s="29">
        <v>0.25</v>
      </c>
      <c r="S4995" s="2">
        <f>IF($A4995="site","",VLOOKUP($P4995,margin_ranges!$A$5:$D$10,4,FALSE)/100)</f>
        <v>0.29749999999999999</v>
      </c>
      <c r="T4995" s="6">
        <f>IF(A4995="placement",$J4995*MIN($Q4995,$S4995),"")</f>
        <v>72.637135946100003</v>
      </c>
      <c r="U4995" s="6">
        <f>IF($A4995="placement",T4995,SUMIF($C$10:$C$6209,$C4995,$T$10:$T$6209))</f>
        <v>72.637135946100003</v>
      </c>
      <c r="V4995" s="34">
        <f t="shared" si="236"/>
        <v>-2.9398931066666578E-2</v>
      </c>
      <c r="W4995" s="24"/>
      <c r="X4995" s="2" t="str">
        <f>IFERROR(MIN(VLOOKUP($W4995,margin_ranges!$A$5:$D$10,4,FALSE),$Q4995*100)/100,"")</f>
        <v/>
      </c>
      <c r="Y4995" s="6">
        <f t="shared" si="234"/>
        <v>72.637135946100003</v>
      </c>
      <c r="Z4995" s="6">
        <f>IF($A4995="placement",Y4995,SUMIF($C$10:$C$6209,$C4995,$Y$10:$Y$6209))</f>
        <v>72.637135946100003</v>
      </c>
      <c r="AA4995" s="29">
        <f t="shared" si="235"/>
        <v>-2.9398931066666578E-2</v>
      </c>
    </row>
    <row r="4996" spans="1:27" x14ac:dyDescent="0.3">
      <c r="A4996" s="16" t="s">
        <v>33</v>
      </c>
      <c r="B4996" s="16" t="s">
        <v>11026</v>
      </c>
      <c r="C4996" s="16" t="s">
        <v>11027</v>
      </c>
      <c r="D4996" s="8" t="s">
        <v>34</v>
      </c>
      <c r="E4996" s="16"/>
      <c r="F4996" s="17">
        <v>0.26712849499500801</v>
      </c>
      <c r="G4996" s="17">
        <v>0.74295485999999999</v>
      </c>
      <c r="H4996" s="36">
        <v>198.81819999999999</v>
      </c>
      <c r="I4996" s="36">
        <v>14.6937</v>
      </c>
      <c r="J4996" s="22">
        <v>497</v>
      </c>
      <c r="K4996" s="22">
        <v>126</v>
      </c>
      <c r="L4996" s="18">
        <v>7.3899999999999993E-2</v>
      </c>
      <c r="M4996" s="19">
        <v>1.12817094</v>
      </c>
      <c r="N4996" s="20">
        <v>0.75454900000000003</v>
      </c>
      <c r="O4996" s="22">
        <f>IFERROR(VLOOKUP($C4996,'site totals'!$J$2:$K$607,2,FALSE),1)</f>
        <v>232.07830000000001</v>
      </c>
      <c r="P4996" s="21"/>
      <c r="Q4996" s="18">
        <v>0.33117493580000001</v>
      </c>
      <c r="R4996" s="17">
        <v>0.2671</v>
      </c>
      <c r="S4996" s="18" t="str">
        <f>IF($A4996="site","",VLOOKUP($P4996,margin_ranges!$A$5:$D$10,4,FALSE)/100)</f>
        <v/>
      </c>
      <c r="T4996" s="22" t="str">
        <f>IF(A4996="placement",$J4996*MIN($Q4996,$S4996),"")</f>
        <v/>
      </c>
      <c r="U4996" s="22">
        <f>IF($A4996="placement",T4996,SUMIF($C$10:$C$6209,$C4996,$T$10:$T$6209))</f>
        <v>152.74842260050002</v>
      </c>
      <c r="V4996" s="37">
        <f t="shared" si="236"/>
        <v>-5.4906386334105162E-2</v>
      </c>
      <c r="W4996" s="38"/>
      <c r="X4996" s="18" t="str">
        <f>IFERROR(MIN(VLOOKUP($W4996,margin_ranges!$A$5:$D$10,4,FALSE),$Q4996*100)/100,"")</f>
        <v/>
      </c>
      <c r="Y4996" s="6" t="str">
        <f t="shared" si="234"/>
        <v/>
      </c>
      <c r="Z4996" s="6">
        <f>IF($A4996="placement",Y4996,SUMIF($C$10:$C$6209,$C4996,$Y$10:$Y$6209))</f>
        <v>152.74842260050002</v>
      </c>
      <c r="AA4996" s="17">
        <f t="shared" si="235"/>
        <v>-5.4906386334105162E-2</v>
      </c>
    </row>
    <row r="4997" spans="1:27" hidden="1" x14ac:dyDescent="0.3">
      <c r="A4997" s="8" t="s">
        <v>17</v>
      </c>
      <c r="B4997" s="8" t="s">
        <v>6859</v>
      </c>
      <c r="C4997" s="8" t="s">
        <v>6860</v>
      </c>
      <c r="D4997" s="8" t="s">
        <v>6865</v>
      </c>
      <c r="E4997" s="8" t="s">
        <v>6866</v>
      </c>
      <c r="F4997" s="29">
        <v>0.25</v>
      </c>
      <c r="G4997" s="29">
        <v>1</v>
      </c>
      <c r="H4997" s="30">
        <v>52.349400000000003</v>
      </c>
      <c r="I4997" s="30">
        <v>5.242</v>
      </c>
      <c r="J4997" s="14">
        <v>114</v>
      </c>
      <c r="K4997" s="14">
        <v>28</v>
      </c>
      <c r="L4997" s="12">
        <v>0.10009999999999999</v>
      </c>
      <c r="M4997" s="7">
        <v>0.72419469000000003</v>
      </c>
      <c r="N4997" s="31">
        <v>0.5</v>
      </c>
      <c r="O4997" s="14">
        <f>IFERROR(VLOOKUP($C4997,'site totals'!$J$2:$K$607,2,FALSE),1)</f>
        <v>230.83160000000001</v>
      </c>
      <c r="P4997" s="32" t="s">
        <v>91</v>
      </c>
      <c r="Q4997" s="12">
        <v>0.30957792699999997</v>
      </c>
      <c r="R4997" s="29">
        <v>0.25</v>
      </c>
      <c r="S4997" s="2">
        <f>IF($A4997="site","",VLOOKUP($P4997,margin_ranges!$A$5:$D$10,4,FALSE)/100)</f>
        <v>0.29749999999999999</v>
      </c>
      <c r="T4997" s="6">
        <f>IF(A4997="placement",$J4997*MIN($Q4997,$S4997),"")</f>
        <v>33.914999999999999</v>
      </c>
      <c r="U4997" s="6">
        <f>IF($A4997="placement",T4997,SUMIF($C$10:$C$6209,$C4997,$T$10:$T$6209))</f>
        <v>33.914999999999999</v>
      </c>
      <c r="V4997" s="34">
        <f t="shared" si="236"/>
        <v>-6.3333333333333242E-2</v>
      </c>
      <c r="W4997" s="24"/>
      <c r="X4997" s="2" t="str">
        <f>IFERROR(MIN(VLOOKUP($W4997,margin_ranges!$A$5:$D$10,4,FALSE),$Q4997*100)/100,"")</f>
        <v/>
      </c>
      <c r="Y4997" s="6">
        <f t="shared" si="234"/>
        <v>33.914999999999999</v>
      </c>
      <c r="Z4997" s="6">
        <f>IF($A4997="placement",Y4997,SUMIF($C$10:$C$6209,$C4997,$Y$10:$Y$6209))</f>
        <v>33.914999999999999</v>
      </c>
      <c r="AA4997" s="29">
        <f t="shared" si="235"/>
        <v>-6.3333333333333242E-2</v>
      </c>
    </row>
    <row r="4998" spans="1:27" hidden="1" x14ac:dyDescent="0.3">
      <c r="A4998" s="8" t="s">
        <v>17</v>
      </c>
      <c r="B4998" s="8" t="s">
        <v>6859</v>
      </c>
      <c r="C4998" s="8" t="s">
        <v>6860</v>
      </c>
      <c r="D4998" s="8" t="s">
        <v>6863</v>
      </c>
      <c r="E4998" s="8" t="s">
        <v>6864</v>
      </c>
      <c r="F4998" s="29">
        <v>0.28999999999999998</v>
      </c>
      <c r="G4998" s="29">
        <v>0</v>
      </c>
      <c r="H4998" s="30">
        <v>5.5164</v>
      </c>
      <c r="I4998" s="30">
        <v>0.41920000000000002</v>
      </c>
      <c r="J4998" s="14">
        <v>10</v>
      </c>
      <c r="K4998" s="14">
        <v>3</v>
      </c>
      <c r="L4998" s="12">
        <v>7.5999999999999998E-2</v>
      </c>
      <c r="M4998" s="7">
        <v>0.81022320999999997</v>
      </c>
      <c r="N4998" s="31">
        <v>0.5</v>
      </c>
      <c r="O4998" s="14">
        <f>IFERROR(VLOOKUP($C4998,'site totals'!$J$2:$K$607,2,FALSE),1)</f>
        <v>230.83160000000001</v>
      </c>
      <c r="P4998" s="32" t="s">
        <v>22</v>
      </c>
      <c r="Q4998" s="12">
        <v>0.38288610360000003</v>
      </c>
      <c r="R4998" s="29">
        <v>0.28999999999999998</v>
      </c>
      <c r="S4998" s="2">
        <f>IF($A4998="site","",VLOOKUP($P4998,margin_ranges!$A$5:$D$10,4,FALSE)/100)</f>
        <v>0.29749999999999999</v>
      </c>
      <c r="T4998" s="6">
        <f>IF(A4998="placement",$J4998*MIN($Q4998,$S4998),"")</f>
        <v>2.9749999999999996</v>
      </c>
      <c r="U4998" s="6">
        <f>IF($A4998="placement",T4998,SUMIF($C$10:$C$6209,$C4998,$T$10:$T$6209))</f>
        <v>2.9749999999999996</v>
      </c>
      <c r="V4998" s="34">
        <f t="shared" si="236"/>
        <v>-1.0563380281690016E-2</v>
      </c>
      <c r="W4998" s="24"/>
      <c r="X4998" s="2" t="str">
        <f>IFERROR(MIN(VLOOKUP($W4998,margin_ranges!$A$5:$D$10,4,FALSE),$Q4998*100)/100,"")</f>
        <v/>
      </c>
      <c r="Y4998" s="6">
        <f t="shared" si="234"/>
        <v>2.9749999999999996</v>
      </c>
      <c r="Z4998" s="6">
        <f>IF($A4998="placement",Y4998,SUMIF($C$10:$C$6209,$C4998,$Y$10:$Y$6209))</f>
        <v>2.9749999999999996</v>
      </c>
      <c r="AA4998" s="29">
        <f t="shared" si="235"/>
        <v>-1.0563380281690016E-2</v>
      </c>
    </row>
    <row r="4999" spans="1:27" hidden="1" x14ac:dyDescent="0.3">
      <c r="A4999" s="8" t="s">
        <v>17</v>
      </c>
      <c r="B4999" s="8" t="s">
        <v>6859</v>
      </c>
      <c r="C4999" s="8" t="s">
        <v>6860</v>
      </c>
      <c r="D4999" s="8" t="s">
        <v>6861</v>
      </c>
      <c r="E4999" s="8" t="s">
        <v>6862</v>
      </c>
      <c r="F4999" s="29">
        <v>0.3</v>
      </c>
      <c r="G4999" s="29">
        <v>0</v>
      </c>
      <c r="H4999" s="30">
        <v>40.686199999999999</v>
      </c>
      <c r="I4999" s="30">
        <v>2.6187</v>
      </c>
      <c r="J4999" s="14">
        <v>68</v>
      </c>
      <c r="K4999" s="14">
        <v>17</v>
      </c>
      <c r="L4999" s="12">
        <v>6.4399999999999999E-2</v>
      </c>
      <c r="M4999" s="7">
        <v>0.86046588000000002</v>
      </c>
      <c r="N4999" s="31">
        <v>0.5</v>
      </c>
      <c r="O4999" s="14">
        <f>IFERROR(VLOOKUP($C4999,'site totals'!$J$2:$K$607,2,FALSE),1)</f>
        <v>230.83160000000001</v>
      </c>
      <c r="P4999" s="32" t="s">
        <v>91</v>
      </c>
      <c r="Q4999" s="12">
        <v>0.41891943300000001</v>
      </c>
      <c r="R4999" s="29">
        <v>0.3</v>
      </c>
      <c r="S4999" s="2">
        <f>IF($A4999="site","",VLOOKUP($P4999,margin_ranges!$A$5:$D$10,4,FALSE)/100)</f>
        <v>0.29749999999999999</v>
      </c>
      <c r="T4999" s="6">
        <f>IF(A4999="placement",$J4999*MIN($Q4999,$S4999),"")</f>
        <v>20.23</v>
      </c>
      <c r="U4999" s="6">
        <f>IF($A4999="placement",T4999,SUMIF($C$10:$C$6209,$C4999,$T$10:$T$6209))</f>
        <v>20.23</v>
      </c>
      <c r="V4999" s="34">
        <f t="shared" si="236"/>
        <v>3.5714285714285587E-3</v>
      </c>
      <c r="W4999" s="24"/>
      <c r="X4999" s="2" t="str">
        <f>IFERROR(MIN(VLOOKUP($W4999,margin_ranges!$A$5:$D$10,4,FALSE),$Q4999*100)/100,"")</f>
        <v/>
      </c>
      <c r="Y4999" s="6">
        <f t="shared" si="234"/>
        <v>20.23</v>
      </c>
      <c r="Z4999" s="6">
        <f>IF($A4999="placement",Y4999,SUMIF($C$10:$C$6209,$C4999,$Y$10:$Y$6209))</f>
        <v>20.23</v>
      </c>
      <c r="AA4999" s="29">
        <f t="shared" si="235"/>
        <v>3.5714285714285587E-3</v>
      </c>
    </row>
    <row r="5000" spans="1:27" hidden="1" x14ac:dyDescent="0.3">
      <c r="A5000" s="8" t="s">
        <v>17</v>
      </c>
      <c r="B5000" s="8" t="s">
        <v>6859</v>
      </c>
      <c r="C5000" s="8" t="s">
        <v>6860</v>
      </c>
      <c r="D5000" s="8" t="s">
        <v>6867</v>
      </c>
      <c r="E5000" s="8" t="s">
        <v>6868</v>
      </c>
      <c r="F5000" s="29">
        <v>0.3</v>
      </c>
      <c r="G5000" s="29">
        <v>0</v>
      </c>
      <c r="H5000" s="30">
        <v>40.6616</v>
      </c>
      <c r="I5000" s="30">
        <v>3.7269000000000001</v>
      </c>
      <c r="J5000" s="14">
        <v>97</v>
      </c>
      <c r="K5000" s="14">
        <v>24</v>
      </c>
      <c r="L5000" s="12">
        <v>9.1700000000000004E-2</v>
      </c>
      <c r="M5000" s="7">
        <v>0.86372278000000002</v>
      </c>
      <c r="N5000" s="31">
        <v>0.5</v>
      </c>
      <c r="O5000" s="14">
        <f>IFERROR(VLOOKUP($C5000,'site totals'!$J$2:$K$607,2,FALSE),1)</f>
        <v>230.83160000000001</v>
      </c>
      <c r="P5000" s="32" t="s">
        <v>91</v>
      </c>
      <c r="Q5000" s="12">
        <v>0.42111055879999998</v>
      </c>
      <c r="R5000" s="29">
        <v>0.3</v>
      </c>
      <c r="S5000" s="2">
        <f>IF($A5000="site","",VLOOKUP($P5000,margin_ranges!$A$5:$D$10,4,FALSE)/100)</f>
        <v>0.29749999999999999</v>
      </c>
      <c r="T5000" s="6">
        <f>IF(A5000="placement",$J5000*MIN($Q5000,$S5000),"")</f>
        <v>28.857499999999998</v>
      </c>
      <c r="U5000" s="6">
        <f>IF($A5000="placement",T5000,SUMIF($C$10:$C$6209,$C5000,$T$10:$T$6209))</f>
        <v>28.857499999999998</v>
      </c>
      <c r="V5000" s="34">
        <f t="shared" si="236"/>
        <v>3.5714285714287808E-3</v>
      </c>
      <c r="W5000" s="24"/>
      <c r="X5000" s="2" t="str">
        <f>IFERROR(MIN(VLOOKUP($W5000,margin_ranges!$A$5:$D$10,4,FALSE),$Q5000*100)/100,"")</f>
        <v/>
      </c>
      <c r="Y5000" s="6">
        <f t="shared" si="234"/>
        <v>28.857499999999998</v>
      </c>
      <c r="Z5000" s="6">
        <f>IF($A5000="placement",Y5000,SUMIF($C$10:$C$6209,$C5000,$Y$10:$Y$6209))</f>
        <v>28.857499999999998</v>
      </c>
      <c r="AA5000" s="29">
        <f t="shared" si="235"/>
        <v>3.5714285714287808E-3</v>
      </c>
    </row>
    <row r="5001" spans="1:27" hidden="1" x14ac:dyDescent="0.3">
      <c r="A5001" s="8" t="s">
        <v>17</v>
      </c>
      <c r="B5001" s="8" t="s">
        <v>6859</v>
      </c>
      <c r="C5001" s="8" t="s">
        <v>6860</v>
      </c>
      <c r="D5001" s="8" t="s">
        <v>6869</v>
      </c>
      <c r="E5001" s="8" t="s">
        <v>6870</v>
      </c>
      <c r="F5001" s="29">
        <v>0.33999999999999903</v>
      </c>
      <c r="G5001" s="29">
        <v>0</v>
      </c>
      <c r="H5001" s="30">
        <v>36.543199999999999</v>
      </c>
      <c r="I5001" s="30">
        <v>0.57809999999999995</v>
      </c>
      <c r="J5001" s="14">
        <v>25</v>
      </c>
      <c r="K5001" s="14">
        <v>7</v>
      </c>
      <c r="L5001" s="12">
        <v>1.5800000000000002E-2</v>
      </c>
      <c r="M5001" s="7">
        <v>1.43103917</v>
      </c>
      <c r="N5001" s="31">
        <v>0.5</v>
      </c>
      <c r="O5001" s="14">
        <f>IFERROR(VLOOKUP($C5001,'site totals'!$J$2:$K$607,2,FALSE),1)</f>
        <v>230.83160000000001</v>
      </c>
      <c r="P5001" s="32" t="s">
        <v>22</v>
      </c>
      <c r="Q5001" s="12">
        <v>0.65060355400000003</v>
      </c>
      <c r="R5001" s="29">
        <v>0.34</v>
      </c>
      <c r="S5001" s="2">
        <f>IF($A5001="site","",VLOOKUP($P5001,margin_ranges!$A$5:$D$10,4,FALSE)/100)</f>
        <v>0.29749999999999999</v>
      </c>
      <c r="T5001" s="6">
        <f>IF(A5001="placement",$J5001*MIN($Q5001,$S5001),"")</f>
        <v>7.4375</v>
      </c>
      <c r="U5001" s="6">
        <f>IF($A5001="placement",T5001,SUMIF($C$10:$C$6209,$C5001,$T$10:$T$6209))</f>
        <v>7.4375</v>
      </c>
      <c r="V5001" s="34">
        <f t="shared" si="236"/>
        <v>6.439393939393967E-2</v>
      </c>
      <c r="W5001" s="24"/>
      <c r="X5001" s="2" t="str">
        <f>IFERROR(MIN(VLOOKUP($W5001,margin_ranges!$A$5:$D$10,4,FALSE),$Q5001*100)/100,"")</f>
        <v/>
      </c>
      <c r="Y5001" s="6">
        <f t="shared" si="234"/>
        <v>7.4375</v>
      </c>
      <c r="Z5001" s="6">
        <f>IF($A5001="placement",Y5001,SUMIF($C$10:$C$6209,$C5001,$Y$10:$Y$6209))</f>
        <v>7.4375</v>
      </c>
      <c r="AA5001" s="29">
        <f t="shared" si="235"/>
        <v>6.439393939393967E-2</v>
      </c>
    </row>
    <row r="5002" spans="1:27" hidden="1" x14ac:dyDescent="0.3">
      <c r="A5002" s="8" t="s">
        <v>17</v>
      </c>
      <c r="B5002" s="8" t="s">
        <v>6859</v>
      </c>
      <c r="C5002" s="8" t="s">
        <v>6860</v>
      </c>
      <c r="D5002" s="8" t="s">
        <v>6871</v>
      </c>
      <c r="E5002" s="8" t="s">
        <v>6872</v>
      </c>
      <c r="F5002" s="29">
        <v>0.3</v>
      </c>
      <c r="G5002" s="29">
        <v>1</v>
      </c>
      <c r="H5002" s="30">
        <v>106.44970000000001</v>
      </c>
      <c r="I5002" s="30">
        <v>7.2836999999999996</v>
      </c>
      <c r="J5002" s="14">
        <v>182</v>
      </c>
      <c r="K5002" s="14">
        <v>54</v>
      </c>
      <c r="L5002" s="12">
        <v>6.8400000000000002E-2</v>
      </c>
      <c r="M5002" s="7">
        <v>0.83097125000000005</v>
      </c>
      <c r="N5002" s="31">
        <v>0.5</v>
      </c>
      <c r="O5002" s="14">
        <f>IFERROR(VLOOKUP($C5002,'site totals'!$J$2:$K$607,2,FALSE),1)</f>
        <v>230.83160000000001</v>
      </c>
      <c r="P5002" s="32" t="s">
        <v>94</v>
      </c>
      <c r="Q5002" s="12">
        <v>0.39829446349999997</v>
      </c>
      <c r="R5002" s="29">
        <v>0.3</v>
      </c>
      <c r="S5002" s="2">
        <f>IF($A5002="site","",VLOOKUP($P5002,margin_ranges!$A$5:$D$10,4,FALSE)/100)</f>
        <v>0.19750000000000001</v>
      </c>
      <c r="T5002" s="6">
        <f>IF(A5002="placement",$J5002*MIN($Q5002,$S5002),"")</f>
        <v>35.945</v>
      </c>
      <c r="U5002" s="6">
        <f>IF($A5002="placement",T5002,SUMIF($C$10:$C$6209,$C5002,$T$10:$T$6209))</f>
        <v>35.945</v>
      </c>
      <c r="V5002" s="34">
        <f t="shared" si="236"/>
        <v>0.14642857142857157</v>
      </c>
      <c r="W5002" s="24"/>
      <c r="X5002" s="2" t="str">
        <f>IFERROR(MIN(VLOOKUP($W5002,margin_ranges!$A$5:$D$10,4,FALSE),$Q5002*100)/100,"")</f>
        <v/>
      </c>
      <c r="Y5002" s="6">
        <f t="shared" si="234"/>
        <v>35.945</v>
      </c>
      <c r="Z5002" s="6">
        <f>IF($A5002="placement",Y5002,SUMIF($C$10:$C$6209,$C5002,$Y$10:$Y$6209))</f>
        <v>35.945</v>
      </c>
      <c r="AA5002" s="29">
        <f t="shared" si="235"/>
        <v>0.14642857142857157</v>
      </c>
    </row>
    <row r="5003" spans="1:27" x14ac:dyDescent="0.3">
      <c r="A5003" s="16" t="s">
        <v>33</v>
      </c>
      <c r="B5003" s="16" t="s">
        <v>6859</v>
      </c>
      <c r="C5003" s="16" t="s">
        <v>6860</v>
      </c>
      <c r="D5003" s="8" t="s">
        <v>34</v>
      </c>
      <c r="E5003" s="16"/>
      <c r="F5003" s="17">
        <v>0.29028878195186397</v>
      </c>
      <c r="G5003" s="17">
        <v>0.59733155999999998</v>
      </c>
      <c r="H5003" s="36">
        <v>282.20690000000002</v>
      </c>
      <c r="I5003" s="36">
        <v>19.868600000000001</v>
      </c>
      <c r="J5003" s="22">
        <v>495</v>
      </c>
      <c r="K5003" s="22">
        <v>133</v>
      </c>
      <c r="L5003" s="18">
        <v>7.0400000000000004E-2</v>
      </c>
      <c r="M5003" s="19">
        <v>0.82985187999999999</v>
      </c>
      <c r="N5003" s="20">
        <v>0.5</v>
      </c>
      <c r="O5003" s="22">
        <f>IFERROR(VLOOKUP($C5003,'site totals'!$J$2:$K$607,2,FALSE),1)</f>
        <v>230.83160000000001</v>
      </c>
      <c r="P5003" s="21"/>
      <c r="Q5003" s="18">
        <v>0.39748284029999997</v>
      </c>
      <c r="R5003" s="17">
        <v>0.2903</v>
      </c>
      <c r="S5003" s="18" t="str">
        <f>IF($A5003="site","",VLOOKUP($P5003,margin_ranges!$A$5:$D$10,4,FALSE)/100)</f>
        <v/>
      </c>
      <c r="T5003" s="22" t="str">
        <f>IF(A5003="placement",$J5003*MIN($Q5003,$S5003),"")</f>
        <v/>
      </c>
      <c r="U5003" s="22">
        <f>IF($A5003="placement",T5003,SUMIF($C$10:$C$6209,$C5003,$T$10:$T$6209))</f>
        <v>129.36000000000001</v>
      </c>
      <c r="V5003" s="37">
        <f t="shared" si="236"/>
        <v>4.0815367995866936E-2</v>
      </c>
      <c r="W5003" s="38"/>
      <c r="X5003" s="18" t="str">
        <f>IFERROR(MIN(VLOOKUP($W5003,margin_ranges!$A$5:$D$10,4,FALSE),$Q5003*100)/100,"")</f>
        <v/>
      </c>
      <c r="Y5003" s="6" t="str">
        <f t="shared" si="234"/>
        <v/>
      </c>
      <c r="Z5003" s="6">
        <f>IF($A5003="placement",Y5003,SUMIF($C$10:$C$6209,$C5003,$Y$10:$Y$6209))</f>
        <v>129.36000000000001</v>
      </c>
      <c r="AA5003" s="17">
        <f t="shared" si="235"/>
        <v>4.0815367995866936E-2</v>
      </c>
    </row>
    <row r="5004" spans="1:27" hidden="1" x14ac:dyDescent="0.3">
      <c r="A5004" s="8" t="s">
        <v>17</v>
      </c>
      <c r="B5004" s="8" t="s">
        <v>5101</v>
      </c>
      <c r="C5004" s="8" t="s">
        <v>5102</v>
      </c>
      <c r="D5004" s="8" t="s">
        <v>11977</v>
      </c>
      <c r="E5004" s="8" t="s">
        <v>11978</v>
      </c>
      <c r="F5004" s="29">
        <v>0.25</v>
      </c>
      <c r="G5004" s="29">
        <v>0</v>
      </c>
      <c r="H5004" s="30">
        <v>3.6621000000000001</v>
      </c>
      <c r="I5004" s="30">
        <v>0.56059999999999999</v>
      </c>
      <c r="J5004" s="14">
        <v>7</v>
      </c>
      <c r="K5004" s="14">
        <v>2</v>
      </c>
      <c r="L5004" s="12">
        <v>0.15310000000000001</v>
      </c>
      <c r="M5004" s="7">
        <v>0.40949286000000001</v>
      </c>
      <c r="N5004" s="31">
        <v>0.2</v>
      </c>
      <c r="O5004" s="14">
        <f>IFERROR(VLOOKUP($C5004,'site totals'!$J$2:$K$607,2,FALSE),1)</f>
        <v>230.7706</v>
      </c>
      <c r="P5004" s="32" t="s">
        <v>22</v>
      </c>
      <c r="Q5004" s="12">
        <v>0.51159100099999999</v>
      </c>
      <c r="R5004" s="29">
        <v>0.25</v>
      </c>
      <c r="S5004" s="2">
        <f>IF($A5004="site","",VLOOKUP($P5004,margin_ranges!$A$5:$D$10,4,FALSE)/100)</f>
        <v>0.29749999999999999</v>
      </c>
      <c r="T5004" s="6">
        <f>IF(A5004="placement",$J5004*MIN($Q5004,$S5004),"")</f>
        <v>2.0825</v>
      </c>
      <c r="U5004" s="6">
        <f>IF($A5004="placement",T5004,SUMIF($C$10:$C$6209,$C5004,$T$10:$T$6209))</f>
        <v>2.0825</v>
      </c>
      <c r="V5004" s="34">
        <f t="shared" si="236"/>
        <v>-6.3333333333333242E-2</v>
      </c>
      <c r="W5004" s="24"/>
      <c r="X5004" s="2" t="str">
        <f>IFERROR(MIN(VLOOKUP($W5004,margin_ranges!$A$5:$D$10,4,FALSE),$Q5004*100)/100,"")</f>
        <v/>
      </c>
      <c r="Y5004" s="6">
        <f t="shared" si="234"/>
        <v>2.0825</v>
      </c>
      <c r="Z5004" s="6">
        <f>IF($A5004="placement",Y5004,SUMIF($C$10:$C$6209,$C5004,$Y$10:$Y$6209))</f>
        <v>2.0825</v>
      </c>
      <c r="AA5004" s="29">
        <f t="shared" si="235"/>
        <v>-6.3333333333333242E-2</v>
      </c>
    </row>
    <row r="5005" spans="1:27" hidden="1" x14ac:dyDescent="0.3">
      <c r="A5005" s="8" t="s">
        <v>17</v>
      </c>
      <c r="B5005" s="8" t="s">
        <v>5101</v>
      </c>
      <c r="C5005" s="8" t="s">
        <v>5102</v>
      </c>
      <c r="D5005" s="33" t="s">
        <v>5103</v>
      </c>
      <c r="E5005" s="8" t="s">
        <v>5104</v>
      </c>
      <c r="F5005" s="29">
        <v>0.28999999999999998</v>
      </c>
      <c r="G5005" s="29">
        <v>0</v>
      </c>
      <c r="H5005" s="30">
        <v>10.6564</v>
      </c>
      <c r="I5005" s="30">
        <v>0.58640000000000003</v>
      </c>
      <c r="J5005" s="14">
        <v>13</v>
      </c>
      <c r="K5005" s="14">
        <v>3</v>
      </c>
      <c r="L5005" s="12">
        <v>5.5E-2</v>
      </c>
      <c r="M5005" s="7">
        <v>0.72662607000000001</v>
      </c>
      <c r="N5005" s="31">
        <v>0.2</v>
      </c>
      <c r="O5005" s="14">
        <f>IFERROR(VLOOKUP($C5005,'site totals'!$J$2:$K$607,2,FALSE),1)</f>
        <v>230.7706</v>
      </c>
      <c r="P5005" s="32" t="s">
        <v>22</v>
      </c>
      <c r="Q5005" s="12">
        <v>0.72475526349999997</v>
      </c>
      <c r="R5005" s="29">
        <v>0.28999999999999998</v>
      </c>
      <c r="S5005" s="2">
        <f>IF($A5005="site","",VLOOKUP($P5005,margin_ranges!$A$5:$D$10,4,FALSE)/100)</f>
        <v>0.29749999999999999</v>
      </c>
      <c r="T5005" s="6">
        <f>IF(A5005="placement",$J5005*MIN($Q5005,$S5005),"")</f>
        <v>3.8674999999999997</v>
      </c>
      <c r="U5005" s="6">
        <f>IF($A5005="placement",T5005,SUMIF($C$10:$C$6209,$C5005,$T$10:$T$6209))</f>
        <v>3.8674999999999997</v>
      </c>
      <c r="V5005" s="34">
        <f t="shared" si="236"/>
        <v>-1.0563380281690127E-2</v>
      </c>
      <c r="W5005" s="24"/>
      <c r="X5005" s="2" t="str">
        <f>IFERROR(MIN(VLOOKUP($W5005,margin_ranges!$A$5:$D$10,4,FALSE),$Q5005*100)/100,"")</f>
        <v/>
      </c>
      <c r="Y5005" s="6">
        <f t="shared" si="234"/>
        <v>3.8674999999999997</v>
      </c>
      <c r="Z5005" s="6">
        <f>IF($A5005="placement",Y5005,SUMIF($C$10:$C$6209,$C5005,$Y$10:$Y$6209))</f>
        <v>3.8674999999999997</v>
      </c>
      <c r="AA5005" s="29">
        <f t="shared" si="235"/>
        <v>-1.0563380281690127E-2</v>
      </c>
    </row>
    <row r="5006" spans="1:27" hidden="1" x14ac:dyDescent="0.3">
      <c r="A5006" s="8" t="s">
        <v>17</v>
      </c>
      <c r="B5006" s="8" t="s">
        <v>5101</v>
      </c>
      <c r="C5006" s="8" t="s">
        <v>5102</v>
      </c>
      <c r="D5006" s="8" t="s">
        <v>5105</v>
      </c>
      <c r="E5006" s="8" t="s">
        <v>5106</v>
      </c>
      <c r="F5006" s="29">
        <v>0.28999999999999998</v>
      </c>
      <c r="G5006" s="29">
        <v>0</v>
      </c>
      <c r="H5006" s="30">
        <v>19.415299999999998</v>
      </c>
      <c r="I5006" s="30">
        <v>2.1383999999999999</v>
      </c>
      <c r="J5006" s="14">
        <v>32</v>
      </c>
      <c r="K5006" s="14">
        <v>8</v>
      </c>
      <c r="L5006" s="12">
        <v>0.1101</v>
      </c>
      <c r="M5006" s="7">
        <v>0.49342285000000002</v>
      </c>
      <c r="N5006" s="31">
        <v>0.2</v>
      </c>
      <c r="O5006" s="14">
        <f>IFERROR(VLOOKUP($C5006,'site totals'!$J$2:$K$607,2,FALSE),1)</f>
        <v>230.7706</v>
      </c>
      <c r="P5006" s="32" t="s">
        <v>22</v>
      </c>
      <c r="Q5006" s="12">
        <v>0.59466814700000004</v>
      </c>
      <c r="R5006" s="29">
        <v>0.28999999999999998</v>
      </c>
      <c r="S5006" s="2">
        <f>IF($A5006="site","",VLOOKUP($P5006,margin_ranges!$A$5:$D$10,4,FALSE)/100)</f>
        <v>0.29749999999999999</v>
      </c>
      <c r="T5006" s="6">
        <f>IF(A5006="placement",$J5006*MIN($Q5006,$S5006),"")</f>
        <v>9.52</v>
      </c>
      <c r="U5006" s="6">
        <f>IF($A5006="placement",T5006,SUMIF($C$10:$C$6209,$C5006,$T$10:$T$6209))</f>
        <v>9.52</v>
      </c>
      <c r="V5006" s="34">
        <f t="shared" si="236"/>
        <v>-1.0563380281690127E-2</v>
      </c>
      <c r="W5006" s="24"/>
      <c r="X5006" s="2" t="str">
        <f>IFERROR(MIN(VLOOKUP($W5006,margin_ranges!$A$5:$D$10,4,FALSE),$Q5006*100)/100,"")</f>
        <v/>
      </c>
      <c r="Y5006" s="6">
        <f t="shared" si="234"/>
        <v>9.52</v>
      </c>
      <c r="Z5006" s="6">
        <f>IF($A5006="placement",Y5006,SUMIF($C$10:$C$6209,$C5006,$Y$10:$Y$6209))</f>
        <v>9.52</v>
      </c>
      <c r="AA5006" s="29">
        <f t="shared" si="235"/>
        <v>-1.0563380281690127E-2</v>
      </c>
    </row>
    <row r="5007" spans="1:27" hidden="1" x14ac:dyDescent="0.3">
      <c r="A5007" s="8" t="s">
        <v>17</v>
      </c>
      <c r="B5007" s="8" t="s">
        <v>5101</v>
      </c>
      <c r="C5007" s="8" t="s">
        <v>5102</v>
      </c>
      <c r="D5007" s="8" t="s">
        <v>5109</v>
      </c>
      <c r="E5007" s="8" t="s">
        <v>5110</v>
      </c>
      <c r="F5007" s="29">
        <v>0.3</v>
      </c>
      <c r="G5007" s="29">
        <v>0</v>
      </c>
      <c r="H5007" s="30">
        <v>22.486899999999999</v>
      </c>
      <c r="I5007" s="30">
        <v>7.8837999999999999</v>
      </c>
      <c r="J5007" s="14">
        <v>123</v>
      </c>
      <c r="K5007" s="14">
        <v>37</v>
      </c>
      <c r="L5007" s="12">
        <v>0.35060000000000002</v>
      </c>
      <c r="M5007" s="7">
        <v>0.52100966999999998</v>
      </c>
      <c r="N5007" s="31">
        <v>0.2</v>
      </c>
      <c r="O5007" s="14">
        <f>IFERROR(VLOOKUP($C5007,'site totals'!$J$2:$K$607,2,FALSE),1)</f>
        <v>230.7706</v>
      </c>
      <c r="P5007" s="32" t="s">
        <v>91</v>
      </c>
      <c r="Q5007" s="12">
        <v>0.61612996340000004</v>
      </c>
      <c r="R5007" s="29">
        <v>0.3</v>
      </c>
      <c r="S5007" s="2">
        <f>IF($A5007="site","",VLOOKUP($P5007,margin_ranges!$A$5:$D$10,4,FALSE)/100)</f>
        <v>0.29749999999999999</v>
      </c>
      <c r="T5007" s="6">
        <f>IF(A5007="placement",$J5007*MIN($Q5007,$S5007),"")</f>
        <v>36.592500000000001</v>
      </c>
      <c r="U5007" s="6">
        <f>IF($A5007="placement",T5007,SUMIF($C$10:$C$6209,$C5007,$T$10:$T$6209))</f>
        <v>36.592500000000001</v>
      </c>
      <c r="V5007" s="34">
        <f t="shared" si="236"/>
        <v>3.5714285714285587E-3</v>
      </c>
      <c r="W5007" s="24"/>
      <c r="X5007" s="2" t="str">
        <f>IFERROR(MIN(VLOOKUP($W5007,margin_ranges!$A$5:$D$10,4,FALSE),$Q5007*100)/100,"")</f>
        <v/>
      </c>
      <c r="Y5007" s="6">
        <f t="shared" si="234"/>
        <v>36.592500000000001</v>
      </c>
      <c r="Z5007" s="6">
        <f>IF($A5007="placement",Y5007,SUMIF($C$10:$C$6209,$C5007,$Y$10:$Y$6209))</f>
        <v>36.592500000000001</v>
      </c>
      <c r="AA5007" s="29">
        <f t="shared" si="235"/>
        <v>3.5714285714285587E-3</v>
      </c>
    </row>
    <row r="5008" spans="1:27" hidden="1" x14ac:dyDescent="0.3">
      <c r="A5008" s="8" t="s">
        <v>17</v>
      </c>
      <c r="B5008" s="8" t="s">
        <v>5101</v>
      </c>
      <c r="C5008" s="8" t="s">
        <v>5102</v>
      </c>
      <c r="D5008" s="8" t="s">
        <v>5111</v>
      </c>
      <c r="E5008" s="8" t="s">
        <v>5112</v>
      </c>
      <c r="F5008" s="29">
        <v>0.33999999999999903</v>
      </c>
      <c r="G5008" s="29">
        <v>0</v>
      </c>
      <c r="H5008" s="30">
        <v>11.1449</v>
      </c>
      <c r="I5008" s="30">
        <v>3.1278000000000001</v>
      </c>
      <c r="J5008" s="14">
        <v>47</v>
      </c>
      <c r="K5008" s="14">
        <v>14</v>
      </c>
      <c r="L5008" s="12">
        <v>0.28060000000000002</v>
      </c>
      <c r="M5008" s="7">
        <v>0.50460389999999999</v>
      </c>
      <c r="N5008" s="31">
        <v>0.2</v>
      </c>
      <c r="O5008" s="14">
        <f>IFERROR(VLOOKUP($C5008,'site totals'!$J$2:$K$607,2,FALSE),1)</f>
        <v>230.7706</v>
      </c>
      <c r="P5008" s="32" t="s">
        <v>22</v>
      </c>
      <c r="Q5008" s="12">
        <v>0.60364951280000001</v>
      </c>
      <c r="R5008" s="29">
        <v>0.34</v>
      </c>
      <c r="S5008" s="2">
        <f>IF($A5008="site","",VLOOKUP($P5008,margin_ranges!$A$5:$D$10,4,FALSE)/100)</f>
        <v>0.29749999999999999</v>
      </c>
      <c r="T5008" s="6">
        <f>IF(A5008="placement",$J5008*MIN($Q5008,$S5008),"")</f>
        <v>13.9825</v>
      </c>
      <c r="U5008" s="6">
        <f>IF($A5008="placement",T5008,SUMIF($C$10:$C$6209,$C5008,$T$10:$T$6209))</f>
        <v>13.9825</v>
      </c>
      <c r="V5008" s="34">
        <f t="shared" si="236"/>
        <v>6.4393939393939448E-2</v>
      </c>
      <c r="W5008" s="24"/>
      <c r="X5008" s="2" t="str">
        <f>IFERROR(MIN(VLOOKUP($W5008,margin_ranges!$A$5:$D$10,4,FALSE),$Q5008*100)/100,"")</f>
        <v/>
      </c>
      <c r="Y5008" s="6">
        <f t="shared" si="234"/>
        <v>13.9825</v>
      </c>
      <c r="Z5008" s="6">
        <f>IF($A5008="placement",Y5008,SUMIF($C$10:$C$6209,$C5008,$Y$10:$Y$6209))</f>
        <v>13.9825</v>
      </c>
      <c r="AA5008" s="17">
        <f t="shared" si="235"/>
        <v>6.4393939393939448E-2</v>
      </c>
    </row>
    <row r="5009" spans="1:27" hidden="1" x14ac:dyDescent="0.3">
      <c r="A5009" s="8" t="s">
        <v>17</v>
      </c>
      <c r="B5009" s="8" t="s">
        <v>5101</v>
      </c>
      <c r="C5009" s="8" t="s">
        <v>5102</v>
      </c>
      <c r="D5009" s="8" t="s">
        <v>5107</v>
      </c>
      <c r="E5009" s="8" t="s">
        <v>5108</v>
      </c>
      <c r="F5009" s="29">
        <v>0.34</v>
      </c>
      <c r="G5009" s="29">
        <v>1</v>
      </c>
      <c r="H5009" s="30">
        <v>43.021700000000003</v>
      </c>
      <c r="I5009" s="30">
        <v>11.536199999999999</v>
      </c>
      <c r="J5009" s="14">
        <v>270</v>
      </c>
      <c r="K5009" s="14">
        <v>82</v>
      </c>
      <c r="L5009" s="12">
        <v>0.2681</v>
      </c>
      <c r="M5009" s="7">
        <v>0.77952286999999998</v>
      </c>
      <c r="N5009" s="31">
        <v>0.2</v>
      </c>
      <c r="O5009" s="14">
        <f>IFERROR(VLOOKUP($C5009,'site totals'!$J$2:$K$607,2,FALSE),1)</f>
        <v>230.7706</v>
      </c>
      <c r="P5009" s="32" t="s">
        <v>22</v>
      </c>
      <c r="Q5009" s="12">
        <v>0.74343279979999999</v>
      </c>
      <c r="R5009" s="29">
        <v>0.34</v>
      </c>
      <c r="S5009" s="2">
        <f>IF($A5009="site","",VLOOKUP($P5009,margin_ranges!$A$5:$D$10,4,FALSE)/100)</f>
        <v>0.29749999999999999</v>
      </c>
      <c r="T5009" s="6">
        <f>IF(A5009="placement",$J5009*MIN($Q5009,$S5009),"")</f>
        <v>80.325000000000003</v>
      </c>
      <c r="U5009" s="6">
        <f>IF($A5009="placement",T5009,SUMIF($C$10:$C$6209,$C5009,$T$10:$T$6209))</f>
        <v>80.325000000000003</v>
      </c>
      <c r="V5009" s="34">
        <f t="shared" si="236"/>
        <v>6.4393939393939448E-2</v>
      </c>
      <c r="W5009" s="24"/>
      <c r="X5009" s="2" t="str">
        <f>IFERROR(MIN(VLOOKUP($W5009,margin_ranges!$A$5:$D$10,4,FALSE),$Q5009*100)/100,"")</f>
        <v/>
      </c>
      <c r="Y5009" s="6">
        <f t="shared" si="234"/>
        <v>80.325000000000003</v>
      </c>
      <c r="Z5009" s="6">
        <f>IF($A5009="placement",Y5009,SUMIF($C$10:$C$6209,$C5009,$Y$10:$Y$6209))</f>
        <v>80.325000000000003</v>
      </c>
      <c r="AA5009" s="29">
        <f t="shared" si="235"/>
        <v>6.4393939393939448E-2</v>
      </c>
    </row>
    <row r="5010" spans="1:27" x14ac:dyDescent="0.3">
      <c r="A5010" s="16" t="s">
        <v>33</v>
      </c>
      <c r="B5010" s="16" t="s">
        <v>5101</v>
      </c>
      <c r="C5010" s="16" t="s">
        <v>5102</v>
      </c>
      <c r="D5010" s="8" t="s">
        <v>34</v>
      </c>
      <c r="E5010" s="16"/>
      <c r="F5010" s="17">
        <v>0.32377136862321199</v>
      </c>
      <c r="G5010" s="17">
        <v>0.5455565</v>
      </c>
      <c r="H5010" s="36">
        <v>112.8646</v>
      </c>
      <c r="I5010" s="36">
        <v>25.9756</v>
      </c>
      <c r="J5010" s="22">
        <v>495</v>
      </c>
      <c r="K5010" s="22">
        <v>147</v>
      </c>
      <c r="L5010" s="18">
        <v>0.2301</v>
      </c>
      <c r="M5010" s="19">
        <v>0.63457965000000005</v>
      </c>
      <c r="N5010" s="20">
        <v>0.2</v>
      </c>
      <c r="O5010" s="22">
        <f>IFERROR(VLOOKUP($C5010,'site totals'!$J$2:$K$607,2,FALSE),1)</f>
        <v>230.7706</v>
      </c>
      <c r="P5010" s="21"/>
      <c r="Q5010" s="18">
        <v>0.68483073670000005</v>
      </c>
      <c r="R5010" s="17">
        <v>0.32379999999999998</v>
      </c>
      <c r="S5010" s="18" t="str">
        <f>IF($A5010="site","",VLOOKUP($P5010,margin_ranges!$A$5:$D$10,4,FALSE)/100)</f>
        <v/>
      </c>
      <c r="T5010" s="22" t="str">
        <f>IF(A5010="placement",$J5010*MIN($Q5010,$S5010),"")</f>
        <v/>
      </c>
      <c r="U5010" s="22">
        <f>IF($A5010="placement",T5010,SUMIF($C$10:$C$6209,$C5010,$T$10:$T$6209))</f>
        <v>146.37</v>
      </c>
      <c r="V5010" s="37">
        <f t="shared" si="236"/>
        <v>4.1560234106817973E-2</v>
      </c>
      <c r="W5010" s="38"/>
      <c r="X5010" s="18" t="str">
        <f>IFERROR(MIN(VLOOKUP($W5010,margin_ranges!$A$5:$D$10,4,FALSE),$Q5010*100)/100,"")</f>
        <v/>
      </c>
      <c r="Y5010" s="6" t="str">
        <f t="shared" si="234"/>
        <v/>
      </c>
      <c r="Z5010" s="6">
        <f>IF($A5010="placement",Y5010,SUMIF($C$10:$C$6209,$C5010,$Y$10:$Y$6209))</f>
        <v>146.37</v>
      </c>
      <c r="AA5010" s="17">
        <f t="shared" si="235"/>
        <v>4.1560234106817973E-2</v>
      </c>
    </row>
    <row r="5011" spans="1:27" hidden="1" x14ac:dyDescent="0.3">
      <c r="A5011" s="8" t="s">
        <v>17</v>
      </c>
      <c r="B5011" s="8" t="s">
        <v>1300</v>
      </c>
      <c r="C5011" s="8" t="s">
        <v>1301</v>
      </c>
      <c r="D5011" s="8" t="s">
        <v>1305</v>
      </c>
      <c r="E5011" s="8" t="s">
        <v>1306</v>
      </c>
      <c r="F5011" s="29">
        <v>0.28999999999999998</v>
      </c>
      <c r="G5011" s="29">
        <v>0</v>
      </c>
      <c r="H5011" s="30">
        <v>8.4319000000000006</v>
      </c>
      <c r="I5011" s="30">
        <v>2.4611999999999998</v>
      </c>
      <c r="J5011" s="14">
        <v>24</v>
      </c>
      <c r="K5011" s="14">
        <v>6</v>
      </c>
      <c r="L5011" s="12">
        <v>0.29189999999999999</v>
      </c>
      <c r="M5011" s="7">
        <v>0.32843254</v>
      </c>
      <c r="N5011" s="31">
        <v>0.01</v>
      </c>
      <c r="O5011" s="14">
        <f>IFERROR(VLOOKUP($C5011,'site totals'!$J$2:$K$607,2,FALSE),1)</f>
        <v>228.90799999999999</v>
      </c>
      <c r="P5011" s="32" t="s">
        <v>22</v>
      </c>
      <c r="Q5011" s="12">
        <v>0.96955234700000004</v>
      </c>
      <c r="R5011" s="29">
        <v>0.28999999999999998</v>
      </c>
      <c r="S5011" s="2">
        <f>IF($A5011="site","",VLOOKUP($P5011,margin_ranges!$A$5:$D$10,4,FALSE)/100)</f>
        <v>0.29749999999999999</v>
      </c>
      <c r="T5011" s="6">
        <f>IF(A5011="placement",$J5011*MIN($Q5011,$S5011),"")</f>
        <v>7.14</v>
      </c>
      <c r="U5011" s="6">
        <f>IF($A5011="placement",T5011,SUMIF($C$10:$C$6209,$C5011,$T$10:$T$6209))</f>
        <v>7.14</v>
      </c>
      <c r="V5011" s="34">
        <f t="shared" si="236"/>
        <v>-1.0563380281690127E-2</v>
      </c>
      <c r="W5011" s="24"/>
      <c r="X5011" s="2" t="str">
        <f>IFERROR(MIN(VLOOKUP($W5011,margin_ranges!$A$5:$D$10,4,FALSE),$Q5011*100)/100,"")</f>
        <v/>
      </c>
      <c r="Y5011" s="6">
        <f t="shared" si="234"/>
        <v>7.14</v>
      </c>
      <c r="Z5011" s="6">
        <f>IF($A5011="placement",Y5011,SUMIF($C$10:$C$6209,$C5011,$Y$10:$Y$6209))</f>
        <v>7.14</v>
      </c>
      <c r="AA5011" s="17">
        <f t="shared" si="235"/>
        <v>-1.0563380281690127E-2</v>
      </c>
    </row>
    <row r="5012" spans="1:27" hidden="1" x14ac:dyDescent="0.3">
      <c r="A5012" s="8" t="s">
        <v>17</v>
      </c>
      <c r="B5012" s="8" t="s">
        <v>1300</v>
      </c>
      <c r="C5012" s="8" t="s">
        <v>1301</v>
      </c>
      <c r="D5012" s="8" t="s">
        <v>1307</v>
      </c>
      <c r="E5012" s="8" t="s">
        <v>1308</v>
      </c>
      <c r="F5012" s="29">
        <v>0.28999999999999998</v>
      </c>
      <c r="G5012" s="29">
        <v>0</v>
      </c>
      <c r="H5012" s="30">
        <v>4.6196999999999999</v>
      </c>
      <c r="I5012" s="30">
        <v>2.2246000000000001</v>
      </c>
      <c r="J5012" s="14">
        <v>19</v>
      </c>
      <c r="K5012" s="14">
        <v>5</v>
      </c>
      <c r="L5012" s="12">
        <v>0.48159999999999997</v>
      </c>
      <c r="M5012" s="7">
        <v>0.27958902000000002</v>
      </c>
      <c r="N5012" s="31">
        <v>0.01</v>
      </c>
      <c r="O5012" s="14">
        <f>IFERROR(VLOOKUP($C5012,'site totals'!$J$2:$K$607,2,FALSE),1)</f>
        <v>228.90799999999999</v>
      </c>
      <c r="P5012" s="32" t="s">
        <v>22</v>
      </c>
      <c r="Q5012" s="12">
        <v>0.96423321620000002</v>
      </c>
      <c r="R5012" s="29">
        <v>0.28999999999999998</v>
      </c>
      <c r="S5012" s="2">
        <f>IF($A5012="site","",VLOOKUP($P5012,margin_ranges!$A$5:$D$10,4,FALSE)/100)</f>
        <v>0.29749999999999999</v>
      </c>
      <c r="T5012" s="6">
        <f>IF(A5012="placement",$J5012*MIN($Q5012,$S5012),"")</f>
        <v>5.6524999999999999</v>
      </c>
      <c r="U5012" s="6">
        <f>IF($A5012="placement",T5012,SUMIF($C$10:$C$6209,$C5012,$T$10:$T$6209))</f>
        <v>5.6524999999999999</v>
      </c>
      <c r="V5012" s="34">
        <f t="shared" si="236"/>
        <v>-1.0563380281690016E-2</v>
      </c>
      <c r="W5012" s="24"/>
      <c r="X5012" s="2" t="str">
        <f>IFERROR(MIN(VLOOKUP($W5012,margin_ranges!$A$5:$D$10,4,FALSE),$Q5012*100)/100,"")</f>
        <v/>
      </c>
      <c r="Y5012" s="6">
        <f t="shared" si="234"/>
        <v>5.6524999999999999</v>
      </c>
      <c r="Z5012" s="6">
        <f>IF($A5012="placement",Y5012,SUMIF($C$10:$C$6209,$C5012,$Y$10:$Y$6209))</f>
        <v>5.6524999999999999</v>
      </c>
      <c r="AA5012" s="29">
        <f t="shared" si="235"/>
        <v>-1.0563380281690016E-2</v>
      </c>
    </row>
    <row r="5013" spans="1:27" hidden="1" x14ac:dyDescent="0.3">
      <c r="A5013" s="8" t="s">
        <v>17</v>
      </c>
      <c r="B5013" s="8" t="s">
        <v>1300</v>
      </c>
      <c r="C5013" s="8" t="s">
        <v>1301</v>
      </c>
      <c r="D5013" s="8" t="s">
        <v>1304</v>
      </c>
      <c r="E5013" s="8" t="s">
        <v>361</v>
      </c>
      <c r="F5013" s="29">
        <v>0.28999999999999998</v>
      </c>
      <c r="G5013" s="29">
        <v>0</v>
      </c>
      <c r="H5013" s="30">
        <v>6.5068999999999999</v>
      </c>
      <c r="I5013" s="30">
        <v>3.3675999999999999</v>
      </c>
      <c r="J5013" s="14">
        <v>29</v>
      </c>
      <c r="K5013" s="14">
        <v>7</v>
      </c>
      <c r="L5013" s="12">
        <v>0.51749999999999996</v>
      </c>
      <c r="M5013" s="7">
        <v>0.28816867000000002</v>
      </c>
      <c r="N5013" s="31">
        <v>0.06</v>
      </c>
      <c r="O5013" s="14">
        <f>IFERROR(VLOOKUP($C5013,'site totals'!$J$2:$K$607,2,FALSE),1)</f>
        <v>228.90799999999999</v>
      </c>
      <c r="P5013" s="32" t="s">
        <v>22</v>
      </c>
      <c r="Q5013" s="12">
        <v>0.7917886059</v>
      </c>
      <c r="R5013" s="29">
        <v>0.28999999999999998</v>
      </c>
      <c r="S5013" s="2">
        <f>IF($A5013="site","",VLOOKUP($P5013,margin_ranges!$A$5:$D$10,4,FALSE)/100)</f>
        <v>0.29749999999999999</v>
      </c>
      <c r="T5013" s="6">
        <f>IF(A5013="placement",$J5013*MIN($Q5013,$S5013),"")</f>
        <v>8.6274999999999995</v>
      </c>
      <c r="U5013" s="6">
        <f>IF($A5013="placement",T5013,SUMIF($C$10:$C$6209,$C5013,$T$10:$T$6209))</f>
        <v>8.6274999999999995</v>
      </c>
      <c r="V5013" s="34">
        <f t="shared" si="236"/>
        <v>-1.0563380281690016E-2</v>
      </c>
      <c r="W5013" s="24"/>
      <c r="X5013" s="2" t="str">
        <f>IFERROR(MIN(VLOOKUP($W5013,margin_ranges!$A$5:$D$10,4,FALSE),$Q5013*100)/100,"")</f>
        <v/>
      </c>
      <c r="Y5013" s="6">
        <f t="shared" si="234"/>
        <v>8.6274999999999995</v>
      </c>
      <c r="Z5013" s="6">
        <f>IF($A5013="placement",Y5013,SUMIF($C$10:$C$6209,$C5013,$Y$10:$Y$6209))</f>
        <v>8.6274999999999995</v>
      </c>
      <c r="AA5013" s="29">
        <f t="shared" si="235"/>
        <v>-1.0563380281690016E-2</v>
      </c>
    </row>
    <row r="5014" spans="1:27" hidden="1" x14ac:dyDescent="0.3">
      <c r="A5014" s="8" t="s">
        <v>17</v>
      </c>
      <c r="B5014" s="8" t="s">
        <v>1300</v>
      </c>
      <c r="C5014" s="8" t="s">
        <v>1301</v>
      </c>
      <c r="D5014" s="8" t="s">
        <v>1309</v>
      </c>
      <c r="E5014" s="8" t="s">
        <v>1310</v>
      </c>
      <c r="F5014" s="29">
        <v>0.28999999999999998</v>
      </c>
      <c r="G5014" s="29">
        <v>0</v>
      </c>
      <c r="H5014" s="30">
        <v>33.002600000000001</v>
      </c>
      <c r="I5014" s="30">
        <v>9.5228999999999999</v>
      </c>
      <c r="J5014" s="14">
        <v>39</v>
      </c>
      <c r="K5014" s="14">
        <v>10</v>
      </c>
      <c r="L5014" s="12">
        <v>0.28860000000000002</v>
      </c>
      <c r="M5014" s="7">
        <v>0.13716819</v>
      </c>
      <c r="N5014" s="31">
        <v>0.03</v>
      </c>
      <c r="O5014" s="14">
        <f>IFERROR(VLOOKUP($C5014,'site totals'!$J$2:$K$607,2,FALSE),1)</f>
        <v>228.90799999999999</v>
      </c>
      <c r="P5014" s="32" t="s">
        <v>22</v>
      </c>
      <c r="Q5014" s="12">
        <v>0.7812903967</v>
      </c>
      <c r="R5014" s="29">
        <v>0.28999999999999998</v>
      </c>
      <c r="S5014" s="2">
        <f>IF($A5014="site","",VLOOKUP($P5014,margin_ranges!$A$5:$D$10,4,FALSE)/100)</f>
        <v>0.29749999999999999</v>
      </c>
      <c r="T5014" s="6">
        <f>IF(A5014="placement",$J5014*MIN($Q5014,$S5014),"")</f>
        <v>11.602499999999999</v>
      </c>
      <c r="U5014" s="6">
        <f>IF($A5014="placement",T5014,SUMIF($C$10:$C$6209,$C5014,$T$10:$T$6209))</f>
        <v>11.602499999999999</v>
      </c>
      <c r="V5014" s="34">
        <f t="shared" si="236"/>
        <v>-1.0563380281690016E-2</v>
      </c>
      <c r="W5014" s="24"/>
      <c r="X5014" s="2" t="str">
        <f>IFERROR(MIN(VLOOKUP($W5014,margin_ranges!$A$5:$D$10,4,FALSE),$Q5014*100)/100,"")</f>
        <v/>
      </c>
      <c r="Y5014" s="6">
        <f t="shared" si="234"/>
        <v>11.602499999999999</v>
      </c>
      <c r="Z5014" s="6">
        <f>IF($A5014="placement",Y5014,SUMIF($C$10:$C$6209,$C5014,$Y$10:$Y$6209))</f>
        <v>11.602499999999999</v>
      </c>
      <c r="AA5014" s="29">
        <f t="shared" si="235"/>
        <v>-1.0563380281690016E-2</v>
      </c>
    </row>
    <row r="5015" spans="1:27" hidden="1" x14ac:dyDescent="0.3">
      <c r="A5015" s="8" t="s">
        <v>17</v>
      </c>
      <c r="B5015" s="8" t="s">
        <v>1300</v>
      </c>
      <c r="C5015" s="8" t="s">
        <v>1301</v>
      </c>
      <c r="D5015" s="8" t="s">
        <v>1311</v>
      </c>
      <c r="E5015" s="8" t="s">
        <v>1312</v>
      </c>
      <c r="F5015" s="29">
        <v>0.33999999999999903</v>
      </c>
      <c r="G5015" s="29">
        <v>0</v>
      </c>
      <c r="H5015" s="30">
        <v>10.856199999999999</v>
      </c>
      <c r="I5015" s="30">
        <v>4.7114000000000003</v>
      </c>
      <c r="J5015" s="14">
        <v>46</v>
      </c>
      <c r="K5015" s="14">
        <v>14</v>
      </c>
      <c r="L5015" s="12">
        <v>0.434</v>
      </c>
      <c r="M5015" s="7">
        <v>0.32471497999999999</v>
      </c>
      <c r="N5015" s="31">
        <v>0.06</v>
      </c>
      <c r="O5015" s="14">
        <f>IFERROR(VLOOKUP($C5015,'site totals'!$J$2:$K$607,2,FALSE),1)</f>
        <v>228.90799999999999</v>
      </c>
      <c r="P5015" s="32" t="s">
        <v>22</v>
      </c>
      <c r="Q5015" s="12">
        <v>0.81522256770000001</v>
      </c>
      <c r="R5015" s="29">
        <v>0.34</v>
      </c>
      <c r="S5015" s="2">
        <f>IF($A5015="site","",VLOOKUP($P5015,margin_ranges!$A$5:$D$10,4,FALSE)/100)</f>
        <v>0.29749999999999999</v>
      </c>
      <c r="T5015" s="6">
        <f>IF(A5015="placement",$J5015*MIN($Q5015,$S5015),"")</f>
        <v>13.684999999999999</v>
      </c>
      <c r="U5015" s="6">
        <f>IF($A5015="placement",T5015,SUMIF($C$10:$C$6209,$C5015,$T$10:$T$6209))</f>
        <v>13.684999999999999</v>
      </c>
      <c r="V5015" s="34">
        <f t="shared" si="236"/>
        <v>6.4393939393939448E-2</v>
      </c>
      <c r="W5015" s="24"/>
      <c r="X5015" s="2" t="str">
        <f>IFERROR(MIN(VLOOKUP($W5015,margin_ranges!$A$5:$D$10,4,FALSE),$Q5015*100)/100,"")</f>
        <v/>
      </c>
      <c r="Y5015" s="6">
        <f t="shared" si="234"/>
        <v>13.684999999999999</v>
      </c>
      <c r="Z5015" s="6">
        <f>IF($A5015="placement",Y5015,SUMIF($C$10:$C$6209,$C5015,$Y$10:$Y$6209))</f>
        <v>13.684999999999999</v>
      </c>
      <c r="AA5015" s="29">
        <f t="shared" si="235"/>
        <v>6.4393939393939448E-2</v>
      </c>
    </row>
    <row r="5016" spans="1:27" hidden="1" x14ac:dyDescent="0.3">
      <c r="A5016" s="8" t="s">
        <v>17</v>
      </c>
      <c r="B5016" s="8" t="s">
        <v>1300</v>
      </c>
      <c r="C5016" s="8" t="s">
        <v>1301</v>
      </c>
      <c r="D5016" s="8" t="s">
        <v>1302</v>
      </c>
      <c r="E5016" s="8" t="s">
        <v>1303</v>
      </c>
      <c r="F5016" s="29">
        <v>0.33999999999999903</v>
      </c>
      <c r="G5016" s="29">
        <v>1</v>
      </c>
      <c r="H5016" s="30">
        <v>85.212599999999995</v>
      </c>
      <c r="I5016" s="30">
        <v>23.952500000000001</v>
      </c>
      <c r="J5016" s="14">
        <v>237</v>
      </c>
      <c r="K5016" s="14">
        <v>73</v>
      </c>
      <c r="L5016" s="12">
        <v>0.28110000000000002</v>
      </c>
      <c r="M5016" s="7">
        <v>0.33019696999999998</v>
      </c>
      <c r="N5016" s="31">
        <v>0.02</v>
      </c>
      <c r="O5016" s="14">
        <f>IFERROR(VLOOKUP($C5016,'site totals'!$J$2:$K$607,2,FALSE),1)</f>
        <v>228.90799999999999</v>
      </c>
      <c r="P5016" s="32" t="s">
        <v>22</v>
      </c>
      <c r="Q5016" s="12">
        <v>0.93943009180000003</v>
      </c>
      <c r="R5016" s="29">
        <v>0.34</v>
      </c>
      <c r="S5016" s="2">
        <f>IF($A5016="site","",VLOOKUP($P5016,margin_ranges!$A$5:$D$10,4,FALSE)/100)</f>
        <v>0.29749999999999999</v>
      </c>
      <c r="T5016" s="6">
        <f>IF(A5016="placement",$J5016*MIN($Q5016,$S5016),"")</f>
        <v>70.507499999999993</v>
      </c>
      <c r="U5016" s="6">
        <f>IF($A5016="placement",T5016,SUMIF($C$10:$C$6209,$C5016,$T$10:$T$6209))</f>
        <v>70.507499999999993</v>
      </c>
      <c r="V5016" s="34">
        <f t="shared" si="236"/>
        <v>6.4393939393939448E-2</v>
      </c>
      <c r="W5016" s="24"/>
      <c r="X5016" s="2" t="str">
        <f>IFERROR(MIN(VLOOKUP($W5016,margin_ranges!$A$5:$D$10,4,FALSE),$Q5016*100)/100,"")</f>
        <v/>
      </c>
      <c r="Y5016" s="6">
        <f t="shared" si="234"/>
        <v>70.507499999999993</v>
      </c>
      <c r="Z5016" s="6">
        <f>IF($A5016="placement",Y5016,SUMIF($C$10:$C$6209,$C5016,$Y$10:$Y$6209))</f>
        <v>70.507499999999993</v>
      </c>
      <c r="AA5016" s="29">
        <f t="shared" si="235"/>
        <v>6.4393939393939448E-2</v>
      </c>
    </row>
    <row r="5017" spans="1:27" hidden="1" x14ac:dyDescent="0.3">
      <c r="A5017" s="8" t="s">
        <v>17</v>
      </c>
      <c r="B5017" s="8" t="s">
        <v>1300</v>
      </c>
      <c r="C5017" s="8" t="s">
        <v>1301</v>
      </c>
      <c r="D5017" s="8" t="s">
        <v>1313</v>
      </c>
      <c r="E5017" s="8" t="s">
        <v>1314</v>
      </c>
      <c r="F5017" s="29">
        <v>0.33999999999999903</v>
      </c>
      <c r="G5017" s="29">
        <v>0</v>
      </c>
      <c r="H5017" s="30">
        <v>10.8215</v>
      </c>
      <c r="I5017" s="30">
        <v>8.6132000000000009</v>
      </c>
      <c r="J5017" s="14">
        <v>84</v>
      </c>
      <c r="K5017" s="14">
        <v>25</v>
      </c>
      <c r="L5017" s="12">
        <v>0.79590000000000005</v>
      </c>
      <c r="M5017" s="7">
        <v>0.32543517</v>
      </c>
      <c r="N5017" s="31">
        <v>0.02</v>
      </c>
      <c r="O5017" s="14">
        <f>IFERROR(VLOOKUP($C5017,'site totals'!$J$2:$K$607,2,FALSE),1)</f>
        <v>228.90799999999999</v>
      </c>
      <c r="P5017" s="32" t="s">
        <v>22</v>
      </c>
      <c r="Q5017" s="12">
        <v>0.93854382739999997</v>
      </c>
      <c r="R5017" s="29">
        <v>0.34</v>
      </c>
      <c r="S5017" s="2">
        <f>IF($A5017="site","",VLOOKUP($P5017,margin_ranges!$A$5:$D$10,4,FALSE)/100)</f>
        <v>0.29749999999999999</v>
      </c>
      <c r="T5017" s="6">
        <f>IF(A5017="placement",$J5017*MIN($Q5017,$S5017),"")</f>
        <v>24.99</v>
      </c>
      <c r="U5017" s="6">
        <f>IF($A5017="placement",T5017,SUMIF($C$10:$C$6209,$C5017,$T$10:$T$6209))</f>
        <v>24.99</v>
      </c>
      <c r="V5017" s="34">
        <f t="shared" si="236"/>
        <v>6.439393939393967E-2</v>
      </c>
      <c r="W5017" s="24"/>
      <c r="X5017" s="2" t="str">
        <f>IFERROR(MIN(VLOOKUP($W5017,margin_ranges!$A$5:$D$10,4,FALSE),$Q5017*100)/100,"")</f>
        <v/>
      </c>
      <c r="Y5017" s="6">
        <f t="shared" si="234"/>
        <v>24.99</v>
      </c>
      <c r="Z5017" s="6">
        <f>IF($A5017="placement",Y5017,SUMIF($C$10:$C$6209,$C5017,$Y$10:$Y$6209))</f>
        <v>24.99</v>
      </c>
      <c r="AA5017" s="29">
        <f t="shared" si="235"/>
        <v>6.439393939393967E-2</v>
      </c>
    </row>
    <row r="5018" spans="1:27" x14ac:dyDescent="0.3">
      <c r="A5018" s="16" t="s">
        <v>33</v>
      </c>
      <c r="B5018" s="16" t="s">
        <v>1300</v>
      </c>
      <c r="C5018" s="16" t="s">
        <v>1301</v>
      </c>
      <c r="D5018" s="8" t="s">
        <v>34</v>
      </c>
      <c r="E5018" s="16"/>
      <c r="F5018" s="17">
        <v>0.326857191535463</v>
      </c>
      <c r="G5018" s="17">
        <v>0.4837166</v>
      </c>
      <c r="H5018" s="36">
        <v>167.09630000000001</v>
      </c>
      <c r="I5018" s="36">
        <v>56.265000000000001</v>
      </c>
      <c r="J5018" s="22">
        <v>491</v>
      </c>
      <c r="K5018" s="22">
        <v>143</v>
      </c>
      <c r="L5018" s="18">
        <v>0.3367</v>
      </c>
      <c r="M5018" s="19">
        <v>0.29059932999999999</v>
      </c>
      <c r="N5018" s="20">
        <v>2.6773000000000002E-2</v>
      </c>
      <c r="O5018" s="22">
        <f>IFERROR(VLOOKUP($C5018,'site totals'!$J$2:$K$607,2,FALSE),1)</f>
        <v>228.90799999999999</v>
      </c>
      <c r="P5018" s="21"/>
      <c r="Q5018" s="18">
        <v>0.90786971260000005</v>
      </c>
      <c r="R5018" s="17">
        <v>0.32690000000000002</v>
      </c>
      <c r="S5018" s="18" t="str">
        <f>IF($A5018="site","",VLOOKUP($P5018,margin_ranges!$A$5:$D$10,4,FALSE)/100)</f>
        <v/>
      </c>
      <c r="T5018" s="22" t="str">
        <f>IF(A5018="placement",$J5018*MIN($Q5018,$S5018),"")</f>
        <v/>
      </c>
      <c r="U5018" s="22">
        <f>IF($A5018="placement",T5018,SUMIF($C$10:$C$6209,$C5018,$T$10:$T$6209))</f>
        <v>142.20499999999998</v>
      </c>
      <c r="V5018" s="37">
        <f t="shared" si="236"/>
        <v>5.5380748889307885E-2</v>
      </c>
      <c r="W5018" s="38"/>
      <c r="X5018" s="18" t="str">
        <f>IFERROR(MIN(VLOOKUP($W5018,margin_ranges!$A$5:$D$10,4,FALSE),$Q5018*100)/100,"")</f>
        <v/>
      </c>
      <c r="Y5018" s="6" t="str">
        <f t="shared" si="234"/>
        <v/>
      </c>
      <c r="Z5018" s="6">
        <f>IF($A5018="placement",Y5018,SUMIF($C$10:$C$6209,$C5018,$Y$10:$Y$6209))</f>
        <v>142.20499999999998</v>
      </c>
      <c r="AA5018" s="17">
        <f t="shared" si="235"/>
        <v>5.5380748889307885E-2</v>
      </c>
    </row>
    <row r="5019" spans="1:27" hidden="1" x14ac:dyDescent="0.3">
      <c r="A5019" s="8" t="s">
        <v>17</v>
      </c>
      <c r="B5019" s="8" t="s">
        <v>8758</v>
      </c>
      <c r="C5019" s="8" t="s">
        <v>8759</v>
      </c>
      <c r="D5019" s="8" t="s">
        <v>8760</v>
      </c>
      <c r="E5019" s="8" t="s">
        <v>8761</v>
      </c>
      <c r="F5019" s="29">
        <v>0.3</v>
      </c>
      <c r="G5019" s="29">
        <v>1</v>
      </c>
      <c r="H5019" s="30">
        <v>40.825499999999998</v>
      </c>
      <c r="I5019" s="30">
        <v>27.354299999999999</v>
      </c>
      <c r="J5019" s="14">
        <v>72</v>
      </c>
      <c r="K5019" s="14">
        <v>22</v>
      </c>
      <c r="L5019" s="12">
        <v>0.67</v>
      </c>
      <c r="M5019" s="7">
        <v>8.7504180000000001E-2</v>
      </c>
      <c r="N5019" s="31">
        <v>0.05</v>
      </c>
      <c r="O5019" s="14">
        <f>IFERROR(VLOOKUP($C5019,'site totals'!$J$2:$K$607,2,FALSE),1)</f>
        <v>227.65199999999999</v>
      </c>
      <c r="P5019" s="32" t="s">
        <v>91</v>
      </c>
      <c r="Q5019" s="12">
        <v>0.42859871199999999</v>
      </c>
      <c r="R5019" s="29">
        <v>0.3</v>
      </c>
      <c r="S5019" s="2">
        <f>IF($A5019="site","",VLOOKUP($P5019,margin_ranges!$A$5:$D$10,4,FALSE)/100)</f>
        <v>0.29749999999999999</v>
      </c>
      <c r="T5019" s="6">
        <f>IF(A5019="placement",$J5019*MIN($Q5019,$S5019),"")</f>
        <v>21.419999999999998</v>
      </c>
      <c r="U5019" s="6">
        <f>IF($A5019="placement",T5019,SUMIF($C$10:$C$6209,$C5019,$T$10:$T$6209))</f>
        <v>21.419999999999998</v>
      </c>
      <c r="V5019" s="34">
        <f t="shared" si="236"/>
        <v>3.5714285714285587E-3</v>
      </c>
      <c r="W5019" s="24"/>
      <c r="X5019" s="2" t="str">
        <f>IFERROR(MIN(VLOOKUP($W5019,margin_ranges!$A$5:$D$10,4,FALSE),$Q5019*100)/100,"")</f>
        <v/>
      </c>
      <c r="Y5019" s="6">
        <f t="shared" si="234"/>
        <v>21.419999999999998</v>
      </c>
      <c r="Z5019" s="6">
        <f>IF($A5019="placement",Y5019,SUMIF($C$10:$C$6209,$C5019,$Y$10:$Y$6209))</f>
        <v>21.419999999999998</v>
      </c>
      <c r="AA5019" s="29">
        <f t="shared" si="235"/>
        <v>3.5714285714285587E-3</v>
      </c>
    </row>
    <row r="5020" spans="1:27" hidden="1" x14ac:dyDescent="0.3">
      <c r="A5020" s="8" t="s">
        <v>17</v>
      </c>
      <c r="B5020" s="8" t="s">
        <v>8758</v>
      </c>
      <c r="C5020" s="8" t="s">
        <v>8759</v>
      </c>
      <c r="D5020" s="8" t="s">
        <v>8762</v>
      </c>
      <c r="E5020" s="8" t="s">
        <v>8763</v>
      </c>
      <c r="F5020" s="29">
        <v>0.3</v>
      </c>
      <c r="G5020" s="29">
        <v>1</v>
      </c>
      <c r="H5020" s="30">
        <v>77.695300000000003</v>
      </c>
      <c r="I5020" s="30">
        <v>55.523000000000003</v>
      </c>
      <c r="J5020" s="14">
        <v>110</v>
      </c>
      <c r="K5020" s="14">
        <v>33</v>
      </c>
      <c r="L5020" s="12">
        <v>0.71460000000000001</v>
      </c>
      <c r="M5020" s="7">
        <v>6.5771969999999999E-2</v>
      </c>
      <c r="N5020" s="31">
        <v>0.01</v>
      </c>
      <c r="O5020" s="14">
        <f>IFERROR(VLOOKUP($C5020,'site totals'!$J$2:$K$607,2,FALSE),1)</f>
        <v>227.65199999999999</v>
      </c>
      <c r="P5020" s="32" t="s">
        <v>91</v>
      </c>
      <c r="Q5020" s="12">
        <v>0.84795955089999997</v>
      </c>
      <c r="R5020" s="29">
        <v>0.3</v>
      </c>
      <c r="S5020" s="2">
        <f>IF($A5020="site","",VLOOKUP($P5020,margin_ranges!$A$5:$D$10,4,FALSE)/100)</f>
        <v>0.29749999999999999</v>
      </c>
      <c r="T5020" s="6">
        <f>IF(A5020="placement",$J5020*MIN($Q5020,$S5020),"")</f>
        <v>32.725000000000001</v>
      </c>
      <c r="U5020" s="6">
        <f>IF($A5020="placement",T5020,SUMIF($C$10:$C$6209,$C5020,$T$10:$T$6209))</f>
        <v>32.725000000000001</v>
      </c>
      <c r="V5020" s="34">
        <f t="shared" si="236"/>
        <v>3.5714285714285587E-3</v>
      </c>
      <c r="W5020" s="24"/>
      <c r="X5020" s="2" t="str">
        <f>IFERROR(MIN(VLOOKUP($W5020,margin_ranges!$A$5:$D$10,4,FALSE),$Q5020*100)/100,"")</f>
        <v/>
      </c>
      <c r="Y5020" s="6">
        <f t="shared" si="234"/>
        <v>32.725000000000001</v>
      </c>
      <c r="Z5020" s="6">
        <f>IF($A5020="placement",Y5020,SUMIF($C$10:$C$6209,$C5020,$Y$10:$Y$6209))</f>
        <v>32.725000000000001</v>
      </c>
      <c r="AA5020" s="29">
        <f t="shared" si="235"/>
        <v>3.5714285714285587E-3</v>
      </c>
    </row>
    <row r="5021" spans="1:27" hidden="1" x14ac:dyDescent="0.3">
      <c r="A5021" s="8" t="s">
        <v>17</v>
      </c>
      <c r="B5021" s="8" t="s">
        <v>8758</v>
      </c>
      <c r="C5021" s="8" t="s">
        <v>8759</v>
      </c>
      <c r="D5021" s="8" t="s">
        <v>8764</v>
      </c>
      <c r="E5021" s="8" t="s">
        <v>8765</v>
      </c>
      <c r="F5021" s="29">
        <v>0.34</v>
      </c>
      <c r="G5021" s="29">
        <v>1</v>
      </c>
      <c r="H5021" s="30">
        <v>76.789100000000005</v>
      </c>
      <c r="I5021" s="30">
        <v>39.239800000000002</v>
      </c>
      <c r="J5021" s="14">
        <v>301</v>
      </c>
      <c r="K5021" s="14">
        <v>93</v>
      </c>
      <c r="L5021" s="12">
        <v>0.51100000000000001</v>
      </c>
      <c r="M5021" s="7">
        <v>0.25573298</v>
      </c>
      <c r="N5021" s="31">
        <v>0.01</v>
      </c>
      <c r="O5021" s="14">
        <f>IFERROR(VLOOKUP($C5021,'site totals'!$J$2:$K$607,2,FALSE),1)</f>
        <v>227.65199999999999</v>
      </c>
      <c r="P5021" s="32" t="s">
        <v>22</v>
      </c>
      <c r="Q5021" s="12">
        <v>0.96089671269999999</v>
      </c>
      <c r="R5021" s="29">
        <v>0.34</v>
      </c>
      <c r="S5021" s="2">
        <f>IF($A5021="site","",VLOOKUP($P5021,margin_ranges!$A$5:$D$10,4,FALSE)/100)</f>
        <v>0.29749999999999999</v>
      </c>
      <c r="T5021" s="6">
        <f>IF(A5021="placement",$J5021*MIN($Q5021,$S5021),"")</f>
        <v>89.547499999999999</v>
      </c>
      <c r="U5021" s="6">
        <f>IF($A5021="placement",T5021,SUMIF($C$10:$C$6209,$C5021,$T$10:$T$6209))</f>
        <v>89.547499999999999</v>
      </c>
      <c r="V5021" s="34">
        <f t="shared" si="236"/>
        <v>6.4393939393939448E-2</v>
      </c>
      <c r="W5021" s="24"/>
      <c r="X5021" s="2" t="str">
        <f>IFERROR(MIN(VLOOKUP($W5021,margin_ranges!$A$5:$D$10,4,FALSE),$Q5021*100)/100,"")</f>
        <v/>
      </c>
      <c r="Y5021" s="6">
        <f t="shared" si="234"/>
        <v>89.547499999999999</v>
      </c>
      <c r="Z5021" s="6">
        <f>IF($A5021="placement",Y5021,SUMIF($C$10:$C$6209,$C5021,$Y$10:$Y$6209))</f>
        <v>89.547499999999999</v>
      </c>
      <c r="AA5021" s="17">
        <f t="shared" si="235"/>
        <v>6.4393939393939448E-2</v>
      </c>
    </row>
    <row r="5022" spans="1:27" x14ac:dyDescent="0.3">
      <c r="A5022" s="16" t="s">
        <v>33</v>
      </c>
      <c r="B5022" s="16" t="s">
        <v>8758</v>
      </c>
      <c r="C5022" s="16" t="s">
        <v>8759</v>
      </c>
      <c r="D5022" s="8" t="s">
        <v>34</v>
      </c>
      <c r="E5022" s="16"/>
      <c r="F5022" s="17">
        <v>0.32412986927415499</v>
      </c>
      <c r="G5022" s="17">
        <v>0.98890104000000001</v>
      </c>
      <c r="H5022" s="36">
        <v>200.88079999999999</v>
      </c>
      <c r="I5022" s="36">
        <v>125.3091</v>
      </c>
      <c r="J5022" s="22">
        <v>488</v>
      </c>
      <c r="K5022" s="22">
        <v>148</v>
      </c>
      <c r="L5022" s="18">
        <v>0.62380000000000002</v>
      </c>
      <c r="M5022" s="19">
        <v>0.12976599999999999</v>
      </c>
      <c r="N5022" s="20">
        <v>1.8731999999999999E-2</v>
      </c>
      <c r="O5022" s="22">
        <f>IFERROR(VLOOKUP($C5022,'site totals'!$J$2:$K$607,2,FALSE),1)</f>
        <v>227.65199999999999</v>
      </c>
      <c r="P5022" s="21"/>
      <c r="Q5022" s="18">
        <v>0.85564786000000004</v>
      </c>
      <c r="R5022" s="17">
        <v>0.3241</v>
      </c>
      <c r="S5022" s="18" t="str">
        <f>IF($A5022="site","",VLOOKUP($P5022,margin_ranges!$A$5:$D$10,4,FALSE)/100)</f>
        <v/>
      </c>
      <c r="T5022" s="22" t="str">
        <f>IF(A5022="placement",$J5022*MIN($Q5022,$S5022),"")</f>
        <v/>
      </c>
      <c r="U5022" s="22">
        <f>IF($A5022="placement",T5022,SUMIF($C$10:$C$6209,$C5022,$T$10:$T$6209))</f>
        <v>143.6925</v>
      </c>
      <c r="V5022" s="37">
        <f t="shared" si="236"/>
        <v>4.3864707408943771E-2</v>
      </c>
      <c r="W5022" s="38"/>
      <c r="X5022" s="18" t="str">
        <f>IFERROR(MIN(VLOOKUP($W5022,margin_ranges!$A$5:$D$10,4,FALSE),$Q5022*100)/100,"")</f>
        <v/>
      </c>
      <c r="Y5022" s="6" t="str">
        <f t="shared" si="234"/>
        <v/>
      </c>
      <c r="Z5022" s="6">
        <f>IF($A5022="placement",Y5022,SUMIF($C$10:$C$6209,$C5022,$Y$10:$Y$6209))</f>
        <v>143.6925</v>
      </c>
      <c r="AA5022" s="17">
        <f t="shared" si="235"/>
        <v>4.3864707408943771E-2</v>
      </c>
    </row>
    <row r="5023" spans="1:27" hidden="1" x14ac:dyDescent="0.3">
      <c r="A5023" s="8" t="s">
        <v>17</v>
      </c>
      <c r="B5023" s="8" t="s">
        <v>5740</v>
      </c>
      <c r="C5023" s="8" t="s">
        <v>5741</v>
      </c>
      <c r="D5023" s="8" t="s">
        <v>12054</v>
      </c>
      <c r="E5023" s="8" t="s">
        <v>12055</v>
      </c>
      <c r="F5023" s="29">
        <v>0.25</v>
      </c>
      <c r="G5023" s="29">
        <v>0</v>
      </c>
      <c r="H5023" s="30">
        <v>17.210799999999999</v>
      </c>
      <c r="I5023" s="30">
        <v>1.9529000000000001</v>
      </c>
      <c r="J5023" s="14">
        <v>87</v>
      </c>
      <c r="K5023" s="14">
        <v>22</v>
      </c>
      <c r="L5023" s="12">
        <v>0.1135</v>
      </c>
      <c r="M5023" s="7">
        <v>1.47684711</v>
      </c>
      <c r="N5023" s="31">
        <v>1</v>
      </c>
      <c r="O5023" s="14">
        <f>IFERROR(VLOOKUP($C5023,'site totals'!$J$2:$K$607,2,FALSE),1)</f>
        <v>222.9203</v>
      </c>
      <c r="P5023" s="32" t="s">
        <v>22</v>
      </c>
      <c r="Q5023" s="12">
        <v>0.32288183869999998</v>
      </c>
      <c r="R5023" s="29">
        <v>0.25</v>
      </c>
      <c r="S5023" s="2">
        <f>IF($A5023="site","",VLOOKUP($P5023,margin_ranges!$A$5:$D$10,4,FALSE)/100)</f>
        <v>0.29749999999999999</v>
      </c>
      <c r="T5023" s="6">
        <f>IF(A5023="placement",$J5023*MIN($Q5023,$S5023),"")</f>
        <v>25.8825</v>
      </c>
      <c r="U5023" s="6">
        <f>IF($A5023="placement",T5023,SUMIF($C$10:$C$6209,$C5023,$T$10:$T$6209))</f>
        <v>25.8825</v>
      </c>
      <c r="V5023" s="34">
        <f t="shared" si="236"/>
        <v>-6.3333333333333353E-2</v>
      </c>
      <c r="W5023" s="24"/>
      <c r="X5023" s="2" t="str">
        <f>IFERROR(MIN(VLOOKUP($W5023,margin_ranges!$A$5:$D$10,4,FALSE),$Q5023*100)/100,"")</f>
        <v/>
      </c>
      <c r="Y5023" s="6">
        <f t="shared" si="234"/>
        <v>25.8825</v>
      </c>
      <c r="Z5023" s="6">
        <f>IF($A5023="placement",Y5023,SUMIF($C$10:$C$6209,$C5023,$Y$10:$Y$6209))</f>
        <v>25.8825</v>
      </c>
      <c r="AA5023" s="29">
        <f t="shared" si="235"/>
        <v>-6.3333333333333353E-2</v>
      </c>
    </row>
    <row r="5024" spans="1:27" hidden="1" x14ac:dyDescent="0.3">
      <c r="A5024" s="8" t="s">
        <v>17</v>
      </c>
      <c r="B5024" s="8" t="s">
        <v>5740</v>
      </c>
      <c r="C5024" s="8" t="s">
        <v>5741</v>
      </c>
      <c r="D5024" s="8" t="s">
        <v>12052</v>
      </c>
      <c r="E5024" s="8" t="s">
        <v>12053</v>
      </c>
      <c r="F5024" s="29">
        <v>0.25</v>
      </c>
      <c r="G5024" s="29">
        <v>0</v>
      </c>
      <c r="H5024" s="30">
        <v>19.410900000000002</v>
      </c>
      <c r="I5024" s="30">
        <v>4.1896000000000004</v>
      </c>
      <c r="J5024" s="14">
        <v>181</v>
      </c>
      <c r="K5024" s="14">
        <v>45</v>
      </c>
      <c r="L5024" s="12">
        <v>0.21579999999999999</v>
      </c>
      <c r="M5024" s="7">
        <v>1.4367425899999999</v>
      </c>
      <c r="N5024" s="31">
        <v>1</v>
      </c>
      <c r="O5024" s="14">
        <f>IFERROR(VLOOKUP($C5024,'site totals'!$J$2:$K$607,2,FALSE),1)</f>
        <v>222.9203</v>
      </c>
      <c r="P5024" s="32" t="s">
        <v>22</v>
      </c>
      <c r="Q5024" s="12">
        <v>0.30398109899999998</v>
      </c>
      <c r="R5024" s="29">
        <v>0.25</v>
      </c>
      <c r="S5024" s="2">
        <f>IF($A5024="site","",VLOOKUP($P5024,margin_ranges!$A$5:$D$10,4,FALSE)/100)</f>
        <v>0.29749999999999999</v>
      </c>
      <c r="T5024" s="6">
        <f>IF(A5024="placement",$J5024*MIN($Q5024,$S5024),"")</f>
        <v>53.847499999999997</v>
      </c>
      <c r="U5024" s="6">
        <f>IF($A5024="placement",T5024,SUMIF($C$10:$C$6209,$C5024,$T$10:$T$6209))</f>
        <v>53.847499999999997</v>
      </c>
      <c r="V5024" s="34">
        <f t="shared" si="236"/>
        <v>-6.3333333333333353E-2</v>
      </c>
      <c r="W5024" s="24"/>
      <c r="X5024" s="2" t="str">
        <f>IFERROR(MIN(VLOOKUP($W5024,margin_ranges!$A$5:$D$10,4,FALSE),$Q5024*100)/100,"")</f>
        <v/>
      </c>
      <c r="Y5024" s="6">
        <f t="shared" ref="Y5024:Y5087" si="237">IF(A5024="placement",IF($X5024="",$T5024,$J5024*MIN($Q5024,$X5024)),"")</f>
        <v>53.847499999999997</v>
      </c>
      <c r="Z5024" s="6">
        <f>IF($A5024="placement",Y5024,SUMIF($C$10:$C$6209,$C5024,$Y$10:$Y$6209))</f>
        <v>53.847499999999997</v>
      </c>
      <c r="AA5024" s="29">
        <f t="shared" ref="AA5024:AA5087" si="238">($J5024-$Z5024)/($J5024*(1-$R5024))-1</f>
        <v>-6.3333333333333353E-2</v>
      </c>
    </row>
    <row r="5025" spans="1:27" hidden="1" x14ac:dyDescent="0.3">
      <c r="A5025" s="8" t="s">
        <v>17</v>
      </c>
      <c r="B5025" s="8" t="s">
        <v>5740</v>
      </c>
      <c r="C5025" s="8" t="s">
        <v>5741</v>
      </c>
      <c r="D5025" s="33" t="s">
        <v>12048</v>
      </c>
      <c r="E5025" s="8" t="s">
        <v>12049</v>
      </c>
      <c r="F5025" s="29">
        <v>0.241972552367194</v>
      </c>
      <c r="G5025" s="29">
        <v>0</v>
      </c>
      <c r="H5025" s="30">
        <v>1.8905000000000001</v>
      </c>
      <c r="I5025" s="30">
        <v>0.20610000000000001</v>
      </c>
      <c r="J5025" s="14">
        <v>10</v>
      </c>
      <c r="K5025" s="14">
        <v>2</v>
      </c>
      <c r="L5025" s="12">
        <v>0.109</v>
      </c>
      <c r="M5025" s="7">
        <v>1.5830561299999999</v>
      </c>
      <c r="N5025" s="31">
        <v>1.2</v>
      </c>
      <c r="O5025" s="14">
        <f>IFERROR(VLOOKUP($C5025,'site totals'!$J$2:$K$607,2,FALSE),1)</f>
        <v>222.9203</v>
      </c>
      <c r="P5025" s="32" t="s">
        <v>22</v>
      </c>
      <c r="Q5025" s="12">
        <v>0.24197255240000001</v>
      </c>
      <c r="R5025" s="29">
        <v>0.25</v>
      </c>
      <c r="S5025" s="2">
        <f>IF($A5025="site","",VLOOKUP($P5025,margin_ranges!$A$5:$D$10,4,FALSE)/100)</f>
        <v>0.29749999999999999</v>
      </c>
      <c r="T5025" s="6">
        <f>IF(A5025="placement",$J5025*MIN($Q5025,$S5025),"")</f>
        <v>2.419725524</v>
      </c>
      <c r="U5025" s="6">
        <f>IF($A5025="placement",T5025,SUMIF($C$10:$C$6209,$C5025,$T$10:$T$6209))</f>
        <v>2.419725524</v>
      </c>
      <c r="V5025" s="34">
        <f t="shared" si="236"/>
        <v>1.0703263466666613E-2</v>
      </c>
      <c r="W5025" s="24"/>
      <c r="X5025" s="2" t="str">
        <f>IFERROR(MIN(VLOOKUP($W5025,margin_ranges!$A$5:$D$10,4,FALSE),$Q5025*100)/100,"")</f>
        <v/>
      </c>
      <c r="Y5025" s="6">
        <f t="shared" si="237"/>
        <v>2.419725524</v>
      </c>
      <c r="Z5025" s="6">
        <f>IF($A5025="placement",Y5025,SUMIF($C$10:$C$6209,$C5025,$Y$10:$Y$6209))</f>
        <v>2.419725524</v>
      </c>
      <c r="AA5025" s="29">
        <f t="shared" si="238"/>
        <v>1.0703263466666613E-2</v>
      </c>
    </row>
    <row r="5026" spans="1:27" hidden="1" x14ac:dyDescent="0.3">
      <c r="A5026" s="8" t="s">
        <v>17</v>
      </c>
      <c r="B5026" s="8" t="s">
        <v>5740</v>
      </c>
      <c r="C5026" s="8" t="s">
        <v>5741</v>
      </c>
      <c r="D5026" s="8" t="s">
        <v>12050</v>
      </c>
      <c r="E5026" s="8" t="s">
        <v>12051</v>
      </c>
      <c r="F5026" s="29">
        <v>0.24467941939825</v>
      </c>
      <c r="G5026" s="29">
        <v>0</v>
      </c>
      <c r="H5026" s="30">
        <v>1.5933999999999999</v>
      </c>
      <c r="I5026" s="30">
        <v>0.2339</v>
      </c>
      <c r="J5026" s="14">
        <v>11</v>
      </c>
      <c r="K5026" s="14">
        <v>3</v>
      </c>
      <c r="L5026" s="12">
        <v>0.14680000000000001</v>
      </c>
      <c r="M5026" s="7">
        <v>1.58872938</v>
      </c>
      <c r="N5026" s="31">
        <v>1.2</v>
      </c>
      <c r="O5026" s="14">
        <f>IFERROR(VLOOKUP($C5026,'site totals'!$J$2:$K$607,2,FALSE),1)</f>
        <v>222.9203</v>
      </c>
      <c r="P5026" s="32" t="s">
        <v>22</v>
      </c>
      <c r="Q5026" s="12">
        <v>0.24467941939999999</v>
      </c>
      <c r="R5026" s="29">
        <v>0.25</v>
      </c>
      <c r="S5026" s="2">
        <f>IF($A5026="site","",VLOOKUP($P5026,margin_ranges!$A$5:$D$10,4,FALSE)/100)</f>
        <v>0.29749999999999999</v>
      </c>
      <c r="T5026" s="6">
        <f>IF(A5026="placement",$J5026*MIN($Q5026,$S5026),"")</f>
        <v>2.6914736133999999</v>
      </c>
      <c r="U5026" s="6">
        <f>IF($A5026="placement",T5026,SUMIF($C$10:$C$6209,$C5026,$T$10:$T$6209))</f>
        <v>2.6914736133999999</v>
      </c>
      <c r="V5026" s="34">
        <f t="shared" si="236"/>
        <v>7.0941074666668325E-3</v>
      </c>
      <c r="W5026" s="24"/>
      <c r="X5026" s="2" t="str">
        <f>IFERROR(MIN(VLOOKUP($W5026,margin_ranges!$A$5:$D$10,4,FALSE),$Q5026*100)/100,"")</f>
        <v/>
      </c>
      <c r="Y5026" s="6">
        <f t="shared" si="237"/>
        <v>2.6914736133999999</v>
      </c>
      <c r="Z5026" s="6">
        <f>IF($A5026="placement",Y5026,SUMIF($C$10:$C$6209,$C5026,$Y$10:$Y$6209))</f>
        <v>2.6914736133999999</v>
      </c>
      <c r="AA5026" s="29">
        <f t="shared" si="238"/>
        <v>7.0941074666668325E-3</v>
      </c>
    </row>
    <row r="5027" spans="1:27" hidden="1" x14ac:dyDescent="0.3">
      <c r="A5027" s="8" t="s">
        <v>17</v>
      </c>
      <c r="B5027" s="8" t="s">
        <v>5740</v>
      </c>
      <c r="C5027" s="8" t="s">
        <v>5741</v>
      </c>
      <c r="D5027" s="8" t="s">
        <v>12046</v>
      </c>
      <c r="E5027" s="8" t="s">
        <v>12047</v>
      </c>
      <c r="F5027" s="29">
        <v>0.20941800523944701</v>
      </c>
      <c r="G5027" s="29">
        <v>0</v>
      </c>
      <c r="H5027" s="30">
        <v>19.73</v>
      </c>
      <c r="I5027" s="30">
        <v>3.6196000000000002</v>
      </c>
      <c r="J5027" s="14">
        <v>165</v>
      </c>
      <c r="K5027" s="14">
        <v>33</v>
      </c>
      <c r="L5027" s="12">
        <v>0.1835</v>
      </c>
      <c r="M5027" s="7">
        <v>1.5178691200000001</v>
      </c>
      <c r="N5027" s="31">
        <v>1.2</v>
      </c>
      <c r="O5027" s="14">
        <f>IFERROR(VLOOKUP($C5027,'site totals'!$J$2:$K$607,2,FALSE),1)</f>
        <v>222.9203</v>
      </c>
      <c r="P5027" s="32" t="s">
        <v>22</v>
      </c>
      <c r="Q5027" s="12">
        <v>0.20941800520000001</v>
      </c>
      <c r="R5027" s="29">
        <v>0.25</v>
      </c>
      <c r="S5027" s="2">
        <f>IF($A5027="site","",VLOOKUP($P5027,margin_ranges!$A$5:$D$10,4,FALSE)/100)</f>
        <v>0.29749999999999999</v>
      </c>
      <c r="T5027" s="6">
        <f>IF(A5027="placement",$J5027*MIN($Q5027,$S5027),"")</f>
        <v>34.553970858</v>
      </c>
      <c r="U5027" s="6">
        <f>IF($A5027="placement",T5027,SUMIF($C$10:$C$6209,$C5027,$T$10:$T$6209))</f>
        <v>34.553970858</v>
      </c>
      <c r="V5027" s="34">
        <f t="shared" si="236"/>
        <v>5.410932639999988E-2</v>
      </c>
      <c r="W5027" s="24"/>
      <c r="X5027" s="2" t="str">
        <f>IFERROR(MIN(VLOOKUP($W5027,margin_ranges!$A$5:$D$10,4,FALSE),$Q5027*100)/100,"")</f>
        <v/>
      </c>
      <c r="Y5027" s="6">
        <f t="shared" si="237"/>
        <v>34.553970858</v>
      </c>
      <c r="Z5027" s="6">
        <f>IF($A5027="placement",Y5027,SUMIF($C$10:$C$6209,$C5027,$Y$10:$Y$6209))</f>
        <v>34.553970858</v>
      </c>
      <c r="AA5027" s="29">
        <f t="shared" si="238"/>
        <v>5.410932639999988E-2</v>
      </c>
    </row>
    <row r="5028" spans="1:27" x14ac:dyDescent="0.3">
      <c r="A5028" s="16" t="s">
        <v>33</v>
      </c>
      <c r="B5028" s="16" t="s">
        <v>5740</v>
      </c>
      <c r="C5028" s="16" t="s">
        <v>5741</v>
      </c>
      <c r="D5028" s="8" t="s">
        <v>34</v>
      </c>
      <c r="E5028" s="16"/>
      <c r="F5028" s="17">
        <v>0.249999999999999</v>
      </c>
      <c r="G5028" s="17">
        <v>0</v>
      </c>
      <c r="H5028" s="36">
        <v>64.658100000000005</v>
      </c>
      <c r="I5028" s="36">
        <v>10.7484</v>
      </c>
      <c r="J5028" s="22">
        <v>478</v>
      </c>
      <c r="K5028" s="22">
        <v>111</v>
      </c>
      <c r="L5028" s="18">
        <v>0.16619999999999999</v>
      </c>
      <c r="M5028" s="19">
        <v>1.4814244000000001</v>
      </c>
      <c r="N5028" s="20">
        <v>1.0853010000000001</v>
      </c>
      <c r="O5028" s="22">
        <f>IFERROR(VLOOKUP($C5028,'site totals'!$J$2:$K$607,2,FALSE),1)</f>
        <v>222.9203</v>
      </c>
      <c r="P5028" s="21"/>
      <c r="Q5028" s="18">
        <v>0.26739359950000002</v>
      </c>
      <c r="R5028" s="17">
        <v>0.25</v>
      </c>
      <c r="S5028" s="18" t="str">
        <f>IF($A5028="site","",VLOOKUP($P5028,margin_ranges!$A$5:$D$10,4,FALSE)/100)</f>
        <v/>
      </c>
      <c r="T5028" s="22" t="str">
        <f>IF(A5028="placement",$J5028*MIN($Q5028,$S5028),"")</f>
        <v/>
      </c>
      <c r="U5028" s="22">
        <f>IF($A5028="placement",T5028,SUMIF($C$10:$C$6209,$C5028,$T$10:$T$6209))</f>
        <v>119.3951699954</v>
      </c>
      <c r="V5028" s="37">
        <f t="shared" si="236"/>
        <v>2.9241284407244272E-4</v>
      </c>
      <c r="W5028" s="38"/>
      <c r="X5028" s="18" t="str">
        <f>IFERROR(MIN(VLOOKUP($W5028,margin_ranges!$A$5:$D$10,4,FALSE),$Q5028*100)/100,"")</f>
        <v/>
      </c>
      <c r="Y5028" s="6" t="str">
        <f t="shared" si="237"/>
        <v/>
      </c>
      <c r="Z5028" s="6">
        <f>IF($A5028="placement",Y5028,SUMIF($C$10:$C$6209,$C5028,$Y$10:$Y$6209))</f>
        <v>119.3951699954</v>
      </c>
      <c r="AA5028" s="17">
        <f t="shared" si="238"/>
        <v>2.9241284407244272E-4</v>
      </c>
    </row>
    <row r="5029" spans="1:27" hidden="1" x14ac:dyDescent="0.3">
      <c r="A5029" s="8" t="s">
        <v>17</v>
      </c>
      <c r="B5029" s="8" t="s">
        <v>1678</v>
      </c>
      <c r="C5029" s="8" t="s">
        <v>1679</v>
      </c>
      <c r="D5029" s="8" t="s">
        <v>1684</v>
      </c>
      <c r="E5029" s="8" t="s">
        <v>1685</v>
      </c>
      <c r="F5029" s="29">
        <v>0.28999999999999998</v>
      </c>
      <c r="G5029" s="29">
        <v>1</v>
      </c>
      <c r="H5029" s="30">
        <v>76.395799999999994</v>
      </c>
      <c r="I5029" s="30">
        <v>7.3449999999999998</v>
      </c>
      <c r="J5029" s="14">
        <v>163</v>
      </c>
      <c r="K5029" s="14">
        <v>42</v>
      </c>
      <c r="L5029" s="12">
        <v>9.6100000000000005E-2</v>
      </c>
      <c r="M5029" s="7">
        <v>0.73879996000000003</v>
      </c>
      <c r="N5029" s="31">
        <v>0.4</v>
      </c>
      <c r="O5029" s="14">
        <f>IFERROR(VLOOKUP($C5029,'site totals'!$J$2:$K$607,2,FALSE),1)</f>
        <v>221.88720000000001</v>
      </c>
      <c r="P5029" s="32" t="s">
        <v>22</v>
      </c>
      <c r="Q5029" s="12">
        <v>0.45858145500000003</v>
      </c>
      <c r="R5029" s="29">
        <v>0.28999999999999998</v>
      </c>
      <c r="S5029" s="2">
        <f>IF($A5029="site","",VLOOKUP($P5029,margin_ranges!$A$5:$D$10,4,FALSE)/100)</f>
        <v>0.29749999999999999</v>
      </c>
      <c r="T5029" s="6">
        <f>IF(A5029="placement",$J5029*MIN($Q5029,$S5029),"")</f>
        <v>48.4925</v>
      </c>
      <c r="U5029" s="6">
        <f>IF($A5029="placement",T5029,SUMIF($C$10:$C$6209,$C5029,$T$10:$T$6209))</f>
        <v>48.4925</v>
      </c>
      <c r="V5029" s="34">
        <f t="shared" si="236"/>
        <v>-1.0563380281690127E-2</v>
      </c>
      <c r="W5029" s="24"/>
      <c r="X5029" s="2" t="str">
        <f>IFERROR(MIN(VLOOKUP($W5029,margin_ranges!$A$5:$D$10,4,FALSE),$Q5029*100)/100,"")</f>
        <v/>
      </c>
      <c r="Y5029" s="6">
        <f t="shared" si="237"/>
        <v>48.4925</v>
      </c>
      <c r="Z5029" s="6">
        <f>IF($A5029="placement",Y5029,SUMIF($C$10:$C$6209,$C5029,$Y$10:$Y$6209))</f>
        <v>48.4925</v>
      </c>
      <c r="AA5029" s="29">
        <f t="shared" si="238"/>
        <v>-1.0563380281690127E-2</v>
      </c>
    </row>
    <row r="5030" spans="1:27" hidden="1" x14ac:dyDescent="0.3">
      <c r="A5030" s="8" t="s">
        <v>17</v>
      </c>
      <c r="B5030" s="8" t="s">
        <v>1678</v>
      </c>
      <c r="C5030" s="8" t="s">
        <v>1679</v>
      </c>
      <c r="D5030" s="8" t="s">
        <v>1682</v>
      </c>
      <c r="E5030" s="8" t="s">
        <v>1683</v>
      </c>
      <c r="F5030" s="29">
        <v>0.28999999999999998</v>
      </c>
      <c r="G5030" s="29">
        <v>1</v>
      </c>
      <c r="H5030" s="30">
        <v>46.0749</v>
      </c>
      <c r="I5030" s="30">
        <v>7.2523999999999997</v>
      </c>
      <c r="J5030" s="14">
        <v>154</v>
      </c>
      <c r="K5030" s="14">
        <v>40</v>
      </c>
      <c r="L5030" s="12">
        <v>0.15740000000000001</v>
      </c>
      <c r="M5030" s="7">
        <v>0.71007259</v>
      </c>
      <c r="N5030" s="31">
        <v>0.4</v>
      </c>
      <c r="O5030" s="14">
        <f>IFERROR(VLOOKUP($C5030,'site totals'!$J$2:$K$607,2,FALSE),1)</f>
        <v>221.88720000000001</v>
      </c>
      <c r="P5030" s="32" t="s">
        <v>22</v>
      </c>
      <c r="Q5030" s="12">
        <v>0.43667730989999998</v>
      </c>
      <c r="R5030" s="29">
        <v>0.28999999999999998</v>
      </c>
      <c r="S5030" s="2">
        <f>IF($A5030="site","",VLOOKUP($P5030,margin_ranges!$A$5:$D$10,4,FALSE)/100)</f>
        <v>0.29749999999999999</v>
      </c>
      <c r="T5030" s="6">
        <f>IF(A5030="placement",$J5030*MIN($Q5030,$S5030),"")</f>
        <v>45.814999999999998</v>
      </c>
      <c r="U5030" s="6">
        <f>IF($A5030="placement",T5030,SUMIF($C$10:$C$6209,$C5030,$T$10:$T$6209))</f>
        <v>45.814999999999998</v>
      </c>
      <c r="V5030" s="34">
        <f t="shared" si="236"/>
        <v>-1.0563380281690016E-2</v>
      </c>
      <c r="W5030" s="24"/>
      <c r="X5030" s="2" t="str">
        <f>IFERROR(MIN(VLOOKUP($W5030,margin_ranges!$A$5:$D$10,4,FALSE),$Q5030*100)/100,"")</f>
        <v/>
      </c>
      <c r="Y5030" s="6">
        <f t="shared" si="237"/>
        <v>45.814999999999998</v>
      </c>
      <c r="Z5030" s="6">
        <f>IF($A5030="placement",Y5030,SUMIF($C$10:$C$6209,$C5030,$Y$10:$Y$6209))</f>
        <v>45.814999999999998</v>
      </c>
      <c r="AA5030" s="29">
        <f t="shared" si="238"/>
        <v>-1.0563380281690016E-2</v>
      </c>
    </row>
    <row r="5031" spans="1:27" hidden="1" x14ac:dyDescent="0.3">
      <c r="A5031" s="8" t="s">
        <v>17</v>
      </c>
      <c r="B5031" s="8" t="s">
        <v>1678</v>
      </c>
      <c r="C5031" s="8" t="s">
        <v>1679</v>
      </c>
      <c r="D5031" s="8" t="s">
        <v>1680</v>
      </c>
      <c r="E5031" s="8" t="s">
        <v>1681</v>
      </c>
      <c r="F5031" s="29">
        <v>0.28999999999999998</v>
      </c>
      <c r="G5031" s="29">
        <v>1</v>
      </c>
      <c r="H5031" s="30">
        <v>74.854699999999994</v>
      </c>
      <c r="I5031" s="30">
        <v>6.7839999999999998</v>
      </c>
      <c r="J5031" s="14">
        <v>158</v>
      </c>
      <c r="K5031" s="14">
        <v>41</v>
      </c>
      <c r="L5031" s="12">
        <v>9.06E-2</v>
      </c>
      <c r="M5031" s="7">
        <v>0.77725531000000003</v>
      </c>
      <c r="N5031" s="31">
        <v>0.4</v>
      </c>
      <c r="O5031" s="14">
        <f>IFERROR(VLOOKUP($C5031,'site totals'!$J$2:$K$607,2,FALSE),1)</f>
        <v>221.88720000000001</v>
      </c>
      <c r="P5031" s="32" t="s">
        <v>22</v>
      </c>
      <c r="Q5031" s="12">
        <v>0.4853685828</v>
      </c>
      <c r="R5031" s="29">
        <v>0.28999999999999998</v>
      </c>
      <c r="S5031" s="2">
        <f>IF($A5031="site","",VLOOKUP($P5031,margin_ranges!$A$5:$D$10,4,FALSE)/100)</f>
        <v>0.29749999999999999</v>
      </c>
      <c r="T5031" s="6">
        <f>IF(A5031="placement",$J5031*MIN($Q5031,$S5031),"")</f>
        <v>47.004999999999995</v>
      </c>
      <c r="U5031" s="6">
        <f>IF($A5031="placement",T5031,SUMIF($C$10:$C$6209,$C5031,$T$10:$T$6209))</f>
        <v>47.004999999999995</v>
      </c>
      <c r="V5031" s="34">
        <f t="shared" ref="V5031:V5094" si="239">($J5031-$U5031)/($J5031*(1-$R5031))-1</f>
        <v>-1.0563380281690016E-2</v>
      </c>
      <c r="W5031" s="24"/>
      <c r="X5031" s="2" t="str">
        <f>IFERROR(MIN(VLOOKUP($W5031,margin_ranges!$A$5:$D$10,4,FALSE),$Q5031*100)/100,"")</f>
        <v/>
      </c>
      <c r="Y5031" s="6">
        <f t="shared" si="237"/>
        <v>47.004999999999995</v>
      </c>
      <c r="Z5031" s="6">
        <f>IF($A5031="placement",Y5031,SUMIF($C$10:$C$6209,$C5031,$Y$10:$Y$6209))</f>
        <v>47.004999999999995</v>
      </c>
      <c r="AA5031" s="29">
        <f t="shared" si="238"/>
        <v>-1.0563380281690016E-2</v>
      </c>
    </row>
    <row r="5032" spans="1:27" x14ac:dyDescent="0.3">
      <c r="A5032" s="16" t="s">
        <v>33</v>
      </c>
      <c r="B5032" s="16" t="s">
        <v>1678</v>
      </c>
      <c r="C5032" s="16" t="s">
        <v>1679</v>
      </c>
      <c r="D5032" s="8" t="s">
        <v>34</v>
      </c>
      <c r="E5032" s="16"/>
      <c r="F5032" s="17">
        <v>0.28999999999999998</v>
      </c>
      <c r="G5032" s="17">
        <v>1</v>
      </c>
      <c r="H5032" s="36">
        <v>197.3254</v>
      </c>
      <c r="I5032" s="36">
        <v>21.381399999999999</v>
      </c>
      <c r="J5032" s="22">
        <v>475</v>
      </c>
      <c r="K5032" s="22">
        <v>123</v>
      </c>
      <c r="L5032" s="18">
        <v>0.1084</v>
      </c>
      <c r="M5032" s="19">
        <v>0.74125724000000004</v>
      </c>
      <c r="N5032" s="20">
        <v>0.4</v>
      </c>
      <c r="O5032" s="22">
        <f>IFERROR(VLOOKUP($C5032,'site totals'!$J$2:$K$607,2,FALSE),1)</f>
        <v>221.88720000000001</v>
      </c>
      <c r="P5032" s="21"/>
      <c r="Q5032" s="18">
        <v>0.46037626329999998</v>
      </c>
      <c r="R5032" s="17">
        <v>0.28999999999999998</v>
      </c>
      <c r="S5032" s="18" t="str">
        <f>IF($A5032="site","",VLOOKUP($P5032,margin_ranges!$A$5:$D$10,4,FALSE)/100)</f>
        <v/>
      </c>
      <c r="T5032" s="22" t="str">
        <f>IF(A5032="placement",$J5032*MIN($Q5032,$S5032),"")</f>
        <v/>
      </c>
      <c r="U5032" s="22">
        <f>IF($A5032="placement",T5032,SUMIF($C$10:$C$6209,$C5032,$T$10:$T$6209))</f>
        <v>141.3125</v>
      </c>
      <c r="V5032" s="37">
        <f t="shared" si="239"/>
        <v>-1.0563380281690127E-2</v>
      </c>
      <c r="W5032" s="38"/>
      <c r="X5032" s="18" t="str">
        <f>IFERROR(MIN(VLOOKUP($W5032,margin_ranges!$A$5:$D$10,4,FALSE),$Q5032*100)/100,"")</f>
        <v/>
      </c>
      <c r="Y5032" s="6" t="str">
        <f t="shared" si="237"/>
        <v/>
      </c>
      <c r="Z5032" s="6">
        <f>IF($A5032="placement",Y5032,SUMIF($C$10:$C$6209,$C5032,$Y$10:$Y$6209))</f>
        <v>141.3125</v>
      </c>
      <c r="AA5032" s="17">
        <f t="shared" si="238"/>
        <v>-1.0563380281690127E-2</v>
      </c>
    </row>
    <row r="5033" spans="1:27" hidden="1" x14ac:dyDescent="0.3">
      <c r="A5033" s="8" t="s">
        <v>17</v>
      </c>
      <c r="B5033" s="8" t="s">
        <v>4793</v>
      </c>
      <c r="C5033" s="8" t="s">
        <v>4794</v>
      </c>
      <c r="D5033" s="8" t="s">
        <v>4797</v>
      </c>
      <c r="E5033" s="8" t="s">
        <v>4798</v>
      </c>
      <c r="F5033" s="29">
        <v>0.19710112957327899</v>
      </c>
      <c r="G5033" s="29">
        <v>0</v>
      </c>
      <c r="H5033" s="30">
        <v>1.7907</v>
      </c>
      <c r="I5033" s="30">
        <v>0.39290000000000003</v>
      </c>
      <c r="J5033" s="14">
        <v>33</v>
      </c>
      <c r="K5033" s="14">
        <v>7</v>
      </c>
      <c r="L5033" s="12">
        <v>0.21940000000000001</v>
      </c>
      <c r="M5033" s="7">
        <v>2.8023454499999998</v>
      </c>
      <c r="N5033" s="31">
        <v>2.25</v>
      </c>
      <c r="O5033" s="14">
        <f>IFERROR(VLOOKUP($C5033,'site totals'!$J$2:$K$607,2,FALSE),1)</f>
        <v>220.56020000000001</v>
      </c>
      <c r="P5033" s="32" t="s">
        <v>94</v>
      </c>
      <c r="Q5033" s="12">
        <v>0.19710112960000001</v>
      </c>
      <c r="R5033" s="29">
        <v>0.3</v>
      </c>
      <c r="S5033" s="2">
        <f>IF($A5033="site","",VLOOKUP($P5033,margin_ranges!$A$5:$D$10,4,FALSE)/100)</f>
        <v>0.19750000000000001</v>
      </c>
      <c r="T5033" s="6">
        <f>IF(A5033="placement",$J5033*MIN($Q5033,$S5033),"")</f>
        <v>6.5043372768000003</v>
      </c>
      <c r="U5033" s="6">
        <f>IF($A5033="placement",T5033,SUMIF($C$10:$C$6209,$C5033,$T$10:$T$6209))</f>
        <v>6.5043372768000003</v>
      </c>
      <c r="V5033" s="34">
        <f t="shared" si="239"/>
        <v>0.14699838628571427</v>
      </c>
      <c r="W5033" s="24"/>
      <c r="X5033" s="2" t="str">
        <f>IFERROR(MIN(VLOOKUP($W5033,margin_ranges!$A$5:$D$10,4,FALSE),$Q5033*100)/100,"")</f>
        <v/>
      </c>
      <c r="Y5033" s="6">
        <f t="shared" si="237"/>
        <v>6.5043372768000003</v>
      </c>
      <c r="Z5033" s="6">
        <f>IF($A5033="placement",Y5033,SUMIF($C$10:$C$6209,$C5033,$Y$10:$Y$6209))</f>
        <v>6.5043372768000003</v>
      </c>
      <c r="AA5033" s="29">
        <f t="shared" si="238"/>
        <v>0.14699838628571427</v>
      </c>
    </row>
    <row r="5034" spans="1:27" hidden="1" x14ac:dyDescent="0.3">
      <c r="A5034" s="8" t="s">
        <v>17</v>
      </c>
      <c r="B5034" s="8" t="s">
        <v>4793</v>
      </c>
      <c r="C5034" s="8" t="s">
        <v>4794</v>
      </c>
      <c r="D5034" s="8" t="s">
        <v>4795</v>
      </c>
      <c r="E5034" s="8" t="s">
        <v>4796</v>
      </c>
      <c r="F5034" s="29">
        <v>0.19542102301335701</v>
      </c>
      <c r="G5034" s="29">
        <v>0</v>
      </c>
      <c r="H5034" s="30">
        <v>2.3607</v>
      </c>
      <c r="I5034" s="30">
        <v>0.51739999999999997</v>
      </c>
      <c r="J5034" s="14">
        <v>43</v>
      </c>
      <c r="K5034" s="14">
        <v>8</v>
      </c>
      <c r="L5034" s="12">
        <v>0.21920000000000001</v>
      </c>
      <c r="M5034" s="7">
        <v>2.7964936499999999</v>
      </c>
      <c r="N5034" s="31">
        <v>2.25</v>
      </c>
      <c r="O5034" s="14">
        <f>IFERROR(VLOOKUP($C5034,'site totals'!$J$2:$K$607,2,FALSE),1)</f>
        <v>220.56020000000001</v>
      </c>
      <c r="P5034" s="32" t="s">
        <v>94</v>
      </c>
      <c r="Q5034" s="12">
        <v>0.195421023</v>
      </c>
      <c r="R5034" s="29">
        <v>0.3</v>
      </c>
      <c r="S5034" s="2">
        <f>IF($A5034="site","",VLOOKUP($P5034,margin_ranges!$A$5:$D$10,4,FALSE)/100)</f>
        <v>0.19750000000000001</v>
      </c>
      <c r="T5034" s="6">
        <f>IF(A5034="placement",$J5034*MIN($Q5034,$S5034),"")</f>
        <v>8.4031039889999999</v>
      </c>
      <c r="U5034" s="6">
        <f>IF($A5034="placement",T5034,SUMIF($C$10:$C$6209,$C5034,$T$10:$T$6209))</f>
        <v>8.4031039889999999</v>
      </c>
      <c r="V5034" s="34">
        <f t="shared" si="239"/>
        <v>0.14939853857142871</v>
      </c>
      <c r="W5034" s="24"/>
      <c r="X5034" s="2" t="str">
        <f>IFERROR(MIN(VLOOKUP($W5034,margin_ranges!$A$5:$D$10,4,FALSE),$Q5034*100)/100,"")</f>
        <v/>
      </c>
      <c r="Y5034" s="6">
        <f t="shared" si="237"/>
        <v>8.4031039889999999</v>
      </c>
      <c r="Z5034" s="6">
        <f>IF($A5034="placement",Y5034,SUMIF($C$10:$C$6209,$C5034,$Y$10:$Y$6209))</f>
        <v>8.4031039889999999</v>
      </c>
      <c r="AA5034" s="29">
        <f t="shared" si="238"/>
        <v>0.14939853857142871</v>
      </c>
    </row>
    <row r="5035" spans="1:27" hidden="1" x14ac:dyDescent="0.3">
      <c r="A5035" s="8" t="s">
        <v>17</v>
      </c>
      <c r="B5035" s="8" t="s">
        <v>4793</v>
      </c>
      <c r="C5035" s="8" t="s">
        <v>4794</v>
      </c>
      <c r="D5035" s="8" t="s">
        <v>4801</v>
      </c>
      <c r="E5035" s="8" t="s">
        <v>4802</v>
      </c>
      <c r="F5035" s="29">
        <v>0.218825025022649</v>
      </c>
      <c r="G5035" s="29">
        <v>0</v>
      </c>
      <c r="H5035" s="30">
        <v>19.370200000000001</v>
      </c>
      <c r="I5035" s="30">
        <v>3.9716999999999998</v>
      </c>
      <c r="J5035" s="14">
        <v>343</v>
      </c>
      <c r="K5035" s="14">
        <v>75</v>
      </c>
      <c r="L5035" s="12">
        <v>0.20499999999999999</v>
      </c>
      <c r="M5035" s="7">
        <v>2.8802766000000002</v>
      </c>
      <c r="N5035" s="31">
        <v>2.25</v>
      </c>
      <c r="O5035" s="14">
        <f>IFERROR(VLOOKUP($C5035,'site totals'!$J$2:$K$607,2,FALSE),1)</f>
        <v>220.56020000000001</v>
      </c>
      <c r="P5035" s="32" t="s">
        <v>94</v>
      </c>
      <c r="Q5035" s="12">
        <v>0.21882502500000001</v>
      </c>
      <c r="R5035" s="29">
        <v>0.3</v>
      </c>
      <c r="S5035" s="2">
        <f>IF($A5035="site","",VLOOKUP($P5035,margin_ranges!$A$5:$D$10,4,FALSE)/100)</f>
        <v>0.19750000000000001</v>
      </c>
      <c r="T5035" s="6">
        <f>IF(A5035="placement",$J5035*MIN($Q5035,$S5035),"")</f>
        <v>67.742500000000007</v>
      </c>
      <c r="U5035" s="6">
        <f>IF($A5035="placement",T5035,SUMIF($C$10:$C$6209,$C5035,$T$10:$T$6209))</f>
        <v>67.742500000000007</v>
      </c>
      <c r="V5035" s="34">
        <f t="shared" si="239"/>
        <v>0.14642857142857135</v>
      </c>
      <c r="W5035" s="24"/>
      <c r="X5035" s="2" t="str">
        <f>IFERROR(MIN(VLOOKUP($W5035,margin_ranges!$A$5:$D$10,4,FALSE),$Q5035*100)/100,"")</f>
        <v/>
      </c>
      <c r="Y5035" s="6">
        <f t="shared" si="237"/>
        <v>67.742500000000007</v>
      </c>
      <c r="Z5035" s="6">
        <f>IF($A5035="placement",Y5035,SUMIF($C$10:$C$6209,$C5035,$Y$10:$Y$6209))</f>
        <v>67.742500000000007</v>
      </c>
      <c r="AA5035" s="29">
        <f t="shared" si="238"/>
        <v>0.14642857142857135</v>
      </c>
    </row>
    <row r="5036" spans="1:27" hidden="1" x14ac:dyDescent="0.3">
      <c r="A5036" s="8" t="s">
        <v>17</v>
      </c>
      <c r="B5036" s="8" t="s">
        <v>4793</v>
      </c>
      <c r="C5036" s="8" t="s">
        <v>4794</v>
      </c>
      <c r="D5036" s="8" t="s">
        <v>4799</v>
      </c>
      <c r="E5036" s="8" t="s">
        <v>4800</v>
      </c>
      <c r="F5036" s="29">
        <v>0.23604511503200801</v>
      </c>
      <c r="G5036" s="29">
        <v>0</v>
      </c>
      <c r="H5036" s="30">
        <v>3.1753</v>
      </c>
      <c r="I5036" s="30">
        <v>0.59970000000000001</v>
      </c>
      <c r="J5036" s="14">
        <v>53</v>
      </c>
      <c r="K5036" s="14">
        <v>13</v>
      </c>
      <c r="L5036" s="12">
        <v>0.18890000000000001</v>
      </c>
      <c r="M5036" s="7">
        <v>2.9452001000000001</v>
      </c>
      <c r="N5036" s="31">
        <v>2.25</v>
      </c>
      <c r="O5036" s="14">
        <f>IFERROR(VLOOKUP($C5036,'site totals'!$J$2:$K$607,2,FALSE),1)</f>
        <v>220.56020000000001</v>
      </c>
      <c r="P5036" s="32" t="s">
        <v>94</v>
      </c>
      <c r="Q5036" s="12">
        <v>0.236045115</v>
      </c>
      <c r="R5036" s="29">
        <v>0.3</v>
      </c>
      <c r="S5036" s="2">
        <f>IF($A5036="site","",VLOOKUP($P5036,margin_ranges!$A$5:$D$10,4,FALSE)/100)</f>
        <v>0.19750000000000001</v>
      </c>
      <c r="T5036" s="6">
        <f>IF(A5036="placement",$J5036*MIN($Q5036,$S5036),"")</f>
        <v>10.467500000000001</v>
      </c>
      <c r="U5036" s="6">
        <f>IF($A5036="placement",T5036,SUMIF($C$10:$C$6209,$C5036,$T$10:$T$6209))</f>
        <v>10.467500000000001</v>
      </c>
      <c r="V5036" s="34">
        <f t="shared" si="239"/>
        <v>0.14642857142857157</v>
      </c>
      <c r="W5036" s="24"/>
      <c r="X5036" s="2" t="str">
        <f>IFERROR(MIN(VLOOKUP($W5036,margin_ranges!$A$5:$D$10,4,FALSE),$Q5036*100)/100,"")</f>
        <v/>
      </c>
      <c r="Y5036" s="6">
        <f t="shared" si="237"/>
        <v>10.467500000000001</v>
      </c>
      <c r="Z5036" s="6">
        <f>IF($A5036="placement",Y5036,SUMIF($C$10:$C$6209,$C5036,$Y$10:$Y$6209))</f>
        <v>10.467500000000001</v>
      </c>
      <c r="AA5036" s="17">
        <f t="shared" si="238"/>
        <v>0.14642857142857157</v>
      </c>
    </row>
    <row r="5037" spans="1:27" x14ac:dyDescent="0.3">
      <c r="A5037" s="16" t="s">
        <v>33</v>
      </c>
      <c r="B5037" s="16" t="s">
        <v>4793</v>
      </c>
      <c r="C5037" s="16" t="s">
        <v>4794</v>
      </c>
      <c r="D5037" s="8" t="s">
        <v>34</v>
      </c>
      <c r="E5037" s="16"/>
      <c r="F5037" s="17">
        <v>0.21707089493027301</v>
      </c>
      <c r="G5037" s="17">
        <v>0</v>
      </c>
      <c r="H5037" s="36">
        <v>26.705300000000001</v>
      </c>
      <c r="I5037" s="36">
        <v>5.4820000000000002</v>
      </c>
      <c r="J5037" s="22">
        <v>473</v>
      </c>
      <c r="K5037" s="22">
        <v>103</v>
      </c>
      <c r="L5037" s="18">
        <v>0.20530000000000001</v>
      </c>
      <c r="M5037" s="19">
        <v>2.8738234199999999</v>
      </c>
      <c r="N5037" s="20">
        <v>2.25</v>
      </c>
      <c r="O5037" s="22">
        <f>IFERROR(VLOOKUP($C5037,'site totals'!$J$2:$K$607,2,FALSE),1)</f>
        <v>220.56020000000001</v>
      </c>
      <c r="P5037" s="21"/>
      <c r="Q5037" s="18">
        <v>0.21707089490000001</v>
      </c>
      <c r="R5037" s="17">
        <v>0.3</v>
      </c>
      <c r="S5037" s="18" t="str">
        <f>IF($A5037="site","",VLOOKUP($P5037,margin_ranges!$A$5:$D$10,4,FALSE)/100)</f>
        <v/>
      </c>
      <c r="T5037" s="22" t="str">
        <f>IF(A5037="placement",$J5037*MIN($Q5037,$S5037),"")</f>
        <v/>
      </c>
      <c r="U5037" s="22">
        <f>IF($A5037="placement",T5037,SUMIF($C$10:$C$6209,$C5037,$T$10:$T$6209))</f>
        <v>93.117441265800011</v>
      </c>
      <c r="V5037" s="37">
        <f t="shared" si="239"/>
        <v>0.14733481949320448</v>
      </c>
      <c r="W5037" s="38"/>
      <c r="X5037" s="18" t="str">
        <f>IFERROR(MIN(VLOOKUP($W5037,margin_ranges!$A$5:$D$10,4,FALSE),$Q5037*100)/100,"")</f>
        <v/>
      </c>
      <c r="Y5037" s="6" t="str">
        <f t="shared" si="237"/>
        <v/>
      </c>
      <c r="Z5037" s="6">
        <f>IF($A5037="placement",Y5037,SUMIF($C$10:$C$6209,$C5037,$Y$10:$Y$6209))</f>
        <v>93.117441265800011</v>
      </c>
      <c r="AA5037" s="17">
        <f t="shared" si="238"/>
        <v>0.14733481949320448</v>
      </c>
    </row>
    <row r="5038" spans="1:27" hidden="1" x14ac:dyDescent="0.3">
      <c r="A5038" s="8" t="s">
        <v>17</v>
      </c>
      <c r="B5038" s="8" t="s">
        <v>10210</v>
      </c>
      <c r="C5038" s="8" t="s">
        <v>10211</v>
      </c>
      <c r="D5038" s="8" t="s">
        <v>10212</v>
      </c>
      <c r="E5038" s="8" t="s">
        <v>10213</v>
      </c>
      <c r="F5038" s="29">
        <v>0.25</v>
      </c>
      <c r="G5038" s="29">
        <v>0</v>
      </c>
      <c r="H5038" s="30">
        <v>8.5241000000000007</v>
      </c>
      <c r="I5038" s="30">
        <v>2.3254000000000001</v>
      </c>
      <c r="J5038" s="14">
        <v>141</v>
      </c>
      <c r="K5038" s="14">
        <v>35</v>
      </c>
      <c r="L5038" s="12">
        <v>0.27279999999999999</v>
      </c>
      <c r="M5038" s="7">
        <v>2.0211334700000001</v>
      </c>
      <c r="N5038" s="31">
        <v>1.3</v>
      </c>
      <c r="O5038" s="14">
        <f>IFERROR(VLOOKUP($C5038,'site totals'!$J$2:$K$607,2,FALSE),1)</f>
        <v>218.81479999999999</v>
      </c>
      <c r="P5038" s="32" t="s">
        <v>91</v>
      </c>
      <c r="Q5038" s="12">
        <v>0.35679655919999997</v>
      </c>
      <c r="R5038" s="29">
        <v>0.25</v>
      </c>
      <c r="S5038" s="2">
        <f>IF($A5038="site","",VLOOKUP($P5038,margin_ranges!$A$5:$D$10,4,FALSE)/100)</f>
        <v>0.29749999999999999</v>
      </c>
      <c r="T5038" s="6">
        <f>IF(A5038="placement",$J5038*MIN($Q5038,$S5038),"")</f>
        <v>41.947499999999998</v>
      </c>
      <c r="U5038" s="6">
        <f>IF($A5038="placement",T5038,SUMIF($C$10:$C$6209,$C5038,$T$10:$T$6209))</f>
        <v>41.947499999999998</v>
      </c>
      <c r="V5038" s="34">
        <f t="shared" si="239"/>
        <v>-6.3333333333333242E-2</v>
      </c>
      <c r="W5038" s="24"/>
      <c r="X5038" s="2" t="str">
        <f>IFERROR(MIN(VLOOKUP($W5038,margin_ranges!$A$5:$D$10,4,FALSE),$Q5038*100)/100,"")</f>
        <v/>
      </c>
      <c r="Y5038" s="6">
        <f t="shared" si="237"/>
        <v>41.947499999999998</v>
      </c>
      <c r="Z5038" s="6">
        <f>IF($A5038="placement",Y5038,SUMIF($C$10:$C$6209,$C5038,$Y$10:$Y$6209))</f>
        <v>41.947499999999998</v>
      </c>
      <c r="AA5038" s="29">
        <f t="shared" si="238"/>
        <v>-6.3333333333333242E-2</v>
      </c>
    </row>
    <row r="5039" spans="1:27" hidden="1" x14ac:dyDescent="0.3">
      <c r="A5039" s="8" t="s">
        <v>17</v>
      </c>
      <c r="B5039" s="8" t="s">
        <v>10210</v>
      </c>
      <c r="C5039" s="8" t="s">
        <v>10211</v>
      </c>
      <c r="D5039" s="8" t="s">
        <v>10216</v>
      </c>
      <c r="E5039" s="8" t="s">
        <v>10217</v>
      </c>
      <c r="F5039" s="29">
        <v>0.25856018366677502</v>
      </c>
      <c r="G5039" s="29">
        <v>0</v>
      </c>
      <c r="H5039" s="30">
        <v>0.64880000000000004</v>
      </c>
      <c r="I5039" s="30">
        <v>0.15379999999999999</v>
      </c>
      <c r="J5039" s="14">
        <v>7</v>
      </c>
      <c r="K5039" s="14">
        <v>2</v>
      </c>
      <c r="L5039" s="12">
        <v>0.23699999999999999</v>
      </c>
      <c r="M5039" s="7">
        <v>1.41616349</v>
      </c>
      <c r="N5039" s="31">
        <v>1.05</v>
      </c>
      <c r="O5039" s="14">
        <f>IFERROR(VLOOKUP($C5039,'site totals'!$J$2:$K$607,2,FALSE),1)</f>
        <v>218.81479999999999</v>
      </c>
      <c r="P5039" s="32" t="s">
        <v>22</v>
      </c>
      <c r="Q5039" s="12">
        <v>0.2585601837</v>
      </c>
      <c r="R5039" s="29">
        <v>0.31</v>
      </c>
      <c r="S5039" s="2">
        <f>IF($A5039="site","",VLOOKUP($P5039,margin_ranges!$A$5:$D$10,4,FALSE)/100)</f>
        <v>0.29749999999999999</v>
      </c>
      <c r="T5039" s="6">
        <f>IF(A5039="placement",$J5039*MIN($Q5039,$S5039),"")</f>
        <v>1.8099212859</v>
      </c>
      <c r="U5039" s="6">
        <f>IF($A5039="placement",T5039,SUMIF($C$10:$C$6209,$C5039,$T$10:$T$6209))</f>
        <v>1.8099212859</v>
      </c>
      <c r="V5039" s="34">
        <f t="shared" si="239"/>
        <v>7.4550458405797215E-2</v>
      </c>
      <c r="W5039" s="24"/>
      <c r="X5039" s="2" t="str">
        <f>IFERROR(MIN(VLOOKUP($W5039,margin_ranges!$A$5:$D$10,4,FALSE),$Q5039*100)/100,"")</f>
        <v/>
      </c>
      <c r="Y5039" s="6">
        <f t="shared" si="237"/>
        <v>1.8099212859</v>
      </c>
      <c r="Z5039" s="6">
        <f>IF($A5039="placement",Y5039,SUMIF($C$10:$C$6209,$C5039,$Y$10:$Y$6209))</f>
        <v>1.8099212859</v>
      </c>
      <c r="AA5039" s="29">
        <f t="shared" si="238"/>
        <v>7.4550458405797215E-2</v>
      </c>
    </row>
    <row r="5040" spans="1:27" hidden="1" x14ac:dyDescent="0.3">
      <c r="A5040" s="8" t="s">
        <v>17</v>
      </c>
      <c r="B5040" s="8" t="s">
        <v>10210</v>
      </c>
      <c r="C5040" s="8" t="s">
        <v>10211</v>
      </c>
      <c r="D5040" s="8" t="s">
        <v>10214</v>
      </c>
      <c r="E5040" s="8" t="s">
        <v>10215</v>
      </c>
      <c r="F5040" s="29">
        <v>0.23362131029517599</v>
      </c>
      <c r="G5040" s="29">
        <v>0</v>
      </c>
      <c r="H5040" s="30">
        <v>4.0384000000000002</v>
      </c>
      <c r="I5040" s="30">
        <v>0.30409999999999998</v>
      </c>
      <c r="J5040" s="14">
        <v>15</v>
      </c>
      <c r="K5040" s="14">
        <v>4</v>
      </c>
      <c r="L5040" s="12">
        <v>7.5300000000000006E-2</v>
      </c>
      <c r="M5040" s="7">
        <v>1.6962893400000001</v>
      </c>
      <c r="N5040" s="31">
        <v>1.3</v>
      </c>
      <c r="O5040" s="14">
        <f>IFERROR(VLOOKUP($C5040,'site totals'!$J$2:$K$607,2,FALSE),1)</f>
        <v>218.81479999999999</v>
      </c>
      <c r="P5040" s="32" t="s">
        <v>22</v>
      </c>
      <c r="Q5040" s="12">
        <v>0.2336213103</v>
      </c>
      <c r="R5040" s="29">
        <v>0.28000000000000003</v>
      </c>
      <c r="S5040" s="2">
        <f>IF($A5040="site","",VLOOKUP($P5040,margin_ranges!$A$5:$D$10,4,FALSE)/100)</f>
        <v>0.29749999999999999</v>
      </c>
      <c r="T5040" s="6">
        <f>IF(A5040="placement",$J5040*MIN($Q5040,$S5040),"")</f>
        <v>3.5043196544999997</v>
      </c>
      <c r="U5040" s="6">
        <f>IF($A5040="placement",T5040,SUMIF($C$10:$C$6209,$C5040,$T$10:$T$6209))</f>
        <v>3.5043196544999997</v>
      </c>
      <c r="V5040" s="34">
        <f t="shared" si="239"/>
        <v>6.4414846805555648E-2</v>
      </c>
      <c r="W5040" s="24"/>
      <c r="X5040" s="2" t="str">
        <f>IFERROR(MIN(VLOOKUP($W5040,margin_ranges!$A$5:$D$10,4,FALSE),$Q5040*100)/100,"")</f>
        <v/>
      </c>
      <c r="Y5040" s="6">
        <f t="shared" si="237"/>
        <v>3.5043196544999997</v>
      </c>
      <c r="Z5040" s="6">
        <f>IF($A5040="placement",Y5040,SUMIF($C$10:$C$6209,$C5040,$Y$10:$Y$6209))</f>
        <v>3.5043196544999997</v>
      </c>
      <c r="AA5040" s="29">
        <f t="shared" si="238"/>
        <v>6.4414846805555648E-2</v>
      </c>
    </row>
    <row r="5041" spans="1:27" hidden="1" x14ac:dyDescent="0.3">
      <c r="A5041" s="8" t="s">
        <v>17</v>
      </c>
      <c r="B5041" s="8" t="s">
        <v>10210</v>
      </c>
      <c r="C5041" s="8" t="s">
        <v>10211</v>
      </c>
      <c r="D5041" s="8" t="s">
        <v>10220</v>
      </c>
      <c r="E5041" s="8" t="s">
        <v>10221</v>
      </c>
      <c r="F5041" s="29">
        <v>0.24648524212776399</v>
      </c>
      <c r="G5041" s="29">
        <v>0</v>
      </c>
      <c r="H5041" s="30">
        <v>4.0366999999999997</v>
      </c>
      <c r="I5041" s="30">
        <v>0.60429999999999995</v>
      </c>
      <c r="J5041" s="14">
        <v>31</v>
      </c>
      <c r="K5041" s="14">
        <v>8</v>
      </c>
      <c r="L5041" s="12">
        <v>0.1497</v>
      </c>
      <c r="M5041" s="7">
        <v>1.72524823</v>
      </c>
      <c r="N5041" s="31">
        <v>1.3</v>
      </c>
      <c r="O5041" s="14">
        <f>IFERROR(VLOOKUP($C5041,'site totals'!$J$2:$K$607,2,FALSE),1)</f>
        <v>218.81479999999999</v>
      </c>
      <c r="P5041" s="32" t="s">
        <v>22</v>
      </c>
      <c r="Q5041" s="12">
        <v>0.2464852421</v>
      </c>
      <c r="R5041" s="29">
        <v>0.28999999999999998</v>
      </c>
      <c r="S5041" s="2">
        <f>IF($A5041="site","",VLOOKUP($P5041,margin_ranges!$A$5:$D$10,4,FALSE)/100)</f>
        <v>0.29749999999999999</v>
      </c>
      <c r="T5041" s="6">
        <f>IF(A5041="placement",$J5041*MIN($Q5041,$S5041),"")</f>
        <v>7.6410425050999997</v>
      </c>
      <c r="U5041" s="6">
        <f>IF($A5041="placement",T5041,SUMIF($C$10:$C$6209,$C5041,$T$10:$T$6209))</f>
        <v>7.6410425050999997</v>
      </c>
      <c r="V5041" s="34">
        <f t="shared" si="239"/>
        <v>6.1288391408450771E-2</v>
      </c>
      <c r="W5041" s="24"/>
      <c r="X5041" s="2" t="str">
        <f>IFERROR(MIN(VLOOKUP($W5041,margin_ranges!$A$5:$D$10,4,FALSE),$Q5041*100)/100,"")</f>
        <v/>
      </c>
      <c r="Y5041" s="6">
        <f t="shared" si="237"/>
        <v>7.6410425050999997</v>
      </c>
      <c r="Z5041" s="6">
        <f>IF($A5041="placement",Y5041,SUMIF($C$10:$C$6209,$C5041,$Y$10:$Y$6209))</f>
        <v>7.6410425050999997</v>
      </c>
      <c r="AA5041" s="29">
        <f t="shared" si="238"/>
        <v>6.1288391408450771E-2</v>
      </c>
    </row>
    <row r="5042" spans="1:27" hidden="1" x14ac:dyDescent="0.3">
      <c r="A5042" s="8" t="s">
        <v>17</v>
      </c>
      <c r="B5042" s="8" t="s">
        <v>10210</v>
      </c>
      <c r="C5042" s="8" t="s">
        <v>10211</v>
      </c>
      <c r="D5042" s="8" t="s">
        <v>10218</v>
      </c>
      <c r="E5042" s="8" t="s">
        <v>463</v>
      </c>
      <c r="F5042" s="29">
        <v>0.27313125287247803</v>
      </c>
      <c r="G5042" s="29">
        <v>0</v>
      </c>
      <c r="H5042" s="30">
        <v>20.023499999999999</v>
      </c>
      <c r="I5042" s="30">
        <v>3.2490999999999999</v>
      </c>
      <c r="J5042" s="14">
        <v>141</v>
      </c>
      <c r="K5042" s="14">
        <v>38</v>
      </c>
      <c r="L5042" s="12">
        <v>0.1623</v>
      </c>
      <c r="M5042" s="7">
        <v>1.44455241</v>
      </c>
      <c r="N5042" s="31">
        <v>1.05</v>
      </c>
      <c r="O5042" s="14">
        <f>IFERROR(VLOOKUP($C5042,'site totals'!$J$2:$K$607,2,FALSE),1)</f>
        <v>218.81479999999999</v>
      </c>
      <c r="P5042" s="32" t="s">
        <v>22</v>
      </c>
      <c r="Q5042" s="12">
        <v>0.27313125290000001</v>
      </c>
      <c r="R5042" s="29">
        <v>0.32</v>
      </c>
      <c r="S5042" s="2">
        <f>IF($A5042="site","",VLOOKUP($P5042,margin_ranges!$A$5:$D$10,4,FALSE)/100)</f>
        <v>0.29749999999999999</v>
      </c>
      <c r="T5042" s="6">
        <f>IF(A5042="placement",$J5042*MIN($Q5042,$S5042),"")</f>
        <v>38.511506658900004</v>
      </c>
      <c r="U5042" s="6">
        <f>IF($A5042="placement",T5042,SUMIF($C$10:$C$6209,$C5042,$T$10:$T$6209))</f>
        <v>38.511506658900004</v>
      </c>
      <c r="V5042" s="34">
        <f t="shared" si="239"/>
        <v>6.8924628088235407E-2</v>
      </c>
      <c r="W5042" s="24"/>
      <c r="X5042" s="2" t="str">
        <f>IFERROR(MIN(VLOOKUP($W5042,margin_ranges!$A$5:$D$10,4,FALSE),$Q5042*100)/100,"")</f>
        <v/>
      </c>
      <c r="Y5042" s="6">
        <f t="shared" si="237"/>
        <v>38.511506658900004</v>
      </c>
      <c r="Z5042" s="6">
        <f>IF($A5042="placement",Y5042,SUMIF($C$10:$C$6209,$C5042,$Y$10:$Y$6209))</f>
        <v>38.511506658900004</v>
      </c>
      <c r="AA5042" s="29">
        <f t="shared" si="238"/>
        <v>6.8924628088235407E-2</v>
      </c>
    </row>
    <row r="5043" spans="1:27" hidden="1" x14ac:dyDescent="0.3">
      <c r="A5043" s="8" t="s">
        <v>17</v>
      </c>
      <c r="B5043" s="8" t="s">
        <v>10210</v>
      </c>
      <c r="C5043" s="8" t="s">
        <v>10211</v>
      </c>
      <c r="D5043" s="8" t="s">
        <v>10219</v>
      </c>
      <c r="E5043" s="8" t="s">
        <v>488</v>
      </c>
      <c r="F5043" s="29">
        <v>0.29770419935394499</v>
      </c>
      <c r="G5043" s="29">
        <v>0</v>
      </c>
      <c r="H5043" s="30">
        <v>14.1534</v>
      </c>
      <c r="I5043" s="30">
        <v>3.1307</v>
      </c>
      <c r="J5043" s="14">
        <v>134</v>
      </c>
      <c r="K5043" s="14">
        <v>40</v>
      </c>
      <c r="L5043" s="12">
        <v>0.22120000000000001</v>
      </c>
      <c r="M5043" s="7">
        <v>1.4239014400000001</v>
      </c>
      <c r="N5043" s="31">
        <v>1</v>
      </c>
      <c r="O5043" s="14">
        <f>IFERROR(VLOOKUP($C5043,'site totals'!$J$2:$K$607,2,FALSE),1)</f>
        <v>218.81479999999999</v>
      </c>
      <c r="P5043" s="32" t="s">
        <v>22</v>
      </c>
      <c r="Q5043" s="12">
        <v>0.29770419939999998</v>
      </c>
      <c r="R5043" s="29">
        <v>0.34</v>
      </c>
      <c r="S5043" s="2">
        <f>IF($A5043="site","",VLOOKUP($P5043,margin_ranges!$A$5:$D$10,4,FALSE)/100)</f>
        <v>0.29749999999999999</v>
      </c>
      <c r="T5043" s="6">
        <f>IF(A5043="placement",$J5043*MIN($Q5043,$S5043),"")</f>
        <v>39.864999999999995</v>
      </c>
      <c r="U5043" s="6">
        <f>IF($A5043="placement",T5043,SUMIF($C$10:$C$6209,$C5043,$T$10:$T$6209))</f>
        <v>39.864999999999995</v>
      </c>
      <c r="V5043" s="34">
        <f t="shared" si="239"/>
        <v>6.439393939393967E-2</v>
      </c>
      <c r="W5043" s="24"/>
      <c r="X5043" s="2" t="str">
        <f>IFERROR(MIN(VLOOKUP($W5043,margin_ranges!$A$5:$D$10,4,FALSE),$Q5043*100)/100,"")</f>
        <v/>
      </c>
      <c r="Y5043" s="6">
        <f t="shared" si="237"/>
        <v>39.864999999999995</v>
      </c>
      <c r="Z5043" s="6">
        <f>IF($A5043="placement",Y5043,SUMIF($C$10:$C$6209,$C5043,$Y$10:$Y$6209))</f>
        <v>39.864999999999995</v>
      </c>
      <c r="AA5043" s="29">
        <f t="shared" si="238"/>
        <v>6.439393939393967E-2</v>
      </c>
    </row>
    <row r="5044" spans="1:27" x14ac:dyDescent="0.3">
      <c r="A5044" s="16" t="s">
        <v>33</v>
      </c>
      <c r="B5044" s="16" t="s">
        <v>10210</v>
      </c>
      <c r="C5044" s="16" t="s">
        <v>10211</v>
      </c>
      <c r="D5044" s="8" t="s">
        <v>34</v>
      </c>
      <c r="E5044" s="16"/>
      <c r="F5044" s="17">
        <v>0.301184828448532</v>
      </c>
      <c r="G5044" s="17">
        <v>0</v>
      </c>
      <c r="H5044" s="36">
        <v>51.470399999999998</v>
      </c>
      <c r="I5044" s="36">
        <v>9.7714999999999996</v>
      </c>
      <c r="J5044" s="22">
        <v>469</v>
      </c>
      <c r="K5044" s="22">
        <v>126</v>
      </c>
      <c r="L5044" s="18">
        <v>0.1898</v>
      </c>
      <c r="M5044" s="19">
        <v>1.5995117000000001</v>
      </c>
      <c r="N5044" s="20">
        <v>1.116695</v>
      </c>
      <c r="O5044" s="22">
        <f>IFERROR(VLOOKUP($C5044,'site totals'!$J$2:$K$607,2,FALSE),1)</f>
        <v>218.81479999999999</v>
      </c>
      <c r="P5044" s="21"/>
      <c r="Q5044" s="18">
        <v>0.30185255890000001</v>
      </c>
      <c r="R5044" s="17">
        <v>0.30120000000000002</v>
      </c>
      <c r="S5044" s="18" t="str">
        <f>IF($A5044="site","",VLOOKUP($P5044,margin_ranges!$A$5:$D$10,4,FALSE)/100)</f>
        <v/>
      </c>
      <c r="T5044" s="22" t="str">
        <f>IF(A5044="placement",$J5044*MIN($Q5044,$S5044),"")</f>
        <v/>
      </c>
      <c r="U5044" s="22">
        <f>IF($A5044="placement",T5044,SUMIF($C$10:$C$6209,$C5044,$T$10:$T$6209))</f>
        <v>133.27929010439999</v>
      </c>
      <c r="V5044" s="37">
        <f t="shared" si="239"/>
        <v>2.4359486489785143E-2</v>
      </c>
      <c r="W5044" s="38"/>
      <c r="X5044" s="18" t="str">
        <f>IFERROR(MIN(VLOOKUP($W5044,margin_ranges!$A$5:$D$10,4,FALSE),$Q5044*100)/100,"")</f>
        <v/>
      </c>
      <c r="Y5044" s="6" t="str">
        <f t="shared" si="237"/>
        <v/>
      </c>
      <c r="Z5044" s="6">
        <f>IF($A5044="placement",Y5044,SUMIF($C$10:$C$6209,$C5044,$Y$10:$Y$6209))</f>
        <v>133.27929010439999</v>
      </c>
      <c r="AA5044" s="17">
        <f t="shared" si="238"/>
        <v>2.4359486489785143E-2</v>
      </c>
    </row>
    <row r="5045" spans="1:27" hidden="1" x14ac:dyDescent="0.3">
      <c r="A5045" s="8" t="s">
        <v>17</v>
      </c>
      <c r="B5045" s="8" t="s">
        <v>3629</v>
      </c>
      <c r="C5045" s="8" t="s">
        <v>3630</v>
      </c>
      <c r="D5045" s="8" t="s">
        <v>3631</v>
      </c>
      <c r="E5045" s="8" t="s">
        <v>3632</v>
      </c>
      <c r="F5045" s="29">
        <v>2.1537452665823002E-5</v>
      </c>
      <c r="G5045" s="29">
        <v>0</v>
      </c>
      <c r="H5045" s="30">
        <v>276.70089999999999</v>
      </c>
      <c r="I5045" s="30">
        <v>31.742799999999999</v>
      </c>
      <c r="J5045" s="14">
        <v>467</v>
      </c>
      <c r="K5045" s="14">
        <v>0</v>
      </c>
      <c r="L5045" s="12">
        <v>0.1147</v>
      </c>
      <c r="M5045" s="7">
        <v>0.49001054999999999</v>
      </c>
      <c r="N5045" s="31">
        <v>0.49</v>
      </c>
      <c r="O5045" s="14">
        <f>IFERROR(VLOOKUP($C5045,'site totals'!$J$2:$K$607,2,FALSE),1)</f>
        <v>217.7602</v>
      </c>
      <c r="P5045" s="32" t="s">
        <v>22</v>
      </c>
      <c r="Q5045" s="12">
        <v>2.1537499999999998E-5</v>
      </c>
      <c r="R5045" s="29">
        <v>0.3</v>
      </c>
      <c r="S5045" s="2">
        <f>IF($A5045="site","",VLOOKUP($P5045,margin_ranges!$A$5:$D$10,4,FALSE)/100)</f>
        <v>0.29749999999999999</v>
      </c>
      <c r="T5045" s="6">
        <f>IF(A5045="placement",$J5045*MIN($Q5045,$S5045),"")</f>
        <v>1.00580125E-2</v>
      </c>
      <c r="U5045" s="6">
        <f>IF($A5045="placement",T5045,SUMIF($C$10:$C$6209,$C5045,$T$10:$T$6209))</f>
        <v>1.00580125E-2</v>
      </c>
      <c r="V5045" s="34">
        <f t="shared" si="239"/>
        <v>0.42854066071428587</v>
      </c>
      <c r="W5045" s="24"/>
      <c r="X5045" s="2" t="str">
        <f>IFERROR(MIN(VLOOKUP($W5045,margin_ranges!$A$5:$D$10,4,FALSE),$Q5045*100)/100,"")</f>
        <v/>
      </c>
      <c r="Y5045" s="6">
        <f t="shared" si="237"/>
        <v>1.00580125E-2</v>
      </c>
      <c r="Z5045" s="6">
        <f>IF($A5045="placement",Y5045,SUMIF($C$10:$C$6209,$C5045,$Y$10:$Y$6209))</f>
        <v>1.00580125E-2</v>
      </c>
      <c r="AA5045" s="29">
        <f t="shared" si="238"/>
        <v>0.42854066071428587</v>
      </c>
    </row>
    <row r="5046" spans="1:27" x14ac:dyDescent="0.3">
      <c r="A5046" s="16" t="s">
        <v>33</v>
      </c>
      <c r="B5046" s="16" t="s">
        <v>3629</v>
      </c>
      <c r="C5046" s="16" t="s">
        <v>3630</v>
      </c>
      <c r="D5046" s="8" t="s">
        <v>34</v>
      </c>
      <c r="E5046" s="16"/>
      <c r="F5046" s="17">
        <v>2.1537452665823002E-5</v>
      </c>
      <c r="G5046" s="17">
        <v>0</v>
      </c>
      <c r="H5046" s="36">
        <v>276.70089999999999</v>
      </c>
      <c r="I5046" s="36">
        <v>31.742799999999999</v>
      </c>
      <c r="J5046" s="22">
        <v>467</v>
      </c>
      <c r="K5046" s="22">
        <v>0</v>
      </c>
      <c r="L5046" s="18">
        <v>0.1147</v>
      </c>
      <c r="M5046" s="19">
        <v>0.49001054999999999</v>
      </c>
      <c r="N5046" s="20">
        <v>0.49</v>
      </c>
      <c r="O5046" s="22">
        <f>IFERROR(VLOOKUP($C5046,'site totals'!$J$2:$K$607,2,FALSE),1)</f>
        <v>217.7602</v>
      </c>
      <c r="P5046" s="21"/>
      <c r="Q5046" s="18">
        <v>2.1537499999999998E-5</v>
      </c>
      <c r="R5046" s="17">
        <v>0.3</v>
      </c>
      <c r="S5046" s="18" t="str">
        <f>IF($A5046="site","",VLOOKUP($P5046,margin_ranges!$A$5:$D$10,4,FALSE)/100)</f>
        <v/>
      </c>
      <c r="T5046" s="22" t="str">
        <f>IF(A5046="placement",$J5046*MIN($Q5046,$S5046),"")</f>
        <v/>
      </c>
      <c r="U5046" s="22">
        <f>IF($A5046="placement",T5046,SUMIF($C$10:$C$6209,$C5046,$T$10:$T$6209))</f>
        <v>1.00580125E-2</v>
      </c>
      <c r="V5046" s="37">
        <f t="shared" si="239"/>
        <v>0.42854066071428587</v>
      </c>
      <c r="W5046" s="38"/>
      <c r="X5046" s="18" t="str">
        <f>IFERROR(MIN(VLOOKUP($W5046,margin_ranges!$A$5:$D$10,4,FALSE),$Q5046*100)/100,"")</f>
        <v/>
      </c>
      <c r="Y5046" s="6" t="str">
        <f t="shared" si="237"/>
        <v/>
      </c>
      <c r="Z5046" s="6">
        <f>IF($A5046="placement",Y5046,SUMIF($C$10:$C$6209,$C5046,$Y$10:$Y$6209))</f>
        <v>1.00580125E-2</v>
      </c>
      <c r="AA5046" s="17">
        <f t="shared" si="238"/>
        <v>0.42854066071428587</v>
      </c>
    </row>
    <row r="5047" spans="1:27" hidden="1" x14ac:dyDescent="0.3">
      <c r="A5047" s="8" t="s">
        <v>17</v>
      </c>
      <c r="B5047" s="8" t="s">
        <v>4119</v>
      </c>
      <c r="C5047" s="8" t="s">
        <v>4120</v>
      </c>
      <c r="D5047" s="8" t="s">
        <v>4121</v>
      </c>
      <c r="E5047" s="8" t="s">
        <v>4122</v>
      </c>
      <c r="F5047" s="29">
        <v>0.28999999999999998</v>
      </c>
      <c r="G5047" s="29">
        <v>1</v>
      </c>
      <c r="H5047" s="30">
        <v>123.2684</v>
      </c>
      <c r="I5047" s="30">
        <v>6.4245999999999999</v>
      </c>
      <c r="J5047" s="14">
        <v>217</v>
      </c>
      <c r="K5047" s="14">
        <v>56</v>
      </c>
      <c r="L5047" s="12">
        <v>5.21E-2</v>
      </c>
      <c r="M5047" s="7">
        <v>1.1267930399999999</v>
      </c>
      <c r="N5047" s="31">
        <v>0.6</v>
      </c>
      <c r="O5047" s="14">
        <f>IFERROR(VLOOKUP($C5047,'site totals'!$J$2:$K$607,2,FALSE),1)</f>
        <v>217.024</v>
      </c>
      <c r="P5047" s="32" t="s">
        <v>22</v>
      </c>
      <c r="Q5047" s="12">
        <v>0.46751534789999999</v>
      </c>
      <c r="R5047" s="29">
        <v>0.28999999999999998</v>
      </c>
      <c r="S5047" s="2">
        <f>IF($A5047="site","",VLOOKUP($P5047,margin_ranges!$A$5:$D$10,4,FALSE)/100)</f>
        <v>0.29749999999999999</v>
      </c>
      <c r="T5047" s="6">
        <f>IF(A5047="placement",$J5047*MIN($Q5047,$S5047),"")</f>
        <v>64.55749999999999</v>
      </c>
      <c r="U5047" s="6">
        <f>IF($A5047="placement",T5047,SUMIF($C$10:$C$6209,$C5047,$T$10:$T$6209))</f>
        <v>64.55749999999999</v>
      </c>
      <c r="V5047" s="34">
        <f t="shared" si="239"/>
        <v>-1.0563380281690127E-2</v>
      </c>
      <c r="W5047" s="24"/>
      <c r="X5047" s="2" t="str">
        <f>IFERROR(MIN(VLOOKUP($W5047,margin_ranges!$A$5:$D$10,4,FALSE),$Q5047*100)/100,"")</f>
        <v/>
      </c>
      <c r="Y5047" s="6">
        <f t="shared" si="237"/>
        <v>64.55749999999999</v>
      </c>
      <c r="Z5047" s="6">
        <f>IF($A5047="placement",Y5047,SUMIF($C$10:$C$6209,$C5047,$Y$10:$Y$6209))</f>
        <v>64.55749999999999</v>
      </c>
      <c r="AA5047" s="29">
        <f t="shared" si="238"/>
        <v>-1.0563380281690127E-2</v>
      </c>
    </row>
    <row r="5048" spans="1:27" hidden="1" x14ac:dyDescent="0.3">
      <c r="A5048" s="8" t="s">
        <v>17</v>
      </c>
      <c r="B5048" s="8" t="s">
        <v>4119</v>
      </c>
      <c r="C5048" s="8" t="s">
        <v>4120</v>
      </c>
      <c r="D5048" s="33" t="s">
        <v>4127</v>
      </c>
      <c r="E5048" s="8" t="s">
        <v>4128</v>
      </c>
      <c r="F5048" s="29">
        <v>0.112040703294586</v>
      </c>
      <c r="G5048" s="29">
        <v>1</v>
      </c>
      <c r="H5048" s="30">
        <v>170.89080000000001</v>
      </c>
      <c r="I5048" s="30">
        <v>1.6389</v>
      </c>
      <c r="J5048" s="14">
        <v>125</v>
      </c>
      <c r="K5048" s="14">
        <v>14</v>
      </c>
      <c r="L5048" s="12">
        <v>9.5999999999999992E-3</v>
      </c>
      <c r="M5048" s="7">
        <v>2.53389993</v>
      </c>
      <c r="N5048" s="31">
        <v>2.25</v>
      </c>
      <c r="O5048" s="14">
        <f>IFERROR(VLOOKUP($C5048,'site totals'!$J$2:$K$607,2,FALSE),1)</f>
        <v>217.024</v>
      </c>
      <c r="P5048" s="32" t="s">
        <v>161</v>
      </c>
      <c r="Q5048" s="12">
        <v>0.1120407033</v>
      </c>
      <c r="R5048" s="29">
        <v>0.3</v>
      </c>
      <c r="S5048" s="2">
        <f>IF($A5048="site","",VLOOKUP($P5048,margin_ranges!$A$5:$D$10,4,FALSE)/100)</f>
        <v>0.43</v>
      </c>
      <c r="T5048" s="6">
        <f>IF(A5048="placement",$J5048*MIN($Q5048,$S5048),"")</f>
        <v>14.005087912500001</v>
      </c>
      <c r="U5048" s="6">
        <f>IF($A5048="placement",T5048,SUMIF($C$10:$C$6209,$C5048,$T$10:$T$6209))</f>
        <v>14.005087912500001</v>
      </c>
      <c r="V5048" s="34">
        <f t="shared" si="239"/>
        <v>0.26851328099999994</v>
      </c>
      <c r="W5048" s="24"/>
      <c r="X5048" s="2" t="str">
        <f>IFERROR(MIN(VLOOKUP($W5048,margin_ranges!$A$5:$D$10,4,FALSE),$Q5048*100)/100,"")</f>
        <v/>
      </c>
      <c r="Y5048" s="6">
        <f t="shared" si="237"/>
        <v>14.005087912500001</v>
      </c>
      <c r="Z5048" s="6">
        <f>IF($A5048="placement",Y5048,SUMIF($C$10:$C$6209,$C5048,$Y$10:$Y$6209))</f>
        <v>14.005087912500001</v>
      </c>
      <c r="AA5048" s="29">
        <f t="shared" si="238"/>
        <v>0.26851328099999994</v>
      </c>
    </row>
    <row r="5049" spans="1:27" hidden="1" x14ac:dyDescent="0.3">
      <c r="A5049" s="8" t="s">
        <v>17</v>
      </c>
      <c r="B5049" s="8" t="s">
        <v>4119</v>
      </c>
      <c r="C5049" s="8" t="s">
        <v>4120</v>
      </c>
      <c r="D5049" s="8" t="s">
        <v>4125</v>
      </c>
      <c r="E5049" s="8" t="s">
        <v>4126</v>
      </c>
      <c r="F5049" s="29">
        <v>0.25</v>
      </c>
      <c r="G5049" s="29">
        <v>1</v>
      </c>
      <c r="H5049" s="30">
        <v>54.634300000000003</v>
      </c>
      <c r="I5049" s="30">
        <v>1.0907</v>
      </c>
      <c r="J5049" s="14">
        <v>49</v>
      </c>
      <c r="K5049" s="14">
        <v>12</v>
      </c>
      <c r="L5049" s="12">
        <v>0.02</v>
      </c>
      <c r="M5049" s="7">
        <v>1.4827243000000001</v>
      </c>
      <c r="N5049" s="31">
        <v>1</v>
      </c>
      <c r="O5049" s="14">
        <f>IFERROR(VLOOKUP($C5049,'site totals'!$J$2:$K$607,2,FALSE),1)</f>
        <v>217.024</v>
      </c>
      <c r="P5049" s="32" t="s">
        <v>94</v>
      </c>
      <c r="Q5049" s="12">
        <v>0.32556578269999997</v>
      </c>
      <c r="R5049" s="29">
        <v>0.25</v>
      </c>
      <c r="S5049" s="2">
        <f>IF($A5049="site","",VLOOKUP($P5049,margin_ranges!$A$5:$D$10,4,FALSE)/100)</f>
        <v>0.19750000000000001</v>
      </c>
      <c r="T5049" s="6">
        <f>IF(A5049="placement",$J5049*MIN($Q5049,$S5049),"")</f>
        <v>9.6775000000000002</v>
      </c>
      <c r="U5049" s="6">
        <f>IF($A5049="placement",T5049,SUMIF($C$10:$C$6209,$C5049,$T$10:$T$6209))</f>
        <v>9.6775000000000002</v>
      </c>
      <c r="V5049" s="34">
        <f t="shared" si="239"/>
        <v>6.999999999999984E-2</v>
      </c>
      <c r="W5049" s="24"/>
      <c r="X5049" s="2" t="str">
        <f>IFERROR(MIN(VLOOKUP($W5049,margin_ranges!$A$5:$D$10,4,FALSE),$Q5049*100)/100,"")</f>
        <v/>
      </c>
      <c r="Y5049" s="6">
        <f t="shared" si="237"/>
        <v>9.6775000000000002</v>
      </c>
      <c r="Z5049" s="6">
        <f>IF($A5049="placement",Y5049,SUMIF($C$10:$C$6209,$C5049,$Y$10:$Y$6209))</f>
        <v>9.6775000000000002</v>
      </c>
      <c r="AA5049" s="29">
        <f t="shared" si="238"/>
        <v>6.999999999999984E-2</v>
      </c>
    </row>
    <row r="5050" spans="1:27" hidden="1" x14ac:dyDescent="0.3">
      <c r="A5050" s="8" t="s">
        <v>17</v>
      </c>
      <c r="B5050" s="8" t="s">
        <v>4119</v>
      </c>
      <c r="C5050" s="8" t="s">
        <v>4120</v>
      </c>
      <c r="D5050" s="8" t="s">
        <v>4123</v>
      </c>
      <c r="E5050" s="8" t="s">
        <v>4124</v>
      </c>
      <c r="F5050" s="29">
        <v>0.249999999999999</v>
      </c>
      <c r="G5050" s="29">
        <v>1</v>
      </c>
      <c r="H5050" s="30">
        <v>63.951500000000003</v>
      </c>
      <c r="I5050" s="30">
        <v>1.6618999999999999</v>
      </c>
      <c r="J5050" s="14">
        <v>75</v>
      </c>
      <c r="K5050" s="14">
        <v>19</v>
      </c>
      <c r="L5050" s="12">
        <v>2.5999999999999999E-2</v>
      </c>
      <c r="M5050" s="7">
        <v>1.4997894000000001</v>
      </c>
      <c r="N5050" s="31">
        <v>1</v>
      </c>
      <c r="O5050" s="14">
        <f>IFERROR(VLOOKUP($C5050,'site totals'!$J$2:$K$607,2,FALSE),1)</f>
        <v>217.024</v>
      </c>
      <c r="P5050" s="32" t="s">
        <v>94</v>
      </c>
      <c r="Q5050" s="12">
        <v>0.33323972080000003</v>
      </c>
      <c r="R5050" s="29">
        <v>0.25</v>
      </c>
      <c r="S5050" s="2">
        <f>IF($A5050="site","",VLOOKUP($P5050,margin_ranges!$A$5:$D$10,4,FALSE)/100)</f>
        <v>0.19750000000000001</v>
      </c>
      <c r="T5050" s="6">
        <f>IF(A5050="placement",$J5050*MIN($Q5050,$S5050),"")</f>
        <v>14.8125</v>
      </c>
      <c r="U5050" s="6">
        <f>IF($A5050="placement",T5050,SUMIF($C$10:$C$6209,$C5050,$T$10:$T$6209))</f>
        <v>14.8125</v>
      </c>
      <c r="V5050" s="34">
        <f t="shared" si="239"/>
        <v>7.0000000000000062E-2</v>
      </c>
      <c r="W5050" s="24"/>
      <c r="X5050" s="2" t="str">
        <f>IFERROR(MIN(VLOOKUP($W5050,margin_ranges!$A$5:$D$10,4,FALSE),$Q5050*100)/100,"")</f>
        <v/>
      </c>
      <c r="Y5050" s="6">
        <f t="shared" si="237"/>
        <v>14.8125</v>
      </c>
      <c r="Z5050" s="6">
        <f>IF($A5050="placement",Y5050,SUMIF($C$10:$C$6209,$C5050,$Y$10:$Y$6209))</f>
        <v>14.8125</v>
      </c>
      <c r="AA5050" s="17">
        <f t="shared" si="238"/>
        <v>7.0000000000000062E-2</v>
      </c>
    </row>
    <row r="5051" spans="1:27" x14ac:dyDescent="0.3">
      <c r="A5051" s="16" t="s">
        <v>33</v>
      </c>
      <c r="B5051" s="16" t="s">
        <v>4119</v>
      </c>
      <c r="C5051" s="16" t="s">
        <v>4120</v>
      </c>
      <c r="D5051" s="8" t="s">
        <v>34</v>
      </c>
      <c r="E5051" s="16"/>
      <c r="F5051" s="17">
        <v>0.28207417612798502</v>
      </c>
      <c r="G5051" s="17">
        <v>1</v>
      </c>
      <c r="H5051" s="36">
        <v>412.74509999999998</v>
      </c>
      <c r="I5051" s="36">
        <v>10.8161</v>
      </c>
      <c r="J5051" s="22">
        <v>465</v>
      </c>
      <c r="K5051" s="22">
        <v>100</v>
      </c>
      <c r="L5051" s="18">
        <v>2.6200000000000001E-2</v>
      </c>
      <c r="M5051" s="19">
        <v>1.4332016999999999</v>
      </c>
      <c r="N5051" s="20">
        <v>0.95180500000000001</v>
      </c>
      <c r="O5051" s="22">
        <f>IFERROR(VLOOKUP($C5051,'site totals'!$J$2:$K$607,2,FALSE),1)</f>
        <v>217.024</v>
      </c>
      <c r="P5051" s="21"/>
      <c r="Q5051" s="18">
        <v>0.33588900799999999</v>
      </c>
      <c r="R5051" s="17">
        <v>0.28210000000000002</v>
      </c>
      <c r="S5051" s="18" t="str">
        <f>IF($A5051="site","",VLOOKUP($P5051,margin_ranges!$A$5:$D$10,4,FALSE)/100)</f>
        <v/>
      </c>
      <c r="T5051" s="22" t="str">
        <f>IF(A5051="placement",$J5051*MIN($Q5051,$S5051),"")</f>
        <v/>
      </c>
      <c r="U5051" s="22">
        <f>IF($A5051="placement",T5051,SUMIF($C$10:$C$6209,$C5051,$T$10:$T$6209))</f>
        <v>103.05258791249999</v>
      </c>
      <c r="V5051" s="37">
        <f t="shared" si="239"/>
        <v>8.4247849799370167E-2</v>
      </c>
      <c r="W5051" s="38"/>
      <c r="X5051" s="18" t="str">
        <f>IFERROR(MIN(VLOOKUP($W5051,margin_ranges!$A$5:$D$10,4,FALSE),$Q5051*100)/100,"")</f>
        <v/>
      </c>
      <c r="Y5051" s="6" t="str">
        <f t="shared" si="237"/>
        <v/>
      </c>
      <c r="Z5051" s="6">
        <f>IF($A5051="placement",Y5051,SUMIF($C$10:$C$6209,$C5051,$Y$10:$Y$6209))</f>
        <v>103.05258791249999</v>
      </c>
      <c r="AA5051" s="17">
        <f t="shared" si="238"/>
        <v>8.4247849799370167E-2</v>
      </c>
    </row>
    <row r="5052" spans="1:27" hidden="1" x14ac:dyDescent="0.3">
      <c r="A5052" s="8" t="s">
        <v>17</v>
      </c>
      <c r="B5052" s="8" t="s">
        <v>11348</v>
      </c>
      <c r="C5052" s="8" t="s">
        <v>11349</v>
      </c>
      <c r="D5052" s="8" t="s">
        <v>11360</v>
      </c>
      <c r="E5052" s="8" t="s">
        <v>11361</v>
      </c>
      <c r="F5052" s="29">
        <v>0.249999999999999</v>
      </c>
      <c r="G5052" s="29">
        <v>0</v>
      </c>
      <c r="H5052" s="30">
        <v>8.5056999999999992</v>
      </c>
      <c r="I5052" s="30">
        <v>1.4016</v>
      </c>
      <c r="J5052" s="14">
        <v>31</v>
      </c>
      <c r="K5052" s="14">
        <v>8</v>
      </c>
      <c r="L5052" s="12">
        <v>0.1648</v>
      </c>
      <c r="M5052" s="7">
        <v>0.74779839000000004</v>
      </c>
      <c r="N5052" s="31">
        <v>0.5</v>
      </c>
      <c r="O5052" s="14">
        <f>IFERROR(VLOOKUP($C5052,'site totals'!$J$2:$K$607,2,FALSE),1)</f>
        <v>214.41220000000001</v>
      </c>
      <c r="P5052" s="32" t="s">
        <v>91</v>
      </c>
      <c r="Q5052" s="12">
        <v>0.33137058470000003</v>
      </c>
      <c r="R5052" s="29">
        <v>0.25</v>
      </c>
      <c r="S5052" s="2">
        <f>IF($A5052="site","",VLOOKUP($P5052,margin_ranges!$A$5:$D$10,4,FALSE)/100)</f>
        <v>0.29749999999999999</v>
      </c>
      <c r="T5052" s="6">
        <f>IF(A5052="placement",$J5052*MIN($Q5052,$S5052),"")</f>
        <v>9.2225000000000001</v>
      </c>
      <c r="U5052" s="6">
        <f>IF($A5052="placement",T5052,SUMIF($C$10:$C$6209,$C5052,$T$10:$T$6209))</f>
        <v>9.2225000000000001</v>
      </c>
      <c r="V5052" s="34">
        <f t="shared" si="239"/>
        <v>-6.3333333333333353E-2</v>
      </c>
      <c r="W5052" s="24"/>
      <c r="X5052" s="2" t="str">
        <f>IFERROR(MIN(VLOOKUP($W5052,margin_ranges!$A$5:$D$10,4,FALSE),$Q5052*100)/100,"")</f>
        <v/>
      </c>
      <c r="Y5052" s="6">
        <f t="shared" si="237"/>
        <v>9.2225000000000001</v>
      </c>
      <c r="Z5052" s="6">
        <f>IF($A5052="placement",Y5052,SUMIF($C$10:$C$6209,$C5052,$Y$10:$Y$6209))</f>
        <v>9.2225000000000001</v>
      </c>
      <c r="AA5052" s="29">
        <f t="shared" si="238"/>
        <v>-6.3333333333333353E-2</v>
      </c>
    </row>
    <row r="5053" spans="1:27" hidden="1" x14ac:dyDescent="0.3">
      <c r="A5053" s="8" t="s">
        <v>17</v>
      </c>
      <c r="B5053" s="8" t="s">
        <v>11348</v>
      </c>
      <c r="C5053" s="8" t="s">
        <v>11349</v>
      </c>
      <c r="D5053" s="8" t="s">
        <v>11364</v>
      </c>
      <c r="E5053" s="8" t="s">
        <v>11365</v>
      </c>
      <c r="F5053" s="29">
        <v>0.25</v>
      </c>
      <c r="G5053" s="29">
        <v>0</v>
      </c>
      <c r="H5053" s="30">
        <v>7.7201000000000004</v>
      </c>
      <c r="I5053" s="30">
        <v>1.6564000000000001</v>
      </c>
      <c r="J5053" s="14">
        <v>36</v>
      </c>
      <c r="K5053" s="14">
        <v>9</v>
      </c>
      <c r="L5053" s="12">
        <v>0.21460000000000001</v>
      </c>
      <c r="M5053" s="7">
        <v>0.73407502999999996</v>
      </c>
      <c r="N5053" s="31">
        <v>0.5</v>
      </c>
      <c r="O5053" s="14">
        <f>IFERROR(VLOOKUP($C5053,'site totals'!$J$2:$K$607,2,FALSE),1)</f>
        <v>214.41220000000001</v>
      </c>
      <c r="P5053" s="32" t="s">
        <v>91</v>
      </c>
      <c r="Q5053" s="12">
        <v>0.31887071760000002</v>
      </c>
      <c r="R5053" s="29">
        <v>0.25</v>
      </c>
      <c r="S5053" s="2">
        <f>IF($A5053="site","",VLOOKUP($P5053,margin_ranges!$A$5:$D$10,4,FALSE)/100)</f>
        <v>0.29749999999999999</v>
      </c>
      <c r="T5053" s="6">
        <f>IF(A5053="placement",$J5053*MIN($Q5053,$S5053),"")</f>
        <v>10.709999999999999</v>
      </c>
      <c r="U5053" s="6">
        <f>IF($A5053="placement",T5053,SUMIF($C$10:$C$6209,$C5053,$T$10:$T$6209))</f>
        <v>10.709999999999999</v>
      </c>
      <c r="V5053" s="34">
        <f t="shared" si="239"/>
        <v>-6.3333333333333353E-2</v>
      </c>
      <c r="W5053" s="24"/>
      <c r="X5053" s="2" t="str">
        <f>IFERROR(MIN(VLOOKUP($W5053,margin_ranges!$A$5:$D$10,4,FALSE),$Q5053*100)/100,"")</f>
        <v/>
      </c>
      <c r="Y5053" s="6">
        <f t="shared" si="237"/>
        <v>10.709999999999999</v>
      </c>
      <c r="Z5053" s="6">
        <f>IF($A5053="placement",Y5053,SUMIF($C$10:$C$6209,$C5053,$Y$10:$Y$6209))</f>
        <v>10.709999999999999</v>
      </c>
      <c r="AA5053" s="29">
        <f t="shared" si="238"/>
        <v>-6.3333333333333353E-2</v>
      </c>
    </row>
    <row r="5054" spans="1:27" hidden="1" x14ac:dyDescent="0.3">
      <c r="A5054" s="8" t="s">
        <v>17</v>
      </c>
      <c r="B5054" s="8" t="s">
        <v>11348</v>
      </c>
      <c r="C5054" s="8" t="s">
        <v>11349</v>
      </c>
      <c r="D5054" s="8" t="s">
        <v>11356</v>
      </c>
      <c r="E5054" s="8" t="s">
        <v>11357</v>
      </c>
      <c r="F5054" s="29">
        <v>0.25</v>
      </c>
      <c r="G5054" s="29">
        <v>0</v>
      </c>
      <c r="H5054" s="30">
        <v>18.661000000000001</v>
      </c>
      <c r="I5054" s="30">
        <v>4.3521999999999998</v>
      </c>
      <c r="J5054" s="14">
        <v>103</v>
      </c>
      <c r="K5054" s="14">
        <v>26</v>
      </c>
      <c r="L5054" s="12">
        <v>0.23319999999999999</v>
      </c>
      <c r="M5054" s="7">
        <v>0.79253582</v>
      </c>
      <c r="N5054" s="31">
        <v>0.5</v>
      </c>
      <c r="O5054" s="14">
        <f>IFERROR(VLOOKUP($C5054,'site totals'!$J$2:$K$607,2,FALSE),1)</f>
        <v>214.41220000000001</v>
      </c>
      <c r="P5054" s="32" t="s">
        <v>91</v>
      </c>
      <c r="Q5054" s="12">
        <v>0.3691136881</v>
      </c>
      <c r="R5054" s="29">
        <v>0.25</v>
      </c>
      <c r="S5054" s="2">
        <f>IF($A5054="site","",VLOOKUP($P5054,margin_ranges!$A$5:$D$10,4,FALSE)/100)</f>
        <v>0.29749999999999999</v>
      </c>
      <c r="T5054" s="6">
        <f>IF(A5054="placement",$J5054*MIN($Q5054,$S5054),"")</f>
        <v>30.642499999999998</v>
      </c>
      <c r="U5054" s="6">
        <f>IF($A5054="placement",T5054,SUMIF($C$10:$C$6209,$C5054,$T$10:$T$6209))</f>
        <v>30.642499999999998</v>
      </c>
      <c r="V5054" s="34">
        <f t="shared" si="239"/>
        <v>-6.3333333333333353E-2</v>
      </c>
      <c r="W5054" s="24"/>
      <c r="X5054" s="2" t="str">
        <f>IFERROR(MIN(VLOOKUP($W5054,margin_ranges!$A$5:$D$10,4,FALSE),$Q5054*100)/100,"")</f>
        <v/>
      </c>
      <c r="Y5054" s="6">
        <f t="shared" si="237"/>
        <v>30.642499999999998</v>
      </c>
      <c r="Z5054" s="6">
        <f>IF($A5054="placement",Y5054,SUMIF($C$10:$C$6209,$C5054,$Y$10:$Y$6209))</f>
        <v>30.642499999999998</v>
      </c>
      <c r="AA5054" s="29">
        <f t="shared" si="238"/>
        <v>-6.3333333333333353E-2</v>
      </c>
    </row>
    <row r="5055" spans="1:27" hidden="1" x14ac:dyDescent="0.3">
      <c r="A5055" s="8" t="s">
        <v>17</v>
      </c>
      <c r="B5055" s="8" t="s">
        <v>11348</v>
      </c>
      <c r="C5055" s="8" t="s">
        <v>11349</v>
      </c>
      <c r="D5055" s="8" t="s">
        <v>11366</v>
      </c>
      <c r="E5055" s="8" t="s">
        <v>11367</v>
      </c>
      <c r="F5055" s="29">
        <v>0.25</v>
      </c>
      <c r="G5055" s="29">
        <v>0</v>
      </c>
      <c r="H5055" s="30">
        <v>9.6918000000000006</v>
      </c>
      <c r="I5055" s="30">
        <v>1.1780999999999999</v>
      </c>
      <c r="J5055" s="14">
        <v>15</v>
      </c>
      <c r="K5055" s="14">
        <v>4</v>
      </c>
      <c r="L5055" s="12">
        <v>0.1216</v>
      </c>
      <c r="M5055" s="7">
        <v>0.42021946999999998</v>
      </c>
      <c r="N5055" s="31">
        <v>0.2</v>
      </c>
      <c r="O5055" s="14">
        <f>IFERROR(VLOOKUP($C5055,'site totals'!$J$2:$K$607,2,FALSE),1)</f>
        <v>214.41220000000001</v>
      </c>
      <c r="P5055" s="32" t="s">
        <v>91</v>
      </c>
      <c r="Q5055" s="12">
        <v>0.52405823029999998</v>
      </c>
      <c r="R5055" s="29">
        <v>0.25</v>
      </c>
      <c r="S5055" s="2">
        <f>IF($A5055="site","",VLOOKUP($P5055,margin_ranges!$A$5:$D$10,4,FALSE)/100)</f>
        <v>0.29749999999999999</v>
      </c>
      <c r="T5055" s="6">
        <f>IF(A5055="placement",$J5055*MIN($Q5055,$S5055),"")</f>
        <v>4.4624999999999995</v>
      </c>
      <c r="U5055" s="6">
        <f>IF($A5055="placement",T5055,SUMIF($C$10:$C$6209,$C5055,$T$10:$T$6209))</f>
        <v>4.4624999999999995</v>
      </c>
      <c r="V5055" s="34">
        <f t="shared" si="239"/>
        <v>-6.3333333333333242E-2</v>
      </c>
      <c r="W5055" s="24"/>
      <c r="X5055" s="2" t="str">
        <f>IFERROR(MIN(VLOOKUP($W5055,margin_ranges!$A$5:$D$10,4,FALSE),$Q5055*100)/100,"")</f>
        <v/>
      </c>
      <c r="Y5055" s="6">
        <f t="shared" si="237"/>
        <v>4.4624999999999995</v>
      </c>
      <c r="Z5055" s="6">
        <f>IF($A5055="placement",Y5055,SUMIF($C$10:$C$6209,$C5055,$Y$10:$Y$6209))</f>
        <v>4.4624999999999995</v>
      </c>
      <c r="AA5055" s="29">
        <f t="shared" si="238"/>
        <v>-6.3333333333333242E-2</v>
      </c>
    </row>
    <row r="5056" spans="1:27" hidden="1" x14ac:dyDescent="0.3">
      <c r="A5056" s="8" t="s">
        <v>17</v>
      </c>
      <c r="B5056" s="8" t="s">
        <v>11348</v>
      </c>
      <c r="C5056" s="8" t="s">
        <v>11349</v>
      </c>
      <c r="D5056" s="8" t="s">
        <v>11352</v>
      </c>
      <c r="E5056" s="8" t="s">
        <v>11353</v>
      </c>
      <c r="F5056" s="29">
        <v>0.249999999999999</v>
      </c>
      <c r="G5056" s="29">
        <v>0</v>
      </c>
      <c r="H5056" s="30">
        <v>15.010400000000001</v>
      </c>
      <c r="I5056" s="30">
        <v>3.3936999999999999</v>
      </c>
      <c r="J5056" s="14">
        <v>79</v>
      </c>
      <c r="K5056" s="14">
        <v>20</v>
      </c>
      <c r="L5056" s="12">
        <v>0.2261</v>
      </c>
      <c r="M5056" s="7">
        <v>0.77984087999999996</v>
      </c>
      <c r="N5056" s="31">
        <v>0.5</v>
      </c>
      <c r="O5056" s="14">
        <f>IFERROR(VLOOKUP($C5056,'site totals'!$J$2:$K$607,2,FALSE),1)</f>
        <v>214.41220000000001</v>
      </c>
      <c r="P5056" s="32" t="s">
        <v>91</v>
      </c>
      <c r="Q5056" s="12">
        <v>0.35884356499999998</v>
      </c>
      <c r="R5056" s="29">
        <v>0.25</v>
      </c>
      <c r="S5056" s="2">
        <f>IF($A5056="site","",VLOOKUP($P5056,margin_ranges!$A$5:$D$10,4,FALSE)/100)</f>
        <v>0.29749999999999999</v>
      </c>
      <c r="T5056" s="6">
        <f>IF(A5056="placement",$J5056*MIN($Q5056,$S5056),"")</f>
        <v>23.502499999999998</v>
      </c>
      <c r="U5056" s="6">
        <f>IF($A5056="placement",T5056,SUMIF($C$10:$C$6209,$C5056,$T$10:$T$6209))</f>
        <v>23.502499999999998</v>
      </c>
      <c r="V5056" s="34">
        <f t="shared" si="239"/>
        <v>-6.3333333333333242E-2</v>
      </c>
      <c r="W5056" s="24"/>
      <c r="X5056" s="2" t="str">
        <f>IFERROR(MIN(VLOOKUP($W5056,margin_ranges!$A$5:$D$10,4,FALSE),$Q5056*100)/100,"")</f>
        <v/>
      </c>
      <c r="Y5056" s="6">
        <f t="shared" si="237"/>
        <v>23.502499999999998</v>
      </c>
      <c r="Z5056" s="6">
        <f>IF($A5056="placement",Y5056,SUMIF($C$10:$C$6209,$C5056,$Y$10:$Y$6209))</f>
        <v>23.502499999999998</v>
      </c>
      <c r="AA5056" s="29">
        <f t="shared" si="238"/>
        <v>-6.3333333333333242E-2</v>
      </c>
    </row>
    <row r="5057" spans="1:27" hidden="1" x14ac:dyDescent="0.3">
      <c r="A5057" s="8" t="s">
        <v>17</v>
      </c>
      <c r="B5057" s="8" t="s">
        <v>11348</v>
      </c>
      <c r="C5057" s="8" t="s">
        <v>11349</v>
      </c>
      <c r="D5057" s="8" t="s">
        <v>11358</v>
      </c>
      <c r="E5057" s="8" t="s">
        <v>11359</v>
      </c>
      <c r="F5057" s="29">
        <v>0.25</v>
      </c>
      <c r="G5057" s="29">
        <v>0</v>
      </c>
      <c r="H5057" s="30">
        <v>18.630400000000002</v>
      </c>
      <c r="I5057" s="30">
        <v>5.6904000000000003</v>
      </c>
      <c r="J5057" s="14">
        <v>132</v>
      </c>
      <c r="K5057" s="14">
        <v>33</v>
      </c>
      <c r="L5057" s="12">
        <v>0.3054</v>
      </c>
      <c r="M5057" s="7">
        <v>0.77235047000000001</v>
      </c>
      <c r="N5057" s="31">
        <v>0.5</v>
      </c>
      <c r="O5057" s="14">
        <f>IFERROR(VLOOKUP($C5057,'site totals'!$J$2:$K$607,2,FALSE),1)</f>
        <v>214.41220000000001</v>
      </c>
      <c r="P5057" s="32" t="s">
        <v>91</v>
      </c>
      <c r="Q5057" s="12">
        <v>0.35262549710000002</v>
      </c>
      <c r="R5057" s="29">
        <v>0.25</v>
      </c>
      <c r="S5057" s="2">
        <f>IF($A5057="site","",VLOOKUP($P5057,margin_ranges!$A$5:$D$10,4,FALSE)/100)</f>
        <v>0.29749999999999999</v>
      </c>
      <c r="T5057" s="6">
        <f>IF(A5057="placement",$J5057*MIN($Q5057,$S5057),"")</f>
        <v>39.269999999999996</v>
      </c>
      <c r="U5057" s="6">
        <f>IF($A5057="placement",T5057,SUMIF($C$10:$C$6209,$C5057,$T$10:$T$6209))</f>
        <v>39.269999999999996</v>
      </c>
      <c r="V5057" s="34">
        <f t="shared" si="239"/>
        <v>-6.3333333333333242E-2</v>
      </c>
      <c r="W5057" s="24"/>
      <c r="X5057" s="2" t="str">
        <f>IFERROR(MIN(VLOOKUP($W5057,margin_ranges!$A$5:$D$10,4,FALSE),$Q5057*100)/100,"")</f>
        <v/>
      </c>
      <c r="Y5057" s="6">
        <f t="shared" si="237"/>
        <v>39.269999999999996</v>
      </c>
      <c r="Z5057" s="6">
        <f>IF($A5057="placement",Y5057,SUMIF($C$10:$C$6209,$C5057,$Y$10:$Y$6209))</f>
        <v>39.269999999999996</v>
      </c>
      <c r="AA5057" s="29">
        <f t="shared" si="238"/>
        <v>-6.3333333333333242E-2</v>
      </c>
    </row>
    <row r="5058" spans="1:27" hidden="1" x14ac:dyDescent="0.3">
      <c r="A5058" s="8" t="s">
        <v>17</v>
      </c>
      <c r="B5058" s="8" t="s">
        <v>11348</v>
      </c>
      <c r="C5058" s="8" t="s">
        <v>11349</v>
      </c>
      <c r="D5058" s="8" t="s">
        <v>11350</v>
      </c>
      <c r="E5058" s="8" t="s">
        <v>11351</v>
      </c>
      <c r="F5058" s="29">
        <v>0.28999999999999998</v>
      </c>
      <c r="G5058" s="29">
        <v>0</v>
      </c>
      <c r="H5058" s="30">
        <v>3.3489</v>
      </c>
      <c r="I5058" s="30">
        <v>0.37440000000000001</v>
      </c>
      <c r="J5058" s="14">
        <v>9</v>
      </c>
      <c r="K5058" s="14">
        <v>2</v>
      </c>
      <c r="L5058" s="12">
        <v>0.1118</v>
      </c>
      <c r="M5058" s="7">
        <v>0.82556275999999995</v>
      </c>
      <c r="N5058" s="31">
        <v>0.5</v>
      </c>
      <c r="O5058" s="14">
        <f>IFERROR(VLOOKUP($C5058,'site totals'!$J$2:$K$607,2,FALSE),1)</f>
        <v>214.41220000000001</v>
      </c>
      <c r="P5058" s="32" t="s">
        <v>22</v>
      </c>
      <c r="Q5058" s="12">
        <v>0.39435252799999998</v>
      </c>
      <c r="R5058" s="29">
        <v>0.28999999999999998</v>
      </c>
      <c r="S5058" s="2">
        <f>IF($A5058="site","",VLOOKUP($P5058,margin_ranges!$A$5:$D$10,4,FALSE)/100)</f>
        <v>0.29749999999999999</v>
      </c>
      <c r="T5058" s="6">
        <f>IF(A5058="placement",$J5058*MIN($Q5058,$S5058),"")</f>
        <v>2.6774999999999998</v>
      </c>
      <c r="U5058" s="6">
        <f>IF($A5058="placement",T5058,SUMIF($C$10:$C$6209,$C5058,$T$10:$T$6209))</f>
        <v>2.6774999999999998</v>
      </c>
      <c r="V5058" s="34">
        <f t="shared" si="239"/>
        <v>-1.0563380281690127E-2</v>
      </c>
      <c r="W5058" s="24"/>
      <c r="X5058" s="2" t="str">
        <f>IFERROR(MIN(VLOOKUP($W5058,margin_ranges!$A$5:$D$10,4,FALSE),$Q5058*100)/100,"")</f>
        <v/>
      </c>
      <c r="Y5058" s="6">
        <f t="shared" si="237"/>
        <v>2.6774999999999998</v>
      </c>
      <c r="Z5058" s="6">
        <f>IF($A5058="placement",Y5058,SUMIF($C$10:$C$6209,$C5058,$Y$10:$Y$6209))</f>
        <v>2.6774999999999998</v>
      </c>
      <c r="AA5058" s="29">
        <f t="shared" si="238"/>
        <v>-1.0563380281690127E-2</v>
      </c>
    </row>
    <row r="5059" spans="1:27" hidden="1" x14ac:dyDescent="0.3">
      <c r="A5059" s="8" t="s">
        <v>17</v>
      </c>
      <c r="B5059" s="8" t="s">
        <v>11348</v>
      </c>
      <c r="C5059" s="8" t="s">
        <v>11349</v>
      </c>
      <c r="D5059" s="8" t="s">
        <v>11362</v>
      </c>
      <c r="E5059" s="8" t="s">
        <v>11363</v>
      </c>
      <c r="F5059" s="29">
        <v>0.28999999999999998</v>
      </c>
      <c r="G5059" s="29">
        <v>0</v>
      </c>
      <c r="H5059" s="30">
        <v>5.0416999999999996</v>
      </c>
      <c r="I5059" s="30">
        <v>0.62939999999999996</v>
      </c>
      <c r="J5059" s="14">
        <v>7</v>
      </c>
      <c r="K5059" s="14">
        <v>2</v>
      </c>
      <c r="L5059" s="12">
        <v>0.12479999999999999</v>
      </c>
      <c r="M5059" s="7">
        <v>0.39249801000000001</v>
      </c>
      <c r="N5059" s="31">
        <v>0.2</v>
      </c>
      <c r="O5059" s="14">
        <f>IFERROR(VLOOKUP($C5059,'site totals'!$J$2:$K$607,2,FALSE),1)</f>
        <v>214.41220000000001</v>
      </c>
      <c r="P5059" s="32" t="s">
        <v>22</v>
      </c>
      <c r="Q5059" s="12">
        <v>0.49044328139999999</v>
      </c>
      <c r="R5059" s="29">
        <v>0.28999999999999998</v>
      </c>
      <c r="S5059" s="2">
        <f>IF($A5059="site","",VLOOKUP($P5059,margin_ranges!$A$5:$D$10,4,FALSE)/100)</f>
        <v>0.29749999999999999</v>
      </c>
      <c r="T5059" s="6">
        <f>IF(A5059="placement",$J5059*MIN($Q5059,$S5059),"")</f>
        <v>2.0825</v>
      </c>
      <c r="U5059" s="6">
        <f>IF($A5059="placement",T5059,SUMIF($C$10:$C$6209,$C5059,$T$10:$T$6209))</f>
        <v>2.0825</v>
      </c>
      <c r="V5059" s="34">
        <f t="shared" si="239"/>
        <v>-1.0563380281690016E-2</v>
      </c>
      <c r="W5059" s="24"/>
      <c r="X5059" s="2" t="str">
        <f>IFERROR(MIN(VLOOKUP($W5059,margin_ranges!$A$5:$D$10,4,FALSE),$Q5059*100)/100,"")</f>
        <v/>
      </c>
      <c r="Y5059" s="6">
        <f t="shared" si="237"/>
        <v>2.0825</v>
      </c>
      <c r="Z5059" s="6">
        <f>IF($A5059="placement",Y5059,SUMIF($C$10:$C$6209,$C5059,$Y$10:$Y$6209))</f>
        <v>2.0825</v>
      </c>
      <c r="AA5059" s="29">
        <f t="shared" si="238"/>
        <v>-1.0563380281690016E-2</v>
      </c>
    </row>
    <row r="5060" spans="1:27" hidden="1" x14ac:dyDescent="0.3">
      <c r="A5060" s="8" t="s">
        <v>17</v>
      </c>
      <c r="B5060" s="8" t="s">
        <v>11348</v>
      </c>
      <c r="C5060" s="8" t="s">
        <v>11349</v>
      </c>
      <c r="D5060" s="8" t="s">
        <v>11368</v>
      </c>
      <c r="E5060" s="8" t="s">
        <v>11369</v>
      </c>
      <c r="F5060" s="29">
        <v>0.28999999999999998</v>
      </c>
      <c r="G5060" s="29">
        <v>0</v>
      </c>
      <c r="H5060" s="30">
        <v>7.2514000000000003</v>
      </c>
      <c r="I5060" s="30">
        <v>0.80289999999999995</v>
      </c>
      <c r="J5060" s="14">
        <v>10</v>
      </c>
      <c r="K5060" s="14">
        <v>3</v>
      </c>
      <c r="L5060" s="12">
        <v>0.11070000000000001</v>
      </c>
      <c r="M5060" s="7">
        <v>0.41993595</v>
      </c>
      <c r="N5060" s="31">
        <v>0.2</v>
      </c>
      <c r="O5060" s="14">
        <f>IFERROR(VLOOKUP($C5060,'site totals'!$J$2:$K$607,2,FALSE),1)</f>
        <v>214.41220000000001</v>
      </c>
      <c r="P5060" s="32" t="s">
        <v>22</v>
      </c>
      <c r="Q5060" s="12">
        <v>0.52373689229999998</v>
      </c>
      <c r="R5060" s="29">
        <v>0.28999999999999998</v>
      </c>
      <c r="S5060" s="2">
        <f>IF($A5060="site","",VLOOKUP($P5060,margin_ranges!$A$5:$D$10,4,FALSE)/100)</f>
        <v>0.29749999999999999</v>
      </c>
      <c r="T5060" s="6">
        <f>IF(A5060="placement",$J5060*MIN($Q5060,$S5060),"")</f>
        <v>2.9749999999999996</v>
      </c>
      <c r="U5060" s="6">
        <f>IF($A5060="placement",T5060,SUMIF($C$10:$C$6209,$C5060,$T$10:$T$6209))</f>
        <v>2.9749999999999996</v>
      </c>
      <c r="V5060" s="34">
        <f t="shared" si="239"/>
        <v>-1.0563380281690016E-2</v>
      </c>
      <c r="W5060" s="24"/>
      <c r="X5060" s="2" t="str">
        <f>IFERROR(MIN(VLOOKUP($W5060,margin_ranges!$A$5:$D$10,4,FALSE),$Q5060*100)/100,"")</f>
        <v/>
      </c>
      <c r="Y5060" s="6">
        <f t="shared" si="237"/>
        <v>2.9749999999999996</v>
      </c>
      <c r="Z5060" s="6">
        <f>IF($A5060="placement",Y5060,SUMIF($C$10:$C$6209,$C5060,$Y$10:$Y$6209))</f>
        <v>2.9749999999999996</v>
      </c>
      <c r="AA5060" s="29">
        <f t="shared" si="238"/>
        <v>-1.0563380281690016E-2</v>
      </c>
    </row>
    <row r="5061" spans="1:27" hidden="1" x14ac:dyDescent="0.3">
      <c r="A5061" s="8" t="s">
        <v>17</v>
      </c>
      <c r="B5061" s="8" t="s">
        <v>11348</v>
      </c>
      <c r="C5061" s="8" t="s">
        <v>11349</v>
      </c>
      <c r="D5061" s="8" t="s">
        <v>11354</v>
      </c>
      <c r="E5061" s="8" t="s">
        <v>11355</v>
      </c>
      <c r="F5061" s="29">
        <v>0.28999999999999898</v>
      </c>
      <c r="G5061" s="29">
        <v>0</v>
      </c>
      <c r="H5061" s="30">
        <v>7.7891000000000004</v>
      </c>
      <c r="I5061" s="30">
        <v>1.7761</v>
      </c>
      <c r="J5061" s="14">
        <v>19</v>
      </c>
      <c r="K5061" s="14">
        <v>5</v>
      </c>
      <c r="L5061" s="12">
        <v>0.22800000000000001</v>
      </c>
      <c r="M5061" s="7">
        <v>0.35506133000000001</v>
      </c>
      <c r="N5061" s="31">
        <v>0.2</v>
      </c>
      <c r="O5061" s="14">
        <f>IFERROR(VLOOKUP($C5061,'site totals'!$J$2:$K$607,2,FALSE),1)</f>
        <v>214.41220000000001</v>
      </c>
      <c r="P5061" s="32" t="s">
        <v>22</v>
      </c>
      <c r="Q5061" s="12">
        <v>0.4367170333</v>
      </c>
      <c r="R5061" s="29">
        <v>0.28999999999999998</v>
      </c>
      <c r="S5061" s="2">
        <f>IF($A5061="site","",VLOOKUP($P5061,margin_ranges!$A$5:$D$10,4,FALSE)/100)</f>
        <v>0.29749999999999999</v>
      </c>
      <c r="T5061" s="6">
        <f>IF(A5061="placement",$J5061*MIN($Q5061,$S5061),"")</f>
        <v>5.6524999999999999</v>
      </c>
      <c r="U5061" s="6">
        <f>IF($A5061="placement",T5061,SUMIF($C$10:$C$6209,$C5061,$T$10:$T$6209))</f>
        <v>5.6524999999999999</v>
      </c>
      <c r="V5061" s="34">
        <f t="shared" si="239"/>
        <v>-1.0563380281690016E-2</v>
      </c>
      <c r="W5061" s="24"/>
      <c r="X5061" s="2" t="str">
        <f>IFERROR(MIN(VLOOKUP($W5061,margin_ranges!$A$5:$D$10,4,FALSE),$Q5061*100)/100,"")</f>
        <v/>
      </c>
      <c r="Y5061" s="6">
        <f t="shared" si="237"/>
        <v>5.6524999999999999</v>
      </c>
      <c r="Z5061" s="6">
        <f>IF($A5061="placement",Y5061,SUMIF($C$10:$C$6209,$C5061,$Y$10:$Y$6209))</f>
        <v>5.6524999999999999</v>
      </c>
      <c r="AA5061" s="29">
        <f t="shared" si="238"/>
        <v>-1.0563380281690016E-2</v>
      </c>
    </row>
    <row r="5062" spans="1:27" x14ac:dyDescent="0.3">
      <c r="A5062" s="16" t="s">
        <v>33</v>
      </c>
      <c r="B5062" s="16" t="s">
        <v>11348</v>
      </c>
      <c r="C5062" s="16" t="s">
        <v>11349</v>
      </c>
      <c r="D5062" s="8" t="s">
        <v>34</v>
      </c>
      <c r="E5062" s="16"/>
      <c r="F5062" s="17">
        <v>0.25398018396341199</v>
      </c>
      <c r="G5062" s="17">
        <v>0</v>
      </c>
      <c r="H5062" s="36">
        <v>115.4744</v>
      </c>
      <c r="I5062" s="36">
        <v>22.2315</v>
      </c>
      <c r="J5062" s="22">
        <v>459</v>
      </c>
      <c r="K5062" s="22">
        <v>115</v>
      </c>
      <c r="L5062" s="18">
        <v>0.1925</v>
      </c>
      <c r="M5062" s="19">
        <v>0.68889445999999999</v>
      </c>
      <c r="N5062" s="20">
        <v>0.43472300000000003</v>
      </c>
      <c r="O5062" s="22">
        <f>IFERROR(VLOOKUP($C5062,'site totals'!$J$2:$K$607,2,FALSE),1)</f>
        <v>214.41220000000001</v>
      </c>
      <c r="P5062" s="21"/>
      <c r="Q5062" s="18">
        <v>0.3689555853</v>
      </c>
      <c r="R5062" s="17">
        <v>0.254</v>
      </c>
      <c r="S5062" s="18" t="str">
        <f>IF($A5062="site","",VLOOKUP($P5062,margin_ranges!$A$5:$D$10,4,FALSE)/100)</f>
        <v/>
      </c>
      <c r="T5062" s="22" t="str">
        <f>IF(A5062="placement",$J5062*MIN($Q5062,$S5062),"")</f>
        <v/>
      </c>
      <c r="U5062" s="22">
        <f>IF($A5062="placement",T5062,SUMIF($C$10:$C$6209,$C5062,$T$10:$T$6209))</f>
        <v>131.19749999999996</v>
      </c>
      <c r="V5062" s="37">
        <f t="shared" si="239"/>
        <v>-4.2672028596961509E-2</v>
      </c>
      <c r="W5062" s="38"/>
      <c r="X5062" s="18" t="str">
        <f>IFERROR(MIN(VLOOKUP($W5062,margin_ranges!$A$5:$D$10,4,FALSE),$Q5062*100)/100,"")</f>
        <v/>
      </c>
      <c r="Y5062" s="6" t="str">
        <f t="shared" si="237"/>
        <v/>
      </c>
      <c r="Z5062" s="6">
        <f>IF($A5062="placement",Y5062,SUMIF($C$10:$C$6209,$C5062,$Y$10:$Y$6209))</f>
        <v>131.19749999999996</v>
      </c>
      <c r="AA5062" s="17">
        <f t="shared" si="238"/>
        <v>-4.2672028596961509E-2</v>
      </c>
    </row>
    <row r="5063" spans="1:27" hidden="1" x14ac:dyDescent="0.3">
      <c r="A5063" s="8" t="s">
        <v>17</v>
      </c>
      <c r="B5063" s="8" t="s">
        <v>11012</v>
      </c>
      <c r="C5063" s="8" t="s">
        <v>11013</v>
      </c>
      <c r="D5063" s="8" t="s">
        <v>11014</v>
      </c>
      <c r="E5063" s="8" t="s">
        <v>11015</v>
      </c>
      <c r="F5063" s="29">
        <v>0.28999999999999998</v>
      </c>
      <c r="G5063" s="29">
        <v>0</v>
      </c>
      <c r="H5063" s="30">
        <v>19.444600000000001</v>
      </c>
      <c r="I5063" s="30">
        <v>3.8117999999999999</v>
      </c>
      <c r="J5063" s="14">
        <v>247</v>
      </c>
      <c r="K5063" s="14">
        <v>63</v>
      </c>
      <c r="L5063" s="12">
        <v>0.19600000000000001</v>
      </c>
      <c r="M5063" s="7">
        <v>2.1561098099999998</v>
      </c>
      <c r="N5063" s="31">
        <v>1.5</v>
      </c>
      <c r="O5063" s="14">
        <f>IFERROR(VLOOKUP($C5063,'site totals'!$J$2:$K$607,2,FALSE),1)</f>
        <v>213.99209999999999</v>
      </c>
      <c r="P5063" s="32" t="s">
        <v>22</v>
      </c>
      <c r="Q5063" s="12">
        <v>0.30430259479999999</v>
      </c>
      <c r="R5063" s="29">
        <v>0.28999999999999998</v>
      </c>
      <c r="S5063" s="2">
        <f>IF($A5063="site","",VLOOKUP($P5063,margin_ranges!$A$5:$D$10,4,FALSE)/100)</f>
        <v>0.29749999999999999</v>
      </c>
      <c r="T5063" s="6">
        <f>IF(A5063="placement",$J5063*MIN($Q5063,$S5063),"")</f>
        <v>73.482500000000002</v>
      </c>
      <c r="U5063" s="6">
        <f>IF($A5063="placement",T5063,SUMIF($C$10:$C$6209,$C5063,$T$10:$T$6209))</f>
        <v>73.482500000000002</v>
      </c>
      <c r="V5063" s="34">
        <f t="shared" si="239"/>
        <v>-1.0563380281690238E-2</v>
      </c>
      <c r="W5063" s="24"/>
      <c r="X5063" s="2" t="str">
        <f>IFERROR(MIN(VLOOKUP($W5063,margin_ranges!$A$5:$D$10,4,FALSE),$Q5063*100)/100,"")</f>
        <v/>
      </c>
      <c r="Y5063" s="6">
        <f t="shared" si="237"/>
        <v>73.482500000000002</v>
      </c>
      <c r="Z5063" s="6">
        <f>IF($A5063="placement",Y5063,SUMIF($C$10:$C$6209,$C5063,$Y$10:$Y$6209))</f>
        <v>73.482500000000002</v>
      </c>
      <c r="AA5063" s="29">
        <f t="shared" si="238"/>
        <v>-1.0563380281690238E-2</v>
      </c>
    </row>
    <row r="5064" spans="1:27" hidden="1" x14ac:dyDescent="0.3">
      <c r="A5064" s="8" t="s">
        <v>17</v>
      </c>
      <c r="B5064" s="8" t="s">
        <v>11012</v>
      </c>
      <c r="C5064" s="8" t="s">
        <v>11013</v>
      </c>
      <c r="D5064" s="8" t="s">
        <v>11016</v>
      </c>
      <c r="E5064" s="8" t="s">
        <v>11017</v>
      </c>
      <c r="F5064" s="29">
        <v>0.28298728511603499</v>
      </c>
      <c r="G5064" s="29">
        <v>0</v>
      </c>
      <c r="H5064" s="30">
        <v>17.6309</v>
      </c>
      <c r="I5064" s="30">
        <v>3.3778999999999999</v>
      </c>
      <c r="J5064" s="14">
        <v>212</v>
      </c>
      <c r="K5064" s="14">
        <v>53</v>
      </c>
      <c r="L5064" s="12">
        <v>0.19159999999999999</v>
      </c>
      <c r="M5064" s="7">
        <v>2.0920131099999999</v>
      </c>
      <c r="N5064" s="31">
        <v>1.5</v>
      </c>
      <c r="O5064" s="14">
        <f>IFERROR(VLOOKUP($C5064,'site totals'!$J$2:$K$607,2,FALSE),1)</f>
        <v>213.99209999999999</v>
      </c>
      <c r="P5064" s="32" t="s">
        <v>22</v>
      </c>
      <c r="Q5064" s="12">
        <v>0.28298728509999999</v>
      </c>
      <c r="R5064" s="29">
        <v>0.28999999999999998</v>
      </c>
      <c r="S5064" s="2">
        <f>IF($A5064="site","",VLOOKUP($P5064,margin_ranges!$A$5:$D$10,4,FALSE)/100)</f>
        <v>0.29749999999999999</v>
      </c>
      <c r="T5064" s="6">
        <f>IF(A5064="placement",$J5064*MIN($Q5064,$S5064),"")</f>
        <v>59.993304441199996</v>
      </c>
      <c r="U5064" s="6">
        <f>IF($A5064="placement",T5064,SUMIF($C$10:$C$6209,$C5064,$T$10:$T$6209))</f>
        <v>59.993304441199996</v>
      </c>
      <c r="V5064" s="34">
        <f t="shared" si="239"/>
        <v>9.8770632394367119E-3</v>
      </c>
      <c r="W5064" s="24"/>
      <c r="X5064" s="2" t="str">
        <f>IFERROR(MIN(VLOOKUP($W5064,margin_ranges!$A$5:$D$10,4,FALSE),$Q5064*100)/100,"")</f>
        <v/>
      </c>
      <c r="Y5064" s="6">
        <f t="shared" si="237"/>
        <v>59.993304441199996</v>
      </c>
      <c r="Z5064" s="6">
        <f>IF($A5064="placement",Y5064,SUMIF($C$10:$C$6209,$C5064,$Y$10:$Y$6209))</f>
        <v>59.993304441199996</v>
      </c>
      <c r="AA5064" s="29">
        <f t="shared" si="238"/>
        <v>9.8770632394367119E-3</v>
      </c>
    </row>
    <row r="5065" spans="1:27" x14ac:dyDescent="0.3">
      <c r="A5065" s="16" t="s">
        <v>33</v>
      </c>
      <c r="B5065" s="16" t="s">
        <v>11012</v>
      </c>
      <c r="C5065" s="16" t="s">
        <v>11013</v>
      </c>
      <c r="D5065" s="8" t="s">
        <v>34</v>
      </c>
      <c r="E5065" s="16"/>
      <c r="F5065" s="17">
        <v>0.28999999999999998</v>
      </c>
      <c r="G5065" s="17">
        <v>0</v>
      </c>
      <c r="H5065" s="36">
        <v>37.075499999999998</v>
      </c>
      <c r="I5065" s="36">
        <v>7.1896000000000004</v>
      </c>
      <c r="J5065" s="22">
        <v>459</v>
      </c>
      <c r="K5065" s="22">
        <v>116</v>
      </c>
      <c r="L5065" s="18">
        <v>0.19389999999999999</v>
      </c>
      <c r="M5065" s="19">
        <v>2.1259957300000001</v>
      </c>
      <c r="N5065" s="20">
        <v>1.5</v>
      </c>
      <c r="O5065" s="22">
        <f>IFERROR(VLOOKUP($C5065,'site totals'!$J$2:$K$607,2,FALSE),1)</f>
        <v>213.99209999999999</v>
      </c>
      <c r="P5065" s="21"/>
      <c r="Q5065" s="18">
        <v>0.29444825299999999</v>
      </c>
      <c r="R5065" s="17">
        <v>0.28999999999999998</v>
      </c>
      <c r="S5065" s="18" t="str">
        <f>IF($A5065="site","",VLOOKUP($P5065,margin_ranges!$A$5:$D$10,4,FALSE)/100)</f>
        <v/>
      </c>
      <c r="T5065" s="22" t="str">
        <f>IF(A5065="placement",$J5065*MIN($Q5065,$S5065),"")</f>
        <v/>
      </c>
      <c r="U5065" s="22">
        <f>IF($A5065="placement",T5065,SUMIF($C$10:$C$6209,$C5065,$T$10:$T$6209))</f>
        <v>133.47580444120001</v>
      </c>
      <c r="V5065" s="37">
        <f t="shared" si="239"/>
        <v>-1.1224782632176522E-3</v>
      </c>
      <c r="W5065" s="38"/>
      <c r="X5065" s="18" t="str">
        <f>IFERROR(MIN(VLOOKUP($W5065,margin_ranges!$A$5:$D$10,4,FALSE),$Q5065*100)/100,"")</f>
        <v/>
      </c>
      <c r="Y5065" s="6" t="str">
        <f t="shared" si="237"/>
        <v/>
      </c>
      <c r="Z5065" s="6">
        <f>IF($A5065="placement",Y5065,SUMIF($C$10:$C$6209,$C5065,$Y$10:$Y$6209))</f>
        <v>133.47580444120001</v>
      </c>
      <c r="AA5065" s="17">
        <f t="shared" si="238"/>
        <v>-1.1224782632176522E-3</v>
      </c>
    </row>
    <row r="5066" spans="1:27" hidden="1" x14ac:dyDescent="0.3">
      <c r="A5066" s="8" t="s">
        <v>17</v>
      </c>
      <c r="B5066" s="8" t="s">
        <v>10746</v>
      </c>
      <c r="C5066" s="8" t="s">
        <v>10747</v>
      </c>
      <c r="D5066" s="8" t="s">
        <v>12337</v>
      </c>
      <c r="E5066" s="8" t="s">
        <v>12338</v>
      </c>
      <c r="F5066" s="29">
        <v>0.25</v>
      </c>
      <c r="G5066" s="29">
        <v>0</v>
      </c>
      <c r="H5066" s="30">
        <v>1.6440999999999999</v>
      </c>
      <c r="I5066" s="30">
        <v>0.46200000000000002</v>
      </c>
      <c r="J5066" s="14">
        <v>7</v>
      </c>
      <c r="K5066" s="14">
        <v>2</v>
      </c>
      <c r="L5066" s="12">
        <v>0.28100000000000003</v>
      </c>
      <c r="M5066" s="7">
        <v>0.47192330999999998</v>
      </c>
      <c r="N5066" s="31">
        <v>0.2</v>
      </c>
      <c r="O5066" s="14">
        <f>IFERROR(VLOOKUP($C5066,'site totals'!$J$2:$K$607,2,FALSE),1)</f>
        <v>213.81319999999999</v>
      </c>
      <c r="P5066" s="32" t="s">
        <v>22</v>
      </c>
      <c r="Q5066" s="12">
        <v>0.57620233259999998</v>
      </c>
      <c r="R5066" s="29">
        <v>0.25</v>
      </c>
      <c r="S5066" s="2">
        <f>IF($A5066="site","",VLOOKUP($P5066,margin_ranges!$A$5:$D$10,4,FALSE)/100)</f>
        <v>0.29749999999999999</v>
      </c>
      <c r="T5066" s="6">
        <f>IF(A5066="placement",$J5066*MIN($Q5066,$S5066),"")</f>
        <v>2.0825</v>
      </c>
      <c r="U5066" s="6">
        <f>IF($A5066="placement",T5066,SUMIF($C$10:$C$6209,$C5066,$T$10:$T$6209))</f>
        <v>2.0825</v>
      </c>
      <c r="V5066" s="34">
        <f t="shared" si="239"/>
        <v>-6.3333333333333242E-2</v>
      </c>
      <c r="W5066" s="24"/>
      <c r="X5066" s="2" t="str">
        <f>IFERROR(MIN(VLOOKUP($W5066,margin_ranges!$A$5:$D$10,4,FALSE),$Q5066*100)/100,"")</f>
        <v/>
      </c>
      <c r="Y5066" s="6">
        <f t="shared" si="237"/>
        <v>2.0825</v>
      </c>
      <c r="Z5066" s="6">
        <f>IF($A5066="placement",Y5066,SUMIF($C$10:$C$6209,$C5066,$Y$10:$Y$6209))</f>
        <v>2.0825</v>
      </c>
      <c r="AA5066" s="29">
        <f t="shared" si="238"/>
        <v>-6.3333333333333242E-2</v>
      </c>
    </row>
    <row r="5067" spans="1:27" hidden="1" x14ac:dyDescent="0.3">
      <c r="A5067" s="8" t="s">
        <v>17</v>
      </c>
      <c r="B5067" s="8" t="s">
        <v>10746</v>
      </c>
      <c r="C5067" s="8" t="s">
        <v>10747</v>
      </c>
      <c r="D5067" s="8" t="s">
        <v>12339</v>
      </c>
      <c r="E5067" s="8" t="s">
        <v>12340</v>
      </c>
      <c r="F5067" s="29">
        <v>0.25</v>
      </c>
      <c r="G5067" s="29">
        <v>0</v>
      </c>
      <c r="H5067" s="30">
        <v>6.2908999999999997</v>
      </c>
      <c r="I5067" s="30">
        <v>0.153</v>
      </c>
      <c r="J5067" s="14">
        <v>10</v>
      </c>
      <c r="K5067" s="14">
        <v>3</v>
      </c>
      <c r="L5067" s="12">
        <v>2.4299999999999999E-2</v>
      </c>
      <c r="M5067" s="7">
        <v>2.1925303500000002</v>
      </c>
      <c r="N5067" s="31">
        <v>1.5</v>
      </c>
      <c r="O5067" s="14">
        <f>IFERROR(VLOOKUP($C5067,'site totals'!$J$2:$K$607,2,FALSE),1)</f>
        <v>213.81319999999999</v>
      </c>
      <c r="P5067" s="32" t="s">
        <v>22</v>
      </c>
      <c r="Q5067" s="12">
        <v>0.31585895580000001</v>
      </c>
      <c r="R5067" s="29">
        <v>0.25</v>
      </c>
      <c r="S5067" s="2">
        <f>IF($A5067="site","",VLOOKUP($P5067,margin_ranges!$A$5:$D$10,4,FALSE)/100)</f>
        <v>0.29749999999999999</v>
      </c>
      <c r="T5067" s="6">
        <f>IF(A5067="placement",$J5067*MIN($Q5067,$S5067),"")</f>
        <v>2.9749999999999996</v>
      </c>
      <c r="U5067" s="6">
        <f>IF($A5067="placement",T5067,SUMIF($C$10:$C$6209,$C5067,$T$10:$T$6209))</f>
        <v>2.9749999999999996</v>
      </c>
      <c r="V5067" s="34">
        <f t="shared" si="239"/>
        <v>-6.3333333333333242E-2</v>
      </c>
      <c r="W5067" s="24"/>
      <c r="X5067" s="2" t="str">
        <f>IFERROR(MIN(VLOOKUP($W5067,margin_ranges!$A$5:$D$10,4,FALSE),$Q5067*100)/100,"")</f>
        <v/>
      </c>
      <c r="Y5067" s="6">
        <f t="shared" si="237"/>
        <v>2.9749999999999996</v>
      </c>
      <c r="Z5067" s="6">
        <f>IF($A5067="placement",Y5067,SUMIF($C$10:$C$6209,$C5067,$Y$10:$Y$6209))</f>
        <v>2.9749999999999996</v>
      </c>
      <c r="AA5067" s="29">
        <f t="shared" si="238"/>
        <v>-6.3333333333333242E-2</v>
      </c>
    </row>
    <row r="5068" spans="1:27" hidden="1" x14ac:dyDescent="0.3">
      <c r="A5068" s="8" t="s">
        <v>17</v>
      </c>
      <c r="B5068" s="8" t="s">
        <v>10746</v>
      </c>
      <c r="C5068" s="8" t="s">
        <v>10747</v>
      </c>
      <c r="D5068" s="8" t="s">
        <v>10752</v>
      </c>
      <c r="E5068" s="8" t="s">
        <v>10753</v>
      </c>
      <c r="F5068" s="29">
        <v>0.28999999999999998</v>
      </c>
      <c r="G5068" s="29">
        <v>0</v>
      </c>
      <c r="H5068" s="30">
        <v>8.5616000000000003</v>
      </c>
      <c r="I5068" s="30">
        <v>0.98309999999999997</v>
      </c>
      <c r="J5068" s="14">
        <v>17</v>
      </c>
      <c r="K5068" s="14">
        <v>4</v>
      </c>
      <c r="L5068" s="12">
        <v>0.1148</v>
      </c>
      <c r="M5068" s="7">
        <v>0.57641503000000005</v>
      </c>
      <c r="N5068" s="31">
        <v>0.25</v>
      </c>
      <c r="O5068" s="14">
        <f>IFERROR(VLOOKUP($C5068,'site totals'!$J$2:$K$607,2,FALSE),1)</f>
        <v>213.81319999999999</v>
      </c>
      <c r="P5068" s="32" t="s">
        <v>22</v>
      </c>
      <c r="Q5068" s="12">
        <v>0.56628472750000003</v>
      </c>
      <c r="R5068" s="29">
        <v>0.28999999999999998</v>
      </c>
      <c r="S5068" s="2">
        <f>IF($A5068="site","",VLOOKUP($P5068,margin_ranges!$A$5:$D$10,4,FALSE)/100)</f>
        <v>0.29749999999999999</v>
      </c>
      <c r="T5068" s="6">
        <f>IF(A5068="placement",$J5068*MIN($Q5068,$S5068),"")</f>
        <v>5.0575000000000001</v>
      </c>
      <c r="U5068" s="6">
        <f>IF($A5068="placement",T5068,SUMIF($C$10:$C$6209,$C5068,$T$10:$T$6209))</f>
        <v>5.0575000000000001</v>
      </c>
      <c r="V5068" s="34">
        <f t="shared" si="239"/>
        <v>-1.0563380281690238E-2</v>
      </c>
      <c r="W5068" s="24"/>
      <c r="X5068" s="2" t="str">
        <f>IFERROR(MIN(VLOOKUP($W5068,margin_ranges!$A$5:$D$10,4,FALSE),$Q5068*100)/100,"")</f>
        <v/>
      </c>
      <c r="Y5068" s="6">
        <f t="shared" si="237"/>
        <v>5.0575000000000001</v>
      </c>
      <c r="Z5068" s="6">
        <f>IF($A5068="placement",Y5068,SUMIF($C$10:$C$6209,$C5068,$Y$10:$Y$6209))</f>
        <v>5.0575000000000001</v>
      </c>
      <c r="AA5068" s="29">
        <f t="shared" si="238"/>
        <v>-1.0563380281690238E-2</v>
      </c>
    </row>
    <row r="5069" spans="1:27" hidden="1" x14ac:dyDescent="0.3">
      <c r="A5069" s="8" t="s">
        <v>17</v>
      </c>
      <c r="B5069" s="8" t="s">
        <v>10746</v>
      </c>
      <c r="C5069" s="8" t="s">
        <v>10747</v>
      </c>
      <c r="D5069" s="8" t="s">
        <v>10770</v>
      </c>
      <c r="E5069" s="8" t="s">
        <v>10771</v>
      </c>
      <c r="F5069" s="29">
        <v>0.28999999999999998</v>
      </c>
      <c r="G5069" s="29">
        <v>0</v>
      </c>
      <c r="H5069" s="30">
        <v>8.7786000000000008</v>
      </c>
      <c r="I5069" s="30">
        <v>0.99529999999999996</v>
      </c>
      <c r="J5069" s="14">
        <v>17</v>
      </c>
      <c r="K5069" s="14">
        <v>4</v>
      </c>
      <c r="L5069" s="12">
        <v>0.1134</v>
      </c>
      <c r="M5069" s="7">
        <v>0.56968565999999998</v>
      </c>
      <c r="N5069" s="31">
        <v>0.25</v>
      </c>
      <c r="O5069" s="14">
        <f>IFERROR(VLOOKUP($C5069,'site totals'!$J$2:$K$607,2,FALSE),1)</f>
        <v>213.81319999999999</v>
      </c>
      <c r="P5069" s="32" t="s">
        <v>22</v>
      </c>
      <c r="Q5069" s="12">
        <v>0.5611615016</v>
      </c>
      <c r="R5069" s="29">
        <v>0.28999999999999998</v>
      </c>
      <c r="S5069" s="2">
        <f>IF($A5069="site","",VLOOKUP($P5069,margin_ranges!$A$5:$D$10,4,FALSE)/100)</f>
        <v>0.29749999999999999</v>
      </c>
      <c r="T5069" s="6">
        <f>IF(A5069="placement",$J5069*MIN($Q5069,$S5069),"")</f>
        <v>5.0575000000000001</v>
      </c>
      <c r="U5069" s="6">
        <f>IF($A5069="placement",T5069,SUMIF($C$10:$C$6209,$C5069,$T$10:$T$6209))</f>
        <v>5.0575000000000001</v>
      </c>
      <c r="V5069" s="34">
        <f t="shared" si="239"/>
        <v>-1.0563380281690238E-2</v>
      </c>
      <c r="W5069" s="24"/>
      <c r="X5069" s="2" t="str">
        <f>IFERROR(MIN(VLOOKUP($W5069,margin_ranges!$A$5:$D$10,4,FALSE),$Q5069*100)/100,"")</f>
        <v/>
      </c>
      <c r="Y5069" s="6">
        <f t="shared" si="237"/>
        <v>5.0575000000000001</v>
      </c>
      <c r="Z5069" s="6">
        <f>IF($A5069="placement",Y5069,SUMIF($C$10:$C$6209,$C5069,$Y$10:$Y$6209))</f>
        <v>5.0575000000000001</v>
      </c>
      <c r="AA5069" s="29">
        <f t="shared" si="238"/>
        <v>-1.0563380281690238E-2</v>
      </c>
    </row>
    <row r="5070" spans="1:27" hidden="1" x14ac:dyDescent="0.3">
      <c r="A5070" s="8" t="s">
        <v>17</v>
      </c>
      <c r="B5070" s="8" t="s">
        <v>10746</v>
      </c>
      <c r="C5070" s="8" t="s">
        <v>10747</v>
      </c>
      <c r="D5070" s="8" t="s">
        <v>10750</v>
      </c>
      <c r="E5070" s="8" t="s">
        <v>10751</v>
      </c>
      <c r="F5070" s="29">
        <v>0.28999999999999998</v>
      </c>
      <c r="G5070" s="29">
        <v>0</v>
      </c>
      <c r="H5070" s="30">
        <v>4.2092999999999998</v>
      </c>
      <c r="I5070" s="30">
        <v>0.7651</v>
      </c>
      <c r="J5070" s="14">
        <v>34</v>
      </c>
      <c r="K5070" s="14">
        <v>9</v>
      </c>
      <c r="L5070" s="12">
        <v>0.18179999999999999</v>
      </c>
      <c r="M5070" s="7">
        <v>1.4733756499999999</v>
      </c>
      <c r="N5070" s="31">
        <v>1</v>
      </c>
      <c r="O5070" s="14">
        <f>IFERROR(VLOOKUP($C5070,'site totals'!$J$2:$K$607,2,FALSE),1)</f>
        <v>213.81319999999999</v>
      </c>
      <c r="P5070" s="32" t="s">
        <v>22</v>
      </c>
      <c r="Q5070" s="12">
        <v>0.32128646370000002</v>
      </c>
      <c r="R5070" s="29">
        <v>0.28999999999999998</v>
      </c>
      <c r="S5070" s="2">
        <f>IF($A5070="site","",VLOOKUP($P5070,margin_ranges!$A$5:$D$10,4,FALSE)/100)</f>
        <v>0.29749999999999999</v>
      </c>
      <c r="T5070" s="6">
        <f>IF(A5070="placement",$J5070*MIN($Q5070,$S5070),"")</f>
        <v>10.115</v>
      </c>
      <c r="U5070" s="6">
        <f>IF($A5070="placement",T5070,SUMIF($C$10:$C$6209,$C5070,$T$10:$T$6209))</f>
        <v>10.115</v>
      </c>
      <c r="V5070" s="34">
        <f t="shared" si="239"/>
        <v>-1.0563380281690238E-2</v>
      </c>
      <c r="W5070" s="24"/>
      <c r="X5070" s="2" t="str">
        <f>IFERROR(MIN(VLOOKUP($W5070,margin_ranges!$A$5:$D$10,4,FALSE),$Q5070*100)/100,"")</f>
        <v/>
      </c>
      <c r="Y5070" s="6">
        <f t="shared" si="237"/>
        <v>10.115</v>
      </c>
      <c r="Z5070" s="6">
        <f>IF($A5070="placement",Y5070,SUMIF($C$10:$C$6209,$C5070,$Y$10:$Y$6209))</f>
        <v>10.115</v>
      </c>
      <c r="AA5070" s="29">
        <f t="shared" si="238"/>
        <v>-1.0563380281690238E-2</v>
      </c>
    </row>
    <row r="5071" spans="1:27" hidden="1" x14ac:dyDescent="0.3">
      <c r="A5071" s="8" t="s">
        <v>17</v>
      </c>
      <c r="B5071" s="8" t="s">
        <v>10746</v>
      </c>
      <c r="C5071" s="8" t="s">
        <v>10747</v>
      </c>
      <c r="D5071" s="8" t="s">
        <v>10760</v>
      </c>
      <c r="E5071" s="8" t="s">
        <v>10761</v>
      </c>
      <c r="F5071" s="29">
        <v>0.28999999999999998</v>
      </c>
      <c r="G5071" s="29">
        <v>0</v>
      </c>
      <c r="H5071" s="30">
        <v>7.3253000000000004</v>
      </c>
      <c r="I5071" s="30">
        <v>0.60580000000000001</v>
      </c>
      <c r="J5071" s="14">
        <v>13</v>
      </c>
      <c r="K5071" s="14">
        <v>3</v>
      </c>
      <c r="L5071" s="12">
        <v>8.2699999999999996E-2</v>
      </c>
      <c r="M5071" s="7">
        <v>0.71637779000000001</v>
      </c>
      <c r="N5071" s="31">
        <v>0.25</v>
      </c>
      <c r="O5071" s="14">
        <f>IFERROR(VLOOKUP($C5071,'site totals'!$J$2:$K$607,2,FALSE),1)</f>
        <v>213.81319999999999</v>
      </c>
      <c r="P5071" s="32" t="s">
        <v>22</v>
      </c>
      <c r="Q5071" s="12">
        <v>0.65102212130000003</v>
      </c>
      <c r="R5071" s="29">
        <v>0.28999999999999998</v>
      </c>
      <c r="S5071" s="2">
        <f>IF($A5071="site","",VLOOKUP($P5071,margin_ranges!$A$5:$D$10,4,FALSE)/100)</f>
        <v>0.29749999999999999</v>
      </c>
      <c r="T5071" s="6">
        <f>IF(A5071="placement",$J5071*MIN($Q5071,$S5071),"")</f>
        <v>3.8674999999999997</v>
      </c>
      <c r="U5071" s="6">
        <f>IF($A5071="placement",T5071,SUMIF($C$10:$C$6209,$C5071,$T$10:$T$6209))</f>
        <v>3.8674999999999997</v>
      </c>
      <c r="V5071" s="34">
        <f t="shared" si="239"/>
        <v>-1.0563380281690127E-2</v>
      </c>
      <c r="W5071" s="24"/>
      <c r="X5071" s="2" t="str">
        <f>IFERROR(MIN(VLOOKUP($W5071,margin_ranges!$A$5:$D$10,4,FALSE),$Q5071*100)/100,"")</f>
        <v/>
      </c>
      <c r="Y5071" s="6">
        <f t="shared" si="237"/>
        <v>3.8674999999999997</v>
      </c>
      <c r="Z5071" s="6">
        <f>IF($A5071="placement",Y5071,SUMIF($C$10:$C$6209,$C5071,$Y$10:$Y$6209))</f>
        <v>3.8674999999999997</v>
      </c>
      <c r="AA5071" s="29">
        <f t="shared" si="238"/>
        <v>-1.0563380281690127E-2</v>
      </c>
    </row>
    <row r="5072" spans="1:27" hidden="1" x14ac:dyDescent="0.3">
      <c r="A5072" s="8" t="s">
        <v>17</v>
      </c>
      <c r="B5072" s="8" t="s">
        <v>10746</v>
      </c>
      <c r="C5072" s="8" t="s">
        <v>10747</v>
      </c>
      <c r="D5072" s="8" t="s">
        <v>10764</v>
      </c>
      <c r="E5072" s="8" t="s">
        <v>10765</v>
      </c>
      <c r="F5072" s="29">
        <v>0.28999999999999998</v>
      </c>
      <c r="G5072" s="29">
        <v>0</v>
      </c>
      <c r="H5072" s="30">
        <v>6.2461000000000002</v>
      </c>
      <c r="I5072" s="30">
        <v>0.57989999999999997</v>
      </c>
      <c r="J5072" s="14">
        <v>16</v>
      </c>
      <c r="K5072" s="14">
        <v>4</v>
      </c>
      <c r="L5072" s="12">
        <v>9.2799999999999994E-2</v>
      </c>
      <c r="M5072" s="7">
        <v>0.92400541999999997</v>
      </c>
      <c r="N5072" s="31">
        <v>0.5</v>
      </c>
      <c r="O5072" s="14">
        <f>IFERROR(VLOOKUP($C5072,'site totals'!$J$2:$K$607,2,FALSE),1)</f>
        <v>213.81319999999999</v>
      </c>
      <c r="P5072" s="32" t="s">
        <v>22</v>
      </c>
      <c r="Q5072" s="12">
        <v>0.45887763259999997</v>
      </c>
      <c r="R5072" s="29">
        <v>0.28999999999999998</v>
      </c>
      <c r="S5072" s="2">
        <f>IF($A5072="site","",VLOOKUP($P5072,margin_ranges!$A$5:$D$10,4,FALSE)/100)</f>
        <v>0.29749999999999999</v>
      </c>
      <c r="T5072" s="6">
        <f>IF(A5072="placement",$J5072*MIN($Q5072,$S5072),"")</f>
        <v>4.76</v>
      </c>
      <c r="U5072" s="6">
        <f>IF($A5072="placement",T5072,SUMIF($C$10:$C$6209,$C5072,$T$10:$T$6209))</f>
        <v>4.76</v>
      </c>
      <c r="V5072" s="34">
        <f t="shared" si="239"/>
        <v>-1.0563380281690127E-2</v>
      </c>
      <c r="W5072" s="24"/>
      <c r="X5072" s="2" t="str">
        <f>IFERROR(MIN(VLOOKUP($W5072,margin_ranges!$A$5:$D$10,4,FALSE),$Q5072*100)/100,"")</f>
        <v/>
      </c>
      <c r="Y5072" s="6">
        <f t="shared" si="237"/>
        <v>4.76</v>
      </c>
      <c r="Z5072" s="6">
        <f>IF($A5072="placement",Y5072,SUMIF($C$10:$C$6209,$C5072,$Y$10:$Y$6209))</f>
        <v>4.76</v>
      </c>
      <c r="AA5072" s="29">
        <f t="shared" si="238"/>
        <v>-1.0563380281690127E-2</v>
      </c>
    </row>
    <row r="5073" spans="1:27" hidden="1" x14ac:dyDescent="0.3">
      <c r="A5073" s="8" t="s">
        <v>17</v>
      </c>
      <c r="B5073" s="8" t="s">
        <v>10746</v>
      </c>
      <c r="C5073" s="8" t="s">
        <v>10747</v>
      </c>
      <c r="D5073" s="8" t="s">
        <v>10768</v>
      </c>
      <c r="E5073" s="8" t="s">
        <v>10769</v>
      </c>
      <c r="F5073" s="29">
        <v>0.28999999999999998</v>
      </c>
      <c r="G5073" s="29">
        <v>0</v>
      </c>
      <c r="H5073" s="30">
        <v>9.2928999999999995</v>
      </c>
      <c r="I5073" s="30">
        <v>1.0775999999999999</v>
      </c>
      <c r="J5073" s="14">
        <v>18</v>
      </c>
      <c r="K5073" s="14">
        <v>5</v>
      </c>
      <c r="L5073" s="12">
        <v>0.11600000000000001</v>
      </c>
      <c r="M5073" s="7">
        <v>0.56899317000000005</v>
      </c>
      <c r="N5073" s="31">
        <v>0.25</v>
      </c>
      <c r="O5073" s="14">
        <f>IFERROR(VLOOKUP($C5073,'site totals'!$J$2:$K$607,2,FALSE),1)</f>
        <v>213.81319999999999</v>
      </c>
      <c r="P5073" s="32" t="s">
        <v>22</v>
      </c>
      <c r="Q5073" s="12">
        <v>0.56062741719999998</v>
      </c>
      <c r="R5073" s="29">
        <v>0.28999999999999998</v>
      </c>
      <c r="S5073" s="2">
        <f>IF($A5073="site","",VLOOKUP($P5073,margin_ranges!$A$5:$D$10,4,FALSE)/100)</f>
        <v>0.29749999999999999</v>
      </c>
      <c r="T5073" s="6">
        <f>IF(A5073="placement",$J5073*MIN($Q5073,$S5073),"")</f>
        <v>5.3549999999999995</v>
      </c>
      <c r="U5073" s="6">
        <f>IF($A5073="placement",T5073,SUMIF($C$10:$C$6209,$C5073,$T$10:$T$6209))</f>
        <v>5.3549999999999995</v>
      </c>
      <c r="V5073" s="34">
        <f t="shared" si="239"/>
        <v>-1.0563380281690127E-2</v>
      </c>
      <c r="W5073" s="24"/>
      <c r="X5073" s="2" t="str">
        <f>IFERROR(MIN(VLOOKUP($W5073,margin_ranges!$A$5:$D$10,4,FALSE),$Q5073*100)/100,"")</f>
        <v/>
      </c>
      <c r="Y5073" s="6">
        <f t="shared" si="237"/>
        <v>5.3549999999999995</v>
      </c>
      <c r="Z5073" s="6">
        <f>IF($A5073="placement",Y5073,SUMIF($C$10:$C$6209,$C5073,$Y$10:$Y$6209))</f>
        <v>5.3549999999999995</v>
      </c>
      <c r="AA5073" s="29">
        <f t="shared" si="238"/>
        <v>-1.0563380281690127E-2</v>
      </c>
    </row>
    <row r="5074" spans="1:27" hidden="1" x14ac:dyDescent="0.3">
      <c r="A5074" s="8" t="s">
        <v>17</v>
      </c>
      <c r="B5074" s="8" t="s">
        <v>10746</v>
      </c>
      <c r="C5074" s="8" t="s">
        <v>10747</v>
      </c>
      <c r="D5074" s="33" t="s">
        <v>10756</v>
      </c>
      <c r="E5074" s="8" t="s">
        <v>10757</v>
      </c>
      <c r="F5074" s="29">
        <v>0.28999999999999998</v>
      </c>
      <c r="G5074" s="29">
        <v>0</v>
      </c>
      <c r="H5074" s="30">
        <v>16.172599999999999</v>
      </c>
      <c r="I5074" s="30">
        <v>1.5317000000000001</v>
      </c>
      <c r="J5074" s="14">
        <v>44</v>
      </c>
      <c r="K5074" s="14">
        <v>11</v>
      </c>
      <c r="L5074" s="12">
        <v>9.4700000000000006E-2</v>
      </c>
      <c r="M5074" s="7">
        <v>0.96396194999999996</v>
      </c>
      <c r="N5074" s="31">
        <v>0.5</v>
      </c>
      <c r="O5074" s="14">
        <f>IFERROR(VLOOKUP($C5074,'site totals'!$J$2:$K$607,2,FALSE),1)</f>
        <v>213.81319999999999</v>
      </c>
      <c r="P5074" s="32" t="s">
        <v>22</v>
      </c>
      <c r="Q5074" s="12">
        <v>0.48130732609999999</v>
      </c>
      <c r="R5074" s="29">
        <v>0.28999999999999998</v>
      </c>
      <c r="S5074" s="2">
        <f>IF($A5074="site","",VLOOKUP($P5074,margin_ranges!$A$5:$D$10,4,FALSE)/100)</f>
        <v>0.29749999999999999</v>
      </c>
      <c r="T5074" s="6">
        <f>IF(A5074="placement",$J5074*MIN($Q5074,$S5074),"")</f>
        <v>13.09</v>
      </c>
      <c r="U5074" s="6">
        <f>IF($A5074="placement",T5074,SUMIF($C$10:$C$6209,$C5074,$T$10:$T$6209))</f>
        <v>13.09</v>
      </c>
      <c r="V5074" s="34">
        <f t="shared" si="239"/>
        <v>-1.0563380281690127E-2</v>
      </c>
      <c r="W5074" s="24"/>
      <c r="X5074" s="2" t="str">
        <f>IFERROR(MIN(VLOOKUP($W5074,margin_ranges!$A$5:$D$10,4,FALSE),$Q5074*100)/100,"")</f>
        <v/>
      </c>
      <c r="Y5074" s="6">
        <f t="shared" si="237"/>
        <v>13.09</v>
      </c>
      <c r="Z5074" s="6">
        <f>IF($A5074="placement",Y5074,SUMIF($C$10:$C$6209,$C5074,$Y$10:$Y$6209))</f>
        <v>13.09</v>
      </c>
      <c r="AA5074" s="29">
        <f t="shared" si="238"/>
        <v>-1.0563380281690127E-2</v>
      </c>
    </row>
    <row r="5075" spans="1:27" hidden="1" x14ac:dyDescent="0.3">
      <c r="A5075" s="8" t="s">
        <v>17</v>
      </c>
      <c r="B5075" s="8" t="s">
        <v>10746</v>
      </c>
      <c r="C5075" s="8" t="s">
        <v>10747</v>
      </c>
      <c r="D5075" s="8" t="s">
        <v>10748</v>
      </c>
      <c r="E5075" s="8" t="s">
        <v>10749</v>
      </c>
      <c r="F5075" s="29">
        <v>0.28999999999999998</v>
      </c>
      <c r="G5075" s="29">
        <v>0</v>
      </c>
      <c r="H5075" s="30">
        <v>16.587399999999999</v>
      </c>
      <c r="I5075" s="30">
        <v>1.6047</v>
      </c>
      <c r="J5075" s="14">
        <v>46</v>
      </c>
      <c r="K5075" s="14">
        <v>12</v>
      </c>
      <c r="L5075" s="12">
        <v>9.6699999999999994E-2</v>
      </c>
      <c r="M5075" s="7">
        <v>0.96483574999999999</v>
      </c>
      <c r="N5075" s="31">
        <v>0.5</v>
      </c>
      <c r="O5075" s="14">
        <f>IFERROR(VLOOKUP($C5075,'site totals'!$J$2:$K$607,2,FALSE),1)</f>
        <v>213.81319999999999</v>
      </c>
      <c r="P5075" s="32" t="s">
        <v>22</v>
      </c>
      <c r="Q5075" s="12">
        <v>0.48177708060000002</v>
      </c>
      <c r="R5075" s="29">
        <v>0.28999999999999998</v>
      </c>
      <c r="S5075" s="2">
        <f>IF($A5075="site","",VLOOKUP($P5075,margin_ranges!$A$5:$D$10,4,FALSE)/100)</f>
        <v>0.29749999999999999</v>
      </c>
      <c r="T5075" s="6">
        <f>IF(A5075="placement",$J5075*MIN($Q5075,$S5075),"")</f>
        <v>13.684999999999999</v>
      </c>
      <c r="U5075" s="6">
        <f>IF($A5075="placement",T5075,SUMIF($C$10:$C$6209,$C5075,$T$10:$T$6209))</f>
        <v>13.684999999999999</v>
      </c>
      <c r="V5075" s="34">
        <f t="shared" si="239"/>
        <v>-1.0563380281690127E-2</v>
      </c>
      <c r="W5075" s="24"/>
      <c r="X5075" s="2" t="str">
        <f>IFERROR(MIN(VLOOKUP($W5075,margin_ranges!$A$5:$D$10,4,FALSE),$Q5075*100)/100,"")</f>
        <v/>
      </c>
      <c r="Y5075" s="6">
        <f t="shared" si="237"/>
        <v>13.684999999999999</v>
      </c>
      <c r="Z5075" s="6">
        <f>IF($A5075="placement",Y5075,SUMIF($C$10:$C$6209,$C5075,$Y$10:$Y$6209))</f>
        <v>13.684999999999999</v>
      </c>
      <c r="AA5075" s="29">
        <f t="shared" si="238"/>
        <v>-1.0563380281690127E-2</v>
      </c>
    </row>
    <row r="5076" spans="1:27" hidden="1" x14ac:dyDescent="0.3">
      <c r="A5076" s="8" t="s">
        <v>17</v>
      </c>
      <c r="B5076" s="8" t="s">
        <v>10746</v>
      </c>
      <c r="C5076" s="8" t="s">
        <v>10747</v>
      </c>
      <c r="D5076" s="8" t="s">
        <v>10762</v>
      </c>
      <c r="E5076" s="8" t="s">
        <v>10763</v>
      </c>
      <c r="F5076" s="29">
        <v>0.28999999999999998</v>
      </c>
      <c r="G5076" s="29">
        <v>0</v>
      </c>
      <c r="H5076" s="30">
        <v>5.0918999999999999</v>
      </c>
      <c r="I5076" s="30">
        <v>1.1858</v>
      </c>
      <c r="J5076" s="14">
        <v>48</v>
      </c>
      <c r="K5076" s="14">
        <v>12</v>
      </c>
      <c r="L5076" s="12">
        <v>0.2329</v>
      </c>
      <c r="M5076" s="7">
        <v>1.34796699</v>
      </c>
      <c r="N5076" s="31">
        <v>0.9</v>
      </c>
      <c r="O5076" s="14">
        <f>IFERROR(VLOOKUP($C5076,'site totals'!$J$2:$K$607,2,FALSE),1)</f>
        <v>213.81319999999999</v>
      </c>
      <c r="P5076" s="32" t="s">
        <v>22</v>
      </c>
      <c r="Q5076" s="12">
        <v>0.3323278636</v>
      </c>
      <c r="R5076" s="29">
        <v>0.28999999999999998</v>
      </c>
      <c r="S5076" s="2">
        <f>IF($A5076="site","",VLOOKUP($P5076,margin_ranges!$A$5:$D$10,4,FALSE)/100)</f>
        <v>0.29749999999999999</v>
      </c>
      <c r="T5076" s="6">
        <f>IF(A5076="placement",$J5076*MIN($Q5076,$S5076),"")</f>
        <v>14.28</v>
      </c>
      <c r="U5076" s="6">
        <f>IF($A5076="placement",T5076,SUMIF($C$10:$C$6209,$C5076,$T$10:$T$6209))</f>
        <v>14.28</v>
      </c>
      <c r="V5076" s="34">
        <f t="shared" si="239"/>
        <v>-1.0563380281690127E-2</v>
      </c>
      <c r="W5076" s="24"/>
      <c r="X5076" s="2" t="str">
        <f>IFERROR(MIN(VLOOKUP($W5076,margin_ranges!$A$5:$D$10,4,FALSE),$Q5076*100)/100,"")</f>
        <v/>
      </c>
      <c r="Y5076" s="6">
        <f t="shared" si="237"/>
        <v>14.28</v>
      </c>
      <c r="Z5076" s="6">
        <f>IF($A5076="placement",Y5076,SUMIF($C$10:$C$6209,$C5076,$Y$10:$Y$6209))</f>
        <v>14.28</v>
      </c>
      <c r="AA5076" s="29">
        <f t="shared" si="238"/>
        <v>-1.0563380281690127E-2</v>
      </c>
    </row>
    <row r="5077" spans="1:27" hidden="1" x14ac:dyDescent="0.3">
      <c r="A5077" s="8" t="s">
        <v>17</v>
      </c>
      <c r="B5077" s="8" t="s">
        <v>10746</v>
      </c>
      <c r="C5077" s="8" t="s">
        <v>10747</v>
      </c>
      <c r="D5077" s="8" t="s">
        <v>10772</v>
      </c>
      <c r="E5077" s="8" t="s">
        <v>10773</v>
      </c>
      <c r="F5077" s="29">
        <v>0.28999999999999998</v>
      </c>
      <c r="G5077" s="29">
        <v>0</v>
      </c>
      <c r="H5077" s="30">
        <v>7.3669000000000002</v>
      </c>
      <c r="I5077" s="30">
        <v>0.82609999999999995</v>
      </c>
      <c r="J5077" s="14">
        <v>14</v>
      </c>
      <c r="K5077" s="14">
        <v>4</v>
      </c>
      <c r="L5077" s="12">
        <v>0.11210000000000001</v>
      </c>
      <c r="M5077" s="7">
        <v>0.57487246000000003</v>
      </c>
      <c r="N5077" s="31">
        <v>0.25</v>
      </c>
      <c r="O5077" s="14">
        <f>IFERROR(VLOOKUP($C5077,'site totals'!$J$2:$K$607,2,FALSE),1)</f>
        <v>213.81319999999999</v>
      </c>
      <c r="P5077" s="32" t="s">
        <v>22</v>
      </c>
      <c r="Q5077" s="12">
        <v>0.56512093139999997</v>
      </c>
      <c r="R5077" s="29">
        <v>0.28999999999999998</v>
      </c>
      <c r="S5077" s="2">
        <f>IF($A5077="site","",VLOOKUP($P5077,margin_ranges!$A$5:$D$10,4,FALSE)/100)</f>
        <v>0.29749999999999999</v>
      </c>
      <c r="T5077" s="6">
        <f>IF(A5077="placement",$J5077*MIN($Q5077,$S5077),"")</f>
        <v>4.165</v>
      </c>
      <c r="U5077" s="6">
        <f>IF($A5077="placement",T5077,SUMIF($C$10:$C$6209,$C5077,$T$10:$T$6209))</f>
        <v>4.165</v>
      </c>
      <c r="V5077" s="34">
        <f t="shared" si="239"/>
        <v>-1.0563380281690016E-2</v>
      </c>
      <c r="W5077" s="24"/>
      <c r="X5077" s="2" t="str">
        <f>IFERROR(MIN(VLOOKUP($W5077,margin_ranges!$A$5:$D$10,4,FALSE),$Q5077*100)/100,"")</f>
        <v/>
      </c>
      <c r="Y5077" s="6">
        <f t="shared" si="237"/>
        <v>4.165</v>
      </c>
      <c r="Z5077" s="6">
        <f>IF($A5077="placement",Y5077,SUMIF($C$10:$C$6209,$C5077,$Y$10:$Y$6209))</f>
        <v>4.165</v>
      </c>
      <c r="AA5077" s="29">
        <f t="shared" si="238"/>
        <v>-1.0563380281690016E-2</v>
      </c>
    </row>
    <row r="5078" spans="1:27" hidden="1" x14ac:dyDescent="0.3">
      <c r="A5078" s="8" t="s">
        <v>17</v>
      </c>
      <c r="B5078" s="8" t="s">
        <v>10746</v>
      </c>
      <c r="C5078" s="8" t="s">
        <v>10747</v>
      </c>
      <c r="D5078" s="8" t="s">
        <v>10754</v>
      </c>
      <c r="E5078" s="8" t="s">
        <v>10755</v>
      </c>
      <c r="F5078" s="29">
        <v>0.28999999999999998</v>
      </c>
      <c r="G5078" s="29">
        <v>0</v>
      </c>
      <c r="H5078" s="30">
        <v>15.423299999999999</v>
      </c>
      <c r="I5078" s="30">
        <v>1.4031</v>
      </c>
      <c r="J5078" s="14">
        <v>40</v>
      </c>
      <c r="K5078" s="14">
        <v>10</v>
      </c>
      <c r="L5078" s="12">
        <v>9.0999999999999998E-2</v>
      </c>
      <c r="M5078" s="7">
        <v>0.95626940999999999</v>
      </c>
      <c r="N5078" s="31">
        <v>0.5</v>
      </c>
      <c r="O5078" s="14">
        <f>IFERROR(VLOOKUP($C5078,'site totals'!$J$2:$K$607,2,FALSE),1)</f>
        <v>213.81319999999999</v>
      </c>
      <c r="P5078" s="32" t="s">
        <v>22</v>
      </c>
      <c r="Q5078" s="12">
        <v>0.47713479559999999</v>
      </c>
      <c r="R5078" s="29">
        <v>0.28999999999999998</v>
      </c>
      <c r="S5078" s="2">
        <f>IF($A5078="site","",VLOOKUP($P5078,margin_ranges!$A$5:$D$10,4,FALSE)/100)</f>
        <v>0.29749999999999999</v>
      </c>
      <c r="T5078" s="6">
        <f>IF(A5078="placement",$J5078*MIN($Q5078,$S5078),"")</f>
        <v>11.899999999999999</v>
      </c>
      <c r="U5078" s="6">
        <f>IF($A5078="placement",T5078,SUMIF($C$10:$C$6209,$C5078,$T$10:$T$6209))</f>
        <v>11.899999999999999</v>
      </c>
      <c r="V5078" s="34">
        <f t="shared" si="239"/>
        <v>-1.0563380281690016E-2</v>
      </c>
      <c r="W5078" s="24"/>
      <c r="X5078" s="2" t="str">
        <f>IFERROR(MIN(VLOOKUP($W5078,margin_ranges!$A$5:$D$10,4,FALSE),$Q5078*100)/100,"")</f>
        <v/>
      </c>
      <c r="Y5078" s="6">
        <f t="shared" si="237"/>
        <v>11.899999999999999</v>
      </c>
      <c r="Z5078" s="6">
        <f>IF($A5078="placement",Y5078,SUMIF($C$10:$C$6209,$C5078,$Y$10:$Y$6209))</f>
        <v>11.899999999999999</v>
      </c>
      <c r="AA5078" s="29">
        <f t="shared" si="238"/>
        <v>-1.0563380281690016E-2</v>
      </c>
    </row>
    <row r="5079" spans="1:27" hidden="1" x14ac:dyDescent="0.3">
      <c r="A5079" s="8" t="s">
        <v>17</v>
      </c>
      <c r="B5079" s="8" t="s">
        <v>10746</v>
      </c>
      <c r="C5079" s="8" t="s">
        <v>10747</v>
      </c>
      <c r="D5079" s="8" t="s">
        <v>10766</v>
      </c>
      <c r="E5079" s="8" t="s">
        <v>10767</v>
      </c>
      <c r="F5079" s="29">
        <v>0.28999999999999998</v>
      </c>
      <c r="G5079" s="29">
        <v>0</v>
      </c>
      <c r="H5079" s="30">
        <v>15.4253</v>
      </c>
      <c r="I5079" s="30">
        <v>1.4711000000000001</v>
      </c>
      <c r="J5079" s="14">
        <v>42</v>
      </c>
      <c r="K5079" s="14">
        <v>11</v>
      </c>
      <c r="L5079" s="12">
        <v>9.5399999999999999E-2</v>
      </c>
      <c r="M5079" s="7">
        <v>0.95871043</v>
      </c>
      <c r="N5079" s="31">
        <v>0.5</v>
      </c>
      <c r="O5079" s="14">
        <f>IFERROR(VLOOKUP($C5079,'site totals'!$J$2:$K$607,2,FALSE),1)</f>
        <v>213.81319999999999</v>
      </c>
      <c r="P5079" s="32" t="s">
        <v>22</v>
      </c>
      <c r="Q5079" s="12">
        <v>0.47846608860000001</v>
      </c>
      <c r="R5079" s="29">
        <v>0.28999999999999998</v>
      </c>
      <c r="S5079" s="2">
        <f>IF($A5079="site","",VLOOKUP($P5079,margin_ranges!$A$5:$D$10,4,FALSE)/100)</f>
        <v>0.29749999999999999</v>
      </c>
      <c r="T5079" s="6">
        <f>IF(A5079="placement",$J5079*MIN($Q5079,$S5079),"")</f>
        <v>12.494999999999999</v>
      </c>
      <c r="U5079" s="6">
        <f>IF($A5079="placement",T5079,SUMIF($C$10:$C$6209,$C5079,$T$10:$T$6209))</f>
        <v>12.494999999999999</v>
      </c>
      <c r="V5079" s="34">
        <f t="shared" si="239"/>
        <v>-1.0563380281690016E-2</v>
      </c>
      <c r="W5079" s="24"/>
      <c r="X5079" s="2" t="str">
        <f>IFERROR(MIN(VLOOKUP($W5079,margin_ranges!$A$5:$D$10,4,FALSE),$Q5079*100)/100,"")</f>
        <v/>
      </c>
      <c r="Y5079" s="6">
        <f t="shared" si="237"/>
        <v>12.494999999999999</v>
      </c>
      <c r="Z5079" s="6">
        <f>IF($A5079="placement",Y5079,SUMIF($C$10:$C$6209,$C5079,$Y$10:$Y$6209))</f>
        <v>12.494999999999999</v>
      </c>
      <c r="AA5079" s="29">
        <f t="shared" si="238"/>
        <v>-1.0563380281690016E-2</v>
      </c>
    </row>
    <row r="5080" spans="1:27" hidden="1" x14ac:dyDescent="0.3">
      <c r="A5080" s="8" t="s">
        <v>17</v>
      </c>
      <c r="B5080" s="8" t="s">
        <v>10746</v>
      </c>
      <c r="C5080" s="8" t="s">
        <v>10747</v>
      </c>
      <c r="D5080" s="8" t="s">
        <v>10758</v>
      </c>
      <c r="E5080" s="8" t="s">
        <v>10759</v>
      </c>
      <c r="F5080" s="29">
        <v>0.28999999999999998</v>
      </c>
      <c r="G5080" s="29">
        <v>0</v>
      </c>
      <c r="H5080" s="30">
        <v>17.788799999999998</v>
      </c>
      <c r="I5080" s="30">
        <v>2.8818999999999999</v>
      </c>
      <c r="J5080" s="14">
        <v>79</v>
      </c>
      <c r="K5080" s="14">
        <v>20</v>
      </c>
      <c r="L5080" s="12">
        <v>0.16200000000000001</v>
      </c>
      <c r="M5080" s="7">
        <v>0.91781093999999996</v>
      </c>
      <c r="N5080" s="31">
        <v>0.5</v>
      </c>
      <c r="O5080" s="14">
        <f>IFERROR(VLOOKUP($C5080,'site totals'!$J$2:$K$607,2,FALSE),1)</f>
        <v>213.81319999999999</v>
      </c>
      <c r="P5080" s="32" t="s">
        <v>22</v>
      </c>
      <c r="Q5080" s="12">
        <v>0.45522549280000002</v>
      </c>
      <c r="R5080" s="29">
        <v>0.28999999999999998</v>
      </c>
      <c r="S5080" s="2">
        <f>IF($A5080="site","",VLOOKUP($P5080,margin_ranges!$A$5:$D$10,4,FALSE)/100)</f>
        <v>0.29749999999999999</v>
      </c>
      <c r="T5080" s="6">
        <f>IF(A5080="placement",$J5080*MIN($Q5080,$S5080),"")</f>
        <v>23.502499999999998</v>
      </c>
      <c r="U5080" s="6">
        <f>IF($A5080="placement",T5080,SUMIF($C$10:$C$6209,$C5080,$T$10:$T$6209))</f>
        <v>23.502499999999998</v>
      </c>
      <c r="V5080" s="34">
        <f t="shared" si="239"/>
        <v>-1.0563380281690016E-2</v>
      </c>
      <c r="W5080" s="24"/>
      <c r="X5080" s="2" t="str">
        <f>IFERROR(MIN(VLOOKUP($W5080,margin_ranges!$A$5:$D$10,4,FALSE),$Q5080*100)/100,"")</f>
        <v/>
      </c>
      <c r="Y5080" s="6">
        <f t="shared" si="237"/>
        <v>23.502499999999998</v>
      </c>
      <c r="Z5080" s="6">
        <f>IF($A5080="placement",Y5080,SUMIF($C$10:$C$6209,$C5080,$Y$10:$Y$6209))</f>
        <v>23.502499999999998</v>
      </c>
      <c r="AA5080" s="29">
        <f t="shared" si="238"/>
        <v>-1.0563380281690016E-2</v>
      </c>
    </row>
    <row r="5081" spans="1:27" x14ac:dyDescent="0.3">
      <c r="A5081" s="16" t="s">
        <v>33</v>
      </c>
      <c r="B5081" s="16" t="s">
        <v>10746</v>
      </c>
      <c r="C5081" s="16" t="s">
        <v>10747</v>
      </c>
      <c r="D5081" s="8" t="s">
        <v>34</v>
      </c>
      <c r="E5081" s="16"/>
      <c r="F5081" s="17">
        <v>0.28755592264649699</v>
      </c>
      <c r="G5081" s="17">
        <v>0</v>
      </c>
      <c r="H5081" s="36">
        <v>153.2998</v>
      </c>
      <c r="I5081" s="36">
        <v>17.2224</v>
      </c>
      <c r="J5081" s="22">
        <v>458</v>
      </c>
      <c r="K5081" s="22">
        <v>118</v>
      </c>
      <c r="L5081" s="18">
        <v>0.1123</v>
      </c>
      <c r="M5081" s="19">
        <v>0.88677223000000005</v>
      </c>
      <c r="N5081" s="20">
        <v>0.473852</v>
      </c>
      <c r="O5081" s="22">
        <f>IFERROR(VLOOKUP($C5081,'site totals'!$J$2:$K$607,2,FALSE),1)</f>
        <v>213.81319999999999</v>
      </c>
      <c r="P5081" s="21"/>
      <c r="Q5081" s="18">
        <v>0.46564407099999999</v>
      </c>
      <c r="R5081" s="17">
        <v>0.28760000000000002</v>
      </c>
      <c r="S5081" s="18" t="str">
        <f>IF($A5081="site","",VLOOKUP($P5081,margin_ranges!$A$5:$D$10,4,FALSE)/100)</f>
        <v/>
      </c>
      <c r="T5081" s="22" t="str">
        <f>IF(A5081="placement",$J5081*MIN($Q5081,$S5081),"")</f>
        <v/>
      </c>
      <c r="U5081" s="22">
        <f>IF($A5081="placement",T5081,SUMIF($C$10:$C$6209,$C5081,$T$10:$T$6209))</f>
        <v>132.38750000000002</v>
      </c>
      <c r="V5081" s="37">
        <f t="shared" si="239"/>
        <v>-2.0433420211891651E-3</v>
      </c>
      <c r="W5081" s="38"/>
      <c r="X5081" s="18" t="str">
        <f>IFERROR(MIN(VLOOKUP($W5081,margin_ranges!$A$5:$D$10,4,FALSE),$Q5081*100)/100,"")</f>
        <v/>
      </c>
      <c r="Y5081" s="6" t="str">
        <f t="shared" si="237"/>
        <v/>
      </c>
      <c r="Z5081" s="6">
        <f>IF($A5081="placement",Y5081,SUMIF($C$10:$C$6209,$C5081,$Y$10:$Y$6209))</f>
        <v>132.38750000000002</v>
      </c>
      <c r="AA5081" s="17">
        <f t="shared" si="238"/>
        <v>-2.0433420211891651E-3</v>
      </c>
    </row>
    <row r="5082" spans="1:27" hidden="1" x14ac:dyDescent="0.3">
      <c r="A5082" s="8" t="s">
        <v>17</v>
      </c>
      <c r="B5082" s="8" t="s">
        <v>11556</v>
      </c>
      <c r="C5082" s="8" t="s">
        <v>11557</v>
      </c>
      <c r="D5082" s="8" t="s">
        <v>11560</v>
      </c>
      <c r="E5082" s="8" t="s">
        <v>11561</v>
      </c>
      <c r="F5082" s="29">
        <v>0.18420876039440101</v>
      </c>
      <c r="G5082" s="29">
        <v>0</v>
      </c>
      <c r="H5082" s="30">
        <v>26.687100000000001</v>
      </c>
      <c r="I5082" s="30">
        <v>5.8855000000000004</v>
      </c>
      <c r="J5082" s="14">
        <v>195</v>
      </c>
      <c r="K5082" s="14">
        <v>36</v>
      </c>
      <c r="L5082" s="12">
        <v>0.2205</v>
      </c>
      <c r="M5082" s="7">
        <v>1.10322342</v>
      </c>
      <c r="N5082" s="31">
        <v>0.9</v>
      </c>
      <c r="O5082" s="14">
        <f>IFERROR(VLOOKUP($C5082,'site totals'!$J$2:$K$607,2,FALSE),1)</f>
        <v>213.41589999999999</v>
      </c>
      <c r="P5082" s="32" t="s">
        <v>91</v>
      </c>
      <c r="Q5082" s="12">
        <v>0.1842087604</v>
      </c>
      <c r="R5082" s="29">
        <v>0.25</v>
      </c>
      <c r="S5082" s="2">
        <f>IF($A5082="site","",VLOOKUP($P5082,margin_ranges!$A$5:$D$10,4,FALSE)/100)</f>
        <v>0.29749999999999999</v>
      </c>
      <c r="T5082" s="6">
        <f>IF(A5082="placement",$J5082*MIN($Q5082,$S5082),"")</f>
        <v>35.920708277999999</v>
      </c>
      <c r="U5082" s="6">
        <f>IF($A5082="placement",T5082,SUMIF($C$10:$C$6209,$C5082,$T$10:$T$6209))</f>
        <v>35.920708277999999</v>
      </c>
      <c r="V5082" s="34">
        <f t="shared" si="239"/>
        <v>8.7721652799999994E-2</v>
      </c>
      <c r="W5082" s="24"/>
      <c r="X5082" s="2" t="str">
        <f>IFERROR(MIN(VLOOKUP($W5082,margin_ranges!$A$5:$D$10,4,FALSE),$Q5082*100)/100,"")</f>
        <v/>
      </c>
      <c r="Y5082" s="6">
        <f t="shared" si="237"/>
        <v>35.920708277999999</v>
      </c>
      <c r="Z5082" s="6">
        <f>IF($A5082="placement",Y5082,SUMIF($C$10:$C$6209,$C5082,$Y$10:$Y$6209))</f>
        <v>35.920708277999999</v>
      </c>
      <c r="AA5082" s="29">
        <f t="shared" si="238"/>
        <v>8.7721652799999994E-2</v>
      </c>
    </row>
    <row r="5083" spans="1:27" hidden="1" x14ac:dyDescent="0.3">
      <c r="A5083" s="8" t="s">
        <v>17</v>
      </c>
      <c r="B5083" s="8" t="s">
        <v>11556</v>
      </c>
      <c r="C5083" s="8" t="s">
        <v>11557</v>
      </c>
      <c r="D5083" s="8" t="s">
        <v>11558</v>
      </c>
      <c r="E5083" s="8" t="s">
        <v>11559</v>
      </c>
      <c r="F5083" s="29">
        <v>0.29617528176463598</v>
      </c>
      <c r="G5083" s="29">
        <v>0</v>
      </c>
      <c r="H5083" s="30">
        <v>32.726100000000002</v>
      </c>
      <c r="I5083" s="30">
        <v>6.8434999999999997</v>
      </c>
      <c r="J5083" s="14">
        <v>263</v>
      </c>
      <c r="K5083" s="14">
        <v>77</v>
      </c>
      <c r="L5083" s="12">
        <v>0.20910000000000001</v>
      </c>
      <c r="M5083" s="7">
        <v>1.27872747</v>
      </c>
      <c r="N5083" s="31">
        <v>0.9</v>
      </c>
      <c r="O5083" s="14">
        <f>IFERROR(VLOOKUP($C5083,'site totals'!$J$2:$K$607,2,FALSE),1)</f>
        <v>213.41589999999999</v>
      </c>
      <c r="P5083" s="32" t="s">
        <v>91</v>
      </c>
      <c r="Q5083" s="12">
        <v>0.29617528180000002</v>
      </c>
      <c r="R5083" s="29">
        <v>0.3</v>
      </c>
      <c r="S5083" s="2">
        <f>IF($A5083="site","",VLOOKUP($P5083,margin_ranges!$A$5:$D$10,4,FALSE)/100)</f>
        <v>0.29749999999999999</v>
      </c>
      <c r="T5083" s="6">
        <f>IF(A5083="placement",$J5083*MIN($Q5083,$S5083),"")</f>
        <v>77.894099113400003</v>
      </c>
      <c r="U5083" s="6">
        <f>IF($A5083="placement",T5083,SUMIF($C$10:$C$6209,$C5083,$T$10:$T$6209))</f>
        <v>77.894099113400003</v>
      </c>
      <c r="V5083" s="34">
        <f t="shared" si="239"/>
        <v>5.4638831428572843E-3</v>
      </c>
      <c r="W5083" s="24"/>
      <c r="X5083" s="2" t="str">
        <f>IFERROR(MIN(VLOOKUP($W5083,margin_ranges!$A$5:$D$10,4,FALSE),$Q5083*100)/100,"")</f>
        <v/>
      </c>
      <c r="Y5083" s="6">
        <f t="shared" si="237"/>
        <v>77.894099113400003</v>
      </c>
      <c r="Z5083" s="6">
        <f>IF($A5083="placement",Y5083,SUMIF($C$10:$C$6209,$C5083,$Y$10:$Y$6209))</f>
        <v>77.894099113400003</v>
      </c>
      <c r="AA5083" s="29">
        <f t="shared" si="238"/>
        <v>5.4638831428572843E-3</v>
      </c>
    </row>
    <row r="5084" spans="1:27" x14ac:dyDescent="0.3">
      <c r="A5084" s="16" t="s">
        <v>33</v>
      </c>
      <c r="B5084" s="16" t="s">
        <v>11556</v>
      </c>
      <c r="C5084" s="16" t="s">
        <v>11557</v>
      </c>
      <c r="D5084" s="8" t="s">
        <v>34</v>
      </c>
      <c r="E5084" s="16"/>
      <c r="F5084" s="17">
        <v>0.24848429756170901</v>
      </c>
      <c r="G5084" s="17">
        <v>0</v>
      </c>
      <c r="H5084" s="36">
        <v>59.4133</v>
      </c>
      <c r="I5084" s="36">
        <v>12.728999999999999</v>
      </c>
      <c r="J5084" s="22">
        <v>457</v>
      </c>
      <c r="K5084" s="22">
        <v>112</v>
      </c>
      <c r="L5084" s="18">
        <v>0.2142</v>
      </c>
      <c r="M5084" s="19">
        <v>1.1975797699999999</v>
      </c>
      <c r="N5084" s="20">
        <v>0.9</v>
      </c>
      <c r="O5084" s="22">
        <f>IFERROR(VLOOKUP($C5084,'site totals'!$J$2:$K$607,2,FALSE),1)</f>
        <v>213.41589999999999</v>
      </c>
      <c r="P5084" s="21"/>
      <c r="Q5084" s="18">
        <v>0.24848429759999999</v>
      </c>
      <c r="R5084" s="17">
        <v>0.2787</v>
      </c>
      <c r="S5084" s="18" t="str">
        <f>IF($A5084="site","",VLOOKUP($P5084,margin_ranges!$A$5:$D$10,4,FALSE)/100)</f>
        <v/>
      </c>
      <c r="T5084" s="22" t="str">
        <f>IF(A5084="placement",$J5084*MIN($Q5084,$S5084),"")</f>
        <v/>
      </c>
      <c r="U5084" s="22">
        <f>IF($A5084="placement",T5084,SUMIF($C$10:$C$6209,$C5084,$T$10:$T$6209))</f>
        <v>113.8148073914</v>
      </c>
      <c r="V5084" s="37">
        <f t="shared" si="239"/>
        <v>4.1109498709629655E-2</v>
      </c>
      <c r="W5084" s="38"/>
      <c r="X5084" s="18" t="str">
        <f>IFERROR(MIN(VLOOKUP($W5084,margin_ranges!$A$5:$D$10,4,FALSE),$Q5084*100)/100,"")</f>
        <v/>
      </c>
      <c r="Y5084" s="6" t="str">
        <f t="shared" si="237"/>
        <v/>
      </c>
      <c r="Z5084" s="6">
        <f>IF($A5084="placement",Y5084,SUMIF($C$10:$C$6209,$C5084,$Y$10:$Y$6209))</f>
        <v>113.8148073914</v>
      </c>
      <c r="AA5084" s="17">
        <f t="shared" si="238"/>
        <v>4.1109498709629655E-2</v>
      </c>
    </row>
    <row r="5085" spans="1:27" hidden="1" x14ac:dyDescent="0.3">
      <c r="A5085" s="8" t="s">
        <v>17</v>
      </c>
      <c r="B5085" s="8" t="s">
        <v>748</v>
      </c>
      <c r="C5085" s="8" t="s">
        <v>749</v>
      </c>
      <c r="D5085" s="8" t="s">
        <v>752</v>
      </c>
      <c r="E5085" s="8" t="s">
        <v>753</v>
      </c>
      <c r="F5085" s="29">
        <v>0.28298971561006198</v>
      </c>
      <c r="G5085" s="29">
        <v>0</v>
      </c>
      <c r="H5085" s="30">
        <v>9.5510000000000002</v>
      </c>
      <c r="I5085" s="30">
        <v>0.94289999999999996</v>
      </c>
      <c r="J5085" s="14">
        <v>36</v>
      </c>
      <c r="K5085" s="14">
        <v>9</v>
      </c>
      <c r="L5085" s="12">
        <v>9.8699999999999996E-2</v>
      </c>
      <c r="M5085" s="7">
        <v>1.2552121199999999</v>
      </c>
      <c r="N5085" s="31">
        <v>0.9</v>
      </c>
      <c r="O5085" s="14">
        <f>IFERROR(VLOOKUP($C5085,'site totals'!$J$2:$K$607,2,FALSE),1)</f>
        <v>213.17339999999999</v>
      </c>
      <c r="P5085" s="32" t="s">
        <v>22</v>
      </c>
      <c r="Q5085" s="12">
        <v>0.28298971560000002</v>
      </c>
      <c r="R5085" s="29">
        <v>0.28999999999999998</v>
      </c>
      <c r="S5085" s="2">
        <f>IF($A5085="site","",VLOOKUP($P5085,margin_ranges!$A$5:$D$10,4,FALSE)/100)</f>
        <v>0.29749999999999999</v>
      </c>
      <c r="T5085" s="6">
        <f>IF(A5085="placement",$J5085*MIN($Q5085,$S5085),"")</f>
        <v>10.1876297616</v>
      </c>
      <c r="U5085" s="6">
        <f>IF($A5085="placement",T5085,SUMIF($C$10:$C$6209,$C5085,$T$10:$T$6209))</f>
        <v>10.1876297616</v>
      </c>
      <c r="V5085" s="34">
        <f t="shared" si="239"/>
        <v>9.8736400000001279E-3</v>
      </c>
      <c r="W5085" s="24"/>
      <c r="X5085" s="2" t="str">
        <f>IFERROR(MIN(VLOOKUP($W5085,margin_ranges!$A$5:$D$10,4,FALSE),$Q5085*100)/100,"")</f>
        <v/>
      </c>
      <c r="Y5085" s="6">
        <f t="shared" si="237"/>
        <v>10.1876297616</v>
      </c>
      <c r="Z5085" s="6">
        <f>IF($A5085="placement",Y5085,SUMIF($C$10:$C$6209,$C5085,$Y$10:$Y$6209))</f>
        <v>10.1876297616</v>
      </c>
      <c r="AA5085" s="29">
        <f t="shared" si="238"/>
        <v>9.8736400000001279E-3</v>
      </c>
    </row>
    <row r="5086" spans="1:27" hidden="1" x14ac:dyDescent="0.3">
      <c r="A5086" s="8" t="s">
        <v>17</v>
      </c>
      <c r="B5086" s="8" t="s">
        <v>748</v>
      </c>
      <c r="C5086" s="8" t="s">
        <v>749</v>
      </c>
      <c r="D5086" s="8" t="s">
        <v>750</v>
      </c>
      <c r="E5086" s="8" t="s">
        <v>751</v>
      </c>
      <c r="F5086" s="29">
        <v>0.27617156465311499</v>
      </c>
      <c r="G5086" s="29">
        <v>1</v>
      </c>
      <c r="H5086" s="30">
        <v>54.768799999999999</v>
      </c>
      <c r="I5086" s="30">
        <v>11.2943</v>
      </c>
      <c r="J5086" s="14">
        <v>421</v>
      </c>
      <c r="K5086" s="14">
        <v>105</v>
      </c>
      <c r="L5086" s="12">
        <v>0.20619999999999999</v>
      </c>
      <c r="M5086" s="7">
        <v>1.24338857</v>
      </c>
      <c r="N5086" s="31">
        <v>0.9</v>
      </c>
      <c r="O5086" s="14">
        <f>IFERROR(VLOOKUP($C5086,'site totals'!$J$2:$K$607,2,FALSE),1)</f>
        <v>213.17339999999999</v>
      </c>
      <c r="P5086" s="32" t="s">
        <v>22</v>
      </c>
      <c r="Q5086" s="12">
        <v>0.27617156469999998</v>
      </c>
      <c r="R5086" s="29">
        <v>0.28999999999999998</v>
      </c>
      <c r="S5086" s="2">
        <f>IF($A5086="site","",VLOOKUP($P5086,margin_ranges!$A$5:$D$10,4,FALSE)/100)</f>
        <v>0.29749999999999999</v>
      </c>
      <c r="T5086" s="6">
        <f>IF(A5086="placement",$J5086*MIN($Q5086,$S5086),"")</f>
        <v>116.26822873869999</v>
      </c>
      <c r="U5086" s="6">
        <f>IF($A5086="placement",T5086,SUMIF($C$10:$C$6209,$C5086,$T$10:$T$6209))</f>
        <v>116.26822873869999</v>
      </c>
      <c r="V5086" s="34">
        <f t="shared" si="239"/>
        <v>1.9476669436619964E-2</v>
      </c>
      <c r="W5086" s="24"/>
      <c r="X5086" s="2" t="str">
        <f>IFERROR(MIN(VLOOKUP($W5086,margin_ranges!$A$5:$D$10,4,FALSE),$Q5086*100)/100,"")</f>
        <v/>
      </c>
      <c r="Y5086" s="6">
        <f t="shared" si="237"/>
        <v>116.26822873869999</v>
      </c>
      <c r="Z5086" s="6">
        <f>IF($A5086="placement",Y5086,SUMIF($C$10:$C$6209,$C5086,$Y$10:$Y$6209))</f>
        <v>116.26822873869999</v>
      </c>
      <c r="AA5086" s="29">
        <f t="shared" si="238"/>
        <v>1.9476669436619964E-2</v>
      </c>
    </row>
    <row r="5087" spans="1:27" x14ac:dyDescent="0.3">
      <c r="A5087" s="16" t="s">
        <v>33</v>
      </c>
      <c r="B5087" s="16" t="s">
        <v>748</v>
      </c>
      <c r="C5087" s="16" t="s">
        <v>749</v>
      </c>
      <c r="D5087" s="8" t="s">
        <v>34</v>
      </c>
      <c r="E5087" s="16"/>
      <c r="F5087" s="17">
        <v>0.27670150215739803</v>
      </c>
      <c r="G5087" s="17">
        <v>0.92227548000000004</v>
      </c>
      <c r="H5087" s="36">
        <v>64.319800000000001</v>
      </c>
      <c r="I5087" s="36">
        <v>12.2371</v>
      </c>
      <c r="J5087" s="22">
        <v>457</v>
      </c>
      <c r="K5087" s="22">
        <v>115</v>
      </c>
      <c r="L5087" s="18">
        <v>0.1903</v>
      </c>
      <c r="M5087" s="19">
        <v>1.24429956</v>
      </c>
      <c r="N5087" s="20">
        <v>0.9</v>
      </c>
      <c r="O5087" s="22">
        <f>IFERROR(VLOOKUP($C5087,'site totals'!$J$2:$K$607,2,FALSE),1)</f>
        <v>213.17339999999999</v>
      </c>
      <c r="P5087" s="21"/>
      <c r="Q5087" s="18">
        <v>0.2767015022</v>
      </c>
      <c r="R5087" s="17">
        <v>0.28999999999999998</v>
      </c>
      <c r="S5087" s="18" t="str">
        <f>IF($A5087="site","",VLOOKUP($P5087,margin_ranges!$A$5:$D$10,4,FALSE)/100)</f>
        <v/>
      </c>
      <c r="T5087" s="22" t="str">
        <f>IF(A5087="placement",$J5087*MIN($Q5087,$S5087),"")</f>
        <v/>
      </c>
      <c r="U5087" s="22">
        <f>IF($A5087="placement",T5087,SUMIF($C$10:$C$6209,$C5087,$T$10:$T$6209))</f>
        <v>126.4558585003</v>
      </c>
      <c r="V5087" s="37">
        <f t="shared" si="239"/>
        <v>1.8720194470059015E-2</v>
      </c>
      <c r="W5087" s="38"/>
      <c r="X5087" s="18" t="str">
        <f>IFERROR(MIN(VLOOKUP($W5087,margin_ranges!$A$5:$D$10,4,FALSE),$Q5087*100)/100,"")</f>
        <v/>
      </c>
      <c r="Y5087" s="6" t="str">
        <f t="shared" si="237"/>
        <v/>
      </c>
      <c r="Z5087" s="6">
        <f>IF($A5087="placement",Y5087,SUMIF($C$10:$C$6209,$C5087,$Y$10:$Y$6209))</f>
        <v>126.4558585003</v>
      </c>
      <c r="AA5087" s="17">
        <f t="shared" si="238"/>
        <v>1.8720194470059015E-2</v>
      </c>
    </row>
    <row r="5088" spans="1:27" hidden="1" x14ac:dyDescent="0.3">
      <c r="A5088" s="8" t="s">
        <v>17</v>
      </c>
      <c r="B5088" s="8" t="s">
        <v>7737</v>
      </c>
      <c r="C5088" s="8" t="s">
        <v>7738</v>
      </c>
      <c r="D5088" s="8" t="s">
        <v>7739</v>
      </c>
      <c r="E5088" s="8" t="s">
        <v>7740</v>
      </c>
      <c r="F5088" s="29">
        <v>0.21627379334907401</v>
      </c>
      <c r="G5088" s="29">
        <v>0</v>
      </c>
      <c r="H5088" s="30">
        <v>6.7614000000000001</v>
      </c>
      <c r="I5088" s="30">
        <v>1.8861000000000001</v>
      </c>
      <c r="J5088" s="14">
        <v>65</v>
      </c>
      <c r="K5088" s="14">
        <v>14</v>
      </c>
      <c r="L5088" s="12">
        <v>0.27900000000000003</v>
      </c>
      <c r="M5088" s="7">
        <v>1.14836022</v>
      </c>
      <c r="N5088" s="31">
        <v>0.9</v>
      </c>
      <c r="O5088" s="14">
        <f>IFERROR(VLOOKUP($C5088,'site totals'!$J$2:$K$607,2,FALSE),1)</f>
        <v>211.3835</v>
      </c>
      <c r="P5088" s="32" t="s">
        <v>91</v>
      </c>
      <c r="Q5088" s="12">
        <v>0.21627379329999999</v>
      </c>
      <c r="R5088" s="29">
        <v>0.25</v>
      </c>
      <c r="S5088" s="2">
        <f>IF($A5088="site","",VLOOKUP($P5088,margin_ranges!$A$5:$D$10,4,FALSE)/100)</f>
        <v>0.29749999999999999</v>
      </c>
      <c r="T5088" s="6">
        <f>IF(A5088="placement",$J5088*MIN($Q5088,$S5088),"")</f>
        <v>14.057796564499998</v>
      </c>
      <c r="U5088" s="6">
        <f>IF($A5088="placement",T5088,SUMIF($C$10:$C$6209,$C5088,$T$10:$T$6209))</f>
        <v>14.057796564499998</v>
      </c>
      <c r="V5088" s="34">
        <f t="shared" si="239"/>
        <v>4.4968275600000052E-2</v>
      </c>
      <c r="W5088" s="24"/>
      <c r="X5088" s="2" t="str">
        <f>IFERROR(MIN(VLOOKUP($W5088,margin_ranges!$A$5:$D$10,4,FALSE),$Q5088*100)/100,"")</f>
        <v/>
      </c>
      <c r="Y5088" s="6">
        <f t="shared" ref="Y5088:Y5151" si="240">IF(A5088="placement",IF($X5088="",$T5088,$J5088*MIN($Q5088,$X5088)),"")</f>
        <v>14.057796564499998</v>
      </c>
      <c r="Z5088" s="6">
        <f>IF($A5088="placement",Y5088,SUMIF($C$10:$C$6209,$C5088,$Y$10:$Y$6209))</f>
        <v>14.057796564499998</v>
      </c>
      <c r="AA5088" s="29">
        <f t="shared" ref="AA5088:AA5151" si="241">($J5088-$Z5088)/($J5088*(1-$R5088))-1</f>
        <v>4.4968275600000052E-2</v>
      </c>
    </row>
    <row r="5089" spans="1:27" hidden="1" x14ac:dyDescent="0.3">
      <c r="A5089" s="8" t="s">
        <v>17</v>
      </c>
      <c r="B5089" s="8" t="s">
        <v>7737</v>
      </c>
      <c r="C5089" s="8" t="s">
        <v>7738</v>
      </c>
      <c r="D5089" s="8" t="s">
        <v>7745</v>
      </c>
      <c r="E5089" s="8" t="s">
        <v>7746</v>
      </c>
      <c r="F5089" s="29">
        <v>0.29206980471300498</v>
      </c>
      <c r="G5089" s="29">
        <v>0</v>
      </c>
      <c r="H5089" s="30">
        <v>15.287100000000001</v>
      </c>
      <c r="I5089" s="30">
        <v>3.4076</v>
      </c>
      <c r="J5089" s="14">
        <v>130</v>
      </c>
      <c r="K5089" s="14">
        <v>38</v>
      </c>
      <c r="L5089" s="12">
        <v>0.22289999999999999</v>
      </c>
      <c r="M5089" s="7">
        <v>1.27131178</v>
      </c>
      <c r="N5089" s="31">
        <v>0.9</v>
      </c>
      <c r="O5089" s="14">
        <f>IFERROR(VLOOKUP($C5089,'site totals'!$J$2:$K$607,2,FALSE),1)</f>
        <v>211.3835</v>
      </c>
      <c r="P5089" s="32" t="s">
        <v>91</v>
      </c>
      <c r="Q5089" s="12">
        <v>0.29206980469999999</v>
      </c>
      <c r="R5089" s="29">
        <v>0.3</v>
      </c>
      <c r="S5089" s="2">
        <f>IF($A5089="site","",VLOOKUP($P5089,margin_ranges!$A$5:$D$10,4,FALSE)/100)</f>
        <v>0.29749999999999999</v>
      </c>
      <c r="T5089" s="6">
        <f>IF(A5089="placement",$J5089*MIN($Q5089,$S5089),"")</f>
        <v>37.969074610999996</v>
      </c>
      <c r="U5089" s="6">
        <f>IF($A5089="placement",T5089,SUMIF($C$10:$C$6209,$C5089,$T$10:$T$6209))</f>
        <v>37.969074610999996</v>
      </c>
      <c r="V5089" s="34">
        <f t="shared" si="239"/>
        <v>1.1328850428571569E-2</v>
      </c>
      <c r="W5089" s="24"/>
      <c r="X5089" s="2" t="str">
        <f>IFERROR(MIN(VLOOKUP($W5089,margin_ranges!$A$5:$D$10,4,FALSE),$Q5089*100)/100,"")</f>
        <v/>
      </c>
      <c r="Y5089" s="6">
        <f t="shared" si="240"/>
        <v>37.969074610999996</v>
      </c>
      <c r="Z5089" s="6">
        <f>IF($A5089="placement",Y5089,SUMIF($C$10:$C$6209,$C5089,$Y$10:$Y$6209))</f>
        <v>37.969074610999996</v>
      </c>
      <c r="AA5089" s="29">
        <f t="shared" si="241"/>
        <v>1.1328850428571569E-2</v>
      </c>
    </row>
    <row r="5090" spans="1:27" hidden="1" x14ac:dyDescent="0.3">
      <c r="A5090" s="8" t="s">
        <v>17</v>
      </c>
      <c r="B5090" s="8" t="s">
        <v>7737</v>
      </c>
      <c r="C5090" s="8" t="s">
        <v>7738</v>
      </c>
      <c r="D5090" s="8" t="s">
        <v>7741</v>
      </c>
      <c r="E5090" s="8" t="s">
        <v>7742</v>
      </c>
      <c r="F5090" s="29">
        <v>0.3</v>
      </c>
      <c r="G5090" s="29">
        <v>0</v>
      </c>
      <c r="H5090" s="30">
        <v>13.238300000000001</v>
      </c>
      <c r="I5090" s="30">
        <v>3.3323</v>
      </c>
      <c r="J5090" s="14">
        <v>129</v>
      </c>
      <c r="K5090" s="14">
        <v>38</v>
      </c>
      <c r="L5090" s="12">
        <v>0.25169999999999998</v>
      </c>
      <c r="M5090" s="7">
        <v>1.2863028400000001</v>
      </c>
      <c r="N5090" s="31">
        <v>0.9</v>
      </c>
      <c r="O5090" s="14">
        <f>IFERROR(VLOOKUP($C5090,'site totals'!$J$2:$K$607,2,FALSE),1)</f>
        <v>211.3835</v>
      </c>
      <c r="P5090" s="32" t="s">
        <v>91</v>
      </c>
      <c r="Q5090" s="12">
        <v>0.3003202874</v>
      </c>
      <c r="R5090" s="29">
        <v>0.3</v>
      </c>
      <c r="S5090" s="2">
        <f>IF($A5090="site","",VLOOKUP($P5090,margin_ranges!$A$5:$D$10,4,FALSE)/100)</f>
        <v>0.29749999999999999</v>
      </c>
      <c r="T5090" s="6">
        <f>IF(A5090="placement",$J5090*MIN($Q5090,$S5090),"")</f>
        <v>38.377499999999998</v>
      </c>
      <c r="U5090" s="6">
        <f>IF($A5090="placement",T5090,SUMIF($C$10:$C$6209,$C5090,$T$10:$T$6209))</f>
        <v>38.377499999999998</v>
      </c>
      <c r="V5090" s="34">
        <f t="shared" si="239"/>
        <v>3.5714285714285587E-3</v>
      </c>
      <c r="W5090" s="24"/>
      <c r="X5090" s="2" t="str">
        <f>IFERROR(MIN(VLOOKUP($W5090,margin_ranges!$A$5:$D$10,4,FALSE),$Q5090*100)/100,"")</f>
        <v/>
      </c>
      <c r="Y5090" s="6">
        <f t="shared" si="240"/>
        <v>38.377499999999998</v>
      </c>
      <c r="Z5090" s="6">
        <f>IF($A5090="placement",Y5090,SUMIF($C$10:$C$6209,$C5090,$Y$10:$Y$6209))</f>
        <v>38.377499999999998</v>
      </c>
      <c r="AA5090" s="17">
        <f t="shared" si="241"/>
        <v>3.5714285714285587E-3</v>
      </c>
    </row>
    <row r="5091" spans="1:27" hidden="1" x14ac:dyDescent="0.3">
      <c r="A5091" s="8" t="s">
        <v>17</v>
      </c>
      <c r="B5091" s="8" t="s">
        <v>7737</v>
      </c>
      <c r="C5091" s="8" t="s">
        <v>7738</v>
      </c>
      <c r="D5091" s="8" t="s">
        <v>7743</v>
      </c>
      <c r="E5091" s="8" t="s">
        <v>7744</v>
      </c>
      <c r="F5091" s="29">
        <v>0.3</v>
      </c>
      <c r="G5091" s="29">
        <v>0</v>
      </c>
      <c r="H5091" s="30">
        <v>13.2889</v>
      </c>
      <c r="I5091" s="30">
        <v>3.3515999999999999</v>
      </c>
      <c r="J5091" s="14">
        <v>129</v>
      </c>
      <c r="K5091" s="14">
        <v>39</v>
      </c>
      <c r="L5091" s="12">
        <v>0.25219999999999998</v>
      </c>
      <c r="M5091" s="7">
        <v>1.2871534200000001</v>
      </c>
      <c r="N5091" s="31">
        <v>0.9</v>
      </c>
      <c r="O5091" s="14">
        <f>IFERROR(VLOOKUP($C5091,'site totals'!$J$2:$K$607,2,FALSE),1)</f>
        <v>211.3835</v>
      </c>
      <c r="P5091" s="32" t="s">
        <v>91</v>
      </c>
      <c r="Q5091" s="12">
        <v>0.3007826535</v>
      </c>
      <c r="R5091" s="29">
        <v>0.3</v>
      </c>
      <c r="S5091" s="2">
        <f>IF($A5091="site","",VLOOKUP($P5091,margin_ranges!$A$5:$D$10,4,FALSE)/100)</f>
        <v>0.29749999999999999</v>
      </c>
      <c r="T5091" s="6">
        <f>IF(A5091="placement",$J5091*MIN($Q5091,$S5091),"")</f>
        <v>38.377499999999998</v>
      </c>
      <c r="U5091" s="6">
        <f>IF($A5091="placement",T5091,SUMIF($C$10:$C$6209,$C5091,$T$10:$T$6209))</f>
        <v>38.377499999999998</v>
      </c>
      <c r="V5091" s="34">
        <f t="shared" si="239"/>
        <v>3.5714285714285587E-3</v>
      </c>
      <c r="W5091" s="24"/>
      <c r="X5091" s="2" t="str">
        <f>IFERROR(MIN(VLOOKUP($W5091,margin_ranges!$A$5:$D$10,4,FALSE),$Q5091*100)/100,"")</f>
        <v/>
      </c>
      <c r="Y5091" s="6">
        <f t="shared" si="240"/>
        <v>38.377499999999998</v>
      </c>
      <c r="Z5091" s="6">
        <f>IF($A5091="placement",Y5091,SUMIF($C$10:$C$6209,$C5091,$Y$10:$Y$6209))</f>
        <v>38.377499999999998</v>
      </c>
      <c r="AA5091" s="29">
        <f t="shared" si="241"/>
        <v>3.5714285714285587E-3</v>
      </c>
    </row>
    <row r="5092" spans="1:27" x14ac:dyDescent="0.3">
      <c r="A5092" s="16" t="s">
        <v>33</v>
      </c>
      <c r="B5092" s="16" t="s">
        <v>7737</v>
      </c>
      <c r="C5092" s="16" t="s">
        <v>7738</v>
      </c>
      <c r="D5092" s="8" t="s">
        <v>34</v>
      </c>
      <c r="E5092" s="16"/>
      <c r="F5092" s="17">
        <v>0.28585732235486599</v>
      </c>
      <c r="G5092" s="17">
        <v>0</v>
      </c>
      <c r="H5092" s="36">
        <v>84.493799999999993</v>
      </c>
      <c r="I5092" s="36">
        <v>11.978899999999999</v>
      </c>
      <c r="J5092" s="22">
        <v>453</v>
      </c>
      <c r="K5092" s="22">
        <v>128</v>
      </c>
      <c r="L5092" s="18">
        <v>0.14180000000000001</v>
      </c>
      <c r="M5092" s="19">
        <v>1.26044841</v>
      </c>
      <c r="N5092" s="20">
        <v>0.90014000000000005</v>
      </c>
      <c r="O5092" s="22">
        <f>IFERROR(VLOOKUP($C5092,'site totals'!$J$2:$K$607,2,FALSE),1)</f>
        <v>211.3835</v>
      </c>
      <c r="P5092" s="21"/>
      <c r="Q5092" s="18">
        <v>0.2858573224</v>
      </c>
      <c r="R5092" s="17">
        <v>0.2928</v>
      </c>
      <c r="S5092" s="18" t="str">
        <f>IF($A5092="site","",VLOOKUP($P5092,margin_ranges!$A$5:$D$10,4,FALSE)/100)</f>
        <v/>
      </c>
      <c r="T5092" s="22" t="str">
        <f>IF(A5092="placement",$J5092*MIN($Q5092,$S5092),"")</f>
        <v/>
      </c>
      <c r="U5092" s="22">
        <f>IF($A5092="placement",T5092,SUMIF($C$10:$C$6209,$C5092,$T$10:$T$6209))</f>
        <v>128.78187117549999</v>
      </c>
      <c r="V5092" s="37">
        <f t="shared" si="239"/>
        <v>1.2038049580536558E-2</v>
      </c>
      <c r="W5092" s="38"/>
      <c r="X5092" s="18" t="str">
        <f>IFERROR(MIN(VLOOKUP($W5092,margin_ranges!$A$5:$D$10,4,FALSE),$Q5092*100)/100,"")</f>
        <v/>
      </c>
      <c r="Y5092" s="6" t="str">
        <f t="shared" si="240"/>
        <v/>
      </c>
      <c r="Z5092" s="6">
        <f>IF($A5092="placement",Y5092,SUMIF($C$10:$C$6209,$C5092,$Y$10:$Y$6209))</f>
        <v>128.78187117549999</v>
      </c>
      <c r="AA5092" s="17">
        <f t="shared" si="241"/>
        <v>1.2038049580536558E-2</v>
      </c>
    </row>
    <row r="5093" spans="1:27" hidden="1" x14ac:dyDescent="0.3">
      <c r="A5093" s="8" t="s">
        <v>17</v>
      </c>
      <c r="B5093" s="8" t="s">
        <v>798</v>
      </c>
      <c r="C5093" s="8" t="s">
        <v>799</v>
      </c>
      <c r="D5093" s="8" t="s">
        <v>800</v>
      </c>
      <c r="E5093" s="8" t="s">
        <v>801</v>
      </c>
      <c r="F5093" s="29">
        <v>0.16911361205775699</v>
      </c>
      <c r="G5093" s="29">
        <v>1</v>
      </c>
      <c r="H5093" s="30">
        <v>45.346899999999998</v>
      </c>
      <c r="I5093" s="30">
        <v>10.1518</v>
      </c>
      <c r="J5093" s="14">
        <v>275</v>
      </c>
      <c r="K5093" s="14">
        <v>46</v>
      </c>
      <c r="L5093" s="12">
        <v>0.22389999999999999</v>
      </c>
      <c r="M5093" s="7">
        <v>0.90265048000000003</v>
      </c>
      <c r="N5093" s="31">
        <v>0.75</v>
      </c>
      <c r="O5093" s="14">
        <f>IFERROR(VLOOKUP($C5093,'site totals'!$J$2:$K$607,2,FALSE),1)</f>
        <v>210.66550000000001</v>
      </c>
      <c r="P5093" s="32" t="s">
        <v>91</v>
      </c>
      <c r="Q5093" s="12">
        <v>0.1691136121</v>
      </c>
      <c r="R5093" s="29">
        <v>0.3</v>
      </c>
      <c r="S5093" s="2">
        <f>IF($A5093="site","",VLOOKUP($P5093,margin_ranges!$A$5:$D$10,4,FALSE)/100)</f>
        <v>0.29749999999999999</v>
      </c>
      <c r="T5093" s="6">
        <f>IF(A5093="placement",$J5093*MIN($Q5093,$S5093),"")</f>
        <v>46.506243327500002</v>
      </c>
      <c r="U5093" s="6">
        <f>IF($A5093="placement",T5093,SUMIF($C$10:$C$6209,$C5093,$T$10:$T$6209))</f>
        <v>46.506243327500002</v>
      </c>
      <c r="V5093" s="34">
        <f t="shared" si="239"/>
        <v>0.1869805541428573</v>
      </c>
      <c r="W5093" s="24"/>
      <c r="X5093" s="2" t="str">
        <f>IFERROR(MIN(VLOOKUP($W5093,margin_ranges!$A$5:$D$10,4,FALSE),$Q5093*100)/100,"")</f>
        <v/>
      </c>
      <c r="Y5093" s="6">
        <f t="shared" si="240"/>
        <v>46.506243327500002</v>
      </c>
      <c r="Z5093" s="6">
        <f>IF($A5093="placement",Y5093,SUMIF($C$10:$C$6209,$C5093,$Y$10:$Y$6209))</f>
        <v>46.506243327500002</v>
      </c>
      <c r="AA5093" s="29">
        <f t="shared" si="241"/>
        <v>0.1869805541428573</v>
      </c>
    </row>
    <row r="5094" spans="1:27" hidden="1" x14ac:dyDescent="0.3">
      <c r="A5094" s="8" t="s">
        <v>17</v>
      </c>
      <c r="B5094" s="8" t="s">
        <v>798</v>
      </c>
      <c r="C5094" s="8" t="s">
        <v>799</v>
      </c>
      <c r="D5094" s="8" t="s">
        <v>804</v>
      </c>
      <c r="E5094" s="8" t="s">
        <v>805</v>
      </c>
      <c r="F5094" s="29">
        <v>0.3</v>
      </c>
      <c r="G5094" s="29">
        <v>0</v>
      </c>
      <c r="H5094" s="30">
        <v>0.60260000000000002</v>
      </c>
      <c r="I5094" s="30">
        <v>0.35770000000000002</v>
      </c>
      <c r="J5094" s="14">
        <v>23</v>
      </c>
      <c r="K5094" s="14">
        <v>7</v>
      </c>
      <c r="L5094" s="12">
        <v>0.59360000000000002</v>
      </c>
      <c r="M5094" s="7">
        <v>2.1658346599999998</v>
      </c>
      <c r="N5094" s="31">
        <v>1.5</v>
      </c>
      <c r="O5094" s="14">
        <f>IFERROR(VLOOKUP($C5094,'site totals'!$J$2:$K$607,2,FALSE),1)</f>
        <v>210.66550000000001</v>
      </c>
      <c r="P5094" s="32" t="s">
        <v>91</v>
      </c>
      <c r="Q5094" s="12">
        <v>0.30742635870000001</v>
      </c>
      <c r="R5094" s="29">
        <v>0.3</v>
      </c>
      <c r="S5094" s="2">
        <f>IF($A5094="site","",VLOOKUP($P5094,margin_ranges!$A$5:$D$10,4,FALSE)/100)</f>
        <v>0.29749999999999999</v>
      </c>
      <c r="T5094" s="6">
        <f>IF(A5094="placement",$J5094*MIN($Q5094,$S5094),"")</f>
        <v>6.8424999999999994</v>
      </c>
      <c r="U5094" s="6">
        <f>IF($A5094="placement",T5094,SUMIF($C$10:$C$6209,$C5094,$T$10:$T$6209))</f>
        <v>6.8424999999999994</v>
      </c>
      <c r="V5094" s="34">
        <f t="shared" si="239"/>
        <v>3.5714285714285587E-3</v>
      </c>
      <c r="W5094" s="24"/>
      <c r="X5094" s="2" t="str">
        <f>IFERROR(MIN(VLOOKUP($W5094,margin_ranges!$A$5:$D$10,4,FALSE),$Q5094*100)/100,"")</f>
        <v/>
      </c>
      <c r="Y5094" s="6">
        <f t="shared" si="240"/>
        <v>6.8424999999999994</v>
      </c>
      <c r="Z5094" s="6">
        <f>IF($A5094="placement",Y5094,SUMIF($C$10:$C$6209,$C5094,$Y$10:$Y$6209))</f>
        <v>6.8424999999999994</v>
      </c>
      <c r="AA5094" s="29">
        <f t="shared" si="241"/>
        <v>3.5714285714285587E-3</v>
      </c>
    </row>
    <row r="5095" spans="1:27" hidden="1" x14ac:dyDescent="0.3">
      <c r="A5095" s="8" t="s">
        <v>17</v>
      </c>
      <c r="B5095" s="8" t="s">
        <v>798</v>
      </c>
      <c r="C5095" s="8" t="s">
        <v>799</v>
      </c>
      <c r="D5095" s="8" t="s">
        <v>802</v>
      </c>
      <c r="E5095" s="8" t="s">
        <v>803</v>
      </c>
      <c r="F5095" s="29">
        <v>0.3</v>
      </c>
      <c r="G5095" s="29">
        <v>0</v>
      </c>
      <c r="H5095" s="30">
        <v>4.8154000000000003</v>
      </c>
      <c r="I5095" s="30">
        <v>2.3088000000000002</v>
      </c>
      <c r="J5095" s="14">
        <v>150</v>
      </c>
      <c r="K5095" s="14">
        <v>45</v>
      </c>
      <c r="L5095" s="12">
        <v>0.47949999999999998</v>
      </c>
      <c r="M5095" s="7">
        <v>2.1594994299999999</v>
      </c>
      <c r="N5095" s="31">
        <v>1.5</v>
      </c>
      <c r="O5095" s="14">
        <f>IFERROR(VLOOKUP($C5095,'site totals'!$J$2:$K$607,2,FALSE),1)</f>
        <v>210.66550000000001</v>
      </c>
      <c r="P5095" s="32" t="s">
        <v>91</v>
      </c>
      <c r="Q5095" s="12">
        <v>0.30539458320000001</v>
      </c>
      <c r="R5095" s="29">
        <v>0.3</v>
      </c>
      <c r="S5095" s="2">
        <f>IF($A5095="site","",VLOOKUP($P5095,margin_ranges!$A$5:$D$10,4,FALSE)/100)</f>
        <v>0.29749999999999999</v>
      </c>
      <c r="T5095" s="6">
        <f>IF(A5095="placement",$J5095*MIN($Q5095,$S5095),"")</f>
        <v>44.625</v>
      </c>
      <c r="U5095" s="6">
        <f>IF($A5095="placement",T5095,SUMIF($C$10:$C$6209,$C5095,$T$10:$T$6209))</f>
        <v>44.625</v>
      </c>
      <c r="V5095" s="34">
        <f t="shared" ref="V5095:V5158" si="242">($J5095-$U5095)/($J5095*(1-$R5095))-1</f>
        <v>3.5714285714285587E-3</v>
      </c>
      <c r="W5095" s="24"/>
      <c r="X5095" s="2" t="str">
        <f>IFERROR(MIN(VLOOKUP($W5095,margin_ranges!$A$5:$D$10,4,FALSE),$Q5095*100)/100,"")</f>
        <v/>
      </c>
      <c r="Y5095" s="6">
        <f t="shared" si="240"/>
        <v>44.625</v>
      </c>
      <c r="Z5095" s="6">
        <f>IF($A5095="placement",Y5095,SUMIF($C$10:$C$6209,$C5095,$Y$10:$Y$6209))</f>
        <v>44.625</v>
      </c>
      <c r="AA5095" s="29">
        <f t="shared" si="241"/>
        <v>3.5714285714285587E-3</v>
      </c>
    </row>
    <row r="5096" spans="1:27" x14ac:dyDescent="0.3">
      <c r="A5096" s="16" t="s">
        <v>33</v>
      </c>
      <c r="B5096" s="16" t="s">
        <v>798</v>
      </c>
      <c r="C5096" s="16" t="s">
        <v>799</v>
      </c>
      <c r="D5096" s="8" t="s">
        <v>34</v>
      </c>
      <c r="E5096" s="16"/>
      <c r="F5096" s="17">
        <v>0.22271353252905601</v>
      </c>
      <c r="G5096" s="17">
        <v>0.60897109000000005</v>
      </c>
      <c r="H5096" s="36">
        <v>52.887500000000003</v>
      </c>
      <c r="I5096" s="36">
        <v>12.9285</v>
      </c>
      <c r="J5096" s="22">
        <v>451</v>
      </c>
      <c r="K5096" s="22">
        <v>98</v>
      </c>
      <c r="L5096" s="18">
        <v>0.2445</v>
      </c>
      <c r="M5096" s="19">
        <v>1.16390422</v>
      </c>
      <c r="N5096" s="20">
        <v>0.90468700000000002</v>
      </c>
      <c r="O5096" s="22">
        <f>IFERROR(VLOOKUP($C5096,'site totals'!$J$2:$K$607,2,FALSE),1)</f>
        <v>210.66550000000001</v>
      </c>
      <c r="P5096" s="21"/>
      <c r="Q5096" s="18">
        <v>0.22271353250000001</v>
      </c>
      <c r="R5096" s="17">
        <v>0.3</v>
      </c>
      <c r="S5096" s="18" t="str">
        <f>IF($A5096="site","",VLOOKUP($P5096,margin_ranges!$A$5:$D$10,4,FALSE)/100)</f>
        <v/>
      </c>
      <c r="T5096" s="22" t="str">
        <f>IF(A5096="placement",$J5096*MIN($Q5096,$S5096),"")</f>
        <v/>
      </c>
      <c r="U5096" s="22">
        <f>IF($A5096="placement",T5096,SUMIF($C$10:$C$6209,$C5096,$T$10:$T$6209))</f>
        <v>97.973743327500003</v>
      </c>
      <c r="V5096" s="37">
        <f t="shared" si="242"/>
        <v>0.11823331223471656</v>
      </c>
      <c r="W5096" s="38"/>
      <c r="X5096" s="18" t="str">
        <f>IFERROR(MIN(VLOOKUP($W5096,margin_ranges!$A$5:$D$10,4,FALSE),$Q5096*100)/100,"")</f>
        <v/>
      </c>
      <c r="Y5096" s="6" t="str">
        <f t="shared" si="240"/>
        <v/>
      </c>
      <c r="Z5096" s="6">
        <f>IF($A5096="placement",Y5096,SUMIF($C$10:$C$6209,$C5096,$Y$10:$Y$6209))</f>
        <v>97.973743327500003</v>
      </c>
      <c r="AA5096" s="17">
        <f t="shared" si="241"/>
        <v>0.11823331223471656</v>
      </c>
    </row>
    <row r="5097" spans="1:27" hidden="1" x14ac:dyDescent="0.3">
      <c r="A5097" s="8" t="s">
        <v>17</v>
      </c>
      <c r="B5097" s="8" t="s">
        <v>5171</v>
      </c>
      <c r="C5097" s="8" t="s">
        <v>5172</v>
      </c>
      <c r="D5097" s="8" t="s">
        <v>5173</v>
      </c>
      <c r="E5097" s="8" t="s">
        <v>5174</v>
      </c>
      <c r="F5097" s="29">
        <v>0.25</v>
      </c>
      <c r="G5097" s="29">
        <v>0</v>
      </c>
      <c r="H5097" s="30">
        <v>26.6099</v>
      </c>
      <c r="I5097" s="30">
        <v>1.0627</v>
      </c>
      <c r="J5097" s="14">
        <v>48</v>
      </c>
      <c r="K5097" s="14">
        <v>12</v>
      </c>
      <c r="L5097" s="12">
        <v>3.9899999999999998E-2</v>
      </c>
      <c r="M5097" s="7">
        <v>1.4949119500000001</v>
      </c>
      <c r="N5097" s="31">
        <v>1.1000000000000001</v>
      </c>
      <c r="O5097" s="14">
        <f>IFERROR(VLOOKUP($C5097,'site totals'!$J$2:$K$607,2,FALSE),1)</f>
        <v>207.5453</v>
      </c>
      <c r="P5097" s="32" t="s">
        <v>91</v>
      </c>
      <c r="Q5097" s="12">
        <v>0.26417070939999998</v>
      </c>
      <c r="R5097" s="29">
        <v>0.25</v>
      </c>
      <c r="S5097" s="2">
        <f>IF($A5097="site","",VLOOKUP($P5097,margin_ranges!$A$5:$D$10,4,FALSE)/100)</f>
        <v>0.29749999999999999</v>
      </c>
      <c r="T5097" s="6">
        <f>IF(A5097="placement",$J5097*MIN($Q5097,$S5097),"")</f>
        <v>12.680194051199999</v>
      </c>
      <c r="U5097" s="6">
        <f>IF($A5097="placement",T5097,SUMIF($C$10:$C$6209,$C5097,$T$10:$T$6209))</f>
        <v>12.680194051199999</v>
      </c>
      <c r="V5097" s="34">
        <f t="shared" si="242"/>
        <v>-1.8894279199999975E-2</v>
      </c>
      <c r="W5097" s="24"/>
      <c r="X5097" s="2" t="str">
        <f>IFERROR(MIN(VLOOKUP($W5097,margin_ranges!$A$5:$D$10,4,FALSE),$Q5097*100)/100,"")</f>
        <v/>
      </c>
      <c r="Y5097" s="6">
        <f t="shared" si="240"/>
        <v>12.680194051199999</v>
      </c>
      <c r="Z5097" s="6">
        <f>IF($A5097="placement",Y5097,SUMIF($C$10:$C$6209,$C5097,$Y$10:$Y$6209))</f>
        <v>12.680194051199999</v>
      </c>
      <c r="AA5097" s="29">
        <f t="shared" si="241"/>
        <v>-1.8894279199999975E-2</v>
      </c>
    </row>
    <row r="5098" spans="1:27" hidden="1" x14ac:dyDescent="0.3">
      <c r="A5098" s="8" t="s">
        <v>17</v>
      </c>
      <c r="B5098" s="8" t="s">
        <v>5171</v>
      </c>
      <c r="C5098" s="8" t="s">
        <v>5172</v>
      </c>
      <c r="D5098" s="8" t="s">
        <v>5187</v>
      </c>
      <c r="E5098" s="8" t="s">
        <v>5188</v>
      </c>
      <c r="F5098" s="29">
        <v>0.28999999999999998</v>
      </c>
      <c r="G5098" s="29">
        <v>0</v>
      </c>
      <c r="H5098" s="30">
        <v>3.1309999999999998</v>
      </c>
      <c r="I5098" s="30">
        <v>1.7694000000000001</v>
      </c>
      <c r="J5098" s="14">
        <v>88</v>
      </c>
      <c r="K5098" s="14">
        <v>22</v>
      </c>
      <c r="L5098" s="12">
        <v>0.56510000000000005</v>
      </c>
      <c r="M5098" s="7">
        <v>1.66686044</v>
      </c>
      <c r="N5098" s="31">
        <v>1.1000000000000001</v>
      </c>
      <c r="O5098" s="14">
        <f>IFERROR(VLOOKUP($C5098,'site totals'!$J$2:$K$607,2,FALSE),1)</f>
        <v>207.5453</v>
      </c>
      <c r="P5098" s="32" t="s">
        <v>22</v>
      </c>
      <c r="Q5098" s="12">
        <v>0.340076726</v>
      </c>
      <c r="R5098" s="29">
        <v>0.28999999999999998</v>
      </c>
      <c r="S5098" s="2">
        <f>IF($A5098="site","",VLOOKUP($P5098,margin_ranges!$A$5:$D$10,4,FALSE)/100)</f>
        <v>0.29749999999999999</v>
      </c>
      <c r="T5098" s="6">
        <f>IF(A5098="placement",$J5098*MIN($Q5098,$S5098),"")</f>
        <v>26.18</v>
      </c>
      <c r="U5098" s="6">
        <f>IF($A5098="placement",T5098,SUMIF($C$10:$C$6209,$C5098,$T$10:$T$6209))</f>
        <v>26.18</v>
      </c>
      <c r="V5098" s="34">
        <f t="shared" si="242"/>
        <v>-1.0563380281690127E-2</v>
      </c>
      <c r="W5098" s="24"/>
      <c r="X5098" s="2" t="str">
        <f>IFERROR(MIN(VLOOKUP($W5098,margin_ranges!$A$5:$D$10,4,FALSE),$Q5098*100)/100,"")</f>
        <v/>
      </c>
      <c r="Y5098" s="6">
        <f t="shared" si="240"/>
        <v>26.18</v>
      </c>
      <c r="Z5098" s="6">
        <f>IF($A5098="placement",Y5098,SUMIF($C$10:$C$6209,$C5098,$Y$10:$Y$6209))</f>
        <v>26.18</v>
      </c>
      <c r="AA5098" s="29">
        <f t="shared" si="241"/>
        <v>-1.0563380281690127E-2</v>
      </c>
    </row>
    <row r="5099" spans="1:27" hidden="1" x14ac:dyDescent="0.3">
      <c r="A5099" s="8" t="s">
        <v>17</v>
      </c>
      <c r="B5099" s="8" t="s">
        <v>5171</v>
      </c>
      <c r="C5099" s="8" t="s">
        <v>5172</v>
      </c>
      <c r="D5099" s="8" t="s">
        <v>5185</v>
      </c>
      <c r="E5099" s="8" t="s">
        <v>5186</v>
      </c>
      <c r="F5099" s="29">
        <v>0.25</v>
      </c>
      <c r="G5099" s="29">
        <v>0</v>
      </c>
      <c r="H5099" s="30">
        <v>10.225300000000001</v>
      </c>
      <c r="I5099" s="30">
        <v>0.36530000000000001</v>
      </c>
      <c r="J5099" s="14">
        <v>16</v>
      </c>
      <c r="K5099" s="14">
        <v>4</v>
      </c>
      <c r="L5099" s="12">
        <v>3.5700000000000003E-2</v>
      </c>
      <c r="M5099" s="7">
        <v>1.48001564</v>
      </c>
      <c r="N5099" s="31">
        <v>1.1000000000000001</v>
      </c>
      <c r="O5099" s="14">
        <f>IFERROR(VLOOKUP($C5099,'site totals'!$J$2:$K$607,2,FALSE),1)</f>
        <v>207.5453</v>
      </c>
      <c r="P5099" s="32" t="s">
        <v>91</v>
      </c>
      <c r="Q5099" s="12">
        <v>0.2567646126</v>
      </c>
      <c r="R5099" s="29">
        <v>0.25</v>
      </c>
      <c r="S5099" s="2">
        <f>IF($A5099="site","",VLOOKUP($P5099,margin_ranges!$A$5:$D$10,4,FALSE)/100)</f>
        <v>0.29749999999999999</v>
      </c>
      <c r="T5099" s="6">
        <f>IF(A5099="placement",$J5099*MIN($Q5099,$S5099),"")</f>
        <v>4.1082338016</v>
      </c>
      <c r="U5099" s="6">
        <f>IF($A5099="placement",T5099,SUMIF($C$10:$C$6209,$C5099,$T$10:$T$6209))</f>
        <v>4.1082338016</v>
      </c>
      <c r="V5099" s="34">
        <f t="shared" si="242"/>
        <v>-9.0194834666667001E-3</v>
      </c>
      <c r="W5099" s="24"/>
      <c r="X5099" s="2" t="str">
        <f>IFERROR(MIN(VLOOKUP($W5099,margin_ranges!$A$5:$D$10,4,FALSE),$Q5099*100)/100,"")</f>
        <v/>
      </c>
      <c r="Y5099" s="6">
        <f t="shared" si="240"/>
        <v>4.1082338016</v>
      </c>
      <c r="Z5099" s="6">
        <f>IF($A5099="placement",Y5099,SUMIF($C$10:$C$6209,$C5099,$Y$10:$Y$6209))</f>
        <v>4.1082338016</v>
      </c>
      <c r="AA5099" s="29">
        <f t="shared" si="241"/>
        <v>-9.0194834666667001E-3</v>
      </c>
    </row>
    <row r="5100" spans="1:27" hidden="1" x14ac:dyDescent="0.3">
      <c r="A5100" s="8" t="s">
        <v>17</v>
      </c>
      <c r="B5100" s="8" t="s">
        <v>5171</v>
      </c>
      <c r="C5100" s="8" t="s">
        <v>5172</v>
      </c>
      <c r="D5100" s="8" t="s">
        <v>5177</v>
      </c>
      <c r="E5100" s="8" t="s">
        <v>5178</v>
      </c>
      <c r="F5100" s="29">
        <v>0.25</v>
      </c>
      <c r="G5100" s="29">
        <v>0</v>
      </c>
      <c r="H5100" s="30">
        <v>10.6075</v>
      </c>
      <c r="I5100" s="30">
        <v>0.34379999999999999</v>
      </c>
      <c r="J5100" s="14">
        <v>15</v>
      </c>
      <c r="K5100" s="14">
        <v>4</v>
      </c>
      <c r="L5100" s="12">
        <v>3.2399999999999998E-2</v>
      </c>
      <c r="M5100" s="7">
        <v>1.4752129599999999</v>
      </c>
      <c r="N5100" s="31">
        <v>1.1000000000000001</v>
      </c>
      <c r="O5100" s="14">
        <f>IFERROR(VLOOKUP($C5100,'site totals'!$J$2:$K$607,2,FALSE),1)</f>
        <v>207.5453</v>
      </c>
      <c r="P5100" s="32" t="s">
        <v>91</v>
      </c>
      <c r="Q5100" s="12">
        <v>0.25434494800000002</v>
      </c>
      <c r="R5100" s="29">
        <v>0.25</v>
      </c>
      <c r="S5100" s="2">
        <f>IF($A5100="site","",VLOOKUP($P5100,margin_ranges!$A$5:$D$10,4,FALSE)/100)</f>
        <v>0.29749999999999999</v>
      </c>
      <c r="T5100" s="6">
        <f>IF(A5100="placement",$J5100*MIN($Q5100,$S5100),"")</f>
        <v>3.8151742200000003</v>
      </c>
      <c r="U5100" s="6">
        <f>IF($A5100="placement",T5100,SUMIF($C$10:$C$6209,$C5100,$T$10:$T$6209))</f>
        <v>3.8151742200000003</v>
      </c>
      <c r="V5100" s="34">
        <f t="shared" si="242"/>
        <v>-5.7932639999999092E-3</v>
      </c>
      <c r="W5100" s="24"/>
      <c r="X5100" s="2" t="str">
        <f>IFERROR(MIN(VLOOKUP($W5100,margin_ranges!$A$5:$D$10,4,FALSE),$Q5100*100)/100,"")</f>
        <v/>
      </c>
      <c r="Y5100" s="6">
        <f t="shared" si="240"/>
        <v>3.8151742200000003</v>
      </c>
      <c r="Z5100" s="6">
        <f>IF($A5100="placement",Y5100,SUMIF($C$10:$C$6209,$C5100,$Y$10:$Y$6209))</f>
        <v>3.8151742200000003</v>
      </c>
      <c r="AA5100" s="29">
        <f t="shared" si="241"/>
        <v>-5.7932639999999092E-3</v>
      </c>
    </row>
    <row r="5101" spans="1:27" hidden="1" x14ac:dyDescent="0.3">
      <c r="A5101" s="8" t="s">
        <v>17</v>
      </c>
      <c r="B5101" s="8" t="s">
        <v>5171</v>
      </c>
      <c r="C5101" s="8" t="s">
        <v>5172</v>
      </c>
      <c r="D5101" s="8" t="s">
        <v>5179</v>
      </c>
      <c r="E5101" s="8" t="s">
        <v>5180</v>
      </c>
      <c r="F5101" s="29">
        <v>0.246653366431628</v>
      </c>
      <c r="G5101" s="29">
        <v>0</v>
      </c>
      <c r="H5101" s="30">
        <v>12.0044</v>
      </c>
      <c r="I5101" s="30">
        <v>0.32119999999999999</v>
      </c>
      <c r="J5101" s="14">
        <v>14</v>
      </c>
      <c r="K5101" s="14">
        <v>3</v>
      </c>
      <c r="L5101" s="12">
        <v>2.6800000000000001E-2</v>
      </c>
      <c r="M5101" s="7">
        <v>1.46015121</v>
      </c>
      <c r="N5101" s="31">
        <v>1.1000000000000001</v>
      </c>
      <c r="O5101" s="14">
        <f>IFERROR(VLOOKUP($C5101,'site totals'!$J$2:$K$607,2,FALSE),1)</f>
        <v>207.5453</v>
      </c>
      <c r="P5101" s="32" t="s">
        <v>91</v>
      </c>
      <c r="Q5101" s="12">
        <v>0.24665336639999999</v>
      </c>
      <c r="R5101" s="29">
        <v>0.25</v>
      </c>
      <c r="S5101" s="2">
        <f>IF($A5101="site","",VLOOKUP($P5101,margin_ranges!$A$5:$D$10,4,FALSE)/100)</f>
        <v>0.29749999999999999</v>
      </c>
      <c r="T5101" s="6">
        <f>IF(A5101="placement",$J5101*MIN($Q5101,$S5101),"")</f>
        <v>3.4531471296</v>
      </c>
      <c r="U5101" s="6">
        <f>IF($A5101="placement",T5101,SUMIF($C$10:$C$6209,$C5101,$T$10:$T$6209))</f>
        <v>3.4531471296</v>
      </c>
      <c r="V5101" s="34">
        <f t="shared" si="242"/>
        <v>4.4621781333333832E-3</v>
      </c>
      <c r="W5101" s="24"/>
      <c r="X5101" s="2" t="str">
        <f>IFERROR(MIN(VLOOKUP($W5101,margin_ranges!$A$5:$D$10,4,FALSE),$Q5101*100)/100,"")</f>
        <v/>
      </c>
      <c r="Y5101" s="6">
        <f t="shared" si="240"/>
        <v>3.4531471296</v>
      </c>
      <c r="Z5101" s="6">
        <f>IF($A5101="placement",Y5101,SUMIF($C$10:$C$6209,$C5101,$Y$10:$Y$6209))</f>
        <v>3.4531471296</v>
      </c>
      <c r="AA5101" s="29">
        <f t="shared" si="241"/>
        <v>4.4621781333333832E-3</v>
      </c>
    </row>
    <row r="5102" spans="1:27" hidden="1" x14ac:dyDescent="0.3">
      <c r="A5102" s="8" t="s">
        <v>17</v>
      </c>
      <c r="B5102" s="8" t="s">
        <v>5171</v>
      </c>
      <c r="C5102" s="8" t="s">
        <v>5172</v>
      </c>
      <c r="D5102" s="8" t="s">
        <v>5175</v>
      </c>
      <c r="E5102" s="8" t="s">
        <v>5176</v>
      </c>
      <c r="F5102" s="29">
        <v>0.167493605780653</v>
      </c>
      <c r="G5102" s="29">
        <v>0</v>
      </c>
      <c r="H5102" s="30">
        <v>0.71289999999999998</v>
      </c>
      <c r="I5102" s="30">
        <v>0.38679999999999998</v>
      </c>
      <c r="J5102" s="14">
        <v>15</v>
      </c>
      <c r="K5102" s="14">
        <v>3</v>
      </c>
      <c r="L5102" s="12">
        <v>0.54259999999999997</v>
      </c>
      <c r="M5102" s="7">
        <v>1.32131117</v>
      </c>
      <c r="N5102" s="31">
        <v>1.1000000000000001</v>
      </c>
      <c r="O5102" s="14">
        <f>IFERROR(VLOOKUP($C5102,'site totals'!$J$2:$K$607,2,FALSE),1)</f>
        <v>207.5453</v>
      </c>
      <c r="P5102" s="32" t="s">
        <v>22</v>
      </c>
      <c r="Q5102" s="12">
        <v>0.1674936058</v>
      </c>
      <c r="R5102" s="29">
        <v>0.21</v>
      </c>
      <c r="S5102" s="2">
        <f>IF($A5102="site","",VLOOKUP($P5102,margin_ranges!$A$5:$D$10,4,FALSE)/100)</f>
        <v>0.29749999999999999</v>
      </c>
      <c r="T5102" s="6">
        <f>IF(A5102="placement",$J5102*MIN($Q5102,$S5102),"")</f>
        <v>2.5124040870000002</v>
      </c>
      <c r="U5102" s="6">
        <f>IF($A5102="placement",T5102,SUMIF($C$10:$C$6209,$C5102,$T$10:$T$6209))</f>
        <v>2.5124040870000002</v>
      </c>
      <c r="V5102" s="34">
        <f t="shared" si="242"/>
        <v>5.3805562278480767E-2</v>
      </c>
      <c r="W5102" s="24"/>
      <c r="X5102" s="2" t="str">
        <f>IFERROR(MIN(VLOOKUP($W5102,margin_ranges!$A$5:$D$10,4,FALSE),$Q5102*100)/100,"")</f>
        <v/>
      </c>
      <c r="Y5102" s="6">
        <f t="shared" si="240"/>
        <v>2.5124040870000002</v>
      </c>
      <c r="Z5102" s="6">
        <f>IF($A5102="placement",Y5102,SUMIF($C$10:$C$6209,$C5102,$Y$10:$Y$6209))</f>
        <v>2.5124040870000002</v>
      </c>
      <c r="AA5102" s="29">
        <f t="shared" si="241"/>
        <v>5.3805562278480767E-2</v>
      </c>
    </row>
    <row r="5103" spans="1:27" hidden="1" x14ac:dyDescent="0.3">
      <c r="A5103" s="8" t="s">
        <v>17</v>
      </c>
      <c r="B5103" s="8" t="s">
        <v>5171</v>
      </c>
      <c r="C5103" s="8" t="s">
        <v>5172</v>
      </c>
      <c r="D5103" s="8" t="s">
        <v>5181</v>
      </c>
      <c r="E5103" s="8" t="s">
        <v>5182</v>
      </c>
      <c r="F5103" s="29">
        <v>0.29889785056600299</v>
      </c>
      <c r="G5103" s="29">
        <v>0</v>
      </c>
      <c r="H5103" s="30">
        <v>2.5112999999999999</v>
      </c>
      <c r="I5103" s="30">
        <v>1.2198</v>
      </c>
      <c r="J5103" s="14">
        <v>57</v>
      </c>
      <c r="K5103" s="14">
        <v>17</v>
      </c>
      <c r="L5103" s="12">
        <v>0.48570000000000002</v>
      </c>
      <c r="M5103" s="7">
        <v>1.5689582500000001</v>
      </c>
      <c r="N5103" s="31">
        <v>1.1000000000000001</v>
      </c>
      <c r="O5103" s="14">
        <f>IFERROR(VLOOKUP($C5103,'site totals'!$J$2:$K$607,2,FALSE),1)</f>
        <v>207.5453</v>
      </c>
      <c r="P5103" s="32" t="s">
        <v>22</v>
      </c>
      <c r="Q5103" s="12">
        <v>0.29889785060000001</v>
      </c>
      <c r="R5103" s="29">
        <v>0.34</v>
      </c>
      <c r="S5103" s="2">
        <f>IF($A5103="site","",VLOOKUP($P5103,margin_ranges!$A$5:$D$10,4,FALSE)/100)</f>
        <v>0.29749999999999999</v>
      </c>
      <c r="T5103" s="6">
        <f>IF(A5103="placement",$J5103*MIN($Q5103,$S5103),"")</f>
        <v>16.9575</v>
      </c>
      <c r="U5103" s="6">
        <f>IF($A5103="placement",T5103,SUMIF($C$10:$C$6209,$C5103,$T$10:$T$6209))</f>
        <v>16.9575</v>
      </c>
      <c r="V5103" s="34">
        <f t="shared" si="242"/>
        <v>6.439393939393967E-2</v>
      </c>
      <c r="W5103" s="24"/>
      <c r="X5103" s="2" t="str">
        <f>IFERROR(MIN(VLOOKUP($W5103,margin_ranges!$A$5:$D$10,4,FALSE),$Q5103*100)/100,"")</f>
        <v/>
      </c>
      <c r="Y5103" s="6">
        <f t="shared" si="240"/>
        <v>16.9575</v>
      </c>
      <c r="Z5103" s="6">
        <f>IF($A5103="placement",Y5103,SUMIF($C$10:$C$6209,$C5103,$Y$10:$Y$6209))</f>
        <v>16.9575</v>
      </c>
      <c r="AA5103" s="29">
        <f t="shared" si="241"/>
        <v>6.439393939393967E-2</v>
      </c>
    </row>
    <row r="5104" spans="1:27" hidden="1" x14ac:dyDescent="0.3">
      <c r="A5104" s="8" t="s">
        <v>17</v>
      </c>
      <c r="B5104" s="8" t="s">
        <v>5171</v>
      </c>
      <c r="C5104" s="8" t="s">
        <v>5172</v>
      </c>
      <c r="D5104" s="8" t="s">
        <v>5183</v>
      </c>
      <c r="E5104" s="8" t="s">
        <v>5184</v>
      </c>
      <c r="F5104" s="29">
        <v>0.34732313316554198</v>
      </c>
      <c r="G5104" s="29">
        <v>0</v>
      </c>
      <c r="H5104" s="30">
        <v>6.0364000000000004</v>
      </c>
      <c r="I5104" s="30">
        <v>3.5985</v>
      </c>
      <c r="J5104" s="14">
        <v>182</v>
      </c>
      <c r="K5104" s="14">
        <v>60</v>
      </c>
      <c r="L5104" s="12">
        <v>0.59609999999999996</v>
      </c>
      <c r="M5104" s="7">
        <v>1.6853669200000001</v>
      </c>
      <c r="N5104" s="31">
        <v>1.1000000000000001</v>
      </c>
      <c r="O5104" s="14">
        <f>IFERROR(VLOOKUP($C5104,'site totals'!$J$2:$K$607,2,FALSE),1)</f>
        <v>207.5453</v>
      </c>
      <c r="P5104" s="32" t="s">
        <v>22</v>
      </c>
      <c r="Q5104" s="12">
        <v>0.34732313320000002</v>
      </c>
      <c r="R5104" s="29">
        <v>0.37</v>
      </c>
      <c r="S5104" s="2">
        <f>IF($A5104="site","",VLOOKUP($P5104,margin_ranges!$A$5:$D$10,4,FALSE)/100)</f>
        <v>0.29749999999999999</v>
      </c>
      <c r="T5104" s="6">
        <f>IF(A5104="placement",$J5104*MIN($Q5104,$S5104),"")</f>
        <v>54.144999999999996</v>
      </c>
      <c r="U5104" s="6">
        <f>IF($A5104="placement",T5104,SUMIF($C$10:$C$6209,$C5104,$T$10:$T$6209))</f>
        <v>54.144999999999996</v>
      </c>
      <c r="V5104" s="34">
        <f t="shared" si="242"/>
        <v>0.11507936507936511</v>
      </c>
      <c r="W5104" s="24"/>
      <c r="X5104" s="2" t="str">
        <f>IFERROR(MIN(VLOOKUP($W5104,margin_ranges!$A$5:$D$10,4,FALSE),$Q5104*100)/100,"")</f>
        <v/>
      </c>
      <c r="Y5104" s="6">
        <f t="shared" si="240"/>
        <v>54.144999999999996</v>
      </c>
      <c r="Z5104" s="6">
        <f>IF($A5104="placement",Y5104,SUMIF($C$10:$C$6209,$C5104,$Y$10:$Y$6209))</f>
        <v>54.144999999999996</v>
      </c>
      <c r="AA5104" s="29">
        <f t="shared" si="241"/>
        <v>0.11507936507936511</v>
      </c>
    </row>
    <row r="5105" spans="1:27" x14ac:dyDescent="0.3">
      <c r="A5105" s="16" t="s">
        <v>33</v>
      </c>
      <c r="B5105" s="16" t="s">
        <v>5171</v>
      </c>
      <c r="C5105" s="16" t="s">
        <v>5172</v>
      </c>
      <c r="D5105" s="8" t="s">
        <v>34</v>
      </c>
      <c r="E5105" s="16"/>
      <c r="F5105" s="17">
        <v>0.31310820729739403</v>
      </c>
      <c r="G5105" s="17">
        <v>0</v>
      </c>
      <c r="H5105" s="36">
        <v>77.670599999999993</v>
      </c>
      <c r="I5105" s="36">
        <v>9.2573000000000008</v>
      </c>
      <c r="J5105" s="22">
        <v>445</v>
      </c>
      <c r="K5105" s="22">
        <v>127</v>
      </c>
      <c r="L5105" s="18">
        <v>0.1192</v>
      </c>
      <c r="M5105" s="19">
        <v>1.60140507</v>
      </c>
      <c r="N5105" s="20">
        <v>1.0999920000000001</v>
      </c>
      <c r="O5105" s="22">
        <f>IFERROR(VLOOKUP($C5105,'site totals'!$J$2:$K$607,2,FALSE),1)</f>
        <v>207.5453</v>
      </c>
      <c r="P5105" s="21"/>
      <c r="Q5105" s="18">
        <v>0.3131082073</v>
      </c>
      <c r="R5105" s="17">
        <v>0.31780000000000003</v>
      </c>
      <c r="S5105" s="18" t="str">
        <f>IF($A5105="site","",VLOOKUP($P5105,margin_ranges!$A$5:$D$10,4,FALSE)/100)</f>
        <v/>
      </c>
      <c r="T5105" s="22" t="str">
        <f>IF(A5105="placement",$J5105*MIN($Q5105,$S5105),"")</f>
        <v/>
      </c>
      <c r="U5105" s="22">
        <f>IF($A5105="placement",T5105,SUMIF($C$10:$C$6209,$C5105,$T$10:$T$6209))</f>
        <v>123.85165328939999</v>
      </c>
      <c r="V5105" s="37">
        <f t="shared" si="242"/>
        <v>5.7874051599748455E-2</v>
      </c>
      <c r="W5105" s="38"/>
      <c r="X5105" s="18" t="str">
        <f>IFERROR(MIN(VLOOKUP($W5105,margin_ranges!$A$5:$D$10,4,FALSE),$Q5105*100)/100,"")</f>
        <v/>
      </c>
      <c r="Y5105" s="6" t="str">
        <f t="shared" si="240"/>
        <v/>
      </c>
      <c r="Z5105" s="6">
        <f>IF($A5105="placement",Y5105,SUMIF($C$10:$C$6209,$C5105,$Y$10:$Y$6209))</f>
        <v>123.85165328939999</v>
      </c>
      <c r="AA5105" s="17">
        <f t="shared" si="241"/>
        <v>5.7874051599748455E-2</v>
      </c>
    </row>
    <row r="5106" spans="1:27" hidden="1" x14ac:dyDescent="0.3">
      <c r="A5106" s="8" t="s">
        <v>17</v>
      </c>
      <c r="B5106" s="8" t="s">
        <v>3146</v>
      </c>
      <c r="C5106" s="8" t="s">
        <v>3147</v>
      </c>
      <c r="D5106" s="8" t="s">
        <v>3148</v>
      </c>
      <c r="E5106" s="8" t="s">
        <v>3149</v>
      </c>
      <c r="F5106" s="29">
        <v>0.20399236967784201</v>
      </c>
      <c r="G5106" s="29">
        <v>0</v>
      </c>
      <c r="H5106" s="30">
        <v>6.9267000000000003</v>
      </c>
      <c r="I5106" s="30">
        <v>1.8673999999999999</v>
      </c>
      <c r="J5106" s="14">
        <v>141</v>
      </c>
      <c r="K5106" s="14">
        <v>29</v>
      </c>
      <c r="L5106" s="12">
        <v>0.26960000000000001</v>
      </c>
      <c r="M5106" s="7">
        <v>2.5125387300000002</v>
      </c>
      <c r="N5106" s="31">
        <v>2</v>
      </c>
      <c r="O5106" s="14">
        <f>IFERROR(VLOOKUP($C5106,'site totals'!$J$2:$K$607,2,FALSE),1)</f>
        <v>202.05109999999999</v>
      </c>
      <c r="P5106" s="32" t="s">
        <v>91</v>
      </c>
      <c r="Q5106" s="12">
        <v>0.20399236970000001</v>
      </c>
      <c r="R5106" s="29">
        <v>0.25</v>
      </c>
      <c r="S5106" s="2">
        <f>IF($A5106="site","",VLOOKUP($P5106,margin_ranges!$A$5:$D$10,4,FALSE)/100)</f>
        <v>0.29749999999999999</v>
      </c>
      <c r="T5106" s="6">
        <f>IF(A5106="placement",$J5106*MIN($Q5106,$S5106),"")</f>
        <v>28.7629241277</v>
      </c>
      <c r="U5106" s="6">
        <f>IF($A5106="placement",T5106,SUMIF($C$10:$C$6209,$C5106,$T$10:$T$6209))</f>
        <v>28.7629241277</v>
      </c>
      <c r="V5106" s="34">
        <f t="shared" si="242"/>
        <v>6.134350706666658E-2</v>
      </c>
      <c r="W5106" s="24"/>
      <c r="X5106" s="2" t="str">
        <f>IFERROR(MIN(VLOOKUP($W5106,margin_ranges!$A$5:$D$10,4,FALSE),$Q5106*100)/100,"")</f>
        <v/>
      </c>
      <c r="Y5106" s="6">
        <f t="shared" si="240"/>
        <v>28.7629241277</v>
      </c>
      <c r="Z5106" s="6">
        <f>IF($A5106="placement",Y5106,SUMIF($C$10:$C$6209,$C5106,$Y$10:$Y$6209))</f>
        <v>28.7629241277</v>
      </c>
      <c r="AA5106" s="29">
        <f t="shared" si="241"/>
        <v>6.134350706666658E-2</v>
      </c>
    </row>
    <row r="5107" spans="1:27" hidden="1" x14ac:dyDescent="0.3">
      <c r="A5107" s="8" t="s">
        <v>17</v>
      </c>
      <c r="B5107" s="8" t="s">
        <v>3146</v>
      </c>
      <c r="C5107" s="8" t="s">
        <v>3147</v>
      </c>
      <c r="D5107" s="8" t="s">
        <v>3150</v>
      </c>
      <c r="E5107" s="8" t="s">
        <v>3151</v>
      </c>
      <c r="F5107" s="29">
        <v>0.15406512145085299</v>
      </c>
      <c r="G5107" s="29">
        <v>0</v>
      </c>
      <c r="H5107" s="30">
        <v>9.1759000000000004</v>
      </c>
      <c r="I5107" s="30">
        <v>4.1191000000000004</v>
      </c>
      <c r="J5107" s="14">
        <v>292</v>
      </c>
      <c r="K5107" s="14">
        <v>45</v>
      </c>
      <c r="L5107" s="12">
        <v>0.44890000000000002</v>
      </c>
      <c r="M5107" s="7">
        <v>2.3642481800000001</v>
      </c>
      <c r="N5107" s="31">
        <v>2</v>
      </c>
      <c r="O5107" s="14">
        <f>IFERROR(VLOOKUP($C5107,'site totals'!$J$2:$K$607,2,FALSE),1)</f>
        <v>202.05109999999999</v>
      </c>
      <c r="P5107" s="32" t="s">
        <v>91</v>
      </c>
      <c r="Q5107" s="12">
        <v>0.15406512150000001</v>
      </c>
      <c r="R5107" s="29">
        <v>0.3</v>
      </c>
      <c r="S5107" s="2">
        <f>IF($A5107="site","",VLOOKUP($P5107,margin_ranges!$A$5:$D$10,4,FALSE)/100)</f>
        <v>0.29749999999999999</v>
      </c>
      <c r="T5107" s="6">
        <f>IF(A5107="placement",$J5107*MIN($Q5107,$S5107),"")</f>
        <v>44.987015478000004</v>
      </c>
      <c r="U5107" s="6">
        <f>IF($A5107="placement",T5107,SUMIF($C$10:$C$6209,$C5107,$T$10:$T$6209))</f>
        <v>44.987015478000004</v>
      </c>
      <c r="V5107" s="34">
        <f t="shared" si="242"/>
        <v>0.20847839785714295</v>
      </c>
      <c r="W5107" s="24"/>
      <c r="X5107" s="2" t="str">
        <f>IFERROR(MIN(VLOOKUP($W5107,margin_ranges!$A$5:$D$10,4,FALSE),$Q5107*100)/100,"")</f>
        <v/>
      </c>
      <c r="Y5107" s="6">
        <f t="shared" si="240"/>
        <v>44.987015478000004</v>
      </c>
      <c r="Z5107" s="6">
        <f>IF($A5107="placement",Y5107,SUMIF($C$10:$C$6209,$C5107,$Y$10:$Y$6209))</f>
        <v>44.987015478000004</v>
      </c>
      <c r="AA5107" s="29">
        <f t="shared" si="241"/>
        <v>0.20847839785714295</v>
      </c>
    </row>
    <row r="5108" spans="1:27" x14ac:dyDescent="0.3">
      <c r="A5108" s="16" t="s">
        <v>33</v>
      </c>
      <c r="B5108" s="16" t="s">
        <v>3146</v>
      </c>
      <c r="C5108" s="16" t="s">
        <v>3147</v>
      </c>
      <c r="D5108" s="8" t="s">
        <v>34</v>
      </c>
      <c r="E5108" s="16"/>
      <c r="F5108" s="17">
        <v>0.17021986972602399</v>
      </c>
      <c r="G5108" s="17">
        <v>0</v>
      </c>
      <c r="H5108" s="36">
        <v>16.168600000000001</v>
      </c>
      <c r="I5108" s="36">
        <v>5.9878999999999998</v>
      </c>
      <c r="J5108" s="22">
        <v>433</v>
      </c>
      <c r="K5108" s="22">
        <v>74</v>
      </c>
      <c r="L5108" s="18">
        <v>0.37030000000000002</v>
      </c>
      <c r="M5108" s="19">
        <v>2.4102481199999999</v>
      </c>
      <c r="N5108" s="20">
        <v>1.999976</v>
      </c>
      <c r="O5108" s="22">
        <f>IFERROR(VLOOKUP($C5108,'site totals'!$J$2:$K$607,2,FALSE),1)</f>
        <v>202.05109999999999</v>
      </c>
      <c r="P5108" s="21"/>
      <c r="Q5108" s="18">
        <v>0.1702198697</v>
      </c>
      <c r="R5108" s="17">
        <v>0.28370000000000001</v>
      </c>
      <c r="S5108" s="18" t="str">
        <f>IF($A5108="site","",VLOOKUP($P5108,margin_ranges!$A$5:$D$10,4,FALSE)/100)</f>
        <v/>
      </c>
      <c r="T5108" s="22" t="str">
        <f>IF(A5108="placement",$J5108*MIN($Q5108,$S5108),"")</f>
        <v/>
      </c>
      <c r="U5108" s="22">
        <f>IF($A5108="placement",T5108,SUMIF($C$10:$C$6209,$C5108,$T$10:$T$6209))</f>
        <v>73.749939605700007</v>
      </c>
      <c r="V5108" s="37">
        <f t="shared" si="242"/>
        <v>0.15828118643536104</v>
      </c>
      <c r="W5108" s="38"/>
      <c r="X5108" s="18" t="str">
        <f>IFERROR(MIN(VLOOKUP($W5108,margin_ranges!$A$5:$D$10,4,FALSE),$Q5108*100)/100,"")</f>
        <v/>
      </c>
      <c r="Y5108" s="6" t="str">
        <f t="shared" si="240"/>
        <v/>
      </c>
      <c r="Z5108" s="6">
        <f>IF($A5108="placement",Y5108,SUMIF($C$10:$C$6209,$C5108,$Y$10:$Y$6209))</f>
        <v>73.749939605700007</v>
      </c>
      <c r="AA5108" s="17">
        <f t="shared" si="241"/>
        <v>0.15828118643536104</v>
      </c>
    </row>
    <row r="5109" spans="1:27" hidden="1" x14ac:dyDescent="0.3">
      <c r="A5109" s="8" t="s">
        <v>17</v>
      </c>
      <c r="B5109" s="8" t="s">
        <v>9919</v>
      </c>
      <c r="C5109" s="8" t="s">
        <v>9920</v>
      </c>
      <c r="D5109" s="8" t="s">
        <v>9921</v>
      </c>
      <c r="E5109" s="8" t="s">
        <v>9922</v>
      </c>
      <c r="F5109" s="29">
        <v>0.28999999999999998</v>
      </c>
      <c r="G5109" s="29">
        <v>0</v>
      </c>
      <c r="H5109" s="30">
        <v>7.6456999999999997</v>
      </c>
      <c r="I5109" s="30">
        <v>2.6414</v>
      </c>
      <c r="J5109" s="14">
        <v>141</v>
      </c>
      <c r="K5109" s="14">
        <v>36</v>
      </c>
      <c r="L5109" s="12">
        <v>0.34549999999999997</v>
      </c>
      <c r="M5109" s="7">
        <v>1.7733261199999999</v>
      </c>
      <c r="N5109" s="31">
        <v>1.2</v>
      </c>
      <c r="O5109" s="14">
        <f>IFERROR(VLOOKUP($C5109,'site totals'!$J$2:$K$607,2,FALSE),1)</f>
        <v>200.37860000000001</v>
      </c>
      <c r="P5109" s="32" t="s">
        <v>22</v>
      </c>
      <c r="Q5109" s="12">
        <v>0.32330551899999999</v>
      </c>
      <c r="R5109" s="29">
        <v>0.28999999999999998</v>
      </c>
      <c r="S5109" s="2">
        <f>IF($A5109="site","",VLOOKUP($P5109,margin_ranges!$A$5:$D$10,4,FALSE)/100)</f>
        <v>0.29749999999999999</v>
      </c>
      <c r="T5109" s="6">
        <f>IF(A5109="placement",$J5109*MIN($Q5109,$S5109),"")</f>
        <v>41.947499999999998</v>
      </c>
      <c r="U5109" s="6">
        <f>IF($A5109="placement",T5109,SUMIF($C$10:$C$6209,$C5109,$T$10:$T$6209))</f>
        <v>41.947499999999998</v>
      </c>
      <c r="V5109" s="34">
        <f t="shared" si="242"/>
        <v>-1.0563380281690016E-2</v>
      </c>
      <c r="W5109" s="24"/>
      <c r="X5109" s="2" t="str">
        <f>IFERROR(MIN(VLOOKUP($W5109,margin_ranges!$A$5:$D$10,4,FALSE),$Q5109*100)/100,"")</f>
        <v/>
      </c>
      <c r="Y5109" s="6">
        <f t="shared" si="240"/>
        <v>41.947499999999998</v>
      </c>
      <c r="Z5109" s="6">
        <f>IF($A5109="placement",Y5109,SUMIF($C$10:$C$6209,$C5109,$Y$10:$Y$6209))</f>
        <v>41.947499999999998</v>
      </c>
      <c r="AA5109" s="29">
        <f t="shared" si="241"/>
        <v>-1.0563380281690016E-2</v>
      </c>
    </row>
    <row r="5110" spans="1:27" hidden="1" x14ac:dyDescent="0.3">
      <c r="A5110" s="8" t="s">
        <v>17</v>
      </c>
      <c r="B5110" s="8" t="s">
        <v>9919</v>
      </c>
      <c r="C5110" s="8" t="s">
        <v>9920</v>
      </c>
      <c r="D5110" s="8" t="s">
        <v>9925</v>
      </c>
      <c r="E5110" s="8" t="s">
        <v>9926</v>
      </c>
      <c r="F5110" s="29">
        <v>0.28999999999999998</v>
      </c>
      <c r="G5110" s="29">
        <v>0</v>
      </c>
      <c r="H5110" s="30">
        <v>6.9752000000000001</v>
      </c>
      <c r="I5110" s="30">
        <v>2.6385000000000001</v>
      </c>
      <c r="J5110" s="14">
        <v>141</v>
      </c>
      <c r="K5110" s="14">
        <v>36</v>
      </c>
      <c r="L5110" s="12">
        <v>0.37830000000000003</v>
      </c>
      <c r="M5110" s="7">
        <v>1.78686754</v>
      </c>
      <c r="N5110" s="31">
        <v>1.2</v>
      </c>
      <c r="O5110" s="14">
        <f>IFERROR(VLOOKUP($C5110,'site totals'!$J$2:$K$607,2,FALSE),1)</f>
        <v>200.37860000000001</v>
      </c>
      <c r="P5110" s="32" t="s">
        <v>22</v>
      </c>
      <c r="Q5110" s="12">
        <v>0.32843371189999998</v>
      </c>
      <c r="R5110" s="29">
        <v>0.28999999999999998</v>
      </c>
      <c r="S5110" s="2">
        <f>IF($A5110="site","",VLOOKUP($P5110,margin_ranges!$A$5:$D$10,4,FALSE)/100)</f>
        <v>0.29749999999999999</v>
      </c>
      <c r="T5110" s="6">
        <f>IF(A5110="placement",$J5110*MIN($Q5110,$S5110),"")</f>
        <v>41.947499999999998</v>
      </c>
      <c r="U5110" s="6">
        <f>IF($A5110="placement",T5110,SUMIF($C$10:$C$6209,$C5110,$T$10:$T$6209))</f>
        <v>41.947499999999998</v>
      </c>
      <c r="V5110" s="34">
        <f t="shared" si="242"/>
        <v>-1.0563380281690016E-2</v>
      </c>
      <c r="W5110" s="24"/>
      <c r="X5110" s="2" t="str">
        <f>IFERROR(MIN(VLOOKUP($W5110,margin_ranges!$A$5:$D$10,4,FALSE),$Q5110*100)/100,"")</f>
        <v/>
      </c>
      <c r="Y5110" s="6">
        <f t="shared" si="240"/>
        <v>41.947499999999998</v>
      </c>
      <c r="Z5110" s="6">
        <f>IF($A5110="placement",Y5110,SUMIF($C$10:$C$6209,$C5110,$Y$10:$Y$6209))</f>
        <v>41.947499999999998</v>
      </c>
      <c r="AA5110" s="29">
        <f t="shared" si="241"/>
        <v>-1.0563380281690016E-2</v>
      </c>
    </row>
    <row r="5111" spans="1:27" hidden="1" x14ac:dyDescent="0.3">
      <c r="A5111" s="8" t="s">
        <v>17</v>
      </c>
      <c r="B5111" s="8" t="s">
        <v>9919</v>
      </c>
      <c r="C5111" s="8" t="s">
        <v>9920</v>
      </c>
      <c r="D5111" s="8" t="s">
        <v>9923</v>
      </c>
      <c r="E5111" s="8" t="s">
        <v>9924</v>
      </c>
      <c r="F5111" s="29">
        <v>0.28999999999999998</v>
      </c>
      <c r="G5111" s="29">
        <v>0</v>
      </c>
      <c r="H5111" s="30">
        <v>7.6154999999999999</v>
      </c>
      <c r="I5111" s="30">
        <v>2.7618</v>
      </c>
      <c r="J5111" s="14">
        <v>147</v>
      </c>
      <c r="K5111" s="14">
        <v>38</v>
      </c>
      <c r="L5111" s="12">
        <v>0.36270000000000002</v>
      </c>
      <c r="M5111" s="7">
        <v>1.7792809999999999</v>
      </c>
      <c r="N5111" s="31">
        <v>1.2</v>
      </c>
      <c r="O5111" s="14">
        <f>IFERROR(VLOOKUP($C5111,'site totals'!$J$2:$K$607,2,FALSE),1)</f>
        <v>200.37860000000001</v>
      </c>
      <c r="P5111" s="32" t="s">
        <v>22</v>
      </c>
      <c r="Q5111" s="12">
        <v>0.32557027379999998</v>
      </c>
      <c r="R5111" s="29">
        <v>0.28999999999999998</v>
      </c>
      <c r="S5111" s="2">
        <f>IF($A5111="site","",VLOOKUP($P5111,margin_ranges!$A$5:$D$10,4,FALSE)/100)</f>
        <v>0.29749999999999999</v>
      </c>
      <c r="T5111" s="6">
        <f>IF(A5111="placement",$J5111*MIN($Q5111,$S5111),"")</f>
        <v>43.732499999999995</v>
      </c>
      <c r="U5111" s="6">
        <f>IF($A5111="placement",T5111,SUMIF($C$10:$C$6209,$C5111,$T$10:$T$6209))</f>
        <v>43.732499999999995</v>
      </c>
      <c r="V5111" s="34">
        <f t="shared" si="242"/>
        <v>-1.0563380281689905E-2</v>
      </c>
      <c r="W5111" s="24"/>
      <c r="X5111" s="2" t="str">
        <f>IFERROR(MIN(VLOOKUP($W5111,margin_ranges!$A$5:$D$10,4,FALSE),$Q5111*100)/100,"")</f>
        <v/>
      </c>
      <c r="Y5111" s="6">
        <f t="shared" si="240"/>
        <v>43.732499999999995</v>
      </c>
      <c r="Z5111" s="6">
        <f>IF($A5111="placement",Y5111,SUMIF($C$10:$C$6209,$C5111,$Y$10:$Y$6209))</f>
        <v>43.732499999999995</v>
      </c>
      <c r="AA5111" s="29">
        <f t="shared" si="241"/>
        <v>-1.0563380281689905E-2</v>
      </c>
    </row>
    <row r="5112" spans="1:27" x14ac:dyDescent="0.3">
      <c r="A5112" s="16" t="s">
        <v>33</v>
      </c>
      <c r="B5112" s="16" t="s">
        <v>9919</v>
      </c>
      <c r="C5112" s="16" t="s">
        <v>9920</v>
      </c>
      <c r="D5112" s="8" t="s">
        <v>34</v>
      </c>
      <c r="E5112" s="16"/>
      <c r="F5112" s="17">
        <v>0.28999999999999998</v>
      </c>
      <c r="G5112" s="17">
        <v>0</v>
      </c>
      <c r="H5112" s="36">
        <v>22.2364</v>
      </c>
      <c r="I5112" s="36">
        <v>8.0417000000000005</v>
      </c>
      <c r="J5112" s="22">
        <v>429</v>
      </c>
      <c r="K5112" s="22">
        <v>110</v>
      </c>
      <c r="L5112" s="18">
        <v>0.36159999999999998</v>
      </c>
      <c r="M5112" s="19">
        <v>1.77981418</v>
      </c>
      <c r="N5112" s="20">
        <v>1.2</v>
      </c>
      <c r="O5112" s="22">
        <f>IFERROR(VLOOKUP($C5112,'site totals'!$J$2:$K$607,2,FALSE),1)</f>
        <v>200.37860000000001</v>
      </c>
      <c r="P5112" s="21"/>
      <c r="Q5112" s="18">
        <v>0.32577231299999998</v>
      </c>
      <c r="R5112" s="17">
        <v>0.28999999999999998</v>
      </c>
      <c r="S5112" s="18" t="str">
        <f>IF($A5112="site","",VLOOKUP($P5112,margin_ranges!$A$5:$D$10,4,FALSE)/100)</f>
        <v/>
      </c>
      <c r="T5112" s="22" t="str">
        <f>IF(A5112="placement",$J5112*MIN($Q5112,$S5112),"")</f>
        <v/>
      </c>
      <c r="U5112" s="22">
        <f>IF($A5112="placement",T5112,SUMIF($C$10:$C$6209,$C5112,$T$10:$T$6209))</f>
        <v>127.6275</v>
      </c>
      <c r="V5112" s="37">
        <f t="shared" si="242"/>
        <v>-1.0563380281690016E-2</v>
      </c>
      <c r="W5112" s="38"/>
      <c r="X5112" s="18" t="str">
        <f>IFERROR(MIN(VLOOKUP($W5112,margin_ranges!$A$5:$D$10,4,FALSE),$Q5112*100)/100,"")</f>
        <v/>
      </c>
      <c r="Y5112" s="6" t="str">
        <f t="shared" si="240"/>
        <v/>
      </c>
      <c r="Z5112" s="6">
        <f>IF($A5112="placement",Y5112,SUMIF($C$10:$C$6209,$C5112,$Y$10:$Y$6209))</f>
        <v>127.6275</v>
      </c>
      <c r="AA5112" s="17">
        <f t="shared" si="241"/>
        <v>-1.0563380281690016E-2</v>
      </c>
    </row>
    <row r="5113" spans="1:27" hidden="1" x14ac:dyDescent="0.3">
      <c r="A5113" s="8" t="s">
        <v>17</v>
      </c>
      <c r="B5113" s="8" t="s">
        <v>4999</v>
      </c>
      <c r="C5113" s="8" t="s">
        <v>5000</v>
      </c>
      <c r="D5113" s="8" t="s">
        <v>5001</v>
      </c>
      <c r="E5113" s="8" t="s">
        <v>5002</v>
      </c>
      <c r="F5113" s="29">
        <v>0.3</v>
      </c>
      <c r="G5113" s="29">
        <v>1</v>
      </c>
      <c r="H5113" s="30">
        <v>276.81150000000002</v>
      </c>
      <c r="I5113" s="30">
        <v>10.3856</v>
      </c>
      <c r="J5113" s="14">
        <v>429</v>
      </c>
      <c r="K5113" s="14">
        <v>118</v>
      </c>
      <c r="L5113" s="12">
        <v>3.7499999999999999E-2</v>
      </c>
      <c r="M5113" s="7">
        <v>1.3765787700000001</v>
      </c>
      <c r="N5113" s="31">
        <v>0.5</v>
      </c>
      <c r="O5113" s="14">
        <f>IFERROR(VLOOKUP($C5113,'site totals'!$J$2:$K$607,2,FALSE),1)</f>
        <v>200.15180000000001</v>
      </c>
      <c r="P5113" s="32" t="s">
        <v>161</v>
      </c>
      <c r="Q5113" s="12">
        <v>0.63678068350000006</v>
      </c>
      <c r="R5113" s="29">
        <v>0.3</v>
      </c>
      <c r="S5113" s="2">
        <f>IF($A5113="site","",VLOOKUP($P5113,margin_ranges!$A$5:$D$10,4,FALSE)/100)</f>
        <v>0.43</v>
      </c>
      <c r="T5113" s="6">
        <f>IF(A5113="placement",$J5113*MIN($Q5113,$S5113),"")</f>
        <v>184.47</v>
      </c>
      <c r="U5113" s="6">
        <f>IF($A5113="placement",T5113,SUMIF($C$10:$C$6209,$C5113,$T$10:$T$6209))</f>
        <v>184.47</v>
      </c>
      <c r="V5113" s="34">
        <f t="shared" si="242"/>
        <v>-0.18571428571428561</v>
      </c>
      <c r="W5113" s="24"/>
      <c r="X5113" s="2" t="str">
        <f>IFERROR(MIN(VLOOKUP($W5113,margin_ranges!$A$5:$D$10,4,FALSE),$Q5113*100)/100,"")</f>
        <v/>
      </c>
      <c r="Y5113" s="6">
        <f t="shared" si="240"/>
        <v>184.47</v>
      </c>
      <c r="Z5113" s="6">
        <f>IF($A5113="placement",Y5113,SUMIF($C$10:$C$6209,$C5113,$Y$10:$Y$6209))</f>
        <v>184.47</v>
      </c>
      <c r="AA5113" s="29">
        <f t="shared" si="241"/>
        <v>-0.18571428571428561</v>
      </c>
    </row>
    <row r="5114" spans="1:27" x14ac:dyDescent="0.3">
      <c r="A5114" s="16" t="s">
        <v>33</v>
      </c>
      <c r="B5114" s="16" t="s">
        <v>4999</v>
      </c>
      <c r="C5114" s="16" t="s">
        <v>5000</v>
      </c>
      <c r="D5114" s="8" t="s">
        <v>34</v>
      </c>
      <c r="E5114" s="16"/>
      <c r="F5114" s="17">
        <v>0.3</v>
      </c>
      <c r="G5114" s="17">
        <v>1</v>
      </c>
      <c r="H5114" s="36">
        <v>276.81150000000002</v>
      </c>
      <c r="I5114" s="36">
        <v>10.3856</v>
      </c>
      <c r="J5114" s="22">
        <v>429</v>
      </c>
      <c r="K5114" s="22">
        <v>118</v>
      </c>
      <c r="L5114" s="18">
        <v>3.7499999999999999E-2</v>
      </c>
      <c r="M5114" s="19">
        <v>1.3765787700000001</v>
      </c>
      <c r="N5114" s="20">
        <v>0.5</v>
      </c>
      <c r="O5114" s="22">
        <f>IFERROR(VLOOKUP($C5114,'site totals'!$J$2:$K$607,2,FALSE),1)</f>
        <v>200.15180000000001</v>
      </c>
      <c r="P5114" s="21"/>
      <c r="Q5114" s="18">
        <v>0.63678068350000006</v>
      </c>
      <c r="R5114" s="17">
        <v>0.3</v>
      </c>
      <c r="S5114" s="18" t="str">
        <f>IF($A5114="site","",VLOOKUP($P5114,margin_ranges!$A$5:$D$10,4,FALSE)/100)</f>
        <v/>
      </c>
      <c r="T5114" s="22" t="str">
        <f>IF(A5114="placement",$J5114*MIN($Q5114,$S5114),"")</f>
        <v/>
      </c>
      <c r="U5114" s="22">
        <f>IF($A5114="placement",T5114,SUMIF($C$10:$C$6209,$C5114,$T$10:$T$6209))</f>
        <v>184.47</v>
      </c>
      <c r="V5114" s="37">
        <f t="shared" si="242"/>
        <v>-0.18571428571428561</v>
      </c>
      <c r="W5114" s="38"/>
      <c r="X5114" s="18" t="str">
        <f>IFERROR(MIN(VLOOKUP($W5114,margin_ranges!$A$5:$D$10,4,FALSE),$Q5114*100)/100,"")</f>
        <v/>
      </c>
      <c r="Y5114" s="6" t="str">
        <f t="shared" si="240"/>
        <v/>
      </c>
      <c r="Z5114" s="6">
        <f>IF($A5114="placement",Y5114,SUMIF($C$10:$C$6209,$C5114,$Y$10:$Y$6209))</f>
        <v>184.47</v>
      </c>
      <c r="AA5114" s="17">
        <f t="shared" si="241"/>
        <v>-0.18571428571428561</v>
      </c>
    </row>
    <row r="5115" spans="1:27" hidden="1" x14ac:dyDescent="0.3">
      <c r="A5115" s="8" t="s">
        <v>17</v>
      </c>
      <c r="B5115" s="8" t="s">
        <v>199</v>
      </c>
      <c r="C5115" s="8" t="s">
        <v>200</v>
      </c>
      <c r="D5115" s="8" t="s">
        <v>203</v>
      </c>
      <c r="E5115" s="8" t="s">
        <v>204</v>
      </c>
      <c r="F5115" s="29">
        <v>0.28999999999999998</v>
      </c>
      <c r="G5115" s="29">
        <v>1</v>
      </c>
      <c r="H5115" s="30">
        <v>35.3733</v>
      </c>
      <c r="I5115" s="30">
        <v>1.9454</v>
      </c>
      <c r="J5115" s="14">
        <v>68</v>
      </c>
      <c r="K5115" s="14">
        <v>17</v>
      </c>
      <c r="L5115" s="12">
        <v>5.5E-2</v>
      </c>
      <c r="M5115" s="7">
        <v>1.16521148</v>
      </c>
      <c r="N5115" s="31">
        <v>0.75</v>
      </c>
      <c r="O5115" s="14">
        <f>IFERROR(VLOOKUP($C5115,'site totals'!$J$2:$K$607,2,FALSE),1)</f>
        <v>199.46870000000001</v>
      </c>
      <c r="P5115" s="32" t="s">
        <v>22</v>
      </c>
      <c r="Q5115" s="12">
        <v>0.3563400209</v>
      </c>
      <c r="R5115" s="29">
        <v>0.28999999999999998</v>
      </c>
      <c r="S5115" s="2">
        <f>IF($A5115="site","",VLOOKUP($P5115,margin_ranges!$A$5:$D$10,4,FALSE)/100)</f>
        <v>0.29749999999999999</v>
      </c>
      <c r="T5115" s="6">
        <f>IF(A5115="placement",$J5115*MIN($Q5115,$S5115),"")</f>
        <v>20.23</v>
      </c>
      <c r="U5115" s="6">
        <f>IF($A5115="placement",T5115,SUMIF($C$10:$C$6209,$C5115,$T$10:$T$6209))</f>
        <v>20.23</v>
      </c>
      <c r="V5115" s="34">
        <f t="shared" si="242"/>
        <v>-1.0563380281690238E-2</v>
      </c>
      <c r="W5115" s="24"/>
      <c r="X5115" s="2" t="str">
        <f>IFERROR(MIN(VLOOKUP($W5115,margin_ranges!$A$5:$D$10,4,FALSE),$Q5115*100)/100,"")</f>
        <v/>
      </c>
      <c r="Y5115" s="6">
        <f t="shared" si="240"/>
        <v>20.23</v>
      </c>
      <c r="Z5115" s="6">
        <f>IF($A5115="placement",Y5115,SUMIF($C$10:$C$6209,$C5115,$Y$10:$Y$6209))</f>
        <v>20.23</v>
      </c>
      <c r="AA5115" s="29">
        <f t="shared" si="241"/>
        <v>-1.0563380281690238E-2</v>
      </c>
    </row>
    <row r="5116" spans="1:27" hidden="1" x14ac:dyDescent="0.3">
      <c r="A5116" s="8" t="s">
        <v>17</v>
      </c>
      <c r="B5116" s="8" t="s">
        <v>199</v>
      </c>
      <c r="C5116" s="8" t="s">
        <v>200</v>
      </c>
      <c r="D5116" s="8" t="s">
        <v>205</v>
      </c>
      <c r="E5116" s="8" t="s">
        <v>206</v>
      </c>
      <c r="F5116" s="29">
        <v>0.28999999999999898</v>
      </c>
      <c r="G5116" s="29">
        <v>1</v>
      </c>
      <c r="H5116" s="30">
        <v>68.214299999999994</v>
      </c>
      <c r="I5116" s="30">
        <v>3.75</v>
      </c>
      <c r="J5116" s="14">
        <v>127</v>
      </c>
      <c r="K5116" s="14">
        <v>33</v>
      </c>
      <c r="L5116" s="12">
        <v>5.5E-2</v>
      </c>
      <c r="M5116" s="7">
        <v>1.1315733299999999</v>
      </c>
      <c r="N5116" s="31">
        <v>0.75</v>
      </c>
      <c r="O5116" s="14">
        <f>IFERROR(VLOOKUP($C5116,'site totals'!$J$2:$K$607,2,FALSE),1)</f>
        <v>199.46870000000001</v>
      </c>
      <c r="P5116" s="32" t="s">
        <v>22</v>
      </c>
      <c r="Q5116" s="12">
        <v>0.337206014</v>
      </c>
      <c r="R5116" s="29">
        <v>0.28999999999999998</v>
      </c>
      <c r="S5116" s="2">
        <f>IF($A5116="site","",VLOOKUP($P5116,margin_ranges!$A$5:$D$10,4,FALSE)/100)</f>
        <v>0.29749999999999999</v>
      </c>
      <c r="T5116" s="6">
        <f>IF(A5116="placement",$J5116*MIN($Q5116,$S5116),"")</f>
        <v>37.782499999999999</v>
      </c>
      <c r="U5116" s="6">
        <f>IF($A5116="placement",T5116,SUMIF($C$10:$C$6209,$C5116,$T$10:$T$6209))</f>
        <v>37.782499999999999</v>
      </c>
      <c r="V5116" s="34">
        <f t="shared" si="242"/>
        <v>-1.0563380281690127E-2</v>
      </c>
      <c r="W5116" s="24"/>
      <c r="X5116" s="2" t="str">
        <f>IFERROR(MIN(VLOOKUP($W5116,margin_ranges!$A$5:$D$10,4,FALSE),$Q5116*100)/100,"")</f>
        <v/>
      </c>
      <c r="Y5116" s="6">
        <f t="shared" si="240"/>
        <v>37.782499999999999</v>
      </c>
      <c r="Z5116" s="6">
        <f>IF($A5116="placement",Y5116,SUMIF($C$10:$C$6209,$C5116,$Y$10:$Y$6209))</f>
        <v>37.782499999999999</v>
      </c>
      <c r="AA5116" s="29">
        <f t="shared" si="241"/>
        <v>-1.0563380281690127E-2</v>
      </c>
    </row>
    <row r="5117" spans="1:27" hidden="1" x14ac:dyDescent="0.3">
      <c r="A5117" s="8" t="s">
        <v>17</v>
      </c>
      <c r="B5117" s="8" t="s">
        <v>199</v>
      </c>
      <c r="C5117" s="8" t="s">
        <v>200</v>
      </c>
      <c r="D5117" s="8" t="s">
        <v>207</v>
      </c>
      <c r="E5117" s="8" t="s">
        <v>208</v>
      </c>
      <c r="F5117" s="29">
        <v>0.28999999999999998</v>
      </c>
      <c r="G5117" s="29">
        <v>1</v>
      </c>
      <c r="H5117" s="30">
        <v>35.430100000000003</v>
      </c>
      <c r="I5117" s="30">
        <v>3.0451000000000001</v>
      </c>
      <c r="J5117" s="14">
        <v>106</v>
      </c>
      <c r="K5117" s="14">
        <v>27</v>
      </c>
      <c r="L5117" s="12">
        <v>8.5900000000000004E-2</v>
      </c>
      <c r="M5117" s="7">
        <v>1.1615828500000001</v>
      </c>
      <c r="N5117" s="31">
        <v>0.75</v>
      </c>
      <c r="O5117" s="14">
        <f>IFERROR(VLOOKUP($C5117,'site totals'!$J$2:$K$607,2,FALSE),1)</f>
        <v>199.46870000000001</v>
      </c>
      <c r="P5117" s="32" t="s">
        <v>22</v>
      </c>
      <c r="Q5117" s="12">
        <v>0.35432930940000001</v>
      </c>
      <c r="R5117" s="29">
        <v>0.28999999999999998</v>
      </c>
      <c r="S5117" s="2">
        <f>IF($A5117="site","",VLOOKUP($P5117,margin_ranges!$A$5:$D$10,4,FALSE)/100)</f>
        <v>0.29749999999999999</v>
      </c>
      <c r="T5117" s="6">
        <f>IF(A5117="placement",$J5117*MIN($Q5117,$S5117),"")</f>
        <v>31.535</v>
      </c>
      <c r="U5117" s="6">
        <f>IF($A5117="placement",T5117,SUMIF($C$10:$C$6209,$C5117,$T$10:$T$6209))</f>
        <v>31.535</v>
      </c>
      <c r="V5117" s="34">
        <f t="shared" si="242"/>
        <v>-1.0563380281690016E-2</v>
      </c>
      <c r="W5117" s="24"/>
      <c r="X5117" s="2" t="str">
        <f>IFERROR(MIN(VLOOKUP($W5117,margin_ranges!$A$5:$D$10,4,FALSE),$Q5117*100)/100,"")</f>
        <v/>
      </c>
      <c r="Y5117" s="6">
        <f t="shared" si="240"/>
        <v>31.535</v>
      </c>
      <c r="Z5117" s="6">
        <f>IF($A5117="placement",Y5117,SUMIF($C$10:$C$6209,$C5117,$Y$10:$Y$6209))</f>
        <v>31.535</v>
      </c>
      <c r="AA5117" s="29">
        <f t="shared" si="241"/>
        <v>-1.0563380281690016E-2</v>
      </c>
    </row>
    <row r="5118" spans="1:27" hidden="1" x14ac:dyDescent="0.3">
      <c r="A5118" s="8" t="s">
        <v>17</v>
      </c>
      <c r="B5118" s="8" t="s">
        <v>199</v>
      </c>
      <c r="C5118" s="8" t="s">
        <v>200</v>
      </c>
      <c r="D5118" s="8" t="s">
        <v>201</v>
      </c>
      <c r="E5118" s="8" t="s">
        <v>202</v>
      </c>
      <c r="F5118" s="29">
        <v>0.28999999999999998</v>
      </c>
      <c r="G5118" s="29">
        <v>1</v>
      </c>
      <c r="H5118" s="30">
        <v>59.135399999999997</v>
      </c>
      <c r="I5118" s="30">
        <v>3.6072000000000002</v>
      </c>
      <c r="J5118" s="14">
        <v>126</v>
      </c>
      <c r="K5118" s="14">
        <v>31</v>
      </c>
      <c r="L5118" s="12">
        <v>6.0999999999999999E-2</v>
      </c>
      <c r="M5118" s="7">
        <v>1.1644284300000001</v>
      </c>
      <c r="N5118" s="31">
        <v>0.75</v>
      </c>
      <c r="O5118" s="14">
        <f>IFERROR(VLOOKUP($C5118,'site totals'!$J$2:$K$607,2,FALSE),1)</f>
        <v>199.46870000000001</v>
      </c>
      <c r="P5118" s="32" t="s">
        <v>22</v>
      </c>
      <c r="Q5118" s="12">
        <v>0.35590717080000001</v>
      </c>
      <c r="R5118" s="29">
        <v>0.28999999999999998</v>
      </c>
      <c r="S5118" s="2">
        <f>IF($A5118="site","",VLOOKUP($P5118,margin_ranges!$A$5:$D$10,4,FALSE)/100)</f>
        <v>0.29749999999999999</v>
      </c>
      <c r="T5118" s="6">
        <f>IF(A5118="placement",$J5118*MIN($Q5118,$S5118),"")</f>
        <v>37.484999999999999</v>
      </c>
      <c r="U5118" s="6">
        <f>IF($A5118="placement",T5118,SUMIF($C$10:$C$6209,$C5118,$T$10:$T$6209))</f>
        <v>37.484999999999999</v>
      </c>
      <c r="V5118" s="34">
        <f t="shared" si="242"/>
        <v>-1.0563380281690016E-2</v>
      </c>
      <c r="W5118" s="24"/>
      <c r="X5118" s="2" t="str">
        <f>IFERROR(MIN(VLOOKUP($W5118,margin_ranges!$A$5:$D$10,4,FALSE),$Q5118*100)/100,"")</f>
        <v/>
      </c>
      <c r="Y5118" s="6">
        <f t="shared" si="240"/>
        <v>37.484999999999999</v>
      </c>
      <c r="Z5118" s="6">
        <f>IF($A5118="placement",Y5118,SUMIF($C$10:$C$6209,$C5118,$Y$10:$Y$6209))</f>
        <v>37.484999999999999</v>
      </c>
      <c r="AA5118" s="29">
        <f t="shared" si="241"/>
        <v>-1.0563380281690016E-2</v>
      </c>
    </row>
    <row r="5119" spans="1:27" x14ac:dyDescent="0.3">
      <c r="A5119" s="16" t="s">
        <v>33</v>
      </c>
      <c r="B5119" s="16" t="s">
        <v>199</v>
      </c>
      <c r="C5119" s="16" t="s">
        <v>200</v>
      </c>
      <c r="D5119" s="8" t="s">
        <v>34</v>
      </c>
      <c r="E5119" s="16"/>
      <c r="F5119" s="17">
        <v>0.28999999999999998</v>
      </c>
      <c r="G5119" s="17">
        <v>1</v>
      </c>
      <c r="H5119" s="36">
        <v>198.15309999999999</v>
      </c>
      <c r="I5119" s="36">
        <v>12.347799999999999</v>
      </c>
      <c r="J5119" s="22">
        <v>427</v>
      </c>
      <c r="K5119" s="22">
        <v>107</v>
      </c>
      <c r="L5119" s="18">
        <v>6.2300000000000001E-2</v>
      </c>
      <c r="M5119" s="19">
        <v>1.1538720099999999</v>
      </c>
      <c r="N5119" s="20">
        <v>0.75</v>
      </c>
      <c r="O5119" s="22">
        <f>IFERROR(VLOOKUP($C5119,'site totals'!$J$2:$K$607,2,FALSE),1)</f>
        <v>199.46870000000001</v>
      </c>
      <c r="P5119" s="21"/>
      <c r="Q5119" s="18">
        <v>0.3500145637</v>
      </c>
      <c r="R5119" s="17">
        <v>0.28999999999999998</v>
      </c>
      <c r="S5119" s="18" t="str">
        <f>IF($A5119="site","",VLOOKUP($P5119,margin_ranges!$A$5:$D$10,4,FALSE)/100)</f>
        <v/>
      </c>
      <c r="T5119" s="22" t="str">
        <f>IF(A5119="placement",$J5119*MIN($Q5119,$S5119),"")</f>
        <v/>
      </c>
      <c r="U5119" s="22">
        <f>IF($A5119="placement",T5119,SUMIF($C$10:$C$6209,$C5119,$T$10:$T$6209))</f>
        <v>127.0325</v>
      </c>
      <c r="V5119" s="37">
        <f t="shared" si="242"/>
        <v>-1.0563380281690127E-2</v>
      </c>
      <c r="W5119" s="38"/>
      <c r="X5119" s="18" t="str">
        <f>IFERROR(MIN(VLOOKUP($W5119,margin_ranges!$A$5:$D$10,4,FALSE),$Q5119*100)/100,"")</f>
        <v/>
      </c>
      <c r="Y5119" s="6" t="str">
        <f t="shared" si="240"/>
        <v/>
      </c>
      <c r="Z5119" s="6">
        <f>IF($A5119="placement",Y5119,SUMIF($C$10:$C$6209,$C5119,$Y$10:$Y$6209))</f>
        <v>127.0325</v>
      </c>
      <c r="AA5119" s="17">
        <f t="shared" si="241"/>
        <v>-1.0563380281690127E-2</v>
      </c>
    </row>
    <row r="5120" spans="1:27" hidden="1" x14ac:dyDescent="0.3">
      <c r="A5120" s="8" t="s">
        <v>17</v>
      </c>
      <c r="B5120" s="8" t="s">
        <v>754</v>
      </c>
      <c r="C5120" s="8" t="s">
        <v>755</v>
      </c>
      <c r="D5120" s="8" t="s">
        <v>758</v>
      </c>
      <c r="E5120" s="8" t="s">
        <v>759</v>
      </c>
      <c r="F5120" s="29">
        <v>0.22091457853823701</v>
      </c>
      <c r="G5120" s="29">
        <v>0</v>
      </c>
      <c r="H5120" s="30">
        <v>1.242</v>
      </c>
      <c r="I5120" s="30">
        <v>0.21360000000000001</v>
      </c>
      <c r="J5120" s="14">
        <v>15</v>
      </c>
      <c r="K5120" s="14">
        <v>3</v>
      </c>
      <c r="L5120" s="12">
        <v>0.17199999999999999</v>
      </c>
      <c r="M5120" s="7">
        <v>2.3104013399999999</v>
      </c>
      <c r="N5120" s="31">
        <v>1.8</v>
      </c>
      <c r="O5120" s="14">
        <f>IFERROR(VLOOKUP($C5120,'site totals'!$J$2:$K$607,2,FALSE),1)</f>
        <v>198.23990000000001</v>
      </c>
      <c r="P5120" s="32" t="s">
        <v>22</v>
      </c>
      <c r="Q5120" s="12">
        <v>0.22091457849999999</v>
      </c>
      <c r="R5120" s="29">
        <v>0.25</v>
      </c>
      <c r="S5120" s="2">
        <f>IF($A5120="site","",VLOOKUP($P5120,margin_ranges!$A$5:$D$10,4,FALSE)/100)</f>
        <v>0.29749999999999999</v>
      </c>
      <c r="T5120" s="6">
        <f>IF(A5120="placement",$J5120*MIN($Q5120,$S5120),"")</f>
        <v>3.3137186774999998</v>
      </c>
      <c r="U5120" s="6">
        <f>IF($A5120="placement",T5120,SUMIF($C$10:$C$6209,$C5120,$T$10:$T$6209))</f>
        <v>3.3137186774999998</v>
      </c>
      <c r="V5120" s="34">
        <f t="shared" si="242"/>
        <v>3.8780562000000129E-2</v>
      </c>
      <c r="W5120" s="24"/>
      <c r="X5120" s="2" t="str">
        <f>IFERROR(MIN(VLOOKUP($W5120,margin_ranges!$A$5:$D$10,4,FALSE),$Q5120*100)/100,"")</f>
        <v/>
      </c>
      <c r="Y5120" s="6">
        <f t="shared" si="240"/>
        <v>3.3137186774999998</v>
      </c>
      <c r="Z5120" s="6">
        <f>IF($A5120="placement",Y5120,SUMIF($C$10:$C$6209,$C5120,$Y$10:$Y$6209))</f>
        <v>3.3137186774999998</v>
      </c>
      <c r="AA5120" s="29">
        <f t="shared" si="241"/>
        <v>3.8780562000000129E-2</v>
      </c>
    </row>
    <row r="5121" spans="1:27" hidden="1" x14ac:dyDescent="0.3">
      <c r="A5121" s="8" t="s">
        <v>17</v>
      </c>
      <c r="B5121" s="8" t="s">
        <v>754</v>
      </c>
      <c r="C5121" s="8" t="s">
        <v>755</v>
      </c>
      <c r="D5121" s="8" t="s">
        <v>760</v>
      </c>
      <c r="E5121" s="8" t="s">
        <v>761</v>
      </c>
      <c r="F5121" s="29">
        <v>0.21779885159858001</v>
      </c>
      <c r="G5121" s="29">
        <v>0</v>
      </c>
      <c r="H5121" s="30">
        <v>1.4061999999999999</v>
      </c>
      <c r="I5121" s="30">
        <v>0.22650000000000001</v>
      </c>
      <c r="J5121" s="14">
        <v>16</v>
      </c>
      <c r="K5121" s="14">
        <v>3</v>
      </c>
      <c r="L5121" s="12">
        <v>0.16109999999999999</v>
      </c>
      <c r="M5121" s="7">
        <v>2.3011983599999999</v>
      </c>
      <c r="N5121" s="31">
        <v>1.8</v>
      </c>
      <c r="O5121" s="14">
        <f>IFERROR(VLOOKUP($C5121,'site totals'!$J$2:$K$607,2,FALSE),1)</f>
        <v>198.23990000000001</v>
      </c>
      <c r="P5121" s="32" t="s">
        <v>22</v>
      </c>
      <c r="Q5121" s="12">
        <v>0.21779885160000001</v>
      </c>
      <c r="R5121" s="29">
        <v>0.25</v>
      </c>
      <c r="S5121" s="2">
        <f>IF($A5121="site","",VLOOKUP($P5121,margin_ranges!$A$5:$D$10,4,FALSE)/100)</f>
        <v>0.29749999999999999</v>
      </c>
      <c r="T5121" s="6">
        <f>IF(A5121="placement",$J5121*MIN($Q5121,$S5121),"")</f>
        <v>3.4847816256000002</v>
      </c>
      <c r="U5121" s="6">
        <f>IF($A5121="placement",T5121,SUMIF($C$10:$C$6209,$C5121,$T$10:$T$6209))</f>
        <v>3.4847816256000002</v>
      </c>
      <c r="V5121" s="34">
        <f t="shared" si="242"/>
        <v>4.2934864533333394E-2</v>
      </c>
      <c r="W5121" s="24"/>
      <c r="X5121" s="2" t="str">
        <f>IFERROR(MIN(VLOOKUP($W5121,margin_ranges!$A$5:$D$10,4,FALSE),$Q5121*100)/100,"")</f>
        <v/>
      </c>
      <c r="Y5121" s="6">
        <f t="shared" si="240"/>
        <v>3.4847816256000002</v>
      </c>
      <c r="Z5121" s="6">
        <f>IF($A5121="placement",Y5121,SUMIF($C$10:$C$6209,$C5121,$Y$10:$Y$6209))</f>
        <v>3.4847816256000002</v>
      </c>
      <c r="AA5121" s="29">
        <f t="shared" si="241"/>
        <v>4.2934864533333394E-2</v>
      </c>
    </row>
    <row r="5122" spans="1:27" hidden="1" x14ac:dyDescent="0.3">
      <c r="A5122" s="8" t="s">
        <v>17</v>
      </c>
      <c r="B5122" s="8" t="s">
        <v>754</v>
      </c>
      <c r="C5122" s="8" t="s">
        <v>755</v>
      </c>
      <c r="D5122" s="8" t="s">
        <v>756</v>
      </c>
      <c r="E5122" s="8" t="s">
        <v>757</v>
      </c>
      <c r="F5122" s="29">
        <v>0.20830779487510301</v>
      </c>
      <c r="G5122" s="29">
        <v>0</v>
      </c>
      <c r="H5122" s="30">
        <v>1.5824</v>
      </c>
      <c r="I5122" s="30">
        <v>0.27679999999999999</v>
      </c>
      <c r="J5122" s="14">
        <v>20</v>
      </c>
      <c r="K5122" s="14">
        <v>4</v>
      </c>
      <c r="L5122" s="12">
        <v>0.1749</v>
      </c>
      <c r="M5122" s="7">
        <v>2.3999225800000001</v>
      </c>
      <c r="N5122" s="31">
        <v>1.9</v>
      </c>
      <c r="O5122" s="14">
        <f>IFERROR(VLOOKUP($C5122,'site totals'!$J$2:$K$607,2,FALSE),1)</f>
        <v>198.23990000000001</v>
      </c>
      <c r="P5122" s="32" t="s">
        <v>22</v>
      </c>
      <c r="Q5122" s="12">
        <v>0.20830779490000001</v>
      </c>
      <c r="R5122" s="29">
        <v>0.24</v>
      </c>
      <c r="S5122" s="2">
        <f>IF($A5122="site","",VLOOKUP($P5122,margin_ranges!$A$5:$D$10,4,FALSE)/100)</f>
        <v>0.29749999999999999</v>
      </c>
      <c r="T5122" s="6">
        <f>IF(A5122="placement",$J5122*MIN($Q5122,$S5122),"")</f>
        <v>4.1661558980000004</v>
      </c>
      <c r="U5122" s="6">
        <f>IF($A5122="placement",T5122,SUMIF($C$10:$C$6209,$C5122,$T$10:$T$6209))</f>
        <v>4.1661558980000004</v>
      </c>
      <c r="V5122" s="34">
        <f t="shared" si="242"/>
        <v>4.1700269868421236E-2</v>
      </c>
      <c r="W5122" s="24"/>
      <c r="X5122" s="2" t="str">
        <f>IFERROR(MIN(VLOOKUP($W5122,margin_ranges!$A$5:$D$10,4,FALSE),$Q5122*100)/100,"")</f>
        <v/>
      </c>
      <c r="Y5122" s="6">
        <f t="shared" si="240"/>
        <v>4.1661558980000004</v>
      </c>
      <c r="Z5122" s="6">
        <f>IF($A5122="placement",Y5122,SUMIF($C$10:$C$6209,$C5122,$Y$10:$Y$6209))</f>
        <v>4.1661558980000004</v>
      </c>
      <c r="AA5122" s="17">
        <f t="shared" si="241"/>
        <v>4.1700269868421236E-2</v>
      </c>
    </row>
    <row r="5123" spans="1:27" hidden="1" x14ac:dyDescent="0.3">
      <c r="A5123" s="8" t="s">
        <v>17</v>
      </c>
      <c r="B5123" s="8" t="s">
        <v>754</v>
      </c>
      <c r="C5123" s="8" t="s">
        <v>755</v>
      </c>
      <c r="D5123" s="8" t="s">
        <v>764</v>
      </c>
      <c r="E5123" s="8" t="s">
        <v>765</v>
      </c>
      <c r="F5123" s="29">
        <v>0.34</v>
      </c>
      <c r="G5123" s="29">
        <v>0</v>
      </c>
      <c r="H5123" s="30">
        <v>15.8268</v>
      </c>
      <c r="I5123" s="30">
        <v>1.8898999999999999</v>
      </c>
      <c r="J5123" s="14">
        <v>32</v>
      </c>
      <c r="K5123" s="14">
        <v>10</v>
      </c>
      <c r="L5123" s="12">
        <v>0.11940000000000001</v>
      </c>
      <c r="M5123" s="7">
        <v>0.56364426999999995</v>
      </c>
      <c r="N5123" s="31">
        <v>0.35</v>
      </c>
      <c r="O5123" s="14">
        <f>IFERROR(VLOOKUP($C5123,'site totals'!$J$2:$K$607,2,FALSE),1)</f>
        <v>198.23990000000001</v>
      </c>
      <c r="P5123" s="32" t="s">
        <v>22</v>
      </c>
      <c r="Q5123" s="12">
        <v>0.37904096450000002</v>
      </c>
      <c r="R5123" s="29">
        <v>0.34</v>
      </c>
      <c r="S5123" s="2">
        <f>IF($A5123="site","",VLOOKUP($P5123,margin_ranges!$A$5:$D$10,4,FALSE)/100)</f>
        <v>0.29749999999999999</v>
      </c>
      <c r="T5123" s="6">
        <f>IF(A5123="placement",$J5123*MIN($Q5123,$S5123),"")</f>
        <v>9.52</v>
      </c>
      <c r="U5123" s="6">
        <f>IF($A5123="placement",T5123,SUMIF($C$10:$C$6209,$C5123,$T$10:$T$6209))</f>
        <v>9.52</v>
      </c>
      <c r="V5123" s="34">
        <f t="shared" si="242"/>
        <v>6.4393939393939448E-2</v>
      </c>
      <c r="W5123" s="24"/>
      <c r="X5123" s="2" t="str">
        <f>IFERROR(MIN(VLOOKUP($W5123,margin_ranges!$A$5:$D$10,4,FALSE),$Q5123*100)/100,"")</f>
        <v/>
      </c>
      <c r="Y5123" s="6">
        <f t="shared" si="240"/>
        <v>9.52</v>
      </c>
      <c r="Z5123" s="6">
        <f>IF($A5123="placement",Y5123,SUMIF($C$10:$C$6209,$C5123,$Y$10:$Y$6209))</f>
        <v>9.52</v>
      </c>
      <c r="AA5123" s="29">
        <f t="shared" si="241"/>
        <v>6.4393939393939448E-2</v>
      </c>
    </row>
    <row r="5124" spans="1:27" hidden="1" x14ac:dyDescent="0.3">
      <c r="A5124" s="8" t="s">
        <v>17</v>
      </c>
      <c r="B5124" s="8" t="s">
        <v>754</v>
      </c>
      <c r="C5124" s="8" t="s">
        <v>755</v>
      </c>
      <c r="D5124" s="8" t="s">
        <v>766</v>
      </c>
      <c r="E5124" s="8" t="s">
        <v>767</v>
      </c>
      <c r="F5124" s="29">
        <v>0.33999999999999903</v>
      </c>
      <c r="G5124" s="29">
        <v>1</v>
      </c>
      <c r="H5124" s="30">
        <v>146.90610000000001</v>
      </c>
      <c r="I5124" s="30">
        <v>21.527799999999999</v>
      </c>
      <c r="J5124" s="14">
        <v>317</v>
      </c>
      <c r="K5124" s="14">
        <v>95</v>
      </c>
      <c r="L5124" s="12">
        <v>0.14649999999999999</v>
      </c>
      <c r="M5124" s="7">
        <v>0.49113604</v>
      </c>
      <c r="N5124" s="31">
        <v>0.3</v>
      </c>
      <c r="O5124" s="14">
        <f>IFERROR(VLOOKUP($C5124,'site totals'!$J$2:$K$607,2,FALSE),1)</f>
        <v>198.23990000000001</v>
      </c>
      <c r="P5124" s="32" t="s">
        <v>22</v>
      </c>
      <c r="Q5124" s="12">
        <v>0.38917127740000002</v>
      </c>
      <c r="R5124" s="29">
        <v>0.34</v>
      </c>
      <c r="S5124" s="2">
        <f>IF($A5124="site","",VLOOKUP($P5124,margin_ranges!$A$5:$D$10,4,FALSE)/100)</f>
        <v>0.29749999999999999</v>
      </c>
      <c r="T5124" s="6">
        <f>IF(A5124="placement",$J5124*MIN($Q5124,$S5124),"")</f>
        <v>94.30749999999999</v>
      </c>
      <c r="U5124" s="6">
        <f>IF($A5124="placement",T5124,SUMIF($C$10:$C$6209,$C5124,$T$10:$T$6209))</f>
        <v>94.30749999999999</v>
      </c>
      <c r="V5124" s="34">
        <f t="shared" si="242"/>
        <v>6.4393939393939448E-2</v>
      </c>
      <c r="W5124" s="24"/>
      <c r="X5124" s="2" t="str">
        <f>IFERROR(MIN(VLOOKUP($W5124,margin_ranges!$A$5:$D$10,4,FALSE),$Q5124*100)/100,"")</f>
        <v/>
      </c>
      <c r="Y5124" s="6">
        <f t="shared" si="240"/>
        <v>94.30749999999999</v>
      </c>
      <c r="Z5124" s="6">
        <f>IF($A5124="placement",Y5124,SUMIF($C$10:$C$6209,$C5124,$Y$10:$Y$6209))</f>
        <v>94.30749999999999</v>
      </c>
      <c r="AA5124" s="29">
        <f t="shared" si="241"/>
        <v>6.4393939393939448E-2</v>
      </c>
    </row>
    <row r="5125" spans="1:27" hidden="1" x14ac:dyDescent="0.3">
      <c r="A5125" s="8" t="s">
        <v>17</v>
      </c>
      <c r="B5125" s="8" t="s">
        <v>754</v>
      </c>
      <c r="C5125" s="8" t="s">
        <v>755</v>
      </c>
      <c r="D5125" s="8" t="s">
        <v>762</v>
      </c>
      <c r="E5125" s="8" t="s">
        <v>763</v>
      </c>
      <c r="F5125" s="29">
        <v>0.33999999999999903</v>
      </c>
      <c r="G5125" s="29">
        <v>0</v>
      </c>
      <c r="H5125" s="30">
        <v>14.1134</v>
      </c>
      <c r="I5125" s="30">
        <v>1.7439</v>
      </c>
      <c r="J5125" s="14">
        <v>25</v>
      </c>
      <c r="K5125" s="14">
        <v>8</v>
      </c>
      <c r="L5125" s="12">
        <v>0.1236</v>
      </c>
      <c r="M5125" s="7">
        <v>0.48327258000000001</v>
      </c>
      <c r="N5125" s="31">
        <v>0.3</v>
      </c>
      <c r="O5125" s="14">
        <f>IFERROR(VLOOKUP($C5125,'site totals'!$J$2:$K$607,2,FALSE),1)</f>
        <v>198.23990000000001</v>
      </c>
      <c r="P5125" s="32" t="s">
        <v>22</v>
      </c>
      <c r="Q5125" s="12">
        <v>0.37923231429999998</v>
      </c>
      <c r="R5125" s="29">
        <v>0.34</v>
      </c>
      <c r="S5125" s="2">
        <f>IF($A5125="site","",VLOOKUP($P5125,margin_ranges!$A$5:$D$10,4,FALSE)/100)</f>
        <v>0.29749999999999999</v>
      </c>
      <c r="T5125" s="6">
        <f>IF(A5125="placement",$J5125*MIN($Q5125,$S5125),"")</f>
        <v>7.4375</v>
      </c>
      <c r="U5125" s="6">
        <f>IF($A5125="placement",T5125,SUMIF($C$10:$C$6209,$C5125,$T$10:$T$6209))</f>
        <v>7.4375</v>
      </c>
      <c r="V5125" s="34">
        <f t="shared" si="242"/>
        <v>6.439393939393967E-2</v>
      </c>
      <c r="W5125" s="24"/>
      <c r="X5125" s="2" t="str">
        <f>IFERROR(MIN(VLOOKUP($W5125,margin_ranges!$A$5:$D$10,4,FALSE),$Q5125*100)/100,"")</f>
        <v/>
      </c>
      <c r="Y5125" s="6">
        <f t="shared" si="240"/>
        <v>7.4375</v>
      </c>
      <c r="Z5125" s="6">
        <f>IF($A5125="placement",Y5125,SUMIF($C$10:$C$6209,$C5125,$Y$10:$Y$6209))</f>
        <v>7.4375</v>
      </c>
      <c r="AA5125" s="29">
        <f t="shared" si="241"/>
        <v>6.439393939393967E-2</v>
      </c>
    </row>
    <row r="5126" spans="1:27" x14ac:dyDescent="0.3">
      <c r="A5126" s="16" t="s">
        <v>33</v>
      </c>
      <c r="B5126" s="16" t="s">
        <v>754</v>
      </c>
      <c r="C5126" s="16" t="s">
        <v>755</v>
      </c>
      <c r="D5126" s="8" t="s">
        <v>34</v>
      </c>
      <c r="E5126" s="16"/>
      <c r="F5126" s="17">
        <v>0.32885977040948799</v>
      </c>
      <c r="G5126" s="17">
        <v>0.74668621000000002</v>
      </c>
      <c r="H5126" s="36">
        <v>181.0849</v>
      </c>
      <c r="I5126" s="36">
        <v>25.878900000000002</v>
      </c>
      <c r="J5126" s="22">
        <v>425</v>
      </c>
      <c r="K5126" s="22">
        <v>123</v>
      </c>
      <c r="L5126" s="18">
        <v>0.1429</v>
      </c>
      <c r="M5126" s="19">
        <v>0.54716454000000003</v>
      </c>
      <c r="N5126" s="20">
        <v>0.346277</v>
      </c>
      <c r="O5126" s="22">
        <f>IFERROR(VLOOKUP($C5126,'site totals'!$J$2:$K$607,2,FALSE),1)</f>
        <v>198.23990000000001</v>
      </c>
      <c r="P5126" s="21"/>
      <c r="Q5126" s="18">
        <v>0.36714282939999998</v>
      </c>
      <c r="R5126" s="17">
        <v>0.32890000000000003</v>
      </c>
      <c r="S5126" s="18" t="str">
        <f>IF($A5126="site","",VLOOKUP($P5126,margin_ranges!$A$5:$D$10,4,FALSE)/100)</f>
        <v/>
      </c>
      <c r="T5126" s="22" t="str">
        <f>IF(A5126="placement",$J5126*MIN($Q5126,$S5126),"")</f>
        <v/>
      </c>
      <c r="U5126" s="22">
        <f>IF($A5126="placement",T5126,SUMIF($C$10:$C$6209,$C5126,$T$10:$T$6209))</f>
        <v>122.2296562011</v>
      </c>
      <c r="V5126" s="37">
        <f t="shared" si="242"/>
        <v>6.1541959378018429E-2</v>
      </c>
      <c r="W5126" s="38"/>
      <c r="X5126" s="18" t="str">
        <f>IFERROR(MIN(VLOOKUP($W5126,margin_ranges!$A$5:$D$10,4,FALSE),$Q5126*100)/100,"")</f>
        <v/>
      </c>
      <c r="Y5126" s="6" t="str">
        <f t="shared" si="240"/>
        <v/>
      </c>
      <c r="Z5126" s="6">
        <f>IF($A5126="placement",Y5126,SUMIF($C$10:$C$6209,$C5126,$Y$10:$Y$6209))</f>
        <v>122.2296562011</v>
      </c>
      <c r="AA5126" s="17">
        <f t="shared" si="241"/>
        <v>6.1541959378018429E-2</v>
      </c>
    </row>
    <row r="5127" spans="1:27" hidden="1" x14ac:dyDescent="0.3">
      <c r="A5127" s="8" t="s">
        <v>17</v>
      </c>
      <c r="B5127" s="8" t="s">
        <v>8058</v>
      </c>
      <c r="C5127" s="8" t="s">
        <v>8059</v>
      </c>
      <c r="D5127" s="8" t="s">
        <v>8062</v>
      </c>
      <c r="E5127" s="8" t="s">
        <v>8063</v>
      </c>
      <c r="F5127" s="29">
        <v>0.25</v>
      </c>
      <c r="G5127" s="29">
        <v>0</v>
      </c>
      <c r="H5127" s="30">
        <v>11.1403</v>
      </c>
      <c r="I5127" s="30">
        <v>7.6086</v>
      </c>
      <c r="J5127" s="14">
        <v>204</v>
      </c>
      <c r="K5127" s="14">
        <v>51</v>
      </c>
      <c r="L5127" s="12">
        <v>0.68300000000000005</v>
      </c>
      <c r="M5127" s="7">
        <v>0.89491180000000004</v>
      </c>
      <c r="N5127" s="31">
        <v>0.5</v>
      </c>
      <c r="O5127" s="14">
        <f>IFERROR(VLOOKUP($C5127,'site totals'!$J$2:$K$607,2,FALSE),1)</f>
        <v>192.37100000000001</v>
      </c>
      <c r="P5127" s="32" t="s">
        <v>94</v>
      </c>
      <c r="Q5127" s="12">
        <v>0.44128572310000003</v>
      </c>
      <c r="R5127" s="29">
        <v>0.25</v>
      </c>
      <c r="S5127" s="2">
        <f>IF($A5127="site","",VLOOKUP($P5127,margin_ranges!$A$5:$D$10,4,FALSE)/100)</f>
        <v>0.19750000000000001</v>
      </c>
      <c r="T5127" s="6">
        <f>IF(A5127="placement",$J5127*MIN($Q5127,$S5127),"")</f>
        <v>40.29</v>
      </c>
      <c r="U5127" s="6">
        <f>IF($A5127="placement",T5127,SUMIF($C$10:$C$6209,$C5127,$T$10:$T$6209))</f>
        <v>40.29</v>
      </c>
      <c r="V5127" s="34">
        <f t="shared" si="242"/>
        <v>7.0000000000000062E-2</v>
      </c>
      <c r="W5127" s="24"/>
      <c r="X5127" s="2" t="str">
        <f>IFERROR(MIN(VLOOKUP($W5127,margin_ranges!$A$5:$D$10,4,FALSE),$Q5127*100)/100,"")</f>
        <v/>
      </c>
      <c r="Y5127" s="6">
        <f t="shared" si="240"/>
        <v>40.29</v>
      </c>
      <c r="Z5127" s="6">
        <f>IF($A5127="placement",Y5127,SUMIF($C$10:$C$6209,$C5127,$Y$10:$Y$6209))</f>
        <v>40.29</v>
      </c>
      <c r="AA5127" s="29">
        <f t="shared" si="241"/>
        <v>7.0000000000000062E-2</v>
      </c>
    </row>
    <row r="5128" spans="1:27" hidden="1" x14ac:dyDescent="0.3">
      <c r="A5128" s="8" t="s">
        <v>17</v>
      </c>
      <c r="B5128" s="8" t="s">
        <v>8058</v>
      </c>
      <c r="C5128" s="8" t="s">
        <v>8059</v>
      </c>
      <c r="D5128" s="8" t="s">
        <v>8060</v>
      </c>
      <c r="E5128" s="8" t="s">
        <v>8061</v>
      </c>
      <c r="F5128" s="29">
        <v>0.3</v>
      </c>
      <c r="G5128" s="29">
        <v>0</v>
      </c>
      <c r="H5128" s="30">
        <v>11.328200000000001</v>
      </c>
      <c r="I5128" s="30">
        <v>7.8118999999999996</v>
      </c>
      <c r="J5128" s="14">
        <v>208</v>
      </c>
      <c r="K5128" s="14">
        <v>62</v>
      </c>
      <c r="L5128" s="12">
        <v>0.68959999999999999</v>
      </c>
      <c r="M5128" s="7">
        <v>0.88727210000000001</v>
      </c>
      <c r="N5128" s="31">
        <v>0.5</v>
      </c>
      <c r="O5128" s="14">
        <f>IFERROR(VLOOKUP($C5128,'site totals'!$J$2:$K$607,2,FALSE),1)</f>
        <v>192.37100000000001</v>
      </c>
      <c r="P5128" s="32" t="s">
        <v>94</v>
      </c>
      <c r="Q5128" s="12">
        <v>0.43647500859999999</v>
      </c>
      <c r="R5128" s="29">
        <v>0.3</v>
      </c>
      <c r="S5128" s="2">
        <f>IF($A5128="site","",VLOOKUP($P5128,margin_ranges!$A$5:$D$10,4,FALSE)/100)</f>
        <v>0.19750000000000001</v>
      </c>
      <c r="T5128" s="6">
        <f>IF(A5128="placement",$J5128*MIN($Q5128,$S5128),"")</f>
        <v>41.08</v>
      </c>
      <c r="U5128" s="6">
        <f>IF($A5128="placement",T5128,SUMIF($C$10:$C$6209,$C5128,$T$10:$T$6209))</f>
        <v>41.08</v>
      </c>
      <c r="V5128" s="34">
        <f t="shared" si="242"/>
        <v>0.14642857142857157</v>
      </c>
      <c r="W5128" s="24"/>
      <c r="X5128" s="2" t="str">
        <f>IFERROR(MIN(VLOOKUP($W5128,margin_ranges!$A$5:$D$10,4,FALSE),$Q5128*100)/100,"")</f>
        <v/>
      </c>
      <c r="Y5128" s="6">
        <f t="shared" si="240"/>
        <v>41.08</v>
      </c>
      <c r="Z5128" s="6">
        <f>IF($A5128="placement",Y5128,SUMIF($C$10:$C$6209,$C5128,$Y$10:$Y$6209))</f>
        <v>41.08</v>
      </c>
      <c r="AA5128" s="29">
        <f t="shared" si="241"/>
        <v>0.14642857142857157</v>
      </c>
    </row>
    <row r="5129" spans="1:27" x14ac:dyDescent="0.3">
      <c r="A5129" s="16" t="s">
        <v>33</v>
      </c>
      <c r="B5129" s="16" t="s">
        <v>8058</v>
      </c>
      <c r="C5129" s="16" t="s">
        <v>8059</v>
      </c>
      <c r="D5129" s="8" t="s">
        <v>34</v>
      </c>
      <c r="E5129" s="16"/>
      <c r="F5129" s="17">
        <v>0.27522142110817099</v>
      </c>
      <c r="G5129" s="17">
        <v>0</v>
      </c>
      <c r="H5129" s="36">
        <v>22.498100000000001</v>
      </c>
      <c r="I5129" s="36">
        <v>15.4216</v>
      </c>
      <c r="J5129" s="22">
        <v>412</v>
      </c>
      <c r="K5129" s="22">
        <v>113</v>
      </c>
      <c r="L5129" s="18">
        <v>0.6855</v>
      </c>
      <c r="M5129" s="19">
        <v>0.89101074000000002</v>
      </c>
      <c r="N5129" s="20">
        <v>0.5</v>
      </c>
      <c r="O5129" s="22">
        <f>IFERROR(VLOOKUP($C5129,'site totals'!$J$2:$K$607,2,FALSE),1)</f>
        <v>192.37100000000001</v>
      </c>
      <c r="P5129" s="21"/>
      <c r="Q5129" s="18">
        <v>0.43883953399999998</v>
      </c>
      <c r="R5129" s="17">
        <v>0.2752</v>
      </c>
      <c r="S5129" s="18" t="str">
        <f>IF($A5129="site","",VLOOKUP($P5129,margin_ranges!$A$5:$D$10,4,FALSE)/100)</f>
        <v/>
      </c>
      <c r="T5129" s="22" t="str">
        <f>IF(A5129="placement",$J5129*MIN($Q5129,$S5129),"")</f>
        <v/>
      </c>
      <c r="U5129" s="22">
        <f>IF($A5129="placement",T5129,SUMIF($C$10:$C$6209,$C5129,$T$10:$T$6209))</f>
        <v>81.37</v>
      </c>
      <c r="V5129" s="37">
        <f t="shared" si="242"/>
        <v>0.10720198675496695</v>
      </c>
      <c r="W5129" s="38"/>
      <c r="X5129" s="18" t="str">
        <f>IFERROR(MIN(VLOOKUP($W5129,margin_ranges!$A$5:$D$10,4,FALSE),$Q5129*100)/100,"")</f>
        <v/>
      </c>
      <c r="Y5129" s="6" t="str">
        <f t="shared" si="240"/>
        <v/>
      </c>
      <c r="Z5129" s="6">
        <f>IF($A5129="placement",Y5129,SUMIF($C$10:$C$6209,$C5129,$Y$10:$Y$6209))</f>
        <v>81.37</v>
      </c>
      <c r="AA5129" s="17">
        <f t="shared" si="241"/>
        <v>0.10720198675496695</v>
      </c>
    </row>
    <row r="5130" spans="1:27" hidden="1" x14ac:dyDescent="0.3">
      <c r="A5130" s="8" t="s">
        <v>17</v>
      </c>
      <c r="B5130" s="8" t="s">
        <v>3128</v>
      </c>
      <c r="C5130" s="8" t="s">
        <v>3129</v>
      </c>
      <c r="D5130" s="8" t="s">
        <v>3132</v>
      </c>
      <c r="E5130" s="8" t="s">
        <v>3133</v>
      </c>
      <c r="F5130" s="29">
        <v>0.249999999999999</v>
      </c>
      <c r="G5130" s="29">
        <v>1</v>
      </c>
      <c r="H5130" s="30">
        <v>53.778599999999997</v>
      </c>
      <c r="I5130" s="30">
        <v>7.0393999999999997</v>
      </c>
      <c r="J5130" s="14">
        <v>167</v>
      </c>
      <c r="K5130" s="14">
        <v>42</v>
      </c>
      <c r="L5130" s="12">
        <v>0.13089999999999999</v>
      </c>
      <c r="M5130" s="7">
        <v>0.79086157999999995</v>
      </c>
      <c r="N5130" s="31">
        <v>0.4</v>
      </c>
      <c r="O5130" s="14">
        <f>IFERROR(VLOOKUP($C5130,'site totals'!$J$2:$K$607,2,FALSE),1)</f>
        <v>184.84119999999999</v>
      </c>
      <c r="P5130" s="32" t="s">
        <v>91</v>
      </c>
      <c r="Q5130" s="12">
        <v>0.49422249369999999</v>
      </c>
      <c r="R5130" s="29">
        <v>0.25</v>
      </c>
      <c r="S5130" s="2">
        <f>IF($A5130="site","",VLOOKUP($P5130,margin_ranges!$A$5:$D$10,4,FALSE)/100)</f>
        <v>0.29749999999999999</v>
      </c>
      <c r="T5130" s="6">
        <f>IF(A5130="placement",$J5130*MIN($Q5130,$S5130),"")</f>
        <v>49.682499999999997</v>
      </c>
      <c r="U5130" s="6">
        <f>IF($A5130="placement",T5130,SUMIF($C$10:$C$6209,$C5130,$T$10:$T$6209))</f>
        <v>49.682499999999997</v>
      </c>
      <c r="V5130" s="34">
        <f t="shared" si="242"/>
        <v>-6.3333333333333353E-2</v>
      </c>
      <c r="W5130" s="24"/>
      <c r="X5130" s="2" t="str">
        <f>IFERROR(MIN(VLOOKUP($W5130,margin_ranges!$A$5:$D$10,4,FALSE),$Q5130*100)/100,"")</f>
        <v/>
      </c>
      <c r="Y5130" s="6">
        <f t="shared" si="240"/>
        <v>49.682499999999997</v>
      </c>
      <c r="Z5130" s="6">
        <f>IF($A5130="placement",Y5130,SUMIF($C$10:$C$6209,$C5130,$Y$10:$Y$6209))</f>
        <v>49.682499999999997</v>
      </c>
      <c r="AA5130" s="29">
        <f t="shared" si="241"/>
        <v>-6.3333333333333353E-2</v>
      </c>
    </row>
    <row r="5131" spans="1:27" hidden="1" x14ac:dyDescent="0.3">
      <c r="A5131" s="8" t="s">
        <v>17</v>
      </c>
      <c r="B5131" s="8" t="s">
        <v>3128</v>
      </c>
      <c r="C5131" s="8" t="s">
        <v>3129</v>
      </c>
      <c r="D5131" s="8" t="s">
        <v>3130</v>
      </c>
      <c r="E5131" s="8" t="s">
        <v>3131</v>
      </c>
      <c r="F5131" s="29">
        <v>0.249999999999999</v>
      </c>
      <c r="G5131" s="29">
        <v>1</v>
      </c>
      <c r="H5131" s="30">
        <v>52.3093</v>
      </c>
      <c r="I5131" s="30">
        <v>9.2653999999999996</v>
      </c>
      <c r="J5131" s="14">
        <v>211</v>
      </c>
      <c r="K5131" s="14">
        <v>53</v>
      </c>
      <c r="L5131" s="12">
        <v>0.17710000000000001</v>
      </c>
      <c r="M5131" s="7">
        <v>0.75958369999999997</v>
      </c>
      <c r="N5131" s="31">
        <v>0.4</v>
      </c>
      <c r="O5131" s="14">
        <f>IFERROR(VLOOKUP($C5131,'site totals'!$J$2:$K$607,2,FALSE),1)</f>
        <v>184.84119999999999</v>
      </c>
      <c r="P5131" s="32" t="s">
        <v>91</v>
      </c>
      <c r="Q5131" s="12">
        <v>0.473395758</v>
      </c>
      <c r="R5131" s="29">
        <v>0.25</v>
      </c>
      <c r="S5131" s="2">
        <f>IF($A5131="site","",VLOOKUP($P5131,margin_ranges!$A$5:$D$10,4,FALSE)/100)</f>
        <v>0.29749999999999999</v>
      </c>
      <c r="T5131" s="6">
        <f>IF(A5131="placement",$J5131*MIN($Q5131,$S5131),"")</f>
        <v>62.772499999999994</v>
      </c>
      <c r="U5131" s="6">
        <f>IF($A5131="placement",T5131,SUMIF($C$10:$C$6209,$C5131,$T$10:$T$6209))</f>
        <v>62.772499999999994</v>
      </c>
      <c r="V5131" s="34">
        <f t="shared" si="242"/>
        <v>-6.3333333333333242E-2</v>
      </c>
      <c r="W5131" s="24"/>
      <c r="X5131" s="2" t="str">
        <f>IFERROR(MIN(VLOOKUP($W5131,margin_ranges!$A$5:$D$10,4,FALSE),$Q5131*100)/100,"")</f>
        <v/>
      </c>
      <c r="Y5131" s="6">
        <f t="shared" si="240"/>
        <v>62.772499999999994</v>
      </c>
      <c r="Z5131" s="6">
        <f>IF($A5131="placement",Y5131,SUMIF($C$10:$C$6209,$C5131,$Y$10:$Y$6209))</f>
        <v>62.772499999999994</v>
      </c>
      <c r="AA5131" s="29">
        <f t="shared" si="241"/>
        <v>-6.3333333333333242E-2</v>
      </c>
    </row>
    <row r="5132" spans="1:27" hidden="1" x14ac:dyDescent="0.3">
      <c r="A5132" s="8" t="s">
        <v>17</v>
      </c>
      <c r="B5132" s="8" t="s">
        <v>3128</v>
      </c>
      <c r="C5132" s="8" t="s">
        <v>3129</v>
      </c>
      <c r="D5132" s="8" t="s">
        <v>3134</v>
      </c>
      <c r="E5132" s="8" t="s">
        <v>3135</v>
      </c>
      <c r="F5132" s="29">
        <v>0.28999999999999998</v>
      </c>
      <c r="G5132" s="29">
        <v>0</v>
      </c>
      <c r="H5132" s="30">
        <v>34.6447</v>
      </c>
      <c r="I5132" s="30">
        <v>0.61870000000000003</v>
      </c>
      <c r="J5132" s="14">
        <v>18</v>
      </c>
      <c r="K5132" s="14">
        <v>5</v>
      </c>
      <c r="L5132" s="12">
        <v>1.7899999999999999E-2</v>
      </c>
      <c r="M5132" s="7">
        <v>0.96647426000000003</v>
      </c>
      <c r="N5132" s="31">
        <v>0.4</v>
      </c>
      <c r="O5132" s="14">
        <f>IFERROR(VLOOKUP($C5132,'site totals'!$J$2:$K$607,2,FALSE),1)</f>
        <v>184.84119999999999</v>
      </c>
      <c r="P5132" s="32" t="s">
        <v>22</v>
      </c>
      <c r="Q5132" s="12">
        <v>0.58612451619999995</v>
      </c>
      <c r="R5132" s="29">
        <v>0.28999999999999998</v>
      </c>
      <c r="S5132" s="2">
        <f>IF($A5132="site","",VLOOKUP($P5132,margin_ranges!$A$5:$D$10,4,FALSE)/100)</f>
        <v>0.29749999999999999</v>
      </c>
      <c r="T5132" s="6">
        <f>IF(A5132="placement",$J5132*MIN($Q5132,$S5132),"")</f>
        <v>5.3549999999999995</v>
      </c>
      <c r="U5132" s="6">
        <f>IF($A5132="placement",T5132,SUMIF($C$10:$C$6209,$C5132,$T$10:$T$6209))</f>
        <v>5.3549999999999995</v>
      </c>
      <c r="V5132" s="34">
        <f t="shared" si="242"/>
        <v>-1.0563380281690127E-2</v>
      </c>
      <c r="W5132" s="24"/>
      <c r="X5132" s="2" t="str">
        <f>IFERROR(MIN(VLOOKUP($W5132,margin_ranges!$A$5:$D$10,4,FALSE),$Q5132*100)/100,"")</f>
        <v/>
      </c>
      <c r="Y5132" s="6">
        <f t="shared" si="240"/>
        <v>5.3549999999999995</v>
      </c>
      <c r="Z5132" s="6">
        <f>IF($A5132="placement",Y5132,SUMIF($C$10:$C$6209,$C5132,$Y$10:$Y$6209))</f>
        <v>5.3549999999999995</v>
      </c>
      <c r="AA5132" s="29">
        <f t="shared" si="241"/>
        <v>-1.0563380281690127E-2</v>
      </c>
    </row>
    <row r="5133" spans="1:27" x14ac:dyDescent="0.3">
      <c r="A5133" s="16" t="s">
        <v>33</v>
      </c>
      <c r="B5133" s="16" t="s">
        <v>3128</v>
      </c>
      <c r="C5133" s="16" t="s">
        <v>3129</v>
      </c>
      <c r="D5133" s="8" t="s">
        <v>34</v>
      </c>
      <c r="E5133" s="16"/>
      <c r="F5133" s="17">
        <v>0.25181163074033203</v>
      </c>
      <c r="G5133" s="17">
        <v>0.95470922999999996</v>
      </c>
      <c r="H5133" s="36">
        <v>140.73259999999999</v>
      </c>
      <c r="I5133" s="36">
        <v>16.923400000000001</v>
      </c>
      <c r="J5133" s="22">
        <v>396</v>
      </c>
      <c r="K5133" s="22">
        <v>99</v>
      </c>
      <c r="L5133" s="18">
        <v>0.1203</v>
      </c>
      <c r="M5133" s="19">
        <v>0.78015769000000001</v>
      </c>
      <c r="N5133" s="20">
        <v>0.4</v>
      </c>
      <c r="O5133" s="22">
        <f>IFERROR(VLOOKUP($C5133,'site totals'!$J$2:$K$607,2,FALSE),1)</f>
        <v>184.84119999999999</v>
      </c>
      <c r="P5133" s="21"/>
      <c r="Q5133" s="18">
        <v>0.48728313820000002</v>
      </c>
      <c r="R5133" s="17">
        <v>0.25180000000000002</v>
      </c>
      <c r="S5133" s="18" t="str">
        <f>IF($A5133="site","",VLOOKUP($P5133,margin_ranges!$A$5:$D$10,4,FALSE)/100)</f>
        <v/>
      </c>
      <c r="T5133" s="22" t="str">
        <f>IF(A5133="placement",$J5133*MIN($Q5133,$S5133),"")</f>
        <v/>
      </c>
      <c r="U5133" s="22">
        <f>IF($A5133="placement",T5133,SUMIF($C$10:$C$6209,$C5133,$T$10:$T$6209))</f>
        <v>117.80999999999999</v>
      </c>
      <c r="V5133" s="37">
        <f t="shared" si="242"/>
        <v>-6.1079925153702197E-2</v>
      </c>
      <c r="W5133" s="38"/>
      <c r="X5133" s="18" t="str">
        <f>IFERROR(MIN(VLOOKUP($W5133,margin_ranges!$A$5:$D$10,4,FALSE),$Q5133*100)/100,"")</f>
        <v/>
      </c>
      <c r="Y5133" s="6" t="str">
        <f t="shared" si="240"/>
        <v/>
      </c>
      <c r="Z5133" s="6">
        <f>IF($A5133="placement",Y5133,SUMIF($C$10:$C$6209,$C5133,$Y$10:$Y$6209))</f>
        <v>117.80999999999999</v>
      </c>
      <c r="AA5133" s="17">
        <f t="shared" si="241"/>
        <v>-6.1079925153702197E-2</v>
      </c>
    </row>
    <row r="5134" spans="1:27" hidden="1" x14ac:dyDescent="0.3">
      <c r="A5134" s="8" t="s">
        <v>17</v>
      </c>
      <c r="B5134" s="8" t="s">
        <v>8671</v>
      </c>
      <c r="C5134" s="8" t="s">
        <v>8672</v>
      </c>
      <c r="D5134" s="8" t="s">
        <v>8673</v>
      </c>
      <c r="E5134" s="8" t="s">
        <v>8640</v>
      </c>
      <c r="F5134" s="29">
        <v>0.28999999999999998</v>
      </c>
      <c r="G5134" s="29">
        <v>0</v>
      </c>
      <c r="H5134" s="30">
        <v>11.941599999999999</v>
      </c>
      <c r="I5134" s="30">
        <v>2.9300999999999999</v>
      </c>
      <c r="J5134" s="14">
        <v>188</v>
      </c>
      <c r="K5134" s="14">
        <v>47</v>
      </c>
      <c r="L5134" s="12">
        <v>0.24540000000000001</v>
      </c>
      <c r="M5134" s="7">
        <v>2.1337851300000001</v>
      </c>
      <c r="N5134" s="31">
        <v>1.5</v>
      </c>
      <c r="O5134" s="14">
        <f>IFERROR(VLOOKUP($C5134,'site totals'!$J$2:$K$607,2,FALSE),1)</f>
        <v>184.7054</v>
      </c>
      <c r="P5134" s="32" t="s">
        <v>22</v>
      </c>
      <c r="Q5134" s="12">
        <v>0.29702387749999998</v>
      </c>
      <c r="R5134" s="29">
        <v>0.28999999999999998</v>
      </c>
      <c r="S5134" s="2">
        <f>IF($A5134="site","",VLOOKUP($P5134,margin_ranges!$A$5:$D$10,4,FALSE)/100)</f>
        <v>0.29749999999999999</v>
      </c>
      <c r="T5134" s="6">
        <f>IF(A5134="placement",$J5134*MIN($Q5134,$S5134),"")</f>
        <v>55.840488969999996</v>
      </c>
      <c r="U5134" s="6">
        <f>IF($A5134="placement",T5134,SUMIF($C$10:$C$6209,$C5134,$T$10:$T$6209))</f>
        <v>55.840488969999996</v>
      </c>
      <c r="V5134" s="34">
        <f t="shared" si="242"/>
        <v>-9.892785211267463E-3</v>
      </c>
      <c r="W5134" s="24"/>
      <c r="X5134" s="2" t="str">
        <f>IFERROR(MIN(VLOOKUP($W5134,margin_ranges!$A$5:$D$10,4,FALSE),$Q5134*100)/100,"")</f>
        <v/>
      </c>
      <c r="Y5134" s="6">
        <f t="shared" si="240"/>
        <v>55.840488969999996</v>
      </c>
      <c r="Z5134" s="6">
        <f>IF($A5134="placement",Y5134,SUMIF($C$10:$C$6209,$C5134,$Y$10:$Y$6209))</f>
        <v>55.840488969999996</v>
      </c>
      <c r="AA5134" s="29">
        <f t="shared" si="241"/>
        <v>-9.892785211267463E-3</v>
      </c>
    </row>
    <row r="5135" spans="1:27" hidden="1" x14ac:dyDescent="0.3">
      <c r="A5135" s="8" t="s">
        <v>17</v>
      </c>
      <c r="B5135" s="8" t="s">
        <v>8671</v>
      </c>
      <c r="C5135" s="8" t="s">
        <v>8672</v>
      </c>
      <c r="D5135" s="8" t="s">
        <v>8674</v>
      </c>
      <c r="E5135" s="8" t="s">
        <v>8675</v>
      </c>
      <c r="F5135" s="29">
        <v>0.248498076673726</v>
      </c>
      <c r="G5135" s="29">
        <v>0</v>
      </c>
      <c r="H5135" s="30">
        <v>16.4694</v>
      </c>
      <c r="I5135" s="30">
        <v>2.0865</v>
      </c>
      <c r="J5135" s="14">
        <v>208</v>
      </c>
      <c r="K5135" s="14">
        <v>51</v>
      </c>
      <c r="L5135" s="12">
        <v>0.12670000000000001</v>
      </c>
      <c r="M5135" s="7">
        <v>3.32667146</v>
      </c>
      <c r="N5135" s="31">
        <v>2.5</v>
      </c>
      <c r="O5135" s="14">
        <f>IFERROR(VLOOKUP($C5135,'site totals'!$J$2:$K$607,2,FALSE),1)</f>
        <v>184.7054</v>
      </c>
      <c r="P5135" s="32" t="s">
        <v>22</v>
      </c>
      <c r="Q5135" s="12">
        <v>0.24849807669999999</v>
      </c>
      <c r="R5135" s="29">
        <v>0.27</v>
      </c>
      <c r="S5135" s="2">
        <f>IF($A5135="site","",VLOOKUP($P5135,margin_ranges!$A$5:$D$10,4,FALSE)/100)</f>
        <v>0.29749999999999999</v>
      </c>
      <c r="T5135" s="6">
        <f>IF(A5135="placement",$J5135*MIN($Q5135,$S5135),"")</f>
        <v>51.687599953599999</v>
      </c>
      <c r="U5135" s="6">
        <f>IF($A5135="placement",T5135,SUMIF($C$10:$C$6209,$C5135,$T$10:$T$6209))</f>
        <v>51.687599953599999</v>
      </c>
      <c r="V5135" s="34">
        <f t="shared" si="242"/>
        <v>2.9454689452054872E-2</v>
      </c>
      <c r="W5135" s="24"/>
      <c r="X5135" s="2" t="str">
        <f>IFERROR(MIN(VLOOKUP($W5135,margin_ranges!$A$5:$D$10,4,FALSE),$Q5135*100)/100,"")</f>
        <v/>
      </c>
      <c r="Y5135" s="6">
        <f t="shared" si="240"/>
        <v>51.687599953599999</v>
      </c>
      <c r="Z5135" s="6">
        <f>IF($A5135="placement",Y5135,SUMIF($C$10:$C$6209,$C5135,$Y$10:$Y$6209))</f>
        <v>51.687599953599999</v>
      </c>
      <c r="AA5135" s="29">
        <f t="shared" si="241"/>
        <v>2.9454689452054872E-2</v>
      </c>
    </row>
    <row r="5136" spans="1:27" x14ac:dyDescent="0.3">
      <c r="A5136" s="16" t="s">
        <v>33</v>
      </c>
      <c r="B5136" s="16" t="s">
        <v>8671</v>
      </c>
      <c r="C5136" s="16" t="s">
        <v>8672</v>
      </c>
      <c r="D5136" s="8" t="s">
        <v>34</v>
      </c>
      <c r="E5136" s="16"/>
      <c r="F5136" s="17">
        <v>0.27149377384743401</v>
      </c>
      <c r="G5136" s="17">
        <v>0</v>
      </c>
      <c r="H5136" s="36">
        <v>28.411000000000001</v>
      </c>
      <c r="I5136" s="36">
        <v>5.0166000000000004</v>
      </c>
      <c r="J5136" s="22">
        <v>396</v>
      </c>
      <c r="K5136" s="22">
        <v>98</v>
      </c>
      <c r="L5136" s="18">
        <v>0.17660000000000001</v>
      </c>
      <c r="M5136" s="19">
        <v>2.6299322200000002</v>
      </c>
      <c r="N5136" s="20">
        <v>1.9159219999999999</v>
      </c>
      <c r="O5136" s="22">
        <f>IFERROR(VLOOKUP($C5136,'site totals'!$J$2:$K$607,2,FALSE),1)</f>
        <v>184.7054</v>
      </c>
      <c r="P5136" s="21"/>
      <c r="Q5136" s="18">
        <v>0.2714937738</v>
      </c>
      <c r="R5136" s="17">
        <v>0.27950000000000003</v>
      </c>
      <c r="S5136" s="18" t="str">
        <f>IF($A5136="site","",VLOOKUP($P5136,margin_ranges!$A$5:$D$10,4,FALSE)/100)</f>
        <v/>
      </c>
      <c r="T5136" s="22" t="str">
        <f>IF(A5136="placement",$J5136*MIN($Q5136,$S5136),"")</f>
        <v/>
      </c>
      <c r="U5136" s="22">
        <f>IF($A5136="placement",T5136,SUMIF($C$10:$C$6209,$C5136,$T$10:$T$6209))</f>
        <v>107.5280889236</v>
      </c>
      <c r="V5136" s="37">
        <f t="shared" si="242"/>
        <v>1.1054020694102995E-2</v>
      </c>
      <c r="W5136" s="38"/>
      <c r="X5136" s="18" t="str">
        <f>IFERROR(MIN(VLOOKUP($W5136,margin_ranges!$A$5:$D$10,4,FALSE),$Q5136*100)/100,"")</f>
        <v/>
      </c>
      <c r="Y5136" s="6" t="str">
        <f t="shared" si="240"/>
        <v/>
      </c>
      <c r="Z5136" s="6">
        <f>IF($A5136="placement",Y5136,SUMIF($C$10:$C$6209,$C5136,$Y$10:$Y$6209))</f>
        <v>107.5280889236</v>
      </c>
      <c r="AA5136" s="17">
        <f t="shared" si="241"/>
        <v>1.1054020694102995E-2</v>
      </c>
    </row>
    <row r="5137" spans="1:27" hidden="1" x14ac:dyDescent="0.3">
      <c r="A5137" s="8" t="s">
        <v>17</v>
      </c>
      <c r="B5137" s="8" t="s">
        <v>6415</v>
      </c>
      <c r="C5137" s="8" t="s">
        <v>6416</v>
      </c>
      <c r="D5137" s="8" t="s">
        <v>6417</v>
      </c>
      <c r="E5137" s="8" t="s">
        <v>6418</v>
      </c>
      <c r="F5137" s="29">
        <v>0.25</v>
      </c>
      <c r="G5137" s="29">
        <v>1</v>
      </c>
      <c r="H5137" s="30">
        <v>45.964399999999998</v>
      </c>
      <c r="I5137" s="30">
        <v>3.3494000000000002</v>
      </c>
      <c r="J5137" s="14">
        <v>44</v>
      </c>
      <c r="K5137" s="14">
        <v>11</v>
      </c>
      <c r="L5137" s="12">
        <v>7.2900000000000006E-2</v>
      </c>
      <c r="M5137" s="7">
        <v>0.44007165999999998</v>
      </c>
      <c r="N5137" s="31">
        <v>0.25</v>
      </c>
      <c r="O5137" s="14">
        <f>IFERROR(VLOOKUP($C5137,'site totals'!$J$2:$K$607,2,FALSE),1)</f>
        <v>179.27879999999999</v>
      </c>
      <c r="P5137" s="32" t="s">
        <v>91</v>
      </c>
      <c r="Q5137" s="12">
        <v>0.43191069720000003</v>
      </c>
      <c r="R5137" s="29">
        <v>0.25</v>
      </c>
      <c r="S5137" s="2">
        <f>IF($A5137="site","",VLOOKUP($P5137,margin_ranges!$A$5:$D$10,4,FALSE)/100)</f>
        <v>0.29749999999999999</v>
      </c>
      <c r="T5137" s="6">
        <f>IF(A5137="placement",$J5137*MIN($Q5137,$S5137),"")</f>
        <v>13.09</v>
      </c>
      <c r="U5137" s="6">
        <f>IF($A5137="placement",T5137,SUMIF($C$10:$C$6209,$C5137,$T$10:$T$6209))</f>
        <v>13.09</v>
      </c>
      <c r="V5137" s="34">
        <f t="shared" si="242"/>
        <v>-6.3333333333333353E-2</v>
      </c>
      <c r="W5137" s="24"/>
      <c r="X5137" s="2" t="str">
        <f>IFERROR(MIN(VLOOKUP($W5137,margin_ranges!$A$5:$D$10,4,FALSE),$Q5137*100)/100,"")</f>
        <v/>
      </c>
      <c r="Y5137" s="6">
        <f t="shared" si="240"/>
        <v>13.09</v>
      </c>
      <c r="Z5137" s="6">
        <f>IF($A5137="placement",Y5137,SUMIF($C$10:$C$6209,$C5137,$Y$10:$Y$6209))</f>
        <v>13.09</v>
      </c>
      <c r="AA5137" s="29">
        <f t="shared" si="241"/>
        <v>-6.3333333333333353E-2</v>
      </c>
    </row>
    <row r="5138" spans="1:27" hidden="1" x14ac:dyDescent="0.3">
      <c r="A5138" s="8" t="s">
        <v>17</v>
      </c>
      <c r="B5138" s="8" t="s">
        <v>6415</v>
      </c>
      <c r="C5138" s="8" t="s">
        <v>6416</v>
      </c>
      <c r="D5138" s="8" t="s">
        <v>6421</v>
      </c>
      <c r="E5138" s="8" t="s">
        <v>6422</v>
      </c>
      <c r="F5138" s="29">
        <v>0.249999999999999</v>
      </c>
      <c r="G5138" s="29">
        <v>1</v>
      </c>
      <c r="H5138" s="30">
        <v>55.707299999999996</v>
      </c>
      <c r="I5138" s="30">
        <v>12.7056</v>
      </c>
      <c r="J5138" s="14">
        <v>130</v>
      </c>
      <c r="K5138" s="14">
        <v>27</v>
      </c>
      <c r="L5138" s="12">
        <v>0.2281</v>
      </c>
      <c r="M5138" s="7">
        <v>0.34196785000000002</v>
      </c>
      <c r="N5138" s="31">
        <v>0.25</v>
      </c>
      <c r="O5138" s="14">
        <f>IFERROR(VLOOKUP($C5138,'site totals'!$J$2:$K$607,2,FALSE),1)</f>
        <v>179.27879999999999</v>
      </c>
      <c r="P5138" s="32" t="s">
        <v>91</v>
      </c>
      <c r="Q5138" s="12">
        <v>0.26893713349999998</v>
      </c>
      <c r="R5138" s="29">
        <v>0.25</v>
      </c>
      <c r="S5138" s="2">
        <f>IF($A5138="site","",VLOOKUP($P5138,margin_ranges!$A$5:$D$10,4,FALSE)/100)</f>
        <v>0.29749999999999999</v>
      </c>
      <c r="T5138" s="6">
        <f>IF(A5138="placement",$J5138*MIN($Q5138,$S5138),"")</f>
        <v>34.961827354999997</v>
      </c>
      <c r="U5138" s="6">
        <f>IF($A5138="placement",T5138,SUMIF($C$10:$C$6209,$C5138,$T$10:$T$6209))</f>
        <v>34.961827354999997</v>
      </c>
      <c r="V5138" s="34">
        <f t="shared" si="242"/>
        <v>-2.5249511333333308E-2</v>
      </c>
      <c r="W5138" s="24"/>
      <c r="X5138" s="2" t="str">
        <f>IFERROR(MIN(VLOOKUP($W5138,margin_ranges!$A$5:$D$10,4,FALSE),$Q5138*100)/100,"")</f>
        <v/>
      </c>
      <c r="Y5138" s="6">
        <f t="shared" si="240"/>
        <v>34.961827354999997</v>
      </c>
      <c r="Z5138" s="6">
        <f>IF($A5138="placement",Y5138,SUMIF($C$10:$C$6209,$C5138,$Y$10:$Y$6209))</f>
        <v>34.961827354999997</v>
      </c>
      <c r="AA5138" s="29">
        <f t="shared" si="241"/>
        <v>-2.5249511333333308E-2</v>
      </c>
    </row>
    <row r="5139" spans="1:27" hidden="1" x14ac:dyDescent="0.3">
      <c r="A5139" s="8" t="s">
        <v>17</v>
      </c>
      <c r="B5139" s="8" t="s">
        <v>6415</v>
      </c>
      <c r="C5139" s="8" t="s">
        <v>6416</v>
      </c>
      <c r="D5139" s="8" t="s">
        <v>6419</v>
      </c>
      <c r="E5139" s="8" t="s">
        <v>6420</v>
      </c>
      <c r="F5139" s="29">
        <v>0.21238159986505001</v>
      </c>
      <c r="G5139" s="29">
        <v>1</v>
      </c>
      <c r="H5139" s="30">
        <v>73.146100000000004</v>
      </c>
      <c r="I5139" s="30">
        <v>11.005800000000001</v>
      </c>
      <c r="J5139" s="14">
        <v>210</v>
      </c>
      <c r="K5139" s="14">
        <v>44</v>
      </c>
      <c r="L5139" s="12">
        <v>0.15049999999999999</v>
      </c>
      <c r="M5139" s="7">
        <v>0.63482519000000004</v>
      </c>
      <c r="N5139" s="31">
        <v>0.5</v>
      </c>
      <c r="O5139" s="14">
        <f>IFERROR(VLOOKUP($C5139,'site totals'!$J$2:$K$607,2,FALSE),1)</f>
        <v>179.27879999999999</v>
      </c>
      <c r="P5139" s="32" t="s">
        <v>91</v>
      </c>
      <c r="Q5139" s="12">
        <v>0.2123815999</v>
      </c>
      <c r="R5139" s="29">
        <v>0.25</v>
      </c>
      <c r="S5139" s="2">
        <f>IF($A5139="site","",VLOOKUP($P5139,margin_ranges!$A$5:$D$10,4,FALSE)/100)</f>
        <v>0.29749999999999999</v>
      </c>
      <c r="T5139" s="6">
        <f>IF(A5139="placement",$J5139*MIN($Q5139,$S5139),"")</f>
        <v>44.600135979000001</v>
      </c>
      <c r="U5139" s="6">
        <f>IF($A5139="placement",T5139,SUMIF($C$10:$C$6209,$C5139,$T$10:$T$6209))</f>
        <v>44.600135979000001</v>
      </c>
      <c r="V5139" s="34">
        <f t="shared" si="242"/>
        <v>5.0157866800000006E-2</v>
      </c>
      <c r="W5139" s="24"/>
      <c r="X5139" s="2" t="str">
        <f>IFERROR(MIN(VLOOKUP($W5139,margin_ranges!$A$5:$D$10,4,FALSE),$Q5139*100)/100,"")</f>
        <v/>
      </c>
      <c r="Y5139" s="6">
        <f t="shared" si="240"/>
        <v>44.600135979000001</v>
      </c>
      <c r="Z5139" s="6">
        <f>IF($A5139="placement",Y5139,SUMIF($C$10:$C$6209,$C5139,$Y$10:$Y$6209))</f>
        <v>44.600135979000001</v>
      </c>
      <c r="AA5139" s="29">
        <f t="shared" si="241"/>
        <v>5.0157866800000006E-2</v>
      </c>
    </row>
    <row r="5140" spans="1:27" x14ac:dyDescent="0.3">
      <c r="A5140" s="16" t="s">
        <v>33</v>
      </c>
      <c r="B5140" s="16" t="s">
        <v>6415</v>
      </c>
      <c r="C5140" s="16" t="s">
        <v>6416</v>
      </c>
      <c r="D5140" s="8" t="s">
        <v>34</v>
      </c>
      <c r="E5140" s="16"/>
      <c r="F5140" s="17">
        <v>0.249999999999999</v>
      </c>
      <c r="G5140" s="17">
        <v>1</v>
      </c>
      <c r="H5140" s="36">
        <v>174.81780000000001</v>
      </c>
      <c r="I5140" s="36">
        <v>27.0608</v>
      </c>
      <c r="J5140" s="22">
        <v>384</v>
      </c>
      <c r="K5140" s="22">
        <v>82</v>
      </c>
      <c r="L5140" s="18">
        <v>0.15479999999999999</v>
      </c>
      <c r="M5140" s="19">
        <v>0.47321718000000002</v>
      </c>
      <c r="N5140" s="20">
        <v>0.35167700000000002</v>
      </c>
      <c r="O5140" s="22">
        <f>IFERROR(VLOOKUP($C5140,'site totals'!$J$2:$K$607,2,FALSE),1)</f>
        <v>179.27879999999999</v>
      </c>
      <c r="P5140" s="21"/>
      <c r="Q5140" s="18">
        <v>0.25683804710000002</v>
      </c>
      <c r="R5140" s="17">
        <v>0.25</v>
      </c>
      <c r="S5140" s="18" t="str">
        <f>IF($A5140="site","",VLOOKUP($P5140,margin_ranges!$A$5:$D$10,4,FALSE)/100)</f>
        <v/>
      </c>
      <c r="T5140" s="22" t="str">
        <f>IF(A5140="placement",$J5140*MIN($Q5140,$S5140),"")</f>
        <v/>
      </c>
      <c r="U5140" s="22">
        <f>IF($A5140="placement",T5140,SUMIF($C$10:$C$6209,$C5140,$T$10:$T$6209))</f>
        <v>92.651963334000001</v>
      </c>
      <c r="V5140" s="37">
        <f t="shared" si="242"/>
        <v>1.1625127312499872E-2</v>
      </c>
      <c r="W5140" s="38"/>
      <c r="X5140" s="18" t="str">
        <f>IFERROR(MIN(VLOOKUP($W5140,margin_ranges!$A$5:$D$10,4,FALSE),$Q5140*100)/100,"")</f>
        <v/>
      </c>
      <c r="Y5140" s="6" t="str">
        <f t="shared" si="240"/>
        <v/>
      </c>
      <c r="Z5140" s="6">
        <f>IF($A5140="placement",Y5140,SUMIF($C$10:$C$6209,$C5140,$Y$10:$Y$6209))</f>
        <v>92.651963334000001</v>
      </c>
      <c r="AA5140" s="17">
        <f t="shared" si="241"/>
        <v>1.1625127312499872E-2</v>
      </c>
    </row>
    <row r="5141" spans="1:27" hidden="1" x14ac:dyDescent="0.3">
      <c r="A5141" s="8" t="s">
        <v>17</v>
      </c>
      <c r="B5141" s="8" t="s">
        <v>10591</v>
      </c>
      <c r="C5141" s="8" t="s">
        <v>10592</v>
      </c>
      <c r="D5141" s="33" t="s">
        <v>10593</v>
      </c>
      <c r="E5141" s="8" t="s">
        <v>10594</v>
      </c>
      <c r="F5141" s="29">
        <v>0.21097883411260401</v>
      </c>
      <c r="G5141" s="29">
        <v>1</v>
      </c>
      <c r="H5141" s="30">
        <v>137.68010000000001</v>
      </c>
      <c r="I5141" s="30">
        <v>28.532900000000001</v>
      </c>
      <c r="J5141" s="14">
        <v>380</v>
      </c>
      <c r="K5141" s="14">
        <v>78</v>
      </c>
      <c r="L5141" s="12">
        <v>0.2072</v>
      </c>
      <c r="M5141" s="7">
        <v>0.44358758999999998</v>
      </c>
      <c r="N5141" s="31">
        <v>0.35</v>
      </c>
      <c r="O5141" s="14">
        <f>IFERROR(VLOOKUP($C5141,'site totals'!$J$2:$K$607,2,FALSE),1)</f>
        <v>177.19550000000001</v>
      </c>
      <c r="P5141" s="32" t="s">
        <v>91</v>
      </c>
      <c r="Q5141" s="12">
        <v>0.21097883410000001</v>
      </c>
      <c r="R5141" s="29">
        <v>0.3</v>
      </c>
      <c r="S5141" s="2">
        <f>IF($A5141="site","",VLOOKUP($P5141,margin_ranges!$A$5:$D$10,4,FALSE)/100)</f>
        <v>0.29749999999999999</v>
      </c>
      <c r="T5141" s="6">
        <f>IF(A5141="placement",$J5141*MIN($Q5141,$S5141),"")</f>
        <v>80.17195695800001</v>
      </c>
      <c r="U5141" s="6">
        <f>IF($A5141="placement",T5141,SUMIF($C$10:$C$6209,$C5141,$T$10:$T$6209))</f>
        <v>80.17195695800001</v>
      </c>
      <c r="V5141" s="34">
        <f t="shared" si="242"/>
        <v>0.12717309414285705</v>
      </c>
      <c r="W5141" s="24"/>
      <c r="X5141" s="2" t="str">
        <f>IFERROR(MIN(VLOOKUP($W5141,margin_ranges!$A$5:$D$10,4,FALSE),$Q5141*100)/100,"")</f>
        <v/>
      </c>
      <c r="Y5141" s="6">
        <f t="shared" si="240"/>
        <v>80.17195695800001</v>
      </c>
      <c r="Z5141" s="6">
        <f>IF($A5141="placement",Y5141,SUMIF($C$10:$C$6209,$C5141,$Y$10:$Y$6209))</f>
        <v>80.17195695800001</v>
      </c>
      <c r="AA5141" s="29">
        <f t="shared" si="241"/>
        <v>0.12717309414285705</v>
      </c>
    </row>
    <row r="5142" spans="1:27" x14ac:dyDescent="0.3">
      <c r="A5142" s="16" t="s">
        <v>33</v>
      </c>
      <c r="B5142" s="16" t="s">
        <v>10591</v>
      </c>
      <c r="C5142" s="16" t="s">
        <v>10592</v>
      </c>
      <c r="D5142" s="8" t="s">
        <v>34</v>
      </c>
      <c r="E5142" s="16"/>
      <c r="F5142" s="17">
        <v>0.21097883411260401</v>
      </c>
      <c r="G5142" s="17">
        <v>1</v>
      </c>
      <c r="H5142" s="36">
        <v>137.68010000000001</v>
      </c>
      <c r="I5142" s="36">
        <v>28.532900000000001</v>
      </c>
      <c r="J5142" s="22">
        <v>380</v>
      </c>
      <c r="K5142" s="22">
        <v>78</v>
      </c>
      <c r="L5142" s="18">
        <v>0.2072</v>
      </c>
      <c r="M5142" s="19">
        <v>0.44358758999999998</v>
      </c>
      <c r="N5142" s="20">
        <v>0.35</v>
      </c>
      <c r="O5142" s="22">
        <f>IFERROR(VLOOKUP($C5142,'site totals'!$J$2:$K$607,2,FALSE),1)</f>
        <v>177.19550000000001</v>
      </c>
      <c r="P5142" s="21"/>
      <c r="Q5142" s="18">
        <v>0.21097883410000001</v>
      </c>
      <c r="R5142" s="17">
        <v>0.3</v>
      </c>
      <c r="S5142" s="18" t="str">
        <f>IF($A5142="site","",VLOOKUP($P5142,margin_ranges!$A$5:$D$10,4,FALSE)/100)</f>
        <v/>
      </c>
      <c r="T5142" s="22" t="str">
        <f>IF(A5142="placement",$J5142*MIN($Q5142,$S5142),"")</f>
        <v/>
      </c>
      <c r="U5142" s="22">
        <f>IF($A5142="placement",T5142,SUMIF($C$10:$C$6209,$C5142,$T$10:$T$6209))</f>
        <v>80.17195695800001</v>
      </c>
      <c r="V5142" s="37">
        <f t="shared" si="242"/>
        <v>0.12717309414285705</v>
      </c>
      <c r="W5142" s="38"/>
      <c r="X5142" s="18" t="str">
        <f>IFERROR(MIN(VLOOKUP($W5142,margin_ranges!$A$5:$D$10,4,FALSE),$Q5142*100)/100,"")</f>
        <v/>
      </c>
      <c r="Y5142" s="6" t="str">
        <f t="shared" si="240"/>
        <v/>
      </c>
      <c r="Z5142" s="6">
        <f>IF($A5142="placement",Y5142,SUMIF($C$10:$C$6209,$C5142,$Y$10:$Y$6209))</f>
        <v>80.17195695800001</v>
      </c>
      <c r="AA5142" s="17">
        <f t="shared" si="241"/>
        <v>0.12717309414285705</v>
      </c>
    </row>
    <row r="5143" spans="1:27" hidden="1" x14ac:dyDescent="0.3">
      <c r="A5143" s="8" t="s">
        <v>17</v>
      </c>
      <c r="B5143" s="8" t="s">
        <v>10254</v>
      </c>
      <c r="C5143" s="8" t="s">
        <v>10255</v>
      </c>
      <c r="D5143" s="8" t="s">
        <v>10256</v>
      </c>
      <c r="E5143" s="8" t="s">
        <v>10257</v>
      </c>
      <c r="F5143" s="29">
        <v>0.28999999999999998</v>
      </c>
      <c r="G5143" s="29">
        <v>0</v>
      </c>
      <c r="H5143" s="30">
        <v>5.4874999999999998</v>
      </c>
      <c r="I5143" s="30">
        <v>1.4804999999999999</v>
      </c>
      <c r="J5143" s="14">
        <v>12</v>
      </c>
      <c r="K5143" s="14">
        <v>3</v>
      </c>
      <c r="L5143" s="12">
        <v>0.26979999999999998</v>
      </c>
      <c r="M5143" s="7">
        <v>0.26853862000000001</v>
      </c>
      <c r="N5143" s="31">
        <v>0.01</v>
      </c>
      <c r="O5143" s="14">
        <f>IFERROR(VLOOKUP($C5143,'site totals'!$J$2:$K$607,2,FALSE),1)</f>
        <v>172.36879999999999</v>
      </c>
      <c r="P5143" s="32" t="s">
        <v>22</v>
      </c>
      <c r="Q5143" s="12">
        <v>0.96276140860000003</v>
      </c>
      <c r="R5143" s="29">
        <v>0.28999999999999998</v>
      </c>
      <c r="S5143" s="2">
        <f>IF($A5143="site","",VLOOKUP($P5143,margin_ranges!$A$5:$D$10,4,FALSE)/100)</f>
        <v>0.29749999999999999</v>
      </c>
      <c r="T5143" s="6">
        <f>IF(A5143="placement",$J5143*MIN($Q5143,$S5143),"")</f>
        <v>3.57</v>
      </c>
      <c r="U5143" s="6">
        <f>IF($A5143="placement",T5143,SUMIF($C$10:$C$6209,$C5143,$T$10:$T$6209))</f>
        <v>3.57</v>
      </c>
      <c r="V5143" s="34">
        <f t="shared" si="242"/>
        <v>-1.0563380281690127E-2</v>
      </c>
      <c r="W5143" s="24"/>
      <c r="X5143" s="2" t="str">
        <f>IFERROR(MIN(VLOOKUP($W5143,margin_ranges!$A$5:$D$10,4,FALSE),$Q5143*100)/100,"")</f>
        <v/>
      </c>
      <c r="Y5143" s="6">
        <f t="shared" si="240"/>
        <v>3.57</v>
      </c>
      <c r="Z5143" s="6">
        <f>IF($A5143="placement",Y5143,SUMIF($C$10:$C$6209,$C5143,$Y$10:$Y$6209))</f>
        <v>3.57</v>
      </c>
      <c r="AA5143" s="29">
        <f t="shared" si="241"/>
        <v>-1.0563380281690127E-2</v>
      </c>
    </row>
    <row r="5144" spans="1:27" hidden="1" x14ac:dyDescent="0.3">
      <c r="A5144" s="8" t="s">
        <v>17</v>
      </c>
      <c r="B5144" s="8" t="s">
        <v>10254</v>
      </c>
      <c r="C5144" s="8" t="s">
        <v>10255</v>
      </c>
      <c r="D5144" s="8" t="s">
        <v>10258</v>
      </c>
      <c r="E5144" s="8" t="s">
        <v>10259</v>
      </c>
      <c r="F5144" s="29">
        <v>0.33999999999999903</v>
      </c>
      <c r="G5144" s="29">
        <v>0</v>
      </c>
      <c r="H5144" s="30">
        <v>7.5537999999999998</v>
      </c>
      <c r="I5144" s="30">
        <v>3.3719999999999999</v>
      </c>
      <c r="J5144" s="14">
        <v>49</v>
      </c>
      <c r="K5144" s="14">
        <v>15</v>
      </c>
      <c r="L5144" s="12">
        <v>0.44640000000000002</v>
      </c>
      <c r="M5144" s="7">
        <v>0.48790035999999998</v>
      </c>
      <c r="N5144" s="31">
        <v>0.01</v>
      </c>
      <c r="O5144" s="14">
        <f>IFERROR(VLOOKUP($C5144,'site totals'!$J$2:$K$607,2,FALSE),1)</f>
        <v>172.36879999999999</v>
      </c>
      <c r="P5144" s="32" t="s">
        <v>22</v>
      </c>
      <c r="Q5144" s="12">
        <v>0.97950401170000001</v>
      </c>
      <c r="R5144" s="29">
        <v>0.34</v>
      </c>
      <c r="S5144" s="2">
        <f>IF($A5144="site","",VLOOKUP($P5144,margin_ranges!$A$5:$D$10,4,FALSE)/100)</f>
        <v>0.29749999999999999</v>
      </c>
      <c r="T5144" s="6">
        <f>IF(A5144="placement",$J5144*MIN($Q5144,$S5144),"")</f>
        <v>14.577499999999999</v>
      </c>
      <c r="U5144" s="6">
        <f>IF($A5144="placement",T5144,SUMIF($C$10:$C$6209,$C5144,$T$10:$T$6209))</f>
        <v>14.577499999999999</v>
      </c>
      <c r="V5144" s="34">
        <f t="shared" si="242"/>
        <v>6.4393939393939448E-2</v>
      </c>
      <c r="W5144" s="24"/>
      <c r="X5144" s="2" t="str">
        <f>IFERROR(MIN(VLOOKUP($W5144,margin_ranges!$A$5:$D$10,4,FALSE),$Q5144*100)/100,"")</f>
        <v/>
      </c>
      <c r="Y5144" s="6">
        <f t="shared" si="240"/>
        <v>14.577499999999999</v>
      </c>
      <c r="Z5144" s="6">
        <f>IF($A5144="placement",Y5144,SUMIF($C$10:$C$6209,$C5144,$Y$10:$Y$6209))</f>
        <v>14.577499999999999</v>
      </c>
      <c r="AA5144" s="17">
        <f t="shared" si="241"/>
        <v>6.4393939393939448E-2</v>
      </c>
    </row>
    <row r="5145" spans="1:27" hidden="1" x14ac:dyDescent="0.3">
      <c r="A5145" s="8" t="s">
        <v>17</v>
      </c>
      <c r="B5145" s="8" t="s">
        <v>10254</v>
      </c>
      <c r="C5145" s="8" t="s">
        <v>10255</v>
      </c>
      <c r="D5145" s="8" t="s">
        <v>10260</v>
      </c>
      <c r="E5145" s="8" t="s">
        <v>10261</v>
      </c>
      <c r="F5145" s="29">
        <v>0.33999999999999903</v>
      </c>
      <c r="G5145" s="29">
        <v>1</v>
      </c>
      <c r="H5145" s="30">
        <v>57.897300000000001</v>
      </c>
      <c r="I5145" s="30">
        <v>22.6264</v>
      </c>
      <c r="J5145" s="14">
        <v>308</v>
      </c>
      <c r="K5145" s="14">
        <v>94</v>
      </c>
      <c r="L5145" s="12">
        <v>0.39079999999999998</v>
      </c>
      <c r="M5145" s="7">
        <v>0.45386241999999999</v>
      </c>
      <c r="N5145" s="31">
        <v>0.01</v>
      </c>
      <c r="O5145" s="14">
        <f>IFERROR(VLOOKUP($C5145,'site totals'!$J$2:$K$607,2,FALSE),1)</f>
        <v>172.36879999999999</v>
      </c>
      <c r="P5145" s="32" t="s">
        <v>22</v>
      </c>
      <c r="Q5145" s="12">
        <v>0.97796689160000005</v>
      </c>
      <c r="R5145" s="29">
        <v>0.34</v>
      </c>
      <c r="S5145" s="2">
        <f>IF($A5145="site","",VLOOKUP($P5145,margin_ranges!$A$5:$D$10,4,FALSE)/100)</f>
        <v>0.29749999999999999</v>
      </c>
      <c r="T5145" s="6">
        <f>IF(A5145="placement",$J5145*MIN($Q5145,$S5145),"")</f>
        <v>91.63</v>
      </c>
      <c r="U5145" s="6">
        <f>IF($A5145="placement",T5145,SUMIF($C$10:$C$6209,$C5145,$T$10:$T$6209))</f>
        <v>91.63</v>
      </c>
      <c r="V5145" s="34">
        <f t="shared" si="242"/>
        <v>6.439393939393967E-2</v>
      </c>
      <c r="W5145" s="24"/>
      <c r="X5145" s="2" t="str">
        <f>IFERROR(MIN(VLOOKUP($W5145,margin_ranges!$A$5:$D$10,4,FALSE),$Q5145*100)/100,"")</f>
        <v/>
      </c>
      <c r="Y5145" s="6">
        <f t="shared" si="240"/>
        <v>91.63</v>
      </c>
      <c r="Z5145" s="6">
        <f>IF($A5145="placement",Y5145,SUMIF($C$10:$C$6209,$C5145,$Y$10:$Y$6209))</f>
        <v>91.63</v>
      </c>
      <c r="AA5145" s="17">
        <f t="shared" si="241"/>
        <v>6.439393939393967E-2</v>
      </c>
    </row>
    <row r="5146" spans="1:27" x14ac:dyDescent="0.3">
      <c r="A5146" s="16" t="s">
        <v>33</v>
      </c>
      <c r="B5146" s="16" t="s">
        <v>10254</v>
      </c>
      <c r="C5146" s="16" t="s">
        <v>10255</v>
      </c>
      <c r="D5146" s="8" t="s">
        <v>34</v>
      </c>
      <c r="E5146" s="16"/>
      <c r="F5146" s="17">
        <v>0.338385438664073</v>
      </c>
      <c r="G5146" s="17">
        <v>0.83408366</v>
      </c>
      <c r="H5146" s="36">
        <v>70.938599999999994</v>
      </c>
      <c r="I5146" s="36">
        <v>27.478899999999999</v>
      </c>
      <c r="J5146" s="22">
        <v>369</v>
      </c>
      <c r="K5146" s="22">
        <v>112</v>
      </c>
      <c r="L5146" s="18">
        <v>0.38740000000000002</v>
      </c>
      <c r="M5146" s="19">
        <v>0.44805447999999998</v>
      </c>
      <c r="N5146" s="20">
        <v>0.01</v>
      </c>
      <c r="O5146" s="22">
        <f>IFERROR(VLOOKUP($C5146,'site totals'!$J$2:$K$607,2,FALSE),1)</f>
        <v>172.36879999999999</v>
      </c>
      <c r="P5146" s="21"/>
      <c r="Q5146" s="18">
        <v>0.97768128570000001</v>
      </c>
      <c r="R5146" s="17">
        <v>0.33839999999999998</v>
      </c>
      <c r="S5146" s="18" t="str">
        <f>IF($A5146="site","",VLOOKUP($P5146,margin_ranges!$A$5:$D$10,4,FALSE)/100)</f>
        <v/>
      </c>
      <c r="T5146" s="22" t="str">
        <f>IF(A5146="placement",$J5146*MIN($Q5146,$S5146),"")</f>
        <v/>
      </c>
      <c r="U5146" s="22">
        <f>IF($A5146="placement",T5146,SUMIF($C$10:$C$6209,$C5146,$T$10:$T$6209))</f>
        <v>109.77749999999999</v>
      </c>
      <c r="V5146" s="37">
        <f t="shared" si="242"/>
        <v>6.1819830713422119E-2</v>
      </c>
      <c r="W5146" s="38"/>
      <c r="X5146" s="18" t="str">
        <f>IFERROR(MIN(VLOOKUP($W5146,margin_ranges!$A$5:$D$10,4,FALSE),$Q5146*100)/100,"")</f>
        <v/>
      </c>
      <c r="Y5146" s="6" t="str">
        <f t="shared" si="240"/>
        <v/>
      </c>
      <c r="Z5146" s="6">
        <f>IF($A5146="placement",Y5146,SUMIF($C$10:$C$6209,$C5146,$Y$10:$Y$6209))</f>
        <v>109.77749999999999</v>
      </c>
      <c r="AA5146" s="17">
        <f t="shared" si="241"/>
        <v>6.1819830713422119E-2</v>
      </c>
    </row>
    <row r="5147" spans="1:27" hidden="1" x14ac:dyDescent="0.3">
      <c r="A5147" s="8" t="s">
        <v>17</v>
      </c>
      <c r="B5147" s="8" t="s">
        <v>9105</v>
      </c>
      <c r="C5147" s="8" t="s">
        <v>9106</v>
      </c>
      <c r="D5147" s="8" t="s">
        <v>9107</v>
      </c>
      <c r="E5147" s="8" t="s">
        <v>9108</v>
      </c>
      <c r="F5147" s="29">
        <v>0.25</v>
      </c>
      <c r="G5147" s="29">
        <v>0</v>
      </c>
      <c r="H5147" s="30">
        <v>36.261099999999999</v>
      </c>
      <c r="I5147" s="30">
        <v>8.9746000000000006</v>
      </c>
      <c r="J5147" s="14">
        <v>364</v>
      </c>
      <c r="K5147" s="14">
        <v>90</v>
      </c>
      <c r="L5147" s="12">
        <v>0.2475</v>
      </c>
      <c r="M5147" s="7">
        <v>1.3536965299999999</v>
      </c>
      <c r="N5147" s="31">
        <v>1</v>
      </c>
      <c r="O5147" s="14">
        <f>IFERROR(VLOOKUP($C5147,'site totals'!$J$2:$K$607,2,FALSE),1)</f>
        <v>171.35480000000001</v>
      </c>
      <c r="P5147" s="32" t="s">
        <v>94</v>
      </c>
      <c r="Q5147" s="12">
        <v>0.26128199279999997</v>
      </c>
      <c r="R5147" s="29">
        <v>0.25</v>
      </c>
      <c r="S5147" s="2">
        <f>IF($A5147="site","",VLOOKUP($P5147,margin_ranges!$A$5:$D$10,4,FALSE)/100)</f>
        <v>0.19750000000000001</v>
      </c>
      <c r="T5147" s="6">
        <f>IF(A5147="placement",$J5147*MIN($Q5147,$S5147),"")</f>
        <v>71.89</v>
      </c>
      <c r="U5147" s="6">
        <f>IF($A5147="placement",T5147,SUMIF($C$10:$C$6209,$C5147,$T$10:$T$6209))</f>
        <v>71.89</v>
      </c>
      <c r="V5147" s="34">
        <f t="shared" si="242"/>
        <v>7.0000000000000062E-2</v>
      </c>
      <c r="W5147" s="24"/>
      <c r="X5147" s="2" t="str">
        <f>IFERROR(MIN(VLOOKUP($W5147,margin_ranges!$A$5:$D$10,4,FALSE),$Q5147*100)/100,"")</f>
        <v/>
      </c>
      <c r="Y5147" s="6">
        <f t="shared" si="240"/>
        <v>71.89</v>
      </c>
      <c r="Z5147" s="6">
        <f>IF($A5147="placement",Y5147,SUMIF($C$10:$C$6209,$C5147,$Y$10:$Y$6209))</f>
        <v>71.89</v>
      </c>
      <c r="AA5147" s="29">
        <f t="shared" si="241"/>
        <v>7.0000000000000062E-2</v>
      </c>
    </row>
    <row r="5148" spans="1:27" x14ac:dyDescent="0.3">
      <c r="A5148" s="16" t="s">
        <v>33</v>
      </c>
      <c r="B5148" s="16" t="s">
        <v>9105</v>
      </c>
      <c r="C5148" s="16" t="s">
        <v>9106</v>
      </c>
      <c r="D5148" s="8" t="s">
        <v>34</v>
      </c>
      <c r="E5148" s="16"/>
      <c r="F5148" s="17">
        <v>0.249999999999999</v>
      </c>
      <c r="G5148" s="17">
        <v>0</v>
      </c>
      <c r="H5148" s="36">
        <v>38.308100000000003</v>
      </c>
      <c r="I5148" s="36">
        <v>9.1616999999999997</v>
      </c>
      <c r="J5148" s="22">
        <v>367</v>
      </c>
      <c r="K5148" s="22">
        <v>91</v>
      </c>
      <c r="L5148" s="18">
        <v>0.2392</v>
      </c>
      <c r="M5148" s="19">
        <v>1.33595397</v>
      </c>
      <c r="N5148" s="20">
        <v>0.981545</v>
      </c>
      <c r="O5148" s="22">
        <f>IFERROR(VLOOKUP($C5148,'site totals'!$J$2:$K$607,2,FALSE),1)</f>
        <v>171.35480000000001</v>
      </c>
      <c r="P5148" s="21"/>
      <c r="Q5148" s="18">
        <v>0.26528531509999997</v>
      </c>
      <c r="R5148" s="17">
        <v>0.25</v>
      </c>
      <c r="S5148" s="18" t="str">
        <f>IF($A5148="site","",VLOOKUP($P5148,margin_ranges!$A$5:$D$10,4,FALSE)/100)</f>
        <v/>
      </c>
      <c r="T5148" s="22" t="str">
        <f>IF(A5148="placement",$J5148*MIN($Q5148,$S5148),"")</f>
        <v/>
      </c>
      <c r="U5148" s="22">
        <f>IF($A5148="placement",T5148,SUMIF($C$10:$C$6209,$C5148,$T$10:$T$6209))</f>
        <v>71.89</v>
      </c>
      <c r="V5148" s="37">
        <f t="shared" si="242"/>
        <v>7.2152588555858266E-2</v>
      </c>
      <c r="W5148" s="38"/>
      <c r="X5148" s="18" t="str">
        <f>IFERROR(MIN(VLOOKUP($W5148,margin_ranges!$A$5:$D$10,4,FALSE),$Q5148*100)/100,"")</f>
        <v/>
      </c>
      <c r="Y5148" s="6" t="str">
        <f t="shared" si="240"/>
        <v/>
      </c>
      <c r="Z5148" s="6">
        <f>IF($A5148="placement",Y5148,SUMIF($C$10:$C$6209,$C5148,$Y$10:$Y$6209))</f>
        <v>71.89</v>
      </c>
      <c r="AA5148" s="17">
        <f t="shared" si="241"/>
        <v>7.2152588555858266E-2</v>
      </c>
    </row>
    <row r="5149" spans="1:27" hidden="1" x14ac:dyDescent="0.3">
      <c r="A5149" s="8" t="s">
        <v>17</v>
      </c>
      <c r="B5149" s="8" t="s">
        <v>8656</v>
      </c>
      <c r="C5149" s="8" t="s">
        <v>8657</v>
      </c>
      <c r="D5149" s="8" t="s">
        <v>8658</v>
      </c>
      <c r="E5149" s="8" t="s">
        <v>8659</v>
      </c>
      <c r="F5149" s="29">
        <v>0.38999999999999901</v>
      </c>
      <c r="G5149" s="29">
        <v>1</v>
      </c>
      <c r="H5149" s="30">
        <v>76.537899999999993</v>
      </c>
      <c r="I5149" s="30">
        <v>12.305400000000001</v>
      </c>
      <c r="J5149" s="14">
        <v>366</v>
      </c>
      <c r="K5149" s="14">
        <v>130</v>
      </c>
      <c r="L5149" s="12">
        <v>0.1608</v>
      </c>
      <c r="M5149" s="7">
        <v>0.99075089000000005</v>
      </c>
      <c r="N5149" s="31">
        <v>0.12</v>
      </c>
      <c r="O5149" s="14">
        <f>IFERROR(VLOOKUP($C5149,'site totals'!$J$2:$K$607,2,FALSE),1)</f>
        <v>170.68260000000001</v>
      </c>
      <c r="P5149" s="32" t="s">
        <v>22</v>
      </c>
      <c r="Q5149" s="12">
        <v>0.87887974520000001</v>
      </c>
      <c r="R5149" s="29">
        <v>0.39</v>
      </c>
      <c r="S5149" s="2">
        <f>IF($A5149="site","",VLOOKUP($P5149,margin_ranges!$A$5:$D$10,4,FALSE)/100)</f>
        <v>0.29749999999999999</v>
      </c>
      <c r="T5149" s="6">
        <f>IF(A5149="placement",$J5149*MIN($Q5149,$S5149),"")</f>
        <v>108.88499999999999</v>
      </c>
      <c r="U5149" s="6">
        <f>IF($A5149="placement",T5149,SUMIF($C$10:$C$6209,$C5149,$T$10:$T$6209))</f>
        <v>108.88499999999999</v>
      </c>
      <c r="V5149" s="34">
        <f t="shared" si="242"/>
        <v>0.15163934426229519</v>
      </c>
      <c r="W5149" s="24"/>
      <c r="X5149" s="2" t="str">
        <f>IFERROR(MIN(VLOOKUP($W5149,margin_ranges!$A$5:$D$10,4,FALSE),$Q5149*100)/100,"")</f>
        <v/>
      </c>
      <c r="Y5149" s="6">
        <f t="shared" si="240"/>
        <v>108.88499999999999</v>
      </c>
      <c r="Z5149" s="6">
        <f>IF($A5149="placement",Y5149,SUMIF($C$10:$C$6209,$C5149,$Y$10:$Y$6209))</f>
        <v>108.88499999999999</v>
      </c>
      <c r="AA5149" s="29">
        <f t="shared" si="241"/>
        <v>0.15163934426229519</v>
      </c>
    </row>
    <row r="5150" spans="1:27" x14ac:dyDescent="0.3">
      <c r="A5150" s="16" t="s">
        <v>33</v>
      </c>
      <c r="B5150" s="16" t="s">
        <v>8656</v>
      </c>
      <c r="C5150" s="16" t="s">
        <v>8657</v>
      </c>
      <c r="D5150" s="8" t="s">
        <v>34</v>
      </c>
      <c r="E5150" s="16"/>
      <c r="F5150" s="17">
        <v>0.38999999999999901</v>
      </c>
      <c r="G5150" s="17">
        <v>1</v>
      </c>
      <c r="H5150" s="36">
        <v>76.537899999999993</v>
      </c>
      <c r="I5150" s="36">
        <v>12.305400000000001</v>
      </c>
      <c r="J5150" s="22">
        <v>366</v>
      </c>
      <c r="K5150" s="22">
        <v>130</v>
      </c>
      <c r="L5150" s="18">
        <v>0.1608</v>
      </c>
      <c r="M5150" s="19">
        <v>0.99075089000000005</v>
      </c>
      <c r="N5150" s="20">
        <v>0.12</v>
      </c>
      <c r="O5150" s="22">
        <f>IFERROR(VLOOKUP($C5150,'site totals'!$J$2:$K$607,2,FALSE),1)</f>
        <v>170.68260000000001</v>
      </c>
      <c r="P5150" s="21"/>
      <c r="Q5150" s="18">
        <v>0.87887974520000001</v>
      </c>
      <c r="R5150" s="17">
        <v>0.39</v>
      </c>
      <c r="S5150" s="18" t="str">
        <f>IF($A5150="site","",VLOOKUP($P5150,margin_ranges!$A$5:$D$10,4,FALSE)/100)</f>
        <v/>
      </c>
      <c r="T5150" s="22" t="str">
        <f>IF(A5150="placement",$J5150*MIN($Q5150,$S5150),"")</f>
        <v/>
      </c>
      <c r="U5150" s="22">
        <f>IF($A5150="placement",T5150,SUMIF($C$10:$C$6209,$C5150,$T$10:$T$6209))</f>
        <v>108.88499999999999</v>
      </c>
      <c r="V5150" s="37">
        <f t="shared" si="242"/>
        <v>0.15163934426229519</v>
      </c>
      <c r="W5150" s="38"/>
      <c r="X5150" s="18" t="str">
        <f>IFERROR(MIN(VLOOKUP($W5150,margin_ranges!$A$5:$D$10,4,FALSE),$Q5150*100)/100,"")</f>
        <v/>
      </c>
      <c r="Y5150" s="6" t="str">
        <f t="shared" si="240"/>
        <v/>
      </c>
      <c r="Z5150" s="6">
        <f>IF($A5150="placement",Y5150,SUMIF($C$10:$C$6209,$C5150,$Y$10:$Y$6209))</f>
        <v>108.88499999999999</v>
      </c>
      <c r="AA5150" s="17">
        <f t="shared" si="241"/>
        <v>0.15163934426229519</v>
      </c>
    </row>
    <row r="5151" spans="1:27" hidden="1" x14ac:dyDescent="0.3">
      <c r="A5151" s="8" t="s">
        <v>17</v>
      </c>
      <c r="B5151" s="8" t="s">
        <v>4985</v>
      </c>
      <c r="C5151" s="8" t="s">
        <v>4986</v>
      </c>
      <c r="D5151" s="8" t="s">
        <v>4991</v>
      </c>
      <c r="E5151" s="8" t="s">
        <v>4992</v>
      </c>
      <c r="F5151" s="29">
        <v>0.249999999999999</v>
      </c>
      <c r="G5151" s="29">
        <v>0</v>
      </c>
      <c r="H5151" s="30">
        <v>6.1786000000000003</v>
      </c>
      <c r="I5151" s="30">
        <v>0.49230000000000002</v>
      </c>
      <c r="J5151" s="14">
        <v>13</v>
      </c>
      <c r="K5151" s="14">
        <v>3</v>
      </c>
      <c r="L5151" s="12">
        <v>7.9699999999999993E-2</v>
      </c>
      <c r="M5151" s="7">
        <v>0.87704585000000002</v>
      </c>
      <c r="N5151" s="31">
        <v>0.4</v>
      </c>
      <c r="O5151" s="14">
        <f>IFERROR(VLOOKUP($C5151,'site totals'!$J$2:$K$607,2,FALSE),1)</f>
        <v>169.447</v>
      </c>
      <c r="P5151" s="32" t="s">
        <v>91</v>
      </c>
      <c r="Q5151" s="12">
        <v>0.54392350199999995</v>
      </c>
      <c r="R5151" s="29">
        <v>0.25</v>
      </c>
      <c r="S5151" s="2">
        <f>IF($A5151="site","",VLOOKUP($P5151,margin_ranges!$A$5:$D$10,4,FALSE)/100)</f>
        <v>0.29749999999999999</v>
      </c>
      <c r="T5151" s="6">
        <f>IF(A5151="placement",$J5151*MIN($Q5151,$S5151),"")</f>
        <v>3.8674999999999997</v>
      </c>
      <c r="U5151" s="6">
        <f>IF($A5151="placement",T5151,SUMIF($C$10:$C$6209,$C5151,$T$10:$T$6209))</f>
        <v>3.8674999999999997</v>
      </c>
      <c r="V5151" s="34">
        <f t="shared" si="242"/>
        <v>-6.3333333333333353E-2</v>
      </c>
      <c r="W5151" s="24"/>
      <c r="X5151" s="2" t="str">
        <f>IFERROR(MIN(VLOOKUP($W5151,margin_ranges!$A$5:$D$10,4,FALSE),$Q5151*100)/100,"")</f>
        <v/>
      </c>
      <c r="Y5151" s="6">
        <f t="shared" si="240"/>
        <v>3.8674999999999997</v>
      </c>
      <c r="Z5151" s="6">
        <f>IF($A5151="placement",Y5151,SUMIF($C$10:$C$6209,$C5151,$Y$10:$Y$6209))</f>
        <v>3.8674999999999997</v>
      </c>
      <c r="AA5151" s="29">
        <f t="shared" si="241"/>
        <v>-6.3333333333333353E-2</v>
      </c>
    </row>
    <row r="5152" spans="1:27" hidden="1" x14ac:dyDescent="0.3">
      <c r="A5152" s="8" t="s">
        <v>17</v>
      </c>
      <c r="B5152" s="8" t="s">
        <v>4985</v>
      </c>
      <c r="C5152" s="8" t="s">
        <v>4986</v>
      </c>
      <c r="D5152" s="8" t="s">
        <v>4997</v>
      </c>
      <c r="E5152" s="8" t="s">
        <v>4998</v>
      </c>
      <c r="F5152" s="29">
        <v>0.3</v>
      </c>
      <c r="G5152" s="29">
        <v>0</v>
      </c>
      <c r="H5152" s="30">
        <v>3.8288000000000002</v>
      </c>
      <c r="I5152" s="30">
        <v>0.61919999999999997</v>
      </c>
      <c r="J5152" s="14">
        <v>10</v>
      </c>
      <c r="K5152" s="14">
        <v>3</v>
      </c>
      <c r="L5152" s="12">
        <v>0.16170000000000001</v>
      </c>
      <c r="M5152" s="7">
        <v>0.55904949000000004</v>
      </c>
      <c r="N5152" s="31">
        <v>0.2</v>
      </c>
      <c r="O5152" s="14">
        <f>IFERROR(VLOOKUP($C5152,'site totals'!$J$2:$K$607,2,FALSE),1)</f>
        <v>169.447</v>
      </c>
      <c r="P5152" s="32" t="s">
        <v>91</v>
      </c>
      <c r="Q5152" s="12">
        <v>0.64224991750000004</v>
      </c>
      <c r="R5152" s="29">
        <v>0.3</v>
      </c>
      <c r="S5152" s="2">
        <f>IF($A5152="site","",VLOOKUP($P5152,margin_ranges!$A$5:$D$10,4,FALSE)/100)</f>
        <v>0.29749999999999999</v>
      </c>
      <c r="T5152" s="6">
        <f>IF(A5152="placement",$J5152*MIN($Q5152,$S5152),"")</f>
        <v>2.9749999999999996</v>
      </c>
      <c r="U5152" s="6">
        <f>IF($A5152="placement",T5152,SUMIF($C$10:$C$6209,$C5152,$T$10:$T$6209))</f>
        <v>2.9749999999999996</v>
      </c>
      <c r="V5152" s="34">
        <f t="shared" si="242"/>
        <v>3.5714285714285587E-3</v>
      </c>
      <c r="W5152" s="24"/>
      <c r="X5152" s="2" t="str">
        <f>IFERROR(MIN(VLOOKUP($W5152,margin_ranges!$A$5:$D$10,4,FALSE),$Q5152*100)/100,"")</f>
        <v/>
      </c>
      <c r="Y5152" s="6">
        <f t="shared" ref="Y5152:Y5215" si="243">IF(A5152="placement",IF($X5152="",$T5152,$J5152*MIN($Q5152,$X5152)),"")</f>
        <v>2.9749999999999996</v>
      </c>
      <c r="Z5152" s="6">
        <f>IF($A5152="placement",Y5152,SUMIF($C$10:$C$6209,$C5152,$Y$10:$Y$6209))</f>
        <v>2.9749999999999996</v>
      </c>
      <c r="AA5152" s="29">
        <f t="shared" ref="AA5152:AA5215" si="244">($J5152-$Z5152)/($J5152*(1-$R5152))-1</f>
        <v>3.5714285714285587E-3</v>
      </c>
    </row>
    <row r="5153" spans="1:27" hidden="1" x14ac:dyDescent="0.3">
      <c r="A5153" s="8" t="s">
        <v>17</v>
      </c>
      <c r="B5153" s="8" t="s">
        <v>4985</v>
      </c>
      <c r="C5153" s="8" t="s">
        <v>4986</v>
      </c>
      <c r="D5153" s="8" t="s">
        <v>4987</v>
      </c>
      <c r="E5153" s="8" t="s">
        <v>4988</v>
      </c>
      <c r="F5153" s="29">
        <v>0.3</v>
      </c>
      <c r="G5153" s="29">
        <v>0</v>
      </c>
      <c r="H5153" s="30">
        <v>7.3418000000000001</v>
      </c>
      <c r="I5153" s="30">
        <v>1.0499000000000001</v>
      </c>
      <c r="J5153" s="14">
        <v>22</v>
      </c>
      <c r="K5153" s="14">
        <v>7</v>
      </c>
      <c r="L5153" s="12">
        <v>0.14299999999999999</v>
      </c>
      <c r="M5153" s="7">
        <v>0.68792434999999996</v>
      </c>
      <c r="N5153" s="31">
        <v>0.3</v>
      </c>
      <c r="O5153" s="14">
        <f>IFERROR(VLOOKUP($C5153,'site totals'!$J$2:$K$607,2,FALSE),1)</f>
        <v>169.447</v>
      </c>
      <c r="P5153" s="32" t="s">
        <v>91</v>
      </c>
      <c r="Q5153" s="12">
        <v>0.56390553610000005</v>
      </c>
      <c r="R5153" s="29">
        <v>0.3</v>
      </c>
      <c r="S5153" s="2">
        <f>IF($A5153="site","",VLOOKUP($P5153,margin_ranges!$A$5:$D$10,4,FALSE)/100)</f>
        <v>0.29749999999999999</v>
      </c>
      <c r="T5153" s="6">
        <f>IF(A5153="placement",$J5153*MIN($Q5153,$S5153),"")</f>
        <v>6.5449999999999999</v>
      </c>
      <c r="U5153" s="6">
        <f>IF($A5153="placement",T5153,SUMIF($C$10:$C$6209,$C5153,$T$10:$T$6209))</f>
        <v>6.5449999999999999</v>
      </c>
      <c r="V5153" s="34">
        <f t="shared" si="242"/>
        <v>3.5714285714285587E-3</v>
      </c>
      <c r="W5153" s="24"/>
      <c r="X5153" s="2" t="str">
        <f>IFERROR(MIN(VLOOKUP($W5153,margin_ranges!$A$5:$D$10,4,FALSE),$Q5153*100)/100,"")</f>
        <v/>
      </c>
      <c r="Y5153" s="6">
        <f t="shared" si="243"/>
        <v>6.5449999999999999</v>
      </c>
      <c r="Z5153" s="6">
        <f>IF($A5153="placement",Y5153,SUMIF($C$10:$C$6209,$C5153,$Y$10:$Y$6209))</f>
        <v>6.5449999999999999</v>
      </c>
      <c r="AA5153" s="29">
        <f t="shared" si="244"/>
        <v>3.5714285714285587E-3</v>
      </c>
    </row>
    <row r="5154" spans="1:27" hidden="1" x14ac:dyDescent="0.3">
      <c r="A5154" s="8" t="s">
        <v>17</v>
      </c>
      <c r="B5154" s="8" t="s">
        <v>4985</v>
      </c>
      <c r="C5154" s="8" t="s">
        <v>4986</v>
      </c>
      <c r="D5154" s="8" t="s">
        <v>4989</v>
      </c>
      <c r="E5154" s="8" t="s">
        <v>4990</v>
      </c>
      <c r="F5154" s="29">
        <v>0.3</v>
      </c>
      <c r="G5154" s="29">
        <v>0</v>
      </c>
      <c r="H5154" s="30">
        <v>12.453900000000001</v>
      </c>
      <c r="I5154" s="30">
        <v>4.7556000000000003</v>
      </c>
      <c r="J5154" s="14">
        <v>35</v>
      </c>
      <c r="K5154" s="14">
        <v>11</v>
      </c>
      <c r="L5154" s="12">
        <v>0.38190000000000002</v>
      </c>
      <c r="M5154" s="7">
        <v>0.24611363999999999</v>
      </c>
      <c r="N5154" s="31">
        <v>0.01</v>
      </c>
      <c r="O5154" s="14">
        <f>IFERROR(VLOOKUP($C5154,'site totals'!$J$2:$K$607,2,FALSE),1)</f>
        <v>169.447</v>
      </c>
      <c r="P5154" s="32" t="s">
        <v>91</v>
      </c>
      <c r="Q5154" s="12">
        <v>0.95936836319999996</v>
      </c>
      <c r="R5154" s="29">
        <v>0.3</v>
      </c>
      <c r="S5154" s="2">
        <f>IF($A5154="site","",VLOOKUP($P5154,margin_ranges!$A$5:$D$10,4,FALSE)/100)</f>
        <v>0.29749999999999999</v>
      </c>
      <c r="T5154" s="6">
        <f>IF(A5154="placement",$J5154*MIN($Q5154,$S5154),"")</f>
        <v>10.4125</v>
      </c>
      <c r="U5154" s="6">
        <f>IF($A5154="placement",T5154,SUMIF($C$10:$C$6209,$C5154,$T$10:$T$6209))</f>
        <v>10.4125</v>
      </c>
      <c r="V5154" s="34">
        <f t="shared" si="242"/>
        <v>3.5714285714285587E-3</v>
      </c>
      <c r="W5154" s="24"/>
      <c r="X5154" s="2" t="str">
        <f>IFERROR(MIN(VLOOKUP($W5154,margin_ranges!$A$5:$D$10,4,FALSE),$Q5154*100)/100,"")</f>
        <v/>
      </c>
      <c r="Y5154" s="6">
        <f t="shared" si="243"/>
        <v>10.4125</v>
      </c>
      <c r="Z5154" s="6">
        <f>IF($A5154="placement",Y5154,SUMIF($C$10:$C$6209,$C5154,$Y$10:$Y$6209))</f>
        <v>10.4125</v>
      </c>
      <c r="AA5154" s="29">
        <f t="shared" si="244"/>
        <v>3.5714285714285587E-3</v>
      </c>
    </row>
    <row r="5155" spans="1:27" hidden="1" x14ac:dyDescent="0.3">
      <c r="A5155" s="8" t="s">
        <v>17</v>
      </c>
      <c r="B5155" s="8" t="s">
        <v>4985</v>
      </c>
      <c r="C5155" s="8" t="s">
        <v>4986</v>
      </c>
      <c r="D5155" s="8" t="s">
        <v>4995</v>
      </c>
      <c r="E5155" s="8" t="s">
        <v>4996</v>
      </c>
      <c r="F5155" s="29">
        <v>0.35</v>
      </c>
      <c r="G5155" s="29">
        <v>0</v>
      </c>
      <c r="H5155" s="30">
        <v>11.317</v>
      </c>
      <c r="I5155" s="30">
        <v>1.0546</v>
      </c>
      <c r="J5155" s="14">
        <v>24</v>
      </c>
      <c r="K5155" s="14">
        <v>8</v>
      </c>
      <c r="L5155" s="12">
        <v>9.3200000000000005E-2</v>
      </c>
      <c r="M5155" s="7">
        <v>0.75972909</v>
      </c>
      <c r="N5155" s="31">
        <v>0.4</v>
      </c>
      <c r="O5155" s="14">
        <f>IFERROR(VLOOKUP($C5155,'site totals'!$J$2:$K$607,2,FALSE),1)</f>
        <v>169.447</v>
      </c>
      <c r="P5155" s="32" t="s">
        <v>91</v>
      </c>
      <c r="Q5155" s="12">
        <v>0.47349653219999999</v>
      </c>
      <c r="R5155" s="29">
        <v>0.35</v>
      </c>
      <c r="S5155" s="2">
        <f>IF($A5155="site","",VLOOKUP($P5155,margin_ranges!$A$5:$D$10,4,FALSE)/100)</f>
        <v>0.29749999999999999</v>
      </c>
      <c r="T5155" s="6">
        <f>IF(A5155="placement",$J5155*MIN($Q5155,$S5155),"")</f>
        <v>7.14</v>
      </c>
      <c r="U5155" s="6">
        <f>IF($A5155="placement",T5155,SUMIF($C$10:$C$6209,$C5155,$T$10:$T$6209))</f>
        <v>7.14</v>
      </c>
      <c r="V5155" s="34">
        <f t="shared" si="242"/>
        <v>8.0769230769230704E-2</v>
      </c>
      <c r="W5155" s="24"/>
      <c r="X5155" s="2" t="str">
        <f>IFERROR(MIN(VLOOKUP($W5155,margin_ranges!$A$5:$D$10,4,FALSE),$Q5155*100)/100,"")</f>
        <v/>
      </c>
      <c r="Y5155" s="6">
        <f t="shared" si="243"/>
        <v>7.14</v>
      </c>
      <c r="Z5155" s="6">
        <f>IF($A5155="placement",Y5155,SUMIF($C$10:$C$6209,$C5155,$Y$10:$Y$6209))</f>
        <v>7.14</v>
      </c>
      <c r="AA5155" s="29">
        <f t="shared" si="244"/>
        <v>8.0769230769230704E-2</v>
      </c>
    </row>
    <row r="5156" spans="1:27" hidden="1" x14ac:dyDescent="0.3">
      <c r="A5156" s="8" t="s">
        <v>17</v>
      </c>
      <c r="B5156" s="8" t="s">
        <v>4985</v>
      </c>
      <c r="C5156" s="8" t="s">
        <v>4986</v>
      </c>
      <c r="D5156" s="8" t="s">
        <v>4993</v>
      </c>
      <c r="E5156" s="8" t="s">
        <v>4994</v>
      </c>
      <c r="F5156" s="29">
        <v>0.35</v>
      </c>
      <c r="G5156" s="29">
        <v>1</v>
      </c>
      <c r="H5156" s="30">
        <v>180.3468</v>
      </c>
      <c r="I5156" s="30">
        <v>9.5944000000000003</v>
      </c>
      <c r="J5156" s="14">
        <v>259</v>
      </c>
      <c r="K5156" s="14">
        <v>91</v>
      </c>
      <c r="L5156" s="12">
        <v>5.3199999999999997E-2</v>
      </c>
      <c r="M5156" s="7">
        <v>0.89964189999999999</v>
      </c>
      <c r="N5156" s="31">
        <v>0.4</v>
      </c>
      <c r="O5156" s="14">
        <f>IFERROR(VLOOKUP($C5156,'site totals'!$J$2:$K$607,2,FALSE),1)</f>
        <v>169.447</v>
      </c>
      <c r="P5156" s="32" t="s">
        <v>91</v>
      </c>
      <c r="Q5156" s="12">
        <v>0.55537864690000005</v>
      </c>
      <c r="R5156" s="29">
        <v>0.35</v>
      </c>
      <c r="S5156" s="2">
        <f>IF($A5156="site","",VLOOKUP($P5156,margin_ranges!$A$5:$D$10,4,FALSE)/100)</f>
        <v>0.29749999999999999</v>
      </c>
      <c r="T5156" s="6">
        <f>IF(A5156="placement",$J5156*MIN($Q5156,$S5156),"")</f>
        <v>77.052499999999995</v>
      </c>
      <c r="U5156" s="6">
        <f>IF($A5156="placement",T5156,SUMIF($C$10:$C$6209,$C5156,$T$10:$T$6209))</f>
        <v>77.052499999999995</v>
      </c>
      <c r="V5156" s="34">
        <f t="shared" si="242"/>
        <v>8.0769230769230704E-2</v>
      </c>
      <c r="W5156" s="24"/>
      <c r="X5156" s="2" t="str">
        <f>IFERROR(MIN(VLOOKUP($W5156,margin_ranges!$A$5:$D$10,4,FALSE),$Q5156*100)/100,"")</f>
        <v/>
      </c>
      <c r="Y5156" s="6">
        <f t="shared" si="243"/>
        <v>77.052499999999995</v>
      </c>
      <c r="Z5156" s="6">
        <f>IF($A5156="placement",Y5156,SUMIF($C$10:$C$6209,$C5156,$Y$10:$Y$6209))</f>
        <v>77.052499999999995</v>
      </c>
      <c r="AA5156" s="29">
        <f t="shared" si="244"/>
        <v>8.0769230769230704E-2</v>
      </c>
    </row>
    <row r="5157" spans="1:27" x14ac:dyDescent="0.3">
      <c r="A5157" s="16" t="s">
        <v>33</v>
      </c>
      <c r="B5157" s="16" t="s">
        <v>4985</v>
      </c>
      <c r="C5157" s="16" t="s">
        <v>4986</v>
      </c>
      <c r="D5157" s="33" t="s">
        <v>34</v>
      </c>
      <c r="E5157" s="16"/>
      <c r="F5157" s="17">
        <v>0.33718378017905298</v>
      </c>
      <c r="G5157" s="17">
        <v>0.71314805999999997</v>
      </c>
      <c r="H5157" s="36">
        <v>221.4709</v>
      </c>
      <c r="I5157" s="36">
        <v>17.566099999999999</v>
      </c>
      <c r="J5157" s="22">
        <v>363</v>
      </c>
      <c r="K5157" s="22">
        <v>122</v>
      </c>
      <c r="L5157" s="18">
        <v>7.9299999999999995E-2</v>
      </c>
      <c r="M5157" s="19">
        <v>0.68901621000000002</v>
      </c>
      <c r="N5157" s="20">
        <v>0.281389</v>
      </c>
      <c r="O5157" s="22">
        <f>IFERROR(VLOOKUP($C5157,'site totals'!$J$2:$K$607,2,FALSE),1)</f>
        <v>169.447</v>
      </c>
      <c r="P5157" s="21"/>
      <c r="Q5157" s="18">
        <v>0.59160757509999995</v>
      </c>
      <c r="R5157" s="17">
        <v>0.3372</v>
      </c>
      <c r="S5157" s="18" t="str">
        <f>IF($A5157="site","",VLOOKUP($P5157,margin_ranges!$A$5:$D$10,4,FALSE)/100)</f>
        <v/>
      </c>
      <c r="T5157" s="22" t="str">
        <f>IF(A5157="placement",$J5157*MIN($Q5157,$S5157),"")</f>
        <v/>
      </c>
      <c r="U5157" s="22">
        <f>IF($A5157="placement",T5157,SUMIF($C$10:$C$6209,$C5157,$T$10:$T$6209))</f>
        <v>107.99249999999999</v>
      </c>
      <c r="V5157" s="37">
        <f t="shared" si="242"/>
        <v>5.9897404948702437E-2</v>
      </c>
      <c r="W5157" s="38"/>
      <c r="X5157" s="18" t="str">
        <f>IFERROR(MIN(VLOOKUP($W5157,margin_ranges!$A$5:$D$10,4,FALSE),$Q5157*100)/100,"")</f>
        <v/>
      </c>
      <c r="Y5157" s="6" t="str">
        <f t="shared" si="243"/>
        <v/>
      </c>
      <c r="Z5157" s="6">
        <f>IF($A5157="placement",Y5157,SUMIF($C$10:$C$6209,$C5157,$Y$10:$Y$6209))</f>
        <v>107.99249999999999</v>
      </c>
      <c r="AA5157" s="17">
        <f t="shared" si="244"/>
        <v>5.9897404948702437E-2</v>
      </c>
    </row>
    <row r="5158" spans="1:27" hidden="1" x14ac:dyDescent="0.3">
      <c r="A5158" s="8" t="s">
        <v>17</v>
      </c>
      <c r="B5158" s="8" t="s">
        <v>9037</v>
      </c>
      <c r="C5158" s="8" t="s">
        <v>9038</v>
      </c>
      <c r="D5158" s="8" t="s">
        <v>9039</v>
      </c>
      <c r="E5158" s="8" t="s">
        <v>9040</v>
      </c>
      <c r="F5158" s="29">
        <v>0.28999999999999998</v>
      </c>
      <c r="G5158" s="29">
        <v>1</v>
      </c>
      <c r="H5158" s="30">
        <v>51.279600000000002</v>
      </c>
      <c r="I5158" s="30">
        <v>6.9870999999999999</v>
      </c>
      <c r="J5158" s="14">
        <v>354</v>
      </c>
      <c r="K5158" s="14">
        <v>91</v>
      </c>
      <c r="L5158" s="12">
        <v>0.1363</v>
      </c>
      <c r="M5158" s="7">
        <v>1.68912379</v>
      </c>
      <c r="N5158" s="31">
        <v>1</v>
      </c>
      <c r="O5158" s="14">
        <f>IFERROR(VLOOKUP($C5158,'site totals'!$J$2:$K$607,2,FALSE),1)</f>
        <v>166.5856</v>
      </c>
      <c r="P5158" s="32" t="s">
        <v>22</v>
      </c>
      <c r="Q5158" s="12">
        <v>0.40797707900000002</v>
      </c>
      <c r="R5158" s="29">
        <v>0.28999999999999998</v>
      </c>
      <c r="S5158" s="2">
        <f>IF($A5158="site","",VLOOKUP($P5158,margin_ranges!$A$5:$D$10,4,FALSE)/100)</f>
        <v>0.29749999999999999</v>
      </c>
      <c r="T5158" s="6">
        <f>IF(A5158="placement",$J5158*MIN($Q5158,$S5158),"")</f>
        <v>105.315</v>
      </c>
      <c r="U5158" s="6">
        <f>IF($A5158="placement",T5158,SUMIF($C$10:$C$6209,$C5158,$T$10:$T$6209))</f>
        <v>105.315</v>
      </c>
      <c r="V5158" s="34">
        <f t="shared" si="242"/>
        <v>-1.0563380281690016E-2</v>
      </c>
      <c r="W5158" s="24"/>
      <c r="X5158" s="2" t="str">
        <f>IFERROR(MIN(VLOOKUP($W5158,margin_ranges!$A$5:$D$10,4,FALSE),$Q5158*100)/100,"")</f>
        <v/>
      </c>
      <c r="Y5158" s="6">
        <f t="shared" si="243"/>
        <v>105.315</v>
      </c>
      <c r="Z5158" s="6">
        <f>IF($A5158="placement",Y5158,SUMIF($C$10:$C$6209,$C5158,$Y$10:$Y$6209))</f>
        <v>105.315</v>
      </c>
      <c r="AA5158" s="29">
        <f t="shared" si="244"/>
        <v>-1.0563380281690016E-2</v>
      </c>
    </row>
    <row r="5159" spans="1:27" x14ac:dyDescent="0.3">
      <c r="A5159" s="16" t="s">
        <v>33</v>
      </c>
      <c r="B5159" s="16" t="s">
        <v>9037</v>
      </c>
      <c r="C5159" s="16" t="s">
        <v>9038</v>
      </c>
      <c r="D5159" s="8" t="s">
        <v>34</v>
      </c>
      <c r="E5159" s="16"/>
      <c r="F5159" s="17">
        <v>0.28967411348880001</v>
      </c>
      <c r="G5159" s="17">
        <v>0.99185283999999996</v>
      </c>
      <c r="H5159" s="36">
        <v>51.839300000000001</v>
      </c>
      <c r="I5159" s="36">
        <v>7.0495000000000001</v>
      </c>
      <c r="J5159" s="22">
        <v>357</v>
      </c>
      <c r="K5159" s="22">
        <v>92</v>
      </c>
      <c r="L5159" s="18">
        <v>0.13600000000000001</v>
      </c>
      <c r="M5159" s="19">
        <v>1.6879170800000001</v>
      </c>
      <c r="N5159" s="20">
        <v>1</v>
      </c>
      <c r="O5159" s="22">
        <f>IFERROR(VLOOKUP($C5159,'site totals'!$J$2:$K$607,2,FALSE),1)</f>
        <v>166.5856</v>
      </c>
      <c r="P5159" s="21"/>
      <c r="Q5159" s="18">
        <v>0.40755383420000002</v>
      </c>
      <c r="R5159" s="17">
        <v>0.28970000000000001</v>
      </c>
      <c r="S5159" s="18" t="str">
        <f>IF($A5159="site","",VLOOKUP($P5159,margin_ranges!$A$5:$D$10,4,FALSE)/100)</f>
        <v/>
      </c>
      <c r="T5159" s="22" t="str">
        <f>IF(A5159="placement",$J5159*MIN($Q5159,$S5159),"")</f>
        <v/>
      </c>
      <c r="U5159" s="22">
        <f>IF($A5159="placement",T5159,SUMIF($C$10:$C$6209,$C5159,$T$10:$T$6209))</f>
        <v>105.315</v>
      </c>
      <c r="V5159" s="37">
        <f t="shared" ref="V5159:V5222" si="245">($J5159-$U5159)/($J5159*(1-$R5159))-1</f>
        <v>-7.4616359284808143E-3</v>
      </c>
      <c r="W5159" s="38"/>
      <c r="X5159" s="18" t="str">
        <f>IFERROR(MIN(VLOOKUP($W5159,margin_ranges!$A$5:$D$10,4,FALSE),$Q5159*100)/100,"")</f>
        <v/>
      </c>
      <c r="Y5159" s="6" t="str">
        <f t="shared" si="243"/>
        <v/>
      </c>
      <c r="Z5159" s="6">
        <f>IF($A5159="placement",Y5159,SUMIF($C$10:$C$6209,$C5159,$Y$10:$Y$6209))</f>
        <v>105.315</v>
      </c>
      <c r="AA5159" s="17">
        <f t="shared" si="244"/>
        <v>-7.4616359284808143E-3</v>
      </c>
    </row>
    <row r="5160" spans="1:27" hidden="1" x14ac:dyDescent="0.3">
      <c r="A5160" s="8" t="s">
        <v>17</v>
      </c>
      <c r="B5160" s="8" t="s">
        <v>10427</v>
      </c>
      <c r="C5160" s="8" t="s">
        <v>10428</v>
      </c>
      <c r="D5160" s="8" t="s">
        <v>10431</v>
      </c>
      <c r="E5160" s="8" t="s">
        <v>10432</v>
      </c>
      <c r="F5160" s="29">
        <v>0.34</v>
      </c>
      <c r="G5160" s="29">
        <v>0</v>
      </c>
      <c r="H5160" s="30">
        <v>35.700800000000001</v>
      </c>
      <c r="I5160" s="30">
        <v>13.378399999999999</v>
      </c>
      <c r="J5160" s="14">
        <v>178</v>
      </c>
      <c r="K5160" s="14">
        <v>55</v>
      </c>
      <c r="L5160" s="12">
        <v>0.37469999999999998</v>
      </c>
      <c r="M5160" s="7">
        <v>0.44288802999999999</v>
      </c>
      <c r="N5160" s="31">
        <v>0.2</v>
      </c>
      <c r="O5160" s="14">
        <f>IFERROR(VLOOKUP($C5160,'site totals'!$J$2:$K$607,2,FALSE),1)</f>
        <v>166.10589999999999</v>
      </c>
      <c r="P5160" s="32" t="s">
        <v>22</v>
      </c>
      <c r="Q5160" s="12">
        <v>0.54841859589999997</v>
      </c>
      <c r="R5160" s="29">
        <v>0.34</v>
      </c>
      <c r="S5160" s="2">
        <f>IF($A5160="site","",VLOOKUP($P5160,margin_ranges!$A$5:$D$10,4,FALSE)/100)</f>
        <v>0.29749999999999999</v>
      </c>
      <c r="T5160" s="6">
        <f>IF(A5160="placement",$J5160*MIN($Q5160,$S5160),"")</f>
        <v>52.954999999999998</v>
      </c>
      <c r="U5160" s="6">
        <f>IF($A5160="placement",T5160,SUMIF($C$10:$C$6209,$C5160,$T$10:$T$6209))</f>
        <v>52.954999999999998</v>
      </c>
      <c r="V5160" s="34">
        <f t="shared" si="245"/>
        <v>6.4393939393939448E-2</v>
      </c>
      <c r="W5160" s="24"/>
      <c r="X5160" s="2" t="str">
        <f>IFERROR(MIN(VLOOKUP($W5160,margin_ranges!$A$5:$D$10,4,FALSE),$Q5160*100)/100,"")</f>
        <v/>
      </c>
      <c r="Y5160" s="6">
        <f t="shared" si="243"/>
        <v>52.954999999999998</v>
      </c>
      <c r="Z5160" s="6">
        <f>IF($A5160="placement",Y5160,SUMIF($C$10:$C$6209,$C5160,$Y$10:$Y$6209))</f>
        <v>52.954999999999998</v>
      </c>
      <c r="AA5160" s="29">
        <f t="shared" si="244"/>
        <v>6.4393939393939448E-2</v>
      </c>
    </row>
    <row r="5161" spans="1:27" hidden="1" x14ac:dyDescent="0.3">
      <c r="A5161" s="8" t="s">
        <v>17</v>
      </c>
      <c r="B5161" s="8" t="s">
        <v>10427</v>
      </c>
      <c r="C5161" s="8" t="s">
        <v>10428</v>
      </c>
      <c r="D5161" s="8" t="s">
        <v>10429</v>
      </c>
      <c r="E5161" s="8" t="s">
        <v>10430</v>
      </c>
      <c r="F5161" s="29">
        <v>0.33999999999999903</v>
      </c>
      <c r="G5161" s="29">
        <v>0</v>
      </c>
      <c r="H5161" s="30">
        <v>33.456099999999999</v>
      </c>
      <c r="I5161" s="30">
        <v>13.4849</v>
      </c>
      <c r="J5161" s="14">
        <v>178</v>
      </c>
      <c r="K5161" s="14">
        <v>55</v>
      </c>
      <c r="L5161" s="12">
        <v>0.40310000000000001</v>
      </c>
      <c r="M5161" s="7">
        <v>0.44046157000000002</v>
      </c>
      <c r="N5161" s="31">
        <v>0.2</v>
      </c>
      <c r="O5161" s="14">
        <f>IFERROR(VLOOKUP($C5161,'site totals'!$J$2:$K$607,2,FALSE),1)</f>
        <v>166.10589999999999</v>
      </c>
      <c r="P5161" s="32" t="s">
        <v>22</v>
      </c>
      <c r="Q5161" s="12">
        <v>0.54593087790000006</v>
      </c>
      <c r="R5161" s="29">
        <v>0.34</v>
      </c>
      <c r="S5161" s="2">
        <f>IF($A5161="site","",VLOOKUP($P5161,margin_ranges!$A$5:$D$10,4,FALSE)/100)</f>
        <v>0.29749999999999999</v>
      </c>
      <c r="T5161" s="6">
        <f>IF(A5161="placement",$J5161*MIN($Q5161,$S5161),"")</f>
        <v>52.954999999999998</v>
      </c>
      <c r="U5161" s="6">
        <f>IF($A5161="placement",T5161,SUMIF($C$10:$C$6209,$C5161,$T$10:$T$6209))</f>
        <v>52.954999999999998</v>
      </c>
      <c r="V5161" s="34">
        <f t="shared" si="245"/>
        <v>6.4393939393939448E-2</v>
      </c>
      <c r="W5161" s="24"/>
      <c r="X5161" s="2" t="str">
        <f>IFERROR(MIN(VLOOKUP($W5161,margin_ranges!$A$5:$D$10,4,FALSE),$Q5161*100)/100,"")</f>
        <v/>
      </c>
      <c r="Y5161" s="6">
        <f t="shared" si="243"/>
        <v>52.954999999999998</v>
      </c>
      <c r="Z5161" s="6">
        <f>IF($A5161="placement",Y5161,SUMIF($C$10:$C$6209,$C5161,$Y$10:$Y$6209))</f>
        <v>52.954999999999998</v>
      </c>
      <c r="AA5161" s="29">
        <f t="shared" si="244"/>
        <v>6.4393939393939448E-2</v>
      </c>
    </row>
    <row r="5162" spans="1:27" x14ac:dyDescent="0.3">
      <c r="A5162" s="16" t="s">
        <v>33</v>
      </c>
      <c r="B5162" s="16" t="s">
        <v>10427</v>
      </c>
      <c r="C5162" s="16" t="s">
        <v>10428</v>
      </c>
      <c r="D5162" s="8" t="s">
        <v>34</v>
      </c>
      <c r="E5162" s="16"/>
      <c r="F5162" s="17">
        <v>0.34</v>
      </c>
      <c r="G5162" s="17">
        <v>0</v>
      </c>
      <c r="H5162" s="36">
        <v>69.156899999999993</v>
      </c>
      <c r="I5162" s="36">
        <v>26.863299999999999</v>
      </c>
      <c r="J5162" s="22">
        <v>356</v>
      </c>
      <c r="K5162" s="22">
        <v>109</v>
      </c>
      <c r="L5162" s="18">
        <v>0.38840000000000002</v>
      </c>
      <c r="M5162" s="19">
        <v>0.44166999000000001</v>
      </c>
      <c r="N5162" s="20">
        <v>0.2</v>
      </c>
      <c r="O5162" s="22">
        <f>IFERROR(VLOOKUP($C5162,'site totals'!$J$2:$K$607,2,FALSE),1)</f>
        <v>166.10589999999999</v>
      </c>
      <c r="P5162" s="21"/>
      <c r="Q5162" s="18">
        <v>0.54717321900000004</v>
      </c>
      <c r="R5162" s="17">
        <v>0.34</v>
      </c>
      <c r="S5162" s="18" t="str">
        <f>IF($A5162="site","",VLOOKUP($P5162,margin_ranges!$A$5:$D$10,4,FALSE)/100)</f>
        <v/>
      </c>
      <c r="T5162" s="22" t="str">
        <f>IF(A5162="placement",$J5162*MIN($Q5162,$S5162),"")</f>
        <v/>
      </c>
      <c r="U5162" s="22">
        <f>IF($A5162="placement",T5162,SUMIF($C$10:$C$6209,$C5162,$T$10:$T$6209))</f>
        <v>105.91</v>
      </c>
      <c r="V5162" s="37">
        <f t="shared" si="245"/>
        <v>6.4393939393939448E-2</v>
      </c>
      <c r="W5162" s="38"/>
      <c r="X5162" s="18" t="str">
        <f>IFERROR(MIN(VLOOKUP($W5162,margin_ranges!$A$5:$D$10,4,FALSE),$Q5162*100)/100,"")</f>
        <v/>
      </c>
      <c r="Y5162" s="6" t="str">
        <f t="shared" si="243"/>
        <v/>
      </c>
      <c r="Z5162" s="6">
        <f>IF($A5162="placement",Y5162,SUMIF($C$10:$C$6209,$C5162,$Y$10:$Y$6209))</f>
        <v>105.91</v>
      </c>
      <c r="AA5162" s="17">
        <f t="shared" si="244"/>
        <v>6.4393939393939448E-2</v>
      </c>
    </row>
    <row r="5163" spans="1:27" hidden="1" x14ac:dyDescent="0.3">
      <c r="A5163" s="8" t="s">
        <v>17</v>
      </c>
      <c r="B5163" s="8" t="s">
        <v>5243</v>
      </c>
      <c r="C5163" s="8" t="s">
        <v>5244</v>
      </c>
      <c r="D5163" s="8" t="s">
        <v>5247</v>
      </c>
      <c r="E5163" s="8" t="s">
        <v>5248</v>
      </c>
      <c r="F5163" s="29">
        <v>0.28999999999999998</v>
      </c>
      <c r="G5163" s="29">
        <v>0</v>
      </c>
      <c r="H5163" s="30">
        <v>18.990300000000001</v>
      </c>
      <c r="I5163" s="30">
        <v>1.9072</v>
      </c>
      <c r="J5163" s="14">
        <v>93</v>
      </c>
      <c r="K5163" s="14">
        <v>23</v>
      </c>
      <c r="L5163" s="12">
        <v>0.1004</v>
      </c>
      <c r="M5163" s="7">
        <v>1.6287442400000001</v>
      </c>
      <c r="N5163" s="31">
        <v>1</v>
      </c>
      <c r="O5163" s="14">
        <f>IFERROR(VLOOKUP($C5163,'site totals'!$J$2:$K$607,2,FALSE),1)</f>
        <v>164.66229999999999</v>
      </c>
      <c r="P5163" s="32" t="s">
        <v>22</v>
      </c>
      <c r="Q5163" s="12">
        <v>0.38603006270000001</v>
      </c>
      <c r="R5163" s="29">
        <v>0.28999999999999998</v>
      </c>
      <c r="S5163" s="2">
        <f>IF($A5163="site","",VLOOKUP($P5163,margin_ranges!$A$5:$D$10,4,FALSE)/100)</f>
        <v>0.29749999999999999</v>
      </c>
      <c r="T5163" s="6">
        <f>IF(A5163="placement",$J5163*MIN($Q5163,$S5163),"")</f>
        <v>27.6675</v>
      </c>
      <c r="U5163" s="6">
        <f>IF($A5163="placement",T5163,SUMIF($C$10:$C$6209,$C5163,$T$10:$T$6209))</f>
        <v>27.6675</v>
      </c>
      <c r="V5163" s="34">
        <f t="shared" si="245"/>
        <v>-1.0563380281690238E-2</v>
      </c>
      <c r="W5163" s="24"/>
      <c r="X5163" s="2" t="str">
        <f>IFERROR(MIN(VLOOKUP($W5163,margin_ranges!$A$5:$D$10,4,FALSE),$Q5163*100)/100,"")</f>
        <v/>
      </c>
      <c r="Y5163" s="6">
        <f t="shared" si="243"/>
        <v>27.6675</v>
      </c>
      <c r="Z5163" s="6">
        <f>IF($A5163="placement",Y5163,SUMIF($C$10:$C$6209,$C5163,$Y$10:$Y$6209))</f>
        <v>27.6675</v>
      </c>
      <c r="AA5163" s="29">
        <f t="shared" si="244"/>
        <v>-1.0563380281690238E-2</v>
      </c>
    </row>
    <row r="5164" spans="1:27" hidden="1" x14ac:dyDescent="0.3">
      <c r="A5164" s="8" t="s">
        <v>17</v>
      </c>
      <c r="B5164" s="8" t="s">
        <v>5243</v>
      </c>
      <c r="C5164" s="8" t="s">
        <v>5244</v>
      </c>
      <c r="D5164" s="8" t="s">
        <v>5249</v>
      </c>
      <c r="E5164" s="8" t="s">
        <v>5250</v>
      </c>
      <c r="F5164" s="29">
        <v>0.28999999999999998</v>
      </c>
      <c r="G5164" s="29">
        <v>0</v>
      </c>
      <c r="H5164" s="30">
        <v>18.016300000000001</v>
      </c>
      <c r="I5164" s="30">
        <v>2.9436</v>
      </c>
      <c r="J5164" s="14">
        <v>127</v>
      </c>
      <c r="K5164" s="14">
        <v>31</v>
      </c>
      <c r="L5164" s="12">
        <v>0.16339999999999999</v>
      </c>
      <c r="M5164" s="7">
        <v>1.4329216199999999</v>
      </c>
      <c r="N5164" s="31">
        <v>1</v>
      </c>
      <c r="O5164" s="14">
        <f>IFERROR(VLOOKUP($C5164,'site totals'!$J$2:$K$607,2,FALSE),1)</f>
        <v>164.66229999999999</v>
      </c>
      <c r="P5164" s="32" t="s">
        <v>22</v>
      </c>
      <c r="Q5164" s="12">
        <v>0.302125123</v>
      </c>
      <c r="R5164" s="29">
        <v>0.28999999999999998</v>
      </c>
      <c r="S5164" s="2">
        <f>IF($A5164="site","",VLOOKUP($P5164,margin_ranges!$A$5:$D$10,4,FALSE)/100)</f>
        <v>0.29749999999999999</v>
      </c>
      <c r="T5164" s="6">
        <f>IF(A5164="placement",$J5164*MIN($Q5164,$S5164),"")</f>
        <v>37.782499999999999</v>
      </c>
      <c r="U5164" s="6">
        <f>IF($A5164="placement",T5164,SUMIF($C$10:$C$6209,$C5164,$T$10:$T$6209))</f>
        <v>37.782499999999999</v>
      </c>
      <c r="V5164" s="34">
        <f t="shared" si="245"/>
        <v>-1.0563380281690127E-2</v>
      </c>
      <c r="W5164" s="24"/>
      <c r="X5164" s="2" t="str">
        <f>IFERROR(MIN(VLOOKUP($W5164,margin_ranges!$A$5:$D$10,4,FALSE),$Q5164*100)/100,"")</f>
        <v/>
      </c>
      <c r="Y5164" s="6">
        <f t="shared" si="243"/>
        <v>37.782499999999999</v>
      </c>
      <c r="Z5164" s="6">
        <f>IF($A5164="placement",Y5164,SUMIF($C$10:$C$6209,$C5164,$Y$10:$Y$6209))</f>
        <v>37.782499999999999</v>
      </c>
      <c r="AA5164" s="29">
        <f t="shared" si="244"/>
        <v>-1.0563380281690127E-2</v>
      </c>
    </row>
    <row r="5165" spans="1:27" hidden="1" x14ac:dyDescent="0.3">
      <c r="A5165" s="8" t="s">
        <v>17</v>
      </c>
      <c r="B5165" s="8" t="s">
        <v>5243</v>
      </c>
      <c r="C5165" s="8" t="s">
        <v>5244</v>
      </c>
      <c r="D5165" s="8" t="s">
        <v>5245</v>
      </c>
      <c r="E5165" s="8" t="s">
        <v>5246</v>
      </c>
      <c r="F5165" s="29">
        <v>0.28999999999999998</v>
      </c>
      <c r="G5165" s="29">
        <v>0</v>
      </c>
      <c r="H5165" s="30">
        <v>17.528500000000001</v>
      </c>
      <c r="I5165" s="30">
        <v>3.0167999999999999</v>
      </c>
      <c r="J5165" s="14">
        <v>133</v>
      </c>
      <c r="K5165" s="14">
        <v>33</v>
      </c>
      <c r="L5165" s="12">
        <v>0.1721</v>
      </c>
      <c r="M5165" s="7">
        <v>1.4708772299999999</v>
      </c>
      <c r="N5165" s="31">
        <v>1</v>
      </c>
      <c r="O5165" s="14">
        <f>IFERROR(VLOOKUP($C5165,'site totals'!$J$2:$K$607,2,FALSE),1)</f>
        <v>164.66229999999999</v>
      </c>
      <c r="P5165" s="32" t="s">
        <v>22</v>
      </c>
      <c r="Q5165" s="12">
        <v>0.32013360699999999</v>
      </c>
      <c r="R5165" s="29">
        <v>0.28999999999999998</v>
      </c>
      <c r="S5165" s="2">
        <f>IF($A5165="site","",VLOOKUP($P5165,margin_ranges!$A$5:$D$10,4,FALSE)/100)</f>
        <v>0.29749999999999999</v>
      </c>
      <c r="T5165" s="6">
        <f>IF(A5165="placement",$J5165*MIN($Q5165,$S5165),"")</f>
        <v>39.567499999999995</v>
      </c>
      <c r="U5165" s="6">
        <f>IF($A5165="placement",T5165,SUMIF($C$10:$C$6209,$C5165,$T$10:$T$6209))</f>
        <v>39.567499999999995</v>
      </c>
      <c r="V5165" s="34">
        <f t="shared" si="245"/>
        <v>-1.0563380281690016E-2</v>
      </c>
      <c r="W5165" s="24"/>
      <c r="X5165" s="2" t="str">
        <f>IFERROR(MIN(VLOOKUP($W5165,margin_ranges!$A$5:$D$10,4,FALSE),$Q5165*100)/100,"")</f>
        <v/>
      </c>
      <c r="Y5165" s="6">
        <f t="shared" si="243"/>
        <v>39.567499999999995</v>
      </c>
      <c r="Z5165" s="6">
        <f>IF($A5165="placement",Y5165,SUMIF($C$10:$C$6209,$C5165,$Y$10:$Y$6209))</f>
        <v>39.567499999999995</v>
      </c>
      <c r="AA5165" s="29">
        <f t="shared" si="244"/>
        <v>-1.0563380281690016E-2</v>
      </c>
    </row>
    <row r="5166" spans="1:27" x14ac:dyDescent="0.3">
      <c r="A5166" s="16" t="s">
        <v>33</v>
      </c>
      <c r="B5166" s="16" t="s">
        <v>5243</v>
      </c>
      <c r="C5166" s="16" t="s">
        <v>5244</v>
      </c>
      <c r="D5166" s="8" t="s">
        <v>34</v>
      </c>
      <c r="E5166" s="16"/>
      <c r="F5166" s="17">
        <v>0.28999999999999998</v>
      </c>
      <c r="G5166" s="17">
        <v>0</v>
      </c>
      <c r="H5166" s="36">
        <v>54.5351</v>
      </c>
      <c r="I5166" s="36">
        <v>7.8676000000000004</v>
      </c>
      <c r="J5166" s="22">
        <v>353</v>
      </c>
      <c r="K5166" s="22">
        <v>88</v>
      </c>
      <c r="L5166" s="18">
        <v>0.14430000000000001</v>
      </c>
      <c r="M5166" s="19">
        <v>1.4949458</v>
      </c>
      <c r="N5166" s="20">
        <v>1</v>
      </c>
      <c r="O5166" s="22">
        <f>IFERROR(VLOOKUP($C5166,'site totals'!$J$2:$K$607,2,FALSE),1)</f>
        <v>164.66229999999999</v>
      </c>
      <c r="P5166" s="21"/>
      <c r="Q5166" s="18">
        <v>0.33107942740000001</v>
      </c>
      <c r="R5166" s="17">
        <v>0.28999999999999998</v>
      </c>
      <c r="S5166" s="18" t="str">
        <f>IF($A5166="site","",VLOOKUP($P5166,margin_ranges!$A$5:$D$10,4,FALSE)/100)</f>
        <v/>
      </c>
      <c r="T5166" s="22" t="str">
        <f>IF(A5166="placement",$J5166*MIN($Q5166,$S5166),"")</f>
        <v/>
      </c>
      <c r="U5166" s="22">
        <f>IF($A5166="placement",T5166,SUMIF($C$10:$C$6209,$C5166,$T$10:$T$6209))</f>
        <v>105.0175</v>
      </c>
      <c r="V5166" s="37">
        <f t="shared" si="245"/>
        <v>-1.0563380281690016E-2</v>
      </c>
      <c r="W5166" s="38"/>
      <c r="X5166" s="18" t="str">
        <f>IFERROR(MIN(VLOOKUP($W5166,margin_ranges!$A$5:$D$10,4,FALSE),$Q5166*100)/100,"")</f>
        <v/>
      </c>
      <c r="Y5166" s="6" t="str">
        <f t="shared" si="243"/>
        <v/>
      </c>
      <c r="Z5166" s="6">
        <f>IF($A5166="placement",Y5166,SUMIF($C$10:$C$6209,$C5166,$Y$10:$Y$6209))</f>
        <v>105.0175</v>
      </c>
      <c r="AA5166" s="17">
        <f t="shared" si="244"/>
        <v>-1.0563380281690016E-2</v>
      </c>
    </row>
    <row r="5167" spans="1:27" hidden="1" x14ac:dyDescent="0.3">
      <c r="A5167" s="8" t="s">
        <v>17</v>
      </c>
      <c r="B5167" s="8" t="s">
        <v>1567</v>
      </c>
      <c r="C5167" s="8" t="s">
        <v>1568</v>
      </c>
      <c r="D5167" s="8" t="s">
        <v>1572</v>
      </c>
      <c r="E5167" s="8" t="s">
        <v>1568</v>
      </c>
      <c r="F5167" s="29">
        <v>0.212620980855761</v>
      </c>
      <c r="G5167" s="29">
        <v>0</v>
      </c>
      <c r="H5167" s="30">
        <v>6.9222999999999999</v>
      </c>
      <c r="I5167" s="30">
        <v>1.4903999999999999</v>
      </c>
      <c r="J5167" s="14">
        <v>156</v>
      </c>
      <c r="K5167" s="14">
        <v>33</v>
      </c>
      <c r="L5167" s="12">
        <v>0.21529999999999999</v>
      </c>
      <c r="M5167" s="7">
        <v>3.4926000500000001</v>
      </c>
      <c r="N5167" s="31">
        <v>2.75</v>
      </c>
      <c r="O5167" s="14">
        <f>IFERROR(VLOOKUP($C5167,'site totals'!$J$2:$K$607,2,FALSE),1)</f>
        <v>164.24189999999999</v>
      </c>
      <c r="P5167" s="32" t="s">
        <v>94</v>
      </c>
      <c r="Q5167" s="12">
        <v>0.21262098090000001</v>
      </c>
      <c r="R5167" s="29">
        <v>0.25</v>
      </c>
      <c r="S5167" s="2">
        <f>IF($A5167="site","",VLOOKUP($P5167,margin_ranges!$A$5:$D$10,4,FALSE)/100)</f>
        <v>0.19750000000000001</v>
      </c>
      <c r="T5167" s="6">
        <f>IF(A5167="placement",$J5167*MIN($Q5167,$S5167),"")</f>
        <v>30.810000000000002</v>
      </c>
      <c r="U5167" s="6">
        <f>IF($A5167="placement",T5167,SUMIF($C$10:$C$6209,$C5167,$T$10:$T$6209))</f>
        <v>30.810000000000002</v>
      </c>
      <c r="V5167" s="34">
        <f t="shared" si="245"/>
        <v>7.0000000000000062E-2</v>
      </c>
      <c r="W5167" s="24"/>
      <c r="X5167" s="2" t="str">
        <f>IFERROR(MIN(VLOOKUP($W5167,margin_ranges!$A$5:$D$10,4,FALSE),$Q5167*100)/100,"")</f>
        <v/>
      </c>
      <c r="Y5167" s="6">
        <f t="shared" si="243"/>
        <v>30.810000000000002</v>
      </c>
      <c r="Z5167" s="6">
        <f>IF($A5167="placement",Y5167,SUMIF($C$10:$C$6209,$C5167,$Y$10:$Y$6209))</f>
        <v>30.810000000000002</v>
      </c>
      <c r="AA5167" s="29">
        <f t="shared" si="244"/>
        <v>7.0000000000000062E-2</v>
      </c>
    </row>
    <row r="5168" spans="1:27" hidden="1" x14ac:dyDescent="0.3">
      <c r="A5168" s="8" t="s">
        <v>17</v>
      </c>
      <c r="B5168" s="8" t="s">
        <v>1567</v>
      </c>
      <c r="C5168" s="8" t="s">
        <v>1568</v>
      </c>
      <c r="D5168" s="8" t="s">
        <v>1571</v>
      </c>
      <c r="E5168" s="8" t="s">
        <v>1568</v>
      </c>
      <c r="F5168" s="29">
        <v>0.24098271106806601</v>
      </c>
      <c r="G5168" s="29">
        <v>0</v>
      </c>
      <c r="H5168" s="30">
        <v>2.6349</v>
      </c>
      <c r="I5168" s="30">
        <v>0.58830000000000005</v>
      </c>
      <c r="J5168" s="14">
        <v>64</v>
      </c>
      <c r="K5168" s="14">
        <v>15</v>
      </c>
      <c r="L5168" s="12">
        <v>0.2233</v>
      </c>
      <c r="M5168" s="7">
        <v>3.6231058799999998</v>
      </c>
      <c r="N5168" s="31">
        <v>2.75</v>
      </c>
      <c r="O5168" s="14">
        <f>IFERROR(VLOOKUP($C5168,'site totals'!$J$2:$K$607,2,FALSE),1)</f>
        <v>164.24189999999999</v>
      </c>
      <c r="P5168" s="32" t="s">
        <v>94</v>
      </c>
      <c r="Q5168" s="12">
        <v>0.2409827111</v>
      </c>
      <c r="R5168" s="29">
        <v>0.25</v>
      </c>
      <c r="S5168" s="2">
        <f>IF($A5168="site","",VLOOKUP($P5168,margin_ranges!$A$5:$D$10,4,FALSE)/100)</f>
        <v>0.19750000000000001</v>
      </c>
      <c r="T5168" s="6">
        <f>IF(A5168="placement",$J5168*MIN($Q5168,$S5168),"")</f>
        <v>12.64</v>
      </c>
      <c r="U5168" s="6">
        <f>IF($A5168="placement",T5168,SUMIF($C$10:$C$6209,$C5168,$T$10:$T$6209))</f>
        <v>12.64</v>
      </c>
      <c r="V5168" s="34">
        <f t="shared" si="245"/>
        <v>7.0000000000000062E-2</v>
      </c>
      <c r="W5168" s="24"/>
      <c r="X5168" s="2" t="str">
        <f>IFERROR(MIN(VLOOKUP($W5168,margin_ranges!$A$5:$D$10,4,FALSE),$Q5168*100)/100,"")</f>
        <v/>
      </c>
      <c r="Y5168" s="6">
        <f t="shared" si="243"/>
        <v>12.64</v>
      </c>
      <c r="Z5168" s="6">
        <f>IF($A5168="placement",Y5168,SUMIF($C$10:$C$6209,$C5168,$Y$10:$Y$6209))</f>
        <v>12.64</v>
      </c>
      <c r="AA5168" s="29">
        <f t="shared" si="244"/>
        <v>7.0000000000000062E-2</v>
      </c>
    </row>
    <row r="5169" spans="1:27" hidden="1" x14ac:dyDescent="0.3">
      <c r="A5169" s="8" t="s">
        <v>17</v>
      </c>
      <c r="B5169" s="8" t="s">
        <v>1567</v>
      </c>
      <c r="C5169" s="8" t="s">
        <v>1568</v>
      </c>
      <c r="D5169" s="8" t="s">
        <v>1573</v>
      </c>
      <c r="E5169" s="8" t="s">
        <v>1568</v>
      </c>
      <c r="F5169" s="29">
        <v>0.25</v>
      </c>
      <c r="G5169" s="29">
        <v>0</v>
      </c>
      <c r="H5169" s="30">
        <v>2.9209000000000001</v>
      </c>
      <c r="I5169" s="30">
        <v>1.0754999999999999</v>
      </c>
      <c r="J5169" s="14">
        <v>124</v>
      </c>
      <c r="K5169" s="14">
        <v>31</v>
      </c>
      <c r="L5169" s="12">
        <v>0.36820000000000003</v>
      </c>
      <c r="M5169" s="7">
        <v>3.8561798500000002</v>
      </c>
      <c r="N5169" s="31">
        <v>2.75</v>
      </c>
      <c r="O5169" s="14">
        <f>IFERROR(VLOOKUP($C5169,'site totals'!$J$2:$K$607,2,FALSE),1)</f>
        <v>164.24189999999999</v>
      </c>
      <c r="P5169" s="32" t="s">
        <v>94</v>
      </c>
      <c r="Q5169" s="12">
        <v>0.2868589882</v>
      </c>
      <c r="R5169" s="29">
        <v>0.25</v>
      </c>
      <c r="S5169" s="2">
        <f>IF($A5169="site","",VLOOKUP($P5169,margin_ranges!$A$5:$D$10,4,FALSE)/100)</f>
        <v>0.19750000000000001</v>
      </c>
      <c r="T5169" s="6">
        <f>IF(A5169="placement",$J5169*MIN($Q5169,$S5169),"")</f>
        <v>24.490000000000002</v>
      </c>
      <c r="U5169" s="6">
        <f>IF($A5169="placement",T5169,SUMIF($C$10:$C$6209,$C5169,$T$10:$T$6209))</f>
        <v>24.490000000000002</v>
      </c>
      <c r="V5169" s="34">
        <f t="shared" si="245"/>
        <v>6.999999999999984E-2</v>
      </c>
      <c r="W5169" s="24"/>
      <c r="X5169" s="2" t="str">
        <f>IFERROR(MIN(VLOOKUP($W5169,margin_ranges!$A$5:$D$10,4,FALSE),$Q5169*100)/100,"")</f>
        <v/>
      </c>
      <c r="Y5169" s="6">
        <f t="shared" si="243"/>
        <v>24.490000000000002</v>
      </c>
      <c r="Z5169" s="6">
        <f>IF($A5169="placement",Y5169,SUMIF($C$10:$C$6209,$C5169,$Y$10:$Y$6209))</f>
        <v>24.490000000000002</v>
      </c>
      <c r="AA5169" s="29">
        <f t="shared" si="244"/>
        <v>6.999999999999984E-2</v>
      </c>
    </row>
    <row r="5170" spans="1:27" hidden="1" x14ac:dyDescent="0.3">
      <c r="A5170" s="8" t="s">
        <v>17</v>
      </c>
      <c r="B5170" s="8" t="s">
        <v>1567</v>
      </c>
      <c r="C5170" s="8" t="s">
        <v>1568</v>
      </c>
      <c r="D5170" s="8" t="s">
        <v>1569</v>
      </c>
      <c r="E5170" s="8" t="s">
        <v>1570</v>
      </c>
      <c r="F5170" s="29">
        <v>0.26854950380798498</v>
      </c>
      <c r="G5170" s="29">
        <v>0</v>
      </c>
      <c r="H5170" s="30">
        <v>0.1825</v>
      </c>
      <c r="I5170" s="30">
        <v>6.59E-2</v>
      </c>
      <c r="J5170" s="14">
        <v>7</v>
      </c>
      <c r="K5170" s="14">
        <v>2</v>
      </c>
      <c r="L5170" s="12">
        <v>0.3609</v>
      </c>
      <c r="M5170" s="7">
        <v>3.7596529300000001</v>
      </c>
      <c r="N5170" s="31">
        <v>2.75</v>
      </c>
      <c r="O5170" s="14">
        <f>IFERROR(VLOOKUP($C5170,'site totals'!$J$2:$K$607,2,FALSE),1)</f>
        <v>164.24189999999999</v>
      </c>
      <c r="P5170" s="32" t="s">
        <v>94</v>
      </c>
      <c r="Q5170" s="12">
        <v>0.26854950379999998</v>
      </c>
      <c r="R5170" s="29">
        <v>0.3</v>
      </c>
      <c r="S5170" s="2">
        <f>IF($A5170="site","",VLOOKUP($P5170,margin_ranges!$A$5:$D$10,4,FALSE)/100)</f>
        <v>0.19750000000000001</v>
      </c>
      <c r="T5170" s="6">
        <f>IF(A5170="placement",$J5170*MIN($Q5170,$S5170),"")</f>
        <v>1.3825000000000001</v>
      </c>
      <c r="U5170" s="6">
        <f>IF($A5170="placement",T5170,SUMIF($C$10:$C$6209,$C5170,$T$10:$T$6209))</f>
        <v>1.3825000000000001</v>
      </c>
      <c r="V5170" s="34">
        <f t="shared" si="245"/>
        <v>0.14642857142857157</v>
      </c>
      <c r="W5170" s="24"/>
      <c r="X5170" s="2" t="str">
        <f>IFERROR(MIN(VLOOKUP($W5170,margin_ranges!$A$5:$D$10,4,FALSE),$Q5170*100)/100,"")</f>
        <v/>
      </c>
      <c r="Y5170" s="6">
        <f t="shared" si="243"/>
        <v>1.3825000000000001</v>
      </c>
      <c r="Z5170" s="6">
        <f>IF($A5170="placement",Y5170,SUMIF($C$10:$C$6209,$C5170,$Y$10:$Y$6209))</f>
        <v>1.3825000000000001</v>
      </c>
      <c r="AA5170" s="29">
        <f t="shared" si="244"/>
        <v>0.14642857142857157</v>
      </c>
    </row>
    <row r="5171" spans="1:27" x14ac:dyDescent="0.3">
      <c r="A5171" s="16" t="s">
        <v>33</v>
      </c>
      <c r="B5171" s="16" t="s">
        <v>1567</v>
      </c>
      <c r="C5171" s="16" t="s">
        <v>1568</v>
      </c>
      <c r="D5171" s="8" t="s">
        <v>34</v>
      </c>
      <c r="E5171" s="16"/>
      <c r="F5171" s="17">
        <v>0.245198697774441</v>
      </c>
      <c r="G5171" s="17">
        <v>0</v>
      </c>
      <c r="H5171" s="36">
        <v>12.660600000000001</v>
      </c>
      <c r="I5171" s="36">
        <v>3.22</v>
      </c>
      <c r="J5171" s="22">
        <v>352</v>
      </c>
      <c r="K5171" s="22">
        <v>82</v>
      </c>
      <c r="L5171" s="18">
        <v>0.25430000000000003</v>
      </c>
      <c r="M5171" s="19">
        <v>3.6433429500000001</v>
      </c>
      <c r="N5171" s="20">
        <v>2.75</v>
      </c>
      <c r="O5171" s="22">
        <f>IFERROR(VLOOKUP($C5171,'site totals'!$J$2:$K$607,2,FALSE),1)</f>
        <v>164.24189999999999</v>
      </c>
      <c r="P5171" s="21"/>
      <c r="Q5171" s="18">
        <v>0.2451986978</v>
      </c>
      <c r="R5171" s="17">
        <v>0.25109999999999999</v>
      </c>
      <c r="S5171" s="18" t="str">
        <f>IF($A5171="site","",VLOOKUP($P5171,margin_ranges!$A$5:$D$10,4,FALSE)/100)</f>
        <v/>
      </c>
      <c r="T5171" s="22" t="str">
        <f>IF(A5171="placement",$J5171*MIN($Q5171,$S5171),"")</f>
        <v/>
      </c>
      <c r="U5171" s="22">
        <f>IF($A5171="placement",T5171,SUMIF($C$10:$C$6209,$C5171,$T$10:$T$6209))</f>
        <v>69.322499999999991</v>
      </c>
      <c r="V5171" s="37">
        <f t="shared" si="245"/>
        <v>7.2320843297442483E-2</v>
      </c>
      <c r="W5171" s="38"/>
      <c r="X5171" s="18" t="str">
        <f>IFERROR(MIN(VLOOKUP($W5171,margin_ranges!$A$5:$D$10,4,FALSE),$Q5171*100)/100,"")</f>
        <v/>
      </c>
      <c r="Y5171" s="6" t="str">
        <f t="shared" si="243"/>
        <v/>
      </c>
      <c r="Z5171" s="6">
        <f>IF($A5171="placement",Y5171,SUMIF($C$10:$C$6209,$C5171,$Y$10:$Y$6209))</f>
        <v>69.322499999999991</v>
      </c>
      <c r="AA5171" s="17">
        <f t="shared" si="244"/>
        <v>7.2320843297442483E-2</v>
      </c>
    </row>
    <row r="5172" spans="1:27" hidden="1" x14ac:dyDescent="0.3">
      <c r="A5172" s="8" t="s">
        <v>17</v>
      </c>
      <c r="B5172" s="8" t="s">
        <v>5896</v>
      </c>
      <c r="C5172" s="8" t="s">
        <v>5897</v>
      </c>
      <c r="D5172" s="8" t="s">
        <v>5898</v>
      </c>
      <c r="E5172" s="8" t="s">
        <v>5899</v>
      </c>
      <c r="F5172" s="29">
        <v>0.2</v>
      </c>
      <c r="G5172" s="29">
        <v>0</v>
      </c>
      <c r="H5172" s="30">
        <v>43.200600000000001</v>
      </c>
      <c r="I5172" s="30">
        <v>8.3362999999999996</v>
      </c>
      <c r="J5172" s="14">
        <v>352</v>
      </c>
      <c r="K5172" s="14">
        <v>70</v>
      </c>
      <c r="L5172" s="12">
        <v>0.193</v>
      </c>
      <c r="M5172" s="7">
        <v>1.4068135900000001</v>
      </c>
      <c r="N5172" s="31">
        <v>1</v>
      </c>
      <c r="O5172" s="14">
        <f>IFERROR(VLOOKUP($C5172,'site totals'!$J$2:$K$607,2,FALSE),1)</f>
        <v>164.18639999999999</v>
      </c>
      <c r="P5172" s="32" t="s">
        <v>94</v>
      </c>
      <c r="Q5172" s="12">
        <v>0.28917376839999998</v>
      </c>
      <c r="R5172" s="29">
        <v>0.2</v>
      </c>
      <c r="S5172" s="2">
        <f>IF($A5172="site","",VLOOKUP($P5172,margin_ranges!$A$5:$D$10,4,FALSE)/100)</f>
        <v>0.19750000000000001</v>
      </c>
      <c r="T5172" s="6">
        <f>IF(A5172="placement",$J5172*MIN($Q5172,$S5172),"")</f>
        <v>69.52000000000001</v>
      </c>
      <c r="U5172" s="6">
        <f>IF($A5172="placement",T5172,SUMIF($C$10:$C$6209,$C5172,$T$10:$T$6209))</f>
        <v>69.52000000000001</v>
      </c>
      <c r="V5172" s="34">
        <f t="shared" si="245"/>
        <v>3.1250000000000444E-3</v>
      </c>
      <c r="W5172" s="24"/>
      <c r="X5172" s="2" t="str">
        <f>IFERROR(MIN(VLOOKUP($W5172,margin_ranges!$A$5:$D$10,4,FALSE),$Q5172*100)/100,"")</f>
        <v/>
      </c>
      <c r="Y5172" s="6">
        <f t="shared" si="243"/>
        <v>69.52000000000001</v>
      </c>
      <c r="Z5172" s="6">
        <f>IF($A5172="placement",Y5172,SUMIF($C$10:$C$6209,$C5172,$Y$10:$Y$6209))</f>
        <v>69.52000000000001</v>
      </c>
      <c r="AA5172" s="29">
        <f t="shared" si="244"/>
        <v>3.1250000000000444E-3</v>
      </c>
    </row>
    <row r="5173" spans="1:27" x14ac:dyDescent="0.3">
      <c r="A5173" s="16" t="s">
        <v>33</v>
      </c>
      <c r="B5173" s="16" t="s">
        <v>5896</v>
      </c>
      <c r="C5173" s="16" t="s">
        <v>5897</v>
      </c>
      <c r="D5173" s="8" t="s">
        <v>34</v>
      </c>
      <c r="E5173" s="16"/>
      <c r="F5173" s="17">
        <v>0.2</v>
      </c>
      <c r="G5173" s="17">
        <v>0</v>
      </c>
      <c r="H5173" s="36">
        <v>43.200600000000001</v>
      </c>
      <c r="I5173" s="36">
        <v>8.3362999999999996</v>
      </c>
      <c r="J5173" s="22">
        <v>352</v>
      </c>
      <c r="K5173" s="22">
        <v>70</v>
      </c>
      <c r="L5173" s="18">
        <v>0.193</v>
      </c>
      <c r="M5173" s="19">
        <v>1.4068135900000001</v>
      </c>
      <c r="N5173" s="20">
        <v>1</v>
      </c>
      <c r="O5173" s="22">
        <f>IFERROR(VLOOKUP($C5173,'site totals'!$J$2:$K$607,2,FALSE),1)</f>
        <v>164.18639999999999</v>
      </c>
      <c r="P5173" s="21"/>
      <c r="Q5173" s="18">
        <v>0.28917376839999998</v>
      </c>
      <c r="R5173" s="17">
        <v>0.2</v>
      </c>
      <c r="S5173" s="18" t="str">
        <f>IF($A5173="site","",VLOOKUP($P5173,margin_ranges!$A$5:$D$10,4,FALSE)/100)</f>
        <v/>
      </c>
      <c r="T5173" s="22" t="str">
        <f>IF(A5173="placement",$J5173*MIN($Q5173,$S5173),"")</f>
        <v/>
      </c>
      <c r="U5173" s="22">
        <f>IF($A5173="placement",T5173,SUMIF($C$10:$C$6209,$C5173,$T$10:$T$6209))</f>
        <v>69.52000000000001</v>
      </c>
      <c r="V5173" s="37">
        <f t="shared" si="245"/>
        <v>3.1250000000000444E-3</v>
      </c>
      <c r="W5173" s="38"/>
      <c r="X5173" s="18" t="str">
        <f>IFERROR(MIN(VLOOKUP($W5173,margin_ranges!$A$5:$D$10,4,FALSE),$Q5173*100)/100,"")</f>
        <v/>
      </c>
      <c r="Y5173" s="6" t="str">
        <f t="shared" si="243"/>
        <v/>
      </c>
      <c r="Z5173" s="6">
        <f>IF($A5173="placement",Y5173,SUMIF($C$10:$C$6209,$C5173,$Y$10:$Y$6209))</f>
        <v>69.52000000000001</v>
      </c>
      <c r="AA5173" s="17">
        <f t="shared" si="244"/>
        <v>3.1250000000000444E-3</v>
      </c>
    </row>
    <row r="5174" spans="1:27" hidden="1" x14ac:dyDescent="0.3">
      <c r="A5174" s="8" t="s">
        <v>17</v>
      </c>
      <c r="B5174" s="8" t="s">
        <v>10441</v>
      </c>
      <c r="C5174" s="8" t="s">
        <v>10442</v>
      </c>
      <c r="D5174" s="8" t="s">
        <v>10443</v>
      </c>
      <c r="E5174" s="8" t="s">
        <v>10444</v>
      </c>
      <c r="F5174" s="29">
        <v>0</v>
      </c>
      <c r="G5174" s="29">
        <v>0</v>
      </c>
      <c r="H5174" s="30">
        <v>12.6212</v>
      </c>
      <c r="I5174" s="30">
        <v>4.0488999999999997</v>
      </c>
      <c r="J5174" s="14">
        <v>170</v>
      </c>
      <c r="K5174" s="14">
        <v>43</v>
      </c>
      <c r="L5174" s="12">
        <v>0.32079999999999997</v>
      </c>
      <c r="M5174" s="7">
        <v>1.4028279100000001</v>
      </c>
      <c r="N5174" s="31">
        <v>1</v>
      </c>
      <c r="O5174" s="14">
        <f>IFERROR(VLOOKUP($C5174,'site totals'!$J$2:$K$607,2,FALSE),1)</f>
        <v>164.03149999999999</v>
      </c>
      <c r="P5174" s="32" t="s">
        <v>91</v>
      </c>
      <c r="Q5174" s="12">
        <v>0.28715418770000001</v>
      </c>
      <c r="R5174" s="29">
        <v>0</v>
      </c>
      <c r="S5174" s="2">
        <f>IF($A5174="site","",VLOOKUP($P5174,margin_ranges!$A$5:$D$10,4,FALSE)/100)</f>
        <v>0.29749999999999999</v>
      </c>
      <c r="T5174" s="6">
        <f>IF(A5174="placement",$J5174*MIN($Q5174,$S5174),"")</f>
        <v>48.816211909000003</v>
      </c>
      <c r="U5174" s="6">
        <f>IF($A5174="placement",T5174,SUMIF($C$10:$C$6209,$C5174,$T$10:$T$6209))</f>
        <v>48.816211909000003</v>
      </c>
      <c r="V5174" s="34">
        <f t="shared" si="245"/>
        <v>-0.28715418770000001</v>
      </c>
      <c r="W5174" s="24"/>
      <c r="X5174" s="2" t="str">
        <f>IFERROR(MIN(VLOOKUP($W5174,margin_ranges!$A$5:$D$10,4,FALSE),$Q5174*100)/100,"")</f>
        <v/>
      </c>
      <c r="Y5174" s="6">
        <f t="shared" si="243"/>
        <v>48.816211909000003</v>
      </c>
      <c r="Z5174" s="6">
        <f>IF($A5174="placement",Y5174,SUMIF($C$10:$C$6209,$C5174,$Y$10:$Y$6209))</f>
        <v>48.816211909000003</v>
      </c>
      <c r="AA5174" s="29">
        <f t="shared" si="244"/>
        <v>-0.28715418770000001</v>
      </c>
    </row>
    <row r="5175" spans="1:27" hidden="1" x14ac:dyDescent="0.3">
      <c r="A5175" s="8" t="s">
        <v>17</v>
      </c>
      <c r="B5175" s="8" t="s">
        <v>10441</v>
      </c>
      <c r="C5175" s="8" t="s">
        <v>10442</v>
      </c>
      <c r="D5175" s="8" t="s">
        <v>10445</v>
      </c>
      <c r="E5175" s="8" t="s">
        <v>10446</v>
      </c>
      <c r="F5175" s="29">
        <v>0.22176916468864799</v>
      </c>
      <c r="G5175" s="29">
        <v>0</v>
      </c>
      <c r="H5175" s="30">
        <v>17.726800000000001</v>
      </c>
      <c r="I5175" s="30">
        <v>4.6978999999999997</v>
      </c>
      <c r="J5175" s="14">
        <v>181</v>
      </c>
      <c r="K5175" s="14">
        <v>40</v>
      </c>
      <c r="L5175" s="12">
        <v>0.26500000000000001</v>
      </c>
      <c r="M5175" s="7">
        <v>1.28496579</v>
      </c>
      <c r="N5175" s="31">
        <v>1</v>
      </c>
      <c r="O5175" s="14">
        <f>IFERROR(VLOOKUP($C5175,'site totals'!$J$2:$K$607,2,FALSE),1)</f>
        <v>164.03149999999999</v>
      </c>
      <c r="P5175" s="32" t="s">
        <v>22</v>
      </c>
      <c r="Q5175" s="12">
        <v>0.22176916469999999</v>
      </c>
      <c r="R5175" s="29">
        <v>0.27</v>
      </c>
      <c r="S5175" s="2">
        <f>IF($A5175="site","",VLOOKUP($P5175,margin_ranges!$A$5:$D$10,4,FALSE)/100)</f>
        <v>0.29749999999999999</v>
      </c>
      <c r="T5175" s="6">
        <f>IF(A5175="placement",$J5175*MIN($Q5175,$S5175),"")</f>
        <v>40.140218810699999</v>
      </c>
      <c r="U5175" s="6">
        <f>IF($A5175="placement",T5175,SUMIF($C$10:$C$6209,$C5175,$T$10:$T$6209))</f>
        <v>40.140218810699999</v>
      </c>
      <c r="V5175" s="34">
        <f t="shared" si="245"/>
        <v>6.6069637397260461E-2</v>
      </c>
      <c r="W5175" s="24"/>
      <c r="X5175" s="2" t="str">
        <f>IFERROR(MIN(VLOOKUP($W5175,margin_ranges!$A$5:$D$10,4,FALSE),$Q5175*100)/100,"")</f>
        <v/>
      </c>
      <c r="Y5175" s="6">
        <f t="shared" si="243"/>
        <v>40.140218810699999</v>
      </c>
      <c r="Z5175" s="6">
        <f>IF($A5175="placement",Y5175,SUMIF($C$10:$C$6209,$C5175,$Y$10:$Y$6209))</f>
        <v>40.140218810699999</v>
      </c>
      <c r="AA5175" s="29">
        <f t="shared" si="244"/>
        <v>6.6069637397260461E-2</v>
      </c>
    </row>
    <row r="5176" spans="1:27" x14ac:dyDescent="0.3">
      <c r="A5176" s="16" t="s">
        <v>33</v>
      </c>
      <c r="B5176" s="16" t="s">
        <v>10441</v>
      </c>
      <c r="C5176" s="16" t="s">
        <v>10442</v>
      </c>
      <c r="D5176" s="8" t="s">
        <v>34</v>
      </c>
      <c r="E5176" s="16"/>
      <c r="F5176" s="17">
        <v>0.13910921987545</v>
      </c>
      <c r="G5176" s="17">
        <v>0</v>
      </c>
      <c r="H5176" s="36">
        <v>30.366199999999999</v>
      </c>
      <c r="I5176" s="36">
        <v>8.7468000000000004</v>
      </c>
      <c r="J5176" s="22">
        <v>351</v>
      </c>
      <c r="K5176" s="22">
        <v>83</v>
      </c>
      <c r="L5176" s="18">
        <v>0.28799999999999998</v>
      </c>
      <c r="M5176" s="19">
        <v>1.33952472</v>
      </c>
      <c r="N5176" s="20">
        <v>1</v>
      </c>
      <c r="O5176" s="22">
        <f>IFERROR(VLOOKUP($C5176,'site totals'!$J$2:$K$607,2,FALSE),1)</f>
        <v>164.03149999999999</v>
      </c>
      <c r="P5176" s="21"/>
      <c r="Q5176" s="18">
        <v>0.25346655979999999</v>
      </c>
      <c r="R5176" s="17">
        <v>0.1391</v>
      </c>
      <c r="S5176" s="18" t="str">
        <f>IF($A5176="site","",VLOOKUP($P5176,margin_ranges!$A$5:$D$10,4,FALSE)/100)</f>
        <v/>
      </c>
      <c r="T5176" s="22" t="str">
        <f>IF(A5176="placement",$J5176*MIN($Q5176,$S5176),"")</f>
        <v/>
      </c>
      <c r="U5176" s="22">
        <f>IF($A5176="placement",T5176,SUMIF($C$10:$C$6209,$C5176,$T$10:$T$6209))</f>
        <v>88.956430719699995</v>
      </c>
      <c r="V5176" s="37">
        <f t="shared" si="245"/>
        <v>-0.13281115641485641</v>
      </c>
      <c r="W5176" s="38"/>
      <c r="X5176" s="18" t="str">
        <f>IFERROR(MIN(VLOOKUP($W5176,margin_ranges!$A$5:$D$10,4,FALSE),$Q5176*100)/100,"")</f>
        <v/>
      </c>
      <c r="Y5176" s="6" t="str">
        <f t="shared" si="243"/>
        <v/>
      </c>
      <c r="Z5176" s="6">
        <f>IF($A5176="placement",Y5176,SUMIF($C$10:$C$6209,$C5176,$Y$10:$Y$6209))</f>
        <v>88.956430719699995</v>
      </c>
      <c r="AA5176" s="17">
        <f t="shared" si="244"/>
        <v>-0.13281115641485641</v>
      </c>
    </row>
    <row r="5177" spans="1:27" hidden="1" x14ac:dyDescent="0.3">
      <c r="A5177" s="8" t="s">
        <v>17</v>
      </c>
      <c r="B5177" s="8" t="s">
        <v>10204</v>
      </c>
      <c r="C5177" s="8" t="s">
        <v>10205</v>
      </c>
      <c r="D5177" s="8" t="s">
        <v>10208</v>
      </c>
      <c r="E5177" s="8" t="s">
        <v>10209</v>
      </c>
      <c r="F5177" s="29">
        <v>0.25</v>
      </c>
      <c r="G5177" s="29">
        <v>1</v>
      </c>
      <c r="H5177" s="30">
        <v>68.508600000000001</v>
      </c>
      <c r="I5177" s="30">
        <v>23.783799999999999</v>
      </c>
      <c r="J5177" s="14">
        <v>210</v>
      </c>
      <c r="K5177" s="14">
        <v>48</v>
      </c>
      <c r="L5177" s="12">
        <v>0.34720000000000001</v>
      </c>
      <c r="M5177" s="7">
        <v>0.29388449</v>
      </c>
      <c r="N5177" s="31">
        <v>0.18</v>
      </c>
      <c r="O5177" s="14">
        <f>IFERROR(VLOOKUP($C5177,'site totals'!$J$2:$K$607,2,FALSE),1)</f>
        <v>159.6534</v>
      </c>
      <c r="P5177" s="32" t="s">
        <v>91</v>
      </c>
      <c r="Q5177" s="12">
        <v>0.38751446010000001</v>
      </c>
      <c r="R5177" s="29">
        <v>0.25</v>
      </c>
      <c r="S5177" s="2">
        <f>IF($A5177="site","",VLOOKUP($P5177,margin_ranges!$A$5:$D$10,4,FALSE)/100)</f>
        <v>0.29749999999999999</v>
      </c>
      <c r="T5177" s="6">
        <f>IF(A5177="placement",$J5177*MIN($Q5177,$S5177),"")</f>
        <v>62.474999999999994</v>
      </c>
      <c r="U5177" s="6">
        <f>IF($A5177="placement",T5177,SUMIF($C$10:$C$6209,$C5177,$T$10:$T$6209))</f>
        <v>62.474999999999994</v>
      </c>
      <c r="V5177" s="34">
        <f t="shared" si="245"/>
        <v>-6.3333333333333353E-2</v>
      </c>
      <c r="W5177" s="24"/>
      <c r="X5177" s="2" t="str">
        <f>IFERROR(MIN(VLOOKUP($W5177,margin_ranges!$A$5:$D$10,4,FALSE),$Q5177*100)/100,"")</f>
        <v/>
      </c>
      <c r="Y5177" s="6">
        <f t="shared" si="243"/>
        <v>62.474999999999994</v>
      </c>
      <c r="Z5177" s="6">
        <f>IF($A5177="placement",Y5177,SUMIF($C$10:$C$6209,$C5177,$Y$10:$Y$6209))</f>
        <v>62.474999999999994</v>
      </c>
      <c r="AA5177" s="29">
        <f t="shared" si="244"/>
        <v>-6.3333333333333353E-2</v>
      </c>
    </row>
    <row r="5178" spans="1:27" hidden="1" x14ac:dyDescent="0.3">
      <c r="A5178" s="8" t="s">
        <v>17</v>
      </c>
      <c r="B5178" s="8" t="s">
        <v>10204</v>
      </c>
      <c r="C5178" s="8" t="s">
        <v>10205</v>
      </c>
      <c r="D5178" s="8" t="s">
        <v>10206</v>
      </c>
      <c r="E5178" s="8" t="s">
        <v>10207</v>
      </c>
      <c r="F5178" s="29">
        <v>0.184906744253031</v>
      </c>
      <c r="G5178" s="29">
        <v>1</v>
      </c>
      <c r="H5178" s="30">
        <v>73.606999999999999</v>
      </c>
      <c r="I5178" s="30">
        <v>27.676400000000001</v>
      </c>
      <c r="J5178" s="14">
        <v>132</v>
      </c>
      <c r="K5178" s="14">
        <v>24</v>
      </c>
      <c r="L5178" s="12">
        <v>0.376</v>
      </c>
      <c r="M5178" s="7">
        <v>0.15949094999999999</v>
      </c>
      <c r="N5178" s="31">
        <v>0.13</v>
      </c>
      <c r="O5178" s="14">
        <f>IFERROR(VLOOKUP($C5178,'site totals'!$J$2:$K$607,2,FALSE),1)</f>
        <v>159.6534</v>
      </c>
      <c r="P5178" s="32" t="s">
        <v>91</v>
      </c>
      <c r="Q5178" s="12">
        <v>0.18490674430000001</v>
      </c>
      <c r="R5178" s="29">
        <v>0.3</v>
      </c>
      <c r="S5178" s="2">
        <f>IF($A5178="site","",VLOOKUP($P5178,margin_ranges!$A$5:$D$10,4,FALSE)/100)</f>
        <v>0.29749999999999999</v>
      </c>
      <c r="T5178" s="6">
        <f>IF(A5178="placement",$J5178*MIN($Q5178,$S5178),"")</f>
        <v>24.407690247600001</v>
      </c>
      <c r="U5178" s="6">
        <f>IF($A5178="placement",T5178,SUMIF($C$10:$C$6209,$C5178,$T$10:$T$6209))</f>
        <v>24.407690247600001</v>
      </c>
      <c r="V5178" s="34">
        <f t="shared" si="245"/>
        <v>0.16441893671428587</v>
      </c>
      <c r="W5178" s="24"/>
      <c r="X5178" s="2" t="str">
        <f>IFERROR(MIN(VLOOKUP($W5178,margin_ranges!$A$5:$D$10,4,FALSE),$Q5178*100)/100,"")</f>
        <v/>
      </c>
      <c r="Y5178" s="6">
        <f t="shared" si="243"/>
        <v>24.407690247600001</v>
      </c>
      <c r="Z5178" s="6">
        <f>IF($A5178="placement",Y5178,SUMIF($C$10:$C$6209,$C5178,$Y$10:$Y$6209))</f>
        <v>24.407690247600001</v>
      </c>
      <c r="AA5178" s="29">
        <f t="shared" si="244"/>
        <v>0.16441893671428587</v>
      </c>
    </row>
    <row r="5179" spans="1:27" x14ac:dyDescent="0.3">
      <c r="A5179" s="16" t="s">
        <v>33</v>
      </c>
      <c r="B5179" s="16" t="s">
        <v>10204</v>
      </c>
      <c r="C5179" s="16" t="s">
        <v>10205</v>
      </c>
      <c r="D5179" s="8" t="s">
        <v>34</v>
      </c>
      <c r="E5179" s="16"/>
      <c r="F5179" s="17">
        <v>0.26935373753393199</v>
      </c>
      <c r="G5179" s="17">
        <v>1</v>
      </c>
      <c r="H5179" s="36">
        <v>142.1156</v>
      </c>
      <c r="I5179" s="36">
        <v>51.460099999999997</v>
      </c>
      <c r="J5179" s="22">
        <v>342</v>
      </c>
      <c r="K5179" s="22">
        <v>73</v>
      </c>
      <c r="L5179" s="18">
        <v>0.36209999999999998</v>
      </c>
      <c r="M5179" s="19">
        <v>0.22160479</v>
      </c>
      <c r="N5179" s="20">
        <v>0.153109</v>
      </c>
      <c r="O5179" s="22">
        <f>IFERROR(VLOOKUP($C5179,'site totals'!$J$2:$K$607,2,FALSE),1)</f>
        <v>159.6534</v>
      </c>
      <c r="P5179" s="21"/>
      <c r="Q5179" s="18">
        <v>0.30908985230000002</v>
      </c>
      <c r="R5179" s="17">
        <v>0.26939999999999997</v>
      </c>
      <c r="S5179" s="18" t="str">
        <f>IF($A5179="site","",VLOOKUP($P5179,margin_ranges!$A$5:$D$10,4,FALSE)/100)</f>
        <v/>
      </c>
      <c r="T5179" s="22" t="str">
        <f>IF(A5179="placement",$J5179*MIN($Q5179,$S5179),"")</f>
        <v/>
      </c>
      <c r="U5179" s="22">
        <f>IF($A5179="placement",T5179,SUMIF($C$10:$C$6209,$C5179,$T$10:$T$6209))</f>
        <v>86.882690247599996</v>
      </c>
      <c r="V5179" s="37">
        <f t="shared" si="245"/>
        <v>2.1019772871132103E-2</v>
      </c>
      <c r="W5179" s="38"/>
      <c r="X5179" s="18" t="str">
        <f>IFERROR(MIN(VLOOKUP($W5179,margin_ranges!$A$5:$D$10,4,FALSE),$Q5179*100)/100,"")</f>
        <v/>
      </c>
      <c r="Y5179" s="6" t="str">
        <f t="shared" si="243"/>
        <v/>
      </c>
      <c r="Z5179" s="6">
        <f>IF($A5179="placement",Y5179,SUMIF($C$10:$C$6209,$C5179,$Y$10:$Y$6209))</f>
        <v>86.882690247599996</v>
      </c>
      <c r="AA5179" s="17">
        <f t="shared" si="244"/>
        <v>2.1019772871132103E-2</v>
      </c>
    </row>
    <row r="5180" spans="1:27" hidden="1" x14ac:dyDescent="0.3">
      <c r="A5180" s="8" t="s">
        <v>17</v>
      </c>
      <c r="B5180" s="8" t="s">
        <v>10039</v>
      </c>
      <c r="C5180" s="8" t="s">
        <v>10040</v>
      </c>
      <c r="D5180" s="8" t="s">
        <v>10045</v>
      </c>
      <c r="E5180" s="8" t="s">
        <v>10046</v>
      </c>
      <c r="F5180" s="29">
        <v>0.28999999999999998</v>
      </c>
      <c r="G5180" s="29">
        <v>0</v>
      </c>
      <c r="H5180" s="30">
        <v>0.49609999999999999</v>
      </c>
      <c r="I5180" s="30">
        <v>0.22090000000000001</v>
      </c>
      <c r="J5180" s="14">
        <v>10</v>
      </c>
      <c r="K5180" s="14">
        <v>2</v>
      </c>
      <c r="L5180" s="12">
        <v>0.44519999999999998</v>
      </c>
      <c r="M5180" s="7">
        <v>1.4712160400000001</v>
      </c>
      <c r="N5180" s="31">
        <v>1</v>
      </c>
      <c r="O5180" s="14">
        <f>IFERROR(VLOOKUP($C5180,'site totals'!$J$2:$K$607,2,FALSE),1)</f>
        <v>159.42310000000001</v>
      </c>
      <c r="P5180" s="32" t="s">
        <v>22</v>
      </c>
      <c r="Q5180" s="12">
        <v>0.32029017370000001</v>
      </c>
      <c r="R5180" s="29">
        <v>0.28999999999999998</v>
      </c>
      <c r="S5180" s="2">
        <f>IF($A5180="site","",VLOOKUP($P5180,margin_ranges!$A$5:$D$10,4,FALSE)/100)</f>
        <v>0.29749999999999999</v>
      </c>
      <c r="T5180" s="6">
        <f>IF(A5180="placement",$J5180*MIN($Q5180,$S5180),"")</f>
        <v>2.9749999999999996</v>
      </c>
      <c r="U5180" s="6">
        <f>IF($A5180="placement",T5180,SUMIF($C$10:$C$6209,$C5180,$T$10:$T$6209))</f>
        <v>2.9749999999999996</v>
      </c>
      <c r="V5180" s="34">
        <f t="shared" si="245"/>
        <v>-1.0563380281690016E-2</v>
      </c>
      <c r="W5180" s="24"/>
      <c r="X5180" s="2" t="str">
        <f>IFERROR(MIN(VLOOKUP($W5180,margin_ranges!$A$5:$D$10,4,FALSE),$Q5180*100)/100,"")</f>
        <v/>
      </c>
      <c r="Y5180" s="6">
        <f t="shared" si="243"/>
        <v>2.9749999999999996</v>
      </c>
      <c r="Z5180" s="6">
        <f>IF($A5180="placement",Y5180,SUMIF($C$10:$C$6209,$C5180,$Y$10:$Y$6209))</f>
        <v>2.9749999999999996</v>
      </c>
      <c r="AA5180" s="29">
        <f t="shared" si="244"/>
        <v>-1.0563380281690016E-2</v>
      </c>
    </row>
    <row r="5181" spans="1:27" hidden="1" x14ac:dyDescent="0.3">
      <c r="A5181" s="8" t="s">
        <v>17</v>
      </c>
      <c r="B5181" s="8" t="s">
        <v>10039</v>
      </c>
      <c r="C5181" s="8" t="s">
        <v>10040</v>
      </c>
      <c r="D5181" s="8" t="s">
        <v>10043</v>
      </c>
      <c r="E5181" s="8" t="s">
        <v>10044</v>
      </c>
      <c r="F5181" s="29">
        <v>0.23206621704475699</v>
      </c>
      <c r="G5181" s="29">
        <v>0</v>
      </c>
      <c r="H5181" s="30">
        <v>1.6093999999999999</v>
      </c>
      <c r="I5181" s="30">
        <v>0.2863</v>
      </c>
      <c r="J5181" s="14">
        <v>17</v>
      </c>
      <c r="K5181" s="14">
        <v>4</v>
      </c>
      <c r="L5181" s="12">
        <v>0.1779</v>
      </c>
      <c r="M5181" s="7">
        <v>1.9532934099999999</v>
      </c>
      <c r="N5181" s="31">
        <v>1.5</v>
      </c>
      <c r="O5181" s="14">
        <f>IFERROR(VLOOKUP($C5181,'site totals'!$J$2:$K$607,2,FALSE),1)</f>
        <v>159.42310000000001</v>
      </c>
      <c r="P5181" s="32" t="s">
        <v>91</v>
      </c>
      <c r="Q5181" s="12">
        <v>0.23206621699999999</v>
      </c>
      <c r="R5181" s="29">
        <v>0.25</v>
      </c>
      <c r="S5181" s="2">
        <f>IF($A5181="site","",VLOOKUP($P5181,margin_ranges!$A$5:$D$10,4,FALSE)/100)</f>
        <v>0.29749999999999999</v>
      </c>
      <c r="T5181" s="6">
        <f>IF(A5181="placement",$J5181*MIN($Q5181,$S5181),"")</f>
        <v>3.9451256889999997</v>
      </c>
      <c r="U5181" s="6">
        <f>IF($A5181="placement",T5181,SUMIF($C$10:$C$6209,$C5181,$T$10:$T$6209))</f>
        <v>3.9451256889999997</v>
      </c>
      <c r="V5181" s="34">
        <f t="shared" si="245"/>
        <v>2.3911710666666641E-2</v>
      </c>
      <c r="W5181" s="24"/>
      <c r="X5181" s="2" t="str">
        <f>IFERROR(MIN(VLOOKUP($W5181,margin_ranges!$A$5:$D$10,4,FALSE),$Q5181*100)/100,"")</f>
        <v/>
      </c>
      <c r="Y5181" s="6">
        <f t="shared" si="243"/>
        <v>3.9451256889999997</v>
      </c>
      <c r="Z5181" s="6">
        <f>IF($A5181="placement",Y5181,SUMIF($C$10:$C$6209,$C5181,$Y$10:$Y$6209))</f>
        <v>3.9451256889999997</v>
      </c>
      <c r="AA5181" s="17">
        <f t="shared" si="244"/>
        <v>2.3911710666666641E-2</v>
      </c>
    </row>
    <row r="5182" spans="1:27" hidden="1" x14ac:dyDescent="0.3">
      <c r="A5182" s="8" t="s">
        <v>17</v>
      </c>
      <c r="B5182" s="8" t="s">
        <v>10039</v>
      </c>
      <c r="C5182" s="8" t="s">
        <v>10040</v>
      </c>
      <c r="D5182" s="8" t="s">
        <v>10047</v>
      </c>
      <c r="E5182" s="8" t="s">
        <v>10048</v>
      </c>
      <c r="F5182" s="29">
        <v>0.10287534865402601</v>
      </c>
      <c r="G5182" s="29">
        <v>0</v>
      </c>
      <c r="H5182" s="30">
        <v>1.8036000000000001</v>
      </c>
      <c r="I5182" s="30">
        <v>0.76500000000000001</v>
      </c>
      <c r="J5182" s="14">
        <v>73</v>
      </c>
      <c r="K5182" s="14">
        <v>18</v>
      </c>
      <c r="L5182" s="12">
        <v>0.42409999999999998</v>
      </c>
      <c r="M5182" s="7">
        <v>3.1768160600000002</v>
      </c>
      <c r="N5182" s="31">
        <v>2.85</v>
      </c>
      <c r="O5182" s="14">
        <f>IFERROR(VLOOKUP($C5182,'site totals'!$J$2:$K$607,2,FALSE),1)</f>
        <v>159.42310000000001</v>
      </c>
      <c r="P5182" s="32" t="s">
        <v>94</v>
      </c>
      <c r="Q5182" s="12">
        <v>0.10287534869999999</v>
      </c>
      <c r="R5182" s="29">
        <v>0.25</v>
      </c>
      <c r="S5182" s="2">
        <f>IF($A5182="site","",VLOOKUP($P5182,margin_ranges!$A$5:$D$10,4,FALSE)/100)</f>
        <v>0.19750000000000001</v>
      </c>
      <c r="T5182" s="6">
        <f>IF(A5182="placement",$J5182*MIN($Q5182,$S5182),"")</f>
        <v>7.5099004550999995</v>
      </c>
      <c r="U5182" s="6">
        <f>IF($A5182="placement",T5182,SUMIF($C$10:$C$6209,$C5182,$T$10:$T$6209))</f>
        <v>7.5099004550999995</v>
      </c>
      <c r="V5182" s="34">
        <f t="shared" si="245"/>
        <v>0.19616620173333343</v>
      </c>
      <c r="W5182" s="24"/>
      <c r="X5182" s="2" t="str">
        <f>IFERROR(MIN(VLOOKUP($W5182,margin_ranges!$A$5:$D$10,4,FALSE),$Q5182*100)/100,"")</f>
        <v/>
      </c>
      <c r="Y5182" s="6">
        <f t="shared" si="243"/>
        <v>7.5099004550999995</v>
      </c>
      <c r="Z5182" s="6">
        <f>IF($A5182="placement",Y5182,SUMIF($C$10:$C$6209,$C5182,$Y$10:$Y$6209))</f>
        <v>7.5099004550999995</v>
      </c>
      <c r="AA5182" s="29">
        <f t="shared" si="244"/>
        <v>0.19616620173333343</v>
      </c>
    </row>
    <row r="5183" spans="1:27" hidden="1" x14ac:dyDescent="0.3">
      <c r="A5183" s="8" t="s">
        <v>17</v>
      </c>
      <c r="B5183" s="8" t="s">
        <v>10039</v>
      </c>
      <c r="C5183" s="8" t="s">
        <v>10040</v>
      </c>
      <c r="D5183" s="8" t="s">
        <v>10049</v>
      </c>
      <c r="E5183" s="8" t="s">
        <v>10050</v>
      </c>
      <c r="F5183" s="29">
        <v>8.5044085312494605E-2</v>
      </c>
      <c r="G5183" s="29">
        <v>0</v>
      </c>
      <c r="H5183" s="30">
        <v>1.8927</v>
      </c>
      <c r="I5183" s="30">
        <v>0.9355</v>
      </c>
      <c r="J5183" s="14">
        <v>87</v>
      </c>
      <c r="K5183" s="14">
        <v>22</v>
      </c>
      <c r="L5183" s="12">
        <v>0.49430000000000002</v>
      </c>
      <c r="M5183" s="7">
        <v>3.1149041799999999</v>
      </c>
      <c r="N5183" s="31">
        <v>2.85</v>
      </c>
      <c r="O5183" s="14">
        <f>IFERROR(VLOOKUP($C5183,'site totals'!$J$2:$K$607,2,FALSE),1)</f>
        <v>159.42310000000001</v>
      </c>
      <c r="P5183" s="32" t="s">
        <v>94</v>
      </c>
      <c r="Q5183" s="12">
        <v>8.5044085300000002E-2</v>
      </c>
      <c r="R5183" s="29">
        <v>0.25</v>
      </c>
      <c r="S5183" s="2">
        <f>IF($A5183="site","",VLOOKUP($P5183,margin_ranges!$A$5:$D$10,4,FALSE)/100)</f>
        <v>0.19750000000000001</v>
      </c>
      <c r="T5183" s="6">
        <f>IF(A5183="placement",$J5183*MIN($Q5183,$S5183),"")</f>
        <v>7.3988354211000003</v>
      </c>
      <c r="U5183" s="6">
        <f>IF($A5183="placement",T5183,SUMIF($C$10:$C$6209,$C5183,$T$10:$T$6209))</f>
        <v>7.3988354211000003</v>
      </c>
      <c r="V5183" s="34">
        <f t="shared" si="245"/>
        <v>0.2199412195999999</v>
      </c>
      <c r="W5183" s="24"/>
      <c r="X5183" s="2" t="str">
        <f>IFERROR(MIN(VLOOKUP($W5183,margin_ranges!$A$5:$D$10,4,FALSE),$Q5183*100)/100,"")</f>
        <v/>
      </c>
      <c r="Y5183" s="6">
        <f t="shared" si="243"/>
        <v>7.3988354211000003</v>
      </c>
      <c r="Z5183" s="6">
        <f>IF($A5183="placement",Y5183,SUMIF($C$10:$C$6209,$C5183,$Y$10:$Y$6209))</f>
        <v>7.3988354211000003</v>
      </c>
      <c r="AA5183" s="29">
        <f t="shared" si="244"/>
        <v>0.2199412195999999</v>
      </c>
    </row>
    <row r="5184" spans="1:27" hidden="1" x14ac:dyDescent="0.3">
      <c r="A5184" s="8" t="s">
        <v>17</v>
      </c>
      <c r="B5184" s="8" t="s">
        <v>10039</v>
      </c>
      <c r="C5184" s="8" t="s">
        <v>10040</v>
      </c>
      <c r="D5184" s="8" t="s">
        <v>10041</v>
      </c>
      <c r="E5184" s="8" t="s">
        <v>10042</v>
      </c>
      <c r="F5184" s="29">
        <v>0.183212407991587</v>
      </c>
      <c r="G5184" s="29">
        <v>0</v>
      </c>
      <c r="H5184" s="30">
        <v>3.6781000000000001</v>
      </c>
      <c r="I5184" s="30">
        <v>1.0087999999999999</v>
      </c>
      <c r="J5184" s="14">
        <v>143</v>
      </c>
      <c r="K5184" s="14">
        <v>29</v>
      </c>
      <c r="L5184" s="12">
        <v>0.27429999999999999</v>
      </c>
      <c r="M5184" s="7">
        <v>4.7135877600000002</v>
      </c>
      <c r="N5184" s="31">
        <v>3.85</v>
      </c>
      <c r="O5184" s="14">
        <f>IFERROR(VLOOKUP($C5184,'site totals'!$J$2:$K$607,2,FALSE),1)</f>
        <v>159.42310000000001</v>
      </c>
      <c r="P5184" s="32" t="s">
        <v>94</v>
      </c>
      <c r="Q5184" s="12">
        <v>0.18321240799999999</v>
      </c>
      <c r="R5184" s="29">
        <v>0.25</v>
      </c>
      <c r="S5184" s="2">
        <f>IF($A5184="site","",VLOOKUP($P5184,margin_ranges!$A$5:$D$10,4,FALSE)/100)</f>
        <v>0.19750000000000001</v>
      </c>
      <c r="T5184" s="6">
        <f>IF(A5184="placement",$J5184*MIN($Q5184,$S5184),"")</f>
        <v>26.199374343999999</v>
      </c>
      <c r="U5184" s="6">
        <f>IF($A5184="placement",T5184,SUMIF($C$10:$C$6209,$C5184,$T$10:$T$6209))</f>
        <v>26.199374343999999</v>
      </c>
      <c r="V5184" s="34">
        <f t="shared" si="245"/>
        <v>8.9050122666666676E-2</v>
      </c>
      <c r="W5184" s="24"/>
      <c r="X5184" s="2" t="str">
        <f>IFERROR(MIN(VLOOKUP($W5184,margin_ranges!$A$5:$D$10,4,FALSE),$Q5184*100)/100,"")</f>
        <v/>
      </c>
      <c r="Y5184" s="6">
        <f t="shared" si="243"/>
        <v>26.199374343999999</v>
      </c>
      <c r="Z5184" s="6">
        <f>IF($A5184="placement",Y5184,SUMIF($C$10:$C$6209,$C5184,$Y$10:$Y$6209))</f>
        <v>26.199374343999999</v>
      </c>
      <c r="AA5184" s="29">
        <f t="shared" si="244"/>
        <v>8.9050122666666676E-2</v>
      </c>
    </row>
    <row r="5185" spans="1:27" x14ac:dyDescent="0.3">
      <c r="A5185" s="16" t="s">
        <v>33</v>
      </c>
      <c r="B5185" s="16" t="s">
        <v>10039</v>
      </c>
      <c r="C5185" s="16" t="s">
        <v>10040</v>
      </c>
      <c r="D5185" s="8" t="s">
        <v>34</v>
      </c>
      <c r="E5185" s="16"/>
      <c r="F5185" s="17">
        <v>0.15035726579146899</v>
      </c>
      <c r="G5185" s="17">
        <v>0</v>
      </c>
      <c r="H5185" s="36">
        <v>10.555199999999999</v>
      </c>
      <c r="I5185" s="36">
        <v>3.5836000000000001</v>
      </c>
      <c r="J5185" s="22">
        <v>342</v>
      </c>
      <c r="K5185" s="22">
        <v>78</v>
      </c>
      <c r="L5185" s="18">
        <v>0.33950000000000002</v>
      </c>
      <c r="M5185" s="19">
        <v>3.1776579599999999</v>
      </c>
      <c r="N5185" s="20">
        <v>2.6998739999999999</v>
      </c>
      <c r="O5185" s="22">
        <f>IFERROR(VLOOKUP($C5185,'site totals'!$J$2:$K$607,2,FALSE),1)</f>
        <v>159.42310000000001</v>
      </c>
      <c r="P5185" s="21"/>
      <c r="Q5185" s="18">
        <v>0.1503572658</v>
      </c>
      <c r="R5185" s="17">
        <v>0.25109999999999999</v>
      </c>
      <c r="S5185" s="18" t="str">
        <f>IF($A5185="site","",VLOOKUP($P5185,margin_ranges!$A$5:$D$10,4,FALSE)/100)</f>
        <v/>
      </c>
      <c r="T5185" s="22" t="str">
        <f>IF(A5185="placement",$J5185*MIN($Q5185,$S5185),"")</f>
        <v/>
      </c>
      <c r="U5185" s="22">
        <f>IF($A5185="placement",T5185,SUMIF($C$10:$C$6209,$C5185,$T$10:$T$6209))</f>
        <v>48.028235909199992</v>
      </c>
      <c r="V5185" s="37">
        <f t="shared" si="245"/>
        <v>0.14777214804246985</v>
      </c>
      <c r="W5185" s="38"/>
      <c r="X5185" s="18" t="str">
        <f>IFERROR(MIN(VLOOKUP($W5185,margin_ranges!$A$5:$D$10,4,FALSE),$Q5185*100)/100,"")</f>
        <v/>
      </c>
      <c r="Y5185" s="6" t="str">
        <f t="shared" si="243"/>
        <v/>
      </c>
      <c r="Z5185" s="6">
        <f>IF($A5185="placement",Y5185,SUMIF($C$10:$C$6209,$C5185,$Y$10:$Y$6209))</f>
        <v>48.028235909199992</v>
      </c>
      <c r="AA5185" s="17">
        <f t="shared" si="244"/>
        <v>0.14777214804246985</v>
      </c>
    </row>
    <row r="5186" spans="1:27" hidden="1" x14ac:dyDescent="0.3">
      <c r="A5186" s="8" t="s">
        <v>17</v>
      </c>
      <c r="B5186" s="8" t="s">
        <v>7345</v>
      </c>
      <c r="C5186" s="8" t="s">
        <v>7346</v>
      </c>
      <c r="D5186" s="8" t="s">
        <v>7351</v>
      </c>
      <c r="E5186" s="8" t="s">
        <v>7352</v>
      </c>
      <c r="F5186" s="29">
        <v>0.25</v>
      </c>
      <c r="G5186" s="29">
        <v>0</v>
      </c>
      <c r="H5186" s="30">
        <v>27.8292</v>
      </c>
      <c r="I5186" s="30">
        <v>1.7656000000000001</v>
      </c>
      <c r="J5186" s="14">
        <v>9</v>
      </c>
      <c r="K5186" s="14">
        <v>2</v>
      </c>
      <c r="L5186" s="12">
        <v>6.3399999999999998E-2</v>
      </c>
      <c r="M5186" s="7">
        <v>0.17359819000000001</v>
      </c>
      <c r="N5186" s="31">
        <v>0.05</v>
      </c>
      <c r="O5186" s="14">
        <f>IFERROR(VLOOKUP($C5186,'site totals'!$J$2:$K$607,2,FALSE),1)</f>
        <v>157.63489999999999</v>
      </c>
      <c r="P5186" s="32" t="s">
        <v>91</v>
      </c>
      <c r="Q5186" s="12">
        <v>0.71197855980000002</v>
      </c>
      <c r="R5186" s="29">
        <v>0.25</v>
      </c>
      <c r="S5186" s="2">
        <f>IF($A5186="site","",VLOOKUP($P5186,margin_ranges!$A$5:$D$10,4,FALSE)/100)</f>
        <v>0.29749999999999999</v>
      </c>
      <c r="T5186" s="6">
        <f>IF(A5186="placement",$J5186*MIN($Q5186,$S5186),"")</f>
        <v>2.6774999999999998</v>
      </c>
      <c r="U5186" s="6">
        <f>IF($A5186="placement",T5186,SUMIF($C$10:$C$6209,$C5186,$T$10:$T$6209))</f>
        <v>2.6774999999999998</v>
      </c>
      <c r="V5186" s="34">
        <f t="shared" si="245"/>
        <v>-6.3333333333333353E-2</v>
      </c>
      <c r="W5186" s="24"/>
      <c r="X5186" s="2" t="str">
        <f>IFERROR(MIN(VLOOKUP($W5186,margin_ranges!$A$5:$D$10,4,FALSE),$Q5186*100)/100,"")</f>
        <v/>
      </c>
      <c r="Y5186" s="6">
        <f t="shared" si="243"/>
        <v>2.6774999999999998</v>
      </c>
      <c r="Z5186" s="6">
        <f>IF($A5186="placement",Y5186,SUMIF($C$10:$C$6209,$C5186,$Y$10:$Y$6209))</f>
        <v>2.6774999999999998</v>
      </c>
      <c r="AA5186" s="29">
        <f t="shared" si="244"/>
        <v>-6.3333333333333353E-2</v>
      </c>
    </row>
    <row r="5187" spans="1:27" hidden="1" x14ac:dyDescent="0.3">
      <c r="A5187" s="8" t="s">
        <v>17</v>
      </c>
      <c r="B5187" s="8" t="s">
        <v>7345</v>
      </c>
      <c r="C5187" s="8" t="s">
        <v>7346</v>
      </c>
      <c r="D5187" s="8" t="s">
        <v>7361</v>
      </c>
      <c r="E5187" s="8" t="s">
        <v>7362</v>
      </c>
      <c r="F5187" s="29">
        <v>0.3</v>
      </c>
      <c r="G5187" s="29">
        <v>0</v>
      </c>
      <c r="H5187" s="30">
        <v>6.431</v>
      </c>
      <c r="I5187" s="30">
        <v>1.1749000000000001</v>
      </c>
      <c r="J5187" s="14">
        <v>8</v>
      </c>
      <c r="K5187" s="14">
        <v>2</v>
      </c>
      <c r="L5187" s="12">
        <v>0.1827</v>
      </c>
      <c r="M5187" s="7">
        <v>0.2265625</v>
      </c>
      <c r="N5187" s="31">
        <v>0.05</v>
      </c>
      <c r="O5187" s="14">
        <f>IFERROR(VLOOKUP($C5187,'site totals'!$J$2:$K$607,2,FALSE),1)</f>
        <v>157.63489999999999</v>
      </c>
      <c r="P5187" s="32" t="s">
        <v>91</v>
      </c>
      <c r="Q5187" s="12">
        <v>0.77931034480000005</v>
      </c>
      <c r="R5187" s="29">
        <v>0.3</v>
      </c>
      <c r="S5187" s="2">
        <f>IF($A5187="site","",VLOOKUP($P5187,margin_ranges!$A$5:$D$10,4,FALSE)/100)</f>
        <v>0.29749999999999999</v>
      </c>
      <c r="T5187" s="6">
        <f>IF(A5187="placement",$J5187*MIN($Q5187,$S5187),"")</f>
        <v>2.38</v>
      </c>
      <c r="U5187" s="6">
        <f>IF($A5187="placement",T5187,SUMIF($C$10:$C$6209,$C5187,$T$10:$T$6209))</f>
        <v>2.38</v>
      </c>
      <c r="V5187" s="34">
        <f t="shared" si="245"/>
        <v>3.5714285714285587E-3</v>
      </c>
      <c r="W5187" s="24"/>
      <c r="X5187" s="2" t="str">
        <f>IFERROR(MIN(VLOOKUP($W5187,margin_ranges!$A$5:$D$10,4,FALSE),$Q5187*100)/100,"")</f>
        <v/>
      </c>
      <c r="Y5187" s="6">
        <f t="shared" si="243"/>
        <v>2.38</v>
      </c>
      <c r="Z5187" s="6">
        <f>IF($A5187="placement",Y5187,SUMIF($C$10:$C$6209,$C5187,$Y$10:$Y$6209))</f>
        <v>2.38</v>
      </c>
      <c r="AA5187" s="29">
        <f t="shared" si="244"/>
        <v>3.5714285714285587E-3</v>
      </c>
    </row>
    <row r="5188" spans="1:27" hidden="1" x14ac:dyDescent="0.3">
      <c r="A5188" s="8" t="s">
        <v>17</v>
      </c>
      <c r="B5188" s="8" t="s">
        <v>7345</v>
      </c>
      <c r="C5188" s="8" t="s">
        <v>7346</v>
      </c>
      <c r="D5188" s="8" t="s">
        <v>7347</v>
      </c>
      <c r="E5188" s="8" t="s">
        <v>7348</v>
      </c>
      <c r="F5188" s="29">
        <v>0.3</v>
      </c>
      <c r="G5188" s="29">
        <v>0</v>
      </c>
      <c r="H5188" s="30">
        <v>10.8111</v>
      </c>
      <c r="I5188" s="30">
        <v>1.8931</v>
      </c>
      <c r="J5188" s="14">
        <v>11</v>
      </c>
      <c r="K5188" s="14">
        <v>3</v>
      </c>
      <c r="L5188" s="12">
        <v>0.17510000000000001</v>
      </c>
      <c r="M5188" s="7">
        <v>0.19946043999999999</v>
      </c>
      <c r="N5188" s="31">
        <v>0.05</v>
      </c>
      <c r="O5188" s="14">
        <f>IFERROR(VLOOKUP($C5188,'site totals'!$J$2:$K$607,2,FALSE),1)</f>
        <v>157.63489999999999</v>
      </c>
      <c r="P5188" s="32" t="s">
        <v>91</v>
      </c>
      <c r="Q5188" s="12">
        <v>0.74932372359999999</v>
      </c>
      <c r="R5188" s="29">
        <v>0.3</v>
      </c>
      <c r="S5188" s="2">
        <f>IF($A5188="site","",VLOOKUP($P5188,margin_ranges!$A$5:$D$10,4,FALSE)/100)</f>
        <v>0.29749999999999999</v>
      </c>
      <c r="T5188" s="6">
        <f>IF(A5188="placement",$J5188*MIN($Q5188,$S5188),"")</f>
        <v>3.2725</v>
      </c>
      <c r="U5188" s="6">
        <f>IF($A5188="placement",T5188,SUMIF($C$10:$C$6209,$C5188,$T$10:$T$6209))</f>
        <v>3.2725</v>
      </c>
      <c r="V5188" s="34">
        <f t="shared" si="245"/>
        <v>3.5714285714285587E-3</v>
      </c>
      <c r="W5188" s="24"/>
      <c r="X5188" s="2" t="str">
        <f>IFERROR(MIN(VLOOKUP($W5188,margin_ranges!$A$5:$D$10,4,FALSE),$Q5188*100)/100,"")</f>
        <v/>
      </c>
      <c r="Y5188" s="6">
        <f t="shared" si="243"/>
        <v>3.2725</v>
      </c>
      <c r="Z5188" s="6">
        <f>IF($A5188="placement",Y5188,SUMIF($C$10:$C$6209,$C5188,$Y$10:$Y$6209))</f>
        <v>3.2725</v>
      </c>
      <c r="AA5188" s="29">
        <f t="shared" si="244"/>
        <v>3.5714285714285587E-3</v>
      </c>
    </row>
    <row r="5189" spans="1:27" hidden="1" x14ac:dyDescent="0.3">
      <c r="A5189" s="8" t="s">
        <v>17</v>
      </c>
      <c r="B5189" s="8" t="s">
        <v>7345</v>
      </c>
      <c r="C5189" s="8" t="s">
        <v>7346</v>
      </c>
      <c r="D5189" s="8" t="s">
        <v>7359</v>
      </c>
      <c r="E5189" s="8" t="s">
        <v>7360</v>
      </c>
      <c r="F5189" s="29">
        <v>0.3</v>
      </c>
      <c r="G5189" s="29">
        <v>0</v>
      </c>
      <c r="H5189" s="30">
        <v>4.0838999999999999</v>
      </c>
      <c r="I5189" s="30">
        <v>1.4260999999999999</v>
      </c>
      <c r="J5189" s="14">
        <v>13</v>
      </c>
      <c r="K5189" s="14">
        <v>4</v>
      </c>
      <c r="L5189" s="12">
        <v>0.34920000000000001</v>
      </c>
      <c r="M5189" s="7">
        <v>0.30462286</v>
      </c>
      <c r="N5189" s="31">
        <v>0.05</v>
      </c>
      <c r="O5189" s="14">
        <f>IFERROR(VLOOKUP($C5189,'site totals'!$J$2:$K$607,2,FALSE),1)</f>
        <v>157.63489999999999</v>
      </c>
      <c r="P5189" s="32" t="s">
        <v>91</v>
      </c>
      <c r="Q5189" s="12">
        <v>0.83586261319999999</v>
      </c>
      <c r="R5189" s="29">
        <v>0.3</v>
      </c>
      <c r="S5189" s="2">
        <f>IF($A5189="site","",VLOOKUP($P5189,margin_ranges!$A$5:$D$10,4,FALSE)/100)</f>
        <v>0.29749999999999999</v>
      </c>
      <c r="T5189" s="6">
        <f>IF(A5189="placement",$J5189*MIN($Q5189,$S5189),"")</f>
        <v>3.8674999999999997</v>
      </c>
      <c r="U5189" s="6">
        <f>IF($A5189="placement",T5189,SUMIF($C$10:$C$6209,$C5189,$T$10:$T$6209))</f>
        <v>3.8674999999999997</v>
      </c>
      <c r="V5189" s="34">
        <f t="shared" si="245"/>
        <v>3.5714285714285587E-3</v>
      </c>
      <c r="W5189" s="24"/>
      <c r="X5189" s="2" t="str">
        <f>IFERROR(MIN(VLOOKUP($W5189,margin_ranges!$A$5:$D$10,4,FALSE),$Q5189*100)/100,"")</f>
        <v/>
      </c>
      <c r="Y5189" s="6">
        <f t="shared" si="243"/>
        <v>3.8674999999999997</v>
      </c>
      <c r="Z5189" s="6">
        <f>IF($A5189="placement",Y5189,SUMIF($C$10:$C$6209,$C5189,$Y$10:$Y$6209))</f>
        <v>3.8674999999999997</v>
      </c>
      <c r="AA5189" s="17">
        <f t="shared" si="244"/>
        <v>3.5714285714285587E-3</v>
      </c>
    </row>
    <row r="5190" spans="1:27" hidden="1" x14ac:dyDescent="0.3">
      <c r="A5190" s="8" t="s">
        <v>17</v>
      </c>
      <c r="B5190" s="8" t="s">
        <v>7345</v>
      </c>
      <c r="C5190" s="8" t="s">
        <v>7346</v>
      </c>
      <c r="D5190" s="8" t="s">
        <v>7355</v>
      </c>
      <c r="E5190" s="8" t="s">
        <v>7356</v>
      </c>
      <c r="F5190" s="29">
        <v>0.3</v>
      </c>
      <c r="G5190" s="29">
        <v>0</v>
      </c>
      <c r="H5190" s="30">
        <v>6.8700999999999999</v>
      </c>
      <c r="I5190" s="30">
        <v>2.3435999999999999</v>
      </c>
      <c r="J5190" s="14">
        <v>20</v>
      </c>
      <c r="K5190" s="14">
        <v>6</v>
      </c>
      <c r="L5190" s="12">
        <v>0.34110000000000001</v>
      </c>
      <c r="M5190" s="7">
        <v>0.28992685000000001</v>
      </c>
      <c r="N5190" s="31">
        <v>0.05</v>
      </c>
      <c r="O5190" s="14">
        <f>IFERROR(VLOOKUP($C5190,'site totals'!$J$2:$K$607,2,FALSE),1)</f>
        <v>157.63489999999999</v>
      </c>
      <c r="P5190" s="32" t="s">
        <v>91</v>
      </c>
      <c r="Q5190" s="12">
        <v>0.82754270699999999</v>
      </c>
      <c r="R5190" s="29">
        <v>0.3</v>
      </c>
      <c r="S5190" s="2">
        <f>IF($A5190="site","",VLOOKUP($P5190,margin_ranges!$A$5:$D$10,4,FALSE)/100)</f>
        <v>0.29749999999999999</v>
      </c>
      <c r="T5190" s="6">
        <f>IF(A5190="placement",$J5190*MIN($Q5190,$S5190),"")</f>
        <v>5.9499999999999993</v>
      </c>
      <c r="U5190" s="6">
        <f>IF($A5190="placement",T5190,SUMIF($C$10:$C$6209,$C5190,$T$10:$T$6209))</f>
        <v>5.9499999999999993</v>
      </c>
      <c r="V5190" s="34">
        <f t="shared" si="245"/>
        <v>3.5714285714285587E-3</v>
      </c>
      <c r="W5190" s="24"/>
      <c r="X5190" s="2" t="str">
        <f>IFERROR(MIN(VLOOKUP($W5190,margin_ranges!$A$5:$D$10,4,FALSE),$Q5190*100)/100,"")</f>
        <v/>
      </c>
      <c r="Y5190" s="6">
        <f t="shared" si="243"/>
        <v>5.9499999999999993</v>
      </c>
      <c r="Z5190" s="6">
        <f>IF($A5190="placement",Y5190,SUMIF($C$10:$C$6209,$C5190,$Y$10:$Y$6209))</f>
        <v>5.9499999999999993</v>
      </c>
      <c r="AA5190" s="29">
        <f t="shared" si="244"/>
        <v>3.5714285714285587E-3</v>
      </c>
    </row>
    <row r="5191" spans="1:27" hidden="1" x14ac:dyDescent="0.3">
      <c r="A5191" s="8" t="s">
        <v>17</v>
      </c>
      <c r="B5191" s="8" t="s">
        <v>7345</v>
      </c>
      <c r="C5191" s="8" t="s">
        <v>7346</v>
      </c>
      <c r="D5191" s="8" t="s">
        <v>7349</v>
      </c>
      <c r="E5191" s="8" t="s">
        <v>7350</v>
      </c>
      <c r="F5191" s="29">
        <v>0.29999999999999899</v>
      </c>
      <c r="G5191" s="29">
        <v>0</v>
      </c>
      <c r="H5191" s="30">
        <v>4.6364999999999998</v>
      </c>
      <c r="I5191" s="30">
        <v>1.1349</v>
      </c>
      <c r="J5191" s="14">
        <v>23</v>
      </c>
      <c r="K5191" s="14">
        <v>7</v>
      </c>
      <c r="L5191" s="12">
        <v>0.24479999999999999</v>
      </c>
      <c r="M5191" s="7">
        <v>0.67788267999999996</v>
      </c>
      <c r="N5191" s="31">
        <v>0.05</v>
      </c>
      <c r="O5191" s="14">
        <f>IFERROR(VLOOKUP($C5191,'site totals'!$J$2:$K$607,2,FALSE),1)</f>
        <v>157.63489999999999</v>
      </c>
      <c r="P5191" s="32" t="s">
        <v>91</v>
      </c>
      <c r="Q5191" s="12">
        <v>0.92624092400000002</v>
      </c>
      <c r="R5191" s="29">
        <v>0.3</v>
      </c>
      <c r="S5191" s="2">
        <f>IF($A5191="site","",VLOOKUP($P5191,margin_ranges!$A$5:$D$10,4,FALSE)/100)</f>
        <v>0.29749999999999999</v>
      </c>
      <c r="T5191" s="6">
        <f>IF(A5191="placement",$J5191*MIN($Q5191,$S5191),"")</f>
        <v>6.8424999999999994</v>
      </c>
      <c r="U5191" s="6">
        <f>IF($A5191="placement",T5191,SUMIF($C$10:$C$6209,$C5191,$T$10:$T$6209))</f>
        <v>6.8424999999999994</v>
      </c>
      <c r="V5191" s="34">
        <f t="shared" si="245"/>
        <v>3.5714285714285587E-3</v>
      </c>
      <c r="W5191" s="24"/>
      <c r="X5191" s="2" t="str">
        <f>IFERROR(MIN(VLOOKUP($W5191,margin_ranges!$A$5:$D$10,4,FALSE),$Q5191*100)/100,"")</f>
        <v/>
      </c>
      <c r="Y5191" s="6">
        <f t="shared" si="243"/>
        <v>6.8424999999999994</v>
      </c>
      <c r="Z5191" s="6">
        <f>IF($A5191="placement",Y5191,SUMIF($C$10:$C$6209,$C5191,$Y$10:$Y$6209))</f>
        <v>6.8424999999999994</v>
      </c>
      <c r="AA5191" s="29">
        <f t="shared" si="244"/>
        <v>3.5714285714285587E-3</v>
      </c>
    </row>
    <row r="5192" spans="1:27" hidden="1" x14ac:dyDescent="0.3">
      <c r="A5192" s="8" t="s">
        <v>17</v>
      </c>
      <c r="B5192" s="8" t="s">
        <v>7345</v>
      </c>
      <c r="C5192" s="8" t="s">
        <v>7346</v>
      </c>
      <c r="D5192" s="8" t="s">
        <v>7357</v>
      </c>
      <c r="E5192" s="8" t="s">
        <v>7358</v>
      </c>
      <c r="F5192" s="29">
        <v>0.29999999999999899</v>
      </c>
      <c r="G5192" s="29">
        <v>1</v>
      </c>
      <c r="H5192" s="30">
        <v>61.451300000000003</v>
      </c>
      <c r="I5192" s="30">
        <v>50.934399999999997</v>
      </c>
      <c r="J5192" s="14">
        <v>119</v>
      </c>
      <c r="K5192" s="14">
        <v>36</v>
      </c>
      <c r="L5192" s="12">
        <v>0.82889999999999997</v>
      </c>
      <c r="M5192" s="7">
        <v>7.8204750000000003E-2</v>
      </c>
      <c r="N5192" s="31">
        <v>0.03</v>
      </c>
      <c r="O5192" s="14">
        <f>IFERROR(VLOOKUP($C5192,'site totals'!$J$2:$K$607,2,FALSE),1)</f>
        <v>157.63489999999999</v>
      </c>
      <c r="P5192" s="32" t="s">
        <v>91</v>
      </c>
      <c r="Q5192" s="12">
        <v>0.61639159060000004</v>
      </c>
      <c r="R5192" s="29">
        <v>0.3</v>
      </c>
      <c r="S5192" s="2">
        <f>IF($A5192="site","",VLOOKUP($P5192,margin_ranges!$A$5:$D$10,4,FALSE)/100)</f>
        <v>0.29749999999999999</v>
      </c>
      <c r="T5192" s="6">
        <f>IF(A5192="placement",$J5192*MIN($Q5192,$S5192),"")</f>
        <v>35.402499999999996</v>
      </c>
      <c r="U5192" s="6">
        <f>IF($A5192="placement",T5192,SUMIF($C$10:$C$6209,$C5192,$T$10:$T$6209))</f>
        <v>35.402499999999996</v>
      </c>
      <c r="V5192" s="34">
        <f t="shared" si="245"/>
        <v>3.5714285714285587E-3</v>
      </c>
      <c r="W5192" s="24"/>
      <c r="X5192" s="2" t="str">
        <f>IFERROR(MIN(VLOOKUP($W5192,margin_ranges!$A$5:$D$10,4,FALSE),$Q5192*100)/100,"")</f>
        <v/>
      </c>
      <c r="Y5192" s="6">
        <f t="shared" si="243"/>
        <v>35.402499999999996</v>
      </c>
      <c r="Z5192" s="6">
        <f>IF($A5192="placement",Y5192,SUMIF($C$10:$C$6209,$C5192,$Y$10:$Y$6209))</f>
        <v>35.402499999999996</v>
      </c>
      <c r="AA5192" s="17">
        <f t="shared" si="244"/>
        <v>3.5714285714285587E-3</v>
      </c>
    </row>
    <row r="5193" spans="1:27" hidden="1" x14ac:dyDescent="0.3">
      <c r="A5193" s="8" t="s">
        <v>17</v>
      </c>
      <c r="B5193" s="8" t="s">
        <v>7345</v>
      </c>
      <c r="C5193" s="8" t="s">
        <v>7346</v>
      </c>
      <c r="D5193" s="8" t="s">
        <v>7353</v>
      </c>
      <c r="E5193" s="8" t="s">
        <v>7354</v>
      </c>
      <c r="F5193" s="29">
        <v>0.35</v>
      </c>
      <c r="G5193" s="29">
        <v>1</v>
      </c>
      <c r="H5193" s="30">
        <v>69.863100000000003</v>
      </c>
      <c r="I5193" s="30">
        <v>47.640700000000002</v>
      </c>
      <c r="J5193" s="14">
        <v>132</v>
      </c>
      <c r="K5193" s="14">
        <v>46</v>
      </c>
      <c r="L5193" s="12">
        <v>0.68189999999999995</v>
      </c>
      <c r="M5193" s="7">
        <v>9.270552E-2</v>
      </c>
      <c r="N5193" s="31">
        <v>0.05</v>
      </c>
      <c r="O5193" s="14">
        <f>IFERROR(VLOOKUP($C5193,'site totals'!$J$2:$K$607,2,FALSE),1)</f>
        <v>157.63489999999999</v>
      </c>
      <c r="P5193" s="32" t="s">
        <v>91</v>
      </c>
      <c r="Q5193" s="12">
        <v>0.4606577845</v>
      </c>
      <c r="R5193" s="29">
        <v>0.35</v>
      </c>
      <c r="S5193" s="2">
        <f>IF($A5193="site","",VLOOKUP($P5193,margin_ranges!$A$5:$D$10,4,FALSE)/100)</f>
        <v>0.29749999999999999</v>
      </c>
      <c r="T5193" s="6">
        <f>IF(A5193="placement",$J5193*MIN($Q5193,$S5193),"")</f>
        <v>39.269999999999996</v>
      </c>
      <c r="U5193" s="6">
        <f>IF($A5193="placement",T5193,SUMIF($C$10:$C$6209,$C5193,$T$10:$T$6209))</f>
        <v>39.269999999999996</v>
      </c>
      <c r="V5193" s="34">
        <f t="shared" si="245"/>
        <v>8.0769230769230926E-2</v>
      </c>
      <c r="W5193" s="24"/>
      <c r="X5193" s="2" t="str">
        <f>IFERROR(MIN(VLOOKUP($W5193,margin_ranges!$A$5:$D$10,4,FALSE),$Q5193*100)/100,"")</f>
        <v/>
      </c>
      <c r="Y5193" s="6">
        <f t="shared" si="243"/>
        <v>39.269999999999996</v>
      </c>
      <c r="Z5193" s="6">
        <f>IF($A5193="placement",Y5193,SUMIF($C$10:$C$6209,$C5193,$Y$10:$Y$6209))</f>
        <v>39.269999999999996</v>
      </c>
      <c r="AA5193" s="29">
        <f t="shared" si="244"/>
        <v>8.0769230769230926E-2</v>
      </c>
    </row>
    <row r="5194" spans="1:27" x14ac:dyDescent="0.3">
      <c r="A5194" s="16" t="s">
        <v>33</v>
      </c>
      <c r="B5194" s="16" t="s">
        <v>7345</v>
      </c>
      <c r="C5194" s="16" t="s">
        <v>7346</v>
      </c>
      <c r="D5194" s="8" t="s">
        <v>34</v>
      </c>
      <c r="E5194" s="16"/>
      <c r="F5194" s="17">
        <v>0.318134531122232</v>
      </c>
      <c r="G5194" s="17">
        <v>0.74601627000000004</v>
      </c>
      <c r="H5194" s="36">
        <v>199.62960000000001</v>
      </c>
      <c r="I5194" s="36">
        <v>108.5146</v>
      </c>
      <c r="J5194" s="22">
        <v>338</v>
      </c>
      <c r="K5194" s="22">
        <v>107</v>
      </c>
      <c r="L5194" s="18">
        <v>0.54359999999999997</v>
      </c>
      <c r="M5194" s="19">
        <v>0.10376151</v>
      </c>
      <c r="N5194" s="20">
        <v>4.0612000000000002E-2</v>
      </c>
      <c r="O5194" s="22">
        <f>IFERROR(VLOOKUP($C5194,'site totals'!$J$2:$K$607,2,FALSE),1)</f>
        <v>157.63489999999999</v>
      </c>
      <c r="P5194" s="21"/>
      <c r="Q5194" s="18">
        <v>0.60860245509999999</v>
      </c>
      <c r="R5194" s="17">
        <v>0.31809999999999999</v>
      </c>
      <c r="S5194" s="18" t="str">
        <f>IF($A5194="site","",VLOOKUP($P5194,margin_ranges!$A$5:$D$10,4,FALSE)/100)</f>
        <v/>
      </c>
      <c r="T5194" s="22" t="str">
        <f>IF(A5194="placement",$J5194*MIN($Q5194,$S5194),"")</f>
        <v/>
      </c>
      <c r="U5194" s="22">
        <f>IF($A5194="placement",T5194,SUMIF($C$10:$C$6209,$C5194,$T$10:$T$6209))</f>
        <v>99.662499999999994</v>
      </c>
      <c r="V5194" s="37">
        <f t="shared" si="245"/>
        <v>3.4082024555475599E-2</v>
      </c>
      <c r="W5194" s="38"/>
      <c r="X5194" s="18" t="str">
        <f>IFERROR(MIN(VLOOKUP($W5194,margin_ranges!$A$5:$D$10,4,FALSE),$Q5194*100)/100,"")</f>
        <v/>
      </c>
      <c r="Y5194" s="6" t="str">
        <f t="shared" si="243"/>
        <v/>
      </c>
      <c r="Z5194" s="6">
        <f>IF($A5194="placement",Y5194,SUMIF($C$10:$C$6209,$C5194,$Y$10:$Y$6209))</f>
        <v>99.662499999999994</v>
      </c>
      <c r="AA5194" s="17">
        <f t="shared" si="244"/>
        <v>3.4082024555475599E-2</v>
      </c>
    </row>
    <row r="5195" spans="1:27" hidden="1" x14ac:dyDescent="0.3">
      <c r="A5195" s="8" t="s">
        <v>17</v>
      </c>
      <c r="B5195" s="8" t="s">
        <v>6060</v>
      </c>
      <c r="C5195" s="8" t="s">
        <v>6061</v>
      </c>
      <c r="D5195" s="8" t="s">
        <v>6068</v>
      </c>
      <c r="E5195" s="8" t="s">
        <v>6069</v>
      </c>
      <c r="F5195" s="29">
        <v>0.25</v>
      </c>
      <c r="G5195" s="29">
        <v>0</v>
      </c>
      <c r="H5195" s="30">
        <v>7.7441000000000004</v>
      </c>
      <c r="I5195" s="30">
        <v>2.3050999999999999</v>
      </c>
      <c r="J5195" s="14">
        <v>30</v>
      </c>
      <c r="K5195" s="14">
        <v>8</v>
      </c>
      <c r="L5195" s="12">
        <v>0.29770000000000002</v>
      </c>
      <c r="M5195" s="7">
        <v>0.43968888</v>
      </c>
      <c r="N5195" s="31">
        <v>0.15</v>
      </c>
      <c r="O5195" s="14">
        <f>IFERROR(VLOOKUP($C5195,'site totals'!$J$2:$K$607,2,FALSE),1)</f>
        <v>155.02379999999999</v>
      </c>
      <c r="P5195" s="32" t="s">
        <v>91</v>
      </c>
      <c r="Q5195" s="12">
        <v>0.65884968850000003</v>
      </c>
      <c r="R5195" s="29">
        <v>0.25</v>
      </c>
      <c r="S5195" s="2">
        <f>IF($A5195="site","",VLOOKUP($P5195,margin_ranges!$A$5:$D$10,4,FALSE)/100)</f>
        <v>0.29749999999999999</v>
      </c>
      <c r="T5195" s="6">
        <f>IF(A5195="placement",$J5195*MIN($Q5195,$S5195),"")</f>
        <v>8.9249999999999989</v>
      </c>
      <c r="U5195" s="6">
        <f>IF($A5195="placement",T5195,SUMIF($C$10:$C$6209,$C5195,$T$10:$T$6209))</f>
        <v>8.9249999999999989</v>
      </c>
      <c r="V5195" s="34">
        <f t="shared" si="245"/>
        <v>-6.3333333333333242E-2</v>
      </c>
      <c r="W5195" s="24"/>
      <c r="X5195" s="2" t="str">
        <f>IFERROR(MIN(VLOOKUP($W5195,margin_ranges!$A$5:$D$10,4,FALSE),$Q5195*100)/100,"")</f>
        <v/>
      </c>
      <c r="Y5195" s="6">
        <f t="shared" si="243"/>
        <v>8.9249999999999989</v>
      </c>
      <c r="Z5195" s="6">
        <f>IF($A5195="placement",Y5195,SUMIF($C$10:$C$6209,$C5195,$Y$10:$Y$6209))</f>
        <v>8.9249999999999989</v>
      </c>
      <c r="AA5195" s="29">
        <f t="shared" si="244"/>
        <v>-6.3333333333333242E-2</v>
      </c>
    </row>
    <row r="5196" spans="1:27" hidden="1" x14ac:dyDescent="0.3">
      <c r="A5196" s="8" t="s">
        <v>17</v>
      </c>
      <c r="B5196" s="8" t="s">
        <v>6060</v>
      </c>
      <c r="C5196" s="8" t="s">
        <v>6061</v>
      </c>
      <c r="D5196" s="8" t="s">
        <v>6066</v>
      </c>
      <c r="E5196" s="8" t="s">
        <v>6067</v>
      </c>
      <c r="F5196" s="29">
        <v>0.19999999999999901</v>
      </c>
      <c r="G5196" s="29">
        <v>0</v>
      </c>
      <c r="H5196" s="30">
        <v>18.856100000000001</v>
      </c>
      <c r="I5196" s="30">
        <v>6.0598999999999998</v>
      </c>
      <c r="J5196" s="14">
        <v>105</v>
      </c>
      <c r="K5196" s="14">
        <v>21</v>
      </c>
      <c r="L5196" s="12">
        <v>0.32140000000000002</v>
      </c>
      <c r="M5196" s="7">
        <v>0.57872769000000002</v>
      </c>
      <c r="N5196" s="31">
        <v>0.25</v>
      </c>
      <c r="O5196" s="14">
        <f>IFERROR(VLOOKUP($C5196,'site totals'!$J$2:$K$607,2,FALSE),1)</f>
        <v>155.02379999999999</v>
      </c>
      <c r="P5196" s="32" t="s">
        <v>94</v>
      </c>
      <c r="Q5196" s="12">
        <v>0.56801790699999999</v>
      </c>
      <c r="R5196" s="29">
        <v>0.2</v>
      </c>
      <c r="S5196" s="2">
        <f>IF($A5196="site","",VLOOKUP($P5196,margin_ranges!$A$5:$D$10,4,FALSE)/100)</f>
        <v>0.19750000000000001</v>
      </c>
      <c r="T5196" s="6">
        <f>IF(A5196="placement",$J5196*MIN($Q5196,$S5196),"")</f>
        <v>20.737500000000001</v>
      </c>
      <c r="U5196" s="6">
        <f>IF($A5196="placement",T5196,SUMIF($C$10:$C$6209,$C5196,$T$10:$T$6209))</f>
        <v>20.737500000000001</v>
      </c>
      <c r="V5196" s="34">
        <f t="shared" si="245"/>
        <v>3.1250000000000444E-3</v>
      </c>
      <c r="W5196" s="24"/>
      <c r="X5196" s="2" t="str">
        <f>IFERROR(MIN(VLOOKUP($W5196,margin_ranges!$A$5:$D$10,4,FALSE),$Q5196*100)/100,"")</f>
        <v/>
      </c>
      <c r="Y5196" s="6">
        <f t="shared" si="243"/>
        <v>20.737500000000001</v>
      </c>
      <c r="Z5196" s="6">
        <f>IF($A5196="placement",Y5196,SUMIF($C$10:$C$6209,$C5196,$Y$10:$Y$6209))</f>
        <v>20.737500000000001</v>
      </c>
      <c r="AA5196" s="29">
        <f t="shared" si="244"/>
        <v>3.1250000000000444E-3</v>
      </c>
    </row>
    <row r="5197" spans="1:27" hidden="1" x14ac:dyDescent="0.3">
      <c r="A5197" s="8" t="s">
        <v>17</v>
      </c>
      <c r="B5197" s="8" t="s">
        <v>6060</v>
      </c>
      <c r="C5197" s="8" t="s">
        <v>6061</v>
      </c>
      <c r="D5197" s="8" t="s">
        <v>6064</v>
      </c>
      <c r="E5197" s="8" t="s">
        <v>6065</v>
      </c>
      <c r="F5197" s="29">
        <v>0.3</v>
      </c>
      <c r="G5197" s="29">
        <v>1</v>
      </c>
      <c r="H5197" s="30">
        <v>26.6845</v>
      </c>
      <c r="I5197" s="30">
        <v>8.0963999999999992</v>
      </c>
      <c r="J5197" s="14">
        <v>91</v>
      </c>
      <c r="K5197" s="14">
        <v>27</v>
      </c>
      <c r="L5197" s="12">
        <v>0.3034</v>
      </c>
      <c r="M5197" s="7">
        <v>0.37522453</v>
      </c>
      <c r="N5197" s="31">
        <v>0.19</v>
      </c>
      <c r="O5197" s="14">
        <f>IFERROR(VLOOKUP($C5197,'site totals'!$J$2:$K$607,2,FALSE),1)</f>
        <v>155.02379999999999</v>
      </c>
      <c r="P5197" s="32" t="s">
        <v>94</v>
      </c>
      <c r="Q5197" s="12">
        <v>0.49363651110000001</v>
      </c>
      <c r="R5197" s="29">
        <v>0.3</v>
      </c>
      <c r="S5197" s="2">
        <f>IF($A5197="site","",VLOOKUP($P5197,margin_ranges!$A$5:$D$10,4,FALSE)/100)</f>
        <v>0.19750000000000001</v>
      </c>
      <c r="T5197" s="6">
        <f>IF(A5197="placement",$J5197*MIN($Q5197,$S5197),"")</f>
        <v>17.9725</v>
      </c>
      <c r="U5197" s="6">
        <f>IF($A5197="placement",T5197,SUMIF($C$10:$C$6209,$C5197,$T$10:$T$6209))</f>
        <v>17.9725</v>
      </c>
      <c r="V5197" s="34">
        <f t="shared" si="245"/>
        <v>0.14642857142857157</v>
      </c>
      <c r="W5197" s="24"/>
      <c r="X5197" s="2" t="str">
        <f>IFERROR(MIN(VLOOKUP($W5197,margin_ranges!$A$5:$D$10,4,FALSE),$Q5197*100)/100,"")</f>
        <v/>
      </c>
      <c r="Y5197" s="6">
        <f t="shared" si="243"/>
        <v>17.9725</v>
      </c>
      <c r="Z5197" s="6">
        <f>IF($A5197="placement",Y5197,SUMIF($C$10:$C$6209,$C5197,$Y$10:$Y$6209))</f>
        <v>17.9725</v>
      </c>
      <c r="AA5197" s="29">
        <f t="shared" si="244"/>
        <v>0.14642857142857157</v>
      </c>
    </row>
    <row r="5198" spans="1:27" hidden="1" x14ac:dyDescent="0.3">
      <c r="A5198" s="8" t="s">
        <v>17</v>
      </c>
      <c r="B5198" s="8" t="s">
        <v>6060</v>
      </c>
      <c r="C5198" s="8" t="s">
        <v>6061</v>
      </c>
      <c r="D5198" s="8" t="s">
        <v>6062</v>
      </c>
      <c r="E5198" s="8" t="s">
        <v>6063</v>
      </c>
      <c r="F5198" s="29">
        <v>0.3</v>
      </c>
      <c r="G5198" s="29">
        <v>1</v>
      </c>
      <c r="H5198" s="30">
        <v>26.618600000000001</v>
      </c>
      <c r="I5198" s="30">
        <v>9.7026000000000003</v>
      </c>
      <c r="J5198" s="14">
        <v>105</v>
      </c>
      <c r="K5198" s="14">
        <v>28</v>
      </c>
      <c r="L5198" s="12">
        <v>0.36449999999999999</v>
      </c>
      <c r="M5198" s="7">
        <v>0.36223414999999998</v>
      </c>
      <c r="N5198" s="31">
        <v>0.25</v>
      </c>
      <c r="O5198" s="14">
        <f>IFERROR(VLOOKUP($C5198,'site totals'!$J$2:$K$607,2,FALSE),1)</f>
        <v>155.02379999999999</v>
      </c>
      <c r="P5198" s="32" t="s">
        <v>94</v>
      </c>
      <c r="Q5198" s="12">
        <v>0.30983867430000001</v>
      </c>
      <c r="R5198" s="29">
        <v>0.3</v>
      </c>
      <c r="S5198" s="2">
        <f>IF($A5198="site","",VLOOKUP($P5198,margin_ranges!$A$5:$D$10,4,FALSE)/100)</f>
        <v>0.19750000000000001</v>
      </c>
      <c r="T5198" s="6">
        <f>IF(A5198="placement",$J5198*MIN($Q5198,$S5198),"")</f>
        <v>20.737500000000001</v>
      </c>
      <c r="U5198" s="6">
        <f>IF($A5198="placement",T5198,SUMIF($C$10:$C$6209,$C5198,$T$10:$T$6209))</f>
        <v>20.737500000000001</v>
      </c>
      <c r="V5198" s="34">
        <f t="shared" si="245"/>
        <v>0.14642857142857157</v>
      </c>
      <c r="W5198" s="24"/>
      <c r="X5198" s="2" t="str">
        <f>IFERROR(MIN(VLOOKUP($W5198,margin_ranges!$A$5:$D$10,4,FALSE),$Q5198*100)/100,"")</f>
        <v/>
      </c>
      <c r="Y5198" s="6">
        <f t="shared" si="243"/>
        <v>20.737500000000001</v>
      </c>
      <c r="Z5198" s="6">
        <f>IF($A5198="placement",Y5198,SUMIF($C$10:$C$6209,$C5198,$Y$10:$Y$6209))</f>
        <v>20.737500000000001</v>
      </c>
      <c r="AA5198" s="17">
        <f t="shared" si="244"/>
        <v>0.14642857142857157</v>
      </c>
    </row>
    <row r="5199" spans="1:27" x14ac:dyDescent="0.3">
      <c r="A5199" s="16" t="s">
        <v>33</v>
      </c>
      <c r="B5199" s="16" t="s">
        <v>6060</v>
      </c>
      <c r="C5199" s="16" t="s">
        <v>6061</v>
      </c>
      <c r="D5199" s="8" t="s">
        <v>34</v>
      </c>
      <c r="E5199" s="16"/>
      <c r="F5199" s="17">
        <v>0.26375221095083401</v>
      </c>
      <c r="G5199" s="17">
        <v>0.59175752000000004</v>
      </c>
      <c r="H5199" s="36">
        <v>79.903300000000002</v>
      </c>
      <c r="I5199" s="36">
        <v>26.164000000000001</v>
      </c>
      <c r="J5199" s="22">
        <v>332</v>
      </c>
      <c r="K5199" s="22">
        <v>83</v>
      </c>
      <c r="L5199" s="18">
        <v>0.32740000000000002</v>
      </c>
      <c r="M5199" s="19">
        <v>0.42322001999999997</v>
      </c>
      <c r="N5199" s="20">
        <v>0.22262299999999999</v>
      </c>
      <c r="O5199" s="22">
        <f>IFERROR(VLOOKUP($C5199,'site totals'!$J$2:$K$607,2,FALSE),1)</f>
        <v>155.02379999999999</v>
      </c>
      <c r="P5199" s="21"/>
      <c r="Q5199" s="18">
        <v>0.47397809619999998</v>
      </c>
      <c r="R5199" s="17">
        <v>0.26379999999999998</v>
      </c>
      <c r="S5199" s="18" t="str">
        <f>IF($A5199="site","",VLOOKUP($P5199,margin_ranges!$A$5:$D$10,4,FALSE)/100)</f>
        <v/>
      </c>
      <c r="T5199" s="22" t="str">
        <f>IF(A5199="placement",$J5199*MIN($Q5199,$S5199),"")</f>
        <v/>
      </c>
      <c r="U5199" s="22">
        <f>IF($A5199="placement",T5199,SUMIF($C$10:$C$6209,$C5199,$T$10:$T$6209))</f>
        <v>68.372500000000002</v>
      </c>
      <c r="V5199" s="37">
        <f t="shared" si="245"/>
        <v>7.8591055337896121E-2</v>
      </c>
      <c r="W5199" s="38"/>
      <c r="X5199" s="18" t="str">
        <f>IFERROR(MIN(VLOOKUP($W5199,margin_ranges!$A$5:$D$10,4,FALSE),$Q5199*100)/100,"")</f>
        <v/>
      </c>
      <c r="Y5199" s="6" t="str">
        <f t="shared" si="243"/>
        <v/>
      </c>
      <c r="Z5199" s="6">
        <f>IF($A5199="placement",Y5199,SUMIF($C$10:$C$6209,$C5199,$Y$10:$Y$6209))</f>
        <v>68.372500000000002</v>
      </c>
      <c r="AA5199" s="17">
        <f t="shared" si="244"/>
        <v>7.8591055337896121E-2</v>
      </c>
    </row>
    <row r="5200" spans="1:27" hidden="1" x14ac:dyDescent="0.3">
      <c r="A5200" s="8" t="s">
        <v>17</v>
      </c>
      <c r="B5200" s="8" t="s">
        <v>9885</v>
      </c>
      <c r="C5200" s="8" t="s">
        <v>9886</v>
      </c>
      <c r="D5200" s="8" t="s">
        <v>9891</v>
      </c>
      <c r="E5200" s="8" t="s">
        <v>9892</v>
      </c>
      <c r="F5200" s="29">
        <v>0.25</v>
      </c>
      <c r="G5200" s="29">
        <v>0</v>
      </c>
      <c r="H5200" s="30">
        <v>1.2664</v>
      </c>
      <c r="I5200" s="30">
        <v>0.67749999999999999</v>
      </c>
      <c r="J5200" s="14">
        <v>16</v>
      </c>
      <c r="K5200" s="14">
        <v>4</v>
      </c>
      <c r="L5200" s="12">
        <v>0.53500000000000003</v>
      </c>
      <c r="M5200" s="7">
        <v>0.77407486000000003</v>
      </c>
      <c r="N5200" s="31">
        <v>0.5</v>
      </c>
      <c r="O5200" s="14">
        <f>IFERROR(VLOOKUP($C5200,'site totals'!$J$2:$K$607,2,FALSE),1)</f>
        <v>154.35980000000001</v>
      </c>
      <c r="P5200" s="32" t="s">
        <v>91</v>
      </c>
      <c r="Q5200" s="12">
        <v>0.35406763730000002</v>
      </c>
      <c r="R5200" s="29">
        <v>0.25</v>
      </c>
      <c r="S5200" s="2">
        <f>IF($A5200="site","",VLOOKUP($P5200,margin_ranges!$A$5:$D$10,4,FALSE)/100)</f>
        <v>0.29749999999999999</v>
      </c>
      <c r="T5200" s="6">
        <f>IF(A5200="placement",$J5200*MIN($Q5200,$S5200),"")</f>
        <v>4.76</v>
      </c>
      <c r="U5200" s="6">
        <f>IF($A5200="placement",T5200,SUMIF($C$10:$C$6209,$C5200,$T$10:$T$6209))</f>
        <v>4.76</v>
      </c>
      <c r="V5200" s="34">
        <f t="shared" si="245"/>
        <v>-6.3333333333333353E-2</v>
      </c>
      <c r="W5200" s="24"/>
      <c r="X5200" s="2" t="str">
        <f>IFERROR(MIN(VLOOKUP($W5200,margin_ranges!$A$5:$D$10,4,FALSE),$Q5200*100)/100,"")</f>
        <v/>
      </c>
      <c r="Y5200" s="6">
        <f t="shared" si="243"/>
        <v>4.76</v>
      </c>
      <c r="Z5200" s="6">
        <f>IF($A5200="placement",Y5200,SUMIF($C$10:$C$6209,$C5200,$Y$10:$Y$6209))</f>
        <v>4.76</v>
      </c>
      <c r="AA5200" s="29">
        <f t="shared" si="244"/>
        <v>-6.3333333333333353E-2</v>
      </c>
    </row>
    <row r="5201" spans="1:27" hidden="1" x14ac:dyDescent="0.3">
      <c r="A5201" s="8" t="s">
        <v>17</v>
      </c>
      <c r="B5201" s="8" t="s">
        <v>9885</v>
      </c>
      <c r="C5201" s="8" t="s">
        <v>9886</v>
      </c>
      <c r="D5201" s="8" t="s">
        <v>9887</v>
      </c>
      <c r="E5201" s="8" t="s">
        <v>9888</v>
      </c>
      <c r="F5201" s="29">
        <v>0.25</v>
      </c>
      <c r="G5201" s="29">
        <v>0</v>
      </c>
      <c r="H5201" s="30">
        <v>0.82410000000000005</v>
      </c>
      <c r="I5201" s="30">
        <v>0.40860000000000002</v>
      </c>
      <c r="J5201" s="14">
        <v>10</v>
      </c>
      <c r="K5201" s="14">
        <v>3</v>
      </c>
      <c r="L5201" s="12">
        <v>0.49580000000000002</v>
      </c>
      <c r="M5201" s="7">
        <v>0.84777137000000002</v>
      </c>
      <c r="N5201" s="31">
        <v>0.5</v>
      </c>
      <c r="O5201" s="14">
        <f>IFERROR(VLOOKUP($C5201,'site totals'!$J$2:$K$607,2,FALSE),1)</f>
        <v>154.35980000000001</v>
      </c>
      <c r="P5201" s="32" t="s">
        <v>91</v>
      </c>
      <c r="Q5201" s="12">
        <v>0.41021834600000001</v>
      </c>
      <c r="R5201" s="29">
        <v>0.25</v>
      </c>
      <c r="S5201" s="2">
        <f>IF($A5201="site","",VLOOKUP($P5201,margin_ranges!$A$5:$D$10,4,FALSE)/100)</f>
        <v>0.29749999999999999</v>
      </c>
      <c r="T5201" s="6">
        <f>IF(A5201="placement",$J5201*MIN($Q5201,$S5201),"")</f>
        <v>2.9749999999999996</v>
      </c>
      <c r="U5201" s="6">
        <f>IF($A5201="placement",T5201,SUMIF($C$10:$C$6209,$C5201,$T$10:$T$6209))</f>
        <v>2.9749999999999996</v>
      </c>
      <c r="V5201" s="34">
        <f t="shared" si="245"/>
        <v>-6.3333333333333242E-2</v>
      </c>
      <c r="W5201" s="24"/>
      <c r="X5201" s="2" t="str">
        <f>IFERROR(MIN(VLOOKUP($W5201,margin_ranges!$A$5:$D$10,4,FALSE),$Q5201*100)/100,"")</f>
        <v/>
      </c>
      <c r="Y5201" s="6">
        <f t="shared" si="243"/>
        <v>2.9749999999999996</v>
      </c>
      <c r="Z5201" s="6">
        <f>IF($A5201="placement",Y5201,SUMIF($C$10:$C$6209,$C5201,$Y$10:$Y$6209))</f>
        <v>2.9749999999999996</v>
      </c>
      <c r="AA5201" s="29">
        <f t="shared" si="244"/>
        <v>-6.3333333333333242E-2</v>
      </c>
    </row>
    <row r="5202" spans="1:27" hidden="1" x14ac:dyDescent="0.3">
      <c r="A5202" s="8" t="s">
        <v>17</v>
      </c>
      <c r="B5202" s="8" t="s">
        <v>9885</v>
      </c>
      <c r="C5202" s="8" t="s">
        <v>9886</v>
      </c>
      <c r="D5202" s="8" t="s">
        <v>9895</v>
      </c>
      <c r="E5202" s="8" t="s">
        <v>9896</v>
      </c>
      <c r="F5202" s="29">
        <v>0.3</v>
      </c>
      <c r="G5202" s="29">
        <v>0</v>
      </c>
      <c r="H5202" s="30">
        <v>1.2156</v>
      </c>
      <c r="I5202" s="30">
        <v>0.53129999999999999</v>
      </c>
      <c r="J5202" s="14">
        <v>17</v>
      </c>
      <c r="K5202" s="14">
        <v>5</v>
      </c>
      <c r="L5202" s="12">
        <v>0.43709999999999999</v>
      </c>
      <c r="M5202" s="7">
        <v>1.09088465</v>
      </c>
      <c r="N5202" s="31">
        <v>0.7</v>
      </c>
      <c r="O5202" s="14">
        <f>IFERROR(VLOOKUP($C5202,'site totals'!$J$2:$K$607,2,FALSE),1)</f>
        <v>154.35980000000001</v>
      </c>
      <c r="P5202" s="32" t="s">
        <v>91</v>
      </c>
      <c r="Q5202" s="12">
        <v>0.35831895489999999</v>
      </c>
      <c r="R5202" s="29">
        <v>0.3</v>
      </c>
      <c r="S5202" s="2">
        <f>IF($A5202="site","",VLOOKUP($P5202,margin_ranges!$A$5:$D$10,4,FALSE)/100)</f>
        <v>0.29749999999999999</v>
      </c>
      <c r="T5202" s="6">
        <f>IF(A5202="placement",$J5202*MIN($Q5202,$S5202),"")</f>
        <v>5.0575000000000001</v>
      </c>
      <c r="U5202" s="6">
        <f>IF($A5202="placement",T5202,SUMIF($C$10:$C$6209,$C5202,$T$10:$T$6209))</f>
        <v>5.0575000000000001</v>
      </c>
      <c r="V5202" s="34">
        <f t="shared" si="245"/>
        <v>3.5714285714285587E-3</v>
      </c>
      <c r="W5202" s="24"/>
      <c r="X5202" s="2" t="str">
        <f>IFERROR(MIN(VLOOKUP($W5202,margin_ranges!$A$5:$D$10,4,FALSE),$Q5202*100)/100,"")</f>
        <v/>
      </c>
      <c r="Y5202" s="6">
        <f t="shared" si="243"/>
        <v>5.0575000000000001</v>
      </c>
      <c r="Z5202" s="6">
        <f>IF($A5202="placement",Y5202,SUMIF($C$10:$C$6209,$C5202,$Y$10:$Y$6209))</f>
        <v>5.0575000000000001</v>
      </c>
      <c r="AA5202" s="29">
        <f t="shared" si="244"/>
        <v>3.5714285714285587E-3</v>
      </c>
    </row>
    <row r="5203" spans="1:27" hidden="1" x14ac:dyDescent="0.3">
      <c r="A5203" s="8" t="s">
        <v>17</v>
      </c>
      <c r="B5203" s="8" t="s">
        <v>9885</v>
      </c>
      <c r="C5203" s="8" t="s">
        <v>9886</v>
      </c>
      <c r="D5203" s="8" t="s">
        <v>9893</v>
      </c>
      <c r="E5203" s="8" t="s">
        <v>9894</v>
      </c>
      <c r="F5203" s="29">
        <v>0.3</v>
      </c>
      <c r="G5203" s="29">
        <v>0</v>
      </c>
      <c r="H5203" s="30">
        <v>2.7764000000000002</v>
      </c>
      <c r="I5203" s="30">
        <v>1.5929</v>
      </c>
      <c r="J5203" s="14">
        <v>43</v>
      </c>
      <c r="K5203" s="14">
        <v>13</v>
      </c>
      <c r="L5203" s="12">
        <v>0.57369999999999999</v>
      </c>
      <c r="M5203" s="7">
        <v>0.89601812000000003</v>
      </c>
      <c r="N5203" s="31">
        <v>0.5</v>
      </c>
      <c r="O5203" s="14">
        <f>IFERROR(VLOOKUP($C5203,'site totals'!$J$2:$K$607,2,FALSE),1)</f>
        <v>154.35980000000001</v>
      </c>
      <c r="P5203" s="32" t="s">
        <v>91</v>
      </c>
      <c r="Q5203" s="12">
        <v>0.44197556809999999</v>
      </c>
      <c r="R5203" s="29">
        <v>0.3</v>
      </c>
      <c r="S5203" s="2">
        <f>IF($A5203="site","",VLOOKUP($P5203,margin_ranges!$A$5:$D$10,4,FALSE)/100)</f>
        <v>0.29749999999999999</v>
      </c>
      <c r="T5203" s="6">
        <f>IF(A5203="placement",$J5203*MIN($Q5203,$S5203),"")</f>
        <v>12.792499999999999</v>
      </c>
      <c r="U5203" s="6">
        <f>IF($A5203="placement",T5203,SUMIF($C$10:$C$6209,$C5203,$T$10:$T$6209))</f>
        <v>12.792499999999999</v>
      </c>
      <c r="V5203" s="34">
        <f t="shared" si="245"/>
        <v>3.5714285714287808E-3</v>
      </c>
      <c r="W5203" s="24"/>
      <c r="X5203" s="2" t="str">
        <f>IFERROR(MIN(VLOOKUP($W5203,margin_ranges!$A$5:$D$10,4,FALSE),$Q5203*100)/100,"")</f>
        <v/>
      </c>
      <c r="Y5203" s="6">
        <f t="shared" si="243"/>
        <v>12.792499999999999</v>
      </c>
      <c r="Z5203" s="6">
        <f>IF($A5203="placement",Y5203,SUMIF($C$10:$C$6209,$C5203,$Y$10:$Y$6209))</f>
        <v>12.792499999999999</v>
      </c>
      <c r="AA5203" s="29">
        <f t="shared" si="244"/>
        <v>3.5714285714287808E-3</v>
      </c>
    </row>
    <row r="5204" spans="1:27" hidden="1" x14ac:dyDescent="0.3">
      <c r="A5204" s="8" t="s">
        <v>17</v>
      </c>
      <c r="B5204" s="8" t="s">
        <v>9885</v>
      </c>
      <c r="C5204" s="8" t="s">
        <v>9886</v>
      </c>
      <c r="D5204" s="8" t="s">
        <v>9897</v>
      </c>
      <c r="E5204" s="8" t="s">
        <v>9898</v>
      </c>
      <c r="F5204" s="29">
        <v>0.3</v>
      </c>
      <c r="G5204" s="29">
        <v>0</v>
      </c>
      <c r="H5204" s="30">
        <v>6.5693999999999999</v>
      </c>
      <c r="I5204" s="30">
        <v>1.8900999999999999</v>
      </c>
      <c r="J5204" s="14">
        <v>53</v>
      </c>
      <c r="K5204" s="14">
        <v>16</v>
      </c>
      <c r="L5204" s="12">
        <v>0.28770000000000001</v>
      </c>
      <c r="M5204" s="7">
        <v>0.93064131999999999</v>
      </c>
      <c r="N5204" s="31">
        <v>0.5</v>
      </c>
      <c r="O5204" s="14">
        <f>IFERROR(VLOOKUP($C5204,'site totals'!$J$2:$K$607,2,FALSE),1)</f>
        <v>154.35980000000001</v>
      </c>
      <c r="P5204" s="32" t="s">
        <v>91</v>
      </c>
      <c r="Q5204" s="12">
        <v>0.46273608469999999</v>
      </c>
      <c r="R5204" s="29">
        <v>0.3</v>
      </c>
      <c r="S5204" s="2">
        <f>IF($A5204="site","",VLOOKUP($P5204,margin_ranges!$A$5:$D$10,4,FALSE)/100)</f>
        <v>0.29749999999999999</v>
      </c>
      <c r="T5204" s="6">
        <f>IF(A5204="placement",$J5204*MIN($Q5204,$S5204),"")</f>
        <v>15.7675</v>
      </c>
      <c r="U5204" s="6">
        <f>IF($A5204="placement",T5204,SUMIF($C$10:$C$6209,$C5204,$T$10:$T$6209))</f>
        <v>15.7675</v>
      </c>
      <c r="V5204" s="34">
        <f t="shared" si="245"/>
        <v>3.5714285714287808E-3</v>
      </c>
      <c r="W5204" s="24"/>
      <c r="X5204" s="2" t="str">
        <f>IFERROR(MIN(VLOOKUP($W5204,margin_ranges!$A$5:$D$10,4,FALSE),$Q5204*100)/100,"")</f>
        <v/>
      </c>
      <c r="Y5204" s="6">
        <f t="shared" si="243"/>
        <v>15.7675</v>
      </c>
      <c r="Z5204" s="6">
        <f>IF($A5204="placement",Y5204,SUMIF($C$10:$C$6209,$C5204,$Y$10:$Y$6209))</f>
        <v>15.7675</v>
      </c>
      <c r="AA5204" s="29">
        <f t="shared" si="244"/>
        <v>3.5714285714287808E-3</v>
      </c>
    </row>
    <row r="5205" spans="1:27" hidden="1" x14ac:dyDescent="0.3">
      <c r="A5205" s="8" t="s">
        <v>17</v>
      </c>
      <c r="B5205" s="8" t="s">
        <v>9885</v>
      </c>
      <c r="C5205" s="8" t="s">
        <v>9886</v>
      </c>
      <c r="D5205" s="8" t="s">
        <v>9889</v>
      </c>
      <c r="E5205" s="8" t="s">
        <v>9890</v>
      </c>
      <c r="F5205" s="29">
        <v>0.3</v>
      </c>
      <c r="G5205" s="29">
        <v>0</v>
      </c>
      <c r="H5205" s="30">
        <v>9.0190000000000001</v>
      </c>
      <c r="I5205" s="30">
        <v>5.8205999999999998</v>
      </c>
      <c r="J5205" s="14">
        <v>189</v>
      </c>
      <c r="K5205" s="14">
        <v>57</v>
      </c>
      <c r="L5205" s="12">
        <v>0.64539999999999997</v>
      </c>
      <c r="M5205" s="7">
        <v>1.0808695800000001</v>
      </c>
      <c r="N5205" s="31">
        <v>0.7</v>
      </c>
      <c r="O5205" s="14">
        <f>IFERROR(VLOOKUP($C5205,'site totals'!$J$2:$K$607,2,FALSE),1)</f>
        <v>154.35980000000001</v>
      </c>
      <c r="P5205" s="32" t="s">
        <v>91</v>
      </c>
      <c r="Q5205" s="12">
        <v>0.35237329680000001</v>
      </c>
      <c r="R5205" s="29">
        <v>0.3</v>
      </c>
      <c r="S5205" s="2">
        <f>IF($A5205="site","",VLOOKUP($P5205,margin_ranges!$A$5:$D$10,4,FALSE)/100)</f>
        <v>0.29749999999999999</v>
      </c>
      <c r="T5205" s="6">
        <f>IF(A5205="placement",$J5205*MIN($Q5205,$S5205),"")</f>
        <v>56.227499999999999</v>
      </c>
      <c r="U5205" s="6">
        <f>IF($A5205="placement",T5205,SUMIF($C$10:$C$6209,$C5205,$T$10:$T$6209))</f>
        <v>56.227499999999999</v>
      </c>
      <c r="V5205" s="34">
        <f t="shared" si="245"/>
        <v>3.5714285714287808E-3</v>
      </c>
      <c r="W5205" s="24"/>
      <c r="X5205" s="2" t="str">
        <f>IFERROR(MIN(VLOOKUP($W5205,margin_ranges!$A$5:$D$10,4,FALSE),$Q5205*100)/100,"")</f>
        <v/>
      </c>
      <c r="Y5205" s="6">
        <f t="shared" si="243"/>
        <v>56.227499999999999</v>
      </c>
      <c r="Z5205" s="6">
        <f>IF($A5205="placement",Y5205,SUMIF($C$10:$C$6209,$C5205,$Y$10:$Y$6209))</f>
        <v>56.227499999999999</v>
      </c>
      <c r="AA5205" s="29">
        <f t="shared" si="244"/>
        <v>3.5714285714287808E-3</v>
      </c>
    </row>
    <row r="5206" spans="1:27" x14ac:dyDescent="0.3">
      <c r="A5206" s="16" t="s">
        <v>33</v>
      </c>
      <c r="B5206" s="16" t="s">
        <v>9885</v>
      </c>
      <c r="C5206" s="16" t="s">
        <v>9886</v>
      </c>
      <c r="D5206" s="8" t="s">
        <v>34</v>
      </c>
      <c r="E5206" s="16"/>
      <c r="F5206" s="17">
        <v>0.29560763229804599</v>
      </c>
      <c r="G5206" s="17">
        <v>0</v>
      </c>
      <c r="H5206" s="36">
        <v>22.620899999999999</v>
      </c>
      <c r="I5206" s="36">
        <v>11.0357</v>
      </c>
      <c r="J5206" s="22">
        <v>331</v>
      </c>
      <c r="K5206" s="22">
        <v>98</v>
      </c>
      <c r="L5206" s="18">
        <v>0.4879</v>
      </c>
      <c r="M5206" s="19">
        <v>0.99909256000000002</v>
      </c>
      <c r="N5206" s="20">
        <v>0.61612900000000004</v>
      </c>
      <c r="O5206" s="22">
        <f>IFERROR(VLOOKUP($C5206,'site totals'!$J$2:$K$607,2,FALSE),1)</f>
        <v>154.35980000000001</v>
      </c>
      <c r="P5206" s="21"/>
      <c r="Q5206" s="18">
        <v>0.38331138999999997</v>
      </c>
      <c r="R5206" s="17">
        <v>0.29559999999999997</v>
      </c>
      <c r="S5206" s="18" t="str">
        <f>IF($A5206="site","",VLOOKUP($P5206,margin_ranges!$A$5:$D$10,4,FALSE)/100)</f>
        <v/>
      </c>
      <c r="T5206" s="22" t="str">
        <f>IF(A5206="placement",$J5206*MIN($Q5206,$S5206),"")</f>
        <v/>
      </c>
      <c r="U5206" s="22">
        <f>IF($A5206="placement",T5206,SUMIF($C$10:$C$6209,$C5206,$T$10:$T$6209))</f>
        <v>97.58</v>
      </c>
      <c r="V5206" s="37">
        <f t="shared" si="245"/>
        <v>1.1305715819938111E-3</v>
      </c>
      <c r="W5206" s="38"/>
      <c r="X5206" s="18" t="str">
        <f>IFERROR(MIN(VLOOKUP($W5206,margin_ranges!$A$5:$D$10,4,FALSE),$Q5206*100)/100,"")</f>
        <v/>
      </c>
      <c r="Y5206" s="6" t="str">
        <f t="shared" si="243"/>
        <v/>
      </c>
      <c r="Z5206" s="6">
        <f>IF($A5206="placement",Y5206,SUMIF($C$10:$C$6209,$C5206,$Y$10:$Y$6209))</f>
        <v>97.58</v>
      </c>
      <c r="AA5206" s="17">
        <f t="shared" si="244"/>
        <v>1.1305715819938111E-3</v>
      </c>
    </row>
    <row r="5207" spans="1:27" hidden="1" x14ac:dyDescent="0.3">
      <c r="A5207" s="8" t="s">
        <v>17</v>
      </c>
      <c r="B5207" s="8" t="s">
        <v>4091</v>
      </c>
      <c r="C5207" s="8" t="s">
        <v>4092</v>
      </c>
      <c r="D5207" s="8" t="s">
        <v>4093</v>
      </c>
      <c r="E5207" s="8" t="s">
        <v>4094</v>
      </c>
      <c r="F5207" s="29">
        <v>0.3</v>
      </c>
      <c r="G5207" s="29">
        <v>0</v>
      </c>
      <c r="H5207" s="30">
        <v>21.805599999999998</v>
      </c>
      <c r="I5207" s="30">
        <v>6.3491999999999997</v>
      </c>
      <c r="J5207" s="14">
        <v>201</v>
      </c>
      <c r="K5207" s="14">
        <v>60</v>
      </c>
      <c r="L5207" s="12">
        <v>0.29120000000000001</v>
      </c>
      <c r="M5207" s="7">
        <v>1.0527961800000001</v>
      </c>
      <c r="N5207" s="31">
        <v>0.6</v>
      </c>
      <c r="O5207" s="14">
        <f>IFERROR(VLOOKUP($C5207,'site totals'!$J$2:$K$607,2,FALSE),1)</f>
        <v>146.9186</v>
      </c>
      <c r="P5207" s="32" t="s">
        <v>91</v>
      </c>
      <c r="Q5207" s="12">
        <v>0.43008911970000002</v>
      </c>
      <c r="R5207" s="29">
        <v>0.3</v>
      </c>
      <c r="S5207" s="2">
        <f>IF($A5207="site","",VLOOKUP($P5207,margin_ranges!$A$5:$D$10,4,FALSE)/100)</f>
        <v>0.29749999999999999</v>
      </c>
      <c r="T5207" s="6">
        <f>IF(A5207="placement",$J5207*MIN($Q5207,$S5207),"")</f>
        <v>59.797499999999999</v>
      </c>
      <c r="U5207" s="6">
        <f>IF($A5207="placement",T5207,SUMIF($C$10:$C$6209,$C5207,$T$10:$T$6209))</f>
        <v>59.797499999999999</v>
      </c>
      <c r="V5207" s="34">
        <f t="shared" si="245"/>
        <v>3.5714285714285587E-3</v>
      </c>
      <c r="W5207" s="24"/>
      <c r="X5207" s="2" t="str">
        <f>IFERROR(MIN(VLOOKUP($W5207,margin_ranges!$A$5:$D$10,4,FALSE),$Q5207*100)/100,"")</f>
        <v/>
      </c>
      <c r="Y5207" s="6">
        <f t="shared" si="243"/>
        <v>59.797499999999999</v>
      </c>
      <c r="Z5207" s="6">
        <f>IF($A5207="placement",Y5207,SUMIF($C$10:$C$6209,$C5207,$Y$10:$Y$6209))</f>
        <v>59.797499999999999</v>
      </c>
      <c r="AA5207" s="29">
        <f t="shared" si="244"/>
        <v>3.5714285714285587E-3</v>
      </c>
    </row>
    <row r="5208" spans="1:27" hidden="1" x14ac:dyDescent="0.3">
      <c r="A5208" s="8" t="s">
        <v>17</v>
      </c>
      <c r="B5208" s="8" t="s">
        <v>4091</v>
      </c>
      <c r="C5208" s="8" t="s">
        <v>4092</v>
      </c>
      <c r="D5208" s="8" t="s">
        <v>4095</v>
      </c>
      <c r="E5208" s="8" t="s">
        <v>4096</v>
      </c>
      <c r="F5208" s="29">
        <v>0.3</v>
      </c>
      <c r="G5208" s="29">
        <v>0</v>
      </c>
      <c r="H5208" s="30">
        <v>16.3475</v>
      </c>
      <c r="I5208" s="30">
        <v>3.7625000000000002</v>
      </c>
      <c r="J5208" s="14">
        <v>114</v>
      </c>
      <c r="K5208" s="14">
        <v>34</v>
      </c>
      <c r="L5208" s="12">
        <v>0.23019999999999999</v>
      </c>
      <c r="M5208" s="7">
        <v>1.0125600400000001</v>
      </c>
      <c r="N5208" s="31">
        <v>0.6</v>
      </c>
      <c r="O5208" s="14">
        <f>IFERROR(VLOOKUP($C5208,'site totals'!$J$2:$K$607,2,FALSE),1)</f>
        <v>146.9186</v>
      </c>
      <c r="P5208" s="32" t="s">
        <v>91</v>
      </c>
      <c r="Q5208" s="12">
        <v>0.40744254410000003</v>
      </c>
      <c r="R5208" s="29">
        <v>0.3</v>
      </c>
      <c r="S5208" s="2">
        <f>IF($A5208="site","",VLOOKUP($P5208,margin_ranges!$A$5:$D$10,4,FALSE)/100)</f>
        <v>0.29749999999999999</v>
      </c>
      <c r="T5208" s="6">
        <f>IF(A5208="placement",$J5208*MIN($Q5208,$S5208),"")</f>
        <v>33.914999999999999</v>
      </c>
      <c r="U5208" s="6">
        <f>IF($A5208="placement",T5208,SUMIF($C$10:$C$6209,$C5208,$T$10:$T$6209))</f>
        <v>33.914999999999999</v>
      </c>
      <c r="V5208" s="34">
        <f t="shared" si="245"/>
        <v>3.5714285714287808E-3</v>
      </c>
      <c r="W5208" s="24"/>
      <c r="X5208" s="2" t="str">
        <f>IFERROR(MIN(VLOOKUP($W5208,margin_ranges!$A$5:$D$10,4,FALSE),$Q5208*100)/100,"")</f>
        <v/>
      </c>
      <c r="Y5208" s="6">
        <f t="shared" si="243"/>
        <v>33.914999999999999</v>
      </c>
      <c r="Z5208" s="6">
        <f>IF($A5208="placement",Y5208,SUMIF($C$10:$C$6209,$C5208,$Y$10:$Y$6209))</f>
        <v>33.914999999999999</v>
      </c>
      <c r="AA5208" s="29">
        <f t="shared" si="244"/>
        <v>3.5714285714287808E-3</v>
      </c>
    </row>
    <row r="5209" spans="1:27" x14ac:dyDescent="0.3">
      <c r="A5209" s="16" t="s">
        <v>33</v>
      </c>
      <c r="B5209" s="16" t="s">
        <v>4091</v>
      </c>
      <c r="C5209" s="16" t="s">
        <v>4092</v>
      </c>
      <c r="D5209" s="8" t="s">
        <v>34</v>
      </c>
      <c r="E5209" s="16"/>
      <c r="F5209" s="17">
        <v>0.3</v>
      </c>
      <c r="G5209" s="17">
        <v>0</v>
      </c>
      <c r="H5209" s="36">
        <v>38.153100000000002</v>
      </c>
      <c r="I5209" s="36">
        <v>10.111700000000001</v>
      </c>
      <c r="J5209" s="22">
        <v>315</v>
      </c>
      <c r="K5209" s="22">
        <v>94</v>
      </c>
      <c r="L5209" s="18">
        <v>0.26500000000000001</v>
      </c>
      <c r="M5209" s="19">
        <v>1.03782459</v>
      </c>
      <c r="N5209" s="20">
        <v>0.6</v>
      </c>
      <c r="O5209" s="22">
        <f>IFERROR(VLOOKUP($C5209,'site totals'!$J$2:$K$607,2,FALSE),1)</f>
        <v>146.9186</v>
      </c>
      <c r="P5209" s="21"/>
      <c r="Q5209" s="18">
        <v>0.42186761919999999</v>
      </c>
      <c r="R5209" s="17">
        <v>0.3</v>
      </c>
      <c r="S5209" s="18" t="str">
        <f>IF($A5209="site","",VLOOKUP($P5209,margin_ranges!$A$5:$D$10,4,FALSE)/100)</f>
        <v/>
      </c>
      <c r="T5209" s="22" t="str">
        <f>IF(A5209="placement",$J5209*MIN($Q5209,$S5209),"")</f>
        <v/>
      </c>
      <c r="U5209" s="22">
        <f>IF($A5209="placement",T5209,SUMIF($C$10:$C$6209,$C5209,$T$10:$T$6209))</f>
        <v>93.712500000000006</v>
      </c>
      <c r="V5209" s="37">
        <f t="shared" si="245"/>
        <v>3.5714285714285587E-3</v>
      </c>
      <c r="W5209" s="38"/>
      <c r="X5209" s="18" t="str">
        <f>IFERROR(MIN(VLOOKUP($W5209,margin_ranges!$A$5:$D$10,4,FALSE),$Q5209*100)/100,"")</f>
        <v/>
      </c>
      <c r="Y5209" s="6" t="str">
        <f t="shared" si="243"/>
        <v/>
      </c>
      <c r="Z5209" s="6">
        <f>IF($A5209="placement",Y5209,SUMIF($C$10:$C$6209,$C5209,$Y$10:$Y$6209))</f>
        <v>93.712500000000006</v>
      </c>
      <c r="AA5209" s="17">
        <f t="shared" si="244"/>
        <v>3.5714285714285587E-3</v>
      </c>
    </row>
    <row r="5210" spans="1:27" hidden="1" x14ac:dyDescent="0.3">
      <c r="A5210" s="8" t="s">
        <v>17</v>
      </c>
      <c r="B5210" s="8" t="s">
        <v>10465</v>
      </c>
      <c r="C5210" s="8" t="s">
        <v>10466</v>
      </c>
      <c r="D5210" s="8" t="s">
        <v>10469</v>
      </c>
      <c r="E5210" s="8" t="s">
        <v>10470</v>
      </c>
      <c r="F5210" s="29">
        <v>0.179943162245952</v>
      </c>
      <c r="G5210" s="29">
        <v>0</v>
      </c>
      <c r="H5210" s="30">
        <v>2.9424999999999999</v>
      </c>
      <c r="I5210" s="30">
        <v>0.14649999999999999</v>
      </c>
      <c r="J5210" s="14">
        <v>17</v>
      </c>
      <c r="K5210" s="14">
        <v>3</v>
      </c>
      <c r="L5210" s="12">
        <v>4.9799999999999997E-2</v>
      </c>
      <c r="M5210" s="7">
        <v>3.9631399300000001</v>
      </c>
      <c r="N5210" s="31">
        <v>3.25</v>
      </c>
      <c r="O5210" s="14">
        <f>IFERROR(VLOOKUP($C5210,'site totals'!$J$2:$K$607,2,FALSE),1)</f>
        <v>146.7577</v>
      </c>
      <c r="P5210" s="32" t="s">
        <v>91</v>
      </c>
      <c r="Q5210" s="12">
        <v>0.17994316220000001</v>
      </c>
      <c r="R5210" s="29">
        <v>0.2</v>
      </c>
      <c r="S5210" s="2">
        <f>IF($A5210="site","",VLOOKUP($P5210,margin_ranges!$A$5:$D$10,4,FALSE)/100)</f>
        <v>0.29749999999999999</v>
      </c>
      <c r="T5210" s="6">
        <f>IF(A5210="placement",$J5210*MIN($Q5210,$S5210),"")</f>
        <v>3.0590337573999999</v>
      </c>
      <c r="U5210" s="6">
        <f>IF($A5210="placement",T5210,SUMIF($C$10:$C$6209,$C5210,$T$10:$T$6209))</f>
        <v>3.0590337573999999</v>
      </c>
      <c r="V5210" s="34">
        <f t="shared" si="245"/>
        <v>2.5071047249999978E-2</v>
      </c>
      <c r="W5210" s="24"/>
      <c r="X5210" s="2" t="str">
        <f>IFERROR(MIN(VLOOKUP($W5210,margin_ranges!$A$5:$D$10,4,FALSE),$Q5210*100)/100,"")</f>
        <v/>
      </c>
      <c r="Y5210" s="6">
        <f t="shared" si="243"/>
        <v>3.0590337573999999</v>
      </c>
      <c r="Z5210" s="6">
        <f>IF($A5210="placement",Y5210,SUMIF($C$10:$C$6209,$C5210,$Y$10:$Y$6209))</f>
        <v>3.0590337573999999</v>
      </c>
      <c r="AA5210" s="17">
        <f t="shared" si="244"/>
        <v>2.5071047249999978E-2</v>
      </c>
    </row>
    <row r="5211" spans="1:27" hidden="1" x14ac:dyDescent="0.3">
      <c r="A5211" s="8" t="s">
        <v>17</v>
      </c>
      <c r="B5211" s="8" t="s">
        <v>10465</v>
      </c>
      <c r="C5211" s="8" t="s">
        <v>10466</v>
      </c>
      <c r="D5211" s="33" t="s">
        <v>10467</v>
      </c>
      <c r="E5211" s="8" t="s">
        <v>10468</v>
      </c>
      <c r="F5211" s="29">
        <v>0.18946427631099599</v>
      </c>
      <c r="G5211" s="29">
        <v>0</v>
      </c>
      <c r="H5211" s="30">
        <v>6.4188000000000001</v>
      </c>
      <c r="I5211" s="30">
        <v>2.2930999999999999</v>
      </c>
      <c r="J5211" s="14">
        <v>297</v>
      </c>
      <c r="K5211" s="14">
        <v>56</v>
      </c>
      <c r="L5211" s="12">
        <v>0.35730000000000001</v>
      </c>
      <c r="M5211" s="7">
        <v>4.3181317000000004</v>
      </c>
      <c r="N5211" s="31">
        <v>3.5</v>
      </c>
      <c r="O5211" s="14">
        <f>IFERROR(VLOOKUP($C5211,'site totals'!$J$2:$K$607,2,FALSE),1)</f>
        <v>146.7577</v>
      </c>
      <c r="P5211" s="32" t="s">
        <v>91</v>
      </c>
      <c r="Q5211" s="12">
        <v>0.18946427630000001</v>
      </c>
      <c r="R5211" s="29">
        <v>0.2</v>
      </c>
      <c r="S5211" s="2">
        <f>IF($A5211="site","",VLOOKUP($P5211,margin_ranges!$A$5:$D$10,4,FALSE)/100)</f>
        <v>0.29749999999999999</v>
      </c>
      <c r="T5211" s="6">
        <f>IF(A5211="placement",$J5211*MIN($Q5211,$S5211),"")</f>
        <v>56.270890061100005</v>
      </c>
      <c r="U5211" s="6">
        <f>IF($A5211="placement",T5211,SUMIF($C$10:$C$6209,$C5211,$T$10:$T$6209))</f>
        <v>56.270890061100005</v>
      </c>
      <c r="V5211" s="34">
        <f t="shared" si="245"/>
        <v>1.3169654624999971E-2</v>
      </c>
      <c r="W5211" s="24"/>
      <c r="X5211" s="2" t="str">
        <f>IFERROR(MIN(VLOOKUP($W5211,margin_ranges!$A$5:$D$10,4,FALSE),$Q5211*100)/100,"")</f>
        <v/>
      </c>
      <c r="Y5211" s="6">
        <f t="shared" si="243"/>
        <v>56.270890061100005</v>
      </c>
      <c r="Z5211" s="6">
        <f>IF($A5211="placement",Y5211,SUMIF($C$10:$C$6209,$C5211,$Y$10:$Y$6209))</f>
        <v>56.270890061100005</v>
      </c>
      <c r="AA5211" s="29">
        <f t="shared" si="244"/>
        <v>1.3169654624999971E-2</v>
      </c>
    </row>
    <row r="5212" spans="1:27" x14ac:dyDescent="0.3">
      <c r="A5212" s="16" t="s">
        <v>33</v>
      </c>
      <c r="B5212" s="16" t="s">
        <v>10465</v>
      </c>
      <c r="C5212" s="16" t="s">
        <v>10466</v>
      </c>
      <c r="D5212" s="8" t="s">
        <v>34</v>
      </c>
      <c r="E5212" s="16"/>
      <c r="F5212" s="17">
        <v>0.18893683166198399</v>
      </c>
      <c r="G5212" s="17">
        <v>0</v>
      </c>
      <c r="H5212" s="36">
        <v>9.3613</v>
      </c>
      <c r="I5212" s="36">
        <v>2.4396</v>
      </c>
      <c r="J5212" s="22">
        <v>314</v>
      </c>
      <c r="K5212" s="22">
        <v>59</v>
      </c>
      <c r="L5212" s="18">
        <v>0.2606</v>
      </c>
      <c r="M5212" s="19">
        <v>4.2968145199999999</v>
      </c>
      <c r="N5212" s="20">
        <v>3.484988</v>
      </c>
      <c r="O5212" s="22">
        <f>IFERROR(VLOOKUP($C5212,'site totals'!$J$2:$K$607,2,FALSE),1)</f>
        <v>146.7577</v>
      </c>
      <c r="P5212" s="21"/>
      <c r="Q5212" s="18">
        <v>0.1889368317</v>
      </c>
      <c r="R5212" s="17">
        <v>0.2</v>
      </c>
      <c r="S5212" s="18" t="str">
        <f>IF($A5212="site","",VLOOKUP($P5212,margin_ranges!$A$5:$D$10,4,FALSE)/100)</f>
        <v/>
      </c>
      <c r="T5212" s="22" t="str">
        <f>IF(A5212="placement",$J5212*MIN($Q5212,$S5212),"")</f>
        <v/>
      </c>
      <c r="U5212" s="22">
        <f>IF($A5212="placement",T5212,SUMIF($C$10:$C$6209,$C5212,$T$10:$T$6209))</f>
        <v>59.329923818500006</v>
      </c>
      <c r="V5212" s="37">
        <f t="shared" si="245"/>
        <v>1.3813997537818423E-2</v>
      </c>
      <c r="W5212" s="38"/>
      <c r="X5212" s="18" t="str">
        <f>IFERROR(MIN(VLOOKUP($W5212,margin_ranges!$A$5:$D$10,4,FALSE),$Q5212*100)/100,"")</f>
        <v/>
      </c>
      <c r="Y5212" s="6" t="str">
        <f t="shared" si="243"/>
        <v/>
      </c>
      <c r="Z5212" s="6">
        <f>IF($A5212="placement",Y5212,SUMIF($C$10:$C$6209,$C5212,$Y$10:$Y$6209))</f>
        <v>59.329923818500006</v>
      </c>
      <c r="AA5212" s="17">
        <f t="shared" si="244"/>
        <v>1.3813997537818423E-2</v>
      </c>
    </row>
    <row r="5213" spans="1:27" hidden="1" x14ac:dyDescent="0.3">
      <c r="A5213" s="8" t="s">
        <v>17</v>
      </c>
      <c r="B5213" s="8" t="s">
        <v>11626</v>
      </c>
      <c r="C5213" s="8" t="s">
        <v>11627</v>
      </c>
      <c r="D5213" s="8" t="s">
        <v>11629</v>
      </c>
      <c r="E5213" s="8" t="s">
        <v>11627</v>
      </c>
      <c r="F5213" s="29">
        <v>0.25</v>
      </c>
      <c r="G5213" s="29">
        <v>1</v>
      </c>
      <c r="H5213" s="30">
        <v>51.586500000000001</v>
      </c>
      <c r="I5213" s="30">
        <v>7.5454999999999997</v>
      </c>
      <c r="J5213" s="14">
        <v>71</v>
      </c>
      <c r="K5213" s="14">
        <v>18</v>
      </c>
      <c r="L5213" s="12">
        <v>0.14630000000000001</v>
      </c>
      <c r="M5213" s="7">
        <v>0.31145905000000002</v>
      </c>
      <c r="N5213" s="31">
        <v>0.1</v>
      </c>
      <c r="O5213" s="14">
        <f>IFERROR(VLOOKUP($C5213,'site totals'!$J$2:$K$607,2,FALSE),1)</f>
        <v>143.99600000000001</v>
      </c>
      <c r="P5213" s="32" t="s">
        <v>91</v>
      </c>
      <c r="Q5213" s="12">
        <v>0.67893050789999998</v>
      </c>
      <c r="R5213" s="29">
        <v>0.25</v>
      </c>
      <c r="S5213" s="2">
        <f>IF($A5213="site","",VLOOKUP($P5213,margin_ranges!$A$5:$D$10,4,FALSE)/100)</f>
        <v>0.29749999999999999</v>
      </c>
      <c r="T5213" s="6">
        <f>IF(A5213="placement",$J5213*MIN($Q5213,$S5213),"")</f>
        <v>21.122499999999999</v>
      </c>
      <c r="U5213" s="6">
        <f>IF($A5213="placement",T5213,SUMIF($C$10:$C$6209,$C5213,$T$10:$T$6209))</f>
        <v>21.122499999999999</v>
      </c>
      <c r="V5213" s="34">
        <f t="shared" si="245"/>
        <v>-6.3333333333333353E-2</v>
      </c>
      <c r="W5213" s="24"/>
      <c r="X5213" s="2" t="str">
        <f>IFERROR(MIN(VLOOKUP($W5213,margin_ranges!$A$5:$D$10,4,FALSE),$Q5213*100)/100,"")</f>
        <v/>
      </c>
      <c r="Y5213" s="6">
        <f t="shared" si="243"/>
        <v>21.122499999999999</v>
      </c>
      <c r="Z5213" s="6">
        <f>IF($A5213="placement",Y5213,SUMIF($C$10:$C$6209,$C5213,$Y$10:$Y$6209))</f>
        <v>21.122499999999999</v>
      </c>
      <c r="AA5213" s="29">
        <f t="shared" si="244"/>
        <v>-6.3333333333333353E-2</v>
      </c>
    </row>
    <row r="5214" spans="1:27" hidden="1" x14ac:dyDescent="0.3">
      <c r="A5214" s="8" t="s">
        <v>17</v>
      </c>
      <c r="B5214" s="8" t="s">
        <v>11626</v>
      </c>
      <c r="C5214" s="8" t="s">
        <v>11627</v>
      </c>
      <c r="D5214" s="8" t="s">
        <v>11631</v>
      </c>
      <c r="E5214" s="8" t="s">
        <v>11632</v>
      </c>
      <c r="F5214" s="29">
        <v>0.28999999999999998</v>
      </c>
      <c r="G5214" s="29">
        <v>1</v>
      </c>
      <c r="H5214" s="30">
        <v>47.472099999999998</v>
      </c>
      <c r="I5214" s="30">
        <v>8.1448</v>
      </c>
      <c r="J5214" s="14">
        <v>81</v>
      </c>
      <c r="K5214" s="14">
        <v>21</v>
      </c>
      <c r="L5214" s="12">
        <v>0.1716</v>
      </c>
      <c r="M5214" s="7">
        <v>0.33339471999999998</v>
      </c>
      <c r="N5214" s="31">
        <v>0.1</v>
      </c>
      <c r="O5214" s="14">
        <f>IFERROR(VLOOKUP($C5214,'site totals'!$J$2:$K$607,2,FALSE),1)</f>
        <v>143.99600000000001</v>
      </c>
      <c r="P5214" s="32" t="s">
        <v>22</v>
      </c>
      <c r="Q5214" s="12">
        <v>0.70005523989999996</v>
      </c>
      <c r="R5214" s="29">
        <v>0.28999999999999998</v>
      </c>
      <c r="S5214" s="2">
        <f>IF($A5214="site","",VLOOKUP($P5214,margin_ranges!$A$5:$D$10,4,FALSE)/100)</f>
        <v>0.29749999999999999</v>
      </c>
      <c r="T5214" s="6">
        <f>IF(A5214="placement",$J5214*MIN($Q5214,$S5214),"")</f>
        <v>24.0975</v>
      </c>
      <c r="U5214" s="6">
        <f>IF($A5214="placement",T5214,SUMIF($C$10:$C$6209,$C5214,$T$10:$T$6209))</f>
        <v>24.0975</v>
      </c>
      <c r="V5214" s="34">
        <f t="shared" si="245"/>
        <v>-1.0563380281690016E-2</v>
      </c>
      <c r="W5214" s="24"/>
      <c r="X5214" s="2" t="str">
        <f>IFERROR(MIN(VLOOKUP($W5214,margin_ranges!$A$5:$D$10,4,FALSE),$Q5214*100)/100,"")</f>
        <v/>
      </c>
      <c r="Y5214" s="6">
        <f t="shared" si="243"/>
        <v>24.0975</v>
      </c>
      <c r="Z5214" s="6">
        <f>IF($A5214="placement",Y5214,SUMIF($C$10:$C$6209,$C5214,$Y$10:$Y$6209))</f>
        <v>24.0975</v>
      </c>
      <c r="AA5214" s="29">
        <f t="shared" si="244"/>
        <v>-1.0563380281690016E-2</v>
      </c>
    </row>
    <row r="5215" spans="1:27" hidden="1" x14ac:dyDescent="0.3">
      <c r="A5215" s="8" t="s">
        <v>17</v>
      </c>
      <c r="B5215" s="8" t="s">
        <v>11626</v>
      </c>
      <c r="C5215" s="8" t="s">
        <v>11627</v>
      </c>
      <c r="D5215" s="8" t="s">
        <v>11630</v>
      </c>
      <c r="E5215" s="8" t="s">
        <v>11627</v>
      </c>
      <c r="F5215" s="29">
        <v>0.28999999999999998</v>
      </c>
      <c r="G5215" s="29">
        <v>1</v>
      </c>
      <c r="H5215" s="30">
        <v>58.707900000000002</v>
      </c>
      <c r="I5215" s="30">
        <v>4.9764999999999997</v>
      </c>
      <c r="J5215" s="14">
        <v>60</v>
      </c>
      <c r="K5215" s="14">
        <v>15</v>
      </c>
      <c r="L5215" s="12">
        <v>8.48E-2</v>
      </c>
      <c r="M5215" s="7">
        <v>0.39982202</v>
      </c>
      <c r="N5215" s="31">
        <v>0.1</v>
      </c>
      <c r="O5215" s="14">
        <f>IFERROR(VLOOKUP($C5215,'site totals'!$J$2:$K$607,2,FALSE),1)</f>
        <v>143.99600000000001</v>
      </c>
      <c r="P5215" s="32" t="s">
        <v>22</v>
      </c>
      <c r="Q5215" s="12">
        <v>0.74988871339999996</v>
      </c>
      <c r="R5215" s="29">
        <v>0.28999999999999998</v>
      </c>
      <c r="S5215" s="2">
        <f>IF($A5215="site","",VLOOKUP($P5215,margin_ranges!$A$5:$D$10,4,FALSE)/100)</f>
        <v>0.29749999999999999</v>
      </c>
      <c r="T5215" s="6">
        <f>IF(A5215="placement",$J5215*MIN($Q5215,$S5215),"")</f>
        <v>17.849999999999998</v>
      </c>
      <c r="U5215" s="6">
        <f>IF($A5215="placement",T5215,SUMIF($C$10:$C$6209,$C5215,$T$10:$T$6209))</f>
        <v>17.849999999999998</v>
      </c>
      <c r="V5215" s="34">
        <f t="shared" si="245"/>
        <v>-1.0563380281689905E-2</v>
      </c>
      <c r="W5215" s="24"/>
      <c r="X5215" s="2" t="str">
        <f>IFERROR(MIN(VLOOKUP($W5215,margin_ranges!$A$5:$D$10,4,FALSE),$Q5215*100)/100,"")</f>
        <v/>
      </c>
      <c r="Y5215" s="6">
        <f t="shared" si="243"/>
        <v>17.849999999999998</v>
      </c>
      <c r="Z5215" s="6">
        <f>IF($A5215="placement",Y5215,SUMIF($C$10:$C$6209,$C5215,$Y$10:$Y$6209))</f>
        <v>17.849999999999998</v>
      </c>
      <c r="AA5215" s="17">
        <f t="shared" si="244"/>
        <v>-1.0563380281689905E-2</v>
      </c>
    </row>
    <row r="5216" spans="1:27" hidden="1" x14ac:dyDescent="0.3">
      <c r="A5216" s="8" t="s">
        <v>17</v>
      </c>
      <c r="B5216" s="8" t="s">
        <v>11626</v>
      </c>
      <c r="C5216" s="8" t="s">
        <v>11627</v>
      </c>
      <c r="D5216" s="8" t="s">
        <v>11628</v>
      </c>
      <c r="E5216" s="8" t="s">
        <v>11627</v>
      </c>
      <c r="F5216" s="29">
        <v>0.37</v>
      </c>
      <c r="G5216" s="29">
        <v>1</v>
      </c>
      <c r="H5216" s="30">
        <v>48.648299999999999</v>
      </c>
      <c r="I5216" s="30">
        <v>8.7329000000000008</v>
      </c>
      <c r="J5216" s="14">
        <v>97</v>
      </c>
      <c r="K5216" s="14">
        <v>33</v>
      </c>
      <c r="L5216" s="12">
        <v>0.17949999999999999</v>
      </c>
      <c r="M5216" s="7">
        <v>0.36988409999999999</v>
      </c>
      <c r="N5216" s="31">
        <v>0.1</v>
      </c>
      <c r="O5216" s="14">
        <f>IFERROR(VLOOKUP($C5216,'site totals'!$J$2:$K$607,2,FALSE),1)</f>
        <v>143.99600000000001</v>
      </c>
      <c r="P5216" s="32" t="s">
        <v>22</v>
      </c>
      <c r="Q5216" s="12">
        <v>0.72964504320000001</v>
      </c>
      <c r="R5216" s="29">
        <v>0.37</v>
      </c>
      <c r="S5216" s="2">
        <f>IF($A5216="site","",VLOOKUP($P5216,margin_ranges!$A$5:$D$10,4,FALSE)/100)</f>
        <v>0.29749999999999999</v>
      </c>
      <c r="T5216" s="6">
        <f>IF(A5216="placement",$J5216*MIN($Q5216,$S5216),"")</f>
        <v>28.857499999999998</v>
      </c>
      <c r="U5216" s="6">
        <f>IF($A5216="placement",T5216,SUMIF($C$10:$C$6209,$C5216,$T$10:$T$6209))</f>
        <v>28.857499999999998</v>
      </c>
      <c r="V5216" s="34">
        <f t="shared" si="245"/>
        <v>0.11507936507936511</v>
      </c>
      <c r="W5216" s="24"/>
      <c r="X5216" s="2" t="str">
        <f>IFERROR(MIN(VLOOKUP($W5216,margin_ranges!$A$5:$D$10,4,FALSE),$Q5216*100)/100,"")</f>
        <v/>
      </c>
      <c r="Y5216" s="6">
        <f t="shared" ref="Y5216:Y5279" si="246">IF(A5216="placement",IF($X5216="",$T5216,$J5216*MIN($Q5216,$X5216)),"")</f>
        <v>28.857499999999998</v>
      </c>
      <c r="Z5216" s="6">
        <f>IF($A5216="placement",Y5216,SUMIF($C$10:$C$6209,$C5216,$Y$10:$Y$6209))</f>
        <v>28.857499999999998</v>
      </c>
      <c r="AA5216" s="29">
        <f t="shared" ref="AA5216:AA5279" si="247">($J5216-$Z5216)/($J5216*(1-$R5216))-1</f>
        <v>0.11507936507936511</v>
      </c>
    </row>
    <row r="5217" spans="1:27" x14ac:dyDescent="0.3">
      <c r="A5217" s="16" t="s">
        <v>33</v>
      </c>
      <c r="B5217" s="16" t="s">
        <v>11626</v>
      </c>
      <c r="C5217" s="16" t="s">
        <v>11627</v>
      </c>
      <c r="D5217" s="8" t="s">
        <v>34</v>
      </c>
      <c r="E5217" s="16"/>
      <c r="F5217" s="17">
        <v>0.30598466624072801</v>
      </c>
      <c r="G5217" s="17">
        <v>1</v>
      </c>
      <c r="H5217" s="36">
        <v>206.41480000000001</v>
      </c>
      <c r="I5217" s="36">
        <v>29.399699999999999</v>
      </c>
      <c r="J5217" s="22">
        <v>309</v>
      </c>
      <c r="K5217" s="22">
        <v>86</v>
      </c>
      <c r="L5217" s="18">
        <v>0.1424</v>
      </c>
      <c r="M5217" s="19">
        <v>0.34984790999999998</v>
      </c>
      <c r="N5217" s="20">
        <v>0.1</v>
      </c>
      <c r="O5217" s="22">
        <f>IFERROR(VLOOKUP($C5217,'site totals'!$J$2:$K$607,2,FALSE),1)</f>
        <v>143.99600000000001</v>
      </c>
      <c r="P5217" s="21"/>
      <c r="Q5217" s="18">
        <v>0.71416150450000004</v>
      </c>
      <c r="R5217" s="17">
        <v>0.30599999999999999</v>
      </c>
      <c r="S5217" s="18" t="str">
        <f>IF($A5217="site","",VLOOKUP($P5217,margin_ranges!$A$5:$D$10,4,FALSE)/100)</f>
        <v/>
      </c>
      <c r="T5217" s="22" t="str">
        <f>IF(A5217="placement",$J5217*MIN($Q5217,$S5217),"")</f>
        <v/>
      </c>
      <c r="U5217" s="22">
        <f>IF($A5217="placement",T5217,SUMIF($C$10:$C$6209,$C5217,$T$10:$T$6209))</f>
        <v>91.927499999999995</v>
      </c>
      <c r="V5217" s="37">
        <f t="shared" si="245"/>
        <v>1.2247838616714635E-2</v>
      </c>
      <c r="W5217" s="38"/>
      <c r="X5217" s="18" t="str">
        <f>IFERROR(MIN(VLOOKUP($W5217,margin_ranges!$A$5:$D$10,4,FALSE),$Q5217*100)/100,"")</f>
        <v/>
      </c>
      <c r="Y5217" s="6" t="str">
        <f t="shared" si="246"/>
        <v/>
      </c>
      <c r="Z5217" s="6">
        <f>IF($A5217="placement",Y5217,SUMIF($C$10:$C$6209,$C5217,$Y$10:$Y$6209))</f>
        <v>91.927499999999995</v>
      </c>
      <c r="AA5217" s="17">
        <f t="shared" si="247"/>
        <v>1.2247838616714635E-2</v>
      </c>
    </row>
    <row r="5218" spans="1:27" hidden="1" x14ac:dyDescent="0.3">
      <c r="A5218" s="8" t="s">
        <v>17</v>
      </c>
      <c r="B5218" s="8" t="s">
        <v>10513</v>
      </c>
      <c r="C5218" s="8" t="s">
        <v>10514</v>
      </c>
      <c r="D5218" s="8" t="s">
        <v>10519</v>
      </c>
      <c r="E5218" s="8" t="s">
        <v>10520</v>
      </c>
      <c r="F5218" s="29">
        <v>0.34</v>
      </c>
      <c r="G5218" s="29">
        <v>1</v>
      </c>
      <c r="H5218" s="30">
        <v>124.5491</v>
      </c>
      <c r="I5218" s="30">
        <v>50.555199999999999</v>
      </c>
      <c r="J5218" s="14">
        <v>263</v>
      </c>
      <c r="K5218" s="14">
        <v>78</v>
      </c>
      <c r="L5218" s="12">
        <v>0.40589999999999998</v>
      </c>
      <c r="M5218" s="7">
        <v>0.17365116</v>
      </c>
      <c r="N5218" s="31">
        <v>0.1</v>
      </c>
      <c r="O5218" s="14">
        <f>IFERROR(VLOOKUP($C5218,'site totals'!$J$2:$K$607,2,FALSE),1)</f>
        <v>142.5625</v>
      </c>
      <c r="P5218" s="32" t="s">
        <v>22</v>
      </c>
      <c r="Q5218" s="12">
        <v>0.42413283039999999</v>
      </c>
      <c r="R5218" s="29">
        <v>0.34</v>
      </c>
      <c r="S5218" s="2">
        <f>IF($A5218="site","",VLOOKUP($P5218,margin_ranges!$A$5:$D$10,4,FALSE)/100)</f>
        <v>0.29749999999999999</v>
      </c>
      <c r="T5218" s="6">
        <f>IF(A5218="placement",$J5218*MIN($Q5218,$S5218),"")</f>
        <v>78.242499999999993</v>
      </c>
      <c r="U5218" s="6">
        <f>IF($A5218="placement",T5218,SUMIF($C$10:$C$6209,$C5218,$T$10:$T$6209))</f>
        <v>78.242499999999993</v>
      </c>
      <c r="V5218" s="34">
        <f t="shared" si="245"/>
        <v>6.4393939393939448E-2</v>
      </c>
      <c r="W5218" s="24"/>
      <c r="X5218" s="2" t="str">
        <f>IFERROR(MIN(VLOOKUP($W5218,margin_ranges!$A$5:$D$10,4,FALSE),$Q5218*100)/100,"")</f>
        <v/>
      </c>
      <c r="Y5218" s="6">
        <f t="shared" si="246"/>
        <v>78.242499999999993</v>
      </c>
      <c r="Z5218" s="6">
        <f>IF($A5218="placement",Y5218,SUMIF($C$10:$C$6209,$C5218,$Y$10:$Y$6209))</f>
        <v>78.242499999999993</v>
      </c>
      <c r="AA5218" s="29">
        <f t="shared" si="247"/>
        <v>6.4393939393939448E-2</v>
      </c>
    </row>
    <row r="5219" spans="1:27" hidden="1" x14ac:dyDescent="0.3">
      <c r="A5219" s="8" t="s">
        <v>17</v>
      </c>
      <c r="B5219" s="8" t="s">
        <v>10513</v>
      </c>
      <c r="C5219" s="8" t="s">
        <v>10514</v>
      </c>
      <c r="D5219" s="8" t="s">
        <v>10515</v>
      </c>
      <c r="E5219" s="8" t="s">
        <v>10516</v>
      </c>
      <c r="F5219" s="29">
        <v>0.34</v>
      </c>
      <c r="G5219" s="29">
        <v>0</v>
      </c>
      <c r="H5219" s="30">
        <v>16.6204</v>
      </c>
      <c r="I5219" s="30">
        <v>1.7676000000000001</v>
      </c>
      <c r="J5219" s="14">
        <v>13</v>
      </c>
      <c r="K5219" s="14">
        <v>4</v>
      </c>
      <c r="L5219" s="12">
        <v>0.10630000000000001</v>
      </c>
      <c r="M5219" s="7">
        <v>0.24772488000000001</v>
      </c>
      <c r="N5219" s="31">
        <v>0.1</v>
      </c>
      <c r="O5219" s="14">
        <f>IFERROR(VLOOKUP($C5219,'site totals'!$J$2:$K$607,2,FALSE),1)</f>
        <v>142.5625</v>
      </c>
      <c r="P5219" s="32" t="s">
        <v>22</v>
      </c>
      <c r="Q5219" s="12">
        <v>0.59632638410000005</v>
      </c>
      <c r="R5219" s="29">
        <v>0.34</v>
      </c>
      <c r="S5219" s="2">
        <f>IF($A5219="site","",VLOOKUP($P5219,margin_ranges!$A$5:$D$10,4,FALSE)/100)</f>
        <v>0.29749999999999999</v>
      </c>
      <c r="T5219" s="6">
        <f>IF(A5219="placement",$J5219*MIN($Q5219,$S5219),"")</f>
        <v>3.8674999999999997</v>
      </c>
      <c r="U5219" s="6">
        <f>IF($A5219="placement",T5219,SUMIF($C$10:$C$6209,$C5219,$T$10:$T$6209))</f>
        <v>3.8674999999999997</v>
      </c>
      <c r="V5219" s="34">
        <f t="shared" si="245"/>
        <v>6.439393939393967E-2</v>
      </c>
      <c r="W5219" s="24"/>
      <c r="X5219" s="2" t="str">
        <f>IFERROR(MIN(VLOOKUP($W5219,margin_ranges!$A$5:$D$10,4,FALSE),$Q5219*100)/100,"")</f>
        <v/>
      </c>
      <c r="Y5219" s="6">
        <f t="shared" si="246"/>
        <v>3.8674999999999997</v>
      </c>
      <c r="Z5219" s="6">
        <f>IF($A5219="placement",Y5219,SUMIF($C$10:$C$6209,$C5219,$Y$10:$Y$6209))</f>
        <v>3.8674999999999997</v>
      </c>
      <c r="AA5219" s="29">
        <f t="shared" si="247"/>
        <v>6.439393939393967E-2</v>
      </c>
    </row>
    <row r="5220" spans="1:27" hidden="1" x14ac:dyDescent="0.3">
      <c r="A5220" s="8" t="s">
        <v>17</v>
      </c>
      <c r="B5220" s="8" t="s">
        <v>10513</v>
      </c>
      <c r="C5220" s="8" t="s">
        <v>10514</v>
      </c>
      <c r="D5220" s="8" t="s">
        <v>10517</v>
      </c>
      <c r="E5220" s="8" t="s">
        <v>10518</v>
      </c>
      <c r="F5220" s="29">
        <v>0.33999999999999903</v>
      </c>
      <c r="G5220" s="29">
        <v>1</v>
      </c>
      <c r="H5220" s="30">
        <v>48.092199999999998</v>
      </c>
      <c r="I5220" s="30">
        <v>3.3414000000000001</v>
      </c>
      <c r="J5220" s="14">
        <v>21</v>
      </c>
      <c r="K5220" s="14">
        <v>7</v>
      </c>
      <c r="L5220" s="12">
        <v>6.9500000000000006E-2</v>
      </c>
      <c r="M5220" s="7">
        <v>0.21388628000000001</v>
      </c>
      <c r="N5220" s="31">
        <v>0.1</v>
      </c>
      <c r="O5220" s="14">
        <f>IFERROR(VLOOKUP($C5220,'site totals'!$J$2:$K$607,2,FALSE),1)</f>
        <v>142.5625</v>
      </c>
      <c r="P5220" s="32" t="s">
        <v>22</v>
      </c>
      <c r="Q5220" s="12">
        <v>0.53246182139999998</v>
      </c>
      <c r="R5220" s="29">
        <v>0.34</v>
      </c>
      <c r="S5220" s="2">
        <f>IF($A5220="site","",VLOOKUP($P5220,margin_ranges!$A$5:$D$10,4,FALSE)/100)</f>
        <v>0.29749999999999999</v>
      </c>
      <c r="T5220" s="6">
        <f>IF(A5220="placement",$J5220*MIN($Q5220,$S5220),"")</f>
        <v>6.2474999999999996</v>
      </c>
      <c r="U5220" s="6">
        <f>IF($A5220="placement",T5220,SUMIF($C$10:$C$6209,$C5220,$T$10:$T$6209))</f>
        <v>6.2474999999999996</v>
      </c>
      <c r="V5220" s="34">
        <f t="shared" si="245"/>
        <v>6.439393939393967E-2</v>
      </c>
      <c r="W5220" s="24"/>
      <c r="X5220" s="2" t="str">
        <f>IFERROR(MIN(VLOOKUP($W5220,margin_ranges!$A$5:$D$10,4,FALSE),$Q5220*100)/100,"")</f>
        <v/>
      </c>
      <c r="Y5220" s="6">
        <f t="shared" si="246"/>
        <v>6.2474999999999996</v>
      </c>
      <c r="Z5220" s="6">
        <f>IF($A5220="placement",Y5220,SUMIF($C$10:$C$6209,$C5220,$Y$10:$Y$6209))</f>
        <v>6.2474999999999996</v>
      </c>
      <c r="AA5220" s="17">
        <f t="shared" si="247"/>
        <v>6.439393939393967E-2</v>
      </c>
    </row>
    <row r="5221" spans="1:27" x14ac:dyDescent="0.3">
      <c r="A5221" s="16" t="s">
        <v>33</v>
      </c>
      <c r="B5221" s="16" t="s">
        <v>10513</v>
      </c>
      <c r="C5221" s="16" t="s">
        <v>10514</v>
      </c>
      <c r="D5221" s="8" t="s">
        <v>34</v>
      </c>
      <c r="E5221" s="16"/>
      <c r="F5221" s="17">
        <v>0.33942929592284099</v>
      </c>
      <c r="G5221" s="17">
        <v>0.93230126999999996</v>
      </c>
      <c r="H5221" s="36">
        <v>215.87100000000001</v>
      </c>
      <c r="I5221" s="36">
        <v>56.914700000000003</v>
      </c>
      <c r="J5221" s="22">
        <v>305</v>
      </c>
      <c r="K5221" s="22">
        <v>91</v>
      </c>
      <c r="L5221" s="18">
        <v>0.26369999999999999</v>
      </c>
      <c r="M5221" s="19">
        <v>0.17891745000000001</v>
      </c>
      <c r="N5221" s="20">
        <v>0.1</v>
      </c>
      <c r="O5221" s="22">
        <f>IFERROR(VLOOKUP($C5221,'site totals'!$J$2:$K$607,2,FALSE),1)</f>
        <v>142.5625</v>
      </c>
      <c r="P5221" s="21"/>
      <c r="Q5221" s="18">
        <v>0.44108303380000002</v>
      </c>
      <c r="R5221" s="17">
        <v>0.33939999999999998</v>
      </c>
      <c r="S5221" s="18" t="str">
        <f>IF($A5221="site","",VLOOKUP($P5221,margin_ranges!$A$5:$D$10,4,FALSE)/100)</f>
        <v/>
      </c>
      <c r="T5221" s="22" t="str">
        <f>IF(A5221="placement",$J5221*MIN($Q5221,$S5221),"")</f>
        <v/>
      </c>
      <c r="U5221" s="22">
        <f>IF($A5221="placement",T5221,SUMIF($C$10:$C$6209,$C5221,$T$10:$T$6209))</f>
        <v>88.357499999999987</v>
      </c>
      <c r="V5221" s="37">
        <f t="shared" si="245"/>
        <v>7.523959837802674E-2</v>
      </c>
      <c r="W5221" s="38"/>
      <c r="X5221" s="18" t="str">
        <f>IFERROR(MIN(VLOOKUP($W5221,margin_ranges!$A$5:$D$10,4,FALSE),$Q5221*100)/100,"")</f>
        <v/>
      </c>
      <c r="Y5221" s="6" t="str">
        <f t="shared" si="246"/>
        <v/>
      </c>
      <c r="Z5221" s="6">
        <f>IF($A5221="placement",Y5221,SUMIF($C$10:$C$6209,$C5221,$Y$10:$Y$6209))</f>
        <v>88.357499999999987</v>
      </c>
      <c r="AA5221" s="17">
        <f t="shared" si="247"/>
        <v>7.523959837802674E-2</v>
      </c>
    </row>
    <row r="5222" spans="1:27" hidden="1" x14ac:dyDescent="0.3">
      <c r="A5222" s="8" t="s">
        <v>17</v>
      </c>
      <c r="B5222" s="8" t="s">
        <v>11150</v>
      </c>
      <c r="C5222" s="8" t="s">
        <v>11151</v>
      </c>
      <c r="D5222" s="8" t="s">
        <v>11152</v>
      </c>
      <c r="E5222" s="8" t="s">
        <v>11153</v>
      </c>
      <c r="F5222" s="29">
        <v>0.28999999999999998</v>
      </c>
      <c r="G5222" s="29">
        <v>0</v>
      </c>
      <c r="H5222" s="30">
        <v>43.368299999999998</v>
      </c>
      <c r="I5222" s="30">
        <v>10.0121</v>
      </c>
      <c r="J5222" s="14">
        <v>156</v>
      </c>
      <c r="K5222" s="14">
        <v>40</v>
      </c>
      <c r="L5222" s="12">
        <v>0.23089999999999999</v>
      </c>
      <c r="M5222" s="7">
        <v>0.52102819</v>
      </c>
      <c r="N5222" s="31">
        <v>0.05</v>
      </c>
      <c r="O5222" s="14">
        <f>IFERROR(VLOOKUP($C5222,'site totals'!$J$2:$K$607,2,FALSE),1)</f>
        <v>140.89080000000001</v>
      </c>
      <c r="P5222" s="32" t="s">
        <v>22</v>
      </c>
      <c r="Q5222" s="12">
        <v>0.90403590209999996</v>
      </c>
      <c r="R5222" s="29">
        <v>0.28999999999999998</v>
      </c>
      <c r="S5222" s="2">
        <f>IF($A5222="site","",VLOOKUP($P5222,margin_ranges!$A$5:$D$10,4,FALSE)/100)</f>
        <v>0.29749999999999999</v>
      </c>
      <c r="T5222" s="6">
        <f>IF(A5222="placement",$J5222*MIN($Q5222,$S5222),"")</f>
        <v>46.41</v>
      </c>
      <c r="U5222" s="6">
        <f>IF($A5222="placement",T5222,SUMIF($C$10:$C$6209,$C5222,$T$10:$T$6209))</f>
        <v>46.41</v>
      </c>
      <c r="V5222" s="34">
        <f t="shared" si="245"/>
        <v>-1.0563380281690016E-2</v>
      </c>
      <c r="W5222" s="24"/>
      <c r="X5222" s="2" t="str">
        <f>IFERROR(MIN(VLOOKUP($W5222,margin_ranges!$A$5:$D$10,4,FALSE),$Q5222*100)/100,"")</f>
        <v/>
      </c>
      <c r="Y5222" s="6">
        <f t="shared" si="246"/>
        <v>46.41</v>
      </c>
      <c r="Z5222" s="6">
        <f>IF($A5222="placement",Y5222,SUMIF($C$10:$C$6209,$C5222,$Y$10:$Y$6209))</f>
        <v>46.41</v>
      </c>
      <c r="AA5222" s="29">
        <f t="shared" si="247"/>
        <v>-1.0563380281690016E-2</v>
      </c>
    </row>
    <row r="5223" spans="1:27" hidden="1" x14ac:dyDescent="0.3">
      <c r="A5223" s="8" t="s">
        <v>17</v>
      </c>
      <c r="B5223" s="8" t="s">
        <v>11150</v>
      </c>
      <c r="C5223" s="8" t="s">
        <v>11151</v>
      </c>
      <c r="D5223" s="8" t="s">
        <v>11154</v>
      </c>
      <c r="E5223" s="8" t="s">
        <v>11155</v>
      </c>
      <c r="F5223" s="29">
        <v>0.28999999999999998</v>
      </c>
      <c r="G5223" s="29">
        <v>0</v>
      </c>
      <c r="H5223" s="30">
        <v>42.103900000000003</v>
      </c>
      <c r="I5223" s="30">
        <v>9.3086000000000002</v>
      </c>
      <c r="J5223" s="14">
        <v>145</v>
      </c>
      <c r="K5223" s="14">
        <v>37</v>
      </c>
      <c r="L5223" s="12">
        <v>0.22109999999999999</v>
      </c>
      <c r="M5223" s="7">
        <v>0.52070901999999997</v>
      </c>
      <c r="N5223" s="31">
        <v>0.05</v>
      </c>
      <c r="O5223" s="14">
        <f>IFERROR(VLOOKUP($C5223,'site totals'!$J$2:$K$607,2,FALSE),1)</f>
        <v>140.89080000000001</v>
      </c>
      <c r="P5223" s="32" t="s">
        <v>22</v>
      </c>
      <c r="Q5223" s="12">
        <v>0.90397708180000003</v>
      </c>
      <c r="R5223" s="29">
        <v>0.28999999999999998</v>
      </c>
      <c r="S5223" s="2">
        <f>IF($A5223="site","",VLOOKUP($P5223,margin_ranges!$A$5:$D$10,4,FALSE)/100)</f>
        <v>0.29749999999999999</v>
      </c>
      <c r="T5223" s="6">
        <f>IF(A5223="placement",$J5223*MIN($Q5223,$S5223),"")</f>
        <v>43.137499999999996</v>
      </c>
      <c r="U5223" s="6">
        <f>IF($A5223="placement",T5223,SUMIF($C$10:$C$6209,$C5223,$T$10:$T$6209))</f>
        <v>43.137499999999996</v>
      </c>
      <c r="V5223" s="34">
        <f t="shared" ref="V5223:V5286" si="248">($J5223-$U5223)/($J5223*(1-$R5223))-1</f>
        <v>-1.0563380281689905E-2</v>
      </c>
      <c r="W5223" s="24"/>
      <c r="X5223" s="2" t="str">
        <f>IFERROR(MIN(VLOOKUP($W5223,margin_ranges!$A$5:$D$10,4,FALSE),$Q5223*100)/100,"")</f>
        <v/>
      </c>
      <c r="Y5223" s="6">
        <f t="shared" si="246"/>
        <v>43.137499999999996</v>
      </c>
      <c r="Z5223" s="6">
        <f>IF($A5223="placement",Y5223,SUMIF($C$10:$C$6209,$C5223,$Y$10:$Y$6209))</f>
        <v>43.137499999999996</v>
      </c>
      <c r="AA5223" s="29">
        <f t="shared" si="247"/>
        <v>-1.0563380281689905E-2</v>
      </c>
    </row>
    <row r="5224" spans="1:27" x14ac:dyDescent="0.3">
      <c r="A5224" s="16" t="s">
        <v>33</v>
      </c>
      <c r="B5224" s="16" t="s">
        <v>11150</v>
      </c>
      <c r="C5224" s="16" t="s">
        <v>11151</v>
      </c>
      <c r="D5224" s="8" t="s">
        <v>34</v>
      </c>
      <c r="E5224" s="16"/>
      <c r="F5224" s="17">
        <v>0.28999999999999998</v>
      </c>
      <c r="G5224" s="17">
        <v>0</v>
      </c>
      <c r="H5224" s="36">
        <v>85.4726</v>
      </c>
      <c r="I5224" s="36">
        <v>19.320599999999999</v>
      </c>
      <c r="J5224" s="22">
        <v>302</v>
      </c>
      <c r="K5224" s="22">
        <v>77</v>
      </c>
      <c r="L5224" s="18">
        <v>0.22600000000000001</v>
      </c>
      <c r="M5224" s="19">
        <v>0.52087441999999995</v>
      </c>
      <c r="N5224" s="20">
        <v>0.05</v>
      </c>
      <c r="O5224" s="22">
        <f>IFERROR(VLOOKUP($C5224,'site totals'!$J$2:$K$607,2,FALSE),1)</f>
        <v>140.89080000000001</v>
      </c>
      <c r="P5224" s="21"/>
      <c r="Q5224" s="18">
        <v>0.90400757180000002</v>
      </c>
      <c r="R5224" s="17">
        <v>0.28999999999999998</v>
      </c>
      <c r="S5224" s="18" t="str">
        <f>IF($A5224="site","",VLOOKUP($P5224,margin_ranges!$A$5:$D$10,4,FALSE)/100)</f>
        <v/>
      </c>
      <c r="T5224" s="22" t="str">
        <f>IF(A5224="placement",$J5224*MIN($Q5224,$S5224),"")</f>
        <v/>
      </c>
      <c r="U5224" s="22">
        <f>IF($A5224="placement",T5224,SUMIF($C$10:$C$6209,$C5224,$T$10:$T$6209))</f>
        <v>89.547499999999985</v>
      </c>
      <c r="V5224" s="37">
        <f t="shared" si="248"/>
        <v>-9.1759164257064763E-3</v>
      </c>
      <c r="W5224" s="38"/>
      <c r="X5224" s="18" t="str">
        <f>IFERROR(MIN(VLOOKUP($W5224,margin_ranges!$A$5:$D$10,4,FALSE),$Q5224*100)/100,"")</f>
        <v/>
      </c>
      <c r="Y5224" s="6" t="str">
        <f t="shared" si="246"/>
        <v/>
      </c>
      <c r="Z5224" s="6">
        <f>IF($A5224="placement",Y5224,SUMIF($C$10:$C$6209,$C5224,$Y$10:$Y$6209))</f>
        <v>89.547499999999985</v>
      </c>
      <c r="AA5224" s="17">
        <f t="shared" si="247"/>
        <v>-9.1759164257064763E-3</v>
      </c>
    </row>
    <row r="5225" spans="1:27" hidden="1" x14ac:dyDescent="0.3">
      <c r="A5225" s="8" t="s">
        <v>17</v>
      </c>
      <c r="B5225" s="8" t="s">
        <v>11018</v>
      </c>
      <c r="C5225" s="8" t="s">
        <v>11019</v>
      </c>
      <c r="D5225" s="8" t="s">
        <v>11024</v>
      </c>
      <c r="E5225" s="8" t="s">
        <v>11025</v>
      </c>
      <c r="F5225" s="29">
        <v>0.35</v>
      </c>
      <c r="G5225" s="29">
        <v>0</v>
      </c>
      <c r="H5225" s="30">
        <v>9.4292999999999996</v>
      </c>
      <c r="I5225" s="30">
        <v>2.7945000000000002</v>
      </c>
      <c r="J5225" s="14">
        <v>65</v>
      </c>
      <c r="K5225" s="14">
        <v>23</v>
      </c>
      <c r="L5225" s="12">
        <v>0.2964</v>
      </c>
      <c r="M5225" s="7">
        <v>0.77698285</v>
      </c>
      <c r="N5225" s="31">
        <v>0.3</v>
      </c>
      <c r="O5225" s="14">
        <f>IFERROR(VLOOKUP($C5225,'site totals'!$J$2:$K$607,2,FALSE),1)</f>
        <v>140.84739999999999</v>
      </c>
      <c r="P5225" s="32" t="s">
        <v>91</v>
      </c>
      <c r="Q5225" s="12">
        <v>0.61389109119999996</v>
      </c>
      <c r="R5225" s="29">
        <v>0.35</v>
      </c>
      <c r="S5225" s="2">
        <f>IF($A5225="site","",VLOOKUP($P5225,margin_ranges!$A$5:$D$10,4,FALSE)/100)</f>
        <v>0.29749999999999999</v>
      </c>
      <c r="T5225" s="6">
        <f>IF(A5225="placement",$J5225*MIN($Q5225,$S5225),"")</f>
        <v>19.337499999999999</v>
      </c>
      <c r="U5225" s="6">
        <f>IF($A5225="placement",T5225,SUMIF($C$10:$C$6209,$C5225,$T$10:$T$6209))</f>
        <v>19.337499999999999</v>
      </c>
      <c r="V5225" s="34">
        <f t="shared" si="248"/>
        <v>8.0769230769230704E-2</v>
      </c>
      <c r="W5225" s="24"/>
      <c r="X5225" s="2" t="str">
        <f>IFERROR(MIN(VLOOKUP($W5225,margin_ranges!$A$5:$D$10,4,FALSE),$Q5225*100)/100,"")</f>
        <v/>
      </c>
      <c r="Y5225" s="6">
        <f t="shared" si="246"/>
        <v>19.337499999999999</v>
      </c>
      <c r="Z5225" s="6">
        <f>IF($A5225="placement",Y5225,SUMIF($C$10:$C$6209,$C5225,$Y$10:$Y$6209))</f>
        <v>19.337499999999999</v>
      </c>
      <c r="AA5225" s="29">
        <f t="shared" si="247"/>
        <v>8.0769230769230704E-2</v>
      </c>
    </row>
    <row r="5226" spans="1:27" hidden="1" x14ac:dyDescent="0.3">
      <c r="A5226" s="8" t="s">
        <v>17</v>
      </c>
      <c r="B5226" s="8" t="s">
        <v>11018</v>
      </c>
      <c r="C5226" s="8" t="s">
        <v>11019</v>
      </c>
      <c r="D5226" s="8" t="s">
        <v>11020</v>
      </c>
      <c r="E5226" s="8" t="s">
        <v>11021</v>
      </c>
      <c r="F5226" s="29">
        <v>0.35</v>
      </c>
      <c r="G5226" s="29">
        <v>0</v>
      </c>
      <c r="H5226" s="30">
        <v>12.446899999999999</v>
      </c>
      <c r="I5226" s="30">
        <v>3.6659000000000002</v>
      </c>
      <c r="J5226" s="14">
        <v>87</v>
      </c>
      <c r="K5226" s="14">
        <v>30</v>
      </c>
      <c r="L5226" s="12">
        <v>0.29449999999999998</v>
      </c>
      <c r="M5226" s="7">
        <v>0.78719481999999996</v>
      </c>
      <c r="N5226" s="31">
        <v>0.3</v>
      </c>
      <c r="O5226" s="14">
        <f>IFERROR(VLOOKUP($C5226,'site totals'!$J$2:$K$607,2,FALSE),1)</f>
        <v>140.84739999999999</v>
      </c>
      <c r="P5226" s="32" t="s">
        <v>91</v>
      </c>
      <c r="Q5226" s="12">
        <v>0.61889993369999996</v>
      </c>
      <c r="R5226" s="29">
        <v>0.35</v>
      </c>
      <c r="S5226" s="2">
        <f>IF($A5226="site","",VLOOKUP($P5226,margin_ranges!$A$5:$D$10,4,FALSE)/100)</f>
        <v>0.29749999999999999</v>
      </c>
      <c r="T5226" s="6">
        <f>IF(A5226="placement",$J5226*MIN($Q5226,$S5226),"")</f>
        <v>25.8825</v>
      </c>
      <c r="U5226" s="6">
        <f>IF($A5226="placement",T5226,SUMIF($C$10:$C$6209,$C5226,$T$10:$T$6209))</f>
        <v>25.8825</v>
      </c>
      <c r="V5226" s="34">
        <f t="shared" si="248"/>
        <v>8.0769230769230704E-2</v>
      </c>
      <c r="W5226" s="24"/>
      <c r="X5226" s="2" t="str">
        <f>IFERROR(MIN(VLOOKUP($W5226,margin_ranges!$A$5:$D$10,4,FALSE),$Q5226*100)/100,"")</f>
        <v/>
      </c>
      <c r="Y5226" s="6">
        <f t="shared" si="246"/>
        <v>25.8825</v>
      </c>
      <c r="Z5226" s="6">
        <f>IF($A5226="placement",Y5226,SUMIF($C$10:$C$6209,$C5226,$Y$10:$Y$6209))</f>
        <v>25.8825</v>
      </c>
      <c r="AA5226" s="17">
        <f t="shared" si="247"/>
        <v>8.0769230769230704E-2</v>
      </c>
    </row>
    <row r="5227" spans="1:27" hidden="1" x14ac:dyDescent="0.3">
      <c r="A5227" s="8" t="s">
        <v>17</v>
      </c>
      <c r="B5227" s="8" t="s">
        <v>11018</v>
      </c>
      <c r="C5227" s="8" t="s">
        <v>11019</v>
      </c>
      <c r="D5227" s="8" t="s">
        <v>11022</v>
      </c>
      <c r="E5227" s="8" t="s">
        <v>11023</v>
      </c>
      <c r="F5227" s="29">
        <v>0.35</v>
      </c>
      <c r="G5227" s="29">
        <v>0</v>
      </c>
      <c r="H5227" s="30">
        <v>15.7606</v>
      </c>
      <c r="I5227" s="30">
        <v>6.3326000000000002</v>
      </c>
      <c r="J5227" s="14">
        <v>150</v>
      </c>
      <c r="K5227" s="14">
        <v>53</v>
      </c>
      <c r="L5227" s="12">
        <v>0.40179999999999999</v>
      </c>
      <c r="M5227" s="7">
        <v>0.79010455999999996</v>
      </c>
      <c r="N5227" s="31">
        <v>0.3</v>
      </c>
      <c r="O5227" s="14">
        <f>IFERROR(VLOOKUP($C5227,'site totals'!$J$2:$K$607,2,FALSE),1)</f>
        <v>140.84739999999999</v>
      </c>
      <c r="P5227" s="32" t="s">
        <v>91</v>
      </c>
      <c r="Q5227" s="12">
        <v>0.62030341919999998</v>
      </c>
      <c r="R5227" s="29">
        <v>0.35</v>
      </c>
      <c r="S5227" s="2">
        <f>IF($A5227="site","",VLOOKUP($P5227,margin_ranges!$A$5:$D$10,4,FALSE)/100)</f>
        <v>0.29749999999999999</v>
      </c>
      <c r="T5227" s="6">
        <f>IF(A5227="placement",$J5227*MIN($Q5227,$S5227),"")</f>
        <v>44.625</v>
      </c>
      <c r="U5227" s="6">
        <f>IF($A5227="placement",T5227,SUMIF($C$10:$C$6209,$C5227,$T$10:$T$6209))</f>
        <v>44.625</v>
      </c>
      <c r="V5227" s="34">
        <f t="shared" si="248"/>
        <v>8.0769230769230704E-2</v>
      </c>
      <c r="W5227" s="24"/>
      <c r="X5227" s="2" t="str">
        <f>IFERROR(MIN(VLOOKUP($W5227,margin_ranges!$A$5:$D$10,4,FALSE),$Q5227*100)/100,"")</f>
        <v/>
      </c>
      <c r="Y5227" s="6">
        <f t="shared" si="246"/>
        <v>44.625</v>
      </c>
      <c r="Z5227" s="6">
        <f>IF($A5227="placement",Y5227,SUMIF($C$10:$C$6209,$C5227,$Y$10:$Y$6209))</f>
        <v>44.625</v>
      </c>
      <c r="AA5227" s="29">
        <f t="shared" si="247"/>
        <v>8.0769230769230704E-2</v>
      </c>
    </row>
    <row r="5228" spans="1:27" x14ac:dyDescent="0.3">
      <c r="A5228" s="16" t="s">
        <v>33</v>
      </c>
      <c r="B5228" s="16" t="s">
        <v>11018</v>
      </c>
      <c r="C5228" s="16" t="s">
        <v>11019</v>
      </c>
      <c r="D5228" s="8" t="s">
        <v>34</v>
      </c>
      <c r="E5228" s="16"/>
      <c r="F5228" s="17">
        <v>0.34999999999999898</v>
      </c>
      <c r="G5228" s="17">
        <v>0</v>
      </c>
      <c r="H5228" s="36">
        <v>37.636800000000001</v>
      </c>
      <c r="I5228" s="36">
        <v>12.793100000000001</v>
      </c>
      <c r="J5228" s="22">
        <v>302</v>
      </c>
      <c r="K5228" s="22">
        <v>106</v>
      </c>
      <c r="L5228" s="18">
        <v>0.33989999999999998</v>
      </c>
      <c r="M5228" s="19">
        <v>0.78640447000000002</v>
      </c>
      <c r="N5228" s="20">
        <v>0.3</v>
      </c>
      <c r="O5228" s="22">
        <f>IFERROR(VLOOKUP($C5228,'site totals'!$J$2:$K$607,2,FALSE),1)</f>
        <v>140.84739999999999</v>
      </c>
      <c r="P5228" s="21"/>
      <c r="Q5228" s="18">
        <v>0.6185169197</v>
      </c>
      <c r="R5228" s="17">
        <v>0.35</v>
      </c>
      <c r="S5228" s="18" t="str">
        <f>IF($A5228="site","",VLOOKUP($P5228,margin_ranges!$A$5:$D$10,4,FALSE)/100)</f>
        <v/>
      </c>
      <c r="T5228" s="22" t="str">
        <f>IF(A5228="placement",$J5228*MIN($Q5228,$S5228),"")</f>
        <v/>
      </c>
      <c r="U5228" s="22">
        <f>IF($A5228="placement",T5228,SUMIF($C$10:$C$6209,$C5228,$T$10:$T$6209))</f>
        <v>89.844999999999999</v>
      </c>
      <c r="V5228" s="37">
        <f t="shared" si="248"/>
        <v>8.0769230769230704E-2</v>
      </c>
      <c r="W5228" s="38"/>
      <c r="X5228" s="18" t="str">
        <f>IFERROR(MIN(VLOOKUP($W5228,margin_ranges!$A$5:$D$10,4,FALSE),$Q5228*100)/100,"")</f>
        <v/>
      </c>
      <c r="Y5228" s="6" t="str">
        <f t="shared" si="246"/>
        <v/>
      </c>
      <c r="Z5228" s="6">
        <f>IF($A5228="placement",Y5228,SUMIF($C$10:$C$6209,$C5228,$Y$10:$Y$6209))</f>
        <v>89.844999999999999</v>
      </c>
      <c r="AA5228" s="17">
        <f t="shared" si="247"/>
        <v>8.0769230769230704E-2</v>
      </c>
    </row>
    <row r="5229" spans="1:27" hidden="1" x14ac:dyDescent="0.3">
      <c r="A5229" s="8" t="s">
        <v>17</v>
      </c>
      <c r="B5229" s="8" t="s">
        <v>9174</v>
      </c>
      <c r="C5229" s="8" t="s">
        <v>9175</v>
      </c>
      <c r="D5229" s="8" t="s">
        <v>9178</v>
      </c>
      <c r="E5229" s="8" t="s">
        <v>9179</v>
      </c>
      <c r="F5229" s="29">
        <v>0.28999999999999998</v>
      </c>
      <c r="G5229" s="29">
        <v>0</v>
      </c>
      <c r="H5229" s="30">
        <v>25.647099999999998</v>
      </c>
      <c r="I5229" s="30">
        <v>4.0838000000000001</v>
      </c>
      <c r="J5229" s="14">
        <v>136</v>
      </c>
      <c r="K5229" s="14">
        <v>35</v>
      </c>
      <c r="L5229" s="12">
        <v>0.15920000000000001</v>
      </c>
      <c r="M5229" s="7">
        <v>1.10870516</v>
      </c>
      <c r="N5229" s="31">
        <v>0.3</v>
      </c>
      <c r="O5229" s="14">
        <f>IFERROR(VLOOKUP($C5229,'site totals'!$J$2:$K$607,2,FALSE),1)</f>
        <v>139.76400000000001</v>
      </c>
      <c r="P5229" s="32" t="s">
        <v>22</v>
      </c>
      <c r="Q5229" s="12">
        <v>0.72941408470000002</v>
      </c>
      <c r="R5229" s="29">
        <v>0.28999999999999998</v>
      </c>
      <c r="S5229" s="2">
        <f>IF($A5229="site","",VLOOKUP($P5229,margin_ranges!$A$5:$D$10,4,FALSE)/100)</f>
        <v>0.29749999999999999</v>
      </c>
      <c r="T5229" s="6">
        <f>IF(A5229="placement",$J5229*MIN($Q5229,$S5229),"")</f>
        <v>40.46</v>
      </c>
      <c r="U5229" s="6">
        <f>IF($A5229="placement",T5229,SUMIF($C$10:$C$6209,$C5229,$T$10:$T$6209))</f>
        <v>40.46</v>
      </c>
      <c r="V5229" s="34">
        <f t="shared" si="248"/>
        <v>-1.0563380281690238E-2</v>
      </c>
      <c r="W5229" s="24"/>
      <c r="X5229" s="2" t="str">
        <f>IFERROR(MIN(VLOOKUP($W5229,margin_ranges!$A$5:$D$10,4,FALSE),$Q5229*100)/100,"")</f>
        <v/>
      </c>
      <c r="Y5229" s="6">
        <f t="shared" si="246"/>
        <v>40.46</v>
      </c>
      <c r="Z5229" s="6">
        <f>IF($A5229="placement",Y5229,SUMIF($C$10:$C$6209,$C5229,$Y$10:$Y$6209))</f>
        <v>40.46</v>
      </c>
      <c r="AA5229" s="17">
        <f t="shared" si="247"/>
        <v>-1.0563380281690238E-2</v>
      </c>
    </row>
    <row r="5230" spans="1:27" hidden="1" x14ac:dyDescent="0.3">
      <c r="A5230" s="8" t="s">
        <v>17</v>
      </c>
      <c r="B5230" s="8" t="s">
        <v>9174</v>
      </c>
      <c r="C5230" s="8" t="s">
        <v>9175</v>
      </c>
      <c r="D5230" s="8" t="s">
        <v>9176</v>
      </c>
      <c r="E5230" s="8" t="s">
        <v>9177</v>
      </c>
      <c r="F5230" s="29">
        <v>0.28999999999999898</v>
      </c>
      <c r="G5230" s="29">
        <v>0</v>
      </c>
      <c r="H5230" s="30">
        <v>23.402100000000001</v>
      </c>
      <c r="I5230" s="30">
        <v>5.7165999999999997</v>
      </c>
      <c r="J5230" s="14">
        <v>164</v>
      </c>
      <c r="K5230" s="14">
        <v>42</v>
      </c>
      <c r="L5230" s="12">
        <v>0.24429999999999999</v>
      </c>
      <c r="M5230" s="7">
        <v>0.95431827000000002</v>
      </c>
      <c r="N5230" s="31">
        <v>0.3</v>
      </c>
      <c r="O5230" s="14">
        <f>IFERROR(VLOOKUP($C5230,'site totals'!$J$2:$K$607,2,FALSE),1)</f>
        <v>139.76400000000001</v>
      </c>
      <c r="P5230" s="32" t="s">
        <v>22</v>
      </c>
      <c r="Q5230" s="12">
        <v>0.68563946789999997</v>
      </c>
      <c r="R5230" s="29">
        <v>0.28999999999999998</v>
      </c>
      <c r="S5230" s="2">
        <f>IF($A5230="site","",VLOOKUP($P5230,margin_ranges!$A$5:$D$10,4,FALSE)/100)</f>
        <v>0.29749999999999999</v>
      </c>
      <c r="T5230" s="6">
        <f>IF(A5230="placement",$J5230*MIN($Q5230,$S5230),"")</f>
        <v>48.79</v>
      </c>
      <c r="U5230" s="6">
        <f>IF($A5230="placement",T5230,SUMIF($C$10:$C$6209,$C5230,$T$10:$T$6209))</f>
        <v>48.79</v>
      </c>
      <c r="V5230" s="34">
        <f t="shared" si="248"/>
        <v>-1.0563380281690016E-2</v>
      </c>
      <c r="W5230" s="24"/>
      <c r="X5230" s="2" t="str">
        <f>IFERROR(MIN(VLOOKUP($W5230,margin_ranges!$A$5:$D$10,4,FALSE),$Q5230*100)/100,"")</f>
        <v/>
      </c>
      <c r="Y5230" s="6">
        <f t="shared" si="246"/>
        <v>48.79</v>
      </c>
      <c r="Z5230" s="6">
        <f>IF($A5230="placement",Y5230,SUMIF($C$10:$C$6209,$C5230,$Y$10:$Y$6209))</f>
        <v>48.79</v>
      </c>
      <c r="AA5230" s="29">
        <f t="shared" si="247"/>
        <v>-1.0563380281690016E-2</v>
      </c>
    </row>
    <row r="5231" spans="1:27" x14ac:dyDescent="0.3">
      <c r="A5231" s="16" t="s">
        <v>33</v>
      </c>
      <c r="B5231" s="16" t="s">
        <v>9174</v>
      </c>
      <c r="C5231" s="16" t="s">
        <v>9175</v>
      </c>
      <c r="D5231" s="8" t="s">
        <v>34</v>
      </c>
      <c r="E5231" s="16"/>
      <c r="F5231" s="17">
        <v>0.28999999999999998</v>
      </c>
      <c r="G5231" s="17">
        <v>0</v>
      </c>
      <c r="H5231" s="36">
        <v>49.049199999999999</v>
      </c>
      <c r="I5231" s="36">
        <v>9.8003999999999998</v>
      </c>
      <c r="J5231" s="22">
        <v>299</v>
      </c>
      <c r="K5231" s="22">
        <v>76</v>
      </c>
      <c r="L5231" s="18">
        <v>0.19980000000000001</v>
      </c>
      <c r="M5231" s="19">
        <v>1.01865092</v>
      </c>
      <c r="N5231" s="20">
        <v>0.3</v>
      </c>
      <c r="O5231" s="22">
        <f>IFERROR(VLOOKUP($C5231,'site totals'!$J$2:$K$607,2,FALSE),1)</f>
        <v>139.76400000000001</v>
      </c>
      <c r="P5231" s="21"/>
      <c r="Q5231" s="18">
        <v>0.70549283080000003</v>
      </c>
      <c r="R5231" s="17">
        <v>0.28999999999999998</v>
      </c>
      <c r="S5231" s="18" t="str">
        <f>IF($A5231="site","",VLOOKUP($P5231,margin_ranges!$A$5:$D$10,4,FALSE)/100)</f>
        <v/>
      </c>
      <c r="T5231" s="22" t="str">
        <f>IF(A5231="placement",$J5231*MIN($Q5231,$S5231),"")</f>
        <v/>
      </c>
      <c r="U5231" s="22">
        <f>IF($A5231="placement",T5231,SUMIF($C$10:$C$6209,$C5231,$T$10:$T$6209))</f>
        <v>89.25</v>
      </c>
      <c r="V5231" s="37">
        <f t="shared" si="248"/>
        <v>-1.1964765179707015E-2</v>
      </c>
      <c r="W5231" s="38"/>
      <c r="X5231" s="18" t="str">
        <f>IFERROR(MIN(VLOOKUP($W5231,margin_ranges!$A$5:$D$10,4,FALSE),$Q5231*100)/100,"")</f>
        <v/>
      </c>
      <c r="Y5231" s="6" t="str">
        <f t="shared" si="246"/>
        <v/>
      </c>
      <c r="Z5231" s="6">
        <f>IF($A5231="placement",Y5231,SUMIF($C$10:$C$6209,$C5231,$Y$10:$Y$6209))</f>
        <v>89.25</v>
      </c>
      <c r="AA5231" s="17">
        <f t="shared" si="247"/>
        <v>-1.1964765179707015E-2</v>
      </c>
    </row>
    <row r="5232" spans="1:27" hidden="1" x14ac:dyDescent="0.3">
      <c r="A5232" s="8" t="s">
        <v>17</v>
      </c>
      <c r="B5232" s="8" t="s">
        <v>6661</v>
      </c>
      <c r="C5232" s="8" t="s">
        <v>6662</v>
      </c>
      <c r="D5232" s="8" t="s">
        <v>6673</v>
      </c>
      <c r="E5232" s="8" t="s">
        <v>6674</v>
      </c>
      <c r="F5232" s="29">
        <v>0.25</v>
      </c>
      <c r="G5232" s="29">
        <v>0</v>
      </c>
      <c r="H5232" s="30">
        <v>15.4681</v>
      </c>
      <c r="I5232" s="30">
        <v>1.0633999999999999</v>
      </c>
      <c r="J5232" s="14">
        <v>19</v>
      </c>
      <c r="K5232" s="14">
        <v>5</v>
      </c>
      <c r="L5232" s="12">
        <v>6.8699999999999997E-2</v>
      </c>
      <c r="M5232" s="7">
        <v>0.58508194999999996</v>
      </c>
      <c r="N5232" s="31">
        <v>0.4</v>
      </c>
      <c r="O5232" s="14">
        <f>IFERROR(VLOOKUP($C5232,'site totals'!$J$2:$K$607,2,FALSE),1)</f>
        <v>138.89779999999999</v>
      </c>
      <c r="P5232" s="32" t="s">
        <v>91</v>
      </c>
      <c r="Q5232" s="12">
        <v>0.3163350821</v>
      </c>
      <c r="R5232" s="29">
        <v>0.25</v>
      </c>
      <c r="S5232" s="2">
        <f>IF($A5232="site","",VLOOKUP($P5232,margin_ranges!$A$5:$D$10,4,FALSE)/100)</f>
        <v>0.29749999999999999</v>
      </c>
      <c r="T5232" s="6">
        <f>IF(A5232="placement",$J5232*MIN($Q5232,$S5232),"")</f>
        <v>5.6524999999999999</v>
      </c>
      <c r="U5232" s="6">
        <f>IF($A5232="placement",T5232,SUMIF($C$10:$C$6209,$C5232,$T$10:$T$6209))</f>
        <v>5.6524999999999999</v>
      </c>
      <c r="V5232" s="34">
        <f t="shared" si="248"/>
        <v>-6.3333333333333353E-2</v>
      </c>
      <c r="W5232" s="24"/>
      <c r="X5232" s="2" t="str">
        <f>IFERROR(MIN(VLOOKUP($W5232,margin_ranges!$A$5:$D$10,4,FALSE),$Q5232*100)/100,"")</f>
        <v/>
      </c>
      <c r="Y5232" s="6">
        <f t="shared" si="246"/>
        <v>5.6524999999999999</v>
      </c>
      <c r="Z5232" s="6">
        <f>IF($A5232="placement",Y5232,SUMIF($C$10:$C$6209,$C5232,$Y$10:$Y$6209))</f>
        <v>5.6524999999999999</v>
      </c>
      <c r="AA5232" s="29">
        <f t="shared" si="247"/>
        <v>-6.3333333333333353E-2</v>
      </c>
    </row>
    <row r="5233" spans="1:27" hidden="1" x14ac:dyDescent="0.3">
      <c r="A5233" s="8" t="s">
        <v>17</v>
      </c>
      <c r="B5233" s="8" t="s">
        <v>6661</v>
      </c>
      <c r="C5233" s="8" t="s">
        <v>6662</v>
      </c>
      <c r="D5233" s="8" t="s">
        <v>6663</v>
      </c>
      <c r="E5233" s="8" t="s">
        <v>6664</v>
      </c>
      <c r="F5233" s="29">
        <v>0.27953653813072599</v>
      </c>
      <c r="G5233" s="29">
        <v>0</v>
      </c>
      <c r="H5233" s="30">
        <v>8.7162000000000006</v>
      </c>
      <c r="I5233" s="30">
        <v>1.5456000000000001</v>
      </c>
      <c r="J5233" s="14">
        <v>39</v>
      </c>
      <c r="K5233" s="14">
        <v>11</v>
      </c>
      <c r="L5233" s="12">
        <v>0.17730000000000001</v>
      </c>
      <c r="M5233" s="7">
        <v>0.83279725999999998</v>
      </c>
      <c r="N5233" s="31">
        <v>0.6</v>
      </c>
      <c r="O5233" s="14">
        <f>IFERROR(VLOOKUP($C5233,'site totals'!$J$2:$K$607,2,FALSE),1)</f>
        <v>138.89779999999999</v>
      </c>
      <c r="P5233" s="32" t="s">
        <v>91</v>
      </c>
      <c r="Q5233" s="12">
        <v>0.27953653810000001</v>
      </c>
      <c r="R5233" s="29">
        <v>0.3</v>
      </c>
      <c r="S5233" s="2">
        <f>IF($A5233="site","",VLOOKUP($P5233,margin_ranges!$A$5:$D$10,4,FALSE)/100)</f>
        <v>0.29749999999999999</v>
      </c>
      <c r="T5233" s="6">
        <f>IF(A5233="placement",$J5233*MIN($Q5233,$S5233),"")</f>
        <v>10.901924985900001</v>
      </c>
      <c r="U5233" s="6">
        <f>IF($A5233="placement",T5233,SUMIF($C$10:$C$6209,$C5233,$T$10:$T$6209))</f>
        <v>10.901924985900001</v>
      </c>
      <c r="V5233" s="34">
        <f t="shared" si="248"/>
        <v>2.9233516999999987E-2</v>
      </c>
      <c r="W5233" s="24"/>
      <c r="X5233" s="2" t="str">
        <f>IFERROR(MIN(VLOOKUP($W5233,margin_ranges!$A$5:$D$10,4,FALSE),$Q5233*100)/100,"")</f>
        <v/>
      </c>
      <c r="Y5233" s="6">
        <f t="shared" si="246"/>
        <v>10.901924985900001</v>
      </c>
      <c r="Z5233" s="6">
        <f>IF($A5233="placement",Y5233,SUMIF($C$10:$C$6209,$C5233,$Y$10:$Y$6209))</f>
        <v>10.901924985900001</v>
      </c>
      <c r="AA5233" s="29">
        <f t="shared" si="247"/>
        <v>2.9233516999999987E-2</v>
      </c>
    </row>
    <row r="5234" spans="1:27" hidden="1" x14ac:dyDescent="0.3">
      <c r="A5234" s="8" t="s">
        <v>17</v>
      </c>
      <c r="B5234" s="8" t="s">
        <v>6661</v>
      </c>
      <c r="C5234" s="8" t="s">
        <v>6662</v>
      </c>
      <c r="D5234" s="8" t="s">
        <v>6665</v>
      </c>
      <c r="E5234" s="8" t="s">
        <v>6666</v>
      </c>
      <c r="F5234" s="29">
        <v>0.29999999999999899</v>
      </c>
      <c r="G5234" s="29">
        <v>0</v>
      </c>
      <c r="H5234" s="30">
        <v>12.521599999999999</v>
      </c>
      <c r="I5234" s="30">
        <v>1.1194</v>
      </c>
      <c r="J5234" s="14">
        <v>23</v>
      </c>
      <c r="K5234" s="14">
        <v>7</v>
      </c>
      <c r="L5234" s="12">
        <v>8.9399999999999993E-2</v>
      </c>
      <c r="M5234" s="7">
        <v>0.69019907999999996</v>
      </c>
      <c r="N5234" s="31">
        <v>0.4</v>
      </c>
      <c r="O5234" s="14">
        <f>IFERROR(VLOOKUP($C5234,'site totals'!$J$2:$K$607,2,FALSE),1)</f>
        <v>138.89779999999999</v>
      </c>
      <c r="P5234" s="32" t="s">
        <v>91</v>
      </c>
      <c r="Q5234" s="12">
        <v>0.4204570668</v>
      </c>
      <c r="R5234" s="29">
        <v>0.3</v>
      </c>
      <c r="S5234" s="2">
        <f>IF($A5234="site","",VLOOKUP($P5234,margin_ranges!$A$5:$D$10,4,FALSE)/100)</f>
        <v>0.29749999999999999</v>
      </c>
      <c r="T5234" s="6">
        <f>IF(A5234="placement",$J5234*MIN($Q5234,$S5234),"")</f>
        <v>6.8424999999999994</v>
      </c>
      <c r="U5234" s="6">
        <f>IF($A5234="placement",T5234,SUMIF($C$10:$C$6209,$C5234,$T$10:$T$6209))</f>
        <v>6.8424999999999994</v>
      </c>
      <c r="V5234" s="34">
        <f t="shared" si="248"/>
        <v>3.5714285714285587E-3</v>
      </c>
      <c r="W5234" s="24"/>
      <c r="X5234" s="2" t="str">
        <f>IFERROR(MIN(VLOOKUP($W5234,margin_ranges!$A$5:$D$10,4,FALSE),$Q5234*100)/100,"")</f>
        <v/>
      </c>
      <c r="Y5234" s="6">
        <f t="shared" si="246"/>
        <v>6.8424999999999994</v>
      </c>
      <c r="Z5234" s="6">
        <f>IF($A5234="placement",Y5234,SUMIF($C$10:$C$6209,$C5234,$Y$10:$Y$6209))</f>
        <v>6.8424999999999994</v>
      </c>
      <c r="AA5234" s="29">
        <f t="shared" si="247"/>
        <v>3.5714285714285587E-3</v>
      </c>
    </row>
    <row r="5235" spans="1:27" hidden="1" x14ac:dyDescent="0.3">
      <c r="A5235" s="8" t="s">
        <v>17</v>
      </c>
      <c r="B5235" s="8" t="s">
        <v>6661</v>
      </c>
      <c r="C5235" s="8" t="s">
        <v>6662</v>
      </c>
      <c r="D5235" s="8" t="s">
        <v>6675</v>
      </c>
      <c r="E5235" s="8" t="s">
        <v>6676</v>
      </c>
      <c r="F5235" s="29">
        <v>0.3</v>
      </c>
      <c r="G5235" s="29">
        <v>0</v>
      </c>
      <c r="H5235" s="30">
        <v>38.271999999999998</v>
      </c>
      <c r="I5235" s="30">
        <v>8.4465000000000003</v>
      </c>
      <c r="J5235" s="14">
        <v>93</v>
      </c>
      <c r="K5235" s="14">
        <v>28</v>
      </c>
      <c r="L5235" s="12">
        <v>0.22070000000000001</v>
      </c>
      <c r="M5235" s="7">
        <v>0.36702860999999998</v>
      </c>
      <c r="N5235" s="31">
        <v>0.1</v>
      </c>
      <c r="O5235" s="14">
        <f>IFERROR(VLOOKUP($C5235,'site totals'!$J$2:$K$607,2,FALSE),1)</f>
        <v>138.89779999999999</v>
      </c>
      <c r="P5235" s="32" t="s">
        <v>91</v>
      </c>
      <c r="Q5235" s="12">
        <v>0.72754167479999998</v>
      </c>
      <c r="R5235" s="29">
        <v>0.3</v>
      </c>
      <c r="S5235" s="2">
        <f>IF($A5235="site","",VLOOKUP($P5235,margin_ranges!$A$5:$D$10,4,FALSE)/100)</f>
        <v>0.29749999999999999</v>
      </c>
      <c r="T5235" s="6">
        <f>IF(A5235="placement",$J5235*MIN($Q5235,$S5235),"")</f>
        <v>27.6675</v>
      </c>
      <c r="U5235" s="6">
        <f>IF($A5235="placement",T5235,SUMIF($C$10:$C$6209,$C5235,$T$10:$T$6209))</f>
        <v>27.6675</v>
      </c>
      <c r="V5235" s="34">
        <f t="shared" si="248"/>
        <v>3.5714285714285587E-3</v>
      </c>
      <c r="W5235" s="24"/>
      <c r="X5235" s="2" t="str">
        <f>IFERROR(MIN(VLOOKUP($W5235,margin_ranges!$A$5:$D$10,4,FALSE),$Q5235*100)/100,"")</f>
        <v/>
      </c>
      <c r="Y5235" s="6">
        <f t="shared" si="246"/>
        <v>27.6675</v>
      </c>
      <c r="Z5235" s="6">
        <f>IF($A5235="placement",Y5235,SUMIF($C$10:$C$6209,$C5235,$Y$10:$Y$6209))</f>
        <v>27.6675</v>
      </c>
      <c r="AA5235" s="29">
        <f t="shared" si="247"/>
        <v>3.5714285714285587E-3</v>
      </c>
    </row>
    <row r="5236" spans="1:27" hidden="1" x14ac:dyDescent="0.3">
      <c r="A5236" s="8" t="s">
        <v>17</v>
      </c>
      <c r="B5236" s="8" t="s">
        <v>6661</v>
      </c>
      <c r="C5236" s="8" t="s">
        <v>6662</v>
      </c>
      <c r="D5236" s="8" t="s">
        <v>6671</v>
      </c>
      <c r="E5236" s="8" t="s">
        <v>6672</v>
      </c>
      <c r="F5236" s="29">
        <v>0.3</v>
      </c>
      <c r="G5236" s="29">
        <v>0</v>
      </c>
      <c r="H5236" s="30">
        <v>2.5697000000000001</v>
      </c>
      <c r="I5236" s="30">
        <v>0.86009999999999998</v>
      </c>
      <c r="J5236" s="14">
        <v>7</v>
      </c>
      <c r="K5236" s="14">
        <v>2</v>
      </c>
      <c r="L5236" s="12">
        <v>0.3347</v>
      </c>
      <c r="M5236" s="7">
        <v>0.28520055999999999</v>
      </c>
      <c r="N5236" s="31">
        <v>0.1</v>
      </c>
      <c r="O5236" s="14">
        <f>IFERROR(VLOOKUP($C5236,'site totals'!$J$2:$K$607,2,FALSE),1)</f>
        <v>138.89779999999999</v>
      </c>
      <c r="P5236" s="32" t="s">
        <v>91</v>
      </c>
      <c r="Q5236" s="12">
        <v>0.64936955829999998</v>
      </c>
      <c r="R5236" s="29">
        <v>0.3</v>
      </c>
      <c r="S5236" s="2">
        <f>IF($A5236="site","",VLOOKUP($P5236,margin_ranges!$A$5:$D$10,4,FALSE)/100)</f>
        <v>0.29749999999999999</v>
      </c>
      <c r="T5236" s="6">
        <f>IF(A5236="placement",$J5236*MIN($Q5236,$S5236),"")</f>
        <v>2.0825</v>
      </c>
      <c r="U5236" s="6">
        <f>IF($A5236="placement",T5236,SUMIF($C$10:$C$6209,$C5236,$T$10:$T$6209))</f>
        <v>2.0825</v>
      </c>
      <c r="V5236" s="34">
        <f t="shared" si="248"/>
        <v>3.5714285714287808E-3</v>
      </c>
      <c r="W5236" s="24"/>
      <c r="X5236" s="2" t="str">
        <f>IFERROR(MIN(VLOOKUP($W5236,margin_ranges!$A$5:$D$10,4,FALSE),$Q5236*100)/100,"")</f>
        <v/>
      </c>
      <c r="Y5236" s="6">
        <f t="shared" si="246"/>
        <v>2.0825</v>
      </c>
      <c r="Z5236" s="6">
        <f>IF($A5236="placement",Y5236,SUMIF($C$10:$C$6209,$C5236,$Y$10:$Y$6209))</f>
        <v>2.0825</v>
      </c>
      <c r="AA5236" s="17">
        <f t="shared" si="247"/>
        <v>3.5714285714287808E-3</v>
      </c>
    </row>
    <row r="5237" spans="1:27" hidden="1" x14ac:dyDescent="0.3">
      <c r="A5237" s="8" t="s">
        <v>17</v>
      </c>
      <c r="B5237" s="8" t="s">
        <v>6661</v>
      </c>
      <c r="C5237" s="8" t="s">
        <v>6662</v>
      </c>
      <c r="D5237" s="8" t="s">
        <v>6669</v>
      </c>
      <c r="E5237" s="8" t="s">
        <v>6670</v>
      </c>
      <c r="F5237" s="29">
        <v>0.3</v>
      </c>
      <c r="G5237" s="29">
        <v>0</v>
      </c>
      <c r="H5237" s="30">
        <v>14.986000000000001</v>
      </c>
      <c r="I5237" s="30">
        <v>1.4000999999999999</v>
      </c>
      <c r="J5237" s="14">
        <v>29</v>
      </c>
      <c r="K5237" s="14">
        <v>9</v>
      </c>
      <c r="L5237" s="12">
        <v>9.3399999999999997E-2</v>
      </c>
      <c r="M5237" s="7">
        <v>0.69912253999999996</v>
      </c>
      <c r="N5237" s="31">
        <v>0.4</v>
      </c>
      <c r="O5237" s="14">
        <f>IFERROR(VLOOKUP($C5237,'site totals'!$J$2:$K$607,2,FALSE),1)</f>
        <v>138.89779999999999</v>
      </c>
      <c r="P5237" s="32" t="s">
        <v>91</v>
      </c>
      <c r="Q5237" s="12">
        <v>0.42785423449999999</v>
      </c>
      <c r="R5237" s="29">
        <v>0.3</v>
      </c>
      <c r="S5237" s="2">
        <f>IF($A5237="site","",VLOOKUP($P5237,margin_ranges!$A$5:$D$10,4,FALSE)/100)</f>
        <v>0.29749999999999999</v>
      </c>
      <c r="T5237" s="6">
        <f>IF(A5237="placement",$J5237*MIN($Q5237,$S5237),"")</f>
        <v>8.6274999999999995</v>
      </c>
      <c r="U5237" s="6">
        <f>IF($A5237="placement",T5237,SUMIF($C$10:$C$6209,$C5237,$T$10:$T$6209))</f>
        <v>8.6274999999999995</v>
      </c>
      <c r="V5237" s="34">
        <f t="shared" si="248"/>
        <v>3.5714285714287808E-3</v>
      </c>
      <c r="W5237" s="24"/>
      <c r="X5237" s="2" t="str">
        <f>IFERROR(MIN(VLOOKUP($W5237,margin_ranges!$A$5:$D$10,4,FALSE),$Q5237*100)/100,"")</f>
        <v/>
      </c>
      <c r="Y5237" s="6">
        <f t="shared" si="246"/>
        <v>8.6274999999999995</v>
      </c>
      <c r="Z5237" s="6">
        <f>IF($A5237="placement",Y5237,SUMIF($C$10:$C$6209,$C5237,$Y$10:$Y$6209))</f>
        <v>8.6274999999999995</v>
      </c>
      <c r="AA5237" s="29">
        <f t="shared" si="247"/>
        <v>3.5714285714287808E-3</v>
      </c>
    </row>
    <row r="5238" spans="1:27" hidden="1" x14ac:dyDescent="0.3">
      <c r="A5238" s="8" t="s">
        <v>17</v>
      </c>
      <c r="B5238" s="8" t="s">
        <v>6661</v>
      </c>
      <c r="C5238" s="8" t="s">
        <v>6662</v>
      </c>
      <c r="D5238" s="8" t="s">
        <v>6667</v>
      </c>
      <c r="E5238" s="8" t="s">
        <v>6668</v>
      </c>
      <c r="F5238" s="29">
        <v>0.29999999999999899</v>
      </c>
      <c r="G5238" s="29">
        <v>0</v>
      </c>
      <c r="H5238" s="30">
        <v>11.6271</v>
      </c>
      <c r="I5238" s="30">
        <v>5.4881000000000002</v>
      </c>
      <c r="J5238" s="14">
        <v>59</v>
      </c>
      <c r="K5238" s="14">
        <v>18</v>
      </c>
      <c r="L5238" s="12">
        <v>0.47199999999999998</v>
      </c>
      <c r="M5238" s="7">
        <v>0.35707443</v>
      </c>
      <c r="N5238" s="31">
        <v>0.1</v>
      </c>
      <c r="O5238" s="14">
        <f>IFERROR(VLOOKUP($C5238,'site totals'!$J$2:$K$607,2,FALSE),1)</f>
        <v>138.89779999999999</v>
      </c>
      <c r="P5238" s="32" t="s">
        <v>91</v>
      </c>
      <c r="Q5238" s="12">
        <v>0.71994634609999997</v>
      </c>
      <c r="R5238" s="29">
        <v>0.3</v>
      </c>
      <c r="S5238" s="2">
        <f>IF($A5238="site","",VLOOKUP($P5238,margin_ranges!$A$5:$D$10,4,FALSE)/100)</f>
        <v>0.29749999999999999</v>
      </c>
      <c r="T5238" s="6">
        <f>IF(A5238="placement",$J5238*MIN($Q5238,$S5238),"")</f>
        <v>17.552499999999998</v>
      </c>
      <c r="U5238" s="6">
        <f>IF($A5238="placement",T5238,SUMIF($C$10:$C$6209,$C5238,$T$10:$T$6209))</f>
        <v>17.552499999999998</v>
      </c>
      <c r="V5238" s="34">
        <f t="shared" si="248"/>
        <v>3.5714285714287808E-3</v>
      </c>
      <c r="W5238" s="24"/>
      <c r="X5238" s="2" t="str">
        <f>IFERROR(MIN(VLOOKUP($W5238,margin_ranges!$A$5:$D$10,4,FALSE),$Q5238*100)/100,"")</f>
        <v/>
      </c>
      <c r="Y5238" s="6">
        <f t="shared" si="246"/>
        <v>17.552499999999998</v>
      </c>
      <c r="Z5238" s="6">
        <f>IF($A5238="placement",Y5238,SUMIF($C$10:$C$6209,$C5238,$Y$10:$Y$6209))</f>
        <v>17.552499999999998</v>
      </c>
      <c r="AA5238" s="17">
        <f t="shared" si="247"/>
        <v>3.5714285714287808E-3</v>
      </c>
    </row>
    <row r="5239" spans="1:27" x14ac:dyDescent="0.3">
      <c r="A5239" s="16" t="s">
        <v>33</v>
      </c>
      <c r="B5239" s="16" t="s">
        <v>6661</v>
      </c>
      <c r="C5239" s="16" t="s">
        <v>6662</v>
      </c>
      <c r="D5239" s="8" t="s">
        <v>34</v>
      </c>
      <c r="E5239" s="16"/>
      <c r="F5239" s="17">
        <v>0.29665390668534702</v>
      </c>
      <c r="G5239" s="17">
        <v>0</v>
      </c>
      <c r="H5239" s="36">
        <v>138.45859999999999</v>
      </c>
      <c r="I5239" s="36">
        <v>22.0991</v>
      </c>
      <c r="J5239" s="22">
        <v>298</v>
      </c>
      <c r="K5239" s="22">
        <v>86</v>
      </c>
      <c r="L5239" s="18">
        <v>0.15959999999999999</v>
      </c>
      <c r="M5239" s="19">
        <v>0.44894517</v>
      </c>
      <c r="N5239" s="20">
        <v>0.203518</v>
      </c>
      <c r="O5239" s="22">
        <f>IFERROR(VLOOKUP($C5239,'site totals'!$J$2:$K$607,2,FALSE),1)</f>
        <v>138.89779999999999</v>
      </c>
      <c r="P5239" s="21"/>
      <c r="Q5239" s="18">
        <v>0.54667515639999997</v>
      </c>
      <c r="R5239" s="17">
        <v>0.29670000000000002</v>
      </c>
      <c r="S5239" s="18" t="str">
        <f>IF($A5239="site","",VLOOKUP($P5239,margin_ranges!$A$5:$D$10,4,FALSE)/100)</f>
        <v/>
      </c>
      <c r="T5239" s="22" t="str">
        <f>IF(A5239="placement",$J5239*MIN($Q5239,$S5239),"")</f>
        <v/>
      </c>
      <c r="U5239" s="22">
        <f>IF($A5239="placement",T5239,SUMIF($C$10:$C$6209,$C5239,$T$10:$T$6209))</f>
        <v>79.326924985900007</v>
      </c>
      <c r="V5239" s="37">
        <f t="shared" si="248"/>
        <v>4.3370204959457537E-2</v>
      </c>
      <c r="W5239" s="38"/>
      <c r="X5239" s="18" t="str">
        <f>IFERROR(MIN(VLOOKUP($W5239,margin_ranges!$A$5:$D$10,4,FALSE),$Q5239*100)/100,"")</f>
        <v/>
      </c>
      <c r="Y5239" s="6" t="str">
        <f t="shared" si="246"/>
        <v/>
      </c>
      <c r="Z5239" s="6">
        <f>IF($A5239="placement",Y5239,SUMIF($C$10:$C$6209,$C5239,$Y$10:$Y$6209))</f>
        <v>79.326924985900007</v>
      </c>
      <c r="AA5239" s="17">
        <f t="shared" si="247"/>
        <v>4.3370204959457537E-2</v>
      </c>
    </row>
    <row r="5240" spans="1:27" hidden="1" x14ac:dyDescent="0.3">
      <c r="A5240" s="8" t="s">
        <v>17</v>
      </c>
      <c r="B5240" s="8" t="s">
        <v>6637</v>
      </c>
      <c r="C5240" s="8" t="s">
        <v>6638</v>
      </c>
      <c r="D5240" s="8" t="s">
        <v>6639</v>
      </c>
      <c r="E5240" s="8" t="s">
        <v>6640</v>
      </c>
      <c r="F5240" s="29">
        <v>0.3</v>
      </c>
      <c r="G5240" s="29">
        <v>1</v>
      </c>
      <c r="H5240" s="30">
        <v>257.57870000000003</v>
      </c>
      <c r="I5240" s="30">
        <v>5.9396000000000004</v>
      </c>
      <c r="J5240" s="14">
        <v>37</v>
      </c>
      <c r="K5240" s="14">
        <v>11</v>
      </c>
      <c r="L5240" s="12">
        <v>2.3099999999999999E-2</v>
      </c>
      <c r="M5240" s="7">
        <v>0.20733578999999999</v>
      </c>
      <c r="N5240" s="31">
        <v>0.01</v>
      </c>
      <c r="O5240" s="14">
        <f>IFERROR(VLOOKUP($C5240,'site totals'!$J$2:$K$607,2,FALSE),1)</f>
        <v>136.6292</v>
      </c>
      <c r="P5240" s="32" t="s">
        <v>94</v>
      </c>
      <c r="Q5240" s="12">
        <v>0.95176905940000001</v>
      </c>
      <c r="R5240" s="29">
        <v>0.3</v>
      </c>
      <c r="S5240" s="2">
        <f>IF($A5240="site","",VLOOKUP($P5240,margin_ranges!$A$5:$D$10,4,FALSE)/100)</f>
        <v>0.19750000000000001</v>
      </c>
      <c r="T5240" s="6">
        <f>IF(A5240="placement",$J5240*MIN($Q5240,$S5240),"")</f>
        <v>7.3075000000000001</v>
      </c>
      <c r="U5240" s="6">
        <f>IF($A5240="placement",T5240,SUMIF($C$10:$C$6209,$C5240,$T$10:$T$6209))</f>
        <v>7.3075000000000001</v>
      </c>
      <c r="V5240" s="34">
        <f t="shared" si="248"/>
        <v>0.14642857142857135</v>
      </c>
      <c r="W5240" s="24"/>
      <c r="X5240" s="2" t="str">
        <f>IFERROR(MIN(VLOOKUP($W5240,margin_ranges!$A$5:$D$10,4,FALSE),$Q5240*100)/100,"")</f>
        <v/>
      </c>
      <c r="Y5240" s="6">
        <f t="shared" si="246"/>
        <v>7.3075000000000001</v>
      </c>
      <c r="Z5240" s="6">
        <f>IF($A5240="placement",Y5240,SUMIF($C$10:$C$6209,$C5240,$Y$10:$Y$6209))</f>
        <v>7.3075000000000001</v>
      </c>
      <c r="AA5240" s="29">
        <f t="shared" si="247"/>
        <v>0.14642857142857135</v>
      </c>
    </row>
    <row r="5241" spans="1:27" hidden="1" x14ac:dyDescent="0.3">
      <c r="A5241" s="8" t="s">
        <v>17</v>
      </c>
      <c r="B5241" s="8" t="s">
        <v>6637</v>
      </c>
      <c r="C5241" s="8" t="s">
        <v>6638</v>
      </c>
      <c r="D5241" s="8" t="s">
        <v>6643</v>
      </c>
      <c r="E5241" s="8" t="s">
        <v>6644</v>
      </c>
      <c r="F5241" s="29">
        <v>0.3</v>
      </c>
      <c r="G5241" s="29">
        <v>1</v>
      </c>
      <c r="H5241" s="30">
        <v>1213.1015</v>
      </c>
      <c r="I5241" s="30">
        <v>22.619900000000001</v>
      </c>
      <c r="J5241" s="14">
        <v>114</v>
      </c>
      <c r="K5241" s="14">
        <v>34</v>
      </c>
      <c r="L5241" s="12">
        <v>1.8599999999999998E-2</v>
      </c>
      <c r="M5241" s="7">
        <v>0.16832438999999999</v>
      </c>
      <c r="N5241" s="31">
        <v>0.01</v>
      </c>
      <c r="O5241" s="14">
        <f>IFERROR(VLOOKUP($C5241,'site totals'!$J$2:$K$607,2,FALSE),1)</f>
        <v>136.6292</v>
      </c>
      <c r="P5241" s="32" t="s">
        <v>94</v>
      </c>
      <c r="Q5241" s="12">
        <v>0.94059090359999997</v>
      </c>
      <c r="R5241" s="29">
        <v>0.3</v>
      </c>
      <c r="S5241" s="2">
        <f>IF($A5241="site","",VLOOKUP($P5241,margin_ranges!$A$5:$D$10,4,FALSE)/100)</f>
        <v>0.19750000000000001</v>
      </c>
      <c r="T5241" s="6">
        <f>IF(A5241="placement",$J5241*MIN($Q5241,$S5241),"")</f>
        <v>22.515000000000001</v>
      </c>
      <c r="U5241" s="6">
        <f>IF($A5241="placement",T5241,SUMIF($C$10:$C$6209,$C5241,$T$10:$T$6209))</f>
        <v>22.515000000000001</v>
      </c>
      <c r="V5241" s="34">
        <f t="shared" si="248"/>
        <v>0.14642857142857135</v>
      </c>
      <c r="W5241" s="24"/>
      <c r="X5241" s="2" t="str">
        <f>IFERROR(MIN(VLOOKUP($W5241,margin_ranges!$A$5:$D$10,4,FALSE),$Q5241*100)/100,"")</f>
        <v/>
      </c>
      <c r="Y5241" s="6">
        <f t="shared" si="246"/>
        <v>22.515000000000001</v>
      </c>
      <c r="Z5241" s="6">
        <f>IF($A5241="placement",Y5241,SUMIF($C$10:$C$6209,$C5241,$Y$10:$Y$6209))</f>
        <v>22.515000000000001</v>
      </c>
      <c r="AA5241" s="17">
        <f t="shared" si="247"/>
        <v>0.14642857142857135</v>
      </c>
    </row>
    <row r="5242" spans="1:27" hidden="1" x14ac:dyDescent="0.3">
      <c r="A5242" s="8" t="s">
        <v>17</v>
      </c>
      <c r="B5242" s="8" t="s">
        <v>6637</v>
      </c>
      <c r="C5242" s="8" t="s">
        <v>6638</v>
      </c>
      <c r="D5242" s="8" t="s">
        <v>6641</v>
      </c>
      <c r="E5242" s="8" t="s">
        <v>6642</v>
      </c>
      <c r="F5242" s="29">
        <v>0.3</v>
      </c>
      <c r="G5242" s="29">
        <v>1</v>
      </c>
      <c r="H5242" s="30">
        <v>740.05499999999995</v>
      </c>
      <c r="I5242" s="30">
        <v>30.028099999999998</v>
      </c>
      <c r="J5242" s="14">
        <v>142</v>
      </c>
      <c r="K5242" s="14">
        <v>42</v>
      </c>
      <c r="L5242" s="12">
        <v>4.0599999999999997E-2</v>
      </c>
      <c r="M5242" s="7">
        <v>0.15719482000000001</v>
      </c>
      <c r="N5242" s="31">
        <v>0.01</v>
      </c>
      <c r="O5242" s="14">
        <f>IFERROR(VLOOKUP($C5242,'site totals'!$J$2:$K$607,2,FALSE),1)</f>
        <v>136.6292</v>
      </c>
      <c r="P5242" s="32" t="s">
        <v>94</v>
      </c>
      <c r="Q5242" s="12">
        <v>0.93638467030000005</v>
      </c>
      <c r="R5242" s="29">
        <v>0.3</v>
      </c>
      <c r="S5242" s="2">
        <f>IF($A5242="site","",VLOOKUP($P5242,margin_ranges!$A$5:$D$10,4,FALSE)/100)</f>
        <v>0.19750000000000001</v>
      </c>
      <c r="T5242" s="6">
        <f>IF(A5242="placement",$J5242*MIN($Q5242,$S5242),"")</f>
        <v>28.045000000000002</v>
      </c>
      <c r="U5242" s="6">
        <f>IF($A5242="placement",T5242,SUMIF($C$10:$C$6209,$C5242,$T$10:$T$6209))</f>
        <v>28.045000000000002</v>
      </c>
      <c r="V5242" s="34">
        <f t="shared" si="248"/>
        <v>0.14642857142857157</v>
      </c>
      <c r="W5242" s="24"/>
      <c r="X5242" s="2" t="str">
        <f>IFERROR(MIN(VLOOKUP($W5242,margin_ranges!$A$5:$D$10,4,FALSE),$Q5242*100)/100,"")</f>
        <v/>
      </c>
      <c r="Y5242" s="6">
        <f t="shared" si="246"/>
        <v>28.045000000000002</v>
      </c>
      <c r="Z5242" s="6">
        <f>IF($A5242="placement",Y5242,SUMIF($C$10:$C$6209,$C5242,$Y$10:$Y$6209))</f>
        <v>28.045000000000002</v>
      </c>
      <c r="AA5242" s="29">
        <f t="shared" si="247"/>
        <v>0.14642857142857157</v>
      </c>
    </row>
    <row r="5243" spans="1:27" x14ac:dyDescent="0.3">
      <c r="A5243" s="16" t="s">
        <v>33</v>
      </c>
      <c r="B5243" s="16" t="s">
        <v>6637</v>
      </c>
      <c r="C5243" s="16" t="s">
        <v>6638</v>
      </c>
      <c r="D5243" s="8" t="s">
        <v>34</v>
      </c>
      <c r="E5243" s="16"/>
      <c r="F5243" s="17">
        <v>0.3</v>
      </c>
      <c r="G5243" s="17">
        <v>1</v>
      </c>
      <c r="H5243" s="36">
        <v>2210.7352000000001</v>
      </c>
      <c r="I5243" s="36">
        <v>58.587600000000002</v>
      </c>
      <c r="J5243" s="22">
        <v>293</v>
      </c>
      <c r="K5243" s="22">
        <v>88</v>
      </c>
      <c r="L5243" s="18">
        <v>2.6499999999999999E-2</v>
      </c>
      <c r="M5243" s="19">
        <v>0.16657506999999999</v>
      </c>
      <c r="N5243" s="20">
        <v>0.01</v>
      </c>
      <c r="O5243" s="22">
        <f>IFERROR(VLOOKUP($C5243,'site totals'!$J$2:$K$607,2,FALSE),1)</f>
        <v>136.6292</v>
      </c>
      <c r="P5243" s="21"/>
      <c r="Q5243" s="18">
        <v>0.93996700560000002</v>
      </c>
      <c r="R5243" s="17">
        <v>0.3</v>
      </c>
      <c r="S5243" s="18" t="str">
        <f>IF($A5243="site","",VLOOKUP($P5243,margin_ranges!$A$5:$D$10,4,FALSE)/100)</f>
        <v/>
      </c>
      <c r="T5243" s="22" t="str">
        <f>IF(A5243="placement",$J5243*MIN($Q5243,$S5243),"")</f>
        <v/>
      </c>
      <c r="U5243" s="22">
        <f>IF($A5243="placement",T5243,SUMIF($C$10:$C$6209,$C5243,$T$10:$T$6209))</f>
        <v>57.867500000000007</v>
      </c>
      <c r="V5243" s="37">
        <f t="shared" si="248"/>
        <v>0.14642857142857135</v>
      </c>
      <c r="W5243" s="38"/>
      <c r="X5243" s="18" t="str">
        <f>IFERROR(MIN(VLOOKUP($W5243,margin_ranges!$A$5:$D$10,4,FALSE),$Q5243*100)/100,"")</f>
        <v/>
      </c>
      <c r="Y5243" s="6" t="str">
        <f t="shared" si="246"/>
        <v/>
      </c>
      <c r="Z5243" s="6">
        <f>IF($A5243="placement",Y5243,SUMIF($C$10:$C$6209,$C5243,$Y$10:$Y$6209))</f>
        <v>57.867500000000007</v>
      </c>
      <c r="AA5243" s="17">
        <f t="shared" si="247"/>
        <v>0.14642857142857135</v>
      </c>
    </row>
    <row r="5244" spans="1:27" hidden="1" x14ac:dyDescent="0.3">
      <c r="A5244" s="8" t="s">
        <v>17</v>
      </c>
      <c r="B5244" s="8" t="s">
        <v>11113</v>
      </c>
      <c r="C5244" s="8" t="s">
        <v>11114</v>
      </c>
      <c r="D5244" s="8" t="s">
        <v>12369</v>
      </c>
      <c r="E5244" s="8" t="s">
        <v>12370</v>
      </c>
      <c r="F5244" s="29">
        <v>0.249999999999999</v>
      </c>
      <c r="G5244" s="29">
        <v>0</v>
      </c>
      <c r="H5244" s="30">
        <v>14.7981</v>
      </c>
      <c r="I5244" s="30">
        <v>1.7454000000000001</v>
      </c>
      <c r="J5244" s="14">
        <v>16</v>
      </c>
      <c r="K5244" s="14">
        <v>4</v>
      </c>
      <c r="L5244" s="12">
        <v>0.1179</v>
      </c>
      <c r="M5244" s="7">
        <v>0.30196030000000001</v>
      </c>
      <c r="N5244" s="31">
        <v>0.02</v>
      </c>
      <c r="O5244" s="14">
        <f>IFERROR(VLOOKUP($C5244,'site totals'!$J$2:$K$607,2,FALSE),1)</f>
        <v>132.80199999999999</v>
      </c>
      <c r="P5244" s="32" t="s">
        <v>22</v>
      </c>
      <c r="Q5244" s="12">
        <v>0.93376612820000005</v>
      </c>
      <c r="R5244" s="29">
        <v>0.25</v>
      </c>
      <c r="S5244" s="2">
        <f>IF($A5244="site","",VLOOKUP($P5244,margin_ranges!$A$5:$D$10,4,FALSE)/100)</f>
        <v>0.29749999999999999</v>
      </c>
      <c r="T5244" s="6">
        <f>IF(A5244="placement",$J5244*MIN($Q5244,$S5244),"")</f>
        <v>4.76</v>
      </c>
      <c r="U5244" s="6">
        <f>IF($A5244="placement",T5244,SUMIF($C$10:$C$6209,$C5244,$T$10:$T$6209))</f>
        <v>4.76</v>
      </c>
      <c r="V5244" s="34">
        <f t="shared" si="248"/>
        <v>-6.3333333333333353E-2</v>
      </c>
      <c r="W5244" s="24"/>
      <c r="X5244" s="2" t="str">
        <f>IFERROR(MIN(VLOOKUP($W5244,margin_ranges!$A$5:$D$10,4,FALSE),$Q5244*100)/100,"")</f>
        <v/>
      </c>
      <c r="Y5244" s="6">
        <f t="shared" si="246"/>
        <v>4.76</v>
      </c>
      <c r="Z5244" s="6">
        <f>IF($A5244="placement",Y5244,SUMIF($C$10:$C$6209,$C5244,$Y$10:$Y$6209))</f>
        <v>4.76</v>
      </c>
      <c r="AA5244" s="29">
        <f t="shared" si="247"/>
        <v>-6.3333333333333353E-2</v>
      </c>
    </row>
    <row r="5245" spans="1:27" hidden="1" x14ac:dyDescent="0.3">
      <c r="A5245" s="8" t="s">
        <v>17</v>
      </c>
      <c r="B5245" s="8" t="s">
        <v>11113</v>
      </c>
      <c r="C5245" s="8" t="s">
        <v>11114</v>
      </c>
      <c r="D5245" s="8" t="s">
        <v>11115</v>
      </c>
      <c r="E5245" s="8" t="s">
        <v>11116</v>
      </c>
      <c r="F5245" s="29">
        <v>0.28999999999999898</v>
      </c>
      <c r="G5245" s="29">
        <v>1</v>
      </c>
      <c r="H5245" s="30">
        <v>103.8377</v>
      </c>
      <c r="I5245" s="30">
        <v>34.970599999999997</v>
      </c>
      <c r="J5245" s="14">
        <v>269</v>
      </c>
      <c r="K5245" s="14">
        <v>70</v>
      </c>
      <c r="L5245" s="12">
        <v>0.33679999999999999</v>
      </c>
      <c r="M5245" s="7">
        <v>0.25618193</v>
      </c>
      <c r="N5245" s="31">
        <v>0.02</v>
      </c>
      <c r="O5245" s="14">
        <f>IFERROR(VLOOKUP($C5245,'site totals'!$J$2:$K$607,2,FALSE),1)</f>
        <v>132.80199999999999</v>
      </c>
      <c r="P5245" s="32" t="s">
        <v>22</v>
      </c>
      <c r="Q5245" s="12">
        <v>0.92193048200000005</v>
      </c>
      <c r="R5245" s="29">
        <v>0.28999999999999998</v>
      </c>
      <c r="S5245" s="2">
        <f>IF($A5245="site","",VLOOKUP($P5245,margin_ranges!$A$5:$D$10,4,FALSE)/100)</f>
        <v>0.29749999999999999</v>
      </c>
      <c r="T5245" s="6">
        <f>IF(A5245="placement",$J5245*MIN($Q5245,$S5245),"")</f>
        <v>80.027500000000003</v>
      </c>
      <c r="U5245" s="6">
        <f>IF($A5245="placement",T5245,SUMIF($C$10:$C$6209,$C5245,$T$10:$T$6209))</f>
        <v>80.027500000000003</v>
      </c>
      <c r="V5245" s="34">
        <f t="shared" si="248"/>
        <v>-1.0563380281690016E-2</v>
      </c>
      <c r="W5245" s="24"/>
      <c r="X5245" s="2" t="str">
        <f>IFERROR(MIN(VLOOKUP($W5245,margin_ranges!$A$5:$D$10,4,FALSE),$Q5245*100)/100,"")</f>
        <v/>
      </c>
      <c r="Y5245" s="6">
        <f t="shared" si="246"/>
        <v>80.027500000000003</v>
      </c>
      <c r="Z5245" s="6">
        <f>IF($A5245="placement",Y5245,SUMIF($C$10:$C$6209,$C5245,$Y$10:$Y$6209))</f>
        <v>80.027500000000003</v>
      </c>
      <c r="AA5245" s="29">
        <f t="shared" si="247"/>
        <v>-1.0563380281690016E-2</v>
      </c>
    </row>
    <row r="5246" spans="1:27" x14ac:dyDescent="0.3">
      <c r="A5246" s="16" t="s">
        <v>33</v>
      </c>
      <c r="B5246" s="16" t="s">
        <v>11113</v>
      </c>
      <c r="C5246" s="16" t="s">
        <v>11114</v>
      </c>
      <c r="D5246" s="8" t="s">
        <v>34</v>
      </c>
      <c r="E5246" s="16"/>
      <c r="F5246" s="17">
        <v>0.287777623830966</v>
      </c>
      <c r="G5246" s="17">
        <v>0.94444059999999996</v>
      </c>
      <c r="H5246" s="36">
        <v>118.63590000000001</v>
      </c>
      <c r="I5246" s="36">
        <v>36.715899999999998</v>
      </c>
      <c r="J5246" s="22">
        <v>285</v>
      </c>
      <c r="K5246" s="22">
        <v>74</v>
      </c>
      <c r="L5246" s="18">
        <v>0.3095</v>
      </c>
      <c r="M5246" s="19">
        <v>0.25835808999999998</v>
      </c>
      <c r="N5246" s="20">
        <v>0.02</v>
      </c>
      <c r="O5246" s="22">
        <f>IFERROR(VLOOKUP($C5246,'site totals'!$J$2:$K$607,2,FALSE),1)</f>
        <v>132.80199999999999</v>
      </c>
      <c r="P5246" s="21"/>
      <c r="Q5246" s="18">
        <v>0.92258806339999999</v>
      </c>
      <c r="R5246" s="17">
        <v>0.2878</v>
      </c>
      <c r="S5246" s="18" t="str">
        <f>IF($A5246="site","",VLOOKUP($P5246,margin_ranges!$A$5:$D$10,4,FALSE)/100)</f>
        <v/>
      </c>
      <c r="T5246" s="22" t="str">
        <f>IF(A5246="placement",$J5246*MIN($Q5246,$S5246),"")</f>
        <v/>
      </c>
      <c r="U5246" s="22">
        <f>IF($A5246="placement",T5246,SUMIF($C$10:$C$6209,$C5246,$T$10:$T$6209))</f>
        <v>84.787500000000009</v>
      </c>
      <c r="V5246" s="37">
        <f t="shared" si="248"/>
        <v>-1.3619769727604591E-2</v>
      </c>
      <c r="W5246" s="38"/>
      <c r="X5246" s="18" t="str">
        <f>IFERROR(MIN(VLOOKUP($W5246,margin_ranges!$A$5:$D$10,4,FALSE),$Q5246*100)/100,"")</f>
        <v/>
      </c>
      <c r="Y5246" s="6" t="str">
        <f t="shared" si="246"/>
        <v/>
      </c>
      <c r="Z5246" s="6">
        <f>IF($A5246="placement",Y5246,SUMIF($C$10:$C$6209,$C5246,$Y$10:$Y$6209))</f>
        <v>84.787500000000009</v>
      </c>
      <c r="AA5246" s="17">
        <f t="shared" si="247"/>
        <v>-1.3619769727604591E-2</v>
      </c>
    </row>
    <row r="5247" spans="1:27" hidden="1" x14ac:dyDescent="0.3">
      <c r="A5247" s="8" t="s">
        <v>17</v>
      </c>
      <c r="B5247" s="8" t="s">
        <v>10617</v>
      </c>
      <c r="C5247" s="8" t="s">
        <v>10618</v>
      </c>
      <c r="D5247" s="8" t="s">
        <v>12332</v>
      </c>
      <c r="E5247" s="8" t="s">
        <v>12333</v>
      </c>
      <c r="F5247" s="29">
        <v>0.29414942883605999</v>
      </c>
      <c r="G5247" s="29">
        <v>0</v>
      </c>
      <c r="H5247" s="30">
        <v>6.4306999999999999</v>
      </c>
      <c r="I5247" s="30">
        <v>0.39190000000000003</v>
      </c>
      <c r="J5247" s="14">
        <v>17</v>
      </c>
      <c r="K5247" s="14">
        <v>5</v>
      </c>
      <c r="L5247" s="12">
        <v>6.0900000000000003E-2</v>
      </c>
      <c r="M5247" s="7">
        <v>1.41673045</v>
      </c>
      <c r="N5247" s="31">
        <v>1</v>
      </c>
      <c r="O5247" s="14">
        <f>IFERROR(VLOOKUP($C5247,'site totals'!$J$2:$K$607,2,FALSE),1)</f>
        <v>132.05680000000001</v>
      </c>
      <c r="P5247" s="32" t="s">
        <v>161</v>
      </c>
      <c r="Q5247" s="12">
        <v>0.2941494288</v>
      </c>
      <c r="R5247" s="29">
        <v>0.35</v>
      </c>
      <c r="S5247" s="2">
        <f>IF($A5247="site","",VLOOKUP($P5247,margin_ranges!$A$5:$D$10,4,FALSE)/100)</f>
        <v>0.43</v>
      </c>
      <c r="T5247" s="6">
        <f>IF(A5247="placement",$J5247*MIN($Q5247,$S5247),"")</f>
        <v>5.0005402896</v>
      </c>
      <c r="U5247" s="6">
        <f>IF($A5247="placement",T5247,SUMIF($C$10:$C$6209,$C5247,$T$10:$T$6209))</f>
        <v>5.0005402896</v>
      </c>
      <c r="V5247" s="34">
        <f t="shared" si="248"/>
        <v>8.5923955692307707E-2</v>
      </c>
      <c r="W5247" s="24"/>
      <c r="X5247" s="2" t="str">
        <f>IFERROR(MIN(VLOOKUP($W5247,margin_ranges!$A$5:$D$10,4,FALSE),$Q5247*100)/100,"")</f>
        <v/>
      </c>
      <c r="Y5247" s="6">
        <f t="shared" si="246"/>
        <v>5.0005402896</v>
      </c>
      <c r="Z5247" s="6">
        <f>IF($A5247="placement",Y5247,SUMIF($C$10:$C$6209,$C5247,$Y$10:$Y$6209))</f>
        <v>5.0005402896</v>
      </c>
      <c r="AA5247" s="29">
        <f t="shared" si="247"/>
        <v>8.5923955692307707E-2</v>
      </c>
    </row>
    <row r="5248" spans="1:27" hidden="1" x14ac:dyDescent="0.3">
      <c r="A5248" s="8" t="s">
        <v>17</v>
      </c>
      <c r="B5248" s="8" t="s">
        <v>10617</v>
      </c>
      <c r="C5248" s="8" t="s">
        <v>10618</v>
      </c>
      <c r="D5248" s="8" t="s">
        <v>10619</v>
      </c>
      <c r="E5248" s="8" t="s">
        <v>10620</v>
      </c>
      <c r="F5248" s="29">
        <v>0.33999999999999903</v>
      </c>
      <c r="G5248" s="29">
        <v>0</v>
      </c>
      <c r="H5248" s="30">
        <v>6.4954999999999998</v>
      </c>
      <c r="I5248" s="30">
        <v>2.3653</v>
      </c>
      <c r="J5248" s="14">
        <v>51</v>
      </c>
      <c r="K5248" s="14">
        <v>15</v>
      </c>
      <c r="L5248" s="12">
        <v>0.36409999999999998</v>
      </c>
      <c r="M5248" s="7">
        <v>0.71429606999999995</v>
      </c>
      <c r="N5248" s="31">
        <v>0.3</v>
      </c>
      <c r="O5248" s="14">
        <f>IFERROR(VLOOKUP($C5248,'site totals'!$J$2:$K$607,2,FALSE),1)</f>
        <v>132.05680000000001</v>
      </c>
      <c r="P5248" s="32" t="s">
        <v>22</v>
      </c>
      <c r="Q5248" s="12">
        <v>0.58000608799999998</v>
      </c>
      <c r="R5248" s="29">
        <v>0.34</v>
      </c>
      <c r="S5248" s="2">
        <f>IF($A5248="site","",VLOOKUP($P5248,margin_ranges!$A$5:$D$10,4,FALSE)/100)</f>
        <v>0.29749999999999999</v>
      </c>
      <c r="T5248" s="6">
        <f>IF(A5248="placement",$J5248*MIN($Q5248,$S5248),"")</f>
        <v>15.172499999999999</v>
      </c>
      <c r="U5248" s="6">
        <f>IF($A5248="placement",T5248,SUMIF($C$10:$C$6209,$C5248,$T$10:$T$6209))</f>
        <v>15.172499999999999</v>
      </c>
      <c r="V5248" s="34">
        <f t="shared" si="248"/>
        <v>6.4393939393939448E-2</v>
      </c>
      <c r="W5248" s="24"/>
      <c r="X5248" s="2" t="str">
        <f>IFERROR(MIN(VLOOKUP($W5248,margin_ranges!$A$5:$D$10,4,FALSE),$Q5248*100)/100,"")</f>
        <v/>
      </c>
      <c r="Y5248" s="6">
        <f t="shared" si="246"/>
        <v>15.172499999999999</v>
      </c>
      <c r="Z5248" s="6">
        <f>IF($A5248="placement",Y5248,SUMIF($C$10:$C$6209,$C5248,$Y$10:$Y$6209))</f>
        <v>15.172499999999999</v>
      </c>
      <c r="AA5248" s="29">
        <f t="shared" si="247"/>
        <v>6.4393939393939448E-2</v>
      </c>
    </row>
    <row r="5249" spans="1:27" hidden="1" x14ac:dyDescent="0.3">
      <c r="A5249" s="8" t="s">
        <v>17</v>
      </c>
      <c r="B5249" s="8" t="s">
        <v>10617</v>
      </c>
      <c r="C5249" s="8" t="s">
        <v>10618</v>
      </c>
      <c r="D5249" s="8" t="s">
        <v>10621</v>
      </c>
      <c r="E5249" s="8" t="s">
        <v>10622</v>
      </c>
      <c r="F5249" s="29">
        <v>0.34</v>
      </c>
      <c r="G5249" s="29">
        <v>0</v>
      </c>
      <c r="H5249" s="30">
        <v>18.699000000000002</v>
      </c>
      <c r="I5249" s="30">
        <v>7.1853999999999996</v>
      </c>
      <c r="J5249" s="14">
        <v>213</v>
      </c>
      <c r="K5249" s="14">
        <v>65</v>
      </c>
      <c r="L5249" s="12">
        <v>0.38429999999999997</v>
      </c>
      <c r="M5249" s="7">
        <v>0.98755603999999997</v>
      </c>
      <c r="N5249" s="31">
        <v>0.3</v>
      </c>
      <c r="O5249" s="14">
        <f>IFERROR(VLOOKUP($C5249,'site totals'!$J$2:$K$607,2,FALSE),1)</f>
        <v>132.05680000000001</v>
      </c>
      <c r="P5249" s="32" t="s">
        <v>22</v>
      </c>
      <c r="Q5249" s="12">
        <v>0.69621977150000003</v>
      </c>
      <c r="R5249" s="29">
        <v>0.34</v>
      </c>
      <c r="S5249" s="2">
        <f>IF($A5249="site","",VLOOKUP($P5249,margin_ranges!$A$5:$D$10,4,FALSE)/100)</f>
        <v>0.29749999999999999</v>
      </c>
      <c r="T5249" s="6">
        <f>IF(A5249="placement",$J5249*MIN($Q5249,$S5249),"")</f>
        <v>63.3675</v>
      </c>
      <c r="U5249" s="6">
        <f>IF($A5249="placement",T5249,SUMIF($C$10:$C$6209,$C5249,$T$10:$T$6209))</f>
        <v>63.3675</v>
      </c>
      <c r="V5249" s="34">
        <f t="shared" si="248"/>
        <v>6.4393939393939448E-2</v>
      </c>
      <c r="W5249" s="24"/>
      <c r="X5249" s="2" t="str">
        <f>IFERROR(MIN(VLOOKUP($W5249,margin_ranges!$A$5:$D$10,4,FALSE),$Q5249*100)/100,"")</f>
        <v/>
      </c>
      <c r="Y5249" s="6">
        <f t="shared" si="246"/>
        <v>63.3675</v>
      </c>
      <c r="Z5249" s="6">
        <f>IF($A5249="placement",Y5249,SUMIF($C$10:$C$6209,$C5249,$Y$10:$Y$6209))</f>
        <v>63.3675</v>
      </c>
      <c r="AA5249" s="29">
        <f t="shared" si="247"/>
        <v>6.4393939393939448E-2</v>
      </c>
    </row>
    <row r="5250" spans="1:27" x14ac:dyDescent="0.3">
      <c r="A5250" s="16" t="s">
        <v>33</v>
      </c>
      <c r="B5250" s="16" t="s">
        <v>10617</v>
      </c>
      <c r="C5250" s="16" t="s">
        <v>10618</v>
      </c>
      <c r="D5250" s="8" t="s">
        <v>34</v>
      </c>
      <c r="E5250" s="16"/>
      <c r="F5250" s="17">
        <v>0.339845059095783</v>
      </c>
      <c r="G5250" s="17">
        <v>0</v>
      </c>
      <c r="H5250" s="36">
        <v>32.171399999999998</v>
      </c>
      <c r="I5250" s="36">
        <v>10.081300000000001</v>
      </c>
      <c r="J5250" s="22">
        <v>283</v>
      </c>
      <c r="K5250" s="22">
        <v>86</v>
      </c>
      <c r="L5250" s="18">
        <v>0.31340000000000001</v>
      </c>
      <c r="M5250" s="19">
        <v>0.93565730000000003</v>
      </c>
      <c r="N5250" s="20">
        <v>0.32678200000000002</v>
      </c>
      <c r="O5250" s="22">
        <f>IFERROR(VLOOKUP($C5250,'site totals'!$J$2:$K$607,2,FALSE),1)</f>
        <v>132.05680000000001</v>
      </c>
      <c r="P5250" s="21"/>
      <c r="Q5250" s="18">
        <v>0.65074605839999999</v>
      </c>
      <c r="R5250" s="17">
        <v>0.33979999999999999</v>
      </c>
      <c r="S5250" s="18" t="str">
        <f>IF($A5250="site","",VLOOKUP($P5250,margin_ranges!$A$5:$D$10,4,FALSE)/100)</f>
        <v/>
      </c>
      <c r="T5250" s="22" t="str">
        <f>IF(A5250="placement",$J5250*MIN($Q5250,$S5250),"")</f>
        <v/>
      </c>
      <c r="U5250" s="22">
        <f>IF($A5250="placement",T5250,SUMIF($C$10:$C$6209,$C5250,$T$10:$T$6209))</f>
        <v>83.540540289600003</v>
      </c>
      <c r="V5250" s="37">
        <f t="shared" si="248"/>
        <v>6.7560958133470628E-2</v>
      </c>
      <c r="W5250" s="38"/>
      <c r="X5250" s="18" t="str">
        <f>IFERROR(MIN(VLOOKUP($W5250,margin_ranges!$A$5:$D$10,4,FALSE),$Q5250*100)/100,"")</f>
        <v/>
      </c>
      <c r="Y5250" s="6" t="str">
        <f t="shared" si="246"/>
        <v/>
      </c>
      <c r="Z5250" s="6">
        <f>IF($A5250="placement",Y5250,SUMIF($C$10:$C$6209,$C5250,$Y$10:$Y$6209))</f>
        <v>83.540540289600003</v>
      </c>
      <c r="AA5250" s="17">
        <f t="shared" si="247"/>
        <v>6.7560958133470628E-2</v>
      </c>
    </row>
    <row r="5251" spans="1:27" hidden="1" x14ac:dyDescent="0.3">
      <c r="A5251" s="8" t="s">
        <v>17</v>
      </c>
      <c r="B5251" s="8" t="s">
        <v>11327</v>
      </c>
      <c r="C5251" s="8" t="s">
        <v>9772</v>
      </c>
      <c r="D5251" s="8" t="s">
        <v>12379</v>
      </c>
      <c r="E5251" s="8" t="s">
        <v>12380</v>
      </c>
      <c r="F5251" s="29">
        <v>0.3</v>
      </c>
      <c r="G5251" s="29">
        <v>0</v>
      </c>
      <c r="H5251" s="30">
        <v>12.023099999999999</v>
      </c>
      <c r="I5251" s="30">
        <v>0.86180000000000001</v>
      </c>
      <c r="J5251" s="14">
        <v>17</v>
      </c>
      <c r="K5251" s="14">
        <v>5</v>
      </c>
      <c r="L5251" s="12">
        <v>7.17E-2</v>
      </c>
      <c r="M5251" s="7">
        <v>0.64739329000000001</v>
      </c>
      <c r="N5251" s="31">
        <v>0.1</v>
      </c>
      <c r="O5251" s="14">
        <f>IFERROR(VLOOKUP($C5251,'site totals'!$J$2:$K$607,2,FALSE),1)</f>
        <v>129.21170000000001</v>
      </c>
      <c r="P5251" s="32" t="s">
        <v>91</v>
      </c>
      <c r="Q5251" s="12">
        <v>0.84553438830000005</v>
      </c>
      <c r="R5251" s="29">
        <v>0.3</v>
      </c>
      <c r="S5251" s="2">
        <f>IF($A5251="site","",VLOOKUP($P5251,margin_ranges!$A$5:$D$10,4,FALSE)/100)</f>
        <v>0.29749999999999999</v>
      </c>
      <c r="T5251" s="6">
        <f>IF(A5251="placement",$J5251*MIN($Q5251,$S5251),"")</f>
        <v>5.0575000000000001</v>
      </c>
      <c r="U5251" s="6">
        <f>IF($A5251="placement",T5251,SUMIF($C$10:$C$6209,$C5251,$T$10:$T$6209))</f>
        <v>5.0575000000000001</v>
      </c>
      <c r="V5251" s="34">
        <f t="shared" si="248"/>
        <v>3.5714285714285587E-3</v>
      </c>
      <c r="W5251" s="24"/>
      <c r="X5251" s="2" t="str">
        <f>IFERROR(MIN(VLOOKUP($W5251,margin_ranges!$A$5:$D$10,4,FALSE),$Q5251*100)/100,"")</f>
        <v/>
      </c>
      <c r="Y5251" s="6">
        <f t="shared" si="246"/>
        <v>5.0575000000000001</v>
      </c>
      <c r="Z5251" s="6">
        <f>IF($A5251="placement",Y5251,SUMIF($C$10:$C$6209,$C5251,$Y$10:$Y$6209))</f>
        <v>5.0575000000000001</v>
      </c>
      <c r="AA5251" s="29">
        <f t="shared" si="247"/>
        <v>3.5714285714285587E-3</v>
      </c>
    </row>
    <row r="5252" spans="1:27" hidden="1" x14ac:dyDescent="0.3">
      <c r="A5252" s="8" t="s">
        <v>17</v>
      </c>
      <c r="B5252" s="8" t="s">
        <v>11327</v>
      </c>
      <c r="C5252" s="8" t="s">
        <v>9772</v>
      </c>
      <c r="D5252" s="8" t="s">
        <v>11340</v>
      </c>
      <c r="E5252" s="8" t="s">
        <v>11341</v>
      </c>
      <c r="F5252" s="29">
        <v>0.37602107498774701</v>
      </c>
      <c r="G5252" s="29">
        <v>1</v>
      </c>
      <c r="H5252" s="30">
        <v>60.487099999999998</v>
      </c>
      <c r="I5252" s="30">
        <v>9.3536000000000001</v>
      </c>
      <c r="J5252" s="14">
        <v>31</v>
      </c>
      <c r="K5252" s="14">
        <v>10</v>
      </c>
      <c r="L5252" s="12">
        <v>0.15459999999999999</v>
      </c>
      <c r="M5252" s="7">
        <v>0.11218328</v>
      </c>
      <c r="N5252" s="31">
        <v>7.0000000000000007E-2</v>
      </c>
      <c r="O5252" s="14">
        <f>IFERROR(VLOOKUP($C5252,'site totals'!$J$2:$K$607,2,FALSE),1)</f>
        <v>129.21170000000001</v>
      </c>
      <c r="P5252" s="32" t="s">
        <v>22</v>
      </c>
      <c r="Q5252" s="12">
        <v>0.37602107499999998</v>
      </c>
      <c r="R5252" s="29">
        <v>0.39</v>
      </c>
      <c r="S5252" s="2">
        <f>IF($A5252="site","",VLOOKUP($P5252,margin_ranges!$A$5:$D$10,4,FALSE)/100)</f>
        <v>0.29749999999999999</v>
      </c>
      <c r="T5252" s="6">
        <f>IF(A5252="placement",$J5252*MIN($Q5252,$S5252),"")</f>
        <v>9.2225000000000001</v>
      </c>
      <c r="U5252" s="6">
        <f>IF($A5252="placement",T5252,SUMIF($C$10:$C$6209,$C5252,$T$10:$T$6209))</f>
        <v>9.2225000000000001</v>
      </c>
      <c r="V5252" s="34">
        <f t="shared" si="248"/>
        <v>0.15163934426229497</v>
      </c>
      <c r="W5252" s="24"/>
      <c r="X5252" s="2" t="str">
        <f>IFERROR(MIN(VLOOKUP($W5252,margin_ranges!$A$5:$D$10,4,FALSE),$Q5252*100)/100,"")</f>
        <v/>
      </c>
      <c r="Y5252" s="6">
        <f t="shared" si="246"/>
        <v>9.2225000000000001</v>
      </c>
      <c r="Z5252" s="6">
        <f>IF($A5252="placement",Y5252,SUMIF($C$10:$C$6209,$C5252,$Y$10:$Y$6209))</f>
        <v>9.2225000000000001</v>
      </c>
      <c r="AA5252" s="29">
        <f t="shared" si="247"/>
        <v>0.15163934426229497</v>
      </c>
    </row>
    <row r="5253" spans="1:27" hidden="1" x14ac:dyDescent="0.3">
      <c r="A5253" s="8" t="s">
        <v>17</v>
      </c>
      <c r="B5253" s="8" t="s">
        <v>11327</v>
      </c>
      <c r="C5253" s="8" t="s">
        <v>9772</v>
      </c>
      <c r="D5253" s="8" t="s">
        <v>11330</v>
      </c>
      <c r="E5253" s="8" t="s">
        <v>11331</v>
      </c>
      <c r="F5253" s="29">
        <v>0.39</v>
      </c>
      <c r="G5253" s="29">
        <v>0</v>
      </c>
      <c r="H5253" s="30">
        <v>15.103400000000001</v>
      </c>
      <c r="I5253" s="30">
        <v>2.3668999999999998</v>
      </c>
      <c r="J5253" s="14">
        <v>23</v>
      </c>
      <c r="K5253" s="14">
        <v>8</v>
      </c>
      <c r="L5253" s="12">
        <v>0.15670000000000001</v>
      </c>
      <c r="M5253" s="7">
        <v>0.33073000000000002</v>
      </c>
      <c r="N5253" s="31">
        <v>0.1</v>
      </c>
      <c r="O5253" s="14">
        <f>IFERROR(VLOOKUP($C5253,'site totals'!$J$2:$K$607,2,FALSE),1)</f>
        <v>129.21170000000001</v>
      </c>
      <c r="P5253" s="32" t="s">
        <v>22</v>
      </c>
      <c r="Q5253" s="12">
        <v>0.69763855689999998</v>
      </c>
      <c r="R5253" s="29">
        <v>0.39</v>
      </c>
      <c r="S5253" s="2">
        <f>IF($A5253="site","",VLOOKUP($P5253,margin_ranges!$A$5:$D$10,4,FALSE)/100)</f>
        <v>0.29749999999999999</v>
      </c>
      <c r="T5253" s="6">
        <f>IF(A5253="placement",$J5253*MIN($Q5253,$S5253),"")</f>
        <v>6.8424999999999994</v>
      </c>
      <c r="U5253" s="6">
        <f>IF($A5253="placement",T5253,SUMIF($C$10:$C$6209,$C5253,$T$10:$T$6209))</f>
        <v>6.8424999999999994</v>
      </c>
      <c r="V5253" s="34">
        <f t="shared" si="248"/>
        <v>0.15163934426229497</v>
      </c>
      <c r="W5253" s="24"/>
      <c r="X5253" s="2" t="str">
        <f>IFERROR(MIN(VLOOKUP($W5253,margin_ranges!$A$5:$D$10,4,FALSE),$Q5253*100)/100,"")</f>
        <v/>
      </c>
      <c r="Y5253" s="6">
        <f t="shared" si="246"/>
        <v>6.8424999999999994</v>
      </c>
      <c r="Z5253" s="6">
        <f>IF($A5253="placement",Y5253,SUMIF($C$10:$C$6209,$C5253,$Y$10:$Y$6209))</f>
        <v>6.8424999999999994</v>
      </c>
      <c r="AA5253" s="17">
        <f t="shared" si="247"/>
        <v>0.15163934426229497</v>
      </c>
    </row>
    <row r="5254" spans="1:27" hidden="1" x14ac:dyDescent="0.3">
      <c r="A5254" s="8" t="s">
        <v>17</v>
      </c>
      <c r="B5254" s="8" t="s">
        <v>11327</v>
      </c>
      <c r="C5254" s="8" t="s">
        <v>9772</v>
      </c>
      <c r="D5254" s="8" t="s">
        <v>11334</v>
      </c>
      <c r="E5254" s="8" t="s">
        <v>11335</v>
      </c>
      <c r="F5254" s="29">
        <v>0.39</v>
      </c>
      <c r="G5254" s="29">
        <v>0</v>
      </c>
      <c r="H5254" s="30">
        <v>16.346299999999999</v>
      </c>
      <c r="I5254" s="30">
        <v>2.4472999999999998</v>
      </c>
      <c r="J5254" s="14">
        <v>25</v>
      </c>
      <c r="K5254" s="14">
        <v>9</v>
      </c>
      <c r="L5254" s="12">
        <v>0.1497</v>
      </c>
      <c r="M5254" s="7">
        <v>0.34216917000000002</v>
      </c>
      <c r="N5254" s="31">
        <v>0.1</v>
      </c>
      <c r="O5254" s="14">
        <f>IFERROR(VLOOKUP($C5254,'site totals'!$J$2:$K$607,2,FALSE),1)</f>
        <v>129.21170000000001</v>
      </c>
      <c r="P5254" s="32" t="s">
        <v>22</v>
      </c>
      <c r="Q5254" s="12">
        <v>0.70774689940000002</v>
      </c>
      <c r="R5254" s="29">
        <v>0.39</v>
      </c>
      <c r="S5254" s="2">
        <f>IF($A5254="site","",VLOOKUP($P5254,margin_ranges!$A$5:$D$10,4,FALSE)/100)</f>
        <v>0.29749999999999999</v>
      </c>
      <c r="T5254" s="6">
        <f>IF(A5254="placement",$J5254*MIN($Q5254,$S5254),"")</f>
        <v>7.4375</v>
      </c>
      <c r="U5254" s="6">
        <f>IF($A5254="placement",T5254,SUMIF($C$10:$C$6209,$C5254,$T$10:$T$6209))</f>
        <v>7.4375</v>
      </c>
      <c r="V5254" s="34">
        <f t="shared" si="248"/>
        <v>0.15163934426229497</v>
      </c>
      <c r="W5254" s="24"/>
      <c r="X5254" s="2" t="str">
        <f>IFERROR(MIN(VLOOKUP($W5254,margin_ranges!$A$5:$D$10,4,FALSE),$Q5254*100)/100,"")</f>
        <v/>
      </c>
      <c r="Y5254" s="6">
        <f t="shared" si="246"/>
        <v>7.4375</v>
      </c>
      <c r="Z5254" s="6">
        <f>IF($A5254="placement",Y5254,SUMIF($C$10:$C$6209,$C5254,$Y$10:$Y$6209))</f>
        <v>7.4375</v>
      </c>
      <c r="AA5254" s="29">
        <f t="shared" si="247"/>
        <v>0.15163934426229497</v>
      </c>
    </row>
    <row r="5255" spans="1:27" hidden="1" x14ac:dyDescent="0.3">
      <c r="A5255" s="8" t="s">
        <v>17</v>
      </c>
      <c r="B5255" s="8" t="s">
        <v>11327</v>
      </c>
      <c r="C5255" s="8" t="s">
        <v>9772</v>
      </c>
      <c r="D5255" s="8" t="s">
        <v>11338</v>
      </c>
      <c r="E5255" s="8" t="s">
        <v>11339</v>
      </c>
      <c r="F5255" s="29">
        <v>0.39</v>
      </c>
      <c r="G5255" s="29">
        <v>1</v>
      </c>
      <c r="H5255" s="30">
        <v>73.120400000000004</v>
      </c>
      <c r="I5255" s="30">
        <v>6.5354000000000001</v>
      </c>
      <c r="J5255" s="14">
        <v>34</v>
      </c>
      <c r="K5255" s="14">
        <v>12</v>
      </c>
      <c r="L5255" s="12">
        <v>8.9399999999999993E-2</v>
      </c>
      <c r="M5255" s="7">
        <v>0.17455625999999999</v>
      </c>
      <c r="N5255" s="31">
        <v>0.08</v>
      </c>
      <c r="O5255" s="14">
        <f>IFERROR(VLOOKUP($C5255,'site totals'!$J$2:$K$607,2,FALSE),1)</f>
        <v>129.21170000000001</v>
      </c>
      <c r="P5255" s="32" t="s">
        <v>22</v>
      </c>
      <c r="Q5255" s="12">
        <v>0.54169505110000005</v>
      </c>
      <c r="R5255" s="29">
        <v>0.39</v>
      </c>
      <c r="S5255" s="2">
        <f>IF($A5255="site","",VLOOKUP($P5255,margin_ranges!$A$5:$D$10,4,FALSE)/100)</f>
        <v>0.29749999999999999</v>
      </c>
      <c r="T5255" s="6">
        <f>IF(A5255="placement",$J5255*MIN($Q5255,$S5255),"")</f>
        <v>10.115</v>
      </c>
      <c r="U5255" s="6">
        <f>IF($A5255="placement",T5255,SUMIF($C$10:$C$6209,$C5255,$T$10:$T$6209))</f>
        <v>10.115</v>
      </c>
      <c r="V5255" s="34">
        <f t="shared" si="248"/>
        <v>0.15163934426229497</v>
      </c>
      <c r="W5255" s="24"/>
      <c r="X5255" s="2" t="str">
        <f>IFERROR(MIN(VLOOKUP($W5255,margin_ranges!$A$5:$D$10,4,FALSE),$Q5255*100)/100,"")</f>
        <v/>
      </c>
      <c r="Y5255" s="6">
        <f t="shared" si="246"/>
        <v>10.115</v>
      </c>
      <c r="Z5255" s="6">
        <f>IF($A5255="placement",Y5255,SUMIF($C$10:$C$6209,$C5255,$Y$10:$Y$6209))</f>
        <v>10.115</v>
      </c>
      <c r="AA5255" s="29">
        <f t="shared" si="247"/>
        <v>0.15163934426229497</v>
      </c>
    </row>
    <row r="5256" spans="1:27" hidden="1" x14ac:dyDescent="0.3">
      <c r="A5256" s="8" t="s">
        <v>17</v>
      </c>
      <c r="B5256" s="8" t="s">
        <v>11327</v>
      </c>
      <c r="C5256" s="8" t="s">
        <v>9772</v>
      </c>
      <c r="D5256" s="8" t="s">
        <v>11328</v>
      </c>
      <c r="E5256" s="8" t="s">
        <v>11329</v>
      </c>
      <c r="F5256" s="29">
        <v>0.38999999999999901</v>
      </c>
      <c r="G5256" s="29">
        <v>1</v>
      </c>
      <c r="H5256" s="30">
        <v>60.854300000000002</v>
      </c>
      <c r="I5256" s="30">
        <v>11.647</v>
      </c>
      <c r="J5256" s="14">
        <v>68</v>
      </c>
      <c r="K5256" s="14">
        <v>24</v>
      </c>
      <c r="L5256" s="12">
        <v>0.19139999999999999</v>
      </c>
      <c r="M5256" s="7">
        <v>0.19521029000000001</v>
      </c>
      <c r="N5256" s="31">
        <v>7.0000000000000007E-2</v>
      </c>
      <c r="O5256" s="14">
        <f>IFERROR(VLOOKUP($C5256,'site totals'!$J$2:$K$607,2,FALSE),1)</f>
        <v>129.21170000000001</v>
      </c>
      <c r="P5256" s="32" t="s">
        <v>22</v>
      </c>
      <c r="Q5256" s="12">
        <v>0.64141235159999999</v>
      </c>
      <c r="R5256" s="29">
        <v>0.39</v>
      </c>
      <c r="S5256" s="2">
        <f>IF($A5256="site","",VLOOKUP($P5256,margin_ranges!$A$5:$D$10,4,FALSE)/100)</f>
        <v>0.29749999999999999</v>
      </c>
      <c r="T5256" s="6">
        <f>IF(A5256="placement",$J5256*MIN($Q5256,$S5256),"")</f>
        <v>20.23</v>
      </c>
      <c r="U5256" s="6">
        <f>IF($A5256="placement",T5256,SUMIF($C$10:$C$6209,$C5256,$T$10:$T$6209))</f>
        <v>20.23</v>
      </c>
      <c r="V5256" s="34">
        <f t="shared" si="248"/>
        <v>0.15163934426229497</v>
      </c>
      <c r="W5256" s="24"/>
      <c r="X5256" s="2" t="str">
        <f>IFERROR(MIN(VLOOKUP($W5256,margin_ranges!$A$5:$D$10,4,FALSE),$Q5256*100)/100,"")</f>
        <v/>
      </c>
      <c r="Y5256" s="6">
        <f t="shared" si="246"/>
        <v>20.23</v>
      </c>
      <c r="Z5256" s="6">
        <f>IF($A5256="placement",Y5256,SUMIF($C$10:$C$6209,$C5256,$Y$10:$Y$6209))</f>
        <v>20.23</v>
      </c>
      <c r="AA5256" s="17">
        <f t="shared" si="247"/>
        <v>0.15163934426229497</v>
      </c>
    </row>
    <row r="5257" spans="1:27" hidden="1" x14ac:dyDescent="0.3">
      <c r="A5257" s="8" t="s">
        <v>17</v>
      </c>
      <c r="B5257" s="8" t="s">
        <v>11327</v>
      </c>
      <c r="C5257" s="8" t="s">
        <v>9772</v>
      </c>
      <c r="D5257" s="8" t="s">
        <v>11332</v>
      </c>
      <c r="E5257" s="8" t="s">
        <v>11333</v>
      </c>
      <c r="F5257" s="29">
        <v>0.38999999999999901</v>
      </c>
      <c r="G5257" s="29">
        <v>0</v>
      </c>
      <c r="H5257" s="30">
        <v>9.7030999999999992</v>
      </c>
      <c r="I5257" s="30">
        <v>0.84150000000000003</v>
      </c>
      <c r="J5257" s="14">
        <v>8</v>
      </c>
      <c r="K5257" s="14">
        <v>3</v>
      </c>
      <c r="L5257" s="12">
        <v>8.6699999999999999E-2</v>
      </c>
      <c r="M5257" s="7">
        <v>0.32762922999999999</v>
      </c>
      <c r="N5257" s="31">
        <v>0.1</v>
      </c>
      <c r="O5257" s="14">
        <f>IFERROR(VLOOKUP($C5257,'site totals'!$J$2:$K$607,2,FALSE),1)</f>
        <v>129.21170000000001</v>
      </c>
      <c r="P5257" s="32" t="s">
        <v>22</v>
      </c>
      <c r="Q5257" s="12">
        <v>0.69477693139999996</v>
      </c>
      <c r="R5257" s="29">
        <v>0.39</v>
      </c>
      <c r="S5257" s="2">
        <f>IF($A5257="site","",VLOOKUP($P5257,margin_ranges!$A$5:$D$10,4,FALSE)/100)</f>
        <v>0.29749999999999999</v>
      </c>
      <c r="T5257" s="6">
        <f>IF(A5257="placement",$J5257*MIN($Q5257,$S5257),"")</f>
        <v>2.38</v>
      </c>
      <c r="U5257" s="6">
        <f>IF($A5257="placement",T5257,SUMIF($C$10:$C$6209,$C5257,$T$10:$T$6209))</f>
        <v>2.38</v>
      </c>
      <c r="V5257" s="34">
        <f t="shared" si="248"/>
        <v>0.15163934426229519</v>
      </c>
      <c r="W5257" s="24"/>
      <c r="X5257" s="2" t="str">
        <f>IFERROR(MIN(VLOOKUP($W5257,margin_ranges!$A$5:$D$10,4,FALSE),$Q5257*100)/100,"")</f>
        <v/>
      </c>
      <c r="Y5257" s="6">
        <f t="shared" si="246"/>
        <v>2.38</v>
      </c>
      <c r="Z5257" s="6">
        <f>IF($A5257="placement",Y5257,SUMIF($C$10:$C$6209,$C5257,$Y$10:$Y$6209))</f>
        <v>2.38</v>
      </c>
      <c r="AA5257" s="29">
        <f t="shared" si="247"/>
        <v>0.15163934426229519</v>
      </c>
    </row>
    <row r="5258" spans="1:27" hidden="1" x14ac:dyDescent="0.3">
      <c r="A5258" s="8" t="s">
        <v>17</v>
      </c>
      <c r="B5258" s="8" t="s">
        <v>11327</v>
      </c>
      <c r="C5258" s="8" t="s">
        <v>9772</v>
      </c>
      <c r="D5258" s="8" t="s">
        <v>11336</v>
      </c>
      <c r="E5258" s="8" t="s">
        <v>11337</v>
      </c>
      <c r="F5258" s="29">
        <v>0.38999999999999901</v>
      </c>
      <c r="G5258" s="29">
        <v>0</v>
      </c>
      <c r="H5258" s="30">
        <v>8.2370999999999999</v>
      </c>
      <c r="I5258" s="30">
        <v>0.7853</v>
      </c>
      <c r="J5258" s="14">
        <v>8</v>
      </c>
      <c r="K5258" s="14">
        <v>3</v>
      </c>
      <c r="L5258" s="12">
        <v>9.5299999999999996E-2</v>
      </c>
      <c r="M5258" s="7">
        <v>0.33395488000000001</v>
      </c>
      <c r="N5258" s="31">
        <v>0.1</v>
      </c>
      <c r="O5258" s="14">
        <f>IFERROR(VLOOKUP($C5258,'site totals'!$J$2:$K$607,2,FALSE),1)</f>
        <v>129.21170000000001</v>
      </c>
      <c r="P5258" s="32" t="s">
        <v>22</v>
      </c>
      <c r="Q5258" s="12">
        <v>0.70055835489999996</v>
      </c>
      <c r="R5258" s="29">
        <v>0.39</v>
      </c>
      <c r="S5258" s="2">
        <f>IF($A5258="site","",VLOOKUP($P5258,margin_ranges!$A$5:$D$10,4,FALSE)/100)</f>
        <v>0.29749999999999999</v>
      </c>
      <c r="T5258" s="6">
        <f>IF(A5258="placement",$J5258*MIN($Q5258,$S5258),"")</f>
        <v>2.38</v>
      </c>
      <c r="U5258" s="6">
        <f>IF($A5258="placement",T5258,SUMIF($C$10:$C$6209,$C5258,$T$10:$T$6209))</f>
        <v>2.38</v>
      </c>
      <c r="V5258" s="34">
        <f t="shared" si="248"/>
        <v>0.15163934426229519</v>
      </c>
      <c r="W5258" s="24"/>
      <c r="X5258" s="2" t="str">
        <f>IFERROR(MIN(VLOOKUP($W5258,margin_ranges!$A$5:$D$10,4,FALSE),$Q5258*100)/100,"")</f>
        <v/>
      </c>
      <c r="Y5258" s="6">
        <f t="shared" si="246"/>
        <v>2.38</v>
      </c>
      <c r="Z5258" s="6">
        <f>IF($A5258="placement",Y5258,SUMIF($C$10:$C$6209,$C5258,$Y$10:$Y$6209))</f>
        <v>2.38</v>
      </c>
      <c r="AA5258" s="29">
        <f t="shared" si="247"/>
        <v>0.15163934426229519</v>
      </c>
    </row>
    <row r="5259" spans="1:27" hidden="1" x14ac:dyDescent="0.3">
      <c r="A5259" s="8" t="s">
        <v>17</v>
      </c>
      <c r="B5259" s="8" t="s">
        <v>11327</v>
      </c>
      <c r="C5259" s="8" t="s">
        <v>9772</v>
      </c>
      <c r="D5259" s="8" t="s">
        <v>11344</v>
      </c>
      <c r="E5259" s="8" t="s">
        <v>11345</v>
      </c>
      <c r="F5259" s="29">
        <v>0.38999999999999901</v>
      </c>
      <c r="G5259" s="29">
        <v>0</v>
      </c>
      <c r="H5259" s="30">
        <v>6.6074000000000002</v>
      </c>
      <c r="I5259" s="30">
        <v>1.4098999999999999</v>
      </c>
      <c r="J5259" s="14">
        <v>13</v>
      </c>
      <c r="K5259" s="14">
        <v>5</v>
      </c>
      <c r="L5259" s="12">
        <v>0.21340000000000001</v>
      </c>
      <c r="M5259" s="7">
        <v>0.31388621999999999</v>
      </c>
      <c r="N5259" s="31">
        <v>0.13</v>
      </c>
      <c r="O5259" s="14">
        <f>IFERROR(VLOOKUP($C5259,'site totals'!$J$2:$K$607,2,FALSE),1)</f>
        <v>129.21170000000001</v>
      </c>
      <c r="P5259" s="32" t="s">
        <v>22</v>
      </c>
      <c r="Q5259" s="12">
        <v>0.58583717999999996</v>
      </c>
      <c r="R5259" s="29">
        <v>0.39</v>
      </c>
      <c r="S5259" s="2">
        <f>IF($A5259="site","",VLOOKUP($P5259,margin_ranges!$A$5:$D$10,4,FALSE)/100)</f>
        <v>0.29749999999999999</v>
      </c>
      <c r="T5259" s="6">
        <f>IF(A5259="placement",$J5259*MIN($Q5259,$S5259),"")</f>
        <v>3.8674999999999997</v>
      </c>
      <c r="U5259" s="6">
        <f>IF($A5259="placement",T5259,SUMIF($C$10:$C$6209,$C5259,$T$10:$T$6209))</f>
        <v>3.8674999999999997</v>
      </c>
      <c r="V5259" s="34">
        <f t="shared" si="248"/>
        <v>0.15163934426229519</v>
      </c>
      <c r="W5259" s="24"/>
      <c r="X5259" s="2" t="str">
        <f>IFERROR(MIN(VLOOKUP($W5259,margin_ranges!$A$5:$D$10,4,FALSE),$Q5259*100)/100,"")</f>
        <v/>
      </c>
      <c r="Y5259" s="6">
        <f t="shared" si="246"/>
        <v>3.8674999999999997</v>
      </c>
      <c r="Z5259" s="6">
        <f>IF($A5259="placement",Y5259,SUMIF($C$10:$C$6209,$C5259,$Y$10:$Y$6209))</f>
        <v>3.8674999999999997</v>
      </c>
      <c r="AA5259" s="29">
        <f t="shared" si="247"/>
        <v>0.15163934426229519</v>
      </c>
    </row>
    <row r="5260" spans="1:27" hidden="1" x14ac:dyDescent="0.3">
      <c r="A5260" s="8" t="s">
        <v>17</v>
      </c>
      <c r="B5260" s="8" t="s">
        <v>11327</v>
      </c>
      <c r="C5260" s="8" t="s">
        <v>9772</v>
      </c>
      <c r="D5260" s="8" t="s">
        <v>11346</v>
      </c>
      <c r="E5260" s="8" t="s">
        <v>11347</v>
      </c>
      <c r="F5260" s="29">
        <v>0.39</v>
      </c>
      <c r="G5260" s="29">
        <v>0</v>
      </c>
      <c r="H5260" s="30">
        <v>11.958600000000001</v>
      </c>
      <c r="I5260" s="30">
        <v>1.8224</v>
      </c>
      <c r="J5260" s="14">
        <v>16</v>
      </c>
      <c r="K5260" s="14">
        <v>6</v>
      </c>
      <c r="L5260" s="12">
        <v>0.15240000000000001</v>
      </c>
      <c r="M5260" s="7">
        <v>0.28896641000000001</v>
      </c>
      <c r="N5260" s="31">
        <v>0.1</v>
      </c>
      <c r="O5260" s="14">
        <f>IFERROR(VLOOKUP($C5260,'site totals'!$J$2:$K$607,2,FALSE),1)</f>
        <v>129.21170000000001</v>
      </c>
      <c r="P5260" s="32" t="s">
        <v>22</v>
      </c>
      <c r="Q5260" s="12">
        <v>0.65393901580000002</v>
      </c>
      <c r="R5260" s="29">
        <v>0.39</v>
      </c>
      <c r="S5260" s="2">
        <f>IF($A5260="site","",VLOOKUP($P5260,margin_ranges!$A$5:$D$10,4,FALSE)/100)</f>
        <v>0.29749999999999999</v>
      </c>
      <c r="T5260" s="6">
        <f>IF(A5260="placement",$J5260*MIN($Q5260,$S5260),"")</f>
        <v>4.76</v>
      </c>
      <c r="U5260" s="6">
        <f>IF($A5260="placement",T5260,SUMIF($C$10:$C$6209,$C5260,$T$10:$T$6209))</f>
        <v>4.76</v>
      </c>
      <c r="V5260" s="34">
        <f t="shared" si="248"/>
        <v>0.15163934426229519</v>
      </c>
      <c r="W5260" s="24"/>
      <c r="X5260" s="2" t="str">
        <f>IFERROR(MIN(VLOOKUP($W5260,margin_ranges!$A$5:$D$10,4,FALSE),$Q5260*100)/100,"")</f>
        <v/>
      </c>
      <c r="Y5260" s="6">
        <f t="shared" si="246"/>
        <v>4.76</v>
      </c>
      <c r="Z5260" s="6">
        <f>IF($A5260="placement",Y5260,SUMIF($C$10:$C$6209,$C5260,$Y$10:$Y$6209))</f>
        <v>4.76</v>
      </c>
      <c r="AA5260" s="29">
        <f t="shared" si="247"/>
        <v>0.15163934426229519</v>
      </c>
    </row>
    <row r="5261" spans="1:27" hidden="1" x14ac:dyDescent="0.3">
      <c r="A5261" s="8" t="s">
        <v>17</v>
      </c>
      <c r="B5261" s="8" t="s">
        <v>11327</v>
      </c>
      <c r="C5261" s="8" t="s">
        <v>9772</v>
      </c>
      <c r="D5261" s="8" t="s">
        <v>11342</v>
      </c>
      <c r="E5261" s="8" t="s">
        <v>11343</v>
      </c>
      <c r="F5261" s="29">
        <v>0.39</v>
      </c>
      <c r="G5261" s="29">
        <v>0</v>
      </c>
      <c r="H5261" s="30">
        <v>12.9681</v>
      </c>
      <c r="I5261" s="30">
        <v>2.4274</v>
      </c>
      <c r="J5261" s="14">
        <v>22</v>
      </c>
      <c r="K5261" s="14">
        <v>8</v>
      </c>
      <c r="L5261" s="12">
        <v>0.18720000000000001</v>
      </c>
      <c r="M5261" s="7">
        <v>0.30402836999999999</v>
      </c>
      <c r="N5261" s="31">
        <v>0.1</v>
      </c>
      <c r="O5261" s="14">
        <f>IFERROR(VLOOKUP($C5261,'site totals'!$J$2:$K$607,2,FALSE),1)</f>
        <v>129.21170000000001</v>
      </c>
      <c r="P5261" s="32" t="s">
        <v>22</v>
      </c>
      <c r="Q5261" s="12">
        <v>0.67108332280000005</v>
      </c>
      <c r="R5261" s="29">
        <v>0.39</v>
      </c>
      <c r="S5261" s="2">
        <f>IF($A5261="site","",VLOOKUP($P5261,margin_ranges!$A$5:$D$10,4,FALSE)/100)</f>
        <v>0.29749999999999999</v>
      </c>
      <c r="T5261" s="6">
        <f>IF(A5261="placement",$J5261*MIN($Q5261,$S5261),"")</f>
        <v>6.5449999999999999</v>
      </c>
      <c r="U5261" s="6">
        <f>IF($A5261="placement",T5261,SUMIF($C$10:$C$6209,$C5261,$T$10:$T$6209))</f>
        <v>6.5449999999999999</v>
      </c>
      <c r="V5261" s="34">
        <f t="shared" si="248"/>
        <v>0.15163934426229519</v>
      </c>
      <c r="W5261" s="24"/>
      <c r="X5261" s="2" t="str">
        <f>IFERROR(MIN(VLOOKUP($W5261,margin_ranges!$A$5:$D$10,4,FALSE),$Q5261*100)/100,"")</f>
        <v/>
      </c>
      <c r="Y5261" s="6">
        <f t="shared" si="246"/>
        <v>6.5449999999999999</v>
      </c>
      <c r="Z5261" s="6">
        <f>IF($A5261="placement",Y5261,SUMIF($C$10:$C$6209,$C5261,$Y$10:$Y$6209))</f>
        <v>6.5449999999999999</v>
      </c>
      <c r="AA5261" s="29">
        <f t="shared" si="247"/>
        <v>0.15163934426229519</v>
      </c>
    </row>
    <row r="5262" spans="1:27" x14ac:dyDescent="0.3">
      <c r="A5262" s="16" t="s">
        <v>33</v>
      </c>
      <c r="B5262" s="16" t="s">
        <v>11327</v>
      </c>
      <c r="C5262" s="16" t="s">
        <v>9772</v>
      </c>
      <c r="D5262" s="8" t="s">
        <v>34</v>
      </c>
      <c r="E5262" s="16"/>
      <c r="F5262" s="17">
        <v>0.381598980587671</v>
      </c>
      <c r="G5262" s="17">
        <v>0.48364195999999998</v>
      </c>
      <c r="H5262" s="36">
        <v>294.85169999999999</v>
      </c>
      <c r="I5262" s="36">
        <v>41.295999999999999</v>
      </c>
      <c r="J5262" s="22">
        <v>277</v>
      </c>
      <c r="K5262" s="22">
        <v>96</v>
      </c>
      <c r="L5262" s="18">
        <v>0.1401</v>
      </c>
      <c r="M5262" s="19">
        <v>0.22349396999999999</v>
      </c>
      <c r="N5262" s="20">
        <v>8.4610000000000005E-2</v>
      </c>
      <c r="O5262" s="22">
        <f>IFERROR(VLOOKUP($C5262,'site totals'!$J$2:$K$607,2,FALSE),1)</f>
        <v>129.21170000000001</v>
      </c>
      <c r="P5262" s="21"/>
      <c r="Q5262" s="18">
        <v>0.62142155980000002</v>
      </c>
      <c r="R5262" s="17">
        <v>0.38159999999999999</v>
      </c>
      <c r="S5262" s="18" t="str">
        <f>IF($A5262="site","",VLOOKUP($P5262,margin_ranges!$A$5:$D$10,4,FALSE)/100)</f>
        <v/>
      </c>
      <c r="T5262" s="22" t="str">
        <f>IF(A5262="placement",$J5262*MIN($Q5262,$S5262),"")</f>
        <v/>
      </c>
      <c r="U5262" s="22">
        <f>IF($A5262="placement",T5262,SUMIF($C$10:$C$6209,$C5262,$T$10:$T$6209))</f>
        <v>78.837500000000006</v>
      </c>
      <c r="V5262" s="37">
        <f t="shared" si="248"/>
        <v>0.15683713881403483</v>
      </c>
      <c r="W5262" s="38"/>
      <c r="X5262" s="18" t="str">
        <f>IFERROR(MIN(VLOOKUP($W5262,margin_ranges!$A$5:$D$10,4,FALSE),$Q5262*100)/100,"")</f>
        <v/>
      </c>
      <c r="Y5262" s="6" t="str">
        <f t="shared" si="246"/>
        <v/>
      </c>
      <c r="Z5262" s="6">
        <f>IF($A5262="placement",Y5262,SUMIF($C$10:$C$6209,$C5262,$Y$10:$Y$6209))</f>
        <v>78.837500000000006</v>
      </c>
      <c r="AA5262" s="17">
        <f t="shared" si="247"/>
        <v>0.15683713881403483</v>
      </c>
    </row>
    <row r="5263" spans="1:27" hidden="1" x14ac:dyDescent="0.3">
      <c r="A5263" s="8" t="s">
        <v>17</v>
      </c>
      <c r="B5263" s="8" t="s">
        <v>10244</v>
      </c>
      <c r="C5263" s="8" t="s">
        <v>10245</v>
      </c>
      <c r="D5263" s="8" t="s">
        <v>10246</v>
      </c>
      <c r="E5263" s="8" t="s">
        <v>10247</v>
      </c>
      <c r="F5263" s="29">
        <v>0.28999999999999998</v>
      </c>
      <c r="G5263" s="29">
        <v>0</v>
      </c>
      <c r="H5263" s="30">
        <v>29.347899999999999</v>
      </c>
      <c r="I5263" s="30">
        <v>8.6273999999999997</v>
      </c>
      <c r="J5263" s="14">
        <v>95</v>
      </c>
      <c r="K5263" s="14">
        <v>24</v>
      </c>
      <c r="L5263" s="12">
        <v>0.29399999999999998</v>
      </c>
      <c r="M5263" s="7">
        <v>0.36633743000000002</v>
      </c>
      <c r="N5263" s="31">
        <v>0.2</v>
      </c>
      <c r="O5263" s="14">
        <f>IFERROR(VLOOKUP($C5263,'site totals'!$J$2:$K$607,2,FALSE),1)</f>
        <v>127.1549</v>
      </c>
      <c r="P5263" s="32" t="s">
        <v>22</v>
      </c>
      <c r="Q5263" s="12">
        <v>0.454055239</v>
      </c>
      <c r="R5263" s="29">
        <v>0.28999999999999998</v>
      </c>
      <c r="S5263" s="2">
        <f>IF($A5263="site","",VLOOKUP($P5263,margin_ranges!$A$5:$D$10,4,FALSE)/100)</f>
        <v>0.29749999999999999</v>
      </c>
      <c r="T5263" s="6">
        <f>IF(A5263="placement",$J5263*MIN($Q5263,$S5263),"")</f>
        <v>28.262499999999999</v>
      </c>
      <c r="U5263" s="6">
        <f>IF($A5263="placement",T5263,SUMIF($C$10:$C$6209,$C5263,$T$10:$T$6209))</f>
        <v>28.262499999999999</v>
      </c>
      <c r="V5263" s="34">
        <f t="shared" si="248"/>
        <v>-1.0563380281690238E-2</v>
      </c>
      <c r="W5263" s="24"/>
      <c r="X5263" s="2" t="str">
        <f>IFERROR(MIN(VLOOKUP($W5263,margin_ranges!$A$5:$D$10,4,FALSE),$Q5263*100)/100,"")</f>
        <v/>
      </c>
      <c r="Y5263" s="6">
        <f t="shared" si="246"/>
        <v>28.262499999999999</v>
      </c>
      <c r="Z5263" s="6">
        <f>IF($A5263="placement",Y5263,SUMIF($C$10:$C$6209,$C5263,$Y$10:$Y$6209))</f>
        <v>28.262499999999999</v>
      </c>
      <c r="AA5263" s="29">
        <f t="shared" si="247"/>
        <v>-1.0563380281690238E-2</v>
      </c>
    </row>
    <row r="5264" spans="1:27" hidden="1" x14ac:dyDescent="0.3">
      <c r="A5264" s="8" t="s">
        <v>17</v>
      </c>
      <c r="B5264" s="8" t="s">
        <v>10244</v>
      </c>
      <c r="C5264" s="8" t="s">
        <v>10245</v>
      </c>
      <c r="D5264" s="8" t="s">
        <v>10250</v>
      </c>
      <c r="E5264" s="8" t="s">
        <v>10251</v>
      </c>
      <c r="F5264" s="29">
        <v>0.28999999999999898</v>
      </c>
      <c r="G5264" s="29">
        <v>0</v>
      </c>
      <c r="H5264" s="30">
        <v>27.011900000000001</v>
      </c>
      <c r="I5264" s="30">
        <v>10.288</v>
      </c>
      <c r="J5264" s="14">
        <v>114</v>
      </c>
      <c r="K5264" s="14">
        <v>29</v>
      </c>
      <c r="L5264" s="12">
        <v>0.38090000000000002</v>
      </c>
      <c r="M5264" s="7">
        <v>0.36889788000000001</v>
      </c>
      <c r="N5264" s="31">
        <v>0.2</v>
      </c>
      <c r="O5264" s="14">
        <f>IFERROR(VLOOKUP($C5264,'site totals'!$J$2:$K$607,2,FALSE),1)</f>
        <v>127.1549</v>
      </c>
      <c r="P5264" s="32" t="s">
        <v>22</v>
      </c>
      <c r="Q5264" s="12">
        <v>0.4578445451</v>
      </c>
      <c r="R5264" s="29">
        <v>0.28999999999999998</v>
      </c>
      <c r="S5264" s="2">
        <f>IF($A5264="site","",VLOOKUP($P5264,margin_ranges!$A$5:$D$10,4,FALSE)/100)</f>
        <v>0.29749999999999999</v>
      </c>
      <c r="T5264" s="6">
        <f>IF(A5264="placement",$J5264*MIN($Q5264,$S5264),"")</f>
        <v>33.914999999999999</v>
      </c>
      <c r="U5264" s="6">
        <f>IF($A5264="placement",T5264,SUMIF($C$10:$C$6209,$C5264,$T$10:$T$6209))</f>
        <v>33.914999999999999</v>
      </c>
      <c r="V5264" s="34">
        <f t="shared" si="248"/>
        <v>-1.0563380281690016E-2</v>
      </c>
      <c r="W5264" s="24"/>
      <c r="X5264" s="2" t="str">
        <f>IFERROR(MIN(VLOOKUP($W5264,margin_ranges!$A$5:$D$10,4,FALSE),$Q5264*100)/100,"")</f>
        <v/>
      </c>
      <c r="Y5264" s="6">
        <f t="shared" si="246"/>
        <v>33.914999999999999</v>
      </c>
      <c r="Z5264" s="6">
        <f>IF($A5264="placement",Y5264,SUMIF($C$10:$C$6209,$C5264,$Y$10:$Y$6209))</f>
        <v>33.914999999999999</v>
      </c>
      <c r="AA5264" s="29">
        <f t="shared" si="247"/>
        <v>-1.0563380281690016E-2</v>
      </c>
    </row>
    <row r="5265" spans="1:27" hidden="1" x14ac:dyDescent="0.3">
      <c r="A5265" s="8" t="s">
        <v>17</v>
      </c>
      <c r="B5265" s="8" t="s">
        <v>10244</v>
      </c>
      <c r="C5265" s="8" t="s">
        <v>10245</v>
      </c>
      <c r="D5265" s="8" t="s">
        <v>10252</v>
      </c>
      <c r="E5265" s="8" t="s">
        <v>10253</v>
      </c>
      <c r="F5265" s="29">
        <v>0.23206186576173801</v>
      </c>
      <c r="G5265" s="29">
        <v>0</v>
      </c>
      <c r="H5265" s="30">
        <v>1.7567999999999999</v>
      </c>
      <c r="I5265" s="30">
        <v>0.3362</v>
      </c>
      <c r="J5265" s="14">
        <v>26</v>
      </c>
      <c r="K5265" s="14">
        <v>6</v>
      </c>
      <c r="L5265" s="12">
        <v>0.19139999999999999</v>
      </c>
      <c r="M5265" s="7">
        <v>2.6043764600000001</v>
      </c>
      <c r="N5265" s="31">
        <v>2</v>
      </c>
      <c r="O5265" s="14">
        <f>IFERROR(VLOOKUP($C5265,'site totals'!$J$2:$K$607,2,FALSE),1)</f>
        <v>127.1549</v>
      </c>
      <c r="P5265" s="32" t="s">
        <v>22</v>
      </c>
      <c r="Q5265" s="12">
        <v>0.23206186579999999</v>
      </c>
      <c r="R5265" s="29">
        <v>0.28000000000000003</v>
      </c>
      <c r="S5265" s="2">
        <f>IF($A5265="site","",VLOOKUP($P5265,margin_ranges!$A$5:$D$10,4,FALSE)/100)</f>
        <v>0.29749999999999999</v>
      </c>
      <c r="T5265" s="6">
        <f>IF(A5265="placement",$J5265*MIN($Q5265,$S5265),"")</f>
        <v>6.0336085107999997</v>
      </c>
      <c r="U5265" s="6">
        <f>IF($A5265="placement",T5265,SUMIF($C$10:$C$6209,$C5265,$T$10:$T$6209))</f>
        <v>6.0336085107999997</v>
      </c>
      <c r="V5265" s="34">
        <f t="shared" si="248"/>
        <v>6.658074194444441E-2</v>
      </c>
      <c r="W5265" s="24"/>
      <c r="X5265" s="2" t="str">
        <f>IFERROR(MIN(VLOOKUP($W5265,margin_ranges!$A$5:$D$10,4,FALSE),$Q5265*100)/100,"")</f>
        <v/>
      </c>
      <c r="Y5265" s="6">
        <f t="shared" si="246"/>
        <v>6.0336085107999997</v>
      </c>
      <c r="Z5265" s="6">
        <f>IF($A5265="placement",Y5265,SUMIF($C$10:$C$6209,$C5265,$Y$10:$Y$6209))</f>
        <v>6.0336085107999997</v>
      </c>
      <c r="AA5265" s="29">
        <f t="shared" si="247"/>
        <v>6.658074194444441E-2</v>
      </c>
    </row>
    <row r="5266" spans="1:27" hidden="1" x14ac:dyDescent="0.3">
      <c r="A5266" s="8" t="s">
        <v>17</v>
      </c>
      <c r="B5266" s="8" t="s">
        <v>10244</v>
      </c>
      <c r="C5266" s="8" t="s">
        <v>10245</v>
      </c>
      <c r="D5266" s="8" t="s">
        <v>10248</v>
      </c>
      <c r="E5266" s="8" t="s">
        <v>10249</v>
      </c>
      <c r="F5266" s="29">
        <v>0.23370482431466699</v>
      </c>
      <c r="G5266" s="29">
        <v>0</v>
      </c>
      <c r="H5266" s="30">
        <v>1.6991000000000001</v>
      </c>
      <c r="I5266" s="30">
        <v>0.36</v>
      </c>
      <c r="J5266" s="14">
        <v>28</v>
      </c>
      <c r="K5266" s="14">
        <v>7</v>
      </c>
      <c r="L5266" s="12">
        <v>0.21190000000000001</v>
      </c>
      <c r="M5266" s="7">
        <v>2.6099603199999999</v>
      </c>
      <c r="N5266" s="31">
        <v>2</v>
      </c>
      <c r="O5266" s="14">
        <f>IFERROR(VLOOKUP($C5266,'site totals'!$J$2:$K$607,2,FALSE),1)</f>
        <v>127.1549</v>
      </c>
      <c r="P5266" s="32" t="s">
        <v>22</v>
      </c>
      <c r="Q5266" s="12">
        <v>0.2337048243</v>
      </c>
      <c r="R5266" s="29">
        <v>0.27</v>
      </c>
      <c r="S5266" s="2">
        <f>IF($A5266="site","",VLOOKUP($P5266,margin_ranges!$A$5:$D$10,4,FALSE)/100)</f>
        <v>0.29749999999999999</v>
      </c>
      <c r="T5266" s="6">
        <f>IF(A5266="placement",$J5266*MIN($Q5266,$S5266),"")</f>
        <v>6.5437350804000003</v>
      </c>
      <c r="U5266" s="6">
        <f>IF($A5266="placement",T5266,SUMIF($C$10:$C$6209,$C5266,$T$10:$T$6209))</f>
        <v>6.5437350804000003</v>
      </c>
      <c r="V5266" s="34">
        <f t="shared" si="248"/>
        <v>4.9719418767123269E-2</v>
      </c>
      <c r="W5266" s="24"/>
      <c r="X5266" s="2" t="str">
        <f>IFERROR(MIN(VLOOKUP($W5266,margin_ranges!$A$5:$D$10,4,FALSE),$Q5266*100)/100,"")</f>
        <v/>
      </c>
      <c r="Y5266" s="6">
        <f t="shared" si="246"/>
        <v>6.5437350804000003</v>
      </c>
      <c r="Z5266" s="6">
        <f>IF($A5266="placement",Y5266,SUMIF($C$10:$C$6209,$C5266,$Y$10:$Y$6209))</f>
        <v>6.5437350804000003</v>
      </c>
      <c r="AA5266" s="29">
        <f t="shared" si="247"/>
        <v>4.9719418767123269E-2</v>
      </c>
    </row>
    <row r="5267" spans="1:27" x14ac:dyDescent="0.3">
      <c r="A5267" s="16" t="s">
        <v>33</v>
      </c>
      <c r="B5267" s="16" t="s">
        <v>10244</v>
      </c>
      <c r="C5267" s="16" t="s">
        <v>10245</v>
      </c>
      <c r="D5267" s="8" t="s">
        <v>34</v>
      </c>
      <c r="E5267" s="16"/>
      <c r="F5267" s="17">
        <v>0.284275344481416</v>
      </c>
      <c r="G5267" s="17">
        <v>0</v>
      </c>
      <c r="H5267" s="36">
        <v>60.402700000000003</v>
      </c>
      <c r="I5267" s="36">
        <v>19.7849</v>
      </c>
      <c r="J5267" s="22">
        <v>272</v>
      </c>
      <c r="K5267" s="22">
        <v>68</v>
      </c>
      <c r="L5267" s="18">
        <v>0.3276</v>
      </c>
      <c r="M5267" s="19">
        <v>0.45906119000000001</v>
      </c>
      <c r="N5267" s="20">
        <v>0.27472600000000003</v>
      </c>
      <c r="O5267" s="22">
        <f>IFERROR(VLOOKUP($C5267,'site totals'!$J$2:$K$607,2,FALSE),1)</f>
        <v>127.1549</v>
      </c>
      <c r="P5267" s="21"/>
      <c r="Q5267" s="18">
        <v>0.4015481903</v>
      </c>
      <c r="R5267" s="17">
        <v>0.2843</v>
      </c>
      <c r="S5267" s="18" t="str">
        <f>IF($A5267="site","",VLOOKUP($P5267,margin_ranges!$A$5:$D$10,4,FALSE)/100)</f>
        <v/>
      </c>
      <c r="T5267" s="22" t="str">
        <f>IF(A5267="placement",$J5267*MIN($Q5267,$S5267),"")</f>
        <v/>
      </c>
      <c r="U5267" s="22">
        <f>IF($A5267="placement",T5267,SUMIF($C$10:$C$6209,$C5267,$T$10:$T$6209))</f>
        <v>74.754843591199986</v>
      </c>
      <c r="V5267" s="37">
        <f t="shared" si="248"/>
        <v>1.3226234747552912E-2</v>
      </c>
      <c r="W5267" s="38"/>
      <c r="X5267" s="18" t="str">
        <f>IFERROR(MIN(VLOOKUP($W5267,margin_ranges!$A$5:$D$10,4,FALSE),$Q5267*100)/100,"")</f>
        <v/>
      </c>
      <c r="Y5267" s="6" t="str">
        <f t="shared" si="246"/>
        <v/>
      </c>
      <c r="Z5267" s="6">
        <f>IF($A5267="placement",Y5267,SUMIF($C$10:$C$6209,$C5267,$Y$10:$Y$6209))</f>
        <v>74.754843591199986</v>
      </c>
      <c r="AA5267" s="17">
        <f t="shared" si="247"/>
        <v>1.3226234747552912E-2</v>
      </c>
    </row>
    <row r="5268" spans="1:27" hidden="1" x14ac:dyDescent="0.3">
      <c r="A5268" s="8" t="s">
        <v>17</v>
      </c>
      <c r="B5268" s="8" t="s">
        <v>12080</v>
      </c>
      <c r="C5268" s="8" t="s">
        <v>12081</v>
      </c>
      <c r="D5268" s="8" t="s">
        <v>12082</v>
      </c>
      <c r="E5268" s="8" t="s">
        <v>12083</v>
      </c>
      <c r="F5268" s="29">
        <v>0.249999999999999</v>
      </c>
      <c r="G5268" s="29">
        <v>0</v>
      </c>
      <c r="H5268" s="30">
        <v>6.3948</v>
      </c>
      <c r="I5268" s="30">
        <v>0.49809999999999999</v>
      </c>
      <c r="J5268" s="14">
        <v>12</v>
      </c>
      <c r="K5268" s="14">
        <v>3</v>
      </c>
      <c r="L5268" s="12">
        <v>7.7899999999999997E-2</v>
      </c>
      <c r="M5268" s="7">
        <v>0.81800974999999998</v>
      </c>
      <c r="N5268" s="31">
        <v>0.5</v>
      </c>
      <c r="O5268" s="14">
        <f>IFERROR(VLOOKUP($C5268,'site totals'!$J$2:$K$607,2,FALSE),1)</f>
        <v>121.7704</v>
      </c>
      <c r="P5268" s="32" t="s">
        <v>22</v>
      </c>
      <c r="Q5268" s="12">
        <v>0.3887603422</v>
      </c>
      <c r="R5268" s="29">
        <v>0.25</v>
      </c>
      <c r="S5268" s="2">
        <f>IF($A5268="site","",VLOOKUP($P5268,margin_ranges!$A$5:$D$10,4,FALSE)/100)</f>
        <v>0.29749999999999999</v>
      </c>
      <c r="T5268" s="6">
        <f>IF(A5268="placement",$J5268*MIN($Q5268,$S5268),"")</f>
        <v>3.57</v>
      </c>
      <c r="U5268" s="6">
        <f>IF($A5268="placement",T5268,SUMIF($C$10:$C$6209,$C5268,$T$10:$T$6209))</f>
        <v>3.57</v>
      </c>
      <c r="V5268" s="34">
        <f t="shared" si="248"/>
        <v>-6.3333333333333353E-2</v>
      </c>
      <c r="W5268" s="24"/>
      <c r="X5268" s="2" t="str">
        <f>IFERROR(MIN(VLOOKUP($W5268,margin_ranges!$A$5:$D$10,4,FALSE),$Q5268*100)/100,"")</f>
        <v/>
      </c>
      <c r="Y5268" s="6">
        <f t="shared" si="246"/>
        <v>3.57</v>
      </c>
      <c r="Z5268" s="6">
        <f>IF($A5268="placement",Y5268,SUMIF($C$10:$C$6209,$C5268,$Y$10:$Y$6209))</f>
        <v>3.57</v>
      </c>
      <c r="AA5268" s="29">
        <f t="shared" si="247"/>
        <v>-6.3333333333333353E-2</v>
      </c>
    </row>
    <row r="5269" spans="1:27" hidden="1" x14ac:dyDescent="0.3">
      <c r="A5269" s="8" t="s">
        <v>17</v>
      </c>
      <c r="B5269" s="8" t="s">
        <v>12080</v>
      </c>
      <c r="C5269" s="8" t="s">
        <v>12081</v>
      </c>
      <c r="D5269" s="8" t="s">
        <v>12084</v>
      </c>
      <c r="E5269" s="8" t="s">
        <v>12085</v>
      </c>
      <c r="F5269" s="29">
        <v>0.25</v>
      </c>
      <c r="G5269" s="29">
        <v>0</v>
      </c>
      <c r="H5269" s="30">
        <v>7.5148999999999999</v>
      </c>
      <c r="I5269" s="30">
        <v>2.8595999999999999</v>
      </c>
      <c r="J5269" s="14">
        <v>94</v>
      </c>
      <c r="K5269" s="14">
        <v>22</v>
      </c>
      <c r="L5269" s="12">
        <v>0.3805</v>
      </c>
      <c r="M5269" s="7">
        <v>1.09224659</v>
      </c>
      <c r="N5269" s="31">
        <v>0.8</v>
      </c>
      <c r="O5269" s="14">
        <f>IFERROR(VLOOKUP($C5269,'site totals'!$J$2:$K$607,2,FALSE),1)</f>
        <v>121.7704</v>
      </c>
      <c r="P5269" s="32" t="s">
        <v>22</v>
      </c>
      <c r="Q5269" s="12">
        <v>0.2675646626</v>
      </c>
      <c r="R5269" s="29">
        <v>0.25</v>
      </c>
      <c r="S5269" s="2">
        <f>IF($A5269="site","",VLOOKUP($P5269,margin_ranges!$A$5:$D$10,4,FALSE)/100)</f>
        <v>0.29749999999999999</v>
      </c>
      <c r="T5269" s="6">
        <f>IF(A5269="placement",$J5269*MIN($Q5269,$S5269),"")</f>
        <v>25.1510782844</v>
      </c>
      <c r="U5269" s="6">
        <f>IF($A5269="placement",T5269,SUMIF($C$10:$C$6209,$C5269,$T$10:$T$6209))</f>
        <v>25.1510782844</v>
      </c>
      <c r="V5269" s="34">
        <f t="shared" si="248"/>
        <v>-2.34195501333333E-2</v>
      </c>
      <c r="W5269" s="24"/>
      <c r="X5269" s="2" t="str">
        <f>IFERROR(MIN(VLOOKUP($W5269,margin_ranges!$A$5:$D$10,4,FALSE),$Q5269*100)/100,"")</f>
        <v/>
      </c>
      <c r="Y5269" s="6">
        <f t="shared" si="246"/>
        <v>25.1510782844</v>
      </c>
      <c r="Z5269" s="6">
        <f>IF($A5269="placement",Y5269,SUMIF($C$10:$C$6209,$C5269,$Y$10:$Y$6209))</f>
        <v>25.1510782844</v>
      </c>
      <c r="AA5269" s="29">
        <f t="shared" si="247"/>
        <v>-2.34195501333333E-2</v>
      </c>
    </row>
    <row r="5270" spans="1:27" hidden="1" x14ac:dyDescent="0.3">
      <c r="A5270" s="8" t="s">
        <v>17</v>
      </c>
      <c r="B5270" s="8" t="s">
        <v>12080</v>
      </c>
      <c r="C5270" s="8" t="s">
        <v>12081</v>
      </c>
      <c r="D5270" s="8" t="s">
        <v>12086</v>
      </c>
      <c r="E5270" s="8" t="s">
        <v>12087</v>
      </c>
      <c r="F5270" s="29">
        <v>0.24912011014866101</v>
      </c>
      <c r="G5270" s="29">
        <v>1</v>
      </c>
      <c r="H5270" s="30">
        <v>11.588699999999999</v>
      </c>
      <c r="I5270" s="30">
        <v>4.8498000000000001</v>
      </c>
      <c r="J5270" s="14">
        <v>155</v>
      </c>
      <c r="K5270" s="14">
        <v>36</v>
      </c>
      <c r="L5270" s="12">
        <v>0.41849999999999998</v>
      </c>
      <c r="M5270" s="7">
        <v>1.0654167299999999</v>
      </c>
      <c r="N5270" s="31">
        <v>0.8</v>
      </c>
      <c r="O5270" s="14">
        <f>IFERROR(VLOOKUP($C5270,'site totals'!$J$2:$K$607,2,FALSE),1)</f>
        <v>121.7704</v>
      </c>
      <c r="P5270" s="32" t="s">
        <v>22</v>
      </c>
      <c r="Q5270" s="12">
        <v>0.24912011009999999</v>
      </c>
      <c r="R5270" s="29">
        <v>0.25</v>
      </c>
      <c r="S5270" s="2">
        <f>IF($A5270="site","",VLOOKUP($P5270,margin_ranges!$A$5:$D$10,4,FALSE)/100)</f>
        <v>0.29749999999999999</v>
      </c>
      <c r="T5270" s="6">
        <f>IF(A5270="placement",$J5270*MIN($Q5270,$S5270),"")</f>
        <v>38.613617065499994</v>
      </c>
      <c r="U5270" s="6">
        <f>IF($A5270="placement",T5270,SUMIF($C$10:$C$6209,$C5270,$T$10:$T$6209))</f>
        <v>38.613617065499994</v>
      </c>
      <c r="V5270" s="34">
        <f t="shared" si="248"/>
        <v>1.1731865333333147E-3</v>
      </c>
      <c r="W5270" s="24"/>
      <c r="X5270" s="2" t="str">
        <f>IFERROR(MIN(VLOOKUP($W5270,margin_ranges!$A$5:$D$10,4,FALSE),$Q5270*100)/100,"")</f>
        <v/>
      </c>
      <c r="Y5270" s="6">
        <f t="shared" si="246"/>
        <v>38.613617065499994</v>
      </c>
      <c r="Z5270" s="6">
        <f>IF($A5270="placement",Y5270,SUMIF($C$10:$C$6209,$C5270,$Y$10:$Y$6209))</f>
        <v>38.613617065499994</v>
      </c>
      <c r="AA5270" s="17">
        <f t="shared" si="247"/>
        <v>1.1731865333333147E-3</v>
      </c>
    </row>
    <row r="5271" spans="1:27" x14ac:dyDescent="0.3">
      <c r="A5271" s="16" t="s">
        <v>33</v>
      </c>
      <c r="B5271" s="16" t="s">
        <v>12080</v>
      </c>
      <c r="C5271" s="16" t="s">
        <v>12081</v>
      </c>
      <c r="D5271" s="8" t="s">
        <v>34</v>
      </c>
      <c r="E5271" s="16"/>
      <c r="F5271" s="17">
        <v>0.25</v>
      </c>
      <c r="G5271" s="17">
        <v>0.59405733999999999</v>
      </c>
      <c r="H5271" s="36">
        <v>25.4984</v>
      </c>
      <c r="I5271" s="36">
        <v>8.2074999999999996</v>
      </c>
      <c r="J5271" s="22">
        <v>261</v>
      </c>
      <c r="K5271" s="22">
        <v>61</v>
      </c>
      <c r="L5271" s="18">
        <v>0.32190000000000002</v>
      </c>
      <c r="M5271" s="19">
        <v>1.05974849</v>
      </c>
      <c r="N5271" s="20">
        <v>0.78179200000000004</v>
      </c>
      <c r="O5271" s="22">
        <f>IFERROR(VLOOKUP($C5271,'site totals'!$J$2:$K$607,2,FALSE),1)</f>
        <v>121.7704</v>
      </c>
      <c r="P5271" s="21"/>
      <c r="Q5271" s="18">
        <v>0.26228533570000001</v>
      </c>
      <c r="R5271" s="17">
        <v>0.25</v>
      </c>
      <c r="S5271" s="18" t="str">
        <f>IF($A5271="site","",VLOOKUP($P5271,margin_ranges!$A$5:$D$10,4,FALSE)/100)</f>
        <v/>
      </c>
      <c r="T5271" s="22" t="str">
        <f>IF(A5271="placement",$J5271*MIN($Q5271,$S5271),"")</f>
        <v/>
      </c>
      <c r="U5271" s="22">
        <f>IF($A5271="placement",T5271,SUMIF($C$10:$C$6209,$C5271,$T$10:$T$6209))</f>
        <v>67.334695349899988</v>
      </c>
      <c r="V5271" s="37">
        <f t="shared" si="248"/>
        <v>-1.0649784673818607E-2</v>
      </c>
      <c r="W5271" s="38"/>
      <c r="X5271" s="18" t="str">
        <f>IFERROR(MIN(VLOOKUP($W5271,margin_ranges!$A$5:$D$10,4,FALSE),$Q5271*100)/100,"")</f>
        <v/>
      </c>
      <c r="Y5271" s="6" t="str">
        <f t="shared" si="246"/>
        <v/>
      </c>
      <c r="Z5271" s="6">
        <f>IF($A5271="placement",Y5271,SUMIF($C$10:$C$6209,$C5271,$Y$10:$Y$6209))</f>
        <v>67.334695349899988</v>
      </c>
      <c r="AA5271" s="17">
        <f t="shared" si="247"/>
        <v>-1.0649784673818607E-2</v>
      </c>
    </row>
    <row r="5272" spans="1:27" hidden="1" x14ac:dyDescent="0.3">
      <c r="A5272" s="8" t="s">
        <v>17</v>
      </c>
      <c r="B5272" s="8" t="s">
        <v>4753</v>
      </c>
      <c r="C5272" s="8" t="s">
        <v>4754</v>
      </c>
      <c r="D5272" s="8" t="s">
        <v>4759</v>
      </c>
      <c r="E5272" s="8" t="s">
        <v>4760</v>
      </c>
      <c r="F5272" s="29">
        <v>0.28999999999999998</v>
      </c>
      <c r="G5272" s="29">
        <v>1</v>
      </c>
      <c r="H5272" s="30">
        <v>118.76609999999999</v>
      </c>
      <c r="I5272" s="30">
        <v>1.2589999999999999</v>
      </c>
      <c r="J5272" s="14">
        <v>92</v>
      </c>
      <c r="K5272" s="14">
        <v>23</v>
      </c>
      <c r="L5272" s="12">
        <v>1.06E-2</v>
      </c>
      <c r="M5272" s="7">
        <v>2.4477476500000002</v>
      </c>
      <c r="N5272" s="31">
        <v>1.5</v>
      </c>
      <c r="O5272" s="14">
        <f>IFERROR(VLOOKUP($C5272,'site totals'!$J$2:$K$607,2,FALSE),1)</f>
        <v>121.49039999999999</v>
      </c>
      <c r="P5272" s="32" t="s">
        <v>22</v>
      </c>
      <c r="Q5272" s="12">
        <v>0.38719173000000001</v>
      </c>
      <c r="R5272" s="29">
        <v>0.28999999999999998</v>
      </c>
      <c r="S5272" s="2">
        <f>IF($A5272="site","",VLOOKUP($P5272,margin_ranges!$A$5:$D$10,4,FALSE)/100)</f>
        <v>0.29749999999999999</v>
      </c>
      <c r="T5272" s="6">
        <f>IF(A5272="placement",$J5272*MIN($Q5272,$S5272),"")</f>
        <v>27.369999999999997</v>
      </c>
      <c r="U5272" s="6">
        <f>IF($A5272="placement",T5272,SUMIF($C$10:$C$6209,$C5272,$T$10:$T$6209))</f>
        <v>27.369999999999997</v>
      </c>
      <c r="V5272" s="34">
        <f t="shared" si="248"/>
        <v>-1.0563380281690127E-2</v>
      </c>
      <c r="W5272" s="24"/>
      <c r="X5272" s="2" t="str">
        <f>IFERROR(MIN(VLOOKUP($W5272,margin_ranges!$A$5:$D$10,4,FALSE),$Q5272*100)/100,"")</f>
        <v/>
      </c>
      <c r="Y5272" s="6">
        <f t="shared" si="246"/>
        <v>27.369999999999997</v>
      </c>
      <c r="Z5272" s="6">
        <f>IF($A5272="placement",Y5272,SUMIF($C$10:$C$6209,$C5272,$Y$10:$Y$6209))</f>
        <v>27.369999999999997</v>
      </c>
      <c r="AA5272" s="29">
        <f t="shared" si="247"/>
        <v>-1.0563380281690127E-2</v>
      </c>
    </row>
    <row r="5273" spans="1:27" hidden="1" x14ac:dyDescent="0.3">
      <c r="A5273" s="8" t="s">
        <v>17</v>
      </c>
      <c r="B5273" s="8" t="s">
        <v>4753</v>
      </c>
      <c r="C5273" s="8" t="s">
        <v>4754</v>
      </c>
      <c r="D5273" s="33" t="s">
        <v>4757</v>
      </c>
      <c r="E5273" s="8" t="s">
        <v>4758</v>
      </c>
      <c r="F5273" s="29">
        <v>0.20178041543026701</v>
      </c>
      <c r="G5273" s="29">
        <v>0</v>
      </c>
      <c r="H5273" s="30">
        <v>2.5985999999999998</v>
      </c>
      <c r="I5273" s="30">
        <v>0.28820000000000001</v>
      </c>
      <c r="J5273" s="14">
        <v>22</v>
      </c>
      <c r="K5273" s="14">
        <v>4</v>
      </c>
      <c r="L5273" s="12">
        <v>0.1109</v>
      </c>
      <c r="M5273" s="7">
        <v>2.5055762100000001</v>
      </c>
      <c r="N5273" s="31">
        <v>2</v>
      </c>
      <c r="O5273" s="14">
        <f>IFERROR(VLOOKUP($C5273,'site totals'!$J$2:$K$607,2,FALSE),1)</f>
        <v>121.49039999999999</v>
      </c>
      <c r="P5273" s="32" t="s">
        <v>22</v>
      </c>
      <c r="Q5273" s="12">
        <v>0.2017804154</v>
      </c>
      <c r="R5273" s="29">
        <v>0.25</v>
      </c>
      <c r="S5273" s="2">
        <f>IF($A5273="site","",VLOOKUP($P5273,margin_ranges!$A$5:$D$10,4,FALSE)/100)</f>
        <v>0.29749999999999999</v>
      </c>
      <c r="T5273" s="6">
        <f>IF(A5273="placement",$J5273*MIN($Q5273,$S5273),"")</f>
        <v>4.4391691387999996</v>
      </c>
      <c r="U5273" s="6">
        <f>IF($A5273="placement",T5273,SUMIF($C$10:$C$6209,$C5273,$T$10:$T$6209))</f>
        <v>4.4391691387999996</v>
      </c>
      <c r="V5273" s="34">
        <f t="shared" si="248"/>
        <v>6.4292779466666561E-2</v>
      </c>
      <c r="W5273" s="24"/>
      <c r="X5273" s="2" t="str">
        <f>IFERROR(MIN(VLOOKUP($W5273,margin_ranges!$A$5:$D$10,4,FALSE),$Q5273*100)/100,"")</f>
        <v/>
      </c>
      <c r="Y5273" s="6">
        <f t="shared" si="246"/>
        <v>4.4391691387999996</v>
      </c>
      <c r="Z5273" s="6">
        <f>IF($A5273="placement",Y5273,SUMIF($C$10:$C$6209,$C5273,$Y$10:$Y$6209))</f>
        <v>4.4391691387999996</v>
      </c>
      <c r="AA5273" s="29">
        <f t="shared" si="247"/>
        <v>6.4292779466666561E-2</v>
      </c>
    </row>
    <row r="5274" spans="1:27" hidden="1" x14ac:dyDescent="0.3">
      <c r="A5274" s="8" t="s">
        <v>17</v>
      </c>
      <c r="B5274" s="8" t="s">
        <v>4753</v>
      </c>
      <c r="C5274" s="8" t="s">
        <v>4754</v>
      </c>
      <c r="D5274" s="33" t="s">
        <v>4755</v>
      </c>
      <c r="E5274" s="8" t="s">
        <v>4756</v>
      </c>
      <c r="F5274" s="29">
        <v>0.276273367293702</v>
      </c>
      <c r="G5274" s="29">
        <v>0</v>
      </c>
      <c r="H5274" s="30">
        <v>15.5153</v>
      </c>
      <c r="I5274" s="30">
        <v>2.3515999999999999</v>
      </c>
      <c r="J5274" s="14">
        <v>146</v>
      </c>
      <c r="K5274" s="14">
        <v>33</v>
      </c>
      <c r="L5274" s="12">
        <v>0.15160000000000001</v>
      </c>
      <c r="M5274" s="7">
        <v>2.07260578</v>
      </c>
      <c r="N5274" s="31">
        <v>1.5</v>
      </c>
      <c r="O5274" s="14">
        <f>IFERROR(VLOOKUP($C5274,'site totals'!$J$2:$K$607,2,FALSE),1)</f>
        <v>121.49039999999999</v>
      </c>
      <c r="P5274" s="32" t="s">
        <v>22</v>
      </c>
      <c r="Q5274" s="12">
        <v>0.27627336730000002</v>
      </c>
      <c r="R5274" s="29">
        <v>0.28999999999999998</v>
      </c>
      <c r="S5274" s="2">
        <f>IF($A5274="site","",VLOOKUP($P5274,margin_ranges!$A$5:$D$10,4,FALSE)/100)</f>
        <v>0.29749999999999999</v>
      </c>
      <c r="T5274" s="6">
        <f>IF(A5274="placement",$J5274*MIN($Q5274,$S5274),"")</f>
        <v>40.335911625800001</v>
      </c>
      <c r="U5274" s="6">
        <f>IF($A5274="placement",T5274,SUMIF($C$10:$C$6209,$C5274,$T$10:$T$6209))</f>
        <v>40.335911625800001</v>
      </c>
      <c r="V5274" s="34">
        <f t="shared" si="248"/>
        <v>1.9333285492957764E-2</v>
      </c>
      <c r="W5274" s="24"/>
      <c r="X5274" s="2" t="str">
        <f>IFERROR(MIN(VLOOKUP($W5274,margin_ranges!$A$5:$D$10,4,FALSE),$Q5274*100)/100,"")</f>
        <v/>
      </c>
      <c r="Y5274" s="6">
        <f t="shared" si="246"/>
        <v>40.335911625800001</v>
      </c>
      <c r="Z5274" s="6">
        <f>IF($A5274="placement",Y5274,SUMIF($C$10:$C$6209,$C5274,$Y$10:$Y$6209))</f>
        <v>40.335911625800001</v>
      </c>
      <c r="AA5274" s="29">
        <f t="shared" si="247"/>
        <v>1.9333285492957764E-2</v>
      </c>
    </row>
    <row r="5275" spans="1:27" x14ac:dyDescent="0.3">
      <c r="A5275" s="16" t="s">
        <v>33</v>
      </c>
      <c r="B5275" s="16" t="s">
        <v>4753</v>
      </c>
      <c r="C5275" s="16" t="s">
        <v>4754</v>
      </c>
      <c r="D5275" s="8" t="s">
        <v>34</v>
      </c>
      <c r="E5275" s="16"/>
      <c r="F5275" s="17">
        <v>0.28667134193318899</v>
      </c>
      <c r="G5275" s="17">
        <v>0.35512271000000001</v>
      </c>
      <c r="H5275" s="36">
        <v>136.87989999999999</v>
      </c>
      <c r="I5275" s="36">
        <v>3.8988999999999998</v>
      </c>
      <c r="J5275" s="22">
        <v>260</v>
      </c>
      <c r="K5275" s="22">
        <v>61</v>
      </c>
      <c r="L5275" s="18">
        <v>2.8500000000000001E-2</v>
      </c>
      <c r="M5275" s="19">
        <v>2.2257511399999999</v>
      </c>
      <c r="N5275" s="20">
        <v>1.536961</v>
      </c>
      <c r="O5275" s="22">
        <f>IFERROR(VLOOKUP($C5275,'site totals'!$J$2:$K$607,2,FALSE),1)</f>
        <v>121.49039999999999</v>
      </c>
      <c r="P5275" s="21"/>
      <c r="Q5275" s="18">
        <v>0.30946412870000001</v>
      </c>
      <c r="R5275" s="17">
        <v>0.28670000000000001</v>
      </c>
      <c r="S5275" s="18" t="str">
        <f>IF($A5275="site","",VLOOKUP($P5275,margin_ranges!$A$5:$D$10,4,FALSE)/100)</f>
        <v/>
      </c>
      <c r="T5275" s="22" t="str">
        <f>IF(A5275="placement",$J5275*MIN($Q5275,$S5275),"")</f>
        <v/>
      </c>
      <c r="U5275" s="22">
        <f>IF($A5275="placement",T5275,SUMIF($C$10:$C$6209,$C5275,$T$10:$T$6209))</f>
        <v>72.145080764599996</v>
      </c>
      <c r="V5275" s="37">
        <f t="shared" si="248"/>
        <v>1.2924323757400602E-2</v>
      </c>
      <c r="W5275" s="38"/>
      <c r="X5275" s="18" t="str">
        <f>IFERROR(MIN(VLOOKUP($W5275,margin_ranges!$A$5:$D$10,4,FALSE),$Q5275*100)/100,"")</f>
        <v/>
      </c>
      <c r="Y5275" s="6" t="str">
        <f t="shared" si="246"/>
        <v/>
      </c>
      <c r="Z5275" s="6">
        <f>IF($A5275="placement",Y5275,SUMIF($C$10:$C$6209,$C5275,$Y$10:$Y$6209))</f>
        <v>72.145080764599996</v>
      </c>
      <c r="AA5275" s="17">
        <f t="shared" si="247"/>
        <v>1.2924323757400602E-2</v>
      </c>
    </row>
    <row r="5276" spans="1:27" hidden="1" x14ac:dyDescent="0.3">
      <c r="A5276" s="8" t="s">
        <v>17</v>
      </c>
      <c r="B5276" s="8" t="s">
        <v>3264</v>
      </c>
      <c r="C5276" s="8" t="s">
        <v>3265</v>
      </c>
      <c r="D5276" s="8" t="s">
        <v>3266</v>
      </c>
      <c r="E5276" s="8" t="s">
        <v>3265</v>
      </c>
      <c r="F5276" s="29">
        <v>0.38999999999999901</v>
      </c>
      <c r="G5276" s="29">
        <v>1</v>
      </c>
      <c r="H5276" s="30">
        <v>44.445599999999999</v>
      </c>
      <c r="I5276" s="30">
        <v>17.463100000000001</v>
      </c>
      <c r="J5276" s="14">
        <v>257</v>
      </c>
      <c r="K5276" s="14">
        <v>91</v>
      </c>
      <c r="L5276" s="12">
        <v>0.39290000000000003</v>
      </c>
      <c r="M5276" s="7">
        <v>0.49002343999999998</v>
      </c>
      <c r="N5276" s="31">
        <v>0.01</v>
      </c>
      <c r="O5276" s="14">
        <f>IFERROR(VLOOKUP($C5276,'site totals'!$J$2:$K$607,2,FALSE),1)</f>
        <v>119.80240000000001</v>
      </c>
      <c r="P5276" s="32" t="s">
        <v>22</v>
      </c>
      <c r="Q5276" s="12">
        <v>0.97959281279999999</v>
      </c>
      <c r="R5276" s="29">
        <v>0.39</v>
      </c>
      <c r="S5276" s="2">
        <f>IF($A5276="site","",VLOOKUP($P5276,margin_ranges!$A$5:$D$10,4,FALSE)/100)</f>
        <v>0.29749999999999999</v>
      </c>
      <c r="T5276" s="6">
        <f>IF(A5276="placement",$J5276*MIN($Q5276,$S5276),"")</f>
        <v>76.457499999999996</v>
      </c>
      <c r="U5276" s="6">
        <f>IF($A5276="placement",T5276,SUMIF($C$10:$C$6209,$C5276,$T$10:$T$6209))</f>
        <v>76.457499999999996</v>
      </c>
      <c r="V5276" s="34">
        <f t="shared" si="248"/>
        <v>0.15163934426229519</v>
      </c>
      <c r="W5276" s="24"/>
      <c r="X5276" s="2" t="str">
        <f>IFERROR(MIN(VLOOKUP($W5276,margin_ranges!$A$5:$D$10,4,FALSE),$Q5276*100)/100,"")</f>
        <v/>
      </c>
      <c r="Y5276" s="6">
        <f t="shared" si="246"/>
        <v>76.457499999999996</v>
      </c>
      <c r="Z5276" s="6">
        <f>IF($A5276="placement",Y5276,SUMIF($C$10:$C$6209,$C5276,$Y$10:$Y$6209))</f>
        <v>76.457499999999996</v>
      </c>
      <c r="AA5276" s="29">
        <f t="shared" si="247"/>
        <v>0.15163934426229519</v>
      </c>
    </row>
    <row r="5277" spans="1:27" x14ac:dyDescent="0.3">
      <c r="A5277" s="16" t="s">
        <v>33</v>
      </c>
      <c r="B5277" s="16" t="s">
        <v>3264</v>
      </c>
      <c r="C5277" s="16" t="s">
        <v>3265</v>
      </c>
      <c r="D5277" s="8" t="s">
        <v>34</v>
      </c>
      <c r="E5277" s="16"/>
      <c r="F5277" s="17">
        <v>0.38999999999999901</v>
      </c>
      <c r="G5277" s="17">
        <v>1</v>
      </c>
      <c r="H5277" s="36">
        <v>44.445599999999999</v>
      </c>
      <c r="I5277" s="36">
        <v>17.463100000000001</v>
      </c>
      <c r="J5277" s="22">
        <v>257</v>
      </c>
      <c r="K5277" s="22">
        <v>91</v>
      </c>
      <c r="L5277" s="18">
        <v>0.39290000000000003</v>
      </c>
      <c r="M5277" s="19">
        <v>0.49002343999999998</v>
      </c>
      <c r="N5277" s="20">
        <v>0.01</v>
      </c>
      <c r="O5277" s="22">
        <f>IFERROR(VLOOKUP($C5277,'site totals'!$J$2:$K$607,2,FALSE),1)</f>
        <v>119.80240000000001</v>
      </c>
      <c r="P5277" s="21"/>
      <c r="Q5277" s="18">
        <v>0.97959281279999999</v>
      </c>
      <c r="R5277" s="17">
        <v>0.39</v>
      </c>
      <c r="S5277" s="18" t="str">
        <f>IF($A5277="site","",VLOOKUP($P5277,margin_ranges!$A$5:$D$10,4,FALSE)/100)</f>
        <v/>
      </c>
      <c r="T5277" s="22" t="str">
        <f>IF(A5277="placement",$J5277*MIN($Q5277,$S5277),"")</f>
        <v/>
      </c>
      <c r="U5277" s="22">
        <f>IF($A5277="placement",T5277,SUMIF($C$10:$C$6209,$C5277,$T$10:$T$6209))</f>
        <v>76.457499999999996</v>
      </c>
      <c r="V5277" s="37">
        <f t="shared" si="248"/>
        <v>0.15163934426229519</v>
      </c>
      <c r="W5277" s="38"/>
      <c r="X5277" s="18" t="str">
        <f>IFERROR(MIN(VLOOKUP($W5277,margin_ranges!$A$5:$D$10,4,FALSE),$Q5277*100)/100,"")</f>
        <v/>
      </c>
      <c r="Y5277" s="6" t="str">
        <f t="shared" si="246"/>
        <v/>
      </c>
      <c r="Z5277" s="6">
        <f>IF($A5277="placement",Y5277,SUMIF($C$10:$C$6209,$C5277,$Y$10:$Y$6209))</f>
        <v>76.457499999999996</v>
      </c>
      <c r="AA5277" s="17">
        <f t="shared" si="247"/>
        <v>0.15163934426229519</v>
      </c>
    </row>
    <row r="5278" spans="1:27" hidden="1" x14ac:dyDescent="0.3">
      <c r="A5278" s="8" t="s">
        <v>17</v>
      </c>
      <c r="B5278" s="8" t="s">
        <v>12094</v>
      </c>
      <c r="C5278" s="8" t="s">
        <v>12095</v>
      </c>
      <c r="D5278" s="8" t="s">
        <v>12096</v>
      </c>
      <c r="E5278" s="8" t="s">
        <v>12097</v>
      </c>
      <c r="F5278" s="29">
        <v>0.25</v>
      </c>
      <c r="G5278" s="29">
        <v>0</v>
      </c>
      <c r="H5278" s="30">
        <v>30.147099999999998</v>
      </c>
      <c r="I5278" s="30">
        <v>11.9741</v>
      </c>
      <c r="J5278" s="14">
        <v>113</v>
      </c>
      <c r="K5278" s="14">
        <v>28</v>
      </c>
      <c r="L5278" s="12">
        <v>0.3972</v>
      </c>
      <c r="M5278" s="7">
        <v>0.31545303000000002</v>
      </c>
      <c r="N5278" s="31">
        <v>0.01</v>
      </c>
      <c r="O5278" s="14">
        <f>IFERROR(VLOOKUP($C5278,'site totals'!$J$2:$K$607,2,FALSE),1)</f>
        <v>118.8364</v>
      </c>
      <c r="P5278" s="32" t="s">
        <v>22</v>
      </c>
      <c r="Q5278" s="12">
        <v>0.96829955980000004</v>
      </c>
      <c r="R5278" s="29">
        <v>0.25</v>
      </c>
      <c r="S5278" s="2">
        <f>IF($A5278="site","",VLOOKUP($P5278,margin_ranges!$A$5:$D$10,4,FALSE)/100)</f>
        <v>0.29749999999999999</v>
      </c>
      <c r="T5278" s="6">
        <f>IF(A5278="placement",$J5278*MIN($Q5278,$S5278),"")</f>
        <v>33.6175</v>
      </c>
      <c r="U5278" s="6">
        <f>IF($A5278="placement",T5278,SUMIF($C$10:$C$6209,$C5278,$T$10:$T$6209))</f>
        <v>33.6175</v>
      </c>
      <c r="V5278" s="34">
        <f t="shared" si="248"/>
        <v>-6.3333333333333464E-2</v>
      </c>
      <c r="W5278" s="24"/>
      <c r="X5278" s="2" t="str">
        <f>IFERROR(MIN(VLOOKUP($W5278,margin_ranges!$A$5:$D$10,4,FALSE),$Q5278*100)/100,"")</f>
        <v/>
      </c>
      <c r="Y5278" s="6">
        <f t="shared" si="246"/>
        <v>33.6175</v>
      </c>
      <c r="Z5278" s="6">
        <f>IF($A5278="placement",Y5278,SUMIF($C$10:$C$6209,$C5278,$Y$10:$Y$6209))</f>
        <v>33.6175</v>
      </c>
      <c r="AA5278" s="29">
        <f t="shared" si="247"/>
        <v>-6.3333333333333464E-2</v>
      </c>
    </row>
    <row r="5279" spans="1:27" hidden="1" x14ac:dyDescent="0.3">
      <c r="A5279" s="8" t="s">
        <v>17</v>
      </c>
      <c r="B5279" s="8" t="s">
        <v>12094</v>
      </c>
      <c r="C5279" s="8" t="s">
        <v>12095</v>
      </c>
      <c r="D5279" s="8" t="s">
        <v>12098</v>
      </c>
      <c r="E5279" s="8" t="s">
        <v>12099</v>
      </c>
      <c r="F5279" s="29">
        <v>0.25</v>
      </c>
      <c r="G5279" s="29">
        <v>1</v>
      </c>
      <c r="H5279" s="30">
        <v>21.005199999999999</v>
      </c>
      <c r="I5279" s="30">
        <v>7.5667</v>
      </c>
      <c r="J5279" s="14">
        <v>141</v>
      </c>
      <c r="K5279" s="14">
        <v>35</v>
      </c>
      <c r="L5279" s="12">
        <v>0.36020000000000002</v>
      </c>
      <c r="M5279" s="7">
        <v>0.62260274999999998</v>
      </c>
      <c r="N5279" s="31">
        <v>0.4</v>
      </c>
      <c r="O5279" s="14">
        <f>IFERROR(VLOOKUP($C5279,'site totals'!$J$2:$K$607,2,FALSE),1)</f>
        <v>118.8364</v>
      </c>
      <c r="P5279" s="32" t="s">
        <v>22</v>
      </c>
      <c r="Q5279" s="12">
        <v>0.3575357669</v>
      </c>
      <c r="R5279" s="29">
        <v>0.25</v>
      </c>
      <c r="S5279" s="2">
        <f>IF($A5279="site","",VLOOKUP($P5279,margin_ranges!$A$5:$D$10,4,FALSE)/100)</f>
        <v>0.29749999999999999</v>
      </c>
      <c r="T5279" s="6">
        <f>IF(A5279="placement",$J5279*MIN($Q5279,$S5279),"")</f>
        <v>41.947499999999998</v>
      </c>
      <c r="U5279" s="6">
        <f>IF($A5279="placement",T5279,SUMIF($C$10:$C$6209,$C5279,$T$10:$T$6209))</f>
        <v>41.947499999999998</v>
      </c>
      <c r="V5279" s="34">
        <f t="shared" si="248"/>
        <v>-6.3333333333333242E-2</v>
      </c>
      <c r="W5279" s="24"/>
      <c r="X5279" s="2" t="str">
        <f>IFERROR(MIN(VLOOKUP($W5279,margin_ranges!$A$5:$D$10,4,FALSE),$Q5279*100)/100,"")</f>
        <v/>
      </c>
      <c r="Y5279" s="6">
        <f t="shared" si="246"/>
        <v>41.947499999999998</v>
      </c>
      <c r="Z5279" s="6">
        <f>IF($A5279="placement",Y5279,SUMIF($C$10:$C$6209,$C5279,$Y$10:$Y$6209))</f>
        <v>41.947499999999998</v>
      </c>
      <c r="AA5279" s="29">
        <f t="shared" si="247"/>
        <v>-6.3333333333333242E-2</v>
      </c>
    </row>
    <row r="5280" spans="1:27" x14ac:dyDescent="0.3">
      <c r="A5280" s="16" t="s">
        <v>33</v>
      </c>
      <c r="B5280" s="16" t="s">
        <v>12094</v>
      </c>
      <c r="C5280" s="16" t="s">
        <v>12095</v>
      </c>
      <c r="D5280" s="8" t="s">
        <v>34</v>
      </c>
      <c r="E5280" s="16"/>
      <c r="F5280" s="17">
        <v>0.25</v>
      </c>
      <c r="G5280" s="17">
        <v>0.55500503000000001</v>
      </c>
      <c r="H5280" s="36">
        <v>51.153599999999997</v>
      </c>
      <c r="I5280" s="36">
        <v>19.540800000000001</v>
      </c>
      <c r="J5280" s="22">
        <v>255</v>
      </c>
      <c r="K5280" s="22">
        <v>64</v>
      </c>
      <c r="L5280" s="18">
        <v>0.38200000000000001</v>
      </c>
      <c r="M5280" s="19">
        <v>0.43438960999999998</v>
      </c>
      <c r="N5280" s="20">
        <v>0.16101799999999999</v>
      </c>
      <c r="O5280" s="22">
        <f>IFERROR(VLOOKUP($C5280,'site totals'!$J$2:$K$607,2,FALSE),1)</f>
        <v>118.8364</v>
      </c>
      <c r="P5280" s="21"/>
      <c r="Q5280" s="18">
        <v>0.62932354670000001</v>
      </c>
      <c r="R5280" s="17">
        <v>0.25</v>
      </c>
      <c r="S5280" s="18" t="str">
        <f>IF($A5280="site","",VLOOKUP($P5280,margin_ranges!$A$5:$D$10,4,FALSE)/100)</f>
        <v/>
      </c>
      <c r="T5280" s="22" t="str">
        <f>IF(A5280="placement",$J5280*MIN($Q5280,$S5280),"")</f>
        <v/>
      </c>
      <c r="U5280" s="22">
        <f>IF($A5280="placement",T5280,SUMIF($C$10:$C$6209,$C5280,$T$10:$T$6209))</f>
        <v>75.564999999999998</v>
      </c>
      <c r="V5280" s="37">
        <f t="shared" si="248"/>
        <v>-6.177777777777782E-2</v>
      </c>
      <c r="W5280" s="38"/>
      <c r="X5280" s="18" t="str">
        <f>IFERROR(MIN(VLOOKUP($W5280,margin_ranges!$A$5:$D$10,4,FALSE),$Q5280*100)/100,"")</f>
        <v/>
      </c>
      <c r="Y5280" s="6" t="str">
        <f t="shared" ref="Y5280:Y5343" si="249">IF(A5280="placement",IF($X5280="",$T5280,$J5280*MIN($Q5280,$X5280)),"")</f>
        <v/>
      </c>
      <c r="Z5280" s="6">
        <f>IF($A5280="placement",Y5280,SUMIF($C$10:$C$6209,$C5280,$Y$10:$Y$6209))</f>
        <v>75.564999999999998</v>
      </c>
      <c r="AA5280" s="17">
        <f t="shared" ref="AA5280:AA5343" si="250">($J5280-$Z5280)/($J5280*(1-$R5280))-1</f>
        <v>-6.177777777777782E-2</v>
      </c>
    </row>
    <row r="5281" spans="1:27" hidden="1" x14ac:dyDescent="0.3">
      <c r="A5281" s="8" t="s">
        <v>17</v>
      </c>
      <c r="B5281" s="8" t="s">
        <v>11879</v>
      </c>
      <c r="C5281" s="8" t="s">
        <v>11880</v>
      </c>
      <c r="D5281" s="8" t="s">
        <v>11883</v>
      </c>
      <c r="E5281" s="8" t="s">
        <v>11884</v>
      </c>
      <c r="F5281" s="29">
        <v>0.25</v>
      </c>
      <c r="G5281" s="29">
        <v>0</v>
      </c>
      <c r="H5281" s="30">
        <v>4.2523999999999997</v>
      </c>
      <c r="I5281" s="30">
        <v>1.389</v>
      </c>
      <c r="J5281" s="14">
        <v>62</v>
      </c>
      <c r="K5281" s="14">
        <v>15</v>
      </c>
      <c r="L5281" s="12">
        <v>0.3266</v>
      </c>
      <c r="M5281" s="7">
        <v>1.4785457200000001</v>
      </c>
      <c r="N5281" s="31">
        <v>1</v>
      </c>
      <c r="O5281" s="14">
        <f>IFERROR(VLOOKUP($C5281,'site totals'!$J$2:$K$607,2,FALSE),1)</f>
        <v>118.4794</v>
      </c>
      <c r="P5281" s="32" t="s">
        <v>22</v>
      </c>
      <c r="Q5281" s="12">
        <v>0.32365973609999998</v>
      </c>
      <c r="R5281" s="29">
        <v>0.25</v>
      </c>
      <c r="S5281" s="2">
        <f>IF($A5281="site","",VLOOKUP($P5281,margin_ranges!$A$5:$D$10,4,FALSE)/100)</f>
        <v>0.29749999999999999</v>
      </c>
      <c r="T5281" s="6">
        <f>IF(A5281="placement",$J5281*MIN($Q5281,$S5281),"")</f>
        <v>18.445</v>
      </c>
      <c r="U5281" s="6">
        <f>IF($A5281="placement",T5281,SUMIF($C$10:$C$6209,$C5281,$T$10:$T$6209))</f>
        <v>18.445</v>
      </c>
      <c r="V5281" s="34">
        <f t="shared" si="248"/>
        <v>-6.3333333333333353E-2</v>
      </c>
      <c r="W5281" s="24"/>
      <c r="X5281" s="2" t="str">
        <f>IFERROR(MIN(VLOOKUP($W5281,margin_ranges!$A$5:$D$10,4,FALSE),$Q5281*100)/100,"")</f>
        <v/>
      </c>
      <c r="Y5281" s="6">
        <f t="shared" si="249"/>
        <v>18.445</v>
      </c>
      <c r="Z5281" s="6">
        <f>IF($A5281="placement",Y5281,SUMIF($C$10:$C$6209,$C5281,$Y$10:$Y$6209))</f>
        <v>18.445</v>
      </c>
      <c r="AA5281" s="29">
        <f t="shared" si="250"/>
        <v>-6.3333333333333353E-2</v>
      </c>
    </row>
    <row r="5282" spans="1:27" hidden="1" x14ac:dyDescent="0.3">
      <c r="A5282" s="8" t="s">
        <v>17</v>
      </c>
      <c r="B5282" s="8" t="s">
        <v>11879</v>
      </c>
      <c r="C5282" s="8" t="s">
        <v>11880</v>
      </c>
      <c r="D5282" s="8" t="s">
        <v>11881</v>
      </c>
      <c r="E5282" s="8" t="s">
        <v>11882</v>
      </c>
      <c r="F5282" s="29">
        <v>0.25</v>
      </c>
      <c r="G5282" s="29">
        <v>0</v>
      </c>
      <c r="H5282" s="30">
        <v>12.5174</v>
      </c>
      <c r="I5282" s="30">
        <v>4.3548999999999998</v>
      </c>
      <c r="J5282" s="14">
        <v>192</v>
      </c>
      <c r="K5282" s="14">
        <v>48</v>
      </c>
      <c r="L5282" s="12">
        <v>0.34789999999999999</v>
      </c>
      <c r="M5282" s="7">
        <v>1.4717163099999999</v>
      </c>
      <c r="N5282" s="31">
        <v>1</v>
      </c>
      <c r="O5282" s="14">
        <f>IFERROR(VLOOKUP($C5282,'site totals'!$J$2:$K$607,2,FALSE),1)</f>
        <v>118.4794</v>
      </c>
      <c r="P5282" s="32" t="s">
        <v>22</v>
      </c>
      <c r="Q5282" s="12">
        <v>0.32052122199999999</v>
      </c>
      <c r="R5282" s="29">
        <v>0.25</v>
      </c>
      <c r="S5282" s="2">
        <f>IF($A5282="site","",VLOOKUP($P5282,margin_ranges!$A$5:$D$10,4,FALSE)/100)</f>
        <v>0.29749999999999999</v>
      </c>
      <c r="T5282" s="6">
        <f>IF(A5282="placement",$J5282*MIN($Q5282,$S5282),"")</f>
        <v>57.12</v>
      </c>
      <c r="U5282" s="6">
        <f>IF($A5282="placement",T5282,SUMIF($C$10:$C$6209,$C5282,$T$10:$T$6209))</f>
        <v>57.12</v>
      </c>
      <c r="V5282" s="34">
        <f t="shared" si="248"/>
        <v>-6.3333333333333353E-2</v>
      </c>
      <c r="W5282" s="24"/>
      <c r="X5282" s="2" t="str">
        <f>IFERROR(MIN(VLOOKUP($W5282,margin_ranges!$A$5:$D$10,4,FALSE),$Q5282*100)/100,"")</f>
        <v/>
      </c>
      <c r="Y5282" s="6">
        <f t="shared" si="249"/>
        <v>57.12</v>
      </c>
      <c r="Z5282" s="6">
        <f>IF($A5282="placement",Y5282,SUMIF($C$10:$C$6209,$C5282,$Y$10:$Y$6209))</f>
        <v>57.12</v>
      </c>
      <c r="AA5282" s="17">
        <f t="shared" si="250"/>
        <v>-6.3333333333333353E-2</v>
      </c>
    </row>
    <row r="5283" spans="1:27" x14ac:dyDescent="0.3">
      <c r="A5283" s="16" t="s">
        <v>33</v>
      </c>
      <c r="B5283" s="16" t="s">
        <v>11879</v>
      </c>
      <c r="C5283" s="16" t="s">
        <v>11880</v>
      </c>
      <c r="D5283" s="8" t="s">
        <v>34</v>
      </c>
      <c r="E5283" s="16"/>
      <c r="F5283" s="17">
        <v>0.249999999999999</v>
      </c>
      <c r="G5283" s="17">
        <v>0</v>
      </c>
      <c r="H5283" s="36">
        <v>16.7697</v>
      </c>
      <c r="I5283" s="36">
        <v>5.7439</v>
      </c>
      <c r="J5283" s="22">
        <v>254</v>
      </c>
      <c r="K5283" s="22">
        <v>63</v>
      </c>
      <c r="L5283" s="18">
        <v>0.34250000000000003</v>
      </c>
      <c r="M5283" s="19">
        <v>1.47336782</v>
      </c>
      <c r="N5283" s="20">
        <v>1</v>
      </c>
      <c r="O5283" s="22">
        <f>IFERROR(VLOOKUP($C5283,'site totals'!$J$2:$K$607,2,FALSE),1)</f>
        <v>118.4794</v>
      </c>
      <c r="P5283" s="21"/>
      <c r="Q5283" s="18">
        <v>0.3212828559</v>
      </c>
      <c r="R5283" s="17">
        <v>0.25</v>
      </c>
      <c r="S5283" s="18" t="str">
        <f>IF($A5283="site","",VLOOKUP($P5283,margin_ranges!$A$5:$D$10,4,FALSE)/100)</f>
        <v/>
      </c>
      <c r="T5283" s="22" t="str">
        <f>IF(A5283="placement",$J5283*MIN($Q5283,$S5283),"")</f>
        <v/>
      </c>
      <c r="U5283" s="22">
        <f>IF($A5283="placement",T5283,SUMIF($C$10:$C$6209,$C5283,$T$10:$T$6209))</f>
        <v>75.564999999999998</v>
      </c>
      <c r="V5283" s="37">
        <f t="shared" si="248"/>
        <v>-6.3333333333333353E-2</v>
      </c>
      <c r="W5283" s="38"/>
      <c r="X5283" s="18" t="str">
        <f>IFERROR(MIN(VLOOKUP($W5283,margin_ranges!$A$5:$D$10,4,FALSE),$Q5283*100)/100,"")</f>
        <v/>
      </c>
      <c r="Y5283" s="6" t="str">
        <f t="shared" si="249"/>
        <v/>
      </c>
      <c r="Z5283" s="6">
        <f>IF($A5283="placement",Y5283,SUMIF($C$10:$C$6209,$C5283,$Y$10:$Y$6209))</f>
        <v>75.564999999999998</v>
      </c>
      <c r="AA5283" s="17">
        <f t="shared" si="250"/>
        <v>-6.3333333333333353E-2</v>
      </c>
    </row>
    <row r="5284" spans="1:27" hidden="1" x14ac:dyDescent="0.3">
      <c r="A5284" s="8" t="s">
        <v>17</v>
      </c>
      <c r="B5284" s="8" t="s">
        <v>11211</v>
      </c>
      <c r="C5284" s="8" t="s">
        <v>11212</v>
      </c>
      <c r="D5284" s="8" t="s">
        <v>11215</v>
      </c>
      <c r="E5284" s="8" t="s">
        <v>11216</v>
      </c>
      <c r="F5284" s="29">
        <v>0.28999999999999998</v>
      </c>
      <c r="G5284" s="29">
        <v>0</v>
      </c>
      <c r="H5284" s="30">
        <v>18.649100000000001</v>
      </c>
      <c r="I5284" s="30">
        <v>1.2101</v>
      </c>
      <c r="J5284" s="14">
        <v>26</v>
      </c>
      <c r="K5284" s="14">
        <v>7</v>
      </c>
      <c r="L5284" s="12">
        <v>6.4899999999999999E-2</v>
      </c>
      <c r="M5284" s="7">
        <v>0.72708813000000005</v>
      </c>
      <c r="N5284" s="31">
        <v>0.4</v>
      </c>
      <c r="O5284" s="14">
        <f>IFERROR(VLOOKUP($C5284,'site totals'!$J$2:$K$607,2,FALSE),1)</f>
        <v>117.9956</v>
      </c>
      <c r="P5284" s="32" t="s">
        <v>22</v>
      </c>
      <c r="Q5284" s="12">
        <v>0.44986036239999999</v>
      </c>
      <c r="R5284" s="29">
        <v>0.28999999999999998</v>
      </c>
      <c r="S5284" s="2">
        <f>IF($A5284="site","",VLOOKUP($P5284,margin_ranges!$A$5:$D$10,4,FALSE)/100)</f>
        <v>0.29749999999999999</v>
      </c>
      <c r="T5284" s="6">
        <f>IF(A5284="placement",$J5284*MIN($Q5284,$S5284),"")</f>
        <v>7.7349999999999994</v>
      </c>
      <c r="U5284" s="6">
        <f>IF($A5284="placement",T5284,SUMIF($C$10:$C$6209,$C5284,$T$10:$T$6209))</f>
        <v>7.7349999999999994</v>
      </c>
      <c r="V5284" s="34">
        <f t="shared" si="248"/>
        <v>-1.0563380281690127E-2</v>
      </c>
      <c r="W5284" s="24"/>
      <c r="X5284" s="2" t="str">
        <f>IFERROR(MIN(VLOOKUP($W5284,margin_ranges!$A$5:$D$10,4,FALSE),$Q5284*100)/100,"")</f>
        <v/>
      </c>
      <c r="Y5284" s="6">
        <f t="shared" si="249"/>
        <v>7.7349999999999994</v>
      </c>
      <c r="Z5284" s="6">
        <f>IF($A5284="placement",Y5284,SUMIF($C$10:$C$6209,$C5284,$Y$10:$Y$6209))</f>
        <v>7.7349999999999994</v>
      </c>
      <c r="AA5284" s="17">
        <f t="shared" si="250"/>
        <v>-1.0563380281690127E-2</v>
      </c>
    </row>
    <row r="5285" spans="1:27" hidden="1" x14ac:dyDescent="0.3">
      <c r="A5285" s="8" t="s">
        <v>17</v>
      </c>
      <c r="B5285" s="8" t="s">
        <v>11211</v>
      </c>
      <c r="C5285" s="8" t="s">
        <v>11212</v>
      </c>
      <c r="D5285" s="8" t="s">
        <v>11219</v>
      </c>
      <c r="E5285" s="8" t="s">
        <v>11220</v>
      </c>
      <c r="F5285" s="29">
        <v>0.28999999999999998</v>
      </c>
      <c r="G5285" s="29">
        <v>1</v>
      </c>
      <c r="H5285" s="30">
        <v>45.307299999999998</v>
      </c>
      <c r="I5285" s="30">
        <v>2.8412000000000002</v>
      </c>
      <c r="J5285" s="14">
        <v>77</v>
      </c>
      <c r="K5285" s="14">
        <v>20</v>
      </c>
      <c r="L5285" s="12">
        <v>6.2700000000000006E-2</v>
      </c>
      <c r="M5285" s="7">
        <v>0.90091259000000001</v>
      </c>
      <c r="N5285" s="31">
        <v>0.4</v>
      </c>
      <c r="O5285" s="14">
        <f>IFERROR(VLOOKUP($C5285,'site totals'!$J$2:$K$607,2,FALSE),1)</f>
        <v>117.9956</v>
      </c>
      <c r="P5285" s="32" t="s">
        <v>22</v>
      </c>
      <c r="Q5285" s="12">
        <v>0.55600575959999998</v>
      </c>
      <c r="R5285" s="29">
        <v>0.28999999999999998</v>
      </c>
      <c r="S5285" s="2">
        <f>IF($A5285="site","",VLOOKUP($P5285,margin_ranges!$A$5:$D$10,4,FALSE)/100)</f>
        <v>0.29749999999999999</v>
      </c>
      <c r="T5285" s="6">
        <f>IF(A5285="placement",$J5285*MIN($Q5285,$S5285),"")</f>
        <v>22.907499999999999</v>
      </c>
      <c r="U5285" s="6">
        <f>IF($A5285="placement",T5285,SUMIF($C$10:$C$6209,$C5285,$T$10:$T$6209))</f>
        <v>22.907499999999999</v>
      </c>
      <c r="V5285" s="34">
        <f t="shared" si="248"/>
        <v>-1.0563380281690016E-2</v>
      </c>
      <c r="W5285" s="24"/>
      <c r="X5285" s="2" t="str">
        <f>IFERROR(MIN(VLOOKUP($W5285,margin_ranges!$A$5:$D$10,4,FALSE),$Q5285*100)/100,"")</f>
        <v/>
      </c>
      <c r="Y5285" s="6">
        <f t="shared" si="249"/>
        <v>22.907499999999999</v>
      </c>
      <c r="Z5285" s="6">
        <f>IF($A5285="placement",Y5285,SUMIF($C$10:$C$6209,$C5285,$Y$10:$Y$6209))</f>
        <v>22.907499999999999</v>
      </c>
      <c r="AA5285" s="29">
        <f t="shared" si="250"/>
        <v>-1.0563380281690016E-2</v>
      </c>
    </row>
    <row r="5286" spans="1:27" hidden="1" x14ac:dyDescent="0.3">
      <c r="A5286" s="8" t="s">
        <v>17</v>
      </c>
      <c r="B5286" s="8" t="s">
        <v>11211</v>
      </c>
      <c r="C5286" s="8" t="s">
        <v>11212</v>
      </c>
      <c r="D5286" s="33" t="s">
        <v>11213</v>
      </c>
      <c r="E5286" s="8" t="s">
        <v>11214</v>
      </c>
      <c r="F5286" s="29">
        <v>0.33999999999999903</v>
      </c>
      <c r="G5286" s="29">
        <v>0</v>
      </c>
      <c r="H5286" s="30">
        <v>19.016400000000001</v>
      </c>
      <c r="I5286" s="30">
        <v>1.4611000000000001</v>
      </c>
      <c r="J5286" s="14">
        <v>33</v>
      </c>
      <c r="K5286" s="14">
        <v>10</v>
      </c>
      <c r="L5286" s="12">
        <v>7.6799999999999993E-2</v>
      </c>
      <c r="M5286" s="7">
        <v>0.75457567000000003</v>
      </c>
      <c r="N5286" s="31">
        <v>0.4</v>
      </c>
      <c r="O5286" s="14">
        <f>IFERROR(VLOOKUP($C5286,'site totals'!$J$2:$K$607,2,FALSE),1)</f>
        <v>117.9956</v>
      </c>
      <c r="P5286" s="32" t="s">
        <v>22</v>
      </c>
      <c r="Q5286" s="12">
        <v>0.4699007489</v>
      </c>
      <c r="R5286" s="29">
        <v>0.34</v>
      </c>
      <c r="S5286" s="2">
        <f>IF($A5286="site","",VLOOKUP($P5286,margin_ranges!$A$5:$D$10,4,FALSE)/100)</f>
        <v>0.29749999999999999</v>
      </c>
      <c r="T5286" s="6">
        <f>IF(A5286="placement",$J5286*MIN($Q5286,$S5286),"")</f>
        <v>9.817499999999999</v>
      </c>
      <c r="U5286" s="6">
        <f>IF($A5286="placement",T5286,SUMIF($C$10:$C$6209,$C5286,$T$10:$T$6209))</f>
        <v>9.817499999999999</v>
      </c>
      <c r="V5286" s="34">
        <f t="shared" si="248"/>
        <v>6.4393939393939448E-2</v>
      </c>
      <c r="W5286" s="24"/>
      <c r="X5286" s="2" t="str">
        <f>IFERROR(MIN(VLOOKUP($W5286,margin_ranges!$A$5:$D$10,4,FALSE),$Q5286*100)/100,"")</f>
        <v/>
      </c>
      <c r="Y5286" s="6">
        <f t="shared" si="249"/>
        <v>9.817499999999999</v>
      </c>
      <c r="Z5286" s="6">
        <f>IF($A5286="placement",Y5286,SUMIF($C$10:$C$6209,$C5286,$Y$10:$Y$6209))</f>
        <v>9.817499999999999</v>
      </c>
      <c r="AA5286" s="29">
        <f t="shared" si="250"/>
        <v>6.4393939393939448E-2</v>
      </c>
    </row>
    <row r="5287" spans="1:27" hidden="1" x14ac:dyDescent="0.3">
      <c r="A5287" s="8" t="s">
        <v>17</v>
      </c>
      <c r="B5287" s="8" t="s">
        <v>11211</v>
      </c>
      <c r="C5287" s="8" t="s">
        <v>11212</v>
      </c>
      <c r="D5287" s="8" t="s">
        <v>11217</v>
      </c>
      <c r="E5287" s="8" t="s">
        <v>11218</v>
      </c>
      <c r="F5287" s="29">
        <v>0.33999999999999903</v>
      </c>
      <c r="G5287" s="29">
        <v>1</v>
      </c>
      <c r="H5287" s="30">
        <v>46.320900000000002</v>
      </c>
      <c r="I5287" s="30">
        <v>3.5644999999999998</v>
      </c>
      <c r="J5287" s="14">
        <v>117</v>
      </c>
      <c r="K5287" s="14">
        <v>36</v>
      </c>
      <c r="L5287" s="12">
        <v>7.6999999999999999E-2</v>
      </c>
      <c r="M5287" s="7">
        <v>1.09025109</v>
      </c>
      <c r="N5287" s="31">
        <v>0.4</v>
      </c>
      <c r="O5287" s="14">
        <f>IFERROR(VLOOKUP($C5287,'site totals'!$J$2:$K$607,2,FALSE),1)</f>
        <v>117.9956</v>
      </c>
      <c r="P5287" s="32" t="s">
        <v>22</v>
      </c>
      <c r="Q5287" s="12">
        <v>0.6331120375</v>
      </c>
      <c r="R5287" s="29">
        <v>0.34</v>
      </c>
      <c r="S5287" s="2">
        <f>IF($A5287="site","",VLOOKUP($P5287,margin_ranges!$A$5:$D$10,4,FALSE)/100)</f>
        <v>0.29749999999999999</v>
      </c>
      <c r="T5287" s="6">
        <f>IF(A5287="placement",$J5287*MIN($Q5287,$S5287),"")</f>
        <v>34.807499999999997</v>
      </c>
      <c r="U5287" s="6">
        <f>IF($A5287="placement",T5287,SUMIF($C$10:$C$6209,$C5287,$T$10:$T$6209))</f>
        <v>34.807499999999997</v>
      </c>
      <c r="V5287" s="34">
        <f t="shared" ref="V5287:V5350" si="251">($J5287-$U5287)/($J5287*(1-$R5287))-1</f>
        <v>6.4393939393939448E-2</v>
      </c>
      <c r="W5287" s="24"/>
      <c r="X5287" s="2" t="str">
        <f>IFERROR(MIN(VLOOKUP($W5287,margin_ranges!$A$5:$D$10,4,FALSE),$Q5287*100)/100,"")</f>
        <v/>
      </c>
      <c r="Y5287" s="6">
        <f t="shared" si="249"/>
        <v>34.807499999999997</v>
      </c>
      <c r="Z5287" s="6">
        <f>IF($A5287="placement",Y5287,SUMIF($C$10:$C$6209,$C5287,$Y$10:$Y$6209))</f>
        <v>34.807499999999997</v>
      </c>
      <c r="AA5287" s="17">
        <f t="shared" si="250"/>
        <v>6.4393939393939448E-2</v>
      </c>
    </row>
    <row r="5288" spans="1:27" x14ac:dyDescent="0.3">
      <c r="A5288" s="16" t="s">
        <v>33</v>
      </c>
      <c r="B5288" s="16" t="s">
        <v>11211</v>
      </c>
      <c r="C5288" s="16" t="s">
        <v>11212</v>
      </c>
      <c r="D5288" s="8" t="s">
        <v>34</v>
      </c>
      <c r="E5288" s="16"/>
      <c r="F5288" s="17">
        <v>0.319595340843217</v>
      </c>
      <c r="G5288" s="17">
        <v>0.76479461999999998</v>
      </c>
      <c r="H5288" s="36">
        <v>129.2938</v>
      </c>
      <c r="I5288" s="36">
        <v>9.0769000000000002</v>
      </c>
      <c r="J5288" s="22">
        <v>253</v>
      </c>
      <c r="K5288" s="22">
        <v>72</v>
      </c>
      <c r="L5288" s="18">
        <v>7.0199999999999999E-2</v>
      </c>
      <c r="M5288" s="19">
        <v>0.92853624000000001</v>
      </c>
      <c r="N5288" s="20">
        <v>0.4</v>
      </c>
      <c r="O5288" s="22">
        <f>IFERROR(VLOOKUP($C5288,'site totals'!$J$2:$K$607,2,FALSE),1)</f>
        <v>117.9956</v>
      </c>
      <c r="P5288" s="21"/>
      <c r="Q5288" s="18">
        <v>0.56921444529999998</v>
      </c>
      <c r="R5288" s="17">
        <v>0.3196</v>
      </c>
      <c r="S5288" s="18" t="str">
        <f>IF($A5288="site","",VLOOKUP($P5288,margin_ranges!$A$5:$D$10,4,FALSE)/100)</f>
        <v/>
      </c>
      <c r="T5288" s="22" t="str">
        <f>IF(A5288="placement",$J5288*MIN($Q5288,$S5288),"")</f>
        <v/>
      </c>
      <c r="U5288" s="22">
        <f>IF($A5288="placement",T5288,SUMIF($C$10:$C$6209,$C5288,$T$10:$T$6209))</f>
        <v>75.267499999999984</v>
      </c>
      <c r="V5288" s="37">
        <f t="shared" si="251"/>
        <v>3.24808935920049E-2</v>
      </c>
      <c r="W5288" s="38"/>
      <c r="X5288" s="18" t="str">
        <f>IFERROR(MIN(VLOOKUP($W5288,margin_ranges!$A$5:$D$10,4,FALSE),$Q5288*100)/100,"")</f>
        <v/>
      </c>
      <c r="Y5288" s="6" t="str">
        <f t="shared" si="249"/>
        <v/>
      </c>
      <c r="Z5288" s="6">
        <f>IF($A5288="placement",Y5288,SUMIF($C$10:$C$6209,$C5288,$Y$10:$Y$6209))</f>
        <v>75.267499999999984</v>
      </c>
      <c r="AA5288" s="17">
        <f t="shared" si="250"/>
        <v>3.24808935920049E-2</v>
      </c>
    </row>
    <row r="5289" spans="1:27" hidden="1" x14ac:dyDescent="0.3">
      <c r="A5289" s="8" t="s">
        <v>17</v>
      </c>
      <c r="B5289" s="8" t="s">
        <v>7703</v>
      </c>
      <c r="C5289" s="8" t="s">
        <v>7704</v>
      </c>
      <c r="D5289" s="8" t="s">
        <v>12185</v>
      </c>
      <c r="E5289" s="8" t="s">
        <v>12186</v>
      </c>
      <c r="F5289" s="29">
        <v>0.25</v>
      </c>
      <c r="G5289" s="29">
        <v>0</v>
      </c>
      <c r="H5289" s="30">
        <v>2.8424</v>
      </c>
      <c r="I5289" s="30">
        <v>0.30659999999999998</v>
      </c>
      <c r="J5289" s="14">
        <v>12</v>
      </c>
      <c r="K5289" s="14">
        <v>3</v>
      </c>
      <c r="L5289" s="12">
        <v>0.1079</v>
      </c>
      <c r="M5289" s="7">
        <v>1.3199906800000001</v>
      </c>
      <c r="N5289" s="31">
        <v>0.9</v>
      </c>
      <c r="O5289" s="14">
        <f>IFERROR(VLOOKUP($C5289,'site totals'!$J$2:$K$607,2,FALSE),1)</f>
        <v>115.4577</v>
      </c>
      <c r="P5289" s="32" t="s">
        <v>22</v>
      </c>
      <c r="Q5289" s="12">
        <v>0.31817700430000001</v>
      </c>
      <c r="R5289" s="29">
        <v>0.25</v>
      </c>
      <c r="S5289" s="2">
        <f>IF($A5289="site","",VLOOKUP($P5289,margin_ranges!$A$5:$D$10,4,FALSE)/100)</f>
        <v>0.29749999999999999</v>
      </c>
      <c r="T5289" s="6">
        <f>IF(A5289="placement",$J5289*MIN($Q5289,$S5289),"")</f>
        <v>3.57</v>
      </c>
      <c r="U5289" s="6">
        <f>IF($A5289="placement",T5289,SUMIF($C$10:$C$6209,$C5289,$T$10:$T$6209))</f>
        <v>3.57</v>
      </c>
      <c r="V5289" s="34">
        <f t="shared" si="251"/>
        <v>-6.3333333333333353E-2</v>
      </c>
      <c r="W5289" s="24"/>
      <c r="X5289" s="2" t="str">
        <f>IFERROR(MIN(VLOOKUP($W5289,margin_ranges!$A$5:$D$10,4,FALSE),$Q5289*100)/100,"")</f>
        <v/>
      </c>
      <c r="Y5289" s="6">
        <f t="shared" si="249"/>
        <v>3.57</v>
      </c>
      <c r="Z5289" s="6">
        <f>IF($A5289="placement",Y5289,SUMIF($C$10:$C$6209,$C5289,$Y$10:$Y$6209))</f>
        <v>3.57</v>
      </c>
      <c r="AA5289" s="29">
        <f t="shared" si="250"/>
        <v>-6.3333333333333353E-2</v>
      </c>
    </row>
    <row r="5290" spans="1:27" hidden="1" x14ac:dyDescent="0.3">
      <c r="A5290" s="8" t="s">
        <v>17</v>
      </c>
      <c r="B5290" s="8" t="s">
        <v>7703</v>
      </c>
      <c r="C5290" s="8" t="s">
        <v>7704</v>
      </c>
      <c r="D5290" s="8" t="s">
        <v>7707</v>
      </c>
      <c r="E5290" s="8" t="s">
        <v>7708</v>
      </c>
      <c r="F5290" s="29">
        <v>0.28999999999999998</v>
      </c>
      <c r="G5290" s="29">
        <v>0</v>
      </c>
      <c r="H5290" s="30">
        <v>14.8416</v>
      </c>
      <c r="I5290" s="30">
        <v>5.4641000000000002</v>
      </c>
      <c r="J5290" s="14">
        <v>135</v>
      </c>
      <c r="K5290" s="14">
        <v>35</v>
      </c>
      <c r="L5290" s="12">
        <v>0.36820000000000003</v>
      </c>
      <c r="M5290" s="7">
        <v>0.82546341000000001</v>
      </c>
      <c r="N5290" s="31">
        <v>0.3</v>
      </c>
      <c r="O5290" s="14">
        <f>IFERROR(VLOOKUP($C5290,'site totals'!$J$2:$K$607,2,FALSE),1)</f>
        <v>115.4577</v>
      </c>
      <c r="P5290" s="32" t="s">
        <v>22</v>
      </c>
      <c r="Q5290" s="12">
        <v>0.63656777990000002</v>
      </c>
      <c r="R5290" s="29">
        <v>0.28999999999999998</v>
      </c>
      <c r="S5290" s="2">
        <f>IF($A5290="site","",VLOOKUP($P5290,margin_ranges!$A$5:$D$10,4,FALSE)/100)</f>
        <v>0.29749999999999999</v>
      </c>
      <c r="T5290" s="6">
        <f>IF(A5290="placement",$J5290*MIN($Q5290,$S5290),"")</f>
        <v>40.162500000000001</v>
      </c>
      <c r="U5290" s="6">
        <f>IF($A5290="placement",T5290,SUMIF($C$10:$C$6209,$C5290,$T$10:$T$6209))</f>
        <v>40.162500000000001</v>
      </c>
      <c r="V5290" s="34">
        <f t="shared" si="251"/>
        <v>-1.0563380281690016E-2</v>
      </c>
      <c r="W5290" s="24"/>
      <c r="X5290" s="2" t="str">
        <f>IFERROR(MIN(VLOOKUP($W5290,margin_ranges!$A$5:$D$10,4,FALSE),$Q5290*100)/100,"")</f>
        <v/>
      </c>
      <c r="Y5290" s="6">
        <f t="shared" si="249"/>
        <v>40.162500000000001</v>
      </c>
      <c r="Z5290" s="6">
        <f>IF($A5290="placement",Y5290,SUMIF($C$10:$C$6209,$C5290,$Y$10:$Y$6209))</f>
        <v>40.162500000000001</v>
      </c>
      <c r="AA5290" s="29">
        <f t="shared" si="250"/>
        <v>-1.0563380281690016E-2</v>
      </c>
    </row>
    <row r="5291" spans="1:27" hidden="1" x14ac:dyDescent="0.3">
      <c r="A5291" s="8" t="s">
        <v>17</v>
      </c>
      <c r="B5291" s="8" t="s">
        <v>7703</v>
      </c>
      <c r="C5291" s="8" t="s">
        <v>7704</v>
      </c>
      <c r="D5291" s="8" t="s">
        <v>7705</v>
      </c>
      <c r="E5291" s="8" t="s">
        <v>7706</v>
      </c>
      <c r="F5291" s="29">
        <v>0.28999999999999998</v>
      </c>
      <c r="G5291" s="29">
        <v>0</v>
      </c>
      <c r="H5291" s="30">
        <v>1.4137999999999999</v>
      </c>
      <c r="I5291" s="30">
        <v>0.39810000000000001</v>
      </c>
      <c r="J5291" s="14">
        <v>25</v>
      </c>
      <c r="K5291" s="14">
        <v>6</v>
      </c>
      <c r="L5291" s="12">
        <v>0.28160000000000002</v>
      </c>
      <c r="M5291" s="7">
        <v>2.1216759399999998</v>
      </c>
      <c r="N5291" s="31">
        <v>1.5</v>
      </c>
      <c r="O5291" s="14">
        <f>IFERROR(VLOOKUP($C5291,'site totals'!$J$2:$K$607,2,FALSE),1)</f>
        <v>115.4577</v>
      </c>
      <c r="P5291" s="32" t="s">
        <v>22</v>
      </c>
      <c r="Q5291" s="12">
        <v>0.2930117303</v>
      </c>
      <c r="R5291" s="29">
        <v>0.28999999999999998</v>
      </c>
      <c r="S5291" s="2">
        <f>IF($A5291="site","",VLOOKUP($P5291,margin_ranges!$A$5:$D$10,4,FALSE)/100)</f>
        <v>0.29749999999999999</v>
      </c>
      <c r="T5291" s="6">
        <f>IF(A5291="placement",$J5291*MIN($Q5291,$S5291),"")</f>
        <v>7.3252932575000003</v>
      </c>
      <c r="U5291" s="6">
        <f>IF($A5291="placement",T5291,SUMIF($C$10:$C$6209,$C5291,$T$10:$T$6209))</f>
        <v>7.3252932575000003</v>
      </c>
      <c r="V5291" s="34">
        <f t="shared" si="251"/>
        <v>-4.2418736619718178E-3</v>
      </c>
      <c r="W5291" s="24"/>
      <c r="X5291" s="2" t="str">
        <f>IFERROR(MIN(VLOOKUP($W5291,margin_ranges!$A$5:$D$10,4,FALSE),$Q5291*100)/100,"")</f>
        <v/>
      </c>
      <c r="Y5291" s="6">
        <f t="shared" si="249"/>
        <v>7.3252932575000003</v>
      </c>
      <c r="Z5291" s="6">
        <f>IF($A5291="placement",Y5291,SUMIF($C$10:$C$6209,$C5291,$Y$10:$Y$6209))</f>
        <v>7.3252932575000003</v>
      </c>
      <c r="AA5291" s="29">
        <f t="shared" si="250"/>
        <v>-4.2418736619718178E-3</v>
      </c>
    </row>
    <row r="5292" spans="1:27" hidden="1" x14ac:dyDescent="0.3">
      <c r="A5292" s="8" t="s">
        <v>17</v>
      </c>
      <c r="B5292" s="8" t="s">
        <v>7703</v>
      </c>
      <c r="C5292" s="8" t="s">
        <v>7704</v>
      </c>
      <c r="D5292" s="8" t="s">
        <v>7709</v>
      </c>
      <c r="E5292" s="8" t="s">
        <v>7710</v>
      </c>
      <c r="F5292" s="29">
        <v>-3.8484402057325902E-2</v>
      </c>
      <c r="G5292" s="29">
        <v>0</v>
      </c>
      <c r="H5292" s="30">
        <v>9.1997</v>
      </c>
      <c r="I5292" s="30">
        <v>1.722</v>
      </c>
      <c r="J5292" s="14">
        <v>75</v>
      </c>
      <c r="K5292" s="14">
        <v>19</v>
      </c>
      <c r="L5292" s="12">
        <v>0.18720000000000001</v>
      </c>
      <c r="M5292" s="7">
        <v>1.4444126399999999</v>
      </c>
      <c r="N5292" s="31">
        <v>1.5</v>
      </c>
      <c r="O5292" s="14">
        <f>IFERROR(VLOOKUP($C5292,'site totals'!$J$2:$K$607,2,FALSE),1)</f>
        <v>115.4577</v>
      </c>
      <c r="P5292" s="32" t="s">
        <v>22</v>
      </c>
      <c r="Q5292" s="12">
        <v>-3.8484402100000002E-2</v>
      </c>
      <c r="R5292" s="29">
        <v>0.28999999999999998</v>
      </c>
      <c r="S5292" s="2">
        <f>IF($A5292="site","",VLOOKUP($P5292,margin_ranges!$A$5:$D$10,4,FALSE)/100)</f>
        <v>0.29749999999999999</v>
      </c>
      <c r="T5292" s="6">
        <f>IF(A5292="placement",$J5292*MIN($Q5292,$S5292),"")</f>
        <v>-2.8863301575000002</v>
      </c>
      <c r="U5292" s="6">
        <f>IF($A5292="placement",T5292,SUMIF($C$10:$C$6209,$C5292,$T$10:$T$6209))</f>
        <v>-2.8863301575000002</v>
      </c>
      <c r="V5292" s="34">
        <f t="shared" si="251"/>
        <v>0.46265408746478864</v>
      </c>
      <c r="W5292" s="24"/>
      <c r="X5292" s="2" t="str">
        <f>IFERROR(MIN(VLOOKUP($W5292,margin_ranges!$A$5:$D$10,4,FALSE),$Q5292*100)/100,"")</f>
        <v/>
      </c>
      <c r="Y5292" s="6">
        <f t="shared" si="249"/>
        <v>-2.8863301575000002</v>
      </c>
      <c r="Z5292" s="6">
        <f>IF($A5292="placement",Y5292,SUMIF($C$10:$C$6209,$C5292,$Y$10:$Y$6209))</f>
        <v>-2.8863301575000002</v>
      </c>
      <c r="AA5292" s="29">
        <f t="shared" si="250"/>
        <v>0.46265408746478864</v>
      </c>
    </row>
    <row r="5293" spans="1:27" x14ac:dyDescent="0.3">
      <c r="A5293" s="16" t="s">
        <v>33</v>
      </c>
      <c r="B5293" s="16" t="s">
        <v>7703</v>
      </c>
      <c r="C5293" s="16" t="s">
        <v>7704</v>
      </c>
      <c r="D5293" s="8" t="s">
        <v>34</v>
      </c>
      <c r="E5293" s="16"/>
      <c r="F5293" s="17">
        <v>0.28803723788019298</v>
      </c>
      <c r="G5293" s="17">
        <v>0</v>
      </c>
      <c r="H5293" s="36">
        <v>28.297599999999999</v>
      </c>
      <c r="I5293" s="36">
        <v>7.8907999999999996</v>
      </c>
      <c r="J5293" s="22">
        <v>247</v>
      </c>
      <c r="K5293" s="22">
        <v>63</v>
      </c>
      <c r="L5293" s="18">
        <v>0.27889999999999998</v>
      </c>
      <c r="M5293" s="19">
        <v>1.0451403500000001</v>
      </c>
      <c r="N5293" s="20">
        <v>0.64572300000000005</v>
      </c>
      <c r="O5293" s="22">
        <f>IFERROR(VLOOKUP($C5293,'site totals'!$J$2:$K$607,2,FALSE),1)</f>
        <v>115.4577</v>
      </c>
      <c r="P5293" s="21"/>
      <c r="Q5293" s="18">
        <v>0.38216623459999999</v>
      </c>
      <c r="R5293" s="17">
        <v>0.28799999999999998</v>
      </c>
      <c r="S5293" s="18" t="str">
        <f>IF($A5293="site","",VLOOKUP($P5293,margin_ranges!$A$5:$D$10,4,FALSE)/100)</f>
        <v/>
      </c>
      <c r="T5293" s="22" t="str">
        <f>IF(A5293="placement",$J5293*MIN($Q5293,$S5293),"")</f>
        <v/>
      </c>
      <c r="U5293" s="22">
        <f>IF($A5293="placement",T5293,SUMIF($C$10:$C$6209,$C5293,$T$10:$T$6209))</f>
        <v>48.171463100000004</v>
      </c>
      <c r="V5293" s="37">
        <f t="shared" si="251"/>
        <v>0.13058122697084107</v>
      </c>
      <c r="W5293" s="38"/>
      <c r="X5293" s="18" t="str">
        <f>IFERROR(MIN(VLOOKUP($W5293,margin_ranges!$A$5:$D$10,4,FALSE),$Q5293*100)/100,"")</f>
        <v/>
      </c>
      <c r="Y5293" s="6" t="str">
        <f t="shared" si="249"/>
        <v/>
      </c>
      <c r="Z5293" s="6">
        <f>IF($A5293="placement",Y5293,SUMIF($C$10:$C$6209,$C5293,$Y$10:$Y$6209))</f>
        <v>48.171463100000004</v>
      </c>
      <c r="AA5293" s="17">
        <f t="shared" si="250"/>
        <v>0.13058122697084107</v>
      </c>
    </row>
    <row r="5294" spans="1:27" hidden="1" x14ac:dyDescent="0.3">
      <c r="A5294" s="8" t="s">
        <v>17</v>
      </c>
      <c r="B5294" s="8" t="s">
        <v>3260</v>
      </c>
      <c r="C5294" s="8" t="s">
        <v>3261</v>
      </c>
      <c r="D5294" s="8" t="s">
        <v>3262</v>
      </c>
      <c r="E5294" s="8" t="s">
        <v>3263</v>
      </c>
      <c r="F5294" s="29">
        <v>0.249999999999999</v>
      </c>
      <c r="G5294" s="29">
        <v>0</v>
      </c>
      <c r="H5294" s="30">
        <v>30.243400000000001</v>
      </c>
      <c r="I5294" s="30">
        <v>7.5576999999999996</v>
      </c>
      <c r="J5294" s="14">
        <v>246</v>
      </c>
      <c r="K5294" s="14">
        <v>62</v>
      </c>
      <c r="L5294" s="12">
        <v>0.24990000000000001</v>
      </c>
      <c r="M5294" s="7">
        <v>1.0868828399999999</v>
      </c>
      <c r="N5294" s="31">
        <v>0.5</v>
      </c>
      <c r="O5294" s="14">
        <f>IFERROR(VLOOKUP($C5294,'site totals'!$J$2:$K$607,2,FALSE),1)</f>
        <v>115.0009</v>
      </c>
      <c r="P5294" s="32" t="s">
        <v>91</v>
      </c>
      <c r="Q5294" s="12">
        <v>0.53996881760000004</v>
      </c>
      <c r="R5294" s="29">
        <v>0.25</v>
      </c>
      <c r="S5294" s="2">
        <f>IF($A5294="site","",VLOOKUP($P5294,margin_ranges!$A$5:$D$10,4,FALSE)/100)</f>
        <v>0.29749999999999999</v>
      </c>
      <c r="T5294" s="6">
        <f>IF(A5294="placement",$J5294*MIN($Q5294,$S5294),"")</f>
        <v>73.185000000000002</v>
      </c>
      <c r="U5294" s="6">
        <f>IF($A5294="placement",T5294,SUMIF($C$10:$C$6209,$C5294,$T$10:$T$6209))</f>
        <v>73.185000000000002</v>
      </c>
      <c r="V5294" s="34">
        <f t="shared" si="251"/>
        <v>-6.3333333333333353E-2</v>
      </c>
      <c r="W5294" s="24"/>
      <c r="X5294" s="2" t="str">
        <f>IFERROR(MIN(VLOOKUP($W5294,margin_ranges!$A$5:$D$10,4,FALSE),$Q5294*100)/100,"")</f>
        <v/>
      </c>
      <c r="Y5294" s="6">
        <f t="shared" si="249"/>
        <v>73.185000000000002</v>
      </c>
      <c r="Z5294" s="6">
        <f>IF($A5294="placement",Y5294,SUMIF($C$10:$C$6209,$C5294,$Y$10:$Y$6209))</f>
        <v>73.185000000000002</v>
      </c>
      <c r="AA5294" s="29">
        <f t="shared" si="250"/>
        <v>-6.3333333333333353E-2</v>
      </c>
    </row>
    <row r="5295" spans="1:27" x14ac:dyDescent="0.3">
      <c r="A5295" s="16" t="s">
        <v>33</v>
      </c>
      <c r="B5295" s="16" t="s">
        <v>3260</v>
      </c>
      <c r="C5295" s="16" t="s">
        <v>3261</v>
      </c>
      <c r="D5295" s="8" t="s">
        <v>34</v>
      </c>
      <c r="E5295" s="16"/>
      <c r="F5295" s="17">
        <v>0.249999999999999</v>
      </c>
      <c r="G5295" s="17">
        <v>0</v>
      </c>
      <c r="H5295" s="36">
        <v>30.244599999999998</v>
      </c>
      <c r="I5295" s="36">
        <v>7.5579999999999998</v>
      </c>
      <c r="J5295" s="22">
        <v>246</v>
      </c>
      <c r="K5295" s="22">
        <v>62</v>
      </c>
      <c r="L5295" s="18">
        <v>0.24990000000000001</v>
      </c>
      <c r="M5295" s="19">
        <v>1.08684176</v>
      </c>
      <c r="N5295" s="20">
        <v>0.5</v>
      </c>
      <c r="O5295" s="22">
        <f>IFERROR(VLOOKUP($C5295,'site totals'!$J$2:$K$607,2,FALSE),1)</f>
        <v>115.0009</v>
      </c>
      <c r="P5295" s="21"/>
      <c r="Q5295" s="18">
        <v>0.53995142650000005</v>
      </c>
      <c r="R5295" s="17">
        <v>0.25</v>
      </c>
      <c r="S5295" s="18" t="str">
        <f>IF($A5295="site","",VLOOKUP($P5295,margin_ranges!$A$5:$D$10,4,FALSE)/100)</f>
        <v/>
      </c>
      <c r="T5295" s="22" t="str">
        <f>IF(A5295="placement",$J5295*MIN($Q5295,$S5295),"")</f>
        <v/>
      </c>
      <c r="U5295" s="22">
        <f>IF($A5295="placement",T5295,SUMIF($C$10:$C$6209,$C5295,$T$10:$T$6209))</f>
        <v>73.185000000000002</v>
      </c>
      <c r="V5295" s="37">
        <f t="shared" si="251"/>
        <v>-6.3333333333333353E-2</v>
      </c>
      <c r="W5295" s="38"/>
      <c r="X5295" s="18" t="str">
        <f>IFERROR(MIN(VLOOKUP($W5295,margin_ranges!$A$5:$D$10,4,FALSE),$Q5295*100)/100,"")</f>
        <v/>
      </c>
      <c r="Y5295" s="6" t="str">
        <f t="shared" si="249"/>
        <v/>
      </c>
      <c r="Z5295" s="6">
        <f>IF($A5295="placement",Y5295,SUMIF($C$10:$C$6209,$C5295,$Y$10:$Y$6209))</f>
        <v>73.185000000000002</v>
      </c>
      <c r="AA5295" s="17">
        <f t="shared" si="250"/>
        <v>-6.3333333333333353E-2</v>
      </c>
    </row>
    <row r="5296" spans="1:27" hidden="1" x14ac:dyDescent="0.3">
      <c r="A5296" s="8" t="s">
        <v>17</v>
      </c>
      <c r="B5296" s="8" t="s">
        <v>11895</v>
      </c>
      <c r="C5296" s="8" t="s">
        <v>11896</v>
      </c>
      <c r="D5296" s="8" t="s">
        <v>11897</v>
      </c>
      <c r="E5296" s="8" t="s">
        <v>11898</v>
      </c>
      <c r="F5296" s="29">
        <v>0.25</v>
      </c>
      <c r="G5296" s="29">
        <v>1</v>
      </c>
      <c r="H5296" s="30">
        <v>123.78319999999999</v>
      </c>
      <c r="I5296" s="30">
        <v>5.3224999999999998</v>
      </c>
      <c r="J5296" s="14">
        <v>245</v>
      </c>
      <c r="K5296" s="14">
        <v>61</v>
      </c>
      <c r="L5296" s="12">
        <v>4.2999999999999997E-2</v>
      </c>
      <c r="M5296" s="7">
        <v>1.5336643599999999</v>
      </c>
      <c r="N5296" s="31">
        <v>1</v>
      </c>
      <c r="O5296" s="14">
        <f>IFERROR(VLOOKUP($C5296,'site totals'!$J$2:$K$607,2,FALSE),1)</f>
        <v>114.28100000000001</v>
      </c>
      <c r="P5296" s="32" t="s">
        <v>22</v>
      </c>
      <c r="Q5296" s="12">
        <v>0.34796685360000001</v>
      </c>
      <c r="R5296" s="29">
        <v>0.25</v>
      </c>
      <c r="S5296" s="2">
        <f>IF($A5296="site","",VLOOKUP($P5296,margin_ranges!$A$5:$D$10,4,FALSE)/100)</f>
        <v>0.29749999999999999</v>
      </c>
      <c r="T5296" s="6">
        <f>IF(A5296="placement",$J5296*MIN($Q5296,$S5296),"")</f>
        <v>72.887500000000003</v>
      </c>
      <c r="U5296" s="6">
        <f>IF($A5296="placement",T5296,SUMIF($C$10:$C$6209,$C5296,$T$10:$T$6209))</f>
        <v>72.887500000000003</v>
      </c>
      <c r="V5296" s="34">
        <f t="shared" si="251"/>
        <v>-6.3333333333333242E-2</v>
      </c>
      <c r="W5296" s="24"/>
      <c r="X5296" s="2" t="str">
        <f>IFERROR(MIN(VLOOKUP($W5296,margin_ranges!$A$5:$D$10,4,FALSE),$Q5296*100)/100,"")</f>
        <v/>
      </c>
      <c r="Y5296" s="6">
        <f t="shared" si="249"/>
        <v>72.887500000000003</v>
      </c>
      <c r="Z5296" s="6">
        <f>IF($A5296="placement",Y5296,SUMIF($C$10:$C$6209,$C5296,$Y$10:$Y$6209))</f>
        <v>72.887500000000003</v>
      </c>
      <c r="AA5296" s="29">
        <f t="shared" si="250"/>
        <v>-6.3333333333333242E-2</v>
      </c>
    </row>
    <row r="5297" spans="1:27" x14ac:dyDescent="0.3">
      <c r="A5297" s="16" t="s">
        <v>33</v>
      </c>
      <c r="B5297" s="16" t="s">
        <v>11895</v>
      </c>
      <c r="C5297" s="16" t="s">
        <v>11896</v>
      </c>
      <c r="D5297" s="8" t="s">
        <v>34</v>
      </c>
      <c r="E5297" s="16"/>
      <c r="F5297" s="17">
        <v>0.25</v>
      </c>
      <c r="G5297" s="17">
        <v>1</v>
      </c>
      <c r="H5297" s="36">
        <v>123.78319999999999</v>
      </c>
      <c r="I5297" s="36">
        <v>5.3224999999999998</v>
      </c>
      <c r="J5297" s="22">
        <v>245</v>
      </c>
      <c r="K5297" s="22">
        <v>61</v>
      </c>
      <c r="L5297" s="18">
        <v>4.2999999999999997E-2</v>
      </c>
      <c r="M5297" s="19">
        <v>1.5336643599999999</v>
      </c>
      <c r="N5297" s="20">
        <v>1</v>
      </c>
      <c r="O5297" s="22">
        <f>IFERROR(VLOOKUP($C5297,'site totals'!$J$2:$K$607,2,FALSE),1)</f>
        <v>114.28100000000001</v>
      </c>
      <c r="P5297" s="21"/>
      <c r="Q5297" s="18">
        <v>0.34796685360000001</v>
      </c>
      <c r="R5297" s="17">
        <v>0.25</v>
      </c>
      <c r="S5297" s="18" t="str">
        <f>IF($A5297="site","",VLOOKUP($P5297,margin_ranges!$A$5:$D$10,4,FALSE)/100)</f>
        <v/>
      </c>
      <c r="T5297" s="22" t="str">
        <f>IF(A5297="placement",$J5297*MIN($Q5297,$S5297),"")</f>
        <v/>
      </c>
      <c r="U5297" s="22">
        <f>IF($A5297="placement",T5297,SUMIF($C$10:$C$6209,$C5297,$T$10:$T$6209))</f>
        <v>72.887500000000003</v>
      </c>
      <c r="V5297" s="37">
        <f t="shared" si="251"/>
        <v>-6.3333333333333242E-2</v>
      </c>
      <c r="W5297" s="38"/>
      <c r="X5297" s="18" t="str">
        <f>IFERROR(MIN(VLOOKUP($W5297,margin_ranges!$A$5:$D$10,4,FALSE),$Q5297*100)/100,"")</f>
        <v/>
      </c>
      <c r="Y5297" s="6" t="str">
        <f t="shared" si="249"/>
        <v/>
      </c>
      <c r="Z5297" s="6">
        <f>IF($A5297="placement",Y5297,SUMIF($C$10:$C$6209,$C5297,$Y$10:$Y$6209))</f>
        <v>72.887500000000003</v>
      </c>
      <c r="AA5297" s="17">
        <f t="shared" si="250"/>
        <v>-6.3333333333333242E-2</v>
      </c>
    </row>
    <row r="5298" spans="1:27" hidden="1" x14ac:dyDescent="0.3">
      <c r="A5298" s="8" t="s">
        <v>17</v>
      </c>
      <c r="B5298" s="8" t="s">
        <v>3633</v>
      </c>
      <c r="C5298" s="8" t="s">
        <v>3634</v>
      </c>
      <c r="D5298" s="8" t="s">
        <v>3639</v>
      </c>
      <c r="E5298" s="8" t="s">
        <v>3640</v>
      </c>
      <c r="F5298" s="29">
        <v>0.25</v>
      </c>
      <c r="G5298" s="29">
        <v>0</v>
      </c>
      <c r="H5298" s="30">
        <v>5.1322000000000001</v>
      </c>
      <c r="I5298" s="30">
        <v>0.7883</v>
      </c>
      <c r="J5298" s="14">
        <v>7</v>
      </c>
      <c r="K5298" s="14">
        <v>2</v>
      </c>
      <c r="L5298" s="12">
        <v>0.15359999999999999</v>
      </c>
      <c r="M5298" s="7">
        <v>0.29066691</v>
      </c>
      <c r="N5298" s="31">
        <v>7.0000000000000007E-2</v>
      </c>
      <c r="O5298" s="14">
        <f>IFERROR(VLOOKUP($C5298,'site totals'!$J$2:$K$607,2,FALSE),1)</f>
        <v>112.751</v>
      </c>
      <c r="P5298" s="32" t="s">
        <v>91</v>
      </c>
      <c r="Q5298" s="12">
        <v>0.75917451209999998</v>
      </c>
      <c r="R5298" s="29">
        <v>0.25</v>
      </c>
      <c r="S5298" s="2">
        <f>IF($A5298="site","",VLOOKUP($P5298,margin_ranges!$A$5:$D$10,4,FALSE)/100)</f>
        <v>0.29749999999999999</v>
      </c>
      <c r="T5298" s="6">
        <f>IF(A5298="placement",$J5298*MIN($Q5298,$S5298),"")</f>
        <v>2.0825</v>
      </c>
      <c r="U5298" s="6">
        <f>IF($A5298="placement",T5298,SUMIF($C$10:$C$6209,$C5298,$T$10:$T$6209))</f>
        <v>2.0825</v>
      </c>
      <c r="V5298" s="34">
        <f t="shared" si="251"/>
        <v>-6.3333333333333242E-2</v>
      </c>
      <c r="W5298" s="24"/>
      <c r="X5298" s="2" t="str">
        <f>IFERROR(MIN(VLOOKUP($W5298,margin_ranges!$A$5:$D$10,4,FALSE),$Q5298*100)/100,"")</f>
        <v/>
      </c>
      <c r="Y5298" s="6">
        <f t="shared" si="249"/>
        <v>2.0825</v>
      </c>
      <c r="Z5298" s="6">
        <f>IF($A5298="placement",Y5298,SUMIF($C$10:$C$6209,$C5298,$Y$10:$Y$6209))</f>
        <v>2.0825</v>
      </c>
      <c r="AA5298" s="29">
        <f t="shared" si="250"/>
        <v>-6.3333333333333242E-2</v>
      </c>
    </row>
    <row r="5299" spans="1:27" hidden="1" x14ac:dyDescent="0.3">
      <c r="A5299" s="8" t="s">
        <v>17</v>
      </c>
      <c r="B5299" s="8" t="s">
        <v>3633</v>
      </c>
      <c r="C5299" s="8" t="s">
        <v>3634</v>
      </c>
      <c r="D5299" s="8" t="s">
        <v>3647</v>
      </c>
      <c r="E5299" s="8" t="s">
        <v>3648</v>
      </c>
      <c r="F5299" s="29">
        <v>0.3</v>
      </c>
      <c r="G5299" s="29">
        <v>0</v>
      </c>
      <c r="H5299" s="30">
        <v>5.0148999999999999</v>
      </c>
      <c r="I5299" s="30">
        <v>1.4145000000000001</v>
      </c>
      <c r="J5299" s="14">
        <v>9</v>
      </c>
      <c r="K5299" s="14">
        <v>3</v>
      </c>
      <c r="L5299" s="12">
        <v>0.28210000000000002</v>
      </c>
      <c r="M5299" s="7">
        <v>0.20758471000000001</v>
      </c>
      <c r="N5299" s="31">
        <v>0.03</v>
      </c>
      <c r="O5299" s="14">
        <f>IFERROR(VLOOKUP($C5299,'site totals'!$J$2:$K$607,2,FALSE),1)</f>
        <v>112.751</v>
      </c>
      <c r="P5299" s="32" t="s">
        <v>91</v>
      </c>
      <c r="Q5299" s="12">
        <v>0.85548068499999996</v>
      </c>
      <c r="R5299" s="29">
        <v>0.3</v>
      </c>
      <c r="S5299" s="2">
        <f>IF($A5299="site","",VLOOKUP($P5299,margin_ranges!$A$5:$D$10,4,FALSE)/100)</f>
        <v>0.29749999999999999</v>
      </c>
      <c r="T5299" s="6">
        <f>IF(A5299="placement",$J5299*MIN($Q5299,$S5299),"")</f>
        <v>2.6774999999999998</v>
      </c>
      <c r="U5299" s="6">
        <f>IF($A5299="placement",T5299,SUMIF($C$10:$C$6209,$C5299,$T$10:$T$6209))</f>
        <v>2.6774999999999998</v>
      </c>
      <c r="V5299" s="34">
        <f t="shared" si="251"/>
        <v>3.5714285714285587E-3</v>
      </c>
      <c r="W5299" s="24"/>
      <c r="X5299" s="2" t="str">
        <f>IFERROR(MIN(VLOOKUP($W5299,margin_ranges!$A$5:$D$10,4,FALSE),$Q5299*100)/100,"")</f>
        <v/>
      </c>
      <c r="Y5299" s="6">
        <f t="shared" si="249"/>
        <v>2.6774999999999998</v>
      </c>
      <c r="Z5299" s="6">
        <f>IF($A5299="placement",Y5299,SUMIF($C$10:$C$6209,$C5299,$Y$10:$Y$6209))</f>
        <v>2.6774999999999998</v>
      </c>
      <c r="AA5299" s="29">
        <f t="shared" si="250"/>
        <v>3.5714285714285587E-3</v>
      </c>
    </row>
    <row r="5300" spans="1:27" hidden="1" x14ac:dyDescent="0.3">
      <c r="A5300" s="8" t="s">
        <v>17</v>
      </c>
      <c r="B5300" s="8" t="s">
        <v>3633</v>
      </c>
      <c r="C5300" s="8" t="s">
        <v>3634</v>
      </c>
      <c r="D5300" s="8" t="s">
        <v>3643</v>
      </c>
      <c r="E5300" s="8" t="s">
        <v>3644</v>
      </c>
      <c r="F5300" s="29">
        <v>0.3</v>
      </c>
      <c r="G5300" s="29">
        <v>0</v>
      </c>
      <c r="H5300" s="30">
        <v>36.738500000000002</v>
      </c>
      <c r="I5300" s="30">
        <v>7.4372999999999996</v>
      </c>
      <c r="J5300" s="14">
        <v>35</v>
      </c>
      <c r="K5300" s="14">
        <v>10</v>
      </c>
      <c r="L5300" s="12">
        <v>0.2024</v>
      </c>
      <c r="M5300" s="7">
        <v>0.15631086999999999</v>
      </c>
      <c r="N5300" s="31">
        <v>0.06</v>
      </c>
      <c r="O5300" s="14">
        <f>IFERROR(VLOOKUP($C5300,'site totals'!$J$2:$K$607,2,FALSE),1)</f>
        <v>112.751</v>
      </c>
      <c r="P5300" s="32" t="s">
        <v>91</v>
      </c>
      <c r="Q5300" s="12">
        <v>0.61614952629999997</v>
      </c>
      <c r="R5300" s="29">
        <v>0.3</v>
      </c>
      <c r="S5300" s="2">
        <f>IF($A5300="site","",VLOOKUP($P5300,margin_ranges!$A$5:$D$10,4,FALSE)/100)</f>
        <v>0.29749999999999999</v>
      </c>
      <c r="T5300" s="6">
        <f>IF(A5300="placement",$J5300*MIN($Q5300,$S5300),"")</f>
        <v>10.4125</v>
      </c>
      <c r="U5300" s="6">
        <f>IF($A5300="placement",T5300,SUMIF($C$10:$C$6209,$C5300,$T$10:$T$6209))</f>
        <v>10.4125</v>
      </c>
      <c r="V5300" s="34">
        <f t="shared" si="251"/>
        <v>3.5714285714285587E-3</v>
      </c>
      <c r="W5300" s="24"/>
      <c r="X5300" s="2" t="str">
        <f>IFERROR(MIN(VLOOKUP($W5300,margin_ranges!$A$5:$D$10,4,FALSE),$Q5300*100)/100,"")</f>
        <v/>
      </c>
      <c r="Y5300" s="6">
        <f t="shared" si="249"/>
        <v>10.4125</v>
      </c>
      <c r="Z5300" s="6">
        <f>IF($A5300="placement",Y5300,SUMIF($C$10:$C$6209,$C5300,$Y$10:$Y$6209))</f>
        <v>10.4125</v>
      </c>
      <c r="AA5300" s="29">
        <f t="shared" si="250"/>
        <v>3.5714285714285587E-3</v>
      </c>
    </row>
    <row r="5301" spans="1:27" hidden="1" x14ac:dyDescent="0.3">
      <c r="A5301" s="8" t="s">
        <v>17</v>
      </c>
      <c r="B5301" s="8" t="s">
        <v>3633</v>
      </c>
      <c r="C5301" s="8" t="s">
        <v>3634</v>
      </c>
      <c r="D5301" s="8" t="s">
        <v>3649</v>
      </c>
      <c r="E5301" s="8" t="s">
        <v>3650</v>
      </c>
      <c r="F5301" s="29">
        <v>0.3</v>
      </c>
      <c r="G5301" s="29">
        <v>0</v>
      </c>
      <c r="H5301" s="30">
        <v>29.4026</v>
      </c>
      <c r="I5301" s="30">
        <v>6.4481000000000002</v>
      </c>
      <c r="J5301" s="14">
        <v>36</v>
      </c>
      <c r="K5301" s="14">
        <v>11</v>
      </c>
      <c r="L5301" s="12">
        <v>0.21929999999999999</v>
      </c>
      <c r="M5301" s="7">
        <v>0.18357870000000001</v>
      </c>
      <c r="N5301" s="31">
        <v>0.11</v>
      </c>
      <c r="O5301" s="14">
        <f>IFERROR(VLOOKUP($C5301,'site totals'!$J$2:$K$607,2,FALSE),1)</f>
        <v>112.751</v>
      </c>
      <c r="P5301" s="32" t="s">
        <v>91</v>
      </c>
      <c r="Q5301" s="12">
        <v>0.40080194540000003</v>
      </c>
      <c r="R5301" s="29">
        <v>0.3</v>
      </c>
      <c r="S5301" s="2">
        <f>IF($A5301="site","",VLOOKUP($P5301,margin_ranges!$A$5:$D$10,4,FALSE)/100)</f>
        <v>0.29749999999999999</v>
      </c>
      <c r="T5301" s="6">
        <f>IF(A5301="placement",$J5301*MIN($Q5301,$S5301),"")</f>
        <v>10.709999999999999</v>
      </c>
      <c r="U5301" s="6">
        <f>IF($A5301="placement",T5301,SUMIF($C$10:$C$6209,$C5301,$T$10:$T$6209))</f>
        <v>10.709999999999999</v>
      </c>
      <c r="V5301" s="34">
        <f t="shared" si="251"/>
        <v>3.5714285714285587E-3</v>
      </c>
      <c r="W5301" s="24"/>
      <c r="X5301" s="2" t="str">
        <f>IFERROR(MIN(VLOOKUP($W5301,margin_ranges!$A$5:$D$10,4,FALSE),$Q5301*100)/100,"")</f>
        <v/>
      </c>
      <c r="Y5301" s="6">
        <f t="shared" si="249"/>
        <v>10.709999999999999</v>
      </c>
      <c r="Z5301" s="6">
        <f>IF($A5301="placement",Y5301,SUMIF($C$10:$C$6209,$C5301,$Y$10:$Y$6209))</f>
        <v>10.709999999999999</v>
      </c>
      <c r="AA5301" s="29">
        <f t="shared" si="250"/>
        <v>3.5714285714285587E-3</v>
      </c>
    </row>
    <row r="5302" spans="1:27" hidden="1" x14ac:dyDescent="0.3">
      <c r="A5302" s="8" t="s">
        <v>17</v>
      </c>
      <c r="B5302" s="8" t="s">
        <v>3633</v>
      </c>
      <c r="C5302" s="8" t="s">
        <v>3634</v>
      </c>
      <c r="D5302" s="33" t="s">
        <v>3637</v>
      </c>
      <c r="E5302" s="8" t="s">
        <v>3638</v>
      </c>
      <c r="F5302" s="29">
        <v>0.29999999999999899</v>
      </c>
      <c r="G5302" s="29">
        <v>0</v>
      </c>
      <c r="H5302" s="30">
        <v>36.943100000000001</v>
      </c>
      <c r="I5302" s="30">
        <v>6.5944000000000003</v>
      </c>
      <c r="J5302" s="14">
        <v>37</v>
      </c>
      <c r="K5302" s="14">
        <v>11</v>
      </c>
      <c r="L5302" s="12">
        <v>0.17849999999999999</v>
      </c>
      <c r="M5302" s="7">
        <v>0.18822816000000001</v>
      </c>
      <c r="N5302" s="31">
        <v>0.1</v>
      </c>
      <c r="O5302" s="14">
        <f>IFERROR(VLOOKUP($C5302,'site totals'!$J$2:$K$607,2,FALSE),1)</f>
        <v>112.751</v>
      </c>
      <c r="P5302" s="32" t="s">
        <v>91</v>
      </c>
      <c r="Q5302" s="12">
        <v>0.46872985909999998</v>
      </c>
      <c r="R5302" s="29">
        <v>0.3</v>
      </c>
      <c r="S5302" s="2">
        <f>IF($A5302="site","",VLOOKUP($P5302,margin_ranges!$A$5:$D$10,4,FALSE)/100)</f>
        <v>0.29749999999999999</v>
      </c>
      <c r="T5302" s="6">
        <f>IF(A5302="placement",$J5302*MIN($Q5302,$S5302),"")</f>
        <v>11.0075</v>
      </c>
      <c r="U5302" s="6">
        <f>IF($A5302="placement",T5302,SUMIF($C$10:$C$6209,$C5302,$T$10:$T$6209))</f>
        <v>11.0075</v>
      </c>
      <c r="V5302" s="34">
        <f t="shared" si="251"/>
        <v>3.5714285714285587E-3</v>
      </c>
      <c r="W5302" s="24"/>
      <c r="X5302" s="2" t="str">
        <f>IFERROR(MIN(VLOOKUP($W5302,margin_ranges!$A$5:$D$10,4,FALSE),$Q5302*100)/100,"")</f>
        <v/>
      </c>
      <c r="Y5302" s="6">
        <f t="shared" si="249"/>
        <v>11.0075</v>
      </c>
      <c r="Z5302" s="6">
        <f>IF($A5302="placement",Y5302,SUMIF($C$10:$C$6209,$C5302,$Y$10:$Y$6209))</f>
        <v>11.0075</v>
      </c>
      <c r="AA5302" s="29">
        <f t="shared" si="250"/>
        <v>3.5714285714285587E-3</v>
      </c>
    </row>
    <row r="5303" spans="1:27" hidden="1" x14ac:dyDescent="0.3">
      <c r="A5303" s="8" t="s">
        <v>17</v>
      </c>
      <c r="B5303" s="8" t="s">
        <v>3633</v>
      </c>
      <c r="C5303" s="8" t="s">
        <v>3634</v>
      </c>
      <c r="D5303" s="8" t="s">
        <v>3635</v>
      </c>
      <c r="E5303" s="8" t="s">
        <v>3636</v>
      </c>
      <c r="F5303" s="29">
        <v>0.3</v>
      </c>
      <c r="G5303" s="29">
        <v>0</v>
      </c>
      <c r="H5303" s="30">
        <v>29.247699999999998</v>
      </c>
      <c r="I5303" s="30">
        <v>9.6693999999999996</v>
      </c>
      <c r="J5303" s="14">
        <v>43</v>
      </c>
      <c r="K5303" s="14">
        <v>13</v>
      </c>
      <c r="L5303" s="12">
        <v>0.3306</v>
      </c>
      <c r="M5303" s="7">
        <v>0.14840291999999999</v>
      </c>
      <c r="N5303" s="31">
        <v>0.03</v>
      </c>
      <c r="O5303" s="14">
        <f>IFERROR(VLOOKUP($C5303,'site totals'!$J$2:$K$607,2,FALSE),1)</f>
        <v>112.751</v>
      </c>
      <c r="P5303" s="32" t="s">
        <v>91</v>
      </c>
      <c r="Q5303" s="12">
        <v>0.79784764259999996</v>
      </c>
      <c r="R5303" s="29">
        <v>0.3</v>
      </c>
      <c r="S5303" s="2">
        <f>IF($A5303="site","",VLOOKUP($P5303,margin_ranges!$A$5:$D$10,4,FALSE)/100)</f>
        <v>0.29749999999999999</v>
      </c>
      <c r="T5303" s="6">
        <f>IF(A5303="placement",$J5303*MIN($Q5303,$S5303),"")</f>
        <v>12.792499999999999</v>
      </c>
      <c r="U5303" s="6">
        <f>IF($A5303="placement",T5303,SUMIF($C$10:$C$6209,$C5303,$T$10:$T$6209))</f>
        <v>12.792499999999999</v>
      </c>
      <c r="V5303" s="34">
        <f t="shared" si="251"/>
        <v>3.5714285714287808E-3</v>
      </c>
      <c r="W5303" s="24"/>
      <c r="X5303" s="2" t="str">
        <f>IFERROR(MIN(VLOOKUP($W5303,margin_ranges!$A$5:$D$10,4,FALSE),$Q5303*100)/100,"")</f>
        <v/>
      </c>
      <c r="Y5303" s="6">
        <f t="shared" si="249"/>
        <v>12.792499999999999</v>
      </c>
      <c r="Z5303" s="6">
        <f>IF($A5303="placement",Y5303,SUMIF($C$10:$C$6209,$C5303,$Y$10:$Y$6209))</f>
        <v>12.792499999999999</v>
      </c>
      <c r="AA5303" s="29">
        <f t="shared" si="250"/>
        <v>3.5714285714287808E-3</v>
      </c>
    </row>
    <row r="5304" spans="1:27" hidden="1" x14ac:dyDescent="0.3">
      <c r="A5304" s="8" t="s">
        <v>17</v>
      </c>
      <c r="B5304" s="8" t="s">
        <v>3633</v>
      </c>
      <c r="C5304" s="8" t="s">
        <v>3634</v>
      </c>
      <c r="D5304" s="8" t="s">
        <v>3645</v>
      </c>
      <c r="E5304" s="8" t="s">
        <v>3646</v>
      </c>
      <c r="F5304" s="29">
        <v>0.37</v>
      </c>
      <c r="G5304" s="29">
        <v>0</v>
      </c>
      <c r="H5304" s="30">
        <v>35.028700000000001</v>
      </c>
      <c r="I5304" s="30">
        <v>7.1365999999999996</v>
      </c>
      <c r="J5304" s="14">
        <v>28</v>
      </c>
      <c r="K5304" s="14">
        <v>9</v>
      </c>
      <c r="L5304" s="12">
        <v>0.20369999999999999</v>
      </c>
      <c r="M5304" s="7">
        <v>0.13191876999999999</v>
      </c>
      <c r="N5304" s="31">
        <v>0.05</v>
      </c>
      <c r="O5304" s="14">
        <f>IFERROR(VLOOKUP($C5304,'site totals'!$J$2:$K$607,2,FALSE),1)</f>
        <v>112.751</v>
      </c>
      <c r="P5304" s="32" t="s">
        <v>22</v>
      </c>
      <c r="Q5304" s="12">
        <v>0.62097887770000004</v>
      </c>
      <c r="R5304" s="29">
        <v>0.37</v>
      </c>
      <c r="S5304" s="2">
        <f>IF($A5304="site","",VLOOKUP($P5304,margin_ranges!$A$5:$D$10,4,FALSE)/100)</f>
        <v>0.29749999999999999</v>
      </c>
      <c r="T5304" s="6">
        <f>IF(A5304="placement",$J5304*MIN($Q5304,$S5304),"")</f>
        <v>8.33</v>
      </c>
      <c r="U5304" s="6">
        <f>IF($A5304="placement",T5304,SUMIF($C$10:$C$6209,$C5304,$T$10:$T$6209))</f>
        <v>8.33</v>
      </c>
      <c r="V5304" s="34">
        <f t="shared" si="251"/>
        <v>0.11507936507936511</v>
      </c>
      <c r="W5304" s="24"/>
      <c r="X5304" s="2" t="str">
        <f>IFERROR(MIN(VLOOKUP($W5304,margin_ranges!$A$5:$D$10,4,FALSE),$Q5304*100)/100,"")</f>
        <v/>
      </c>
      <c r="Y5304" s="6">
        <f t="shared" si="249"/>
        <v>8.33</v>
      </c>
      <c r="Z5304" s="6">
        <f>IF($A5304="placement",Y5304,SUMIF($C$10:$C$6209,$C5304,$Y$10:$Y$6209))</f>
        <v>8.33</v>
      </c>
      <c r="AA5304" s="29">
        <f t="shared" si="250"/>
        <v>0.11507936507936511</v>
      </c>
    </row>
    <row r="5305" spans="1:27" hidden="1" x14ac:dyDescent="0.3">
      <c r="A5305" s="8" t="s">
        <v>17</v>
      </c>
      <c r="B5305" s="8" t="s">
        <v>3633</v>
      </c>
      <c r="C5305" s="8" t="s">
        <v>3634</v>
      </c>
      <c r="D5305" s="8" t="s">
        <v>3641</v>
      </c>
      <c r="E5305" s="8" t="s">
        <v>3642</v>
      </c>
      <c r="F5305" s="29">
        <v>0.39</v>
      </c>
      <c r="G5305" s="29">
        <v>0</v>
      </c>
      <c r="H5305" s="30">
        <v>29.2759</v>
      </c>
      <c r="I5305" s="30">
        <v>5.6425999999999998</v>
      </c>
      <c r="J5305" s="14">
        <v>38</v>
      </c>
      <c r="K5305" s="14">
        <v>13</v>
      </c>
      <c r="L5305" s="12">
        <v>0.19270000000000001</v>
      </c>
      <c r="M5305" s="7">
        <v>0.22415565000000001</v>
      </c>
      <c r="N5305" s="31">
        <v>0.03</v>
      </c>
      <c r="O5305" s="14">
        <f>IFERROR(VLOOKUP($C5305,'site totals'!$J$2:$K$607,2,FALSE),1)</f>
        <v>112.751</v>
      </c>
      <c r="P5305" s="32" t="s">
        <v>22</v>
      </c>
      <c r="Q5305" s="12">
        <v>0.86616442839999996</v>
      </c>
      <c r="R5305" s="29">
        <v>0.39</v>
      </c>
      <c r="S5305" s="2">
        <f>IF($A5305="site","",VLOOKUP($P5305,margin_ranges!$A$5:$D$10,4,FALSE)/100)</f>
        <v>0.29749999999999999</v>
      </c>
      <c r="T5305" s="6">
        <f>IF(A5305="placement",$J5305*MIN($Q5305,$S5305),"")</f>
        <v>11.305</v>
      </c>
      <c r="U5305" s="6">
        <f>IF($A5305="placement",T5305,SUMIF($C$10:$C$6209,$C5305,$T$10:$T$6209))</f>
        <v>11.305</v>
      </c>
      <c r="V5305" s="34">
        <f t="shared" si="251"/>
        <v>0.15163934426229519</v>
      </c>
      <c r="W5305" s="24"/>
      <c r="X5305" s="2" t="str">
        <f>IFERROR(MIN(VLOOKUP($W5305,margin_ranges!$A$5:$D$10,4,FALSE),$Q5305*100)/100,"")</f>
        <v/>
      </c>
      <c r="Y5305" s="6">
        <f t="shared" si="249"/>
        <v>11.305</v>
      </c>
      <c r="Z5305" s="6">
        <f>IF($A5305="placement",Y5305,SUMIF($C$10:$C$6209,$C5305,$Y$10:$Y$6209))</f>
        <v>11.305</v>
      </c>
      <c r="AA5305" s="29">
        <f t="shared" si="250"/>
        <v>0.15163934426229519</v>
      </c>
    </row>
    <row r="5306" spans="1:27" x14ac:dyDescent="0.3">
      <c r="A5306" s="16" t="s">
        <v>33</v>
      </c>
      <c r="B5306" s="16" t="s">
        <v>3633</v>
      </c>
      <c r="C5306" s="16" t="s">
        <v>3634</v>
      </c>
      <c r="D5306" s="8" t="s">
        <v>34</v>
      </c>
      <c r="E5306" s="16"/>
      <c r="F5306" s="17">
        <v>0.32215847309558199</v>
      </c>
      <c r="G5306" s="17">
        <v>0</v>
      </c>
      <c r="H5306" s="36">
        <v>215.3005</v>
      </c>
      <c r="I5306" s="36">
        <v>46.685600000000001</v>
      </c>
      <c r="J5306" s="22">
        <v>242</v>
      </c>
      <c r="K5306" s="22">
        <v>75</v>
      </c>
      <c r="L5306" s="18">
        <v>0.21679999999999999</v>
      </c>
      <c r="M5306" s="19">
        <v>0.17250790999999999</v>
      </c>
      <c r="N5306" s="20">
        <v>5.9996000000000001E-2</v>
      </c>
      <c r="O5306" s="22">
        <f>IFERROR(VLOOKUP($C5306,'site totals'!$J$2:$K$607,2,FALSE),1)</f>
        <v>112.751</v>
      </c>
      <c r="P5306" s="21"/>
      <c r="Q5306" s="18">
        <v>0.65221305709999999</v>
      </c>
      <c r="R5306" s="17">
        <v>0.32219999999999999</v>
      </c>
      <c r="S5306" s="18" t="str">
        <f>IF($A5306="site","",VLOOKUP($P5306,margin_ranges!$A$5:$D$10,4,FALSE)/100)</f>
        <v/>
      </c>
      <c r="T5306" s="22" t="str">
        <f>IF(A5306="placement",$J5306*MIN($Q5306,$S5306),"")</f>
        <v/>
      </c>
      <c r="U5306" s="22">
        <f>IF($A5306="placement",T5306,SUMIF($C$10:$C$6209,$C5306,$T$10:$T$6209))</f>
        <v>69.317499999999995</v>
      </c>
      <c r="V5306" s="37">
        <f t="shared" si="251"/>
        <v>5.276490054112859E-2</v>
      </c>
      <c r="W5306" s="38"/>
      <c r="X5306" s="18" t="str">
        <f>IFERROR(MIN(VLOOKUP($W5306,margin_ranges!$A$5:$D$10,4,FALSE),$Q5306*100)/100,"")</f>
        <v/>
      </c>
      <c r="Y5306" s="6" t="str">
        <f t="shared" si="249"/>
        <v/>
      </c>
      <c r="Z5306" s="6">
        <f>IF($A5306="placement",Y5306,SUMIF($C$10:$C$6209,$C5306,$Y$10:$Y$6209))</f>
        <v>69.317499999999995</v>
      </c>
      <c r="AA5306" s="17">
        <f t="shared" si="250"/>
        <v>5.276490054112859E-2</v>
      </c>
    </row>
    <row r="5307" spans="1:27" hidden="1" x14ac:dyDescent="0.3">
      <c r="A5307" s="8" t="s">
        <v>17</v>
      </c>
      <c r="B5307" s="8" t="s">
        <v>1509</v>
      </c>
      <c r="C5307" s="8" t="s">
        <v>1510</v>
      </c>
      <c r="D5307" s="8" t="s">
        <v>1513</v>
      </c>
      <c r="E5307" s="8" t="s">
        <v>1514</v>
      </c>
      <c r="F5307" s="29">
        <v>0.28999999999999998</v>
      </c>
      <c r="G5307" s="29">
        <v>1</v>
      </c>
      <c r="H5307" s="30">
        <v>40.6999</v>
      </c>
      <c r="I5307" s="30">
        <v>3.8452000000000002</v>
      </c>
      <c r="J5307" s="14">
        <v>109</v>
      </c>
      <c r="K5307" s="14">
        <v>31</v>
      </c>
      <c r="L5307" s="12">
        <v>9.4500000000000001E-2</v>
      </c>
      <c r="M5307" s="7">
        <v>0.94405662000000001</v>
      </c>
      <c r="N5307" s="31">
        <v>0.6</v>
      </c>
      <c r="O5307" s="14">
        <f>IFERROR(VLOOKUP($C5307,'site totals'!$J$2:$K$607,2,FALSE),1)</f>
        <v>109.65479999999999</v>
      </c>
      <c r="P5307" s="32" t="s">
        <v>91</v>
      </c>
      <c r="Q5307" s="12">
        <v>0.36444489920000001</v>
      </c>
      <c r="R5307" s="29">
        <v>0.28999999999999998</v>
      </c>
      <c r="S5307" s="2">
        <f>IF($A5307="site","",VLOOKUP($P5307,margin_ranges!$A$5:$D$10,4,FALSE)/100)</f>
        <v>0.29749999999999999</v>
      </c>
      <c r="T5307" s="6">
        <f>IF(A5307="placement",$J5307*MIN($Q5307,$S5307),"")</f>
        <v>32.427500000000002</v>
      </c>
      <c r="U5307" s="6">
        <f>IF($A5307="placement",T5307,SUMIF($C$10:$C$6209,$C5307,$T$10:$T$6209))</f>
        <v>32.427500000000002</v>
      </c>
      <c r="V5307" s="34">
        <f t="shared" si="251"/>
        <v>-1.0563380281690238E-2</v>
      </c>
      <c r="W5307" s="24"/>
      <c r="X5307" s="2" t="str">
        <f>IFERROR(MIN(VLOOKUP($W5307,margin_ranges!$A$5:$D$10,4,FALSE),$Q5307*100)/100,"")</f>
        <v/>
      </c>
      <c r="Y5307" s="6">
        <f t="shared" si="249"/>
        <v>32.427500000000002</v>
      </c>
      <c r="Z5307" s="6">
        <f>IF($A5307="placement",Y5307,SUMIF($C$10:$C$6209,$C5307,$Y$10:$Y$6209))</f>
        <v>32.427500000000002</v>
      </c>
      <c r="AA5307" s="29">
        <f t="shared" si="250"/>
        <v>-1.0563380281690238E-2</v>
      </c>
    </row>
    <row r="5308" spans="1:27" hidden="1" x14ac:dyDescent="0.3">
      <c r="A5308" s="8" t="s">
        <v>17</v>
      </c>
      <c r="B5308" s="8" t="s">
        <v>1509</v>
      </c>
      <c r="C5308" s="8" t="s">
        <v>1510</v>
      </c>
      <c r="D5308" s="8" t="s">
        <v>1511</v>
      </c>
      <c r="E5308" s="8" t="s">
        <v>1512</v>
      </c>
      <c r="F5308" s="29">
        <v>0.28999999999999998</v>
      </c>
      <c r="G5308" s="29">
        <v>1</v>
      </c>
      <c r="H5308" s="30">
        <v>42.057299999999998</v>
      </c>
      <c r="I5308" s="30">
        <v>4.6990999999999996</v>
      </c>
      <c r="J5308" s="14">
        <v>125</v>
      </c>
      <c r="K5308" s="14">
        <v>36</v>
      </c>
      <c r="L5308" s="12">
        <v>0.11169999999999999</v>
      </c>
      <c r="M5308" s="7">
        <v>0.88574207999999999</v>
      </c>
      <c r="N5308" s="31">
        <v>0.6</v>
      </c>
      <c r="O5308" s="14">
        <f>IFERROR(VLOOKUP($C5308,'site totals'!$J$2:$K$607,2,FALSE),1)</f>
        <v>109.65479999999999</v>
      </c>
      <c r="P5308" s="32" t="s">
        <v>91</v>
      </c>
      <c r="Q5308" s="12">
        <v>0.32260190280000001</v>
      </c>
      <c r="R5308" s="29">
        <v>0.28999999999999998</v>
      </c>
      <c r="S5308" s="2">
        <f>IF($A5308="site","",VLOOKUP($P5308,margin_ranges!$A$5:$D$10,4,FALSE)/100)</f>
        <v>0.29749999999999999</v>
      </c>
      <c r="T5308" s="6">
        <f>IF(A5308="placement",$J5308*MIN($Q5308,$S5308),"")</f>
        <v>37.1875</v>
      </c>
      <c r="U5308" s="6">
        <f>IF($A5308="placement",T5308,SUMIF($C$10:$C$6209,$C5308,$T$10:$T$6209))</f>
        <v>37.1875</v>
      </c>
      <c r="V5308" s="34">
        <f t="shared" si="251"/>
        <v>-1.0563380281690127E-2</v>
      </c>
      <c r="W5308" s="24"/>
      <c r="X5308" s="2" t="str">
        <f>IFERROR(MIN(VLOOKUP($W5308,margin_ranges!$A$5:$D$10,4,FALSE),$Q5308*100)/100,"")</f>
        <v/>
      </c>
      <c r="Y5308" s="6">
        <f t="shared" si="249"/>
        <v>37.1875</v>
      </c>
      <c r="Z5308" s="6">
        <f>IF($A5308="placement",Y5308,SUMIF($C$10:$C$6209,$C5308,$Y$10:$Y$6209))</f>
        <v>37.1875</v>
      </c>
      <c r="AA5308" s="29">
        <f t="shared" si="250"/>
        <v>-1.0563380281690127E-2</v>
      </c>
    </row>
    <row r="5309" spans="1:27" x14ac:dyDescent="0.3">
      <c r="A5309" s="16" t="s">
        <v>33</v>
      </c>
      <c r="B5309" s="16" t="s">
        <v>1509</v>
      </c>
      <c r="C5309" s="16" t="s">
        <v>1510</v>
      </c>
      <c r="D5309" s="8" t="s">
        <v>34</v>
      </c>
      <c r="E5309" s="16"/>
      <c r="F5309" s="17">
        <v>0.289794920058219</v>
      </c>
      <c r="G5309" s="17">
        <v>0.99487300000000001</v>
      </c>
      <c r="H5309" s="36">
        <v>84.821899999999999</v>
      </c>
      <c r="I5309" s="36">
        <v>8.5892999999999997</v>
      </c>
      <c r="J5309" s="22">
        <v>235</v>
      </c>
      <c r="K5309" s="22">
        <v>67</v>
      </c>
      <c r="L5309" s="18">
        <v>0.1013</v>
      </c>
      <c r="M5309" s="19">
        <v>0.91189023000000002</v>
      </c>
      <c r="N5309" s="20">
        <v>0.6</v>
      </c>
      <c r="O5309" s="22">
        <f>IFERROR(VLOOKUP($C5309,'site totals'!$J$2:$K$607,2,FALSE),1)</f>
        <v>109.65479999999999</v>
      </c>
      <c r="P5309" s="21"/>
      <c r="Q5309" s="18">
        <v>0.34202606730000001</v>
      </c>
      <c r="R5309" s="17">
        <v>0.2898</v>
      </c>
      <c r="S5309" s="18" t="str">
        <f>IF($A5309="site","",VLOOKUP($P5309,margin_ranges!$A$5:$D$10,4,FALSE)/100)</f>
        <v/>
      </c>
      <c r="T5309" s="22" t="str">
        <f>IF(A5309="placement",$J5309*MIN($Q5309,$S5309),"")</f>
        <v/>
      </c>
      <c r="U5309" s="22">
        <f>IF($A5309="placement",T5309,SUMIF($C$10:$C$6209,$C5309,$T$10:$T$6209))</f>
        <v>69.615000000000009</v>
      </c>
      <c r="V5309" s="37">
        <f t="shared" si="251"/>
        <v>-9.0594797989178577E-3</v>
      </c>
      <c r="W5309" s="38"/>
      <c r="X5309" s="18" t="str">
        <f>IFERROR(MIN(VLOOKUP($W5309,margin_ranges!$A$5:$D$10,4,FALSE),$Q5309*100)/100,"")</f>
        <v/>
      </c>
      <c r="Y5309" s="6" t="str">
        <f t="shared" si="249"/>
        <v/>
      </c>
      <c r="Z5309" s="6">
        <f>IF($A5309="placement",Y5309,SUMIF($C$10:$C$6209,$C5309,$Y$10:$Y$6209))</f>
        <v>69.615000000000009</v>
      </c>
      <c r="AA5309" s="17">
        <f t="shared" si="250"/>
        <v>-9.0594797989178577E-3</v>
      </c>
    </row>
    <row r="5310" spans="1:27" hidden="1" x14ac:dyDescent="0.3">
      <c r="A5310" s="8" t="s">
        <v>17</v>
      </c>
      <c r="B5310" s="8" t="s">
        <v>3078</v>
      </c>
      <c r="C5310" s="8" t="s">
        <v>3079</v>
      </c>
      <c r="D5310" s="8" t="s">
        <v>3080</v>
      </c>
      <c r="E5310" s="8" t="s">
        <v>3081</v>
      </c>
      <c r="F5310" s="29">
        <v>0.3</v>
      </c>
      <c r="G5310" s="29">
        <v>0</v>
      </c>
      <c r="H5310" s="30">
        <v>31.152100000000001</v>
      </c>
      <c r="I5310" s="30">
        <v>8.8306000000000004</v>
      </c>
      <c r="J5310" s="14">
        <v>235</v>
      </c>
      <c r="K5310" s="14">
        <v>70</v>
      </c>
      <c r="L5310" s="12">
        <v>0.28349999999999997</v>
      </c>
      <c r="M5310" s="7">
        <v>0.88555910000000004</v>
      </c>
      <c r="N5310" s="31">
        <v>0.5</v>
      </c>
      <c r="O5310" s="14">
        <f>IFERROR(VLOOKUP($C5310,'site totals'!$J$2:$K$607,2,FALSE),1)</f>
        <v>109.4799</v>
      </c>
      <c r="P5310" s="32" t="s">
        <v>91</v>
      </c>
      <c r="Q5310" s="12">
        <v>0.43538494280000001</v>
      </c>
      <c r="R5310" s="29">
        <v>0.3</v>
      </c>
      <c r="S5310" s="2">
        <f>IF($A5310="site","",VLOOKUP($P5310,margin_ranges!$A$5:$D$10,4,FALSE)/100)</f>
        <v>0.29749999999999999</v>
      </c>
      <c r="T5310" s="6">
        <f>IF(A5310="placement",$J5310*MIN($Q5310,$S5310),"")</f>
        <v>69.912499999999994</v>
      </c>
      <c r="U5310" s="6">
        <f>IF($A5310="placement",T5310,SUMIF($C$10:$C$6209,$C5310,$T$10:$T$6209))</f>
        <v>69.912499999999994</v>
      </c>
      <c r="V5310" s="34">
        <f t="shared" si="251"/>
        <v>3.5714285714285587E-3</v>
      </c>
      <c r="W5310" s="24"/>
      <c r="X5310" s="2" t="str">
        <f>IFERROR(MIN(VLOOKUP($W5310,margin_ranges!$A$5:$D$10,4,FALSE),$Q5310*100)/100,"")</f>
        <v/>
      </c>
      <c r="Y5310" s="6">
        <f t="shared" si="249"/>
        <v>69.912499999999994</v>
      </c>
      <c r="Z5310" s="6">
        <f>IF($A5310="placement",Y5310,SUMIF($C$10:$C$6209,$C5310,$Y$10:$Y$6209))</f>
        <v>69.912499999999994</v>
      </c>
      <c r="AA5310" s="17">
        <f t="shared" si="250"/>
        <v>3.5714285714285587E-3</v>
      </c>
    </row>
    <row r="5311" spans="1:27" x14ac:dyDescent="0.3">
      <c r="A5311" s="16" t="s">
        <v>33</v>
      </c>
      <c r="B5311" s="16" t="s">
        <v>3078</v>
      </c>
      <c r="C5311" s="16" t="s">
        <v>3079</v>
      </c>
      <c r="D5311" s="8" t="s">
        <v>34</v>
      </c>
      <c r="E5311" s="16"/>
      <c r="F5311" s="17">
        <v>0.3</v>
      </c>
      <c r="G5311" s="17">
        <v>0</v>
      </c>
      <c r="H5311" s="36">
        <v>31.152100000000001</v>
      </c>
      <c r="I5311" s="36">
        <v>8.8306000000000004</v>
      </c>
      <c r="J5311" s="22">
        <v>235</v>
      </c>
      <c r="K5311" s="22">
        <v>70</v>
      </c>
      <c r="L5311" s="18">
        <v>0.28349999999999997</v>
      </c>
      <c r="M5311" s="19">
        <v>0.88555910000000004</v>
      </c>
      <c r="N5311" s="20">
        <v>0.5</v>
      </c>
      <c r="O5311" s="22">
        <f>IFERROR(VLOOKUP($C5311,'site totals'!$J$2:$K$607,2,FALSE),1)</f>
        <v>109.4799</v>
      </c>
      <c r="P5311" s="21"/>
      <c r="Q5311" s="18">
        <v>0.43538494280000001</v>
      </c>
      <c r="R5311" s="17">
        <v>0.3</v>
      </c>
      <c r="S5311" s="18" t="str">
        <f>IF($A5311="site","",VLOOKUP($P5311,margin_ranges!$A$5:$D$10,4,FALSE)/100)</f>
        <v/>
      </c>
      <c r="T5311" s="22" t="str">
        <f>IF(A5311="placement",$J5311*MIN($Q5311,$S5311),"")</f>
        <v/>
      </c>
      <c r="U5311" s="22">
        <f>IF($A5311="placement",T5311,SUMIF($C$10:$C$6209,$C5311,$T$10:$T$6209))</f>
        <v>69.912499999999994</v>
      </c>
      <c r="V5311" s="37">
        <f t="shared" si="251"/>
        <v>3.5714285714285587E-3</v>
      </c>
      <c r="W5311" s="38"/>
      <c r="X5311" s="18" t="str">
        <f>IFERROR(MIN(VLOOKUP($W5311,margin_ranges!$A$5:$D$10,4,FALSE),$Q5311*100)/100,"")</f>
        <v/>
      </c>
      <c r="Y5311" s="6" t="str">
        <f t="shared" si="249"/>
        <v/>
      </c>
      <c r="Z5311" s="6">
        <f>IF($A5311="placement",Y5311,SUMIF($C$10:$C$6209,$C5311,$Y$10:$Y$6209))</f>
        <v>69.912499999999994</v>
      </c>
      <c r="AA5311" s="17">
        <f t="shared" si="250"/>
        <v>3.5714285714285587E-3</v>
      </c>
    </row>
    <row r="5312" spans="1:27" hidden="1" x14ac:dyDescent="0.3">
      <c r="A5312" s="8" t="s">
        <v>17</v>
      </c>
      <c r="B5312" s="8" t="s">
        <v>3675</v>
      </c>
      <c r="C5312" s="8" t="s">
        <v>3676</v>
      </c>
      <c r="D5312" s="8" t="s">
        <v>3677</v>
      </c>
      <c r="E5312" s="8" t="s">
        <v>3678</v>
      </c>
      <c r="F5312" s="29">
        <v>0.21384224151756001</v>
      </c>
      <c r="G5312" s="29">
        <v>0</v>
      </c>
      <c r="H5312" s="30">
        <v>9.7805999999999997</v>
      </c>
      <c r="I5312" s="30">
        <v>0.49020000000000002</v>
      </c>
      <c r="J5312" s="14">
        <v>19</v>
      </c>
      <c r="K5312" s="14">
        <v>4</v>
      </c>
      <c r="L5312" s="12">
        <v>5.0099999999999999E-2</v>
      </c>
      <c r="M5312" s="7">
        <v>1.2720093299999999</v>
      </c>
      <c r="N5312" s="31">
        <v>1</v>
      </c>
      <c r="O5312" s="14">
        <f>IFERROR(VLOOKUP($C5312,'site totals'!$J$2:$K$607,2,FALSE),1)</f>
        <v>109.15779999999999</v>
      </c>
      <c r="P5312" s="32" t="s">
        <v>22</v>
      </c>
      <c r="Q5312" s="12">
        <v>0.2138422415</v>
      </c>
      <c r="R5312" s="29">
        <v>0.28000000000000003</v>
      </c>
      <c r="S5312" s="2">
        <f>IF($A5312="site","",VLOOKUP($P5312,margin_ranges!$A$5:$D$10,4,FALSE)/100)</f>
        <v>0.29749999999999999</v>
      </c>
      <c r="T5312" s="6">
        <f>IF(A5312="placement",$J5312*MIN($Q5312,$S5312),"")</f>
        <v>4.0630025884999998</v>
      </c>
      <c r="U5312" s="6">
        <f>IF($A5312="placement",T5312,SUMIF($C$10:$C$6209,$C5312,$T$10:$T$6209))</f>
        <v>4.0630025884999998</v>
      </c>
      <c r="V5312" s="34">
        <f t="shared" si="251"/>
        <v>9.1885775694444449E-2</v>
      </c>
      <c r="W5312" s="24"/>
      <c r="X5312" s="2" t="str">
        <f>IFERROR(MIN(VLOOKUP($W5312,margin_ranges!$A$5:$D$10,4,FALSE),$Q5312*100)/100,"")</f>
        <v/>
      </c>
      <c r="Y5312" s="6">
        <f t="shared" si="249"/>
        <v>4.0630025884999998</v>
      </c>
      <c r="Z5312" s="6">
        <f>IF($A5312="placement",Y5312,SUMIF($C$10:$C$6209,$C5312,$Y$10:$Y$6209))</f>
        <v>4.0630025884999998</v>
      </c>
      <c r="AA5312" s="29">
        <f t="shared" si="250"/>
        <v>9.1885775694444449E-2</v>
      </c>
    </row>
    <row r="5313" spans="1:27" hidden="1" x14ac:dyDescent="0.3">
      <c r="A5313" s="8" t="s">
        <v>17</v>
      </c>
      <c r="B5313" s="8" t="s">
        <v>3675</v>
      </c>
      <c r="C5313" s="8" t="s">
        <v>3676</v>
      </c>
      <c r="D5313" s="33" t="s">
        <v>3681</v>
      </c>
      <c r="E5313" s="8" t="s">
        <v>3682</v>
      </c>
      <c r="F5313" s="29">
        <v>0.225545611555974</v>
      </c>
      <c r="G5313" s="29">
        <v>0</v>
      </c>
      <c r="H5313" s="30">
        <v>6.3131000000000004</v>
      </c>
      <c r="I5313" s="30">
        <v>0.56369999999999998</v>
      </c>
      <c r="J5313" s="14">
        <v>22</v>
      </c>
      <c r="K5313" s="14">
        <v>5</v>
      </c>
      <c r="L5313" s="12">
        <v>8.9300000000000004E-2</v>
      </c>
      <c r="M5313" s="7">
        <v>1.29123163</v>
      </c>
      <c r="N5313" s="31">
        <v>1</v>
      </c>
      <c r="O5313" s="14">
        <f>IFERROR(VLOOKUP($C5313,'site totals'!$J$2:$K$607,2,FALSE),1)</f>
        <v>109.15779999999999</v>
      </c>
      <c r="P5313" s="32" t="s">
        <v>22</v>
      </c>
      <c r="Q5313" s="12">
        <v>0.2255456116</v>
      </c>
      <c r="R5313" s="29">
        <v>0.28000000000000003</v>
      </c>
      <c r="S5313" s="2">
        <f>IF($A5313="site","",VLOOKUP($P5313,margin_ranges!$A$5:$D$10,4,FALSE)/100)</f>
        <v>0.29749999999999999</v>
      </c>
      <c r="T5313" s="6">
        <f>IF(A5313="placement",$J5313*MIN($Q5313,$S5313),"")</f>
        <v>4.9620034551999996</v>
      </c>
      <c r="U5313" s="6">
        <f>IF($A5313="placement",T5313,SUMIF($C$10:$C$6209,$C5313,$T$10:$T$6209))</f>
        <v>4.9620034551999996</v>
      </c>
      <c r="V5313" s="34">
        <f t="shared" si="251"/>
        <v>7.5631095000000093E-2</v>
      </c>
      <c r="W5313" s="24"/>
      <c r="X5313" s="2" t="str">
        <f>IFERROR(MIN(VLOOKUP($W5313,margin_ranges!$A$5:$D$10,4,FALSE),$Q5313*100)/100,"")</f>
        <v/>
      </c>
      <c r="Y5313" s="6">
        <f t="shared" si="249"/>
        <v>4.9620034551999996</v>
      </c>
      <c r="Z5313" s="6">
        <f>IF($A5313="placement",Y5313,SUMIF($C$10:$C$6209,$C5313,$Y$10:$Y$6209))</f>
        <v>4.9620034551999996</v>
      </c>
      <c r="AA5313" s="29">
        <f t="shared" si="250"/>
        <v>7.5631095000000093E-2</v>
      </c>
    </row>
    <row r="5314" spans="1:27" hidden="1" x14ac:dyDescent="0.3">
      <c r="A5314" s="8" t="s">
        <v>17</v>
      </c>
      <c r="B5314" s="8" t="s">
        <v>3675</v>
      </c>
      <c r="C5314" s="8" t="s">
        <v>3676</v>
      </c>
      <c r="D5314" s="8" t="s">
        <v>3687</v>
      </c>
      <c r="E5314" s="8" t="s">
        <v>3688</v>
      </c>
      <c r="F5314" s="29">
        <v>0.26617149632109299</v>
      </c>
      <c r="G5314" s="29">
        <v>0</v>
      </c>
      <c r="H5314" s="30">
        <v>14.2034</v>
      </c>
      <c r="I5314" s="30">
        <v>0.75160000000000005</v>
      </c>
      <c r="J5314" s="14">
        <v>31</v>
      </c>
      <c r="K5314" s="14">
        <v>8</v>
      </c>
      <c r="L5314" s="12">
        <v>5.2900000000000003E-2</v>
      </c>
      <c r="M5314" s="7">
        <v>1.3627162100000001</v>
      </c>
      <c r="N5314" s="31">
        <v>1</v>
      </c>
      <c r="O5314" s="14">
        <f>IFERROR(VLOOKUP($C5314,'site totals'!$J$2:$K$607,2,FALSE),1)</f>
        <v>109.15779999999999</v>
      </c>
      <c r="P5314" s="32" t="s">
        <v>22</v>
      </c>
      <c r="Q5314" s="12">
        <v>0.26617149629999998</v>
      </c>
      <c r="R5314" s="29">
        <v>0.28999999999999998</v>
      </c>
      <c r="S5314" s="2">
        <f>IF($A5314="site","",VLOOKUP($P5314,margin_ranges!$A$5:$D$10,4,FALSE)/100)</f>
        <v>0.29749999999999999</v>
      </c>
      <c r="T5314" s="6">
        <f>IF(A5314="placement",$J5314*MIN($Q5314,$S5314),"")</f>
        <v>8.2513163852999991</v>
      </c>
      <c r="U5314" s="6">
        <f>IF($A5314="placement",T5314,SUMIF($C$10:$C$6209,$C5314,$T$10:$T$6209))</f>
        <v>8.2513163852999991</v>
      </c>
      <c r="V5314" s="34">
        <f t="shared" si="251"/>
        <v>3.3561272816901466E-2</v>
      </c>
      <c r="W5314" s="24"/>
      <c r="X5314" s="2" t="str">
        <f>IFERROR(MIN(VLOOKUP($W5314,margin_ranges!$A$5:$D$10,4,FALSE),$Q5314*100)/100,"")</f>
        <v/>
      </c>
      <c r="Y5314" s="6">
        <f t="shared" si="249"/>
        <v>8.2513163852999991</v>
      </c>
      <c r="Z5314" s="6">
        <f>IF($A5314="placement",Y5314,SUMIF($C$10:$C$6209,$C5314,$Y$10:$Y$6209))</f>
        <v>8.2513163852999991</v>
      </c>
      <c r="AA5314" s="29">
        <f t="shared" si="250"/>
        <v>3.3561272816901466E-2</v>
      </c>
    </row>
    <row r="5315" spans="1:27" hidden="1" x14ac:dyDescent="0.3">
      <c r="A5315" s="8" t="s">
        <v>17</v>
      </c>
      <c r="B5315" s="8" t="s">
        <v>3675</v>
      </c>
      <c r="C5315" s="8" t="s">
        <v>3676</v>
      </c>
      <c r="D5315" s="8" t="s">
        <v>3685</v>
      </c>
      <c r="E5315" s="8" t="s">
        <v>3686</v>
      </c>
      <c r="F5315" s="29">
        <v>0.26836540670534698</v>
      </c>
      <c r="G5315" s="29">
        <v>0</v>
      </c>
      <c r="H5315" s="30">
        <v>19.027899999999999</v>
      </c>
      <c r="I5315" s="30">
        <v>1.0690999999999999</v>
      </c>
      <c r="J5315" s="14">
        <v>44</v>
      </c>
      <c r="K5315" s="14">
        <v>12</v>
      </c>
      <c r="L5315" s="12">
        <v>5.62E-2</v>
      </c>
      <c r="M5315" s="7">
        <v>1.3668025100000001</v>
      </c>
      <c r="N5315" s="31">
        <v>1</v>
      </c>
      <c r="O5315" s="14">
        <f>IFERROR(VLOOKUP($C5315,'site totals'!$J$2:$K$607,2,FALSE),1)</f>
        <v>109.15779999999999</v>
      </c>
      <c r="P5315" s="32" t="s">
        <v>22</v>
      </c>
      <c r="Q5315" s="12">
        <v>0.26836540669999998</v>
      </c>
      <c r="R5315" s="29">
        <v>0.31</v>
      </c>
      <c r="S5315" s="2">
        <f>IF($A5315="site","",VLOOKUP($P5315,margin_ranges!$A$5:$D$10,4,FALSE)/100)</f>
        <v>0.29749999999999999</v>
      </c>
      <c r="T5315" s="6">
        <f>IF(A5315="placement",$J5315*MIN($Q5315,$S5315),"")</f>
        <v>11.808077894799998</v>
      </c>
      <c r="U5315" s="6">
        <f>IF($A5315="placement",T5315,SUMIF($C$10:$C$6209,$C5315,$T$10:$T$6209))</f>
        <v>11.808077894799998</v>
      </c>
      <c r="V5315" s="34">
        <f t="shared" si="251"/>
        <v>6.033999028985515E-2</v>
      </c>
      <c r="W5315" s="24"/>
      <c r="X5315" s="2" t="str">
        <f>IFERROR(MIN(VLOOKUP($W5315,margin_ranges!$A$5:$D$10,4,FALSE),$Q5315*100)/100,"")</f>
        <v/>
      </c>
      <c r="Y5315" s="6">
        <f t="shared" si="249"/>
        <v>11.808077894799998</v>
      </c>
      <c r="Z5315" s="6">
        <f>IF($A5315="placement",Y5315,SUMIF($C$10:$C$6209,$C5315,$Y$10:$Y$6209))</f>
        <v>11.808077894799998</v>
      </c>
      <c r="AA5315" s="29">
        <f t="shared" si="250"/>
        <v>6.033999028985515E-2</v>
      </c>
    </row>
    <row r="5316" spans="1:27" hidden="1" x14ac:dyDescent="0.3">
      <c r="A5316" s="8" t="s">
        <v>17</v>
      </c>
      <c r="B5316" s="8" t="s">
        <v>3675</v>
      </c>
      <c r="C5316" s="8" t="s">
        <v>3676</v>
      </c>
      <c r="D5316" s="8" t="s">
        <v>3679</v>
      </c>
      <c r="E5316" s="8" t="s">
        <v>3680</v>
      </c>
      <c r="F5316" s="29">
        <v>0.20362540661940401</v>
      </c>
      <c r="G5316" s="29">
        <v>0</v>
      </c>
      <c r="H5316" s="30">
        <v>20.180199999999999</v>
      </c>
      <c r="I5316" s="30">
        <v>1.4234</v>
      </c>
      <c r="J5316" s="14">
        <v>54</v>
      </c>
      <c r="K5316" s="14">
        <v>11</v>
      </c>
      <c r="L5316" s="12">
        <v>7.0499999999999993E-2</v>
      </c>
      <c r="M5316" s="7">
        <v>1.2556904900000001</v>
      </c>
      <c r="N5316" s="31">
        <v>1</v>
      </c>
      <c r="O5316" s="14">
        <f>IFERROR(VLOOKUP($C5316,'site totals'!$J$2:$K$607,2,FALSE),1)</f>
        <v>109.15779999999999</v>
      </c>
      <c r="P5316" s="32" t="s">
        <v>22</v>
      </c>
      <c r="Q5316" s="12">
        <v>0.2036254066</v>
      </c>
      <c r="R5316" s="29">
        <v>0.25</v>
      </c>
      <c r="S5316" s="2">
        <f>IF($A5316="site","",VLOOKUP($P5316,margin_ranges!$A$5:$D$10,4,FALSE)/100)</f>
        <v>0.29749999999999999</v>
      </c>
      <c r="T5316" s="6">
        <f>IF(A5316="placement",$J5316*MIN($Q5316,$S5316),"")</f>
        <v>10.9957719564</v>
      </c>
      <c r="U5316" s="6">
        <f>IF($A5316="placement",T5316,SUMIF($C$10:$C$6209,$C5316,$T$10:$T$6209))</f>
        <v>10.9957719564</v>
      </c>
      <c r="V5316" s="34">
        <f t="shared" si="251"/>
        <v>6.183279120000007E-2</v>
      </c>
      <c r="W5316" s="24"/>
      <c r="X5316" s="2" t="str">
        <f>IFERROR(MIN(VLOOKUP($W5316,margin_ranges!$A$5:$D$10,4,FALSE),$Q5316*100)/100,"")</f>
        <v/>
      </c>
      <c r="Y5316" s="6">
        <f t="shared" si="249"/>
        <v>10.9957719564</v>
      </c>
      <c r="Z5316" s="6">
        <f>IF($A5316="placement",Y5316,SUMIF($C$10:$C$6209,$C5316,$Y$10:$Y$6209))</f>
        <v>10.9957719564</v>
      </c>
      <c r="AA5316" s="29">
        <f t="shared" si="250"/>
        <v>6.183279120000007E-2</v>
      </c>
    </row>
    <row r="5317" spans="1:27" hidden="1" x14ac:dyDescent="0.3">
      <c r="A5317" s="8" t="s">
        <v>17</v>
      </c>
      <c r="B5317" s="8" t="s">
        <v>3675</v>
      </c>
      <c r="C5317" s="8" t="s">
        <v>3676</v>
      </c>
      <c r="D5317" s="33" t="s">
        <v>3683</v>
      </c>
      <c r="E5317" s="8" t="s">
        <v>3684</v>
      </c>
      <c r="F5317" s="29">
        <v>0.227711770236772</v>
      </c>
      <c r="G5317" s="29">
        <v>0</v>
      </c>
      <c r="H5317" s="30">
        <v>30.093900000000001</v>
      </c>
      <c r="I5317" s="30">
        <v>1.6778999999999999</v>
      </c>
      <c r="J5317" s="14">
        <v>65</v>
      </c>
      <c r="K5317" s="14">
        <v>15</v>
      </c>
      <c r="L5317" s="12">
        <v>5.5800000000000002E-2</v>
      </c>
      <c r="M5317" s="7">
        <v>1.2948533499999999</v>
      </c>
      <c r="N5317" s="31">
        <v>1</v>
      </c>
      <c r="O5317" s="14">
        <f>IFERROR(VLOOKUP($C5317,'site totals'!$J$2:$K$607,2,FALSE),1)</f>
        <v>109.15779999999999</v>
      </c>
      <c r="P5317" s="32" t="s">
        <v>22</v>
      </c>
      <c r="Q5317" s="12">
        <v>0.2277117702</v>
      </c>
      <c r="R5317" s="29">
        <v>0.28000000000000003</v>
      </c>
      <c r="S5317" s="2">
        <f>IF($A5317="site","",VLOOKUP($P5317,margin_ranges!$A$5:$D$10,4,FALSE)/100)</f>
        <v>0.29749999999999999</v>
      </c>
      <c r="T5317" s="6">
        <f>IF(A5317="placement",$J5317*MIN($Q5317,$S5317),"")</f>
        <v>14.801265062999999</v>
      </c>
      <c r="U5317" s="6">
        <f>IF($A5317="placement",T5317,SUMIF($C$10:$C$6209,$C5317,$T$10:$T$6209))</f>
        <v>14.801265062999999</v>
      </c>
      <c r="V5317" s="34">
        <f t="shared" si="251"/>
        <v>7.2622541388888795E-2</v>
      </c>
      <c r="W5317" s="24"/>
      <c r="X5317" s="2" t="str">
        <f>IFERROR(MIN(VLOOKUP($W5317,margin_ranges!$A$5:$D$10,4,FALSE),$Q5317*100)/100,"")</f>
        <v/>
      </c>
      <c r="Y5317" s="6">
        <f t="shared" si="249"/>
        <v>14.801265062999999</v>
      </c>
      <c r="Z5317" s="6">
        <f>IF($A5317="placement",Y5317,SUMIF($C$10:$C$6209,$C5317,$Y$10:$Y$6209))</f>
        <v>14.801265062999999</v>
      </c>
      <c r="AA5317" s="29">
        <f t="shared" si="250"/>
        <v>7.2622541388888795E-2</v>
      </c>
    </row>
    <row r="5318" spans="1:27" x14ac:dyDescent="0.3">
      <c r="A5318" s="16" t="s">
        <v>33</v>
      </c>
      <c r="B5318" s="16" t="s">
        <v>3675</v>
      </c>
      <c r="C5318" s="16" t="s">
        <v>3676</v>
      </c>
      <c r="D5318" s="8" t="s">
        <v>34</v>
      </c>
      <c r="E5318" s="16"/>
      <c r="F5318" s="17">
        <v>0.23354080056578599</v>
      </c>
      <c r="G5318" s="17">
        <v>0</v>
      </c>
      <c r="H5318" s="36">
        <v>100.0146</v>
      </c>
      <c r="I5318" s="36">
        <v>5.9760999999999997</v>
      </c>
      <c r="J5318" s="22">
        <v>234</v>
      </c>
      <c r="K5318" s="22">
        <v>54</v>
      </c>
      <c r="L5318" s="18">
        <v>5.9799999999999999E-2</v>
      </c>
      <c r="M5318" s="19">
        <v>1.3047008899999999</v>
      </c>
      <c r="N5318" s="20">
        <v>1</v>
      </c>
      <c r="O5318" s="22">
        <f>IFERROR(VLOOKUP($C5318,'site totals'!$J$2:$K$607,2,FALSE),1)</f>
        <v>109.15779999999999</v>
      </c>
      <c r="P5318" s="21"/>
      <c r="Q5318" s="18">
        <v>0.23354080059999999</v>
      </c>
      <c r="R5318" s="17">
        <v>0.28010000000000002</v>
      </c>
      <c r="S5318" s="18" t="str">
        <f>IF($A5318="site","",VLOOKUP($P5318,margin_ranges!$A$5:$D$10,4,FALSE)/100)</f>
        <v/>
      </c>
      <c r="T5318" s="22" t="str">
        <f>IF(A5318="placement",$J5318*MIN($Q5318,$S5318),"")</f>
        <v/>
      </c>
      <c r="U5318" s="22">
        <f>IF($A5318="placement",T5318,SUMIF($C$10:$C$6209,$C5318,$T$10:$T$6209))</f>
        <v>54.881437343199991</v>
      </c>
      <c r="V5318" s="37">
        <f t="shared" si="251"/>
        <v>6.3292044697565997E-2</v>
      </c>
      <c r="W5318" s="38"/>
      <c r="X5318" s="18" t="str">
        <f>IFERROR(MIN(VLOOKUP($W5318,margin_ranges!$A$5:$D$10,4,FALSE),$Q5318*100)/100,"")</f>
        <v/>
      </c>
      <c r="Y5318" s="6" t="str">
        <f t="shared" si="249"/>
        <v/>
      </c>
      <c r="Z5318" s="6">
        <f>IF($A5318="placement",Y5318,SUMIF($C$10:$C$6209,$C5318,$Y$10:$Y$6209))</f>
        <v>54.881437343199991</v>
      </c>
      <c r="AA5318" s="17">
        <f t="shared" si="250"/>
        <v>6.3292044697565997E-2</v>
      </c>
    </row>
    <row r="5319" spans="1:27" hidden="1" x14ac:dyDescent="0.3">
      <c r="A5319" s="8" t="s">
        <v>17</v>
      </c>
      <c r="B5319" s="8" t="s">
        <v>1084</v>
      </c>
      <c r="C5319" s="8" t="s">
        <v>1085</v>
      </c>
      <c r="D5319" s="8" t="s">
        <v>1092</v>
      </c>
      <c r="E5319" s="8" t="s">
        <v>1093</v>
      </c>
      <c r="F5319" s="29">
        <v>0.33999999999999903</v>
      </c>
      <c r="G5319" s="29">
        <v>0</v>
      </c>
      <c r="H5319" s="30">
        <v>1.2196</v>
      </c>
      <c r="I5319" s="30">
        <v>0.47839999999999999</v>
      </c>
      <c r="J5319" s="14">
        <v>16</v>
      </c>
      <c r="K5319" s="14">
        <v>5</v>
      </c>
      <c r="L5319" s="12">
        <v>0.39229999999999998</v>
      </c>
      <c r="M5319" s="7">
        <v>1.13925052</v>
      </c>
      <c r="N5319" s="31">
        <v>0.75</v>
      </c>
      <c r="O5319" s="14">
        <f>IFERROR(VLOOKUP($C5319,'site totals'!$J$2:$K$607,2,FALSE),1)</f>
        <v>109.11360000000001</v>
      </c>
      <c r="P5319" s="32" t="s">
        <v>22</v>
      </c>
      <c r="Q5319" s="12">
        <v>0.34167245470000002</v>
      </c>
      <c r="R5319" s="29">
        <v>0.34</v>
      </c>
      <c r="S5319" s="2">
        <f>IF($A5319="site","",VLOOKUP($P5319,margin_ranges!$A$5:$D$10,4,FALSE)/100)</f>
        <v>0.29749999999999999</v>
      </c>
      <c r="T5319" s="6">
        <f>IF(A5319="placement",$J5319*MIN($Q5319,$S5319),"")</f>
        <v>4.76</v>
      </c>
      <c r="U5319" s="6">
        <f>IF($A5319="placement",T5319,SUMIF($C$10:$C$6209,$C5319,$T$10:$T$6209))</f>
        <v>4.76</v>
      </c>
      <c r="V5319" s="34">
        <f t="shared" si="251"/>
        <v>6.4393939393939448E-2</v>
      </c>
      <c r="W5319" s="24"/>
      <c r="X5319" s="2" t="str">
        <f>IFERROR(MIN(VLOOKUP($W5319,margin_ranges!$A$5:$D$10,4,FALSE),$Q5319*100)/100,"")</f>
        <v/>
      </c>
      <c r="Y5319" s="6">
        <f t="shared" si="249"/>
        <v>4.76</v>
      </c>
      <c r="Z5319" s="6">
        <f>IF($A5319="placement",Y5319,SUMIF($C$10:$C$6209,$C5319,$Y$10:$Y$6209))</f>
        <v>4.76</v>
      </c>
      <c r="AA5319" s="29">
        <f t="shared" si="250"/>
        <v>6.4393939393939448E-2</v>
      </c>
    </row>
    <row r="5320" spans="1:27" hidden="1" x14ac:dyDescent="0.3">
      <c r="A5320" s="8" t="s">
        <v>17</v>
      </c>
      <c r="B5320" s="8" t="s">
        <v>1084</v>
      </c>
      <c r="C5320" s="8" t="s">
        <v>1085</v>
      </c>
      <c r="D5320" s="8" t="s">
        <v>1090</v>
      </c>
      <c r="E5320" s="8" t="s">
        <v>1091</v>
      </c>
      <c r="F5320" s="29">
        <v>0.33999999999999903</v>
      </c>
      <c r="G5320" s="29">
        <v>0</v>
      </c>
      <c r="H5320" s="30">
        <v>4.7640000000000002</v>
      </c>
      <c r="I5320" s="30">
        <v>2.0762</v>
      </c>
      <c r="J5320" s="14">
        <v>72</v>
      </c>
      <c r="K5320" s="14">
        <v>22</v>
      </c>
      <c r="L5320" s="12">
        <v>0.43580000000000002</v>
      </c>
      <c r="M5320" s="7">
        <v>1.15827915</v>
      </c>
      <c r="N5320" s="31">
        <v>0.75</v>
      </c>
      <c r="O5320" s="14">
        <f>IFERROR(VLOOKUP($C5320,'site totals'!$J$2:$K$607,2,FALSE),1)</f>
        <v>109.11360000000001</v>
      </c>
      <c r="P5320" s="32" t="s">
        <v>22</v>
      </c>
      <c r="Q5320" s="12">
        <v>0.35248769590000001</v>
      </c>
      <c r="R5320" s="29">
        <v>0.34</v>
      </c>
      <c r="S5320" s="2">
        <f>IF($A5320="site","",VLOOKUP($P5320,margin_ranges!$A$5:$D$10,4,FALSE)/100)</f>
        <v>0.29749999999999999</v>
      </c>
      <c r="T5320" s="6">
        <f>IF(A5320="placement",$J5320*MIN($Q5320,$S5320),"")</f>
        <v>21.419999999999998</v>
      </c>
      <c r="U5320" s="6">
        <f>IF($A5320="placement",T5320,SUMIF($C$10:$C$6209,$C5320,$T$10:$T$6209))</f>
        <v>21.419999999999998</v>
      </c>
      <c r="V5320" s="34">
        <f t="shared" si="251"/>
        <v>6.4393939393939448E-2</v>
      </c>
      <c r="W5320" s="24"/>
      <c r="X5320" s="2" t="str">
        <f>IFERROR(MIN(VLOOKUP($W5320,margin_ranges!$A$5:$D$10,4,FALSE),$Q5320*100)/100,"")</f>
        <v/>
      </c>
      <c r="Y5320" s="6">
        <f t="shared" si="249"/>
        <v>21.419999999999998</v>
      </c>
      <c r="Z5320" s="6">
        <f>IF($A5320="placement",Y5320,SUMIF($C$10:$C$6209,$C5320,$Y$10:$Y$6209))</f>
        <v>21.419999999999998</v>
      </c>
      <c r="AA5320" s="29">
        <f t="shared" si="250"/>
        <v>6.4393939393939448E-2</v>
      </c>
    </row>
    <row r="5321" spans="1:27" hidden="1" x14ac:dyDescent="0.3">
      <c r="A5321" s="8" t="s">
        <v>17</v>
      </c>
      <c r="B5321" s="8" t="s">
        <v>1084</v>
      </c>
      <c r="C5321" s="8" t="s">
        <v>1085</v>
      </c>
      <c r="D5321" s="8" t="s">
        <v>1086</v>
      </c>
      <c r="E5321" s="8" t="s">
        <v>1087</v>
      </c>
      <c r="F5321" s="29">
        <v>0.33999999999999903</v>
      </c>
      <c r="G5321" s="29">
        <v>0</v>
      </c>
      <c r="H5321" s="30">
        <v>4.4196999999999997</v>
      </c>
      <c r="I5321" s="30">
        <v>2.1823999999999999</v>
      </c>
      <c r="J5321" s="14">
        <v>78</v>
      </c>
      <c r="K5321" s="14">
        <v>24</v>
      </c>
      <c r="L5321" s="12">
        <v>0.49380000000000002</v>
      </c>
      <c r="M5321" s="7">
        <v>1.1886590500000001</v>
      </c>
      <c r="N5321" s="31">
        <v>0.75</v>
      </c>
      <c r="O5321" s="14">
        <f>IFERROR(VLOOKUP($C5321,'site totals'!$J$2:$K$607,2,FALSE),1)</f>
        <v>109.11360000000001</v>
      </c>
      <c r="P5321" s="32" t="s">
        <v>22</v>
      </c>
      <c r="Q5321" s="12">
        <v>0.3690369</v>
      </c>
      <c r="R5321" s="29">
        <v>0.34</v>
      </c>
      <c r="S5321" s="2">
        <f>IF($A5321="site","",VLOOKUP($P5321,margin_ranges!$A$5:$D$10,4,FALSE)/100)</f>
        <v>0.29749999999999999</v>
      </c>
      <c r="T5321" s="6">
        <f>IF(A5321="placement",$J5321*MIN($Q5321,$S5321),"")</f>
        <v>23.204999999999998</v>
      </c>
      <c r="U5321" s="6">
        <f>IF($A5321="placement",T5321,SUMIF($C$10:$C$6209,$C5321,$T$10:$T$6209))</f>
        <v>23.204999999999998</v>
      </c>
      <c r="V5321" s="34">
        <f t="shared" si="251"/>
        <v>6.4393939393939448E-2</v>
      </c>
      <c r="W5321" s="24"/>
      <c r="X5321" s="2" t="str">
        <f>IFERROR(MIN(VLOOKUP($W5321,margin_ranges!$A$5:$D$10,4,FALSE),$Q5321*100)/100,"")</f>
        <v/>
      </c>
      <c r="Y5321" s="6">
        <f t="shared" si="249"/>
        <v>23.204999999999998</v>
      </c>
      <c r="Z5321" s="6">
        <f>IF($A5321="placement",Y5321,SUMIF($C$10:$C$6209,$C5321,$Y$10:$Y$6209))</f>
        <v>23.204999999999998</v>
      </c>
      <c r="AA5321" s="29">
        <f t="shared" si="250"/>
        <v>6.4393939393939448E-2</v>
      </c>
    </row>
    <row r="5322" spans="1:27" hidden="1" x14ac:dyDescent="0.3">
      <c r="A5322" s="8" t="s">
        <v>17</v>
      </c>
      <c r="B5322" s="8" t="s">
        <v>1084</v>
      </c>
      <c r="C5322" s="8" t="s">
        <v>1085</v>
      </c>
      <c r="D5322" s="8" t="s">
        <v>1088</v>
      </c>
      <c r="E5322" s="8" t="s">
        <v>1089</v>
      </c>
      <c r="F5322" s="29">
        <v>0.33999999999999903</v>
      </c>
      <c r="G5322" s="29">
        <v>0</v>
      </c>
      <c r="H5322" s="30">
        <v>4.7595000000000001</v>
      </c>
      <c r="I5322" s="30">
        <v>1.9608000000000001</v>
      </c>
      <c r="J5322" s="14">
        <v>67</v>
      </c>
      <c r="K5322" s="14">
        <v>20</v>
      </c>
      <c r="L5322" s="12">
        <v>0.41199999999999998</v>
      </c>
      <c r="M5322" s="7">
        <v>1.1474299699999999</v>
      </c>
      <c r="N5322" s="31">
        <v>0.75</v>
      </c>
      <c r="O5322" s="14">
        <f>IFERROR(VLOOKUP($C5322,'site totals'!$J$2:$K$607,2,FALSE),1)</f>
        <v>109.11360000000001</v>
      </c>
      <c r="P5322" s="32" t="s">
        <v>22</v>
      </c>
      <c r="Q5322" s="12">
        <v>0.34636533629999999</v>
      </c>
      <c r="R5322" s="29">
        <v>0.34</v>
      </c>
      <c r="S5322" s="2">
        <f>IF($A5322="site","",VLOOKUP($P5322,margin_ranges!$A$5:$D$10,4,FALSE)/100)</f>
        <v>0.29749999999999999</v>
      </c>
      <c r="T5322" s="6">
        <f>IF(A5322="placement",$J5322*MIN($Q5322,$S5322),"")</f>
        <v>19.932499999999997</v>
      </c>
      <c r="U5322" s="6">
        <f>IF($A5322="placement",T5322,SUMIF($C$10:$C$6209,$C5322,$T$10:$T$6209))</f>
        <v>19.932499999999997</v>
      </c>
      <c r="V5322" s="34">
        <f t="shared" si="251"/>
        <v>6.439393939393967E-2</v>
      </c>
      <c r="W5322" s="24"/>
      <c r="X5322" s="2" t="str">
        <f>IFERROR(MIN(VLOOKUP($W5322,margin_ranges!$A$5:$D$10,4,FALSE),$Q5322*100)/100,"")</f>
        <v/>
      </c>
      <c r="Y5322" s="6">
        <f t="shared" si="249"/>
        <v>19.932499999999997</v>
      </c>
      <c r="Z5322" s="6">
        <f>IF($A5322="placement",Y5322,SUMIF($C$10:$C$6209,$C5322,$Y$10:$Y$6209))</f>
        <v>19.932499999999997</v>
      </c>
      <c r="AA5322" s="29">
        <f t="shared" si="250"/>
        <v>6.439393939393967E-2</v>
      </c>
    </row>
    <row r="5323" spans="1:27" x14ac:dyDescent="0.3">
      <c r="A5323" s="16" t="s">
        <v>33</v>
      </c>
      <c r="B5323" s="16" t="s">
        <v>1084</v>
      </c>
      <c r="C5323" s="16" t="s">
        <v>1085</v>
      </c>
      <c r="D5323" s="33" t="s">
        <v>34</v>
      </c>
      <c r="E5323" s="16"/>
      <c r="F5323" s="17">
        <v>0.33999999999999903</v>
      </c>
      <c r="G5323" s="17">
        <v>0</v>
      </c>
      <c r="H5323" s="36">
        <v>15.162800000000001</v>
      </c>
      <c r="I5323" s="36">
        <v>6.6978</v>
      </c>
      <c r="J5323" s="22">
        <v>234</v>
      </c>
      <c r="K5323" s="22">
        <v>71</v>
      </c>
      <c r="L5323" s="18">
        <v>0.44169999999999998</v>
      </c>
      <c r="M5323" s="19">
        <v>1.1636425699999999</v>
      </c>
      <c r="N5323" s="20">
        <v>0.75</v>
      </c>
      <c r="O5323" s="22">
        <f>IFERROR(VLOOKUP($C5323,'site totals'!$J$2:$K$607,2,FALSE),1)</f>
        <v>109.11360000000001</v>
      </c>
      <c r="P5323" s="21"/>
      <c r="Q5323" s="18">
        <v>0.35547218679999998</v>
      </c>
      <c r="R5323" s="17">
        <v>0.34</v>
      </c>
      <c r="S5323" s="18" t="str">
        <f>IF($A5323="site","",VLOOKUP($P5323,margin_ranges!$A$5:$D$10,4,FALSE)/100)</f>
        <v/>
      </c>
      <c r="T5323" s="22" t="str">
        <f>IF(A5323="placement",$J5323*MIN($Q5323,$S5323),"")</f>
        <v/>
      </c>
      <c r="U5323" s="22">
        <f>IF($A5323="placement",T5323,SUMIF($C$10:$C$6209,$C5323,$T$10:$T$6209))</f>
        <v>69.317499999999995</v>
      </c>
      <c r="V5323" s="37">
        <f t="shared" si="251"/>
        <v>6.6320253820254083E-2</v>
      </c>
      <c r="W5323" s="38"/>
      <c r="X5323" s="18" t="str">
        <f>IFERROR(MIN(VLOOKUP($W5323,margin_ranges!$A$5:$D$10,4,FALSE),$Q5323*100)/100,"")</f>
        <v/>
      </c>
      <c r="Y5323" s="6" t="str">
        <f t="shared" si="249"/>
        <v/>
      </c>
      <c r="Z5323" s="6">
        <f>IF($A5323="placement",Y5323,SUMIF($C$10:$C$6209,$C5323,$Y$10:$Y$6209))</f>
        <v>69.317499999999995</v>
      </c>
      <c r="AA5323" s="17">
        <f t="shared" si="250"/>
        <v>6.6320253820254083E-2</v>
      </c>
    </row>
    <row r="5324" spans="1:27" hidden="1" x14ac:dyDescent="0.3">
      <c r="A5324" s="8" t="s">
        <v>17</v>
      </c>
      <c r="B5324" s="8" t="s">
        <v>11132</v>
      </c>
      <c r="C5324" s="8" t="s">
        <v>11133</v>
      </c>
      <c r="D5324" s="8" t="s">
        <v>11136</v>
      </c>
      <c r="E5324" s="8" t="s">
        <v>11137</v>
      </c>
      <c r="F5324" s="29">
        <v>0.25</v>
      </c>
      <c r="G5324" s="29">
        <v>0</v>
      </c>
      <c r="H5324" s="30">
        <v>4.2225000000000001</v>
      </c>
      <c r="I5324" s="30">
        <v>0.98480000000000001</v>
      </c>
      <c r="J5324" s="14">
        <v>11</v>
      </c>
      <c r="K5324" s="14">
        <v>3</v>
      </c>
      <c r="L5324" s="12">
        <v>0.23319999999999999</v>
      </c>
      <c r="M5324" s="7">
        <v>0.36384274999999999</v>
      </c>
      <c r="N5324" s="31">
        <v>0.05</v>
      </c>
      <c r="O5324" s="14">
        <f>IFERROR(VLOOKUP($C5324,'site totals'!$J$2:$K$607,2,FALSE),1)</f>
        <v>108.9521</v>
      </c>
      <c r="P5324" s="32" t="s">
        <v>91</v>
      </c>
      <c r="Q5324" s="12">
        <v>0.86257799570000004</v>
      </c>
      <c r="R5324" s="29">
        <v>0.25</v>
      </c>
      <c r="S5324" s="2">
        <f>IF($A5324="site","",VLOOKUP($P5324,margin_ranges!$A$5:$D$10,4,FALSE)/100)</f>
        <v>0.29749999999999999</v>
      </c>
      <c r="T5324" s="6">
        <f>IF(A5324="placement",$J5324*MIN($Q5324,$S5324),"")</f>
        <v>3.2725</v>
      </c>
      <c r="U5324" s="6">
        <f>IF($A5324="placement",T5324,SUMIF($C$10:$C$6209,$C5324,$T$10:$T$6209))</f>
        <v>3.2725</v>
      </c>
      <c r="V5324" s="34">
        <f t="shared" si="251"/>
        <v>-6.3333333333333353E-2</v>
      </c>
      <c r="W5324" s="24"/>
      <c r="X5324" s="2" t="str">
        <f>IFERROR(MIN(VLOOKUP($W5324,margin_ranges!$A$5:$D$10,4,FALSE),$Q5324*100)/100,"")</f>
        <v/>
      </c>
      <c r="Y5324" s="6">
        <f t="shared" si="249"/>
        <v>3.2725</v>
      </c>
      <c r="Z5324" s="6">
        <f>IF($A5324="placement",Y5324,SUMIF($C$10:$C$6209,$C5324,$Y$10:$Y$6209))</f>
        <v>3.2725</v>
      </c>
      <c r="AA5324" s="29">
        <f t="shared" si="250"/>
        <v>-6.3333333333333353E-2</v>
      </c>
    </row>
    <row r="5325" spans="1:27" hidden="1" x14ac:dyDescent="0.3">
      <c r="A5325" s="8" t="s">
        <v>17</v>
      </c>
      <c r="B5325" s="8" t="s">
        <v>11132</v>
      </c>
      <c r="C5325" s="8" t="s">
        <v>11133</v>
      </c>
      <c r="D5325" s="8" t="s">
        <v>11148</v>
      </c>
      <c r="E5325" s="8" t="s">
        <v>11149</v>
      </c>
      <c r="F5325" s="29">
        <v>0.28999999999999998</v>
      </c>
      <c r="G5325" s="29">
        <v>0</v>
      </c>
      <c r="H5325" s="30">
        <v>2.6015999999999999</v>
      </c>
      <c r="I5325" s="30">
        <v>1.0310999999999999</v>
      </c>
      <c r="J5325" s="14">
        <v>9</v>
      </c>
      <c r="K5325" s="14">
        <v>2</v>
      </c>
      <c r="L5325" s="12">
        <v>0.39629999999999999</v>
      </c>
      <c r="M5325" s="7">
        <v>0.28727398999999998</v>
      </c>
      <c r="N5325" s="31">
        <v>0.01</v>
      </c>
      <c r="O5325" s="14">
        <f>IFERROR(VLOOKUP($C5325,'site totals'!$J$2:$K$607,2,FALSE),1)</f>
        <v>108.9521</v>
      </c>
      <c r="P5325" s="32" t="s">
        <v>22</v>
      </c>
      <c r="Q5325" s="12">
        <v>0.96519002600000003</v>
      </c>
      <c r="R5325" s="29">
        <v>0.28999999999999998</v>
      </c>
      <c r="S5325" s="2">
        <f>IF($A5325="site","",VLOOKUP($P5325,margin_ranges!$A$5:$D$10,4,FALSE)/100)</f>
        <v>0.29749999999999999</v>
      </c>
      <c r="T5325" s="6">
        <f>IF(A5325="placement",$J5325*MIN($Q5325,$S5325),"")</f>
        <v>2.6774999999999998</v>
      </c>
      <c r="U5325" s="6">
        <f>IF($A5325="placement",T5325,SUMIF($C$10:$C$6209,$C5325,$T$10:$T$6209))</f>
        <v>2.6774999999999998</v>
      </c>
      <c r="V5325" s="34">
        <f t="shared" si="251"/>
        <v>-1.0563380281690127E-2</v>
      </c>
      <c r="W5325" s="24"/>
      <c r="X5325" s="2" t="str">
        <f>IFERROR(MIN(VLOOKUP($W5325,margin_ranges!$A$5:$D$10,4,FALSE),$Q5325*100)/100,"")</f>
        <v/>
      </c>
      <c r="Y5325" s="6">
        <f t="shared" si="249"/>
        <v>2.6774999999999998</v>
      </c>
      <c r="Z5325" s="6">
        <f>IF($A5325="placement",Y5325,SUMIF($C$10:$C$6209,$C5325,$Y$10:$Y$6209))</f>
        <v>2.6774999999999998</v>
      </c>
      <c r="AA5325" s="29">
        <f t="shared" si="250"/>
        <v>-1.0563380281690127E-2</v>
      </c>
    </row>
    <row r="5326" spans="1:27" hidden="1" x14ac:dyDescent="0.3">
      <c r="A5326" s="8" t="s">
        <v>17</v>
      </c>
      <c r="B5326" s="8" t="s">
        <v>11132</v>
      </c>
      <c r="C5326" s="8" t="s">
        <v>11133</v>
      </c>
      <c r="D5326" s="8" t="s">
        <v>11140</v>
      </c>
      <c r="E5326" s="8" t="s">
        <v>11141</v>
      </c>
      <c r="F5326" s="29">
        <v>0.28999999999999998</v>
      </c>
      <c r="G5326" s="29">
        <v>0</v>
      </c>
      <c r="H5326" s="30">
        <v>1.8146</v>
      </c>
      <c r="I5326" s="30">
        <v>0.72050000000000003</v>
      </c>
      <c r="J5326" s="14">
        <v>11</v>
      </c>
      <c r="K5326" s="14">
        <v>3</v>
      </c>
      <c r="L5326" s="12">
        <v>0.39700000000000002</v>
      </c>
      <c r="M5326" s="7">
        <v>0.50956676999999995</v>
      </c>
      <c r="N5326" s="31">
        <v>0.01</v>
      </c>
      <c r="O5326" s="14">
        <f>IFERROR(VLOOKUP($C5326,'site totals'!$J$2:$K$607,2,FALSE),1)</f>
        <v>108.9521</v>
      </c>
      <c r="P5326" s="32" t="s">
        <v>22</v>
      </c>
      <c r="Q5326" s="12">
        <v>0.98037548640000005</v>
      </c>
      <c r="R5326" s="29">
        <v>0.28999999999999998</v>
      </c>
      <c r="S5326" s="2">
        <f>IF($A5326="site","",VLOOKUP($P5326,margin_ranges!$A$5:$D$10,4,FALSE)/100)</f>
        <v>0.29749999999999999</v>
      </c>
      <c r="T5326" s="6">
        <f>IF(A5326="placement",$J5326*MIN($Q5326,$S5326),"")</f>
        <v>3.2725</v>
      </c>
      <c r="U5326" s="6">
        <f>IF($A5326="placement",T5326,SUMIF($C$10:$C$6209,$C5326,$T$10:$T$6209))</f>
        <v>3.2725</v>
      </c>
      <c r="V5326" s="34">
        <f t="shared" si="251"/>
        <v>-1.0563380281690127E-2</v>
      </c>
      <c r="W5326" s="24"/>
      <c r="X5326" s="2" t="str">
        <f>IFERROR(MIN(VLOOKUP($W5326,margin_ranges!$A$5:$D$10,4,FALSE),$Q5326*100)/100,"")</f>
        <v/>
      </c>
      <c r="Y5326" s="6">
        <f t="shared" si="249"/>
        <v>3.2725</v>
      </c>
      <c r="Z5326" s="6">
        <f>IF($A5326="placement",Y5326,SUMIF($C$10:$C$6209,$C5326,$Y$10:$Y$6209))</f>
        <v>3.2725</v>
      </c>
      <c r="AA5326" s="29">
        <f t="shared" si="250"/>
        <v>-1.0563380281690127E-2</v>
      </c>
    </row>
    <row r="5327" spans="1:27" hidden="1" x14ac:dyDescent="0.3">
      <c r="A5327" s="8" t="s">
        <v>17</v>
      </c>
      <c r="B5327" s="8" t="s">
        <v>11132</v>
      </c>
      <c r="C5327" s="8" t="s">
        <v>11133</v>
      </c>
      <c r="D5327" s="8" t="s">
        <v>11142</v>
      </c>
      <c r="E5327" s="8" t="s">
        <v>11143</v>
      </c>
      <c r="F5327" s="29">
        <v>0.28999999999999998</v>
      </c>
      <c r="G5327" s="29">
        <v>0</v>
      </c>
      <c r="H5327" s="30">
        <v>3.0426000000000002</v>
      </c>
      <c r="I5327" s="30">
        <v>1.5989</v>
      </c>
      <c r="J5327" s="14">
        <v>18</v>
      </c>
      <c r="K5327" s="14">
        <v>5</v>
      </c>
      <c r="L5327" s="12">
        <v>0.52549999999999997</v>
      </c>
      <c r="M5327" s="7">
        <v>0.38429235</v>
      </c>
      <c r="N5327" s="31">
        <v>0.01</v>
      </c>
      <c r="O5327" s="14">
        <f>IFERROR(VLOOKUP($C5327,'site totals'!$J$2:$K$607,2,FALSE),1)</f>
        <v>108.9521</v>
      </c>
      <c r="P5327" s="32" t="s">
        <v>22</v>
      </c>
      <c r="Q5327" s="12">
        <v>0.97397814459999998</v>
      </c>
      <c r="R5327" s="29">
        <v>0.28999999999999998</v>
      </c>
      <c r="S5327" s="2">
        <f>IF($A5327="site","",VLOOKUP($P5327,margin_ranges!$A$5:$D$10,4,FALSE)/100)</f>
        <v>0.29749999999999999</v>
      </c>
      <c r="T5327" s="6">
        <f>IF(A5327="placement",$J5327*MIN($Q5327,$S5327),"")</f>
        <v>5.3549999999999995</v>
      </c>
      <c r="U5327" s="6">
        <f>IF($A5327="placement",T5327,SUMIF($C$10:$C$6209,$C5327,$T$10:$T$6209))</f>
        <v>5.3549999999999995</v>
      </c>
      <c r="V5327" s="34">
        <f t="shared" si="251"/>
        <v>-1.0563380281690127E-2</v>
      </c>
      <c r="W5327" s="24"/>
      <c r="X5327" s="2" t="str">
        <f>IFERROR(MIN(VLOOKUP($W5327,margin_ranges!$A$5:$D$10,4,FALSE),$Q5327*100)/100,"")</f>
        <v/>
      </c>
      <c r="Y5327" s="6">
        <f t="shared" si="249"/>
        <v>5.3549999999999995</v>
      </c>
      <c r="Z5327" s="6">
        <f>IF($A5327="placement",Y5327,SUMIF($C$10:$C$6209,$C5327,$Y$10:$Y$6209))</f>
        <v>5.3549999999999995</v>
      </c>
      <c r="AA5327" s="29">
        <f t="shared" si="250"/>
        <v>-1.0563380281690127E-2</v>
      </c>
    </row>
    <row r="5328" spans="1:27" hidden="1" x14ac:dyDescent="0.3">
      <c r="A5328" s="8" t="s">
        <v>17</v>
      </c>
      <c r="B5328" s="8" t="s">
        <v>11132</v>
      </c>
      <c r="C5328" s="8" t="s">
        <v>11133</v>
      </c>
      <c r="D5328" s="8" t="s">
        <v>11146</v>
      </c>
      <c r="E5328" s="8" t="s">
        <v>11147</v>
      </c>
      <c r="F5328" s="29">
        <v>0.28999999999999998</v>
      </c>
      <c r="G5328" s="29">
        <v>0</v>
      </c>
      <c r="H5328" s="30">
        <v>3.7519</v>
      </c>
      <c r="I5328" s="30">
        <v>1.4366000000000001</v>
      </c>
      <c r="J5328" s="14">
        <v>24</v>
      </c>
      <c r="K5328" s="14">
        <v>6</v>
      </c>
      <c r="L5328" s="12">
        <v>0.38290000000000002</v>
      </c>
      <c r="M5328" s="7">
        <v>0.56022274999999999</v>
      </c>
      <c r="N5328" s="31">
        <v>0.01</v>
      </c>
      <c r="O5328" s="14">
        <f>IFERROR(VLOOKUP($C5328,'site totals'!$J$2:$K$607,2,FALSE),1)</f>
        <v>108.9521</v>
      </c>
      <c r="P5328" s="32" t="s">
        <v>22</v>
      </c>
      <c r="Q5328" s="12">
        <v>0.9821499574</v>
      </c>
      <c r="R5328" s="29">
        <v>0.28999999999999998</v>
      </c>
      <c r="S5328" s="2">
        <f>IF($A5328="site","",VLOOKUP($P5328,margin_ranges!$A$5:$D$10,4,FALSE)/100)</f>
        <v>0.29749999999999999</v>
      </c>
      <c r="T5328" s="6">
        <f>IF(A5328="placement",$J5328*MIN($Q5328,$S5328),"")</f>
        <v>7.14</v>
      </c>
      <c r="U5328" s="6">
        <f>IF($A5328="placement",T5328,SUMIF($C$10:$C$6209,$C5328,$T$10:$T$6209))</f>
        <v>7.14</v>
      </c>
      <c r="V5328" s="34">
        <f t="shared" si="251"/>
        <v>-1.0563380281690127E-2</v>
      </c>
      <c r="W5328" s="24"/>
      <c r="X5328" s="2" t="str">
        <f>IFERROR(MIN(VLOOKUP($W5328,margin_ranges!$A$5:$D$10,4,FALSE),$Q5328*100)/100,"")</f>
        <v/>
      </c>
      <c r="Y5328" s="6">
        <f t="shared" si="249"/>
        <v>7.14</v>
      </c>
      <c r="Z5328" s="6">
        <f>IF($A5328="placement",Y5328,SUMIF($C$10:$C$6209,$C5328,$Y$10:$Y$6209))</f>
        <v>7.14</v>
      </c>
      <c r="AA5328" s="29">
        <f t="shared" si="250"/>
        <v>-1.0563380281690127E-2</v>
      </c>
    </row>
    <row r="5329" spans="1:27" hidden="1" x14ac:dyDescent="0.3">
      <c r="A5329" s="8" t="s">
        <v>17</v>
      </c>
      <c r="B5329" s="8" t="s">
        <v>11132</v>
      </c>
      <c r="C5329" s="8" t="s">
        <v>11133</v>
      </c>
      <c r="D5329" s="8" t="s">
        <v>11134</v>
      </c>
      <c r="E5329" s="8" t="s">
        <v>11135</v>
      </c>
      <c r="F5329" s="29">
        <v>0.3</v>
      </c>
      <c r="G5329" s="29">
        <v>0</v>
      </c>
      <c r="H5329" s="30">
        <v>33.927900000000001</v>
      </c>
      <c r="I5329" s="30">
        <v>3.6856</v>
      </c>
      <c r="J5329" s="14">
        <v>29</v>
      </c>
      <c r="K5329" s="14">
        <v>9</v>
      </c>
      <c r="L5329" s="12">
        <v>0.1086</v>
      </c>
      <c r="M5329" s="7">
        <v>0.26268654000000002</v>
      </c>
      <c r="N5329" s="31">
        <v>0.05</v>
      </c>
      <c r="O5329" s="14">
        <f>IFERROR(VLOOKUP($C5329,'site totals'!$J$2:$K$607,2,FALSE),1)</f>
        <v>108.9521</v>
      </c>
      <c r="P5329" s="32" t="s">
        <v>91</v>
      </c>
      <c r="Q5329" s="12">
        <v>0.80965906990000003</v>
      </c>
      <c r="R5329" s="29">
        <v>0.3</v>
      </c>
      <c r="S5329" s="2">
        <f>IF($A5329="site","",VLOOKUP($P5329,margin_ranges!$A$5:$D$10,4,FALSE)/100)</f>
        <v>0.29749999999999999</v>
      </c>
      <c r="T5329" s="6">
        <f>IF(A5329="placement",$J5329*MIN($Q5329,$S5329),"")</f>
        <v>8.6274999999999995</v>
      </c>
      <c r="U5329" s="6">
        <f>IF($A5329="placement",T5329,SUMIF($C$10:$C$6209,$C5329,$T$10:$T$6209))</f>
        <v>8.6274999999999995</v>
      </c>
      <c r="V5329" s="34">
        <f t="shared" si="251"/>
        <v>3.5714285714287808E-3</v>
      </c>
      <c r="W5329" s="24"/>
      <c r="X5329" s="2" t="str">
        <f>IFERROR(MIN(VLOOKUP($W5329,margin_ranges!$A$5:$D$10,4,FALSE),$Q5329*100)/100,"")</f>
        <v/>
      </c>
      <c r="Y5329" s="6">
        <f t="shared" si="249"/>
        <v>8.6274999999999995</v>
      </c>
      <c r="Z5329" s="6">
        <f>IF($A5329="placement",Y5329,SUMIF($C$10:$C$6209,$C5329,$Y$10:$Y$6209))</f>
        <v>8.6274999999999995</v>
      </c>
      <c r="AA5329" s="29">
        <f t="shared" si="250"/>
        <v>3.5714285714287808E-3</v>
      </c>
    </row>
    <row r="5330" spans="1:27" hidden="1" x14ac:dyDescent="0.3">
      <c r="A5330" s="8" t="s">
        <v>17</v>
      </c>
      <c r="B5330" s="8" t="s">
        <v>11132</v>
      </c>
      <c r="C5330" s="8" t="s">
        <v>11133</v>
      </c>
      <c r="D5330" s="8" t="s">
        <v>11138</v>
      </c>
      <c r="E5330" s="8" t="s">
        <v>11139</v>
      </c>
      <c r="F5330" s="29">
        <v>0.3</v>
      </c>
      <c r="G5330" s="29">
        <v>0</v>
      </c>
      <c r="H5330" s="30">
        <v>25.858000000000001</v>
      </c>
      <c r="I5330" s="30">
        <v>4.5690999999999997</v>
      </c>
      <c r="J5330" s="14">
        <v>54</v>
      </c>
      <c r="K5330" s="14">
        <v>16</v>
      </c>
      <c r="L5330" s="12">
        <v>0.1767</v>
      </c>
      <c r="M5330" s="7">
        <v>0.39066706000000001</v>
      </c>
      <c r="N5330" s="31">
        <v>0.05</v>
      </c>
      <c r="O5330" s="14">
        <f>IFERROR(VLOOKUP($C5330,'site totals'!$J$2:$K$607,2,FALSE),1)</f>
        <v>108.9521</v>
      </c>
      <c r="P5330" s="32" t="s">
        <v>91</v>
      </c>
      <c r="Q5330" s="12">
        <v>0.87201378159999998</v>
      </c>
      <c r="R5330" s="29">
        <v>0.3</v>
      </c>
      <c r="S5330" s="2">
        <f>IF($A5330="site","",VLOOKUP($P5330,margin_ranges!$A$5:$D$10,4,FALSE)/100)</f>
        <v>0.29749999999999999</v>
      </c>
      <c r="T5330" s="6">
        <f>IF(A5330="placement",$J5330*MIN($Q5330,$S5330),"")</f>
        <v>16.064999999999998</v>
      </c>
      <c r="U5330" s="6">
        <f>IF($A5330="placement",T5330,SUMIF($C$10:$C$6209,$C5330,$T$10:$T$6209))</f>
        <v>16.064999999999998</v>
      </c>
      <c r="V5330" s="34">
        <f t="shared" si="251"/>
        <v>3.5714285714287808E-3</v>
      </c>
      <c r="W5330" s="24"/>
      <c r="X5330" s="2" t="str">
        <f>IFERROR(MIN(VLOOKUP($W5330,margin_ranges!$A$5:$D$10,4,FALSE),$Q5330*100)/100,"")</f>
        <v/>
      </c>
      <c r="Y5330" s="6">
        <f t="shared" si="249"/>
        <v>16.064999999999998</v>
      </c>
      <c r="Z5330" s="6">
        <f>IF($A5330="placement",Y5330,SUMIF($C$10:$C$6209,$C5330,$Y$10:$Y$6209))</f>
        <v>16.064999999999998</v>
      </c>
      <c r="AA5330" s="29">
        <f t="shared" si="250"/>
        <v>3.5714285714287808E-3</v>
      </c>
    </row>
    <row r="5331" spans="1:27" hidden="1" x14ac:dyDescent="0.3">
      <c r="A5331" s="8" t="s">
        <v>17</v>
      </c>
      <c r="B5331" s="8" t="s">
        <v>11132</v>
      </c>
      <c r="C5331" s="8" t="s">
        <v>11133</v>
      </c>
      <c r="D5331" s="8" t="s">
        <v>11144</v>
      </c>
      <c r="E5331" s="8" t="s">
        <v>11145</v>
      </c>
      <c r="F5331" s="29">
        <v>0.35</v>
      </c>
      <c r="G5331" s="29">
        <v>0</v>
      </c>
      <c r="H5331" s="30">
        <v>16.6571</v>
      </c>
      <c r="I5331" s="30">
        <v>6.0850999999999997</v>
      </c>
      <c r="J5331" s="14">
        <v>75</v>
      </c>
      <c r="K5331" s="14">
        <v>26</v>
      </c>
      <c r="L5331" s="12">
        <v>0.36530000000000001</v>
      </c>
      <c r="M5331" s="7">
        <v>0.41159615999999999</v>
      </c>
      <c r="N5331" s="31">
        <v>0.05</v>
      </c>
      <c r="O5331" s="14">
        <f>IFERROR(VLOOKUP($C5331,'site totals'!$J$2:$K$607,2,FALSE),1)</f>
        <v>108.9521</v>
      </c>
      <c r="P5331" s="32" t="s">
        <v>91</v>
      </c>
      <c r="Q5331" s="12">
        <v>0.87852170419999998</v>
      </c>
      <c r="R5331" s="29">
        <v>0.35</v>
      </c>
      <c r="S5331" s="2">
        <f>IF($A5331="site","",VLOOKUP($P5331,margin_ranges!$A$5:$D$10,4,FALSE)/100)</f>
        <v>0.29749999999999999</v>
      </c>
      <c r="T5331" s="6">
        <f>IF(A5331="placement",$J5331*MIN($Q5331,$S5331),"")</f>
        <v>22.3125</v>
      </c>
      <c r="U5331" s="6">
        <f>IF($A5331="placement",T5331,SUMIF($C$10:$C$6209,$C5331,$T$10:$T$6209))</f>
        <v>22.3125</v>
      </c>
      <c r="V5331" s="34">
        <f t="shared" si="251"/>
        <v>8.0769230769230704E-2</v>
      </c>
      <c r="W5331" s="24"/>
      <c r="X5331" s="2" t="str">
        <f>IFERROR(MIN(VLOOKUP($W5331,margin_ranges!$A$5:$D$10,4,FALSE),$Q5331*100)/100,"")</f>
        <v/>
      </c>
      <c r="Y5331" s="6">
        <f t="shared" si="249"/>
        <v>22.3125</v>
      </c>
      <c r="Z5331" s="6">
        <f>IF($A5331="placement",Y5331,SUMIF($C$10:$C$6209,$C5331,$Y$10:$Y$6209))</f>
        <v>22.3125</v>
      </c>
      <c r="AA5331" s="29">
        <f t="shared" si="250"/>
        <v>8.0769230769230704E-2</v>
      </c>
    </row>
    <row r="5332" spans="1:27" x14ac:dyDescent="0.3">
      <c r="A5332" s="16" t="s">
        <v>33</v>
      </c>
      <c r="B5332" s="16" t="s">
        <v>11132</v>
      </c>
      <c r="C5332" s="16" t="s">
        <v>11133</v>
      </c>
      <c r="D5332" s="8" t="s">
        <v>34</v>
      </c>
      <c r="E5332" s="16"/>
      <c r="F5332" s="17">
        <v>0.31093251070883399</v>
      </c>
      <c r="G5332" s="17">
        <v>0</v>
      </c>
      <c r="H5332" s="36">
        <v>93.093599999999995</v>
      </c>
      <c r="I5332" s="36">
        <v>20.422799999999999</v>
      </c>
      <c r="J5332" s="22">
        <v>233</v>
      </c>
      <c r="K5332" s="22">
        <v>70</v>
      </c>
      <c r="L5332" s="18">
        <v>0.21940000000000001</v>
      </c>
      <c r="M5332" s="19">
        <v>0.38105931999999998</v>
      </c>
      <c r="N5332" s="20">
        <v>4.0544999999999998E-2</v>
      </c>
      <c r="O5332" s="22">
        <f>IFERROR(VLOOKUP($C5332,'site totals'!$J$2:$K$607,2,FALSE),1)</f>
        <v>108.9521</v>
      </c>
      <c r="P5332" s="21"/>
      <c r="Q5332" s="18">
        <v>0.89359924359999998</v>
      </c>
      <c r="R5332" s="17">
        <v>0.31090000000000001</v>
      </c>
      <c r="S5332" s="18" t="str">
        <f>IF($A5332="site","",VLOOKUP($P5332,margin_ranges!$A$5:$D$10,4,FALSE)/100)</f>
        <v/>
      </c>
      <c r="T5332" s="22" t="str">
        <f>IF(A5332="placement",$J5332*MIN($Q5332,$S5332),"")</f>
        <v/>
      </c>
      <c r="U5332" s="22">
        <f>IF($A5332="placement",T5332,SUMIF($C$10:$C$6209,$C5332,$T$10:$T$6209))</f>
        <v>68.722499999999997</v>
      </c>
      <c r="V5332" s="37">
        <f t="shared" si="251"/>
        <v>2.3151426597982194E-2</v>
      </c>
      <c r="W5332" s="38"/>
      <c r="X5332" s="18" t="str">
        <f>IFERROR(MIN(VLOOKUP($W5332,margin_ranges!$A$5:$D$10,4,FALSE),$Q5332*100)/100,"")</f>
        <v/>
      </c>
      <c r="Y5332" s="6" t="str">
        <f t="shared" si="249"/>
        <v/>
      </c>
      <c r="Z5332" s="6">
        <f>IF($A5332="placement",Y5332,SUMIF($C$10:$C$6209,$C5332,$Y$10:$Y$6209))</f>
        <v>68.722499999999997</v>
      </c>
      <c r="AA5332" s="17">
        <f t="shared" si="250"/>
        <v>2.3151426597982194E-2</v>
      </c>
    </row>
    <row r="5333" spans="1:27" hidden="1" x14ac:dyDescent="0.3">
      <c r="A5333" s="8" t="s">
        <v>17</v>
      </c>
      <c r="B5333" s="8" t="s">
        <v>175</v>
      </c>
      <c r="C5333" s="8" t="s">
        <v>176</v>
      </c>
      <c r="D5333" s="8" t="s">
        <v>181</v>
      </c>
      <c r="E5333" s="8" t="s">
        <v>182</v>
      </c>
      <c r="F5333" s="29">
        <v>0.28999999999999998</v>
      </c>
      <c r="G5333" s="29">
        <v>1</v>
      </c>
      <c r="H5333" s="30">
        <v>131.18209999999999</v>
      </c>
      <c r="I5333" s="30">
        <v>5.7911999999999999</v>
      </c>
      <c r="J5333" s="14">
        <v>59</v>
      </c>
      <c r="K5333" s="14">
        <v>15</v>
      </c>
      <c r="L5333" s="12">
        <v>4.41E-2</v>
      </c>
      <c r="M5333" s="7">
        <v>0.33911837</v>
      </c>
      <c r="N5333" s="31">
        <v>0.01</v>
      </c>
      <c r="O5333" s="14">
        <f>IFERROR(VLOOKUP($C5333,'site totals'!$J$2:$K$607,2,FALSE),1)</f>
        <v>108.4422</v>
      </c>
      <c r="P5333" s="32" t="s">
        <v>22</v>
      </c>
      <c r="Q5333" s="12">
        <v>0.9705117714</v>
      </c>
      <c r="R5333" s="29">
        <v>0.28999999999999998</v>
      </c>
      <c r="S5333" s="2">
        <f>IF($A5333="site","",VLOOKUP($P5333,margin_ranges!$A$5:$D$10,4,FALSE)/100)</f>
        <v>0.29749999999999999</v>
      </c>
      <c r="T5333" s="6">
        <f>IF(A5333="placement",$J5333*MIN($Q5333,$S5333),"")</f>
        <v>17.552499999999998</v>
      </c>
      <c r="U5333" s="6">
        <f>IF($A5333="placement",T5333,SUMIF($C$10:$C$6209,$C5333,$T$10:$T$6209))</f>
        <v>17.552499999999998</v>
      </c>
      <c r="V5333" s="34">
        <f t="shared" si="251"/>
        <v>-1.0563380281690016E-2</v>
      </c>
      <c r="W5333" s="24"/>
      <c r="X5333" s="2" t="str">
        <f>IFERROR(MIN(VLOOKUP($W5333,margin_ranges!$A$5:$D$10,4,FALSE),$Q5333*100)/100,"")</f>
        <v/>
      </c>
      <c r="Y5333" s="6">
        <f t="shared" si="249"/>
        <v>17.552499999999998</v>
      </c>
      <c r="Z5333" s="6">
        <f>IF($A5333="placement",Y5333,SUMIF($C$10:$C$6209,$C5333,$Y$10:$Y$6209))</f>
        <v>17.552499999999998</v>
      </c>
      <c r="AA5333" s="29">
        <f t="shared" si="250"/>
        <v>-1.0563380281690016E-2</v>
      </c>
    </row>
    <row r="5334" spans="1:27" hidden="1" x14ac:dyDescent="0.3">
      <c r="A5334" s="8" t="s">
        <v>17</v>
      </c>
      <c r="B5334" s="8" t="s">
        <v>175</v>
      </c>
      <c r="C5334" s="8" t="s">
        <v>176</v>
      </c>
      <c r="D5334" s="8" t="s">
        <v>179</v>
      </c>
      <c r="E5334" s="8" t="s">
        <v>180</v>
      </c>
      <c r="F5334" s="29">
        <v>0.34</v>
      </c>
      <c r="G5334" s="29">
        <v>1</v>
      </c>
      <c r="H5334" s="30">
        <v>95.258899999999997</v>
      </c>
      <c r="I5334" s="30">
        <v>7.7493999999999996</v>
      </c>
      <c r="J5334" s="14">
        <v>87</v>
      </c>
      <c r="K5334" s="14">
        <v>27</v>
      </c>
      <c r="L5334" s="12">
        <v>8.14E-2</v>
      </c>
      <c r="M5334" s="7">
        <v>0.3733667</v>
      </c>
      <c r="N5334" s="31">
        <v>0.01</v>
      </c>
      <c r="O5334" s="14">
        <f>IFERROR(VLOOKUP($C5334,'site totals'!$J$2:$K$607,2,FALSE),1)</f>
        <v>108.4422</v>
      </c>
      <c r="P5334" s="32" t="s">
        <v>22</v>
      </c>
      <c r="Q5334" s="12">
        <v>0.97321667950000001</v>
      </c>
      <c r="R5334" s="29">
        <v>0.34</v>
      </c>
      <c r="S5334" s="2">
        <f>IF($A5334="site","",VLOOKUP($P5334,margin_ranges!$A$5:$D$10,4,FALSE)/100)</f>
        <v>0.29749999999999999</v>
      </c>
      <c r="T5334" s="6">
        <f>IF(A5334="placement",$J5334*MIN($Q5334,$S5334),"")</f>
        <v>25.8825</v>
      </c>
      <c r="U5334" s="6">
        <f>IF($A5334="placement",T5334,SUMIF($C$10:$C$6209,$C5334,$T$10:$T$6209))</f>
        <v>25.8825</v>
      </c>
      <c r="V5334" s="34">
        <f t="shared" si="251"/>
        <v>6.4393939393939448E-2</v>
      </c>
      <c r="W5334" s="24"/>
      <c r="X5334" s="2" t="str">
        <f>IFERROR(MIN(VLOOKUP($W5334,margin_ranges!$A$5:$D$10,4,FALSE),$Q5334*100)/100,"")</f>
        <v/>
      </c>
      <c r="Y5334" s="6">
        <f t="shared" si="249"/>
        <v>25.8825</v>
      </c>
      <c r="Z5334" s="6">
        <f>IF($A5334="placement",Y5334,SUMIF($C$10:$C$6209,$C5334,$Y$10:$Y$6209))</f>
        <v>25.8825</v>
      </c>
      <c r="AA5334" s="17">
        <f t="shared" si="250"/>
        <v>6.4393939393939448E-2</v>
      </c>
    </row>
    <row r="5335" spans="1:27" hidden="1" x14ac:dyDescent="0.3">
      <c r="A5335" s="8" t="s">
        <v>17</v>
      </c>
      <c r="B5335" s="8" t="s">
        <v>175</v>
      </c>
      <c r="C5335" s="8" t="s">
        <v>176</v>
      </c>
      <c r="D5335" s="8" t="s">
        <v>177</v>
      </c>
      <c r="E5335" s="8" t="s">
        <v>178</v>
      </c>
      <c r="F5335" s="29">
        <v>0.33999999999999903</v>
      </c>
      <c r="G5335" s="29">
        <v>1</v>
      </c>
      <c r="H5335" s="30">
        <v>95.228899999999996</v>
      </c>
      <c r="I5335" s="30">
        <v>7.6036999999999999</v>
      </c>
      <c r="J5335" s="14">
        <v>87</v>
      </c>
      <c r="K5335" s="14">
        <v>26</v>
      </c>
      <c r="L5335" s="12">
        <v>7.9799999999999996E-2</v>
      </c>
      <c r="M5335" s="7">
        <v>0.37989140999999998</v>
      </c>
      <c r="N5335" s="31">
        <v>0.01</v>
      </c>
      <c r="O5335" s="14">
        <f>IFERROR(VLOOKUP($C5335,'site totals'!$J$2:$K$607,2,FALSE),1)</f>
        <v>108.4422</v>
      </c>
      <c r="P5335" s="32" t="s">
        <v>22</v>
      </c>
      <c r="Q5335" s="12">
        <v>0.97367668799999996</v>
      </c>
      <c r="R5335" s="29">
        <v>0.34</v>
      </c>
      <c r="S5335" s="2">
        <f>IF($A5335="site","",VLOOKUP($P5335,margin_ranges!$A$5:$D$10,4,FALSE)/100)</f>
        <v>0.29749999999999999</v>
      </c>
      <c r="T5335" s="6">
        <f>IF(A5335="placement",$J5335*MIN($Q5335,$S5335),"")</f>
        <v>25.8825</v>
      </c>
      <c r="U5335" s="6">
        <f>IF($A5335="placement",T5335,SUMIF($C$10:$C$6209,$C5335,$T$10:$T$6209))</f>
        <v>25.8825</v>
      </c>
      <c r="V5335" s="34">
        <f t="shared" si="251"/>
        <v>6.4393939393939448E-2</v>
      </c>
      <c r="W5335" s="24"/>
      <c r="X5335" s="2" t="str">
        <f>IFERROR(MIN(VLOOKUP($W5335,margin_ranges!$A$5:$D$10,4,FALSE),$Q5335*100)/100,"")</f>
        <v/>
      </c>
      <c r="Y5335" s="6">
        <f t="shared" si="249"/>
        <v>25.8825</v>
      </c>
      <c r="Z5335" s="6">
        <f>IF($A5335="placement",Y5335,SUMIF($C$10:$C$6209,$C5335,$Y$10:$Y$6209))</f>
        <v>25.8825</v>
      </c>
      <c r="AA5335" s="29">
        <f t="shared" si="250"/>
        <v>6.4393939393939448E-2</v>
      </c>
    </row>
    <row r="5336" spans="1:27" x14ac:dyDescent="0.3">
      <c r="A5336" s="16" t="s">
        <v>33</v>
      </c>
      <c r="B5336" s="16" t="s">
        <v>175</v>
      </c>
      <c r="C5336" s="16" t="s">
        <v>176</v>
      </c>
      <c r="D5336" s="8" t="s">
        <v>34</v>
      </c>
      <c r="E5336" s="16"/>
      <c r="F5336" s="17">
        <v>0.32732287799399101</v>
      </c>
      <c r="G5336" s="17">
        <v>1</v>
      </c>
      <c r="H5336" s="36">
        <v>321.68619999999999</v>
      </c>
      <c r="I5336" s="36">
        <v>21.144400000000001</v>
      </c>
      <c r="J5336" s="22">
        <v>232</v>
      </c>
      <c r="K5336" s="22">
        <v>68</v>
      </c>
      <c r="L5336" s="18">
        <v>6.5699999999999995E-2</v>
      </c>
      <c r="M5336" s="19">
        <v>0.36633279000000002</v>
      </c>
      <c r="N5336" s="20">
        <v>0.01</v>
      </c>
      <c r="O5336" s="22">
        <f>IFERROR(VLOOKUP($C5336,'site totals'!$J$2:$K$607,2,FALSE),1)</f>
        <v>108.4422</v>
      </c>
      <c r="P5336" s="21"/>
      <c r="Q5336" s="18">
        <v>0.97270241660000001</v>
      </c>
      <c r="R5336" s="17">
        <v>0.32729999999999998</v>
      </c>
      <c r="S5336" s="18" t="str">
        <f>IF($A5336="site","",VLOOKUP($P5336,margin_ranges!$A$5:$D$10,4,FALSE)/100)</f>
        <v/>
      </c>
      <c r="T5336" s="22" t="str">
        <f>IF(A5336="placement",$J5336*MIN($Q5336,$S5336),"")</f>
        <v/>
      </c>
      <c r="U5336" s="22">
        <f>IF($A5336="placement",T5336,SUMIF($C$10:$C$6209,$C5336,$T$10:$T$6209))</f>
        <v>69.317499999999995</v>
      </c>
      <c r="V5336" s="37">
        <f t="shared" si="251"/>
        <v>4.2392853298339528E-2</v>
      </c>
      <c r="W5336" s="38"/>
      <c r="X5336" s="18" t="str">
        <f>IFERROR(MIN(VLOOKUP($W5336,margin_ranges!$A$5:$D$10,4,FALSE),$Q5336*100)/100,"")</f>
        <v/>
      </c>
      <c r="Y5336" s="6" t="str">
        <f t="shared" si="249"/>
        <v/>
      </c>
      <c r="Z5336" s="6">
        <f>IF($A5336="placement",Y5336,SUMIF($C$10:$C$6209,$C5336,$Y$10:$Y$6209))</f>
        <v>69.317499999999995</v>
      </c>
      <c r="AA5336" s="17">
        <f t="shared" si="250"/>
        <v>4.2392853298339528E-2</v>
      </c>
    </row>
    <row r="5337" spans="1:27" hidden="1" x14ac:dyDescent="0.3">
      <c r="A5337" s="8" t="s">
        <v>17</v>
      </c>
      <c r="B5337" s="8" t="s">
        <v>5079</v>
      </c>
      <c r="C5337" s="8" t="s">
        <v>5080</v>
      </c>
      <c r="D5337" s="8" t="s">
        <v>5081</v>
      </c>
      <c r="E5337" s="8" t="s">
        <v>5082</v>
      </c>
      <c r="F5337" s="29">
        <v>0.25</v>
      </c>
      <c r="G5337" s="29">
        <v>0</v>
      </c>
      <c r="H5337" s="30">
        <v>33.312100000000001</v>
      </c>
      <c r="I5337" s="30">
        <v>1.9328000000000001</v>
      </c>
      <c r="J5337" s="14">
        <v>81</v>
      </c>
      <c r="K5337" s="14">
        <v>20</v>
      </c>
      <c r="L5337" s="12">
        <v>5.8000000000000003E-2</v>
      </c>
      <c r="M5337" s="7">
        <v>1.39620459</v>
      </c>
      <c r="N5337" s="31">
        <v>1</v>
      </c>
      <c r="O5337" s="14">
        <f>IFERROR(VLOOKUP($C5337,'site totals'!$J$2:$K$607,2,FALSE),1)</f>
        <v>107.8322</v>
      </c>
      <c r="P5337" s="32" t="s">
        <v>91</v>
      </c>
      <c r="Q5337" s="12">
        <v>0.2837725881</v>
      </c>
      <c r="R5337" s="29">
        <v>0.25</v>
      </c>
      <c r="S5337" s="2">
        <f>IF($A5337="site","",VLOOKUP($P5337,margin_ranges!$A$5:$D$10,4,FALSE)/100)</f>
        <v>0.29749999999999999</v>
      </c>
      <c r="T5337" s="6">
        <f>IF(A5337="placement",$J5337*MIN($Q5337,$S5337),"")</f>
        <v>22.985579636099999</v>
      </c>
      <c r="U5337" s="6">
        <f>IF($A5337="placement",T5337,SUMIF($C$10:$C$6209,$C5337,$T$10:$T$6209))</f>
        <v>22.985579636099999</v>
      </c>
      <c r="V5337" s="34">
        <f t="shared" si="251"/>
        <v>-4.503011746666663E-2</v>
      </c>
      <c r="W5337" s="24"/>
      <c r="X5337" s="2" t="str">
        <f>IFERROR(MIN(VLOOKUP($W5337,margin_ranges!$A$5:$D$10,4,FALSE),$Q5337*100)/100,"")</f>
        <v/>
      </c>
      <c r="Y5337" s="6">
        <f t="shared" si="249"/>
        <v>22.985579636099999</v>
      </c>
      <c r="Z5337" s="6">
        <f>IF($A5337="placement",Y5337,SUMIF($C$10:$C$6209,$C5337,$Y$10:$Y$6209))</f>
        <v>22.985579636099999</v>
      </c>
      <c r="AA5337" s="29">
        <f t="shared" si="250"/>
        <v>-4.503011746666663E-2</v>
      </c>
    </row>
    <row r="5338" spans="1:27" hidden="1" x14ac:dyDescent="0.3">
      <c r="A5338" s="8" t="s">
        <v>17</v>
      </c>
      <c r="B5338" s="8" t="s">
        <v>5079</v>
      </c>
      <c r="C5338" s="8" t="s">
        <v>5080</v>
      </c>
      <c r="D5338" s="8" t="s">
        <v>5083</v>
      </c>
      <c r="E5338" s="8" t="s">
        <v>5084</v>
      </c>
      <c r="F5338" s="29">
        <v>0.249999999999999</v>
      </c>
      <c r="G5338" s="29">
        <v>1</v>
      </c>
      <c r="H5338" s="30">
        <v>36.073700000000002</v>
      </c>
      <c r="I5338" s="30">
        <v>2.1456</v>
      </c>
      <c r="J5338" s="14">
        <v>89</v>
      </c>
      <c r="K5338" s="14">
        <v>22</v>
      </c>
      <c r="L5338" s="12">
        <v>5.9499999999999997E-2</v>
      </c>
      <c r="M5338" s="7">
        <v>1.37704907</v>
      </c>
      <c r="N5338" s="31">
        <v>1</v>
      </c>
      <c r="O5338" s="14">
        <f>IFERROR(VLOOKUP($C5338,'site totals'!$J$2:$K$607,2,FALSE),1)</f>
        <v>107.8322</v>
      </c>
      <c r="P5338" s="32" t="s">
        <v>91</v>
      </c>
      <c r="Q5338" s="12">
        <v>0.27380946620000002</v>
      </c>
      <c r="R5338" s="29">
        <v>0.25</v>
      </c>
      <c r="S5338" s="2">
        <f>IF($A5338="site","",VLOOKUP($P5338,margin_ranges!$A$5:$D$10,4,FALSE)/100)</f>
        <v>0.29749999999999999</v>
      </c>
      <c r="T5338" s="6">
        <f>IF(A5338="placement",$J5338*MIN($Q5338,$S5338),"")</f>
        <v>24.369042491800002</v>
      </c>
      <c r="U5338" s="6">
        <f>IF($A5338="placement",T5338,SUMIF($C$10:$C$6209,$C5338,$T$10:$T$6209))</f>
        <v>24.369042491800002</v>
      </c>
      <c r="V5338" s="34">
        <f t="shared" si="251"/>
        <v>-3.174595493333332E-2</v>
      </c>
      <c r="W5338" s="24"/>
      <c r="X5338" s="2" t="str">
        <f>IFERROR(MIN(VLOOKUP($W5338,margin_ranges!$A$5:$D$10,4,FALSE),$Q5338*100)/100,"")</f>
        <v/>
      </c>
      <c r="Y5338" s="6">
        <f t="shared" si="249"/>
        <v>24.369042491800002</v>
      </c>
      <c r="Z5338" s="6">
        <f>IF($A5338="placement",Y5338,SUMIF($C$10:$C$6209,$C5338,$Y$10:$Y$6209))</f>
        <v>24.369042491800002</v>
      </c>
      <c r="AA5338" s="29">
        <f t="shared" si="250"/>
        <v>-3.174595493333332E-2</v>
      </c>
    </row>
    <row r="5339" spans="1:27" hidden="1" x14ac:dyDescent="0.3">
      <c r="A5339" s="8" t="s">
        <v>17</v>
      </c>
      <c r="B5339" s="8" t="s">
        <v>5079</v>
      </c>
      <c r="C5339" s="8" t="s">
        <v>5080</v>
      </c>
      <c r="D5339" s="8" t="s">
        <v>5085</v>
      </c>
      <c r="E5339" s="8" t="s">
        <v>5086</v>
      </c>
      <c r="F5339" s="29">
        <v>0.22557819335273699</v>
      </c>
      <c r="G5339" s="29">
        <v>1</v>
      </c>
      <c r="H5339" s="30">
        <v>37.656999999999996</v>
      </c>
      <c r="I5339" s="30">
        <v>1.5869</v>
      </c>
      <c r="J5339" s="14">
        <v>61</v>
      </c>
      <c r="K5339" s="14">
        <v>14</v>
      </c>
      <c r="L5339" s="12">
        <v>4.2099999999999999E-2</v>
      </c>
      <c r="M5339" s="7">
        <v>1.29128595</v>
      </c>
      <c r="N5339" s="31">
        <v>1</v>
      </c>
      <c r="O5339" s="14">
        <f>IFERROR(VLOOKUP($C5339,'site totals'!$J$2:$K$607,2,FALSE),1)</f>
        <v>107.8322</v>
      </c>
      <c r="P5339" s="32" t="s">
        <v>91</v>
      </c>
      <c r="Q5339" s="12">
        <v>0.22557819339999999</v>
      </c>
      <c r="R5339" s="29">
        <v>0.25</v>
      </c>
      <c r="S5339" s="2">
        <f>IF($A5339="site","",VLOOKUP($P5339,margin_ranges!$A$5:$D$10,4,FALSE)/100)</f>
        <v>0.29749999999999999</v>
      </c>
      <c r="T5339" s="6">
        <f>IF(A5339="placement",$J5339*MIN($Q5339,$S5339),"")</f>
        <v>13.760269797399999</v>
      </c>
      <c r="U5339" s="6">
        <f>IF($A5339="placement",T5339,SUMIF($C$10:$C$6209,$C5339,$T$10:$T$6209))</f>
        <v>13.760269797399999</v>
      </c>
      <c r="V5339" s="34">
        <f t="shared" si="251"/>
        <v>3.2562408800000053E-2</v>
      </c>
      <c r="W5339" s="24"/>
      <c r="X5339" s="2" t="str">
        <f>IFERROR(MIN(VLOOKUP($W5339,margin_ranges!$A$5:$D$10,4,FALSE),$Q5339*100)/100,"")</f>
        <v/>
      </c>
      <c r="Y5339" s="6">
        <f t="shared" si="249"/>
        <v>13.760269797399999</v>
      </c>
      <c r="Z5339" s="6">
        <f>IF($A5339="placement",Y5339,SUMIF($C$10:$C$6209,$C5339,$Y$10:$Y$6209))</f>
        <v>13.760269797399999</v>
      </c>
      <c r="AA5339" s="29">
        <f t="shared" si="250"/>
        <v>3.2562408800000053E-2</v>
      </c>
    </row>
    <row r="5340" spans="1:27" x14ac:dyDescent="0.3">
      <c r="A5340" s="16" t="s">
        <v>33</v>
      </c>
      <c r="B5340" s="16" t="s">
        <v>5079</v>
      </c>
      <c r="C5340" s="16" t="s">
        <v>5080</v>
      </c>
      <c r="D5340" s="8" t="s">
        <v>34</v>
      </c>
      <c r="E5340" s="16"/>
      <c r="F5340" s="17">
        <v>0.25</v>
      </c>
      <c r="G5340" s="17">
        <v>0.64964175999999996</v>
      </c>
      <c r="H5340" s="36">
        <v>107.0429</v>
      </c>
      <c r="I5340" s="36">
        <v>5.6653000000000002</v>
      </c>
      <c r="J5340" s="22">
        <v>231</v>
      </c>
      <c r="K5340" s="22">
        <v>56</v>
      </c>
      <c r="L5340" s="18">
        <v>5.2900000000000003E-2</v>
      </c>
      <c r="M5340" s="19">
        <v>1.3595607300000001</v>
      </c>
      <c r="N5340" s="20">
        <v>1</v>
      </c>
      <c r="O5340" s="22">
        <f>IFERROR(VLOOKUP($C5340,'site totals'!$J$2:$K$607,2,FALSE),1)</f>
        <v>107.8322</v>
      </c>
      <c r="P5340" s="21"/>
      <c r="Q5340" s="18">
        <v>0.26446831279999999</v>
      </c>
      <c r="R5340" s="17">
        <v>0.25</v>
      </c>
      <c r="S5340" s="18" t="str">
        <f>IF($A5340="site","",VLOOKUP($P5340,margin_ranges!$A$5:$D$10,4,FALSE)/100)</f>
        <v/>
      </c>
      <c r="T5340" s="22" t="str">
        <f>IF(A5340="placement",$J5340*MIN($Q5340,$S5340),"")</f>
        <v/>
      </c>
      <c r="U5340" s="22">
        <f>IF($A5340="placement",T5340,SUMIF($C$10:$C$6209,$C5340,$T$10:$T$6209))</f>
        <v>61.1148919253</v>
      </c>
      <c r="V5340" s="37">
        <f t="shared" si="251"/>
        <v>-1.9422175615007253E-2</v>
      </c>
      <c r="W5340" s="38"/>
      <c r="X5340" s="18" t="str">
        <f>IFERROR(MIN(VLOOKUP($W5340,margin_ranges!$A$5:$D$10,4,FALSE),$Q5340*100)/100,"")</f>
        <v/>
      </c>
      <c r="Y5340" s="6" t="str">
        <f t="shared" si="249"/>
        <v/>
      </c>
      <c r="Z5340" s="6">
        <f>IF($A5340="placement",Y5340,SUMIF($C$10:$C$6209,$C5340,$Y$10:$Y$6209))</f>
        <v>61.1148919253</v>
      </c>
      <c r="AA5340" s="17">
        <f t="shared" si="250"/>
        <v>-1.9422175615007253E-2</v>
      </c>
    </row>
    <row r="5341" spans="1:27" hidden="1" x14ac:dyDescent="0.3">
      <c r="A5341" s="8" t="s">
        <v>17</v>
      </c>
      <c r="B5341" s="8" t="s">
        <v>11418</v>
      </c>
      <c r="C5341" s="8" t="s">
        <v>11419</v>
      </c>
      <c r="D5341" s="8" t="s">
        <v>11420</v>
      </c>
      <c r="E5341" s="8" t="s">
        <v>6205</v>
      </c>
      <c r="F5341" s="29">
        <v>0.28999999999999998</v>
      </c>
      <c r="G5341" s="29">
        <v>0</v>
      </c>
      <c r="H5341" s="30">
        <v>5.7790999999999997</v>
      </c>
      <c r="I5341" s="30">
        <v>3.4773000000000001</v>
      </c>
      <c r="J5341" s="14">
        <v>75</v>
      </c>
      <c r="K5341" s="14">
        <v>19</v>
      </c>
      <c r="L5341" s="12">
        <v>0.60170000000000001</v>
      </c>
      <c r="M5341" s="7">
        <v>0.72241896000000005</v>
      </c>
      <c r="N5341" s="31">
        <v>0.2</v>
      </c>
      <c r="O5341" s="14">
        <f>IFERROR(VLOOKUP($C5341,'site totals'!$J$2:$K$607,2,FALSE),1)</f>
        <v>107.81</v>
      </c>
      <c r="P5341" s="32" t="s">
        <v>22</v>
      </c>
      <c r="Q5341" s="12">
        <v>0.72315233960000003</v>
      </c>
      <c r="R5341" s="29">
        <v>0.28999999999999998</v>
      </c>
      <c r="S5341" s="2">
        <f>IF($A5341="site","",VLOOKUP($P5341,margin_ranges!$A$5:$D$10,4,FALSE)/100)</f>
        <v>0.29749999999999999</v>
      </c>
      <c r="T5341" s="6">
        <f>IF(A5341="placement",$J5341*MIN($Q5341,$S5341),"")</f>
        <v>22.3125</v>
      </c>
      <c r="U5341" s="6">
        <f>IF($A5341="placement",T5341,SUMIF($C$10:$C$6209,$C5341,$T$10:$T$6209))</f>
        <v>22.3125</v>
      </c>
      <c r="V5341" s="34">
        <f t="shared" si="251"/>
        <v>-1.0563380281690127E-2</v>
      </c>
      <c r="W5341" s="24"/>
      <c r="X5341" s="2" t="str">
        <f>IFERROR(MIN(VLOOKUP($W5341,margin_ranges!$A$5:$D$10,4,FALSE),$Q5341*100)/100,"")</f>
        <v/>
      </c>
      <c r="Y5341" s="6">
        <f t="shared" si="249"/>
        <v>22.3125</v>
      </c>
      <c r="Z5341" s="6">
        <f>IF($A5341="placement",Y5341,SUMIF($C$10:$C$6209,$C5341,$Y$10:$Y$6209))</f>
        <v>22.3125</v>
      </c>
      <c r="AA5341" s="29">
        <f t="shared" si="250"/>
        <v>-1.0563380281690127E-2</v>
      </c>
    </row>
    <row r="5342" spans="1:27" hidden="1" x14ac:dyDescent="0.3">
      <c r="A5342" s="8" t="s">
        <v>17</v>
      </c>
      <c r="B5342" s="8" t="s">
        <v>11418</v>
      </c>
      <c r="C5342" s="8" t="s">
        <v>11419</v>
      </c>
      <c r="D5342" s="8" t="s">
        <v>11422</v>
      </c>
      <c r="E5342" s="8" t="s">
        <v>6229</v>
      </c>
      <c r="F5342" s="29">
        <v>0.28999999999999998</v>
      </c>
      <c r="G5342" s="29">
        <v>0</v>
      </c>
      <c r="H5342" s="30">
        <v>5.0838000000000001</v>
      </c>
      <c r="I5342" s="30">
        <v>3.7294999999999998</v>
      </c>
      <c r="J5342" s="14">
        <v>117</v>
      </c>
      <c r="K5342" s="14">
        <v>29</v>
      </c>
      <c r="L5342" s="12">
        <v>0.73360000000000003</v>
      </c>
      <c r="M5342" s="7">
        <v>1.04216957</v>
      </c>
      <c r="N5342" s="31">
        <v>0.2</v>
      </c>
      <c r="O5342" s="14">
        <f>IFERROR(VLOOKUP($C5342,'site totals'!$J$2:$K$607,2,FALSE),1)</f>
        <v>107.81</v>
      </c>
      <c r="P5342" s="32" t="s">
        <v>22</v>
      </c>
      <c r="Q5342" s="12">
        <v>0.80809265129999996</v>
      </c>
      <c r="R5342" s="29">
        <v>0.28999999999999998</v>
      </c>
      <c r="S5342" s="2">
        <f>IF($A5342="site","",VLOOKUP($P5342,margin_ranges!$A$5:$D$10,4,FALSE)/100)</f>
        <v>0.29749999999999999</v>
      </c>
      <c r="T5342" s="6">
        <f>IF(A5342="placement",$J5342*MIN($Q5342,$S5342),"")</f>
        <v>34.807499999999997</v>
      </c>
      <c r="U5342" s="6">
        <f>IF($A5342="placement",T5342,SUMIF($C$10:$C$6209,$C5342,$T$10:$T$6209))</f>
        <v>34.807499999999997</v>
      </c>
      <c r="V5342" s="34">
        <f t="shared" si="251"/>
        <v>-1.0563380281690127E-2</v>
      </c>
      <c r="W5342" s="24"/>
      <c r="X5342" s="2" t="str">
        <f>IFERROR(MIN(VLOOKUP($W5342,margin_ranges!$A$5:$D$10,4,FALSE),$Q5342*100)/100,"")</f>
        <v/>
      </c>
      <c r="Y5342" s="6">
        <f t="shared" si="249"/>
        <v>34.807499999999997</v>
      </c>
      <c r="Z5342" s="6">
        <f>IF($A5342="placement",Y5342,SUMIF($C$10:$C$6209,$C5342,$Y$10:$Y$6209))</f>
        <v>34.807499999999997</v>
      </c>
      <c r="AA5342" s="29">
        <f t="shared" si="250"/>
        <v>-1.0563380281690127E-2</v>
      </c>
    </row>
    <row r="5343" spans="1:27" hidden="1" x14ac:dyDescent="0.3">
      <c r="A5343" s="8" t="s">
        <v>17</v>
      </c>
      <c r="B5343" s="8" t="s">
        <v>11418</v>
      </c>
      <c r="C5343" s="8" t="s">
        <v>11419</v>
      </c>
      <c r="D5343" s="8" t="s">
        <v>11423</v>
      </c>
      <c r="E5343" s="8" t="s">
        <v>6199</v>
      </c>
      <c r="F5343" s="29">
        <v>0.28999999999999998</v>
      </c>
      <c r="G5343" s="29">
        <v>0</v>
      </c>
      <c r="H5343" s="30">
        <v>0.80959999999999999</v>
      </c>
      <c r="I5343" s="30">
        <v>0.32340000000000002</v>
      </c>
      <c r="J5343" s="14">
        <v>7</v>
      </c>
      <c r="K5343" s="14">
        <v>2</v>
      </c>
      <c r="L5343" s="12">
        <v>0.39939999999999998</v>
      </c>
      <c r="M5343" s="7">
        <v>0.75564390999999997</v>
      </c>
      <c r="N5343" s="31">
        <v>0.2</v>
      </c>
      <c r="O5343" s="14">
        <f>IFERROR(VLOOKUP($C5343,'site totals'!$J$2:$K$607,2,FALSE),1)</f>
        <v>107.81</v>
      </c>
      <c r="P5343" s="32" t="s">
        <v>22</v>
      </c>
      <c r="Q5343" s="12">
        <v>0.73532507020000004</v>
      </c>
      <c r="R5343" s="29">
        <v>0.28999999999999998</v>
      </c>
      <c r="S5343" s="2">
        <f>IF($A5343="site","",VLOOKUP($P5343,margin_ranges!$A$5:$D$10,4,FALSE)/100)</f>
        <v>0.29749999999999999</v>
      </c>
      <c r="T5343" s="6">
        <f>IF(A5343="placement",$J5343*MIN($Q5343,$S5343),"")</f>
        <v>2.0825</v>
      </c>
      <c r="U5343" s="6">
        <f>IF($A5343="placement",T5343,SUMIF($C$10:$C$6209,$C5343,$T$10:$T$6209))</f>
        <v>2.0825</v>
      </c>
      <c r="V5343" s="34">
        <f t="shared" si="251"/>
        <v>-1.0563380281690016E-2</v>
      </c>
      <c r="W5343" s="24"/>
      <c r="X5343" s="2" t="str">
        <f>IFERROR(MIN(VLOOKUP($W5343,margin_ranges!$A$5:$D$10,4,FALSE),$Q5343*100)/100,"")</f>
        <v/>
      </c>
      <c r="Y5343" s="6">
        <f t="shared" si="249"/>
        <v>2.0825</v>
      </c>
      <c r="Z5343" s="6">
        <f>IF($A5343="placement",Y5343,SUMIF($C$10:$C$6209,$C5343,$Y$10:$Y$6209))</f>
        <v>2.0825</v>
      </c>
      <c r="AA5343" s="29">
        <f t="shared" si="250"/>
        <v>-1.0563380281690016E-2</v>
      </c>
    </row>
    <row r="5344" spans="1:27" hidden="1" x14ac:dyDescent="0.3">
      <c r="A5344" s="8" t="s">
        <v>17</v>
      </c>
      <c r="B5344" s="8" t="s">
        <v>11418</v>
      </c>
      <c r="C5344" s="8" t="s">
        <v>11419</v>
      </c>
      <c r="D5344" s="8" t="s">
        <v>11421</v>
      </c>
      <c r="E5344" s="8" t="s">
        <v>10724</v>
      </c>
      <c r="F5344" s="29">
        <v>0.28999999999999998</v>
      </c>
      <c r="G5344" s="29">
        <v>0</v>
      </c>
      <c r="H5344" s="30">
        <v>2.2138</v>
      </c>
      <c r="I5344" s="30">
        <v>1.2810999999999999</v>
      </c>
      <c r="J5344" s="14">
        <v>31</v>
      </c>
      <c r="K5344" s="14">
        <v>8</v>
      </c>
      <c r="L5344" s="12">
        <v>0.57869999999999999</v>
      </c>
      <c r="M5344" s="7">
        <v>0.81063841999999997</v>
      </c>
      <c r="N5344" s="31">
        <v>0.2</v>
      </c>
      <c r="O5344" s="14">
        <f>IFERROR(VLOOKUP($C5344,'site totals'!$J$2:$K$607,2,FALSE),1)</f>
        <v>107.81</v>
      </c>
      <c r="P5344" s="32" t="s">
        <v>22</v>
      </c>
      <c r="Q5344" s="12">
        <v>0.75328087600000004</v>
      </c>
      <c r="R5344" s="29">
        <v>0.28999999999999998</v>
      </c>
      <c r="S5344" s="2">
        <f>IF($A5344="site","",VLOOKUP($P5344,margin_ranges!$A$5:$D$10,4,FALSE)/100)</f>
        <v>0.29749999999999999</v>
      </c>
      <c r="T5344" s="6">
        <f>IF(A5344="placement",$J5344*MIN($Q5344,$S5344),"")</f>
        <v>9.2225000000000001</v>
      </c>
      <c r="U5344" s="6">
        <f>IF($A5344="placement",T5344,SUMIF($C$10:$C$6209,$C5344,$T$10:$T$6209))</f>
        <v>9.2225000000000001</v>
      </c>
      <c r="V5344" s="34">
        <f t="shared" si="251"/>
        <v>-1.0563380281690016E-2</v>
      </c>
      <c r="W5344" s="24"/>
      <c r="X5344" s="2" t="str">
        <f>IFERROR(MIN(VLOOKUP($W5344,margin_ranges!$A$5:$D$10,4,FALSE),$Q5344*100)/100,"")</f>
        <v/>
      </c>
      <c r="Y5344" s="6">
        <f t="shared" ref="Y5344:Y5407" si="252">IF(A5344="placement",IF($X5344="",$T5344,$J5344*MIN($Q5344,$X5344)),"")</f>
        <v>9.2225000000000001</v>
      </c>
      <c r="Z5344" s="6">
        <f>IF($A5344="placement",Y5344,SUMIF($C$10:$C$6209,$C5344,$Y$10:$Y$6209))</f>
        <v>9.2225000000000001</v>
      </c>
      <c r="AA5344" s="29">
        <f t="shared" ref="AA5344:AA5407" si="253">($J5344-$Z5344)/($J5344*(1-$R5344))-1</f>
        <v>-1.0563380281690016E-2</v>
      </c>
    </row>
    <row r="5345" spans="1:27" x14ac:dyDescent="0.3">
      <c r="A5345" s="16" t="s">
        <v>33</v>
      </c>
      <c r="B5345" s="16" t="s">
        <v>11418</v>
      </c>
      <c r="C5345" s="16" t="s">
        <v>11419</v>
      </c>
      <c r="D5345" s="8" t="s">
        <v>34</v>
      </c>
      <c r="E5345" s="16"/>
      <c r="F5345" s="17">
        <v>0.28990101103793697</v>
      </c>
      <c r="G5345" s="17">
        <v>0</v>
      </c>
      <c r="H5345" s="36">
        <v>19.551200000000001</v>
      </c>
      <c r="I5345" s="36">
        <v>8.8483999999999998</v>
      </c>
      <c r="J5345" s="22">
        <v>231</v>
      </c>
      <c r="K5345" s="22">
        <v>58</v>
      </c>
      <c r="L5345" s="18">
        <v>0.4526</v>
      </c>
      <c r="M5345" s="19">
        <v>0.87029875999999995</v>
      </c>
      <c r="N5345" s="20">
        <v>0.19958000000000001</v>
      </c>
      <c r="O5345" s="22">
        <f>IFERROR(VLOOKUP($C5345,'site totals'!$J$2:$K$607,2,FALSE),1)</f>
        <v>107.81</v>
      </c>
      <c r="P5345" s="21"/>
      <c r="Q5345" s="18">
        <v>0.77067645250000005</v>
      </c>
      <c r="R5345" s="17">
        <v>0.28989999999999999</v>
      </c>
      <c r="S5345" s="18" t="str">
        <f>IF($A5345="site","",VLOOKUP($P5345,margin_ranges!$A$5:$D$10,4,FALSE)/100)</f>
        <v/>
      </c>
      <c r="T5345" s="22" t="str">
        <f>IF(A5345="placement",$J5345*MIN($Q5345,$S5345),"")</f>
        <v/>
      </c>
      <c r="U5345" s="22">
        <f>IF($A5345="placement",T5345,SUMIF($C$10:$C$6209,$C5345,$T$10:$T$6209))</f>
        <v>68.424999999999997</v>
      </c>
      <c r="V5345" s="37">
        <f t="shared" si="251"/>
        <v>-8.8890595861444988E-3</v>
      </c>
      <c r="W5345" s="38"/>
      <c r="X5345" s="18" t="str">
        <f>IFERROR(MIN(VLOOKUP($W5345,margin_ranges!$A$5:$D$10,4,FALSE),$Q5345*100)/100,"")</f>
        <v/>
      </c>
      <c r="Y5345" s="6" t="str">
        <f t="shared" si="252"/>
        <v/>
      </c>
      <c r="Z5345" s="6">
        <f>IF($A5345="placement",Y5345,SUMIF($C$10:$C$6209,$C5345,$Y$10:$Y$6209))</f>
        <v>68.424999999999997</v>
      </c>
      <c r="AA5345" s="17">
        <f t="shared" si="253"/>
        <v>-8.8890595861444988E-3</v>
      </c>
    </row>
    <row r="5346" spans="1:27" hidden="1" x14ac:dyDescent="0.3">
      <c r="A5346" s="8" t="s">
        <v>17</v>
      </c>
      <c r="B5346" s="8" t="s">
        <v>9188</v>
      </c>
      <c r="C5346" s="8" t="s">
        <v>9189</v>
      </c>
      <c r="D5346" s="8" t="s">
        <v>9190</v>
      </c>
      <c r="E5346" s="8" t="s">
        <v>437</v>
      </c>
      <c r="F5346" s="29">
        <v>0.20670922939068101</v>
      </c>
      <c r="G5346" s="29">
        <v>0</v>
      </c>
      <c r="H5346" s="30">
        <v>1.7148000000000001</v>
      </c>
      <c r="I5346" s="30">
        <v>0.2024</v>
      </c>
      <c r="J5346" s="14">
        <v>11</v>
      </c>
      <c r="K5346" s="14">
        <v>2</v>
      </c>
      <c r="L5346" s="12">
        <v>0.11799999999999999</v>
      </c>
      <c r="M5346" s="7">
        <v>1.8908577499999999</v>
      </c>
      <c r="N5346" s="31">
        <v>1.5</v>
      </c>
      <c r="O5346" s="14">
        <f>IFERROR(VLOOKUP($C5346,'site totals'!$J$2:$K$607,2,FALSE),1)</f>
        <v>105.7118</v>
      </c>
      <c r="P5346" s="32" t="s">
        <v>91</v>
      </c>
      <c r="Q5346" s="12">
        <v>0.2067092294</v>
      </c>
      <c r="R5346" s="29">
        <v>0.25</v>
      </c>
      <c r="S5346" s="2">
        <f>IF($A5346="site","",VLOOKUP($P5346,margin_ranges!$A$5:$D$10,4,FALSE)/100)</f>
        <v>0.29749999999999999</v>
      </c>
      <c r="T5346" s="6">
        <f>IF(A5346="placement",$J5346*MIN($Q5346,$S5346),"")</f>
        <v>2.2738015234</v>
      </c>
      <c r="U5346" s="6">
        <f>IF($A5346="placement",T5346,SUMIF($C$10:$C$6209,$C5346,$T$10:$T$6209))</f>
        <v>2.2738015234</v>
      </c>
      <c r="V5346" s="34">
        <f t="shared" si="251"/>
        <v>5.772102746666663E-2</v>
      </c>
      <c r="W5346" s="24"/>
      <c r="X5346" s="2" t="str">
        <f>IFERROR(MIN(VLOOKUP($W5346,margin_ranges!$A$5:$D$10,4,FALSE),$Q5346*100)/100,"")</f>
        <v/>
      </c>
      <c r="Y5346" s="6">
        <f t="shared" si="252"/>
        <v>2.2738015234</v>
      </c>
      <c r="Z5346" s="6">
        <f>IF($A5346="placement",Y5346,SUMIF($C$10:$C$6209,$C5346,$Y$10:$Y$6209))</f>
        <v>2.2738015234</v>
      </c>
      <c r="AA5346" s="17">
        <f t="shared" si="253"/>
        <v>5.772102746666663E-2</v>
      </c>
    </row>
    <row r="5347" spans="1:27" hidden="1" x14ac:dyDescent="0.3">
      <c r="A5347" s="8" t="s">
        <v>17</v>
      </c>
      <c r="B5347" s="8" t="s">
        <v>9188</v>
      </c>
      <c r="C5347" s="8" t="s">
        <v>9189</v>
      </c>
      <c r="D5347" s="8" t="s">
        <v>12264</v>
      </c>
      <c r="E5347" s="8" t="s">
        <v>12265</v>
      </c>
      <c r="F5347" s="29">
        <v>0.12369551872314299</v>
      </c>
      <c r="G5347" s="29">
        <v>0</v>
      </c>
      <c r="H5347" s="30">
        <v>34.177599999999998</v>
      </c>
      <c r="I5347" s="30">
        <v>3.1404999999999998</v>
      </c>
      <c r="J5347" s="14">
        <v>215</v>
      </c>
      <c r="K5347" s="14">
        <v>42</v>
      </c>
      <c r="L5347" s="12">
        <v>9.1899999999999996E-2</v>
      </c>
      <c r="M5347" s="7">
        <v>2.28231173</v>
      </c>
      <c r="N5347" s="31">
        <v>2</v>
      </c>
      <c r="O5347" s="14">
        <f>IFERROR(VLOOKUP($C5347,'site totals'!$J$2:$K$607,2,FALSE),1)</f>
        <v>105.7118</v>
      </c>
      <c r="P5347" s="32" t="s">
        <v>22</v>
      </c>
      <c r="Q5347" s="12">
        <v>0.12369551870000001</v>
      </c>
      <c r="R5347" s="29">
        <v>0.25</v>
      </c>
      <c r="S5347" s="2">
        <f>IF($A5347="site","",VLOOKUP($P5347,margin_ranges!$A$5:$D$10,4,FALSE)/100)</f>
        <v>0.29749999999999999</v>
      </c>
      <c r="T5347" s="6">
        <f>IF(A5347="placement",$J5347*MIN($Q5347,$S5347),"")</f>
        <v>26.5945365205</v>
      </c>
      <c r="U5347" s="6">
        <f>IF($A5347="placement",T5347,SUMIF($C$10:$C$6209,$C5347,$T$10:$T$6209))</f>
        <v>26.5945365205</v>
      </c>
      <c r="V5347" s="34">
        <f t="shared" si="251"/>
        <v>0.16840597506666666</v>
      </c>
      <c r="W5347" s="24"/>
      <c r="X5347" s="2" t="str">
        <f>IFERROR(MIN(VLOOKUP($W5347,margin_ranges!$A$5:$D$10,4,FALSE),$Q5347*100)/100,"")</f>
        <v/>
      </c>
      <c r="Y5347" s="6">
        <f t="shared" si="252"/>
        <v>26.5945365205</v>
      </c>
      <c r="Z5347" s="6">
        <f>IF($A5347="placement",Y5347,SUMIF($C$10:$C$6209,$C5347,$Y$10:$Y$6209))</f>
        <v>26.5945365205</v>
      </c>
      <c r="AA5347" s="29">
        <f t="shared" si="253"/>
        <v>0.16840597506666666</v>
      </c>
    </row>
    <row r="5348" spans="1:27" x14ac:dyDescent="0.3">
      <c r="A5348" s="16" t="s">
        <v>33</v>
      </c>
      <c r="B5348" s="16" t="s">
        <v>9188</v>
      </c>
      <c r="C5348" s="16" t="s">
        <v>9189</v>
      </c>
      <c r="D5348" s="8" t="s">
        <v>34</v>
      </c>
      <c r="E5348" s="16"/>
      <c r="F5348" s="17">
        <v>0.12772756696981699</v>
      </c>
      <c r="G5348" s="17">
        <v>0</v>
      </c>
      <c r="H5348" s="36">
        <v>35.918199999999999</v>
      </c>
      <c r="I5348" s="36">
        <v>3.3439000000000001</v>
      </c>
      <c r="J5348" s="22">
        <v>227</v>
      </c>
      <c r="K5348" s="22">
        <v>44</v>
      </c>
      <c r="L5348" s="18">
        <v>9.3100000000000002E-2</v>
      </c>
      <c r="M5348" s="19">
        <v>2.25812364</v>
      </c>
      <c r="N5348" s="20">
        <v>1.9696990000000001</v>
      </c>
      <c r="O5348" s="22">
        <f>IFERROR(VLOOKUP($C5348,'site totals'!$J$2:$K$607,2,FALSE),1)</f>
        <v>105.7118</v>
      </c>
      <c r="P5348" s="21"/>
      <c r="Q5348" s="18">
        <v>0.12772756699999999</v>
      </c>
      <c r="R5348" s="17">
        <v>0.25</v>
      </c>
      <c r="S5348" s="18" t="str">
        <f>IF($A5348="site","",VLOOKUP($P5348,margin_ranges!$A$5:$D$10,4,FALSE)/100)</f>
        <v/>
      </c>
      <c r="T5348" s="22" t="str">
        <f>IF(A5348="placement",$J5348*MIN($Q5348,$S5348),"")</f>
        <v/>
      </c>
      <c r="U5348" s="22">
        <f>IF($A5348="placement",T5348,SUMIF($C$10:$C$6209,$C5348,$T$10:$T$6209))</f>
        <v>28.8683380439</v>
      </c>
      <c r="V5348" s="37">
        <f t="shared" si="251"/>
        <v>0.1637689395365638</v>
      </c>
      <c r="W5348" s="38"/>
      <c r="X5348" s="18" t="str">
        <f>IFERROR(MIN(VLOOKUP($W5348,margin_ranges!$A$5:$D$10,4,FALSE),$Q5348*100)/100,"")</f>
        <v/>
      </c>
      <c r="Y5348" s="6" t="str">
        <f t="shared" si="252"/>
        <v/>
      </c>
      <c r="Z5348" s="6">
        <f>IF($A5348="placement",Y5348,SUMIF($C$10:$C$6209,$C5348,$Y$10:$Y$6209))</f>
        <v>28.8683380439</v>
      </c>
      <c r="AA5348" s="17">
        <f t="shared" si="253"/>
        <v>0.1637689395365638</v>
      </c>
    </row>
    <row r="5349" spans="1:27" hidden="1" x14ac:dyDescent="0.3">
      <c r="A5349" s="8" t="s">
        <v>17</v>
      </c>
      <c r="B5349" s="8" t="s">
        <v>1646</v>
      </c>
      <c r="C5349" s="8" t="s">
        <v>1647</v>
      </c>
      <c r="D5349" s="8" t="s">
        <v>1648</v>
      </c>
      <c r="E5349" s="8" t="s">
        <v>1649</v>
      </c>
      <c r="F5349" s="29">
        <v>0.34</v>
      </c>
      <c r="G5349" s="29">
        <v>0</v>
      </c>
      <c r="H5349" s="30">
        <v>150.9511</v>
      </c>
      <c r="I5349" s="30">
        <v>2.9552999999999998</v>
      </c>
      <c r="J5349" s="14">
        <v>39</v>
      </c>
      <c r="K5349" s="14">
        <v>12</v>
      </c>
      <c r="L5349" s="12">
        <v>1.9599999999999999E-2</v>
      </c>
      <c r="M5349" s="7">
        <v>0.44089525000000002</v>
      </c>
      <c r="N5349" s="31">
        <v>0.01</v>
      </c>
      <c r="O5349" s="14">
        <f>IFERROR(VLOOKUP($C5349,'site totals'!$J$2:$K$607,2,FALSE),1)</f>
        <v>100.0296</v>
      </c>
      <c r="P5349" s="32" t="s">
        <v>22</v>
      </c>
      <c r="Q5349" s="12">
        <v>0.97731887549999996</v>
      </c>
      <c r="R5349" s="29">
        <v>0.34</v>
      </c>
      <c r="S5349" s="2">
        <f>IF($A5349="site","",VLOOKUP($P5349,margin_ranges!$A$5:$D$10,4,FALSE)/100)</f>
        <v>0.29749999999999999</v>
      </c>
      <c r="T5349" s="6">
        <f>IF(A5349="placement",$J5349*MIN($Q5349,$S5349),"")</f>
        <v>11.602499999999999</v>
      </c>
      <c r="U5349" s="6">
        <f>IF($A5349="placement",T5349,SUMIF($C$10:$C$6209,$C5349,$T$10:$T$6209))</f>
        <v>11.602499999999999</v>
      </c>
      <c r="V5349" s="34">
        <f t="shared" si="251"/>
        <v>6.4393939393939448E-2</v>
      </c>
      <c r="W5349" s="24"/>
      <c r="X5349" s="2" t="str">
        <f>IFERROR(MIN(VLOOKUP($W5349,margin_ranges!$A$5:$D$10,4,FALSE),$Q5349*100)/100,"")</f>
        <v/>
      </c>
      <c r="Y5349" s="6">
        <f t="shared" si="252"/>
        <v>11.602499999999999</v>
      </c>
      <c r="Z5349" s="6">
        <f>IF($A5349="placement",Y5349,SUMIF($C$10:$C$6209,$C5349,$Y$10:$Y$6209))</f>
        <v>11.602499999999999</v>
      </c>
      <c r="AA5349" s="29">
        <f t="shared" si="253"/>
        <v>6.4393939393939448E-2</v>
      </c>
    </row>
    <row r="5350" spans="1:27" hidden="1" x14ac:dyDescent="0.3">
      <c r="A5350" s="8" t="s">
        <v>17</v>
      </c>
      <c r="B5350" s="8" t="s">
        <v>1646</v>
      </c>
      <c r="C5350" s="8" t="s">
        <v>1647</v>
      </c>
      <c r="D5350" s="33" t="s">
        <v>1651</v>
      </c>
      <c r="E5350" s="8" t="s">
        <v>1647</v>
      </c>
      <c r="F5350" s="29">
        <v>0.33999999999999903</v>
      </c>
      <c r="G5350" s="29">
        <v>0</v>
      </c>
      <c r="H5350" s="30">
        <v>257.1814</v>
      </c>
      <c r="I5350" s="30">
        <v>12.7883</v>
      </c>
      <c r="J5350" s="14">
        <v>68</v>
      </c>
      <c r="K5350" s="14">
        <v>20</v>
      </c>
      <c r="L5350" s="12">
        <v>4.9700000000000001E-2</v>
      </c>
      <c r="M5350" s="7">
        <v>0.1761009</v>
      </c>
      <c r="N5350" s="31">
        <v>0.01</v>
      </c>
      <c r="O5350" s="14">
        <f>IFERROR(VLOOKUP($C5350,'site totals'!$J$2:$K$607,2,FALSE),1)</f>
        <v>100.0296</v>
      </c>
      <c r="P5350" s="32" t="s">
        <v>22</v>
      </c>
      <c r="Q5350" s="12">
        <v>0.94321437180000001</v>
      </c>
      <c r="R5350" s="29">
        <v>0.34</v>
      </c>
      <c r="S5350" s="2">
        <f>IF($A5350="site","",VLOOKUP($P5350,margin_ranges!$A$5:$D$10,4,FALSE)/100)</f>
        <v>0.29749999999999999</v>
      </c>
      <c r="T5350" s="6">
        <f>IF(A5350="placement",$J5350*MIN($Q5350,$S5350),"")</f>
        <v>20.23</v>
      </c>
      <c r="U5350" s="6">
        <f>IF($A5350="placement",T5350,SUMIF($C$10:$C$6209,$C5350,$T$10:$T$6209))</f>
        <v>20.23</v>
      </c>
      <c r="V5350" s="34">
        <f t="shared" si="251"/>
        <v>6.4393939393939448E-2</v>
      </c>
      <c r="W5350" s="24"/>
      <c r="X5350" s="2" t="str">
        <f>IFERROR(MIN(VLOOKUP($W5350,margin_ranges!$A$5:$D$10,4,FALSE),$Q5350*100)/100,"")</f>
        <v/>
      </c>
      <c r="Y5350" s="6">
        <f t="shared" si="252"/>
        <v>20.23</v>
      </c>
      <c r="Z5350" s="6">
        <f>IF($A5350="placement",Y5350,SUMIF($C$10:$C$6209,$C5350,$Y$10:$Y$6209))</f>
        <v>20.23</v>
      </c>
      <c r="AA5350" s="17">
        <f t="shared" si="253"/>
        <v>6.4393939393939448E-2</v>
      </c>
    </row>
    <row r="5351" spans="1:27" hidden="1" x14ac:dyDescent="0.3">
      <c r="A5351" s="8" t="s">
        <v>17</v>
      </c>
      <c r="B5351" s="8" t="s">
        <v>1646</v>
      </c>
      <c r="C5351" s="8" t="s">
        <v>1647</v>
      </c>
      <c r="D5351" s="8" t="s">
        <v>1650</v>
      </c>
      <c r="E5351" s="8" t="s">
        <v>1647</v>
      </c>
      <c r="F5351" s="29">
        <v>0.34</v>
      </c>
      <c r="G5351" s="29">
        <v>0</v>
      </c>
      <c r="H5351" s="30">
        <v>9.1873000000000005</v>
      </c>
      <c r="I5351" s="30">
        <v>2.2040000000000002</v>
      </c>
      <c r="J5351" s="14">
        <v>14</v>
      </c>
      <c r="K5351" s="14">
        <v>4</v>
      </c>
      <c r="L5351" s="12">
        <v>0.2399</v>
      </c>
      <c r="M5351" s="7">
        <v>0.20662432</v>
      </c>
      <c r="N5351" s="31">
        <v>0.01</v>
      </c>
      <c r="O5351" s="14">
        <f>IFERROR(VLOOKUP($C5351,'site totals'!$J$2:$K$607,2,FALSE),1)</f>
        <v>100.0296</v>
      </c>
      <c r="P5351" s="32" t="s">
        <v>22</v>
      </c>
      <c r="Q5351" s="12">
        <v>0.95160298639999996</v>
      </c>
      <c r="R5351" s="29">
        <v>0.34</v>
      </c>
      <c r="S5351" s="2">
        <f>IF($A5351="site","",VLOOKUP($P5351,margin_ranges!$A$5:$D$10,4,FALSE)/100)</f>
        <v>0.29749999999999999</v>
      </c>
      <c r="T5351" s="6">
        <f>IF(A5351="placement",$J5351*MIN($Q5351,$S5351),"")</f>
        <v>4.165</v>
      </c>
      <c r="U5351" s="6">
        <f>IF($A5351="placement",T5351,SUMIF($C$10:$C$6209,$C5351,$T$10:$T$6209))</f>
        <v>4.165</v>
      </c>
      <c r="V5351" s="34">
        <f t="shared" ref="V5351:V5414" si="254">($J5351-$U5351)/($J5351*(1-$R5351))-1</f>
        <v>6.439393939393967E-2</v>
      </c>
      <c r="W5351" s="24"/>
      <c r="X5351" s="2" t="str">
        <f>IFERROR(MIN(VLOOKUP($W5351,margin_ranges!$A$5:$D$10,4,FALSE),$Q5351*100)/100,"")</f>
        <v/>
      </c>
      <c r="Y5351" s="6">
        <f t="shared" si="252"/>
        <v>4.165</v>
      </c>
      <c r="Z5351" s="6">
        <f>IF($A5351="placement",Y5351,SUMIF($C$10:$C$6209,$C5351,$Y$10:$Y$6209))</f>
        <v>4.165</v>
      </c>
      <c r="AA5351" s="29">
        <f t="shared" si="253"/>
        <v>6.439393939393967E-2</v>
      </c>
    </row>
    <row r="5352" spans="1:27" hidden="1" x14ac:dyDescent="0.3">
      <c r="A5352" s="8" t="s">
        <v>17</v>
      </c>
      <c r="B5352" s="8" t="s">
        <v>1646</v>
      </c>
      <c r="C5352" s="8" t="s">
        <v>1647</v>
      </c>
      <c r="D5352" s="8" t="s">
        <v>1653</v>
      </c>
      <c r="E5352" s="8" t="s">
        <v>1647</v>
      </c>
      <c r="F5352" s="29">
        <v>0.34</v>
      </c>
      <c r="G5352" s="29">
        <v>0</v>
      </c>
      <c r="H5352" s="30">
        <v>136.55799999999999</v>
      </c>
      <c r="I5352" s="30">
        <v>7.4339000000000004</v>
      </c>
      <c r="J5352" s="14">
        <v>45</v>
      </c>
      <c r="K5352" s="14">
        <v>13</v>
      </c>
      <c r="L5352" s="12">
        <v>5.4399999999999997E-2</v>
      </c>
      <c r="M5352" s="7">
        <v>0.19995772000000001</v>
      </c>
      <c r="N5352" s="31">
        <v>0.01</v>
      </c>
      <c r="O5352" s="14">
        <f>IFERROR(VLOOKUP($C5352,'site totals'!$J$2:$K$607,2,FALSE),1)</f>
        <v>100.0296</v>
      </c>
      <c r="P5352" s="32" t="s">
        <v>22</v>
      </c>
      <c r="Q5352" s="12">
        <v>0.9499894284</v>
      </c>
      <c r="R5352" s="29">
        <v>0.34</v>
      </c>
      <c r="S5352" s="2">
        <f>IF($A5352="site","",VLOOKUP($P5352,margin_ranges!$A$5:$D$10,4,FALSE)/100)</f>
        <v>0.29749999999999999</v>
      </c>
      <c r="T5352" s="6">
        <f>IF(A5352="placement",$J5352*MIN($Q5352,$S5352),"")</f>
        <v>13.387499999999999</v>
      </c>
      <c r="U5352" s="6">
        <f>IF($A5352="placement",T5352,SUMIF($C$10:$C$6209,$C5352,$T$10:$T$6209))</f>
        <v>13.387499999999999</v>
      </c>
      <c r="V5352" s="34">
        <f t="shared" si="254"/>
        <v>6.439393939393967E-2</v>
      </c>
      <c r="W5352" s="24"/>
      <c r="X5352" s="2" t="str">
        <f>IFERROR(MIN(VLOOKUP($W5352,margin_ranges!$A$5:$D$10,4,FALSE),$Q5352*100)/100,"")</f>
        <v/>
      </c>
      <c r="Y5352" s="6">
        <f t="shared" si="252"/>
        <v>13.387499999999999</v>
      </c>
      <c r="Z5352" s="6">
        <f>IF($A5352="placement",Y5352,SUMIF($C$10:$C$6209,$C5352,$Y$10:$Y$6209))</f>
        <v>13.387499999999999</v>
      </c>
      <c r="AA5352" s="29">
        <f t="shared" si="253"/>
        <v>6.439393939393967E-2</v>
      </c>
    </row>
    <row r="5353" spans="1:27" hidden="1" x14ac:dyDescent="0.3">
      <c r="A5353" s="8" t="s">
        <v>17</v>
      </c>
      <c r="B5353" s="8" t="s">
        <v>1646</v>
      </c>
      <c r="C5353" s="8" t="s">
        <v>1647</v>
      </c>
      <c r="D5353" s="8" t="s">
        <v>1652</v>
      </c>
      <c r="E5353" s="8" t="s">
        <v>1647</v>
      </c>
      <c r="F5353" s="29">
        <v>0.38999999999999901</v>
      </c>
      <c r="G5353" s="29">
        <v>0</v>
      </c>
      <c r="H5353" s="30">
        <v>132.2851</v>
      </c>
      <c r="I5353" s="30">
        <v>9.6532</v>
      </c>
      <c r="J5353" s="14">
        <v>49</v>
      </c>
      <c r="K5353" s="14">
        <v>17</v>
      </c>
      <c r="L5353" s="12">
        <v>7.2999999999999995E-2</v>
      </c>
      <c r="M5353" s="7">
        <v>0.17073218000000001</v>
      </c>
      <c r="N5353" s="31">
        <v>0.01</v>
      </c>
      <c r="O5353" s="14">
        <f>IFERROR(VLOOKUP($C5353,'site totals'!$J$2:$K$607,2,FALSE),1)</f>
        <v>100.0296</v>
      </c>
      <c r="P5353" s="32" t="s">
        <v>22</v>
      </c>
      <c r="Q5353" s="12">
        <v>0.94142873240000002</v>
      </c>
      <c r="R5353" s="29">
        <v>0.39</v>
      </c>
      <c r="S5353" s="2">
        <f>IF($A5353="site","",VLOOKUP($P5353,margin_ranges!$A$5:$D$10,4,FALSE)/100)</f>
        <v>0.29749999999999999</v>
      </c>
      <c r="T5353" s="6">
        <f>IF(A5353="placement",$J5353*MIN($Q5353,$S5353),"")</f>
        <v>14.577499999999999</v>
      </c>
      <c r="U5353" s="6">
        <f>IF($A5353="placement",T5353,SUMIF($C$10:$C$6209,$C5353,$T$10:$T$6209))</f>
        <v>14.577499999999999</v>
      </c>
      <c r="V5353" s="34">
        <f t="shared" si="254"/>
        <v>0.15163934426229497</v>
      </c>
      <c r="W5353" s="24"/>
      <c r="X5353" s="2" t="str">
        <f>IFERROR(MIN(VLOOKUP($W5353,margin_ranges!$A$5:$D$10,4,FALSE),$Q5353*100)/100,"")</f>
        <v/>
      </c>
      <c r="Y5353" s="6">
        <f t="shared" si="252"/>
        <v>14.577499999999999</v>
      </c>
      <c r="Z5353" s="6">
        <f>IF($A5353="placement",Y5353,SUMIF($C$10:$C$6209,$C5353,$Y$10:$Y$6209))</f>
        <v>14.577499999999999</v>
      </c>
      <c r="AA5353" s="29">
        <f t="shared" si="253"/>
        <v>0.15163934426229497</v>
      </c>
    </row>
    <row r="5354" spans="1:27" x14ac:dyDescent="0.3">
      <c r="A5354" s="16" t="s">
        <v>33</v>
      </c>
      <c r="B5354" s="16" t="s">
        <v>1646</v>
      </c>
      <c r="C5354" s="16" t="s">
        <v>1647</v>
      </c>
      <c r="D5354" s="8" t="s">
        <v>34</v>
      </c>
      <c r="E5354" s="16"/>
      <c r="F5354" s="17">
        <v>0.35153338611770901</v>
      </c>
      <c r="G5354" s="17">
        <v>0</v>
      </c>
      <c r="H5354" s="36">
        <v>686.16290000000004</v>
      </c>
      <c r="I5354" s="36">
        <v>35.034599999999998</v>
      </c>
      <c r="J5354" s="22">
        <v>214</v>
      </c>
      <c r="K5354" s="22">
        <v>67</v>
      </c>
      <c r="L5354" s="18">
        <v>5.11E-2</v>
      </c>
      <c r="M5354" s="19">
        <v>0.20394018</v>
      </c>
      <c r="N5354" s="20">
        <v>0.01</v>
      </c>
      <c r="O5354" s="22">
        <f>IFERROR(VLOOKUP($C5354,'site totals'!$J$2:$K$607,2,FALSE),1)</f>
        <v>100.0296</v>
      </c>
      <c r="P5354" s="21"/>
      <c r="Q5354" s="18">
        <v>0.95096601410000003</v>
      </c>
      <c r="R5354" s="17">
        <v>0.35149999999999998</v>
      </c>
      <c r="S5354" s="18" t="str">
        <f>IF($A5354="site","",VLOOKUP($P5354,margin_ranges!$A$5:$D$10,4,FALSE)/100)</f>
        <v/>
      </c>
      <c r="T5354" s="22" t="str">
        <f>IF(A5354="placement",$J5354*MIN($Q5354,$S5354),"")</f>
        <v/>
      </c>
      <c r="U5354" s="22">
        <f>IF($A5354="placement",T5354,SUMIF($C$10:$C$6209,$C5354,$T$10:$T$6209))</f>
        <v>63.962500000000006</v>
      </c>
      <c r="V5354" s="37">
        <f t="shared" si="254"/>
        <v>8.1125386405723976E-2</v>
      </c>
      <c r="W5354" s="38"/>
      <c r="X5354" s="18" t="str">
        <f>IFERROR(MIN(VLOOKUP($W5354,margin_ranges!$A$5:$D$10,4,FALSE),$Q5354*100)/100,"")</f>
        <v/>
      </c>
      <c r="Y5354" s="6" t="str">
        <f t="shared" si="252"/>
        <v/>
      </c>
      <c r="Z5354" s="6">
        <f>IF($A5354="placement",Y5354,SUMIF($C$10:$C$6209,$C5354,$Y$10:$Y$6209))</f>
        <v>63.962500000000006</v>
      </c>
      <c r="AA5354" s="17">
        <f t="shared" si="253"/>
        <v>8.1125386405723976E-2</v>
      </c>
    </row>
    <row r="5355" spans="1:27" hidden="1" x14ac:dyDescent="0.3">
      <c r="A5355" s="8" t="s">
        <v>17</v>
      </c>
      <c r="B5355" s="8" t="s">
        <v>677</v>
      </c>
      <c r="C5355" s="8" t="s">
        <v>678</v>
      </c>
      <c r="D5355" s="8" t="s">
        <v>697</v>
      </c>
      <c r="E5355" s="8" t="s">
        <v>698</v>
      </c>
      <c r="F5355" s="29">
        <v>0.3</v>
      </c>
      <c r="G5355" s="29">
        <v>0</v>
      </c>
      <c r="H5355" s="30">
        <v>11.3399</v>
      </c>
      <c r="I5355" s="30">
        <v>0.52290000000000003</v>
      </c>
      <c r="J5355" s="14">
        <v>15</v>
      </c>
      <c r="K5355" s="14">
        <v>5</v>
      </c>
      <c r="L5355" s="12">
        <v>4.6100000000000002E-2</v>
      </c>
      <c r="M5355" s="7">
        <v>0.97014069000000003</v>
      </c>
      <c r="N5355" s="31">
        <v>0.4</v>
      </c>
      <c r="O5355" s="14">
        <f>IFERROR(VLOOKUP($C5355,'site totals'!$J$2:$K$607,2,FALSE),1)</f>
        <v>96.877200000000002</v>
      </c>
      <c r="P5355" s="32" t="s">
        <v>91</v>
      </c>
      <c r="Q5355" s="12">
        <v>0.58768866860000002</v>
      </c>
      <c r="R5355" s="29">
        <v>0.3</v>
      </c>
      <c r="S5355" s="2">
        <f>IF($A5355="site","",VLOOKUP($P5355,margin_ranges!$A$5:$D$10,4,FALSE)/100)</f>
        <v>0.29749999999999999</v>
      </c>
      <c r="T5355" s="6">
        <f>IF(A5355="placement",$J5355*MIN($Q5355,$S5355),"")</f>
        <v>4.4624999999999995</v>
      </c>
      <c r="U5355" s="6">
        <f>IF($A5355="placement",T5355,SUMIF($C$10:$C$6209,$C5355,$T$10:$T$6209))</f>
        <v>4.4624999999999995</v>
      </c>
      <c r="V5355" s="34">
        <f t="shared" si="254"/>
        <v>3.5714285714287808E-3</v>
      </c>
      <c r="W5355" s="24"/>
      <c r="X5355" s="2" t="str">
        <f>IFERROR(MIN(VLOOKUP($W5355,margin_ranges!$A$5:$D$10,4,FALSE),$Q5355*100)/100,"")</f>
        <v/>
      </c>
      <c r="Y5355" s="6">
        <f t="shared" si="252"/>
        <v>4.4624999999999995</v>
      </c>
      <c r="Z5355" s="6">
        <f>IF($A5355="placement",Y5355,SUMIF($C$10:$C$6209,$C5355,$Y$10:$Y$6209))</f>
        <v>4.4624999999999995</v>
      </c>
      <c r="AA5355" s="29">
        <f t="shared" si="253"/>
        <v>3.5714285714287808E-3</v>
      </c>
    </row>
    <row r="5356" spans="1:27" hidden="1" x14ac:dyDescent="0.3">
      <c r="A5356" s="8" t="s">
        <v>17</v>
      </c>
      <c r="B5356" s="8" t="s">
        <v>677</v>
      </c>
      <c r="C5356" s="8" t="s">
        <v>678</v>
      </c>
      <c r="D5356" s="8" t="s">
        <v>689</v>
      </c>
      <c r="E5356" s="8" t="s">
        <v>690</v>
      </c>
      <c r="F5356" s="29">
        <v>0.39</v>
      </c>
      <c r="G5356" s="29">
        <v>0</v>
      </c>
      <c r="H5356" s="30">
        <v>11.4199</v>
      </c>
      <c r="I5356" s="30">
        <v>0.56930000000000003</v>
      </c>
      <c r="J5356" s="14">
        <v>17</v>
      </c>
      <c r="K5356" s="14">
        <v>6</v>
      </c>
      <c r="L5356" s="12">
        <v>4.99E-2</v>
      </c>
      <c r="M5356" s="7">
        <v>1.01003764</v>
      </c>
      <c r="N5356" s="31">
        <v>0.4</v>
      </c>
      <c r="O5356" s="14">
        <f>IFERROR(VLOOKUP($C5356,'site totals'!$J$2:$K$607,2,FALSE),1)</f>
        <v>96.877200000000002</v>
      </c>
      <c r="P5356" s="32" t="s">
        <v>22</v>
      </c>
      <c r="Q5356" s="12">
        <v>0.60397515530000001</v>
      </c>
      <c r="R5356" s="29">
        <v>0.39</v>
      </c>
      <c r="S5356" s="2">
        <f>IF($A5356="site","",VLOOKUP($P5356,margin_ranges!$A$5:$D$10,4,FALSE)/100)</f>
        <v>0.29749999999999999</v>
      </c>
      <c r="T5356" s="6">
        <f>IF(A5356="placement",$J5356*MIN($Q5356,$S5356),"")</f>
        <v>5.0575000000000001</v>
      </c>
      <c r="U5356" s="6">
        <f>IF($A5356="placement",T5356,SUMIF($C$10:$C$6209,$C5356,$T$10:$T$6209))</f>
        <v>5.0575000000000001</v>
      </c>
      <c r="V5356" s="34">
        <f t="shared" si="254"/>
        <v>0.15163934426229497</v>
      </c>
      <c r="W5356" s="24"/>
      <c r="X5356" s="2" t="str">
        <f>IFERROR(MIN(VLOOKUP($W5356,margin_ranges!$A$5:$D$10,4,FALSE),$Q5356*100)/100,"")</f>
        <v/>
      </c>
      <c r="Y5356" s="6">
        <f t="shared" si="252"/>
        <v>5.0575000000000001</v>
      </c>
      <c r="Z5356" s="6">
        <f>IF($A5356="placement",Y5356,SUMIF($C$10:$C$6209,$C5356,$Y$10:$Y$6209))</f>
        <v>5.0575000000000001</v>
      </c>
      <c r="AA5356" s="17">
        <f t="shared" si="253"/>
        <v>0.15163934426229497</v>
      </c>
    </row>
    <row r="5357" spans="1:27" hidden="1" x14ac:dyDescent="0.3">
      <c r="A5357" s="8" t="s">
        <v>17</v>
      </c>
      <c r="B5357" s="8" t="s">
        <v>677</v>
      </c>
      <c r="C5357" s="8" t="s">
        <v>678</v>
      </c>
      <c r="D5357" s="8" t="s">
        <v>683</v>
      </c>
      <c r="E5357" s="8" t="s">
        <v>684</v>
      </c>
      <c r="F5357" s="29">
        <v>0.38999999999999901</v>
      </c>
      <c r="G5357" s="29">
        <v>0</v>
      </c>
      <c r="H5357" s="30">
        <v>11.476699999999999</v>
      </c>
      <c r="I5357" s="30">
        <v>0.54</v>
      </c>
      <c r="J5357" s="14">
        <v>18</v>
      </c>
      <c r="K5357" s="14">
        <v>6</v>
      </c>
      <c r="L5357" s="12">
        <v>4.7100000000000003E-2</v>
      </c>
      <c r="M5357" s="7">
        <v>1.1256613799999999</v>
      </c>
      <c r="N5357" s="31">
        <v>0.4</v>
      </c>
      <c r="O5357" s="14">
        <f>IFERROR(VLOOKUP($C5357,'site totals'!$J$2:$K$607,2,FALSE),1)</f>
        <v>96.877200000000002</v>
      </c>
      <c r="P5357" s="32" t="s">
        <v>22</v>
      </c>
      <c r="Q5357" s="12">
        <v>0.64465334900000004</v>
      </c>
      <c r="R5357" s="29">
        <v>0.39</v>
      </c>
      <c r="S5357" s="2">
        <f>IF($A5357="site","",VLOOKUP($P5357,margin_ranges!$A$5:$D$10,4,FALSE)/100)</f>
        <v>0.29749999999999999</v>
      </c>
      <c r="T5357" s="6">
        <f>IF(A5357="placement",$J5357*MIN($Q5357,$S5357),"")</f>
        <v>5.3549999999999995</v>
      </c>
      <c r="U5357" s="6">
        <f>IF($A5357="placement",T5357,SUMIF($C$10:$C$6209,$C5357,$T$10:$T$6209))</f>
        <v>5.3549999999999995</v>
      </c>
      <c r="V5357" s="34">
        <f t="shared" si="254"/>
        <v>0.15163934426229497</v>
      </c>
      <c r="W5357" s="24"/>
      <c r="X5357" s="2" t="str">
        <f>IFERROR(MIN(VLOOKUP($W5357,margin_ranges!$A$5:$D$10,4,FALSE),$Q5357*100)/100,"")</f>
        <v/>
      </c>
      <c r="Y5357" s="6">
        <f t="shared" si="252"/>
        <v>5.3549999999999995</v>
      </c>
      <c r="Z5357" s="6">
        <f>IF($A5357="placement",Y5357,SUMIF($C$10:$C$6209,$C5357,$Y$10:$Y$6209))</f>
        <v>5.3549999999999995</v>
      </c>
      <c r="AA5357" s="29">
        <f t="shared" si="253"/>
        <v>0.15163934426229497</v>
      </c>
    </row>
    <row r="5358" spans="1:27" hidden="1" x14ac:dyDescent="0.3">
      <c r="A5358" s="8" t="s">
        <v>17</v>
      </c>
      <c r="B5358" s="8" t="s">
        <v>677</v>
      </c>
      <c r="C5358" s="8" t="s">
        <v>678</v>
      </c>
      <c r="D5358" s="8" t="s">
        <v>687</v>
      </c>
      <c r="E5358" s="8" t="s">
        <v>688</v>
      </c>
      <c r="F5358" s="29">
        <v>0.39</v>
      </c>
      <c r="G5358" s="29">
        <v>0</v>
      </c>
      <c r="H5358" s="30">
        <v>10.220499999999999</v>
      </c>
      <c r="I5358" s="30">
        <v>0.22789999999999999</v>
      </c>
      <c r="J5358" s="14">
        <v>10</v>
      </c>
      <c r="K5358" s="14">
        <v>3</v>
      </c>
      <c r="L5358" s="12">
        <v>2.23E-2</v>
      </c>
      <c r="M5358" s="7">
        <v>1.46219436</v>
      </c>
      <c r="N5358" s="31">
        <v>0.4</v>
      </c>
      <c r="O5358" s="14">
        <f>IFERROR(VLOOKUP($C5358,'site totals'!$J$2:$K$607,2,FALSE),1)</f>
        <v>96.877200000000002</v>
      </c>
      <c r="P5358" s="32" t="s">
        <v>22</v>
      </c>
      <c r="Q5358" s="12">
        <v>0.72643855589999995</v>
      </c>
      <c r="R5358" s="29">
        <v>0.39</v>
      </c>
      <c r="S5358" s="2">
        <f>IF($A5358="site","",VLOOKUP($P5358,margin_ranges!$A$5:$D$10,4,FALSE)/100)</f>
        <v>0.29749999999999999</v>
      </c>
      <c r="T5358" s="6">
        <f>IF(A5358="placement",$J5358*MIN($Q5358,$S5358),"")</f>
        <v>2.9749999999999996</v>
      </c>
      <c r="U5358" s="6">
        <f>IF($A5358="placement",T5358,SUMIF($C$10:$C$6209,$C5358,$T$10:$T$6209))</f>
        <v>2.9749999999999996</v>
      </c>
      <c r="V5358" s="34">
        <f t="shared" si="254"/>
        <v>0.15163934426229519</v>
      </c>
      <c r="W5358" s="24"/>
      <c r="X5358" s="2" t="str">
        <f>IFERROR(MIN(VLOOKUP($W5358,margin_ranges!$A$5:$D$10,4,FALSE),$Q5358*100)/100,"")</f>
        <v/>
      </c>
      <c r="Y5358" s="6">
        <f t="shared" si="252"/>
        <v>2.9749999999999996</v>
      </c>
      <c r="Z5358" s="6">
        <f>IF($A5358="placement",Y5358,SUMIF($C$10:$C$6209,$C5358,$Y$10:$Y$6209))</f>
        <v>2.9749999999999996</v>
      </c>
      <c r="AA5358" s="29">
        <f t="shared" si="253"/>
        <v>0.15163934426229519</v>
      </c>
    </row>
    <row r="5359" spans="1:27" hidden="1" x14ac:dyDescent="0.3">
      <c r="A5359" s="8" t="s">
        <v>17</v>
      </c>
      <c r="B5359" s="8" t="s">
        <v>677</v>
      </c>
      <c r="C5359" s="8" t="s">
        <v>678</v>
      </c>
      <c r="D5359" s="8" t="s">
        <v>691</v>
      </c>
      <c r="E5359" s="8" t="s">
        <v>692</v>
      </c>
      <c r="F5359" s="29">
        <v>0.38999999999999901</v>
      </c>
      <c r="G5359" s="29">
        <v>0</v>
      </c>
      <c r="H5359" s="30">
        <v>10.9468</v>
      </c>
      <c r="I5359" s="30">
        <v>0.33129999999999998</v>
      </c>
      <c r="J5359" s="14">
        <v>11</v>
      </c>
      <c r="K5359" s="14">
        <v>4</v>
      </c>
      <c r="L5359" s="12">
        <v>3.0300000000000001E-2</v>
      </c>
      <c r="M5359" s="7">
        <v>1.1207417</v>
      </c>
      <c r="N5359" s="31">
        <v>0.4</v>
      </c>
      <c r="O5359" s="14">
        <f>IFERROR(VLOOKUP($C5359,'site totals'!$J$2:$K$607,2,FALSE),1)</f>
        <v>96.877200000000002</v>
      </c>
      <c r="P5359" s="32" t="s">
        <v>22</v>
      </c>
      <c r="Q5359" s="12">
        <v>0.6430934975</v>
      </c>
      <c r="R5359" s="29">
        <v>0.39</v>
      </c>
      <c r="S5359" s="2">
        <f>IF($A5359="site","",VLOOKUP($P5359,margin_ranges!$A$5:$D$10,4,FALSE)/100)</f>
        <v>0.29749999999999999</v>
      </c>
      <c r="T5359" s="6">
        <f>IF(A5359="placement",$J5359*MIN($Q5359,$S5359),"")</f>
        <v>3.2725</v>
      </c>
      <c r="U5359" s="6">
        <f>IF($A5359="placement",T5359,SUMIF($C$10:$C$6209,$C5359,$T$10:$T$6209))</f>
        <v>3.2725</v>
      </c>
      <c r="V5359" s="34">
        <f t="shared" si="254"/>
        <v>0.15163934426229519</v>
      </c>
      <c r="W5359" s="24"/>
      <c r="X5359" s="2" t="str">
        <f>IFERROR(MIN(VLOOKUP($W5359,margin_ranges!$A$5:$D$10,4,FALSE),$Q5359*100)/100,"")</f>
        <v/>
      </c>
      <c r="Y5359" s="6">
        <f t="shared" si="252"/>
        <v>3.2725</v>
      </c>
      <c r="Z5359" s="6">
        <f>IF($A5359="placement",Y5359,SUMIF($C$10:$C$6209,$C5359,$Y$10:$Y$6209))</f>
        <v>3.2725</v>
      </c>
      <c r="AA5359" s="29">
        <f t="shared" si="253"/>
        <v>0.15163934426229519</v>
      </c>
    </row>
    <row r="5360" spans="1:27" hidden="1" x14ac:dyDescent="0.3">
      <c r="A5360" s="8" t="s">
        <v>17</v>
      </c>
      <c r="B5360" s="8" t="s">
        <v>677</v>
      </c>
      <c r="C5360" s="8" t="s">
        <v>678</v>
      </c>
      <c r="D5360" s="8" t="s">
        <v>693</v>
      </c>
      <c r="E5360" s="8" t="s">
        <v>694</v>
      </c>
      <c r="F5360" s="29">
        <v>0.38999999999999901</v>
      </c>
      <c r="G5360" s="29">
        <v>0</v>
      </c>
      <c r="H5360" s="30">
        <v>11.1724</v>
      </c>
      <c r="I5360" s="30">
        <v>0.3306</v>
      </c>
      <c r="J5360" s="14">
        <v>11</v>
      </c>
      <c r="K5360" s="14">
        <v>4</v>
      </c>
      <c r="L5360" s="12">
        <v>2.9600000000000001E-2</v>
      </c>
      <c r="M5360" s="7">
        <v>1.06153846</v>
      </c>
      <c r="N5360" s="31">
        <v>0.4</v>
      </c>
      <c r="O5360" s="14">
        <f>IFERROR(VLOOKUP($C5360,'site totals'!$J$2:$K$607,2,FALSE),1)</f>
        <v>96.877200000000002</v>
      </c>
      <c r="P5360" s="32" t="s">
        <v>22</v>
      </c>
      <c r="Q5360" s="12">
        <v>0.62318840580000001</v>
      </c>
      <c r="R5360" s="29">
        <v>0.39</v>
      </c>
      <c r="S5360" s="2">
        <f>IF($A5360="site","",VLOOKUP($P5360,margin_ranges!$A$5:$D$10,4,FALSE)/100)</f>
        <v>0.29749999999999999</v>
      </c>
      <c r="T5360" s="6">
        <f>IF(A5360="placement",$J5360*MIN($Q5360,$S5360),"")</f>
        <v>3.2725</v>
      </c>
      <c r="U5360" s="6">
        <f>IF($A5360="placement",T5360,SUMIF($C$10:$C$6209,$C5360,$T$10:$T$6209))</f>
        <v>3.2725</v>
      </c>
      <c r="V5360" s="34">
        <f t="shared" si="254"/>
        <v>0.15163934426229519</v>
      </c>
      <c r="W5360" s="24"/>
      <c r="X5360" s="2" t="str">
        <f>IFERROR(MIN(VLOOKUP($W5360,margin_ranges!$A$5:$D$10,4,FALSE),$Q5360*100)/100,"")</f>
        <v/>
      </c>
      <c r="Y5360" s="6">
        <f t="shared" si="252"/>
        <v>3.2725</v>
      </c>
      <c r="Z5360" s="6">
        <f>IF($A5360="placement",Y5360,SUMIF($C$10:$C$6209,$C5360,$Y$10:$Y$6209))</f>
        <v>3.2725</v>
      </c>
      <c r="AA5360" s="29">
        <f t="shared" si="253"/>
        <v>0.15163934426229519</v>
      </c>
    </row>
    <row r="5361" spans="1:27" hidden="1" x14ac:dyDescent="0.3">
      <c r="A5361" s="8" t="s">
        <v>17</v>
      </c>
      <c r="B5361" s="8" t="s">
        <v>677</v>
      </c>
      <c r="C5361" s="8" t="s">
        <v>678</v>
      </c>
      <c r="D5361" s="8" t="s">
        <v>695</v>
      </c>
      <c r="E5361" s="8" t="s">
        <v>696</v>
      </c>
      <c r="F5361" s="29">
        <v>0.38999999999999901</v>
      </c>
      <c r="G5361" s="29">
        <v>0</v>
      </c>
      <c r="H5361" s="30">
        <v>11.4056</v>
      </c>
      <c r="I5361" s="30">
        <v>0.39639999999999997</v>
      </c>
      <c r="J5361" s="14">
        <v>13</v>
      </c>
      <c r="K5361" s="14">
        <v>5</v>
      </c>
      <c r="L5361" s="12">
        <v>3.4799999999999998E-2</v>
      </c>
      <c r="M5361" s="7">
        <v>1.09405405</v>
      </c>
      <c r="N5361" s="31">
        <v>0.4</v>
      </c>
      <c r="O5361" s="14">
        <f>IFERROR(VLOOKUP($C5361,'site totals'!$J$2:$K$607,2,FALSE),1)</f>
        <v>96.877200000000002</v>
      </c>
      <c r="P5361" s="32" t="s">
        <v>22</v>
      </c>
      <c r="Q5361" s="12">
        <v>0.63438735180000005</v>
      </c>
      <c r="R5361" s="29">
        <v>0.39</v>
      </c>
      <c r="S5361" s="2">
        <f>IF($A5361="site","",VLOOKUP($P5361,margin_ranges!$A$5:$D$10,4,FALSE)/100)</f>
        <v>0.29749999999999999</v>
      </c>
      <c r="T5361" s="6">
        <f>IF(A5361="placement",$J5361*MIN($Q5361,$S5361),"")</f>
        <v>3.8674999999999997</v>
      </c>
      <c r="U5361" s="6">
        <f>IF($A5361="placement",T5361,SUMIF($C$10:$C$6209,$C5361,$T$10:$T$6209))</f>
        <v>3.8674999999999997</v>
      </c>
      <c r="V5361" s="34">
        <f t="shared" si="254"/>
        <v>0.15163934426229519</v>
      </c>
      <c r="W5361" s="24"/>
      <c r="X5361" s="2" t="str">
        <f>IFERROR(MIN(VLOOKUP($W5361,margin_ranges!$A$5:$D$10,4,FALSE),$Q5361*100)/100,"")</f>
        <v/>
      </c>
      <c r="Y5361" s="6">
        <f t="shared" si="252"/>
        <v>3.8674999999999997</v>
      </c>
      <c r="Z5361" s="6">
        <f>IF($A5361="placement",Y5361,SUMIF($C$10:$C$6209,$C5361,$Y$10:$Y$6209))</f>
        <v>3.8674999999999997</v>
      </c>
      <c r="AA5361" s="29">
        <f t="shared" si="253"/>
        <v>0.15163934426229519</v>
      </c>
    </row>
    <row r="5362" spans="1:27" hidden="1" x14ac:dyDescent="0.3">
      <c r="A5362" s="8" t="s">
        <v>17</v>
      </c>
      <c r="B5362" s="8" t="s">
        <v>677</v>
      </c>
      <c r="C5362" s="8" t="s">
        <v>678</v>
      </c>
      <c r="D5362" s="8" t="s">
        <v>685</v>
      </c>
      <c r="E5362" s="8" t="s">
        <v>686</v>
      </c>
      <c r="F5362" s="29">
        <v>0.39</v>
      </c>
      <c r="G5362" s="29">
        <v>0</v>
      </c>
      <c r="H5362" s="30">
        <v>12.3401</v>
      </c>
      <c r="I5362" s="30">
        <v>0.41909999999999997</v>
      </c>
      <c r="J5362" s="14">
        <v>14</v>
      </c>
      <c r="K5362" s="14">
        <v>5</v>
      </c>
      <c r="L5362" s="12">
        <v>3.4000000000000002E-2</v>
      </c>
      <c r="M5362" s="7">
        <v>1.08807089</v>
      </c>
      <c r="N5362" s="31">
        <v>0.4</v>
      </c>
      <c r="O5362" s="14">
        <f>IFERROR(VLOOKUP($C5362,'site totals'!$J$2:$K$607,2,FALSE),1)</f>
        <v>96.877200000000002</v>
      </c>
      <c r="P5362" s="32" t="s">
        <v>22</v>
      </c>
      <c r="Q5362" s="12">
        <v>0.63237689509999995</v>
      </c>
      <c r="R5362" s="29">
        <v>0.39</v>
      </c>
      <c r="S5362" s="2">
        <f>IF($A5362="site","",VLOOKUP($P5362,margin_ranges!$A$5:$D$10,4,FALSE)/100)</f>
        <v>0.29749999999999999</v>
      </c>
      <c r="T5362" s="6">
        <f>IF(A5362="placement",$J5362*MIN($Q5362,$S5362),"")</f>
        <v>4.165</v>
      </c>
      <c r="U5362" s="6">
        <f>IF($A5362="placement",T5362,SUMIF($C$10:$C$6209,$C5362,$T$10:$T$6209))</f>
        <v>4.165</v>
      </c>
      <c r="V5362" s="34">
        <f t="shared" si="254"/>
        <v>0.15163934426229519</v>
      </c>
      <c r="W5362" s="24"/>
      <c r="X5362" s="2" t="str">
        <f>IFERROR(MIN(VLOOKUP($W5362,margin_ranges!$A$5:$D$10,4,FALSE),$Q5362*100)/100,"")</f>
        <v/>
      </c>
      <c r="Y5362" s="6">
        <f t="shared" si="252"/>
        <v>4.165</v>
      </c>
      <c r="Z5362" s="6">
        <f>IF($A5362="placement",Y5362,SUMIF($C$10:$C$6209,$C5362,$Y$10:$Y$6209))</f>
        <v>4.165</v>
      </c>
      <c r="AA5362" s="29">
        <f t="shared" si="253"/>
        <v>0.15163934426229519</v>
      </c>
    </row>
    <row r="5363" spans="1:27" hidden="1" x14ac:dyDescent="0.3">
      <c r="A5363" s="8" t="s">
        <v>17</v>
      </c>
      <c r="B5363" s="8" t="s">
        <v>677</v>
      </c>
      <c r="C5363" s="8" t="s">
        <v>678</v>
      </c>
      <c r="D5363" s="8" t="s">
        <v>701</v>
      </c>
      <c r="E5363" s="8" t="s">
        <v>702</v>
      </c>
      <c r="F5363" s="29">
        <v>0.39</v>
      </c>
      <c r="G5363" s="29">
        <v>0</v>
      </c>
      <c r="H5363" s="30">
        <v>12.4574</v>
      </c>
      <c r="I5363" s="30">
        <v>0.44569999999999999</v>
      </c>
      <c r="J5363" s="14">
        <v>14</v>
      </c>
      <c r="K5363" s="14">
        <v>5</v>
      </c>
      <c r="L5363" s="12">
        <v>3.5799999999999998E-2</v>
      </c>
      <c r="M5363" s="7">
        <v>1.0836538499999999</v>
      </c>
      <c r="N5363" s="31">
        <v>0.4</v>
      </c>
      <c r="O5363" s="14">
        <f>IFERROR(VLOOKUP($C5363,'site totals'!$J$2:$K$607,2,FALSE),1)</f>
        <v>96.877200000000002</v>
      </c>
      <c r="P5363" s="32" t="s">
        <v>22</v>
      </c>
      <c r="Q5363" s="12">
        <v>0.63087843830000001</v>
      </c>
      <c r="R5363" s="29">
        <v>0.39</v>
      </c>
      <c r="S5363" s="2">
        <f>IF($A5363="site","",VLOOKUP($P5363,margin_ranges!$A$5:$D$10,4,FALSE)/100)</f>
        <v>0.29749999999999999</v>
      </c>
      <c r="T5363" s="6">
        <f>IF(A5363="placement",$J5363*MIN($Q5363,$S5363),"")</f>
        <v>4.165</v>
      </c>
      <c r="U5363" s="6">
        <f>IF($A5363="placement",T5363,SUMIF($C$10:$C$6209,$C5363,$T$10:$T$6209))</f>
        <v>4.165</v>
      </c>
      <c r="V5363" s="34">
        <f t="shared" si="254"/>
        <v>0.15163934426229519</v>
      </c>
      <c r="W5363" s="24"/>
      <c r="X5363" s="2" t="str">
        <f>IFERROR(MIN(VLOOKUP($W5363,margin_ranges!$A$5:$D$10,4,FALSE),$Q5363*100)/100,"")</f>
        <v/>
      </c>
      <c r="Y5363" s="6">
        <f t="shared" si="252"/>
        <v>4.165</v>
      </c>
      <c r="Z5363" s="6">
        <f>IF($A5363="placement",Y5363,SUMIF($C$10:$C$6209,$C5363,$Y$10:$Y$6209))</f>
        <v>4.165</v>
      </c>
      <c r="AA5363" s="29">
        <f t="shared" si="253"/>
        <v>0.15163934426229519</v>
      </c>
    </row>
    <row r="5364" spans="1:27" hidden="1" x14ac:dyDescent="0.3">
      <c r="A5364" s="8" t="s">
        <v>17</v>
      </c>
      <c r="B5364" s="8" t="s">
        <v>677</v>
      </c>
      <c r="C5364" s="8" t="s">
        <v>678</v>
      </c>
      <c r="D5364" s="8" t="s">
        <v>681</v>
      </c>
      <c r="E5364" s="8" t="s">
        <v>682</v>
      </c>
      <c r="F5364" s="29">
        <v>0.39</v>
      </c>
      <c r="G5364" s="29">
        <v>0</v>
      </c>
      <c r="H5364" s="30">
        <v>12.4072</v>
      </c>
      <c r="I5364" s="30">
        <v>0.50339999999999996</v>
      </c>
      <c r="J5364" s="14">
        <v>15</v>
      </c>
      <c r="K5364" s="14">
        <v>5</v>
      </c>
      <c r="L5364" s="12">
        <v>4.0599999999999997E-2</v>
      </c>
      <c r="M5364" s="7">
        <v>1.0103291700000001</v>
      </c>
      <c r="N5364" s="31">
        <v>0.4</v>
      </c>
      <c r="O5364" s="14">
        <f>IFERROR(VLOOKUP($C5364,'site totals'!$J$2:$K$607,2,FALSE),1)</f>
        <v>96.877200000000002</v>
      </c>
      <c r="P5364" s="32" t="s">
        <v>22</v>
      </c>
      <c r="Q5364" s="12">
        <v>0.6040894282</v>
      </c>
      <c r="R5364" s="29">
        <v>0.39</v>
      </c>
      <c r="S5364" s="2">
        <f>IF($A5364="site","",VLOOKUP($P5364,margin_ranges!$A$5:$D$10,4,FALSE)/100)</f>
        <v>0.29749999999999999</v>
      </c>
      <c r="T5364" s="6">
        <f>IF(A5364="placement",$J5364*MIN($Q5364,$S5364),"")</f>
        <v>4.4624999999999995</v>
      </c>
      <c r="U5364" s="6">
        <f>IF($A5364="placement",T5364,SUMIF($C$10:$C$6209,$C5364,$T$10:$T$6209))</f>
        <v>4.4624999999999995</v>
      </c>
      <c r="V5364" s="34">
        <f t="shared" si="254"/>
        <v>0.15163934426229519</v>
      </c>
      <c r="W5364" s="24"/>
      <c r="X5364" s="2" t="str">
        <f>IFERROR(MIN(VLOOKUP($W5364,margin_ranges!$A$5:$D$10,4,FALSE),$Q5364*100)/100,"")</f>
        <v/>
      </c>
      <c r="Y5364" s="6">
        <f t="shared" si="252"/>
        <v>4.4624999999999995</v>
      </c>
      <c r="Z5364" s="6">
        <f>IF($A5364="placement",Y5364,SUMIF($C$10:$C$6209,$C5364,$Y$10:$Y$6209))</f>
        <v>4.4624999999999995</v>
      </c>
      <c r="AA5364" s="29">
        <f t="shared" si="253"/>
        <v>0.15163934426229519</v>
      </c>
    </row>
    <row r="5365" spans="1:27" hidden="1" x14ac:dyDescent="0.3">
      <c r="A5365" s="8" t="s">
        <v>17</v>
      </c>
      <c r="B5365" s="8" t="s">
        <v>677</v>
      </c>
      <c r="C5365" s="8" t="s">
        <v>678</v>
      </c>
      <c r="D5365" s="8" t="s">
        <v>679</v>
      </c>
      <c r="E5365" s="8" t="s">
        <v>680</v>
      </c>
      <c r="F5365" s="29">
        <v>0.38999999999999901</v>
      </c>
      <c r="G5365" s="29">
        <v>0</v>
      </c>
      <c r="H5365" s="30">
        <v>10.1661</v>
      </c>
      <c r="I5365" s="30">
        <v>0.33939999999999998</v>
      </c>
      <c r="J5365" s="14">
        <v>15</v>
      </c>
      <c r="K5365" s="14">
        <v>5</v>
      </c>
      <c r="L5365" s="12">
        <v>3.3399999999999999E-2</v>
      </c>
      <c r="M5365" s="7">
        <v>1.4774994699999999</v>
      </c>
      <c r="N5365" s="31">
        <v>0.4</v>
      </c>
      <c r="O5365" s="14">
        <f>IFERROR(VLOOKUP($C5365,'site totals'!$J$2:$K$607,2,FALSE),1)</f>
        <v>96.877200000000002</v>
      </c>
      <c r="P5365" s="32" t="s">
        <v>22</v>
      </c>
      <c r="Q5365" s="12">
        <v>0.72927232320000002</v>
      </c>
      <c r="R5365" s="29">
        <v>0.39</v>
      </c>
      <c r="S5365" s="2">
        <f>IF($A5365="site","",VLOOKUP($P5365,margin_ranges!$A$5:$D$10,4,FALSE)/100)</f>
        <v>0.29749999999999999</v>
      </c>
      <c r="T5365" s="6">
        <f>IF(A5365="placement",$J5365*MIN($Q5365,$S5365),"")</f>
        <v>4.4624999999999995</v>
      </c>
      <c r="U5365" s="6">
        <f>IF($A5365="placement",T5365,SUMIF($C$10:$C$6209,$C5365,$T$10:$T$6209))</f>
        <v>4.4624999999999995</v>
      </c>
      <c r="V5365" s="34">
        <f t="shared" si="254"/>
        <v>0.15163934426229519</v>
      </c>
      <c r="W5365" s="24"/>
      <c r="X5365" s="2" t="str">
        <f>IFERROR(MIN(VLOOKUP($W5365,margin_ranges!$A$5:$D$10,4,FALSE),$Q5365*100)/100,"")</f>
        <v/>
      </c>
      <c r="Y5365" s="6">
        <f t="shared" si="252"/>
        <v>4.4624999999999995</v>
      </c>
      <c r="Z5365" s="6">
        <f>IF($A5365="placement",Y5365,SUMIF($C$10:$C$6209,$C5365,$Y$10:$Y$6209))</f>
        <v>4.4624999999999995</v>
      </c>
      <c r="AA5365" s="29">
        <f t="shared" si="253"/>
        <v>0.15163934426229519</v>
      </c>
    </row>
    <row r="5366" spans="1:27" hidden="1" x14ac:dyDescent="0.3">
      <c r="A5366" s="8" t="s">
        <v>17</v>
      </c>
      <c r="B5366" s="8" t="s">
        <v>677</v>
      </c>
      <c r="C5366" s="8" t="s">
        <v>678</v>
      </c>
      <c r="D5366" s="8" t="s">
        <v>699</v>
      </c>
      <c r="E5366" s="8" t="s">
        <v>700</v>
      </c>
      <c r="F5366" s="29">
        <v>0.39</v>
      </c>
      <c r="G5366" s="29">
        <v>0</v>
      </c>
      <c r="H5366" s="30">
        <v>10.116099999999999</v>
      </c>
      <c r="I5366" s="30">
        <v>0.50509999999999999</v>
      </c>
      <c r="J5366" s="14">
        <v>16</v>
      </c>
      <c r="K5366" s="14">
        <v>6</v>
      </c>
      <c r="L5366" s="12">
        <v>4.99E-2</v>
      </c>
      <c r="M5366" s="7">
        <v>1.05258096</v>
      </c>
      <c r="N5366" s="31">
        <v>0.4</v>
      </c>
      <c r="O5366" s="14">
        <f>IFERROR(VLOOKUP($C5366,'site totals'!$J$2:$K$607,2,FALSE),1)</f>
        <v>96.877200000000002</v>
      </c>
      <c r="P5366" s="32" t="s">
        <v>22</v>
      </c>
      <c r="Q5366" s="12">
        <v>0.61998172730000001</v>
      </c>
      <c r="R5366" s="29">
        <v>0.39</v>
      </c>
      <c r="S5366" s="2">
        <f>IF($A5366="site","",VLOOKUP($P5366,margin_ranges!$A$5:$D$10,4,FALSE)/100)</f>
        <v>0.29749999999999999</v>
      </c>
      <c r="T5366" s="6">
        <f>IF(A5366="placement",$J5366*MIN($Q5366,$S5366),"")</f>
        <v>4.76</v>
      </c>
      <c r="U5366" s="6">
        <f>IF($A5366="placement",T5366,SUMIF($C$10:$C$6209,$C5366,$T$10:$T$6209))</f>
        <v>4.76</v>
      </c>
      <c r="V5366" s="34">
        <f t="shared" si="254"/>
        <v>0.15163934426229519</v>
      </c>
      <c r="W5366" s="24"/>
      <c r="X5366" s="2" t="str">
        <f>IFERROR(MIN(VLOOKUP($W5366,margin_ranges!$A$5:$D$10,4,FALSE),$Q5366*100)/100,"")</f>
        <v/>
      </c>
      <c r="Y5366" s="6">
        <f t="shared" si="252"/>
        <v>4.76</v>
      </c>
      <c r="Z5366" s="6">
        <f>IF($A5366="placement",Y5366,SUMIF($C$10:$C$6209,$C5366,$Y$10:$Y$6209))</f>
        <v>4.76</v>
      </c>
      <c r="AA5366" s="29">
        <f t="shared" si="253"/>
        <v>0.15163934426229519</v>
      </c>
    </row>
    <row r="5367" spans="1:27" x14ac:dyDescent="0.3">
      <c r="A5367" s="16" t="s">
        <v>33</v>
      </c>
      <c r="B5367" s="16" t="s">
        <v>677</v>
      </c>
      <c r="C5367" s="16" t="s">
        <v>678</v>
      </c>
      <c r="D5367" s="8" t="s">
        <v>34</v>
      </c>
      <c r="E5367" s="16"/>
      <c r="F5367" s="17">
        <v>0.37231059526906202</v>
      </c>
      <c r="G5367" s="17">
        <v>0</v>
      </c>
      <c r="H5367" s="36">
        <v>186.7747</v>
      </c>
      <c r="I5367" s="36">
        <v>6.2804000000000002</v>
      </c>
      <c r="J5367" s="22">
        <v>208</v>
      </c>
      <c r="K5367" s="22">
        <v>70</v>
      </c>
      <c r="L5367" s="18">
        <v>3.3599999999999998E-2</v>
      </c>
      <c r="M5367" s="19">
        <v>1.10181632</v>
      </c>
      <c r="N5367" s="20">
        <v>0.4</v>
      </c>
      <c r="O5367" s="22">
        <f>IFERROR(VLOOKUP($C5367,'site totals'!$J$2:$K$607,2,FALSE),1)</f>
        <v>96.877200000000002</v>
      </c>
      <c r="P5367" s="21"/>
      <c r="Q5367" s="18">
        <v>0.63696308319999995</v>
      </c>
      <c r="R5367" s="17">
        <v>0.37230000000000002</v>
      </c>
      <c r="S5367" s="18" t="str">
        <f>IF($A5367="site","",VLOOKUP($P5367,margin_ranges!$A$5:$D$10,4,FALSE)/100)</f>
        <v/>
      </c>
      <c r="T5367" s="22" t="str">
        <f>IF(A5367="placement",$J5367*MIN($Q5367,$S5367),"")</f>
        <v/>
      </c>
      <c r="U5367" s="22">
        <f>IF($A5367="placement",T5367,SUMIF($C$10:$C$6209,$C5367,$T$10:$T$6209))</f>
        <v>50.277499999999996</v>
      </c>
      <c r="V5367" s="37">
        <f t="shared" si="254"/>
        <v>0.20803130476342191</v>
      </c>
      <c r="W5367" s="38"/>
      <c r="X5367" s="18" t="str">
        <f>IFERROR(MIN(VLOOKUP($W5367,margin_ranges!$A$5:$D$10,4,FALSE),$Q5367*100)/100,"")</f>
        <v/>
      </c>
      <c r="Y5367" s="6" t="str">
        <f t="shared" si="252"/>
        <v/>
      </c>
      <c r="Z5367" s="6">
        <f>IF($A5367="placement",Y5367,SUMIF($C$10:$C$6209,$C5367,$Y$10:$Y$6209))</f>
        <v>50.277499999999996</v>
      </c>
      <c r="AA5367" s="17">
        <f t="shared" si="253"/>
        <v>0.20803130476342191</v>
      </c>
    </row>
    <row r="5368" spans="1:27" hidden="1" x14ac:dyDescent="0.3">
      <c r="A5368" s="8" t="s">
        <v>17</v>
      </c>
      <c r="B5368" s="8" t="s">
        <v>10188</v>
      </c>
      <c r="C5368" s="8" t="s">
        <v>10189</v>
      </c>
      <c r="D5368" s="8" t="s">
        <v>10196</v>
      </c>
      <c r="E5368" s="8" t="s">
        <v>10197</v>
      </c>
      <c r="F5368" s="29">
        <v>0.29999999999999899</v>
      </c>
      <c r="G5368" s="29">
        <v>0</v>
      </c>
      <c r="H5368" s="30">
        <v>9.0458999999999996</v>
      </c>
      <c r="I5368" s="30">
        <v>6.3630000000000004</v>
      </c>
      <c r="J5368" s="14">
        <v>140</v>
      </c>
      <c r="K5368" s="14">
        <v>42</v>
      </c>
      <c r="L5368" s="12">
        <v>0.70340000000000003</v>
      </c>
      <c r="M5368" s="7">
        <v>0.73113198999999995</v>
      </c>
      <c r="N5368" s="31">
        <v>0.4</v>
      </c>
      <c r="O5368" s="14">
        <f>IFERROR(VLOOKUP($C5368,'site totals'!$J$2:$K$607,2,FALSE),1)</f>
        <v>96.731499999999997</v>
      </c>
      <c r="P5368" s="32" t="s">
        <v>91</v>
      </c>
      <c r="Q5368" s="12">
        <v>0.4529031624</v>
      </c>
      <c r="R5368" s="29">
        <v>0.3</v>
      </c>
      <c r="S5368" s="2">
        <f>IF($A5368="site","",VLOOKUP($P5368,margin_ranges!$A$5:$D$10,4,FALSE)/100)</f>
        <v>0.29749999999999999</v>
      </c>
      <c r="T5368" s="6">
        <f>IF(A5368="placement",$J5368*MIN($Q5368,$S5368),"")</f>
        <v>41.65</v>
      </c>
      <c r="U5368" s="6">
        <f>IF($A5368="placement",T5368,SUMIF($C$10:$C$6209,$C5368,$T$10:$T$6209))</f>
        <v>41.65</v>
      </c>
      <c r="V5368" s="34">
        <f t="shared" si="254"/>
        <v>3.5714285714285587E-3</v>
      </c>
      <c r="W5368" s="24"/>
      <c r="X5368" s="2" t="str">
        <f>IFERROR(MIN(VLOOKUP($W5368,margin_ranges!$A$5:$D$10,4,FALSE),$Q5368*100)/100,"")</f>
        <v/>
      </c>
      <c r="Y5368" s="6">
        <f t="shared" si="252"/>
        <v>41.65</v>
      </c>
      <c r="Z5368" s="6">
        <f>IF($A5368="placement",Y5368,SUMIF($C$10:$C$6209,$C5368,$Y$10:$Y$6209))</f>
        <v>41.65</v>
      </c>
      <c r="AA5368" s="29">
        <f t="shared" si="253"/>
        <v>3.5714285714285587E-3</v>
      </c>
    </row>
    <row r="5369" spans="1:27" hidden="1" x14ac:dyDescent="0.3">
      <c r="A5369" s="8" t="s">
        <v>17</v>
      </c>
      <c r="B5369" s="8" t="s">
        <v>10188</v>
      </c>
      <c r="C5369" s="8" t="s">
        <v>10189</v>
      </c>
      <c r="D5369" s="8" t="s">
        <v>10194</v>
      </c>
      <c r="E5369" s="8" t="s">
        <v>10195</v>
      </c>
      <c r="F5369" s="29">
        <v>0.37</v>
      </c>
      <c r="G5369" s="29">
        <v>0</v>
      </c>
      <c r="H5369" s="30">
        <v>1.5670999999999999</v>
      </c>
      <c r="I5369" s="30">
        <v>0.95499999999999996</v>
      </c>
      <c r="J5369" s="14">
        <v>19</v>
      </c>
      <c r="K5369" s="14">
        <v>6</v>
      </c>
      <c r="L5369" s="12">
        <v>0.60940000000000005</v>
      </c>
      <c r="M5369" s="7">
        <v>0.67410621000000004</v>
      </c>
      <c r="N5369" s="31">
        <v>0.4</v>
      </c>
      <c r="O5369" s="14">
        <f>IFERROR(VLOOKUP($C5369,'site totals'!$J$2:$K$607,2,FALSE),1)</f>
        <v>96.731499999999997</v>
      </c>
      <c r="P5369" s="32" t="s">
        <v>22</v>
      </c>
      <c r="Q5369" s="12">
        <v>0.4066216936</v>
      </c>
      <c r="R5369" s="29">
        <v>0.37</v>
      </c>
      <c r="S5369" s="2">
        <f>IF($A5369="site","",VLOOKUP($P5369,margin_ranges!$A$5:$D$10,4,FALSE)/100)</f>
        <v>0.29749999999999999</v>
      </c>
      <c r="T5369" s="6">
        <f>IF(A5369="placement",$J5369*MIN($Q5369,$S5369),"")</f>
        <v>5.6524999999999999</v>
      </c>
      <c r="U5369" s="6">
        <f>IF($A5369="placement",T5369,SUMIF($C$10:$C$6209,$C5369,$T$10:$T$6209))</f>
        <v>5.6524999999999999</v>
      </c>
      <c r="V5369" s="34">
        <f t="shared" si="254"/>
        <v>0.11507936507936511</v>
      </c>
      <c r="W5369" s="24"/>
      <c r="X5369" s="2" t="str">
        <f>IFERROR(MIN(VLOOKUP($W5369,margin_ranges!$A$5:$D$10,4,FALSE),$Q5369*100)/100,"")</f>
        <v/>
      </c>
      <c r="Y5369" s="6">
        <f t="shared" si="252"/>
        <v>5.6524999999999999</v>
      </c>
      <c r="Z5369" s="6">
        <f>IF($A5369="placement",Y5369,SUMIF($C$10:$C$6209,$C5369,$Y$10:$Y$6209))</f>
        <v>5.6524999999999999</v>
      </c>
      <c r="AA5369" s="29">
        <f t="shared" si="253"/>
        <v>0.11507936507936511</v>
      </c>
    </row>
    <row r="5370" spans="1:27" hidden="1" x14ac:dyDescent="0.3">
      <c r="A5370" s="8" t="s">
        <v>17</v>
      </c>
      <c r="B5370" s="8" t="s">
        <v>10188</v>
      </c>
      <c r="C5370" s="8" t="s">
        <v>10189</v>
      </c>
      <c r="D5370" s="8" t="s">
        <v>10192</v>
      </c>
      <c r="E5370" s="8" t="s">
        <v>10193</v>
      </c>
      <c r="F5370" s="29">
        <v>0.37</v>
      </c>
      <c r="G5370" s="29">
        <v>0</v>
      </c>
      <c r="H5370" s="30">
        <v>4.3146000000000004</v>
      </c>
      <c r="I5370" s="30">
        <v>2.0266000000000002</v>
      </c>
      <c r="J5370" s="14">
        <v>22</v>
      </c>
      <c r="K5370" s="14">
        <v>7</v>
      </c>
      <c r="L5370" s="12">
        <v>0.46970000000000001</v>
      </c>
      <c r="M5370" s="7">
        <v>0.35449386999999999</v>
      </c>
      <c r="N5370" s="31">
        <v>0.2</v>
      </c>
      <c r="O5370" s="14">
        <f>IFERROR(VLOOKUP($C5370,'site totals'!$J$2:$K$607,2,FALSE),1)</f>
        <v>96.731499999999997</v>
      </c>
      <c r="P5370" s="32" t="s">
        <v>22</v>
      </c>
      <c r="Q5370" s="12">
        <v>0.43581534550000001</v>
      </c>
      <c r="R5370" s="29">
        <v>0.37</v>
      </c>
      <c r="S5370" s="2">
        <f>IF($A5370="site","",VLOOKUP($P5370,margin_ranges!$A$5:$D$10,4,FALSE)/100)</f>
        <v>0.29749999999999999</v>
      </c>
      <c r="T5370" s="6">
        <f>IF(A5370="placement",$J5370*MIN($Q5370,$S5370),"")</f>
        <v>6.5449999999999999</v>
      </c>
      <c r="U5370" s="6">
        <f>IF($A5370="placement",T5370,SUMIF($C$10:$C$6209,$C5370,$T$10:$T$6209))</f>
        <v>6.5449999999999999</v>
      </c>
      <c r="V5370" s="34">
        <f t="shared" si="254"/>
        <v>0.11507936507936511</v>
      </c>
      <c r="W5370" s="24"/>
      <c r="X5370" s="2" t="str">
        <f>IFERROR(MIN(VLOOKUP($W5370,margin_ranges!$A$5:$D$10,4,FALSE),$Q5370*100)/100,"")</f>
        <v/>
      </c>
      <c r="Y5370" s="6">
        <f t="shared" si="252"/>
        <v>6.5449999999999999</v>
      </c>
      <c r="Z5370" s="6">
        <f>IF($A5370="placement",Y5370,SUMIF($C$10:$C$6209,$C5370,$Y$10:$Y$6209))</f>
        <v>6.5449999999999999</v>
      </c>
      <c r="AA5370" s="29">
        <f t="shared" si="253"/>
        <v>0.11507936507936511</v>
      </c>
    </row>
    <row r="5371" spans="1:27" hidden="1" x14ac:dyDescent="0.3">
      <c r="A5371" s="8" t="s">
        <v>17</v>
      </c>
      <c r="B5371" s="8" t="s">
        <v>10188</v>
      </c>
      <c r="C5371" s="8" t="s">
        <v>10189</v>
      </c>
      <c r="D5371" s="8" t="s">
        <v>10190</v>
      </c>
      <c r="E5371" s="8" t="s">
        <v>10191</v>
      </c>
      <c r="F5371" s="29">
        <v>0.38999999999999901</v>
      </c>
      <c r="G5371" s="29">
        <v>0</v>
      </c>
      <c r="H5371" s="30">
        <v>2.1951000000000001</v>
      </c>
      <c r="I5371" s="30">
        <v>1.1355</v>
      </c>
      <c r="J5371" s="14">
        <v>17</v>
      </c>
      <c r="K5371" s="14">
        <v>6</v>
      </c>
      <c r="L5371" s="12">
        <v>0.51729999999999998</v>
      </c>
      <c r="M5371" s="7">
        <v>0.50588789999999995</v>
      </c>
      <c r="N5371" s="31">
        <v>0.3</v>
      </c>
      <c r="O5371" s="14">
        <f>IFERROR(VLOOKUP($C5371,'site totals'!$J$2:$K$607,2,FALSE),1)</f>
        <v>96.731499999999997</v>
      </c>
      <c r="P5371" s="32" t="s">
        <v>22</v>
      </c>
      <c r="Q5371" s="12">
        <v>0.40698325060000001</v>
      </c>
      <c r="R5371" s="29">
        <v>0.39</v>
      </c>
      <c r="S5371" s="2">
        <f>IF($A5371="site","",VLOOKUP($P5371,margin_ranges!$A$5:$D$10,4,FALSE)/100)</f>
        <v>0.29749999999999999</v>
      </c>
      <c r="T5371" s="6">
        <f>IF(A5371="placement",$J5371*MIN($Q5371,$S5371),"")</f>
        <v>5.0575000000000001</v>
      </c>
      <c r="U5371" s="6">
        <f>IF($A5371="placement",T5371,SUMIF($C$10:$C$6209,$C5371,$T$10:$T$6209))</f>
        <v>5.0575000000000001</v>
      </c>
      <c r="V5371" s="34">
        <f t="shared" si="254"/>
        <v>0.15163934426229497</v>
      </c>
      <c r="W5371" s="24"/>
      <c r="X5371" s="2" t="str">
        <f>IFERROR(MIN(VLOOKUP($W5371,margin_ranges!$A$5:$D$10,4,FALSE),$Q5371*100)/100,"")</f>
        <v/>
      </c>
      <c r="Y5371" s="6">
        <f t="shared" si="252"/>
        <v>5.0575000000000001</v>
      </c>
      <c r="Z5371" s="6">
        <f>IF($A5371="placement",Y5371,SUMIF($C$10:$C$6209,$C5371,$Y$10:$Y$6209))</f>
        <v>5.0575000000000001</v>
      </c>
      <c r="AA5371" s="29">
        <f t="shared" si="253"/>
        <v>0.15163934426229497</v>
      </c>
    </row>
    <row r="5372" spans="1:27" x14ac:dyDescent="0.3">
      <c r="A5372" s="16" t="s">
        <v>33</v>
      </c>
      <c r="B5372" s="16" t="s">
        <v>10188</v>
      </c>
      <c r="C5372" s="16" t="s">
        <v>10189</v>
      </c>
      <c r="D5372" s="8" t="s">
        <v>34</v>
      </c>
      <c r="E5372" s="16"/>
      <c r="F5372" s="17">
        <v>0.32267482671105002</v>
      </c>
      <c r="G5372" s="17">
        <v>0</v>
      </c>
      <c r="H5372" s="36">
        <v>20.648800000000001</v>
      </c>
      <c r="I5372" s="36">
        <v>11.596399999999999</v>
      </c>
      <c r="J5372" s="22">
        <v>207</v>
      </c>
      <c r="K5372" s="22">
        <v>64</v>
      </c>
      <c r="L5372" s="18">
        <v>0.56159999999999999</v>
      </c>
      <c r="M5372" s="19">
        <v>0.59582075999999995</v>
      </c>
      <c r="N5372" s="20">
        <v>0.33463599999999999</v>
      </c>
      <c r="O5372" s="22">
        <f>IFERROR(VLOOKUP($C5372,'site totals'!$J$2:$K$607,2,FALSE),1)</f>
        <v>96.731499999999997</v>
      </c>
      <c r="P5372" s="21"/>
      <c r="Q5372" s="18">
        <v>0.43836129289999998</v>
      </c>
      <c r="R5372" s="17">
        <v>0.32269999999999999</v>
      </c>
      <c r="S5372" s="18" t="str">
        <f>IF($A5372="site","",VLOOKUP($P5372,margin_ranges!$A$5:$D$10,4,FALSE)/100)</f>
        <v/>
      </c>
      <c r="T5372" s="22" t="str">
        <f>IF(A5372="placement",$J5372*MIN($Q5372,$S5372),"")</f>
        <v/>
      </c>
      <c r="U5372" s="22">
        <f>IF($A5372="placement",T5372,SUMIF($C$10:$C$6209,$C5372,$T$10:$T$6209))</f>
        <v>58.904999999999994</v>
      </c>
      <c r="V5372" s="37">
        <f t="shared" si="254"/>
        <v>5.6304123148819718E-2</v>
      </c>
      <c r="W5372" s="38"/>
      <c r="X5372" s="18" t="str">
        <f>IFERROR(MIN(VLOOKUP($W5372,margin_ranges!$A$5:$D$10,4,FALSE),$Q5372*100)/100,"")</f>
        <v/>
      </c>
      <c r="Y5372" s="6" t="str">
        <f t="shared" si="252"/>
        <v/>
      </c>
      <c r="Z5372" s="6">
        <f>IF($A5372="placement",Y5372,SUMIF($C$10:$C$6209,$C5372,$Y$10:$Y$6209))</f>
        <v>58.904999999999994</v>
      </c>
      <c r="AA5372" s="17">
        <f t="shared" si="253"/>
        <v>5.6304123148819718E-2</v>
      </c>
    </row>
    <row r="5373" spans="1:27" hidden="1" x14ac:dyDescent="0.3">
      <c r="A5373" s="8" t="s">
        <v>17</v>
      </c>
      <c r="B5373" s="8" t="s">
        <v>9122</v>
      </c>
      <c r="C5373" s="8" t="s">
        <v>9123</v>
      </c>
      <c r="D5373" s="8" t="s">
        <v>9124</v>
      </c>
      <c r="E5373" s="8" t="s">
        <v>9125</v>
      </c>
      <c r="F5373" s="29">
        <v>0</v>
      </c>
      <c r="G5373" s="29">
        <v>0</v>
      </c>
      <c r="H5373" s="30">
        <v>9.0335999999999999</v>
      </c>
      <c r="I5373" s="30">
        <v>4.1580000000000004</v>
      </c>
      <c r="J5373" s="14">
        <v>188</v>
      </c>
      <c r="K5373" s="14">
        <v>51</v>
      </c>
      <c r="L5373" s="12">
        <v>0.46029999999999999</v>
      </c>
      <c r="M5373" s="7">
        <v>1.5075087599999999</v>
      </c>
      <c r="N5373" s="31">
        <v>1.1000000000000001</v>
      </c>
      <c r="O5373" s="14">
        <f>IFERROR(VLOOKUP($C5373,'site totals'!$J$2:$K$607,2,FALSE),1)</f>
        <v>95.671999999999997</v>
      </c>
      <c r="P5373" s="32" t="s">
        <v>91</v>
      </c>
      <c r="Q5373" s="12">
        <v>0.27031933190000001</v>
      </c>
      <c r="R5373" s="29">
        <v>0</v>
      </c>
      <c r="S5373" s="2">
        <f>IF($A5373="site","",VLOOKUP($P5373,margin_ranges!$A$5:$D$10,4,FALSE)/100)</f>
        <v>0.29749999999999999</v>
      </c>
      <c r="T5373" s="6">
        <f>IF(A5373="placement",$J5373*MIN($Q5373,$S5373),"")</f>
        <v>50.820034397200004</v>
      </c>
      <c r="U5373" s="6">
        <f>IF($A5373="placement",T5373,SUMIF($C$10:$C$6209,$C5373,$T$10:$T$6209))</f>
        <v>50.820034397200004</v>
      </c>
      <c r="V5373" s="34">
        <f t="shared" si="254"/>
        <v>-0.27031933190000001</v>
      </c>
      <c r="W5373" s="24"/>
      <c r="X5373" s="2" t="str">
        <f>IFERROR(MIN(VLOOKUP($W5373,margin_ranges!$A$5:$D$10,4,FALSE),$Q5373*100)/100,"")</f>
        <v/>
      </c>
      <c r="Y5373" s="6">
        <f t="shared" si="252"/>
        <v>50.820034397200004</v>
      </c>
      <c r="Z5373" s="6">
        <f>IF($A5373="placement",Y5373,SUMIF($C$10:$C$6209,$C5373,$Y$10:$Y$6209))</f>
        <v>50.820034397200004</v>
      </c>
      <c r="AA5373" s="29">
        <f t="shared" si="253"/>
        <v>-0.27031933190000001</v>
      </c>
    </row>
    <row r="5374" spans="1:27" hidden="1" x14ac:dyDescent="0.3">
      <c r="A5374" s="8" t="s">
        <v>17</v>
      </c>
      <c r="B5374" s="8" t="s">
        <v>9122</v>
      </c>
      <c r="C5374" s="8" t="s">
        <v>9123</v>
      </c>
      <c r="D5374" s="8" t="s">
        <v>12262</v>
      </c>
      <c r="E5374" s="8" t="s">
        <v>12263</v>
      </c>
      <c r="F5374" s="29">
        <v>0</v>
      </c>
      <c r="G5374" s="29">
        <v>0</v>
      </c>
      <c r="H5374" s="30">
        <v>1.1707000000000001</v>
      </c>
      <c r="I5374" s="30">
        <v>0.42430000000000001</v>
      </c>
      <c r="J5374" s="14">
        <v>17</v>
      </c>
      <c r="K5374" s="14">
        <v>4</v>
      </c>
      <c r="L5374" s="12">
        <v>0.3624</v>
      </c>
      <c r="M5374" s="7">
        <v>1.3328114499999999</v>
      </c>
      <c r="N5374" s="31">
        <v>0.98</v>
      </c>
      <c r="O5374" s="14">
        <f>IFERROR(VLOOKUP($C5374,'site totals'!$J$2:$K$607,2,FALSE),1)</f>
        <v>95.671999999999997</v>
      </c>
      <c r="P5374" s="32" t="s">
        <v>22</v>
      </c>
      <c r="Q5374" s="12">
        <v>0.26471219800000001</v>
      </c>
      <c r="R5374" s="29">
        <v>0</v>
      </c>
      <c r="S5374" s="2">
        <f>IF($A5374="site","",VLOOKUP($P5374,margin_ranges!$A$5:$D$10,4,FALSE)/100)</f>
        <v>0.29749999999999999</v>
      </c>
      <c r="T5374" s="6">
        <f>IF(A5374="placement",$J5374*MIN($Q5374,$S5374),"")</f>
        <v>4.5001073659999999</v>
      </c>
      <c r="U5374" s="6">
        <f>IF($A5374="placement",T5374,SUMIF($C$10:$C$6209,$C5374,$T$10:$T$6209))</f>
        <v>4.5001073659999999</v>
      </c>
      <c r="V5374" s="34">
        <f t="shared" si="254"/>
        <v>-0.26471219800000001</v>
      </c>
      <c r="W5374" s="24"/>
      <c r="X5374" s="2" t="str">
        <f>IFERROR(MIN(VLOOKUP($W5374,margin_ranges!$A$5:$D$10,4,FALSE),$Q5374*100)/100,"")</f>
        <v/>
      </c>
      <c r="Y5374" s="6">
        <f t="shared" si="252"/>
        <v>4.5001073659999999</v>
      </c>
      <c r="Z5374" s="6">
        <f>IF($A5374="placement",Y5374,SUMIF($C$10:$C$6209,$C5374,$Y$10:$Y$6209))</f>
        <v>4.5001073659999999</v>
      </c>
      <c r="AA5374" s="29">
        <f t="shared" si="253"/>
        <v>-0.26471219800000001</v>
      </c>
    </row>
    <row r="5375" spans="1:27" x14ac:dyDescent="0.3">
      <c r="A5375" s="16" t="s">
        <v>33</v>
      </c>
      <c r="B5375" s="16" t="s">
        <v>9122</v>
      </c>
      <c r="C5375" s="16" t="s">
        <v>9123</v>
      </c>
      <c r="D5375" s="8" t="s">
        <v>34</v>
      </c>
      <c r="E5375" s="16"/>
      <c r="F5375" s="17">
        <v>0</v>
      </c>
      <c r="G5375" s="17">
        <v>0</v>
      </c>
      <c r="H5375" s="36">
        <v>10.2043</v>
      </c>
      <c r="I5375" s="36">
        <v>4.5823</v>
      </c>
      <c r="J5375" s="22">
        <v>205</v>
      </c>
      <c r="K5375" s="22">
        <v>55</v>
      </c>
      <c r="L5375" s="18">
        <v>0.4491</v>
      </c>
      <c r="M5375" s="19">
        <v>1.49133308</v>
      </c>
      <c r="N5375" s="20">
        <v>1.088889</v>
      </c>
      <c r="O5375" s="22">
        <f>IFERROR(VLOOKUP($C5375,'site totals'!$J$2:$K$607,2,FALSE),1)</f>
        <v>95.671999999999997</v>
      </c>
      <c r="P5375" s="21"/>
      <c r="Q5375" s="18">
        <v>0.26985526459999998</v>
      </c>
      <c r="R5375" s="17">
        <v>0</v>
      </c>
      <c r="S5375" s="18" t="str">
        <f>IF($A5375="site","",VLOOKUP($P5375,margin_ranges!$A$5:$D$10,4,FALSE)/100)</f>
        <v/>
      </c>
      <c r="T5375" s="22" t="str">
        <f>IF(A5375="placement",$J5375*MIN($Q5375,$S5375),"")</f>
        <v/>
      </c>
      <c r="U5375" s="22">
        <f>IF($A5375="placement",T5375,SUMIF($C$10:$C$6209,$C5375,$T$10:$T$6209))</f>
        <v>55.320141763200006</v>
      </c>
      <c r="V5375" s="37">
        <f t="shared" si="254"/>
        <v>-0.26985435006439029</v>
      </c>
      <c r="W5375" s="38"/>
      <c r="X5375" s="18" t="str">
        <f>IFERROR(MIN(VLOOKUP($W5375,margin_ranges!$A$5:$D$10,4,FALSE),$Q5375*100)/100,"")</f>
        <v/>
      </c>
      <c r="Y5375" s="6" t="str">
        <f t="shared" si="252"/>
        <v/>
      </c>
      <c r="Z5375" s="6">
        <f>IF($A5375="placement",Y5375,SUMIF($C$10:$C$6209,$C5375,$Y$10:$Y$6209))</f>
        <v>55.320141763200006</v>
      </c>
      <c r="AA5375" s="17">
        <f t="shared" si="253"/>
        <v>-0.26985435006439029</v>
      </c>
    </row>
    <row r="5376" spans="1:27" hidden="1" x14ac:dyDescent="0.3">
      <c r="A5376" s="8" t="s">
        <v>17</v>
      </c>
      <c r="B5376" s="8" t="s">
        <v>5159</v>
      </c>
      <c r="C5376" s="8" t="s">
        <v>5160</v>
      </c>
      <c r="D5376" s="8" t="s">
        <v>5170</v>
      </c>
      <c r="E5376" s="8" t="s">
        <v>567</v>
      </c>
      <c r="F5376" s="29">
        <v>0.28999999999999998</v>
      </c>
      <c r="G5376" s="29">
        <v>0</v>
      </c>
      <c r="H5376" s="30">
        <v>2.0945999999999998</v>
      </c>
      <c r="I5376" s="30">
        <v>0.61499999999999999</v>
      </c>
      <c r="J5376" s="14">
        <v>17</v>
      </c>
      <c r="K5376" s="14">
        <v>4</v>
      </c>
      <c r="L5376" s="12">
        <v>0.29360000000000003</v>
      </c>
      <c r="M5376" s="7">
        <v>0.93993031000000005</v>
      </c>
      <c r="N5376" s="31">
        <v>0.4</v>
      </c>
      <c r="O5376" s="14">
        <f>IFERROR(VLOOKUP($C5376,'site totals'!$J$2:$K$607,2,FALSE),1)</f>
        <v>95.481499999999997</v>
      </c>
      <c r="P5376" s="32" t="s">
        <v>22</v>
      </c>
      <c r="Q5376" s="12">
        <v>0.57443653620000001</v>
      </c>
      <c r="R5376" s="29">
        <v>0.28999999999999998</v>
      </c>
      <c r="S5376" s="2">
        <f>IF($A5376="site","",VLOOKUP($P5376,margin_ranges!$A$5:$D$10,4,FALSE)/100)</f>
        <v>0.29749999999999999</v>
      </c>
      <c r="T5376" s="6">
        <f>IF(A5376="placement",$J5376*MIN($Q5376,$S5376),"")</f>
        <v>5.0575000000000001</v>
      </c>
      <c r="U5376" s="6">
        <f>IF($A5376="placement",T5376,SUMIF($C$10:$C$6209,$C5376,$T$10:$T$6209))</f>
        <v>5.0575000000000001</v>
      </c>
      <c r="V5376" s="34">
        <f t="shared" si="254"/>
        <v>-1.0563380281690238E-2</v>
      </c>
      <c r="W5376" s="24"/>
      <c r="X5376" s="2" t="str">
        <f>IFERROR(MIN(VLOOKUP($W5376,margin_ranges!$A$5:$D$10,4,FALSE),$Q5376*100)/100,"")</f>
        <v/>
      </c>
      <c r="Y5376" s="6">
        <f t="shared" si="252"/>
        <v>5.0575000000000001</v>
      </c>
      <c r="Z5376" s="6">
        <f>IF($A5376="placement",Y5376,SUMIF($C$10:$C$6209,$C5376,$Y$10:$Y$6209))</f>
        <v>5.0575000000000001</v>
      </c>
      <c r="AA5376" s="29">
        <f t="shared" si="253"/>
        <v>-1.0563380281690238E-2</v>
      </c>
    </row>
    <row r="5377" spans="1:27" hidden="1" x14ac:dyDescent="0.3">
      <c r="A5377" s="8" t="s">
        <v>17</v>
      </c>
      <c r="B5377" s="8" t="s">
        <v>5159</v>
      </c>
      <c r="C5377" s="8" t="s">
        <v>5160</v>
      </c>
      <c r="D5377" s="8" t="s">
        <v>5163</v>
      </c>
      <c r="E5377" s="8" t="s">
        <v>5164</v>
      </c>
      <c r="F5377" s="29">
        <v>0.28999999999999998</v>
      </c>
      <c r="G5377" s="29">
        <v>0</v>
      </c>
      <c r="H5377" s="30">
        <v>4.5983000000000001</v>
      </c>
      <c r="I5377" s="30">
        <v>1.7572000000000001</v>
      </c>
      <c r="J5377" s="14">
        <v>34</v>
      </c>
      <c r="K5377" s="14">
        <v>9</v>
      </c>
      <c r="L5377" s="12">
        <v>0.3821</v>
      </c>
      <c r="M5377" s="7">
        <v>0.64490060999999999</v>
      </c>
      <c r="N5377" s="31">
        <v>0.1</v>
      </c>
      <c r="O5377" s="14">
        <f>IFERROR(VLOOKUP($C5377,'site totals'!$J$2:$K$607,2,FALSE),1)</f>
        <v>95.481499999999997</v>
      </c>
      <c r="P5377" s="32" t="s">
        <v>22</v>
      </c>
      <c r="Q5377" s="12">
        <v>0.84493734710000001</v>
      </c>
      <c r="R5377" s="29">
        <v>0.28999999999999998</v>
      </c>
      <c r="S5377" s="2">
        <f>IF($A5377="site","",VLOOKUP($P5377,margin_ranges!$A$5:$D$10,4,FALSE)/100)</f>
        <v>0.29749999999999999</v>
      </c>
      <c r="T5377" s="6">
        <f>IF(A5377="placement",$J5377*MIN($Q5377,$S5377),"")</f>
        <v>10.115</v>
      </c>
      <c r="U5377" s="6">
        <f>IF($A5377="placement",T5377,SUMIF($C$10:$C$6209,$C5377,$T$10:$T$6209))</f>
        <v>10.115</v>
      </c>
      <c r="V5377" s="34">
        <f t="shared" si="254"/>
        <v>-1.0563380281690238E-2</v>
      </c>
      <c r="W5377" s="24"/>
      <c r="X5377" s="2" t="str">
        <f>IFERROR(MIN(VLOOKUP($W5377,margin_ranges!$A$5:$D$10,4,FALSE),$Q5377*100)/100,"")</f>
        <v/>
      </c>
      <c r="Y5377" s="6">
        <f t="shared" si="252"/>
        <v>10.115</v>
      </c>
      <c r="Z5377" s="6">
        <f>IF($A5377="placement",Y5377,SUMIF($C$10:$C$6209,$C5377,$Y$10:$Y$6209))</f>
        <v>10.115</v>
      </c>
      <c r="AA5377" s="29">
        <f t="shared" si="253"/>
        <v>-1.0563380281690238E-2</v>
      </c>
    </row>
    <row r="5378" spans="1:27" hidden="1" x14ac:dyDescent="0.3">
      <c r="A5378" s="8" t="s">
        <v>17</v>
      </c>
      <c r="B5378" s="8" t="s">
        <v>5159</v>
      </c>
      <c r="C5378" s="8" t="s">
        <v>5160</v>
      </c>
      <c r="D5378" s="8" t="s">
        <v>5165</v>
      </c>
      <c r="E5378" s="8" t="s">
        <v>5166</v>
      </c>
      <c r="F5378" s="29">
        <v>0.28999999999999998</v>
      </c>
      <c r="G5378" s="29">
        <v>0</v>
      </c>
      <c r="H5378" s="30">
        <v>2.3767</v>
      </c>
      <c r="I5378" s="30">
        <v>0.77390000000000003</v>
      </c>
      <c r="J5378" s="14">
        <v>25</v>
      </c>
      <c r="K5378" s="14">
        <v>6</v>
      </c>
      <c r="L5378" s="12">
        <v>0.3256</v>
      </c>
      <c r="M5378" s="7">
        <v>1.0662390399999999</v>
      </c>
      <c r="N5378" s="31">
        <v>0.45</v>
      </c>
      <c r="O5378" s="14">
        <f>IFERROR(VLOOKUP($C5378,'site totals'!$J$2:$K$607,2,FALSE),1)</f>
        <v>95.481499999999997</v>
      </c>
      <c r="P5378" s="32" t="s">
        <v>22</v>
      </c>
      <c r="Q5378" s="12">
        <v>0.5779558025</v>
      </c>
      <c r="R5378" s="29">
        <v>0.28999999999999998</v>
      </c>
      <c r="S5378" s="2">
        <f>IF($A5378="site","",VLOOKUP($P5378,margin_ranges!$A$5:$D$10,4,FALSE)/100)</f>
        <v>0.29749999999999999</v>
      </c>
      <c r="T5378" s="6">
        <f>IF(A5378="placement",$J5378*MIN($Q5378,$S5378),"")</f>
        <v>7.4375</v>
      </c>
      <c r="U5378" s="6">
        <f>IF($A5378="placement",T5378,SUMIF($C$10:$C$6209,$C5378,$T$10:$T$6209))</f>
        <v>7.4375</v>
      </c>
      <c r="V5378" s="34">
        <f t="shared" si="254"/>
        <v>-1.0563380281690127E-2</v>
      </c>
      <c r="W5378" s="24"/>
      <c r="X5378" s="2" t="str">
        <f>IFERROR(MIN(VLOOKUP($W5378,margin_ranges!$A$5:$D$10,4,FALSE),$Q5378*100)/100,"")</f>
        <v/>
      </c>
      <c r="Y5378" s="6">
        <f t="shared" si="252"/>
        <v>7.4375</v>
      </c>
      <c r="Z5378" s="6">
        <f>IF($A5378="placement",Y5378,SUMIF($C$10:$C$6209,$C5378,$Y$10:$Y$6209))</f>
        <v>7.4375</v>
      </c>
      <c r="AA5378" s="29">
        <f t="shared" si="253"/>
        <v>-1.0563380281690127E-2</v>
      </c>
    </row>
    <row r="5379" spans="1:27" hidden="1" x14ac:dyDescent="0.3">
      <c r="A5379" s="8" t="s">
        <v>17</v>
      </c>
      <c r="B5379" s="8" t="s">
        <v>5159</v>
      </c>
      <c r="C5379" s="8" t="s">
        <v>5160</v>
      </c>
      <c r="D5379" s="8" t="s">
        <v>5169</v>
      </c>
      <c r="E5379" s="8" t="s">
        <v>560</v>
      </c>
      <c r="F5379" s="29">
        <v>0.28999999999999998</v>
      </c>
      <c r="G5379" s="29">
        <v>0</v>
      </c>
      <c r="H5379" s="30">
        <v>2.7776000000000001</v>
      </c>
      <c r="I5379" s="30">
        <v>1.2587999999999999</v>
      </c>
      <c r="J5379" s="14">
        <v>38</v>
      </c>
      <c r="K5379" s="14">
        <v>10</v>
      </c>
      <c r="L5379" s="12">
        <v>0.45319999999999999</v>
      </c>
      <c r="M5379" s="7">
        <v>1.00167962</v>
      </c>
      <c r="N5379" s="31">
        <v>0.35</v>
      </c>
      <c r="O5379" s="14">
        <f>IFERROR(VLOOKUP($C5379,'site totals'!$J$2:$K$607,2,FALSE),1)</f>
        <v>95.481499999999997</v>
      </c>
      <c r="P5379" s="32" t="s">
        <v>22</v>
      </c>
      <c r="Q5379" s="12">
        <v>0.65058688239999996</v>
      </c>
      <c r="R5379" s="29">
        <v>0.28999999999999998</v>
      </c>
      <c r="S5379" s="2">
        <f>IF($A5379="site","",VLOOKUP($P5379,margin_ranges!$A$5:$D$10,4,FALSE)/100)</f>
        <v>0.29749999999999999</v>
      </c>
      <c r="T5379" s="6">
        <f>IF(A5379="placement",$J5379*MIN($Q5379,$S5379),"")</f>
        <v>11.305</v>
      </c>
      <c r="U5379" s="6">
        <f>IF($A5379="placement",T5379,SUMIF($C$10:$C$6209,$C5379,$T$10:$T$6209))</f>
        <v>11.305</v>
      </c>
      <c r="V5379" s="34">
        <f t="shared" si="254"/>
        <v>-1.0563380281690016E-2</v>
      </c>
      <c r="W5379" s="24"/>
      <c r="X5379" s="2" t="str">
        <f>IFERROR(MIN(VLOOKUP($W5379,margin_ranges!$A$5:$D$10,4,FALSE),$Q5379*100)/100,"")</f>
        <v/>
      </c>
      <c r="Y5379" s="6">
        <f t="shared" si="252"/>
        <v>11.305</v>
      </c>
      <c r="Z5379" s="6">
        <f>IF($A5379="placement",Y5379,SUMIF($C$10:$C$6209,$C5379,$Y$10:$Y$6209))</f>
        <v>11.305</v>
      </c>
      <c r="AA5379" s="29">
        <f t="shared" si="253"/>
        <v>-1.0563380281690016E-2</v>
      </c>
    </row>
    <row r="5380" spans="1:27" hidden="1" x14ac:dyDescent="0.3">
      <c r="A5380" s="8" t="s">
        <v>17</v>
      </c>
      <c r="B5380" s="8" t="s">
        <v>5159</v>
      </c>
      <c r="C5380" s="8" t="s">
        <v>5160</v>
      </c>
      <c r="D5380" s="8" t="s">
        <v>5161</v>
      </c>
      <c r="E5380" s="8" t="s">
        <v>5162</v>
      </c>
      <c r="F5380" s="29">
        <v>0.28999999999999998</v>
      </c>
      <c r="G5380" s="29">
        <v>0</v>
      </c>
      <c r="H5380" s="30">
        <v>4.7960000000000003</v>
      </c>
      <c r="I5380" s="30">
        <v>2.2214</v>
      </c>
      <c r="J5380" s="14">
        <v>43</v>
      </c>
      <c r="K5380" s="14">
        <v>11</v>
      </c>
      <c r="L5380" s="12">
        <v>0.4632</v>
      </c>
      <c r="M5380" s="7">
        <v>0.64270095999999999</v>
      </c>
      <c r="N5380" s="31">
        <v>0.1</v>
      </c>
      <c r="O5380" s="14">
        <f>IFERROR(VLOOKUP($C5380,'site totals'!$J$2:$K$607,2,FALSE),1)</f>
        <v>95.481499999999997</v>
      </c>
      <c r="P5380" s="32" t="s">
        <v>22</v>
      </c>
      <c r="Q5380" s="12">
        <v>0.84440664399999998</v>
      </c>
      <c r="R5380" s="29">
        <v>0.28999999999999998</v>
      </c>
      <c r="S5380" s="2">
        <f>IF($A5380="site","",VLOOKUP($P5380,margin_ranges!$A$5:$D$10,4,FALSE)/100)</f>
        <v>0.29749999999999999</v>
      </c>
      <c r="T5380" s="6">
        <f>IF(A5380="placement",$J5380*MIN($Q5380,$S5380),"")</f>
        <v>12.792499999999999</v>
      </c>
      <c r="U5380" s="6">
        <f>IF($A5380="placement",T5380,SUMIF($C$10:$C$6209,$C5380,$T$10:$T$6209))</f>
        <v>12.792499999999999</v>
      </c>
      <c r="V5380" s="34">
        <f t="shared" si="254"/>
        <v>-1.0563380281689905E-2</v>
      </c>
      <c r="W5380" s="24"/>
      <c r="X5380" s="2" t="str">
        <f>IFERROR(MIN(VLOOKUP($W5380,margin_ranges!$A$5:$D$10,4,FALSE),$Q5380*100)/100,"")</f>
        <v/>
      </c>
      <c r="Y5380" s="6">
        <f t="shared" si="252"/>
        <v>12.792499999999999</v>
      </c>
      <c r="Z5380" s="6">
        <f>IF($A5380="placement",Y5380,SUMIF($C$10:$C$6209,$C5380,$Y$10:$Y$6209))</f>
        <v>12.792499999999999</v>
      </c>
      <c r="AA5380" s="29">
        <f t="shared" si="253"/>
        <v>-1.0563380281689905E-2</v>
      </c>
    </row>
    <row r="5381" spans="1:27" hidden="1" x14ac:dyDescent="0.3">
      <c r="A5381" s="8" t="s">
        <v>17</v>
      </c>
      <c r="B5381" s="8" t="s">
        <v>5159</v>
      </c>
      <c r="C5381" s="8" t="s">
        <v>5160</v>
      </c>
      <c r="D5381" s="8" t="s">
        <v>5167</v>
      </c>
      <c r="E5381" s="8" t="s">
        <v>5168</v>
      </c>
      <c r="F5381" s="29">
        <v>0.28999999999999898</v>
      </c>
      <c r="G5381" s="29">
        <v>0</v>
      </c>
      <c r="H5381" s="30">
        <v>4.3887999999999998</v>
      </c>
      <c r="I5381" s="30">
        <v>1.5412999999999999</v>
      </c>
      <c r="J5381" s="14">
        <v>43</v>
      </c>
      <c r="K5381" s="14">
        <v>11</v>
      </c>
      <c r="L5381" s="12">
        <v>0.35120000000000001</v>
      </c>
      <c r="M5381" s="7">
        <v>0.92269904999999997</v>
      </c>
      <c r="N5381" s="31">
        <v>0.4</v>
      </c>
      <c r="O5381" s="14">
        <f>IFERROR(VLOOKUP($C5381,'site totals'!$J$2:$K$607,2,FALSE),1)</f>
        <v>95.481499999999997</v>
      </c>
      <c r="P5381" s="32" t="s">
        <v>22</v>
      </c>
      <c r="Q5381" s="12">
        <v>0.56648920140000003</v>
      </c>
      <c r="R5381" s="29">
        <v>0.28999999999999998</v>
      </c>
      <c r="S5381" s="2">
        <f>IF($A5381="site","",VLOOKUP($P5381,margin_ranges!$A$5:$D$10,4,FALSE)/100)</f>
        <v>0.29749999999999999</v>
      </c>
      <c r="T5381" s="6">
        <f>IF(A5381="placement",$J5381*MIN($Q5381,$S5381),"")</f>
        <v>12.792499999999999</v>
      </c>
      <c r="U5381" s="6">
        <f>IF($A5381="placement",T5381,SUMIF($C$10:$C$6209,$C5381,$T$10:$T$6209))</f>
        <v>12.792499999999999</v>
      </c>
      <c r="V5381" s="34">
        <f t="shared" si="254"/>
        <v>-1.0563380281689905E-2</v>
      </c>
      <c r="W5381" s="24"/>
      <c r="X5381" s="2" t="str">
        <f>IFERROR(MIN(VLOOKUP($W5381,margin_ranges!$A$5:$D$10,4,FALSE),$Q5381*100)/100,"")</f>
        <v/>
      </c>
      <c r="Y5381" s="6">
        <f t="shared" si="252"/>
        <v>12.792499999999999</v>
      </c>
      <c r="Z5381" s="6">
        <f>IF($A5381="placement",Y5381,SUMIF($C$10:$C$6209,$C5381,$Y$10:$Y$6209))</f>
        <v>12.792499999999999</v>
      </c>
      <c r="AA5381" s="29">
        <f t="shared" si="253"/>
        <v>-1.0563380281689905E-2</v>
      </c>
    </row>
    <row r="5382" spans="1:27" x14ac:dyDescent="0.3">
      <c r="A5382" s="16" t="s">
        <v>33</v>
      </c>
      <c r="B5382" s="16" t="s">
        <v>5159</v>
      </c>
      <c r="C5382" s="16" t="s">
        <v>5160</v>
      </c>
      <c r="D5382" s="8" t="s">
        <v>34</v>
      </c>
      <c r="E5382" s="16"/>
      <c r="F5382" s="17">
        <v>0.28898610725637902</v>
      </c>
      <c r="G5382" s="17">
        <v>0</v>
      </c>
      <c r="H5382" s="36">
        <v>22.649100000000001</v>
      </c>
      <c r="I5382" s="36">
        <v>8.4360999999999997</v>
      </c>
      <c r="J5382" s="22">
        <v>205</v>
      </c>
      <c r="K5382" s="22">
        <v>53</v>
      </c>
      <c r="L5382" s="18">
        <v>0.3725</v>
      </c>
      <c r="M5382" s="19">
        <v>0.80843902999999995</v>
      </c>
      <c r="N5382" s="20">
        <v>0.24693699999999999</v>
      </c>
      <c r="O5382" s="22">
        <f>IFERROR(VLOOKUP($C5382,'site totals'!$J$2:$K$607,2,FALSE),1)</f>
        <v>95.481499999999997</v>
      </c>
      <c r="P5382" s="21"/>
      <c r="Q5382" s="18">
        <v>0.69455086769999996</v>
      </c>
      <c r="R5382" s="17">
        <v>0.28899999999999998</v>
      </c>
      <c r="S5382" s="18" t="str">
        <f>IF($A5382="site","",VLOOKUP($P5382,margin_ranges!$A$5:$D$10,4,FALSE)/100)</f>
        <v/>
      </c>
      <c r="T5382" s="22" t="str">
        <f>IF(A5382="placement",$J5382*MIN($Q5382,$S5382),"")</f>
        <v/>
      </c>
      <c r="U5382" s="22">
        <f>IF($A5382="placement",T5382,SUMIF($C$10:$C$6209,$C5382,$T$10:$T$6209))</f>
        <v>59.499999999999993</v>
      </c>
      <c r="V5382" s="37">
        <f t="shared" si="254"/>
        <v>-1.7495111659978635E-3</v>
      </c>
      <c r="W5382" s="38"/>
      <c r="X5382" s="18" t="str">
        <f>IFERROR(MIN(VLOOKUP($W5382,margin_ranges!$A$5:$D$10,4,FALSE),$Q5382*100)/100,"")</f>
        <v/>
      </c>
      <c r="Y5382" s="6" t="str">
        <f t="shared" si="252"/>
        <v/>
      </c>
      <c r="Z5382" s="6">
        <f>IF($A5382="placement",Y5382,SUMIF($C$10:$C$6209,$C5382,$Y$10:$Y$6209))</f>
        <v>59.499999999999993</v>
      </c>
      <c r="AA5382" s="17">
        <f t="shared" si="253"/>
        <v>-1.7495111659978635E-3</v>
      </c>
    </row>
    <row r="5383" spans="1:27" hidden="1" x14ac:dyDescent="0.3">
      <c r="A5383" s="8" t="s">
        <v>17</v>
      </c>
      <c r="B5383" s="8" t="s">
        <v>8241</v>
      </c>
      <c r="C5383" s="8" t="s">
        <v>8242</v>
      </c>
      <c r="D5383" s="8" t="s">
        <v>8243</v>
      </c>
      <c r="E5383" s="8" t="s">
        <v>8244</v>
      </c>
      <c r="F5383" s="29">
        <v>0.3</v>
      </c>
      <c r="G5383" s="29">
        <v>0</v>
      </c>
      <c r="H5383" s="30">
        <v>8.3039000000000005</v>
      </c>
      <c r="I5383" s="30">
        <v>1.8180000000000001</v>
      </c>
      <c r="J5383" s="14">
        <v>36</v>
      </c>
      <c r="K5383" s="14">
        <v>11</v>
      </c>
      <c r="L5383" s="12">
        <v>0.21890000000000001</v>
      </c>
      <c r="M5383" s="7">
        <v>0.65893446</v>
      </c>
      <c r="N5383" s="31">
        <v>0.27</v>
      </c>
      <c r="O5383" s="14">
        <f>IFERROR(VLOOKUP($C5383,'site totals'!$J$2:$K$607,2,FALSE),1)</f>
        <v>94.653999999999996</v>
      </c>
      <c r="P5383" s="32" t="s">
        <v>91</v>
      </c>
      <c r="Q5383" s="12">
        <v>0.59024756730000005</v>
      </c>
      <c r="R5383" s="29">
        <v>0.3</v>
      </c>
      <c r="S5383" s="2">
        <f>IF($A5383="site","",VLOOKUP($P5383,margin_ranges!$A$5:$D$10,4,FALSE)/100)</f>
        <v>0.29749999999999999</v>
      </c>
      <c r="T5383" s="6">
        <f>IF(A5383="placement",$J5383*MIN($Q5383,$S5383),"")</f>
        <v>10.709999999999999</v>
      </c>
      <c r="U5383" s="6">
        <f>IF($A5383="placement",T5383,SUMIF($C$10:$C$6209,$C5383,$T$10:$T$6209))</f>
        <v>10.709999999999999</v>
      </c>
      <c r="V5383" s="34">
        <f t="shared" si="254"/>
        <v>3.5714285714285587E-3</v>
      </c>
      <c r="W5383" s="24"/>
      <c r="X5383" s="2" t="str">
        <f>IFERROR(MIN(VLOOKUP($W5383,margin_ranges!$A$5:$D$10,4,FALSE),$Q5383*100)/100,"")</f>
        <v/>
      </c>
      <c r="Y5383" s="6">
        <f t="shared" si="252"/>
        <v>10.709999999999999</v>
      </c>
      <c r="Z5383" s="6">
        <f>IF($A5383="placement",Y5383,SUMIF($C$10:$C$6209,$C5383,$Y$10:$Y$6209))</f>
        <v>10.709999999999999</v>
      </c>
      <c r="AA5383" s="17">
        <f t="shared" si="253"/>
        <v>3.5714285714285587E-3</v>
      </c>
    </row>
    <row r="5384" spans="1:27" hidden="1" x14ac:dyDescent="0.3">
      <c r="A5384" s="8" t="s">
        <v>17</v>
      </c>
      <c r="B5384" s="8" t="s">
        <v>8241</v>
      </c>
      <c r="C5384" s="8" t="s">
        <v>8242</v>
      </c>
      <c r="D5384" s="8" t="s">
        <v>8245</v>
      </c>
      <c r="E5384" s="8" t="s">
        <v>8246</v>
      </c>
      <c r="F5384" s="29">
        <v>0.35</v>
      </c>
      <c r="G5384" s="29">
        <v>0</v>
      </c>
      <c r="H5384" s="30">
        <v>25.896899999999999</v>
      </c>
      <c r="I5384" s="30">
        <v>9.4159000000000006</v>
      </c>
      <c r="J5384" s="14">
        <v>167</v>
      </c>
      <c r="K5384" s="14">
        <v>58</v>
      </c>
      <c r="L5384" s="12">
        <v>0.36359999999999998</v>
      </c>
      <c r="M5384" s="7">
        <v>0.59081792</v>
      </c>
      <c r="N5384" s="31">
        <v>0.27</v>
      </c>
      <c r="O5384" s="14">
        <f>IFERROR(VLOOKUP($C5384,'site totals'!$J$2:$K$607,2,FALSE),1)</f>
        <v>94.653999999999996</v>
      </c>
      <c r="P5384" s="32" t="s">
        <v>91</v>
      </c>
      <c r="Q5384" s="12">
        <v>0.5430064148</v>
      </c>
      <c r="R5384" s="29">
        <v>0.35</v>
      </c>
      <c r="S5384" s="2">
        <f>IF($A5384="site","",VLOOKUP($P5384,margin_ranges!$A$5:$D$10,4,FALSE)/100)</f>
        <v>0.29749999999999999</v>
      </c>
      <c r="T5384" s="6">
        <f>IF(A5384="placement",$J5384*MIN($Q5384,$S5384),"")</f>
        <v>49.682499999999997</v>
      </c>
      <c r="U5384" s="6">
        <f>IF($A5384="placement",T5384,SUMIF($C$10:$C$6209,$C5384,$T$10:$T$6209))</f>
        <v>49.682499999999997</v>
      </c>
      <c r="V5384" s="34">
        <f t="shared" si="254"/>
        <v>8.0769230769230704E-2</v>
      </c>
      <c r="W5384" s="24"/>
      <c r="X5384" s="2" t="str">
        <f>IFERROR(MIN(VLOOKUP($W5384,margin_ranges!$A$5:$D$10,4,FALSE),$Q5384*100)/100,"")</f>
        <v/>
      </c>
      <c r="Y5384" s="6">
        <f t="shared" si="252"/>
        <v>49.682499999999997</v>
      </c>
      <c r="Z5384" s="6">
        <f>IF($A5384="placement",Y5384,SUMIF($C$10:$C$6209,$C5384,$Y$10:$Y$6209))</f>
        <v>49.682499999999997</v>
      </c>
      <c r="AA5384" s="29">
        <f t="shared" si="253"/>
        <v>8.0769230769230704E-2</v>
      </c>
    </row>
    <row r="5385" spans="1:27" x14ac:dyDescent="0.3">
      <c r="A5385" s="16" t="s">
        <v>33</v>
      </c>
      <c r="B5385" s="16" t="s">
        <v>8241</v>
      </c>
      <c r="C5385" s="16" t="s">
        <v>8242</v>
      </c>
      <c r="D5385" s="8" t="s">
        <v>34</v>
      </c>
      <c r="E5385" s="16"/>
      <c r="F5385" s="17">
        <v>0.34114078644325602</v>
      </c>
      <c r="G5385" s="17">
        <v>0</v>
      </c>
      <c r="H5385" s="36">
        <v>34.213299999999997</v>
      </c>
      <c r="I5385" s="36">
        <v>11.234299999999999</v>
      </c>
      <c r="J5385" s="22">
        <v>203</v>
      </c>
      <c r="K5385" s="22">
        <v>69</v>
      </c>
      <c r="L5385" s="18">
        <v>0.32840000000000003</v>
      </c>
      <c r="M5385" s="19">
        <v>0.60181841000000003</v>
      </c>
      <c r="N5385" s="20">
        <v>0.270005</v>
      </c>
      <c r="O5385" s="22">
        <f>IFERROR(VLOOKUP($C5385,'site totals'!$J$2:$K$607,2,FALSE),1)</f>
        <v>94.653999999999996</v>
      </c>
      <c r="P5385" s="21"/>
      <c r="Q5385" s="18">
        <v>0.55135138080000001</v>
      </c>
      <c r="R5385" s="17">
        <v>0.34110000000000001</v>
      </c>
      <c r="S5385" s="18" t="str">
        <f>IF($A5385="site","",VLOOKUP($P5385,margin_ranges!$A$5:$D$10,4,FALSE)/100)</f>
        <v/>
      </c>
      <c r="T5385" s="22" t="str">
        <f>IF(A5385="placement",$J5385*MIN($Q5385,$S5385),"")</f>
        <v/>
      </c>
      <c r="U5385" s="22">
        <f>IF($A5385="placement",T5385,SUMIF($C$10:$C$6209,$C5385,$T$10:$T$6209))</f>
        <v>60.392499999999998</v>
      </c>
      <c r="V5385" s="37">
        <f t="shared" si="254"/>
        <v>6.6170890878737509E-2</v>
      </c>
      <c r="W5385" s="38"/>
      <c r="X5385" s="18" t="str">
        <f>IFERROR(MIN(VLOOKUP($W5385,margin_ranges!$A$5:$D$10,4,FALSE),$Q5385*100)/100,"")</f>
        <v/>
      </c>
      <c r="Y5385" s="6" t="str">
        <f t="shared" si="252"/>
        <v/>
      </c>
      <c r="Z5385" s="6">
        <f>IF($A5385="placement",Y5385,SUMIF($C$10:$C$6209,$C5385,$Y$10:$Y$6209))</f>
        <v>60.392499999999998</v>
      </c>
      <c r="AA5385" s="17">
        <f t="shared" si="253"/>
        <v>6.6170890878737509E-2</v>
      </c>
    </row>
    <row r="5386" spans="1:27" hidden="1" x14ac:dyDescent="0.3">
      <c r="A5386" s="8" t="s">
        <v>17</v>
      </c>
      <c r="B5386" s="8" t="s">
        <v>7004</v>
      </c>
      <c r="C5386" s="8" t="s">
        <v>7005</v>
      </c>
      <c r="D5386" s="8" t="s">
        <v>7010</v>
      </c>
      <c r="E5386" s="8" t="s">
        <v>7011</v>
      </c>
      <c r="F5386" s="29">
        <v>0.33999999999999903</v>
      </c>
      <c r="G5386" s="29">
        <v>0</v>
      </c>
      <c r="H5386" s="30">
        <v>4.2759</v>
      </c>
      <c r="I5386" s="30">
        <v>1.1169</v>
      </c>
      <c r="J5386" s="14">
        <v>33</v>
      </c>
      <c r="K5386" s="14">
        <v>10</v>
      </c>
      <c r="L5386" s="12">
        <v>0.26119999999999999</v>
      </c>
      <c r="M5386" s="7">
        <v>0.99437196000000005</v>
      </c>
      <c r="N5386" s="31">
        <v>0.3</v>
      </c>
      <c r="O5386" s="14">
        <f>IFERROR(VLOOKUP($C5386,'site totals'!$J$2:$K$607,2,FALSE),1)</f>
        <v>94.3553</v>
      </c>
      <c r="P5386" s="32" t="s">
        <v>22</v>
      </c>
      <c r="Q5386" s="12">
        <v>0.69830203239999999</v>
      </c>
      <c r="R5386" s="29">
        <v>0.34</v>
      </c>
      <c r="S5386" s="2">
        <f>IF($A5386="site","",VLOOKUP($P5386,margin_ranges!$A$5:$D$10,4,FALSE)/100)</f>
        <v>0.29749999999999999</v>
      </c>
      <c r="T5386" s="6">
        <f>IF(A5386="placement",$J5386*MIN($Q5386,$S5386),"")</f>
        <v>9.817499999999999</v>
      </c>
      <c r="U5386" s="6">
        <f>IF($A5386="placement",T5386,SUMIF($C$10:$C$6209,$C5386,$T$10:$T$6209))</f>
        <v>9.817499999999999</v>
      </c>
      <c r="V5386" s="34">
        <f t="shared" si="254"/>
        <v>6.4393939393939448E-2</v>
      </c>
      <c r="W5386" s="24"/>
      <c r="X5386" s="2" t="str">
        <f>IFERROR(MIN(VLOOKUP($W5386,margin_ranges!$A$5:$D$10,4,FALSE),$Q5386*100)/100,"")</f>
        <v/>
      </c>
      <c r="Y5386" s="6">
        <f t="shared" si="252"/>
        <v>9.817499999999999</v>
      </c>
      <c r="Z5386" s="6">
        <f>IF($A5386="placement",Y5386,SUMIF($C$10:$C$6209,$C5386,$Y$10:$Y$6209))</f>
        <v>9.817499999999999</v>
      </c>
      <c r="AA5386" s="29">
        <f t="shared" si="253"/>
        <v>6.4393939393939448E-2</v>
      </c>
    </row>
    <row r="5387" spans="1:27" hidden="1" x14ac:dyDescent="0.3">
      <c r="A5387" s="8" t="s">
        <v>17</v>
      </c>
      <c r="B5387" s="8" t="s">
        <v>7004</v>
      </c>
      <c r="C5387" s="8" t="s">
        <v>7005</v>
      </c>
      <c r="D5387" s="8" t="s">
        <v>7006</v>
      </c>
      <c r="E5387" s="8" t="s">
        <v>7007</v>
      </c>
      <c r="F5387" s="29">
        <v>0.34</v>
      </c>
      <c r="G5387" s="29">
        <v>0</v>
      </c>
      <c r="H5387" s="30">
        <v>1.7914000000000001</v>
      </c>
      <c r="I5387" s="30">
        <v>0.60450000000000004</v>
      </c>
      <c r="J5387" s="14">
        <v>22</v>
      </c>
      <c r="K5387" s="14">
        <v>7</v>
      </c>
      <c r="L5387" s="12">
        <v>0.33750000000000002</v>
      </c>
      <c r="M5387" s="7">
        <v>1.2034030499999999</v>
      </c>
      <c r="N5387" s="31">
        <v>0.5</v>
      </c>
      <c r="O5387" s="14">
        <f>IFERROR(VLOOKUP($C5387,'site totals'!$J$2:$K$607,2,FALSE),1)</f>
        <v>94.3553</v>
      </c>
      <c r="P5387" s="32" t="s">
        <v>22</v>
      </c>
      <c r="Q5387" s="12">
        <v>0.58451160599999996</v>
      </c>
      <c r="R5387" s="29">
        <v>0.34</v>
      </c>
      <c r="S5387" s="2">
        <f>IF($A5387="site","",VLOOKUP($P5387,margin_ranges!$A$5:$D$10,4,FALSE)/100)</f>
        <v>0.29749999999999999</v>
      </c>
      <c r="T5387" s="6">
        <f>IF(A5387="placement",$J5387*MIN($Q5387,$S5387),"")</f>
        <v>6.5449999999999999</v>
      </c>
      <c r="U5387" s="6">
        <f>IF($A5387="placement",T5387,SUMIF($C$10:$C$6209,$C5387,$T$10:$T$6209))</f>
        <v>6.5449999999999999</v>
      </c>
      <c r="V5387" s="34">
        <f t="shared" si="254"/>
        <v>6.439393939393967E-2</v>
      </c>
      <c r="W5387" s="24"/>
      <c r="X5387" s="2" t="str">
        <f>IFERROR(MIN(VLOOKUP($W5387,margin_ranges!$A$5:$D$10,4,FALSE),$Q5387*100)/100,"")</f>
        <v/>
      </c>
      <c r="Y5387" s="6">
        <f t="shared" si="252"/>
        <v>6.5449999999999999</v>
      </c>
      <c r="Z5387" s="6">
        <f>IF($A5387="placement",Y5387,SUMIF($C$10:$C$6209,$C5387,$Y$10:$Y$6209))</f>
        <v>6.5449999999999999</v>
      </c>
      <c r="AA5387" s="29">
        <f t="shared" si="253"/>
        <v>6.439393939393967E-2</v>
      </c>
    </row>
    <row r="5388" spans="1:27" hidden="1" x14ac:dyDescent="0.3">
      <c r="A5388" s="8" t="s">
        <v>17</v>
      </c>
      <c r="B5388" s="8" t="s">
        <v>7004</v>
      </c>
      <c r="C5388" s="8" t="s">
        <v>7005</v>
      </c>
      <c r="D5388" s="8" t="s">
        <v>7008</v>
      </c>
      <c r="E5388" s="8" t="s">
        <v>7009</v>
      </c>
      <c r="F5388" s="29">
        <v>0.38999999999999901</v>
      </c>
      <c r="G5388" s="29">
        <v>0</v>
      </c>
      <c r="H5388" s="30">
        <v>8.1034000000000006</v>
      </c>
      <c r="I5388" s="30">
        <v>4.3030999999999997</v>
      </c>
      <c r="J5388" s="14">
        <v>147</v>
      </c>
      <c r="K5388" s="14">
        <v>52</v>
      </c>
      <c r="L5388" s="12">
        <v>0.53100000000000003</v>
      </c>
      <c r="M5388" s="7">
        <v>1.1390827299999999</v>
      </c>
      <c r="N5388" s="31">
        <v>0.3</v>
      </c>
      <c r="O5388" s="14">
        <f>IFERROR(VLOOKUP($C5388,'site totals'!$J$2:$K$607,2,FALSE),1)</f>
        <v>94.3553</v>
      </c>
      <c r="P5388" s="32" t="s">
        <v>22</v>
      </c>
      <c r="Q5388" s="12">
        <v>0.73663019200000002</v>
      </c>
      <c r="R5388" s="29">
        <v>0.39</v>
      </c>
      <c r="S5388" s="2">
        <f>IF($A5388="site","",VLOOKUP($P5388,margin_ranges!$A$5:$D$10,4,FALSE)/100)</f>
        <v>0.29749999999999999</v>
      </c>
      <c r="T5388" s="6">
        <f>IF(A5388="placement",$J5388*MIN($Q5388,$S5388),"")</f>
        <v>43.732499999999995</v>
      </c>
      <c r="U5388" s="6">
        <f>IF($A5388="placement",T5388,SUMIF($C$10:$C$6209,$C5388,$T$10:$T$6209))</f>
        <v>43.732499999999995</v>
      </c>
      <c r="V5388" s="34">
        <f t="shared" si="254"/>
        <v>0.15163934426229519</v>
      </c>
      <c r="W5388" s="24"/>
      <c r="X5388" s="2" t="str">
        <f>IFERROR(MIN(VLOOKUP($W5388,margin_ranges!$A$5:$D$10,4,FALSE),$Q5388*100)/100,"")</f>
        <v/>
      </c>
      <c r="Y5388" s="6">
        <f t="shared" si="252"/>
        <v>43.732499999999995</v>
      </c>
      <c r="Z5388" s="6">
        <f>IF($A5388="placement",Y5388,SUMIF($C$10:$C$6209,$C5388,$Y$10:$Y$6209))</f>
        <v>43.732499999999995</v>
      </c>
      <c r="AA5388" s="29">
        <f t="shared" si="253"/>
        <v>0.15163934426229519</v>
      </c>
    </row>
    <row r="5389" spans="1:27" x14ac:dyDescent="0.3">
      <c r="A5389" s="16" t="s">
        <v>33</v>
      </c>
      <c r="B5389" s="16" t="s">
        <v>7004</v>
      </c>
      <c r="C5389" s="16" t="s">
        <v>7005</v>
      </c>
      <c r="D5389" s="8" t="s">
        <v>34</v>
      </c>
      <c r="E5389" s="16"/>
      <c r="F5389" s="17">
        <v>0.37636409401485599</v>
      </c>
      <c r="G5389" s="17">
        <v>0</v>
      </c>
      <c r="H5389" s="36">
        <v>14.2704</v>
      </c>
      <c r="I5389" s="36">
        <v>6.0244999999999997</v>
      </c>
      <c r="J5389" s="22">
        <v>202</v>
      </c>
      <c r="K5389" s="22">
        <v>69</v>
      </c>
      <c r="L5389" s="18">
        <v>0.42220000000000002</v>
      </c>
      <c r="M5389" s="19">
        <v>1.11870932</v>
      </c>
      <c r="N5389" s="20">
        <v>0.32006800000000002</v>
      </c>
      <c r="O5389" s="22">
        <f>IFERROR(VLOOKUP($C5389,'site totals'!$J$2:$K$607,2,FALSE),1)</f>
        <v>94.3553</v>
      </c>
      <c r="P5389" s="21"/>
      <c r="Q5389" s="18">
        <v>0.71389529439999999</v>
      </c>
      <c r="R5389" s="17">
        <v>0.37640000000000001</v>
      </c>
      <c r="S5389" s="18" t="str">
        <f>IF($A5389="site","",VLOOKUP($P5389,margin_ranges!$A$5:$D$10,4,FALSE)/100)</f>
        <v/>
      </c>
      <c r="T5389" s="22" t="str">
        <f>IF(A5389="placement",$J5389*MIN($Q5389,$S5389),"")</f>
        <v/>
      </c>
      <c r="U5389" s="22">
        <f>IF($A5389="placement",T5389,SUMIF($C$10:$C$6209,$C5389,$T$10:$T$6209))</f>
        <v>60.094999999999992</v>
      </c>
      <c r="V5389" s="37">
        <f t="shared" si="254"/>
        <v>0.12652341244387433</v>
      </c>
      <c r="W5389" s="38"/>
      <c r="X5389" s="18" t="str">
        <f>IFERROR(MIN(VLOOKUP($W5389,margin_ranges!$A$5:$D$10,4,FALSE),$Q5389*100)/100,"")</f>
        <v/>
      </c>
      <c r="Y5389" s="6" t="str">
        <f t="shared" si="252"/>
        <v/>
      </c>
      <c r="Z5389" s="6">
        <f>IF($A5389="placement",Y5389,SUMIF($C$10:$C$6209,$C5389,$Y$10:$Y$6209))</f>
        <v>60.094999999999992</v>
      </c>
      <c r="AA5389" s="17">
        <f t="shared" si="253"/>
        <v>0.12652341244387433</v>
      </c>
    </row>
    <row r="5390" spans="1:27" hidden="1" x14ac:dyDescent="0.3">
      <c r="A5390" s="8" t="s">
        <v>17</v>
      </c>
      <c r="B5390" s="8" t="s">
        <v>11514</v>
      </c>
      <c r="C5390" s="8" t="s">
        <v>11515</v>
      </c>
      <c r="D5390" s="8" t="s">
        <v>11518</v>
      </c>
      <c r="E5390" s="8" t="s">
        <v>11519</v>
      </c>
      <c r="F5390" s="29">
        <v>0.28999999999999998</v>
      </c>
      <c r="G5390" s="29">
        <v>0</v>
      </c>
      <c r="H5390" s="30">
        <v>6.5877999999999997</v>
      </c>
      <c r="I5390" s="30">
        <v>4.4268999999999998</v>
      </c>
      <c r="J5390" s="14">
        <v>25</v>
      </c>
      <c r="K5390" s="14">
        <v>6</v>
      </c>
      <c r="L5390" s="12">
        <v>0.67200000000000004</v>
      </c>
      <c r="M5390" s="7">
        <v>0.19151607000000001</v>
      </c>
      <c r="N5390" s="31">
        <v>0.01</v>
      </c>
      <c r="O5390" s="14">
        <f>IFERROR(VLOOKUP($C5390,'site totals'!$J$2:$K$607,2,FALSE),1)</f>
        <v>94.212599999999995</v>
      </c>
      <c r="P5390" s="32" t="s">
        <v>22</v>
      </c>
      <c r="Q5390" s="12">
        <v>0.94778506070000001</v>
      </c>
      <c r="R5390" s="29">
        <v>0.28999999999999998</v>
      </c>
      <c r="S5390" s="2">
        <f>IF($A5390="site","",VLOOKUP($P5390,margin_ranges!$A$5:$D$10,4,FALSE)/100)</f>
        <v>0.29749999999999999</v>
      </c>
      <c r="T5390" s="6">
        <f>IF(A5390="placement",$J5390*MIN($Q5390,$S5390),"")</f>
        <v>7.4375</v>
      </c>
      <c r="U5390" s="6">
        <f>IF($A5390="placement",T5390,SUMIF($C$10:$C$6209,$C5390,$T$10:$T$6209))</f>
        <v>7.4375</v>
      </c>
      <c r="V5390" s="34">
        <f t="shared" si="254"/>
        <v>-1.0563380281690127E-2</v>
      </c>
      <c r="W5390" s="24"/>
      <c r="X5390" s="2" t="str">
        <f>IFERROR(MIN(VLOOKUP($W5390,margin_ranges!$A$5:$D$10,4,FALSE),$Q5390*100)/100,"")</f>
        <v/>
      </c>
      <c r="Y5390" s="6">
        <f t="shared" si="252"/>
        <v>7.4375</v>
      </c>
      <c r="Z5390" s="6">
        <f>IF($A5390="placement",Y5390,SUMIF($C$10:$C$6209,$C5390,$Y$10:$Y$6209))</f>
        <v>7.4375</v>
      </c>
      <c r="AA5390" s="29">
        <f t="shared" si="253"/>
        <v>-1.0563380281690127E-2</v>
      </c>
    </row>
    <row r="5391" spans="1:27" hidden="1" x14ac:dyDescent="0.3">
      <c r="A5391" s="8" t="s">
        <v>17</v>
      </c>
      <c r="B5391" s="8" t="s">
        <v>11514</v>
      </c>
      <c r="C5391" s="8" t="s">
        <v>11515</v>
      </c>
      <c r="D5391" s="8" t="s">
        <v>11520</v>
      </c>
      <c r="E5391" s="8" t="s">
        <v>11521</v>
      </c>
      <c r="F5391" s="29">
        <v>0.28999999999999998</v>
      </c>
      <c r="G5391" s="29">
        <v>0</v>
      </c>
      <c r="H5391" s="30">
        <v>17.262599999999999</v>
      </c>
      <c r="I5391" s="30">
        <v>11.739100000000001</v>
      </c>
      <c r="J5391" s="14">
        <v>87</v>
      </c>
      <c r="K5391" s="14">
        <v>22</v>
      </c>
      <c r="L5391" s="12">
        <v>0.68</v>
      </c>
      <c r="M5391" s="7">
        <v>0.24828534999999999</v>
      </c>
      <c r="N5391" s="31">
        <v>0.01</v>
      </c>
      <c r="O5391" s="14">
        <f>IFERROR(VLOOKUP($C5391,'site totals'!$J$2:$K$607,2,FALSE),1)</f>
        <v>94.212599999999995</v>
      </c>
      <c r="P5391" s="32" t="s">
        <v>22</v>
      </c>
      <c r="Q5391" s="12">
        <v>0.95972376069999998</v>
      </c>
      <c r="R5391" s="29">
        <v>0.28999999999999998</v>
      </c>
      <c r="S5391" s="2">
        <f>IF($A5391="site","",VLOOKUP($P5391,margin_ranges!$A$5:$D$10,4,FALSE)/100)</f>
        <v>0.29749999999999999</v>
      </c>
      <c r="T5391" s="6">
        <f>IF(A5391="placement",$J5391*MIN($Q5391,$S5391),"")</f>
        <v>25.8825</v>
      </c>
      <c r="U5391" s="6">
        <f>IF($A5391="placement",T5391,SUMIF($C$10:$C$6209,$C5391,$T$10:$T$6209))</f>
        <v>25.8825</v>
      </c>
      <c r="V5391" s="34">
        <f t="shared" si="254"/>
        <v>-1.0563380281690127E-2</v>
      </c>
      <c r="W5391" s="24"/>
      <c r="X5391" s="2" t="str">
        <f>IFERROR(MIN(VLOOKUP($W5391,margin_ranges!$A$5:$D$10,4,FALSE),$Q5391*100)/100,"")</f>
        <v/>
      </c>
      <c r="Y5391" s="6">
        <f t="shared" si="252"/>
        <v>25.8825</v>
      </c>
      <c r="Z5391" s="6">
        <f>IF($A5391="placement",Y5391,SUMIF($C$10:$C$6209,$C5391,$Y$10:$Y$6209))</f>
        <v>25.8825</v>
      </c>
      <c r="AA5391" s="29">
        <f t="shared" si="253"/>
        <v>-1.0563380281690127E-2</v>
      </c>
    </row>
    <row r="5392" spans="1:27" hidden="1" x14ac:dyDescent="0.3">
      <c r="A5392" s="8" t="s">
        <v>17</v>
      </c>
      <c r="B5392" s="8" t="s">
        <v>11514</v>
      </c>
      <c r="C5392" s="8" t="s">
        <v>11515</v>
      </c>
      <c r="D5392" s="8" t="s">
        <v>11516</v>
      </c>
      <c r="E5392" s="8" t="s">
        <v>11517</v>
      </c>
      <c r="F5392" s="29">
        <v>0.28999999999999998</v>
      </c>
      <c r="G5392" s="29">
        <v>0</v>
      </c>
      <c r="H5392" s="30">
        <v>18.0501</v>
      </c>
      <c r="I5392" s="30">
        <v>11.3977</v>
      </c>
      <c r="J5392" s="14">
        <v>89</v>
      </c>
      <c r="K5392" s="14">
        <v>22</v>
      </c>
      <c r="L5392" s="12">
        <v>0.63139999999999996</v>
      </c>
      <c r="M5392" s="7">
        <v>0.26031535</v>
      </c>
      <c r="N5392" s="31">
        <v>0.01</v>
      </c>
      <c r="O5392" s="14">
        <f>IFERROR(VLOOKUP($C5392,'site totals'!$J$2:$K$607,2,FALSE),1)</f>
        <v>94.212599999999995</v>
      </c>
      <c r="P5392" s="32" t="s">
        <v>22</v>
      </c>
      <c r="Q5392" s="12">
        <v>0.96158505459999999</v>
      </c>
      <c r="R5392" s="29">
        <v>0.28999999999999998</v>
      </c>
      <c r="S5392" s="2">
        <f>IF($A5392="site","",VLOOKUP($P5392,margin_ranges!$A$5:$D$10,4,FALSE)/100)</f>
        <v>0.29749999999999999</v>
      </c>
      <c r="T5392" s="6">
        <f>IF(A5392="placement",$J5392*MIN($Q5392,$S5392),"")</f>
        <v>26.477499999999999</v>
      </c>
      <c r="U5392" s="6">
        <f>IF($A5392="placement",T5392,SUMIF($C$10:$C$6209,$C5392,$T$10:$T$6209))</f>
        <v>26.477499999999999</v>
      </c>
      <c r="V5392" s="34">
        <f t="shared" si="254"/>
        <v>-1.0563380281690127E-2</v>
      </c>
      <c r="W5392" s="24"/>
      <c r="X5392" s="2" t="str">
        <f>IFERROR(MIN(VLOOKUP($W5392,margin_ranges!$A$5:$D$10,4,FALSE),$Q5392*100)/100,"")</f>
        <v/>
      </c>
      <c r="Y5392" s="6">
        <f t="shared" si="252"/>
        <v>26.477499999999999</v>
      </c>
      <c r="Z5392" s="6">
        <f>IF($A5392="placement",Y5392,SUMIF($C$10:$C$6209,$C5392,$Y$10:$Y$6209))</f>
        <v>26.477499999999999</v>
      </c>
      <c r="AA5392" s="29">
        <f t="shared" si="253"/>
        <v>-1.0563380281690127E-2</v>
      </c>
    </row>
    <row r="5393" spans="1:27" x14ac:dyDescent="0.3">
      <c r="A5393" s="16" t="s">
        <v>33</v>
      </c>
      <c r="B5393" s="16" t="s">
        <v>11514</v>
      </c>
      <c r="C5393" s="16" t="s">
        <v>11515</v>
      </c>
      <c r="D5393" s="8" t="s">
        <v>34</v>
      </c>
      <c r="E5393" s="16"/>
      <c r="F5393" s="17">
        <v>0.28999999999999998</v>
      </c>
      <c r="G5393" s="17">
        <v>0</v>
      </c>
      <c r="H5393" s="36">
        <v>41.903399999999998</v>
      </c>
      <c r="I5393" s="36">
        <v>27.564299999999999</v>
      </c>
      <c r="J5393" s="22">
        <v>202</v>
      </c>
      <c r="K5393" s="22">
        <v>50</v>
      </c>
      <c r="L5393" s="18">
        <v>0.65780000000000005</v>
      </c>
      <c r="M5393" s="19">
        <v>0.24413734000000001</v>
      </c>
      <c r="N5393" s="20">
        <v>0.01</v>
      </c>
      <c r="O5393" s="22">
        <f>IFERROR(VLOOKUP($C5393,'site totals'!$J$2:$K$607,2,FALSE),1)</f>
        <v>94.212599999999995</v>
      </c>
      <c r="P5393" s="21"/>
      <c r="Q5393" s="18">
        <v>0.95903944910000005</v>
      </c>
      <c r="R5393" s="17">
        <v>0.28999999999999998</v>
      </c>
      <c r="S5393" s="18" t="str">
        <f>IF($A5393="site","",VLOOKUP($P5393,margin_ranges!$A$5:$D$10,4,FALSE)/100)</f>
        <v/>
      </c>
      <c r="T5393" s="22" t="str">
        <f>IF(A5393="placement",$J5393*MIN($Q5393,$S5393),"")</f>
        <v/>
      </c>
      <c r="U5393" s="22">
        <f>IF($A5393="placement",T5393,SUMIF($C$10:$C$6209,$C5393,$T$10:$T$6209))</f>
        <v>59.797499999999999</v>
      </c>
      <c r="V5393" s="37">
        <f t="shared" si="254"/>
        <v>-8.4890531306651695E-3</v>
      </c>
      <c r="W5393" s="38"/>
      <c r="X5393" s="18" t="str">
        <f>IFERROR(MIN(VLOOKUP($W5393,margin_ranges!$A$5:$D$10,4,FALSE),$Q5393*100)/100,"")</f>
        <v/>
      </c>
      <c r="Y5393" s="6" t="str">
        <f t="shared" si="252"/>
        <v/>
      </c>
      <c r="Z5393" s="6">
        <f>IF($A5393="placement",Y5393,SUMIF($C$10:$C$6209,$C5393,$Y$10:$Y$6209))</f>
        <v>59.797499999999999</v>
      </c>
      <c r="AA5393" s="17">
        <f t="shared" si="253"/>
        <v>-8.4890531306651695E-3</v>
      </c>
    </row>
    <row r="5394" spans="1:27" hidden="1" x14ac:dyDescent="0.3">
      <c r="A5394" s="8" t="s">
        <v>17</v>
      </c>
      <c r="B5394" s="8" t="s">
        <v>10712</v>
      </c>
      <c r="C5394" s="8" t="s">
        <v>10713</v>
      </c>
      <c r="D5394" s="8" t="s">
        <v>10718</v>
      </c>
      <c r="E5394" s="8" t="s">
        <v>10719</v>
      </c>
      <c r="F5394" s="29">
        <v>0.19999999999999901</v>
      </c>
      <c r="G5394" s="29">
        <v>0</v>
      </c>
      <c r="H5394" s="30">
        <v>7.2557999999999998</v>
      </c>
      <c r="I5394" s="30">
        <v>2.5669</v>
      </c>
      <c r="J5394" s="14">
        <v>61</v>
      </c>
      <c r="K5394" s="14">
        <v>12</v>
      </c>
      <c r="L5394" s="12">
        <v>0.3538</v>
      </c>
      <c r="M5394" s="7">
        <v>0.78932855000000002</v>
      </c>
      <c r="N5394" s="31">
        <v>0.4</v>
      </c>
      <c r="O5394" s="14">
        <f>IFERROR(VLOOKUP($C5394,'site totals'!$J$2:$K$607,2,FALSE),1)</f>
        <v>93.170299999999997</v>
      </c>
      <c r="P5394" s="32" t="s">
        <v>94</v>
      </c>
      <c r="Q5394" s="12">
        <v>0.49324017050000002</v>
      </c>
      <c r="R5394" s="29">
        <v>0.2</v>
      </c>
      <c r="S5394" s="2">
        <f>IF($A5394="site","",VLOOKUP($P5394,margin_ranges!$A$5:$D$10,4,FALSE)/100)</f>
        <v>0.19750000000000001</v>
      </c>
      <c r="T5394" s="6">
        <f>IF(A5394="placement",$J5394*MIN($Q5394,$S5394),"")</f>
        <v>12.047500000000001</v>
      </c>
      <c r="U5394" s="6">
        <f>IF($A5394="placement",T5394,SUMIF($C$10:$C$6209,$C5394,$T$10:$T$6209))</f>
        <v>12.047500000000001</v>
      </c>
      <c r="V5394" s="34">
        <f t="shared" si="254"/>
        <v>3.1249999999998224E-3</v>
      </c>
      <c r="W5394" s="24"/>
      <c r="X5394" s="2" t="str">
        <f>IFERROR(MIN(VLOOKUP($W5394,margin_ranges!$A$5:$D$10,4,FALSE),$Q5394*100)/100,"")</f>
        <v/>
      </c>
      <c r="Y5394" s="6">
        <f t="shared" si="252"/>
        <v>12.047500000000001</v>
      </c>
      <c r="Z5394" s="6">
        <f>IF($A5394="placement",Y5394,SUMIF($C$10:$C$6209,$C5394,$Y$10:$Y$6209))</f>
        <v>12.047500000000001</v>
      </c>
      <c r="AA5394" s="29">
        <f t="shared" si="253"/>
        <v>3.1249999999998224E-3</v>
      </c>
    </row>
    <row r="5395" spans="1:27" hidden="1" x14ac:dyDescent="0.3">
      <c r="A5395" s="8" t="s">
        <v>17</v>
      </c>
      <c r="B5395" s="8" t="s">
        <v>10712</v>
      </c>
      <c r="C5395" s="8" t="s">
        <v>10713</v>
      </c>
      <c r="D5395" s="8" t="s">
        <v>10714</v>
      </c>
      <c r="E5395" s="8" t="s">
        <v>10715</v>
      </c>
      <c r="F5395" s="29">
        <v>0.19999999999999901</v>
      </c>
      <c r="G5395" s="29">
        <v>0</v>
      </c>
      <c r="H5395" s="30">
        <v>8.0004000000000008</v>
      </c>
      <c r="I5395" s="30">
        <v>1.0833999999999999</v>
      </c>
      <c r="J5395" s="14">
        <v>26</v>
      </c>
      <c r="K5395" s="14">
        <v>5</v>
      </c>
      <c r="L5395" s="12">
        <v>0.13539999999999999</v>
      </c>
      <c r="M5395" s="7">
        <v>0.8089075</v>
      </c>
      <c r="N5395" s="31">
        <v>0.5</v>
      </c>
      <c r="O5395" s="14">
        <f>IFERROR(VLOOKUP($C5395,'site totals'!$J$2:$K$607,2,FALSE),1)</f>
        <v>93.170299999999997</v>
      </c>
      <c r="P5395" s="32" t="s">
        <v>94</v>
      </c>
      <c r="Q5395" s="12">
        <v>0.38188235100000001</v>
      </c>
      <c r="R5395" s="29">
        <v>0.2</v>
      </c>
      <c r="S5395" s="2">
        <f>IF($A5395="site","",VLOOKUP($P5395,margin_ranges!$A$5:$D$10,4,FALSE)/100)</f>
        <v>0.19750000000000001</v>
      </c>
      <c r="T5395" s="6">
        <f>IF(A5395="placement",$J5395*MIN($Q5395,$S5395),"")</f>
        <v>5.1349999999999998</v>
      </c>
      <c r="U5395" s="6">
        <f>IF($A5395="placement",T5395,SUMIF($C$10:$C$6209,$C5395,$T$10:$T$6209))</f>
        <v>5.1349999999999998</v>
      </c>
      <c r="V5395" s="34">
        <f t="shared" si="254"/>
        <v>3.1250000000000444E-3</v>
      </c>
      <c r="W5395" s="24"/>
      <c r="X5395" s="2" t="str">
        <f>IFERROR(MIN(VLOOKUP($W5395,margin_ranges!$A$5:$D$10,4,FALSE),$Q5395*100)/100,"")</f>
        <v/>
      </c>
      <c r="Y5395" s="6">
        <f t="shared" si="252"/>
        <v>5.1349999999999998</v>
      </c>
      <c r="Z5395" s="6">
        <f>IF($A5395="placement",Y5395,SUMIF($C$10:$C$6209,$C5395,$Y$10:$Y$6209))</f>
        <v>5.1349999999999998</v>
      </c>
      <c r="AA5395" s="29">
        <f t="shared" si="253"/>
        <v>3.1250000000000444E-3</v>
      </c>
    </row>
    <row r="5396" spans="1:27" hidden="1" x14ac:dyDescent="0.3">
      <c r="A5396" s="8" t="s">
        <v>17</v>
      </c>
      <c r="B5396" s="8" t="s">
        <v>10712</v>
      </c>
      <c r="C5396" s="8" t="s">
        <v>10713</v>
      </c>
      <c r="D5396" s="8" t="s">
        <v>10720</v>
      </c>
      <c r="E5396" s="8" t="s">
        <v>10721</v>
      </c>
      <c r="F5396" s="29">
        <v>0.19999999999999901</v>
      </c>
      <c r="G5396" s="29">
        <v>0</v>
      </c>
      <c r="H5396" s="30">
        <v>8.7120999999999995</v>
      </c>
      <c r="I5396" s="30">
        <v>1.5454000000000001</v>
      </c>
      <c r="J5396" s="14">
        <v>43</v>
      </c>
      <c r="K5396" s="14">
        <v>9</v>
      </c>
      <c r="L5396" s="12">
        <v>0.1774</v>
      </c>
      <c r="M5396" s="7">
        <v>0.92343425000000001</v>
      </c>
      <c r="N5396" s="31">
        <v>0.6</v>
      </c>
      <c r="O5396" s="14">
        <f>IFERROR(VLOOKUP($C5396,'site totals'!$J$2:$K$607,2,FALSE),1)</f>
        <v>93.170299999999997</v>
      </c>
      <c r="P5396" s="32" t="s">
        <v>94</v>
      </c>
      <c r="Q5396" s="12">
        <v>0.35025152040000002</v>
      </c>
      <c r="R5396" s="29">
        <v>0.2</v>
      </c>
      <c r="S5396" s="2">
        <f>IF($A5396="site","",VLOOKUP($P5396,margin_ranges!$A$5:$D$10,4,FALSE)/100)</f>
        <v>0.19750000000000001</v>
      </c>
      <c r="T5396" s="6">
        <f>IF(A5396="placement",$J5396*MIN($Q5396,$S5396),"")</f>
        <v>8.4924999999999997</v>
      </c>
      <c r="U5396" s="6">
        <f>IF($A5396="placement",T5396,SUMIF($C$10:$C$6209,$C5396,$T$10:$T$6209))</f>
        <v>8.4924999999999997</v>
      </c>
      <c r="V5396" s="34">
        <f t="shared" si="254"/>
        <v>3.1250000000000444E-3</v>
      </c>
      <c r="W5396" s="24"/>
      <c r="X5396" s="2" t="str">
        <f>IFERROR(MIN(VLOOKUP($W5396,margin_ranges!$A$5:$D$10,4,FALSE),$Q5396*100)/100,"")</f>
        <v/>
      </c>
      <c r="Y5396" s="6">
        <f t="shared" si="252"/>
        <v>8.4924999999999997</v>
      </c>
      <c r="Z5396" s="6">
        <f>IF($A5396="placement",Y5396,SUMIF($C$10:$C$6209,$C5396,$Y$10:$Y$6209))</f>
        <v>8.4924999999999997</v>
      </c>
      <c r="AA5396" s="29">
        <f t="shared" si="253"/>
        <v>3.1250000000000444E-3</v>
      </c>
    </row>
    <row r="5397" spans="1:27" hidden="1" x14ac:dyDescent="0.3">
      <c r="A5397" s="8" t="s">
        <v>17</v>
      </c>
      <c r="B5397" s="8" t="s">
        <v>10712</v>
      </c>
      <c r="C5397" s="8" t="s">
        <v>10713</v>
      </c>
      <c r="D5397" s="8" t="s">
        <v>10716</v>
      </c>
      <c r="E5397" s="8" t="s">
        <v>10717</v>
      </c>
      <c r="F5397" s="29">
        <v>0.2</v>
      </c>
      <c r="G5397" s="29">
        <v>0</v>
      </c>
      <c r="H5397" s="30">
        <v>17.252600000000001</v>
      </c>
      <c r="I5397" s="30">
        <v>3.2121</v>
      </c>
      <c r="J5397" s="14">
        <v>70</v>
      </c>
      <c r="K5397" s="14">
        <v>17</v>
      </c>
      <c r="L5397" s="12">
        <v>0.1862</v>
      </c>
      <c r="M5397" s="7">
        <v>0.72398764000000004</v>
      </c>
      <c r="N5397" s="31">
        <v>0.4</v>
      </c>
      <c r="O5397" s="14">
        <f>IFERROR(VLOOKUP($C5397,'site totals'!$J$2:$K$607,2,FALSE),1)</f>
        <v>93.170299999999997</v>
      </c>
      <c r="P5397" s="32" t="s">
        <v>94</v>
      </c>
      <c r="Q5397" s="12">
        <v>0.4475043769</v>
      </c>
      <c r="R5397" s="29">
        <v>0.2</v>
      </c>
      <c r="S5397" s="2">
        <f>IF($A5397="site","",VLOOKUP($P5397,margin_ranges!$A$5:$D$10,4,FALSE)/100)</f>
        <v>0.19750000000000001</v>
      </c>
      <c r="T5397" s="6">
        <f>IF(A5397="placement",$J5397*MIN($Q5397,$S5397),"")</f>
        <v>13.825000000000001</v>
      </c>
      <c r="U5397" s="6">
        <f>IF($A5397="placement",T5397,SUMIF($C$10:$C$6209,$C5397,$T$10:$T$6209))</f>
        <v>13.825000000000001</v>
      </c>
      <c r="V5397" s="34">
        <f t="shared" si="254"/>
        <v>3.1250000000000444E-3</v>
      </c>
      <c r="W5397" s="24"/>
      <c r="X5397" s="2" t="str">
        <f>IFERROR(MIN(VLOOKUP($W5397,margin_ranges!$A$5:$D$10,4,FALSE),$Q5397*100)/100,"")</f>
        <v/>
      </c>
      <c r="Y5397" s="6">
        <f t="shared" si="252"/>
        <v>13.825000000000001</v>
      </c>
      <c r="Z5397" s="6">
        <f>IF($A5397="placement",Y5397,SUMIF($C$10:$C$6209,$C5397,$Y$10:$Y$6209))</f>
        <v>13.825000000000001</v>
      </c>
      <c r="AA5397" s="29">
        <f t="shared" si="253"/>
        <v>3.1250000000000444E-3</v>
      </c>
    </row>
    <row r="5398" spans="1:27" x14ac:dyDescent="0.3">
      <c r="A5398" s="16" t="s">
        <v>33</v>
      </c>
      <c r="B5398" s="16" t="s">
        <v>10712</v>
      </c>
      <c r="C5398" s="16" t="s">
        <v>10713</v>
      </c>
      <c r="D5398" s="8" t="s">
        <v>34</v>
      </c>
      <c r="E5398" s="16"/>
      <c r="F5398" s="17">
        <v>0.19999999999999901</v>
      </c>
      <c r="G5398" s="17">
        <v>0</v>
      </c>
      <c r="H5398" s="36">
        <v>41.220999999999997</v>
      </c>
      <c r="I5398" s="36">
        <v>8.4077000000000002</v>
      </c>
      <c r="J5398" s="22">
        <v>200</v>
      </c>
      <c r="K5398" s="22">
        <v>43</v>
      </c>
      <c r="L5398" s="18">
        <v>0.20399999999999999</v>
      </c>
      <c r="M5398" s="19">
        <v>0.79153753000000004</v>
      </c>
      <c r="N5398" s="20">
        <v>0.44964599999999999</v>
      </c>
      <c r="O5398" s="22">
        <f>IFERROR(VLOOKUP($C5398,'site totals'!$J$2:$K$607,2,FALSE),1)</f>
        <v>93.170299999999997</v>
      </c>
      <c r="P5398" s="21"/>
      <c r="Q5398" s="18">
        <v>0.43193344480000001</v>
      </c>
      <c r="R5398" s="17">
        <v>0.2</v>
      </c>
      <c r="S5398" s="18" t="str">
        <f>IF($A5398="site","",VLOOKUP($P5398,margin_ranges!$A$5:$D$10,4,FALSE)/100)</f>
        <v/>
      </c>
      <c r="T5398" s="22" t="str">
        <f>IF(A5398="placement",$J5398*MIN($Q5398,$S5398),"")</f>
        <v/>
      </c>
      <c r="U5398" s="22">
        <f>IF($A5398="placement",T5398,SUMIF($C$10:$C$6209,$C5398,$T$10:$T$6209))</f>
        <v>39.5</v>
      </c>
      <c r="V5398" s="37">
        <f t="shared" si="254"/>
        <v>3.1250000000000444E-3</v>
      </c>
      <c r="W5398" s="38"/>
      <c r="X5398" s="18" t="str">
        <f>IFERROR(MIN(VLOOKUP($W5398,margin_ranges!$A$5:$D$10,4,FALSE),$Q5398*100)/100,"")</f>
        <v/>
      </c>
      <c r="Y5398" s="6" t="str">
        <f t="shared" si="252"/>
        <v/>
      </c>
      <c r="Z5398" s="6">
        <f>IF($A5398="placement",Y5398,SUMIF($C$10:$C$6209,$C5398,$Y$10:$Y$6209))</f>
        <v>39.5</v>
      </c>
      <c r="AA5398" s="17">
        <f t="shared" si="253"/>
        <v>3.1250000000000444E-3</v>
      </c>
    </row>
    <row r="5399" spans="1:27" hidden="1" x14ac:dyDescent="0.3">
      <c r="A5399" s="8" t="s">
        <v>17</v>
      </c>
      <c r="B5399" s="8" t="s">
        <v>7854</v>
      </c>
      <c r="C5399" s="8" t="s">
        <v>7855</v>
      </c>
      <c r="D5399" s="8" t="s">
        <v>7858</v>
      </c>
      <c r="E5399" s="8" t="s">
        <v>7859</v>
      </c>
      <c r="F5399" s="29">
        <v>0.25</v>
      </c>
      <c r="G5399" s="29">
        <v>0</v>
      </c>
      <c r="H5399" s="30">
        <v>4.8460000000000001</v>
      </c>
      <c r="I5399" s="30">
        <v>1.1026</v>
      </c>
      <c r="J5399" s="14">
        <v>15</v>
      </c>
      <c r="K5399" s="14">
        <v>4</v>
      </c>
      <c r="L5399" s="12">
        <v>0.22750000000000001</v>
      </c>
      <c r="M5399" s="7">
        <v>0.4589531</v>
      </c>
      <c r="N5399" s="31">
        <v>0.15</v>
      </c>
      <c r="O5399" s="14">
        <f>IFERROR(VLOOKUP($C5399,'site totals'!$J$2:$K$607,2,FALSE),1)</f>
        <v>92.714799999999997</v>
      </c>
      <c r="P5399" s="32" t="s">
        <v>91</v>
      </c>
      <c r="Q5399" s="12">
        <v>0.67316921689999998</v>
      </c>
      <c r="R5399" s="29">
        <v>0.25</v>
      </c>
      <c r="S5399" s="2">
        <f>IF($A5399="site","",VLOOKUP($P5399,margin_ranges!$A$5:$D$10,4,FALSE)/100)</f>
        <v>0.29749999999999999</v>
      </c>
      <c r="T5399" s="6">
        <f>IF(A5399="placement",$J5399*MIN($Q5399,$S5399),"")</f>
        <v>4.4624999999999995</v>
      </c>
      <c r="U5399" s="6">
        <f>IF($A5399="placement",T5399,SUMIF($C$10:$C$6209,$C5399,$T$10:$T$6209))</f>
        <v>4.4624999999999995</v>
      </c>
      <c r="V5399" s="34">
        <f t="shared" si="254"/>
        <v>-6.3333333333333242E-2</v>
      </c>
      <c r="W5399" s="24"/>
      <c r="X5399" s="2" t="str">
        <f>IFERROR(MIN(VLOOKUP($W5399,margin_ranges!$A$5:$D$10,4,FALSE),$Q5399*100)/100,"")</f>
        <v/>
      </c>
      <c r="Y5399" s="6">
        <f t="shared" si="252"/>
        <v>4.4624999999999995</v>
      </c>
      <c r="Z5399" s="6">
        <f>IF($A5399="placement",Y5399,SUMIF($C$10:$C$6209,$C5399,$Y$10:$Y$6209))</f>
        <v>4.4624999999999995</v>
      </c>
      <c r="AA5399" s="29">
        <f t="shared" si="253"/>
        <v>-6.3333333333333242E-2</v>
      </c>
    </row>
    <row r="5400" spans="1:27" hidden="1" x14ac:dyDescent="0.3">
      <c r="A5400" s="8" t="s">
        <v>17</v>
      </c>
      <c r="B5400" s="8" t="s">
        <v>7854</v>
      </c>
      <c r="C5400" s="8" t="s">
        <v>7855</v>
      </c>
      <c r="D5400" s="8" t="s">
        <v>7874</v>
      </c>
      <c r="E5400" s="8" t="s">
        <v>7875</v>
      </c>
      <c r="F5400" s="29">
        <v>0.25</v>
      </c>
      <c r="G5400" s="29">
        <v>0</v>
      </c>
      <c r="H5400" s="30">
        <v>4.8266</v>
      </c>
      <c r="I5400" s="30">
        <v>1.2125999999999999</v>
      </c>
      <c r="J5400" s="14">
        <v>15</v>
      </c>
      <c r="K5400" s="14">
        <v>4</v>
      </c>
      <c r="L5400" s="12">
        <v>0.25119999999999998</v>
      </c>
      <c r="M5400" s="7">
        <v>0.41492607999999997</v>
      </c>
      <c r="N5400" s="31">
        <v>0.1</v>
      </c>
      <c r="O5400" s="14">
        <f>IFERROR(VLOOKUP($C5400,'site totals'!$J$2:$K$607,2,FALSE),1)</f>
        <v>92.714799999999997</v>
      </c>
      <c r="P5400" s="32" t="s">
        <v>91</v>
      </c>
      <c r="Q5400" s="12">
        <v>0.7589932143</v>
      </c>
      <c r="R5400" s="29">
        <v>0.25</v>
      </c>
      <c r="S5400" s="2">
        <f>IF($A5400="site","",VLOOKUP($P5400,margin_ranges!$A$5:$D$10,4,FALSE)/100)</f>
        <v>0.29749999999999999</v>
      </c>
      <c r="T5400" s="6">
        <f>IF(A5400="placement",$J5400*MIN($Q5400,$S5400),"")</f>
        <v>4.4624999999999995</v>
      </c>
      <c r="U5400" s="6">
        <f>IF($A5400="placement",T5400,SUMIF($C$10:$C$6209,$C5400,$T$10:$T$6209))</f>
        <v>4.4624999999999995</v>
      </c>
      <c r="V5400" s="34">
        <f t="shared" si="254"/>
        <v>-6.3333333333333242E-2</v>
      </c>
      <c r="W5400" s="24"/>
      <c r="X5400" s="2" t="str">
        <f>IFERROR(MIN(VLOOKUP($W5400,margin_ranges!$A$5:$D$10,4,FALSE),$Q5400*100)/100,"")</f>
        <v/>
      </c>
      <c r="Y5400" s="6">
        <f t="shared" si="252"/>
        <v>4.4624999999999995</v>
      </c>
      <c r="Z5400" s="6">
        <f>IF($A5400="placement",Y5400,SUMIF($C$10:$C$6209,$C5400,$Y$10:$Y$6209))</f>
        <v>4.4624999999999995</v>
      </c>
      <c r="AA5400" s="29">
        <f t="shared" si="253"/>
        <v>-6.3333333333333242E-2</v>
      </c>
    </row>
    <row r="5401" spans="1:27" hidden="1" x14ac:dyDescent="0.3">
      <c r="A5401" s="8" t="s">
        <v>17</v>
      </c>
      <c r="B5401" s="8" t="s">
        <v>7854</v>
      </c>
      <c r="C5401" s="8" t="s">
        <v>7855</v>
      </c>
      <c r="D5401" s="8" t="s">
        <v>7872</v>
      </c>
      <c r="E5401" s="8" t="s">
        <v>7873</v>
      </c>
      <c r="F5401" s="29">
        <v>0.29999999999999899</v>
      </c>
      <c r="G5401" s="29">
        <v>0</v>
      </c>
      <c r="H5401" s="30">
        <v>6.6155999999999997</v>
      </c>
      <c r="I5401" s="30">
        <v>0.60209999999999997</v>
      </c>
      <c r="J5401" s="14">
        <v>11</v>
      </c>
      <c r="K5401" s="14">
        <v>3</v>
      </c>
      <c r="L5401" s="12">
        <v>9.0999999999999998E-2</v>
      </c>
      <c r="M5401" s="7">
        <v>0.58687862999999996</v>
      </c>
      <c r="N5401" s="31">
        <v>0.15</v>
      </c>
      <c r="O5401" s="14">
        <f>IFERROR(VLOOKUP($C5401,'site totals'!$J$2:$K$607,2,FALSE),1)</f>
        <v>92.714799999999997</v>
      </c>
      <c r="P5401" s="32" t="s">
        <v>91</v>
      </c>
      <c r="Q5401" s="12">
        <v>0.74441052799999996</v>
      </c>
      <c r="R5401" s="29">
        <v>0.3</v>
      </c>
      <c r="S5401" s="2">
        <f>IF($A5401="site","",VLOOKUP($P5401,margin_ranges!$A$5:$D$10,4,FALSE)/100)</f>
        <v>0.29749999999999999</v>
      </c>
      <c r="T5401" s="6">
        <f>IF(A5401="placement",$J5401*MIN($Q5401,$S5401),"")</f>
        <v>3.2725</v>
      </c>
      <c r="U5401" s="6">
        <f>IF($A5401="placement",T5401,SUMIF($C$10:$C$6209,$C5401,$T$10:$T$6209))</f>
        <v>3.2725</v>
      </c>
      <c r="V5401" s="34">
        <f t="shared" si="254"/>
        <v>3.5714285714285587E-3</v>
      </c>
      <c r="W5401" s="24"/>
      <c r="X5401" s="2" t="str">
        <f>IFERROR(MIN(VLOOKUP($W5401,margin_ranges!$A$5:$D$10,4,FALSE),$Q5401*100)/100,"")</f>
        <v/>
      </c>
      <c r="Y5401" s="6">
        <f t="shared" si="252"/>
        <v>3.2725</v>
      </c>
      <c r="Z5401" s="6">
        <f>IF($A5401="placement",Y5401,SUMIF($C$10:$C$6209,$C5401,$Y$10:$Y$6209))</f>
        <v>3.2725</v>
      </c>
      <c r="AA5401" s="29">
        <f t="shared" si="253"/>
        <v>3.5714285714285587E-3</v>
      </c>
    </row>
    <row r="5402" spans="1:27" hidden="1" x14ac:dyDescent="0.3">
      <c r="A5402" s="8" t="s">
        <v>17</v>
      </c>
      <c r="B5402" s="8" t="s">
        <v>7854</v>
      </c>
      <c r="C5402" s="8" t="s">
        <v>7855</v>
      </c>
      <c r="D5402" s="8" t="s">
        <v>7866</v>
      </c>
      <c r="E5402" s="8" t="s">
        <v>7867</v>
      </c>
      <c r="F5402" s="29">
        <v>0.3</v>
      </c>
      <c r="G5402" s="29">
        <v>0</v>
      </c>
      <c r="H5402" s="30">
        <v>14.7525</v>
      </c>
      <c r="I5402" s="30">
        <v>3.6890999999999998</v>
      </c>
      <c r="J5402" s="14">
        <v>26</v>
      </c>
      <c r="K5402" s="14">
        <v>8</v>
      </c>
      <c r="L5402" s="12">
        <v>0.25009999999999999</v>
      </c>
      <c r="M5402" s="7">
        <v>0.23097893</v>
      </c>
      <c r="N5402" s="31">
        <v>0.05</v>
      </c>
      <c r="O5402" s="14">
        <f>IFERROR(VLOOKUP($C5402,'site totals'!$J$2:$K$607,2,FALSE),1)</f>
        <v>92.714799999999997</v>
      </c>
      <c r="P5402" s="32" t="s">
        <v>91</v>
      </c>
      <c r="Q5402" s="12">
        <v>0.78353004289999995</v>
      </c>
      <c r="R5402" s="29">
        <v>0.3</v>
      </c>
      <c r="S5402" s="2">
        <f>IF($A5402="site","",VLOOKUP($P5402,margin_ranges!$A$5:$D$10,4,FALSE)/100)</f>
        <v>0.29749999999999999</v>
      </c>
      <c r="T5402" s="6">
        <f>IF(A5402="placement",$J5402*MIN($Q5402,$S5402),"")</f>
        <v>7.7349999999999994</v>
      </c>
      <c r="U5402" s="6">
        <f>IF($A5402="placement",T5402,SUMIF($C$10:$C$6209,$C5402,$T$10:$T$6209))</f>
        <v>7.7349999999999994</v>
      </c>
      <c r="V5402" s="34">
        <f t="shared" si="254"/>
        <v>3.5714285714285587E-3</v>
      </c>
      <c r="W5402" s="24"/>
      <c r="X5402" s="2" t="str">
        <f>IFERROR(MIN(VLOOKUP($W5402,margin_ranges!$A$5:$D$10,4,FALSE),$Q5402*100)/100,"")</f>
        <v/>
      </c>
      <c r="Y5402" s="6">
        <f t="shared" si="252"/>
        <v>7.7349999999999994</v>
      </c>
      <c r="Z5402" s="6">
        <f>IF($A5402="placement",Y5402,SUMIF($C$10:$C$6209,$C5402,$Y$10:$Y$6209))</f>
        <v>7.7349999999999994</v>
      </c>
      <c r="AA5402" s="29">
        <f t="shared" si="253"/>
        <v>3.5714285714285587E-3</v>
      </c>
    </row>
    <row r="5403" spans="1:27" hidden="1" x14ac:dyDescent="0.3">
      <c r="A5403" s="8" t="s">
        <v>17</v>
      </c>
      <c r="B5403" s="8" t="s">
        <v>7854</v>
      </c>
      <c r="C5403" s="8" t="s">
        <v>7855</v>
      </c>
      <c r="D5403" s="8" t="s">
        <v>7864</v>
      </c>
      <c r="E5403" s="8" t="s">
        <v>7865</v>
      </c>
      <c r="F5403" s="29">
        <v>0.3</v>
      </c>
      <c r="G5403" s="29">
        <v>0</v>
      </c>
      <c r="H5403" s="30">
        <v>19.562100000000001</v>
      </c>
      <c r="I5403" s="30">
        <v>4.1721000000000004</v>
      </c>
      <c r="J5403" s="14">
        <v>38</v>
      </c>
      <c r="K5403" s="14">
        <v>11</v>
      </c>
      <c r="L5403" s="12">
        <v>0.21329999999999999</v>
      </c>
      <c r="M5403" s="7">
        <v>0.30028590999999999</v>
      </c>
      <c r="N5403" s="31">
        <v>0.05</v>
      </c>
      <c r="O5403" s="14">
        <f>IFERROR(VLOOKUP($C5403,'site totals'!$J$2:$K$607,2,FALSE),1)</f>
        <v>92.714799999999997</v>
      </c>
      <c r="P5403" s="32" t="s">
        <v>91</v>
      </c>
      <c r="Q5403" s="12">
        <v>0.83349202369999997</v>
      </c>
      <c r="R5403" s="29">
        <v>0.3</v>
      </c>
      <c r="S5403" s="2">
        <f>IF($A5403="site","",VLOOKUP($P5403,margin_ranges!$A$5:$D$10,4,FALSE)/100)</f>
        <v>0.29749999999999999</v>
      </c>
      <c r="T5403" s="6">
        <f>IF(A5403="placement",$J5403*MIN($Q5403,$S5403),"")</f>
        <v>11.305</v>
      </c>
      <c r="U5403" s="6">
        <f>IF($A5403="placement",T5403,SUMIF($C$10:$C$6209,$C5403,$T$10:$T$6209))</f>
        <v>11.305</v>
      </c>
      <c r="V5403" s="34">
        <f t="shared" si="254"/>
        <v>3.5714285714285587E-3</v>
      </c>
      <c r="W5403" s="24"/>
      <c r="X5403" s="2" t="str">
        <f>IFERROR(MIN(VLOOKUP($W5403,margin_ranges!$A$5:$D$10,4,FALSE),$Q5403*100)/100,"")</f>
        <v/>
      </c>
      <c r="Y5403" s="6">
        <f t="shared" si="252"/>
        <v>11.305</v>
      </c>
      <c r="Z5403" s="6">
        <f>IF($A5403="placement",Y5403,SUMIF($C$10:$C$6209,$C5403,$Y$10:$Y$6209))</f>
        <v>11.305</v>
      </c>
      <c r="AA5403" s="29">
        <f t="shared" si="253"/>
        <v>3.5714285714285587E-3</v>
      </c>
    </row>
    <row r="5404" spans="1:27" hidden="1" x14ac:dyDescent="0.3">
      <c r="A5404" s="8" t="s">
        <v>17</v>
      </c>
      <c r="B5404" s="8" t="s">
        <v>7854</v>
      </c>
      <c r="C5404" s="8" t="s">
        <v>7855</v>
      </c>
      <c r="D5404" s="8" t="s">
        <v>7868</v>
      </c>
      <c r="E5404" s="8" t="s">
        <v>7869</v>
      </c>
      <c r="F5404" s="29">
        <v>0.3</v>
      </c>
      <c r="G5404" s="29">
        <v>0</v>
      </c>
      <c r="H5404" s="30">
        <v>6.0964</v>
      </c>
      <c r="I5404" s="30">
        <v>0.78639999999999999</v>
      </c>
      <c r="J5404" s="14">
        <v>12</v>
      </c>
      <c r="K5404" s="14">
        <v>3</v>
      </c>
      <c r="L5404" s="12">
        <v>0.129</v>
      </c>
      <c r="M5404" s="7">
        <v>0.49384196000000002</v>
      </c>
      <c r="N5404" s="31">
        <v>0.1</v>
      </c>
      <c r="O5404" s="14">
        <f>IFERROR(VLOOKUP($C5404,'site totals'!$J$2:$K$607,2,FALSE),1)</f>
        <v>92.714799999999997</v>
      </c>
      <c r="P5404" s="32" t="s">
        <v>91</v>
      </c>
      <c r="Q5404" s="12">
        <v>0.79750606930000001</v>
      </c>
      <c r="R5404" s="29">
        <v>0.3</v>
      </c>
      <c r="S5404" s="2">
        <f>IF($A5404="site","",VLOOKUP($P5404,margin_ranges!$A$5:$D$10,4,FALSE)/100)</f>
        <v>0.29749999999999999</v>
      </c>
      <c r="T5404" s="6">
        <f>IF(A5404="placement",$J5404*MIN($Q5404,$S5404),"")</f>
        <v>3.57</v>
      </c>
      <c r="U5404" s="6">
        <f>IF($A5404="placement",T5404,SUMIF($C$10:$C$6209,$C5404,$T$10:$T$6209))</f>
        <v>3.57</v>
      </c>
      <c r="V5404" s="34">
        <f t="shared" si="254"/>
        <v>3.5714285714287808E-3</v>
      </c>
      <c r="W5404" s="24"/>
      <c r="X5404" s="2" t="str">
        <f>IFERROR(MIN(VLOOKUP($W5404,margin_ranges!$A$5:$D$10,4,FALSE),$Q5404*100)/100,"")</f>
        <v/>
      </c>
      <c r="Y5404" s="6">
        <f t="shared" si="252"/>
        <v>3.57</v>
      </c>
      <c r="Z5404" s="6">
        <f>IF($A5404="placement",Y5404,SUMIF($C$10:$C$6209,$C5404,$Y$10:$Y$6209))</f>
        <v>3.57</v>
      </c>
      <c r="AA5404" s="17">
        <f t="shared" si="253"/>
        <v>3.5714285714287808E-3</v>
      </c>
    </row>
    <row r="5405" spans="1:27" hidden="1" x14ac:dyDescent="0.3">
      <c r="A5405" s="8" t="s">
        <v>17</v>
      </c>
      <c r="B5405" s="8" t="s">
        <v>7854</v>
      </c>
      <c r="C5405" s="8" t="s">
        <v>7855</v>
      </c>
      <c r="D5405" s="8" t="s">
        <v>7856</v>
      </c>
      <c r="E5405" s="8" t="s">
        <v>7857</v>
      </c>
      <c r="F5405" s="29">
        <v>0.3</v>
      </c>
      <c r="G5405" s="29">
        <v>0</v>
      </c>
      <c r="H5405" s="30">
        <v>6.7784000000000004</v>
      </c>
      <c r="I5405" s="30">
        <v>1.5989</v>
      </c>
      <c r="J5405" s="14">
        <v>14</v>
      </c>
      <c r="K5405" s="14">
        <v>4</v>
      </c>
      <c r="L5405" s="12">
        <v>0.2359</v>
      </c>
      <c r="M5405" s="7">
        <v>0.28385079000000002</v>
      </c>
      <c r="N5405" s="31">
        <v>0.05</v>
      </c>
      <c r="O5405" s="14">
        <f>IFERROR(VLOOKUP($C5405,'site totals'!$J$2:$K$607,2,FALSE),1)</f>
        <v>92.714799999999997</v>
      </c>
      <c r="P5405" s="32" t="s">
        <v>91</v>
      </c>
      <c r="Q5405" s="12">
        <v>0.82385111740000005</v>
      </c>
      <c r="R5405" s="29">
        <v>0.3</v>
      </c>
      <c r="S5405" s="2">
        <f>IF($A5405="site","",VLOOKUP($P5405,margin_ranges!$A$5:$D$10,4,FALSE)/100)</f>
        <v>0.29749999999999999</v>
      </c>
      <c r="T5405" s="6">
        <f>IF(A5405="placement",$J5405*MIN($Q5405,$S5405),"")</f>
        <v>4.165</v>
      </c>
      <c r="U5405" s="6">
        <f>IF($A5405="placement",T5405,SUMIF($C$10:$C$6209,$C5405,$T$10:$T$6209))</f>
        <v>4.165</v>
      </c>
      <c r="V5405" s="34">
        <f t="shared" si="254"/>
        <v>3.5714285714287808E-3</v>
      </c>
      <c r="W5405" s="24"/>
      <c r="X5405" s="2" t="str">
        <f>IFERROR(MIN(VLOOKUP($W5405,margin_ranges!$A$5:$D$10,4,FALSE),$Q5405*100)/100,"")</f>
        <v/>
      </c>
      <c r="Y5405" s="6">
        <f t="shared" si="252"/>
        <v>4.165</v>
      </c>
      <c r="Z5405" s="6">
        <f>IF($A5405="placement",Y5405,SUMIF($C$10:$C$6209,$C5405,$Y$10:$Y$6209))</f>
        <v>4.165</v>
      </c>
      <c r="AA5405" s="29">
        <f t="shared" si="253"/>
        <v>3.5714285714287808E-3</v>
      </c>
    </row>
    <row r="5406" spans="1:27" hidden="1" x14ac:dyDescent="0.3">
      <c r="A5406" s="8" t="s">
        <v>17</v>
      </c>
      <c r="B5406" s="8" t="s">
        <v>7854</v>
      </c>
      <c r="C5406" s="8" t="s">
        <v>7855</v>
      </c>
      <c r="D5406" s="8" t="s">
        <v>7862</v>
      </c>
      <c r="E5406" s="8" t="s">
        <v>7863</v>
      </c>
      <c r="F5406" s="29">
        <v>0.3</v>
      </c>
      <c r="G5406" s="29">
        <v>0</v>
      </c>
      <c r="H5406" s="30">
        <v>9.9177999999999997</v>
      </c>
      <c r="I5406" s="30">
        <v>1.4621</v>
      </c>
      <c r="J5406" s="14">
        <v>15</v>
      </c>
      <c r="K5406" s="14">
        <v>5</v>
      </c>
      <c r="L5406" s="12">
        <v>0.1474</v>
      </c>
      <c r="M5406" s="7">
        <v>0.35276991000000002</v>
      </c>
      <c r="N5406" s="31">
        <v>0.1</v>
      </c>
      <c r="O5406" s="14">
        <f>IFERROR(VLOOKUP($C5406,'site totals'!$J$2:$K$607,2,FALSE),1)</f>
        <v>92.714799999999997</v>
      </c>
      <c r="P5406" s="32" t="s">
        <v>91</v>
      </c>
      <c r="Q5406" s="12">
        <v>0.71652910869999997</v>
      </c>
      <c r="R5406" s="29">
        <v>0.3</v>
      </c>
      <c r="S5406" s="2">
        <f>IF($A5406="site","",VLOOKUP($P5406,margin_ranges!$A$5:$D$10,4,FALSE)/100)</f>
        <v>0.29749999999999999</v>
      </c>
      <c r="T5406" s="6">
        <f>IF(A5406="placement",$J5406*MIN($Q5406,$S5406),"")</f>
        <v>4.4624999999999995</v>
      </c>
      <c r="U5406" s="6">
        <f>IF($A5406="placement",T5406,SUMIF($C$10:$C$6209,$C5406,$T$10:$T$6209))</f>
        <v>4.4624999999999995</v>
      </c>
      <c r="V5406" s="34">
        <f t="shared" si="254"/>
        <v>3.5714285714287808E-3</v>
      </c>
      <c r="W5406" s="24"/>
      <c r="X5406" s="2" t="str">
        <f>IFERROR(MIN(VLOOKUP($W5406,margin_ranges!$A$5:$D$10,4,FALSE),$Q5406*100)/100,"")</f>
        <v/>
      </c>
      <c r="Y5406" s="6">
        <f t="shared" si="252"/>
        <v>4.4624999999999995</v>
      </c>
      <c r="Z5406" s="6">
        <f>IF($A5406="placement",Y5406,SUMIF($C$10:$C$6209,$C5406,$Y$10:$Y$6209))</f>
        <v>4.4624999999999995</v>
      </c>
      <c r="AA5406" s="29">
        <f t="shared" si="253"/>
        <v>3.5714285714287808E-3</v>
      </c>
    </row>
    <row r="5407" spans="1:27" hidden="1" x14ac:dyDescent="0.3">
      <c r="A5407" s="8" t="s">
        <v>17</v>
      </c>
      <c r="B5407" s="8" t="s">
        <v>7854</v>
      </c>
      <c r="C5407" s="8" t="s">
        <v>7855</v>
      </c>
      <c r="D5407" s="8" t="s">
        <v>7860</v>
      </c>
      <c r="E5407" s="8" t="s">
        <v>7861</v>
      </c>
      <c r="F5407" s="29">
        <v>0.3</v>
      </c>
      <c r="G5407" s="29">
        <v>0</v>
      </c>
      <c r="H5407" s="30">
        <v>15.9213</v>
      </c>
      <c r="I5407" s="30">
        <v>2.3784999999999998</v>
      </c>
      <c r="J5407" s="14">
        <v>27</v>
      </c>
      <c r="K5407" s="14">
        <v>8</v>
      </c>
      <c r="L5407" s="12">
        <v>0.14940000000000001</v>
      </c>
      <c r="M5407" s="7">
        <v>0.37324244000000001</v>
      </c>
      <c r="N5407" s="31">
        <v>0.1</v>
      </c>
      <c r="O5407" s="14">
        <f>IFERROR(VLOOKUP($C5407,'site totals'!$J$2:$K$607,2,FALSE),1)</f>
        <v>92.714799999999997</v>
      </c>
      <c r="P5407" s="32" t="s">
        <v>91</v>
      </c>
      <c r="Q5407" s="12">
        <v>0.73207762740000004</v>
      </c>
      <c r="R5407" s="29">
        <v>0.3</v>
      </c>
      <c r="S5407" s="2">
        <f>IF($A5407="site","",VLOOKUP($P5407,margin_ranges!$A$5:$D$10,4,FALSE)/100)</f>
        <v>0.29749999999999999</v>
      </c>
      <c r="T5407" s="6">
        <f>IF(A5407="placement",$J5407*MIN($Q5407,$S5407),"")</f>
        <v>8.0324999999999989</v>
      </c>
      <c r="U5407" s="6">
        <f>IF($A5407="placement",T5407,SUMIF($C$10:$C$6209,$C5407,$T$10:$T$6209))</f>
        <v>8.0324999999999989</v>
      </c>
      <c r="V5407" s="34">
        <f t="shared" si="254"/>
        <v>3.5714285714287808E-3</v>
      </c>
      <c r="W5407" s="24"/>
      <c r="X5407" s="2" t="str">
        <f>IFERROR(MIN(VLOOKUP($W5407,margin_ranges!$A$5:$D$10,4,FALSE),$Q5407*100)/100,"")</f>
        <v/>
      </c>
      <c r="Y5407" s="6">
        <f t="shared" si="252"/>
        <v>8.0324999999999989</v>
      </c>
      <c r="Z5407" s="6">
        <f>IF($A5407="placement",Y5407,SUMIF($C$10:$C$6209,$C5407,$Y$10:$Y$6209))</f>
        <v>8.0324999999999989</v>
      </c>
      <c r="AA5407" s="29">
        <f t="shared" si="253"/>
        <v>3.5714285714287808E-3</v>
      </c>
    </row>
    <row r="5408" spans="1:27" hidden="1" x14ac:dyDescent="0.3">
      <c r="A5408" s="8" t="s">
        <v>17</v>
      </c>
      <c r="B5408" s="8" t="s">
        <v>7854</v>
      </c>
      <c r="C5408" s="8" t="s">
        <v>7855</v>
      </c>
      <c r="D5408" s="8" t="s">
        <v>7870</v>
      </c>
      <c r="E5408" s="8" t="s">
        <v>7871</v>
      </c>
      <c r="F5408" s="29">
        <v>0.3</v>
      </c>
      <c r="G5408" s="29">
        <v>0</v>
      </c>
      <c r="H5408" s="30">
        <v>15.898400000000001</v>
      </c>
      <c r="I5408" s="30">
        <v>3.8327</v>
      </c>
      <c r="J5408" s="14">
        <v>27</v>
      </c>
      <c r="K5408" s="14">
        <v>8</v>
      </c>
      <c r="L5408" s="12">
        <v>0.24110000000000001</v>
      </c>
      <c r="M5408" s="7">
        <v>0.23637482000000001</v>
      </c>
      <c r="N5408" s="31">
        <v>0.05</v>
      </c>
      <c r="O5408" s="14">
        <f>IFERROR(VLOOKUP($C5408,'site totals'!$J$2:$K$607,2,FALSE),1)</f>
        <v>92.714799999999997</v>
      </c>
      <c r="P5408" s="32" t="s">
        <v>91</v>
      </c>
      <c r="Q5408" s="12">
        <v>0.78847154549999998</v>
      </c>
      <c r="R5408" s="29">
        <v>0.3</v>
      </c>
      <c r="S5408" s="2">
        <f>IF($A5408="site","",VLOOKUP($P5408,margin_ranges!$A$5:$D$10,4,FALSE)/100)</f>
        <v>0.29749999999999999</v>
      </c>
      <c r="T5408" s="6">
        <f>IF(A5408="placement",$J5408*MIN($Q5408,$S5408),"")</f>
        <v>8.0324999999999989</v>
      </c>
      <c r="U5408" s="6">
        <f>IF($A5408="placement",T5408,SUMIF($C$10:$C$6209,$C5408,$T$10:$T$6209))</f>
        <v>8.0324999999999989</v>
      </c>
      <c r="V5408" s="34">
        <f t="shared" si="254"/>
        <v>3.5714285714287808E-3</v>
      </c>
      <c r="W5408" s="24"/>
      <c r="X5408" s="2" t="str">
        <f>IFERROR(MIN(VLOOKUP($W5408,margin_ranges!$A$5:$D$10,4,FALSE),$Q5408*100)/100,"")</f>
        <v/>
      </c>
      <c r="Y5408" s="6">
        <f t="shared" ref="Y5408:Y5471" si="255">IF(A5408="placement",IF($X5408="",$T5408,$J5408*MIN($Q5408,$X5408)),"")</f>
        <v>8.0324999999999989</v>
      </c>
      <c r="Z5408" s="6">
        <f>IF($A5408="placement",Y5408,SUMIF($C$10:$C$6209,$C5408,$Y$10:$Y$6209))</f>
        <v>8.0324999999999989</v>
      </c>
      <c r="AA5408" s="17">
        <f t="shared" ref="AA5408:AA5471" si="256">($J5408-$Z5408)/($J5408*(1-$R5408))-1</f>
        <v>3.5714285714287808E-3</v>
      </c>
    </row>
    <row r="5409" spans="1:27" x14ac:dyDescent="0.3">
      <c r="A5409" s="16" t="s">
        <v>33</v>
      </c>
      <c r="B5409" s="16" t="s">
        <v>7854</v>
      </c>
      <c r="C5409" s="16" t="s">
        <v>7855</v>
      </c>
      <c r="D5409" s="8" t="s">
        <v>34</v>
      </c>
      <c r="E5409" s="16"/>
      <c r="F5409" s="17">
        <v>0.29235580511417802</v>
      </c>
      <c r="G5409" s="17">
        <v>0</v>
      </c>
      <c r="H5409" s="36">
        <v>105.3147</v>
      </c>
      <c r="I5409" s="36">
        <v>20.852</v>
      </c>
      <c r="J5409" s="22">
        <v>199</v>
      </c>
      <c r="K5409" s="22">
        <v>58</v>
      </c>
      <c r="L5409" s="18">
        <v>0.19800000000000001</v>
      </c>
      <c r="M5409" s="19">
        <v>0.31759474999999998</v>
      </c>
      <c r="N5409" s="20">
        <v>7.2212999999999999E-2</v>
      </c>
      <c r="O5409" s="22">
        <f>IFERROR(VLOOKUP($C5409,'site totals'!$J$2:$K$607,2,FALSE),1)</f>
        <v>92.714799999999997</v>
      </c>
      <c r="P5409" s="21"/>
      <c r="Q5409" s="18">
        <v>0.77262533420000001</v>
      </c>
      <c r="R5409" s="17">
        <v>0.29239999999999999</v>
      </c>
      <c r="S5409" s="18" t="str">
        <f>IF($A5409="site","",VLOOKUP($P5409,margin_ranges!$A$5:$D$10,4,FALSE)/100)</f>
        <v/>
      </c>
      <c r="T5409" s="22" t="str">
        <f>IF(A5409="placement",$J5409*MIN($Q5409,$S5409),"")</f>
        <v/>
      </c>
      <c r="U5409" s="22">
        <f>IF($A5409="placement",T5409,SUMIF($C$10:$C$6209,$C5409,$T$10:$T$6209))</f>
        <v>59.499999999999993</v>
      </c>
      <c r="V5409" s="37">
        <f t="shared" si="254"/>
        <v>-9.3202019140359305E-3</v>
      </c>
      <c r="W5409" s="38"/>
      <c r="X5409" s="18" t="str">
        <f>IFERROR(MIN(VLOOKUP($W5409,margin_ranges!$A$5:$D$10,4,FALSE),$Q5409*100)/100,"")</f>
        <v/>
      </c>
      <c r="Y5409" s="6" t="str">
        <f t="shared" si="255"/>
        <v/>
      </c>
      <c r="Z5409" s="6">
        <f>IF($A5409="placement",Y5409,SUMIF($C$10:$C$6209,$C5409,$Y$10:$Y$6209))</f>
        <v>59.499999999999993</v>
      </c>
      <c r="AA5409" s="17">
        <f t="shared" si="256"/>
        <v>-9.3202019140359305E-3</v>
      </c>
    </row>
    <row r="5410" spans="1:27" hidden="1" x14ac:dyDescent="0.3">
      <c r="A5410" s="8" t="s">
        <v>17</v>
      </c>
      <c r="B5410" s="8" t="s">
        <v>11576</v>
      </c>
      <c r="C5410" s="8" t="s">
        <v>11577</v>
      </c>
      <c r="D5410" s="8" t="s">
        <v>11578</v>
      </c>
      <c r="E5410" s="8" t="s">
        <v>11579</v>
      </c>
      <c r="F5410" s="29">
        <v>0.39</v>
      </c>
      <c r="G5410" s="29">
        <v>1</v>
      </c>
      <c r="H5410" s="30">
        <v>66.409000000000006</v>
      </c>
      <c r="I5410" s="30">
        <v>12.696999999999999</v>
      </c>
      <c r="J5410" s="14">
        <v>189</v>
      </c>
      <c r="K5410" s="14">
        <v>68</v>
      </c>
      <c r="L5410" s="12">
        <v>0.19120000000000001</v>
      </c>
      <c r="M5410" s="7">
        <v>0.49630058999999999</v>
      </c>
      <c r="N5410" s="31">
        <v>0.24</v>
      </c>
      <c r="O5410" s="14">
        <f>IFERROR(VLOOKUP($C5410,'site totals'!$J$2:$K$607,2,FALSE),1)</f>
        <v>92.519199999999998</v>
      </c>
      <c r="P5410" s="32" t="s">
        <v>22</v>
      </c>
      <c r="Q5410" s="12">
        <v>0.51642209260000005</v>
      </c>
      <c r="R5410" s="29">
        <v>0.39</v>
      </c>
      <c r="S5410" s="2">
        <f>IF($A5410="site","",VLOOKUP($P5410,margin_ranges!$A$5:$D$10,4,FALSE)/100)</f>
        <v>0.29749999999999999</v>
      </c>
      <c r="T5410" s="6">
        <f>IF(A5410="placement",$J5410*MIN($Q5410,$S5410),"")</f>
        <v>56.227499999999999</v>
      </c>
      <c r="U5410" s="6">
        <f>IF($A5410="placement",T5410,SUMIF($C$10:$C$6209,$C5410,$T$10:$T$6209))</f>
        <v>56.227499999999999</v>
      </c>
      <c r="V5410" s="34">
        <f t="shared" si="254"/>
        <v>0.15163934426229519</v>
      </c>
      <c r="W5410" s="24"/>
      <c r="X5410" s="2" t="str">
        <f>IFERROR(MIN(VLOOKUP($W5410,margin_ranges!$A$5:$D$10,4,FALSE),$Q5410*100)/100,"")</f>
        <v/>
      </c>
      <c r="Y5410" s="6">
        <f t="shared" si="255"/>
        <v>56.227499999999999</v>
      </c>
      <c r="Z5410" s="6">
        <f>IF($A5410="placement",Y5410,SUMIF($C$10:$C$6209,$C5410,$Y$10:$Y$6209))</f>
        <v>56.227499999999999</v>
      </c>
      <c r="AA5410" s="29">
        <f t="shared" si="256"/>
        <v>0.15163934426229519</v>
      </c>
    </row>
    <row r="5411" spans="1:27" x14ac:dyDescent="0.3">
      <c r="A5411" s="16" t="s">
        <v>33</v>
      </c>
      <c r="B5411" s="16" t="s">
        <v>11576</v>
      </c>
      <c r="C5411" s="16" t="s">
        <v>11577</v>
      </c>
      <c r="D5411" s="8" t="s">
        <v>34</v>
      </c>
      <c r="E5411" s="16"/>
      <c r="F5411" s="17">
        <v>0.38814187757784302</v>
      </c>
      <c r="G5411" s="17">
        <v>0.95354693999999995</v>
      </c>
      <c r="H5411" s="36">
        <v>70.2453</v>
      </c>
      <c r="I5411" s="36">
        <v>13.530099999999999</v>
      </c>
      <c r="J5411" s="22">
        <v>198</v>
      </c>
      <c r="K5411" s="22">
        <v>71</v>
      </c>
      <c r="L5411" s="18">
        <v>0.19259999999999999</v>
      </c>
      <c r="M5411" s="19">
        <v>0.48843159000000003</v>
      </c>
      <c r="N5411" s="20">
        <v>0.23510300000000001</v>
      </c>
      <c r="O5411" s="22">
        <f>IFERROR(VLOOKUP($C5411,'site totals'!$J$2:$K$607,2,FALSE),1)</f>
        <v>92.519199999999998</v>
      </c>
      <c r="P5411" s="21"/>
      <c r="Q5411" s="18">
        <v>0.5186572586</v>
      </c>
      <c r="R5411" s="17">
        <v>0.3881</v>
      </c>
      <c r="S5411" s="18" t="str">
        <f>IF($A5411="site","",VLOOKUP($P5411,margin_ranges!$A$5:$D$10,4,FALSE)/100)</f>
        <v/>
      </c>
      <c r="T5411" s="22" t="str">
        <f>IF(A5411="placement",$J5411*MIN($Q5411,$S5411),"")</f>
        <v/>
      </c>
      <c r="U5411" s="22">
        <f>IF($A5411="placement",T5411,SUMIF($C$10:$C$6209,$C5411,$T$10:$T$6209))</f>
        <v>56.227499999999999</v>
      </c>
      <c r="V5411" s="37">
        <f t="shared" si="254"/>
        <v>0.17016297969068028</v>
      </c>
      <c r="W5411" s="38"/>
      <c r="X5411" s="18" t="str">
        <f>IFERROR(MIN(VLOOKUP($W5411,margin_ranges!$A$5:$D$10,4,FALSE),$Q5411*100)/100,"")</f>
        <v/>
      </c>
      <c r="Y5411" s="6" t="str">
        <f t="shared" si="255"/>
        <v/>
      </c>
      <c r="Z5411" s="6">
        <f>IF($A5411="placement",Y5411,SUMIF($C$10:$C$6209,$C5411,$Y$10:$Y$6209))</f>
        <v>56.227499999999999</v>
      </c>
      <c r="AA5411" s="17">
        <f t="shared" si="256"/>
        <v>0.17016297969068028</v>
      </c>
    </row>
    <row r="5412" spans="1:27" hidden="1" x14ac:dyDescent="0.3">
      <c r="A5412" s="8" t="s">
        <v>17</v>
      </c>
      <c r="B5412" s="8" t="s">
        <v>273</v>
      </c>
      <c r="C5412" s="8" t="s">
        <v>274</v>
      </c>
      <c r="D5412" s="8" t="s">
        <v>279</v>
      </c>
      <c r="E5412" s="8" t="s">
        <v>280</v>
      </c>
      <c r="F5412" s="29">
        <v>0.28999999999999998</v>
      </c>
      <c r="G5412" s="29">
        <v>0</v>
      </c>
      <c r="H5412" s="30">
        <v>3.0695999999999999</v>
      </c>
      <c r="I5412" s="30">
        <v>0.58320000000000005</v>
      </c>
      <c r="J5412" s="14">
        <v>30</v>
      </c>
      <c r="K5412" s="14">
        <v>8</v>
      </c>
      <c r="L5412" s="12">
        <v>0.19</v>
      </c>
      <c r="M5412" s="7">
        <v>1.7138028199999999</v>
      </c>
      <c r="N5412" s="31">
        <v>1</v>
      </c>
      <c r="O5412" s="14">
        <f>IFERROR(VLOOKUP($C5412,'site totals'!$J$2:$K$607,2,FALSE),1)</f>
        <v>92.471199999999996</v>
      </c>
      <c r="P5412" s="32" t="s">
        <v>22</v>
      </c>
      <c r="Q5412" s="12">
        <v>0.41650230110000003</v>
      </c>
      <c r="R5412" s="29">
        <v>0.28999999999999998</v>
      </c>
      <c r="S5412" s="2">
        <f>IF($A5412="site","",VLOOKUP($P5412,margin_ranges!$A$5:$D$10,4,FALSE)/100)</f>
        <v>0.29749999999999999</v>
      </c>
      <c r="T5412" s="6">
        <f>IF(A5412="placement",$J5412*MIN($Q5412,$S5412),"")</f>
        <v>8.9249999999999989</v>
      </c>
      <c r="U5412" s="6">
        <f>IF($A5412="placement",T5412,SUMIF($C$10:$C$6209,$C5412,$T$10:$T$6209))</f>
        <v>8.9249999999999989</v>
      </c>
      <c r="V5412" s="34">
        <f t="shared" si="254"/>
        <v>-1.0563380281689905E-2</v>
      </c>
      <c r="W5412" s="24"/>
      <c r="X5412" s="2" t="str">
        <f>IFERROR(MIN(VLOOKUP($W5412,margin_ranges!$A$5:$D$10,4,FALSE),$Q5412*100)/100,"")</f>
        <v/>
      </c>
      <c r="Y5412" s="6">
        <f t="shared" si="255"/>
        <v>8.9249999999999989</v>
      </c>
      <c r="Z5412" s="6">
        <f>IF($A5412="placement",Y5412,SUMIF($C$10:$C$6209,$C5412,$Y$10:$Y$6209))</f>
        <v>8.9249999999999989</v>
      </c>
      <c r="AA5412" s="29">
        <f t="shared" si="256"/>
        <v>-1.0563380281689905E-2</v>
      </c>
    </row>
    <row r="5413" spans="1:27" hidden="1" x14ac:dyDescent="0.3">
      <c r="A5413" s="8" t="s">
        <v>17</v>
      </c>
      <c r="B5413" s="8" t="s">
        <v>273</v>
      </c>
      <c r="C5413" s="8" t="s">
        <v>274</v>
      </c>
      <c r="D5413" s="8" t="s">
        <v>277</v>
      </c>
      <c r="E5413" s="8" t="s">
        <v>278</v>
      </c>
      <c r="F5413" s="29">
        <v>0.34</v>
      </c>
      <c r="G5413" s="29">
        <v>0</v>
      </c>
      <c r="H5413" s="30">
        <v>4.8098999999999998</v>
      </c>
      <c r="I5413" s="30">
        <v>0.73229999999999995</v>
      </c>
      <c r="J5413" s="14">
        <v>10</v>
      </c>
      <c r="K5413" s="14">
        <v>3</v>
      </c>
      <c r="L5413" s="12">
        <v>0.1522</v>
      </c>
      <c r="M5413" s="7">
        <v>0.45563791999999997</v>
      </c>
      <c r="N5413" s="31">
        <v>0.1</v>
      </c>
      <c r="O5413" s="14">
        <f>IFERROR(VLOOKUP($C5413,'site totals'!$J$2:$K$607,2,FALSE),1)</f>
        <v>92.471199999999996</v>
      </c>
      <c r="P5413" s="32" t="s">
        <v>22</v>
      </c>
      <c r="Q5413" s="12">
        <v>0.78052748760000001</v>
      </c>
      <c r="R5413" s="29">
        <v>0.34</v>
      </c>
      <c r="S5413" s="2">
        <f>IF($A5413="site","",VLOOKUP($P5413,margin_ranges!$A$5:$D$10,4,FALSE)/100)</f>
        <v>0.29749999999999999</v>
      </c>
      <c r="T5413" s="6">
        <f>IF(A5413="placement",$J5413*MIN($Q5413,$S5413),"")</f>
        <v>2.9749999999999996</v>
      </c>
      <c r="U5413" s="6">
        <f>IF($A5413="placement",T5413,SUMIF($C$10:$C$6209,$C5413,$T$10:$T$6209))</f>
        <v>2.9749999999999996</v>
      </c>
      <c r="V5413" s="34">
        <f t="shared" si="254"/>
        <v>6.4393939393939448E-2</v>
      </c>
      <c r="W5413" s="24"/>
      <c r="X5413" s="2" t="str">
        <f>IFERROR(MIN(VLOOKUP($W5413,margin_ranges!$A$5:$D$10,4,FALSE),$Q5413*100)/100,"")</f>
        <v/>
      </c>
      <c r="Y5413" s="6">
        <f t="shared" si="255"/>
        <v>2.9749999999999996</v>
      </c>
      <c r="Z5413" s="6">
        <f>IF($A5413="placement",Y5413,SUMIF($C$10:$C$6209,$C5413,$Y$10:$Y$6209))</f>
        <v>2.9749999999999996</v>
      </c>
      <c r="AA5413" s="29">
        <f t="shared" si="256"/>
        <v>6.4393939393939448E-2</v>
      </c>
    </row>
    <row r="5414" spans="1:27" hidden="1" x14ac:dyDescent="0.3">
      <c r="A5414" s="8" t="s">
        <v>17</v>
      </c>
      <c r="B5414" s="8" t="s">
        <v>273</v>
      </c>
      <c r="C5414" s="8" t="s">
        <v>274</v>
      </c>
      <c r="D5414" s="8" t="s">
        <v>275</v>
      </c>
      <c r="E5414" s="8" t="s">
        <v>276</v>
      </c>
      <c r="F5414" s="29">
        <v>0.34</v>
      </c>
      <c r="G5414" s="29">
        <v>0</v>
      </c>
      <c r="H5414" s="30">
        <v>11.3809</v>
      </c>
      <c r="I5414" s="30">
        <v>3.1294</v>
      </c>
      <c r="J5414" s="14">
        <v>148</v>
      </c>
      <c r="K5414" s="14">
        <v>45</v>
      </c>
      <c r="L5414" s="12">
        <v>0.27500000000000002</v>
      </c>
      <c r="M5414" s="7">
        <v>1.5756431</v>
      </c>
      <c r="N5414" s="31">
        <v>1</v>
      </c>
      <c r="O5414" s="14">
        <f>IFERROR(VLOOKUP($C5414,'site totals'!$J$2:$K$607,2,FALSE),1)</f>
        <v>92.471199999999996</v>
      </c>
      <c r="P5414" s="32" t="s">
        <v>22</v>
      </c>
      <c r="Q5414" s="12">
        <v>0.36533850979999999</v>
      </c>
      <c r="R5414" s="29">
        <v>0.34</v>
      </c>
      <c r="S5414" s="2">
        <f>IF($A5414="site","",VLOOKUP($P5414,margin_ranges!$A$5:$D$10,4,FALSE)/100)</f>
        <v>0.29749999999999999</v>
      </c>
      <c r="T5414" s="6">
        <f>IF(A5414="placement",$J5414*MIN($Q5414,$S5414),"")</f>
        <v>44.03</v>
      </c>
      <c r="U5414" s="6">
        <f>IF($A5414="placement",T5414,SUMIF($C$10:$C$6209,$C5414,$T$10:$T$6209))</f>
        <v>44.03</v>
      </c>
      <c r="V5414" s="34">
        <f t="shared" si="254"/>
        <v>6.4393939393939448E-2</v>
      </c>
      <c r="W5414" s="24"/>
      <c r="X5414" s="2" t="str">
        <f>IFERROR(MIN(VLOOKUP($W5414,margin_ranges!$A$5:$D$10,4,FALSE),$Q5414*100)/100,"")</f>
        <v/>
      </c>
      <c r="Y5414" s="6">
        <f t="shared" si="255"/>
        <v>44.03</v>
      </c>
      <c r="Z5414" s="6">
        <f>IF($A5414="placement",Y5414,SUMIF($C$10:$C$6209,$C5414,$Y$10:$Y$6209))</f>
        <v>44.03</v>
      </c>
      <c r="AA5414" s="29">
        <f t="shared" si="256"/>
        <v>6.4393939393939448E-2</v>
      </c>
    </row>
    <row r="5415" spans="1:27" x14ac:dyDescent="0.3">
      <c r="A5415" s="16" t="s">
        <v>33</v>
      </c>
      <c r="B5415" s="16" t="s">
        <v>273</v>
      </c>
      <c r="C5415" s="16" t="s">
        <v>274</v>
      </c>
      <c r="D5415" s="8" t="s">
        <v>34</v>
      </c>
      <c r="E5415" s="16"/>
      <c r="F5415" s="17">
        <v>0.32842994359324801</v>
      </c>
      <c r="G5415" s="17">
        <v>0</v>
      </c>
      <c r="H5415" s="36">
        <v>23.410900000000002</v>
      </c>
      <c r="I5415" s="36">
        <v>5.0496999999999996</v>
      </c>
      <c r="J5415" s="22">
        <v>198</v>
      </c>
      <c r="K5415" s="22">
        <v>59</v>
      </c>
      <c r="L5415" s="18">
        <v>0.2157</v>
      </c>
      <c r="M5415" s="19">
        <v>1.30801177</v>
      </c>
      <c r="N5415" s="20">
        <v>0.76168400000000003</v>
      </c>
      <c r="O5415" s="22">
        <f>IFERROR(VLOOKUP($C5415,'site totals'!$J$2:$K$607,2,FALSE),1)</f>
        <v>92.471199999999996</v>
      </c>
      <c r="P5415" s="21"/>
      <c r="Q5415" s="18">
        <v>0.41767802230000001</v>
      </c>
      <c r="R5415" s="17">
        <v>0.32840000000000003</v>
      </c>
      <c r="S5415" s="18" t="str">
        <f>IF($A5415="site","",VLOOKUP($P5415,margin_ranges!$A$5:$D$10,4,FALSE)/100)</f>
        <v/>
      </c>
      <c r="T5415" s="22" t="str">
        <f>IF(A5415="placement",$J5415*MIN($Q5415,$S5415),"")</f>
        <v/>
      </c>
      <c r="U5415" s="22">
        <f>IF($A5415="placement",T5415,SUMIF($C$10:$C$6209,$C5415,$T$10:$T$6209))</f>
        <v>55.93</v>
      </c>
      <c r="V5415" s="37">
        <f t="shared" ref="V5415:V5478" si="257">($J5415-$U5415)/($J5415*(1-$R5415))-1</f>
        <v>6.8381853075122789E-2</v>
      </c>
      <c r="W5415" s="38"/>
      <c r="X5415" s="18" t="str">
        <f>IFERROR(MIN(VLOOKUP($W5415,margin_ranges!$A$5:$D$10,4,FALSE),$Q5415*100)/100,"")</f>
        <v/>
      </c>
      <c r="Y5415" s="6" t="str">
        <f t="shared" si="255"/>
        <v/>
      </c>
      <c r="Z5415" s="6">
        <f>IF($A5415="placement",Y5415,SUMIF($C$10:$C$6209,$C5415,$Y$10:$Y$6209))</f>
        <v>55.93</v>
      </c>
      <c r="AA5415" s="17">
        <f t="shared" si="256"/>
        <v>6.8381853075122789E-2</v>
      </c>
    </row>
    <row r="5416" spans="1:27" hidden="1" x14ac:dyDescent="0.3">
      <c r="A5416" s="8" t="s">
        <v>17</v>
      </c>
      <c r="B5416" s="8" t="s">
        <v>10842</v>
      </c>
      <c r="C5416" s="8" t="s">
        <v>10843</v>
      </c>
      <c r="D5416" s="8" t="s">
        <v>10844</v>
      </c>
      <c r="E5416" s="8" t="s">
        <v>10845</v>
      </c>
      <c r="F5416" s="29">
        <v>0.369999999999999</v>
      </c>
      <c r="G5416" s="29">
        <v>1</v>
      </c>
      <c r="H5416" s="30">
        <v>86.884600000000006</v>
      </c>
      <c r="I5416" s="30">
        <v>4.9928999999999997</v>
      </c>
      <c r="J5416" s="14">
        <v>100</v>
      </c>
      <c r="K5416" s="14">
        <v>33</v>
      </c>
      <c r="L5416" s="12">
        <v>5.7500000000000002E-2</v>
      </c>
      <c r="M5416" s="7">
        <v>0.66671530999999995</v>
      </c>
      <c r="N5416" s="31">
        <v>0.05</v>
      </c>
      <c r="O5416" s="14">
        <f>IFERROR(VLOOKUP($C5416,'site totals'!$J$2:$K$607,2,FALSE),1)</f>
        <v>90.953100000000006</v>
      </c>
      <c r="P5416" s="32" t="s">
        <v>22</v>
      </c>
      <c r="Q5416" s="12">
        <v>0.92500547170000003</v>
      </c>
      <c r="R5416" s="29">
        <v>0.37</v>
      </c>
      <c r="S5416" s="2">
        <f>IF($A5416="site","",VLOOKUP($P5416,margin_ranges!$A$5:$D$10,4,FALSE)/100)</f>
        <v>0.29749999999999999</v>
      </c>
      <c r="T5416" s="6">
        <f>IF(A5416="placement",$J5416*MIN($Q5416,$S5416),"")</f>
        <v>29.75</v>
      </c>
      <c r="U5416" s="6">
        <f>IF($A5416="placement",T5416,SUMIF($C$10:$C$6209,$C5416,$T$10:$T$6209))</f>
        <v>29.75</v>
      </c>
      <c r="V5416" s="34">
        <f t="shared" si="257"/>
        <v>0.11507936507936511</v>
      </c>
      <c r="W5416" s="24"/>
      <c r="X5416" s="2" t="str">
        <f>IFERROR(MIN(VLOOKUP($W5416,margin_ranges!$A$5:$D$10,4,FALSE),$Q5416*100)/100,"")</f>
        <v/>
      </c>
      <c r="Y5416" s="6">
        <f t="shared" si="255"/>
        <v>29.75</v>
      </c>
      <c r="Z5416" s="6">
        <f>IF($A5416="placement",Y5416,SUMIF($C$10:$C$6209,$C5416,$Y$10:$Y$6209))</f>
        <v>29.75</v>
      </c>
      <c r="AA5416" s="17">
        <f t="shared" si="256"/>
        <v>0.11507936507936511</v>
      </c>
    </row>
    <row r="5417" spans="1:27" hidden="1" x14ac:dyDescent="0.3">
      <c r="A5417" s="8" t="s">
        <v>17</v>
      </c>
      <c r="B5417" s="8" t="s">
        <v>10842</v>
      </c>
      <c r="C5417" s="8" t="s">
        <v>10843</v>
      </c>
      <c r="D5417" s="8" t="s">
        <v>10846</v>
      </c>
      <c r="E5417" s="8" t="s">
        <v>10847</v>
      </c>
      <c r="F5417" s="29">
        <v>0.39</v>
      </c>
      <c r="G5417" s="29">
        <v>1</v>
      </c>
      <c r="H5417" s="30">
        <v>73.933800000000005</v>
      </c>
      <c r="I5417" s="30">
        <v>4.8014000000000001</v>
      </c>
      <c r="J5417" s="14">
        <v>95</v>
      </c>
      <c r="K5417" s="14">
        <v>33</v>
      </c>
      <c r="L5417" s="12">
        <v>6.4899999999999999E-2</v>
      </c>
      <c r="M5417" s="7">
        <v>0.65976941</v>
      </c>
      <c r="N5417" s="31">
        <v>0.05</v>
      </c>
      <c r="O5417" s="14">
        <f>IFERROR(VLOOKUP($C5417,'site totals'!$J$2:$K$607,2,FALSE),1)</f>
        <v>90.953100000000006</v>
      </c>
      <c r="P5417" s="32" t="s">
        <v>22</v>
      </c>
      <c r="Q5417" s="12">
        <v>0.92421594730000001</v>
      </c>
      <c r="R5417" s="29">
        <v>0.39</v>
      </c>
      <c r="S5417" s="2">
        <f>IF($A5417="site","",VLOOKUP($P5417,margin_ranges!$A$5:$D$10,4,FALSE)/100)</f>
        <v>0.29749999999999999</v>
      </c>
      <c r="T5417" s="6">
        <f>IF(A5417="placement",$J5417*MIN($Q5417,$S5417),"")</f>
        <v>28.262499999999999</v>
      </c>
      <c r="U5417" s="6">
        <f>IF($A5417="placement",T5417,SUMIF($C$10:$C$6209,$C5417,$T$10:$T$6209))</f>
        <v>28.262499999999999</v>
      </c>
      <c r="V5417" s="34">
        <f t="shared" si="257"/>
        <v>0.15163934426229519</v>
      </c>
      <c r="W5417" s="24"/>
      <c r="X5417" s="2" t="str">
        <f>IFERROR(MIN(VLOOKUP($W5417,margin_ranges!$A$5:$D$10,4,FALSE),$Q5417*100)/100,"")</f>
        <v/>
      </c>
      <c r="Y5417" s="6">
        <f t="shared" si="255"/>
        <v>28.262499999999999</v>
      </c>
      <c r="Z5417" s="6">
        <f>IF($A5417="placement",Y5417,SUMIF($C$10:$C$6209,$C5417,$Y$10:$Y$6209))</f>
        <v>28.262499999999999</v>
      </c>
      <c r="AA5417" s="29">
        <f t="shared" si="256"/>
        <v>0.15163934426229519</v>
      </c>
    </row>
    <row r="5418" spans="1:27" x14ac:dyDescent="0.3">
      <c r="A5418" s="16" t="s">
        <v>33</v>
      </c>
      <c r="B5418" s="16" t="s">
        <v>10842</v>
      </c>
      <c r="C5418" s="16" t="s">
        <v>10843</v>
      </c>
      <c r="D5418" s="8" t="s">
        <v>34</v>
      </c>
      <c r="E5418" s="16"/>
      <c r="F5418" s="17">
        <v>0.37975221295370898</v>
      </c>
      <c r="G5418" s="17">
        <v>1</v>
      </c>
      <c r="H5418" s="36">
        <v>160.9956</v>
      </c>
      <c r="I5418" s="36">
        <v>9.7942999999999998</v>
      </c>
      <c r="J5418" s="22">
        <v>195</v>
      </c>
      <c r="K5418" s="22">
        <v>66</v>
      </c>
      <c r="L5418" s="18">
        <v>6.08E-2</v>
      </c>
      <c r="M5418" s="19">
        <v>0.66331024000000005</v>
      </c>
      <c r="N5418" s="20">
        <v>0.05</v>
      </c>
      <c r="O5418" s="22">
        <f>IFERROR(VLOOKUP($C5418,'site totals'!$J$2:$K$607,2,FALSE),1)</f>
        <v>90.953100000000006</v>
      </c>
      <c r="P5418" s="21"/>
      <c r="Q5418" s="18">
        <v>0.92462049120000001</v>
      </c>
      <c r="R5418" s="17">
        <v>0.37980000000000003</v>
      </c>
      <c r="S5418" s="18" t="str">
        <f>IF($A5418="site","",VLOOKUP($P5418,margin_ranges!$A$5:$D$10,4,FALSE)/100)</f>
        <v/>
      </c>
      <c r="T5418" s="22" t="str">
        <f>IF(A5418="placement",$J5418*MIN($Q5418,$S5418),"")</f>
        <v/>
      </c>
      <c r="U5418" s="22">
        <f>IF($A5418="placement",T5418,SUMIF($C$10:$C$6209,$C5418,$T$10:$T$6209))</f>
        <v>58.012500000000003</v>
      </c>
      <c r="V5418" s="37">
        <f t="shared" si="257"/>
        <v>0.132699129313125</v>
      </c>
      <c r="W5418" s="38"/>
      <c r="X5418" s="18" t="str">
        <f>IFERROR(MIN(VLOOKUP($W5418,margin_ranges!$A$5:$D$10,4,FALSE),$Q5418*100)/100,"")</f>
        <v/>
      </c>
      <c r="Y5418" s="6" t="str">
        <f t="shared" si="255"/>
        <v/>
      </c>
      <c r="Z5418" s="6">
        <f>IF($A5418="placement",Y5418,SUMIF($C$10:$C$6209,$C5418,$Y$10:$Y$6209))</f>
        <v>58.012500000000003</v>
      </c>
      <c r="AA5418" s="17">
        <f t="shared" si="256"/>
        <v>0.132699129313125</v>
      </c>
    </row>
    <row r="5419" spans="1:27" hidden="1" x14ac:dyDescent="0.3">
      <c r="A5419" s="8" t="s">
        <v>17</v>
      </c>
      <c r="B5419" s="8" t="s">
        <v>6651</v>
      </c>
      <c r="C5419" s="8" t="s">
        <v>6652</v>
      </c>
      <c r="D5419" s="8" t="s">
        <v>12092</v>
      </c>
      <c r="E5419" s="8" t="s">
        <v>12093</v>
      </c>
      <c r="F5419" s="29">
        <v>0.25</v>
      </c>
      <c r="G5419" s="29">
        <v>0</v>
      </c>
      <c r="H5419" s="30">
        <v>1.3163</v>
      </c>
      <c r="I5419" s="30">
        <v>0.53239999999999998</v>
      </c>
      <c r="J5419" s="14">
        <v>24</v>
      </c>
      <c r="K5419" s="14">
        <v>6</v>
      </c>
      <c r="L5419" s="12">
        <v>0.40450000000000003</v>
      </c>
      <c r="M5419" s="7">
        <v>1.4814327899999999</v>
      </c>
      <c r="N5419" s="31">
        <v>0.9</v>
      </c>
      <c r="O5419" s="14">
        <f>IFERROR(VLOOKUP($C5419,'site totals'!$J$2:$K$607,2,FALSE),1)</f>
        <v>89.980900000000005</v>
      </c>
      <c r="P5419" s="32" t="s">
        <v>22</v>
      </c>
      <c r="Q5419" s="12">
        <v>0.39248003190000003</v>
      </c>
      <c r="R5419" s="29">
        <v>0.25</v>
      </c>
      <c r="S5419" s="2">
        <f>IF($A5419="site","",VLOOKUP($P5419,margin_ranges!$A$5:$D$10,4,FALSE)/100)</f>
        <v>0.29749999999999999</v>
      </c>
      <c r="T5419" s="6">
        <f>IF(A5419="placement",$J5419*MIN($Q5419,$S5419),"")</f>
        <v>7.14</v>
      </c>
      <c r="U5419" s="6">
        <f>IF($A5419="placement",T5419,SUMIF($C$10:$C$6209,$C5419,$T$10:$T$6209))</f>
        <v>7.14</v>
      </c>
      <c r="V5419" s="34">
        <f t="shared" si="257"/>
        <v>-6.3333333333333353E-2</v>
      </c>
      <c r="W5419" s="24"/>
      <c r="X5419" s="2" t="str">
        <f>IFERROR(MIN(VLOOKUP($W5419,margin_ranges!$A$5:$D$10,4,FALSE),$Q5419*100)/100,"")</f>
        <v/>
      </c>
      <c r="Y5419" s="6">
        <f t="shared" si="255"/>
        <v>7.14</v>
      </c>
      <c r="Z5419" s="6">
        <f>IF($A5419="placement",Y5419,SUMIF($C$10:$C$6209,$C5419,$Y$10:$Y$6209))</f>
        <v>7.14</v>
      </c>
      <c r="AA5419" s="29">
        <f t="shared" si="256"/>
        <v>-6.3333333333333353E-2</v>
      </c>
    </row>
    <row r="5420" spans="1:27" hidden="1" x14ac:dyDescent="0.3">
      <c r="A5420" s="8" t="s">
        <v>17</v>
      </c>
      <c r="B5420" s="8" t="s">
        <v>6651</v>
      </c>
      <c r="C5420" s="8" t="s">
        <v>6652</v>
      </c>
      <c r="D5420" s="8" t="s">
        <v>12088</v>
      </c>
      <c r="E5420" s="8" t="s">
        <v>12089</v>
      </c>
      <c r="F5420" s="29">
        <v>0.25</v>
      </c>
      <c r="G5420" s="29">
        <v>0</v>
      </c>
      <c r="H5420" s="30">
        <v>5.4599000000000002</v>
      </c>
      <c r="I5420" s="30">
        <v>1.1046</v>
      </c>
      <c r="J5420" s="14">
        <v>32</v>
      </c>
      <c r="K5420" s="14">
        <v>8</v>
      </c>
      <c r="L5420" s="12">
        <v>0.20230000000000001</v>
      </c>
      <c r="M5420" s="7">
        <v>0.95974135000000005</v>
      </c>
      <c r="N5420" s="31">
        <v>0.4</v>
      </c>
      <c r="O5420" s="14">
        <f>IFERROR(VLOOKUP($C5420,'site totals'!$J$2:$K$607,2,FALSE),1)</f>
        <v>89.980900000000005</v>
      </c>
      <c r="P5420" s="32" t="s">
        <v>22</v>
      </c>
      <c r="Q5420" s="12">
        <v>0.58322104239999994</v>
      </c>
      <c r="R5420" s="29">
        <v>0.25</v>
      </c>
      <c r="S5420" s="2">
        <f>IF($A5420="site","",VLOOKUP($P5420,margin_ranges!$A$5:$D$10,4,FALSE)/100)</f>
        <v>0.29749999999999999</v>
      </c>
      <c r="T5420" s="6">
        <f>IF(A5420="placement",$J5420*MIN($Q5420,$S5420),"")</f>
        <v>9.52</v>
      </c>
      <c r="U5420" s="6">
        <f>IF($A5420="placement",T5420,SUMIF($C$10:$C$6209,$C5420,$T$10:$T$6209))</f>
        <v>9.52</v>
      </c>
      <c r="V5420" s="34">
        <f t="shared" si="257"/>
        <v>-6.3333333333333353E-2</v>
      </c>
      <c r="W5420" s="24"/>
      <c r="X5420" s="2" t="str">
        <f>IFERROR(MIN(VLOOKUP($W5420,margin_ranges!$A$5:$D$10,4,FALSE),$Q5420*100)/100,"")</f>
        <v/>
      </c>
      <c r="Y5420" s="6">
        <f t="shared" si="255"/>
        <v>9.52</v>
      </c>
      <c r="Z5420" s="6">
        <f>IF($A5420="placement",Y5420,SUMIF($C$10:$C$6209,$C5420,$Y$10:$Y$6209))</f>
        <v>9.52</v>
      </c>
      <c r="AA5420" s="29">
        <f t="shared" si="256"/>
        <v>-6.3333333333333353E-2</v>
      </c>
    </row>
    <row r="5421" spans="1:27" hidden="1" x14ac:dyDescent="0.3">
      <c r="A5421" s="8" t="s">
        <v>17</v>
      </c>
      <c r="B5421" s="8" t="s">
        <v>6651</v>
      </c>
      <c r="C5421" s="8" t="s">
        <v>6652</v>
      </c>
      <c r="D5421" s="8" t="s">
        <v>12090</v>
      </c>
      <c r="E5421" s="8" t="s">
        <v>12091</v>
      </c>
      <c r="F5421" s="29">
        <v>0.25</v>
      </c>
      <c r="G5421" s="29">
        <v>0</v>
      </c>
      <c r="H5421" s="30">
        <v>3.1280999999999999</v>
      </c>
      <c r="I5421" s="30">
        <v>0.68810000000000004</v>
      </c>
      <c r="J5421" s="14">
        <v>29</v>
      </c>
      <c r="K5421" s="14">
        <v>7</v>
      </c>
      <c r="L5421" s="12">
        <v>0.22</v>
      </c>
      <c r="M5421" s="7">
        <v>1.4063421199999999</v>
      </c>
      <c r="N5421" s="31">
        <v>0.9</v>
      </c>
      <c r="O5421" s="14">
        <f>IFERROR(VLOOKUP($C5421,'site totals'!$J$2:$K$607,2,FALSE),1)</f>
        <v>89.980900000000005</v>
      </c>
      <c r="P5421" s="32" t="s">
        <v>22</v>
      </c>
      <c r="Q5421" s="12">
        <v>0.36004192280000002</v>
      </c>
      <c r="R5421" s="29">
        <v>0.25</v>
      </c>
      <c r="S5421" s="2">
        <f>IF($A5421="site","",VLOOKUP($P5421,margin_ranges!$A$5:$D$10,4,FALSE)/100)</f>
        <v>0.29749999999999999</v>
      </c>
      <c r="T5421" s="6">
        <f>IF(A5421="placement",$J5421*MIN($Q5421,$S5421),"")</f>
        <v>8.6274999999999995</v>
      </c>
      <c r="U5421" s="6">
        <f>IF($A5421="placement",T5421,SUMIF($C$10:$C$6209,$C5421,$T$10:$T$6209))</f>
        <v>8.6274999999999995</v>
      </c>
      <c r="V5421" s="34">
        <f t="shared" si="257"/>
        <v>-6.3333333333333242E-2</v>
      </c>
      <c r="W5421" s="24"/>
      <c r="X5421" s="2" t="str">
        <f>IFERROR(MIN(VLOOKUP($W5421,margin_ranges!$A$5:$D$10,4,FALSE),$Q5421*100)/100,"")</f>
        <v/>
      </c>
      <c r="Y5421" s="6">
        <f t="shared" si="255"/>
        <v>8.6274999999999995</v>
      </c>
      <c r="Z5421" s="6">
        <f>IF($A5421="placement",Y5421,SUMIF($C$10:$C$6209,$C5421,$Y$10:$Y$6209))</f>
        <v>8.6274999999999995</v>
      </c>
      <c r="AA5421" s="29">
        <f t="shared" si="256"/>
        <v>-6.3333333333333242E-2</v>
      </c>
    </row>
    <row r="5422" spans="1:27" hidden="1" x14ac:dyDescent="0.3">
      <c r="A5422" s="8" t="s">
        <v>17</v>
      </c>
      <c r="B5422" s="8" t="s">
        <v>6651</v>
      </c>
      <c r="C5422" s="8" t="s">
        <v>6652</v>
      </c>
      <c r="D5422" s="8" t="s">
        <v>6655</v>
      </c>
      <c r="E5422" s="8" t="s">
        <v>6656</v>
      </c>
      <c r="F5422" s="29">
        <v>0.28999999999999998</v>
      </c>
      <c r="G5422" s="29">
        <v>0</v>
      </c>
      <c r="H5422" s="30">
        <v>2.0840999999999998</v>
      </c>
      <c r="I5422" s="30">
        <v>0.57299999999999995</v>
      </c>
      <c r="J5422" s="14">
        <v>25</v>
      </c>
      <c r="K5422" s="14">
        <v>7</v>
      </c>
      <c r="L5422" s="12">
        <v>0.27489999999999998</v>
      </c>
      <c r="M5422" s="7">
        <v>1.4483295899999999</v>
      </c>
      <c r="N5422" s="31">
        <v>0.9</v>
      </c>
      <c r="O5422" s="14">
        <f>IFERROR(VLOOKUP($C5422,'site totals'!$J$2:$K$607,2,FALSE),1)</f>
        <v>89.980900000000005</v>
      </c>
      <c r="P5422" s="32" t="s">
        <v>22</v>
      </c>
      <c r="Q5422" s="12">
        <v>0.37859448289999997</v>
      </c>
      <c r="R5422" s="29">
        <v>0.28999999999999998</v>
      </c>
      <c r="S5422" s="2">
        <f>IF($A5422="site","",VLOOKUP($P5422,margin_ranges!$A$5:$D$10,4,FALSE)/100)</f>
        <v>0.29749999999999999</v>
      </c>
      <c r="T5422" s="6">
        <f>IF(A5422="placement",$J5422*MIN($Q5422,$S5422),"")</f>
        <v>7.4375</v>
      </c>
      <c r="U5422" s="6">
        <f>IF($A5422="placement",T5422,SUMIF($C$10:$C$6209,$C5422,$T$10:$T$6209))</f>
        <v>7.4375</v>
      </c>
      <c r="V5422" s="34">
        <f t="shared" si="257"/>
        <v>-1.0563380281690127E-2</v>
      </c>
      <c r="W5422" s="24"/>
      <c r="X5422" s="2" t="str">
        <f>IFERROR(MIN(VLOOKUP($W5422,margin_ranges!$A$5:$D$10,4,FALSE),$Q5422*100)/100,"")</f>
        <v/>
      </c>
      <c r="Y5422" s="6">
        <f t="shared" si="255"/>
        <v>7.4375</v>
      </c>
      <c r="Z5422" s="6">
        <f>IF($A5422="placement",Y5422,SUMIF($C$10:$C$6209,$C5422,$Y$10:$Y$6209))</f>
        <v>7.4375</v>
      </c>
      <c r="AA5422" s="29">
        <f t="shared" si="256"/>
        <v>-1.0563380281690127E-2</v>
      </c>
    </row>
    <row r="5423" spans="1:27" hidden="1" x14ac:dyDescent="0.3">
      <c r="A5423" s="8" t="s">
        <v>17</v>
      </c>
      <c r="B5423" s="8" t="s">
        <v>6651</v>
      </c>
      <c r="C5423" s="8" t="s">
        <v>6652</v>
      </c>
      <c r="D5423" s="8" t="s">
        <v>6653</v>
      </c>
      <c r="E5423" s="8" t="s">
        <v>6654</v>
      </c>
      <c r="F5423" s="29">
        <v>0.28999999999999998</v>
      </c>
      <c r="G5423" s="29">
        <v>0</v>
      </c>
      <c r="H5423" s="30">
        <v>6.4809000000000001</v>
      </c>
      <c r="I5423" s="30">
        <v>1.8637999999999999</v>
      </c>
      <c r="J5423" s="14">
        <v>76</v>
      </c>
      <c r="K5423" s="14">
        <v>20</v>
      </c>
      <c r="L5423" s="12">
        <v>0.28760000000000002</v>
      </c>
      <c r="M5423" s="7">
        <v>1.35279577</v>
      </c>
      <c r="N5423" s="31">
        <v>0.75</v>
      </c>
      <c r="O5423" s="14">
        <f>IFERROR(VLOOKUP($C5423,'site totals'!$J$2:$K$607,2,FALSE),1)</f>
        <v>89.980900000000005</v>
      </c>
      <c r="P5423" s="32" t="s">
        <v>22</v>
      </c>
      <c r="Q5423" s="12">
        <v>0.44559258889999998</v>
      </c>
      <c r="R5423" s="29">
        <v>0.28999999999999998</v>
      </c>
      <c r="S5423" s="2">
        <f>IF($A5423="site","",VLOOKUP($P5423,margin_ranges!$A$5:$D$10,4,FALSE)/100)</f>
        <v>0.29749999999999999</v>
      </c>
      <c r="T5423" s="6">
        <f>IF(A5423="placement",$J5423*MIN($Q5423,$S5423),"")</f>
        <v>22.61</v>
      </c>
      <c r="U5423" s="6">
        <f>IF($A5423="placement",T5423,SUMIF($C$10:$C$6209,$C5423,$T$10:$T$6209))</f>
        <v>22.61</v>
      </c>
      <c r="V5423" s="34">
        <f t="shared" si="257"/>
        <v>-1.0563380281690016E-2</v>
      </c>
      <c r="W5423" s="24"/>
      <c r="X5423" s="2" t="str">
        <f>IFERROR(MIN(VLOOKUP($W5423,margin_ranges!$A$5:$D$10,4,FALSE),$Q5423*100)/100,"")</f>
        <v/>
      </c>
      <c r="Y5423" s="6">
        <f t="shared" si="255"/>
        <v>22.61</v>
      </c>
      <c r="Z5423" s="6">
        <f>IF($A5423="placement",Y5423,SUMIF($C$10:$C$6209,$C5423,$Y$10:$Y$6209))</f>
        <v>22.61</v>
      </c>
      <c r="AA5423" s="17">
        <f t="shared" si="256"/>
        <v>-1.0563380281690016E-2</v>
      </c>
    </row>
    <row r="5424" spans="1:27" x14ac:dyDescent="0.3">
      <c r="A5424" s="16" t="s">
        <v>33</v>
      </c>
      <c r="B5424" s="16" t="s">
        <v>6651</v>
      </c>
      <c r="C5424" s="16" t="s">
        <v>6652</v>
      </c>
      <c r="D5424" s="8" t="s">
        <v>34</v>
      </c>
      <c r="E5424" s="16"/>
      <c r="F5424" s="17">
        <v>0.27212496207528403</v>
      </c>
      <c r="G5424" s="17">
        <v>0</v>
      </c>
      <c r="H5424" s="36">
        <v>19.1633</v>
      </c>
      <c r="I5424" s="36">
        <v>4.9229000000000003</v>
      </c>
      <c r="J5424" s="22">
        <v>193</v>
      </c>
      <c r="K5424" s="22">
        <v>50</v>
      </c>
      <c r="L5424" s="18">
        <v>0.25690000000000002</v>
      </c>
      <c r="M5424" s="19">
        <v>1.3055657899999999</v>
      </c>
      <c r="N5424" s="20">
        <v>0.72955899999999996</v>
      </c>
      <c r="O5424" s="22">
        <f>IFERROR(VLOOKUP($C5424,'site totals'!$J$2:$K$607,2,FALSE),1)</f>
        <v>89.980900000000005</v>
      </c>
      <c r="P5424" s="21"/>
      <c r="Q5424" s="18">
        <v>0.4411932328</v>
      </c>
      <c r="R5424" s="17">
        <v>0.27210000000000001</v>
      </c>
      <c r="S5424" s="18" t="str">
        <f>IF($A5424="site","",VLOOKUP($P5424,margin_ranges!$A$5:$D$10,4,FALSE)/100)</f>
        <v/>
      </c>
      <c r="T5424" s="22" t="str">
        <f>IF(A5424="placement",$J5424*MIN($Q5424,$S5424),"")</f>
        <v/>
      </c>
      <c r="U5424" s="22">
        <f>IF($A5424="placement",T5424,SUMIF($C$10:$C$6209,$C5424,$T$10:$T$6209))</f>
        <v>55.335000000000001</v>
      </c>
      <c r="V5424" s="37">
        <f t="shared" si="257"/>
        <v>-2.0071224838007384E-2</v>
      </c>
      <c r="W5424" s="38"/>
      <c r="X5424" s="18" t="str">
        <f>IFERROR(MIN(VLOOKUP($W5424,margin_ranges!$A$5:$D$10,4,FALSE),$Q5424*100)/100,"")</f>
        <v/>
      </c>
      <c r="Y5424" s="6" t="str">
        <f t="shared" si="255"/>
        <v/>
      </c>
      <c r="Z5424" s="6">
        <f>IF($A5424="placement",Y5424,SUMIF($C$10:$C$6209,$C5424,$Y$10:$Y$6209))</f>
        <v>55.335000000000001</v>
      </c>
      <c r="AA5424" s="17">
        <f t="shared" si="256"/>
        <v>-2.0071224838007384E-2</v>
      </c>
    </row>
    <row r="5425" spans="1:27" hidden="1" x14ac:dyDescent="0.3">
      <c r="A5425" s="8" t="s">
        <v>17</v>
      </c>
      <c r="B5425" s="8" t="s">
        <v>1559</v>
      </c>
      <c r="C5425" s="8" t="s">
        <v>1560</v>
      </c>
      <c r="D5425" s="8" t="s">
        <v>1563</v>
      </c>
      <c r="E5425" s="8" t="s">
        <v>1564</v>
      </c>
      <c r="F5425" s="29">
        <v>0.28999999999999998</v>
      </c>
      <c r="G5425" s="29">
        <v>0</v>
      </c>
      <c r="H5425" s="30">
        <v>17.912299999999998</v>
      </c>
      <c r="I5425" s="30">
        <v>4.0978000000000003</v>
      </c>
      <c r="J5425" s="14">
        <v>71</v>
      </c>
      <c r="K5425" s="14">
        <v>18</v>
      </c>
      <c r="L5425" s="12">
        <v>0.2288</v>
      </c>
      <c r="M5425" s="7">
        <v>0.57628683999999997</v>
      </c>
      <c r="N5425" s="31">
        <v>0.05</v>
      </c>
      <c r="O5425" s="14">
        <f>IFERROR(VLOOKUP($C5425,'site totals'!$J$2:$K$607,2,FALSE),1)</f>
        <v>89.019199999999998</v>
      </c>
      <c r="P5425" s="32" t="s">
        <v>22</v>
      </c>
      <c r="Q5425" s="12">
        <v>0.91323765160000003</v>
      </c>
      <c r="R5425" s="29">
        <v>0.28999999999999998</v>
      </c>
      <c r="S5425" s="2">
        <f>IF($A5425="site","",VLOOKUP($P5425,margin_ranges!$A$5:$D$10,4,FALSE)/100)</f>
        <v>0.29749999999999999</v>
      </c>
      <c r="T5425" s="6">
        <f>IF(A5425="placement",$J5425*MIN($Q5425,$S5425),"")</f>
        <v>21.122499999999999</v>
      </c>
      <c r="U5425" s="6">
        <f>IF($A5425="placement",T5425,SUMIF($C$10:$C$6209,$C5425,$T$10:$T$6209))</f>
        <v>21.122499999999999</v>
      </c>
      <c r="V5425" s="34">
        <f t="shared" si="257"/>
        <v>-1.0563380281690127E-2</v>
      </c>
      <c r="W5425" s="24"/>
      <c r="X5425" s="2" t="str">
        <f>IFERROR(MIN(VLOOKUP($W5425,margin_ranges!$A$5:$D$10,4,FALSE),$Q5425*100)/100,"")</f>
        <v/>
      </c>
      <c r="Y5425" s="6">
        <f t="shared" si="255"/>
        <v>21.122499999999999</v>
      </c>
      <c r="Z5425" s="6">
        <f>IF($A5425="placement",Y5425,SUMIF($C$10:$C$6209,$C5425,$Y$10:$Y$6209))</f>
        <v>21.122499999999999</v>
      </c>
      <c r="AA5425" s="29">
        <f t="shared" si="256"/>
        <v>-1.0563380281690127E-2</v>
      </c>
    </row>
    <row r="5426" spans="1:27" hidden="1" x14ac:dyDescent="0.3">
      <c r="A5426" s="8" t="s">
        <v>17</v>
      </c>
      <c r="B5426" s="8" t="s">
        <v>1559</v>
      </c>
      <c r="C5426" s="8" t="s">
        <v>1560</v>
      </c>
      <c r="D5426" s="8" t="s">
        <v>1565</v>
      </c>
      <c r="E5426" s="8" t="s">
        <v>1566</v>
      </c>
      <c r="F5426" s="29">
        <v>0.28999999999999998</v>
      </c>
      <c r="G5426" s="29">
        <v>0</v>
      </c>
      <c r="H5426" s="30">
        <v>17.162800000000001</v>
      </c>
      <c r="I5426" s="30">
        <v>5.5468999999999999</v>
      </c>
      <c r="J5426" s="14">
        <v>77</v>
      </c>
      <c r="K5426" s="14">
        <v>19</v>
      </c>
      <c r="L5426" s="12">
        <v>0.32319999999999999</v>
      </c>
      <c r="M5426" s="7">
        <v>0.46031857999999998</v>
      </c>
      <c r="N5426" s="31">
        <v>0.05</v>
      </c>
      <c r="O5426" s="14">
        <f>IFERROR(VLOOKUP($C5426,'site totals'!$J$2:$K$607,2,FALSE),1)</f>
        <v>89.019199999999998</v>
      </c>
      <c r="P5426" s="32" t="s">
        <v>22</v>
      </c>
      <c r="Q5426" s="12">
        <v>0.89137957560000003</v>
      </c>
      <c r="R5426" s="29">
        <v>0.28999999999999998</v>
      </c>
      <c r="S5426" s="2">
        <f>IF($A5426="site","",VLOOKUP($P5426,margin_ranges!$A$5:$D$10,4,FALSE)/100)</f>
        <v>0.29749999999999999</v>
      </c>
      <c r="T5426" s="6">
        <f>IF(A5426="placement",$J5426*MIN($Q5426,$S5426),"")</f>
        <v>22.907499999999999</v>
      </c>
      <c r="U5426" s="6">
        <f>IF($A5426="placement",T5426,SUMIF($C$10:$C$6209,$C5426,$T$10:$T$6209))</f>
        <v>22.907499999999999</v>
      </c>
      <c r="V5426" s="34">
        <f t="shared" si="257"/>
        <v>-1.0563380281690016E-2</v>
      </c>
      <c r="W5426" s="24"/>
      <c r="X5426" s="2" t="str">
        <f>IFERROR(MIN(VLOOKUP($W5426,margin_ranges!$A$5:$D$10,4,FALSE),$Q5426*100)/100,"")</f>
        <v/>
      </c>
      <c r="Y5426" s="6">
        <f t="shared" si="255"/>
        <v>22.907499999999999</v>
      </c>
      <c r="Z5426" s="6">
        <f>IF($A5426="placement",Y5426,SUMIF($C$10:$C$6209,$C5426,$Y$10:$Y$6209))</f>
        <v>22.907499999999999</v>
      </c>
      <c r="AA5426" s="29">
        <f t="shared" si="256"/>
        <v>-1.0563380281690016E-2</v>
      </c>
    </row>
    <row r="5427" spans="1:27" hidden="1" x14ac:dyDescent="0.3">
      <c r="A5427" s="8" t="s">
        <v>17</v>
      </c>
      <c r="B5427" s="8" t="s">
        <v>1559</v>
      </c>
      <c r="C5427" s="8" t="s">
        <v>1560</v>
      </c>
      <c r="D5427" s="8" t="s">
        <v>1561</v>
      </c>
      <c r="E5427" s="8" t="s">
        <v>1562</v>
      </c>
      <c r="F5427" s="29">
        <v>0.28999999999999998</v>
      </c>
      <c r="G5427" s="29">
        <v>0</v>
      </c>
      <c r="H5427" s="30">
        <v>16.037600000000001</v>
      </c>
      <c r="I5427" s="30">
        <v>2.9558</v>
      </c>
      <c r="J5427" s="14">
        <v>43</v>
      </c>
      <c r="K5427" s="14">
        <v>11</v>
      </c>
      <c r="L5427" s="12">
        <v>0.18429999999999999</v>
      </c>
      <c r="M5427" s="7">
        <v>0.48842946999999998</v>
      </c>
      <c r="N5427" s="31">
        <v>0.05</v>
      </c>
      <c r="O5427" s="14">
        <f>IFERROR(VLOOKUP($C5427,'site totals'!$J$2:$K$607,2,FALSE),1)</f>
        <v>89.019199999999998</v>
      </c>
      <c r="P5427" s="32" t="s">
        <v>22</v>
      </c>
      <c r="Q5427" s="12">
        <v>0.89763107509999995</v>
      </c>
      <c r="R5427" s="29">
        <v>0.28999999999999998</v>
      </c>
      <c r="S5427" s="2">
        <f>IF($A5427="site","",VLOOKUP($P5427,margin_ranges!$A$5:$D$10,4,FALSE)/100)</f>
        <v>0.29749999999999999</v>
      </c>
      <c r="T5427" s="6">
        <f>IF(A5427="placement",$J5427*MIN($Q5427,$S5427),"")</f>
        <v>12.792499999999999</v>
      </c>
      <c r="U5427" s="6">
        <f>IF($A5427="placement",T5427,SUMIF($C$10:$C$6209,$C5427,$T$10:$T$6209))</f>
        <v>12.792499999999999</v>
      </c>
      <c r="V5427" s="34">
        <f t="shared" si="257"/>
        <v>-1.0563380281689905E-2</v>
      </c>
      <c r="W5427" s="24"/>
      <c r="X5427" s="2" t="str">
        <f>IFERROR(MIN(VLOOKUP($W5427,margin_ranges!$A$5:$D$10,4,FALSE),$Q5427*100)/100,"")</f>
        <v/>
      </c>
      <c r="Y5427" s="6">
        <f t="shared" si="255"/>
        <v>12.792499999999999</v>
      </c>
      <c r="Z5427" s="6">
        <f>IF($A5427="placement",Y5427,SUMIF($C$10:$C$6209,$C5427,$Y$10:$Y$6209))</f>
        <v>12.792499999999999</v>
      </c>
      <c r="AA5427" s="29">
        <f t="shared" si="256"/>
        <v>-1.0563380281689905E-2</v>
      </c>
    </row>
    <row r="5428" spans="1:27" x14ac:dyDescent="0.3">
      <c r="A5428" s="16" t="s">
        <v>33</v>
      </c>
      <c r="B5428" s="16" t="s">
        <v>1559</v>
      </c>
      <c r="C5428" s="16" t="s">
        <v>1560</v>
      </c>
      <c r="D5428" s="8" t="s">
        <v>34</v>
      </c>
      <c r="E5428" s="16"/>
      <c r="F5428" s="17">
        <v>0.28999999999999998</v>
      </c>
      <c r="G5428" s="17">
        <v>0</v>
      </c>
      <c r="H5428" s="36">
        <v>51.112699999999997</v>
      </c>
      <c r="I5428" s="36">
        <v>12.6004</v>
      </c>
      <c r="J5428" s="22">
        <v>191</v>
      </c>
      <c r="K5428" s="22">
        <v>48</v>
      </c>
      <c r="L5428" s="18">
        <v>0.2465</v>
      </c>
      <c r="M5428" s="19">
        <v>0.50462682999999997</v>
      </c>
      <c r="N5428" s="20">
        <v>0.05</v>
      </c>
      <c r="O5428" s="22">
        <f>IFERROR(VLOOKUP($C5428,'site totals'!$J$2:$K$607,2,FALSE),1)</f>
        <v>89.019199999999998</v>
      </c>
      <c r="P5428" s="21"/>
      <c r="Q5428" s="18">
        <v>0.90091688089999999</v>
      </c>
      <c r="R5428" s="17">
        <v>0.28999999999999998</v>
      </c>
      <c r="S5428" s="18" t="str">
        <f>IF($A5428="site","",VLOOKUP($P5428,margin_ranges!$A$5:$D$10,4,FALSE)/100)</f>
        <v/>
      </c>
      <c r="T5428" s="22" t="str">
        <f>IF(A5428="placement",$J5428*MIN($Q5428,$S5428),"")</f>
        <v/>
      </c>
      <c r="U5428" s="22">
        <f>IF($A5428="placement",T5428,SUMIF($C$10:$C$6209,$C5428,$T$10:$T$6209))</f>
        <v>56.822499999999998</v>
      </c>
      <c r="V5428" s="37">
        <f t="shared" si="257"/>
        <v>-1.0563380281690016E-2</v>
      </c>
      <c r="W5428" s="38"/>
      <c r="X5428" s="18" t="str">
        <f>IFERROR(MIN(VLOOKUP($W5428,margin_ranges!$A$5:$D$10,4,FALSE),$Q5428*100)/100,"")</f>
        <v/>
      </c>
      <c r="Y5428" s="6" t="str">
        <f t="shared" si="255"/>
        <v/>
      </c>
      <c r="Z5428" s="6">
        <f>IF($A5428="placement",Y5428,SUMIF($C$10:$C$6209,$C5428,$Y$10:$Y$6209))</f>
        <v>56.822499999999998</v>
      </c>
      <c r="AA5428" s="17">
        <f t="shared" si="256"/>
        <v>-1.0563380281690016E-2</v>
      </c>
    </row>
    <row r="5429" spans="1:27" hidden="1" x14ac:dyDescent="0.3">
      <c r="A5429" s="8" t="s">
        <v>17</v>
      </c>
      <c r="B5429" s="8" t="s">
        <v>10415</v>
      </c>
      <c r="C5429" s="8" t="s">
        <v>10416</v>
      </c>
      <c r="D5429" s="8" t="s">
        <v>10417</v>
      </c>
      <c r="E5429" s="8" t="s">
        <v>10418</v>
      </c>
      <c r="F5429" s="29">
        <v>0.34</v>
      </c>
      <c r="G5429" s="29">
        <v>0</v>
      </c>
      <c r="H5429" s="30">
        <v>11.418799999999999</v>
      </c>
      <c r="I5429" s="30">
        <v>5.1959999999999997</v>
      </c>
      <c r="J5429" s="14">
        <v>190</v>
      </c>
      <c r="K5429" s="14">
        <v>58</v>
      </c>
      <c r="L5429" s="12">
        <v>0.45500000000000002</v>
      </c>
      <c r="M5429" s="7">
        <v>1.2188551599999999</v>
      </c>
      <c r="N5429" s="31">
        <v>0.6</v>
      </c>
      <c r="O5429" s="14">
        <f>IFERROR(VLOOKUP($C5429,'site totals'!$J$2:$K$607,2,FALSE),1)</f>
        <v>88.664400000000001</v>
      </c>
      <c r="P5429" s="32" t="s">
        <v>22</v>
      </c>
      <c r="Q5429" s="12">
        <v>0.50773478419999996</v>
      </c>
      <c r="R5429" s="29">
        <v>0.34</v>
      </c>
      <c r="S5429" s="2">
        <f>IF($A5429="site","",VLOOKUP($P5429,margin_ranges!$A$5:$D$10,4,FALSE)/100)</f>
        <v>0.29749999999999999</v>
      </c>
      <c r="T5429" s="6">
        <f>IF(A5429="placement",$J5429*MIN($Q5429,$S5429),"")</f>
        <v>56.524999999999999</v>
      </c>
      <c r="U5429" s="6">
        <f>IF($A5429="placement",T5429,SUMIF($C$10:$C$6209,$C5429,$T$10:$T$6209))</f>
        <v>56.524999999999999</v>
      </c>
      <c r="V5429" s="34">
        <f t="shared" si="257"/>
        <v>6.4393939393939448E-2</v>
      </c>
      <c r="W5429" s="24"/>
      <c r="X5429" s="2" t="str">
        <f>IFERROR(MIN(VLOOKUP($W5429,margin_ranges!$A$5:$D$10,4,FALSE),$Q5429*100)/100,"")</f>
        <v/>
      </c>
      <c r="Y5429" s="6">
        <f t="shared" si="255"/>
        <v>56.524999999999999</v>
      </c>
      <c r="Z5429" s="6">
        <f>IF($A5429="placement",Y5429,SUMIF($C$10:$C$6209,$C5429,$Y$10:$Y$6209))</f>
        <v>56.524999999999999</v>
      </c>
      <c r="AA5429" s="17">
        <f t="shared" si="256"/>
        <v>6.4393939393939448E-2</v>
      </c>
    </row>
    <row r="5430" spans="1:27" x14ac:dyDescent="0.3">
      <c r="A5430" s="16" t="s">
        <v>33</v>
      </c>
      <c r="B5430" s="16" t="s">
        <v>10415</v>
      </c>
      <c r="C5430" s="16" t="s">
        <v>10416</v>
      </c>
      <c r="D5430" s="8" t="s">
        <v>34</v>
      </c>
      <c r="E5430" s="16"/>
      <c r="F5430" s="17">
        <v>0.34</v>
      </c>
      <c r="G5430" s="17">
        <v>0</v>
      </c>
      <c r="H5430" s="36">
        <v>11.4192</v>
      </c>
      <c r="I5430" s="36">
        <v>5.1959999999999997</v>
      </c>
      <c r="J5430" s="22">
        <v>190</v>
      </c>
      <c r="K5430" s="22">
        <v>58</v>
      </c>
      <c r="L5430" s="18">
        <v>0.45500000000000002</v>
      </c>
      <c r="M5430" s="19">
        <v>1.2188551599999999</v>
      </c>
      <c r="N5430" s="20">
        <v>0.6</v>
      </c>
      <c r="O5430" s="22">
        <f>IFERROR(VLOOKUP($C5430,'site totals'!$J$2:$K$607,2,FALSE),1)</f>
        <v>88.664400000000001</v>
      </c>
      <c r="P5430" s="21"/>
      <c r="Q5430" s="18">
        <v>0.50773478419999996</v>
      </c>
      <c r="R5430" s="17">
        <v>0.34</v>
      </c>
      <c r="S5430" s="18" t="str">
        <f>IF($A5430="site","",VLOOKUP($P5430,margin_ranges!$A$5:$D$10,4,FALSE)/100)</f>
        <v/>
      </c>
      <c r="T5430" s="22" t="str">
        <f>IF(A5430="placement",$J5430*MIN($Q5430,$S5430),"")</f>
        <v/>
      </c>
      <c r="U5430" s="22">
        <f>IF($A5430="placement",T5430,SUMIF($C$10:$C$6209,$C5430,$T$10:$T$6209))</f>
        <v>56.524999999999999</v>
      </c>
      <c r="V5430" s="37">
        <f t="shared" si="257"/>
        <v>6.4393939393939448E-2</v>
      </c>
      <c r="W5430" s="38"/>
      <c r="X5430" s="18" t="str">
        <f>IFERROR(MIN(VLOOKUP($W5430,margin_ranges!$A$5:$D$10,4,FALSE),$Q5430*100)/100,"")</f>
        <v/>
      </c>
      <c r="Y5430" s="6" t="str">
        <f t="shared" si="255"/>
        <v/>
      </c>
      <c r="Z5430" s="6">
        <f>IF($A5430="placement",Y5430,SUMIF($C$10:$C$6209,$C5430,$Y$10:$Y$6209))</f>
        <v>56.524999999999999</v>
      </c>
      <c r="AA5430" s="17">
        <f t="shared" si="256"/>
        <v>6.4393939393939448E-2</v>
      </c>
    </row>
    <row r="5431" spans="1:27" hidden="1" x14ac:dyDescent="0.3">
      <c r="A5431" s="8" t="s">
        <v>17</v>
      </c>
      <c r="B5431" s="8" t="s">
        <v>11739</v>
      </c>
      <c r="C5431" s="8" t="s">
        <v>11740</v>
      </c>
      <c r="D5431" s="8" t="s">
        <v>11747</v>
      </c>
      <c r="E5431" s="8" t="s">
        <v>11748</v>
      </c>
      <c r="F5431" s="29">
        <v>0.249999999999999</v>
      </c>
      <c r="G5431" s="29">
        <v>0</v>
      </c>
      <c r="H5431" s="30">
        <v>1.6716</v>
      </c>
      <c r="I5431" s="30">
        <v>0.39</v>
      </c>
      <c r="J5431" s="14">
        <v>17</v>
      </c>
      <c r="K5431" s="14">
        <v>4</v>
      </c>
      <c r="L5431" s="12">
        <v>0.23330000000000001</v>
      </c>
      <c r="M5431" s="7">
        <v>1.45413919</v>
      </c>
      <c r="N5431" s="31">
        <v>1</v>
      </c>
      <c r="O5431" s="14">
        <f>IFERROR(VLOOKUP($C5431,'site totals'!$J$2:$K$607,2,FALSE),1)</f>
        <v>88.422600000000003</v>
      </c>
      <c r="P5431" s="32" t="s">
        <v>22</v>
      </c>
      <c r="Q5431" s="12">
        <v>0.31230792480000003</v>
      </c>
      <c r="R5431" s="29">
        <v>0.25</v>
      </c>
      <c r="S5431" s="2">
        <f>IF($A5431="site","",VLOOKUP($P5431,margin_ranges!$A$5:$D$10,4,FALSE)/100)</f>
        <v>0.29749999999999999</v>
      </c>
      <c r="T5431" s="6">
        <f>IF(A5431="placement",$J5431*MIN($Q5431,$S5431),"")</f>
        <v>5.0575000000000001</v>
      </c>
      <c r="U5431" s="6">
        <f>IF($A5431="placement",T5431,SUMIF($C$10:$C$6209,$C5431,$T$10:$T$6209))</f>
        <v>5.0575000000000001</v>
      </c>
      <c r="V5431" s="34">
        <f t="shared" si="257"/>
        <v>-6.3333333333333464E-2</v>
      </c>
      <c r="W5431" s="24"/>
      <c r="X5431" s="2" t="str">
        <f>IFERROR(MIN(VLOOKUP($W5431,margin_ranges!$A$5:$D$10,4,FALSE),$Q5431*100)/100,"")</f>
        <v/>
      </c>
      <c r="Y5431" s="6">
        <f t="shared" si="255"/>
        <v>5.0575000000000001</v>
      </c>
      <c r="Z5431" s="6">
        <f>IF($A5431="placement",Y5431,SUMIF($C$10:$C$6209,$C5431,$Y$10:$Y$6209))</f>
        <v>5.0575000000000001</v>
      </c>
      <c r="AA5431" s="29">
        <f t="shared" si="256"/>
        <v>-6.3333333333333464E-2</v>
      </c>
    </row>
    <row r="5432" spans="1:27" hidden="1" x14ac:dyDescent="0.3">
      <c r="A5432" s="8" t="s">
        <v>17</v>
      </c>
      <c r="B5432" s="8" t="s">
        <v>11739</v>
      </c>
      <c r="C5432" s="8" t="s">
        <v>11740</v>
      </c>
      <c r="D5432" s="8" t="s">
        <v>11745</v>
      </c>
      <c r="E5432" s="8" t="s">
        <v>11746</v>
      </c>
      <c r="F5432" s="29">
        <v>0.249999999999999</v>
      </c>
      <c r="G5432" s="29">
        <v>0</v>
      </c>
      <c r="H5432" s="30">
        <v>2.3073000000000001</v>
      </c>
      <c r="I5432" s="30">
        <v>0.83830000000000005</v>
      </c>
      <c r="J5432" s="14">
        <v>38</v>
      </c>
      <c r="K5432" s="14">
        <v>10</v>
      </c>
      <c r="L5432" s="12">
        <v>0.36330000000000001</v>
      </c>
      <c r="M5432" s="7">
        <v>1.51772324</v>
      </c>
      <c r="N5432" s="31">
        <v>1</v>
      </c>
      <c r="O5432" s="14">
        <f>IFERROR(VLOOKUP($C5432,'site totals'!$J$2:$K$607,2,FALSE),1)</f>
        <v>88.422600000000003</v>
      </c>
      <c r="P5432" s="32" t="s">
        <v>22</v>
      </c>
      <c r="Q5432" s="12">
        <v>0.3411183472</v>
      </c>
      <c r="R5432" s="29">
        <v>0.25</v>
      </c>
      <c r="S5432" s="2">
        <f>IF($A5432="site","",VLOOKUP($P5432,margin_ranges!$A$5:$D$10,4,FALSE)/100)</f>
        <v>0.29749999999999999</v>
      </c>
      <c r="T5432" s="6">
        <f>IF(A5432="placement",$J5432*MIN($Q5432,$S5432),"")</f>
        <v>11.305</v>
      </c>
      <c r="U5432" s="6">
        <f>IF($A5432="placement",T5432,SUMIF($C$10:$C$6209,$C5432,$T$10:$T$6209))</f>
        <v>11.305</v>
      </c>
      <c r="V5432" s="34">
        <f t="shared" si="257"/>
        <v>-6.3333333333333353E-2</v>
      </c>
      <c r="W5432" s="24"/>
      <c r="X5432" s="2" t="str">
        <f>IFERROR(MIN(VLOOKUP($W5432,margin_ranges!$A$5:$D$10,4,FALSE),$Q5432*100)/100,"")</f>
        <v/>
      </c>
      <c r="Y5432" s="6">
        <f t="shared" si="255"/>
        <v>11.305</v>
      </c>
      <c r="Z5432" s="6">
        <f>IF($A5432="placement",Y5432,SUMIF($C$10:$C$6209,$C5432,$Y$10:$Y$6209))</f>
        <v>11.305</v>
      </c>
      <c r="AA5432" s="29">
        <f t="shared" si="256"/>
        <v>-6.3333333333333353E-2</v>
      </c>
    </row>
    <row r="5433" spans="1:27" hidden="1" x14ac:dyDescent="0.3">
      <c r="A5433" s="8" t="s">
        <v>17</v>
      </c>
      <c r="B5433" s="8" t="s">
        <v>11739</v>
      </c>
      <c r="C5433" s="8" t="s">
        <v>11740</v>
      </c>
      <c r="D5433" s="8" t="s">
        <v>11741</v>
      </c>
      <c r="E5433" s="8" t="s">
        <v>11742</v>
      </c>
      <c r="F5433" s="29">
        <v>0.25</v>
      </c>
      <c r="G5433" s="29">
        <v>0</v>
      </c>
      <c r="H5433" s="30">
        <v>3.7094999999999998</v>
      </c>
      <c r="I5433" s="30">
        <v>1.5525</v>
      </c>
      <c r="J5433" s="14">
        <v>45</v>
      </c>
      <c r="K5433" s="14">
        <v>11</v>
      </c>
      <c r="L5433" s="12">
        <v>0.41849999999999998</v>
      </c>
      <c r="M5433" s="7">
        <v>0.972634</v>
      </c>
      <c r="N5433" s="31">
        <v>0.5</v>
      </c>
      <c r="O5433" s="14">
        <f>IFERROR(VLOOKUP($C5433,'site totals'!$J$2:$K$607,2,FALSE),1)</f>
        <v>88.422600000000003</v>
      </c>
      <c r="P5433" s="32" t="s">
        <v>22</v>
      </c>
      <c r="Q5433" s="12">
        <v>0.48593201580000001</v>
      </c>
      <c r="R5433" s="29">
        <v>0.25</v>
      </c>
      <c r="S5433" s="2">
        <f>IF($A5433="site","",VLOOKUP($P5433,margin_ranges!$A$5:$D$10,4,FALSE)/100)</f>
        <v>0.29749999999999999</v>
      </c>
      <c r="T5433" s="6">
        <f>IF(A5433="placement",$J5433*MIN($Q5433,$S5433),"")</f>
        <v>13.387499999999999</v>
      </c>
      <c r="U5433" s="6">
        <f>IF($A5433="placement",T5433,SUMIF($C$10:$C$6209,$C5433,$T$10:$T$6209))</f>
        <v>13.387499999999999</v>
      </c>
      <c r="V5433" s="34">
        <f t="shared" si="257"/>
        <v>-6.3333333333333353E-2</v>
      </c>
      <c r="W5433" s="24"/>
      <c r="X5433" s="2" t="str">
        <f>IFERROR(MIN(VLOOKUP($W5433,margin_ranges!$A$5:$D$10,4,FALSE),$Q5433*100)/100,"")</f>
        <v/>
      </c>
      <c r="Y5433" s="6">
        <f t="shared" si="255"/>
        <v>13.387499999999999</v>
      </c>
      <c r="Z5433" s="6">
        <f>IF($A5433="placement",Y5433,SUMIF($C$10:$C$6209,$C5433,$Y$10:$Y$6209))</f>
        <v>13.387499999999999</v>
      </c>
      <c r="AA5433" s="29">
        <f t="shared" si="256"/>
        <v>-6.3333333333333353E-2</v>
      </c>
    </row>
    <row r="5434" spans="1:27" hidden="1" x14ac:dyDescent="0.3">
      <c r="A5434" s="8" t="s">
        <v>17</v>
      </c>
      <c r="B5434" s="8" t="s">
        <v>11739</v>
      </c>
      <c r="C5434" s="8" t="s">
        <v>11740</v>
      </c>
      <c r="D5434" s="8" t="s">
        <v>11743</v>
      </c>
      <c r="E5434" s="8" t="s">
        <v>11744</v>
      </c>
      <c r="F5434" s="29">
        <v>0.25</v>
      </c>
      <c r="G5434" s="29">
        <v>0</v>
      </c>
      <c r="H5434" s="30">
        <v>7.0125999999999999</v>
      </c>
      <c r="I5434" s="30">
        <v>2.3456999999999999</v>
      </c>
      <c r="J5434" s="14">
        <v>89</v>
      </c>
      <c r="K5434" s="14">
        <v>22</v>
      </c>
      <c r="L5434" s="12">
        <v>0.33450000000000002</v>
      </c>
      <c r="M5434" s="7">
        <v>1.2646406800000001</v>
      </c>
      <c r="N5434" s="31">
        <v>0.5</v>
      </c>
      <c r="O5434" s="14">
        <f>IFERROR(VLOOKUP($C5434,'site totals'!$J$2:$K$607,2,FALSE),1)</f>
        <v>88.422600000000003</v>
      </c>
      <c r="P5434" s="32" t="s">
        <v>22</v>
      </c>
      <c r="Q5434" s="12">
        <v>0.60463078000000003</v>
      </c>
      <c r="R5434" s="29">
        <v>0.25</v>
      </c>
      <c r="S5434" s="2">
        <f>IF($A5434="site","",VLOOKUP($P5434,margin_ranges!$A$5:$D$10,4,FALSE)/100)</f>
        <v>0.29749999999999999</v>
      </c>
      <c r="T5434" s="6">
        <f>IF(A5434="placement",$J5434*MIN($Q5434,$S5434),"")</f>
        <v>26.477499999999999</v>
      </c>
      <c r="U5434" s="6">
        <f>IF($A5434="placement",T5434,SUMIF($C$10:$C$6209,$C5434,$T$10:$T$6209))</f>
        <v>26.477499999999999</v>
      </c>
      <c r="V5434" s="34">
        <f t="shared" si="257"/>
        <v>-6.3333333333333353E-2</v>
      </c>
      <c r="W5434" s="24"/>
      <c r="X5434" s="2" t="str">
        <f>IFERROR(MIN(VLOOKUP($W5434,margin_ranges!$A$5:$D$10,4,FALSE),$Q5434*100)/100,"")</f>
        <v/>
      </c>
      <c r="Y5434" s="6">
        <f t="shared" si="255"/>
        <v>26.477499999999999</v>
      </c>
      <c r="Z5434" s="6">
        <f>IF($A5434="placement",Y5434,SUMIF($C$10:$C$6209,$C5434,$Y$10:$Y$6209))</f>
        <v>26.477499999999999</v>
      </c>
      <c r="AA5434" s="29">
        <f t="shared" si="256"/>
        <v>-6.3333333333333353E-2</v>
      </c>
    </row>
    <row r="5435" spans="1:27" x14ac:dyDescent="0.3">
      <c r="A5435" s="16" t="s">
        <v>33</v>
      </c>
      <c r="B5435" s="16" t="s">
        <v>11739</v>
      </c>
      <c r="C5435" s="16" t="s">
        <v>11740</v>
      </c>
      <c r="D5435" s="8" t="s">
        <v>34</v>
      </c>
      <c r="E5435" s="16"/>
      <c r="F5435" s="17">
        <v>0.25</v>
      </c>
      <c r="G5435" s="17">
        <v>0</v>
      </c>
      <c r="H5435" s="36">
        <v>14.700900000000001</v>
      </c>
      <c r="I5435" s="36">
        <v>5.1265000000000001</v>
      </c>
      <c r="J5435" s="22">
        <v>189</v>
      </c>
      <c r="K5435" s="22">
        <v>47</v>
      </c>
      <c r="L5435" s="18">
        <v>0.34870000000000001</v>
      </c>
      <c r="M5435" s="19">
        <v>1.2320101400000001</v>
      </c>
      <c r="N5435" s="20">
        <v>0.61979799999999996</v>
      </c>
      <c r="O5435" s="22">
        <f>IFERROR(VLOOKUP($C5435,'site totals'!$J$2:$K$607,2,FALSE),1)</f>
        <v>88.422600000000003</v>
      </c>
      <c r="P5435" s="21"/>
      <c r="Q5435" s="18">
        <v>0.49692134980000002</v>
      </c>
      <c r="R5435" s="17">
        <v>0.25</v>
      </c>
      <c r="S5435" s="18" t="str">
        <f>IF($A5435="site","",VLOOKUP($P5435,margin_ranges!$A$5:$D$10,4,FALSE)/100)</f>
        <v/>
      </c>
      <c r="T5435" s="22" t="str">
        <f>IF(A5435="placement",$J5435*MIN($Q5435,$S5435),"")</f>
        <v/>
      </c>
      <c r="U5435" s="22">
        <f>IF($A5435="placement",T5435,SUMIF($C$10:$C$6209,$C5435,$T$10:$T$6209))</f>
        <v>56.227499999999999</v>
      </c>
      <c r="V5435" s="37">
        <f t="shared" si="257"/>
        <v>-6.3333333333333242E-2</v>
      </c>
      <c r="W5435" s="38"/>
      <c r="X5435" s="18" t="str">
        <f>IFERROR(MIN(VLOOKUP($W5435,margin_ranges!$A$5:$D$10,4,FALSE),$Q5435*100)/100,"")</f>
        <v/>
      </c>
      <c r="Y5435" s="6" t="str">
        <f t="shared" si="255"/>
        <v/>
      </c>
      <c r="Z5435" s="6">
        <f>IF($A5435="placement",Y5435,SUMIF($C$10:$C$6209,$C5435,$Y$10:$Y$6209))</f>
        <v>56.227499999999999</v>
      </c>
      <c r="AA5435" s="17">
        <f t="shared" si="256"/>
        <v>-6.3333333333333242E-2</v>
      </c>
    </row>
    <row r="5436" spans="1:27" hidden="1" x14ac:dyDescent="0.3">
      <c r="A5436" s="8" t="s">
        <v>17</v>
      </c>
      <c r="B5436" s="8" t="s">
        <v>9437</v>
      </c>
      <c r="C5436" s="8" t="s">
        <v>9438</v>
      </c>
      <c r="D5436" s="8" t="s">
        <v>9441</v>
      </c>
      <c r="E5436" s="8" t="s">
        <v>9442</v>
      </c>
      <c r="F5436" s="29">
        <v>0.27826482753161402</v>
      </c>
      <c r="G5436" s="29">
        <v>0</v>
      </c>
      <c r="H5436" s="30">
        <v>18.367100000000001</v>
      </c>
      <c r="I5436" s="30">
        <v>0.52100000000000002</v>
      </c>
      <c r="J5436" s="14">
        <v>22</v>
      </c>
      <c r="K5436" s="14">
        <v>5</v>
      </c>
      <c r="L5436" s="12">
        <v>2.8400000000000002E-2</v>
      </c>
      <c r="M5436" s="7">
        <v>1.3855497699999999</v>
      </c>
      <c r="N5436" s="31">
        <v>1</v>
      </c>
      <c r="O5436" s="14">
        <f>IFERROR(VLOOKUP($C5436,'site totals'!$J$2:$K$607,2,FALSE),1)</f>
        <v>82.129599999999996</v>
      </c>
      <c r="P5436" s="32" t="s">
        <v>22</v>
      </c>
      <c r="Q5436" s="12">
        <v>0.27826482749999998</v>
      </c>
      <c r="R5436" s="29">
        <v>0.28999999999999998</v>
      </c>
      <c r="S5436" s="2">
        <f>IF($A5436="site","",VLOOKUP($P5436,margin_ranges!$A$5:$D$10,4,FALSE)/100)</f>
        <v>0.29749999999999999</v>
      </c>
      <c r="T5436" s="6">
        <f>IF(A5436="placement",$J5436*MIN($Q5436,$S5436),"")</f>
        <v>6.1218262049999996</v>
      </c>
      <c r="U5436" s="6">
        <f>IF($A5436="placement",T5436,SUMIF($C$10:$C$6209,$C5436,$T$10:$T$6209))</f>
        <v>6.1218262049999996</v>
      </c>
      <c r="V5436" s="34">
        <f t="shared" si="257"/>
        <v>1.652841197183097E-2</v>
      </c>
      <c r="W5436" s="24"/>
      <c r="X5436" s="2" t="str">
        <f>IFERROR(MIN(VLOOKUP($W5436,margin_ranges!$A$5:$D$10,4,FALSE),$Q5436*100)/100,"")</f>
        <v/>
      </c>
      <c r="Y5436" s="6">
        <f t="shared" si="255"/>
        <v>6.1218262049999996</v>
      </c>
      <c r="Z5436" s="6">
        <f>IF($A5436="placement",Y5436,SUMIF($C$10:$C$6209,$C5436,$Y$10:$Y$6209))</f>
        <v>6.1218262049999996</v>
      </c>
      <c r="AA5436" s="29">
        <f t="shared" si="256"/>
        <v>1.652841197183097E-2</v>
      </c>
    </row>
    <row r="5437" spans="1:27" hidden="1" x14ac:dyDescent="0.3">
      <c r="A5437" s="8" t="s">
        <v>17</v>
      </c>
      <c r="B5437" s="8" t="s">
        <v>9437</v>
      </c>
      <c r="C5437" s="8" t="s">
        <v>9438</v>
      </c>
      <c r="D5437" s="8" t="s">
        <v>9439</v>
      </c>
      <c r="E5437" s="8" t="s">
        <v>9440</v>
      </c>
      <c r="F5437" s="29">
        <v>0.259576109839049</v>
      </c>
      <c r="G5437" s="29">
        <v>0</v>
      </c>
      <c r="H5437" s="30">
        <v>20.3294</v>
      </c>
      <c r="I5437" s="30">
        <v>2.5223</v>
      </c>
      <c r="J5437" s="14">
        <v>153</v>
      </c>
      <c r="K5437" s="14">
        <v>37</v>
      </c>
      <c r="L5437" s="12">
        <v>0.1241</v>
      </c>
      <c r="M5437" s="7">
        <v>2.0258665599999999</v>
      </c>
      <c r="N5437" s="31">
        <v>1.5</v>
      </c>
      <c r="O5437" s="14">
        <f>IFERROR(VLOOKUP($C5437,'site totals'!$J$2:$K$607,2,FALSE),1)</f>
        <v>82.129599999999996</v>
      </c>
      <c r="P5437" s="32" t="s">
        <v>22</v>
      </c>
      <c r="Q5437" s="12">
        <v>0.25957610980000001</v>
      </c>
      <c r="R5437" s="29">
        <v>0.28999999999999998</v>
      </c>
      <c r="S5437" s="2">
        <f>IF($A5437="site","",VLOOKUP($P5437,margin_ranges!$A$5:$D$10,4,FALSE)/100)</f>
        <v>0.29749999999999999</v>
      </c>
      <c r="T5437" s="6">
        <f>IF(A5437="placement",$J5437*MIN($Q5437,$S5437),"")</f>
        <v>39.715144799400001</v>
      </c>
      <c r="U5437" s="6">
        <f>IF($A5437="placement",T5437,SUMIF($C$10:$C$6209,$C5437,$T$10:$T$6209))</f>
        <v>39.715144799400001</v>
      </c>
      <c r="V5437" s="34">
        <f t="shared" si="257"/>
        <v>4.2850549577464703E-2</v>
      </c>
      <c r="W5437" s="24"/>
      <c r="X5437" s="2" t="str">
        <f>IFERROR(MIN(VLOOKUP($W5437,margin_ranges!$A$5:$D$10,4,FALSE),$Q5437*100)/100,"")</f>
        <v/>
      </c>
      <c r="Y5437" s="6">
        <f t="shared" si="255"/>
        <v>39.715144799400001</v>
      </c>
      <c r="Z5437" s="6">
        <f>IF($A5437="placement",Y5437,SUMIF($C$10:$C$6209,$C5437,$Y$10:$Y$6209))</f>
        <v>39.715144799400001</v>
      </c>
      <c r="AA5437" s="17">
        <f t="shared" si="256"/>
        <v>4.2850549577464703E-2</v>
      </c>
    </row>
    <row r="5438" spans="1:27" x14ac:dyDescent="0.3">
      <c r="A5438" s="16" t="s">
        <v>33</v>
      </c>
      <c r="B5438" s="16" t="s">
        <v>9437</v>
      </c>
      <c r="C5438" s="16" t="s">
        <v>9438</v>
      </c>
      <c r="D5438" s="8" t="s">
        <v>34</v>
      </c>
      <c r="E5438" s="16"/>
      <c r="F5438" s="17">
        <v>0.26233677134674899</v>
      </c>
      <c r="G5438" s="17">
        <v>0</v>
      </c>
      <c r="H5438" s="36">
        <v>39.091900000000003</v>
      </c>
      <c r="I5438" s="36">
        <v>3.0663</v>
      </c>
      <c r="J5438" s="22">
        <v>176</v>
      </c>
      <c r="K5438" s="22">
        <v>42</v>
      </c>
      <c r="L5438" s="18">
        <v>7.8399999999999997E-2</v>
      </c>
      <c r="M5438" s="19">
        <v>1.91319419</v>
      </c>
      <c r="N5438" s="20">
        <v>1.4112929999999999</v>
      </c>
      <c r="O5438" s="22">
        <f>IFERROR(VLOOKUP($C5438,'site totals'!$J$2:$K$607,2,FALSE),1)</f>
        <v>82.129599999999996</v>
      </c>
      <c r="P5438" s="21"/>
      <c r="Q5438" s="18">
        <v>0.26233677129999999</v>
      </c>
      <c r="R5438" s="17">
        <v>0.2898</v>
      </c>
      <c r="S5438" s="18" t="str">
        <f>IF($A5438="site","",VLOOKUP($P5438,margin_ranges!$A$5:$D$10,4,FALSE)/100)</f>
        <v/>
      </c>
      <c r="T5438" s="22" t="str">
        <f>IF(A5438="placement",$J5438*MIN($Q5438,$S5438),"")</f>
        <v/>
      </c>
      <c r="U5438" s="22">
        <f>IF($A5438="placement",T5438,SUMIF($C$10:$C$6209,$C5438,$T$10:$T$6209))</f>
        <v>45.836971004399999</v>
      </c>
      <c r="V5438" s="37">
        <f t="shared" si="257"/>
        <v>4.1344219582832187E-2</v>
      </c>
      <c r="W5438" s="38"/>
      <c r="X5438" s="18" t="str">
        <f>IFERROR(MIN(VLOOKUP($W5438,margin_ranges!$A$5:$D$10,4,FALSE),$Q5438*100)/100,"")</f>
        <v/>
      </c>
      <c r="Y5438" s="6" t="str">
        <f t="shared" si="255"/>
        <v/>
      </c>
      <c r="Z5438" s="6">
        <f>IF($A5438="placement",Y5438,SUMIF($C$10:$C$6209,$C5438,$Y$10:$Y$6209))</f>
        <v>45.836971004399999</v>
      </c>
      <c r="AA5438" s="17">
        <f t="shared" si="256"/>
        <v>4.1344219582832187E-2</v>
      </c>
    </row>
    <row r="5439" spans="1:27" hidden="1" x14ac:dyDescent="0.3">
      <c r="A5439" s="8" t="s">
        <v>17</v>
      </c>
      <c r="B5439" s="8" t="s">
        <v>2930</v>
      </c>
      <c r="C5439" s="8" t="s">
        <v>2931</v>
      </c>
      <c r="D5439" s="8" t="s">
        <v>2934</v>
      </c>
      <c r="E5439" s="8" t="s">
        <v>2935</v>
      </c>
      <c r="F5439" s="29">
        <v>0.25</v>
      </c>
      <c r="G5439" s="29">
        <v>0</v>
      </c>
      <c r="H5439" s="30">
        <v>48.897300000000001</v>
      </c>
      <c r="I5439" s="30">
        <v>11.9618</v>
      </c>
      <c r="J5439" s="14">
        <v>47</v>
      </c>
      <c r="K5439" s="14">
        <v>12</v>
      </c>
      <c r="L5439" s="12">
        <v>0.24460000000000001</v>
      </c>
      <c r="M5439" s="7">
        <v>0.13077957000000001</v>
      </c>
      <c r="N5439" s="31">
        <v>0.02</v>
      </c>
      <c r="O5439" s="14">
        <f>IFERROR(VLOOKUP($C5439,'site totals'!$J$2:$K$607,2,FALSE),1)</f>
        <v>81.763099999999994</v>
      </c>
      <c r="P5439" s="32" t="s">
        <v>94</v>
      </c>
      <c r="Q5439" s="12">
        <v>0.84707091000000001</v>
      </c>
      <c r="R5439" s="29">
        <v>0.25</v>
      </c>
      <c r="S5439" s="2">
        <f>IF($A5439="site","",VLOOKUP($P5439,margin_ranges!$A$5:$D$10,4,FALSE)/100)</f>
        <v>0.19750000000000001</v>
      </c>
      <c r="T5439" s="6">
        <f>IF(A5439="placement",$J5439*MIN($Q5439,$S5439),"")</f>
        <v>9.2825000000000006</v>
      </c>
      <c r="U5439" s="6">
        <f>IF($A5439="placement",T5439,SUMIF($C$10:$C$6209,$C5439,$T$10:$T$6209))</f>
        <v>9.2825000000000006</v>
      </c>
      <c r="V5439" s="34">
        <f t="shared" si="257"/>
        <v>7.0000000000000062E-2</v>
      </c>
      <c r="W5439" s="24"/>
      <c r="X5439" s="2" t="str">
        <f>IFERROR(MIN(VLOOKUP($W5439,margin_ranges!$A$5:$D$10,4,FALSE),$Q5439*100)/100,"")</f>
        <v/>
      </c>
      <c r="Y5439" s="6">
        <f t="shared" si="255"/>
        <v>9.2825000000000006</v>
      </c>
      <c r="Z5439" s="6">
        <f>IF($A5439="placement",Y5439,SUMIF($C$10:$C$6209,$C5439,$Y$10:$Y$6209))</f>
        <v>9.2825000000000006</v>
      </c>
      <c r="AA5439" s="17">
        <f t="shared" si="256"/>
        <v>7.0000000000000062E-2</v>
      </c>
    </row>
    <row r="5440" spans="1:27" hidden="1" x14ac:dyDescent="0.3">
      <c r="A5440" s="8" t="s">
        <v>17</v>
      </c>
      <c r="B5440" s="8" t="s">
        <v>2930</v>
      </c>
      <c r="C5440" s="8" t="s">
        <v>2931</v>
      </c>
      <c r="D5440" s="8" t="s">
        <v>2932</v>
      </c>
      <c r="E5440" s="8" t="s">
        <v>2933</v>
      </c>
      <c r="F5440" s="29">
        <v>0.25</v>
      </c>
      <c r="G5440" s="29">
        <v>0</v>
      </c>
      <c r="H5440" s="30">
        <v>18.594100000000001</v>
      </c>
      <c r="I5440" s="30">
        <v>5.2618999999999998</v>
      </c>
      <c r="J5440" s="14">
        <v>128</v>
      </c>
      <c r="K5440" s="14">
        <v>32</v>
      </c>
      <c r="L5440" s="12">
        <v>0.28299999999999997</v>
      </c>
      <c r="M5440" s="7">
        <v>0.81261505000000001</v>
      </c>
      <c r="N5440" s="31">
        <v>0.5</v>
      </c>
      <c r="O5440" s="14">
        <f>IFERROR(VLOOKUP($C5440,'site totals'!$J$2:$K$607,2,FALSE),1)</f>
        <v>81.763099999999994</v>
      </c>
      <c r="P5440" s="32" t="s">
        <v>94</v>
      </c>
      <c r="Q5440" s="12">
        <v>0.38470250789999999</v>
      </c>
      <c r="R5440" s="29">
        <v>0.25</v>
      </c>
      <c r="S5440" s="2">
        <f>IF($A5440="site","",VLOOKUP($P5440,margin_ranges!$A$5:$D$10,4,FALSE)/100)</f>
        <v>0.19750000000000001</v>
      </c>
      <c r="T5440" s="6">
        <f>IF(A5440="placement",$J5440*MIN($Q5440,$S5440),"")</f>
        <v>25.28</v>
      </c>
      <c r="U5440" s="6">
        <f>IF($A5440="placement",T5440,SUMIF($C$10:$C$6209,$C5440,$T$10:$T$6209))</f>
        <v>25.28</v>
      </c>
      <c r="V5440" s="34">
        <f t="shared" si="257"/>
        <v>7.0000000000000062E-2</v>
      </c>
      <c r="W5440" s="24"/>
      <c r="X5440" s="2" t="str">
        <f>IFERROR(MIN(VLOOKUP($W5440,margin_ranges!$A$5:$D$10,4,FALSE),$Q5440*100)/100,"")</f>
        <v/>
      </c>
      <c r="Y5440" s="6">
        <f t="shared" si="255"/>
        <v>25.28</v>
      </c>
      <c r="Z5440" s="6">
        <f>IF($A5440="placement",Y5440,SUMIF($C$10:$C$6209,$C5440,$Y$10:$Y$6209))</f>
        <v>25.28</v>
      </c>
      <c r="AA5440" s="29">
        <f t="shared" si="256"/>
        <v>7.0000000000000062E-2</v>
      </c>
    </row>
    <row r="5441" spans="1:27" x14ac:dyDescent="0.3">
      <c r="A5441" s="16" t="s">
        <v>33</v>
      </c>
      <c r="B5441" s="16" t="s">
        <v>2930</v>
      </c>
      <c r="C5441" s="16" t="s">
        <v>2931</v>
      </c>
      <c r="D5441" s="8" t="s">
        <v>34</v>
      </c>
      <c r="E5441" s="16"/>
      <c r="F5441" s="17">
        <v>0.25</v>
      </c>
      <c r="G5441" s="17">
        <v>0</v>
      </c>
      <c r="H5441" s="36">
        <v>67.491399999999999</v>
      </c>
      <c r="I5441" s="36">
        <v>17.223600000000001</v>
      </c>
      <c r="J5441" s="22">
        <v>175</v>
      </c>
      <c r="K5441" s="22">
        <v>44</v>
      </c>
      <c r="L5441" s="18">
        <v>0.25519999999999998</v>
      </c>
      <c r="M5441" s="19">
        <v>0.33908166000000001</v>
      </c>
      <c r="N5441" s="20">
        <v>0.16664100000000001</v>
      </c>
      <c r="O5441" s="22">
        <f>IFERROR(VLOOKUP($C5441,'site totals'!$J$2:$K$607,2,FALSE),1)</f>
        <v>81.763099999999994</v>
      </c>
      <c r="P5441" s="21"/>
      <c r="Q5441" s="18">
        <v>0.50855201220000001</v>
      </c>
      <c r="R5441" s="17">
        <v>0.25</v>
      </c>
      <c r="S5441" s="18" t="str">
        <f>IF($A5441="site","",VLOOKUP($P5441,margin_ranges!$A$5:$D$10,4,FALSE)/100)</f>
        <v/>
      </c>
      <c r="T5441" s="22" t="str">
        <f>IF(A5441="placement",$J5441*MIN($Q5441,$S5441),"")</f>
        <v/>
      </c>
      <c r="U5441" s="22">
        <f>IF($A5441="placement",T5441,SUMIF($C$10:$C$6209,$C5441,$T$10:$T$6209))</f>
        <v>34.5625</v>
      </c>
      <c r="V5441" s="37">
        <f t="shared" si="257"/>
        <v>7.0000000000000062E-2</v>
      </c>
      <c r="W5441" s="38"/>
      <c r="X5441" s="18" t="str">
        <f>IFERROR(MIN(VLOOKUP($W5441,margin_ranges!$A$5:$D$10,4,FALSE),$Q5441*100)/100,"")</f>
        <v/>
      </c>
      <c r="Y5441" s="6" t="str">
        <f t="shared" si="255"/>
        <v/>
      </c>
      <c r="Z5441" s="6">
        <f>IF($A5441="placement",Y5441,SUMIF($C$10:$C$6209,$C5441,$Y$10:$Y$6209))</f>
        <v>34.5625</v>
      </c>
      <c r="AA5441" s="17">
        <f t="shared" si="256"/>
        <v>7.0000000000000062E-2</v>
      </c>
    </row>
    <row r="5442" spans="1:27" hidden="1" x14ac:dyDescent="0.3">
      <c r="A5442" s="8" t="s">
        <v>17</v>
      </c>
      <c r="B5442" s="8" t="s">
        <v>11430</v>
      </c>
      <c r="C5442" s="8" t="s">
        <v>11431</v>
      </c>
      <c r="D5442" s="8" t="s">
        <v>11434</v>
      </c>
      <c r="E5442" s="8" t="s">
        <v>11435</v>
      </c>
      <c r="F5442" s="29">
        <v>0.28999999999999998</v>
      </c>
      <c r="G5442" s="29">
        <v>1</v>
      </c>
      <c r="H5442" s="30">
        <v>1017.8615</v>
      </c>
      <c r="I5442" s="30">
        <v>4.8437999999999999</v>
      </c>
      <c r="J5442" s="14">
        <v>49</v>
      </c>
      <c r="K5442" s="14">
        <v>12</v>
      </c>
      <c r="L5442" s="12">
        <v>4.7999999999999996E-3</v>
      </c>
      <c r="M5442" s="7">
        <v>0.33585006000000001</v>
      </c>
      <c r="N5442" s="31">
        <v>0.03</v>
      </c>
      <c r="O5442" s="14">
        <f>IFERROR(VLOOKUP($C5442,'site totals'!$J$2:$K$607,2,FALSE),1)</f>
        <v>81.667500000000004</v>
      </c>
      <c r="P5442" s="32" t="s">
        <v>22</v>
      </c>
      <c r="Q5442" s="12">
        <v>0.91067442369999996</v>
      </c>
      <c r="R5442" s="29">
        <v>0.28999999999999998</v>
      </c>
      <c r="S5442" s="2">
        <f>IF($A5442="site","",VLOOKUP($P5442,margin_ranges!$A$5:$D$10,4,FALSE)/100)</f>
        <v>0.29749999999999999</v>
      </c>
      <c r="T5442" s="6">
        <f>IF(A5442="placement",$J5442*MIN($Q5442,$S5442),"")</f>
        <v>14.577499999999999</v>
      </c>
      <c r="U5442" s="6">
        <f>IF($A5442="placement",T5442,SUMIF($C$10:$C$6209,$C5442,$T$10:$T$6209))</f>
        <v>14.577499999999999</v>
      </c>
      <c r="V5442" s="34">
        <f t="shared" si="257"/>
        <v>-1.0563380281690127E-2</v>
      </c>
      <c r="W5442" s="24"/>
      <c r="X5442" s="2" t="str">
        <f>IFERROR(MIN(VLOOKUP($W5442,margin_ranges!$A$5:$D$10,4,FALSE),$Q5442*100)/100,"")</f>
        <v/>
      </c>
      <c r="Y5442" s="6">
        <f t="shared" si="255"/>
        <v>14.577499999999999</v>
      </c>
      <c r="Z5442" s="6">
        <f>IF($A5442="placement",Y5442,SUMIF($C$10:$C$6209,$C5442,$Y$10:$Y$6209))</f>
        <v>14.577499999999999</v>
      </c>
      <c r="AA5442" s="29">
        <f t="shared" si="256"/>
        <v>-1.0563380281690127E-2</v>
      </c>
    </row>
    <row r="5443" spans="1:27" hidden="1" x14ac:dyDescent="0.3">
      <c r="A5443" s="8" t="s">
        <v>17</v>
      </c>
      <c r="B5443" s="8" t="s">
        <v>11430</v>
      </c>
      <c r="C5443" s="8" t="s">
        <v>11431</v>
      </c>
      <c r="D5443" s="8" t="s">
        <v>11436</v>
      </c>
      <c r="E5443" s="8" t="s">
        <v>11437</v>
      </c>
      <c r="F5443" s="29">
        <v>0.34</v>
      </c>
      <c r="G5443" s="29">
        <v>1</v>
      </c>
      <c r="H5443" s="30">
        <v>521.60230000000001</v>
      </c>
      <c r="I5443" s="30">
        <v>4.5681000000000003</v>
      </c>
      <c r="J5443" s="14">
        <v>70</v>
      </c>
      <c r="K5443" s="14">
        <v>21</v>
      </c>
      <c r="L5443" s="12">
        <v>8.8000000000000005E-3</v>
      </c>
      <c r="M5443" s="7">
        <v>0.50981799000000005</v>
      </c>
      <c r="N5443" s="31">
        <v>0.03</v>
      </c>
      <c r="O5443" s="14">
        <f>IFERROR(VLOOKUP($C5443,'site totals'!$J$2:$K$607,2,FALSE),1)</f>
        <v>81.667500000000004</v>
      </c>
      <c r="P5443" s="32" t="s">
        <v>22</v>
      </c>
      <c r="Q5443" s="12">
        <v>0.94115547050000004</v>
      </c>
      <c r="R5443" s="29">
        <v>0.34</v>
      </c>
      <c r="S5443" s="2">
        <f>IF($A5443="site","",VLOOKUP($P5443,margin_ranges!$A$5:$D$10,4,FALSE)/100)</f>
        <v>0.29749999999999999</v>
      </c>
      <c r="T5443" s="6">
        <f>IF(A5443="placement",$J5443*MIN($Q5443,$S5443),"")</f>
        <v>20.824999999999999</v>
      </c>
      <c r="U5443" s="6">
        <f>IF($A5443="placement",T5443,SUMIF($C$10:$C$6209,$C5443,$T$10:$T$6209))</f>
        <v>20.824999999999999</v>
      </c>
      <c r="V5443" s="34">
        <f t="shared" si="257"/>
        <v>6.4393939393939448E-2</v>
      </c>
      <c r="W5443" s="24"/>
      <c r="X5443" s="2" t="str">
        <f>IFERROR(MIN(VLOOKUP($W5443,margin_ranges!$A$5:$D$10,4,FALSE),$Q5443*100)/100,"")</f>
        <v/>
      </c>
      <c r="Y5443" s="6">
        <f t="shared" si="255"/>
        <v>20.824999999999999</v>
      </c>
      <c r="Z5443" s="6">
        <f>IF($A5443="placement",Y5443,SUMIF($C$10:$C$6209,$C5443,$Y$10:$Y$6209))</f>
        <v>20.824999999999999</v>
      </c>
      <c r="AA5443" s="29">
        <f t="shared" si="256"/>
        <v>6.4393939393939448E-2</v>
      </c>
    </row>
    <row r="5444" spans="1:27" hidden="1" x14ac:dyDescent="0.3">
      <c r="A5444" s="8" t="s">
        <v>17</v>
      </c>
      <c r="B5444" s="8" t="s">
        <v>11430</v>
      </c>
      <c r="C5444" s="8" t="s">
        <v>11431</v>
      </c>
      <c r="D5444" s="8" t="s">
        <v>11432</v>
      </c>
      <c r="E5444" s="8" t="s">
        <v>11433</v>
      </c>
      <c r="F5444" s="29">
        <v>0.33999999999999903</v>
      </c>
      <c r="G5444" s="29">
        <v>1</v>
      </c>
      <c r="H5444" s="30">
        <v>1025.7179000000001</v>
      </c>
      <c r="I5444" s="30">
        <v>4.0660999999999996</v>
      </c>
      <c r="J5444" s="14">
        <v>56</v>
      </c>
      <c r="K5444" s="14">
        <v>17</v>
      </c>
      <c r="L5444" s="12">
        <v>4.0000000000000001E-3</v>
      </c>
      <c r="M5444" s="7">
        <v>0.46178548000000003</v>
      </c>
      <c r="N5444" s="31">
        <v>0.03</v>
      </c>
      <c r="O5444" s="14">
        <f>IFERROR(VLOOKUP($C5444,'site totals'!$J$2:$K$607,2,FALSE),1)</f>
        <v>81.667500000000004</v>
      </c>
      <c r="P5444" s="32" t="s">
        <v>22</v>
      </c>
      <c r="Q5444" s="12">
        <v>0.93503476919999995</v>
      </c>
      <c r="R5444" s="29">
        <v>0.34</v>
      </c>
      <c r="S5444" s="2">
        <f>IF($A5444="site","",VLOOKUP($P5444,margin_ranges!$A$5:$D$10,4,FALSE)/100)</f>
        <v>0.29749999999999999</v>
      </c>
      <c r="T5444" s="6">
        <f>IF(A5444="placement",$J5444*MIN($Q5444,$S5444),"")</f>
        <v>16.66</v>
      </c>
      <c r="U5444" s="6">
        <f>IF($A5444="placement",T5444,SUMIF($C$10:$C$6209,$C5444,$T$10:$T$6209))</f>
        <v>16.66</v>
      </c>
      <c r="V5444" s="34">
        <f t="shared" si="257"/>
        <v>6.439393939393967E-2</v>
      </c>
      <c r="W5444" s="24"/>
      <c r="X5444" s="2" t="str">
        <f>IFERROR(MIN(VLOOKUP($W5444,margin_ranges!$A$5:$D$10,4,FALSE),$Q5444*100)/100,"")</f>
        <v/>
      </c>
      <c r="Y5444" s="6">
        <f t="shared" si="255"/>
        <v>16.66</v>
      </c>
      <c r="Z5444" s="6">
        <f>IF($A5444="placement",Y5444,SUMIF($C$10:$C$6209,$C5444,$Y$10:$Y$6209))</f>
        <v>16.66</v>
      </c>
      <c r="AA5444" s="17">
        <f t="shared" si="256"/>
        <v>6.439393939393967E-2</v>
      </c>
    </row>
    <row r="5445" spans="1:27" x14ac:dyDescent="0.3">
      <c r="A5445" s="16" t="s">
        <v>33</v>
      </c>
      <c r="B5445" s="16" t="s">
        <v>11430</v>
      </c>
      <c r="C5445" s="16" t="s">
        <v>11431</v>
      </c>
      <c r="D5445" s="8" t="s">
        <v>34</v>
      </c>
      <c r="E5445" s="16"/>
      <c r="F5445" s="17">
        <v>0.32605626473199201</v>
      </c>
      <c r="G5445" s="17">
        <v>1</v>
      </c>
      <c r="H5445" s="36">
        <v>2565.1817000000001</v>
      </c>
      <c r="I5445" s="36">
        <v>13.4781</v>
      </c>
      <c r="J5445" s="22">
        <v>175</v>
      </c>
      <c r="K5445" s="22">
        <v>51</v>
      </c>
      <c r="L5445" s="18">
        <v>5.3E-3</v>
      </c>
      <c r="M5445" s="19">
        <v>0.43280619999999997</v>
      </c>
      <c r="N5445" s="20">
        <v>0.03</v>
      </c>
      <c r="O5445" s="22">
        <f>IFERROR(VLOOKUP($C5445,'site totals'!$J$2:$K$607,2,FALSE),1)</f>
        <v>81.667500000000004</v>
      </c>
      <c r="P5445" s="21"/>
      <c r="Q5445" s="18">
        <v>0.93068491139999998</v>
      </c>
      <c r="R5445" s="17">
        <v>0.3261</v>
      </c>
      <c r="S5445" s="18" t="str">
        <f>IF($A5445="site","",VLOOKUP($P5445,margin_ranges!$A$5:$D$10,4,FALSE)/100)</f>
        <v/>
      </c>
      <c r="T5445" s="22" t="str">
        <f>IF(A5445="placement",$J5445*MIN($Q5445,$S5445),"")</f>
        <v/>
      </c>
      <c r="U5445" s="22">
        <f>IF($A5445="placement",T5445,SUMIF($C$10:$C$6209,$C5445,$T$10:$T$6209))</f>
        <v>52.0625</v>
      </c>
      <c r="V5445" s="37">
        <f t="shared" si="257"/>
        <v>4.2439531087698601E-2</v>
      </c>
      <c r="W5445" s="38"/>
      <c r="X5445" s="18" t="str">
        <f>IFERROR(MIN(VLOOKUP($W5445,margin_ranges!$A$5:$D$10,4,FALSE),$Q5445*100)/100,"")</f>
        <v/>
      </c>
      <c r="Y5445" s="6" t="str">
        <f t="shared" si="255"/>
        <v/>
      </c>
      <c r="Z5445" s="6">
        <f>IF($A5445="placement",Y5445,SUMIF($C$10:$C$6209,$C5445,$Y$10:$Y$6209))</f>
        <v>52.0625</v>
      </c>
      <c r="AA5445" s="17">
        <f t="shared" si="256"/>
        <v>4.2439531087698601E-2</v>
      </c>
    </row>
    <row r="5446" spans="1:27" hidden="1" x14ac:dyDescent="0.3">
      <c r="A5446" s="8" t="s">
        <v>17</v>
      </c>
      <c r="B5446" s="8" t="s">
        <v>5672</v>
      </c>
      <c r="C5446" s="8" t="s">
        <v>5673</v>
      </c>
      <c r="D5446" s="33" t="s">
        <v>5676</v>
      </c>
      <c r="E5446" s="8" t="s">
        <v>5677</v>
      </c>
      <c r="F5446" s="29">
        <v>0.35</v>
      </c>
      <c r="G5446" s="29">
        <v>0</v>
      </c>
      <c r="H5446" s="30">
        <v>22.7288</v>
      </c>
      <c r="I5446" s="30">
        <v>7.6921999999999997</v>
      </c>
      <c r="J5446" s="14">
        <v>112</v>
      </c>
      <c r="K5446" s="14">
        <v>39</v>
      </c>
      <c r="L5446" s="12">
        <v>0.33839999999999998</v>
      </c>
      <c r="M5446" s="7">
        <v>0.48400515999999999</v>
      </c>
      <c r="N5446" s="31">
        <v>0.3</v>
      </c>
      <c r="O5446" s="14">
        <f>IFERROR(VLOOKUP($C5446,'site totals'!$J$2:$K$607,2,FALSE),1)</f>
        <v>81.050299999999993</v>
      </c>
      <c r="P5446" s="32" t="s">
        <v>161</v>
      </c>
      <c r="Q5446" s="12">
        <v>0.38017190109999999</v>
      </c>
      <c r="R5446" s="29">
        <v>0.35</v>
      </c>
      <c r="S5446" s="2">
        <f>IF($A5446="site","",VLOOKUP($P5446,margin_ranges!$A$5:$D$10,4,FALSE)/100)</f>
        <v>0.43</v>
      </c>
      <c r="T5446" s="6">
        <f>IF(A5446="placement",$J5446*MIN($Q5446,$S5446),"")</f>
        <v>42.579252923200002</v>
      </c>
      <c r="U5446" s="6">
        <f>IF($A5446="placement",T5446,SUMIF($C$10:$C$6209,$C5446,$T$10:$T$6209))</f>
        <v>42.579252923200002</v>
      </c>
      <c r="V5446" s="34">
        <f t="shared" si="257"/>
        <v>-4.6418309384615331E-2</v>
      </c>
      <c r="W5446" s="24"/>
      <c r="X5446" s="2" t="str">
        <f>IFERROR(MIN(VLOOKUP($W5446,margin_ranges!$A$5:$D$10,4,FALSE),$Q5446*100)/100,"")</f>
        <v/>
      </c>
      <c r="Y5446" s="6">
        <f t="shared" si="255"/>
        <v>42.579252923200002</v>
      </c>
      <c r="Z5446" s="6">
        <f>IF($A5446="placement",Y5446,SUMIF($C$10:$C$6209,$C5446,$Y$10:$Y$6209))</f>
        <v>42.579252923200002</v>
      </c>
      <c r="AA5446" s="29">
        <f t="shared" si="256"/>
        <v>-4.6418309384615331E-2</v>
      </c>
    </row>
    <row r="5447" spans="1:27" hidden="1" x14ac:dyDescent="0.3">
      <c r="A5447" s="8" t="s">
        <v>17</v>
      </c>
      <c r="B5447" s="8" t="s">
        <v>5672</v>
      </c>
      <c r="C5447" s="8" t="s">
        <v>5673</v>
      </c>
      <c r="D5447" s="8" t="s">
        <v>5674</v>
      </c>
      <c r="E5447" s="8" t="s">
        <v>5675</v>
      </c>
      <c r="F5447" s="29">
        <v>0.28999999999999998</v>
      </c>
      <c r="G5447" s="29">
        <v>0</v>
      </c>
      <c r="H5447" s="30">
        <v>1.454</v>
      </c>
      <c r="I5447" s="30">
        <v>0.35439999999999999</v>
      </c>
      <c r="J5447" s="14">
        <v>7</v>
      </c>
      <c r="K5447" s="14">
        <v>2</v>
      </c>
      <c r="L5447" s="12">
        <v>0.24379999999999999</v>
      </c>
      <c r="M5447" s="7">
        <v>0.65159210000000001</v>
      </c>
      <c r="N5447" s="31">
        <v>0.45</v>
      </c>
      <c r="O5447" s="14">
        <f>IFERROR(VLOOKUP($C5447,'site totals'!$J$2:$K$607,2,FALSE),1)</f>
        <v>81.050299999999993</v>
      </c>
      <c r="P5447" s="32" t="s">
        <v>22</v>
      </c>
      <c r="Q5447" s="12">
        <v>0.3093838921</v>
      </c>
      <c r="R5447" s="29">
        <v>0.28999999999999998</v>
      </c>
      <c r="S5447" s="2">
        <f>IF($A5447="site","",VLOOKUP($P5447,margin_ranges!$A$5:$D$10,4,FALSE)/100)</f>
        <v>0.29749999999999999</v>
      </c>
      <c r="T5447" s="6">
        <f>IF(A5447="placement",$J5447*MIN($Q5447,$S5447),"")</f>
        <v>2.0825</v>
      </c>
      <c r="U5447" s="6">
        <f>IF($A5447="placement",T5447,SUMIF($C$10:$C$6209,$C5447,$T$10:$T$6209))</f>
        <v>2.0825</v>
      </c>
      <c r="V5447" s="34">
        <f t="shared" si="257"/>
        <v>-1.0563380281690016E-2</v>
      </c>
      <c r="W5447" s="24"/>
      <c r="X5447" s="2" t="str">
        <f>IFERROR(MIN(VLOOKUP($W5447,margin_ranges!$A$5:$D$10,4,FALSE),$Q5447*100)/100,"")</f>
        <v/>
      </c>
      <c r="Y5447" s="6">
        <f t="shared" si="255"/>
        <v>2.0825</v>
      </c>
      <c r="Z5447" s="6">
        <f>IF($A5447="placement",Y5447,SUMIF($C$10:$C$6209,$C5447,$Y$10:$Y$6209))</f>
        <v>2.0825</v>
      </c>
      <c r="AA5447" s="29">
        <f t="shared" si="256"/>
        <v>-1.0563380281690016E-2</v>
      </c>
    </row>
    <row r="5448" spans="1:27" hidden="1" x14ac:dyDescent="0.3">
      <c r="A5448" s="8" t="s">
        <v>17</v>
      </c>
      <c r="B5448" s="8" t="s">
        <v>5672</v>
      </c>
      <c r="C5448" s="8" t="s">
        <v>5673</v>
      </c>
      <c r="D5448" s="8" t="s">
        <v>5680</v>
      </c>
      <c r="E5448" s="8" t="s">
        <v>5681</v>
      </c>
      <c r="F5448" s="29">
        <v>0.233059860224855</v>
      </c>
      <c r="G5448" s="29">
        <v>0</v>
      </c>
      <c r="H5448" s="30">
        <v>5.649</v>
      </c>
      <c r="I5448" s="30">
        <v>1.5324</v>
      </c>
      <c r="J5448" s="14">
        <v>12</v>
      </c>
      <c r="K5448" s="14">
        <v>3</v>
      </c>
      <c r="L5448" s="12">
        <v>0.27129999999999999</v>
      </c>
      <c r="M5448" s="7">
        <v>0.26077655</v>
      </c>
      <c r="N5448" s="31">
        <v>0.2</v>
      </c>
      <c r="O5448" s="14">
        <f>IFERROR(VLOOKUP($C5448,'site totals'!$J$2:$K$607,2,FALSE),1)</f>
        <v>81.050299999999993</v>
      </c>
      <c r="P5448" s="32" t="s">
        <v>161</v>
      </c>
      <c r="Q5448" s="12">
        <v>0.2330598602</v>
      </c>
      <c r="R5448" s="29">
        <v>0.35</v>
      </c>
      <c r="S5448" s="2">
        <f>IF($A5448="site","",VLOOKUP($P5448,margin_ranges!$A$5:$D$10,4,FALSE)/100)</f>
        <v>0.43</v>
      </c>
      <c r="T5448" s="6">
        <f>IF(A5448="placement",$J5448*MIN($Q5448,$S5448),"")</f>
        <v>2.7967183223999998</v>
      </c>
      <c r="U5448" s="6">
        <f>IF($A5448="placement",T5448,SUMIF($C$10:$C$6209,$C5448,$T$10:$T$6209))</f>
        <v>2.7967183223999998</v>
      </c>
      <c r="V5448" s="34">
        <f t="shared" si="257"/>
        <v>0.17990790738461526</v>
      </c>
      <c r="W5448" s="24"/>
      <c r="X5448" s="2" t="str">
        <f>IFERROR(MIN(VLOOKUP($W5448,margin_ranges!$A$5:$D$10,4,FALSE),$Q5448*100)/100,"")</f>
        <v/>
      </c>
      <c r="Y5448" s="6">
        <f t="shared" si="255"/>
        <v>2.7967183223999998</v>
      </c>
      <c r="Z5448" s="6">
        <f>IF($A5448="placement",Y5448,SUMIF($C$10:$C$6209,$C5448,$Y$10:$Y$6209))</f>
        <v>2.7967183223999998</v>
      </c>
      <c r="AA5448" s="29">
        <f t="shared" si="256"/>
        <v>0.17990790738461526</v>
      </c>
    </row>
    <row r="5449" spans="1:27" hidden="1" x14ac:dyDescent="0.3">
      <c r="A5449" s="8" t="s">
        <v>17</v>
      </c>
      <c r="B5449" s="8" t="s">
        <v>5672</v>
      </c>
      <c r="C5449" s="8" t="s">
        <v>5673</v>
      </c>
      <c r="D5449" s="8" t="s">
        <v>5678</v>
      </c>
      <c r="E5449" s="8" t="s">
        <v>5679</v>
      </c>
      <c r="F5449" s="29">
        <v>0.21623870442768001</v>
      </c>
      <c r="G5449" s="29">
        <v>0</v>
      </c>
      <c r="H5449" s="30">
        <v>8.0960000000000001</v>
      </c>
      <c r="I5449" s="30">
        <v>1.8301000000000001</v>
      </c>
      <c r="J5449" s="14">
        <v>35</v>
      </c>
      <c r="K5449" s="14">
        <v>7</v>
      </c>
      <c r="L5449" s="12">
        <v>0.22600000000000001</v>
      </c>
      <c r="M5449" s="7">
        <v>0.63794934000000003</v>
      </c>
      <c r="N5449" s="31">
        <v>0.5</v>
      </c>
      <c r="O5449" s="14">
        <f>IFERROR(VLOOKUP($C5449,'site totals'!$J$2:$K$607,2,FALSE),1)</f>
        <v>81.050299999999993</v>
      </c>
      <c r="P5449" s="32" t="s">
        <v>94</v>
      </c>
      <c r="Q5449" s="12">
        <v>0.21623870440000001</v>
      </c>
      <c r="R5449" s="29">
        <v>0.25</v>
      </c>
      <c r="S5449" s="2">
        <f>IF($A5449="site","",VLOOKUP($P5449,margin_ranges!$A$5:$D$10,4,FALSE)/100)</f>
        <v>0.19750000000000001</v>
      </c>
      <c r="T5449" s="6">
        <f>IF(A5449="placement",$J5449*MIN($Q5449,$S5449),"")</f>
        <v>6.9125000000000005</v>
      </c>
      <c r="U5449" s="6">
        <f>IF($A5449="placement",T5449,SUMIF($C$10:$C$6209,$C5449,$T$10:$T$6209))</f>
        <v>6.9125000000000005</v>
      </c>
      <c r="V5449" s="34">
        <f t="shared" si="257"/>
        <v>6.999999999999984E-2</v>
      </c>
      <c r="W5449" s="24"/>
      <c r="X5449" s="2" t="str">
        <f>IFERROR(MIN(VLOOKUP($W5449,margin_ranges!$A$5:$D$10,4,FALSE),$Q5449*100)/100,"")</f>
        <v/>
      </c>
      <c r="Y5449" s="6">
        <f t="shared" si="255"/>
        <v>6.9125000000000005</v>
      </c>
      <c r="Z5449" s="6">
        <f>IF($A5449="placement",Y5449,SUMIF($C$10:$C$6209,$C5449,$Y$10:$Y$6209))</f>
        <v>6.9125000000000005</v>
      </c>
      <c r="AA5449" s="29">
        <f t="shared" si="256"/>
        <v>6.999999999999984E-2</v>
      </c>
    </row>
    <row r="5450" spans="1:27" x14ac:dyDescent="0.3">
      <c r="A5450" s="16" t="s">
        <v>33</v>
      </c>
      <c r="B5450" s="16" t="s">
        <v>5672</v>
      </c>
      <c r="C5450" s="16" t="s">
        <v>5673</v>
      </c>
      <c r="D5450" s="8" t="s">
        <v>34</v>
      </c>
      <c r="E5450" s="16"/>
      <c r="F5450" s="17">
        <v>0.327440157531804</v>
      </c>
      <c r="G5450" s="17">
        <v>0</v>
      </c>
      <c r="H5450" s="36">
        <v>41.362099999999998</v>
      </c>
      <c r="I5450" s="36">
        <v>12.285399999999999</v>
      </c>
      <c r="J5450" s="22">
        <v>174</v>
      </c>
      <c r="K5450" s="22">
        <v>53</v>
      </c>
      <c r="L5450" s="18">
        <v>0.29699999999999999</v>
      </c>
      <c r="M5450" s="19">
        <v>0.47123363000000001</v>
      </c>
      <c r="N5450" s="20">
        <v>0.31267499999999998</v>
      </c>
      <c r="O5450" s="22">
        <f>IFERROR(VLOOKUP($C5450,'site totals'!$J$2:$K$607,2,FALSE),1)</f>
        <v>81.050299999999993</v>
      </c>
      <c r="P5450" s="21"/>
      <c r="Q5450" s="18">
        <v>0.33647562930000002</v>
      </c>
      <c r="R5450" s="17">
        <v>0.32740000000000002</v>
      </c>
      <c r="S5450" s="18" t="str">
        <f>IF($A5450="site","",VLOOKUP($P5450,margin_ranges!$A$5:$D$10,4,FALSE)/100)</f>
        <v/>
      </c>
      <c r="T5450" s="22" t="str">
        <f>IF(A5450="placement",$J5450*MIN($Q5450,$S5450),"")</f>
        <v/>
      </c>
      <c r="U5450" s="22">
        <f>IF($A5450="placement",T5450,SUMIF($C$10:$C$6209,$C5450,$T$10:$T$6209))</f>
        <v>54.370971245600003</v>
      </c>
      <c r="V5450" s="37">
        <f t="shared" si="257"/>
        <v>2.2187263991851891E-2</v>
      </c>
      <c r="W5450" s="38"/>
      <c r="X5450" s="18" t="str">
        <f>IFERROR(MIN(VLOOKUP($W5450,margin_ranges!$A$5:$D$10,4,FALSE),$Q5450*100)/100,"")</f>
        <v/>
      </c>
      <c r="Y5450" s="6" t="str">
        <f t="shared" si="255"/>
        <v/>
      </c>
      <c r="Z5450" s="6">
        <f>IF($A5450="placement",Y5450,SUMIF($C$10:$C$6209,$C5450,$Y$10:$Y$6209))</f>
        <v>54.370971245600003</v>
      </c>
      <c r="AA5450" s="17">
        <f t="shared" si="256"/>
        <v>2.2187263991851891E-2</v>
      </c>
    </row>
    <row r="5451" spans="1:27" hidden="1" x14ac:dyDescent="0.3">
      <c r="A5451" s="8" t="s">
        <v>17</v>
      </c>
      <c r="B5451" s="8" t="s">
        <v>6361</v>
      </c>
      <c r="C5451" s="8" t="s">
        <v>6362</v>
      </c>
      <c r="D5451" s="8" t="s">
        <v>6371</v>
      </c>
      <c r="E5451" s="8" t="s">
        <v>6372</v>
      </c>
      <c r="F5451" s="29">
        <v>0.28999999999999998</v>
      </c>
      <c r="G5451" s="29">
        <v>0</v>
      </c>
      <c r="H5451" s="30">
        <v>12.653700000000001</v>
      </c>
      <c r="I5451" s="30">
        <v>1.4811000000000001</v>
      </c>
      <c r="J5451" s="14">
        <v>24</v>
      </c>
      <c r="K5451" s="14">
        <v>6</v>
      </c>
      <c r="L5451" s="12">
        <v>0.11700000000000001</v>
      </c>
      <c r="M5451" s="7">
        <v>0.55062454999999999</v>
      </c>
      <c r="N5451" s="31">
        <v>0.13</v>
      </c>
      <c r="O5451" s="14">
        <f>IFERROR(VLOOKUP($C5451,'site totals'!$J$2:$K$607,2,FALSE),1)</f>
        <v>80.650400000000005</v>
      </c>
      <c r="P5451" s="32" t="s">
        <v>22</v>
      </c>
      <c r="Q5451" s="12">
        <v>0.7639044599</v>
      </c>
      <c r="R5451" s="29">
        <v>0.28999999999999998</v>
      </c>
      <c r="S5451" s="2">
        <f>IF($A5451="site","",VLOOKUP($P5451,margin_ranges!$A$5:$D$10,4,FALSE)/100)</f>
        <v>0.29749999999999999</v>
      </c>
      <c r="T5451" s="6">
        <f>IF(A5451="placement",$J5451*MIN($Q5451,$S5451),"")</f>
        <v>7.14</v>
      </c>
      <c r="U5451" s="6">
        <f>IF($A5451="placement",T5451,SUMIF($C$10:$C$6209,$C5451,$T$10:$T$6209))</f>
        <v>7.14</v>
      </c>
      <c r="V5451" s="34">
        <f t="shared" si="257"/>
        <v>-1.0563380281690127E-2</v>
      </c>
      <c r="W5451" s="24"/>
      <c r="X5451" s="2" t="str">
        <f>IFERROR(MIN(VLOOKUP($W5451,margin_ranges!$A$5:$D$10,4,FALSE),$Q5451*100)/100,"")</f>
        <v/>
      </c>
      <c r="Y5451" s="6">
        <f t="shared" si="255"/>
        <v>7.14</v>
      </c>
      <c r="Z5451" s="6">
        <f>IF($A5451="placement",Y5451,SUMIF($C$10:$C$6209,$C5451,$Y$10:$Y$6209))</f>
        <v>7.14</v>
      </c>
      <c r="AA5451" s="29">
        <f t="shared" si="256"/>
        <v>-1.0563380281690127E-2</v>
      </c>
    </row>
    <row r="5452" spans="1:27" hidden="1" x14ac:dyDescent="0.3">
      <c r="A5452" s="8" t="s">
        <v>17</v>
      </c>
      <c r="B5452" s="8" t="s">
        <v>6361</v>
      </c>
      <c r="C5452" s="8" t="s">
        <v>6362</v>
      </c>
      <c r="D5452" s="8" t="s">
        <v>6367</v>
      </c>
      <c r="E5452" s="8" t="s">
        <v>6368</v>
      </c>
      <c r="F5452" s="29">
        <v>0.28999999999999998</v>
      </c>
      <c r="G5452" s="29">
        <v>0</v>
      </c>
      <c r="H5452" s="30">
        <v>12.6907</v>
      </c>
      <c r="I5452" s="30">
        <v>1.4890000000000001</v>
      </c>
      <c r="J5452" s="14">
        <v>25</v>
      </c>
      <c r="K5452" s="14">
        <v>6</v>
      </c>
      <c r="L5452" s="12">
        <v>0.1173</v>
      </c>
      <c r="M5452" s="7">
        <v>0.56225654999999997</v>
      </c>
      <c r="N5452" s="31">
        <v>0.13</v>
      </c>
      <c r="O5452" s="14">
        <f>IFERROR(VLOOKUP($C5452,'site totals'!$J$2:$K$607,2,FALSE),1)</f>
        <v>80.650400000000005</v>
      </c>
      <c r="P5452" s="32" t="s">
        <v>22</v>
      </c>
      <c r="Q5452" s="12">
        <v>0.76878881990000003</v>
      </c>
      <c r="R5452" s="29">
        <v>0.28999999999999998</v>
      </c>
      <c r="S5452" s="2">
        <f>IF($A5452="site","",VLOOKUP($P5452,margin_ranges!$A$5:$D$10,4,FALSE)/100)</f>
        <v>0.29749999999999999</v>
      </c>
      <c r="T5452" s="6">
        <f>IF(A5452="placement",$J5452*MIN($Q5452,$S5452),"")</f>
        <v>7.4375</v>
      </c>
      <c r="U5452" s="6">
        <f>IF($A5452="placement",T5452,SUMIF($C$10:$C$6209,$C5452,$T$10:$T$6209))</f>
        <v>7.4375</v>
      </c>
      <c r="V5452" s="34">
        <f t="shared" si="257"/>
        <v>-1.0563380281690127E-2</v>
      </c>
      <c r="W5452" s="24"/>
      <c r="X5452" s="2" t="str">
        <f>IFERROR(MIN(VLOOKUP($W5452,margin_ranges!$A$5:$D$10,4,FALSE),$Q5452*100)/100,"")</f>
        <v/>
      </c>
      <c r="Y5452" s="6">
        <f t="shared" si="255"/>
        <v>7.4375</v>
      </c>
      <c r="Z5452" s="6">
        <f>IF($A5452="placement",Y5452,SUMIF($C$10:$C$6209,$C5452,$Y$10:$Y$6209))</f>
        <v>7.4375</v>
      </c>
      <c r="AA5452" s="17">
        <f t="shared" si="256"/>
        <v>-1.0563380281690127E-2</v>
      </c>
    </row>
    <row r="5453" spans="1:27" hidden="1" x14ac:dyDescent="0.3">
      <c r="A5453" s="8" t="s">
        <v>17</v>
      </c>
      <c r="B5453" s="8" t="s">
        <v>6361</v>
      </c>
      <c r="C5453" s="8" t="s">
        <v>6362</v>
      </c>
      <c r="D5453" s="8" t="s">
        <v>6373</v>
      </c>
      <c r="E5453" s="8" t="s">
        <v>6374</v>
      </c>
      <c r="F5453" s="29">
        <v>0.28999999999999898</v>
      </c>
      <c r="G5453" s="29">
        <v>0</v>
      </c>
      <c r="H5453" s="30">
        <v>12.6373</v>
      </c>
      <c r="I5453" s="30">
        <v>1.4764999999999999</v>
      </c>
      <c r="J5453" s="14">
        <v>25</v>
      </c>
      <c r="K5453" s="14">
        <v>6</v>
      </c>
      <c r="L5453" s="12">
        <v>0.1168</v>
      </c>
      <c r="M5453" s="7">
        <v>0.55544483</v>
      </c>
      <c r="N5453" s="31">
        <v>0.13</v>
      </c>
      <c r="O5453" s="14">
        <f>IFERROR(VLOOKUP($C5453,'site totals'!$J$2:$K$607,2,FALSE),1)</f>
        <v>80.650400000000005</v>
      </c>
      <c r="P5453" s="32" t="s">
        <v>22</v>
      </c>
      <c r="Q5453" s="12">
        <v>0.76595335139999998</v>
      </c>
      <c r="R5453" s="29">
        <v>0.28999999999999998</v>
      </c>
      <c r="S5453" s="2">
        <f>IF($A5453="site","",VLOOKUP($P5453,margin_ranges!$A$5:$D$10,4,FALSE)/100)</f>
        <v>0.29749999999999999</v>
      </c>
      <c r="T5453" s="6">
        <f>IF(A5453="placement",$J5453*MIN($Q5453,$S5453),"")</f>
        <v>7.4375</v>
      </c>
      <c r="U5453" s="6">
        <f>IF($A5453="placement",T5453,SUMIF($C$10:$C$6209,$C5453,$T$10:$T$6209))</f>
        <v>7.4375</v>
      </c>
      <c r="V5453" s="34">
        <f t="shared" si="257"/>
        <v>-1.0563380281690127E-2</v>
      </c>
      <c r="W5453" s="24"/>
      <c r="X5453" s="2" t="str">
        <f>IFERROR(MIN(VLOOKUP($W5453,margin_ranges!$A$5:$D$10,4,FALSE),$Q5453*100)/100,"")</f>
        <v/>
      </c>
      <c r="Y5453" s="6">
        <f t="shared" si="255"/>
        <v>7.4375</v>
      </c>
      <c r="Z5453" s="6">
        <f>IF($A5453="placement",Y5453,SUMIF($C$10:$C$6209,$C5453,$Y$10:$Y$6209))</f>
        <v>7.4375</v>
      </c>
      <c r="AA5453" s="29">
        <f t="shared" si="256"/>
        <v>-1.0563380281690127E-2</v>
      </c>
    </row>
    <row r="5454" spans="1:27" hidden="1" x14ac:dyDescent="0.3">
      <c r="A5454" s="8" t="s">
        <v>17</v>
      </c>
      <c r="B5454" s="8" t="s">
        <v>6361</v>
      </c>
      <c r="C5454" s="8" t="s">
        <v>6362</v>
      </c>
      <c r="D5454" s="8" t="s">
        <v>6363</v>
      </c>
      <c r="E5454" s="8" t="s">
        <v>6364</v>
      </c>
      <c r="F5454" s="29">
        <v>0.28999999999999998</v>
      </c>
      <c r="G5454" s="29">
        <v>0</v>
      </c>
      <c r="H5454" s="30">
        <v>12.6418</v>
      </c>
      <c r="I5454" s="30">
        <v>1.9496</v>
      </c>
      <c r="J5454" s="14">
        <v>27</v>
      </c>
      <c r="K5454" s="14">
        <v>7</v>
      </c>
      <c r="L5454" s="12">
        <v>0.1542</v>
      </c>
      <c r="M5454" s="7">
        <v>0.45772486000000001</v>
      </c>
      <c r="N5454" s="31">
        <v>0.13</v>
      </c>
      <c r="O5454" s="14">
        <f>IFERROR(VLOOKUP($C5454,'site totals'!$J$2:$K$607,2,FALSE),1)</f>
        <v>80.650400000000005</v>
      </c>
      <c r="P5454" s="32" t="s">
        <v>22</v>
      </c>
      <c r="Q5454" s="12">
        <v>0.71598658510000002</v>
      </c>
      <c r="R5454" s="29">
        <v>0.28999999999999998</v>
      </c>
      <c r="S5454" s="2">
        <f>IF($A5454="site","",VLOOKUP($P5454,margin_ranges!$A$5:$D$10,4,FALSE)/100)</f>
        <v>0.29749999999999999</v>
      </c>
      <c r="T5454" s="6">
        <f>IF(A5454="placement",$J5454*MIN($Q5454,$S5454),"")</f>
        <v>8.0324999999999989</v>
      </c>
      <c r="U5454" s="6">
        <f>IF($A5454="placement",T5454,SUMIF($C$10:$C$6209,$C5454,$T$10:$T$6209))</f>
        <v>8.0324999999999989</v>
      </c>
      <c r="V5454" s="34">
        <f t="shared" si="257"/>
        <v>-1.0563380281690016E-2</v>
      </c>
      <c r="W5454" s="24"/>
      <c r="X5454" s="2" t="str">
        <f>IFERROR(MIN(VLOOKUP($W5454,margin_ranges!$A$5:$D$10,4,FALSE),$Q5454*100)/100,"")</f>
        <v/>
      </c>
      <c r="Y5454" s="6">
        <f t="shared" si="255"/>
        <v>8.0324999999999989</v>
      </c>
      <c r="Z5454" s="6">
        <f>IF($A5454="placement",Y5454,SUMIF($C$10:$C$6209,$C5454,$Y$10:$Y$6209))</f>
        <v>8.0324999999999989</v>
      </c>
      <c r="AA5454" s="29">
        <f t="shared" si="256"/>
        <v>-1.0563380281690016E-2</v>
      </c>
    </row>
    <row r="5455" spans="1:27" hidden="1" x14ac:dyDescent="0.3">
      <c r="A5455" s="8" t="s">
        <v>17</v>
      </c>
      <c r="B5455" s="8" t="s">
        <v>6361</v>
      </c>
      <c r="C5455" s="8" t="s">
        <v>6362</v>
      </c>
      <c r="D5455" s="8" t="s">
        <v>6369</v>
      </c>
      <c r="E5455" s="8" t="s">
        <v>6370</v>
      </c>
      <c r="F5455" s="29">
        <v>0.34</v>
      </c>
      <c r="G5455" s="29">
        <v>0</v>
      </c>
      <c r="H5455" s="30">
        <v>9.8762000000000008</v>
      </c>
      <c r="I5455" s="30">
        <v>1.2847</v>
      </c>
      <c r="J5455" s="14">
        <v>17</v>
      </c>
      <c r="K5455" s="14">
        <v>5</v>
      </c>
      <c r="L5455" s="12">
        <v>0.13009999999999999</v>
      </c>
      <c r="M5455" s="7">
        <v>0.45268542000000001</v>
      </c>
      <c r="N5455" s="31">
        <v>0.1</v>
      </c>
      <c r="O5455" s="14">
        <f>IFERROR(VLOOKUP($C5455,'site totals'!$J$2:$K$607,2,FALSE),1)</f>
        <v>80.650400000000005</v>
      </c>
      <c r="P5455" s="32" t="s">
        <v>22</v>
      </c>
      <c r="Q5455" s="12">
        <v>0.77909604519999998</v>
      </c>
      <c r="R5455" s="29">
        <v>0.34</v>
      </c>
      <c r="S5455" s="2">
        <f>IF($A5455="site","",VLOOKUP($P5455,margin_ranges!$A$5:$D$10,4,FALSE)/100)</f>
        <v>0.29749999999999999</v>
      </c>
      <c r="T5455" s="6">
        <f>IF(A5455="placement",$J5455*MIN($Q5455,$S5455),"")</f>
        <v>5.0575000000000001</v>
      </c>
      <c r="U5455" s="6">
        <f>IF($A5455="placement",T5455,SUMIF($C$10:$C$6209,$C5455,$T$10:$T$6209))</f>
        <v>5.0575000000000001</v>
      </c>
      <c r="V5455" s="34">
        <f t="shared" si="257"/>
        <v>6.4393939393939448E-2</v>
      </c>
      <c r="W5455" s="24"/>
      <c r="X5455" s="2" t="str">
        <f>IFERROR(MIN(VLOOKUP($W5455,margin_ranges!$A$5:$D$10,4,FALSE),$Q5455*100)/100,"")</f>
        <v/>
      </c>
      <c r="Y5455" s="6">
        <f t="shared" si="255"/>
        <v>5.0575000000000001</v>
      </c>
      <c r="Z5455" s="6">
        <f>IF($A5455="placement",Y5455,SUMIF($C$10:$C$6209,$C5455,$Y$10:$Y$6209))</f>
        <v>5.0575000000000001</v>
      </c>
      <c r="AA5455" s="29">
        <f t="shared" si="256"/>
        <v>6.4393939393939448E-2</v>
      </c>
    </row>
    <row r="5456" spans="1:27" hidden="1" x14ac:dyDescent="0.3">
      <c r="A5456" s="8" t="s">
        <v>17</v>
      </c>
      <c r="B5456" s="8" t="s">
        <v>6361</v>
      </c>
      <c r="C5456" s="8" t="s">
        <v>6362</v>
      </c>
      <c r="D5456" s="8" t="s">
        <v>6375</v>
      </c>
      <c r="E5456" s="8" t="s">
        <v>6376</v>
      </c>
      <c r="F5456" s="29">
        <v>0.34</v>
      </c>
      <c r="G5456" s="29">
        <v>0</v>
      </c>
      <c r="H5456" s="30">
        <v>9.9036000000000008</v>
      </c>
      <c r="I5456" s="30">
        <v>1.0688</v>
      </c>
      <c r="J5456" s="14">
        <v>17</v>
      </c>
      <c r="K5456" s="14">
        <v>5</v>
      </c>
      <c r="L5456" s="12">
        <v>0.1079</v>
      </c>
      <c r="M5456" s="7">
        <v>0.52406602999999996</v>
      </c>
      <c r="N5456" s="31">
        <v>0.1</v>
      </c>
      <c r="O5456" s="14">
        <f>IFERROR(VLOOKUP($C5456,'site totals'!$J$2:$K$607,2,FALSE),1)</f>
        <v>80.650400000000005</v>
      </c>
      <c r="P5456" s="32" t="s">
        <v>22</v>
      </c>
      <c r="Q5456" s="12">
        <v>0.8091843501</v>
      </c>
      <c r="R5456" s="29">
        <v>0.34</v>
      </c>
      <c r="S5456" s="2">
        <f>IF($A5456="site","",VLOOKUP($P5456,margin_ranges!$A$5:$D$10,4,FALSE)/100)</f>
        <v>0.29749999999999999</v>
      </c>
      <c r="T5456" s="6">
        <f>IF(A5456="placement",$J5456*MIN($Q5456,$S5456),"")</f>
        <v>5.0575000000000001</v>
      </c>
      <c r="U5456" s="6">
        <f>IF($A5456="placement",T5456,SUMIF($C$10:$C$6209,$C5456,$T$10:$T$6209))</f>
        <v>5.0575000000000001</v>
      </c>
      <c r="V5456" s="34">
        <f t="shared" si="257"/>
        <v>6.4393939393939448E-2</v>
      </c>
      <c r="W5456" s="24"/>
      <c r="X5456" s="2" t="str">
        <f>IFERROR(MIN(VLOOKUP($W5456,margin_ranges!$A$5:$D$10,4,FALSE),$Q5456*100)/100,"")</f>
        <v/>
      </c>
      <c r="Y5456" s="6">
        <f t="shared" si="255"/>
        <v>5.0575000000000001</v>
      </c>
      <c r="Z5456" s="6">
        <f>IF($A5456="placement",Y5456,SUMIF($C$10:$C$6209,$C5456,$Y$10:$Y$6209))</f>
        <v>5.0575000000000001</v>
      </c>
      <c r="AA5456" s="29">
        <f t="shared" si="256"/>
        <v>6.4393939393939448E-2</v>
      </c>
    </row>
    <row r="5457" spans="1:27" hidden="1" x14ac:dyDescent="0.3">
      <c r="A5457" s="8" t="s">
        <v>17</v>
      </c>
      <c r="B5457" s="8" t="s">
        <v>6361</v>
      </c>
      <c r="C5457" s="8" t="s">
        <v>6362</v>
      </c>
      <c r="D5457" s="8" t="s">
        <v>6377</v>
      </c>
      <c r="E5457" s="8" t="s">
        <v>6378</v>
      </c>
      <c r="F5457" s="29">
        <v>0.34</v>
      </c>
      <c r="G5457" s="29">
        <v>0</v>
      </c>
      <c r="H5457" s="30">
        <v>9.9548000000000005</v>
      </c>
      <c r="I5457" s="30">
        <v>1.0925</v>
      </c>
      <c r="J5457" s="14">
        <v>18</v>
      </c>
      <c r="K5457" s="14">
        <v>5</v>
      </c>
      <c r="L5457" s="12">
        <v>0.10970000000000001</v>
      </c>
      <c r="M5457" s="7">
        <v>0.54135338</v>
      </c>
      <c r="N5457" s="31">
        <v>0.1</v>
      </c>
      <c r="O5457" s="14">
        <f>IFERROR(VLOOKUP($C5457,'site totals'!$J$2:$K$607,2,FALSE),1)</f>
        <v>80.650400000000005</v>
      </c>
      <c r="P5457" s="32" t="s">
        <v>22</v>
      </c>
      <c r="Q5457" s="12">
        <v>0.81527777779999999</v>
      </c>
      <c r="R5457" s="29">
        <v>0.34</v>
      </c>
      <c r="S5457" s="2">
        <f>IF($A5457="site","",VLOOKUP($P5457,margin_ranges!$A$5:$D$10,4,FALSE)/100)</f>
        <v>0.29749999999999999</v>
      </c>
      <c r="T5457" s="6">
        <f>IF(A5457="placement",$J5457*MIN($Q5457,$S5457),"")</f>
        <v>5.3549999999999995</v>
      </c>
      <c r="U5457" s="6">
        <f>IF($A5457="placement",T5457,SUMIF($C$10:$C$6209,$C5457,$T$10:$T$6209))</f>
        <v>5.3549999999999995</v>
      </c>
      <c r="V5457" s="34">
        <f t="shared" si="257"/>
        <v>6.4393939393939448E-2</v>
      </c>
      <c r="W5457" s="24"/>
      <c r="X5457" s="2" t="str">
        <f>IFERROR(MIN(VLOOKUP($W5457,margin_ranges!$A$5:$D$10,4,FALSE),$Q5457*100)/100,"")</f>
        <v/>
      </c>
      <c r="Y5457" s="6">
        <f t="shared" si="255"/>
        <v>5.3549999999999995</v>
      </c>
      <c r="Z5457" s="6">
        <f>IF($A5457="placement",Y5457,SUMIF($C$10:$C$6209,$C5457,$Y$10:$Y$6209))</f>
        <v>5.3549999999999995</v>
      </c>
      <c r="AA5457" s="29">
        <f t="shared" si="256"/>
        <v>6.4393939393939448E-2</v>
      </c>
    </row>
    <row r="5458" spans="1:27" hidden="1" x14ac:dyDescent="0.3">
      <c r="A5458" s="8" t="s">
        <v>17</v>
      </c>
      <c r="B5458" s="8" t="s">
        <v>6361</v>
      </c>
      <c r="C5458" s="8" t="s">
        <v>6362</v>
      </c>
      <c r="D5458" s="8" t="s">
        <v>6365</v>
      </c>
      <c r="E5458" s="8" t="s">
        <v>6366</v>
      </c>
      <c r="F5458" s="29">
        <v>0.33999999999999903</v>
      </c>
      <c r="G5458" s="29">
        <v>0</v>
      </c>
      <c r="H5458" s="30">
        <v>9.9855999999999998</v>
      </c>
      <c r="I5458" s="30">
        <v>1.3329</v>
      </c>
      <c r="J5458" s="14">
        <v>18</v>
      </c>
      <c r="K5458" s="14">
        <v>5</v>
      </c>
      <c r="L5458" s="12">
        <v>0.13350000000000001</v>
      </c>
      <c r="M5458" s="7">
        <v>0.45556269999999999</v>
      </c>
      <c r="N5458" s="31">
        <v>0.1</v>
      </c>
      <c r="O5458" s="14">
        <f>IFERROR(VLOOKUP($C5458,'site totals'!$J$2:$K$607,2,FALSE),1)</f>
        <v>80.650400000000005</v>
      </c>
      <c r="P5458" s="32" t="s">
        <v>22</v>
      </c>
      <c r="Q5458" s="12">
        <v>0.78049124790000002</v>
      </c>
      <c r="R5458" s="29">
        <v>0.34</v>
      </c>
      <c r="S5458" s="2">
        <f>IF($A5458="site","",VLOOKUP($P5458,margin_ranges!$A$5:$D$10,4,FALSE)/100)</f>
        <v>0.29749999999999999</v>
      </c>
      <c r="T5458" s="6">
        <f>IF(A5458="placement",$J5458*MIN($Q5458,$S5458),"")</f>
        <v>5.3549999999999995</v>
      </c>
      <c r="U5458" s="6">
        <f>IF($A5458="placement",T5458,SUMIF($C$10:$C$6209,$C5458,$T$10:$T$6209))</f>
        <v>5.3549999999999995</v>
      </c>
      <c r="V5458" s="34">
        <f t="shared" si="257"/>
        <v>6.4393939393939448E-2</v>
      </c>
      <c r="W5458" s="24"/>
      <c r="X5458" s="2" t="str">
        <f>IFERROR(MIN(VLOOKUP($W5458,margin_ranges!$A$5:$D$10,4,FALSE),$Q5458*100)/100,"")</f>
        <v/>
      </c>
      <c r="Y5458" s="6">
        <f t="shared" si="255"/>
        <v>5.3549999999999995</v>
      </c>
      <c r="Z5458" s="6">
        <f>IF($A5458="placement",Y5458,SUMIF($C$10:$C$6209,$C5458,$Y$10:$Y$6209))</f>
        <v>5.3549999999999995</v>
      </c>
      <c r="AA5458" s="29">
        <f t="shared" si="256"/>
        <v>6.4393939393939448E-2</v>
      </c>
    </row>
    <row r="5459" spans="1:27" x14ac:dyDescent="0.3">
      <c r="A5459" s="16" t="s">
        <v>33</v>
      </c>
      <c r="B5459" s="16" t="s">
        <v>6361</v>
      </c>
      <c r="C5459" s="16" t="s">
        <v>6362</v>
      </c>
      <c r="D5459" s="33" t="s">
        <v>34</v>
      </c>
      <c r="E5459" s="16"/>
      <c r="F5459" s="17">
        <v>0.30992932459107397</v>
      </c>
      <c r="G5459" s="17">
        <v>0</v>
      </c>
      <c r="H5459" s="36">
        <v>92.098500000000001</v>
      </c>
      <c r="I5459" s="36">
        <v>11.294499999999999</v>
      </c>
      <c r="J5459" s="22">
        <v>173</v>
      </c>
      <c r="K5459" s="22">
        <v>47</v>
      </c>
      <c r="L5459" s="18">
        <v>0.1226</v>
      </c>
      <c r="M5459" s="19">
        <v>0.51004850999999995</v>
      </c>
      <c r="N5459" s="20">
        <v>0.11730699999999999</v>
      </c>
      <c r="O5459" s="22">
        <f>IFERROR(VLOOKUP($C5459,'site totals'!$J$2:$K$607,2,FALSE),1)</f>
        <v>80.650400000000005</v>
      </c>
      <c r="P5459" s="21"/>
      <c r="Q5459" s="18">
        <v>0.77000814920000005</v>
      </c>
      <c r="R5459" s="17">
        <v>0.30990000000000001</v>
      </c>
      <c r="S5459" s="18" t="str">
        <f>IF($A5459="site","",VLOOKUP($P5459,margin_ranges!$A$5:$D$10,4,FALSE)/100)</f>
        <v/>
      </c>
      <c r="T5459" s="22" t="str">
        <f>IF(A5459="placement",$J5459*MIN($Q5459,$S5459),"")</f>
        <v/>
      </c>
      <c r="U5459" s="22">
        <f>IF($A5459="placement",T5459,SUMIF($C$10:$C$6209,$C5459,$T$10:$T$6209))</f>
        <v>50.872499999999988</v>
      </c>
      <c r="V5459" s="37">
        <f t="shared" si="257"/>
        <v>2.2952190057066613E-2</v>
      </c>
      <c r="W5459" s="38"/>
      <c r="X5459" s="18" t="str">
        <f>IFERROR(MIN(VLOOKUP($W5459,margin_ranges!$A$5:$D$10,4,FALSE),$Q5459*100)/100,"")</f>
        <v/>
      </c>
      <c r="Y5459" s="6" t="str">
        <f t="shared" si="255"/>
        <v/>
      </c>
      <c r="Z5459" s="6">
        <f>IF($A5459="placement",Y5459,SUMIF($C$10:$C$6209,$C5459,$Y$10:$Y$6209))</f>
        <v>50.872499999999988</v>
      </c>
      <c r="AA5459" s="17">
        <f t="shared" si="256"/>
        <v>2.2952190057066613E-2</v>
      </c>
    </row>
    <row r="5460" spans="1:27" hidden="1" x14ac:dyDescent="0.3">
      <c r="A5460" s="8" t="s">
        <v>17</v>
      </c>
      <c r="B5460" s="8" t="s">
        <v>10185</v>
      </c>
      <c r="C5460" s="8" t="s">
        <v>10186</v>
      </c>
      <c r="D5460" s="8" t="s">
        <v>10187</v>
      </c>
      <c r="E5460" s="8" t="s">
        <v>12313</v>
      </c>
      <c r="F5460" s="29">
        <v>0.34</v>
      </c>
      <c r="G5460" s="29">
        <v>0</v>
      </c>
      <c r="H5460" s="30">
        <v>191.3974</v>
      </c>
      <c r="I5460" s="30">
        <v>8.1234999999999999</v>
      </c>
      <c r="J5460" s="14">
        <v>171</v>
      </c>
      <c r="K5460" s="14">
        <v>51</v>
      </c>
      <c r="L5460" s="12">
        <v>4.24E-2</v>
      </c>
      <c r="M5460" s="7">
        <v>0.70369387000000005</v>
      </c>
      <c r="N5460" s="31">
        <v>0.35</v>
      </c>
      <c r="O5460" s="14">
        <f>IFERROR(VLOOKUP($C5460,'site totals'!$J$2:$K$607,2,FALSE),1)</f>
        <v>80.0304</v>
      </c>
      <c r="P5460" s="32" t="s">
        <v>22</v>
      </c>
      <c r="Q5460" s="12">
        <v>0.50262462760000004</v>
      </c>
      <c r="R5460" s="29">
        <v>0.34</v>
      </c>
      <c r="S5460" s="2">
        <f>IF($A5460="site","",VLOOKUP($P5460,margin_ranges!$A$5:$D$10,4,FALSE)/100)</f>
        <v>0.29749999999999999</v>
      </c>
      <c r="T5460" s="6">
        <f>IF(A5460="placement",$J5460*MIN($Q5460,$S5460),"")</f>
        <v>50.872499999999995</v>
      </c>
      <c r="U5460" s="6">
        <f>IF($A5460="placement",T5460,SUMIF($C$10:$C$6209,$C5460,$T$10:$T$6209))</f>
        <v>50.872499999999995</v>
      </c>
      <c r="V5460" s="34">
        <f t="shared" si="257"/>
        <v>6.4393939393939448E-2</v>
      </c>
      <c r="W5460" s="24"/>
      <c r="X5460" s="2" t="str">
        <f>IFERROR(MIN(VLOOKUP($W5460,margin_ranges!$A$5:$D$10,4,FALSE),$Q5460*100)/100,"")</f>
        <v/>
      </c>
      <c r="Y5460" s="6">
        <f t="shared" si="255"/>
        <v>50.872499999999995</v>
      </c>
      <c r="Z5460" s="6">
        <f>IF($A5460="placement",Y5460,SUMIF($C$10:$C$6209,$C5460,$Y$10:$Y$6209))</f>
        <v>50.872499999999995</v>
      </c>
      <c r="AA5460" s="29">
        <f t="shared" si="256"/>
        <v>6.4393939393939448E-2</v>
      </c>
    </row>
    <row r="5461" spans="1:27" x14ac:dyDescent="0.3">
      <c r="A5461" s="16" t="s">
        <v>33</v>
      </c>
      <c r="B5461" s="16" t="s">
        <v>10185</v>
      </c>
      <c r="C5461" s="16" t="s">
        <v>10186</v>
      </c>
      <c r="D5461" s="33" t="s">
        <v>34</v>
      </c>
      <c r="E5461" s="16"/>
      <c r="F5461" s="17">
        <v>0.34</v>
      </c>
      <c r="G5461" s="17">
        <v>0</v>
      </c>
      <c r="H5461" s="36">
        <v>191.39750000000001</v>
      </c>
      <c r="I5461" s="36">
        <v>8.1234999999999999</v>
      </c>
      <c r="J5461" s="22">
        <v>171</v>
      </c>
      <c r="K5461" s="22">
        <v>51</v>
      </c>
      <c r="L5461" s="18">
        <v>4.24E-2</v>
      </c>
      <c r="M5461" s="19">
        <v>0.70369387000000005</v>
      </c>
      <c r="N5461" s="20">
        <v>0.35</v>
      </c>
      <c r="O5461" s="22">
        <f>IFERROR(VLOOKUP($C5461,'site totals'!$J$2:$K$607,2,FALSE),1)</f>
        <v>80.0304</v>
      </c>
      <c r="P5461" s="21"/>
      <c r="Q5461" s="18">
        <v>0.50262462760000004</v>
      </c>
      <c r="R5461" s="17">
        <v>0.34</v>
      </c>
      <c r="S5461" s="18" t="str">
        <f>IF($A5461="site","",VLOOKUP($P5461,margin_ranges!$A$5:$D$10,4,FALSE)/100)</f>
        <v/>
      </c>
      <c r="T5461" s="22" t="str">
        <f>IF(A5461="placement",$J5461*MIN($Q5461,$S5461),"")</f>
        <v/>
      </c>
      <c r="U5461" s="22">
        <f>IF($A5461="placement",T5461,SUMIF($C$10:$C$6209,$C5461,$T$10:$T$6209))</f>
        <v>50.872499999999995</v>
      </c>
      <c r="V5461" s="37">
        <f t="shared" si="257"/>
        <v>6.4393939393939448E-2</v>
      </c>
      <c r="W5461" s="38"/>
      <c r="X5461" s="18" t="str">
        <f>IFERROR(MIN(VLOOKUP($W5461,margin_ranges!$A$5:$D$10,4,FALSE),$Q5461*100)/100,"")</f>
        <v/>
      </c>
      <c r="Y5461" s="6" t="str">
        <f t="shared" si="255"/>
        <v/>
      </c>
      <c r="Z5461" s="6">
        <f>IF($A5461="placement",Y5461,SUMIF($C$10:$C$6209,$C5461,$Y$10:$Y$6209))</f>
        <v>50.872499999999995</v>
      </c>
      <c r="AA5461" s="17">
        <f t="shared" si="256"/>
        <v>6.4393939393939448E-2</v>
      </c>
    </row>
    <row r="5462" spans="1:27" hidden="1" x14ac:dyDescent="0.3">
      <c r="A5462" s="8" t="s">
        <v>17</v>
      </c>
      <c r="B5462" s="8" t="s">
        <v>768</v>
      </c>
      <c r="C5462" s="8" t="s">
        <v>769</v>
      </c>
      <c r="D5462" s="8" t="s">
        <v>774</v>
      </c>
      <c r="E5462" s="8" t="s">
        <v>775</v>
      </c>
      <c r="F5462" s="29">
        <v>0.249999999999999</v>
      </c>
      <c r="G5462" s="29">
        <v>0</v>
      </c>
      <c r="H5462" s="30">
        <v>0.71789999999999998</v>
      </c>
      <c r="I5462" s="30">
        <v>0.21579999999999999</v>
      </c>
      <c r="J5462" s="14">
        <v>11</v>
      </c>
      <c r="K5462" s="14">
        <v>3</v>
      </c>
      <c r="L5462" s="12">
        <v>0.30059999999999998</v>
      </c>
      <c r="M5462" s="7">
        <v>1.62628269</v>
      </c>
      <c r="N5462" s="31">
        <v>1</v>
      </c>
      <c r="O5462" s="14">
        <f>IFERROR(VLOOKUP($C5462,'site totals'!$J$2:$K$607,2,FALSE),1)</f>
        <v>78.865600000000001</v>
      </c>
      <c r="P5462" s="32" t="s">
        <v>91</v>
      </c>
      <c r="Q5462" s="12">
        <v>0.38510075310000003</v>
      </c>
      <c r="R5462" s="29">
        <v>0.25</v>
      </c>
      <c r="S5462" s="2">
        <f>IF($A5462="site","",VLOOKUP($P5462,margin_ranges!$A$5:$D$10,4,FALSE)/100)</f>
        <v>0.29749999999999999</v>
      </c>
      <c r="T5462" s="6">
        <f>IF(A5462="placement",$J5462*MIN($Q5462,$S5462),"")</f>
        <v>3.2725</v>
      </c>
      <c r="U5462" s="6">
        <f>IF($A5462="placement",T5462,SUMIF($C$10:$C$6209,$C5462,$T$10:$T$6209))</f>
        <v>3.2725</v>
      </c>
      <c r="V5462" s="34">
        <f t="shared" si="257"/>
        <v>-6.3333333333333353E-2</v>
      </c>
      <c r="W5462" s="24"/>
      <c r="X5462" s="2" t="str">
        <f>IFERROR(MIN(VLOOKUP($W5462,margin_ranges!$A$5:$D$10,4,FALSE),$Q5462*100)/100,"")</f>
        <v/>
      </c>
      <c r="Y5462" s="6">
        <f t="shared" si="255"/>
        <v>3.2725</v>
      </c>
      <c r="Z5462" s="6">
        <f>IF($A5462="placement",Y5462,SUMIF($C$10:$C$6209,$C5462,$Y$10:$Y$6209))</f>
        <v>3.2725</v>
      </c>
      <c r="AA5462" s="29">
        <f t="shared" si="256"/>
        <v>-6.3333333333333353E-2</v>
      </c>
    </row>
    <row r="5463" spans="1:27" hidden="1" x14ac:dyDescent="0.3">
      <c r="A5463" s="8" t="s">
        <v>17</v>
      </c>
      <c r="B5463" s="8" t="s">
        <v>768</v>
      </c>
      <c r="C5463" s="8" t="s">
        <v>769</v>
      </c>
      <c r="D5463" s="8" t="s">
        <v>770</v>
      </c>
      <c r="E5463" s="8" t="s">
        <v>771</v>
      </c>
      <c r="F5463" s="29">
        <v>0.3</v>
      </c>
      <c r="G5463" s="29">
        <v>0</v>
      </c>
      <c r="H5463" s="30">
        <v>3.5356000000000001</v>
      </c>
      <c r="I5463" s="30">
        <v>1.3445</v>
      </c>
      <c r="J5463" s="14">
        <v>70</v>
      </c>
      <c r="K5463" s="14">
        <v>21</v>
      </c>
      <c r="L5463" s="12">
        <v>0.38030000000000003</v>
      </c>
      <c r="M5463" s="7">
        <v>1.7257079099999999</v>
      </c>
      <c r="N5463" s="31">
        <v>1</v>
      </c>
      <c r="O5463" s="14">
        <f>IFERROR(VLOOKUP($C5463,'site totals'!$J$2:$K$607,2,FALSE),1)</f>
        <v>78.865600000000001</v>
      </c>
      <c r="P5463" s="32" t="s">
        <v>91</v>
      </c>
      <c r="Q5463" s="12">
        <v>0.42052766060000002</v>
      </c>
      <c r="R5463" s="29">
        <v>0.3</v>
      </c>
      <c r="S5463" s="2">
        <f>IF($A5463="site","",VLOOKUP($P5463,margin_ranges!$A$5:$D$10,4,FALSE)/100)</f>
        <v>0.29749999999999999</v>
      </c>
      <c r="T5463" s="6">
        <f>IF(A5463="placement",$J5463*MIN($Q5463,$S5463),"")</f>
        <v>20.824999999999999</v>
      </c>
      <c r="U5463" s="6">
        <f>IF($A5463="placement",T5463,SUMIF($C$10:$C$6209,$C5463,$T$10:$T$6209))</f>
        <v>20.824999999999999</v>
      </c>
      <c r="V5463" s="34">
        <f t="shared" si="257"/>
        <v>3.5714285714285587E-3</v>
      </c>
      <c r="W5463" s="24"/>
      <c r="X5463" s="2" t="str">
        <f>IFERROR(MIN(VLOOKUP($W5463,margin_ranges!$A$5:$D$10,4,FALSE),$Q5463*100)/100,"")</f>
        <v/>
      </c>
      <c r="Y5463" s="6">
        <f t="shared" si="255"/>
        <v>20.824999999999999</v>
      </c>
      <c r="Z5463" s="6">
        <f>IF($A5463="placement",Y5463,SUMIF($C$10:$C$6209,$C5463,$Y$10:$Y$6209))</f>
        <v>20.824999999999999</v>
      </c>
      <c r="AA5463" s="29">
        <f t="shared" si="256"/>
        <v>3.5714285714285587E-3</v>
      </c>
    </row>
    <row r="5464" spans="1:27" hidden="1" x14ac:dyDescent="0.3">
      <c r="A5464" s="8" t="s">
        <v>17</v>
      </c>
      <c r="B5464" s="8" t="s">
        <v>768</v>
      </c>
      <c r="C5464" s="8" t="s">
        <v>769</v>
      </c>
      <c r="D5464" s="8" t="s">
        <v>772</v>
      </c>
      <c r="E5464" s="8" t="s">
        <v>773</v>
      </c>
      <c r="F5464" s="29">
        <v>0.3</v>
      </c>
      <c r="G5464" s="29">
        <v>0</v>
      </c>
      <c r="H5464" s="30">
        <v>2.4056000000000002</v>
      </c>
      <c r="I5464" s="30">
        <v>0.74629999999999996</v>
      </c>
      <c r="J5464" s="14">
        <v>39</v>
      </c>
      <c r="K5464" s="14">
        <v>12</v>
      </c>
      <c r="L5464" s="12">
        <v>0.31019999999999998</v>
      </c>
      <c r="M5464" s="7">
        <v>1.7229517599999999</v>
      </c>
      <c r="N5464" s="31">
        <v>1</v>
      </c>
      <c r="O5464" s="14">
        <f>IFERROR(VLOOKUP($C5464,'site totals'!$J$2:$K$607,2,FALSE),1)</f>
        <v>78.865600000000001</v>
      </c>
      <c r="P5464" s="32" t="s">
        <v>91</v>
      </c>
      <c r="Q5464" s="12">
        <v>0.41960069770000002</v>
      </c>
      <c r="R5464" s="29">
        <v>0.3</v>
      </c>
      <c r="S5464" s="2">
        <f>IF($A5464="site","",VLOOKUP($P5464,margin_ranges!$A$5:$D$10,4,FALSE)/100)</f>
        <v>0.29749999999999999</v>
      </c>
      <c r="T5464" s="6">
        <f>IF(A5464="placement",$J5464*MIN($Q5464,$S5464),"")</f>
        <v>11.602499999999999</v>
      </c>
      <c r="U5464" s="6">
        <f>IF($A5464="placement",T5464,SUMIF($C$10:$C$6209,$C5464,$T$10:$T$6209))</f>
        <v>11.602499999999999</v>
      </c>
      <c r="V5464" s="34">
        <f t="shared" si="257"/>
        <v>3.5714285714287808E-3</v>
      </c>
      <c r="W5464" s="24"/>
      <c r="X5464" s="2" t="str">
        <f>IFERROR(MIN(VLOOKUP($W5464,margin_ranges!$A$5:$D$10,4,FALSE),$Q5464*100)/100,"")</f>
        <v/>
      </c>
      <c r="Y5464" s="6">
        <f t="shared" si="255"/>
        <v>11.602499999999999</v>
      </c>
      <c r="Z5464" s="6">
        <f>IF($A5464="placement",Y5464,SUMIF($C$10:$C$6209,$C5464,$Y$10:$Y$6209))</f>
        <v>11.602499999999999</v>
      </c>
      <c r="AA5464" s="29">
        <f t="shared" si="256"/>
        <v>3.5714285714287808E-3</v>
      </c>
    </row>
    <row r="5465" spans="1:27" hidden="1" x14ac:dyDescent="0.3">
      <c r="A5465" s="8" t="s">
        <v>17</v>
      </c>
      <c r="B5465" s="8" t="s">
        <v>768</v>
      </c>
      <c r="C5465" s="8" t="s">
        <v>769</v>
      </c>
      <c r="D5465" s="8" t="s">
        <v>776</v>
      </c>
      <c r="E5465" s="8" t="s">
        <v>777</v>
      </c>
      <c r="F5465" s="29">
        <v>0.33</v>
      </c>
      <c r="G5465" s="29">
        <v>0</v>
      </c>
      <c r="H5465" s="30">
        <v>2.7250000000000001</v>
      </c>
      <c r="I5465" s="30">
        <v>1.0144</v>
      </c>
      <c r="J5465" s="14">
        <v>50</v>
      </c>
      <c r="K5465" s="14">
        <v>17</v>
      </c>
      <c r="L5465" s="12">
        <v>0.37219999999999998</v>
      </c>
      <c r="M5465" s="7">
        <v>1.6525737599999999</v>
      </c>
      <c r="N5465" s="31">
        <v>1</v>
      </c>
      <c r="O5465" s="14">
        <f>IFERROR(VLOOKUP($C5465,'site totals'!$J$2:$K$607,2,FALSE),1)</f>
        <v>78.865600000000001</v>
      </c>
      <c r="P5465" s="32" t="s">
        <v>91</v>
      </c>
      <c r="Q5465" s="12">
        <v>0.39488328890000002</v>
      </c>
      <c r="R5465" s="29">
        <v>0.33</v>
      </c>
      <c r="S5465" s="2">
        <f>IF($A5465="site","",VLOOKUP($P5465,margin_ranges!$A$5:$D$10,4,FALSE)/100)</f>
        <v>0.29749999999999999</v>
      </c>
      <c r="T5465" s="6">
        <f>IF(A5465="placement",$J5465*MIN($Q5465,$S5465),"")</f>
        <v>14.875</v>
      </c>
      <c r="U5465" s="6">
        <f>IF($A5465="placement",T5465,SUMIF($C$10:$C$6209,$C5465,$T$10:$T$6209))</f>
        <v>14.875</v>
      </c>
      <c r="V5465" s="34">
        <f t="shared" si="257"/>
        <v>4.8507462686567138E-2</v>
      </c>
      <c r="W5465" s="24"/>
      <c r="X5465" s="2" t="str">
        <f>IFERROR(MIN(VLOOKUP($W5465,margin_ranges!$A$5:$D$10,4,FALSE),$Q5465*100)/100,"")</f>
        <v/>
      </c>
      <c r="Y5465" s="6">
        <f t="shared" si="255"/>
        <v>14.875</v>
      </c>
      <c r="Z5465" s="6">
        <f>IF($A5465="placement",Y5465,SUMIF($C$10:$C$6209,$C5465,$Y$10:$Y$6209))</f>
        <v>14.875</v>
      </c>
      <c r="AA5465" s="29">
        <f t="shared" si="256"/>
        <v>4.8507462686567138E-2</v>
      </c>
    </row>
    <row r="5466" spans="1:27" x14ac:dyDescent="0.3">
      <c r="A5466" s="16" t="s">
        <v>33</v>
      </c>
      <c r="B5466" s="16" t="s">
        <v>768</v>
      </c>
      <c r="C5466" s="16" t="s">
        <v>769</v>
      </c>
      <c r="D5466" s="8" t="s">
        <v>34</v>
      </c>
      <c r="E5466" s="16"/>
      <c r="F5466" s="17">
        <v>0.305812369398064</v>
      </c>
      <c r="G5466" s="17">
        <v>0</v>
      </c>
      <c r="H5466" s="36">
        <v>9.3841999999999999</v>
      </c>
      <c r="I5466" s="36">
        <v>3.3209</v>
      </c>
      <c r="J5466" s="22">
        <v>169</v>
      </c>
      <c r="K5466" s="22">
        <v>52</v>
      </c>
      <c r="L5466" s="18">
        <v>0.35389999999999999</v>
      </c>
      <c r="M5466" s="19">
        <v>1.69628976</v>
      </c>
      <c r="N5466" s="20">
        <v>1</v>
      </c>
      <c r="O5466" s="22">
        <f>IFERROR(VLOOKUP($C5466,'site totals'!$J$2:$K$607,2,FALSE),1)</f>
        <v>78.865600000000001</v>
      </c>
      <c r="P5466" s="21"/>
      <c r="Q5466" s="18">
        <v>0.41047807920000001</v>
      </c>
      <c r="R5466" s="17">
        <v>0.30580000000000002</v>
      </c>
      <c r="S5466" s="18" t="str">
        <f>IF($A5466="site","",VLOOKUP($P5466,margin_ranges!$A$5:$D$10,4,FALSE)/100)</f>
        <v/>
      </c>
      <c r="T5466" s="22" t="str">
        <f>IF(A5466="placement",$J5466*MIN($Q5466,$S5466),"")</f>
        <v/>
      </c>
      <c r="U5466" s="22">
        <f>IF($A5466="placement",T5466,SUMIF($C$10:$C$6209,$C5466,$T$10:$T$6209))</f>
        <v>50.575000000000003</v>
      </c>
      <c r="V5466" s="37">
        <f t="shared" si="257"/>
        <v>9.4204047398649404E-3</v>
      </c>
      <c r="W5466" s="38"/>
      <c r="X5466" s="18" t="str">
        <f>IFERROR(MIN(VLOOKUP($W5466,margin_ranges!$A$5:$D$10,4,FALSE),$Q5466*100)/100,"")</f>
        <v/>
      </c>
      <c r="Y5466" s="6" t="str">
        <f t="shared" si="255"/>
        <v/>
      </c>
      <c r="Z5466" s="6">
        <f>IF($A5466="placement",Y5466,SUMIF($C$10:$C$6209,$C5466,$Y$10:$Y$6209))</f>
        <v>50.575000000000003</v>
      </c>
      <c r="AA5466" s="17">
        <f t="shared" si="256"/>
        <v>9.4204047398649404E-3</v>
      </c>
    </row>
    <row r="5467" spans="1:27" hidden="1" x14ac:dyDescent="0.3">
      <c r="A5467" s="8" t="s">
        <v>17</v>
      </c>
      <c r="B5467" s="8" t="s">
        <v>1602</v>
      </c>
      <c r="C5467" s="8" t="s">
        <v>1603</v>
      </c>
      <c r="D5467" s="8" t="s">
        <v>1606</v>
      </c>
      <c r="E5467" s="8" t="s">
        <v>1607</v>
      </c>
      <c r="F5467" s="29">
        <v>0.33999999999999903</v>
      </c>
      <c r="G5467" s="29">
        <v>0</v>
      </c>
      <c r="H5467" s="30">
        <v>4.9058999999999999</v>
      </c>
      <c r="I5467" s="30">
        <v>0.77329999999999999</v>
      </c>
      <c r="J5467" s="14">
        <v>23</v>
      </c>
      <c r="K5467" s="14">
        <v>7</v>
      </c>
      <c r="L5467" s="12">
        <v>0.15759999999999999</v>
      </c>
      <c r="M5467" s="7">
        <v>0.98492517999999996</v>
      </c>
      <c r="N5467" s="31">
        <v>0.2</v>
      </c>
      <c r="O5467" s="14">
        <f>IFERROR(VLOOKUP($C5467,'site totals'!$J$2:$K$607,2,FALSE),1)</f>
        <v>78.503600000000006</v>
      </c>
      <c r="P5467" s="32" t="s">
        <v>22</v>
      </c>
      <c r="Q5467" s="12">
        <v>0.79693889029999998</v>
      </c>
      <c r="R5467" s="29">
        <v>0.34</v>
      </c>
      <c r="S5467" s="2">
        <f>IF($A5467="site","",VLOOKUP($P5467,margin_ranges!$A$5:$D$10,4,FALSE)/100)</f>
        <v>0.29749999999999999</v>
      </c>
      <c r="T5467" s="6">
        <f>IF(A5467="placement",$J5467*MIN($Q5467,$S5467),"")</f>
        <v>6.8424999999999994</v>
      </c>
      <c r="U5467" s="6">
        <f>IF($A5467="placement",T5467,SUMIF($C$10:$C$6209,$C5467,$T$10:$T$6209))</f>
        <v>6.8424999999999994</v>
      </c>
      <c r="V5467" s="34">
        <f t="shared" si="257"/>
        <v>6.4393939393939448E-2</v>
      </c>
      <c r="W5467" s="24"/>
      <c r="X5467" s="2" t="str">
        <f>IFERROR(MIN(VLOOKUP($W5467,margin_ranges!$A$5:$D$10,4,FALSE),$Q5467*100)/100,"")</f>
        <v/>
      </c>
      <c r="Y5467" s="6">
        <f t="shared" si="255"/>
        <v>6.8424999999999994</v>
      </c>
      <c r="Z5467" s="6">
        <f>IF($A5467="placement",Y5467,SUMIF($C$10:$C$6209,$C5467,$Y$10:$Y$6209))</f>
        <v>6.8424999999999994</v>
      </c>
      <c r="AA5467" s="29">
        <f t="shared" si="256"/>
        <v>6.4393939393939448E-2</v>
      </c>
    </row>
    <row r="5468" spans="1:27" hidden="1" x14ac:dyDescent="0.3">
      <c r="A5468" s="8" t="s">
        <v>17</v>
      </c>
      <c r="B5468" s="8" t="s">
        <v>1602</v>
      </c>
      <c r="C5468" s="8" t="s">
        <v>1603</v>
      </c>
      <c r="D5468" s="8" t="s">
        <v>1608</v>
      </c>
      <c r="E5468" s="8" t="s">
        <v>1609</v>
      </c>
      <c r="F5468" s="29">
        <v>0.39</v>
      </c>
      <c r="G5468" s="29">
        <v>0</v>
      </c>
      <c r="H5468" s="30">
        <v>34.122399999999999</v>
      </c>
      <c r="I5468" s="30">
        <v>4.5829000000000004</v>
      </c>
      <c r="J5468" s="14">
        <v>119</v>
      </c>
      <c r="K5468" s="14">
        <v>43</v>
      </c>
      <c r="L5468" s="12">
        <v>0.1343</v>
      </c>
      <c r="M5468" s="7">
        <v>0.86880922999999999</v>
      </c>
      <c r="N5468" s="31">
        <v>0.2</v>
      </c>
      <c r="O5468" s="14">
        <f>IFERROR(VLOOKUP($C5468,'site totals'!$J$2:$K$607,2,FALSE),1)</f>
        <v>78.503600000000006</v>
      </c>
      <c r="P5468" s="32" t="s">
        <v>22</v>
      </c>
      <c r="Q5468" s="12">
        <v>0.76979986649999999</v>
      </c>
      <c r="R5468" s="29">
        <v>0.39</v>
      </c>
      <c r="S5468" s="2">
        <f>IF($A5468="site","",VLOOKUP($P5468,margin_ranges!$A$5:$D$10,4,FALSE)/100)</f>
        <v>0.29749999999999999</v>
      </c>
      <c r="T5468" s="6">
        <f>IF(A5468="placement",$J5468*MIN($Q5468,$S5468),"")</f>
        <v>35.402499999999996</v>
      </c>
      <c r="U5468" s="6">
        <f>IF($A5468="placement",T5468,SUMIF($C$10:$C$6209,$C5468,$T$10:$T$6209))</f>
        <v>35.402499999999996</v>
      </c>
      <c r="V5468" s="34">
        <f t="shared" si="257"/>
        <v>0.15163934426229497</v>
      </c>
      <c r="W5468" s="24"/>
      <c r="X5468" s="2" t="str">
        <f>IFERROR(MIN(VLOOKUP($W5468,margin_ranges!$A$5:$D$10,4,FALSE),$Q5468*100)/100,"")</f>
        <v/>
      </c>
      <c r="Y5468" s="6">
        <f t="shared" si="255"/>
        <v>35.402499999999996</v>
      </c>
      <c r="Z5468" s="6">
        <f>IF($A5468="placement",Y5468,SUMIF($C$10:$C$6209,$C5468,$Y$10:$Y$6209))</f>
        <v>35.402499999999996</v>
      </c>
      <c r="AA5468" s="17">
        <f t="shared" si="256"/>
        <v>0.15163934426229497</v>
      </c>
    </row>
    <row r="5469" spans="1:27" hidden="1" x14ac:dyDescent="0.3">
      <c r="A5469" s="8" t="s">
        <v>17</v>
      </c>
      <c r="B5469" s="8" t="s">
        <v>1602</v>
      </c>
      <c r="C5469" s="8" t="s">
        <v>1603</v>
      </c>
      <c r="D5469" s="8" t="s">
        <v>1604</v>
      </c>
      <c r="E5469" s="8" t="s">
        <v>1605</v>
      </c>
      <c r="F5469" s="29">
        <v>0.38999999999999901</v>
      </c>
      <c r="G5469" s="29">
        <v>0</v>
      </c>
      <c r="H5469" s="30">
        <v>11.7159</v>
      </c>
      <c r="I5469" s="30">
        <v>0.98050000000000004</v>
      </c>
      <c r="J5469" s="14">
        <v>26</v>
      </c>
      <c r="K5469" s="14">
        <v>9</v>
      </c>
      <c r="L5469" s="12">
        <v>8.3699999999999997E-2</v>
      </c>
      <c r="M5469" s="7">
        <v>0.88132876999999998</v>
      </c>
      <c r="N5469" s="31">
        <v>0.2</v>
      </c>
      <c r="O5469" s="14">
        <f>IFERROR(VLOOKUP($C5469,'site totals'!$J$2:$K$607,2,FALSE),1)</f>
        <v>78.503600000000006</v>
      </c>
      <c r="P5469" s="32" t="s">
        <v>22</v>
      </c>
      <c r="Q5469" s="12">
        <v>0.77306992890000004</v>
      </c>
      <c r="R5469" s="29">
        <v>0.39</v>
      </c>
      <c r="S5469" s="2">
        <f>IF($A5469="site","",VLOOKUP($P5469,margin_ranges!$A$5:$D$10,4,FALSE)/100)</f>
        <v>0.29749999999999999</v>
      </c>
      <c r="T5469" s="6">
        <f>IF(A5469="placement",$J5469*MIN($Q5469,$S5469),"")</f>
        <v>7.7349999999999994</v>
      </c>
      <c r="U5469" s="6">
        <f>IF($A5469="placement",T5469,SUMIF($C$10:$C$6209,$C5469,$T$10:$T$6209))</f>
        <v>7.7349999999999994</v>
      </c>
      <c r="V5469" s="34">
        <f t="shared" si="257"/>
        <v>0.15163934426229519</v>
      </c>
      <c r="W5469" s="24"/>
      <c r="X5469" s="2" t="str">
        <f>IFERROR(MIN(VLOOKUP($W5469,margin_ranges!$A$5:$D$10,4,FALSE),$Q5469*100)/100,"")</f>
        <v/>
      </c>
      <c r="Y5469" s="6">
        <f t="shared" si="255"/>
        <v>7.7349999999999994</v>
      </c>
      <c r="Z5469" s="6">
        <f>IF($A5469="placement",Y5469,SUMIF($C$10:$C$6209,$C5469,$Y$10:$Y$6209))</f>
        <v>7.7349999999999994</v>
      </c>
      <c r="AA5469" s="29">
        <f t="shared" si="256"/>
        <v>0.15163934426229519</v>
      </c>
    </row>
    <row r="5470" spans="1:27" x14ac:dyDescent="0.3">
      <c r="A5470" s="16" t="s">
        <v>33</v>
      </c>
      <c r="B5470" s="16" t="s">
        <v>1602</v>
      </c>
      <c r="C5470" s="16" t="s">
        <v>1603</v>
      </c>
      <c r="D5470" s="8" t="s">
        <v>34</v>
      </c>
      <c r="E5470" s="16"/>
      <c r="F5470" s="17">
        <v>0.38320871909058901</v>
      </c>
      <c r="G5470" s="17">
        <v>0</v>
      </c>
      <c r="H5470" s="36">
        <v>97.350800000000007</v>
      </c>
      <c r="I5470" s="36">
        <v>6.3365999999999998</v>
      </c>
      <c r="J5470" s="22">
        <v>168</v>
      </c>
      <c r="K5470" s="22">
        <v>59</v>
      </c>
      <c r="L5470" s="18">
        <v>6.5100000000000005E-2</v>
      </c>
      <c r="M5470" s="19">
        <v>0.88491653000000003</v>
      </c>
      <c r="N5470" s="20">
        <v>0.2</v>
      </c>
      <c r="O5470" s="22">
        <f>IFERROR(VLOOKUP($C5470,'site totals'!$J$2:$K$607,2,FALSE),1)</f>
        <v>78.503600000000006</v>
      </c>
      <c r="P5470" s="21"/>
      <c r="Q5470" s="18">
        <v>0.77398998259999996</v>
      </c>
      <c r="R5470" s="17">
        <v>0.38319999999999999</v>
      </c>
      <c r="S5470" s="18" t="str">
        <f>IF($A5470="site","",VLOOKUP($P5470,margin_ranges!$A$5:$D$10,4,FALSE)/100)</f>
        <v/>
      </c>
      <c r="T5470" s="22" t="str">
        <f>IF(A5470="placement",$J5470*MIN($Q5470,$S5470),"")</f>
        <v/>
      </c>
      <c r="U5470" s="22">
        <f>IF($A5470="placement",T5470,SUMIF($C$10:$C$6209,$C5470,$T$10:$T$6209))</f>
        <v>49.98</v>
      </c>
      <c r="V5470" s="37">
        <f t="shared" si="257"/>
        <v>0.13894293125810653</v>
      </c>
      <c r="W5470" s="38"/>
      <c r="X5470" s="18" t="str">
        <f>IFERROR(MIN(VLOOKUP($W5470,margin_ranges!$A$5:$D$10,4,FALSE),$Q5470*100)/100,"")</f>
        <v/>
      </c>
      <c r="Y5470" s="6" t="str">
        <f t="shared" si="255"/>
        <v/>
      </c>
      <c r="Z5470" s="6">
        <f>IF($A5470="placement",Y5470,SUMIF($C$10:$C$6209,$C5470,$Y$10:$Y$6209))</f>
        <v>49.98</v>
      </c>
      <c r="AA5470" s="17">
        <f t="shared" si="256"/>
        <v>0.13894293125810653</v>
      </c>
    </row>
    <row r="5471" spans="1:27" hidden="1" x14ac:dyDescent="0.3">
      <c r="A5471" s="8" t="s">
        <v>17</v>
      </c>
      <c r="B5471" s="8" t="s">
        <v>1592</v>
      </c>
      <c r="C5471" s="8" t="s">
        <v>1593</v>
      </c>
      <c r="D5471" s="8" t="s">
        <v>1598</v>
      </c>
      <c r="E5471" s="8" t="s">
        <v>1599</v>
      </c>
      <c r="F5471" s="29">
        <v>0.3</v>
      </c>
      <c r="G5471" s="29">
        <v>0</v>
      </c>
      <c r="H5471" s="30">
        <v>11.131399999999999</v>
      </c>
      <c r="I5471" s="30">
        <v>0.58730000000000004</v>
      </c>
      <c r="J5471" s="14">
        <v>10</v>
      </c>
      <c r="K5471" s="14">
        <v>3</v>
      </c>
      <c r="L5471" s="12">
        <v>5.28E-2</v>
      </c>
      <c r="M5471" s="7">
        <v>0.54760399000000004</v>
      </c>
      <c r="N5471" s="31">
        <v>0.15</v>
      </c>
      <c r="O5471" s="14">
        <f>IFERROR(VLOOKUP($C5471,'site totals'!$J$2:$K$607,2,FALSE),1)</f>
        <v>77.973200000000006</v>
      </c>
      <c r="P5471" s="32" t="s">
        <v>91</v>
      </c>
      <c r="Q5471" s="12">
        <v>0.72607942430000005</v>
      </c>
      <c r="R5471" s="29">
        <v>0.3</v>
      </c>
      <c r="S5471" s="2">
        <f>IF($A5471="site","",VLOOKUP($P5471,margin_ranges!$A$5:$D$10,4,FALSE)/100)</f>
        <v>0.29749999999999999</v>
      </c>
      <c r="T5471" s="6">
        <f>IF(A5471="placement",$J5471*MIN($Q5471,$S5471),"")</f>
        <v>2.9749999999999996</v>
      </c>
      <c r="U5471" s="6">
        <f>IF($A5471="placement",T5471,SUMIF($C$10:$C$6209,$C5471,$T$10:$T$6209))</f>
        <v>2.9749999999999996</v>
      </c>
      <c r="V5471" s="34">
        <f t="shared" si="257"/>
        <v>3.5714285714285587E-3</v>
      </c>
      <c r="W5471" s="24"/>
      <c r="X5471" s="2" t="str">
        <f>IFERROR(MIN(VLOOKUP($W5471,margin_ranges!$A$5:$D$10,4,FALSE),$Q5471*100)/100,"")</f>
        <v/>
      </c>
      <c r="Y5471" s="6">
        <f t="shared" si="255"/>
        <v>2.9749999999999996</v>
      </c>
      <c r="Z5471" s="6">
        <f>IF($A5471="placement",Y5471,SUMIF($C$10:$C$6209,$C5471,$Y$10:$Y$6209))</f>
        <v>2.9749999999999996</v>
      </c>
      <c r="AA5471" s="29">
        <f t="shared" si="256"/>
        <v>3.5714285714285587E-3</v>
      </c>
    </row>
    <row r="5472" spans="1:27" hidden="1" x14ac:dyDescent="0.3">
      <c r="A5472" s="8" t="s">
        <v>17</v>
      </c>
      <c r="B5472" s="8" t="s">
        <v>1592</v>
      </c>
      <c r="C5472" s="8" t="s">
        <v>1593</v>
      </c>
      <c r="D5472" s="8" t="s">
        <v>1594</v>
      </c>
      <c r="E5472" s="8" t="s">
        <v>1595</v>
      </c>
      <c r="F5472" s="29">
        <v>0.3</v>
      </c>
      <c r="G5472" s="29">
        <v>0</v>
      </c>
      <c r="H5472" s="30">
        <v>11.4368</v>
      </c>
      <c r="I5472" s="30">
        <v>2.8058000000000001</v>
      </c>
      <c r="J5472" s="14">
        <v>18</v>
      </c>
      <c r="K5472" s="14">
        <v>5</v>
      </c>
      <c r="L5472" s="12">
        <v>0.24529999999999999</v>
      </c>
      <c r="M5472" s="7">
        <v>0.20796823</v>
      </c>
      <c r="N5472" s="31">
        <v>0.03</v>
      </c>
      <c r="O5472" s="14">
        <f>IFERROR(VLOOKUP($C5472,'site totals'!$J$2:$K$607,2,FALSE),1)</f>
        <v>77.973200000000006</v>
      </c>
      <c r="P5472" s="32" t="s">
        <v>91</v>
      </c>
      <c r="Q5472" s="12">
        <v>0.8557471968</v>
      </c>
      <c r="R5472" s="29">
        <v>0.3</v>
      </c>
      <c r="S5472" s="2">
        <f>IF($A5472="site","",VLOOKUP($P5472,margin_ranges!$A$5:$D$10,4,FALSE)/100)</f>
        <v>0.29749999999999999</v>
      </c>
      <c r="T5472" s="6">
        <f>IF(A5472="placement",$J5472*MIN($Q5472,$S5472),"")</f>
        <v>5.3549999999999995</v>
      </c>
      <c r="U5472" s="6">
        <f>IF($A5472="placement",T5472,SUMIF($C$10:$C$6209,$C5472,$T$10:$T$6209))</f>
        <v>5.3549999999999995</v>
      </c>
      <c r="V5472" s="34">
        <f t="shared" si="257"/>
        <v>3.5714285714285587E-3</v>
      </c>
      <c r="W5472" s="24"/>
      <c r="X5472" s="2" t="str">
        <f>IFERROR(MIN(VLOOKUP($W5472,margin_ranges!$A$5:$D$10,4,FALSE),$Q5472*100)/100,"")</f>
        <v/>
      </c>
      <c r="Y5472" s="6">
        <f t="shared" ref="Y5472:Y5535" si="258">IF(A5472="placement",IF($X5472="",$T5472,$J5472*MIN($Q5472,$X5472)),"")</f>
        <v>5.3549999999999995</v>
      </c>
      <c r="Z5472" s="6">
        <f>IF($A5472="placement",Y5472,SUMIF($C$10:$C$6209,$C5472,$Y$10:$Y$6209))</f>
        <v>5.3549999999999995</v>
      </c>
      <c r="AA5472" s="29">
        <f t="shared" ref="AA5472:AA5535" si="259">($J5472-$Z5472)/($J5472*(1-$R5472))-1</f>
        <v>3.5714285714285587E-3</v>
      </c>
    </row>
    <row r="5473" spans="1:27" hidden="1" x14ac:dyDescent="0.3">
      <c r="A5473" s="8" t="s">
        <v>17</v>
      </c>
      <c r="B5473" s="8" t="s">
        <v>1592</v>
      </c>
      <c r="C5473" s="8" t="s">
        <v>1593</v>
      </c>
      <c r="D5473" s="8" t="s">
        <v>1600</v>
      </c>
      <c r="E5473" s="8" t="s">
        <v>1601</v>
      </c>
      <c r="F5473" s="29">
        <v>0.3</v>
      </c>
      <c r="G5473" s="29">
        <v>0</v>
      </c>
      <c r="H5473" s="30">
        <v>8.4254999999999995</v>
      </c>
      <c r="I5473" s="30">
        <v>2.2953000000000001</v>
      </c>
      <c r="J5473" s="14">
        <v>68</v>
      </c>
      <c r="K5473" s="14">
        <v>20</v>
      </c>
      <c r="L5473" s="12">
        <v>0.27239999999999998</v>
      </c>
      <c r="M5473" s="7">
        <v>0.98113212999999999</v>
      </c>
      <c r="N5473" s="31">
        <v>0.6</v>
      </c>
      <c r="O5473" s="14">
        <f>IFERROR(VLOOKUP($C5473,'site totals'!$J$2:$K$607,2,FALSE),1)</f>
        <v>77.973200000000006</v>
      </c>
      <c r="P5473" s="32" t="s">
        <v>91</v>
      </c>
      <c r="Q5473" s="12">
        <v>0.38846157510000001</v>
      </c>
      <c r="R5473" s="29">
        <v>0.3</v>
      </c>
      <c r="S5473" s="2">
        <f>IF($A5473="site","",VLOOKUP($P5473,margin_ranges!$A$5:$D$10,4,FALSE)/100)</f>
        <v>0.29749999999999999</v>
      </c>
      <c r="T5473" s="6">
        <f>IF(A5473="placement",$J5473*MIN($Q5473,$S5473),"")</f>
        <v>20.23</v>
      </c>
      <c r="U5473" s="6">
        <f>IF($A5473="placement",T5473,SUMIF($C$10:$C$6209,$C5473,$T$10:$T$6209))</f>
        <v>20.23</v>
      </c>
      <c r="V5473" s="34">
        <f t="shared" si="257"/>
        <v>3.5714285714285587E-3</v>
      </c>
      <c r="W5473" s="24"/>
      <c r="X5473" s="2" t="str">
        <f>IFERROR(MIN(VLOOKUP($W5473,margin_ranges!$A$5:$D$10,4,FALSE),$Q5473*100)/100,"")</f>
        <v/>
      </c>
      <c r="Y5473" s="6">
        <f t="shared" si="258"/>
        <v>20.23</v>
      </c>
      <c r="Z5473" s="6">
        <f>IF($A5473="placement",Y5473,SUMIF($C$10:$C$6209,$C5473,$Y$10:$Y$6209))</f>
        <v>20.23</v>
      </c>
      <c r="AA5473" s="29">
        <f t="shared" si="259"/>
        <v>3.5714285714285587E-3</v>
      </c>
    </row>
    <row r="5474" spans="1:27" hidden="1" x14ac:dyDescent="0.3">
      <c r="A5474" s="8" t="s">
        <v>17</v>
      </c>
      <c r="B5474" s="8" t="s">
        <v>1592</v>
      </c>
      <c r="C5474" s="8" t="s">
        <v>1593</v>
      </c>
      <c r="D5474" s="8" t="s">
        <v>1596</v>
      </c>
      <c r="E5474" s="8" t="s">
        <v>1597</v>
      </c>
      <c r="F5474" s="29">
        <v>0.34999999999999898</v>
      </c>
      <c r="G5474" s="29">
        <v>0</v>
      </c>
      <c r="H5474" s="30">
        <v>8.5403000000000002</v>
      </c>
      <c r="I5474" s="30">
        <v>2.4965999999999999</v>
      </c>
      <c r="J5474" s="14">
        <v>72</v>
      </c>
      <c r="K5474" s="14">
        <v>25</v>
      </c>
      <c r="L5474" s="12">
        <v>0.2923</v>
      </c>
      <c r="M5474" s="7">
        <v>0.96576733999999997</v>
      </c>
      <c r="N5474" s="31">
        <v>0.6</v>
      </c>
      <c r="O5474" s="14">
        <f>IFERROR(VLOOKUP($C5474,'site totals'!$J$2:$K$607,2,FALSE),1)</f>
        <v>77.973200000000006</v>
      </c>
      <c r="P5474" s="32" t="s">
        <v>91</v>
      </c>
      <c r="Q5474" s="12">
        <v>0.3787323547</v>
      </c>
      <c r="R5474" s="29">
        <v>0.35</v>
      </c>
      <c r="S5474" s="2">
        <f>IF($A5474="site","",VLOOKUP($P5474,margin_ranges!$A$5:$D$10,4,FALSE)/100)</f>
        <v>0.29749999999999999</v>
      </c>
      <c r="T5474" s="6">
        <f>IF(A5474="placement",$J5474*MIN($Q5474,$S5474),"")</f>
        <v>21.419999999999998</v>
      </c>
      <c r="U5474" s="6">
        <f>IF($A5474="placement",T5474,SUMIF($C$10:$C$6209,$C5474,$T$10:$T$6209))</f>
        <v>21.419999999999998</v>
      </c>
      <c r="V5474" s="34">
        <f t="shared" si="257"/>
        <v>8.0769230769230704E-2</v>
      </c>
      <c r="W5474" s="24"/>
      <c r="X5474" s="2" t="str">
        <f>IFERROR(MIN(VLOOKUP($W5474,margin_ranges!$A$5:$D$10,4,FALSE),$Q5474*100)/100,"")</f>
        <v/>
      </c>
      <c r="Y5474" s="6">
        <f t="shared" si="258"/>
        <v>21.419999999999998</v>
      </c>
      <c r="Z5474" s="6">
        <f>IF($A5474="placement",Y5474,SUMIF($C$10:$C$6209,$C5474,$Y$10:$Y$6209))</f>
        <v>21.419999999999998</v>
      </c>
      <c r="AA5474" s="29">
        <f t="shared" si="259"/>
        <v>8.0769230769230704E-2</v>
      </c>
    </row>
    <row r="5475" spans="1:27" x14ac:dyDescent="0.3">
      <c r="A5475" s="16" t="s">
        <v>33</v>
      </c>
      <c r="B5475" s="16" t="s">
        <v>1592</v>
      </c>
      <c r="C5475" s="16" t="s">
        <v>1593</v>
      </c>
      <c r="D5475" s="8" t="s">
        <v>34</v>
      </c>
      <c r="E5475" s="16"/>
      <c r="F5475" s="17">
        <v>0.32163377929852799</v>
      </c>
      <c r="G5475" s="17">
        <v>0</v>
      </c>
      <c r="H5475" s="36">
        <v>39.6188</v>
      </c>
      <c r="I5475" s="36">
        <v>8.1858000000000004</v>
      </c>
      <c r="J5475" s="22">
        <v>167</v>
      </c>
      <c r="K5475" s="22">
        <v>54</v>
      </c>
      <c r="L5475" s="18">
        <v>0.20660000000000001</v>
      </c>
      <c r="M5475" s="19">
        <v>0.68038847999999996</v>
      </c>
      <c r="N5475" s="20">
        <v>0.372471</v>
      </c>
      <c r="O5475" s="22">
        <f>IFERROR(VLOOKUP($C5475,'site totals'!$J$2:$K$607,2,FALSE),1)</f>
        <v>77.973200000000006</v>
      </c>
      <c r="P5475" s="21"/>
      <c r="Q5475" s="18">
        <v>0.45256127660000001</v>
      </c>
      <c r="R5475" s="17">
        <v>0.3216</v>
      </c>
      <c r="S5475" s="18" t="str">
        <f>IF($A5475="site","",VLOOKUP($P5475,margin_ranges!$A$5:$D$10,4,FALSE)/100)</f>
        <v/>
      </c>
      <c r="T5475" s="22" t="str">
        <f>IF(A5475="placement",$J5475*MIN($Q5475,$S5475),"")</f>
        <v/>
      </c>
      <c r="U5475" s="22">
        <f>IF($A5475="placement",T5475,SUMIF($C$10:$C$6209,$C5475,$T$10:$T$6209))</f>
        <v>49.98</v>
      </c>
      <c r="V5475" s="37">
        <f t="shared" si="257"/>
        <v>3.2898824991526521E-2</v>
      </c>
      <c r="W5475" s="38"/>
      <c r="X5475" s="18" t="str">
        <f>IFERROR(MIN(VLOOKUP($W5475,margin_ranges!$A$5:$D$10,4,FALSE),$Q5475*100)/100,"")</f>
        <v/>
      </c>
      <c r="Y5475" s="6" t="str">
        <f t="shared" si="258"/>
        <v/>
      </c>
      <c r="Z5475" s="6">
        <f>IF($A5475="placement",Y5475,SUMIF($C$10:$C$6209,$C5475,$Y$10:$Y$6209))</f>
        <v>49.98</v>
      </c>
      <c r="AA5475" s="17">
        <f t="shared" si="259"/>
        <v>3.2898824991526521E-2</v>
      </c>
    </row>
    <row r="5476" spans="1:27" hidden="1" x14ac:dyDescent="0.3">
      <c r="A5476" s="8" t="s">
        <v>17</v>
      </c>
      <c r="B5476" s="8" t="s">
        <v>147</v>
      </c>
      <c r="C5476" s="8" t="s">
        <v>148</v>
      </c>
      <c r="D5476" s="8" t="s">
        <v>151</v>
      </c>
      <c r="E5476" s="8" t="s">
        <v>152</v>
      </c>
      <c r="F5476" s="29">
        <v>0.25</v>
      </c>
      <c r="G5476" s="29">
        <v>0</v>
      </c>
      <c r="H5476" s="30">
        <v>2.1444000000000001</v>
      </c>
      <c r="I5476" s="30">
        <v>0.53190000000000004</v>
      </c>
      <c r="J5476" s="14">
        <v>29</v>
      </c>
      <c r="K5476" s="14">
        <v>7</v>
      </c>
      <c r="L5476" s="12">
        <v>0.24809999999999999</v>
      </c>
      <c r="M5476" s="7">
        <v>1.83185175</v>
      </c>
      <c r="N5476" s="31">
        <v>1.3</v>
      </c>
      <c r="O5476" s="14">
        <f>IFERROR(VLOOKUP($C5476,'site totals'!$J$2:$K$607,2,FALSE),1)</f>
        <v>77.569400000000002</v>
      </c>
      <c r="P5476" s="32" t="s">
        <v>91</v>
      </c>
      <c r="Q5476" s="12">
        <v>0.2903355862</v>
      </c>
      <c r="R5476" s="29">
        <v>0.25</v>
      </c>
      <c r="S5476" s="2">
        <f>IF($A5476="site","",VLOOKUP($P5476,margin_ranges!$A$5:$D$10,4,FALSE)/100)</f>
        <v>0.29749999999999999</v>
      </c>
      <c r="T5476" s="6">
        <f>IF(A5476="placement",$J5476*MIN($Q5476,$S5476),"")</f>
        <v>8.4197319997999998</v>
      </c>
      <c r="U5476" s="6">
        <f>IF($A5476="placement",T5476,SUMIF($C$10:$C$6209,$C5476,$T$10:$T$6209))</f>
        <v>8.4197319997999998</v>
      </c>
      <c r="V5476" s="34">
        <f t="shared" si="257"/>
        <v>-5.3780781599999994E-2</v>
      </c>
      <c r="W5476" s="24"/>
      <c r="X5476" s="2" t="str">
        <f>IFERROR(MIN(VLOOKUP($W5476,margin_ranges!$A$5:$D$10,4,FALSE),$Q5476*100)/100,"")</f>
        <v/>
      </c>
      <c r="Y5476" s="6">
        <f t="shared" si="258"/>
        <v>8.4197319997999998</v>
      </c>
      <c r="Z5476" s="6">
        <f>IF($A5476="placement",Y5476,SUMIF($C$10:$C$6209,$C5476,$Y$10:$Y$6209))</f>
        <v>8.4197319997999998</v>
      </c>
      <c r="AA5476" s="29">
        <f t="shared" si="259"/>
        <v>-5.3780781599999994E-2</v>
      </c>
    </row>
    <row r="5477" spans="1:27" hidden="1" x14ac:dyDescent="0.3">
      <c r="A5477" s="8" t="s">
        <v>17</v>
      </c>
      <c r="B5477" s="8" t="s">
        <v>147</v>
      </c>
      <c r="C5477" s="8" t="s">
        <v>148</v>
      </c>
      <c r="D5477" s="8" t="s">
        <v>149</v>
      </c>
      <c r="E5477" s="8" t="s">
        <v>150</v>
      </c>
      <c r="F5477" s="29">
        <v>0.24310477136279501</v>
      </c>
      <c r="G5477" s="29">
        <v>0</v>
      </c>
      <c r="H5477" s="30">
        <v>11.4602</v>
      </c>
      <c r="I5477" s="30">
        <v>2.3954</v>
      </c>
      <c r="J5477" s="14">
        <v>123</v>
      </c>
      <c r="K5477" s="14">
        <v>29</v>
      </c>
      <c r="L5477" s="12">
        <v>0.20899999999999999</v>
      </c>
      <c r="M5477" s="7">
        <v>1.7175428699999999</v>
      </c>
      <c r="N5477" s="31">
        <v>1.3</v>
      </c>
      <c r="O5477" s="14">
        <f>IFERROR(VLOOKUP($C5477,'site totals'!$J$2:$K$607,2,FALSE),1)</f>
        <v>77.569400000000002</v>
      </c>
      <c r="P5477" s="32" t="s">
        <v>91</v>
      </c>
      <c r="Q5477" s="12">
        <v>0.2431047714</v>
      </c>
      <c r="R5477" s="29">
        <v>0.25</v>
      </c>
      <c r="S5477" s="2">
        <f>IF($A5477="site","",VLOOKUP($P5477,margin_ranges!$A$5:$D$10,4,FALSE)/100)</f>
        <v>0.29749999999999999</v>
      </c>
      <c r="T5477" s="6">
        <f>IF(A5477="placement",$J5477*MIN($Q5477,$S5477),"")</f>
        <v>29.901886882199999</v>
      </c>
      <c r="U5477" s="6">
        <f>IF($A5477="placement",T5477,SUMIF($C$10:$C$6209,$C5477,$T$10:$T$6209))</f>
        <v>29.901886882199999</v>
      </c>
      <c r="V5477" s="34">
        <f t="shared" si="257"/>
        <v>9.1936381333332928E-3</v>
      </c>
      <c r="W5477" s="24"/>
      <c r="X5477" s="2" t="str">
        <f>IFERROR(MIN(VLOOKUP($W5477,margin_ranges!$A$5:$D$10,4,FALSE),$Q5477*100)/100,"")</f>
        <v/>
      </c>
      <c r="Y5477" s="6">
        <f t="shared" si="258"/>
        <v>29.901886882199999</v>
      </c>
      <c r="Z5477" s="6">
        <f>IF($A5477="placement",Y5477,SUMIF($C$10:$C$6209,$C5477,$Y$10:$Y$6209))</f>
        <v>29.901886882199999</v>
      </c>
      <c r="AA5477" s="29">
        <f t="shared" si="259"/>
        <v>9.1936381333332928E-3</v>
      </c>
    </row>
    <row r="5478" spans="1:27" x14ac:dyDescent="0.3">
      <c r="A5478" s="16" t="s">
        <v>33</v>
      </c>
      <c r="B5478" s="16" t="s">
        <v>147</v>
      </c>
      <c r="C5478" s="16" t="s">
        <v>148</v>
      </c>
      <c r="D5478" s="8" t="s">
        <v>34</v>
      </c>
      <c r="E5478" s="16"/>
      <c r="F5478" s="17">
        <v>0.24845106446614201</v>
      </c>
      <c r="G5478" s="17">
        <v>0</v>
      </c>
      <c r="H5478" s="36">
        <v>20.778500000000001</v>
      </c>
      <c r="I5478" s="36">
        <v>3.2031000000000001</v>
      </c>
      <c r="J5478" s="22">
        <v>166</v>
      </c>
      <c r="K5478" s="22">
        <v>40</v>
      </c>
      <c r="L5478" s="18">
        <v>0.1542</v>
      </c>
      <c r="M5478" s="19">
        <v>1.72976095</v>
      </c>
      <c r="N5478" s="20">
        <v>1.3</v>
      </c>
      <c r="O5478" s="22">
        <f>IFERROR(VLOOKUP($C5478,'site totals'!$J$2:$K$607,2,FALSE),1)</f>
        <v>77.569400000000002</v>
      </c>
      <c r="P5478" s="21"/>
      <c r="Q5478" s="18">
        <v>0.24845106450000001</v>
      </c>
      <c r="R5478" s="17">
        <v>0.25</v>
      </c>
      <c r="S5478" s="18" t="str">
        <f>IF($A5478="site","",VLOOKUP($P5478,margin_ranges!$A$5:$D$10,4,FALSE)/100)</f>
        <v/>
      </c>
      <c r="T5478" s="22" t="str">
        <f>IF(A5478="placement",$J5478*MIN($Q5478,$S5478),"")</f>
        <v/>
      </c>
      <c r="U5478" s="22">
        <f>IF($A5478="placement",T5478,SUMIF($C$10:$C$6209,$C5478,$T$10:$T$6209))</f>
        <v>38.321618881999996</v>
      </c>
      <c r="V5478" s="37">
        <f t="shared" si="257"/>
        <v>2.5529165606425819E-2</v>
      </c>
      <c r="W5478" s="38"/>
      <c r="X5478" s="18" t="str">
        <f>IFERROR(MIN(VLOOKUP($W5478,margin_ranges!$A$5:$D$10,4,FALSE),$Q5478*100)/100,"")</f>
        <v/>
      </c>
      <c r="Y5478" s="6" t="str">
        <f t="shared" si="258"/>
        <v/>
      </c>
      <c r="Z5478" s="6">
        <f>IF($A5478="placement",Y5478,SUMIF($C$10:$C$6209,$C5478,$Y$10:$Y$6209))</f>
        <v>38.321618881999996</v>
      </c>
      <c r="AA5478" s="17">
        <f t="shared" si="259"/>
        <v>2.5529165606425819E-2</v>
      </c>
    </row>
    <row r="5479" spans="1:27" hidden="1" x14ac:dyDescent="0.3">
      <c r="A5479" s="8" t="s">
        <v>17</v>
      </c>
      <c r="B5479" s="8" t="s">
        <v>9941</v>
      </c>
      <c r="C5479" s="8" t="s">
        <v>9942</v>
      </c>
      <c r="D5479" s="8" t="s">
        <v>9945</v>
      </c>
      <c r="E5479" s="8" t="s">
        <v>9946</v>
      </c>
      <c r="F5479" s="29">
        <v>0.34</v>
      </c>
      <c r="G5479" s="29">
        <v>0</v>
      </c>
      <c r="H5479" s="30">
        <v>8.3391000000000002</v>
      </c>
      <c r="I5479" s="30">
        <v>4.3978000000000002</v>
      </c>
      <c r="J5479" s="14">
        <v>61</v>
      </c>
      <c r="K5479" s="14">
        <v>19</v>
      </c>
      <c r="L5479" s="12">
        <v>0.52739999999999998</v>
      </c>
      <c r="M5479" s="7">
        <v>0.46208643999999999</v>
      </c>
      <c r="N5479" s="31">
        <v>0.3</v>
      </c>
      <c r="O5479" s="14">
        <f>IFERROR(VLOOKUP($C5479,'site totals'!$J$2:$K$607,2,FALSE),1)</f>
        <v>76.812899999999999</v>
      </c>
      <c r="P5479" s="32" t="s">
        <v>22</v>
      </c>
      <c r="Q5479" s="12">
        <v>0.35077082059999998</v>
      </c>
      <c r="R5479" s="29">
        <v>0.34</v>
      </c>
      <c r="S5479" s="2">
        <f>IF($A5479="site","",VLOOKUP($P5479,margin_ranges!$A$5:$D$10,4,FALSE)/100)</f>
        <v>0.29749999999999999</v>
      </c>
      <c r="T5479" s="6">
        <f>IF(A5479="placement",$J5479*MIN($Q5479,$S5479),"")</f>
        <v>18.147500000000001</v>
      </c>
      <c r="U5479" s="6">
        <f>IF($A5479="placement",T5479,SUMIF($C$10:$C$6209,$C5479,$T$10:$T$6209))</f>
        <v>18.147500000000001</v>
      </c>
      <c r="V5479" s="34">
        <f t="shared" ref="V5479:V5542" si="260">($J5479-$U5479)/($J5479*(1-$R5479))-1</f>
        <v>6.4393939393939448E-2</v>
      </c>
      <c r="W5479" s="24"/>
      <c r="X5479" s="2" t="str">
        <f>IFERROR(MIN(VLOOKUP($W5479,margin_ranges!$A$5:$D$10,4,FALSE),$Q5479*100)/100,"")</f>
        <v/>
      </c>
      <c r="Y5479" s="6">
        <f t="shared" si="258"/>
        <v>18.147500000000001</v>
      </c>
      <c r="Z5479" s="6">
        <f>IF($A5479="placement",Y5479,SUMIF($C$10:$C$6209,$C5479,$Y$10:$Y$6209))</f>
        <v>18.147500000000001</v>
      </c>
      <c r="AA5479" s="29">
        <f t="shared" si="259"/>
        <v>6.4393939393939448E-2</v>
      </c>
    </row>
    <row r="5480" spans="1:27" hidden="1" x14ac:dyDescent="0.3">
      <c r="A5480" s="8" t="s">
        <v>17</v>
      </c>
      <c r="B5480" s="8" t="s">
        <v>9941</v>
      </c>
      <c r="C5480" s="8" t="s">
        <v>9942</v>
      </c>
      <c r="D5480" s="8" t="s">
        <v>9943</v>
      </c>
      <c r="E5480" s="8" t="s">
        <v>9944</v>
      </c>
      <c r="F5480" s="29">
        <v>0.33999999999999903</v>
      </c>
      <c r="G5480" s="29">
        <v>0</v>
      </c>
      <c r="H5480" s="30">
        <v>11.673400000000001</v>
      </c>
      <c r="I5480" s="30">
        <v>6.5124000000000004</v>
      </c>
      <c r="J5480" s="14">
        <v>104</v>
      </c>
      <c r="K5480" s="14">
        <v>32</v>
      </c>
      <c r="L5480" s="12">
        <v>0.55789999999999995</v>
      </c>
      <c r="M5480" s="7">
        <v>0.53044398999999998</v>
      </c>
      <c r="N5480" s="31">
        <v>0.3</v>
      </c>
      <c r="O5480" s="14">
        <f>IFERROR(VLOOKUP($C5480,'site totals'!$J$2:$K$607,2,FALSE),1)</f>
        <v>76.812899999999999</v>
      </c>
      <c r="P5480" s="32" t="s">
        <v>22</v>
      </c>
      <c r="Q5480" s="12">
        <v>0.43443604270000002</v>
      </c>
      <c r="R5480" s="29">
        <v>0.34</v>
      </c>
      <c r="S5480" s="2">
        <f>IF($A5480="site","",VLOOKUP($P5480,margin_ranges!$A$5:$D$10,4,FALSE)/100)</f>
        <v>0.29749999999999999</v>
      </c>
      <c r="T5480" s="6">
        <f>IF(A5480="placement",$J5480*MIN($Q5480,$S5480),"")</f>
        <v>30.939999999999998</v>
      </c>
      <c r="U5480" s="6">
        <f>IF($A5480="placement",T5480,SUMIF($C$10:$C$6209,$C5480,$T$10:$T$6209))</f>
        <v>30.939999999999998</v>
      </c>
      <c r="V5480" s="34">
        <f t="shared" si="260"/>
        <v>6.439393939393967E-2</v>
      </c>
      <c r="W5480" s="24"/>
      <c r="X5480" s="2" t="str">
        <f>IFERROR(MIN(VLOOKUP($W5480,margin_ranges!$A$5:$D$10,4,FALSE),$Q5480*100)/100,"")</f>
        <v/>
      </c>
      <c r="Y5480" s="6">
        <f t="shared" si="258"/>
        <v>30.939999999999998</v>
      </c>
      <c r="Z5480" s="6">
        <f>IF($A5480="placement",Y5480,SUMIF($C$10:$C$6209,$C5480,$Y$10:$Y$6209))</f>
        <v>30.939999999999998</v>
      </c>
      <c r="AA5480" s="29">
        <f t="shared" si="259"/>
        <v>6.439393939393967E-2</v>
      </c>
    </row>
    <row r="5481" spans="1:27" x14ac:dyDescent="0.3">
      <c r="A5481" s="16" t="s">
        <v>33</v>
      </c>
      <c r="B5481" s="16" t="s">
        <v>9941</v>
      </c>
      <c r="C5481" s="16" t="s">
        <v>9942</v>
      </c>
      <c r="D5481" s="8" t="s">
        <v>34</v>
      </c>
      <c r="E5481" s="16"/>
      <c r="F5481" s="17">
        <v>0.33999999999999903</v>
      </c>
      <c r="G5481" s="17">
        <v>0</v>
      </c>
      <c r="H5481" s="36">
        <v>20.012599999999999</v>
      </c>
      <c r="I5481" s="36">
        <v>10.9102</v>
      </c>
      <c r="J5481" s="22">
        <v>165</v>
      </c>
      <c r="K5481" s="22">
        <v>51</v>
      </c>
      <c r="L5481" s="18">
        <v>0.54520000000000002</v>
      </c>
      <c r="M5481" s="19">
        <v>0.50288982000000004</v>
      </c>
      <c r="N5481" s="20">
        <v>0.3</v>
      </c>
      <c r="O5481" s="22">
        <f>IFERROR(VLOOKUP($C5481,'site totals'!$J$2:$K$607,2,FALSE),1)</f>
        <v>76.812899999999999</v>
      </c>
      <c r="P5481" s="21"/>
      <c r="Q5481" s="18">
        <v>0.40344785840000003</v>
      </c>
      <c r="R5481" s="17">
        <v>0.34</v>
      </c>
      <c r="S5481" s="18" t="str">
        <f>IF($A5481="site","",VLOOKUP($P5481,margin_ranges!$A$5:$D$10,4,FALSE)/100)</f>
        <v/>
      </c>
      <c r="T5481" s="22" t="str">
        <f>IF(A5481="placement",$J5481*MIN($Q5481,$S5481),"")</f>
        <v/>
      </c>
      <c r="U5481" s="22">
        <f>IF($A5481="placement",T5481,SUMIF($C$10:$C$6209,$C5481,$T$10:$T$6209))</f>
        <v>49.087499999999999</v>
      </c>
      <c r="V5481" s="37">
        <f t="shared" si="260"/>
        <v>6.4393939393939448E-2</v>
      </c>
      <c r="W5481" s="38"/>
      <c r="X5481" s="18" t="str">
        <f>IFERROR(MIN(VLOOKUP($W5481,margin_ranges!$A$5:$D$10,4,FALSE),$Q5481*100)/100,"")</f>
        <v/>
      </c>
      <c r="Y5481" s="6" t="str">
        <f t="shared" si="258"/>
        <v/>
      </c>
      <c r="Z5481" s="6">
        <f>IF($A5481="placement",Y5481,SUMIF($C$10:$C$6209,$C5481,$Y$10:$Y$6209))</f>
        <v>49.087499999999999</v>
      </c>
      <c r="AA5481" s="17">
        <f t="shared" si="259"/>
        <v>6.4393939393939448E-2</v>
      </c>
    </row>
    <row r="5482" spans="1:27" hidden="1" x14ac:dyDescent="0.3">
      <c r="A5482" s="8" t="s">
        <v>17</v>
      </c>
      <c r="B5482" s="8" t="s">
        <v>11532</v>
      </c>
      <c r="C5482" s="8" t="s">
        <v>11533</v>
      </c>
      <c r="D5482" s="8" t="s">
        <v>11534</v>
      </c>
      <c r="E5482" s="8" t="s">
        <v>11535</v>
      </c>
      <c r="F5482" s="29">
        <v>0.20997882329809101</v>
      </c>
      <c r="G5482" s="29">
        <v>0</v>
      </c>
      <c r="H5482" s="30">
        <v>28.371600000000001</v>
      </c>
      <c r="I5482" s="30">
        <v>2.1238000000000001</v>
      </c>
      <c r="J5482" s="14">
        <v>161</v>
      </c>
      <c r="K5482" s="14">
        <v>34</v>
      </c>
      <c r="L5482" s="12">
        <v>7.4899999999999994E-2</v>
      </c>
      <c r="M5482" s="7">
        <v>2.5315777100000001</v>
      </c>
      <c r="N5482" s="31">
        <v>2</v>
      </c>
      <c r="O5482" s="14">
        <f>IFERROR(VLOOKUP($C5482,'site totals'!$J$2:$K$607,2,FALSE),1)</f>
        <v>76.231800000000007</v>
      </c>
      <c r="P5482" s="32" t="s">
        <v>91</v>
      </c>
      <c r="Q5482" s="12">
        <v>0.20997882330000001</v>
      </c>
      <c r="R5482" s="29">
        <v>0.25</v>
      </c>
      <c r="S5482" s="2">
        <f>IF($A5482="site","",VLOOKUP($P5482,margin_ranges!$A$5:$D$10,4,FALSE)/100)</f>
        <v>0.29749999999999999</v>
      </c>
      <c r="T5482" s="6">
        <f>IF(A5482="placement",$J5482*MIN($Q5482,$S5482),"")</f>
        <v>33.806590551299998</v>
      </c>
      <c r="U5482" s="6">
        <f>IF($A5482="placement",T5482,SUMIF($C$10:$C$6209,$C5482,$T$10:$T$6209))</f>
        <v>33.806590551299998</v>
      </c>
      <c r="V5482" s="34">
        <f t="shared" si="260"/>
        <v>5.3361568933333325E-2</v>
      </c>
      <c r="W5482" s="24"/>
      <c r="X5482" s="2" t="str">
        <f>IFERROR(MIN(VLOOKUP($W5482,margin_ranges!$A$5:$D$10,4,FALSE),$Q5482*100)/100,"")</f>
        <v/>
      </c>
      <c r="Y5482" s="6">
        <f t="shared" si="258"/>
        <v>33.806590551299998</v>
      </c>
      <c r="Z5482" s="6">
        <f>IF($A5482="placement",Y5482,SUMIF($C$10:$C$6209,$C5482,$Y$10:$Y$6209))</f>
        <v>33.806590551299998</v>
      </c>
      <c r="AA5482" s="17">
        <f t="shared" si="259"/>
        <v>5.3361568933333325E-2</v>
      </c>
    </row>
    <row r="5483" spans="1:27" x14ac:dyDescent="0.3">
      <c r="A5483" s="16" t="s">
        <v>33</v>
      </c>
      <c r="B5483" s="16" t="s">
        <v>11532</v>
      </c>
      <c r="C5483" s="16" t="s">
        <v>11533</v>
      </c>
      <c r="D5483" s="8" t="s">
        <v>34</v>
      </c>
      <c r="E5483" s="16"/>
      <c r="F5483" s="17">
        <v>0.21287980468780701</v>
      </c>
      <c r="G5483" s="17">
        <v>0</v>
      </c>
      <c r="H5483" s="36">
        <v>55.420999999999999</v>
      </c>
      <c r="I5483" s="36">
        <v>2.1878000000000002</v>
      </c>
      <c r="J5483" s="22">
        <v>163</v>
      </c>
      <c r="K5483" s="22">
        <v>34</v>
      </c>
      <c r="L5483" s="18">
        <v>3.95E-2</v>
      </c>
      <c r="M5483" s="19">
        <v>2.4888765500000001</v>
      </c>
      <c r="N5483" s="20">
        <v>1.9590449999999999</v>
      </c>
      <c r="O5483" s="22">
        <f>IFERROR(VLOOKUP($C5483,'site totals'!$J$2:$K$607,2,FALSE),1)</f>
        <v>76.231800000000007</v>
      </c>
      <c r="P5483" s="21"/>
      <c r="Q5483" s="18">
        <v>0.21287980470000001</v>
      </c>
      <c r="R5483" s="17">
        <v>0.25</v>
      </c>
      <c r="S5483" s="18" t="str">
        <f>IF($A5483="site","",VLOOKUP($P5483,margin_ranges!$A$5:$D$10,4,FALSE)/100)</f>
        <v/>
      </c>
      <c r="T5483" s="22" t="str">
        <f>IF(A5483="placement",$J5483*MIN($Q5483,$S5483),"")</f>
        <v/>
      </c>
      <c r="U5483" s="22">
        <f>IF($A5483="placement",T5483,SUMIF($C$10:$C$6209,$C5483,$T$10:$T$6209))</f>
        <v>33.806590551299998</v>
      </c>
      <c r="V5483" s="37">
        <f t="shared" si="260"/>
        <v>5.679680530633946E-2</v>
      </c>
      <c r="W5483" s="38"/>
      <c r="X5483" s="18" t="str">
        <f>IFERROR(MIN(VLOOKUP($W5483,margin_ranges!$A$5:$D$10,4,FALSE),$Q5483*100)/100,"")</f>
        <v/>
      </c>
      <c r="Y5483" s="6" t="str">
        <f t="shared" si="258"/>
        <v/>
      </c>
      <c r="Z5483" s="6">
        <f>IF($A5483="placement",Y5483,SUMIF($C$10:$C$6209,$C5483,$Y$10:$Y$6209))</f>
        <v>33.806590551299998</v>
      </c>
      <c r="AA5483" s="17">
        <f t="shared" si="259"/>
        <v>5.679680530633946E-2</v>
      </c>
    </row>
    <row r="5484" spans="1:27" hidden="1" x14ac:dyDescent="0.3">
      <c r="A5484" s="8" t="s">
        <v>17</v>
      </c>
      <c r="B5484" s="8" t="s">
        <v>12064</v>
      </c>
      <c r="C5484" s="8" t="s">
        <v>12065</v>
      </c>
      <c r="D5484" s="8" t="s">
        <v>12066</v>
      </c>
      <c r="E5484" s="8" t="s">
        <v>12067</v>
      </c>
      <c r="F5484" s="29">
        <v>0.25</v>
      </c>
      <c r="G5484" s="29">
        <v>1</v>
      </c>
      <c r="H5484" s="30">
        <v>16.416899999999998</v>
      </c>
      <c r="I5484" s="30">
        <v>2.2734000000000001</v>
      </c>
      <c r="J5484" s="14">
        <v>104</v>
      </c>
      <c r="K5484" s="14">
        <v>26</v>
      </c>
      <c r="L5484" s="12">
        <v>0.13850000000000001</v>
      </c>
      <c r="M5484" s="7">
        <v>1.5182455100000001</v>
      </c>
      <c r="N5484" s="31">
        <v>1</v>
      </c>
      <c r="O5484" s="14">
        <f>IFERROR(VLOOKUP($C5484,'site totals'!$J$2:$K$607,2,FALSE),1)</f>
        <v>75.442800000000005</v>
      </c>
      <c r="P5484" s="32" t="s">
        <v>22</v>
      </c>
      <c r="Q5484" s="12">
        <v>0.34134499969999998</v>
      </c>
      <c r="R5484" s="29">
        <v>0.25</v>
      </c>
      <c r="S5484" s="2">
        <f>IF($A5484="site","",VLOOKUP($P5484,margin_ranges!$A$5:$D$10,4,FALSE)/100)</f>
        <v>0.29749999999999999</v>
      </c>
      <c r="T5484" s="6">
        <f>IF(A5484="placement",$J5484*MIN($Q5484,$S5484),"")</f>
        <v>30.939999999999998</v>
      </c>
      <c r="U5484" s="6">
        <f>IF($A5484="placement",T5484,SUMIF($C$10:$C$6209,$C5484,$T$10:$T$6209))</f>
        <v>30.939999999999998</v>
      </c>
      <c r="V5484" s="34">
        <f t="shared" si="260"/>
        <v>-6.3333333333333353E-2</v>
      </c>
      <c r="W5484" s="24"/>
      <c r="X5484" s="2" t="str">
        <f>IFERROR(MIN(VLOOKUP($W5484,margin_ranges!$A$5:$D$10,4,FALSE),$Q5484*100)/100,"")</f>
        <v/>
      </c>
      <c r="Y5484" s="6">
        <f t="shared" si="258"/>
        <v>30.939999999999998</v>
      </c>
      <c r="Z5484" s="6">
        <f>IF($A5484="placement",Y5484,SUMIF($C$10:$C$6209,$C5484,$Y$10:$Y$6209))</f>
        <v>30.939999999999998</v>
      </c>
      <c r="AA5484" s="17">
        <f t="shared" si="259"/>
        <v>-6.3333333333333353E-2</v>
      </c>
    </row>
    <row r="5485" spans="1:27" hidden="1" x14ac:dyDescent="0.3">
      <c r="A5485" s="8" t="s">
        <v>17</v>
      </c>
      <c r="B5485" s="8" t="s">
        <v>12064</v>
      </c>
      <c r="C5485" s="8" t="s">
        <v>12065</v>
      </c>
      <c r="D5485" s="8" t="s">
        <v>12068</v>
      </c>
      <c r="E5485" s="8" t="s">
        <v>12069</v>
      </c>
      <c r="F5485" s="29">
        <v>0.25</v>
      </c>
      <c r="G5485" s="29">
        <v>0</v>
      </c>
      <c r="H5485" s="30">
        <v>7.5811000000000002</v>
      </c>
      <c r="I5485" s="30">
        <v>1.3181</v>
      </c>
      <c r="J5485" s="14">
        <v>58</v>
      </c>
      <c r="K5485" s="14">
        <v>15</v>
      </c>
      <c r="L5485" s="12">
        <v>0.1739</v>
      </c>
      <c r="M5485" s="7">
        <v>1.4696867899999999</v>
      </c>
      <c r="N5485" s="31">
        <v>1</v>
      </c>
      <c r="O5485" s="14">
        <f>IFERROR(VLOOKUP($C5485,'site totals'!$J$2:$K$607,2,FALSE),1)</f>
        <v>75.442800000000005</v>
      </c>
      <c r="P5485" s="32" t="s">
        <v>22</v>
      </c>
      <c r="Q5485" s="12">
        <v>0.31958291550000001</v>
      </c>
      <c r="R5485" s="29">
        <v>0.25</v>
      </c>
      <c r="S5485" s="2">
        <f>IF($A5485="site","",VLOOKUP($P5485,margin_ranges!$A$5:$D$10,4,FALSE)/100)</f>
        <v>0.29749999999999999</v>
      </c>
      <c r="T5485" s="6">
        <f>IF(A5485="placement",$J5485*MIN($Q5485,$S5485),"")</f>
        <v>17.254999999999999</v>
      </c>
      <c r="U5485" s="6">
        <f>IF($A5485="placement",T5485,SUMIF($C$10:$C$6209,$C5485,$T$10:$T$6209))</f>
        <v>17.254999999999999</v>
      </c>
      <c r="V5485" s="34">
        <f t="shared" si="260"/>
        <v>-6.3333333333333242E-2</v>
      </c>
      <c r="W5485" s="24"/>
      <c r="X5485" s="2" t="str">
        <f>IFERROR(MIN(VLOOKUP($W5485,margin_ranges!$A$5:$D$10,4,FALSE),$Q5485*100)/100,"")</f>
        <v/>
      </c>
      <c r="Y5485" s="6">
        <f t="shared" si="258"/>
        <v>17.254999999999999</v>
      </c>
      <c r="Z5485" s="6">
        <f>IF($A5485="placement",Y5485,SUMIF($C$10:$C$6209,$C5485,$Y$10:$Y$6209))</f>
        <v>17.254999999999999</v>
      </c>
      <c r="AA5485" s="29">
        <f t="shared" si="259"/>
        <v>-6.3333333333333242E-2</v>
      </c>
    </row>
    <row r="5486" spans="1:27" x14ac:dyDescent="0.3">
      <c r="A5486" s="16" t="s">
        <v>33</v>
      </c>
      <c r="B5486" s="16" t="s">
        <v>12064</v>
      </c>
      <c r="C5486" s="16" t="s">
        <v>12065</v>
      </c>
      <c r="D5486" s="8" t="s">
        <v>34</v>
      </c>
      <c r="E5486" s="16"/>
      <c r="F5486" s="17">
        <v>0.25</v>
      </c>
      <c r="G5486" s="17">
        <v>0.64050114999999996</v>
      </c>
      <c r="H5486" s="36">
        <v>23.998000000000001</v>
      </c>
      <c r="I5486" s="36">
        <v>3.5914999999999999</v>
      </c>
      <c r="J5486" s="22">
        <v>162</v>
      </c>
      <c r="K5486" s="22">
        <v>40</v>
      </c>
      <c r="L5486" s="18">
        <v>0.1497</v>
      </c>
      <c r="M5486" s="19">
        <v>1.5004236200000001</v>
      </c>
      <c r="N5486" s="20">
        <v>1</v>
      </c>
      <c r="O5486" s="22">
        <f>IFERROR(VLOOKUP($C5486,'site totals'!$J$2:$K$607,2,FALSE),1)</f>
        <v>75.442800000000005</v>
      </c>
      <c r="P5486" s="21"/>
      <c r="Q5486" s="18">
        <v>0.3335215554</v>
      </c>
      <c r="R5486" s="17">
        <v>0.25</v>
      </c>
      <c r="S5486" s="18" t="str">
        <f>IF($A5486="site","",VLOOKUP($P5486,margin_ranges!$A$5:$D$10,4,FALSE)/100)</f>
        <v/>
      </c>
      <c r="T5486" s="22" t="str">
        <f>IF(A5486="placement",$J5486*MIN($Q5486,$S5486),"")</f>
        <v/>
      </c>
      <c r="U5486" s="22">
        <f>IF($A5486="placement",T5486,SUMIF($C$10:$C$6209,$C5486,$T$10:$T$6209))</f>
        <v>48.194999999999993</v>
      </c>
      <c r="V5486" s="37">
        <f t="shared" si="260"/>
        <v>-6.3333333333333242E-2</v>
      </c>
      <c r="W5486" s="38"/>
      <c r="X5486" s="18" t="str">
        <f>IFERROR(MIN(VLOOKUP($W5486,margin_ranges!$A$5:$D$10,4,FALSE),$Q5486*100)/100,"")</f>
        <v/>
      </c>
      <c r="Y5486" s="6" t="str">
        <f t="shared" si="258"/>
        <v/>
      </c>
      <c r="Z5486" s="6">
        <f>IF($A5486="placement",Y5486,SUMIF($C$10:$C$6209,$C5486,$Y$10:$Y$6209))</f>
        <v>48.194999999999993</v>
      </c>
      <c r="AA5486" s="17">
        <f t="shared" si="259"/>
        <v>-6.3333333333333242E-2</v>
      </c>
    </row>
    <row r="5487" spans="1:27" hidden="1" x14ac:dyDescent="0.3">
      <c r="A5487" s="8" t="s">
        <v>17</v>
      </c>
      <c r="B5487" s="8" t="s">
        <v>11522</v>
      </c>
      <c r="C5487" s="8" t="s">
        <v>11523</v>
      </c>
      <c r="D5487" s="8" t="s">
        <v>11526</v>
      </c>
      <c r="E5487" s="8" t="s">
        <v>11527</v>
      </c>
      <c r="F5487" s="29">
        <v>0.52</v>
      </c>
      <c r="G5487" s="29">
        <v>0</v>
      </c>
      <c r="H5487" s="30">
        <v>4.9641000000000002</v>
      </c>
      <c r="I5487" s="30">
        <v>2.15</v>
      </c>
      <c r="J5487" s="14">
        <v>42</v>
      </c>
      <c r="K5487" s="14">
        <v>25</v>
      </c>
      <c r="L5487" s="12">
        <v>0.43309999999999998</v>
      </c>
      <c r="M5487" s="7">
        <v>0.64376743999999997</v>
      </c>
      <c r="N5487" s="31">
        <v>0.25</v>
      </c>
      <c r="O5487" s="14">
        <f>IFERROR(VLOOKUP($C5487,'site totals'!$J$2:$K$607,2,FALSE),1)</f>
        <v>75.386399999999995</v>
      </c>
      <c r="P5487" s="32" t="s">
        <v>22</v>
      </c>
      <c r="Q5487" s="12">
        <v>0.61166100720000005</v>
      </c>
      <c r="R5487" s="29">
        <v>0.52</v>
      </c>
      <c r="S5487" s="2">
        <f>IF($A5487="site","",VLOOKUP($P5487,margin_ranges!$A$5:$D$10,4,FALSE)/100)</f>
        <v>0.29749999999999999</v>
      </c>
      <c r="T5487" s="6">
        <f>IF(A5487="placement",$J5487*MIN($Q5487,$S5487),"")</f>
        <v>12.494999999999999</v>
      </c>
      <c r="U5487" s="6">
        <f>IF($A5487="placement",T5487,SUMIF($C$10:$C$6209,$C5487,$T$10:$T$6209))</f>
        <v>12.494999999999999</v>
      </c>
      <c r="V5487" s="34">
        <f t="shared" si="260"/>
        <v>0.46354166666666674</v>
      </c>
      <c r="W5487" s="24"/>
      <c r="X5487" s="2" t="str">
        <f>IFERROR(MIN(VLOOKUP($W5487,margin_ranges!$A$5:$D$10,4,FALSE),$Q5487*100)/100,"")</f>
        <v/>
      </c>
      <c r="Y5487" s="6">
        <f t="shared" si="258"/>
        <v>12.494999999999999</v>
      </c>
      <c r="Z5487" s="6">
        <f>IF($A5487="placement",Y5487,SUMIF($C$10:$C$6209,$C5487,$Y$10:$Y$6209))</f>
        <v>12.494999999999999</v>
      </c>
      <c r="AA5487" s="17">
        <f t="shared" si="259"/>
        <v>0.46354166666666674</v>
      </c>
    </row>
    <row r="5488" spans="1:27" hidden="1" x14ac:dyDescent="0.3">
      <c r="A5488" s="8" t="s">
        <v>17</v>
      </c>
      <c r="B5488" s="8" t="s">
        <v>11522</v>
      </c>
      <c r="C5488" s="8" t="s">
        <v>11523</v>
      </c>
      <c r="D5488" s="8" t="s">
        <v>11530</v>
      </c>
      <c r="E5488" s="8" t="s">
        <v>11531</v>
      </c>
      <c r="F5488" s="29">
        <v>0.52</v>
      </c>
      <c r="G5488" s="29">
        <v>0</v>
      </c>
      <c r="H5488" s="30">
        <v>4.9867999999999997</v>
      </c>
      <c r="I5488" s="30">
        <v>2.1535000000000002</v>
      </c>
      <c r="J5488" s="14">
        <v>42</v>
      </c>
      <c r="K5488" s="14">
        <v>25</v>
      </c>
      <c r="L5488" s="12">
        <v>0.43180000000000002</v>
      </c>
      <c r="M5488" s="7">
        <v>0.64918902999999994</v>
      </c>
      <c r="N5488" s="31">
        <v>0.25</v>
      </c>
      <c r="O5488" s="14">
        <f>IFERROR(VLOOKUP($C5488,'site totals'!$J$2:$K$607,2,FALSE),1)</f>
        <v>75.386399999999995</v>
      </c>
      <c r="P5488" s="32" t="s">
        <v>22</v>
      </c>
      <c r="Q5488" s="12">
        <v>0.61490415070000004</v>
      </c>
      <c r="R5488" s="29">
        <v>0.52</v>
      </c>
      <c r="S5488" s="2">
        <f>IF($A5488="site","",VLOOKUP($P5488,margin_ranges!$A$5:$D$10,4,FALSE)/100)</f>
        <v>0.29749999999999999</v>
      </c>
      <c r="T5488" s="6">
        <f>IF(A5488="placement",$J5488*MIN($Q5488,$S5488),"")</f>
        <v>12.494999999999999</v>
      </c>
      <c r="U5488" s="6">
        <f>IF($A5488="placement",T5488,SUMIF($C$10:$C$6209,$C5488,$T$10:$T$6209))</f>
        <v>12.494999999999999</v>
      </c>
      <c r="V5488" s="34">
        <f t="shared" si="260"/>
        <v>0.46354166666666674</v>
      </c>
      <c r="W5488" s="24"/>
      <c r="X5488" s="2" t="str">
        <f>IFERROR(MIN(VLOOKUP($W5488,margin_ranges!$A$5:$D$10,4,FALSE),$Q5488*100)/100,"")</f>
        <v/>
      </c>
      <c r="Y5488" s="6">
        <f t="shared" si="258"/>
        <v>12.494999999999999</v>
      </c>
      <c r="Z5488" s="6">
        <f>IF($A5488="placement",Y5488,SUMIF($C$10:$C$6209,$C5488,$Y$10:$Y$6209))</f>
        <v>12.494999999999999</v>
      </c>
      <c r="AA5488" s="17">
        <f t="shared" si="259"/>
        <v>0.46354166666666674</v>
      </c>
    </row>
    <row r="5489" spans="1:27" hidden="1" x14ac:dyDescent="0.3">
      <c r="A5489" s="8" t="s">
        <v>17</v>
      </c>
      <c r="B5489" s="8" t="s">
        <v>11522</v>
      </c>
      <c r="C5489" s="8" t="s">
        <v>11523</v>
      </c>
      <c r="D5489" s="8" t="s">
        <v>11524</v>
      </c>
      <c r="E5489" s="8" t="s">
        <v>11525</v>
      </c>
      <c r="F5489" s="29">
        <v>0.53</v>
      </c>
      <c r="G5489" s="29">
        <v>0</v>
      </c>
      <c r="H5489" s="30">
        <v>2.3891</v>
      </c>
      <c r="I5489" s="30">
        <v>1.5466</v>
      </c>
      <c r="J5489" s="14">
        <v>31</v>
      </c>
      <c r="K5489" s="14">
        <v>19</v>
      </c>
      <c r="L5489" s="12">
        <v>0.64739999999999998</v>
      </c>
      <c r="M5489" s="7">
        <v>0.66369555999999996</v>
      </c>
      <c r="N5489" s="31">
        <v>0.25</v>
      </c>
      <c r="O5489" s="14">
        <f>IFERROR(VLOOKUP($C5489,'site totals'!$J$2:$K$607,2,FALSE),1)</f>
        <v>75.386399999999995</v>
      </c>
      <c r="P5489" s="32" t="s">
        <v>22</v>
      </c>
      <c r="Q5489" s="12">
        <v>0.62332127199999998</v>
      </c>
      <c r="R5489" s="29">
        <v>0.53</v>
      </c>
      <c r="S5489" s="2">
        <f>IF($A5489="site","",VLOOKUP($P5489,margin_ranges!$A$5:$D$10,4,FALSE)/100)</f>
        <v>0.29749999999999999</v>
      </c>
      <c r="T5489" s="6">
        <f>IF(A5489="placement",$J5489*MIN($Q5489,$S5489),"")</f>
        <v>9.2225000000000001</v>
      </c>
      <c r="U5489" s="6">
        <f>IF($A5489="placement",T5489,SUMIF($C$10:$C$6209,$C5489,$T$10:$T$6209))</f>
        <v>9.2225000000000001</v>
      </c>
      <c r="V5489" s="34">
        <f t="shared" si="260"/>
        <v>0.49468085106382986</v>
      </c>
      <c r="W5489" s="24"/>
      <c r="X5489" s="2" t="str">
        <f>IFERROR(MIN(VLOOKUP($W5489,margin_ranges!$A$5:$D$10,4,FALSE),$Q5489*100)/100,"")</f>
        <v/>
      </c>
      <c r="Y5489" s="6">
        <f t="shared" si="258"/>
        <v>9.2225000000000001</v>
      </c>
      <c r="Z5489" s="6">
        <f>IF($A5489="placement",Y5489,SUMIF($C$10:$C$6209,$C5489,$Y$10:$Y$6209))</f>
        <v>9.2225000000000001</v>
      </c>
      <c r="AA5489" s="17">
        <f t="shared" si="259"/>
        <v>0.49468085106382986</v>
      </c>
    </row>
    <row r="5490" spans="1:27" hidden="1" x14ac:dyDescent="0.3">
      <c r="A5490" s="8" t="s">
        <v>17</v>
      </c>
      <c r="B5490" s="8" t="s">
        <v>11522</v>
      </c>
      <c r="C5490" s="8" t="s">
        <v>11523</v>
      </c>
      <c r="D5490" s="8" t="s">
        <v>11528</v>
      </c>
      <c r="E5490" s="8" t="s">
        <v>11529</v>
      </c>
      <c r="F5490" s="29">
        <v>0.53</v>
      </c>
      <c r="G5490" s="29">
        <v>0</v>
      </c>
      <c r="H5490" s="30">
        <v>2.3971</v>
      </c>
      <c r="I5490" s="30">
        <v>1.5417000000000001</v>
      </c>
      <c r="J5490" s="14">
        <v>31</v>
      </c>
      <c r="K5490" s="14">
        <v>19</v>
      </c>
      <c r="L5490" s="12">
        <v>0.6431</v>
      </c>
      <c r="M5490" s="7">
        <v>0.67066345000000005</v>
      </c>
      <c r="N5490" s="31">
        <v>0.25</v>
      </c>
      <c r="O5490" s="14">
        <f>IFERROR(VLOOKUP($C5490,'site totals'!$J$2:$K$607,2,FALSE),1)</f>
        <v>75.386399999999995</v>
      </c>
      <c r="P5490" s="32" t="s">
        <v>22</v>
      </c>
      <c r="Q5490" s="12">
        <v>0.62723479510000002</v>
      </c>
      <c r="R5490" s="29">
        <v>0.53</v>
      </c>
      <c r="S5490" s="2">
        <f>IF($A5490="site","",VLOOKUP($P5490,margin_ranges!$A$5:$D$10,4,FALSE)/100)</f>
        <v>0.29749999999999999</v>
      </c>
      <c r="T5490" s="6">
        <f>IF(A5490="placement",$J5490*MIN($Q5490,$S5490),"")</f>
        <v>9.2225000000000001</v>
      </c>
      <c r="U5490" s="6">
        <f>IF($A5490="placement",T5490,SUMIF($C$10:$C$6209,$C5490,$T$10:$T$6209))</f>
        <v>9.2225000000000001</v>
      </c>
      <c r="V5490" s="34">
        <f t="shared" si="260"/>
        <v>0.49468085106382986</v>
      </c>
      <c r="W5490" s="24"/>
      <c r="X5490" s="2" t="str">
        <f>IFERROR(MIN(VLOOKUP($W5490,margin_ranges!$A$5:$D$10,4,FALSE),$Q5490*100)/100,"")</f>
        <v/>
      </c>
      <c r="Y5490" s="6">
        <f t="shared" si="258"/>
        <v>9.2225000000000001</v>
      </c>
      <c r="Z5490" s="6">
        <f>IF($A5490="placement",Y5490,SUMIF($C$10:$C$6209,$C5490,$Y$10:$Y$6209))</f>
        <v>9.2225000000000001</v>
      </c>
      <c r="AA5490" s="17">
        <f t="shared" si="259"/>
        <v>0.49468085106382986</v>
      </c>
    </row>
    <row r="5491" spans="1:27" x14ac:dyDescent="0.3">
      <c r="A5491" s="16" t="s">
        <v>33</v>
      </c>
      <c r="B5491" s="16" t="s">
        <v>11522</v>
      </c>
      <c r="C5491" s="16" t="s">
        <v>11523</v>
      </c>
      <c r="D5491" s="8" t="s">
        <v>34</v>
      </c>
      <c r="E5491" s="16"/>
      <c r="F5491" s="17">
        <v>0.52064688060445896</v>
      </c>
      <c r="G5491" s="17">
        <v>0</v>
      </c>
      <c r="H5491" s="36">
        <v>30.218</v>
      </c>
      <c r="I5491" s="36">
        <v>8.5920000000000005</v>
      </c>
      <c r="J5491" s="22">
        <v>162</v>
      </c>
      <c r="K5491" s="22">
        <v>99</v>
      </c>
      <c r="L5491" s="18">
        <v>0.2843</v>
      </c>
      <c r="M5491" s="19">
        <v>0.62671588</v>
      </c>
      <c r="N5491" s="20">
        <v>0.22638</v>
      </c>
      <c r="O5491" s="22">
        <f>IFERROR(VLOOKUP($C5491,'site totals'!$J$2:$K$607,2,FALSE),1)</f>
        <v>75.386399999999995</v>
      </c>
      <c r="P5491" s="21"/>
      <c r="Q5491" s="18">
        <v>0.63878368720000001</v>
      </c>
      <c r="R5491" s="17">
        <v>0.52059999999999995</v>
      </c>
      <c r="S5491" s="18" t="str">
        <f>IF($A5491="site","",VLOOKUP($P5491,margin_ranges!$A$5:$D$10,4,FALSE)/100)</f>
        <v/>
      </c>
      <c r="T5491" s="22" t="str">
        <f>IF(A5491="placement",$J5491*MIN($Q5491,$S5491),"")</f>
        <v/>
      </c>
      <c r="U5491" s="22">
        <f>IF($A5491="placement",T5491,SUMIF($C$10:$C$6209,$C5491,$T$10:$T$6209))</f>
        <v>43.435000000000002</v>
      </c>
      <c r="V5491" s="37">
        <f t="shared" si="260"/>
        <v>0.526663988421741</v>
      </c>
      <c r="W5491" s="38"/>
      <c r="X5491" s="18" t="str">
        <f>IFERROR(MIN(VLOOKUP($W5491,margin_ranges!$A$5:$D$10,4,FALSE),$Q5491*100)/100,"")</f>
        <v/>
      </c>
      <c r="Y5491" s="6" t="str">
        <f t="shared" si="258"/>
        <v/>
      </c>
      <c r="Z5491" s="6">
        <f>IF($A5491="placement",Y5491,SUMIF($C$10:$C$6209,$C5491,$Y$10:$Y$6209))</f>
        <v>43.435000000000002</v>
      </c>
      <c r="AA5491" s="17">
        <f t="shared" si="259"/>
        <v>0.526663988421741</v>
      </c>
    </row>
    <row r="5492" spans="1:27" hidden="1" x14ac:dyDescent="0.3">
      <c r="A5492" s="8" t="s">
        <v>17</v>
      </c>
      <c r="B5492" s="8" t="s">
        <v>4535</v>
      </c>
      <c r="C5492" s="8" t="s">
        <v>4536</v>
      </c>
      <c r="D5492" s="8" t="s">
        <v>4537</v>
      </c>
      <c r="E5492" s="8" t="s">
        <v>4538</v>
      </c>
      <c r="F5492" s="29">
        <v>0.33</v>
      </c>
      <c r="G5492" s="29">
        <v>1</v>
      </c>
      <c r="H5492" s="30">
        <v>68.301599999999993</v>
      </c>
      <c r="I5492" s="30">
        <v>3.6732999999999998</v>
      </c>
      <c r="J5492" s="14">
        <v>116</v>
      </c>
      <c r="K5492" s="14">
        <v>38</v>
      </c>
      <c r="L5492" s="12">
        <v>5.3800000000000001E-2</v>
      </c>
      <c r="M5492" s="7">
        <v>1.0504978</v>
      </c>
      <c r="N5492" s="31">
        <v>0.6</v>
      </c>
      <c r="O5492" s="14">
        <f>IFERROR(VLOOKUP($C5492,'site totals'!$J$2:$K$607,2,FALSE),1)</f>
        <v>74.711299999999994</v>
      </c>
      <c r="P5492" s="32" t="s">
        <v>478</v>
      </c>
      <c r="Q5492" s="12">
        <v>0.42884221319999999</v>
      </c>
      <c r="R5492" s="29">
        <v>0.33</v>
      </c>
      <c r="S5492" s="2">
        <f>IF($A5492="site","",VLOOKUP($P5492,margin_ranges!$A$5:$D$10,4,FALSE)/100)</f>
        <v>0.43</v>
      </c>
      <c r="T5492" s="6">
        <f>IF(A5492="placement",$J5492*MIN($Q5492,$S5492),"")</f>
        <v>49.745696731199999</v>
      </c>
      <c r="U5492" s="6">
        <f>IF($A5492="placement",T5492,SUMIF($C$10:$C$6209,$C5492,$T$10:$T$6209))</f>
        <v>49.745696731199999</v>
      </c>
      <c r="V5492" s="34">
        <f t="shared" si="260"/>
        <v>-0.14752569134328353</v>
      </c>
      <c r="W5492" s="24"/>
      <c r="X5492" s="2" t="str">
        <f>IFERROR(MIN(VLOOKUP($W5492,margin_ranges!$A$5:$D$10,4,FALSE),$Q5492*100)/100,"")</f>
        <v/>
      </c>
      <c r="Y5492" s="6">
        <f t="shared" si="258"/>
        <v>49.745696731199999</v>
      </c>
      <c r="Z5492" s="6">
        <f>IF($A5492="placement",Y5492,SUMIF($C$10:$C$6209,$C5492,$Y$10:$Y$6209))</f>
        <v>49.745696731199999</v>
      </c>
      <c r="AA5492" s="29">
        <f t="shared" si="259"/>
        <v>-0.14752569134328353</v>
      </c>
    </row>
    <row r="5493" spans="1:27" hidden="1" x14ac:dyDescent="0.3">
      <c r="A5493" s="8" t="s">
        <v>17</v>
      </c>
      <c r="B5493" s="8" t="s">
        <v>4535</v>
      </c>
      <c r="C5493" s="8" t="s">
        <v>4536</v>
      </c>
      <c r="D5493" s="33" t="s">
        <v>4539</v>
      </c>
      <c r="E5493" s="8" t="s">
        <v>4540</v>
      </c>
      <c r="F5493" s="29">
        <v>0.222003124279751</v>
      </c>
      <c r="G5493" s="29">
        <v>0</v>
      </c>
      <c r="H5493" s="30">
        <v>5.6387999999999998</v>
      </c>
      <c r="I5493" s="30">
        <v>0.217</v>
      </c>
      <c r="J5493" s="14">
        <v>8</v>
      </c>
      <c r="K5493" s="14">
        <v>2</v>
      </c>
      <c r="L5493" s="12">
        <v>3.85E-2</v>
      </c>
      <c r="M5493" s="7">
        <v>1.2853522100000001</v>
      </c>
      <c r="N5493" s="31">
        <v>1</v>
      </c>
      <c r="O5493" s="14">
        <f>IFERROR(VLOOKUP($C5493,'site totals'!$J$2:$K$607,2,FALSE),1)</f>
        <v>74.711299999999994</v>
      </c>
      <c r="P5493" s="32" t="s">
        <v>22</v>
      </c>
      <c r="Q5493" s="12">
        <v>0.22200312429999999</v>
      </c>
      <c r="R5493" s="29">
        <v>0.25</v>
      </c>
      <c r="S5493" s="2">
        <f>IF($A5493="site","",VLOOKUP($P5493,margin_ranges!$A$5:$D$10,4,FALSE)/100)</f>
        <v>0.29749999999999999</v>
      </c>
      <c r="T5493" s="6">
        <f>IF(A5493="placement",$J5493*MIN($Q5493,$S5493),"")</f>
        <v>1.7760249943999999</v>
      </c>
      <c r="U5493" s="6">
        <f>IF($A5493="placement",T5493,SUMIF($C$10:$C$6209,$C5493,$T$10:$T$6209))</f>
        <v>1.7760249943999999</v>
      </c>
      <c r="V5493" s="34">
        <f t="shared" si="260"/>
        <v>3.7329167600000046E-2</v>
      </c>
      <c r="W5493" s="24"/>
      <c r="X5493" s="2" t="str">
        <f>IFERROR(MIN(VLOOKUP($W5493,margin_ranges!$A$5:$D$10,4,FALSE),$Q5493*100)/100,"")</f>
        <v/>
      </c>
      <c r="Y5493" s="6">
        <f t="shared" si="258"/>
        <v>1.7760249943999999</v>
      </c>
      <c r="Z5493" s="6">
        <f>IF($A5493="placement",Y5493,SUMIF($C$10:$C$6209,$C5493,$Y$10:$Y$6209))</f>
        <v>1.7760249943999999</v>
      </c>
      <c r="AA5493" s="29">
        <f t="shared" si="259"/>
        <v>3.7329167600000046E-2</v>
      </c>
    </row>
    <row r="5494" spans="1:27" hidden="1" x14ac:dyDescent="0.3">
      <c r="A5494" s="8" t="s">
        <v>17</v>
      </c>
      <c r="B5494" s="8" t="s">
        <v>4535</v>
      </c>
      <c r="C5494" s="8" t="s">
        <v>4536</v>
      </c>
      <c r="D5494" s="8" t="s">
        <v>4541</v>
      </c>
      <c r="E5494" s="8" t="s">
        <v>4542</v>
      </c>
      <c r="F5494" s="29">
        <v>0.23114624842841</v>
      </c>
      <c r="G5494" s="29">
        <v>0</v>
      </c>
      <c r="H5494" s="30">
        <v>5.7653999999999996</v>
      </c>
      <c r="I5494" s="30">
        <v>0.25769999999999998</v>
      </c>
      <c r="J5494" s="14">
        <v>10</v>
      </c>
      <c r="K5494" s="14">
        <v>2</v>
      </c>
      <c r="L5494" s="12">
        <v>4.4699999999999997E-2</v>
      </c>
      <c r="M5494" s="7">
        <v>1.3006374700000001</v>
      </c>
      <c r="N5494" s="31">
        <v>1</v>
      </c>
      <c r="O5494" s="14">
        <f>IFERROR(VLOOKUP($C5494,'site totals'!$J$2:$K$607,2,FALSE),1)</f>
        <v>74.711299999999994</v>
      </c>
      <c r="P5494" s="32" t="s">
        <v>22</v>
      </c>
      <c r="Q5494" s="12">
        <v>0.2311462484</v>
      </c>
      <c r="R5494" s="29">
        <v>0.26</v>
      </c>
      <c r="S5494" s="2">
        <f>IF($A5494="site","",VLOOKUP($P5494,margin_ranges!$A$5:$D$10,4,FALSE)/100)</f>
        <v>0.29749999999999999</v>
      </c>
      <c r="T5494" s="6">
        <f>IF(A5494="placement",$J5494*MIN($Q5494,$S5494),"")</f>
        <v>2.3114624840000002</v>
      </c>
      <c r="U5494" s="6">
        <f>IF($A5494="placement",T5494,SUMIF($C$10:$C$6209,$C5494,$T$10:$T$6209))</f>
        <v>2.3114624840000002</v>
      </c>
      <c r="V5494" s="34">
        <f t="shared" si="260"/>
        <v>3.8991556216216194E-2</v>
      </c>
      <c r="W5494" s="24"/>
      <c r="X5494" s="2" t="str">
        <f>IFERROR(MIN(VLOOKUP($W5494,margin_ranges!$A$5:$D$10,4,FALSE),$Q5494*100)/100,"")</f>
        <v/>
      </c>
      <c r="Y5494" s="6">
        <f t="shared" si="258"/>
        <v>2.3114624840000002</v>
      </c>
      <c r="Z5494" s="6">
        <f>IF($A5494="placement",Y5494,SUMIF($C$10:$C$6209,$C5494,$Y$10:$Y$6209))</f>
        <v>2.3114624840000002</v>
      </c>
      <c r="AA5494" s="29">
        <f t="shared" si="259"/>
        <v>3.8991556216216194E-2</v>
      </c>
    </row>
    <row r="5495" spans="1:27" x14ac:dyDescent="0.3">
      <c r="A5495" s="16" t="s">
        <v>33</v>
      </c>
      <c r="B5495" s="16" t="s">
        <v>4535</v>
      </c>
      <c r="C5495" s="16" t="s">
        <v>4536</v>
      </c>
      <c r="D5495" s="8" t="s">
        <v>34</v>
      </c>
      <c r="E5495" s="16"/>
      <c r="F5495" s="17">
        <v>0.31859357285979401</v>
      </c>
      <c r="G5495" s="17">
        <v>0.72308874000000001</v>
      </c>
      <c r="H5495" s="36">
        <v>105.212</v>
      </c>
      <c r="I5495" s="36">
        <v>4.8880999999999997</v>
      </c>
      <c r="J5495" s="22">
        <v>160</v>
      </c>
      <c r="K5495" s="22">
        <v>49</v>
      </c>
      <c r="L5495" s="18">
        <v>4.65E-2</v>
      </c>
      <c r="M5495" s="19">
        <v>1.0917277999999999</v>
      </c>
      <c r="N5495" s="20">
        <v>0.68218400000000001</v>
      </c>
      <c r="O5495" s="22">
        <f>IFERROR(VLOOKUP($C5495,'site totals'!$J$2:$K$607,2,FALSE),1)</f>
        <v>74.711299999999994</v>
      </c>
      <c r="P5495" s="21"/>
      <c r="Q5495" s="18">
        <v>0.37513361629999997</v>
      </c>
      <c r="R5495" s="17">
        <v>0.31859999999999999</v>
      </c>
      <c r="S5495" s="18" t="str">
        <f>IF($A5495="site","",VLOOKUP($P5495,margin_ranges!$A$5:$D$10,4,FALSE)/100)</f>
        <v/>
      </c>
      <c r="T5495" s="22" t="str">
        <f>IF(A5495="placement",$J5495*MIN($Q5495,$S5495),"")</f>
        <v/>
      </c>
      <c r="U5495" s="22">
        <f>IF($A5495="placement",T5495,SUMIF($C$10:$C$6209,$C5495,$T$10:$T$6209))</f>
        <v>53.833184209599999</v>
      </c>
      <c r="V5495" s="37">
        <f t="shared" si="260"/>
        <v>-2.620692883768716E-2</v>
      </c>
      <c r="W5495" s="38"/>
      <c r="X5495" s="18" t="str">
        <f>IFERROR(MIN(VLOOKUP($W5495,margin_ranges!$A$5:$D$10,4,FALSE),$Q5495*100)/100,"")</f>
        <v/>
      </c>
      <c r="Y5495" s="6" t="str">
        <f t="shared" si="258"/>
        <v/>
      </c>
      <c r="Z5495" s="6">
        <f>IF($A5495="placement",Y5495,SUMIF($C$10:$C$6209,$C5495,$Y$10:$Y$6209))</f>
        <v>53.833184209599999</v>
      </c>
      <c r="AA5495" s="17">
        <f t="shared" si="259"/>
        <v>-2.620692883768716E-2</v>
      </c>
    </row>
    <row r="5496" spans="1:27" hidden="1" x14ac:dyDescent="0.3">
      <c r="A5496" s="8" t="s">
        <v>17</v>
      </c>
      <c r="B5496" s="8" t="s">
        <v>6102</v>
      </c>
      <c r="C5496" s="8" t="s">
        <v>6103</v>
      </c>
      <c r="D5496" s="8" t="s">
        <v>6108</v>
      </c>
      <c r="E5496" s="8" t="s">
        <v>6109</v>
      </c>
      <c r="F5496" s="29">
        <v>0.34</v>
      </c>
      <c r="G5496" s="29">
        <v>0</v>
      </c>
      <c r="H5496" s="30">
        <v>15.1844</v>
      </c>
      <c r="I5496" s="30">
        <v>1.4254</v>
      </c>
      <c r="J5496" s="14">
        <v>37</v>
      </c>
      <c r="K5496" s="14">
        <v>11</v>
      </c>
      <c r="L5496" s="12">
        <v>9.3899999999999997E-2</v>
      </c>
      <c r="M5496" s="7">
        <v>0.85361796000000001</v>
      </c>
      <c r="N5496" s="31">
        <v>0.3</v>
      </c>
      <c r="O5496" s="14">
        <f>IFERROR(VLOOKUP($C5496,'site totals'!$J$2:$K$607,2,FALSE),1)</f>
        <v>73.197400000000002</v>
      </c>
      <c r="P5496" s="32" t="s">
        <v>22</v>
      </c>
      <c r="Q5496" s="12">
        <v>0.64855472329999997</v>
      </c>
      <c r="R5496" s="29">
        <v>0.34</v>
      </c>
      <c r="S5496" s="2">
        <f>IF($A5496="site","",VLOOKUP($P5496,margin_ranges!$A$5:$D$10,4,FALSE)/100)</f>
        <v>0.29749999999999999</v>
      </c>
      <c r="T5496" s="6">
        <f>IF(A5496="placement",$J5496*MIN($Q5496,$S5496),"")</f>
        <v>11.0075</v>
      </c>
      <c r="U5496" s="6">
        <f>IF($A5496="placement",T5496,SUMIF($C$10:$C$6209,$C5496,$T$10:$T$6209))</f>
        <v>11.0075</v>
      </c>
      <c r="V5496" s="34">
        <f t="shared" si="260"/>
        <v>6.4393939393939448E-2</v>
      </c>
      <c r="W5496" s="24"/>
      <c r="X5496" s="2" t="str">
        <f>IFERROR(MIN(VLOOKUP($W5496,margin_ranges!$A$5:$D$10,4,FALSE),$Q5496*100)/100,"")</f>
        <v/>
      </c>
      <c r="Y5496" s="6">
        <f t="shared" si="258"/>
        <v>11.0075</v>
      </c>
      <c r="Z5496" s="6">
        <f>IF($A5496="placement",Y5496,SUMIF($C$10:$C$6209,$C5496,$Y$10:$Y$6209))</f>
        <v>11.0075</v>
      </c>
      <c r="AA5496" s="17">
        <f t="shared" si="259"/>
        <v>6.4393939393939448E-2</v>
      </c>
    </row>
    <row r="5497" spans="1:27" hidden="1" x14ac:dyDescent="0.3">
      <c r="A5497" s="8" t="s">
        <v>17</v>
      </c>
      <c r="B5497" s="8" t="s">
        <v>6102</v>
      </c>
      <c r="C5497" s="8" t="s">
        <v>6103</v>
      </c>
      <c r="D5497" s="8" t="s">
        <v>6106</v>
      </c>
      <c r="E5497" s="8" t="s">
        <v>6107</v>
      </c>
      <c r="F5497" s="29">
        <v>0.33999999999999903</v>
      </c>
      <c r="G5497" s="29">
        <v>0</v>
      </c>
      <c r="H5497" s="30">
        <v>15.476599999999999</v>
      </c>
      <c r="I5497" s="30">
        <v>2.8077999999999999</v>
      </c>
      <c r="J5497" s="14">
        <v>68</v>
      </c>
      <c r="K5497" s="14">
        <v>21</v>
      </c>
      <c r="L5497" s="12">
        <v>0.18140000000000001</v>
      </c>
      <c r="M5497" s="7">
        <v>0.81141722999999999</v>
      </c>
      <c r="N5497" s="31">
        <v>0.3</v>
      </c>
      <c r="O5497" s="14">
        <f>IFERROR(VLOOKUP($C5497,'site totals'!$J$2:$K$607,2,FALSE),1)</f>
        <v>73.197400000000002</v>
      </c>
      <c r="P5497" s="32" t="s">
        <v>22</v>
      </c>
      <c r="Q5497" s="12">
        <v>0.63027652369999998</v>
      </c>
      <c r="R5497" s="29">
        <v>0.34</v>
      </c>
      <c r="S5497" s="2">
        <f>IF($A5497="site","",VLOOKUP($P5497,margin_ranges!$A$5:$D$10,4,FALSE)/100)</f>
        <v>0.29749999999999999</v>
      </c>
      <c r="T5497" s="6">
        <f>IF(A5497="placement",$J5497*MIN($Q5497,$S5497),"")</f>
        <v>20.23</v>
      </c>
      <c r="U5497" s="6">
        <f>IF($A5497="placement",T5497,SUMIF($C$10:$C$6209,$C5497,$T$10:$T$6209))</f>
        <v>20.23</v>
      </c>
      <c r="V5497" s="34">
        <f t="shared" si="260"/>
        <v>6.4393939393939448E-2</v>
      </c>
      <c r="W5497" s="24"/>
      <c r="X5497" s="2" t="str">
        <f>IFERROR(MIN(VLOOKUP($W5497,margin_ranges!$A$5:$D$10,4,FALSE),$Q5497*100)/100,"")</f>
        <v/>
      </c>
      <c r="Y5497" s="6">
        <f t="shared" si="258"/>
        <v>20.23</v>
      </c>
      <c r="Z5497" s="6">
        <f>IF($A5497="placement",Y5497,SUMIF($C$10:$C$6209,$C5497,$Y$10:$Y$6209))</f>
        <v>20.23</v>
      </c>
      <c r="AA5497" s="29">
        <f t="shared" si="259"/>
        <v>6.4393939393939448E-2</v>
      </c>
    </row>
    <row r="5498" spans="1:27" hidden="1" x14ac:dyDescent="0.3">
      <c r="A5498" s="8" t="s">
        <v>17</v>
      </c>
      <c r="B5498" s="8" t="s">
        <v>6102</v>
      </c>
      <c r="C5498" s="8" t="s">
        <v>6103</v>
      </c>
      <c r="D5498" s="8" t="s">
        <v>6104</v>
      </c>
      <c r="E5498" s="8" t="s">
        <v>6105</v>
      </c>
      <c r="F5498" s="29">
        <v>0.34</v>
      </c>
      <c r="G5498" s="29">
        <v>0</v>
      </c>
      <c r="H5498" s="30">
        <v>15.503399999999999</v>
      </c>
      <c r="I5498" s="30">
        <v>1.9665999999999999</v>
      </c>
      <c r="J5498" s="14">
        <v>52</v>
      </c>
      <c r="K5498" s="14">
        <v>16</v>
      </c>
      <c r="L5498" s="12">
        <v>0.1268</v>
      </c>
      <c r="M5498" s="7">
        <v>0.88139619000000002</v>
      </c>
      <c r="N5498" s="31">
        <v>0.3</v>
      </c>
      <c r="O5498" s="14">
        <f>IFERROR(VLOOKUP($C5498,'site totals'!$J$2:$K$607,2,FALSE),1)</f>
        <v>73.197400000000002</v>
      </c>
      <c r="P5498" s="32" t="s">
        <v>22</v>
      </c>
      <c r="Q5498" s="12">
        <v>0.65963093309999998</v>
      </c>
      <c r="R5498" s="29">
        <v>0.34</v>
      </c>
      <c r="S5498" s="2">
        <f>IF($A5498="site","",VLOOKUP($P5498,margin_ranges!$A$5:$D$10,4,FALSE)/100)</f>
        <v>0.29749999999999999</v>
      </c>
      <c r="T5498" s="6">
        <f>IF(A5498="placement",$J5498*MIN($Q5498,$S5498),"")</f>
        <v>15.469999999999999</v>
      </c>
      <c r="U5498" s="6">
        <f>IF($A5498="placement",T5498,SUMIF($C$10:$C$6209,$C5498,$T$10:$T$6209))</f>
        <v>15.469999999999999</v>
      </c>
      <c r="V5498" s="34">
        <f t="shared" si="260"/>
        <v>6.439393939393967E-2</v>
      </c>
      <c r="W5498" s="24"/>
      <c r="X5498" s="2" t="str">
        <f>IFERROR(MIN(VLOOKUP($W5498,margin_ranges!$A$5:$D$10,4,FALSE),$Q5498*100)/100,"")</f>
        <v/>
      </c>
      <c r="Y5498" s="6">
        <f t="shared" si="258"/>
        <v>15.469999999999999</v>
      </c>
      <c r="Z5498" s="6">
        <f>IF($A5498="placement",Y5498,SUMIF($C$10:$C$6209,$C5498,$Y$10:$Y$6209))</f>
        <v>15.469999999999999</v>
      </c>
      <c r="AA5498" s="29">
        <f t="shared" si="259"/>
        <v>6.439393939393967E-2</v>
      </c>
    </row>
    <row r="5499" spans="1:27" x14ac:dyDescent="0.3">
      <c r="A5499" s="16" t="s">
        <v>33</v>
      </c>
      <c r="B5499" s="16" t="s">
        <v>6102</v>
      </c>
      <c r="C5499" s="16" t="s">
        <v>6103</v>
      </c>
      <c r="D5499" s="8" t="s">
        <v>34</v>
      </c>
      <c r="E5499" s="16"/>
      <c r="F5499" s="17">
        <v>0.33999999999999903</v>
      </c>
      <c r="G5499" s="17">
        <v>0</v>
      </c>
      <c r="H5499" s="36">
        <v>46.164299999999997</v>
      </c>
      <c r="I5499" s="36">
        <v>6.1997999999999998</v>
      </c>
      <c r="J5499" s="22">
        <v>157</v>
      </c>
      <c r="K5499" s="22">
        <v>48</v>
      </c>
      <c r="L5499" s="18">
        <v>0.1343</v>
      </c>
      <c r="M5499" s="19">
        <v>0.84331716999999995</v>
      </c>
      <c r="N5499" s="20">
        <v>0.3</v>
      </c>
      <c r="O5499" s="22">
        <f>IFERROR(VLOOKUP($C5499,'site totals'!$J$2:$K$607,2,FALSE),1)</f>
        <v>73.197400000000002</v>
      </c>
      <c r="P5499" s="21"/>
      <c r="Q5499" s="18">
        <v>0.64426195470000003</v>
      </c>
      <c r="R5499" s="17">
        <v>0.34</v>
      </c>
      <c r="S5499" s="18" t="str">
        <f>IF($A5499="site","",VLOOKUP($P5499,margin_ranges!$A$5:$D$10,4,FALSE)/100)</f>
        <v/>
      </c>
      <c r="T5499" s="22" t="str">
        <f>IF(A5499="placement",$J5499*MIN($Q5499,$S5499),"")</f>
        <v/>
      </c>
      <c r="U5499" s="22">
        <f>IF($A5499="placement",T5499,SUMIF($C$10:$C$6209,$C5499,$T$10:$T$6209))</f>
        <v>46.707499999999996</v>
      </c>
      <c r="V5499" s="37">
        <f t="shared" si="260"/>
        <v>6.4393939393939448E-2</v>
      </c>
      <c r="W5499" s="38"/>
      <c r="X5499" s="18" t="str">
        <f>IFERROR(MIN(VLOOKUP($W5499,margin_ranges!$A$5:$D$10,4,FALSE),$Q5499*100)/100,"")</f>
        <v/>
      </c>
      <c r="Y5499" s="6" t="str">
        <f t="shared" si="258"/>
        <v/>
      </c>
      <c r="Z5499" s="6">
        <f>IF($A5499="placement",Y5499,SUMIF($C$10:$C$6209,$C5499,$Y$10:$Y$6209))</f>
        <v>46.707499999999996</v>
      </c>
      <c r="AA5499" s="17">
        <f t="shared" si="259"/>
        <v>6.4393939393939448E-2</v>
      </c>
    </row>
    <row r="5500" spans="1:27" hidden="1" x14ac:dyDescent="0.3">
      <c r="A5500" s="8" t="s">
        <v>17</v>
      </c>
      <c r="B5500" s="8" t="s">
        <v>4947</v>
      </c>
      <c r="C5500" s="8" t="s">
        <v>4948</v>
      </c>
      <c r="D5500" s="8" t="s">
        <v>4951</v>
      </c>
      <c r="E5500" s="8" t="s">
        <v>4952</v>
      </c>
      <c r="F5500" s="29">
        <v>0.28999999999999998</v>
      </c>
      <c r="G5500" s="29">
        <v>1</v>
      </c>
      <c r="H5500" s="30">
        <v>66.574700000000007</v>
      </c>
      <c r="I5500" s="30">
        <v>2.0379</v>
      </c>
      <c r="J5500" s="14">
        <v>66</v>
      </c>
      <c r="K5500" s="14">
        <v>17</v>
      </c>
      <c r="L5500" s="12">
        <v>3.0599999999999999E-2</v>
      </c>
      <c r="M5500" s="7">
        <v>1.0849006299999999</v>
      </c>
      <c r="N5500" s="31">
        <v>0.5</v>
      </c>
      <c r="O5500" s="14">
        <f>IFERROR(VLOOKUP($C5500,'site totals'!$J$2:$K$607,2,FALSE),1)</f>
        <v>71.360500000000002</v>
      </c>
      <c r="P5500" s="32" t="s">
        <v>22</v>
      </c>
      <c r="Q5500" s="12">
        <v>0.53912829969999998</v>
      </c>
      <c r="R5500" s="29">
        <v>0.28999999999999998</v>
      </c>
      <c r="S5500" s="2">
        <f>IF($A5500="site","",VLOOKUP($P5500,margin_ranges!$A$5:$D$10,4,FALSE)/100)</f>
        <v>0.29749999999999999</v>
      </c>
      <c r="T5500" s="6">
        <f>IF(A5500="placement",$J5500*MIN($Q5500,$S5500),"")</f>
        <v>19.634999999999998</v>
      </c>
      <c r="U5500" s="6">
        <f>IF($A5500="placement",T5500,SUMIF($C$10:$C$6209,$C5500,$T$10:$T$6209))</f>
        <v>19.634999999999998</v>
      </c>
      <c r="V5500" s="34">
        <f t="shared" si="260"/>
        <v>-1.0563380281690127E-2</v>
      </c>
      <c r="W5500" s="24"/>
      <c r="X5500" s="2" t="str">
        <f>IFERROR(MIN(VLOOKUP($W5500,margin_ranges!$A$5:$D$10,4,FALSE),$Q5500*100)/100,"")</f>
        <v/>
      </c>
      <c r="Y5500" s="6">
        <f t="shared" si="258"/>
        <v>19.634999999999998</v>
      </c>
      <c r="Z5500" s="6">
        <f>IF($A5500="placement",Y5500,SUMIF($C$10:$C$6209,$C5500,$Y$10:$Y$6209))</f>
        <v>19.634999999999998</v>
      </c>
      <c r="AA5500" s="29">
        <f t="shared" si="259"/>
        <v>-1.0563380281690127E-2</v>
      </c>
    </row>
    <row r="5501" spans="1:27" hidden="1" x14ac:dyDescent="0.3">
      <c r="A5501" s="8" t="s">
        <v>17</v>
      </c>
      <c r="B5501" s="8" t="s">
        <v>4947</v>
      </c>
      <c r="C5501" s="8" t="s">
        <v>4948</v>
      </c>
      <c r="D5501" s="8" t="s">
        <v>4949</v>
      </c>
      <c r="E5501" s="8" t="s">
        <v>4950</v>
      </c>
      <c r="F5501" s="29">
        <v>0.28999999999999998</v>
      </c>
      <c r="G5501" s="29">
        <v>1</v>
      </c>
      <c r="H5501" s="30">
        <v>63.418900000000001</v>
      </c>
      <c r="I5501" s="30">
        <v>2.9432999999999998</v>
      </c>
      <c r="J5501" s="14">
        <v>87</v>
      </c>
      <c r="K5501" s="14">
        <v>22</v>
      </c>
      <c r="L5501" s="12">
        <v>4.6399999999999997E-2</v>
      </c>
      <c r="M5501" s="7">
        <v>0.98061447000000002</v>
      </c>
      <c r="N5501" s="31">
        <v>0.5</v>
      </c>
      <c r="O5501" s="14">
        <f>IFERROR(VLOOKUP($C5501,'site totals'!$J$2:$K$607,2,FALSE),1)</f>
        <v>71.360500000000002</v>
      </c>
      <c r="P5501" s="32" t="s">
        <v>22</v>
      </c>
      <c r="Q5501" s="12">
        <v>0.490115623</v>
      </c>
      <c r="R5501" s="29">
        <v>0.28999999999999998</v>
      </c>
      <c r="S5501" s="2">
        <f>IF($A5501="site","",VLOOKUP($P5501,margin_ranges!$A$5:$D$10,4,FALSE)/100)</f>
        <v>0.29749999999999999</v>
      </c>
      <c r="T5501" s="6">
        <f>IF(A5501="placement",$J5501*MIN($Q5501,$S5501),"")</f>
        <v>25.8825</v>
      </c>
      <c r="U5501" s="6">
        <f>IF($A5501="placement",T5501,SUMIF($C$10:$C$6209,$C5501,$T$10:$T$6209))</f>
        <v>25.8825</v>
      </c>
      <c r="V5501" s="34">
        <f t="shared" si="260"/>
        <v>-1.0563380281690127E-2</v>
      </c>
      <c r="W5501" s="24"/>
      <c r="X5501" s="2" t="str">
        <f>IFERROR(MIN(VLOOKUP($W5501,margin_ranges!$A$5:$D$10,4,FALSE),$Q5501*100)/100,"")</f>
        <v/>
      </c>
      <c r="Y5501" s="6">
        <f t="shared" si="258"/>
        <v>25.8825</v>
      </c>
      <c r="Z5501" s="6">
        <f>IF($A5501="placement",Y5501,SUMIF($C$10:$C$6209,$C5501,$Y$10:$Y$6209))</f>
        <v>25.8825</v>
      </c>
      <c r="AA5501" s="29">
        <f t="shared" si="259"/>
        <v>-1.0563380281690127E-2</v>
      </c>
    </row>
    <row r="5502" spans="1:27" x14ac:dyDescent="0.3">
      <c r="A5502" s="16" t="s">
        <v>33</v>
      </c>
      <c r="B5502" s="16" t="s">
        <v>4947</v>
      </c>
      <c r="C5502" s="16" t="s">
        <v>4948</v>
      </c>
      <c r="D5502" s="8" t="s">
        <v>34</v>
      </c>
      <c r="E5502" s="16"/>
      <c r="F5502" s="17">
        <v>0.28999999999999998</v>
      </c>
      <c r="G5502" s="17">
        <v>1</v>
      </c>
      <c r="H5502" s="36">
        <v>129.99379999999999</v>
      </c>
      <c r="I5502" s="36">
        <v>4.9812000000000003</v>
      </c>
      <c r="J5502" s="22">
        <v>153</v>
      </c>
      <c r="K5502" s="22">
        <v>40</v>
      </c>
      <c r="L5502" s="18">
        <v>3.8300000000000001E-2</v>
      </c>
      <c r="M5502" s="19">
        <v>1.02328032</v>
      </c>
      <c r="N5502" s="20">
        <v>0.5</v>
      </c>
      <c r="O5502" s="22">
        <f>IFERROR(VLOOKUP($C5502,'site totals'!$J$2:$K$607,2,FALSE),1)</f>
        <v>71.360500000000002</v>
      </c>
      <c r="P5502" s="21"/>
      <c r="Q5502" s="18">
        <v>0.51137534070000001</v>
      </c>
      <c r="R5502" s="17">
        <v>0.28999999999999998</v>
      </c>
      <c r="S5502" s="18" t="str">
        <f>IF($A5502="site","",VLOOKUP($P5502,margin_ranges!$A$5:$D$10,4,FALSE)/100)</f>
        <v/>
      </c>
      <c r="T5502" s="22" t="str">
        <f>IF(A5502="placement",$J5502*MIN($Q5502,$S5502),"")</f>
        <v/>
      </c>
      <c r="U5502" s="22">
        <f>IF($A5502="placement",T5502,SUMIF($C$10:$C$6209,$C5502,$T$10:$T$6209))</f>
        <v>45.517499999999998</v>
      </c>
      <c r="V5502" s="37">
        <f t="shared" si="260"/>
        <v>-1.0563380281690127E-2</v>
      </c>
      <c r="W5502" s="38"/>
      <c r="X5502" s="18" t="str">
        <f>IFERROR(MIN(VLOOKUP($W5502,margin_ranges!$A$5:$D$10,4,FALSE),$Q5502*100)/100,"")</f>
        <v/>
      </c>
      <c r="Y5502" s="6" t="str">
        <f t="shared" si="258"/>
        <v/>
      </c>
      <c r="Z5502" s="6">
        <f>IF($A5502="placement",Y5502,SUMIF($C$10:$C$6209,$C5502,$Y$10:$Y$6209))</f>
        <v>45.517499999999998</v>
      </c>
      <c r="AA5502" s="17">
        <f t="shared" si="259"/>
        <v>-1.0563380281690127E-2</v>
      </c>
    </row>
    <row r="5503" spans="1:27" hidden="1" x14ac:dyDescent="0.3">
      <c r="A5503" s="8" t="s">
        <v>17</v>
      </c>
      <c r="B5503" s="8" t="s">
        <v>3206</v>
      </c>
      <c r="C5503" s="8" t="s">
        <v>3207</v>
      </c>
      <c r="D5503" s="8" t="s">
        <v>3208</v>
      </c>
      <c r="E5503" s="8" t="s">
        <v>3209</v>
      </c>
      <c r="F5503" s="29">
        <v>0.30617178651826699</v>
      </c>
      <c r="G5503" s="29">
        <v>0</v>
      </c>
      <c r="H5503" s="30">
        <v>39.869900000000001</v>
      </c>
      <c r="I5503" s="30">
        <v>4.8888999999999996</v>
      </c>
      <c r="J5503" s="14">
        <v>61</v>
      </c>
      <c r="K5503" s="14">
        <v>16</v>
      </c>
      <c r="L5503" s="12">
        <v>0.1226</v>
      </c>
      <c r="M5503" s="7">
        <v>0.41797089999999998</v>
      </c>
      <c r="N5503" s="31">
        <v>0.28999999999999998</v>
      </c>
      <c r="O5503" s="14">
        <f>IFERROR(VLOOKUP($C5503,'site totals'!$J$2:$K$607,2,FALSE),1)</f>
        <v>69.818799999999996</v>
      </c>
      <c r="P5503" s="32" t="s">
        <v>22</v>
      </c>
      <c r="Q5503" s="12">
        <v>0.30617178649999999</v>
      </c>
      <c r="R5503" s="29">
        <v>0.34</v>
      </c>
      <c r="S5503" s="2">
        <f>IF($A5503="site","",VLOOKUP($P5503,margin_ranges!$A$5:$D$10,4,FALSE)/100)</f>
        <v>0.29749999999999999</v>
      </c>
      <c r="T5503" s="6">
        <f>IF(A5503="placement",$J5503*MIN($Q5503,$S5503),"")</f>
        <v>18.147500000000001</v>
      </c>
      <c r="U5503" s="6">
        <f>IF($A5503="placement",T5503,SUMIF($C$10:$C$6209,$C5503,$T$10:$T$6209))</f>
        <v>18.147500000000001</v>
      </c>
      <c r="V5503" s="34">
        <f t="shared" si="260"/>
        <v>6.4393939393939448E-2</v>
      </c>
      <c r="W5503" s="24"/>
      <c r="X5503" s="2" t="str">
        <f>IFERROR(MIN(VLOOKUP($W5503,margin_ranges!$A$5:$D$10,4,FALSE),$Q5503*100)/100,"")</f>
        <v/>
      </c>
      <c r="Y5503" s="6">
        <f t="shared" si="258"/>
        <v>18.147500000000001</v>
      </c>
      <c r="Z5503" s="6">
        <f>IF($A5503="placement",Y5503,SUMIF($C$10:$C$6209,$C5503,$Y$10:$Y$6209))</f>
        <v>18.147500000000001</v>
      </c>
      <c r="AA5503" s="29">
        <f t="shared" si="259"/>
        <v>6.4393939393939448E-2</v>
      </c>
    </row>
    <row r="5504" spans="1:27" hidden="1" x14ac:dyDescent="0.3">
      <c r="A5504" s="8" t="s">
        <v>17</v>
      </c>
      <c r="B5504" s="8" t="s">
        <v>3206</v>
      </c>
      <c r="C5504" s="8" t="s">
        <v>3207</v>
      </c>
      <c r="D5504" s="8" t="s">
        <v>3210</v>
      </c>
      <c r="E5504" s="8" t="s">
        <v>3211</v>
      </c>
      <c r="F5504" s="29">
        <v>0.31536406917314203</v>
      </c>
      <c r="G5504" s="29">
        <v>0</v>
      </c>
      <c r="H5504" s="30">
        <v>49.421599999999998</v>
      </c>
      <c r="I5504" s="30">
        <v>4.8170999999999999</v>
      </c>
      <c r="J5504" s="14">
        <v>61</v>
      </c>
      <c r="K5504" s="14">
        <v>16</v>
      </c>
      <c r="L5504" s="12">
        <v>9.7500000000000003E-2</v>
      </c>
      <c r="M5504" s="7">
        <v>0.42358278999999999</v>
      </c>
      <c r="N5504" s="31">
        <v>0.28999999999999998</v>
      </c>
      <c r="O5504" s="14">
        <f>IFERROR(VLOOKUP($C5504,'site totals'!$J$2:$K$607,2,FALSE),1)</f>
        <v>69.818799999999996</v>
      </c>
      <c r="P5504" s="32" t="s">
        <v>22</v>
      </c>
      <c r="Q5504" s="12">
        <v>0.31536406919999999</v>
      </c>
      <c r="R5504" s="29">
        <v>0.34</v>
      </c>
      <c r="S5504" s="2">
        <f>IF($A5504="site","",VLOOKUP($P5504,margin_ranges!$A$5:$D$10,4,FALSE)/100)</f>
        <v>0.29749999999999999</v>
      </c>
      <c r="T5504" s="6">
        <f>IF(A5504="placement",$J5504*MIN($Q5504,$S5504),"")</f>
        <v>18.147500000000001</v>
      </c>
      <c r="U5504" s="6">
        <f>IF($A5504="placement",T5504,SUMIF($C$10:$C$6209,$C5504,$T$10:$T$6209))</f>
        <v>18.147500000000001</v>
      </c>
      <c r="V5504" s="34">
        <f t="shared" si="260"/>
        <v>6.4393939393939448E-2</v>
      </c>
      <c r="W5504" s="24"/>
      <c r="X5504" s="2" t="str">
        <f>IFERROR(MIN(VLOOKUP($W5504,margin_ranges!$A$5:$D$10,4,FALSE),$Q5504*100)/100,"")</f>
        <v/>
      </c>
      <c r="Y5504" s="6">
        <f t="shared" si="258"/>
        <v>18.147500000000001</v>
      </c>
      <c r="Z5504" s="6">
        <f>IF($A5504="placement",Y5504,SUMIF($C$10:$C$6209,$C5504,$Y$10:$Y$6209))</f>
        <v>18.147500000000001</v>
      </c>
      <c r="AA5504" s="29">
        <f t="shared" si="259"/>
        <v>6.4393939393939448E-2</v>
      </c>
    </row>
    <row r="5505" spans="1:27" hidden="1" x14ac:dyDescent="0.3">
      <c r="A5505" s="8" t="s">
        <v>17</v>
      </c>
      <c r="B5505" s="8" t="s">
        <v>3206</v>
      </c>
      <c r="C5505" s="8" t="s">
        <v>3207</v>
      </c>
      <c r="D5505" s="8" t="s">
        <v>3212</v>
      </c>
      <c r="E5505" s="8" t="s">
        <v>3213</v>
      </c>
      <c r="F5505" s="29">
        <v>0.34</v>
      </c>
      <c r="G5505" s="29">
        <v>0</v>
      </c>
      <c r="H5505" s="30">
        <v>35.118899999999996</v>
      </c>
      <c r="I5505" s="30">
        <v>1.1929000000000001</v>
      </c>
      <c r="J5505" s="14">
        <v>27</v>
      </c>
      <c r="K5505" s="14">
        <v>8</v>
      </c>
      <c r="L5505" s="12">
        <v>3.4000000000000002E-2</v>
      </c>
      <c r="M5505" s="7">
        <v>0.75719760000000003</v>
      </c>
      <c r="N5505" s="31">
        <v>0.22</v>
      </c>
      <c r="O5505" s="14">
        <f>IFERROR(VLOOKUP($C5505,'site totals'!$J$2:$K$607,2,FALSE),1)</f>
        <v>69.818799999999996</v>
      </c>
      <c r="P5505" s="32" t="s">
        <v>22</v>
      </c>
      <c r="Q5505" s="12">
        <v>0.7094549711</v>
      </c>
      <c r="R5505" s="29">
        <v>0.34</v>
      </c>
      <c r="S5505" s="2">
        <f>IF($A5505="site","",VLOOKUP($P5505,margin_ranges!$A$5:$D$10,4,FALSE)/100)</f>
        <v>0.29749999999999999</v>
      </c>
      <c r="T5505" s="6">
        <f>IF(A5505="placement",$J5505*MIN($Q5505,$S5505),"")</f>
        <v>8.0324999999999989</v>
      </c>
      <c r="U5505" s="6">
        <f>IF($A5505="placement",T5505,SUMIF($C$10:$C$6209,$C5505,$T$10:$T$6209))</f>
        <v>8.0324999999999989</v>
      </c>
      <c r="V5505" s="34">
        <f t="shared" si="260"/>
        <v>6.439393939393967E-2</v>
      </c>
      <c r="W5505" s="24"/>
      <c r="X5505" s="2" t="str">
        <f>IFERROR(MIN(VLOOKUP($W5505,margin_ranges!$A$5:$D$10,4,FALSE),$Q5505*100)/100,"")</f>
        <v/>
      </c>
      <c r="Y5505" s="6">
        <f t="shared" si="258"/>
        <v>8.0324999999999989</v>
      </c>
      <c r="Z5505" s="6">
        <f>IF($A5505="placement",Y5505,SUMIF($C$10:$C$6209,$C5505,$Y$10:$Y$6209))</f>
        <v>8.0324999999999989</v>
      </c>
      <c r="AA5505" s="29">
        <f t="shared" si="259"/>
        <v>6.439393939393967E-2</v>
      </c>
    </row>
    <row r="5506" spans="1:27" x14ac:dyDescent="0.3">
      <c r="A5506" s="16" t="s">
        <v>33</v>
      </c>
      <c r="B5506" s="16" t="s">
        <v>3206</v>
      </c>
      <c r="C5506" s="16" t="s">
        <v>3207</v>
      </c>
      <c r="D5506" s="8" t="s">
        <v>34</v>
      </c>
      <c r="E5506" s="16"/>
      <c r="F5506" s="17">
        <v>0.33999999999999903</v>
      </c>
      <c r="G5506" s="17">
        <v>0</v>
      </c>
      <c r="H5506" s="36">
        <v>124.4104</v>
      </c>
      <c r="I5506" s="36">
        <v>10.8988</v>
      </c>
      <c r="J5506" s="22">
        <v>150</v>
      </c>
      <c r="K5506" s="22">
        <v>41</v>
      </c>
      <c r="L5506" s="18">
        <v>8.7599999999999997E-2</v>
      </c>
      <c r="M5506" s="19">
        <v>0.45757914999999999</v>
      </c>
      <c r="N5506" s="20">
        <v>0.28233900000000001</v>
      </c>
      <c r="O5506" s="22">
        <f>IFERROR(VLOOKUP($C5506,'site totals'!$J$2:$K$607,2,FALSE),1)</f>
        <v>69.818799999999996</v>
      </c>
      <c r="P5506" s="21"/>
      <c r="Q5506" s="18">
        <v>0.38297232780000001</v>
      </c>
      <c r="R5506" s="17">
        <v>0.34</v>
      </c>
      <c r="S5506" s="18" t="str">
        <f>IF($A5506="site","",VLOOKUP($P5506,margin_ranges!$A$5:$D$10,4,FALSE)/100)</f>
        <v/>
      </c>
      <c r="T5506" s="22" t="str">
        <f>IF(A5506="placement",$J5506*MIN($Q5506,$S5506),"")</f>
        <v/>
      </c>
      <c r="U5506" s="22">
        <f>IF($A5506="placement",T5506,SUMIF($C$10:$C$6209,$C5506,$T$10:$T$6209))</f>
        <v>44.327500000000001</v>
      </c>
      <c r="V5506" s="37">
        <f t="shared" si="260"/>
        <v>6.7398989898989958E-2</v>
      </c>
      <c r="W5506" s="38"/>
      <c r="X5506" s="18" t="str">
        <f>IFERROR(MIN(VLOOKUP($W5506,margin_ranges!$A$5:$D$10,4,FALSE),$Q5506*100)/100,"")</f>
        <v/>
      </c>
      <c r="Y5506" s="6" t="str">
        <f t="shared" si="258"/>
        <v/>
      </c>
      <c r="Z5506" s="6">
        <f>IF($A5506="placement",Y5506,SUMIF($C$10:$C$6209,$C5506,$Y$10:$Y$6209))</f>
        <v>44.327500000000001</v>
      </c>
      <c r="AA5506" s="17">
        <f t="shared" si="259"/>
        <v>6.7398989898989958E-2</v>
      </c>
    </row>
    <row r="5507" spans="1:27" hidden="1" x14ac:dyDescent="0.3">
      <c r="A5507" s="8" t="s">
        <v>17</v>
      </c>
      <c r="B5507" s="8" t="s">
        <v>6423</v>
      </c>
      <c r="C5507" s="8" t="s">
        <v>6424</v>
      </c>
      <c r="D5507" s="8" t="s">
        <v>6427</v>
      </c>
      <c r="E5507" s="8" t="s">
        <v>6428</v>
      </c>
      <c r="F5507" s="29">
        <v>0.249999999999999</v>
      </c>
      <c r="G5507" s="29">
        <v>0</v>
      </c>
      <c r="H5507" s="30">
        <v>11.3443</v>
      </c>
      <c r="I5507" s="30">
        <v>1.4064000000000001</v>
      </c>
      <c r="J5507" s="14">
        <v>54</v>
      </c>
      <c r="K5507" s="14">
        <v>14</v>
      </c>
      <c r="L5507" s="12">
        <v>0.124</v>
      </c>
      <c r="M5507" s="7">
        <v>1.28463609</v>
      </c>
      <c r="N5507" s="31">
        <v>0.9</v>
      </c>
      <c r="O5507" s="14">
        <f>IFERROR(VLOOKUP($C5507,'site totals'!$J$2:$K$607,2,FALSE),1)</f>
        <v>69.614400000000003</v>
      </c>
      <c r="P5507" s="32" t="s">
        <v>91</v>
      </c>
      <c r="Q5507" s="12">
        <v>0.2994124903</v>
      </c>
      <c r="R5507" s="29">
        <v>0.25</v>
      </c>
      <c r="S5507" s="2">
        <f>IF($A5507="site","",VLOOKUP($P5507,margin_ranges!$A$5:$D$10,4,FALSE)/100)</f>
        <v>0.29749999999999999</v>
      </c>
      <c r="T5507" s="6">
        <f>IF(A5507="placement",$J5507*MIN($Q5507,$S5507),"")</f>
        <v>16.064999999999998</v>
      </c>
      <c r="U5507" s="6">
        <f>IF($A5507="placement",T5507,SUMIF($C$10:$C$6209,$C5507,$T$10:$T$6209))</f>
        <v>16.064999999999998</v>
      </c>
      <c r="V5507" s="34">
        <f t="shared" si="260"/>
        <v>-6.3333333333333242E-2</v>
      </c>
      <c r="W5507" s="24"/>
      <c r="X5507" s="2" t="str">
        <f>IFERROR(MIN(VLOOKUP($W5507,margin_ranges!$A$5:$D$10,4,FALSE),$Q5507*100)/100,"")</f>
        <v/>
      </c>
      <c r="Y5507" s="6">
        <f t="shared" si="258"/>
        <v>16.064999999999998</v>
      </c>
      <c r="Z5507" s="6">
        <f>IF($A5507="placement",Y5507,SUMIF($C$10:$C$6209,$C5507,$Y$10:$Y$6209))</f>
        <v>16.064999999999998</v>
      </c>
      <c r="AA5507" s="29">
        <f t="shared" si="259"/>
        <v>-6.3333333333333242E-2</v>
      </c>
    </row>
    <row r="5508" spans="1:27" hidden="1" x14ac:dyDescent="0.3">
      <c r="A5508" s="8" t="s">
        <v>17</v>
      </c>
      <c r="B5508" s="8" t="s">
        <v>6423</v>
      </c>
      <c r="C5508" s="8" t="s">
        <v>6424</v>
      </c>
      <c r="D5508" s="8" t="s">
        <v>6425</v>
      </c>
      <c r="E5508" s="8" t="s">
        <v>6426</v>
      </c>
      <c r="F5508" s="29">
        <v>0.25</v>
      </c>
      <c r="G5508" s="29">
        <v>0</v>
      </c>
      <c r="H5508" s="30">
        <v>10.8071</v>
      </c>
      <c r="I5508" s="30">
        <v>2.2547000000000001</v>
      </c>
      <c r="J5508" s="14">
        <v>95</v>
      </c>
      <c r="K5508" s="14">
        <v>24</v>
      </c>
      <c r="L5508" s="12">
        <v>0.20860000000000001</v>
      </c>
      <c r="M5508" s="7">
        <v>1.4037635399999999</v>
      </c>
      <c r="N5508" s="31">
        <v>1</v>
      </c>
      <c r="O5508" s="14">
        <f>IFERROR(VLOOKUP($C5508,'site totals'!$J$2:$K$607,2,FALSE),1)</f>
        <v>69.614400000000003</v>
      </c>
      <c r="P5508" s="32" t="s">
        <v>91</v>
      </c>
      <c r="Q5508" s="12">
        <v>0.28762931269999997</v>
      </c>
      <c r="R5508" s="29">
        <v>0.25</v>
      </c>
      <c r="S5508" s="2">
        <f>IF($A5508="site","",VLOOKUP($P5508,margin_ranges!$A$5:$D$10,4,FALSE)/100)</f>
        <v>0.29749999999999999</v>
      </c>
      <c r="T5508" s="6">
        <f>IF(A5508="placement",$J5508*MIN($Q5508,$S5508),"")</f>
        <v>27.324784706499997</v>
      </c>
      <c r="U5508" s="6">
        <f>IF($A5508="placement",T5508,SUMIF($C$10:$C$6209,$C5508,$T$10:$T$6209))</f>
        <v>27.324784706499997</v>
      </c>
      <c r="V5508" s="34">
        <f t="shared" si="260"/>
        <v>-5.0172416933333297E-2</v>
      </c>
      <c r="W5508" s="24"/>
      <c r="X5508" s="2" t="str">
        <f>IFERROR(MIN(VLOOKUP($W5508,margin_ranges!$A$5:$D$10,4,FALSE),$Q5508*100)/100,"")</f>
        <v/>
      </c>
      <c r="Y5508" s="6">
        <f t="shared" si="258"/>
        <v>27.324784706499997</v>
      </c>
      <c r="Z5508" s="6">
        <f>IF($A5508="placement",Y5508,SUMIF($C$10:$C$6209,$C5508,$Y$10:$Y$6209))</f>
        <v>27.324784706499997</v>
      </c>
      <c r="AA5508" s="29">
        <f t="shared" si="259"/>
        <v>-5.0172416933333297E-2</v>
      </c>
    </row>
    <row r="5509" spans="1:27" x14ac:dyDescent="0.3">
      <c r="A5509" s="16" t="s">
        <v>33</v>
      </c>
      <c r="B5509" s="16" t="s">
        <v>6423</v>
      </c>
      <c r="C5509" s="16" t="s">
        <v>6424</v>
      </c>
      <c r="D5509" s="8" t="s">
        <v>34</v>
      </c>
      <c r="E5509" s="16"/>
      <c r="F5509" s="17">
        <v>0.25</v>
      </c>
      <c r="G5509" s="17">
        <v>0</v>
      </c>
      <c r="H5509" s="36">
        <v>22.163699999999999</v>
      </c>
      <c r="I5509" s="36">
        <v>3.6629</v>
      </c>
      <c r="J5509" s="22">
        <v>149</v>
      </c>
      <c r="K5509" s="22">
        <v>37</v>
      </c>
      <c r="L5509" s="18">
        <v>0.1653</v>
      </c>
      <c r="M5509" s="19">
        <v>1.3575351</v>
      </c>
      <c r="N5509" s="20">
        <v>0.96145899999999995</v>
      </c>
      <c r="O5509" s="22">
        <f>IFERROR(VLOOKUP($C5509,'site totals'!$J$2:$K$607,2,FALSE),1)</f>
        <v>69.614400000000003</v>
      </c>
      <c r="P5509" s="21"/>
      <c r="Q5509" s="18">
        <v>0.29176122300000001</v>
      </c>
      <c r="R5509" s="17">
        <v>0.25</v>
      </c>
      <c r="S5509" s="18" t="str">
        <f>IF($A5509="site","",VLOOKUP($P5509,margin_ranges!$A$5:$D$10,4,FALSE)/100)</f>
        <v/>
      </c>
      <c r="T5509" s="22" t="str">
        <f>IF(A5509="placement",$J5509*MIN($Q5509,$S5509),"")</f>
        <v/>
      </c>
      <c r="U5509" s="22">
        <f>IF($A5509="placement",T5509,SUMIF($C$10:$C$6209,$C5509,$T$10:$T$6209))</f>
        <v>43.389784706499995</v>
      </c>
      <c r="V5509" s="37">
        <f t="shared" si="260"/>
        <v>-5.494214502460848E-2</v>
      </c>
      <c r="W5509" s="38"/>
      <c r="X5509" s="18" t="str">
        <f>IFERROR(MIN(VLOOKUP($W5509,margin_ranges!$A$5:$D$10,4,FALSE),$Q5509*100)/100,"")</f>
        <v/>
      </c>
      <c r="Y5509" s="6" t="str">
        <f t="shared" si="258"/>
        <v/>
      </c>
      <c r="Z5509" s="6">
        <f>IF($A5509="placement",Y5509,SUMIF($C$10:$C$6209,$C5509,$Y$10:$Y$6209))</f>
        <v>43.389784706499995</v>
      </c>
      <c r="AA5509" s="17">
        <f t="shared" si="259"/>
        <v>-5.494214502460848E-2</v>
      </c>
    </row>
    <row r="5510" spans="1:27" hidden="1" x14ac:dyDescent="0.3">
      <c r="A5510" s="8" t="s">
        <v>17</v>
      </c>
      <c r="B5510" s="8" t="s">
        <v>1315</v>
      </c>
      <c r="C5510" s="8" t="s">
        <v>1316</v>
      </c>
      <c r="D5510" s="8" t="s">
        <v>1321</v>
      </c>
      <c r="E5510" s="8" t="s">
        <v>1322</v>
      </c>
      <c r="F5510" s="29">
        <v>0.3</v>
      </c>
      <c r="G5510" s="29">
        <v>0</v>
      </c>
      <c r="H5510" s="30">
        <v>3.69</v>
      </c>
      <c r="I5510" s="30">
        <v>1.5452999999999999</v>
      </c>
      <c r="J5510" s="14">
        <v>10</v>
      </c>
      <c r="K5510" s="14">
        <v>3</v>
      </c>
      <c r="L5510" s="12">
        <v>0.41880000000000001</v>
      </c>
      <c r="M5510" s="7">
        <v>0.21280853999999999</v>
      </c>
      <c r="N5510" s="31">
        <v>0.1</v>
      </c>
      <c r="O5510" s="14">
        <f>IFERROR(VLOOKUP($C5510,'site totals'!$J$2:$K$607,2,FALSE),1)</f>
        <v>68.791600000000003</v>
      </c>
      <c r="P5510" s="32" t="s">
        <v>91</v>
      </c>
      <c r="Q5510" s="12">
        <v>0.53009405070000004</v>
      </c>
      <c r="R5510" s="29">
        <v>0.3</v>
      </c>
      <c r="S5510" s="2">
        <f>IF($A5510="site","",VLOOKUP($P5510,margin_ranges!$A$5:$D$10,4,FALSE)/100)</f>
        <v>0.29749999999999999</v>
      </c>
      <c r="T5510" s="6">
        <f>IF(A5510="placement",$J5510*MIN($Q5510,$S5510),"")</f>
        <v>2.9749999999999996</v>
      </c>
      <c r="U5510" s="6">
        <f>IF($A5510="placement",T5510,SUMIF($C$10:$C$6209,$C5510,$T$10:$T$6209))</f>
        <v>2.9749999999999996</v>
      </c>
      <c r="V5510" s="34">
        <f t="shared" si="260"/>
        <v>3.5714285714285587E-3</v>
      </c>
      <c r="W5510" s="24"/>
      <c r="X5510" s="2" t="str">
        <f>IFERROR(MIN(VLOOKUP($W5510,margin_ranges!$A$5:$D$10,4,FALSE),$Q5510*100)/100,"")</f>
        <v/>
      </c>
      <c r="Y5510" s="6">
        <f t="shared" si="258"/>
        <v>2.9749999999999996</v>
      </c>
      <c r="Z5510" s="6">
        <f>IF($A5510="placement",Y5510,SUMIF($C$10:$C$6209,$C5510,$Y$10:$Y$6209))</f>
        <v>2.9749999999999996</v>
      </c>
      <c r="AA5510" s="29">
        <f t="shared" si="259"/>
        <v>3.5714285714285587E-3</v>
      </c>
    </row>
    <row r="5511" spans="1:27" hidden="1" x14ac:dyDescent="0.3">
      <c r="A5511" s="8" t="s">
        <v>17</v>
      </c>
      <c r="B5511" s="8" t="s">
        <v>1315</v>
      </c>
      <c r="C5511" s="8" t="s">
        <v>1316</v>
      </c>
      <c r="D5511" s="8" t="s">
        <v>1317</v>
      </c>
      <c r="E5511" s="8" t="s">
        <v>1318</v>
      </c>
      <c r="F5511" s="29">
        <v>0.3</v>
      </c>
      <c r="G5511" s="29">
        <v>0</v>
      </c>
      <c r="H5511" s="30">
        <v>31.8231</v>
      </c>
      <c r="I5511" s="30">
        <v>1.2299</v>
      </c>
      <c r="J5511" s="14">
        <v>37</v>
      </c>
      <c r="K5511" s="14">
        <v>11</v>
      </c>
      <c r="L5511" s="12">
        <v>3.8600000000000002E-2</v>
      </c>
      <c r="M5511" s="7">
        <v>1.0068126399999999</v>
      </c>
      <c r="N5511" s="31">
        <v>0.5</v>
      </c>
      <c r="O5511" s="14">
        <f>IFERROR(VLOOKUP($C5511,'site totals'!$J$2:$K$607,2,FALSE),1)</f>
        <v>68.791600000000003</v>
      </c>
      <c r="P5511" s="32" t="s">
        <v>91</v>
      </c>
      <c r="Q5511" s="12">
        <v>0.50338327000000005</v>
      </c>
      <c r="R5511" s="29">
        <v>0.3</v>
      </c>
      <c r="S5511" s="2">
        <f>IF($A5511="site","",VLOOKUP($P5511,margin_ranges!$A$5:$D$10,4,FALSE)/100)</f>
        <v>0.29749999999999999</v>
      </c>
      <c r="T5511" s="6">
        <f>IF(A5511="placement",$J5511*MIN($Q5511,$S5511),"")</f>
        <v>11.0075</v>
      </c>
      <c r="U5511" s="6">
        <f>IF($A5511="placement",T5511,SUMIF($C$10:$C$6209,$C5511,$T$10:$T$6209))</f>
        <v>11.0075</v>
      </c>
      <c r="V5511" s="34">
        <f t="shared" si="260"/>
        <v>3.5714285714285587E-3</v>
      </c>
      <c r="W5511" s="24"/>
      <c r="X5511" s="2" t="str">
        <f>IFERROR(MIN(VLOOKUP($W5511,margin_ranges!$A$5:$D$10,4,FALSE),$Q5511*100)/100,"")</f>
        <v/>
      </c>
      <c r="Y5511" s="6">
        <f t="shared" si="258"/>
        <v>11.0075</v>
      </c>
      <c r="Z5511" s="6">
        <f>IF($A5511="placement",Y5511,SUMIF($C$10:$C$6209,$C5511,$Y$10:$Y$6209))</f>
        <v>11.0075</v>
      </c>
      <c r="AA5511" s="29">
        <f t="shared" si="259"/>
        <v>3.5714285714285587E-3</v>
      </c>
    </row>
    <row r="5512" spans="1:27" hidden="1" x14ac:dyDescent="0.3">
      <c r="A5512" s="8" t="s">
        <v>17</v>
      </c>
      <c r="B5512" s="8" t="s">
        <v>1315</v>
      </c>
      <c r="C5512" s="8" t="s">
        <v>1316</v>
      </c>
      <c r="D5512" s="8" t="s">
        <v>1319</v>
      </c>
      <c r="E5512" s="8" t="s">
        <v>1320</v>
      </c>
      <c r="F5512" s="29">
        <v>0.29999999999999899</v>
      </c>
      <c r="G5512" s="29">
        <v>0</v>
      </c>
      <c r="H5512" s="30">
        <v>33.193899999999999</v>
      </c>
      <c r="I5512" s="30">
        <v>17.220700000000001</v>
      </c>
      <c r="J5512" s="14">
        <v>96</v>
      </c>
      <c r="K5512" s="14">
        <v>29</v>
      </c>
      <c r="L5512" s="12">
        <v>0.51880000000000004</v>
      </c>
      <c r="M5512" s="7">
        <v>0.18567755</v>
      </c>
      <c r="N5512" s="31">
        <v>0.1</v>
      </c>
      <c r="O5512" s="14">
        <f>IFERROR(VLOOKUP($C5512,'site totals'!$J$2:$K$607,2,FALSE),1)</f>
        <v>68.791600000000003</v>
      </c>
      <c r="P5512" s="32" t="s">
        <v>91</v>
      </c>
      <c r="Q5512" s="12">
        <v>0.46143192230000002</v>
      </c>
      <c r="R5512" s="29">
        <v>0.3</v>
      </c>
      <c r="S5512" s="2">
        <f>IF($A5512="site","",VLOOKUP($P5512,margin_ranges!$A$5:$D$10,4,FALSE)/100)</f>
        <v>0.29749999999999999</v>
      </c>
      <c r="T5512" s="6">
        <f>IF(A5512="placement",$J5512*MIN($Q5512,$S5512),"")</f>
        <v>28.56</v>
      </c>
      <c r="U5512" s="6">
        <f>IF($A5512="placement",T5512,SUMIF($C$10:$C$6209,$C5512,$T$10:$T$6209))</f>
        <v>28.56</v>
      </c>
      <c r="V5512" s="34">
        <f t="shared" si="260"/>
        <v>3.5714285714287808E-3</v>
      </c>
      <c r="W5512" s="24"/>
      <c r="X5512" s="2" t="str">
        <f>IFERROR(MIN(VLOOKUP($W5512,margin_ranges!$A$5:$D$10,4,FALSE),$Q5512*100)/100,"")</f>
        <v/>
      </c>
      <c r="Y5512" s="6">
        <f t="shared" si="258"/>
        <v>28.56</v>
      </c>
      <c r="Z5512" s="6">
        <f>IF($A5512="placement",Y5512,SUMIF($C$10:$C$6209,$C5512,$Y$10:$Y$6209))</f>
        <v>28.56</v>
      </c>
      <c r="AA5512" s="17">
        <f t="shared" si="259"/>
        <v>3.5714285714287808E-3</v>
      </c>
    </row>
    <row r="5513" spans="1:27" x14ac:dyDescent="0.3">
      <c r="A5513" s="16" t="s">
        <v>33</v>
      </c>
      <c r="B5513" s="16" t="s">
        <v>1315</v>
      </c>
      <c r="C5513" s="16" t="s">
        <v>1316</v>
      </c>
      <c r="D5513" s="8" t="s">
        <v>34</v>
      </c>
      <c r="E5513" s="16"/>
      <c r="F5513" s="17">
        <v>0.29996663836863702</v>
      </c>
      <c r="G5513" s="17">
        <v>0</v>
      </c>
      <c r="H5513" s="36">
        <v>72.861099999999993</v>
      </c>
      <c r="I5513" s="36">
        <v>20.386700000000001</v>
      </c>
      <c r="J5513" s="22">
        <v>147</v>
      </c>
      <c r="K5513" s="22">
        <v>44</v>
      </c>
      <c r="L5513" s="18">
        <v>0.27979999999999999</v>
      </c>
      <c r="M5513" s="19">
        <v>0.24102392</v>
      </c>
      <c r="N5513" s="20">
        <v>0.12526599999999999</v>
      </c>
      <c r="O5513" s="22">
        <f>IFERROR(VLOOKUP($C5513,'site totals'!$J$2:$K$607,2,FALSE),1)</f>
        <v>68.791600000000003</v>
      </c>
      <c r="P5513" s="21"/>
      <c r="Q5513" s="18">
        <v>0.48027564230000003</v>
      </c>
      <c r="R5513" s="17">
        <v>0.3</v>
      </c>
      <c r="S5513" s="18" t="str">
        <f>IF($A5513="site","",VLOOKUP($P5513,margin_ranges!$A$5:$D$10,4,FALSE)/100)</f>
        <v/>
      </c>
      <c r="T5513" s="22" t="str">
        <f>IF(A5513="placement",$J5513*MIN($Q5513,$S5513),"")</f>
        <v/>
      </c>
      <c r="U5513" s="22">
        <f>IF($A5513="placement",T5513,SUMIF($C$10:$C$6209,$C5513,$T$10:$T$6209))</f>
        <v>42.542499999999997</v>
      </c>
      <c r="V5513" s="37">
        <f t="shared" si="260"/>
        <v>1.5136054421768907E-2</v>
      </c>
      <c r="W5513" s="38"/>
      <c r="X5513" s="18" t="str">
        <f>IFERROR(MIN(VLOOKUP($W5513,margin_ranges!$A$5:$D$10,4,FALSE),$Q5513*100)/100,"")</f>
        <v/>
      </c>
      <c r="Y5513" s="6" t="str">
        <f t="shared" si="258"/>
        <v/>
      </c>
      <c r="Z5513" s="6">
        <f>IF($A5513="placement",Y5513,SUMIF($C$10:$C$6209,$C5513,$Y$10:$Y$6209))</f>
        <v>42.542499999999997</v>
      </c>
      <c r="AA5513" s="17">
        <f t="shared" si="259"/>
        <v>1.5136054421768907E-2</v>
      </c>
    </row>
    <row r="5514" spans="1:27" hidden="1" x14ac:dyDescent="0.3">
      <c r="A5514" s="8" t="s">
        <v>17</v>
      </c>
      <c r="B5514" s="8" t="s">
        <v>11979</v>
      </c>
      <c r="C5514" s="8" t="s">
        <v>11980</v>
      </c>
      <c r="D5514" s="8" t="s">
        <v>11983</v>
      </c>
      <c r="E5514" s="8" t="s">
        <v>11984</v>
      </c>
      <c r="F5514" s="29">
        <v>0.25</v>
      </c>
      <c r="G5514" s="29">
        <v>1</v>
      </c>
      <c r="H5514" s="30">
        <v>222.4272</v>
      </c>
      <c r="I5514" s="30">
        <v>8.4373000000000005</v>
      </c>
      <c r="J5514" s="14">
        <v>140</v>
      </c>
      <c r="K5514" s="14">
        <v>35</v>
      </c>
      <c r="L5514" s="12">
        <v>3.7900000000000003E-2</v>
      </c>
      <c r="M5514" s="7">
        <v>0.55119622000000001</v>
      </c>
      <c r="N5514" s="31">
        <v>0.1</v>
      </c>
      <c r="O5514" s="14">
        <f>IFERROR(VLOOKUP($C5514,'site totals'!$J$2:$K$607,2,FALSE),1)</f>
        <v>68.194599999999994</v>
      </c>
      <c r="P5514" s="32" t="s">
        <v>22</v>
      </c>
      <c r="Q5514" s="12">
        <v>0.81857640490000005</v>
      </c>
      <c r="R5514" s="29">
        <v>0.25</v>
      </c>
      <c r="S5514" s="2">
        <f>IF($A5514="site","",VLOOKUP($P5514,margin_ranges!$A$5:$D$10,4,FALSE)/100)</f>
        <v>0.29749999999999999</v>
      </c>
      <c r="T5514" s="6">
        <f>IF(A5514="placement",$J5514*MIN($Q5514,$S5514),"")</f>
        <v>41.65</v>
      </c>
      <c r="U5514" s="6">
        <f>IF($A5514="placement",T5514,SUMIF($C$10:$C$6209,$C5514,$T$10:$T$6209))</f>
        <v>41.65</v>
      </c>
      <c r="V5514" s="34">
        <f t="shared" si="260"/>
        <v>-6.3333333333333353E-2</v>
      </c>
      <c r="W5514" s="24"/>
      <c r="X5514" s="2" t="str">
        <f>IFERROR(MIN(VLOOKUP($W5514,margin_ranges!$A$5:$D$10,4,FALSE),$Q5514*100)/100,"")</f>
        <v/>
      </c>
      <c r="Y5514" s="6">
        <f t="shared" si="258"/>
        <v>41.65</v>
      </c>
      <c r="Z5514" s="6">
        <f>IF($A5514="placement",Y5514,SUMIF($C$10:$C$6209,$C5514,$Y$10:$Y$6209))</f>
        <v>41.65</v>
      </c>
      <c r="AA5514" s="29">
        <f t="shared" si="259"/>
        <v>-6.3333333333333353E-2</v>
      </c>
    </row>
    <row r="5515" spans="1:27" hidden="1" x14ac:dyDescent="0.3">
      <c r="A5515" s="8" t="s">
        <v>17</v>
      </c>
      <c r="B5515" s="8" t="s">
        <v>11979</v>
      </c>
      <c r="C5515" s="8" t="s">
        <v>11980</v>
      </c>
      <c r="D5515" s="8" t="s">
        <v>11981</v>
      </c>
      <c r="E5515" s="8" t="s">
        <v>11982</v>
      </c>
      <c r="F5515" s="29">
        <v>0.25</v>
      </c>
      <c r="G5515" s="29">
        <v>1</v>
      </c>
      <c r="H5515" s="30">
        <v>24.542100000000001</v>
      </c>
      <c r="I5515" s="30">
        <v>0.43030000000000002</v>
      </c>
      <c r="J5515" s="14">
        <v>7</v>
      </c>
      <c r="K5515" s="14">
        <v>2</v>
      </c>
      <c r="L5515" s="12">
        <v>1.7500000000000002E-2</v>
      </c>
      <c r="M5515" s="7">
        <v>0.51231740000000003</v>
      </c>
      <c r="N5515" s="31">
        <v>0.1</v>
      </c>
      <c r="O5515" s="14">
        <f>IFERROR(VLOOKUP($C5515,'site totals'!$J$2:$K$607,2,FALSE),1)</f>
        <v>68.194599999999994</v>
      </c>
      <c r="P5515" s="32" t="s">
        <v>22</v>
      </c>
      <c r="Q5515" s="12">
        <v>0.80480850240000001</v>
      </c>
      <c r="R5515" s="29">
        <v>0.25</v>
      </c>
      <c r="S5515" s="2">
        <f>IF($A5515="site","",VLOOKUP($P5515,margin_ranges!$A$5:$D$10,4,FALSE)/100)</f>
        <v>0.29749999999999999</v>
      </c>
      <c r="T5515" s="6">
        <f>IF(A5515="placement",$J5515*MIN($Q5515,$S5515),"")</f>
        <v>2.0825</v>
      </c>
      <c r="U5515" s="6">
        <f>IF($A5515="placement",T5515,SUMIF($C$10:$C$6209,$C5515,$T$10:$T$6209))</f>
        <v>2.0825</v>
      </c>
      <c r="V5515" s="34">
        <f t="shared" si="260"/>
        <v>-6.3333333333333242E-2</v>
      </c>
      <c r="W5515" s="24"/>
      <c r="X5515" s="2" t="str">
        <f>IFERROR(MIN(VLOOKUP($W5515,margin_ranges!$A$5:$D$10,4,FALSE),$Q5515*100)/100,"")</f>
        <v/>
      </c>
      <c r="Y5515" s="6">
        <f t="shared" si="258"/>
        <v>2.0825</v>
      </c>
      <c r="Z5515" s="6">
        <f>IF($A5515="placement",Y5515,SUMIF($C$10:$C$6209,$C5515,$Y$10:$Y$6209))</f>
        <v>2.0825</v>
      </c>
      <c r="AA5515" s="29">
        <f t="shared" si="259"/>
        <v>-6.3333333333333242E-2</v>
      </c>
    </row>
    <row r="5516" spans="1:27" x14ac:dyDescent="0.3">
      <c r="A5516" s="16" t="s">
        <v>33</v>
      </c>
      <c r="B5516" s="16" t="s">
        <v>11979</v>
      </c>
      <c r="C5516" s="16" t="s">
        <v>11980</v>
      </c>
      <c r="D5516" s="8" t="s">
        <v>34</v>
      </c>
      <c r="E5516" s="16"/>
      <c r="F5516" s="17">
        <v>0.25</v>
      </c>
      <c r="G5516" s="17">
        <v>1</v>
      </c>
      <c r="H5516" s="36">
        <v>246.9693</v>
      </c>
      <c r="I5516" s="36">
        <v>8.8675999999999995</v>
      </c>
      <c r="J5516" s="22">
        <v>146</v>
      </c>
      <c r="K5516" s="22">
        <v>37</v>
      </c>
      <c r="L5516" s="18">
        <v>3.5900000000000001E-2</v>
      </c>
      <c r="M5516" s="19">
        <v>0.54930968000000002</v>
      </c>
      <c r="N5516" s="20">
        <v>0.1</v>
      </c>
      <c r="O5516" s="22">
        <f>IFERROR(VLOOKUP($C5516,'site totals'!$J$2:$K$607,2,FALSE),1)</f>
        <v>68.194599999999994</v>
      </c>
      <c r="P5516" s="21"/>
      <c r="Q5516" s="18">
        <v>0.81795332769999995</v>
      </c>
      <c r="R5516" s="17">
        <v>0.25</v>
      </c>
      <c r="S5516" s="18" t="str">
        <f>IF($A5516="site","",VLOOKUP($P5516,margin_ranges!$A$5:$D$10,4,FALSE)/100)</f>
        <v/>
      </c>
      <c r="T5516" s="22" t="str">
        <f>IF(A5516="placement",$J5516*MIN($Q5516,$S5516),"")</f>
        <v/>
      </c>
      <c r="U5516" s="22">
        <f>IF($A5516="placement",T5516,SUMIF($C$10:$C$6209,$C5516,$T$10:$T$6209))</f>
        <v>43.732500000000002</v>
      </c>
      <c r="V5516" s="37">
        <f t="shared" si="260"/>
        <v>-6.6050228310502335E-2</v>
      </c>
      <c r="W5516" s="38"/>
      <c r="X5516" s="18" t="str">
        <f>IFERROR(MIN(VLOOKUP($W5516,margin_ranges!$A$5:$D$10,4,FALSE),$Q5516*100)/100,"")</f>
        <v/>
      </c>
      <c r="Y5516" s="6" t="str">
        <f t="shared" si="258"/>
        <v/>
      </c>
      <c r="Z5516" s="6">
        <f>IF($A5516="placement",Y5516,SUMIF($C$10:$C$6209,$C5516,$Y$10:$Y$6209))</f>
        <v>43.732500000000002</v>
      </c>
      <c r="AA5516" s="17">
        <f t="shared" si="259"/>
        <v>-6.6050228310502335E-2</v>
      </c>
    </row>
    <row r="5517" spans="1:27" hidden="1" x14ac:dyDescent="0.3">
      <c r="A5517" s="8" t="s">
        <v>17</v>
      </c>
      <c r="B5517" s="8" t="s">
        <v>11156</v>
      </c>
      <c r="C5517" s="8" t="s">
        <v>11157</v>
      </c>
      <c r="D5517" s="8" t="s">
        <v>11160</v>
      </c>
      <c r="E5517" s="8" t="s">
        <v>11161</v>
      </c>
      <c r="F5517" s="29">
        <v>0.28999999999999998</v>
      </c>
      <c r="G5517" s="29">
        <v>0</v>
      </c>
      <c r="H5517" s="30">
        <v>7.2430000000000003</v>
      </c>
      <c r="I5517" s="30">
        <v>0.3337</v>
      </c>
      <c r="J5517" s="14">
        <v>7</v>
      </c>
      <c r="K5517" s="14">
        <v>2</v>
      </c>
      <c r="L5517" s="12">
        <v>4.6100000000000002E-2</v>
      </c>
      <c r="M5517" s="7">
        <v>0.74244434999999998</v>
      </c>
      <c r="N5517" s="31">
        <v>0.5</v>
      </c>
      <c r="O5517" s="14">
        <f>IFERROR(VLOOKUP($C5517,'site totals'!$J$2:$K$607,2,FALSE),1)</f>
        <v>67.773200000000003</v>
      </c>
      <c r="P5517" s="32" t="s">
        <v>22</v>
      </c>
      <c r="Q5517" s="12">
        <v>0.32654885119999999</v>
      </c>
      <c r="R5517" s="29">
        <v>0.28999999999999998</v>
      </c>
      <c r="S5517" s="2">
        <f>IF($A5517="site","",VLOOKUP($P5517,margin_ranges!$A$5:$D$10,4,FALSE)/100)</f>
        <v>0.29749999999999999</v>
      </c>
      <c r="T5517" s="6">
        <f>IF(A5517="placement",$J5517*MIN($Q5517,$S5517),"")</f>
        <v>2.0825</v>
      </c>
      <c r="U5517" s="6">
        <f>IF($A5517="placement",T5517,SUMIF($C$10:$C$6209,$C5517,$T$10:$T$6209))</f>
        <v>2.0825</v>
      </c>
      <c r="V5517" s="34">
        <f t="shared" si="260"/>
        <v>-1.0563380281690016E-2</v>
      </c>
      <c r="W5517" s="24"/>
      <c r="X5517" s="2" t="str">
        <f>IFERROR(MIN(VLOOKUP($W5517,margin_ranges!$A$5:$D$10,4,FALSE),$Q5517*100)/100,"")</f>
        <v/>
      </c>
      <c r="Y5517" s="6">
        <f t="shared" si="258"/>
        <v>2.0825</v>
      </c>
      <c r="Z5517" s="6">
        <f>IF($A5517="placement",Y5517,SUMIF($C$10:$C$6209,$C5517,$Y$10:$Y$6209))</f>
        <v>2.0825</v>
      </c>
      <c r="AA5517" s="29">
        <f t="shared" si="259"/>
        <v>-1.0563380281690016E-2</v>
      </c>
    </row>
    <row r="5518" spans="1:27" hidden="1" x14ac:dyDescent="0.3">
      <c r="A5518" s="8" t="s">
        <v>17</v>
      </c>
      <c r="B5518" s="8" t="s">
        <v>11156</v>
      </c>
      <c r="C5518" s="8" t="s">
        <v>11157</v>
      </c>
      <c r="D5518" s="8" t="s">
        <v>11158</v>
      </c>
      <c r="E5518" s="8" t="s">
        <v>11159</v>
      </c>
      <c r="F5518" s="29">
        <v>0.34</v>
      </c>
      <c r="G5518" s="29">
        <v>0</v>
      </c>
      <c r="H5518" s="30">
        <v>12.024100000000001</v>
      </c>
      <c r="I5518" s="30">
        <v>1.3466</v>
      </c>
      <c r="J5518" s="14">
        <v>31</v>
      </c>
      <c r="K5518" s="14">
        <v>9</v>
      </c>
      <c r="L5518" s="12">
        <v>0.112</v>
      </c>
      <c r="M5518" s="7">
        <v>0.76774518999999997</v>
      </c>
      <c r="N5518" s="31">
        <v>0.5</v>
      </c>
      <c r="O5518" s="14">
        <f>IFERROR(VLOOKUP($C5518,'site totals'!$J$2:$K$607,2,FALSE),1)</f>
        <v>67.773200000000003</v>
      </c>
      <c r="P5518" s="32" t="s">
        <v>22</v>
      </c>
      <c r="Q5518" s="12">
        <v>0.34874225349999999</v>
      </c>
      <c r="R5518" s="29">
        <v>0.34</v>
      </c>
      <c r="S5518" s="2">
        <f>IF($A5518="site","",VLOOKUP($P5518,margin_ranges!$A$5:$D$10,4,FALSE)/100)</f>
        <v>0.29749999999999999</v>
      </c>
      <c r="T5518" s="6">
        <f>IF(A5518="placement",$J5518*MIN($Q5518,$S5518),"")</f>
        <v>9.2225000000000001</v>
      </c>
      <c r="U5518" s="6">
        <f>IF($A5518="placement",T5518,SUMIF($C$10:$C$6209,$C5518,$T$10:$T$6209))</f>
        <v>9.2225000000000001</v>
      </c>
      <c r="V5518" s="34">
        <f t="shared" si="260"/>
        <v>6.4393939393939448E-2</v>
      </c>
      <c r="W5518" s="24"/>
      <c r="X5518" s="2" t="str">
        <f>IFERROR(MIN(VLOOKUP($W5518,margin_ranges!$A$5:$D$10,4,FALSE),$Q5518*100)/100,"")</f>
        <v/>
      </c>
      <c r="Y5518" s="6">
        <f t="shared" si="258"/>
        <v>9.2225000000000001</v>
      </c>
      <c r="Z5518" s="6">
        <f>IF($A5518="placement",Y5518,SUMIF($C$10:$C$6209,$C5518,$Y$10:$Y$6209))</f>
        <v>9.2225000000000001</v>
      </c>
      <c r="AA5518" s="29">
        <f t="shared" si="259"/>
        <v>6.4393939393939448E-2</v>
      </c>
    </row>
    <row r="5519" spans="1:27" hidden="1" x14ac:dyDescent="0.3">
      <c r="A5519" s="8" t="s">
        <v>17</v>
      </c>
      <c r="B5519" s="8" t="s">
        <v>11156</v>
      </c>
      <c r="C5519" s="8" t="s">
        <v>11157</v>
      </c>
      <c r="D5519" s="8" t="s">
        <v>11162</v>
      </c>
      <c r="E5519" s="8" t="s">
        <v>11163</v>
      </c>
      <c r="F5519" s="29">
        <v>0.34</v>
      </c>
      <c r="G5519" s="29">
        <v>0</v>
      </c>
      <c r="H5519" s="30">
        <v>18.927900000000001</v>
      </c>
      <c r="I5519" s="30">
        <v>2.2071999999999998</v>
      </c>
      <c r="J5519" s="14">
        <v>51</v>
      </c>
      <c r="K5519" s="14">
        <v>15</v>
      </c>
      <c r="L5519" s="12">
        <v>0.1166</v>
      </c>
      <c r="M5519" s="7">
        <v>0.77690689999999996</v>
      </c>
      <c r="N5519" s="31">
        <v>0.5</v>
      </c>
      <c r="O5519" s="14">
        <f>IFERROR(VLOOKUP($C5519,'site totals'!$J$2:$K$607,2,FALSE),1)</f>
        <v>67.773200000000003</v>
      </c>
      <c r="P5519" s="32" t="s">
        <v>22</v>
      </c>
      <c r="Q5519" s="12">
        <v>0.35642224</v>
      </c>
      <c r="R5519" s="29">
        <v>0.34</v>
      </c>
      <c r="S5519" s="2">
        <f>IF($A5519="site","",VLOOKUP($P5519,margin_ranges!$A$5:$D$10,4,FALSE)/100)</f>
        <v>0.29749999999999999</v>
      </c>
      <c r="T5519" s="6">
        <f>IF(A5519="placement",$J5519*MIN($Q5519,$S5519),"")</f>
        <v>15.172499999999999</v>
      </c>
      <c r="U5519" s="6">
        <f>IF($A5519="placement",T5519,SUMIF($C$10:$C$6209,$C5519,$T$10:$T$6209))</f>
        <v>15.172499999999999</v>
      </c>
      <c r="V5519" s="34">
        <f t="shared" si="260"/>
        <v>6.4393939393939448E-2</v>
      </c>
      <c r="W5519" s="24"/>
      <c r="X5519" s="2" t="str">
        <f>IFERROR(MIN(VLOOKUP($W5519,margin_ranges!$A$5:$D$10,4,FALSE),$Q5519*100)/100,"")</f>
        <v/>
      </c>
      <c r="Y5519" s="6">
        <f t="shared" si="258"/>
        <v>15.172499999999999</v>
      </c>
      <c r="Z5519" s="6">
        <f>IF($A5519="placement",Y5519,SUMIF($C$10:$C$6209,$C5519,$Y$10:$Y$6209))</f>
        <v>15.172499999999999</v>
      </c>
      <c r="AA5519" s="29">
        <f t="shared" si="259"/>
        <v>6.4393939393939448E-2</v>
      </c>
    </row>
    <row r="5520" spans="1:27" hidden="1" x14ac:dyDescent="0.3">
      <c r="A5520" s="8" t="s">
        <v>17</v>
      </c>
      <c r="B5520" s="8" t="s">
        <v>11156</v>
      </c>
      <c r="C5520" s="8" t="s">
        <v>11157</v>
      </c>
      <c r="D5520" s="8" t="s">
        <v>11164</v>
      </c>
      <c r="E5520" s="8" t="s">
        <v>11165</v>
      </c>
      <c r="F5520" s="29">
        <v>0.34</v>
      </c>
      <c r="G5520" s="29">
        <v>0</v>
      </c>
      <c r="H5520" s="30">
        <v>20.453900000000001</v>
      </c>
      <c r="I5520" s="30">
        <v>2.3936000000000002</v>
      </c>
      <c r="J5520" s="14">
        <v>55</v>
      </c>
      <c r="K5520" s="14">
        <v>17</v>
      </c>
      <c r="L5520" s="12">
        <v>0.11700000000000001</v>
      </c>
      <c r="M5520" s="7">
        <v>0.77060578999999996</v>
      </c>
      <c r="N5520" s="31">
        <v>0.5</v>
      </c>
      <c r="O5520" s="14">
        <f>IFERROR(VLOOKUP($C5520,'site totals'!$J$2:$K$607,2,FALSE),1)</f>
        <v>67.773200000000003</v>
      </c>
      <c r="P5520" s="32" t="s">
        <v>22</v>
      </c>
      <c r="Q5520" s="12">
        <v>0.35115981880000002</v>
      </c>
      <c r="R5520" s="29">
        <v>0.34</v>
      </c>
      <c r="S5520" s="2">
        <f>IF($A5520="site","",VLOOKUP($P5520,margin_ranges!$A$5:$D$10,4,FALSE)/100)</f>
        <v>0.29749999999999999</v>
      </c>
      <c r="T5520" s="6">
        <f>IF(A5520="placement",$J5520*MIN($Q5520,$S5520),"")</f>
        <v>16.362500000000001</v>
      </c>
      <c r="U5520" s="6">
        <f>IF($A5520="placement",T5520,SUMIF($C$10:$C$6209,$C5520,$T$10:$T$6209))</f>
        <v>16.362500000000001</v>
      </c>
      <c r="V5520" s="34">
        <f t="shared" si="260"/>
        <v>6.4393939393939448E-2</v>
      </c>
      <c r="W5520" s="24"/>
      <c r="X5520" s="2" t="str">
        <f>IFERROR(MIN(VLOOKUP($W5520,margin_ranges!$A$5:$D$10,4,FALSE),$Q5520*100)/100,"")</f>
        <v/>
      </c>
      <c r="Y5520" s="6">
        <f t="shared" si="258"/>
        <v>16.362500000000001</v>
      </c>
      <c r="Z5520" s="6">
        <f>IF($A5520="placement",Y5520,SUMIF($C$10:$C$6209,$C5520,$Y$10:$Y$6209))</f>
        <v>16.362500000000001</v>
      </c>
      <c r="AA5520" s="17">
        <f t="shared" si="259"/>
        <v>6.4393939393939448E-2</v>
      </c>
    </row>
    <row r="5521" spans="1:27" x14ac:dyDescent="0.3">
      <c r="A5521" s="16" t="s">
        <v>33</v>
      </c>
      <c r="B5521" s="16" t="s">
        <v>11156</v>
      </c>
      <c r="C5521" s="16" t="s">
        <v>11157</v>
      </c>
      <c r="D5521" s="8" t="s">
        <v>34</v>
      </c>
      <c r="E5521" s="16"/>
      <c r="F5521" s="17">
        <v>0.33744095011007302</v>
      </c>
      <c r="G5521" s="17">
        <v>0</v>
      </c>
      <c r="H5521" s="36">
        <v>58.648899999999998</v>
      </c>
      <c r="I5521" s="36">
        <v>6.2811000000000003</v>
      </c>
      <c r="J5521" s="22">
        <v>145</v>
      </c>
      <c r="K5521" s="22">
        <v>43</v>
      </c>
      <c r="L5521" s="18">
        <v>0.1071</v>
      </c>
      <c r="M5521" s="19">
        <v>0.77071051999999995</v>
      </c>
      <c r="N5521" s="20">
        <v>0.5</v>
      </c>
      <c r="O5521" s="22">
        <f>IFERROR(VLOOKUP($C5521,'site totals'!$J$2:$K$607,2,FALSE),1)</f>
        <v>67.773200000000003</v>
      </c>
      <c r="P5521" s="21"/>
      <c r="Q5521" s="18">
        <v>0.3512479859</v>
      </c>
      <c r="R5521" s="17">
        <v>0.33739999999999998</v>
      </c>
      <c r="S5521" s="18" t="str">
        <f>IF($A5521="site","",VLOOKUP($P5521,margin_ranges!$A$5:$D$10,4,FALSE)/100)</f>
        <v/>
      </c>
      <c r="T5521" s="22" t="str">
        <f>IF(A5521="placement",$J5521*MIN($Q5521,$S5521),"")</f>
        <v/>
      </c>
      <c r="U5521" s="22">
        <f>IF($A5521="placement",T5521,SUMIF($C$10:$C$6209,$C5521,$T$10:$T$6209))</f>
        <v>42.84</v>
      </c>
      <c r="V5521" s="37">
        <f t="shared" si="260"/>
        <v>6.3313800389271035E-2</v>
      </c>
      <c r="W5521" s="38"/>
      <c r="X5521" s="18" t="str">
        <f>IFERROR(MIN(VLOOKUP($W5521,margin_ranges!$A$5:$D$10,4,FALSE),$Q5521*100)/100,"")</f>
        <v/>
      </c>
      <c r="Y5521" s="6" t="str">
        <f t="shared" si="258"/>
        <v/>
      </c>
      <c r="Z5521" s="6">
        <f>IF($A5521="placement",Y5521,SUMIF($C$10:$C$6209,$C5521,$Y$10:$Y$6209))</f>
        <v>42.84</v>
      </c>
      <c r="AA5521" s="17">
        <f t="shared" si="259"/>
        <v>6.3313800389271035E-2</v>
      </c>
    </row>
    <row r="5522" spans="1:27" hidden="1" x14ac:dyDescent="0.3">
      <c r="A5522" s="8" t="s">
        <v>17</v>
      </c>
      <c r="B5522" s="8" t="s">
        <v>1533</v>
      </c>
      <c r="C5522" s="8" t="s">
        <v>1534</v>
      </c>
      <c r="D5522" s="8" t="s">
        <v>11797</v>
      </c>
      <c r="E5522" s="8" t="s">
        <v>11798</v>
      </c>
      <c r="F5522" s="29">
        <v>0.25</v>
      </c>
      <c r="G5522" s="29">
        <v>1</v>
      </c>
      <c r="H5522" s="30">
        <v>33.491100000000003</v>
      </c>
      <c r="I5522" s="30">
        <v>0.4204</v>
      </c>
      <c r="J5522" s="14">
        <v>18</v>
      </c>
      <c r="K5522" s="14">
        <v>5</v>
      </c>
      <c r="L5522" s="12">
        <v>1.26E-2</v>
      </c>
      <c r="M5522" s="7">
        <v>1.4604587899999999</v>
      </c>
      <c r="N5522" s="31">
        <v>1</v>
      </c>
      <c r="O5522" s="14">
        <f>IFERROR(VLOOKUP($C5522,'site totals'!$J$2:$K$607,2,FALSE),1)</f>
        <v>67.605999999999995</v>
      </c>
      <c r="P5522" s="32" t="s">
        <v>22</v>
      </c>
      <c r="Q5522" s="12">
        <v>0.31528365990000001</v>
      </c>
      <c r="R5522" s="29">
        <v>0.25</v>
      </c>
      <c r="S5522" s="2">
        <f>IF($A5522="site","",VLOOKUP($P5522,margin_ranges!$A$5:$D$10,4,FALSE)/100)</f>
        <v>0.29749999999999999</v>
      </c>
      <c r="T5522" s="6">
        <f>IF(A5522="placement",$J5522*MIN($Q5522,$S5522),"")</f>
        <v>5.3549999999999995</v>
      </c>
      <c r="U5522" s="6">
        <f>IF($A5522="placement",T5522,SUMIF($C$10:$C$6209,$C5522,$T$10:$T$6209))</f>
        <v>5.3549999999999995</v>
      </c>
      <c r="V5522" s="34">
        <f t="shared" si="260"/>
        <v>-6.3333333333333353E-2</v>
      </c>
      <c r="W5522" s="24"/>
      <c r="X5522" s="2" t="str">
        <f>IFERROR(MIN(VLOOKUP($W5522,margin_ranges!$A$5:$D$10,4,FALSE),$Q5522*100)/100,"")</f>
        <v/>
      </c>
      <c r="Y5522" s="6">
        <f t="shared" si="258"/>
        <v>5.3549999999999995</v>
      </c>
      <c r="Z5522" s="6">
        <f>IF($A5522="placement",Y5522,SUMIF($C$10:$C$6209,$C5522,$Y$10:$Y$6209))</f>
        <v>5.3549999999999995</v>
      </c>
      <c r="AA5522" s="29">
        <f t="shared" si="259"/>
        <v>-6.3333333333333353E-2</v>
      </c>
    </row>
    <row r="5523" spans="1:27" hidden="1" x14ac:dyDescent="0.3">
      <c r="A5523" s="8" t="s">
        <v>17</v>
      </c>
      <c r="B5523" s="8" t="s">
        <v>1533</v>
      </c>
      <c r="C5523" s="8" t="s">
        <v>1534</v>
      </c>
      <c r="D5523" s="8" t="s">
        <v>11795</v>
      </c>
      <c r="E5523" s="8" t="s">
        <v>11796</v>
      </c>
      <c r="F5523" s="29">
        <v>0.25</v>
      </c>
      <c r="G5523" s="29">
        <v>1</v>
      </c>
      <c r="H5523" s="30">
        <v>206.32329999999999</v>
      </c>
      <c r="I5523" s="30">
        <v>1.7790999999999999</v>
      </c>
      <c r="J5523" s="14">
        <v>77</v>
      </c>
      <c r="K5523" s="14">
        <v>19</v>
      </c>
      <c r="L5523" s="12">
        <v>8.6E-3</v>
      </c>
      <c r="M5523" s="7">
        <v>1.44406616</v>
      </c>
      <c r="N5523" s="31">
        <v>1</v>
      </c>
      <c r="O5523" s="14">
        <f>IFERROR(VLOOKUP($C5523,'site totals'!$J$2:$K$607,2,FALSE),1)</f>
        <v>67.605999999999995</v>
      </c>
      <c r="P5523" s="32" t="s">
        <v>22</v>
      </c>
      <c r="Q5523" s="12">
        <v>0.30751095389999999</v>
      </c>
      <c r="R5523" s="29">
        <v>0.25</v>
      </c>
      <c r="S5523" s="2">
        <f>IF($A5523="site","",VLOOKUP($P5523,margin_ranges!$A$5:$D$10,4,FALSE)/100)</f>
        <v>0.29749999999999999</v>
      </c>
      <c r="T5523" s="6">
        <f>IF(A5523="placement",$J5523*MIN($Q5523,$S5523),"")</f>
        <v>22.907499999999999</v>
      </c>
      <c r="U5523" s="6">
        <f>IF($A5523="placement",T5523,SUMIF($C$10:$C$6209,$C5523,$T$10:$T$6209))</f>
        <v>22.907499999999999</v>
      </c>
      <c r="V5523" s="34">
        <f t="shared" si="260"/>
        <v>-6.3333333333333353E-2</v>
      </c>
      <c r="W5523" s="24"/>
      <c r="X5523" s="2" t="str">
        <f>IFERROR(MIN(VLOOKUP($W5523,margin_ranges!$A$5:$D$10,4,FALSE),$Q5523*100)/100,"")</f>
        <v/>
      </c>
      <c r="Y5523" s="6">
        <f t="shared" si="258"/>
        <v>22.907499999999999</v>
      </c>
      <c r="Z5523" s="6">
        <f>IF($A5523="placement",Y5523,SUMIF($C$10:$C$6209,$C5523,$Y$10:$Y$6209))</f>
        <v>22.907499999999999</v>
      </c>
      <c r="AA5523" s="29">
        <f t="shared" si="259"/>
        <v>-6.3333333333333353E-2</v>
      </c>
    </row>
    <row r="5524" spans="1:27" hidden="1" x14ac:dyDescent="0.3">
      <c r="A5524" s="8" t="s">
        <v>17</v>
      </c>
      <c r="B5524" s="8" t="s">
        <v>1533</v>
      </c>
      <c r="C5524" s="8" t="s">
        <v>1534</v>
      </c>
      <c r="D5524" s="8" t="s">
        <v>11799</v>
      </c>
      <c r="E5524" s="8" t="s">
        <v>11800</v>
      </c>
      <c r="F5524" s="29">
        <v>0.25</v>
      </c>
      <c r="G5524" s="29">
        <v>1</v>
      </c>
      <c r="H5524" s="30">
        <v>228.328</v>
      </c>
      <c r="I5524" s="30">
        <v>1.0341</v>
      </c>
      <c r="J5524" s="14">
        <v>44</v>
      </c>
      <c r="K5524" s="14">
        <v>11</v>
      </c>
      <c r="L5524" s="12">
        <v>4.4999999999999997E-3</v>
      </c>
      <c r="M5524" s="7">
        <v>1.42185385</v>
      </c>
      <c r="N5524" s="31">
        <v>1</v>
      </c>
      <c r="O5524" s="14">
        <f>IFERROR(VLOOKUP($C5524,'site totals'!$J$2:$K$607,2,FALSE),1)</f>
        <v>67.605999999999995</v>
      </c>
      <c r="P5524" s="32" t="s">
        <v>22</v>
      </c>
      <c r="Q5524" s="12">
        <v>0.2966928338</v>
      </c>
      <c r="R5524" s="29">
        <v>0.25</v>
      </c>
      <c r="S5524" s="2">
        <f>IF($A5524="site","",VLOOKUP($P5524,margin_ranges!$A$5:$D$10,4,FALSE)/100)</f>
        <v>0.29749999999999999</v>
      </c>
      <c r="T5524" s="6">
        <f>IF(A5524="placement",$J5524*MIN($Q5524,$S5524),"")</f>
        <v>13.0544846872</v>
      </c>
      <c r="U5524" s="6">
        <f>IF($A5524="placement",T5524,SUMIF($C$10:$C$6209,$C5524,$T$10:$T$6209))</f>
        <v>13.0544846872</v>
      </c>
      <c r="V5524" s="34">
        <f t="shared" si="260"/>
        <v>-6.225711173333337E-2</v>
      </c>
      <c r="W5524" s="24"/>
      <c r="X5524" s="2" t="str">
        <f>IFERROR(MIN(VLOOKUP($W5524,margin_ranges!$A$5:$D$10,4,FALSE),$Q5524*100)/100,"")</f>
        <v/>
      </c>
      <c r="Y5524" s="6">
        <f t="shared" si="258"/>
        <v>13.0544846872</v>
      </c>
      <c r="Z5524" s="6">
        <f>IF($A5524="placement",Y5524,SUMIF($C$10:$C$6209,$C5524,$Y$10:$Y$6209))</f>
        <v>13.0544846872</v>
      </c>
      <c r="AA5524" s="29">
        <f t="shared" si="259"/>
        <v>-6.225711173333337E-2</v>
      </c>
    </row>
    <row r="5525" spans="1:27" x14ac:dyDescent="0.3">
      <c r="A5525" s="16" t="s">
        <v>33</v>
      </c>
      <c r="B5525" s="16" t="s">
        <v>1533</v>
      </c>
      <c r="C5525" s="16" t="s">
        <v>1534</v>
      </c>
      <c r="D5525" s="8" t="s">
        <v>34</v>
      </c>
      <c r="E5525" s="16"/>
      <c r="F5525" s="17">
        <v>0.25</v>
      </c>
      <c r="G5525" s="17">
        <v>0.96366003</v>
      </c>
      <c r="H5525" s="36">
        <v>473.11340000000001</v>
      </c>
      <c r="I5525" s="36">
        <v>3.3451</v>
      </c>
      <c r="J5525" s="22">
        <v>145</v>
      </c>
      <c r="K5525" s="22">
        <v>36</v>
      </c>
      <c r="L5525" s="18">
        <v>7.1000000000000004E-3</v>
      </c>
      <c r="M5525" s="19">
        <v>1.44361641</v>
      </c>
      <c r="N5525" s="20">
        <v>1</v>
      </c>
      <c r="O5525" s="22">
        <f>IFERROR(VLOOKUP($C5525,'site totals'!$J$2:$K$607,2,FALSE),1)</f>
        <v>67.605999999999995</v>
      </c>
      <c r="P5525" s="21"/>
      <c r="Q5525" s="18">
        <v>0.30729521050000003</v>
      </c>
      <c r="R5525" s="17">
        <v>0.25</v>
      </c>
      <c r="S5525" s="18" t="str">
        <f>IF($A5525="site","",VLOOKUP($P5525,margin_ranges!$A$5:$D$10,4,FALSE)/100)</f>
        <v/>
      </c>
      <c r="T5525" s="22" t="str">
        <f>IF(A5525="placement",$J5525*MIN($Q5525,$S5525),"")</f>
        <v/>
      </c>
      <c r="U5525" s="22">
        <f>IF($A5525="placement",T5525,SUMIF($C$10:$C$6209,$C5525,$T$10:$T$6209))</f>
        <v>41.316984687199998</v>
      </c>
      <c r="V5525" s="37">
        <f t="shared" si="260"/>
        <v>-4.6592962640919611E-2</v>
      </c>
      <c r="W5525" s="38"/>
      <c r="X5525" s="18" t="str">
        <f>IFERROR(MIN(VLOOKUP($W5525,margin_ranges!$A$5:$D$10,4,FALSE),$Q5525*100)/100,"")</f>
        <v/>
      </c>
      <c r="Y5525" s="6" t="str">
        <f t="shared" si="258"/>
        <v/>
      </c>
      <c r="Z5525" s="6">
        <f>IF($A5525="placement",Y5525,SUMIF($C$10:$C$6209,$C5525,$Y$10:$Y$6209))</f>
        <v>41.316984687199998</v>
      </c>
      <c r="AA5525" s="17">
        <f t="shared" si="259"/>
        <v>-4.6592962640919611E-2</v>
      </c>
    </row>
    <row r="5526" spans="1:27" hidden="1" x14ac:dyDescent="0.3">
      <c r="A5526" s="8" t="s">
        <v>17</v>
      </c>
      <c r="B5526" s="8" t="s">
        <v>8373</v>
      </c>
      <c r="C5526" s="8" t="s">
        <v>8374</v>
      </c>
      <c r="D5526" s="8" t="s">
        <v>8376</v>
      </c>
      <c r="E5526" s="8" t="s">
        <v>12223</v>
      </c>
      <c r="F5526" s="29">
        <v>0.249999999999999</v>
      </c>
      <c r="G5526" s="29">
        <v>0</v>
      </c>
      <c r="H5526" s="30">
        <v>2078.4605000000001</v>
      </c>
      <c r="I5526" s="30">
        <v>6.9356</v>
      </c>
      <c r="J5526" s="14">
        <v>62</v>
      </c>
      <c r="K5526" s="14">
        <v>19</v>
      </c>
      <c r="L5526" s="12">
        <v>3.3E-3</v>
      </c>
      <c r="M5526" s="7">
        <v>0.29653545999999997</v>
      </c>
      <c r="N5526" s="31">
        <v>0.1</v>
      </c>
      <c r="O5526" s="14">
        <f>IFERROR(VLOOKUP($C5526,'site totals'!$J$2:$K$607,2,FALSE),1)</f>
        <v>67.149000000000001</v>
      </c>
      <c r="P5526" s="32" t="s">
        <v>91</v>
      </c>
      <c r="Q5526" s="12">
        <v>0.66277220160000005</v>
      </c>
      <c r="R5526" s="29">
        <v>0.25</v>
      </c>
      <c r="S5526" s="2">
        <f>IF($A5526="site","",VLOOKUP($P5526,margin_ranges!$A$5:$D$10,4,FALSE)/100)</f>
        <v>0.29749999999999999</v>
      </c>
      <c r="T5526" s="6">
        <f>IF(A5526="placement",$J5526*MIN($Q5526,$S5526),"")</f>
        <v>18.445</v>
      </c>
      <c r="U5526" s="6">
        <f>IF($A5526="placement",T5526,SUMIF($C$10:$C$6209,$C5526,$T$10:$T$6209))</f>
        <v>18.445</v>
      </c>
      <c r="V5526" s="34">
        <f t="shared" si="260"/>
        <v>-6.3333333333333353E-2</v>
      </c>
      <c r="W5526" s="24"/>
      <c r="X5526" s="2" t="str">
        <f>IFERROR(MIN(VLOOKUP($W5526,margin_ranges!$A$5:$D$10,4,FALSE),$Q5526*100)/100,"")</f>
        <v/>
      </c>
      <c r="Y5526" s="6">
        <f t="shared" si="258"/>
        <v>18.445</v>
      </c>
      <c r="Z5526" s="6">
        <f>IF($A5526="placement",Y5526,SUMIF($C$10:$C$6209,$C5526,$Y$10:$Y$6209))</f>
        <v>18.445</v>
      </c>
      <c r="AA5526" s="29">
        <f t="shared" si="259"/>
        <v>-6.3333333333333353E-2</v>
      </c>
    </row>
    <row r="5527" spans="1:27" hidden="1" x14ac:dyDescent="0.3">
      <c r="A5527" s="8" t="s">
        <v>17</v>
      </c>
      <c r="B5527" s="8" t="s">
        <v>8373</v>
      </c>
      <c r="C5527" s="8" t="s">
        <v>8374</v>
      </c>
      <c r="D5527" s="8" t="s">
        <v>8375</v>
      </c>
      <c r="E5527" s="8" t="s">
        <v>12222</v>
      </c>
      <c r="F5527" s="29">
        <v>0.3</v>
      </c>
      <c r="G5527" s="29">
        <v>0</v>
      </c>
      <c r="H5527" s="30">
        <v>1176.7013999999999</v>
      </c>
      <c r="I5527" s="30">
        <v>2.7644000000000002</v>
      </c>
      <c r="J5527" s="14">
        <v>22</v>
      </c>
      <c r="K5527" s="14">
        <v>7</v>
      </c>
      <c r="L5527" s="12">
        <v>2.3E-3</v>
      </c>
      <c r="M5527" s="7">
        <v>0.26729884999999998</v>
      </c>
      <c r="N5527" s="31">
        <v>0.1</v>
      </c>
      <c r="O5527" s="14">
        <f>IFERROR(VLOOKUP($C5527,'site totals'!$J$2:$K$607,2,FALSE),1)</f>
        <v>67.149000000000001</v>
      </c>
      <c r="P5527" s="32" t="s">
        <v>91</v>
      </c>
      <c r="Q5527" s="12">
        <v>0.62588690189999996</v>
      </c>
      <c r="R5527" s="29">
        <v>0.3</v>
      </c>
      <c r="S5527" s="2">
        <f>IF($A5527="site","",VLOOKUP($P5527,margin_ranges!$A$5:$D$10,4,FALSE)/100)</f>
        <v>0.29749999999999999</v>
      </c>
      <c r="T5527" s="6">
        <f>IF(A5527="placement",$J5527*MIN($Q5527,$S5527),"")</f>
        <v>6.5449999999999999</v>
      </c>
      <c r="U5527" s="6">
        <f>IF($A5527="placement",T5527,SUMIF($C$10:$C$6209,$C5527,$T$10:$T$6209))</f>
        <v>6.5449999999999999</v>
      </c>
      <c r="V5527" s="34">
        <f t="shared" si="260"/>
        <v>3.5714285714285587E-3</v>
      </c>
      <c r="W5527" s="24"/>
      <c r="X5527" s="2" t="str">
        <f>IFERROR(MIN(VLOOKUP($W5527,margin_ranges!$A$5:$D$10,4,FALSE),$Q5527*100)/100,"")</f>
        <v/>
      </c>
      <c r="Y5527" s="6">
        <f t="shared" si="258"/>
        <v>6.5449999999999999</v>
      </c>
      <c r="Z5527" s="6">
        <f>IF($A5527="placement",Y5527,SUMIF($C$10:$C$6209,$C5527,$Y$10:$Y$6209))</f>
        <v>6.5449999999999999</v>
      </c>
      <c r="AA5527" s="29">
        <f t="shared" si="259"/>
        <v>3.5714285714285587E-3</v>
      </c>
    </row>
    <row r="5528" spans="1:27" hidden="1" x14ac:dyDescent="0.3">
      <c r="A5528" s="8" t="s">
        <v>17</v>
      </c>
      <c r="B5528" s="8" t="s">
        <v>8373</v>
      </c>
      <c r="C5528" s="8" t="s">
        <v>8374</v>
      </c>
      <c r="D5528" s="8" t="s">
        <v>8377</v>
      </c>
      <c r="E5528" s="8" t="s">
        <v>12224</v>
      </c>
      <c r="F5528" s="29">
        <v>0.29999999999999899</v>
      </c>
      <c r="G5528" s="29">
        <v>0</v>
      </c>
      <c r="H5528" s="30">
        <v>2348.6676000000002</v>
      </c>
      <c r="I5528" s="30">
        <v>8.0394000000000005</v>
      </c>
      <c r="J5528" s="14">
        <v>57</v>
      </c>
      <c r="K5528" s="14">
        <v>17</v>
      </c>
      <c r="L5528" s="12">
        <v>3.3999999999999998E-3</v>
      </c>
      <c r="M5528" s="7">
        <v>0.23749911000000001</v>
      </c>
      <c r="N5528" s="31">
        <v>0.1</v>
      </c>
      <c r="O5528" s="14">
        <f>IFERROR(VLOOKUP($C5528,'site totals'!$J$2:$K$607,2,FALSE),1)</f>
        <v>67.149000000000001</v>
      </c>
      <c r="P5528" s="32" t="s">
        <v>91</v>
      </c>
      <c r="Q5528" s="12">
        <v>0.57894579329999996</v>
      </c>
      <c r="R5528" s="29">
        <v>0.3</v>
      </c>
      <c r="S5528" s="2">
        <f>IF($A5528="site","",VLOOKUP($P5528,margin_ranges!$A$5:$D$10,4,FALSE)/100)</f>
        <v>0.29749999999999999</v>
      </c>
      <c r="T5528" s="6">
        <f>IF(A5528="placement",$J5528*MIN($Q5528,$S5528),"")</f>
        <v>16.9575</v>
      </c>
      <c r="U5528" s="6">
        <f>IF($A5528="placement",T5528,SUMIF($C$10:$C$6209,$C5528,$T$10:$T$6209))</f>
        <v>16.9575</v>
      </c>
      <c r="V5528" s="34">
        <f t="shared" si="260"/>
        <v>3.5714285714287808E-3</v>
      </c>
      <c r="W5528" s="24"/>
      <c r="X5528" s="2" t="str">
        <f>IFERROR(MIN(VLOOKUP($W5528,margin_ranges!$A$5:$D$10,4,FALSE),$Q5528*100)/100,"")</f>
        <v/>
      </c>
      <c r="Y5528" s="6">
        <f t="shared" si="258"/>
        <v>16.9575</v>
      </c>
      <c r="Z5528" s="6">
        <f>IF($A5528="placement",Y5528,SUMIF($C$10:$C$6209,$C5528,$Y$10:$Y$6209))</f>
        <v>16.9575</v>
      </c>
      <c r="AA5528" s="29">
        <f t="shared" si="259"/>
        <v>3.5714285714287808E-3</v>
      </c>
    </row>
    <row r="5529" spans="1:27" x14ac:dyDescent="0.3">
      <c r="A5529" s="16" t="s">
        <v>33</v>
      </c>
      <c r="B5529" s="16" t="s">
        <v>8373</v>
      </c>
      <c r="C5529" s="16" t="s">
        <v>8374</v>
      </c>
      <c r="D5529" s="8" t="s">
        <v>34</v>
      </c>
      <c r="E5529" s="16"/>
      <c r="F5529" s="17">
        <v>0.27760726146331199</v>
      </c>
      <c r="G5529" s="17">
        <v>0</v>
      </c>
      <c r="H5529" s="36">
        <v>6944.8828999999996</v>
      </c>
      <c r="I5529" s="36">
        <v>18.138400000000001</v>
      </c>
      <c r="J5529" s="22">
        <v>144</v>
      </c>
      <c r="K5529" s="22">
        <v>43</v>
      </c>
      <c r="L5529" s="18">
        <v>2.5999999999999999E-3</v>
      </c>
      <c r="M5529" s="19">
        <v>0.26443172999999998</v>
      </c>
      <c r="N5529" s="20">
        <v>0.1</v>
      </c>
      <c r="O5529" s="22">
        <f>IFERROR(VLOOKUP($C5529,'site totals'!$J$2:$K$607,2,FALSE),1)</f>
        <v>67.149000000000001</v>
      </c>
      <c r="P5529" s="21"/>
      <c r="Q5529" s="18">
        <v>0.62183055590000003</v>
      </c>
      <c r="R5529" s="17">
        <v>0.27760000000000001</v>
      </c>
      <c r="S5529" s="18" t="str">
        <f>IF($A5529="site","",VLOOKUP($P5529,margin_ranges!$A$5:$D$10,4,FALSE)/100)</f>
        <v/>
      </c>
      <c r="T5529" s="22" t="str">
        <f>IF(A5529="placement",$J5529*MIN($Q5529,$S5529),"")</f>
        <v/>
      </c>
      <c r="U5529" s="22">
        <f>IF($A5529="placement",T5529,SUMIF($C$10:$C$6209,$C5529,$T$10:$T$6209))</f>
        <v>41.947500000000005</v>
      </c>
      <c r="V5529" s="37">
        <f t="shared" si="260"/>
        <v>-1.8967446474713934E-2</v>
      </c>
      <c r="W5529" s="38"/>
      <c r="X5529" s="18" t="str">
        <f>IFERROR(MIN(VLOOKUP($W5529,margin_ranges!$A$5:$D$10,4,FALSE),$Q5529*100)/100,"")</f>
        <v/>
      </c>
      <c r="Y5529" s="6" t="str">
        <f t="shared" si="258"/>
        <v/>
      </c>
      <c r="Z5529" s="6">
        <f>IF($A5529="placement",Y5529,SUMIF($C$10:$C$6209,$C5529,$Y$10:$Y$6209))</f>
        <v>41.947500000000005</v>
      </c>
      <c r="AA5529" s="17">
        <f t="shared" si="259"/>
        <v>-1.8967446474713934E-2</v>
      </c>
    </row>
    <row r="5530" spans="1:27" hidden="1" x14ac:dyDescent="0.3">
      <c r="A5530" s="8" t="s">
        <v>17</v>
      </c>
      <c r="B5530" s="8" t="s">
        <v>3082</v>
      </c>
      <c r="C5530" s="8" t="s">
        <v>3083</v>
      </c>
      <c r="D5530" s="8" t="s">
        <v>3086</v>
      </c>
      <c r="E5530" s="8" t="s">
        <v>3087</v>
      </c>
      <c r="F5530" s="29">
        <v>0.25</v>
      </c>
      <c r="G5530" s="29">
        <v>0</v>
      </c>
      <c r="H5530" s="30">
        <v>1.9136</v>
      </c>
      <c r="I5530" s="30">
        <v>0.1618</v>
      </c>
      <c r="J5530" s="14">
        <v>10</v>
      </c>
      <c r="K5530" s="14">
        <v>3</v>
      </c>
      <c r="L5530" s="12">
        <v>8.4500000000000006E-2</v>
      </c>
      <c r="M5530" s="7">
        <v>2.1511699800000001</v>
      </c>
      <c r="N5530" s="31">
        <v>1.5</v>
      </c>
      <c r="O5530" s="14">
        <f>IFERROR(VLOOKUP($C5530,'site totals'!$J$2:$K$607,2,FALSE),1)</f>
        <v>66.515799999999999</v>
      </c>
      <c r="P5530" s="32" t="s">
        <v>91</v>
      </c>
      <c r="Q5530" s="12">
        <v>0.30270503240000002</v>
      </c>
      <c r="R5530" s="29">
        <v>0.25</v>
      </c>
      <c r="S5530" s="2">
        <f>IF($A5530="site","",VLOOKUP($P5530,margin_ranges!$A$5:$D$10,4,FALSE)/100)</f>
        <v>0.29749999999999999</v>
      </c>
      <c r="T5530" s="6">
        <f>IF(A5530="placement",$J5530*MIN($Q5530,$S5530),"")</f>
        <v>2.9749999999999996</v>
      </c>
      <c r="U5530" s="6">
        <f>IF($A5530="placement",T5530,SUMIF($C$10:$C$6209,$C5530,$T$10:$T$6209))</f>
        <v>2.9749999999999996</v>
      </c>
      <c r="V5530" s="34">
        <f t="shared" si="260"/>
        <v>-6.3333333333333242E-2</v>
      </c>
      <c r="W5530" s="24"/>
      <c r="X5530" s="2" t="str">
        <f>IFERROR(MIN(VLOOKUP($W5530,margin_ranges!$A$5:$D$10,4,FALSE),$Q5530*100)/100,"")</f>
        <v/>
      </c>
      <c r="Y5530" s="6">
        <f t="shared" si="258"/>
        <v>2.9749999999999996</v>
      </c>
      <c r="Z5530" s="6">
        <f>IF($A5530="placement",Y5530,SUMIF($C$10:$C$6209,$C5530,$Y$10:$Y$6209))</f>
        <v>2.9749999999999996</v>
      </c>
      <c r="AA5530" s="29">
        <f t="shared" si="259"/>
        <v>-6.3333333333333242E-2</v>
      </c>
    </row>
    <row r="5531" spans="1:27" hidden="1" x14ac:dyDescent="0.3">
      <c r="A5531" s="8" t="s">
        <v>17</v>
      </c>
      <c r="B5531" s="8" t="s">
        <v>3082</v>
      </c>
      <c r="C5531" s="8" t="s">
        <v>3083</v>
      </c>
      <c r="D5531" s="8" t="s">
        <v>3088</v>
      </c>
      <c r="E5531" s="8" t="s">
        <v>3089</v>
      </c>
      <c r="F5531" s="29">
        <v>0.27782648040269198</v>
      </c>
      <c r="G5531" s="29">
        <v>0</v>
      </c>
      <c r="H5531" s="30">
        <v>2.4824000000000002</v>
      </c>
      <c r="I5531" s="30">
        <v>0.2432</v>
      </c>
      <c r="J5531" s="14">
        <v>15</v>
      </c>
      <c r="K5531" s="14">
        <v>4</v>
      </c>
      <c r="L5531" s="12">
        <v>9.8000000000000004E-2</v>
      </c>
      <c r="M5531" s="7">
        <v>2.0770631399999999</v>
      </c>
      <c r="N5531" s="31">
        <v>1.5</v>
      </c>
      <c r="O5531" s="14">
        <f>IFERROR(VLOOKUP($C5531,'site totals'!$J$2:$K$607,2,FALSE),1)</f>
        <v>66.515799999999999</v>
      </c>
      <c r="P5531" s="32" t="s">
        <v>22</v>
      </c>
      <c r="Q5531" s="12">
        <v>0.27782648040000002</v>
      </c>
      <c r="R5531" s="29">
        <v>0.31</v>
      </c>
      <c r="S5531" s="2">
        <f>IF($A5531="site","",VLOOKUP($P5531,margin_ranges!$A$5:$D$10,4,FALSE)/100)</f>
        <v>0.29749999999999999</v>
      </c>
      <c r="T5531" s="6">
        <f>IF(A5531="placement",$J5531*MIN($Q5531,$S5531),"")</f>
        <v>4.1673972060000004</v>
      </c>
      <c r="U5531" s="6">
        <f>IF($A5531="placement",T5531,SUMIF($C$10:$C$6209,$C5531,$T$10:$T$6209))</f>
        <v>4.1673972060000004</v>
      </c>
      <c r="V5531" s="34">
        <f t="shared" si="260"/>
        <v>4.6628289275362222E-2</v>
      </c>
      <c r="W5531" s="24"/>
      <c r="X5531" s="2" t="str">
        <f>IFERROR(MIN(VLOOKUP($W5531,margin_ranges!$A$5:$D$10,4,FALSE),$Q5531*100)/100,"")</f>
        <v/>
      </c>
      <c r="Y5531" s="6">
        <f t="shared" si="258"/>
        <v>4.1673972060000004</v>
      </c>
      <c r="Z5531" s="6">
        <f>IF($A5531="placement",Y5531,SUMIF($C$10:$C$6209,$C5531,$Y$10:$Y$6209))</f>
        <v>4.1673972060000004</v>
      </c>
      <c r="AA5531" s="29">
        <f t="shared" si="259"/>
        <v>4.6628289275362222E-2</v>
      </c>
    </row>
    <row r="5532" spans="1:27" hidden="1" x14ac:dyDescent="0.3">
      <c r="A5532" s="8" t="s">
        <v>17</v>
      </c>
      <c r="B5532" s="8" t="s">
        <v>3082</v>
      </c>
      <c r="C5532" s="8" t="s">
        <v>3083</v>
      </c>
      <c r="D5532" s="8" t="s">
        <v>3084</v>
      </c>
      <c r="E5532" s="8" t="s">
        <v>3085</v>
      </c>
      <c r="F5532" s="29">
        <v>0.21274119953821599</v>
      </c>
      <c r="G5532" s="29">
        <v>0</v>
      </c>
      <c r="H5532" s="30">
        <v>22.946899999999999</v>
      </c>
      <c r="I5532" s="30">
        <v>2.0457999999999998</v>
      </c>
      <c r="J5532" s="14">
        <v>117</v>
      </c>
      <c r="K5532" s="14">
        <v>25</v>
      </c>
      <c r="L5532" s="12">
        <v>8.9200000000000002E-2</v>
      </c>
      <c r="M5532" s="7">
        <v>1.90534548</v>
      </c>
      <c r="N5532" s="31">
        <v>1.5</v>
      </c>
      <c r="O5532" s="14">
        <f>IFERROR(VLOOKUP($C5532,'site totals'!$J$2:$K$607,2,FALSE),1)</f>
        <v>66.515799999999999</v>
      </c>
      <c r="P5532" s="32" t="s">
        <v>91</v>
      </c>
      <c r="Q5532" s="12">
        <v>0.21274119950000001</v>
      </c>
      <c r="R5532" s="29">
        <v>0.25</v>
      </c>
      <c r="S5532" s="2">
        <f>IF($A5532="site","",VLOOKUP($P5532,margin_ranges!$A$5:$D$10,4,FALSE)/100)</f>
        <v>0.29749999999999999</v>
      </c>
      <c r="T5532" s="6">
        <f>IF(A5532="placement",$J5532*MIN($Q5532,$S5532),"")</f>
        <v>24.8907203415</v>
      </c>
      <c r="U5532" s="6">
        <f>IF($A5532="placement",T5532,SUMIF($C$10:$C$6209,$C5532,$T$10:$T$6209))</f>
        <v>24.8907203415</v>
      </c>
      <c r="V5532" s="34">
        <f t="shared" si="260"/>
        <v>4.9678400666666622E-2</v>
      </c>
      <c r="W5532" s="24"/>
      <c r="X5532" s="2" t="str">
        <f>IFERROR(MIN(VLOOKUP($W5532,margin_ranges!$A$5:$D$10,4,FALSE),$Q5532*100)/100,"")</f>
        <v/>
      </c>
      <c r="Y5532" s="6">
        <f t="shared" si="258"/>
        <v>24.8907203415</v>
      </c>
      <c r="Z5532" s="6">
        <f>IF($A5532="placement",Y5532,SUMIF($C$10:$C$6209,$C5532,$Y$10:$Y$6209))</f>
        <v>24.8907203415</v>
      </c>
      <c r="AA5532" s="29">
        <f t="shared" si="259"/>
        <v>4.9678400666666622E-2</v>
      </c>
    </row>
    <row r="5533" spans="1:27" x14ac:dyDescent="0.3">
      <c r="A5533" s="16" t="s">
        <v>33</v>
      </c>
      <c r="B5533" s="16" t="s">
        <v>3082</v>
      </c>
      <c r="C5533" s="16" t="s">
        <v>3083</v>
      </c>
      <c r="D5533" s="8" t="s">
        <v>34</v>
      </c>
      <c r="E5533" s="16"/>
      <c r="F5533" s="17">
        <v>0.226251507160704</v>
      </c>
      <c r="G5533" s="17">
        <v>0</v>
      </c>
      <c r="H5533" s="36">
        <v>27.356000000000002</v>
      </c>
      <c r="I5533" s="36">
        <v>2.4508000000000001</v>
      </c>
      <c r="J5533" s="22">
        <v>143</v>
      </c>
      <c r="K5533" s="22">
        <v>32</v>
      </c>
      <c r="L5533" s="18">
        <v>8.9599999999999999E-2</v>
      </c>
      <c r="M5533" s="19">
        <v>1.93861444</v>
      </c>
      <c r="N5533" s="20">
        <v>1.5</v>
      </c>
      <c r="O5533" s="22">
        <f>IFERROR(VLOOKUP($C5533,'site totals'!$J$2:$K$607,2,FALSE),1)</f>
        <v>66.515799999999999</v>
      </c>
      <c r="P5533" s="21"/>
      <c r="Q5533" s="18">
        <v>0.22625150720000001</v>
      </c>
      <c r="R5533" s="17">
        <v>0.25640000000000002</v>
      </c>
      <c r="S5533" s="18" t="str">
        <f>IF($A5533="site","",VLOOKUP($P5533,margin_ranges!$A$5:$D$10,4,FALSE)/100)</f>
        <v/>
      </c>
      <c r="T5533" s="22" t="str">
        <f>IF(A5533="placement",$J5533*MIN($Q5533,$S5533),"")</f>
        <v/>
      </c>
      <c r="U5533" s="22">
        <f>IF($A5533="placement",T5533,SUMIF($C$10:$C$6209,$C5533,$T$10:$T$6209))</f>
        <v>32.033117547499998</v>
      </c>
      <c r="V5533" s="37">
        <f t="shared" si="260"/>
        <v>4.3561303096446347E-2</v>
      </c>
      <c r="W5533" s="38"/>
      <c r="X5533" s="18" t="str">
        <f>IFERROR(MIN(VLOOKUP($W5533,margin_ranges!$A$5:$D$10,4,FALSE),$Q5533*100)/100,"")</f>
        <v/>
      </c>
      <c r="Y5533" s="6" t="str">
        <f t="shared" si="258"/>
        <v/>
      </c>
      <c r="Z5533" s="6">
        <f>IF($A5533="placement",Y5533,SUMIF($C$10:$C$6209,$C5533,$Y$10:$Y$6209))</f>
        <v>32.033117547499998</v>
      </c>
      <c r="AA5533" s="17">
        <f t="shared" si="259"/>
        <v>4.3561303096446347E-2</v>
      </c>
    </row>
    <row r="5534" spans="1:27" hidden="1" x14ac:dyDescent="0.3">
      <c r="A5534" s="8" t="s">
        <v>17</v>
      </c>
      <c r="B5534" s="8" t="s">
        <v>261</v>
      </c>
      <c r="C5534" s="8" t="s">
        <v>262</v>
      </c>
      <c r="D5534" s="8" t="s">
        <v>263</v>
      </c>
      <c r="E5534" s="8" t="s">
        <v>264</v>
      </c>
      <c r="F5534" s="29">
        <v>0.37</v>
      </c>
      <c r="G5534" s="29">
        <v>0</v>
      </c>
      <c r="H5534" s="30">
        <v>8.4666999999999994</v>
      </c>
      <c r="I5534" s="30">
        <v>3.9218999999999999</v>
      </c>
      <c r="J5534" s="14">
        <v>142</v>
      </c>
      <c r="K5534" s="14">
        <v>47</v>
      </c>
      <c r="L5534" s="12">
        <v>0.4632</v>
      </c>
      <c r="M5534" s="7">
        <v>1.2103449500000001</v>
      </c>
      <c r="N5534" s="31">
        <v>0.5</v>
      </c>
      <c r="O5534" s="14">
        <f>IFERROR(VLOOKUP($C5534,'site totals'!$J$2:$K$607,2,FALSE),1)</f>
        <v>66.455200000000005</v>
      </c>
      <c r="P5534" s="32" t="s">
        <v>22</v>
      </c>
      <c r="Q5534" s="12">
        <v>0.58689462979999996</v>
      </c>
      <c r="R5534" s="29">
        <v>0.37</v>
      </c>
      <c r="S5534" s="2">
        <f>IF($A5534="site","",VLOOKUP($P5534,margin_ranges!$A$5:$D$10,4,FALSE)/100)</f>
        <v>0.29749999999999999</v>
      </c>
      <c r="T5534" s="6">
        <f>IF(A5534="placement",$J5534*MIN($Q5534,$S5534),"")</f>
        <v>42.244999999999997</v>
      </c>
      <c r="U5534" s="6">
        <f>IF($A5534="placement",T5534,SUMIF($C$10:$C$6209,$C5534,$T$10:$T$6209))</f>
        <v>42.244999999999997</v>
      </c>
      <c r="V5534" s="34">
        <f t="shared" si="260"/>
        <v>0.11507936507936511</v>
      </c>
      <c r="W5534" s="24"/>
      <c r="X5534" s="2" t="str">
        <f>IFERROR(MIN(VLOOKUP($W5534,margin_ranges!$A$5:$D$10,4,FALSE),$Q5534*100)/100,"")</f>
        <v/>
      </c>
      <c r="Y5534" s="6">
        <f t="shared" si="258"/>
        <v>42.244999999999997</v>
      </c>
      <c r="Z5534" s="6">
        <f>IF($A5534="placement",Y5534,SUMIF($C$10:$C$6209,$C5534,$Y$10:$Y$6209))</f>
        <v>42.244999999999997</v>
      </c>
      <c r="AA5534" s="29">
        <f t="shared" si="259"/>
        <v>0.11507936507936511</v>
      </c>
    </row>
    <row r="5535" spans="1:27" x14ac:dyDescent="0.3">
      <c r="A5535" s="16" t="s">
        <v>33</v>
      </c>
      <c r="B5535" s="16" t="s">
        <v>261</v>
      </c>
      <c r="C5535" s="16" t="s">
        <v>262</v>
      </c>
      <c r="D5535" s="8" t="s">
        <v>34</v>
      </c>
      <c r="E5535" s="16"/>
      <c r="F5535" s="17">
        <v>0.37</v>
      </c>
      <c r="G5535" s="17">
        <v>0</v>
      </c>
      <c r="H5535" s="36">
        <v>8.4666999999999994</v>
      </c>
      <c r="I5535" s="36">
        <v>3.9218999999999999</v>
      </c>
      <c r="J5535" s="22">
        <v>142</v>
      </c>
      <c r="K5535" s="22">
        <v>47</v>
      </c>
      <c r="L5535" s="18">
        <v>0.4632</v>
      </c>
      <c r="M5535" s="19">
        <v>1.2103449500000001</v>
      </c>
      <c r="N5535" s="20">
        <v>0.5</v>
      </c>
      <c r="O5535" s="22">
        <f>IFERROR(VLOOKUP($C5535,'site totals'!$J$2:$K$607,2,FALSE),1)</f>
        <v>66.455200000000005</v>
      </c>
      <c r="P5535" s="21"/>
      <c r="Q5535" s="18">
        <v>0.58689462979999996</v>
      </c>
      <c r="R5535" s="17">
        <v>0.37</v>
      </c>
      <c r="S5535" s="18" t="str">
        <f>IF($A5535="site","",VLOOKUP($P5535,margin_ranges!$A$5:$D$10,4,FALSE)/100)</f>
        <v/>
      </c>
      <c r="T5535" s="22" t="str">
        <f>IF(A5535="placement",$J5535*MIN($Q5535,$S5535),"")</f>
        <v/>
      </c>
      <c r="U5535" s="22">
        <f>IF($A5535="placement",T5535,SUMIF($C$10:$C$6209,$C5535,$T$10:$T$6209))</f>
        <v>42.244999999999997</v>
      </c>
      <c r="V5535" s="37">
        <f t="shared" si="260"/>
        <v>0.11507936507936511</v>
      </c>
      <c r="W5535" s="38"/>
      <c r="X5535" s="18" t="str">
        <f>IFERROR(MIN(VLOOKUP($W5535,margin_ranges!$A$5:$D$10,4,FALSE),$Q5535*100)/100,"")</f>
        <v/>
      </c>
      <c r="Y5535" s="6" t="str">
        <f t="shared" si="258"/>
        <v/>
      </c>
      <c r="Z5535" s="6">
        <f>IF($A5535="placement",Y5535,SUMIF($C$10:$C$6209,$C5535,$Y$10:$Y$6209))</f>
        <v>42.244999999999997</v>
      </c>
      <c r="AA5535" s="17">
        <f t="shared" si="259"/>
        <v>0.11507936507936511</v>
      </c>
    </row>
    <row r="5536" spans="1:27" hidden="1" x14ac:dyDescent="0.3">
      <c r="A5536" s="8" t="s">
        <v>17</v>
      </c>
      <c r="B5536" s="8" t="s">
        <v>4857</v>
      </c>
      <c r="C5536" s="8" t="s">
        <v>4858</v>
      </c>
      <c r="D5536" s="8" t="s">
        <v>4859</v>
      </c>
      <c r="E5536" s="8" t="s">
        <v>4860</v>
      </c>
      <c r="F5536" s="29">
        <v>0.34</v>
      </c>
      <c r="G5536" s="29">
        <v>0</v>
      </c>
      <c r="H5536" s="30">
        <v>16.028099999999998</v>
      </c>
      <c r="I5536" s="30">
        <v>3.8879999999999999</v>
      </c>
      <c r="J5536" s="14">
        <v>34</v>
      </c>
      <c r="K5536" s="14">
        <v>10</v>
      </c>
      <c r="L5536" s="12">
        <v>0.24260000000000001</v>
      </c>
      <c r="M5536" s="7">
        <v>0.29273956000000001</v>
      </c>
      <c r="N5536" s="31">
        <v>0.05</v>
      </c>
      <c r="O5536" s="14">
        <f>IFERROR(VLOOKUP($C5536,'site totals'!$J$2:$K$607,2,FALSE),1)</f>
        <v>66.215199999999996</v>
      </c>
      <c r="P5536" s="32" t="s">
        <v>22</v>
      </c>
      <c r="Q5536" s="12">
        <v>0.82919971879999999</v>
      </c>
      <c r="R5536" s="29">
        <v>0.34</v>
      </c>
      <c r="S5536" s="2">
        <f>IF($A5536="site","",VLOOKUP($P5536,margin_ranges!$A$5:$D$10,4,FALSE)/100)</f>
        <v>0.29749999999999999</v>
      </c>
      <c r="T5536" s="6">
        <f>IF(A5536="placement",$J5536*MIN($Q5536,$S5536),"")</f>
        <v>10.115</v>
      </c>
      <c r="U5536" s="6">
        <f>IF($A5536="placement",T5536,SUMIF($C$10:$C$6209,$C5536,$T$10:$T$6209))</f>
        <v>10.115</v>
      </c>
      <c r="V5536" s="34">
        <f t="shared" si="260"/>
        <v>6.4393939393939448E-2</v>
      </c>
      <c r="W5536" s="24"/>
      <c r="X5536" s="2" t="str">
        <f>IFERROR(MIN(VLOOKUP($W5536,margin_ranges!$A$5:$D$10,4,FALSE),$Q5536*100)/100,"")</f>
        <v/>
      </c>
      <c r="Y5536" s="6">
        <f t="shared" ref="Y5536:Y5599" si="261">IF(A5536="placement",IF($X5536="",$T5536,$J5536*MIN($Q5536,$X5536)),"")</f>
        <v>10.115</v>
      </c>
      <c r="Z5536" s="6">
        <f>IF($A5536="placement",Y5536,SUMIF($C$10:$C$6209,$C5536,$Y$10:$Y$6209))</f>
        <v>10.115</v>
      </c>
      <c r="AA5536" s="29">
        <f t="shared" ref="AA5536:AA5599" si="262">($J5536-$Z5536)/($J5536*(1-$R5536))-1</f>
        <v>6.4393939393939448E-2</v>
      </c>
    </row>
    <row r="5537" spans="1:27" hidden="1" x14ac:dyDescent="0.3">
      <c r="A5537" s="8" t="s">
        <v>17</v>
      </c>
      <c r="B5537" s="8" t="s">
        <v>4857</v>
      </c>
      <c r="C5537" s="8" t="s">
        <v>4858</v>
      </c>
      <c r="D5537" s="8" t="s">
        <v>4861</v>
      </c>
      <c r="E5537" s="8" t="s">
        <v>4862</v>
      </c>
      <c r="F5537" s="29">
        <v>0.34</v>
      </c>
      <c r="G5537" s="29">
        <v>0</v>
      </c>
      <c r="H5537" s="30">
        <v>17.048400000000001</v>
      </c>
      <c r="I5537" s="30">
        <v>5.9919000000000002</v>
      </c>
      <c r="J5537" s="14">
        <v>55</v>
      </c>
      <c r="K5537" s="14">
        <v>17</v>
      </c>
      <c r="L5537" s="12">
        <v>0.35149999999999998</v>
      </c>
      <c r="M5537" s="7">
        <v>0.30614279</v>
      </c>
      <c r="N5537" s="31">
        <v>0.05</v>
      </c>
      <c r="O5537" s="14">
        <f>IFERROR(VLOOKUP($C5537,'site totals'!$J$2:$K$607,2,FALSE),1)</f>
        <v>66.215199999999996</v>
      </c>
      <c r="P5537" s="32" t="s">
        <v>22</v>
      </c>
      <c r="Q5537" s="12">
        <v>0.83667751759999998</v>
      </c>
      <c r="R5537" s="29">
        <v>0.34</v>
      </c>
      <c r="S5537" s="2">
        <f>IF($A5537="site","",VLOOKUP($P5537,margin_ranges!$A$5:$D$10,4,FALSE)/100)</f>
        <v>0.29749999999999999</v>
      </c>
      <c r="T5537" s="6">
        <f>IF(A5537="placement",$J5537*MIN($Q5537,$S5537),"")</f>
        <v>16.362500000000001</v>
      </c>
      <c r="U5537" s="6">
        <f>IF($A5537="placement",T5537,SUMIF($C$10:$C$6209,$C5537,$T$10:$T$6209))</f>
        <v>16.362500000000001</v>
      </c>
      <c r="V5537" s="34">
        <f t="shared" si="260"/>
        <v>6.4393939393939448E-2</v>
      </c>
      <c r="W5537" s="24"/>
      <c r="X5537" s="2" t="str">
        <f>IFERROR(MIN(VLOOKUP($W5537,margin_ranges!$A$5:$D$10,4,FALSE),$Q5537*100)/100,"")</f>
        <v/>
      </c>
      <c r="Y5537" s="6">
        <f t="shared" si="261"/>
        <v>16.362500000000001</v>
      </c>
      <c r="Z5537" s="6">
        <f>IF($A5537="placement",Y5537,SUMIF($C$10:$C$6209,$C5537,$Y$10:$Y$6209))</f>
        <v>16.362500000000001</v>
      </c>
      <c r="AA5537" s="29">
        <f t="shared" si="262"/>
        <v>6.4393939393939448E-2</v>
      </c>
    </row>
    <row r="5538" spans="1:27" hidden="1" x14ac:dyDescent="0.3">
      <c r="A5538" s="8" t="s">
        <v>17</v>
      </c>
      <c r="B5538" s="8" t="s">
        <v>4857</v>
      </c>
      <c r="C5538" s="8" t="s">
        <v>4858</v>
      </c>
      <c r="D5538" s="8" t="s">
        <v>4863</v>
      </c>
      <c r="E5538" s="8" t="s">
        <v>4864</v>
      </c>
      <c r="F5538" s="29">
        <v>0.38999999999999901</v>
      </c>
      <c r="G5538" s="29">
        <v>0</v>
      </c>
      <c r="H5538" s="30">
        <v>18.075099999999999</v>
      </c>
      <c r="I5538" s="30">
        <v>6.2698</v>
      </c>
      <c r="J5538" s="14">
        <v>53</v>
      </c>
      <c r="K5538" s="14">
        <v>19</v>
      </c>
      <c r="L5538" s="12">
        <v>0.34689999999999999</v>
      </c>
      <c r="M5538" s="7">
        <v>0.28024881000000001</v>
      </c>
      <c r="N5538" s="31">
        <v>0.05</v>
      </c>
      <c r="O5538" s="14">
        <f>IFERROR(VLOOKUP($C5538,'site totals'!$J$2:$K$607,2,FALSE),1)</f>
        <v>66.215199999999996</v>
      </c>
      <c r="P5538" s="32" t="s">
        <v>22</v>
      </c>
      <c r="Q5538" s="12">
        <v>0.8215871119</v>
      </c>
      <c r="R5538" s="29">
        <v>0.39</v>
      </c>
      <c r="S5538" s="2">
        <f>IF($A5538="site","",VLOOKUP($P5538,margin_ranges!$A$5:$D$10,4,FALSE)/100)</f>
        <v>0.29749999999999999</v>
      </c>
      <c r="T5538" s="6">
        <f>IF(A5538="placement",$J5538*MIN($Q5538,$S5538),"")</f>
        <v>15.7675</v>
      </c>
      <c r="U5538" s="6">
        <f>IF($A5538="placement",T5538,SUMIF($C$10:$C$6209,$C5538,$T$10:$T$6209))</f>
        <v>15.7675</v>
      </c>
      <c r="V5538" s="34">
        <f t="shared" si="260"/>
        <v>0.15163934426229519</v>
      </c>
      <c r="W5538" s="24"/>
      <c r="X5538" s="2" t="str">
        <f>IFERROR(MIN(VLOOKUP($W5538,margin_ranges!$A$5:$D$10,4,FALSE),$Q5538*100)/100,"")</f>
        <v/>
      </c>
      <c r="Y5538" s="6">
        <f t="shared" si="261"/>
        <v>15.7675</v>
      </c>
      <c r="Z5538" s="6">
        <f>IF($A5538="placement",Y5538,SUMIF($C$10:$C$6209,$C5538,$Y$10:$Y$6209))</f>
        <v>15.7675</v>
      </c>
      <c r="AA5538" s="29">
        <f t="shared" si="262"/>
        <v>0.15163934426229519</v>
      </c>
    </row>
    <row r="5539" spans="1:27" x14ac:dyDescent="0.3">
      <c r="A5539" s="16" t="s">
        <v>33</v>
      </c>
      <c r="B5539" s="16" t="s">
        <v>4857</v>
      </c>
      <c r="C5539" s="16" t="s">
        <v>4858</v>
      </c>
      <c r="D5539" s="8" t="s">
        <v>34</v>
      </c>
      <c r="E5539" s="16"/>
      <c r="F5539" s="17">
        <v>0.35857534221749598</v>
      </c>
      <c r="G5539" s="17">
        <v>0</v>
      </c>
      <c r="H5539" s="36">
        <v>51.151600000000002</v>
      </c>
      <c r="I5539" s="36">
        <v>16.149699999999999</v>
      </c>
      <c r="J5539" s="22">
        <v>142</v>
      </c>
      <c r="K5539" s="22">
        <v>46</v>
      </c>
      <c r="L5539" s="18">
        <v>0.31569999999999998</v>
      </c>
      <c r="M5539" s="19">
        <v>0.29286320999999998</v>
      </c>
      <c r="N5539" s="20">
        <v>0.05</v>
      </c>
      <c r="O5539" s="22">
        <f>IFERROR(VLOOKUP($C5539,'site totals'!$J$2:$K$607,2,FALSE),1)</f>
        <v>66.215199999999996</v>
      </c>
      <c r="P5539" s="21"/>
      <c r="Q5539" s="18">
        <v>0.82927182880000005</v>
      </c>
      <c r="R5539" s="17">
        <v>0.35859999999999997</v>
      </c>
      <c r="S5539" s="18" t="str">
        <f>IF($A5539="site","",VLOOKUP($P5539,margin_ranges!$A$5:$D$10,4,FALSE)/100)</f>
        <v/>
      </c>
      <c r="T5539" s="22" t="str">
        <f>IF(A5539="placement",$J5539*MIN($Q5539,$S5539),"")</f>
        <v/>
      </c>
      <c r="U5539" s="22">
        <f>IF($A5539="placement",T5539,SUMIF($C$10:$C$6209,$C5539,$T$10:$T$6209))</f>
        <v>42.244999999999997</v>
      </c>
      <c r="V5539" s="37">
        <f t="shared" si="260"/>
        <v>9.526036794512005E-2</v>
      </c>
      <c r="W5539" s="38"/>
      <c r="X5539" s="18" t="str">
        <f>IFERROR(MIN(VLOOKUP($W5539,margin_ranges!$A$5:$D$10,4,FALSE),$Q5539*100)/100,"")</f>
        <v/>
      </c>
      <c r="Y5539" s="6" t="str">
        <f t="shared" si="261"/>
        <v/>
      </c>
      <c r="Z5539" s="6">
        <f>IF($A5539="placement",Y5539,SUMIF($C$10:$C$6209,$C5539,$Y$10:$Y$6209))</f>
        <v>42.244999999999997</v>
      </c>
      <c r="AA5539" s="17">
        <f t="shared" si="262"/>
        <v>9.526036794512005E-2</v>
      </c>
    </row>
    <row r="5540" spans="1:27" hidden="1" x14ac:dyDescent="0.3">
      <c r="A5540" s="8" t="s">
        <v>17</v>
      </c>
      <c r="B5540" s="8" t="s">
        <v>8943</v>
      </c>
      <c r="C5540" s="8" t="s">
        <v>8944</v>
      </c>
      <c r="D5540" s="8" t="s">
        <v>8945</v>
      </c>
      <c r="E5540" s="8" t="s">
        <v>8946</v>
      </c>
      <c r="F5540" s="29">
        <v>0.28999999999999998</v>
      </c>
      <c r="G5540" s="29">
        <v>0</v>
      </c>
      <c r="H5540" s="30">
        <v>15.624599999999999</v>
      </c>
      <c r="I5540" s="30">
        <v>2.1619999999999999</v>
      </c>
      <c r="J5540" s="14">
        <v>28</v>
      </c>
      <c r="K5540" s="14">
        <v>7</v>
      </c>
      <c r="L5540" s="12">
        <v>0.1384</v>
      </c>
      <c r="M5540" s="7">
        <v>0.43514603000000002</v>
      </c>
      <c r="N5540" s="31">
        <v>0.3</v>
      </c>
      <c r="O5540" s="14">
        <f>IFERROR(VLOOKUP($C5540,'site totals'!$J$2:$K$607,2,FALSE),1)</f>
        <v>65.4953</v>
      </c>
      <c r="P5540" s="32" t="s">
        <v>22</v>
      </c>
      <c r="Q5540" s="12">
        <v>0.31057626599999999</v>
      </c>
      <c r="R5540" s="29">
        <v>0.28999999999999998</v>
      </c>
      <c r="S5540" s="2">
        <f>IF($A5540="site","",VLOOKUP($P5540,margin_ranges!$A$5:$D$10,4,FALSE)/100)</f>
        <v>0.29749999999999999</v>
      </c>
      <c r="T5540" s="6">
        <f>IF(A5540="placement",$J5540*MIN($Q5540,$S5540),"")</f>
        <v>8.33</v>
      </c>
      <c r="U5540" s="6">
        <f>IF($A5540="placement",T5540,SUMIF($C$10:$C$6209,$C5540,$T$10:$T$6209))</f>
        <v>8.33</v>
      </c>
      <c r="V5540" s="34">
        <f t="shared" si="260"/>
        <v>-1.0563380281690016E-2</v>
      </c>
      <c r="W5540" s="24"/>
      <c r="X5540" s="2" t="str">
        <f>IFERROR(MIN(VLOOKUP($W5540,margin_ranges!$A$5:$D$10,4,FALSE),$Q5540*100)/100,"")</f>
        <v/>
      </c>
      <c r="Y5540" s="6">
        <f t="shared" si="261"/>
        <v>8.33</v>
      </c>
      <c r="Z5540" s="6">
        <f>IF($A5540="placement",Y5540,SUMIF($C$10:$C$6209,$C5540,$Y$10:$Y$6209))</f>
        <v>8.33</v>
      </c>
      <c r="AA5540" s="29">
        <f t="shared" si="262"/>
        <v>-1.0563380281690016E-2</v>
      </c>
    </row>
    <row r="5541" spans="1:27" hidden="1" x14ac:dyDescent="0.3">
      <c r="A5541" s="8" t="s">
        <v>17</v>
      </c>
      <c r="B5541" s="8" t="s">
        <v>8943</v>
      </c>
      <c r="C5541" s="8" t="s">
        <v>8944</v>
      </c>
      <c r="D5541" s="8" t="s">
        <v>8951</v>
      </c>
      <c r="E5541" s="8" t="s">
        <v>8952</v>
      </c>
      <c r="F5541" s="29">
        <v>0.28999999999999998</v>
      </c>
      <c r="G5541" s="29">
        <v>1</v>
      </c>
      <c r="H5541" s="30">
        <v>69.101100000000002</v>
      </c>
      <c r="I5541" s="30">
        <v>4.0754000000000001</v>
      </c>
      <c r="J5541" s="14">
        <v>57</v>
      </c>
      <c r="K5541" s="14">
        <v>15</v>
      </c>
      <c r="L5541" s="12">
        <v>5.8999999999999997E-2</v>
      </c>
      <c r="M5541" s="7">
        <v>0.46786433999999999</v>
      </c>
      <c r="N5541" s="31">
        <v>0.3</v>
      </c>
      <c r="O5541" s="14">
        <f>IFERROR(VLOOKUP($C5541,'site totals'!$J$2:$K$607,2,FALSE),1)</f>
        <v>65.4953</v>
      </c>
      <c r="P5541" s="32" t="s">
        <v>22</v>
      </c>
      <c r="Q5541" s="12">
        <v>0.3587884918</v>
      </c>
      <c r="R5541" s="29">
        <v>0.28999999999999998</v>
      </c>
      <c r="S5541" s="2">
        <f>IF($A5541="site","",VLOOKUP($P5541,margin_ranges!$A$5:$D$10,4,FALSE)/100)</f>
        <v>0.29749999999999999</v>
      </c>
      <c r="T5541" s="6">
        <f>IF(A5541="placement",$J5541*MIN($Q5541,$S5541),"")</f>
        <v>16.9575</v>
      </c>
      <c r="U5541" s="6">
        <f>IF($A5541="placement",T5541,SUMIF($C$10:$C$6209,$C5541,$T$10:$T$6209))</f>
        <v>16.9575</v>
      </c>
      <c r="V5541" s="34">
        <f t="shared" si="260"/>
        <v>-1.0563380281690016E-2</v>
      </c>
      <c r="W5541" s="24"/>
      <c r="X5541" s="2" t="str">
        <f>IFERROR(MIN(VLOOKUP($W5541,margin_ranges!$A$5:$D$10,4,FALSE),$Q5541*100)/100,"")</f>
        <v/>
      </c>
      <c r="Y5541" s="6">
        <f t="shared" si="261"/>
        <v>16.9575</v>
      </c>
      <c r="Z5541" s="6">
        <f>IF($A5541="placement",Y5541,SUMIF($C$10:$C$6209,$C5541,$Y$10:$Y$6209))</f>
        <v>16.9575</v>
      </c>
      <c r="AA5541" s="29">
        <f t="shared" si="262"/>
        <v>-1.0563380281690016E-2</v>
      </c>
    </row>
    <row r="5542" spans="1:27" hidden="1" x14ac:dyDescent="0.3">
      <c r="A5542" s="8" t="s">
        <v>17</v>
      </c>
      <c r="B5542" s="8" t="s">
        <v>8943</v>
      </c>
      <c r="C5542" s="8" t="s">
        <v>8944</v>
      </c>
      <c r="D5542" s="8" t="s">
        <v>8947</v>
      </c>
      <c r="E5542" s="8" t="s">
        <v>8948</v>
      </c>
      <c r="F5542" s="29">
        <v>0.28999999999999998</v>
      </c>
      <c r="G5542" s="29">
        <v>1</v>
      </c>
      <c r="H5542" s="30">
        <v>63.121699999999997</v>
      </c>
      <c r="I5542" s="30">
        <v>3.0630999999999999</v>
      </c>
      <c r="J5542" s="14">
        <v>39</v>
      </c>
      <c r="K5542" s="14">
        <v>10</v>
      </c>
      <c r="L5542" s="12">
        <v>4.8500000000000001E-2</v>
      </c>
      <c r="M5542" s="7">
        <v>0.42332626000000001</v>
      </c>
      <c r="N5542" s="31">
        <v>0.3</v>
      </c>
      <c r="O5542" s="14">
        <f>IFERROR(VLOOKUP($C5542,'site totals'!$J$2:$K$607,2,FALSE),1)</f>
        <v>65.4953</v>
      </c>
      <c r="P5542" s="32" t="s">
        <v>22</v>
      </c>
      <c r="Q5542" s="12">
        <v>0.29132674139999998</v>
      </c>
      <c r="R5542" s="29">
        <v>0.28999999999999998</v>
      </c>
      <c r="S5542" s="2">
        <f>IF($A5542="site","",VLOOKUP($P5542,margin_ranges!$A$5:$D$10,4,FALSE)/100)</f>
        <v>0.29749999999999999</v>
      </c>
      <c r="T5542" s="6">
        <f>IF(A5542="placement",$J5542*MIN($Q5542,$S5542),"")</f>
        <v>11.361742914599999</v>
      </c>
      <c r="U5542" s="6">
        <f>IF($A5542="placement",T5542,SUMIF($C$10:$C$6209,$C5542,$T$10:$T$6209))</f>
        <v>11.361742914599999</v>
      </c>
      <c r="V5542" s="34">
        <f t="shared" si="260"/>
        <v>-1.8686498591549139E-3</v>
      </c>
      <c r="W5542" s="24"/>
      <c r="X5542" s="2" t="str">
        <f>IFERROR(MIN(VLOOKUP($W5542,margin_ranges!$A$5:$D$10,4,FALSE),$Q5542*100)/100,"")</f>
        <v/>
      </c>
      <c r="Y5542" s="6">
        <f t="shared" si="261"/>
        <v>11.361742914599999</v>
      </c>
      <c r="Z5542" s="6">
        <f>IF($A5542="placement",Y5542,SUMIF($C$10:$C$6209,$C5542,$Y$10:$Y$6209))</f>
        <v>11.361742914599999</v>
      </c>
      <c r="AA5542" s="29">
        <f t="shared" si="262"/>
        <v>-1.8686498591549139E-3</v>
      </c>
    </row>
    <row r="5543" spans="1:27" hidden="1" x14ac:dyDescent="0.3">
      <c r="A5543" s="8" t="s">
        <v>17</v>
      </c>
      <c r="B5543" s="8" t="s">
        <v>8943</v>
      </c>
      <c r="C5543" s="8" t="s">
        <v>8944</v>
      </c>
      <c r="D5543" s="8" t="s">
        <v>8949</v>
      </c>
      <c r="E5543" s="8" t="s">
        <v>8950</v>
      </c>
      <c r="F5543" s="29">
        <v>0.37</v>
      </c>
      <c r="G5543" s="29">
        <v>0</v>
      </c>
      <c r="H5543" s="30">
        <v>7.415</v>
      </c>
      <c r="I5543" s="30">
        <v>0.59340000000000004</v>
      </c>
      <c r="J5543" s="14">
        <v>9</v>
      </c>
      <c r="K5543" s="14">
        <v>3</v>
      </c>
      <c r="L5543" s="12">
        <v>0.08</v>
      </c>
      <c r="M5543" s="7">
        <v>0.48591549000000001</v>
      </c>
      <c r="N5543" s="31">
        <v>0.3</v>
      </c>
      <c r="O5543" s="14">
        <f>IFERROR(VLOOKUP($C5543,'site totals'!$J$2:$K$607,2,FALSE),1)</f>
        <v>65.4953</v>
      </c>
      <c r="P5543" s="32" t="s">
        <v>22</v>
      </c>
      <c r="Q5543" s="12">
        <v>0.3826086957</v>
      </c>
      <c r="R5543" s="29">
        <v>0.37</v>
      </c>
      <c r="S5543" s="2">
        <f>IF($A5543="site","",VLOOKUP($P5543,margin_ranges!$A$5:$D$10,4,FALSE)/100)</f>
        <v>0.29749999999999999</v>
      </c>
      <c r="T5543" s="6">
        <f>IF(A5543="placement",$J5543*MIN($Q5543,$S5543),"")</f>
        <v>2.6774999999999998</v>
      </c>
      <c r="U5543" s="6">
        <f>IF($A5543="placement",T5543,SUMIF($C$10:$C$6209,$C5543,$T$10:$T$6209))</f>
        <v>2.6774999999999998</v>
      </c>
      <c r="V5543" s="34">
        <f t="shared" ref="V5543:V5606" si="263">($J5543-$U5543)/($J5543*(1-$R5543))-1</f>
        <v>0.11507936507936511</v>
      </c>
      <c r="W5543" s="24"/>
      <c r="X5543" s="2" t="str">
        <f>IFERROR(MIN(VLOOKUP($W5543,margin_ranges!$A$5:$D$10,4,FALSE),$Q5543*100)/100,"")</f>
        <v/>
      </c>
      <c r="Y5543" s="6">
        <f t="shared" si="261"/>
        <v>2.6774999999999998</v>
      </c>
      <c r="Z5543" s="6">
        <f>IF($A5543="placement",Y5543,SUMIF($C$10:$C$6209,$C5543,$Y$10:$Y$6209))</f>
        <v>2.6774999999999998</v>
      </c>
      <c r="AA5543" s="29">
        <f t="shared" si="262"/>
        <v>0.11507936507936511</v>
      </c>
    </row>
    <row r="5544" spans="1:27" x14ac:dyDescent="0.3">
      <c r="A5544" s="16" t="s">
        <v>33</v>
      </c>
      <c r="B5544" s="16" t="s">
        <v>8943</v>
      </c>
      <c r="C5544" s="16" t="s">
        <v>8944</v>
      </c>
      <c r="D5544" s="8" t="s">
        <v>34</v>
      </c>
      <c r="E5544" s="16"/>
      <c r="F5544" s="17">
        <v>0.29913262478376301</v>
      </c>
      <c r="G5544" s="17">
        <v>0.68474378999999996</v>
      </c>
      <c r="H5544" s="36">
        <v>162.4349</v>
      </c>
      <c r="I5544" s="36">
        <v>10.3996</v>
      </c>
      <c r="J5544" s="22">
        <v>140</v>
      </c>
      <c r="K5544" s="22">
        <v>37</v>
      </c>
      <c r="L5544" s="18">
        <v>6.4000000000000001E-2</v>
      </c>
      <c r="M5544" s="19">
        <v>0.44984889</v>
      </c>
      <c r="N5544" s="20">
        <v>0.3</v>
      </c>
      <c r="O5544" s="22">
        <f>IFERROR(VLOOKUP($C5544,'site totals'!$J$2:$K$607,2,FALSE),1)</f>
        <v>65.4953</v>
      </c>
      <c r="P5544" s="21"/>
      <c r="Q5544" s="18">
        <v>0.3331093987</v>
      </c>
      <c r="R5544" s="17">
        <v>0.29909999999999998</v>
      </c>
      <c r="S5544" s="18" t="str">
        <f>IF($A5544="site","",VLOOKUP($P5544,margin_ranges!$A$5:$D$10,4,FALSE)/100)</f>
        <v/>
      </c>
      <c r="T5544" s="22" t="str">
        <f>IF(A5544="placement",$J5544*MIN($Q5544,$S5544),"")</f>
        <v/>
      </c>
      <c r="U5544" s="22">
        <f>IF($A5544="placement",T5544,SUMIF($C$10:$C$6209,$C5544,$T$10:$T$6209))</f>
        <v>39.326742914600004</v>
      </c>
      <c r="V5544" s="37">
        <f t="shared" si="263"/>
        <v>2.59590433259278E-2</v>
      </c>
      <c r="W5544" s="38"/>
      <c r="X5544" s="18" t="str">
        <f>IFERROR(MIN(VLOOKUP($W5544,margin_ranges!$A$5:$D$10,4,FALSE),$Q5544*100)/100,"")</f>
        <v/>
      </c>
      <c r="Y5544" s="6" t="str">
        <f t="shared" si="261"/>
        <v/>
      </c>
      <c r="Z5544" s="6">
        <f>IF($A5544="placement",Y5544,SUMIF($C$10:$C$6209,$C5544,$Y$10:$Y$6209))</f>
        <v>39.326742914600004</v>
      </c>
      <c r="AA5544" s="17">
        <f t="shared" si="262"/>
        <v>2.59590433259278E-2</v>
      </c>
    </row>
    <row r="5545" spans="1:27" hidden="1" x14ac:dyDescent="0.3">
      <c r="A5545" s="8" t="s">
        <v>17</v>
      </c>
      <c r="B5545" s="8" t="s">
        <v>6353</v>
      </c>
      <c r="C5545" s="8" t="s">
        <v>6354</v>
      </c>
      <c r="D5545" s="8" t="s">
        <v>6359</v>
      </c>
      <c r="E5545" s="8" t="s">
        <v>6360</v>
      </c>
      <c r="F5545" s="29">
        <v>0.28999999999999898</v>
      </c>
      <c r="G5545" s="29">
        <v>0</v>
      </c>
      <c r="H5545" s="30">
        <v>4.2419000000000002</v>
      </c>
      <c r="I5545" s="30">
        <v>0.99870000000000003</v>
      </c>
      <c r="J5545" s="14">
        <v>65</v>
      </c>
      <c r="K5545" s="14">
        <v>17</v>
      </c>
      <c r="L5545" s="12">
        <v>0.2354</v>
      </c>
      <c r="M5545" s="7">
        <v>2.17619797</v>
      </c>
      <c r="N5545" s="31">
        <v>1.5</v>
      </c>
      <c r="O5545" s="14">
        <f>IFERROR(VLOOKUP($C5545,'site totals'!$J$2:$K$607,2,FALSE),1)</f>
        <v>64.748699999999999</v>
      </c>
      <c r="P5545" s="32" t="s">
        <v>22</v>
      </c>
      <c r="Q5545" s="12">
        <v>0.31072447380000001</v>
      </c>
      <c r="R5545" s="29">
        <v>0.28999999999999998</v>
      </c>
      <c r="S5545" s="2">
        <f>IF($A5545="site","",VLOOKUP($P5545,margin_ranges!$A$5:$D$10,4,FALSE)/100)</f>
        <v>0.29749999999999999</v>
      </c>
      <c r="T5545" s="6">
        <f>IF(A5545="placement",$J5545*MIN($Q5545,$S5545),"")</f>
        <v>19.337499999999999</v>
      </c>
      <c r="U5545" s="6">
        <f>IF($A5545="placement",T5545,SUMIF($C$10:$C$6209,$C5545,$T$10:$T$6209))</f>
        <v>19.337499999999999</v>
      </c>
      <c r="V5545" s="34">
        <f t="shared" si="263"/>
        <v>-1.0563380281690127E-2</v>
      </c>
      <c r="W5545" s="24"/>
      <c r="X5545" s="2" t="str">
        <f>IFERROR(MIN(VLOOKUP($W5545,margin_ranges!$A$5:$D$10,4,FALSE),$Q5545*100)/100,"")</f>
        <v/>
      </c>
      <c r="Y5545" s="6">
        <f t="shared" si="261"/>
        <v>19.337499999999999</v>
      </c>
      <c r="Z5545" s="6">
        <f>IF($A5545="placement",Y5545,SUMIF($C$10:$C$6209,$C5545,$Y$10:$Y$6209))</f>
        <v>19.337499999999999</v>
      </c>
      <c r="AA5545" s="29">
        <f t="shared" si="262"/>
        <v>-1.0563380281690127E-2</v>
      </c>
    </row>
    <row r="5546" spans="1:27" hidden="1" x14ac:dyDescent="0.3">
      <c r="A5546" s="8" t="s">
        <v>17</v>
      </c>
      <c r="B5546" s="8" t="s">
        <v>6353</v>
      </c>
      <c r="C5546" s="8" t="s">
        <v>6354</v>
      </c>
      <c r="D5546" s="8" t="s">
        <v>6355</v>
      </c>
      <c r="E5546" s="8" t="s">
        <v>6356</v>
      </c>
      <c r="F5546" s="29">
        <v>0.28999999999999998</v>
      </c>
      <c r="G5546" s="29">
        <v>0</v>
      </c>
      <c r="H5546" s="30">
        <v>1.972</v>
      </c>
      <c r="I5546" s="30">
        <v>0.4289</v>
      </c>
      <c r="J5546" s="14">
        <v>27</v>
      </c>
      <c r="K5546" s="14">
        <v>7</v>
      </c>
      <c r="L5546" s="12">
        <v>0.2175</v>
      </c>
      <c r="M5546" s="7">
        <v>2.12742714</v>
      </c>
      <c r="N5546" s="31">
        <v>1.5</v>
      </c>
      <c r="O5546" s="14">
        <f>IFERROR(VLOOKUP($C5546,'site totals'!$J$2:$K$607,2,FALSE),1)</f>
        <v>64.748699999999999</v>
      </c>
      <c r="P5546" s="32" t="s">
        <v>22</v>
      </c>
      <c r="Q5546" s="12">
        <v>0.29492297579999999</v>
      </c>
      <c r="R5546" s="29">
        <v>0.28999999999999998</v>
      </c>
      <c r="S5546" s="2">
        <f>IF($A5546="site","",VLOOKUP($P5546,margin_ranges!$A$5:$D$10,4,FALSE)/100)</f>
        <v>0.29749999999999999</v>
      </c>
      <c r="T5546" s="6">
        <f>IF(A5546="placement",$J5546*MIN($Q5546,$S5546),"")</f>
        <v>7.9629203465999998</v>
      </c>
      <c r="U5546" s="6">
        <f>IF($A5546="placement",T5546,SUMIF($C$10:$C$6209,$C5546,$T$10:$T$6209))</f>
        <v>7.9629203465999998</v>
      </c>
      <c r="V5546" s="34">
        <f t="shared" si="263"/>
        <v>-6.9337687323942632E-3</v>
      </c>
      <c r="W5546" s="24"/>
      <c r="X5546" s="2" t="str">
        <f>IFERROR(MIN(VLOOKUP($W5546,margin_ranges!$A$5:$D$10,4,FALSE),$Q5546*100)/100,"")</f>
        <v/>
      </c>
      <c r="Y5546" s="6">
        <f t="shared" si="261"/>
        <v>7.9629203465999998</v>
      </c>
      <c r="Z5546" s="6">
        <f>IF($A5546="placement",Y5546,SUMIF($C$10:$C$6209,$C5546,$Y$10:$Y$6209))</f>
        <v>7.9629203465999998</v>
      </c>
      <c r="AA5546" s="29">
        <f t="shared" si="262"/>
        <v>-6.9337687323942632E-3</v>
      </c>
    </row>
    <row r="5547" spans="1:27" hidden="1" x14ac:dyDescent="0.3">
      <c r="A5547" s="8" t="s">
        <v>17</v>
      </c>
      <c r="B5547" s="8" t="s">
        <v>6353</v>
      </c>
      <c r="C5547" s="8" t="s">
        <v>6354</v>
      </c>
      <c r="D5547" s="8" t="s">
        <v>6357</v>
      </c>
      <c r="E5547" s="8" t="s">
        <v>6358</v>
      </c>
      <c r="F5547" s="29">
        <v>0.32755187761940702</v>
      </c>
      <c r="G5547" s="29">
        <v>0</v>
      </c>
      <c r="H5547" s="30">
        <v>2.8689</v>
      </c>
      <c r="I5547" s="30">
        <v>0.68989999999999996</v>
      </c>
      <c r="J5547" s="14">
        <v>46</v>
      </c>
      <c r="K5547" s="14">
        <v>15</v>
      </c>
      <c r="L5547" s="12">
        <v>0.24049999999999999</v>
      </c>
      <c r="M5547" s="7">
        <v>2.2306553500000001</v>
      </c>
      <c r="N5547" s="31">
        <v>1.5</v>
      </c>
      <c r="O5547" s="14">
        <f>IFERROR(VLOOKUP($C5547,'site totals'!$J$2:$K$607,2,FALSE),1)</f>
        <v>64.748699999999999</v>
      </c>
      <c r="P5547" s="32" t="s">
        <v>22</v>
      </c>
      <c r="Q5547" s="12">
        <v>0.32755187759999999</v>
      </c>
      <c r="R5547" s="29">
        <v>0.37</v>
      </c>
      <c r="S5547" s="2">
        <f>IF($A5547="site","",VLOOKUP($P5547,margin_ranges!$A$5:$D$10,4,FALSE)/100)</f>
        <v>0.29749999999999999</v>
      </c>
      <c r="T5547" s="6">
        <f>IF(A5547="placement",$J5547*MIN($Q5547,$S5547),"")</f>
        <v>13.684999999999999</v>
      </c>
      <c r="U5547" s="6">
        <f>IF($A5547="placement",T5547,SUMIF($C$10:$C$6209,$C5547,$T$10:$T$6209))</f>
        <v>13.684999999999999</v>
      </c>
      <c r="V5547" s="34">
        <f t="shared" si="263"/>
        <v>0.11507936507936489</v>
      </c>
      <c r="W5547" s="24"/>
      <c r="X5547" s="2" t="str">
        <f>IFERROR(MIN(VLOOKUP($W5547,margin_ranges!$A$5:$D$10,4,FALSE),$Q5547*100)/100,"")</f>
        <v/>
      </c>
      <c r="Y5547" s="6">
        <f t="shared" si="261"/>
        <v>13.684999999999999</v>
      </c>
      <c r="Z5547" s="6">
        <f>IF($A5547="placement",Y5547,SUMIF($C$10:$C$6209,$C5547,$Y$10:$Y$6209))</f>
        <v>13.684999999999999</v>
      </c>
      <c r="AA5547" s="29">
        <f t="shared" si="262"/>
        <v>0.11507936507936489</v>
      </c>
    </row>
    <row r="5548" spans="1:27" x14ac:dyDescent="0.3">
      <c r="A5548" s="16" t="s">
        <v>33</v>
      </c>
      <c r="B5548" s="16" t="s">
        <v>6353</v>
      </c>
      <c r="C5548" s="16" t="s">
        <v>6354</v>
      </c>
      <c r="D5548" s="8" t="s">
        <v>34</v>
      </c>
      <c r="E5548" s="16"/>
      <c r="F5548" s="17">
        <v>0.31320628831157998</v>
      </c>
      <c r="G5548" s="17">
        <v>0</v>
      </c>
      <c r="H5548" s="36">
        <v>9.0828000000000007</v>
      </c>
      <c r="I5548" s="36">
        <v>2.1175999999999999</v>
      </c>
      <c r="J5548" s="22">
        <v>139</v>
      </c>
      <c r="K5548" s="22">
        <v>39</v>
      </c>
      <c r="L5548" s="18">
        <v>0.2331</v>
      </c>
      <c r="M5548" s="19">
        <v>2.1840619299999999</v>
      </c>
      <c r="N5548" s="20">
        <v>1.5</v>
      </c>
      <c r="O5548" s="22">
        <f>IFERROR(VLOOKUP($C5548,'site totals'!$J$2:$K$607,2,FALSE),1)</f>
        <v>64.748699999999999</v>
      </c>
      <c r="P5548" s="21"/>
      <c r="Q5548" s="18">
        <v>0.31320628830000002</v>
      </c>
      <c r="R5548" s="17">
        <v>0.31659999999999999</v>
      </c>
      <c r="S5548" s="18" t="str">
        <f>IF($A5548="site","",VLOOKUP($P5548,margin_ranges!$A$5:$D$10,4,FALSE)/100)</f>
        <v/>
      </c>
      <c r="T5548" s="22" t="str">
        <f>IF(A5548="placement",$J5548*MIN($Q5548,$S5548),"")</f>
        <v/>
      </c>
      <c r="U5548" s="22">
        <f>IF($A5548="placement",T5548,SUMIF($C$10:$C$6209,$C5548,$T$10:$T$6209))</f>
        <v>40.985420346599994</v>
      </c>
      <c r="V5548" s="37">
        <f t="shared" si="263"/>
        <v>3.1812790189972739E-2</v>
      </c>
      <c r="W5548" s="38"/>
      <c r="X5548" s="18" t="str">
        <f>IFERROR(MIN(VLOOKUP($W5548,margin_ranges!$A$5:$D$10,4,FALSE),$Q5548*100)/100,"")</f>
        <v/>
      </c>
      <c r="Y5548" s="6" t="str">
        <f t="shared" si="261"/>
        <v/>
      </c>
      <c r="Z5548" s="6">
        <f>IF($A5548="placement",Y5548,SUMIF($C$10:$C$6209,$C5548,$Y$10:$Y$6209))</f>
        <v>40.985420346599994</v>
      </c>
      <c r="AA5548" s="17">
        <f t="shared" si="262"/>
        <v>3.1812790189972739E-2</v>
      </c>
    </row>
    <row r="5549" spans="1:27" hidden="1" x14ac:dyDescent="0.3">
      <c r="A5549" s="8" t="s">
        <v>17</v>
      </c>
      <c r="B5549" s="8" t="s">
        <v>1074</v>
      </c>
      <c r="C5549" s="8" t="s">
        <v>1075</v>
      </c>
      <c r="D5549" s="8" t="s">
        <v>1076</v>
      </c>
      <c r="E5549" s="8" t="s">
        <v>1077</v>
      </c>
      <c r="F5549" s="29">
        <v>0.28999999999999998</v>
      </c>
      <c r="G5549" s="29">
        <v>0</v>
      </c>
      <c r="H5549" s="30">
        <v>17.382899999999999</v>
      </c>
      <c r="I5549" s="30">
        <v>5.4461000000000004</v>
      </c>
      <c r="J5549" s="14">
        <v>136</v>
      </c>
      <c r="K5549" s="14">
        <v>34</v>
      </c>
      <c r="L5549" s="12">
        <v>0.31330000000000002</v>
      </c>
      <c r="M5549" s="7">
        <v>0.83475113000000001</v>
      </c>
      <c r="N5549" s="31">
        <v>0.1</v>
      </c>
      <c r="O5549" s="14">
        <f>IFERROR(VLOOKUP($C5549,'site totals'!$J$2:$K$607,2,FALSE),1)</f>
        <v>63.645600000000002</v>
      </c>
      <c r="P5549" s="32" t="s">
        <v>22</v>
      </c>
      <c r="Q5549" s="12">
        <v>0.88020381609999998</v>
      </c>
      <c r="R5549" s="29">
        <v>0.28999999999999998</v>
      </c>
      <c r="S5549" s="2">
        <f>IF($A5549="site","",VLOOKUP($P5549,margin_ranges!$A$5:$D$10,4,FALSE)/100)</f>
        <v>0.29749999999999999</v>
      </c>
      <c r="T5549" s="6">
        <f>IF(A5549="placement",$J5549*MIN($Q5549,$S5549),"")</f>
        <v>40.46</v>
      </c>
      <c r="U5549" s="6">
        <f>IF($A5549="placement",T5549,SUMIF($C$10:$C$6209,$C5549,$T$10:$T$6209))</f>
        <v>40.46</v>
      </c>
      <c r="V5549" s="34">
        <f t="shared" si="263"/>
        <v>-1.0563380281690238E-2</v>
      </c>
      <c r="W5549" s="24"/>
      <c r="X5549" s="2" t="str">
        <f>IFERROR(MIN(VLOOKUP($W5549,margin_ranges!$A$5:$D$10,4,FALSE),$Q5549*100)/100,"")</f>
        <v/>
      </c>
      <c r="Y5549" s="6">
        <f t="shared" si="261"/>
        <v>40.46</v>
      </c>
      <c r="Z5549" s="6">
        <f>IF($A5549="placement",Y5549,SUMIF($C$10:$C$6209,$C5549,$Y$10:$Y$6209))</f>
        <v>40.46</v>
      </c>
      <c r="AA5549" s="29">
        <f t="shared" si="262"/>
        <v>-1.0563380281690238E-2</v>
      </c>
    </row>
    <row r="5550" spans="1:27" x14ac:dyDescent="0.3">
      <c r="A5550" s="16" t="s">
        <v>33</v>
      </c>
      <c r="B5550" s="16" t="s">
        <v>1074</v>
      </c>
      <c r="C5550" s="16" t="s">
        <v>1075</v>
      </c>
      <c r="D5550" s="8" t="s">
        <v>34</v>
      </c>
      <c r="E5550" s="16"/>
      <c r="F5550" s="17">
        <v>0.28999999999999998</v>
      </c>
      <c r="G5550" s="17">
        <v>0</v>
      </c>
      <c r="H5550" s="36">
        <v>17.4039</v>
      </c>
      <c r="I5550" s="36">
        <v>5.4461000000000004</v>
      </c>
      <c r="J5550" s="22">
        <v>136</v>
      </c>
      <c r="K5550" s="22">
        <v>34</v>
      </c>
      <c r="L5550" s="18">
        <v>0.31290000000000001</v>
      </c>
      <c r="M5550" s="19">
        <v>0.83475113000000001</v>
      </c>
      <c r="N5550" s="20">
        <v>0.1</v>
      </c>
      <c r="O5550" s="22">
        <f>IFERROR(VLOOKUP($C5550,'site totals'!$J$2:$K$607,2,FALSE),1)</f>
        <v>63.645600000000002</v>
      </c>
      <c r="P5550" s="21"/>
      <c r="Q5550" s="18">
        <v>0.88020381609999998</v>
      </c>
      <c r="R5550" s="17">
        <v>0.28999999999999998</v>
      </c>
      <c r="S5550" s="18" t="str">
        <f>IF($A5550="site","",VLOOKUP($P5550,margin_ranges!$A$5:$D$10,4,FALSE)/100)</f>
        <v/>
      </c>
      <c r="T5550" s="22" t="str">
        <f>IF(A5550="placement",$J5550*MIN($Q5550,$S5550),"")</f>
        <v/>
      </c>
      <c r="U5550" s="22">
        <f>IF($A5550="placement",T5550,SUMIF($C$10:$C$6209,$C5550,$T$10:$T$6209))</f>
        <v>40.46</v>
      </c>
      <c r="V5550" s="37">
        <f t="shared" si="263"/>
        <v>-1.0563380281690238E-2</v>
      </c>
      <c r="W5550" s="38"/>
      <c r="X5550" s="18" t="str">
        <f>IFERROR(MIN(VLOOKUP($W5550,margin_ranges!$A$5:$D$10,4,FALSE),$Q5550*100)/100,"")</f>
        <v/>
      </c>
      <c r="Y5550" s="6" t="str">
        <f t="shared" si="261"/>
        <v/>
      </c>
      <c r="Z5550" s="6">
        <f>IF($A5550="placement",Y5550,SUMIF($C$10:$C$6209,$C5550,$Y$10:$Y$6209))</f>
        <v>40.46</v>
      </c>
      <c r="AA5550" s="17">
        <f t="shared" si="262"/>
        <v>-1.0563380281690238E-2</v>
      </c>
    </row>
    <row r="5551" spans="1:27" hidden="1" x14ac:dyDescent="0.3">
      <c r="A5551" s="8" t="s">
        <v>17</v>
      </c>
      <c r="B5551" s="8" t="s">
        <v>12351</v>
      </c>
      <c r="C5551" s="8" t="s">
        <v>12352</v>
      </c>
      <c r="D5551" s="8" t="s">
        <v>12367</v>
      </c>
      <c r="E5551" s="8" t="s">
        <v>12368</v>
      </c>
      <c r="F5551" s="29">
        <v>0.249999999999999</v>
      </c>
      <c r="G5551" s="29">
        <v>0</v>
      </c>
      <c r="H5551" s="30">
        <v>2.4014000000000002</v>
      </c>
      <c r="I5551" s="30">
        <v>0.39340000000000003</v>
      </c>
      <c r="J5551" s="14">
        <v>9</v>
      </c>
      <c r="K5551" s="14">
        <v>2</v>
      </c>
      <c r="L5551" s="12">
        <v>0.1638</v>
      </c>
      <c r="M5551" s="7">
        <v>0.75424837</v>
      </c>
      <c r="N5551" s="31">
        <v>0.25</v>
      </c>
      <c r="O5551" s="14">
        <f>IFERROR(VLOOKUP($C5551,'site totals'!$J$2:$K$607,2,FALSE),1)</f>
        <v>63.347999999999999</v>
      </c>
      <c r="P5551" s="32" t="s">
        <v>22</v>
      </c>
      <c r="Q5551" s="12">
        <v>0.66854419409999999</v>
      </c>
      <c r="R5551" s="29">
        <v>0.25</v>
      </c>
      <c r="S5551" s="2">
        <f>IF($A5551="site","",VLOOKUP($P5551,margin_ranges!$A$5:$D$10,4,FALSE)/100)</f>
        <v>0.29749999999999999</v>
      </c>
      <c r="T5551" s="6">
        <f>IF(A5551="placement",$J5551*MIN($Q5551,$S5551),"")</f>
        <v>2.6774999999999998</v>
      </c>
      <c r="U5551" s="6">
        <f>IF($A5551="placement",T5551,SUMIF($C$10:$C$6209,$C5551,$T$10:$T$6209))</f>
        <v>2.6774999999999998</v>
      </c>
      <c r="V5551" s="34">
        <f t="shared" si="263"/>
        <v>-6.3333333333333353E-2</v>
      </c>
      <c r="W5551" s="24"/>
      <c r="X5551" s="2" t="str">
        <f>IFERROR(MIN(VLOOKUP($W5551,margin_ranges!$A$5:$D$10,4,FALSE),$Q5551*100)/100,"")</f>
        <v/>
      </c>
      <c r="Y5551" s="6">
        <f t="shared" si="261"/>
        <v>2.6774999999999998</v>
      </c>
      <c r="Z5551" s="6">
        <f>IF($A5551="placement",Y5551,SUMIF($C$10:$C$6209,$C5551,$Y$10:$Y$6209))</f>
        <v>2.6774999999999998</v>
      </c>
      <c r="AA5551" s="29">
        <f t="shared" si="262"/>
        <v>-6.3333333333333353E-2</v>
      </c>
    </row>
    <row r="5552" spans="1:27" hidden="1" x14ac:dyDescent="0.3">
      <c r="A5552" s="8" t="s">
        <v>17</v>
      </c>
      <c r="B5552" s="8" t="s">
        <v>12351</v>
      </c>
      <c r="C5552" s="8" t="s">
        <v>12352</v>
      </c>
      <c r="D5552" s="8" t="s">
        <v>12361</v>
      </c>
      <c r="E5552" s="8" t="s">
        <v>12362</v>
      </c>
      <c r="F5552" s="29">
        <v>0.25</v>
      </c>
      <c r="G5552" s="29">
        <v>0</v>
      </c>
      <c r="H5552" s="30">
        <v>2.5495999999999999</v>
      </c>
      <c r="I5552" s="30">
        <v>0.43669999999999998</v>
      </c>
      <c r="J5552" s="14">
        <v>11</v>
      </c>
      <c r="K5552" s="14">
        <v>3</v>
      </c>
      <c r="L5552" s="12">
        <v>0.17130000000000001</v>
      </c>
      <c r="M5552" s="7">
        <v>0.81635590000000002</v>
      </c>
      <c r="N5552" s="31">
        <v>0.25</v>
      </c>
      <c r="O5552" s="14">
        <f>IFERROR(VLOOKUP($C5552,'site totals'!$J$2:$K$607,2,FALSE),1)</f>
        <v>63.347999999999999</v>
      </c>
      <c r="P5552" s="32" t="s">
        <v>22</v>
      </c>
      <c r="Q5552" s="12">
        <v>0.69376101940000001</v>
      </c>
      <c r="R5552" s="29">
        <v>0.25</v>
      </c>
      <c r="S5552" s="2">
        <f>IF($A5552="site","",VLOOKUP($P5552,margin_ranges!$A$5:$D$10,4,FALSE)/100)</f>
        <v>0.29749999999999999</v>
      </c>
      <c r="T5552" s="6">
        <f>IF(A5552="placement",$J5552*MIN($Q5552,$S5552),"")</f>
        <v>3.2725</v>
      </c>
      <c r="U5552" s="6">
        <f>IF($A5552="placement",T5552,SUMIF($C$10:$C$6209,$C5552,$T$10:$T$6209))</f>
        <v>3.2725</v>
      </c>
      <c r="V5552" s="34">
        <f t="shared" si="263"/>
        <v>-6.3333333333333353E-2</v>
      </c>
      <c r="W5552" s="24"/>
      <c r="X5552" s="2" t="str">
        <f>IFERROR(MIN(VLOOKUP($W5552,margin_ranges!$A$5:$D$10,4,FALSE),$Q5552*100)/100,"")</f>
        <v/>
      </c>
      <c r="Y5552" s="6">
        <f t="shared" si="261"/>
        <v>3.2725</v>
      </c>
      <c r="Z5552" s="6">
        <f>IF($A5552="placement",Y5552,SUMIF($C$10:$C$6209,$C5552,$Y$10:$Y$6209))</f>
        <v>3.2725</v>
      </c>
      <c r="AA5552" s="29">
        <f t="shared" si="262"/>
        <v>-6.3333333333333353E-2</v>
      </c>
    </row>
    <row r="5553" spans="1:27" hidden="1" x14ac:dyDescent="0.3">
      <c r="A5553" s="8" t="s">
        <v>17</v>
      </c>
      <c r="B5553" s="8" t="s">
        <v>12351</v>
      </c>
      <c r="C5553" s="8" t="s">
        <v>12352</v>
      </c>
      <c r="D5553" s="8" t="s">
        <v>12365</v>
      </c>
      <c r="E5553" s="8" t="s">
        <v>12366</v>
      </c>
      <c r="F5553" s="29">
        <v>0.249999999999999</v>
      </c>
      <c r="G5553" s="29">
        <v>0</v>
      </c>
      <c r="H5553" s="30">
        <v>2.0996000000000001</v>
      </c>
      <c r="I5553" s="30">
        <v>0.54310000000000003</v>
      </c>
      <c r="J5553" s="14">
        <v>11</v>
      </c>
      <c r="K5553" s="14">
        <v>3</v>
      </c>
      <c r="L5553" s="12">
        <v>0.2586</v>
      </c>
      <c r="M5553" s="7">
        <v>0.64674471</v>
      </c>
      <c r="N5553" s="31">
        <v>0.25</v>
      </c>
      <c r="O5553" s="14">
        <f>IFERROR(VLOOKUP($C5553,'site totals'!$J$2:$K$607,2,FALSE),1)</f>
        <v>63.347999999999999</v>
      </c>
      <c r="P5553" s="32" t="s">
        <v>22</v>
      </c>
      <c r="Q5553" s="12">
        <v>0.61344871059999995</v>
      </c>
      <c r="R5553" s="29">
        <v>0.25</v>
      </c>
      <c r="S5553" s="2">
        <f>IF($A5553="site","",VLOOKUP($P5553,margin_ranges!$A$5:$D$10,4,FALSE)/100)</f>
        <v>0.29749999999999999</v>
      </c>
      <c r="T5553" s="6">
        <f>IF(A5553="placement",$J5553*MIN($Q5553,$S5553),"")</f>
        <v>3.2725</v>
      </c>
      <c r="U5553" s="6">
        <f>IF($A5553="placement",T5553,SUMIF($C$10:$C$6209,$C5553,$T$10:$T$6209))</f>
        <v>3.2725</v>
      </c>
      <c r="V5553" s="34">
        <f t="shared" si="263"/>
        <v>-6.3333333333333353E-2</v>
      </c>
      <c r="W5553" s="24"/>
      <c r="X5553" s="2" t="str">
        <f>IFERROR(MIN(VLOOKUP($W5553,margin_ranges!$A$5:$D$10,4,FALSE),$Q5553*100)/100,"")</f>
        <v/>
      </c>
      <c r="Y5553" s="6">
        <f t="shared" si="261"/>
        <v>3.2725</v>
      </c>
      <c r="Z5553" s="6">
        <f>IF($A5553="placement",Y5553,SUMIF($C$10:$C$6209,$C5553,$Y$10:$Y$6209))</f>
        <v>3.2725</v>
      </c>
      <c r="AA5553" s="29">
        <f t="shared" si="262"/>
        <v>-6.3333333333333353E-2</v>
      </c>
    </row>
    <row r="5554" spans="1:27" hidden="1" x14ac:dyDescent="0.3">
      <c r="A5554" s="8" t="s">
        <v>17</v>
      </c>
      <c r="B5554" s="8" t="s">
        <v>12351</v>
      </c>
      <c r="C5554" s="8" t="s">
        <v>12352</v>
      </c>
      <c r="D5554" s="8" t="s">
        <v>12355</v>
      </c>
      <c r="E5554" s="8" t="s">
        <v>12356</v>
      </c>
      <c r="F5554" s="29">
        <v>0.25</v>
      </c>
      <c r="G5554" s="29">
        <v>0</v>
      </c>
      <c r="H5554" s="30">
        <v>2.3227000000000002</v>
      </c>
      <c r="I5554" s="30">
        <v>0.62039999999999995</v>
      </c>
      <c r="J5554" s="14">
        <v>16</v>
      </c>
      <c r="K5554" s="14">
        <v>4</v>
      </c>
      <c r="L5554" s="12">
        <v>0.2671</v>
      </c>
      <c r="M5554" s="7">
        <v>0.84812341999999996</v>
      </c>
      <c r="N5554" s="31">
        <v>0.25</v>
      </c>
      <c r="O5554" s="14">
        <f>IFERROR(VLOOKUP($C5554,'site totals'!$J$2:$K$607,2,FALSE),1)</f>
        <v>63.347999999999999</v>
      </c>
      <c r="P5554" s="32" t="s">
        <v>22</v>
      </c>
      <c r="Q5554" s="12">
        <v>0.70523157950000004</v>
      </c>
      <c r="R5554" s="29">
        <v>0.25</v>
      </c>
      <c r="S5554" s="2">
        <f>IF($A5554="site","",VLOOKUP($P5554,margin_ranges!$A$5:$D$10,4,FALSE)/100)</f>
        <v>0.29749999999999999</v>
      </c>
      <c r="T5554" s="6">
        <f>IF(A5554="placement",$J5554*MIN($Q5554,$S5554),"")</f>
        <v>4.76</v>
      </c>
      <c r="U5554" s="6">
        <f>IF($A5554="placement",T5554,SUMIF($C$10:$C$6209,$C5554,$T$10:$T$6209))</f>
        <v>4.76</v>
      </c>
      <c r="V5554" s="34">
        <f t="shared" si="263"/>
        <v>-6.3333333333333353E-2</v>
      </c>
      <c r="W5554" s="24"/>
      <c r="X5554" s="2" t="str">
        <f>IFERROR(MIN(VLOOKUP($W5554,margin_ranges!$A$5:$D$10,4,FALSE),$Q5554*100)/100,"")</f>
        <v/>
      </c>
      <c r="Y5554" s="6">
        <f t="shared" si="261"/>
        <v>4.76</v>
      </c>
      <c r="Z5554" s="6">
        <f>IF($A5554="placement",Y5554,SUMIF($C$10:$C$6209,$C5554,$Y$10:$Y$6209))</f>
        <v>4.76</v>
      </c>
      <c r="AA5554" s="29">
        <f t="shared" si="262"/>
        <v>-6.3333333333333353E-2</v>
      </c>
    </row>
    <row r="5555" spans="1:27" hidden="1" x14ac:dyDescent="0.3">
      <c r="A5555" s="8" t="s">
        <v>17</v>
      </c>
      <c r="B5555" s="8" t="s">
        <v>12351</v>
      </c>
      <c r="C5555" s="8" t="s">
        <v>12352</v>
      </c>
      <c r="D5555" s="8" t="s">
        <v>12363</v>
      </c>
      <c r="E5555" s="8" t="s">
        <v>12364</v>
      </c>
      <c r="F5555" s="29">
        <v>0.25</v>
      </c>
      <c r="G5555" s="29">
        <v>0</v>
      </c>
      <c r="H5555" s="30">
        <v>6.4255000000000004</v>
      </c>
      <c r="I5555" s="30">
        <v>1.6912</v>
      </c>
      <c r="J5555" s="14">
        <v>36</v>
      </c>
      <c r="K5555" s="14">
        <v>9</v>
      </c>
      <c r="L5555" s="12">
        <v>0.26319999999999999</v>
      </c>
      <c r="M5555" s="7">
        <v>0.71504836000000005</v>
      </c>
      <c r="N5555" s="31">
        <v>0.25</v>
      </c>
      <c r="O5555" s="14">
        <f>IFERROR(VLOOKUP($C5555,'site totals'!$J$2:$K$607,2,FALSE),1)</f>
        <v>63.347999999999999</v>
      </c>
      <c r="P5555" s="32" t="s">
        <v>22</v>
      </c>
      <c r="Q5555" s="12">
        <v>0.65037329740000005</v>
      </c>
      <c r="R5555" s="29">
        <v>0.25</v>
      </c>
      <c r="S5555" s="2">
        <f>IF($A5555="site","",VLOOKUP($P5555,margin_ranges!$A$5:$D$10,4,FALSE)/100)</f>
        <v>0.29749999999999999</v>
      </c>
      <c r="T5555" s="6">
        <f>IF(A5555="placement",$J5555*MIN($Q5555,$S5555),"")</f>
        <v>10.709999999999999</v>
      </c>
      <c r="U5555" s="6">
        <f>IF($A5555="placement",T5555,SUMIF($C$10:$C$6209,$C5555,$T$10:$T$6209))</f>
        <v>10.709999999999999</v>
      </c>
      <c r="V5555" s="34">
        <f t="shared" si="263"/>
        <v>-6.3333333333333353E-2</v>
      </c>
      <c r="W5555" s="24"/>
      <c r="X5555" s="2" t="str">
        <f>IFERROR(MIN(VLOOKUP($W5555,margin_ranges!$A$5:$D$10,4,FALSE),$Q5555*100)/100,"")</f>
        <v/>
      </c>
      <c r="Y5555" s="6">
        <f t="shared" si="261"/>
        <v>10.709999999999999</v>
      </c>
      <c r="Z5555" s="6">
        <f>IF($A5555="placement",Y5555,SUMIF($C$10:$C$6209,$C5555,$Y$10:$Y$6209))</f>
        <v>10.709999999999999</v>
      </c>
      <c r="AA5555" s="29">
        <f t="shared" si="262"/>
        <v>-6.3333333333333353E-2</v>
      </c>
    </row>
    <row r="5556" spans="1:27" hidden="1" x14ac:dyDescent="0.3">
      <c r="A5556" s="8" t="s">
        <v>17</v>
      </c>
      <c r="B5556" s="8" t="s">
        <v>12351</v>
      </c>
      <c r="C5556" s="8" t="s">
        <v>12352</v>
      </c>
      <c r="D5556" s="8" t="s">
        <v>12353</v>
      </c>
      <c r="E5556" s="8" t="s">
        <v>12354</v>
      </c>
      <c r="F5556" s="29">
        <v>0.25</v>
      </c>
      <c r="G5556" s="29">
        <v>0</v>
      </c>
      <c r="H5556" s="30">
        <v>2.2185999999999999</v>
      </c>
      <c r="I5556" s="30">
        <v>0.47910000000000003</v>
      </c>
      <c r="J5556" s="14">
        <v>10</v>
      </c>
      <c r="K5556" s="14">
        <v>2</v>
      </c>
      <c r="L5556" s="12">
        <v>0.21590000000000001</v>
      </c>
      <c r="M5556" s="7">
        <v>0.68629790000000002</v>
      </c>
      <c r="N5556" s="31">
        <v>0.25</v>
      </c>
      <c r="O5556" s="14">
        <f>IFERROR(VLOOKUP($C5556,'site totals'!$J$2:$K$607,2,FALSE),1)</f>
        <v>63.347999999999999</v>
      </c>
      <c r="P5556" s="32" t="s">
        <v>22</v>
      </c>
      <c r="Q5556" s="12">
        <v>0.63572669999999998</v>
      </c>
      <c r="R5556" s="29">
        <v>0.25</v>
      </c>
      <c r="S5556" s="2">
        <f>IF($A5556="site","",VLOOKUP($P5556,margin_ranges!$A$5:$D$10,4,FALSE)/100)</f>
        <v>0.29749999999999999</v>
      </c>
      <c r="T5556" s="6">
        <f>IF(A5556="placement",$J5556*MIN($Q5556,$S5556),"")</f>
        <v>2.9749999999999996</v>
      </c>
      <c r="U5556" s="6">
        <f>IF($A5556="placement",T5556,SUMIF($C$10:$C$6209,$C5556,$T$10:$T$6209))</f>
        <v>2.9749999999999996</v>
      </c>
      <c r="V5556" s="34">
        <f t="shared" si="263"/>
        <v>-6.3333333333333242E-2</v>
      </c>
      <c r="W5556" s="24"/>
      <c r="X5556" s="2" t="str">
        <f>IFERROR(MIN(VLOOKUP($W5556,margin_ranges!$A$5:$D$10,4,FALSE),$Q5556*100)/100,"")</f>
        <v/>
      </c>
      <c r="Y5556" s="6">
        <f t="shared" si="261"/>
        <v>2.9749999999999996</v>
      </c>
      <c r="Z5556" s="6">
        <f>IF($A5556="placement",Y5556,SUMIF($C$10:$C$6209,$C5556,$Y$10:$Y$6209))</f>
        <v>2.9749999999999996</v>
      </c>
      <c r="AA5556" s="29">
        <f t="shared" si="262"/>
        <v>-6.3333333333333242E-2</v>
      </c>
    </row>
    <row r="5557" spans="1:27" hidden="1" x14ac:dyDescent="0.3">
      <c r="A5557" s="8" t="s">
        <v>17</v>
      </c>
      <c r="B5557" s="8" t="s">
        <v>12351</v>
      </c>
      <c r="C5557" s="8" t="s">
        <v>12352</v>
      </c>
      <c r="D5557" s="8" t="s">
        <v>12357</v>
      </c>
      <c r="E5557" s="8" t="s">
        <v>12358</v>
      </c>
      <c r="F5557" s="29">
        <v>0.25</v>
      </c>
      <c r="G5557" s="29">
        <v>0</v>
      </c>
      <c r="H5557" s="30">
        <v>2.1974999999999998</v>
      </c>
      <c r="I5557" s="30">
        <v>0.59379999999999999</v>
      </c>
      <c r="J5557" s="14">
        <v>15</v>
      </c>
      <c r="K5557" s="14">
        <v>4</v>
      </c>
      <c r="L5557" s="12">
        <v>0.2702</v>
      </c>
      <c r="M5557" s="7">
        <v>0.82417899999999999</v>
      </c>
      <c r="N5557" s="31">
        <v>0.25</v>
      </c>
      <c r="O5557" s="14">
        <f>IFERROR(VLOOKUP($C5557,'site totals'!$J$2:$K$607,2,FALSE),1)</f>
        <v>63.347999999999999</v>
      </c>
      <c r="P5557" s="32" t="s">
        <v>22</v>
      </c>
      <c r="Q5557" s="12">
        <v>0.69666783430000001</v>
      </c>
      <c r="R5557" s="29">
        <v>0.25</v>
      </c>
      <c r="S5557" s="2">
        <f>IF($A5557="site","",VLOOKUP($P5557,margin_ranges!$A$5:$D$10,4,FALSE)/100)</f>
        <v>0.29749999999999999</v>
      </c>
      <c r="T5557" s="6">
        <f>IF(A5557="placement",$J5557*MIN($Q5557,$S5557),"")</f>
        <v>4.4624999999999995</v>
      </c>
      <c r="U5557" s="6">
        <f>IF($A5557="placement",T5557,SUMIF($C$10:$C$6209,$C5557,$T$10:$T$6209))</f>
        <v>4.4624999999999995</v>
      </c>
      <c r="V5557" s="34">
        <f t="shared" si="263"/>
        <v>-6.3333333333333242E-2</v>
      </c>
      <c r="W5557" s="24"/>
      <c r="X5557" s="2" t="str">
        <f>IFERROR(MIN(VLOOKUP($W5557,margin_ranges!$A$5:$D$10,4,FALSE),$Q5557*100)/100,"")</f>
        <v/>
      </c>
      <c r="Y5557" s="6">
        <f t="shared" si="261"/>
        <v>4.4624999999999995</v>
      </c>
      <c r="Z5557" s="6">
        <f>IF($A5557="placement",Y5557,SUMIF($C$10:$C$6209,$C5557,$Y$10:$Y$6209))</f>
        <v>4.4624999999999995</v>
      </c>
      <c r="AA5557" s="29">
        <f t="shared" si="262"/>
        <v>-6.3333333333333242E-2</v>
      </c>
    </row>
    <row r="5558" spans="1:27" hidden="1" x14ac:dyDescent="0.3">
      <c r="A5558" s="8" t="s">
        <v>17</v>
      </c>
      <c r="B5558" s="8" t="s">
        <v>12351</v>
      </c>
      <c r="C5558" s="8" t="s">
        <v>12352</v>
      </c>
      <c r="D5558" s="8" t="s">
        <v>12359</v>
      </c>
      <c r="E5558" s="8" t="s">
        <v>12360</v>
      </c>
      <c r="F5558" s="29">
        <v>0.25</v>
      </c>
      <c r="G5558" s="29">
        <v>0</v>
      </c>
      <c r="H5558" s="30">
        <v>6.3754</v>
      </c>
      <c r="I5558" s="30">
        <v>1.5570999999999999</v>
      </c>
      <c r="J5558" s="14">
        <v>29</v>
      </c>
      <c r="K5558" s="14">
        <v>7</v>
      </c>
      <c r="L5558" s="12">
        <v>0.2442</v>
      </c>
      <c r="M5558" s="7">
        <v>0.62084499000000004</v>
      </c>
      <c r="N5558" s="31">
        <v>0.25</v>
      </c>
      <c r="O5558" s="14">
        <f>IFERROR(VLOOKUP($C5558,'site totals'!$J$2:$K$607,2,FALSE),1)</f>
        <v>63.347999999999999</v>
      </c>
      <c r="P5558" s="32" t="s">
        <v>22</v>
      </c>
      <c r="Q5558" s="12">
        <v>0.59732299870000005</v>
      </c>
      <c r="R5558" s="29">
        <v>0.25</v>
      </c>
      <c r="S5558" s="2">
        <f>IF($A5558="site","",VLOOKUP($P5558,margin_ranges!$A$5:$D$10,4,FALSE)/100)</f>
        <v>0.29749999999999999</v>
      </c>
      <c r="T5558" s="6">
        <f>IF(A5558="placement",$J5558*MIN($Q5558,$S5558),"")</f>
        <v>8.6274999999999995</v>
      </c>
      <c r="U5558" s="6">
        <f>IF($A5558="placement",T5558,SUMIF($C$10:$C$6209,$C5558,$T$10:$T$6209))</f>
        <v>8.6274999999999995</v>
      </c>
      <c r="V5558" s="34">
        <f t="shared" si="263"/>
        <v>-6.3333333333333242E-2</v>
      </c>
      <c r="W5558" s="24"/>
      <c r="X5558" s="2" t="str">
        <f>IFERROR(MIN(VLOOKUP($W5558,margin_ranges!$A$5:$D$10,4,FALSE),$Q5558*100)/100,"")</f>
        <v/>
      </c>
      <c r="Y5558" s="6">
        <f t="shared" si="261"/>
        <v>8.6274999999999995</v>
      </c>
      <c r="Z5558" s="6">
        <f>IF($A5558="placement",Y5558,SUMIF($C$10:$C$6209,$C5558,$Y$10:$Y$6209))</f>
        <v>8.6274999999999995</v>
      </c>
      <c r="AA5558" s="29">
        <f t="shared" si="262"/>
        <v>-6.3333333333333242E-2</v>
      </c>
    </row>
    <row r="5559" spans="1:27" x14ac:dyDescent="0.3">
      <c r="A5559" s="16" t="s">
        <v>33</v>
      </c>
      <c r="B5559" s="16" t="s">
        <v>12351</v>
      </c>
      <c r="C5559" s="16" t="s">
        <v>12352</v>
      </c>
      <c r="D5559" s="8" t="s">
        <v>34</v>
      </c>
      <c r="E5559" s="16"/>
      <c r="F5559" s="17">
        <v>0.25</v>
      </c>
      <c r="G5559" s="17">
        <v>0</v>
      </c>
      <c r="H5559" s="36">
        <v>26.592400000000001</v>
      </c>
      <c r="I5559" s="36">
        <v>6.3148</v>
      </c>
      <c r="J5559" s="22">
        <v>136</v>
      </c>
      <c r="K5559" s="22">
        <v>34</v>
      </c>
      <c r="L5559" s="18">
        <v>0.23749999999999999</v>
      </c>
      <c r="M5559" s="19">
        <v>0.71654958999999996</v>
      </c>
      <c r="N5559" s="20">
        <v>0.25</v>
      </c>
      <c r="O5559" s="22">
        <f>IFERROR(VLOOKUP($C5559,'site totals'!$J$2:$K$607,2,FALSE),1)</f>
        <v>63.347999999999999</v>
      </c>
      <c r="P5559" s="21"/>
      <c r="Q5559" s="18">
        <v>0.65110579660000001</v>
      </c>
      <c r="R5559" s="17">
        <v>0.25</v>
      </c>
      <c r="S5559" s="18" t="str">
        <f>IF($A5559="site","",VLOOKUP($P5559,margin_ranges!$A$5:$D$10,4,FALSE)/100)</f>
        <v/>
      </c>
      <c r="T5559" s="22" t="str">
        <f>IF(A5559="placement",$J5559*MIN($Q5559,$S5559),"")</f>
        <v/>
      </c>
      <c r="U5559" s="22">
        <f>IF($A5559="placement",T5559,SUMIF($C$10:$C$6209,$C5559,$T$10:$T$6209))</f>
        <v>40.757499999999993</v>
      </c>
      <c r="V5559" s="37">
        <f t="shared" si="263"/>
        <v>-6.624999999999992E-2</v>
      </c>
      <c r="W5559" s="38"/>
      <c r="X5559" s="18" t="str">
        <f>IFERROR(MIN(VLOOKUP($W5559,margin_ranges!$A$5:$D$10,4,FALSE),$Q5559*100)/100,"")</f>
        <v/>
      </c>
      <c r="Y5559" s="6" t="str">
        <f t="shared" si="261"/>
        <v/>
      </c>
      <c r="Z5559" s="6">
        <f>IF($A5559="placement",Y5559,SUMIF($C$10:$C$6209,$C5559,$Y$10:$Y$6209))</f>
        <v>40.757499999999993</v>
      </c>
      <c r="AA5559" s="17">
        <f t="shared" si="262"/>
        <v>-6.624999999999992E-2</v>
      </c>
    </row>
    <row r="5560" spans="1:27" hidden="1" x14ac:dyDescent="0.3">
      <c r="A5560" s="8" t="s">
        <v>17</v>
      </c>
      <c r="B5560" s="8" t="s">
        <v>5768</v>
      </c>
      <c r="C5560" s="8" t="s">
        <v>5769</v>
      </c>
      <c r="D5560" s="8" t="s">
        <v>5772</v>
      </c>
      <c r="E5560" s="8" t="s">
        <v>5773</v>
      </c>
      <c r="F5560" s="29">
        <v>0.23691167417100201</v>
      </c>
      <c r="G5560" s="29">
        <v>0</v>
      </c>
      <c r="H5560" s="30">
        <v>5.7885999999999997</v>
      </c>
      <c r="I5560" s="30">
        <v>0.90310000000000001</v>
      </c>
      <c r="J5560" s="14">
        <v>36</v>
      </c>
      <c r="K5560" s="14">
        <v>8</v>
      </c>
      <c r="L5560" s="12">
        <v>0.156</v>
      </c>
      <c r="M5560" s="7">
        <v>1.3104642900000001</v>
      </c>
      <c r="N5560" s="31">
        <v>1</v>
      </c>
      <c r="O5560" s="14">
        <f>IFERROR(VLOOKUP($C5560,'site totals'!$J$2:$K$607,2,FALSE),1)</f>
        <v>62.501100000000001</v>
      </c>
      <c r="P5560" s="32" t="s">
        <v>22</v>
      </c>
      <c r="Q5560" s="12">
        <v>0.23691167420000001</v>
      </c>
      <c r="R5560" s="29">
        <v>0.27</v>
      </c>
      <c r="S5560" s="2">
        <f>IF($A5560="site","",VLOOKUP($P5560,margin_ranges!$A$5:$D$10,4,FALSE)/100)</f>
        <v>0.29749999999999999</v>
      </c>
      <c r="T5560" s="6">
        <f>IF(A5560="placement",$J5560*MIN($Q5560,$S5560),"")</f>
        <v>8.5288202712000007</v>
      </c>
      <c r="U5560" s="6">
        <f>IF($A5560="placement",T5560,SUMIF($C$10:$C$6209,$C5560,$T$10:$T$6209))</f>
        <v>8.5288202712000007</v>
      </c>
      <c r="V5560" s="34">
        <f t="shared" si="263"/>
        <v>4.5326473698630076E-2</v>
      </c>
      <c r="W5560" s="24"/>
      <c r="X5560" s="2" t="str">
        <f>IFERROR(MIN(VLOOKUP($W5560,margin_ranges!$A$5:$D$10,4,FALSE),$Q5560*100)/100,"")</f>
        <v/>
      </c>
      <c r="Y5560" s="6">
        <f t="shared" si="261"/>
        <v>8.5288202712000007</v>
      </c>
      <c r="Z5560" s="6">
        <f>IF($A5560="placement",Y5560,SUMIF($C$10:$C$6209,$C5560,$Y$10:$Y$6209))</f>
        <v>8.5288202712000007</v>
      </c>
      <c r="AA5560" s="29">
        <f t="shared" si="262"/>
        <v>4.5326473698630076E-2</v>
      </c>
    </row>
    <row r="5561" spans="1:27" hidden="1" x14ac:dyDescent="0.3">
      <c r="A5561" s="8" t="s">
        <v>17</v>
      </c>
      <c r="B5561" s="8" t="s">
        <v>5768</v>
      </c>
      <c r="C5561" s="8" t="s">
        <v>5769</v>
      </c>
      <c r="D5561" s="8" t="s">
        <v>5770</v>
      </c>
      <c r="E5561" s="8" t="s">
        <v>5771</v>
      </c>
      <c r="F5561" s="29">
        <v>0.24268164848159299</v>
      </c>
      <c r="G5561" s="29">
        <v>0</v>
      </c>
      <c r="H5561" s="30">
        <v>6.1855000000000002</v>
      </c>
      <c r="I5561" s="30">
        <v>1.0476000000000001</v>
      </c>
      <c r="J5561" s="14">
        <v>41</v>
      </c>
      <c r="K5561" s="14">
        <v>10</v>
      </c>
      <c r="L5561" s="12">
        <v>0.1694</v>
      </c>
      <c r="M5561" s="7">
        <v>1.3204486600000001</v>
      </c>
      <c r="N5561" s="31">
        <v>1</v>
      </c>
      <c r="O5561" s="14">
        <f>IFERROR(VLOOKUP($C5561,'site totals'!$J$2:$K$607,2,FALSE),1)</f>
        <v>62.501100000000001</v>
      </c>
      <c r="P5561" s="32" t="s">
        <v>22</v>
      </c>
      <c r="Q5561" s="12">
        <v>0.24268164850000001</v>
      </c>
      <c r="R5561" s="29">
        <v>0.28000000000000003</v>
      </c>
      <c r="S5561" s="2">
        <f>IF($A5561="site","",VLOOKUP($P5561,margin_ranges!$A$5:$D$10,4,FALSE)/100)</f>
        <v>0.29749999999999999</v>
      </c>
      <c r="T5561" s="6">
        <f>IF(A5561="placement",$J5561*MIN($Q5561,$S5561),"")</f>
        <v>9.9499475885000006</v>
      </c>
      <c r="U5561" s="6">
        <f>IF($A5561="placement",T5561,SUMIF($C$10:$C$6209,$C5561,$T$10:$T$6209))</f>
        <v>9.9499475885000006</v>
      </c>
      <c r="V5561" s="34">
        <f t="shared" si="263"/>
        <v>5.1831043750000028E-2</v>
      </c>
      <c r="W5561" s="24"/>
      <c r="X5561" s="2" t="str">
        <f>IFERROR(MIN(VLOOKUP($W5561,margin_ranges!$A$5:$D$10,4,FALSE),$Q5561*100)/100,"")</f>
        <v/>
      </c>
      <c r="Y5561" s="6">
        <f t="shared" si="261"/>
        <v>9.9499475885000006</v>
      </c>
      <c r="Z5561" s="6">
        <f>IF($A5561="placement",Y5561,SUMIF($C$10:$C$6209,$C5561,$Y$10:$Y$6209))</f>
        <v>9.9499475885000006</v>
      </c>
      <c r="AA5561" s="29">
        <f t="shared" si="262"/>
        <v>5.1831043750000028E-2</v>
      </c>
    </row>
    <row r="5562" spans="1:27" hidden="1" x14ac:dyDescent="0.3">
      <c r="A5562" s="8" t="s">
        <v>17</v>
      </c>
      <c r="B5562" s="8" t="s">
        <v>5768</v>
      </c>
      <c r="C5562" s="8" t="s">
        <v>5769</v>
      </c>
      <c r="D5562" s="8" t="s">
        <v>5774</v>
      </c>
      <c r="E5562" s="8" t="s">
        <v>5775</v>
      </c>
      <c r="F5562" s="29">
        <v>0.25204763768857802</v>
      </c>
      <c r="G5562" s="29">
        <v>0</v>
      </c>
      <c r="H5562" s="30">
        <v>8.0861000000000001</v>
      </c>
      <c r="I5562" s="30">
        <v>1.4194</v>
      </c>
      <c r="J5562" s="14">
        <v>57</v>
      </c>
      <c r="K5562" s="14">
        <v>14</v>
      </c>
      <c r="L5562" s="12">
        <v>0.17549999999999999</v>
      </c>
      <c r="M5562" s="7">
        <v>1.3369835400000001</v>
      </c>
      <c r="N5562" s="31">
        <v>1</v>
      </c>
      <c r="O5562" s="14">
        <f>IFERROR(VLOOKUP($C5562,'site totals'!$J$2:$K$607,2,FALSE),1)</f>
        <v>62.501100000000001</v>
      </c>
      <c r="P5562" s="32" t="s">
        <v>22</v>
      </c>
      <c r="Q5562" s="12">
        <v>0.25204763769999999</v>
      </c>
      <c r="R5562" s="29">
        <v>0.28999999999999998</v>
      </c>
      <c r="S5562" s="2">
        <f>IF($A5562="site","",VLOOKUP($P5562,margin_ranges!$A$5:$D$10,4,FALSE)/100)</f>
        <v>0.29749999999999999</v>
      </c>
      <c r="T5562" s="6">
        <f>IF(A5562="placement",$J5562*MIN($Q5562,$S5562),"")</f>
        <v>14.3667153489</v>
      </c>
      <c r="U5562" s="6">
        <f>IF($A5562="placement",T5562,SUMIF($C$10:$C$6209,$C5562,$T$10:$T$6209))</f>
        <v>14.3667153489</v>
      </c>
      <c r="V5562" s="34">
        <f t="shared" si="263"/>
        <v>5.345403140845062E-2</v>
      </c>
      <c r="W5562" s="24"/>
      <c r="X5562" s="2" t="str">
        <f>IFERROR(MIN(VLOOKUP($W5562,margin_ranges!$A$5:$D$10,4,FALSE),$Q5562*100)/100,"")</f>
        <v/>
      </c>
      <c r="Y5562" s="6">
        <f t="shared" si="261"/>
        <v>14.3667153489</v>
      </c>
      <c r="Z5562" s="6">
        <f>IF($A5562="placement",Y5562,SUMIF($C$10:$C$6209,$C5562,$Y$10:$Y$6209))</f>
        <v>14.3667153489</v>
      </c>
      <c r="AA5562" s="29">
        <f t="shared" si="262"/>
        <v>5.345403140845062E-2</v>
      </c>
    </row>
    <row r="5563" spans="1:27" x14ac:dyDescent="0.3">
      <c r="A5563" s="16" t="s">
        <v>33</v>
      </c>
      <c r="B5563" s="16" t="s">
        <v>5768</v>
      </c>
      <c r="C5563" s="16" t="s">
        <v>5769</v>
      </c>
      <c r="D5563" s="8" t="s">
        <v>34</v>
      </c>
      <c r="E5563" s="16"/>
      <c r="F5563" s="17">
        <v>0.245133285654172</v>
      </c>
      <c r="G5563" s="17">
        <v>0</v>
      </c>
      <c r="H5563" s="36">
        <v>20.060199999999998</v>
      </c>
      <c r="I5563" s="36">
        <v>3.37</v>
      </c>
      <c r="J5563" s="22">
        <v>134</v>
      </c>
      <c r="K5563" s="22">
        <v>32</v>
      </c>
      <c r="L5563" s="18">
        <v>0.16800000000000001</v>
      </c>
      <c r="M5563" s="19">
        <v>1.3247371800000001</v>
      </c>
      <c r="N5563" s="20">
        <v>1</v>
      </c>
      <c r="O5563" s="22">
        <f>IFERROR(VLOOKUP($C5563,'site totals'!$J$2:$K$607,2,FALSE),1)</f>
        <v>62.501100000000001</v>
      </c>
      <c r="P5563" s="21"/>
      <c r="Q5563" s="18">
        <v>0.24513328570000001</v>
      </c>
      <c r="R5563" s="17">
        <v>0.28160000000000002</v>
      </c>
      <c r="S5563" s="18" t="str">
        <f>IF($A5563="site","",VLOOKUP($P5563,margin_ranges!$A$5:$D$10,4,FALSE)/100)</f>
        <v/>
      </c>
      <c r="T5563" s="22" t="str">
        <f>IF(A5563="placement",$J5563*MIN($Q5563,$S5563),"")</f>
        <v/>
      </c>
      <c r="U5563" s="22">
        <f>IF($A5563="placement",T5563,SUMIF($C$10:$C$6209,$C5563,$T$10:$T$6209))</f>
        <v>32.845483208600001</v>
      </c>
      <c r="V5563" s="37">
        <f t="shared" si="263"/>
        <v>5.0785709447611627E-2</v>
      </c>
      <c r="W5563" s="38"/>
      <c r="X5563" s="18" t="str">
        <f>IFERROR(MIN(VLOOKUP($W5563,margin_ranges!$A$5:$D$10,4,FALSE),$Q5563*100)/100,"")</f>
        <v/>
      </c>
      <c r="Y5563" s="6" t="str">
        <f t="shared" si="261"/>
        <v/>
      </c>
      <c r="Z5563" s="6">
        <f>IF($A5563="placement",Y5563,SUMIF($C$10:$C$6209,$C5563,$Y$10:$Y$6209))</f>
        <v>32.845483208600001</v>
      </c>
      <c r="AA5563" s="17">
        <f t="shared" si="262"/>
        <v>5.0785709447611627E-2</v>
      </c>
    </row>
    <row r="5564" spans="1:27" hidden="1" x14ac:dyDescent="0.3">
      <c r="A5564" s="8" t="s">
        <v>17</v>
      </c>
      <c r="B5564" s="8" t="s">
        <v>5880</v>
      </c>
      <c r="C5564" s="8" t="s">
        <v>5881</v>
      </c>
      <c r="D5564" s="8" t="s">
        <v>5882</v>
      </c>
      <c r="E5564" s="8" t="s">
        <v>5883</v>
      </c>
      <c r="F5564" s="29">
        <v>0.3</v>
      </c>
      <c r="G5564" s="29">
        <v>0</v>
      </c>
      <c r="H5564" s="30">
        <v>4.7001999999999997</v>
      </c>
      <c r="I5564" s="30">
        <v>1.2773000000000001</v>
      </c>
      <c r="J5564" s="14">
        <v>32</v>
      </c>
      <c r="K5564" s="14">
        <v>10</v>
      </c>
      <c r="L5564" s="12">
        <v>0.27179999999999999</v>
      </c>
      <c r="M5564" s="7">
        <v>0.83901130000000002</v>
      </c>
      <c r="N5564" s="31">
        <v>0.5</v>
      </c>
      <c r="O5564" s="14">
        <f>IFERROR(VLOOKUP($C5564,'site totals'!$J$2:$K$607,2,FALSE),1)</f>
        <v>62.460099999999997</v>
      </c>
      <c r="P5564" s="32" t="s">
        <v>91</v>
      </c>
      <c r="Q5564" s="12">
        <v>0.40406046709999999</v>
      </c>
      <c r="R5564" s="29">
        <v>0.3</v>
      </c>
      <c r="S5564" s="2">
        <f>IF($A5564="site","",VLOOKUP($P5564,margin_ranges!$A$5:$D$10,4,FALSE)/100)</f>
        <v>0.29749999999999999</v>
      </c>
      <c r="T5564" s="6">
        <f>IF(A5564="placement",$J5564*MIN($Q5564,$S5564),"")</f>
        <v>9.52</v>
      </c>
      <c r="U5564" s="6">
        <f>IF($A5564="placement",T5564,SUMIF($C$10:$C$6209,$C5564,$T$10:$T$6209))</f>
        <v>9.52</v>
      </c>
      <c r="V5564" s="34">
        <f t="shared" si="263"/>
        <v>3.5714285714285587E-3</v>
      </c>
      <c r="W5564" s="24"/>
      <c r="X5564" s="2" t="str">
        <f>IFERROR(MIN(VLOOKUP($W5564,margin_ranges!$A$5:$D$10,4,FALSE),$Q5564*100)/100,"")</f>
        <v/>
      </c>
      <c r="Y5564" s="6">
        <f t="shared" si="261"/>
        <v>9.52</v>
      </c>
      <c r="Z5564" s="6">
        <f>IF($A5564="placement",Y5564,SUMIF($C$10:$C$6209,$C5564,$Y$10:$Y$6209))</f>
        <v>9.52</v>
      </c>
      <c r="AA5564" s="17">
        <f t="shared" si="262"/>
        <v>3.5714285714285587E-3</v>
      </c>
    </row>
    <row r="5565" spans="1:27" hidden="1" x14ac:dyDescent="0.3">
      <c r="A5565" s="8" t="s">
        <v>17</v>
      </c>
      <c r="B5565" s="8" t="s">
        <v>5880</v>
      </c>
      <c r="C5565" s="8" t="s">
        <v>5881</v>
      </c>
      <c r="D5565" s="8" t="s">
        <v>5886</v>
      </c>
      <c r="E5565" s="8" t="s">
        <v>5887</v>
      </c>
      <c r="F5565" s="29">
        <v>0.3</v>
      </c>
      <c r="G5565" s="29">
        <v>0</v>
      </c>
      <c r="H5565" s="30">
        <v>32.637099999999997</v>
      </c>
      <c r="I5565" s="30">
        <v>3.5234000000000001</v>
      </c>
      <c r="J5565" s="14">
        <v>62</v>
      </c>
      <c r="K5565" s="14">
        <v>19</v>
      </c>
      <c r="L5565" s="12">
        <v>0.108</v>
      </c>
      <c r="M5565" s="7">
        <v>0.58468182000000002</v>
      </c>
      <c r="N5565" s="31">
        <v>0.3</v>
      </c>
      <c r="O5565" s="14">
        <f>IFERROR(VLOOKUP($C5565,'site totals'!$J$2:$K$607,2,FALSE),1)</f>
        <v>62.460099999999997</v>
      </c>
      <c r="P5565" s="32" t="s">
        <v>91</v>
      </c>
      <c r="Q5565" s="12">
        <v>0.48690041119999999</v>
      </c>
      <c r="R5565" s="29">
        <v>0.3</v>
      </c>
      <c r="S5565" s="2">
        <f>IF($A5565="site","",VLOOKUP($P5565,margin_ranges!$A$5:$D$10,4,FALSE)/100)</f>
        <v>0.29749999999999999</v>
      </c>
      <c r="T5565" s="6">
        <f>IF(A5565="placement",$J5565*MIN($Q5565,$S5565),"")</f>
        <v>18.445</v>
      </c>
      <c r="U5565" s="6">
        <f>IF($A5565="placement",T5565,SUMIF($C$10:$C$6209,$C5565,$T$10:$T$6209))</f>
        <v>18.445</v>
      </c>
      <c r="V5565" s="34">
        <f t="shared" si="263"/>
        <v>3.5714285714285587E-3</v>
      </c>
      <c r="W5565" s="24"/>
      <c r="X5565" s="2" t="str">
        <f>IFERROR(MIN(VLOOKUP($W5565,margin_ranges!$A$5:$D$10,4,FALSE),$Q5565*100)/100,"")</f>
        <v/>
      </c>
      <c r="Y5565" s="6">
        <f t="shared" si="261"/>
        <v>18.445</v>
      </c>
      <c r="Z5565" s="6">
        <f>IF($A5565="placement",Y5565,SUMIF($C$10:$C$6209,$C5565,$Y$10:$Y$6209))</f>
        <v>18.445</v>
      </c>
      <c r="AA5565" s="29">
        <f t="shared" si="262"/>
        <v>3.5714285714285587E-3</v>
      </c>
    </row>
    <row r="5566" spans="1:27" hidden="1" x14ac:dyDescent="0.3">
      <c r="A5566" s="8" t="s">
        <v>17</v>
      </c>
      <c r="B5566" s="8" t="s">
        <v>5880</v>
      </c>
      <c r="C5566" s="8" t="s">
        <v>5881</v>
      </c>
      <c r="D5566" s="8" t="s">
        <v>5884</v>
      </c>
      <c r="E5566" s="8" t="s">
        <v>5885</v>
      </c>
      <c r="F5566" s="29">
        <v>0.39</v>
      </c>
      <c r="G5566" s="29">
        <v>0</v>
      </c>
      <c r="H5566" s="30">
        <v>5.6855000000000002</v>
      </c>
      <c r="I5566" s="30">
        <v>1.5711999999999999</v>
      </c>
      <c r="J5566" s="14">
        <v>39</v>
      </c>
      <c r="K5566" s="14">
        <v>14</v>
      </c>
      <c r="L5566" s="12">
        <v>0.27639999999999998</v>
      </c>
      <c r="M5566" s="7">
        <v>0.83515479000000004</v>
      </c>
      <c r="N5566" s="31">
        <v>0.5</v>
      </c>
      <c r="O5566" s="14">
        <f>IFERROR(VLOOKUP($C5566,'site totals'!$J$2:$K$607,2,FALSE),1)</f>
        <v>62.460099999999997</v>
      </c>
      <c r="P5566" s="32" t="s">
        <v>22</v>
      </c>
      <c r="Q5566" s="12">
        <v>0.40130859130000002</v>
      </c>
      <c r="R5566" s="29">
        <v>0.39</v>
      </c>
      <c r="S5566" s="2">
        <f>IF($A5566="site","",VLOOKUP($P5566,margin_ranges!$A$5:$D$10,4,FALSE)/100)</f>
        <v>0.29749999999999999</v>
      </c>
      <c r="T5566" s="6">
        <f>IF(A5566="placement",$J5566*MIN($Q5566,$S5566),"")</f>
        <v>11.602499999999999</v>
      </c>
      <c r="U5566" s="6">
        <f>IF($A5566="placement",T5566,SUMIF($C$10:$C$6209,$C5566,$T$10:$T$6209))</f>
        <v>11.602499999999999</v>
      </c>
      <c r="V5566" s="34">
        <f t="shared" si="263"/>
        <v>0.15163934426229519</v>
      </c>
      <c r="W5566" s="24"/>
      <c r="X5566" s="2" t="str">
        <f>IFERROR(MIN(VLOOKUP($W5566,margin_ranges!$A$5:$D$10,4,FALSE),$Q5566*100)/100,"")</f>
        <v/>
      </c>
      <c r="Y5566" s="6">
        <f t="shared" si="261"/>
        <v>11.602499999999999</v>
      </c>
      <c r="Z5566" s="6">
        <f>IF($A5566="placement",Y5566,SUMIF($C$10:$C$6209,$C5566,$Y$10:$Y$6209))</f>
        <v>11.602499999999999</v>
      </c>
      <c r="AA5566" s="29">
        <f t="shared" si="262"/>
        <v>0.15163934426229519</v>
      </c>
    </row>
    <row r="5567" spans="1:27" x14ac:dyDescent="0.3">
      <c r="A5567" s="16" t="s">
        <v>33</v>
      </c>
      <c r="B5567" s="16" t="s">
        <v>5880</v>
      </c>
      <c r="C5567" s="16" t="s">
        <v>5881</v>
      </c>
      <c r="D5567" s="8" t="s">
        <v>34</v>
      </c>
      <c r="E5567" s="16"/>
      <c r="F5567" s="17">
        <v>0.326470995083261</v>
      </c>
      <c r="G5567" s="17">
        <v>0</v>
      </c>
      <c r="H5567" s="36">
        <v>43.124600000000001</v>
      </c>
      <c r="I5567" s="36">
        <v>6.3997000000000002</v>
      </c>
      <c r="J5567" s="22">
        <v>134</v>
      </c>
      <c r="K5567" s="22">
        <v>42</v>
      </c>
      <c r="L5567" s="18">
        <v>0.1484</v>
      </c>
      <c r="M5567" s="19">
        <v>0.69713044999999996</v>
      </c>
      <c r="N5567" s="20">
        <v>0.38989000000000001</v>
      </c>
      <c r="O5567" s="22">
        <f>IFERROR(VLOOKUP($C5567,'site totals'!$J$2:$K$607,2,FALSE),1)</f>
        <v>62.460099999999997</v>
      </c>
      <c r="P5567" s="21"/>
      <c r="Q5567" s="18">
        <v>0.44072160560000001</v>
      </c>
      <c r="R5567" s="17">
        <v>0.32650000000000001</v>
      </c>
      <c r="S5567" s="18" t="str">
        <f>IF($A5567="site","",VLOOKUP($P5567,margin_ranges!$A$5:$D$10,4,FALSE)/100)</f>
        <v/>
      </c>
      <c r="T5567" s="22" t="str">
        <f>IF(A5567="placement",$J5567*MIN($Q5567,$S5567),"")</f>
        <v/>
      </c>
      <c r="U5567" s="22">
        <f>IF($A5567="placement",T5567,SUMIF($C$10:$C$6209,$C5567,$T$10:$T$6209))</f>
        <v>39.567499999999995</v>
      </c>
      <c r="V5567" s="37">
        <f t="shared" si="263"/>
        <v>4.6355084266861857E-2</v>
      </c>
      <c r="W5567" s="38"/>
      <c r="X5567" s="18" t="str">
        <f>IFERROR(MIN(VLOOKUP($W5567,margin_ranges!$A$5:$D$10,4,FALSE),$Q5567*100)/100,"")</f>
        <v/>
      </c>
      <c r="Y5567" s="6" t="str">
        <f t="shared" si="261"/>
        <v/>
      </c>
      <c r="Z5567" s="6">
        <f>IF($A5567="placement",Y5567,SUMIF($C$10:$C$6209,$C5567,$Y$10:$Y$6209))</f>
        <v>39.567499999999995</v>
      </c>
      <c r="AA5567" s="17">
        <f t="shared" si="262"/>
        <v>4.6355084266861857E-2</v>
      </c>
    </row>
    <row r="5568" spans="1:27" hidden="1" x14ac:dyDescent="0.3">
      <c r="A5568" s="8" t="s">
        <v>17</v>
      </c>
      <c r="B5568" s="8" t="s">
        <v>1732</v>
      </c>
      <c r="C5568" s="8" t="s">
        <v>1733</v>
      </c>
      <c r="D5568" s="8" t="s">
        <v>1738</v>
      </c>
      <c r="E5568" s="8" t="s">
        <v>1739</v>
      </c>
      <c r="F5568" s="29">
        <v>0.34</v>
      </c>
      <c r="G5568" s="29">
        <v>0</v>
      </c>
      <c r="H5568" s="30">
        <v>63.014099999999999</v>
      </c>
      <c r="I5568" s="30">
        <v>2.7404000000000002</v>
      </c>
      <c r="J5568" s="14">
        <v>41</v>
      </c>
      <c r="K5568" s="14">
        <v>12</v>
      </c>
      <c r="L5568" s="12">
        <v>4.3499999999999997E-2</v>
      </c>
      <c r="M5568" s="7">
        <v>0.50175941999999996</v>
      </c>
      <c r="N5568" s="31">
        <v>0.03</v>
      </c>
      <c r="O5568" s="14">
        <f>IFERROR(VLOOKUP($C5568,'site totals'!$J$2:$K$607,2,FALSE),1)</f>
        <v>62.274000000000001</v>
      </c>
      <c r="P5568" s="32" t="s">
        <v>22</v>
      </c>
      <c r="Q5568" s="12">
        <v>0.94021038960000003</v>
      </c>
      <c r="R5568" s="29">
        <v>0.34</v>
      </c>
      <c r="S5568" s="2">
        <f>IF($A5568="site","",VLOOKUP($P5568,margin_ranges!$A$5:$D$10,4,FALSE)/100)</f>
        <v>0.29749999999999999</v>
      </c>
      <c r="T5568" s="6">
        <f>IF(A5568="placement",$J5568*MIN($Q5568,$S5568),"")</f>
        <v>12.1975</v>
      </c>
      <c r="U5568" s="6">
        <f>IF($A5568="placement",T5568,SUMIF($C$10:$C$6209,$C5568,$T$10:$T$6209))</f>
        <v>12.1975</v>
      </c>
      <c r="V5568" s="34">
        <f t="shared" si="263"/>
        <v>6.439393939393967E-2</v>
      </c>
      <c r="W5568" s="24"/>
      <c r="X5568" s="2" t="str">
        <f>IFERROR(MIN(VLOOKUP($W5568,margin_ranges!$A$5:$D$10,4,FALSE),$Q5568*100)/100,"")</f>
        <v/>
      </c>
      <c r="Y5568" s="6">
        <f t="shared" si="261"/>
        <v>12.1975</v>
      </c>
      <c r="Z5568" s="6">
        <f>IF($A5568="placement",Y5568,SUMIF($C$10:$C$6209,$C5568,$Y$10:$Y$6209))</f>
        <v>12.1975</v>
      </c>
      <c r="AA5568" s="17">
        <f t="shared" si="262"/>
        <v>6.439393939393967E-2</v>
      </c>
    </row>
    <row r="5569" spans="1:27" hidden="1" x14ac:dyDescent="0.3">
      <c r="A5569" s="8" t="s">
        <v>17</v>
      </c>
      <c r="B5569" s="8" t="s">
        <v>1732</v>
      </c>
      <c r="C5569" s="8" t="s">
        <v>1733</v>
      </c>
      <c r="D5569" s="8" t="s">
        <v>1740</v>
      </c>
      <c r="E5569" s="8" t="s">
        <v>1741</v>
      </c>
      <c r="F5569" s="29">
        <v>0.38999999999999901</v>
      </c>
      <c r="G5569" s="29">
        <v>0</v>
      </c>
      <c r="H5569" s="30">
        <v>34.225099999999998</v>
      </c>
      <c r="I5569" s="30">
        <v>1.5206</v>
      </c>
      <c r="J5569" s="14">
        <v>10</v>
      </c>
      <c r="K5569" s="14">
        <v>3</v>
      </c>
      <c r="L5569" s="12">
        <v>4.4400000000000002E-2</v>
      </c>
      <c r="M5569" s="7">
        <v>0.21168734</v>
      </c>
      <c r="N5569" s="31">
        <v>0.01</v>
      </c>
      <c r="O5569" s="14">
        <f>IFERROR(VLOOKUP($C5569,'site totals'!$J$2:$K$607,2,FALSE),1)</f>
        <v>62.274000000000001</v>
      </c>
      <c r="P5569" s="32" t="s">
        <v>22</v>
      </c>
      <c r="Q5569" s="12">
        <v>0.95276051839999998</v>
      </c>
      <c r="R5569" s="29">
        <v>0.39</v>
      </c>
      <c r="S5569" s="2">
        <f>IF($A5569="site","",VLOOKUP($P5569,margin_ranges!$A$5:$D$10,4,FALSE)/100)</f>
        <v>0.29749999999999999</v>
      </c>
      <c r="T5569" s="6">
        <f>IF(A5569="placement",$J5569*MIN($Q5569,$S5569),"")</f>
        <v>2.9749999999999996</v>
      </c>
      <c r="U5569" s="6">
        <f>IF($A5569="placement",T5569,SUMIF($C$10:$C$6209,$C5569,$T$10:$T$6209))</f>
        <v>2.9749999999999996</v>
      </c>
      <c r="V5569" s="34">
        <f t="shared" si="263"/>
        <v>0.15163934426229519</v>
      </c>
      <c r="W5569" s="24"/>
      <c r="X5569" s="2" t="str">
        <f>IFERROR(MIN(VLOOKUP($W5569,margin_ranges!$A$5:$D$10,4,FALSE),$Q5569*100)/100,"")</f>
        <v/>
      </c>
      <c r="Y5569" s="6">
        <f t="shared" si="261"/>
        <v>2.9749999999999996</v>
      </c>
      <c r="Z5569" s="6">
        <f>IF($A5569="placement",Y5569,SUMIF($C$10:$C$6209,$C5569,$Y$10:$Y$6209))</f>
        <v>2.9749999999999996</v>
      </c>
      <c r="AA5569" s="29">
        <f t="shared" si="262"/>
        <v>0.15163934426229519</v>
      </c>
    </row>
    <row r="5570" spans="1:27" hidden="1" x14ac:dyDescent="0.3">
      <c r="A5570" s="8" t="s">
        <v>17</v>
      </c>
      <c r="B5570" s="8" t="s">
        <v>1732</v>
      </c>
      <c r="C5570" s="8" t="s">
        <v>1733</v>
      </c>
      <c r="D5570" s="8" t="s">
        <v>1736</v>
      </c>
      <c r="E5570" s="8" t="s">
        <v>1737</v>
      </c>
      <c r="F5570" s="29">
        <v>0.38999999999999901</v>
      </c>
      <c r="G5570" s="29">
        <v>0</v>
      </c>
      <c r="H5570" s="30">
        <v>69.5334</v>
      </c>
      <c r="I5570" s="30">
        <v>3.1964000000000001</v>
      </c>
      <c r="J5570" s="14">
        <v>27</v>
      </c>
      <c r="K5570" s="14">
        <v>9</v>
      </c>
      <c r="L5570" s="12">
        <v>4.5999999999999999E-2</v>
      </c>
      <c r="M5570" s="7">
        <v>0.28112359999999997</v>
      </c>
      <c r="N5570" s="31">
        <v>0.03</v>
      </c>
      <c r="O5570" s="14">
        <f>IFERROR(VLOOKUP($C5570,'site totals'!$J$2:$K$607,2,FALSE),1)</f>
        <v>62.274000000000001</v>
      </c>
      <c r="P5570" s="32" t="s">
        <v>22</v>
      </c>
      <c r="Q5570" s="12">
        <v>0.89328537360000004</v>
      </c>
      <c r="R5570" s="29">
        <v>0.39</v>
      </c>
      <c r="S5570" s="2">
        <f>IF($A5570="site","",VLOOKUP($P5570,margin_ranges!$A$5:$D$10,4,FALSE)/100)</f>
        <v>0.29749999999999999</v>
      </c>
      <c r="T5570" s="6">
        <f>IF(A5570="placement",$J5570*MIN($Q5570,$S5570),"")</f>
        <v>8.0324999999999989</v>
      </c>
      <c r="U5570" s="6">
        <f>IF($A5570="placement",T5570,SUMIF($C$10:$C$6209,$C5570,$T$10:$T$6209))</f>
        <v>8.0324999999999989</v>
      </c>
      <c r="V5570" s="34">
        <f t="shared" si="263"/>
        <v>0.15163934426229519</v>
      </c>
      <c r="W5570" s="24"/>
      <c r="X5570" s="2" t="str">
        <f>IFERROR(MIN(VLOOKUP($W5570,margin_ranges!$A$5:$D$10,4,FALSE),$Q5570*100)/100,"")</f>
        <v/>
      </c>
      <c r="Y5570" s="6">
        <f t="shared" si="261"/>
        <v>8.0324999999999989</v>
      </c>
      <c r="Z5570" s="6">
        <f>IF($A5570="placement",Y5570,SUMIF($C$10:$C$6209,$C5570,$Y$10:$Y$6209))</f>
        <v>8.0324999999999989</v>
      </c>
      <c r="AA5570" s="29">
        <f t="shared" si="262"/>
        <v>0.15163934426229519</v>
      </c>
    </row>
    <row r="5571" spans="1:27" hidden="1" x14ac:dyDescent="0.3">
      <c r="A5571" s="8" t="s">
        <v>17</v>
      </c>
      <c r="B5571" s="8" t="s">
        <v>1732</v>
      </c>
      <c r="C5571" s="8" t="s">
        <v>1733</v>
      </c>
      <c r="D5571" s="8" t="s">
        <v>1734</v>
      </c>
      <c r="E5571" s="8" t="s">
        <v>1735</v>
      </c>
      <c r="F5571" s="29">
        <v>0.39</v>
      </c>
      <c r="G5571" s="29">
        <v>0</v>
      </c>
      <c r="H5571" s="30">
        <v>324.54140000000001</v>
      </c>
      <c r="I5571" s="30">
        <v>20.2148</v>
      </c>
      <c r="J5571" s="14">
        <v>55</v>
      </c>
      <c r="K5571" s="14">
        <v>19</v>
      </c>
      <c r="L5571" s="12">
        <v>6.2300000000000001E-2</v>
      </c>
      <c r="M5571" s="7">
        <v>9.0442990000000001E-2</v>
      </c>
      <c r="N5571" s="31">
        <v>0.01</v>
      </c>
      <c r="O5571" s="14">
        <f>IFERROR(VLOOKUP($C5571,'site totals'!$J$2:$K$607,2,FALSE),1)</f>
        <v>62.274000000000001</v>
      </c>
      <c r="P5571" s="32" t="s">
        <v>22</v>
      </c>
      <c r="Q5571" s="12">
        <v>0.88943311449999995</v>
      </c>
      <c r="R5571" s="29">
        <v>0.39</v>
      </c>
      <c r="S5571" s="2">
        <f>IF($A5571="site","",VLOOKUP($P5571,margin_ranges!$A$5:$D$10,4,FALSE)/100)</f>
        <v>0.29749999999999999</v>
      </c>
      <c r="T5571" s="6">
        <f>IF(A5571="placement",$J5571*MIN($Q5571,$S5571),"")</f>
        <v>16.362500000000001</v>
      </c>
      <c r="U5571" s="6">
        <f>IF($A5571="placement",T5571,SUMIF($C$10:$C$6209,$C5571,$T$10:$T$6209))</f>
        <v>16.362500000000001</v>
      </c>
      <c r="V5571" s="34">
        <f t="shared" si="263"/>
        <v>0.15163934426229519</v>
      </c>
      <c r="W5571" s="24"/>
      <c r="X5571" s="2" t="str">
        <f>IFERROR(MIN(VLOOKUP($W5571,margin_ranges!$A$5:$D$10,4,FALSE),$Q5571*100)/100,"")</f>
        <v/>
      </c>
      <c r="Y5571" s="6">
        <f t="shared" si="261"/>
        <v>16.362500000000001</v>
      </c>
      <c r="Z5571" s="6">
        <f>IF($A5571="placement",Y5571,SUMIF($C$10:$C$6209,$C5571,$Y$10:$Y$6209))</f>
        <v>16.362500000000001</v>
      </c>
      <c r="AA5571" s="29">
        <f t="shared" si="262"/>
        <v>0.15163934426229519</v>
      </c>
    </row>
    <row r="5572" spans="1:27" x14ac:dyDescent="0.3">
      <c r="A5572" s="16" t="s">
        <v>33</v>
      </c>
      <c r="B5572" s="16" t="s">
        <v>1732</v>
      </c>
      <c r="C5572" s="16" t="s">
        <v>1733</v>
      </c>
      <c r="D5572" s="8" t="s">
        <v>34</v>
      </c>
      <c r="E5572" s="16"/>
      <c r="F5572" s="17">
        <v>0.37407984070398498</v>
      </c>
      <c r="G5572" s="17">
        <v>0</v>
      </c>
      <c r="H5572" s="36">
        <v>499.90140000000002</v>
      </c>
      <c r="I5572" s="36">
        <v>27.7989</v>
      </c>
      <c r="J5572" s="22">
        <v>133</v>
      </c>
      <c r="K5572" s="22">
        <v>45</v>
      </c>
      <c r="L5572" s="18">
        <v>5.5599999999999997E-2</v>
      </c>
      <c r="M5572" s="19">
        <v>0.16001130999999999</v>
      </c>
      <c r="N5572" s="20">
        <v>1.4271000000000001E-2</v>
      </c>
      <c r="O5572" s="22">
        <f>IFERROR(VLOOKUP($C5572,'site totals'!$J$2:$K$607,2,FALSE),1)</f>
        <v>62.274000000000001</v>
      </c>
      <c r="P5572" s="21"/>
      <c r="Q5572" s="18">
        <v>0.910812552</v>
      </c>
      <c r="R5572" s="17">
        <v>0.37409999999999999</v>
      </c>
      <c r="S5572" s="18" t="str">
        <f>IF($A5572="site","",VLOOKUP($P5572,margin_ranges!$A$5:$D$10,4,FALSE)/100)</f>
        <v/>
      </c>
      <c r="T5572" s="22" t="str">
        <f>IF(A5572="placement",$J5572*MIN($Q5572,$S5572),"")</f>
        <v/>
      </c>
      <c r="U5572" s="22">
        <f>IF($A5572="placement",T5572,SUMIF($C$10:$C$6209,$C5572,$T$10:$T$6209))</f>
        <v>39.567499999999995</v>
      </c>
      <c r="V5572" s="37">
        <f t="shared" si="263"/>
        <v>0.12238376737498013</v>
      </c>
      <c r="W5572" s="38"/>
      <c r="X5572" s="18" t="str">
        <f>IFERROR(MIN(VLOOKUP($W5572,margin_ranges!$A$5:$D$10,4,FALSE),$Q5572*100)/100,"")</f>
        <v/>
      </c>
      <c r="Y5572" s="6" t="str">
        <f t="shared" si="261"/>
        <v/>
      </c>
      <c r="Z5572" s="6">
        <f>IF($A5572="placement",Y5572,SUMIF($C$10:$C$6209,$C5572,$Y$10:$Y$6209))</f>
        <v>39.567499999999995</v>
      </c>
      <c r="AA5572" s="17">
        <f t="shared" si="262"/>
        <v>0.12238376737498013</v>
      </c>
    </row>
    <row r="5573" spans="1:27" hidden="1" x14ac:dyDescent="0.3">
      <c r="A5573" s="8" t="s">
        <v>17</v>
      </c>
      <c r="B5573" s="8" t="s">
        <v>11044</v>
      </c>
      <c r="C5573" s="8" t="s">
        <v>11045</v>
      </c>
      <c r="D5573" s="8" t="s">
        <v>11048</v>
      </c>
      <c r="E5573" s="8" t="s">
        <v>11049</v>
      </c>
      <c r="F5573" s="29">
        <v>0.28999999999999998</v>
      </c>
      <c r="G5573" s="29">
        <v>0</v>
      </c>
      <c r="H5573" s="30">
        <v>9.6054999999999993</v>
      </c>
      <c r="I5573" s="30">
        <v>0.74350000000000005</v>
      </c>
      <c r="J5573" s="14">
        <v>19</v>
      </c>
      <c r="K5573" s="14">
        <v>5</v>
      </c>
      <c r="L5573" s="12">
        <v>7.7399999999999997E-2</v>
      </c>
      <c r="M5573" s="7">
        <v>0.86017869000000002</v>
      </c>
      <c r="N5573" s="31">
        <v>0.35</v>
      </c>
      <c r="O5573" s="14">
        <f>IFERROR(VLOOKUP($C5573,'site totals'!$J$2:$K$607,2,FALSE),1)</f>
        <v>61.320999999999998</v>
      </c>
      <c r="P5573" s="32" t="s">
        <v>22</v>
      </c>
      <c r="Q5573" s="12">
        <v>0.59310780019999998</v>
      </c>
      <c r="R5573" s="29">
        <v>0.28999999999999998</v>
      </c>
      <c r="S5573" s="2">
        <f>IF($A5573="site","",VLOOKUP($P5573,margin_ranges!$A$5:$D$10,4,FALSE)/100)</f>
        <v>0.29749999999999999</v>
      </c>
      <c r="T5573" s="6">
        <f>IF(A5573="placement",$J5573*MIN($Q5573,$S5573),"")</f>
        <v>5.6524999999999999</v>
      </c>
      <c r="U5573" s="6">
        <f>IF($A5573="placement",T5573,SUMIF($C$10:$C$6209,$C5573,$T$10:$T$6209))</f>
        <v>5.6524999999999999</v>
      </c>
      <c r="V5573" s="34">
        <f t="shared" si="263"/>
        <v>-1.0563380281690016E-2</v>
      </c>
      <c r="W5573" s="24"/>
      <c r="X5573" s="2" t="str">
        <f>IFERROR(MIN(VLOOKUP($W5573,margin_ranges!$A$5:$D$10,4,FALSE),$Q5573*100)/100,"")</f>
        <v/>
      </c>
      <c r="Y5573" s="6">
        <f t="shared" si="261"/>
        <v>5.6524999999999999</v>
      </c>
      <c r="Z5573" s="6">
        <f>IF($A5573="placement",Y5573,SUMIF($C$10:$C$6209,$C5573,$Y$10:$Y$6209))</f>
        <v>5.6524999999999999</v>
      </c>
      <c r="AA5573" s="17">
        <f t="shared" si="262"/>
        <v>-1.0563380281690016E-2</v>
      </c>
    </row>
    <row r="5574" spans="1:27" hidden="1" x14ac:dyDescent="0.3">
      <c r="A5574" s="8" t="s">
        <v>17</v>
      </c>
      <c r="B5574" s="8" t="s">
        <v>11044</v>
      </c>
      <c r="C5574" s="8" t="s">
        <v>11045</v>
      </c>
      <c r="D5574" s="8" t="s">
        <v>11046</v>
      </c>
      <c r="E5574" s="8" t="s">
        <v>11047</v>
      </c>
      <c r="F5574" s="29">
        <v>0.28999999999999998</v>
      </c>
      <c r="G5574" s="29">
        <v>1</v>
      </c>
      <c r="H5574" s="30">
        <v>73.839399999999998</v>
      </c>
      <c r="I5574" s="30">
        <v>4.1938000000000004</v>
      </c>
      <c r="J5574" s="14">
        <v>112</v>
      </c>
      <c r="K5574" s="14">
        <v>29</v>
      </c>
      <c r="L5574" s="12">
        <v>5.6800000000000003E-2</v>
      </c>
      <c r="M5574" s="7">
        <v>0.89192172000000003</v>
      </c>
      <c r="N5574" s="31">
        <v>0.35</v>
      </c>
      <c r="O5574" s="14">
        <f>IFERROR(VLOOKUP($C5574,'site totals'!$J$2:$K$607,2,FALSE),1)</f>
        <v>61.320999999999998</v>
      </c>
      <c r="P5574" s="32" t="s">
        <v>22</v>
      </c>
      <c r="Q5574" s="12">
        <v>0.60758888160000002</v>
      </c>
      <c r="R5574" s="29">
        <v>0.28999999999999998</v>
      </c>
      <c r="S5574" s="2">
        <f>IF($A5574="site","",VLOOKUP($P5574,margin_ranges!$A$5:$D$10,4,FALSE)/100)</f>
        <v>0.29749999999999999</v>
      </c>
      <c r="T5574" s="6">
        <f>IF(A5574="placement",$J5574*MIN($Q5574,$S5574),"")</f>
        <v>33.32</v>
      </c>
      <c r="U5574" s="6">
        <f>IF($A5574="placement",T5574,SUMIF($C$10:$C$6209,$C5574,$T$10:$T$6209))</f>
        <v>33.32</v>
      </c>
      <c r="V5574" s="34">
        <f t="shared" si="263"/>
        <v>-1.0563380281690016E-2</v>
      </c>
      <c r="W5574" s="24"/>
      <c r="X5574" s="2" t="str">
        <f>IFERROR(MIN(VLOOKUP($W5574,margin_ranges!$A$5:$D$10,4,FALSE),$Q5574*100)/100,"")</f>
        <v/>
      </c>
      <c r="Y5574" s="6">
        <f t="shared" si="261"/>
        <v>33.32</v>
      </c>
      <c r="Z5574" s="6">
        <f>IF($A5574="placement",Y5574,SUMIF($C$10:$C$6209,$C5574,$Y$10:$Y$6209))</f>
        <v>33.32</v>
      </c>
      <c r="AA5574" s="29">
        <f t="shared" si="262"/>
        <v>-1.0563380281690016E-2</v>
      </c>
    </row>
    <row r="5575" spans="1:27" x14ac:dyDescent="0.3">
      <c r="A5575" s="16" t="s">
        <v>33</v>
      </c>
      <c r="B5575" s="16" t="s">
        <v>11044</v>
      </c>
      <c r="C5575" s="16" t="s">
        <v>11045</v>
      </c>
      <c r="D5575" s="8" t="s">
        <v>34</v>
      </c>
      <c r="E5575" s="16"/>
      <c r="F5575" s="17">
        <v>0.28999999999999998</v>
      </c>
      <c r="G5575" s="17">
        <v>0.85398803000000001</v>
      </c>
      <c r="H5575" s="36">
        <v>83.444900000000004</v>
      </c>
      <c r="I5575" s="36">
        <v>4.9372999999999996</v>
      </c>
      <c r="J5575" s="22">
        <v>131</v>
      </c>
      <c r="K5575" s="22">
        <v>34</v>
      </c>
      <c r="L5575" s="18">
        <v>5.9200000000000003E-2</v>
      </c>
      <c r="M5575" s="19">
        <v>0.88714157999999999</v>
      </c>
      <c r="N5575" s="20">
        <v>0.35</v>
      </c>
      <c r="O5575" s="22">
        <f>IFERROR(VLOOKUP($C5575,'site totals'!$J$2:$K$607,2,FALSE),1)</f>
        <v>61.320999999999998</v>
      </c>
      <c r="P5575" s="21"/>
      <c r="Q5575" s="18">
        <v>0.60547447040000002</v>
      </c>
      <c r="R5575" s="17">
        <v>0.28999999999999998</v>
      </c>
      <c r="S5575" s="18" t="str">
        <f>IF($A5575="site","",VLOOKUP($P5575,margin_ranges!$A$5:$D$10,4,FALSE)/100)</f>
        <v/>
      </c>
      <c r="T5575" s="22" t="str">
        <f>IF(A5575="placement",$J5575*MIN($Q5575,$S5575),"")</f>
        <v/>
      </c>
      <c r="U5575" s="22">
        <f>IF($A5575="placement",T5575,SUMIF($C$10:$C$6209,$C5575,$T$10:$T$6209))</f>
        <v>38.972499999999997</v>
      </c>
      <c r="V5575" s="37">
        <f t="shared" si="263"/>
        <v>-1.0563380281690016E-2</v>
      </c>
      <c r="W5575" s="38"/>
      <c r="X5575" s="18" t="str">
        <f>IFERROR(MIN(VLOOKUP($W5575,margin_ranges!$A$5:$D$10,4,FALSE),$Q5575*100)/100,"")</f>
        <v/>
      </c>
      <c r="Y5575" s="6" t="str">
        <f t="shared" si="261"/>
        <v/>
      </c>
      <c r="Z5575" s="6">
        <f>IF($A5575="placement",Y5575,SUMIF($C$10:$C$6209,$C5575,$Y$10:$Y$6209))</f>
        <v>38.972499999999997</v>
      </c>
      <c r="AA5575" s="17">
        <f t="shared" si="262"/>
        <v>-1.0563380281690016E-2</v>
      </c>
    </row>
    <row r="5576" spans="1:27" hidden="1" x14ac:dyDescent="0.3">
      <c r="A5576" s="8" t="s">
        <v>17</v>
      </c>
      <c r="B5576" s="8" t="s">
        <v>2612</v>
      </c>
      <c r="C5576" s="8" t="s">
        <v>2613</v>
      </c>
      <c r="D5576" s="8" t="s">
        <v>2614</v>
      </c>
      <c r="E5576" s="8" t="s">
        <v>2615</v>
      </c>
      <c r="F5576" s="29">
        <v>0.39</v>
      </c>
      <c r="G5576" s="29">
        <v>0</v>
      </c>
      <c r="H5576" s="30">
        <v>329.26839999999999</v>
      </c>
      <c r="I5576" s="30">
        <v>18.618300000000001</v>
      </c>
      <c r="J5576" s="14">
        <v>127</v>
      </c>
      <c r="K5576" s="14">
        <v>45</v>
      </c>
      <c r="L5576" s="12">
        <v>5.6500000000000002E-2</v>
      </c>
      <c r="M5576" s="7">
        <v>0.22823108</v>
      </c>
      <c r="N5576" s="31">
        <v>0.1</v>
      </c>
      <c r="O5576" s="14">
        <f>IFERROR(VLOOKUP($C5576,'site totals'!$J$2:$K$607,2,FALSE),1)</f>
        <v>60.511000000000003</v>
      </c>
      <c r="P5576" s="32" t="s">
        <v>22</v>
      </c>
      <c r="Q5576" s="12">
        <v>0.5618475772</v>
      </c>
      <c r="R5576" s="29">
        <v>0.39</v>
      </c>
      <c r="S5576" s="2">
        <f>IF($A5576="site","",VLOOKUP($P5576,margin_ranges!$A$5:$D$10,4,FALSE)/100)</f>
        <v>0.29749999999999999</v>
      </c>
      <c r="T5576" s="6">
        <f>IF(A5576="placement",$J5576*MIN($Q5576,$S5576),"")</f>
        <v>37.782499999999999</v>
      </c>
      <c r="U5576" s="6">
        <f>IF($A5576="placement",T5576,SUMIF($C$10:$C$6209,$C5576,$T$10:$T$6209))</f>
        <v>37.782499999999999</v>
      </c>
      <c r="V5576" s="34">
        <f t="shared" si="263"/>
        <v>0.15163934426229519</v>
      </c>
      <c r="W5576" s="24"/>
      <c r="X5576" s="2" t="str">
        <f>IFERROR(MIN(VLOOKUP($W5576,margin_ranges!$A$5:$D$10,4,FALSE),$Q5576*100)/100,"")</f>
        <v/>
      </c>
      <c r="Y5576" s="6">
        <f t="shared" si="261"/>
        <v>37.782499999999999</v>
      </c>
      <c r="Z5576" s="6">
        <f>IF($A5576="placement",Y5576,SUMIF($C$10:$C$6209,$C5576,$Y$10:$Y$6209))</f>
        <v>37.782499999999999</v>
      </c>
      <c r="AA5576" s="29">
        <f t="shared" si="262"/>
        <v>0.15163934426229519</v>
      </c>
    </row>
    <row r="5577" spans="1:27" x14ac:dyDescent="0.3">
      <c r="A5577" s="16" t="s">
        <v>33</v>
      </c>
      <c r="B5577" s="16" t="s">
        <v>2612</v>
      </c>
      <c r="C5577" s="16" t="s">
        <v>2613</v>
      </c>
      <c r="D5577" s="8" t="s">
        <v>34</v>
      </c>
      <c r="E5577" s="16"/>
      <c r="F5577" s="17">
        <v>0.38898742377418899</v>
      </c>
      <c r="G5577" s="17">
        <v>0</v>
      </c>
      <c r="H5577" s="36">
        <v>337.09690000000001</v>
      </c>
      <c r="I5577" s="36">
        <v>18.7058</v>
      </c>
      <c r="J5577" s="22">
        <v>130</v>
      </c>
      <c r="K5577" s="22">
        <v>45</v>
      </c>
      <c r="L5577" s="18">
        <v>5.5500000000000001E-2</v>
      </c>
      <c r="M5577" s="19">
        <v>0.23106296000000001</v>
      </c>
      <c r="N5577" s="20">
        <v>0.1</v>
      </c>
      <c r="O5577" s="22">
        <f>IFERROR(VLOOKUP($C5577,'site totals'!$J$2:$K$607,2,FALSE),1)</f>
        <v>60.511000000000003</v>
      </c>
      <c r="P5577" s="21"/>
      <c r="Q5577" s="18">
        <v>0.56721753070000003</v>
      </c>
      <c r="R5577" s="17">
        <v>0.38900000000000001</v>
      </c>
      <c r="S5577" s="18" t="str">
        <f>IF($A5577="site","",VLOOKUP($P5577,margin_ranges!$A$5:$D$10,4,FALSE)/100)</f>
        <v/>
      </c>
      <c r="T5577" s="22" t="str">
        <f>IF(A5577="placement",$J5577*MIN($Q5577,$S5577),"")</f>
        <v/>
      </c>
      <c r="U5577" s="22">
        <f>IF($A5577="placement",T5577,SUMIF($C$10:$C$6209,$C5577,$T$10:$T$6209))</f>
        <v>37.782499999999999</v>
      </c>
      <c r="V5577" s="37">
        <f t="shared" si="263"/>
        <v>0.16099080951781453</v>
      </c>
      <c r="W5577" s="38"/>
      <c r="X5577" s="18" t="str">
        <f>IFERROR(MIN(VLOOKUP($W5577,margin_ranges!$A$5:$D$10,4,FALSE),$Q5577*100)/100,"")</f>
        <v/>
      </c>
      <c r="Y5577" s="6" t="str">
        <f t="shared" si="261"/>
        <v/>
      </c>
      <c r="Z5577" s="6">
        <f>IF($A5577="placement",Y5577,SUMIF($C$10:$C$6209,$C5577,$Y$10:$Y$6209))</f>
        <v>37.782499999999999</v>
      </c>
      <c r="AA5577" s="17">
        <f t="shared" si="262"/>
        <v>0.16099080951781453</v>
      </c>
    </row>
    <row r="5578" spans="1:27" hidden="1" x14ac:dyDescent="0.3">
      <c r="A5578" s="8" t="s">
        <v>17</v>
      </c>
      <c r="B5578" s="8" t="s">
        <v>10595</v>
      </c>
      <c r="C5578" s="8" t="s">
        <v>10596</v>
      </c>
      <c r="D5578" s="8" t="s">
        <v>10597</v>
      </c>
      <c r="E5578" s="8" t="s">
        <v>10598</v>
      </c>
      <c r="F5578" s="29">
        <v>0.28999999999999998</v>
      </c>
      <c r="G5578" s="29">
        <v>0</v>
      </c>
      <c r="H5578" s="30">
        <v>6.5376000000000003</v>
      </c>
      <c r="I5578" s="30">
        <v>1.6166</v>
      </c>
      <c r="J5578" s="14">
        <v>43</v>
      </c>
      <c r="K5578" s="14">
        <v>11</v>
      </c>
      <c r="L5578" s="12">
        <v>0.24729999999999999</v>
      </c>
      <c r="M5578" s="7">
        <v>0.88416030000000001</v>
      </c>
      <c r="N5578" s="31">
        <v>0.03</v>
      </c>
      <c r="O5578" s="14">
        <f>IFERROR(VLOOKUP($C5578,'site totals'!$J$2:$K$607,2,FALSE),1)</f>
        <v>60.273899999999998</v>
      </c>
      <c r="P5578" s="32" t="s">
        <v>22</v>
      </c>
      <c r="Q5578" s="12">
        <v>0.96606950110000001</v>
      </c>
      <c r="R5578" s="29">
        <v>0.28999999999999998</v>
      </c>
      <c r="S5578" s="2">
        <f>IF($A5578="site","",VLOOKUP($P5578,margin_ranges!$A$5:$D$10,4,FALSE)/100)</f>
        <v>0.29749999999999999</v>
      </c>
      <c r="T5578" s="6">
        <f>IF(A5578="placement",$J5578*MIN($Q5578,$S5578),"")</f>
        <v>12.792499999999999</v>
      </c>
      <c r="U5578" s="6">
        <f>IF($A5578="placement",T5578,SUMIF($C$10:$C$6209,$C5578,$T$10:$T$6209))</f>
        <v>12.792499999999999</v>
      </c>
      <c r="V5578" s="34">
        <f t="shared" si="263"/>
        <v>-1.0563380281689905E-2</v>
      </c>
      <c r="W5578" s="24"/>
      <c r="X5578" s="2" t="str">
        <f>IFERROR(MIN(VLOOKUP($W5578,margin_ranges!$A$5:$D$10,4,FALSE),$Q5578*100)/100,"")</f>
        <v/>
      </c>
      <c r="Y5578" s="6">
        <f t="shared" si="261"/>
        <v>12.792499999999999</v>
      </c>
      <c r="Z5578" s="6">
        <f>IF($A5578="placement",Y5578,SUMIF($C$10:$C$6209,$C5578,$Y$10:$Y$6209))</f>
        <v>12.792499999999999</v>
      </c>
      <c r="AA5578" s="29">
        <f t="shared" si="262"/>
        <v>-1.0563380281689905E-2</v>
      </c>
    </row>
    <row r="5579" spans="1:27" hidden="1" x14ac:dyDescent="0.3">
      <c r="A5579" s="8" t="s">
        <v>17</v>
      </c>
      <c r="B5579" s="8" t="s">
        <v>10595</v>
      </c>
      <c r="C5579" s="8" t="s">
        <v>10596</v>
      </c>
      <c r="D5579" s="8" t="s">
        <v>10599</v>
      </c>
      <c r="E5579" s="8" t="s">
        <v>10600</v>
      </c>
      <c r="F5579" s="29">
        <v>0.39</v>
      </c>
      <c r="G5579" s="29">
        <v>0</v>
      </c>
      <c r="H5579" s="30">
        <v>3.4251</v>
      </c>
      <c r="I5579" s="30">
        <v>0.34860000000000002</v>
      </c>
      <c r="J5579" s="14">
        <v>11</v>
      </c>
      <c r="K5579" s="14">
        <v>4</v>
      </c>
      <c r="L5579" s="12">
        <v>0.1018</v>
      </c>
      <c r="M5579" s="7">
        <v>1.0406474100000001</v>
      </c>
      <c r="N5579" s="31">
        <v>0.4</v>
      </c>
      <c r="O5579" s="14">
        <f>IFERROR(VLOOKUP($C5579,'site totals'!$J$2:$K$607,2,FALSE),1)</f>
        <v>60.273899999999998</v>
      </c>
      <c r="P5579" s="32" t="s">
        <v>22</v>
      </c>
      <c r="Q5579" s="12">
        <v>0.61562389259999994</v>
      </c>
      <c r="R5579" s="29">
        <v>0.39</v>
      </c>
      <c r="S5579" s="2">
        <f>IF($A5579="site","",VLOOKUP($P5579,margin_ranges!$A$5:$D$10,4,FALSE)/100)</f>
        <v>0.29749999999999999</v>
      </c>
      <c r="T5579" s="6">
        <f>IF(A5579="placement",$J5579*MIN($Q5579,$S5579),"")</f>
        <v>3.2725</v>
      </c>
      <c r="U5579" s="6">
        <f>IF($A5579="placement",T5579,SUMIF($C$10:$C$6209,$C5579,$T$10:$T$6209))</f>
        <v>3.2725</v>
      </c>
      <c r="V5579" s="34">
        <f t="shared" si="263"/>
        <v>0.15163934426229519</v>
      </c>
      <c r="W5579" s="24"/>
      <c r="X5579" s="2" t="str">
        <f>IFERROR(MIN(VLOOKUP($W5579,margin_ranges!$A$5:$D$10,4,FALSE),$Q5579*100)/100,"")</f>
        <v/>
      </c>
      <c r="Y5579" s="6">
        <f t="shared" si="261"/>
        <v>3.2725</v>
      </c>
      <c r="Z5579" s="6">
        <f>IF($A5579="placement",Y5579,SUMIF($C$10:$C$6209,$C5579,$Y$10:$Y$6209))</f>
        <v>3.2725</v>
      </c>
      <c r="AA5579" s="29">
        <f t="shared" si="262"/>
        <v>0.15163934426229519</v>
      </c>
    </row>
    <row r="5580" spans="1:27" hidden="1" x14ac:dyDescent="0.3">
      <c r="A5580" s="8" t="s">
        <v>17</v>
      </c>
      <c r="B5580" s="8" t="s">
        <v>10595</v>
      </c>
      <c r="C5580" s="8" t="s">
        <v>10596</v>
      </c>
      <c r="D5580" s="8" t="s">
        <v>10601</v>
      </c>
      <c r="E5580" s="8" t="s">
        <v>10602</v>
      </c>
      <c r="F5580" s="29">
        <v>0.38999999999999901</v>
      </c>
      <c r="G5580" s="29">
        <v>0</v>
      </c>
      <c r="H5580" s="30">
        <v>9.6356999999999999</v>
      </c>
      <c r="I5580" s="30">
        <v>2.1196000000000002</v>
      </c>
      <c r="J5580" s="14">
        <v>67</v>
      </c>
      <c r="K5580" s="14">
        <v>23</v>
      </c>
      <c r="L5580" s="12">
        <v>0.22</v>
      </c>
      <c r="M5580" s="7">
        <v>1.0535755200000001</v>
      </c>
      <c r="N5580" s="31">
        <v>0.2</v>
      </c>
      <c r="O5580" s="14">
        <f>IFERROR(VLOOKUP($C5580,'site totals'!$J$2:$K$607,2,FALSE),1)</f>
        <v>60.273899999999998</v>
      </c>
      <c r="P5580" s="32" t="s">
        <v>22</v>
      </c>
      <c r="Q5580" s="12">
        <v>0.8101702288</v>
      </c>
      <c r="R5580" s="29">
        <v>0.39</v>
      </c>
      <c r="S5580" s="2">
        <f>IF($A5580="site","",VLOOKUP($P5580,margin_ranges!$A$5:$D$10,4,FALSE)/100)</f>
        <v>0.29749999999999999</v>
      </c>
      <c r="T5580" s="6">
        <f>IF(A5580="placement",$J5580*MIN($Q5580,$S5580),"")</f>
        <v>19.932499999999997</v>
      </c>
      <c r="U5580" s="6">
        <f>IF($A5580="placement",T5580,SUMIF($C$10:$C$6209,$C5580,$T$10:$T$6209))</f>
        <v>19.932499999999997</v>
      </c>
      <c r="V5580" s="34">
        <f t="shared" si="263"/>
        <v>0.15163934426229519</v>
      </c>
      <c r="W5580" s="24"/>
      <c r="X5580" s="2" t="str">
        <f>IFERROR(MIN(VLOOKUP($W5580,margin_ranges!$A$5:$D$10,4,FALSE),$Q5580*100)/100,"")</f>
        <v/>
      </c>
      <c r="Y5580" s="6">
        <f t="shared" si="261"/>
        <v>19.932499999999997</v>
      </c>
      <c r="Z5580" s="6">
        <f>IF($A5580="placement",Y5580,SUMIF($C$10:$C$6209,$C5580,$Y$10:$Y$6209))</f>
        <v>19.932499999999997</v>
      </c>
      <c r="AA5580" s="29">
        <f t="shared" si="262"/>
        <v>0.15163934426229519</v>
      </c>
    </row>
    <row r="5581" spans="1:27" x14ac:dyDescent="0.3">
      <c r="A5581" s="16" t="s">
        <v>33</v>
      </c>
      <c r="B5581" s="16" t="s">
        <v>10595</v>
      </c>
      <c r="C5581" s="16" t="s">
        <v>10596</v>
      </c>
      <c r="D5581" s="8" t="s">
        <v>34</v>
      </c>
      <c r="E5581" s="16"/>
      <c r="F5581" s="17">
        <v>0.35419843414811297</v>
      </c>
      <c r="G5581" s="17">
        <v>0</v>
      </c>
      <c r="H5581" s="36">
        <v>22.7318</v>
      </c>
      <c r="I5581" s="36">
        <v>4.5446</v>
      </c>
      <c r="J5581" s="22">
        <v>129</v>
      </c>
      <c r="K5581" s="22">
        <v>41</v>
      </c>
      <c r="L5581" s="18">
        <v>0.19989999999999999</v>
      </c>
      <c r="M5581" s="19">
        <v>0.94734534000000004</v>
      </c>
      <c r="N5581" s="20">
        <v>0.14836099999999999</v>
      </c>
      <c r="O5581" s="22">
        <f>IFERROR(VLOOKUP($C5581,'site totals'!$J$2:$K$607,2,FALSE),1)</f>
        <v>60.273899999999998</v>
      </c>
      <c r="P5581" s="21"/>
      <c r="Q5581" s="18">
        <v>0.84339290700000002</v>
      </c>
      <c r="R5581" s="17">
        <v>0.35420000000000001</v>
      </c>
      <c r="S5581" s="18" t="str">
        <f>IF($A5581="site","",VLOOKUP($P5581,margin_ranges!$A$5:$D$10,4,FALSE)/100)</f>
        <v/>
      </c>
      <c r="T5581" s="22" t="str">
        <f>IF(A5581="placement",$J5581*MIN($Q5581,$S5581),"")</f>
        <v/>
      </c>
      <c r="U5581" s="22">
        <f>IF($A5581="placement",T5581,SUMIF($C$10:$C$6209,$C5581,$T$10:$T$6209))</f>
        <v>35.997499999999995</v>
      </c>
      <c r="V5581" s="37">
        <f t="shared" si="263"/>
        <v>0.11636669619557272</v>
      </c>
      <c r="W5581" s="38"/>
      <c r="X5581" s="18" t="str">
        <f>IFERROR(MIN(VLOOKUP($W5581,margin_ranges!$A$5:$D$10,4,FALSE),$Q5581*100)/100,"")</f>
        <v/>
      </c>
      <c r="Y5581" s="6" t="str">
        <f t="shared" si="261"/>
        <v/>
      </c>
      <c r="Z5581" s="6">
        <f>IF($A5581="placement",Y5581,SUMIF($C$10:$C$6209,$C5581,$Y$10:$Y$6209))</f>
        <v>35.997499999999995</v>
      </c>
      <c r="AA5581" s="17">
        <f t="shared" si="262"/>
        <v>0.11636669619557272</v>
      </c>
    </row>
    <row r="5582" spans="1:27" hidden="1" x14ac:dyDescent="0.3">
      <c r="A5582" s="8" t="s">
        <v>17</v>
      </c>
      <c r="B5582" s="8" t="s">
        <v>8855</v>
      </c>
      <c r="C5582" s="8" t="s">
        <v>8856</v>
      </c>
      <c r="D5582" s="8" t="s">
        <v>8857</v>
      </c>
      <c r="E5582" s="8" t="s">
        <v>8858</v>
      </c>
      <c r="F5582" s="29">
        <v>0.28999999999999998</v>
      </c>
      <c r="G5582" s="29">
        <v>0</v>
      </c>
      <c r="H5582" s="30">
        <v>1.8888</v>
      </c>
      <c r="I5582" s="30">
        <v>1.1845000000000001</v>
      </c>
      <c r="J5582" s="14">
        <v>24</v>
      </c>
      <c r="K5582" s="14">
        <v>6</v>
      </c>
      <c r="L5582" s="12">
        <v>0.62709999999999999</v>
      </c>
      <c r="M5582" s="7">
        <v>0.67748898999999996</v>
      </c>
      <c r="N5582" s="31">
        <v>0.35</v>
      </c>
      <c r="O5582" s="14">
        <f>IFERROR(VLOOKUP($C5582,'site totals'!$J$2:$K$607,2,FALSE),1)</f>
        <v>59.532400000000003</v>
      </c>
      <c r="P5582" s="32" t="s">
        <v>22</v>
      </c>
      <c r="Q5582" s="12">
        <v>0.48338644209999998</v>
      </c>
      <c r="R5582" s="29">
        <v>0.28999999999999998</v>
      </c>
      <c r="S5582" s="2">
        <f>IF($A5582="site","",VLOOKUP($P5582,margin_ranges!$A$5:$D$10,4,FALSE)/100)</f>
        <v>0.29749999999999999</v>
      </c>
      <c r="T5582" s="6">
        <f>IF(A5582="placement",$J5582*MIN($Q5582,$S5582),"")</f>
        <v>7.14</v>
      </c>
      <c r="U5582" s="6">
        <f>IF($A5582="placement",T5582,SUMIF($C$10:$C$6209,$C5582,$T$10:$T$6209))</f>
        <v>7.14</v>
      </c>
      <c r="V5582" s="34">
        <f t="shared" si="263"/>
        <v>-1.0563380281690127E-2</v>
      </c>
      <c r="W5582" s="24"/>
      <c r="X5582" s="2" t="str">
        <f>IFERROR(MIN(VLOOKUP($W5582,margin_ranges!$A$5:$D$10,4,FALSE),$Q5582*100)/100,"")</f>
        <v/>
      </c>
      <c r="Y5582" s="6">
        <f t="shared" si="261"/>
        <v>7.14</v>
      </c>
      <c r="Z5582" s="6">
        <f>IF($A5582="placement",Y5582,SUMIF($C$10:$C$6209,$C5582,$Y$10:$Y$6209))</f>
        <v>7.14</v>
      </c>
      <c r="AA5582" s="29">
        <f t="shared" si="262"/>
        <v>-1.0563380281690127E-2</v>
      </c>
    </row>
    <row r="5583" spans="1:27" hidden="1" x14ac:dyDescent="0.3">
      <c r="A5583" s="8" t="s">
        <v>17</v>
      </c>
      <c r="B5583" s="8" t="s">
        <v>8855</v>
      </c>
      <c r="C5583" s="8" t="s">
        <v>8856</v>
      </c>
      <c r="D5583" s="8" t="s">
        <v>8859</v>
      </c>
      <c r="E5583" s="8" t="s">
        <v>8860</v>
      </c>
      <c r="F5583" s="29">
        <v>0.34</v>
      </c>
      <c r="G5583" s="29">
        <v>0</v>
      </c>
      <c r="H5583" s="30">
        <v>5.9156000000000004</v>
      </c>
      <c r="I5583" s="30">
        <v>3.3927</v>
      </c>
      <c r="J5583" s="14">
        <v>103</v>
      </c>
      <c r="K5583" s="14">
        <v>32</v>
      </c>
      <c r="L5583" s="12">
        <v>0.57350000000000001</v>
      </c>
      <c r="M5583" s="7">
        <v>1.0168343900000001</v>
      </c>
      <c r="N5583" s="31">
        <v>0.6</v>
      </c>
      <c r="O5583" s="14">
        <f>IFERROR(VLOOKUP($C5583,'site totals'!$J$2:$K$607,2,FALSE),1)</f>
        <v>59.532400000000003</v>
      </c>
      <c r="P5583" s="32" t="s">
        <v>22</v>
      </c>
      <c r="Q5583" s="12">
        <v>0.40993341280000001</v>
      </c>
      <c r="R5583" s="29">
        <v>0.34</v>
      </c>
      <c r="S5583" s="2">
        <f>IF($A5583="site","",VLOOKUP($P5583,margin_ranges!$A$5:$D$10,4,FALSE)/100)</f>
        <v>0.29749999999999999</v>
      </c>
      <c r="T5583" s="6">
        <f>IF(A5583="placement",$J5583*MIN($Q5583,$S5583),"")</f>
        <v>30.642499999999998</v>
      </c>
      <c r="U5583" s="6">
        <f>IF($A5583="placement",T5583,SUMIF($C$10:$C$6209,$C5583,$T$10:$T$6209))</f>
        <v>30.642499999999998</v>
      </c>
      <c r="V5583" s="34">
        <f t="shared" si="263"/>
        <v>6.439393939393967E-2</v>
      </c>
      <c r="W5583" s="24"/>
      <c r="X5583" s="2" t="str">
        <f>IFERROR(MIN(VLOOKUP($W5583,margin_ranges!$A$5:$D$10,4,FALSE),$Q5583*100)/100,"")</f>
        <v/>
      </c>
      <c r="Y5583" s="6">
        <f t="shared" si="261"/>
        <v>30.642499999999998</v>
      </c>
      <c r="Z5583" s="6">
        <f>IF($A5583="placement",Y5583,SUMIF($C$10:$C$6209,$C5583,$Y$10:$Y$6209))</f>
        <v>30.642499999999998</v>
      </c>
      <c r="AA5583" s="29">
        <f t="shared" si="262"/>
        <v>6.439393939393967E-2</v>
      </c>
    </row>
    <row r="5584" spans="1:27" x14ac:dyDescent="0.3">
      <c r="A5584" s="16" t="s">
        <v>33</v>
      </c>
      <c r="B5584" s="16" t="s">
        <v>8855</v>
      </c>
      <c r="C5584" s="16" t="s">
        <v>8856</v>
      </c>
      <c r="D5584" s="8" t="s">
        <v>34</v>
      </c>
      <c r="E5584" s="16"/>
      <c r="F5584" s="17">
        <v>0.330564129784789</v>
      </c>
      <c r="G5584" s="17">
        <v>0</v>
      </c>
      <c r="H5584" s="36">
        <v>7.8045999999999998</v>
      </c>
      <c r="I5584" s="36">
        <v>4.5772000000000004</v>
      </c>
      <c r="J5584" s="22">
        <v>128</v>
      </c>
      <c r="K5584" s="22">
        <v>38</v>
      </c>
      <c r="L5584" s="18">
        <v>0.58650000000000002</v>
      </c>
      <c r="M5584" s="19">
        <v>0.92901796000000003</v>
      </c>
      <c r="N5584" s="20">
        <v>0.53530500000000003</v>
      </c>
      <c r="O5584" s="22">
        <f>IFERROR(VLOOKUP($C5584,'site totals'!$J$2:$K$607,2,FALSE),1)</f>
        <v>59.532400000000003</v>
      </c>
      <c r="P5584" s="21"/>
      <c r="Q5584" s="18">
        <v>0.4237947789</v>
      </c>
      <c r="R5584" s="17">
        <v>0.3306</v>
      </c>
      <c r="S5584" s="18" t="str">
        <f>IF($A5584="site","",VLOOKUP($P5584,margin_ranges!$A$5:$D$10,4,FALSE)/100)</f>
        <v/>
      </c>
      <c r="T5584" s="22" t="str">
        <f>IF(A5584="placement",$J5584*MIN($Q5584,$S5584),"")</f>
        <v/>
      </c>
      <c r="U5584" s="22">
        <f>IF($A5584="placement",T5584,SUMIF($C$10:$C$6209,$C5584,$T$10:$T$6209))</f>
        <v>37.782499999999999</v>
      </c>
      <c r="V5584" s="37">
        <f t="shared" si="263"/>
        <v>5.2919358754108137E-2</v>
      </c>
      <c r="W5584" s="38"/>
      <c r="X5584" s="18" t="str">
        <f>IFERROR(MIN(VLOOKUP($W5584,margin_ranges!$A$5:$D$10,4,FALSE),$Q5584*100)/100,"")</f>
        <v/>
      </c>
      <c r="Y5584" s="6" t="str">
        <f t="shared" si="261"/>
        <v/>
      </c>
      <c r="Z5584" s="6">
        <f>IF($A5584="placement",Y5584,SUMIF($C$10:$C$6209,$C5584,$Y$10:$Y$6209))</f>
        <v>37.782499999999999</v>
      </c>
      <c r="AA5584" s="17">
        <f t="shared" si="262"/>
        <v>5.2919358754108137E-2</v>
      </c>
    </row>
    <row r="5585" spans="1:27" hidden="1" x14ac:dyDescent="0.3">
      <c r="A5585" s="8" t="s">
        <v>17</v>
      </c>
      <c r="B5585" s="8" t="s">
        <v>3236</v>
      </c>
      <c r="C5585" s="8" t="s">
        <v>3237</v>
      </c>
      <c r="D5585" s="8" t="s">
        <v>3242</v>
      </c>
      <c r="E5585" s="8" t="s">
        <v>3243</v>
      </c>
      <c r="F5585" s="29">
        <v>0.28999999999999998</v>
      </c>
      <c r="G5585" s="29">
        <v>0</v>
      </c>
      <c r="H5585" s="30">
        <v>1.1371</v>
      </c>
      <c r="I5585" s="30">
        <v>0.1023</v>
      </c>
      <c r="J5585" s="14">
        <v>8</v>
      </c>
      <c r="K5585" s="14">
        <v>2</v>
      </c>
      <c r="L5585" s="12">
        <v>0.09</v>
      </c>
      <c r="M5585" s="7">
        <v>2.7469273699999999</v>
      </c>
      <c r="N5585" s="31">
        <v>1.9</v>
      </c>
      <c r="O5585" s="14">
        <f>IFERROR(VLOOKUP($C5585,'site totals'!$J$2:$K$607,2,FALSE),1)</f>
        <v>59.270800000000001</v>
      </c>
      <c r="P5585" s="32" t="s">
        <v>22</v>
      </c>
      <c r="Q5585" s="12">
        <v>0.3083180801</v>
      </c>
      <c r="R5585" s="29">
        <v>0.28999999999999998</v>
      </c>
      <c r="S5585" s="2">
        <f>IF($A5585="site","",VLOOKUP($P5585,margin_ranges!$A$5:$D$10,4,FALSE)/100)</f>
        <v>0.29749999999999999</v>
      </c>
      <c r="T5585" s="6">
        <f>IF(A5585="placement",$J5585*MIN($Q5585,$S5585),"")</f>
        <v>2.38</v>
      </c>
      <c r="U5585" s="6">
        <f>IF($A5585="placement",T5585,SUMIF($C$10:$C$6209,$C5585,$T$10:$T$6209))</f>
        <v>2.38</v>
      </c>
      <c r="V5585" s="34">
        <f t="shared" si="263"/>
        <v>-1.0563380281690127E-2</v>
      </c>
      <c r="W5585" s="24"/>
      <c r="X5585" s="2" t="str">
        <f>IFERROR(MIN(VLOOKUP($W5585,margin_ranges!$A$5:$D$10,4,FALSE),$Q5585*100)/100,"")</f>
        <v/>
      </c>
      <c r="Y5585" s="6">
        <f t="shared" si="261"/>
        <v>2.38</v>
      </c>
      <c r="Z5585" s="6">
        <f>IF($A5585="placement",Y5585,SUMIF($C$10:$C$6209,$C5585,$Y$10:$Y$6209))</f>
        <v>2.38</v>
      </c>
      <c r="AA5585" s="29">
        <f t="shared" si="262"/>
        <v>-1.0563380281690127E-2</v>
      </c>
    </row>
    <row r="5586" spans="1:27" hidden="1" x14ac:dyDescent="0.3">
      <c r="A5586" s="8" t="s">
        <v>17</v>
      </c>
      <c r="B5586" s="8" t="s">
        <v>3236</v>
      </c>
      <c r="C5586" s="8" t="s">
        <v>3237</v>
      </c>
      <c r="D5586" s="8" t="s">
        <v>3240</v>
      </c>
      <c r="E5586" s="8" t="s">
        <v>3241</v>
      </c>
      <c r="F5586" s="29">
        <v>0.28999999999999998</v>
      </c>
      <c r="G5586" s="29">
        <v>0</v>
      </c>
      <c r="H5586" s="30">
        <v>6.6398000000000001</v>
      </c>
      <c r="I5586" s="30">
        <v>1.3991</v>
      </c>
      <c r="J5586" s="14">
        <v>73</v>
      </c>
      <c r="K5586" s="14">
        <v>18</v>
      </c>
      <c r="L5586" s="12">
        <v>0.2107</v>
      </c>
      <c r="M5586" s="7">
        <v>1.74502757</v>
      </c>
      <c r="N5586" s="31">
        <v>1.05</v>
      </c>
      <c r="O5586" s="14">
        <f>IFERROR(VLOOKUP($C5586,'site totals'!$J$2:$K$607,2,FALSE),1)</f>
        <v>59.270800000000001</v>
      </c>
      <c r="P5586" s="32" t="s">
        <v>22</v>
      </c>
      <c r="Q5586" s="12">
        <v>0.3982903082</v>
      </c>
      <c r="R5586" s="29">
        <v>0.28999999999999998</v>
      </c>
      <c r="S5586" s="2">
        <f>IF($A5586="site","",VLOOKUP($P5586,margin_ranges!$A$5:$D$10,4,FALSE)/100)</f>
        <v>0.29749999999999999</v>
      </c>
      <c r="T5586" s="6">
        <f>IF(A5586="placement",$J5586*MIN($Q5586,$S5586),"")</f>
        <v>21.717499999999998</v>
      </c>
      <c r="U5586" s="6">
        <f>IF($A5586="placement",T5586,SUMIF($C$10:$C$6209,$C5586,$T$10:$T$6209))</f>
        <v>21.717499999999998</v>
      </c>
      <c r="V5586" s="34">
        <f t="shared" si="263"/>
        <v>-1.0563380281690127E-2</v>
      </c>
      <c r="W5586" s="24"/>
      <c r="X5586" s="2" t="str">
        <f>IFERROR(MIN(VLOOKUP($W5586,margin_ranges!$A$5:$D$10,4,FALSE),$Q5586*100)/100,"")</f>
        <v/>
      </c>
      <c r="Y5586" s="6">
        <f t="shared" si="261"/>
        <v>21.717499999999998</v>
      </c>
      <c r="Z5586" s="6">
        <f>IF($A5586="placement",Y5586,SUMIF($C$10:$C$6209,$C5586,$Y$10:$Y$6209))</f>
        <v>21.717499999999998</v>
      </c>
      <c r="AA5586" s="29">
        <f t="shared" si="262"/>
        <v>-1.0563380281690127E-2</v>
      </c>
    </row>
    <row r="5587" spans="1:27" hidden="1" x14ac:dyDescent="0.3">
      <c r="A5587" s="8" t="s">
        <v>17</v>
      </c>
      <c r="B5587" s="8" t="s">
        <v>3236</v>
      </c>
      <c r="C5587" s="8" t="s">
        <v>3237</v>
      </c>
      <c r="D5587" s="8" t="s">
        <v>3238</v>
      </c>
      <c r="E5587" s="8" t="s">
        <v>3239</v>
      </c>
      <c r="F5587" s="29">
        <v>0.28999999999999998</v>
      </c>
      <c r="G5587" s="29">
        <v>0</v>
      </c>
      <c r="H5587" s="30">
        <v>3.5989</v>
      </c>
      <c r="I5587" s="30">
        <v>0.7833</v>
      </c>
      <c r="J5587" s="14">
        <v>42</v>
      </c>
      <c r="K5587" s="14">
        <v>11</v>
      </c>
      <c r="L5587" s="12">
        <v>0.21759999999999999</v>
      </c>
      <c r="M5587" s="7">
        <v>1.7986868499999999</v>
      </c>
      <c r="N5587" s="31">
        <v>1.05</v>
      </c>
      <c r="O5587" s="14">
        <f>IFERROR(VLOOKUP($C5587,'site totals'!$J$2:$K$607,2,FALSE),1)</f>
        <v>59.270800000000001</v>
      </c>
      <c r="P5587" s="32" t="s">
        <v>22</v>
      </c>
      <c r="Q5587" s="12">
        <v>0.41624079819999998</v>
      </c>
      <c r="R5587" s="29">
        <v>0.28999999999999998</v>
      </c>
      <c r="S5587" s="2">
        <f>IF($A5587="site","",VLOOKUP($P5587,margin_ranges!$A$5:$D$10,4,FALSE)/100)</f>
        <v>0.29749999999999999</v>
      </c>
      <c r="T5587" s="6">
        <f>IF(A5587="placement",$J5587*MIN($Q5587,$S5587),"")</f>
        <v>12.494999999999999</v>
      </c>
      <c r="U5587" s="6">
        <f>IF($A5587="placement",T5587,SUMIF($C$10:$C$6209,$C5587,$T$10:$T$6209))</f>
        <v>12.494999999999999</v>
      </c>
      <c r="V5587" s="34">
        <f t="shared" si="263"/>
        <v>-1.0563380281690016E-2</v>
      </c>
      <c r="W5587" s="24"/>
      <c r="X5587" s="2" t="str">
        <f>IFERROR(MIN(VLOOKUP($W5587,margin_ranges!$A$5:$D$10,4,FALSE),$Q5587*100)/100,"")</f>
        <v/>
      </c>
      <c r="Y5587" s="6">
        <f t="shared" si="261"/>
        <v>12.494999999999999</v>
      </c>
      <c r="Z5587" s="6">
        <f>IF($A5587="placement",Y5587,SUMIF($C$10:$C$6209,$C5587,$Y$10:$Y$6209))</f>
        <v>12.494999999999999</v>
      </c>
      <c r="AA5587" s="29">
        <f t="shared" si="262"/>
        <v>-1.0563380281690016E-2</v>
      </c>
    </row>
    <row r="5588" spans="1:27" x14ac:dyDescent="0.3">
      <c r="A5588" s="16" t="s">
        <v>33</v>
      </c>
      <c r="B5588" s="16" t="s">
        <v>3236</v>
      </c>
      <c r="C5588" s="16" t="s">
        <v>3237</v>
      </c>
      <c r="D5588" s="8" t="s">
        <v>34</v>
      </c>
      <c r="E5588" s="16"/>
      <c r="F5588" s="17">
        <v>0.289034128103551</v>
      </c>
      <c r="G5588" s="17">
        <v>0</v>
      </c>
      <c r="H5588" s="36">
        <v>11.6854</v>
      </c>
      <c r="I5588" s="36">
        <v>2.3174999999999999</v>
      </c>
      <c r="J5588" s="22">
        <v>127</v>
      </c>
      <c r="K5588" s="22">
        <v>32</v>
      </c>
      <c r="L5588" s="18">
        <v>0.1983</v>
      </c>
      <c r="M5588" s="19">
        <v>1.8268084499999999</v>
      </c>
      <c r="N5588" s="20">
        <v>1.0995410000000001</v>
      </c>
      <c r="O5588" s="22">
        <f>IFERROR(VLOOKUP($C5588,'site totals'!$J$2:$K$607,2,FALSE),1)</f>
        <v>59.270800000000001</v>
      </c>
      <c r="P5588" s="21"/>
      <c r="Q5588" s="18">
        <v>0.39810821270000002</v>
      </c>
      <c r="R5588" s="17">
        <v>0.28899999999999998</v>
      </c>
      <c r="S5588" s="18" t="str">
        <f>IF($A5588="site","",VLOOKUP($P5588,margin_ranges!$A$5:$D$10,4,FALSE)/100)</f>
        <v/>
      </c>
      <c r="T5588" s="22" t="str">
        <f>IF(A5588="placement",$J5588*MIN($Q5588,$S5588),"")</f>
        <v/>
      </c>
      <c r="U5588" s="22">
        <f>IF($A5588="placement",T5588,SUMIF($C$10:$C$6209,$C5588,$T$10:$T$6209))</f>
        <v>36.592499999999994</v>
      </c>
      <c r="V5588" s="37">
        <f t="shared" si="263"/>
        <v>1.223739437633542E-3</v>
      </c>
      <c r="W5588" s="38"/>
      <c r="X5588" s="18" t="str">
        <f>IFERROR(MIN(VLOOKUP($W5588,margin_ranges!$A$5:$D$10,4,FALSE),$Q5588*100)/100,"")</f>
        <v/>
      </c>
      <c r="Y5588" s="6" t="str">
        <f t="shared" si="261"/>
        <v/>
      </c>
      <c r="Z5588" s="6">
        <f>IF($A5588="placement",Y5588,SUMIF($C$10:$C$6209,$C5588,$Y$10:$Y$6209))</f>
        <v>36.592499999999994</v>
      </c>
      <c r="AA5588" s="17">
        <f t="shared" si="262"/>
        <v>1.223739437633542E-3</v>
      </c>
    </row>
    <row r="5589" spans="1:27" hidden="1" x14ac:dyDescent="0.3">
      <c r="A5589" s="8" t="s">
        <v>17</v>
      </c>
      <c r="B5589" s="8" t="s">
        <v>11598</v>
      </c>
      <c r="C5589" s="8" t="s">
        <v>11599</v>
      </c>
      <c r="D5589" s="33" t="s">
        <v>11606</v>
      </c>
      <c r="E5589" s="8" t="s">
        <v>11607</v>
      </c>
      <c r="F5589" s="29">
        <v>0.19999999999999901</v>
      </c>
      <c r="G5589" s="29">
        <v>1</v>
      </c>
      <c r="H5589" s="30">
        <v>112.0826</v>
      </c>
      <c r="I5589" s="30">
        <v>26.675000000000001</v>
      </c>
      <c r="J5589" s="14">
        <v>32</v>
      </c>
      <c r="K5589" s="14">
        <v>8</v>
      </c>
      <c r="L5589" s="12">
        <v>0.23799999999999999</v>
      </c>
      <c r="M5589" s="7">
        <v>3.9774530000000002E-2</v>
      </c>
      <c r="N5589" s="31">
        <v>0.01</v>
      </c>
      <c r="O5589" s="14">
        <f>IFERROR(VLOOKUP($C5589,'site totals'!$J$2:$K$607,2,FALSE),1)</f>
        <v>59.195999999999998</v>
      </c>
      <c r="P5589" s="32" t="s">
        <v>94</v>
      </c>
      <c r="Q5589" s="12">
        <v>0.74858285420000004</v>
      </c>
      <c r="R5589" s="29">
        <v>0.2</v>
      </c>
      <c r="S5589" s="2">
        <f>IF($A5589="site","",VLOOKUP($P5589,margin_ranges!$A$5:$D$10,4,FALSE)/100)</f>
        <v>0.19750000000000001</v>
      </c>
      <c r="T5589" s="6">
        <f>IF(A5589="placement",$J5589*MIN($Q5589,$S5589),"")</f>
        <v>6.32</v>
      </c>
      <c r="U5589" s="6">
        <f>IF($A5589="placement",T5589,SUMIF($C$10:$C$6209,$C5589,$T$10:$T$6209))</f>
        <v>6.32</v>
      </c>
      <c r="V5589" s="34">
        <f t="shared" si="263"/>
        <v>3.1249999999998224E-3</v>
      </c>
      <c r="W5589" s="24"/>
      <c r="X5589" s="2" t="str">
        <f>IFERROR(MIN(VLOOKUP($W5589,margin_ranges!$A$5:$D$10,4,FALSE),$Q5589*100)/100,"")</f>
        <v/>
      </c>
      <c r="Y5589" s="6">
        <f t="shared" si="261"/>
        <v>6.32</v>
      </c>
      <c r="Z5589" s="6">
        <f>IF($A5589="placement",Y5589,SUMIF($C$10:$C$6209,$C5589,$Y$10:$Y$6209))</f>
        <v>6.32</v>
      </c>
      <c r="AA5589" s="29">
        <f t="shared" si="262"/>
        <v>3.1249999999998224E-3</v>
      </c>
    </row>
    <row r="5590" spans="1:27" hidden="1" x14ac:dyDescent="0.3">
      <c r="A5590" s="8" t="s">
        <v>17</v>
      </c>
      <c r="B5590" s="8" t="s">
        <v>11598</v>
      </c>
      <c r="C5590" s="8" t="s">
        <v>11599</v>
      </c>
      <c r="D5590" s="8" t="s">
        <v>11608</v>
      </c>
      <c r="E5590" s="8" t="s">
        <v>11609</v>
      </c>
      <c r="F5590" s="29">
        <v>0.2</v>
      </c>
      <c r="G5590" s="29">
        <v>1</v>
      </c>
      <c r="H5590" s="30">
        <v>139.59649999999999</v>
      </c>
      <c r="I5590" s="30">
        <v>52.573099999999997</v>
      </c>
      <c r="J5590" s="14">
        <v>26</v>
      </c>
      <c r="K5590" s="14">
        <v>7</v>
      </c>
      <c r="L5590" s="12">
        <v>0.37659999999999999</v>
      </c>
      <c r="M5590" s="7">
        <v>1.6549319999999999E-2</v>
      </c>
      <c r="N5590" s="31">
        <v>0.01</v>
      </c>
      <c r="O5590" s="14">
        <f>IFERROR(VLOOKUP($C5590,'site totals'!$J$2:$K$607,2,FALSE),1)</f>
        <v>59.195999999999998</v>
      </c>
      <c r="P5590" s="32" t="s">
        <v>94</v>
      </c>
      <c r="Q5590" s="12">
        <v>0.39574572889999998</v>
      </c>
      <c r="R5590" s="29">
        <v>0.2</v>
      </c>
      <c r="S5590" s="2">
        <f>IF($A5590="site","",VLOOKUP($P5590,margin_ranges!$A$5:$D$10,4,FALSE)/100)</f>
        <v>0.19750000000000001</v>
      </c>
      <c r="T5590" s="6">
        <f>IF(A5590="placement",$J5590*MIN($Q5590,$S5590),"")</f>
        <v>5.1349999999999998</v>
      </c>
      <c r="U5590" s="6">
        <f>IF($A5590="placement",T5590,SUMIF($C$10:$C$6209,$C5590,$T$10:$T$6209))</f>
        <v>5.1349999999999998</v>
      </c>
      <c r="V5590" s="34">
        <f t="shared" si="263"/>
        <v>3.1250000000000444E-3</v>
      </c>
      <c r="W5590" s="24"/>
      <c r="X5590" s="2" t="str">
        <f>IFERROR(MIN(VLOOKUP($W5590,margin_ranges!$A$5:$D$10,4,FALSE),$Q5590*100)/100,"")</f>
        <v/>
      </c>
      <c r="Y5590" s="6">
        <f t="shared" si="261"/>
        <v>5.1349999999999998</v>
      </c>
      <c r="Z5590" s="6">
        <f>IF($A5590="placement",Y5590,SUMIF($C$10:$C$6209,$C5590,$Y$10:$Y$6209))</f>
        <v>5.1349999999999998</v>
      </c>
      <c r="AA5590" s="29">
        <f t="shared" si="262"/>
        <v>3.1250000000000444E-3</v>
      </c>
    </row>
    <row r="5591" spans="1:27" hidden="1" x14ac:dyDescent="0.3">
      <c r="A5591" s="8" t="s">
        <v>17</v>
      </c>
      <c r="B5591" s="8" t="s">
        <v>11598</v>
      </c>
      <c r="C5591" s="8" t="s">
        <v>11599</v>
      </c>
      <c r="D5591" s="8" t="s">
        <v>11604</v>
      </c>
      <c r="E5591" s="8" t="s">
        <v>11605</v>
      </c>
      <c r="F5591" s="29">
        <v>0.19999999999999901</v>
      </c>
      <c r="G5591" s="29">
        <v>1</v>
      </c>
      <c r="H5591" s="30">
        <v>143.42660000000001</v>
      </c>
      <c r="I5591" s="30">
        <v>37.531199999999998</v>
      </c>
      <c r="J5591" s="14">
        <v>33</v>
      </c>
      <c r="K5591" s="14">
        <v>8</v>
      </c>
      <c r="L5591" s="12">
        <v>0.26169999999999999</v>
      </c>
      <c r="M5591" s="7">
        <v>2.8944480000000002E-2</v>
      </c>
      <c r="N5591" s="31">
        <v>0.01</v>
      </c>
      <c r="O5591" s="14">
        <f>IFERROR(VLOOKUP($C5591,'site totals'!$J$2:$K$607,2,FALSE),1)</f>
        <v>59.195999999999998</v>
      </c>
      <c r="P5591" s="32" t="s">
        <v>94</v>
      </c>
      <c r="Q5591" s="12">
        <v>0.6545109643</v>
      </c>
      <c r="R5591" s="29">
        <v>0.2</v>
      </c>
      <c r="S5591" s="2">
        <f>IF($A5591="site","",VLOOKUP($P5591,margin_ranges!$A$5:$D$10,4,FALSE)/100)</f>
        <v>0.19750000000000001</v>
      </c>
      <c r="T5591" s="6">
        <f>IF(A5591="placement",$J5591*MIN($Q5591,$S5591),"")</f>
        <v>6.5175000000000001</v>
      </c>
      <c r="U5591" s="6">
        <f>IF($A5591="placement",T5591,SUMIF($C$10:$C$6209,$C5591,$T$10:$T$6209))</f>
        <v>6.5175000000000001</v>
      </c>
      <c r="V5591" s="34">
        <f t="shared" si="263"/>
        <v>3.1250000000000444E-3</v>
      </c>
      <c r="W5591" s="24"/>
      <c r="X5591" s="2" t="str">
        <f>IFERROR(MIN(VLOOKUP($W5591,margin_ranges!$A$5:$D$10,4,FALSE),$Q5591*100)/100,"")</f>
        <v/>
      </c>
      <c r="Y5591" s="6">
        <f t="shared" si="261"/>
        <v>6.5175000000000001</v>
      </c>
      <c r="Z5591" s="6">
        <f>IF($A5591="placement",Y5591,SUMIF($C$10:$C$6209,$C5591,$Y$10:$Y$6209))</f>
        <v>6.5175000000000001</v>
      </c>
      <c r="AA5591" s="29">
        <f t="shared" si="262"/>
        <v>3.1250000000000444E-3</v>
      </c>
    </row>
    <row r="5592" spans="1:27" hidden="1" x14ac:dyDescent="0.3">
      <c r="A5592" s="8" t="s">
        <v>17</v>
      </c>
      <c r="B5592" s="8" t="s">
        <v>11598</v>
      </c>
      <c r="C5592" s="8" t="s">
        <v>11599</v>
      </c>
      <c r="D5592" s="8" t="s">
        <v>11602</v>
      </c>
      <c r="E5592" s="8" t="s">
        <v>11603</v>
      </c>
      <c r="F5592" s="29">
        <v>0.3</v>
      </c>
      <c r="G5592" s="29">
        <v>0</v>
      </c>
      <c r="H5592" s="30">
        <v>27.757300000000001</v>
      </c>
      <c r="I5592" s="30">
        <v>2.6850999999999998</v>
      </c>
      <c r="J5592" s="14">
        <v>12</v>
      </c>
      <c r="K5592" s="14">
        <v>3</v>
      </c>
      <c r="L5592" s="12">
        <v>9.6699999999999994E-2</v>
      </c>
      <c r="M5592" s="7">
        <v>0.15206427</v>
      </c>
      <c r="N5592" s="31">
        <v>0.01</v>
      </c>
      <c r="O5592" s="14">
        <f>IFERROR(VLOOKUP($C5592,'site totals'!$J$2:$K$607,2,FALSE),1)</f>
        <v>59.195999999999998</v>
      </c>
      <c r="P5592" s="32" t="s">
        <v>91</v>
      </c>
      <c r="Q5592" s="12">
        <v>0.93423833180000004</v>
      </c>
      <c r="R5592" s="29">
        <v>0.3</v>
      </c>
      <c r="S5592" s="2">
        <f>IF($A5592="site","",VLOOKUP($P5592,margin_ranges!$A$5:$D$10,4,FALSE)/100)</f>
        <v>0.29749999999999999</v>
      </c>
      <c r="T5592" s="6">
        <f>IF(A5592="placement",$J5592*MIN($Q5592,$S5592),"")</f>
        <v>3.57</v>
      </c>
      <c r="U5592" s="6">
        <f>IF($A5592="placement",T5592,SUMIF($C$10:$C$6209,$C5592,$T$10:$T$6209))</f>
        <v>3.57</v>
      </c>
      <c r="V5592" s="34">
        <f t="shared" si="263"/>
        <v>3.5714285714287808E-3</v>
      </c>
      <c r="W5592" s="24"/>
      <c r="X5592" s="2" t="str">
        <f>IFERROR(MIN(VLOOKUP($W5592,margin_ranges!$A$5:$D$10,4,FALSE),$Q5592*100)/100,"")</f>
        <v/>
      </c>
      <c r="Y5592" s="6">
        <f t="shared" si="261"/>
        <v>3.57</v>
      </c>
      <c r="Z5592" s="6">
        <f>IF($A5592="placement",Y5592,SUMIF($C$10:$C$6209,$C5592,$Y$10:$Y$6209))</f>
        <v>3.57</v>
      </c>
      <c r="AA5592" s="29">
        <f t="shared" si="262"/>
        <v>3.5714285714287808E-3</v>
      </c>
    </row>
    <row r="5593" spans="1:27" hidden="1" x14ac:dyDescent="0.3">
      <c r="A5593" s="8" t="s">
        <v>17</v>
      </c>
      <c r="B5593" s="8" t="s">
        <v>11598</v>
      </c>
      <c r="C5593" s="8" t="s">
        <v>11599</v>
      </c>
      <c r="D5593" s="8" t="s">
        <v>11600</v>
      </c>
      <c r="E5593" s="8" t="s">
        <v>11601</v>
      </c>
      <c r="F5593" s="29">
        <v>0.35</v>
      </c>
      <c r="G5593" s="29">
        <v>0</v>
      </c>
      <c r="H5593" s="30">
        <v>47.021900000000002</v>
      </c>
      <c r="I5593" s="30">
        <v>5.3834999999999997</v>
      </c>
      <c r="J5593" s="14">
        <v>20</v>
      </c>
      <c r="K5593" s="14">
        <v>5</v>
      </c>
      <c r="L5593" s="12">
        <v>0.1145</v>
      </c>
      <c r="M5593" s="7">
        <v>0.12446496999999999</v>
      </c>
      <c r="N5593" s="31">
        <v>0.01</v>
      </c>
      <c r="O5593" s="14">
        <f>IFERROR(VLOOKUP($C5593,'site totals'!$J$2:$K$607,2,FALSE),1)</f>
        <v>59.195999999999998</v>
      </c>
      <c r="P5593" s="32" t="s">
        <v>91</v>
      </c>
      <c r="Q5593" s="12">
        <v>0.91965610610000004</v>
      </c>
      <c r="R5593" s="29">
        <v>0.35</v>
      </c>
      <c r="S5593" s="2">
        <f>IF($A5593="site","",VLOOKUP($P5593,margin_ranges!$A$5:$D$10,4,FALSE)/100)</f>
        <v>0.29749999999999999</v>
      </c>
      <c r="T5593" s="6">
        <f>IF(A5593="placement",$J5593*MIN($Q5593,$S5593),"")</f>
        <v>5.9499999999999993</v>
      </c>
      <c r="U5593" s="6">
        <f>IF($A5593="placement",T5593,SUMIF($C$10:$C$6209,$C5593,$T$10:$T$6209))</f>
        <v>5.9499999999999993</v>
      </c>
      <c r="V5593" s="34">
        <f t="shared" si="263"/>
        <v>8.0769230769230926E-2</v>
      </c>
      <c r="W5593" s="24"/>
      <c r="X5593" s="2" t="str">
        <f>IFERROR(MIN(VLOOKUP($W5593,margin_ranges!$A$5:$D$10,4,FALSE),$Q5593*100)/100,"")</f>
        <v/>
      </c>
      <c r="Y5593" s="6">
        <f t="shared" si="261"/>
        <v>5.9499999999999993</v>
      </c>
      <c r="Z5593" s="6">
        <f>IF($A5593="placement",Y5593,SUMIF($C$10:$C$6209,$C5593,$Y$10:$Y$6209))</f>
        <v>5.9499999999999993</v>
      </c>
      <c r="AA5593" s="29">
        <f t="shared" si="262"/>
        <v>8.0769230769230926E-2</v>
      </c>
    </row>
    <row r="5594" spans="1:27" x14ac:dyDescent="0.3">
      <c r="A5594" s="16" t="s">
        <v>33</v>
      </c>
      <c r="B5594" s="16" t="s">
        <v>11598</v>
      </c>
      <c r="C5594" s="16" t="s">
        <v>11599</v>
      </c>
      <c r="D5594" s="8" t="s">
        <v>34</v>
      </c>
      <c r="E5594" s="16"/>
      <c r="F5594" s="17">
        <v>0.236562267720791</v>
      </c>
      <c r="G5594" s="17">
        <v>0.71361240999999997</v>
      </c>
      <c r="H5594" s="36">
        <v>482.40190000000001</v>
      </c>
      <c r="I5594" s="36">
        <v>125.96559999999999</v>
      </c>
      <c r="J5594" s="22">
        <v>127</v>
      </c>
      <c r="K5594" s="22">
        <v>32</v>
      </c>
      <c r="L5594" s="18">
        <v>0.2611</v>
      </c>
      <c r="M5594" s="19">
        <v>3.3567E-2</v>
      </c>
      <c r="N5594" s="20">
        <v>0.01</v>
      </c>
      <c r="O5594" s="22">
        <f>IFERROR(VLOOKUP($C5594,'site totals'!$J$2:$K$607,2,FALSE),1)</f>
        <v>59.195999999999998</v>
      </c>
      <c r="P5594" s="21"/>
      <c r="Q5594" s="18">
        <v>0.70208831679999995</v>
      </c>
      <c r="R5594" s="17">
        <v>0.2366</v>
      </c>
      <c r="S5594" s="18" t="str">
        <f>IF($A5594="site","",VLOOKUP($P5594,margin_ranges!$A$5:$D$10,4,FALSE)/100)</f>
        <v/>
      </c>
      <c r="T5594" s="22" t="str">
        <f>IF(A5594="placement",$J5594*MIN($Q5594,$S5594),"")</f>
        <v/>
      </c>
      <c r="U5594" s="22">
        <f>IF($A5594="placement",T5594,SUMIF($C$10:$C$6209,$C5594,$T$10:$T$6209))</f>
        <v>27.4925</v>
      </c>
      <c r="V5594" s="37">
        <f t="shared" si="263"/>
        <v>2.6360521413733462E-2</v>
      </c>
      <c r="W5594" s="38"/>
      <c r="X5594" s="18" t="str">
        <f>IFERROR(MIN(VLOOKUP($W5594,margin_ranges!$A$5:$D$10,4,FALSE),$Q5594*100)/100,"")</f>
        <v/>
      </c>
      <c r="Y5594" s="6" t="str">
        <f t="shared" si="261"/>
        <v/>
      </c>
      <c r="Z5594" s="6">
        <f>IF($A5594="placement",Y5594,SUMIF($C$10:$C$6209,$C5594,$Y$10:$Y$6209))</f>
        <v>27.4925</v>
      </c>
      <c r="AA5594" s="17">
        <f t="shared" si="262"/>
        <v>2.6360521413733462E-2</v>
      </c>
    </row>
    <row r="5595" spans="1:27" hidden="1" x14ac:dyDescent="0.3">
      <c r="A5595" s="8" t="s">
        <v>17</v>
      </c>
      <c r="B5595" s="8" t="s">
        <v>9211</v>
      </c>
      <c r="C5595" s="8" t="s">
        <v>9212</v>
      </c>
      <c r="D5595" s="8" t="s">
        <v>9213</v>
      </c>
      <c r="E5595" s="8" t="s">
        <v>9214</v>
      </c>
      <c r="F5595" s="29">
        <v>0.25</v>
      </c>
      <c r="G5595" s="29">
        <v>0</v>
      </c>
      <c r="H5595" s="30">
        <v>35.763599999999997</v>
      </c>
      <c r="I5595" s="30">
        <v>7.4067999999999996</v>
      </c>
      <c r="J5595" s="14">
        <v>123</v>
      </c>
      <c r="K5595" s="14">
        <v>31</v>
      </c>
      <c r="L5595" s="12">
        <v>0.20710000000000001</v>
      </c>
      <c r="M5595" s="7">
        <v>0.55281258</v>
      </c>
      <c r="N5595" s="31">
        <v>0.4</v>
      </c>
      <c r="O5595" s="14">
        <f>IFERROR(VLOOKUP($C5595,'site totals'!$J$2:$K$607,2,FALSE),1)</f>
        <v>58.668100000000003</v>
      </c>
      <c r="P5595" s="32" t="s">
        <v>91</v>
      </c>
      <c r="Q5595" s="12">
        <v>0.27642745870000002</v>
      </c>
      <c r="R5595" s="29">
        <v>0.25</v>
      </c>
      <c r="S5595" s="2">
        <f>IF($A5595="site","",VLOOKUP($P5595,margin_ranges!$A$5:$D$10,4,FALSE)/100)</f>
        <v>0.29749999999999999</v>
      </c>
      <c r="T5595" s="6">
        <f>IF(A5595="placement",$J5595*MIN($Q5595,$S5595),"")</f>
        <v>34.000577420100001</v>
      </c>
      <c r="U5595" s="6">
        <f>IF($A5595="placement",T5595,SUMIF($C$10:$C$6209,$C5595,$T$10:$T$6209))</f>
        <v>34.000577420100001</v>
      </c>
      <c r="V5595" s="34">
        <f t="shared" si="263"/>
        <v>-3.5236611600000023E-2</v>
      </c>
      <c r="W5595" s="24"/>
      <c r="X5595" s="2" t="str">
        <f>IFERROR(MIN(VLOOKUP($W5595,margin_ranges!$A$5:$D$10,4,FALSE),$Q5595*100)/100,"")</f>
        <v/>
      </c>
      <c r="Y5595" s="6">
        <f t="shared" si="261"/>
        <v>34.000577420100001</v>
      </c>
      <c r="Z5595" s="6">
        <f>IF($A5595="placement",Y5595,SUMIF($C$10:$C$6209,$C5595,$Y$10:$Y$6209))</f>
        <v>34.000577420100001</v>
      </c>
      <c r="AA5595" s="29">
        <f t="shared" si="262"/>
        <v>-3.5236611600000023E-2</v>
      </c>
    </row>
    <row r="5596" spans="1:27" x14ac:dyDescent="0.3">
      <c r="A5596" s="16" t="s">
        <v>33</v>
      </c>
      <c r="B5596" s="16" t="s">
        <v>9211</v>
      </c>
      <c r="C5596" s="16" t="s">
        <v>9212</v>
      </c>
      <c r="D5596" s="33" t="s">
        <v>34</v>
      </c>
      <c r="E5596" s="16"/>
      <c r="F5596" s="17">
        <v>0.25000622143890799</v>
      </c>
      <c r="G5596" s="17">
        <v>0</v>
      </c>
      <c r="H5596" s="36">
        <v>37.919600000000003</v>
      </c>
      <c r="I5596" s="36">
        <v>7.5467000000000004</v>
      </c>
      <c r="J5596" s="22">
        <v>126</v>
      </c>
      <c r="K5596" s="22">
        <v>31</v>
      </c>
      <c r="L5596" s="18">
        <v>0.19900000000000001</v>
      </c>
      <c r="M5596" s="19">
        <v>0.55528518000000004</v>
      </c>
      <c r="N5596" s="20">
        <v>0.39990199999999998</v>
      </c>
      <c r="O5596" s="22">
        <f>IFERROR(VLOOKUP($C5596,'site totals'!$J$2:$K$607,2,FALSE),1)</f>
        <v>58.668100000000003</v>
      </c>
      <c r="P5596" s="21"/>
      <c r="Q5596" s="18">
        <v>0.27982590349999997</v>
      </c>
      <c r="R5596" s="17">
        <v>0.25</v>
      </c>
      <c r="S5596" s="18" t="str">
        <f>IF($A5596="site","",VLOOKUP($P5596,margin_ranges!$A$5:$D$10,4,FALSE)/100)</f>
        <v/>
      </c>
      <c r="T5596" s="22" t="str">
        <f>IF(A5596="placement",$J5596*MIN($Q5596,$S5596),"")</f>
        <v/>
      </c>
      <c r="U5596" s="22">
        <f>IF($A5596="placement",T5596,SUMIF($C$10:$C$6209,$C5596,$T$10:$T$6209))</f>
        <v>34.000577420100001</v>
      </c>
      <c r="V5596" s="37">
        <f t="shared" si="263"/>
        <v>-2.6461136720634881E-2</v>
      </c>
      <c r="W5596" s="38"/>
      <c r="X5596" s="18" t="str">
        <f>IFERROR(MIN(VLOOKUP($W5596,margin_ranges!$A$5:$D$10,4,FALSE),$Q5596*100)/100,"")</f>
        <v/>
      </c>
      <c r="Y5596" s="6" t="str">
        <f t="shared" si="261"/>
        <v/>
      </c>
      <c r="Z5596" s="6">
        <f>IF($A5596="placement",Y5596,SUMIF($C$10:$C$6209,$C5596,$Y$10:$Y$6209))</f>
        <v>34.000577420100001</v>
      </c>
      <c r="AA5596" s="17">
        <f t="shared" si="262"/>
        <v>-2.6461136720634881E-2</v>
      </c>
    </row>
    <row r="5597" spans="1:27" hidden="1" x14ac:dyDescent="0.3">
      <c r="A5597" s="8" t="s">
        <v>17</v>
      </c>
      <c r="B5597" s="8" t="s">
        <v>6645</v>
      </c>
      <c r="C5597" s="8" t="s">
        <v>6646</v>
      </c>
      <c r="D5597" s="8" t="s">
        <v>6649</v>
      </c>
      <c r="E5597" s="8" t="s">
        <v>6650</v>
      </c>
      <c r="F5597" s="29">
        <v>0.28999999999999998</v>
      </c>
      <c r="G5597" s="29">
        <v>0</v>
      </c>
      <c r="H5597" s="30">
        <v>10.675000000000001</v>
      </c>
      <c r="I5597" s="30">
        <v>0.90939999999999999</v>
      </c>
      <c r="J5597" s="14">
        <v>65</v>
      </c>
      <c r="K5597" s="14">
        <v>16</v>
      </c>
      <c r="L5597" s="12">
        <v>8.5199999999999998E-2</v>
      </c>
      <c r="M5597" s="7">
        <v>2.37225888</v>
      </c>
      <c r="N5597" s="31">
        <v>1.5</v>
      </c>
      <c r="O5597" s="14">
        <f>IFERROR(VLOOKUP($C5597,'site totals'!$J$2:$K$607,2,FALSE),1)</f>
        <v>58.585599999999999</v>
      </c>
      <c r="P5597" s="32" t="s">
        <v>22</v>
      </c>
      <c r="Q5597" s="12">
        <v>0.36769126860000001</v>
      </c>
      <c r="R5597" s="29">
        <v>0.28999999999999998</v>
      </c>
      <c r="S5597" s="2">
        <f>IF($A5597="site","",VLOOKUP($P5597,margin_ranges!$A$5:$D$10,4,FALSE)/100)</f>
        <v>0.29749999999999999</v>
      </c>
      <c r="T5597" s="6">
        <f>IF(A5597="placement",$J5597*MIN($Q5597,$S5597),"")</f>
        <v>19.337499999999999</v>
      </c>
      <c r="U5597" s="6">
        <f>IF($A5597="placement",T5597,SUMIF($C$10:$C$6209,$C5597,$T$10:$T$6209))</f>
        <v>19.337499999999999</v>
      </c>
      <c r="V5597" s="34">
        <f t="shared" si="263"/>
        <v>-1.0563380281690127E-2</v>
      </c>
      <c r="W5597" s="24"/>
      <c r="X5597" s="2" t="str">
        <f>IFERROR(MIN(VLOOKUP($W5597,margin_ranges!$A$5:$D$10,4,FALSE),$Q5597*100)/100,"")</f>
        <v/>
      </c>
      <c r="Y5597" s="6">
        <f t="shared" si="261"/>
        <v>19.337499999999999</v>
      </c>
      <c r="Z5597" s="6">
        <f>IF($A5597="placement",Y5597,SUMIF($C$10:$C$6209,$C5597,$Y$10:$Y$6209))</f>
        <v>19.337499999999999</v>
      </c>
      <c r="AA5597" s="29">
        <f t="shared" si="262"/>
        <v>-1.0563380281690127E-2</v>
      </c>
    </row>
    <row r="5598" spans="1:27" hidden="1" x14ac:dyDescent="0.3">
      <c r="A5598" s="8" t="s">
        <v>17</v>
      </c>
      <c r="B5598" s="8" t="s">
        <v>6645</v>
      </c>
      <c r="C5598" s="8" t="s">
        <v>6646</v>
      </c>
      <c r="D5598" s="8" t="s">
        <v>6647</v>
      </c>
      <c r="E5598" s="8" t="s">
        <v>6648</v>
      </c>
      <c r="F5598" s="29">
        <v>0.28999999999999998</v>
      </c>
      <c r="G5598" s="29">
        <v>0</v>
      </c>
      <c r="H5598" s="30">
        <v>13.108499999999999</v>
      </c>
      <c r="I5598" s="30">
        <v>1.3408</v>
      </c>
      <c r="J5598" s="14">
        <v>61</v>
      </c>
      <c r="K5598" s="14">
        <v>15</v>
      </c>
      <c r="L5598" s="12">
        <v>0.1023</v>
      </c>
      <c r="M5598" s="7">
        <v>1.5120132100000001</v>
      </c>
      <c r="N5598" s="31">
        <v>0.8</v>
      </c>
      <c r="O5598" s="14">
        <f>IFERROR(VLOOKUP($C5598,'site totals'!$J$2:$K$607,2,FALSE),1)</f>
        <v>58.585599999999999</v>
      </c>
      <c r="P5598" s="32" t="s">
        <v>22</v>
      </c>
      <c r="Q5598" s="12">
        <v>0.4709040941</v>
      </c>
      <c r="R5598" s="29">
        <v>0.28999999999999998</v>
      </c>
      <c r="S5598" s="2">
        <f>IF($A5598="site","",VLOOKUP($P5598,margin_ranges!$A$5:$D$10,4,FALSE)/100)</f>
        <v>0.29749999999999999</v>
      </c>
      <c r="T5598" s="6">
        <f>IF(A5598="placement",$J5598*MIN($Q5598,$S5598),"")</f>
        <v>18.147500000000001</v>
      </c>
      <c r="U5598" s="6">
        <f>IF($A5598="placement",T5598,SUMIF($C$10:$C$6209,$C5598,$T$10:$T$6209))</f>
        <v>18.147500000000001</v>
      </c>
      <c r="V5598" s="34">
        <f t="shared" si="263"/>
        <v>-1.0563380281690016E-2</v>
      </c>
      <c r="W5598" s="24"/>
      <c r="X5598" s="2" t="str">
        <f>IFERROR(MIN(VLOOKUP($W5598,margin_ranges!$A$5:$D$10,4,FALSE),$Q5598*100)/100,"")</f>
        <v/>
      </c>
      <c r="Y5598" s="6">
        <f t="shared" si="261"/>
        <v>18.147500000000001</v>
      </c>
      <c r="Z5598" s="6">
        <f>IF($A5598="placement",Y5598,SUMIF($C$10:$C$6209,$C5598,$Y$10:$Y$6209))</f>
        <v>18.147500000000001</v>
      </c>
      <c r="AA5598" s="29">
        <f t="shared" si="262"/>
        <v>-1.0563380281690016E-2</v>
      </c>
    </row>
    <row r="5599" spans="1:27" x14ac:dyDescent="0.3">
      <c r="A5599" s="16" t="s">
        <v>33</v>
      </c>
      <c r="B5599" s="16" t="s">
        <v>6645</v>
      </c>
      <c r="C5599" s="16" t="s">
        <v>6646</v>
      </c>
      <c r="D5599" s="8" t="s">
        <v>34</v>
      </c>
      <c r="E5599" s="16"/>
      <c r="F5599" s="17">
        <v>0.28999999999999998</v>
      </c>
      <c r="G5599" s="17">
        <v>0</v>
      </c>
      <c r="H5599" s="36">
        <v>23.787099999999999</v>
      </c>
      <c r="I5599" s="36">
        <v>2.2502</v>
      </c>
      <c r="J5599" s="22">
        <v>126</v>
      </c>
      <c r="K5599" s="22">
        <v>31</v>
      </c>
      <c r="L5599" s="18">
        <v>9.4600000000000004E-2</v>
      </c>
      <c r="M5599" s="19">
        <v>1.8596832000000001</v>
      </c>
      <c r="N5599" s="20">
        <v>1.0829059999999999</v>
      </c>
      <c r="O5599" s="22">
        <f>IFERROR(VLOOKUP($C5599,'site totals'!$J$2:$K$607,2,FALSE),1)</f>
        <v>58.585599999999999</v>
      </c>
      <c r="P5599" s="21"/>
      <c r="Q5599" s="18">
        <v>0.41769329459999999</v>
      </c>
      <c r="R5599" s="17">
        <v>0.28999999999999998</v>
      </c>
      <c r="S5599" s="18" t="str">
        <f>IF($A5599="site","",VLOOKUP($P5599,margin_ranges!$A$5:$D$10,4,FALSE)/100)</f>
        <v/>
      </c>
      <c r="T5599" s="22" t="str">
        <f>IF(A5599="placement",$J5599*MIN($Q5599,$S5599),"")</f>
        <v/>
      </c>
      <c r="U5599" s="22">
        <f>IF($A5599="placement",T5599,SUMIF($C$10:$C$6209,$C5599,$T$10:$T$6209))</f>
        <v>37.484999999999999</v>
      </c>
      <c r="V5599" s="37">
        <f t="shared" si="263"/>
        <v>-1.0563380281690016E-2</v>
      </c>
      <c r="W5599" s="38"/>
      <c r="X5599" s="18" t="str">
        <f>IFERROR(MIN(VLOOKUP($W5599,margin_ranges!$A$5:$D$10,4,FALSE),$Q5599*100)/100,"")</f>
        <v/>
      </c>
      <c r="Y5599" s="6" t="str">
        <f t="shared" si="261"/>
        <v/>
      </c>
      <c r="Z5599" s="6">
        <f>IF($A5599="placement",Y5599,SUMIF($C$10:$C$6209,$C5599,$Y$10:$Y$6209))</f>
        <v>37.484999999999999</v>
      </c>
      <c r="AA5599" s="17">
        <f t="shared" si="262"/>
        <v>-1.0563380281690016E-2</v>
      </c>
    </row>
    <row r="5600" spans="1:27" hidden="1" x14ac:dyDescent="0.3">
      <c r="A5600" s="8" t="s">
        <v>17</v>
      </c>
      <c r="B5600" s="8" t="s">
        <v>3651</v>
      </c>
      <c r="C5600" s="8" t="s">
        <v>3652</v>
      </c>
      <c r="D5600" s="33" t="s">
        <v>3655</v>
      </c>
      <c r="E5600" s="8" t="s">
        <v>3656</v>
      </c>
      <c r="F5600" s="29">
        <v>0.19999999999999901</v>
      </c>
      <c r="G5600" s="29">
        <v>1</v>
      </c>
      <c r="H5600" s="30">
        <v>59.613999999999997</v>
      </c>
      <c r="I5600" s="30">
        <v>7.2224000000000004</v>
      </c>
      <c r="J5600" s="14">
        <v>113</v>
      </c>
      <c r="K5600" s="14">
        <v>22</v>
      </c>
      <c r="L5600" s="12">
        <v>0.1212</v>
      </c>
      <c r="M5600" s="7">
        <v>0.51982238000000003</v>
      </c>
      <c r="N5600" s="31">
        <v>0.4</v>
      </c>
      <c r="O5600" s="14">
        <f>IFERROR(VLOOKUP($C5600,'site totals'!$J$2:$K$607,2,FALSE),1)</f>
        <v>57.474899999999998</v>
      </c>
      <c r="P5600" s="32" t="s">
        <v>94</v>
      </c>
      <c r="Q5600" s="12">
        <v>0.23050638500000001</v>
      </c>
      <c r="R5600" s="29">
        <v>0.2</v>
      </c>
      <c r="S5600" s="2">
        <f>IF($A5600="site","",VLOOKUP($P5600,margin_ranges!$A$5:$D$10,4,FALSE)/100)</f>
        <v>0.19750000000000001</v>
      </c>
      <c r="T5600" s="6">
        <f>IF(A5600="placement",$J5600*MIN($Q5600,$S5600),"")</f>
        <v>22.317500000000003</v>
      </c>
      <c r="U5600" s="6">
        <f>IF($A5600="placement",T5600,SUMIF($C$10:$C$6209,$C5600,$T$10:$T$6209))</f>
        <v>22.317500000000003</v>
      </c>
      <c r="V5600" s="34">
        <f t="shared" si="263"/>
        <v>3.1250000000000444E-3</v>
      </c>
      <c r="W5600" s="24"/>
      <c r="X5600" s="2" t="str">
        <f>IFERROR(MIN(VLOOKUP($W5600,margin_ranges!$A$5:$D$10,4,FALSE),$Q5600*100)/100,"")</f>
        <v/>
      </c>
      <c r="Y5600" s="6">
        <f t="shared" ref="Y5600:Y5663" si="264">IF(A5600="placement",IF($X5600="",$T5600,$J5600*MIN($Q5600,$X5600)),"")</f>
        <v>22.317500000000003</v>
      </c>
      <c r="Z5600" s="6">
        <f>IF($A5600="placement",Y5600,SUMIF($C$10:$C$6209,$C5600,$Y$10:$Y$6209))</f>
        <v>22.317500000000003</v>
      </c>
      <c r="AA5600" s="17">
        <f t="shared" ref="AA5600:AA5663" si="265">($J5600-$Z5600)/($J5600*(1-$R5600))-1</f>
        <v>3.1250000000000444E-3</v>
      </c>
    </row>
    <row r="5601" spans="1:27" hidden="1" x14ac:dyDescent="0.3">
      <c r="A5601" s="8" t="s">
        <v>17</v>
      </c>
      <c r="B5601" s="8" t="s">
        <v>3651</v>
      </c>
      <c r="C5601" s="8" t="s">
        <v>3652</v>
      </c>
      <c r="D5601" s="8" t="s">
        <v>3653</v>
      </c>
      <c r="E5601" s="8" t="s">
        <v>3654</v>
      </c>
      <c r="F5601" s="29">
        <v>0.29999999999999899</v>
      </c>
      <c r="G5601" s="29">
        <v>0</v>
      </c>
      <c r="H5601" s="30">
        <v>5.0152999999999999</v>
      </c>
      <c r="I5601" s="30">
        <v>0.57609999999999995</v>
      </c>
      <c r="J5601" s="14">
        <v>11</v>
      </c>
      <c r="K5601" s="14">
        <v>3</v>
      </c>
      <c r="L5601" s="12">
        <v>0.1149</v>
      </c>
      <c r="M5601" s="7">
        <v>0.60923629999999995</v>
      </c>
      <c r="N5601" s="31">
        <v>0.4</v>
      </c>
      <c r="O5601" s="14">
        <f>IFERROR(VLOOKUP($C5601,'site totals'!$J$2:$K$607,2,FALSE),1)</f>
        <v>57.474899999999998</v>
      </c>
      <c r="P5601" s="32" t="s">
        <v>91</v>
      </c>
      <c r="Q5601" s="12">
        <v>0.34344030440000001</v>
      </c>
      <c r="R5601" s="29">
        <v>0.3</v>
      </c>
      <c r="S5601" s="2">
        <f>IF($A5601="site","",VLOOKUP($P5601,margin_ranges!$A$5:$D$10,4,FALSE)/100)</f>
        <v>0.29749999999999999</v>
      </c>
      <c r="T5601" s="6">
        <f>IF(A5601="placement",$J5601*MIN($Q5601,$S5601),"")</f>
        <v>3.2725</v>
      </c>
      <c r="U5601" s="6">
        <f>IF($A5601="placement",T5601,SUMIF($C$10:$C$6209,$C5601,$T$10:$T$6209))</f>
        <v>3.2725</v>
      </c>
      <c r="V5601" s="34">
        <f t="shared" si="263"/>
        <v>3.5714285714285587E-3</v>
      </c>
      <c r="W5601" s="24"/>
      <c r="X5601" s="2" t="str">
        <f>IFERROR(MIN(VLOOKUP($W5601,margin_ranges!$A$5:$D$10,4,FALSE),$Q5601*100)/100,"")</f>
        <v/>
      </c>
      <c r="Y5601" s="6">
        <f t="shared" si="264"/>
        <v>3.2725</v>
      </c>
      <c r="Z5601" s="6">
        <f>IF($A5601="placement",Y5601,SUMIF($C$10:$C$6209,$C5601,$Y$10:$Y$6209))</f>
        <v>3.2725</v>
      </c>
      <c r="AA5601" s="29">
        <f t="shared" si="265"/>
        <v>3.5714285714285587E-3</v>
      </c>
    </row>
    <row r="5602" spans="1:27" x14ac:dyDescent="0.3">
      <c r="A5602" s="16" t="s">
        <v>33</v>
      </c>
      <c r="B5602" s="16" t="s">
        <v>3651</v>
      </c>
      <c r="C5602" s="16" t="s">
        <v>3652</v>
      </c>
      <c r="D5602" s="8" t="s">
        <v>34</v>
      </c>
      <c r="E5602" s="16"/>
      <c r="F5602" s="17">
        <v>0.208549993127434</v>
      </c>
      <c r="G5602" s="17">
        <v>0.91450007</v>
      </c>
      <c r="H5602" s="36">
        <v>64.629300000000001</v>
      </c>
      <c r="I5602" s="36">
        <v>7.7984999999999998</v>
      </c>
      <c r="J5602" s="22">
        <v>123</v>
      </c>
      <c r="K5602" s="22">
        <v>25</v>
      </c>
      <c r="L5602" s="18">
        <v>0.1207</v>
      </c>
      <c r="M5602" s="19">
        <v>0.52642816000000003</v>
      </c>
      <c r="N5602" s="20">
        <v>0.4</v>
      </c>
      <c r="O5602" s="22">
        <f>IFERROR(VLOOKUP($C5602,'site totals'!$J$2:$K$607,2,FALSE),1)</f>
        <v>57.474899999999998</v>
      </c>
      <c r="P5602" s="21"/>
      <c r="Q5602" s="18">
        <v>0.2401622273</v>
      </c>
      <c r="R5602" s="17">
        <v>0.20849999999999999</v>
      </c>
      <c r="S5602" s="18" t="str">
        <f>IF($A5602="site","",VLOOKUP($P5602,margin_ranges!$A$5:$D$10,4,FALSE)/100)</f>
        <v/>
      </c>
      <c r="T5602" s="22" t="str">
        <f>IF(A5602="placement",$J5602*MIN($Q5602,$S5602),"")</f>
        <v/>
      </c>
      <c r="U5602" s="22">
        <f>IF($A5602="placement",T5602,SUMIF($C$10:$C$6209,$C5602,$T$10:$T$6209))</f>
        <v>25.590000000000003</v>
      </c>
      <c r="V5602" s="37">
        <f t="shared" si="263"/>
        <v>5.7008150624771048E-4</v>
      </c>
      <c r="W5602" s="38"/>
      <c r="X5602" s="18" t="str">
        <f>IFERROR(MIN(VLOOKUP($W5602,margin_ranges!$A$5:$D$10,4,FALSE),$Q5602*100)/100,"")</f>
        <v/>
      </c>
      <c r="Y5602" s="6" t="str">
        <f t="shared" si="264"/>
        <v/>
      </c>
      <c r="Z5602" s="6">
        <f>IF($A5602="placement",Y5602,SUMIF($C$10:$C$6209,$C5602,$Y$10:$Y$6209))</f>
        <v>25.590000000000003</v>
      </c>
      <c r="AA5602" s="17">
        <f t="shared" si="265"/>
        <v>5.7008150624771048E-4</v>
      </c>
    </row>
    <row r="5603" spans="1:27" hidden="1" x14ac:dyDescent="0.3">
      <c r="A5603" s="8" t="s">
        <v>17</v>
      </c>
      <c r="B5603" s="8" t="s">
        <v>4941</v>
      </c>
      <c r="C5603" s="8" t="s">
        <v>4942</v>
      </c>
      <c r="D5603" s="8" t="s">
        <v>4945</v>
      </c>
      <c r="E5603" s="8" t="s">
        <v>4946</v>
      </c>
      <c r="F5603" s="29">
        <v>0.228979579164693</v>
      </c>
      <c r="G5603" s="29">
        <v>1</v>
      </c>
      <c r="H5603" s="30">
        <v>98.3827</v>
      </c>
      <c r="I5603" s="30">
        <v>0.94610000000000005</v>
      </c>
      <c r="J5603" s="14">
        <v>55</v>
      </c>
      <c r="K5603" s="14">
        <v>13</v>
      </c>
      <c r="L5603" s="12">
        <v>9.5999999999999992E-3</v>
      </c>
      <c r="M5603" s="7">
        <v>1.9454737600000001</v>
      </c>
      <c r="N5603" s="31">
        <v>1.5</v>
      </c>
      <c r="O5603" s="14">
        <f>IFERROR(VLOOKUP($C5603,'site totals'!$J$2:$K$607,2,FALSE),1)</f>
        <v>57.252899999999997</v>
      </c>
      <c r="P5603" s="32" t="s">
        <v>22</v>
      </c>
      <c r="Q5603" s="12">
        <v>0.22897957920000001</v>
      </c>
      <c r="R5603" s="29">
        <v>0.27</v>
      </c>
      <c r="S5603" s="2">
        <f>IF($A5603="site","",VLOOKUP($P5603,margin_ranges!$A$5:$D$10,4,FALSE)/100)</f>
        <v>0.29749999999999999</v>
      </c>
      <c r="T5603" s="6">
        <f>IF(A5603="placement",$J5603*MIN($Q5603,$S5603),"")</f>
        <v>12.593876856</v>
      </c>
      <c r="U5603" s="6">
        <f>IF($A5603="placement",T5603,SUMIF($C$10:$C$6209,$C5603,$T$10:$T$6209))</f>
        <v>12.593876856</v>
      </c>
      <c r="V5603" s="34">
        <f t="shared" si="263"/>
        <v>5.6192357260274051E-2</v>
      </c>
      <c r="W5603" s="24"/>
      <c r="X5603" s="2" t="str">
        <f>IFERROR(MIN(VLOOKUP($W5603,margin_ranges!$A$5:$D$10,4,FALSE),$Q5603*100)/100,"")</f>
        <v/>
      </c>
      <c r="Y5603" s="6">
        <f t="shared" si="264"/>
        <v>12.593876856</v>
      </c>
      <c r="Z5603" s="6">
        <f>IF($A5603="placement",Y5603,SUMIF($C$10:$C$6209,$C5603,$Y$10:$Y$6209))</f>
        <v>12.593876856</v>
      </c>
      <c r="AA5603" s="29">
        <f t="shared" si="265"/>
        <v>5.6192357260274051E-2</v>
      </c>
    </row>
    <row r="5604" spans="1:27" hidden="1" x14ac:dyDescent="0.3">
      <c r="A5604" s="8" t="s">
        <v>17</v>
      </c>
      <c r="B5604" s="8" t="s">
        <v>4941</v>
      </c>
      <c r="C5604" s="8" t="s">
        <v>4942</v>
      </c>
      <c r="D5604" s="8" t="s">
        <v>4943</v>
      </c>
      <c r="E5604" s="8" t="s">
        <v>4944</v>
      </c>
      <c r="F5604" s="29">
        <v>0.27680077242886297</v>
      </c>
      <c r="G5604" s="29">
        <v>1</v>
      </c>
      <c r="H5604" s="30">
        <v>202.33160000000001</v>
      </c>
      <c r="I5604" s="30">
        <v>1.0843</v>
      </c>
      <c r="J5604" s="14">
        <v>67</v>
      </c>
      <c r="K5604" s="14">
        <v>17</v>
      </c>
      <c r="L5604" s="12">
        <v>5.4000000000000003E-3</v>
      </c>
      <c r="M5604" s="7">
        <v>2.07411726</v>
      </c>
      <c r="N5604" s="31">
        <v>1.5</v>
      </c>
      <c r="O5604" s="14">
        <f>IFERROR(VLOOKUP($C5604,'site totals'!$J$2:$K$607,2,FALSE),1)</f>
        <v>57.252899999999997</v>
      </c>
      <c r="P5604" s="32" t="s">
        <v>22</v>
      </c>
      <c r="Q5604" s="12">
        <v>0.27680077240000001</v>
      </c>
      <c r="R5604" s="29">
        <v>0.28999999999999998</v>
      </c>
      <c r="S5604" s="2">
        <f>IF($A5604="site","",VLOOKUP($P5604,margin_ranges!$A$5:$D$10,4,FALSE)/100)</f>
        <v>0.29749999999999999</v>
      </c>
      <c r="T5604" s="6">
        <f>IF(A5604="placement",$J5604*MIN($Q5604,$S5604),"")</f>
        <v>18.545651750800001</v>
      </c>
      <c r="U5604" s="6">
        <f>IF($A5604="placement",T5604,SUMIF($C$10:$C$6209,$C5604,$T$10:$T$6209))</f>
        <v>18.545651750800001</v>
      </c>
      <c r="V5604" s="34">
        <f t="shared" si="263"/>
        <v>1.8590461408450665E-2</v>
      </c>
      <c r="W5604" s="24"/>
      <c r="X5604" s="2" t="str">
        <f>IFERROR(MIN(VLOOKUP($W5604,margin_ranges!$A$5:$D$10,4,FALSE),$Q5604*100)/100,"")</f>
        <v/>
      </c>
      <c r="Y5604" s="6">
        <f t="shared" si="264"/>
        <v>18.545651750800001</v>
      </c>
      <c r="Z5604" s="6">
        <f>IF($A5604="placement",Y5604,SUMIF($C$10:$C$6209,$C5604,$Y$10:$Y$6209))</f>
        <v>18.545651750800001</v>
      </c>
      <c r="AA5604" s="29">
        <f t="shared" si="265"/>
        <v>1.8590461408450665E-2</v>
      </c>
    </row>
    <row r="5605" spans="1:27" x14ac:dyDescent="0.3">
      <c r="A5605" s="16" t="s">
        <v>33</v>
      </c>
      <c r="B5605" s="16" t="s">
        <v>4941</v>
      </c>
      <c r="C5605" s="16" t="s">
        <v>4942</v>
      </c>
      <c r="D5605" s="8" t="s">
        <v>34</v>
      </c>
      <c r="E5605" s="16"/>
      <c r="F5605" s="17">
        <v>0.255277898586796</v>
      </c>
      <c r="G5605" s="17">
        <v>1</v>
      </c>
      <c r="H5605" s="36">
        <v>300.71440000000001</v>
      </c>
      <c r="I5605" s="36">
        <v>2.0304000000000002</v>
      </c>
      <c r="J5605" s="22">
        <v>123</v>
      </c>
      <c r="K5605" s="22">
        <v>30</v>
      </c>
      <c r="L5605" s="18">
        <v>6.7999999999999996E-3</v>
      </c>
      <c r="M5605" s="19">
        <v>2.0141741400000002</v>
      </c>
      <c r="N5605" s="20">
        <v>1.5</v>
      </c>
      <c r="O5605" s="22">
        <f>IFERROR(VLOOKUP($C5605,'site totals'!$J$2:$K$607,2,FALSE),1)</f>
        <v>57.252899999999997</v>
      </c>
      <c r="P5605" s="21"/>
      <c r="Q5605" s="18">
        <v>0.2552778986</v>
      </c>
      <c r="R5605" s="17">
        <v>0.28100000000000003</v>
      </c>
      <c r="S5605" s="18" t="str">
        <f>IF($A5605="site","",VLOOKUP($P5605,margin_ranges!$A$5:$D$10,4,FALSE)/100)</f>
        <v/>
      </c>
      <c r="T5605" s="22" t="str">
        <f>IF(A5605="placement",$J5605*MIN($Q5605,$S5605),"")</f>
        <v/>
      </c>
      <c r="U5605" s="22">
        <f>IF($A5605="placement",T5605,SUMIF($C$10:$C$6209,$C5605,$T$10:$T$6209))</f>
        <v>31.139528606799999</v>
      </c>
      <c r="V5605" s="37">
        <f t="shared" si="263"/>
        <v>3.8710849454413943E-2</v>
      </c>
      <c r="W5605" s="38"/>
      <c r="X5605" s="18" t="str">
        <f>IFERROR(MIN(VLOOKUP($W5605,margin_ranges!$A$5:$D$10,4,FALSE),$Q5605*100)/100,"")</f>
        <v/>
      </c>
      <c r="Y5605" s="6" t="str">
        <f t="shared" si="264"/>
        <v/>
      </c>
      <c r="Z5605" s="6">
        <f>IF($A5605="placement",Y5605,SUMIF($C$10:$C$6209,$C5605,$Y$10:$Y$6209))</f>
        <v>31.139528606799999</v>
      </c>
      <c r="AA5605" s="17">
        <f t="shared" si="265"/>
        <v>3.8710849454413943E-2</v>
      </c>
    </row>
    <row r="5606" spans="1:27" hidden="1" x14ac:dyDescent="0.3">
      <c r="A5606" s="8" t="s">
        <v>17</v>
      </c>
      <c r="B5606" s="8" t="s">
        <v>11180</v>
      </c>
      <c r="C5606" s="8" t="s">
        <v>11181</v>
      </c>
      <c r="D5606" s="8" t="s">
        <v>11182</v>
      </c>
      <c r="E5606" s="8" t="s">
        <v>11183</v>
      </c>
      <c r="F5606" s="29">
        <v>0.34509979967316001</v>
      </c>
      <c r="G5606" s="29">
        <v>0</v>
      </c>
      <c r="H5606" s="30">
        <v>19.5078</v>
      </c>
      <c r="I5606" s="30">
        <v>3.2953999999999999</v>
      </c>
      <c r="J5606" s="14">
        <v>121</v>
      </c>
      <c r="K5606" s="14">
        <v>40</v>
      </c>
      <c r="L5606" s="12">
        <v>0.16889999999999999</v>
      </c>
      <c r="M5606" s="7">
        <v>1.2215601700000001</v>
      </c>
      <c r="N5606" s="31">
        <v>0.8</v>
      </c>
      <c r="O5606" s="14">
        <f>IFERROR(VLOOKUP($C5606,'site totals'!$J$2:$K$607,2,FALSE),1)</f>
        <v>56.357900000000001</v>
      </c>
      <c r="P5606" s="32" t="s">
        <v>22</v>
      </c>
      <c r="Q5606" s="12">
        <v>0.34509979969999999</v>
      </c>
      <c r="R5606" s="29">
        <v>0.37</v>
      </c>
      <c r="S5606" s="2">
        <f>IF($A5606="site","",VLOOKUP($P5606,margin_ranges!$A$5:$D$10,4,FALSE)/100)</f>
        <v>0.29749999999999999</v>
      </c>
      <c r="T5606" s="6">
        <f>IF(A5606="placement",$J5606*MIN($Q5606,$S5606),"")</f>
        <v>35.997499999999995</v>
      </c>
      <c r="U5606" s="6">
        <f>IF($A5606="placement",T5606,SUMIF($C$10:$C$6209,$C5606,$T$10:$T$6209))</f>
        <v>35.997499999999995</v>
      </c>
      <c r="V5606" s="34">
        <f t="shared" si="263"/>
        <v>0.11507936507936489</v>
      </c>
      <c r="W5606" s="24"/>
      <c r="X5606" s="2" t="str">
        <f>IFERROR(MIN(VLOOKUP($W5606,margin_ranges!$A$5:$D$10,4,FALSE),$Q5606*100)/100,"")</f>
        <v/>
      </c>
      <c r="Y5606" s="6">
        <f t="shared" si="264"/>
        <v>35.997499999999995</v>
      </c>
      <c r="Z5606" s="6">
        <f>IF($A5606="placement",Y5606,SUMIF($C$10:$C$6209,$C5606,$Y$10:$Y$6209))</f>
        <v>35.997499999999995</v>
      </c>
      <c r="AA5606" s="29">
        <f t="shared" si="265"/>
        <v>0.11507936507936489</v>
      </c>
    </row>
    <row r="5607" spans="1:27" x14ac:dyDescent="0.3">
      <c r="A5607" s="16" t="s">
        <v>33</v>
      </c>
      <c r="B5607" s="16" t="s">
        <v>11180</v>
      </c>
      <c r="C5607" s="16" t="s">
        <v>11181</v>
      </c>
      <c r="D5607" s="8" t="s">
        <v>34</v>
      </c>
      <c r="E5607" s="16"/>
      <c r="F5607" s="17">
        <v>0.34509979967316001</v>
      </c>
      <c r="G5607" s="17">
        <v>0</v>
      </c>
      <c r="H5607" s="36">
        <v>19.5078</v>
      </c>
      <c r="I5607" s="36">
        <v>3.2953999999999999</v>
      </c>
      <c r="J5607" s="22">
        <v>121</v>
      </c>
      <c r="K5607" s="22">
        <v>40</v>
      </c>
      <c r="L5607" s="18">
        <v>0.16889999999999999</v>
      </c>
      <c r="M5607" s="19">
        <v>1.2215601700000001</v>
      </c>
      <c r="N5607" s="20">
        <v>0.8</v>
      </c>
      <c r="O5607" s="22">
        <f>IFERROR(VLOOKUP($C5607,'site totals'!$J$2:$K$607,2,FALSE),1)</f>
        <v>56.357900000000001</v>
      </c>
      <c r="P5607" s="21"/>
      <c r="Q5607" s="18">
        <v>0.34509979969999999</v>
      </c>
      <c r="R5607" s="17">
        <v>0.37</v>
      </c>
      <c r="S5607" s="18" t="str">
        <f>IF($A5607="site","",VLOOKUP($P5607,margin_ranges!$A$5:$D$10,4,FALSE)/100)</f>
        <v/>
      </c>
      <c r="T5607" s="22" t="str">
        <f>IF(A5607="placement",$J5607*MIN($Q5607,$S5607),"")</f>
        <v/>
      </c>
      <c r="U5607" s="22">
        <f>IF($A5607="placement",T5607,SUMIF($C$10:$C$6209,$C5607,$T$10:$T$6209))</f>
        <v>35.997499999999995</v>
      </c>
      <c r="V5607" s="37">
        <f t="shared" ref="V5607:V5670" si="266">($J5607-$U5607)/($J5607*(1-$R5607))-1</f>
        <v>0.11507936507936489</v>
      </c>
      <c r="W5607" s="38"/>
      <c r="X5607" s="18" t="str">
        <f>IFERROR(MIN(VLOOKUP($W5607,margin_ranges!$A$5:$D$10,4,FALSE),$Q5607*100)/100,"")</f>
        <v/>
      </c>
      <c r="Y5607" s="6" t="str">
        <f t="shared" si="264"/>
        <v/>
      </c>
      <c r="Z5607" s="6">
        <f>IF($A5607="placement",Y5607,SUMIF($C$10:$C$6209,$C5607,$Y$10:$Y$6209))</f>
        <v>35.997499999999995</v>
      </c>
      <c r="AA5607" s="17">
        <f t="shared" si="265"/>
        <v>0.11507936507936489</v>
      </c>
    </row>
    <row r="5608" spans="1:27" hidden="1" x14ac:dyDescent="0.3">
      <c r="A5608" s="8" t="s">
        <v>17</v>
      </c>
      <c r="B5608" s="8" t="s">
        <v>10663</v>
      </c>
      <c r="C5608" s="8" t="s">
        <v>10664</v>
      </c>
      <c r="D5608" s="8" t="s">
        <v>10665</v>
      </c>
      <c r="E5608" s="8" t="s">
        <v>10666</v>
      </c>
      <c r="F5608" s="29">
        <v>0.29339888586355101</v>
      </c>
      <c r="G5608" s="29">
        <v>0</v>
      </c>
      <c r="H5608" s="30">
        <v>11.319900000000001</v>
      </c>
      <c r="I5608" s="30">
        <v>2.6229</v>
      </c>
      <c r="J5608" s="14">
        <v>111</v>
      </c>
      <c r="K5608" s="14">
        <v>33</v>
      </c>
      <c r="L5608" s="12">
        <v>0.23169999999999999</v>
      </c>
      <c r="M5608" s="7">
        <v>1.41522562</v>
      </c>
      <c r="N5608" s="31">
        <v>1</v>
      </c>
      <c r="O5608" s="14">
        <f>IFERROR(VLOOKUP($C5608,'site totals'!$J$2:$K$607,2,FALSE),1)</f>
        <v>55.369799999999998</v>
      </c>
      <c r="P5608" s="32" t="s">
        <v>22</v>
      </c>
      <c r="Q5608" s="12">
        <v>0.29339888590000002</v>
      </c>
      <c r="R5608" s="29">
        <v>0.34</v>
      </c>
      <c r="S5608" s="2">
        <f>IF($A5608="site","",VLOOKUP($P5608,margin_ranges!$A$5:$D$10,4,FALSE)/100)</f>
        <v>0.29749999999999999</v>
      </c>
      <c r="T5608" s="6">
        <f>IF(A5608="placement",$J5608*MIN($Q5608,$S5608),"")</f>
        <v>32.567276334900001</v>
      </c>
      <c r="U5608" s="6">
        <f>IF($A5608="placement",T5608,SUMIF($C$10:$C$6209,$C5608,$T$10:$T$6209))</f>
        <v>32.567276334900001</v>
      </c>
      <c r="V5608" s="34">
        <f t="shared" si="266"/>
        <v>7.0607748636363654E-2</v>
      </c>
      <c r="W5608" s="24"/>
      <c r="X5608" s="2" t="str">
        <f>IFERROR(MIN(VLOOKUP($W5608,margin_ranges!$A$5:$D$10,4,FALSE),$Q5608*100)/100,"")</f>
        <v/>
      </c>
      <c r="Y5608" s="6">
        <f t="shared" si="264"/>
        <v>32.567276334900001</v>
      </c>
      <c r="Z5608" s="6">
        <f>IF($A5608="placement",Y5608,SUMIF($C$10:$C$6209,$C5608,$Y$10:$Y$6209))</f>
        <v>32.567276334900001</v>
      </c>
      <c r="AA5608" s="29">
        <f t="shared" si="265"/>
        <v>7.0607748636363654E-2</v>
      </c>
    </row>
    <row r="5609" spans="1:27" x14ac:dyDescent="0.3">
      <c r="A5609" s="16" t="s">
        <v>33</v>
      </c>
      <c r="B5609" s="16" t="s">
        <v>10663</v>
      </c>
      <c r="C5609" s="16" t="s">
        <v>10664</v>
      </c>
      <c r="D5609" s="8" t="s">
        <v>34</v>
      </c>
      <c r="E5609" s="16"/>
      <c r="F5609" s="17">
        <v>0.33059825708238</v>
      </c>
      <c r="G5609" s="17">
        <v>0</v>
      </c>
      <c r="H5609" s="36">
        <v>20.239599999999999</v>
      </c>
      <c r="I5609" s="36">
        <v>3.4411</v>
      </c>
      <c r="J5609" s="22">
        <v>119</v>
      </c>
      <c r="K5609" s="22">
        <v>35</v>
      </c>
      <c r="L5609" s="18">
        <v>0.17</v>
      </c>
      <c r="M5609" s="19">
        <v>1.14934717</v>
      </c>
      <c r="N5609" s="20">
        <v>0.76937500000000003</v>
      </c>
      <c r="O5609" s="22">
        <f>IFERROR(VLOOKUP($C5609,'site totals'!$J$2:$K$607,2,FALSE),1)</f>
        <v>55.369799999999998</v>
      </c>
      <c r="P5609" s="21"/>
      <c r="Q5609" s="18">
        <v>0.33059825710000001</v>
      </c>
      <c r="R5609" s="17">
        <v>0.34060000000000001</v>
      </c>
      <c r="S5609" s="18" t="str">
        <f>IF($A5609="site","",VLOOKUP($P5609,margin_ranges!$A$5:$D$10,4,FALSE)/100)</f>
        <v/>
      </c>
      <c r="T5609" s="22" t="str">
        <f>IF(A5609="placement",$J5609*MIN($Q5609,$S5609),"")</f>
        <v/>
      </c>
      <c r="U5609" s="22">
        <f>IF($A5609="placement",T5609,SUMIF($C$10:$C$6209,$C5609,$T$10:$T$6209))</f>
        <v>32.567276334900001</v>
      </c>
      <c r="V5609" s="37">
        <f t="shared" si="266"/>
        <v>0.1014944024119202</v>
      </c>
      <c r="W5609" s="38"/>
      <c r="X5609" s="18" t="str">
        <f>IFERROR(MIN(VLOOKUP($W5609,margin_ranges!$A$5:$D$10,4,FALSE),$Q5609*100)/100,"")</f>
        <v/>
      </c>
      <c r="Y5609" s="6" t="str">
        <f t="shared" si="264"/>
        <v/>
      </c>
      <c r="Z5609" s="6">
        <f>IF($A5609="placement",Y5609,SUMIF($C$10:$C$6209,$C5609,$Y$10:$Y$6209))</f>
        <v>32.567276334900001</v>
      </c>
      <c r="AA5609" s="17">
        <f t="shared" si="265"/>
        <v>0.1014944024119202</v>
      </c>
    </row>
    <row r="5610" spans="1:27" hidden="1" x14ac:dyDescent="0.3">
      <c r="A5610" s="8" t="s">
        <v>17</v>
      </c>
      <c r="B5610" s="8" t="s">
        <v>10403</v>
      </c>
      <c r="C5610" s="8" t="s">
        <v>10404</v>
      </c>
      <c r="D5610" s="33" t="s">
        <v>10405</v>
      </c>
      <c r="E5610" s="8" t="s">
        <v>10406</v>
      </c>
      <c r="F5610" s="29">
        <v>0.28999999999999998</v>
      </c>
      <c r="G5610" s="29">
        <v>0</v>
      </c>
      <c r="H5610" s="30">
        <v>1.0749</v>
      </c>
      <c r="I5610" s="30">
        <v>0.4768</v>
      </c>
      <c r="J5610" s="14">
        <v>9</v>
      </c>
      <c r="K5610" s="14">
        <v>2</v>
      </c>
      <c r="L5610" s="12">
        <v>0.44359999999999999</v>
      </c>
      <c r="M5610" s="7">
        <v>0.60656180000000004</v>
      </c>
      <c r="N5610" s="31">
        <v>0.01</v>
      </c>
      <c r="O5610" s="14">
        <f>IFERROR(VLOOKUP($C5610,'site totals'!$J$2:$K$607,2,FALSE),1)</f>
        <v>54.247199999999999</v>
      </c>
      <c r="P5610" s="32" t="s">
        <v>22</v>
      </c>
      <c r="Q5610" s="12">
        <v>0.9835136337</v>
      </c>
      <c r="R5610" s="29">
        <v>0.28999999999999998</v>
      </c>
      <c r="S5610" s="2">
        <f>IF($A5610="site","",VLOOKUP($P5610,margin_ranges!$A$5:$D$10,4,FALSE)/100)</f>
        <v>0.29749999999999999</v>
      </c>
      <c r="T5610" s="6">
        <f>IF(A5610="placement",$J5610*MIN($Q5610,$S5610),"")</f>
        <v>2.6774999999999998</v>
      </c>
      <c r="U5610" s="6">
        <f>IF($A5610="placement",T5610,SUMIF($C$10:$C$6209,$C5610,$T$10:$T$6209))</f>
        <v>2.6774999999999998</v>
      </c>
      <c r="V5610" s="34">
        <f t="shared" si="266"/>
        <v>-1.0563380281690127E-2</v>
      </c>
      <c r="W5610" s="24"/>
      <c r="X5610" s="2" t="str">
        <f>IFERROR(MIN(VLOOKUP($W5610,margin_ranges!$A$5:$D$10,4,FALSE),$Q5610*100)/100,"")</f>
        <v/>
      </c>
      <c r="Y5610" s="6">
        <f t="shared" si="264"/>
        <v>2.6774999999999998</v>
      </c>
      <c r="Z5610" s="6">
        <f>IF($A5610="placement",Y5610,SUMIF($C$10:$C$6209,$C5610,$Y$10:$Y$6209))</f>
        <v>2.6774999999999998</v>
      </c>
      <c r="AA5610" s="29">
        <f t="shared" si="265"/>
        <v>-1.0563380281690127E-2</v>
      </c>
    </row>
    <row r="5611" spans="1:27" hidden="1" x14ac:dyDescent="0.3">
      <c r="A5611" s="8" t="s">
        <v>17</v>
      </c>
      <c r="B5611" s="8" t="s">
        <v>10403</v>
      </c>
      <c r="C5611" s="8" t="s">
        <v>10404</v>
      </c>
      <c r="D5611" s="8" t="s">
        <v>10413</v>
      </c>
      <c r="E5611" s="8" t="s">
        <v>10414</v>
      </c>
      <c r="F5611" s="29">
        <v>0.28999999999999998</v>
      </c>
      <c r="G5611" s="29">
        <v>0</v>
      </c>
      <c r="H5611" s="30">
        <v>1.1843999999999999</v>
      </c>
      <c r="I5611" s="30">
        <v>0.62719999999999998</v>
      </c>
      <c r="J5611" s="14">
        <v>11</v>
      </c>
      <c r="K5611" s="14">
        <v>3</v>
      </c>
      <c r="L5611" s="12">
        <v>0.52959999999999996</v>
      </c>
      <c r="M5611" s="7">
        <v>0.57533310999999998</v>
      </c>
      <c r="N5611" s="31">
        <v>0.01</v>
      </c>
      <c r="O5611" s="14">
        <f>IFERROR(VLOOKUP($C5611,'site totals'!$J$2:$K$607,2,FALSE),1)</f>
        <v>54.247199999999999</v>
      </c>
      <c r="P5611" s="32" t="s">
        <v>22</v>
      </c>
      <c r="Q5611" s="12">
        <v>0.98261876479999999</v>
      </c>
      <c r="R5611" s="29">
        <v>0.28999999999999998</v>
      </c>
      <c r="S5611" s="2">
        <f>IF($A5611="site","",VLOOKUP($P5611,margin_ranges!$A$5:$D$10,4,FALSE)/100)</f>
        <v>0.29749999999999999</v>
      </c>
      <c r="T5611" s="6">
        <f>IF(A5611="placement",$J5611*MIN($Q5611,$S5611),"")</f>
        <v>3.2725</v>
      </c>
      <c r="U5611" s="6">
        <f>IF($A5611="placement",T5611,SUMIF($C$10:$C$6209,$C5611,$T$10:$T$6209))</f>
        <v>3.2725</v>
      </c>
      <c r="V5611" s="34">
        <f t="shared" si="266"/>
        <v>-1.0563380281690127E-2</v>
      </c>
      <c r="W5611" s="24"/>
      <c r="X5611" s="2" t="str">
        <f>IFERROR(MIN(VLOOKUP($W5611,margin_ranges!$A$5:$D$10,4,FALSE),$Q5611*100)/100,"")</f>
        <v/>
      </c>
      <c r="Y5611" s="6">
        <f t="shared" si="264"/>
        <v>3.2725</v>
      </c>
      <c r="Z5611" s="6">
        <f>IF($A5611="placement",Y5611,SUMIF($C$10:$C$6209,$C5611,$Y$10:$Y$6209))</f>
        <v>3.2725</v>
      </c>
      <c r="AA5611" s="29">
        <f t="shared" si="265"/>
        <v>-1.0563380281690127E-2</v>
      </c>
    </row>
    <row r="5612" spans="1:27" hidden="1" x14ac:dyDescent="0.3">
      <c r="A5612" s="8" t="s">
        <v>17</v>
      </c>
      <c r="B5612" s="8" t="s">
        <v>10403</v>
      </c>
      <c r="C5612" s="8" t="s">
        <v>10404</v>
      </c>
      <c r="D5612" s="8" t="s">
        <v>10407</v>
      </c>
      <c r="E5612" s="8" t="s">
        <v>10408</v>
      </c>
      <c r="F5612" s="29">
        <v>0.28999999999999998</v>
      </c>
      <c r="G5612" s="29">
        <v>0</v>
      </c>
      <c r="H5612" s="30">
        <v>2.6105</v>
      </c>
      <c r="I5612" s="30">
        <v>0.99509999999999998</v>
      </c>
      <c r="J5612" s="14">
        <v>45</v>
      </c>
      <c r="K5612" s="14">
        <v>11</v>
      </c>
      <c r="L5612" s="12">
        <v>0.38119999999999998</v>
      </c>
      <c r="M5612" s="7">
        <v>1.5073720500000001</v>
      </c>
      <c r="N5612" s="31">
        <v>1</v>
      </c>
      <c r="O5612" s="14">
        <f>IFERROR(VLOOKUP($C5612,'site totals'!$J$2:$K$607,2,FALSE),1)</f>
        <v>54.247199999999999</v>
      </c>
      <c r="P5612" s="32" t="s">
        <v>22</v>
      </c>
      <c r="Q5612" s="12">
        <v>0.33659377499999998</v>
      </c>
      <c r="R5612" s="29">
        <v>0.28999999999999998</v>
      </c>
      <c r="S5612" s="2">
        <f>IF($A5612="site","",VLOOKUP($P5612,margin_ranges!$A$5:$D$10,4,FALSE)/100)</f>
        <v>0.29749999999999999</v>
      </c>
      <c r="T5612" s="6">
        <f>IF(A5612="placement",$J5612*MIN($Q5612,$S5612),"")</f>
        <v>13.387499999999999</v>
      </c>
      <c r="U5612" s="6">
        <f>IF($A5612="placement",T5612,SUMIF($C$10:$C$6209,$C5612,$T$10:$T$6209))</f>
        <v>13.387499999999999</v>
      </c>
      <c r="V5612" s="34">
        <f t="shared" si="266"/>
        <v>-1.0563380281690127E-2</v>
      </c>
      <c r="W5612" s="24"/>
      <c r="X5612" s="2" t="str">
        <f>IFERROR(MIN(VLOOKUP($W5612,margin_ranges!$A$5:$D$10,4,FALSE),$Q5612*100)/100,"")</f>
        <v/>
      </c>
      <c r="Y5612" s="6">
        <f t="shared" si="264"/>
        <v>13.387499999999999</v>
      </c>
      <c r="Z5612" s="6">
        <f>IF($A5612="placement",Y5612,SUMIF($C$10:$C$6209,$C5612,$Y$10:$Y$6209))</f>
        <v>13.387499999999999</v>
      </c>
      <c r="AA5612" s="29">
        <f t="shared" si="265"/>
        <v>-1.0563380281690127E-2</v>
      </c>
    </row>
    <row r="5613" spans="1:27" hidden="1" x14ac:dyDescent="0.3">
      <c r="A5613" s="8" t="s">
        <v>17</v>
      </c>
      <c r="B5613" s="8" t="s">
        <v>10403</v>
      </c>
      <c r="C5613" s="8" t="s">
        <v>10404</v>
      </c>
      <c r="D5613" s="8" t="s">
        <v>10411</v>
      </c>
      <c r="E5613" s="8" t="s">
        <v>10412</v>
      </c>
      <c r="F5613" s="29">
        <v>0.28999999999999898</v>
      </c>
      <c r="G5613" s="29">
        <v>0</v>
      </c>
      <c r="H5613" s="30">
        <v>1.4774</v>
      </c>
      <c r="I5613" s="30">
        <v>0.47699999999999998</v>
      </c>
      <c r="J5613" s="14">
        <v>14</v>
      </c>
      <c r="K5613" s="14">
        <v>4</v>
      </c>
      <c r="L5613" s="12">
        <v>0.32290000000000002</v>
      </c>
      <c r="M5613" s="7">
        <v>0.99293202000000003</v>
      </c>
      <c r="N5613" s="31">
        <v>0.5</v>
      </c>
      <c r="O5613" s="14">
        <f>IFERROR(VLOOKUP($C5613,'site totals'!$J$2:$K$607,2,FALSE),1)</f>
        <v>54.247199999999999</v>
      </c>
      <c r="P5613" s="32" t="s">
        <v>22</v>
      </c>
      <c r="Q5613" s="12">
        <v>0.49644085180000003</v>
      </c>
      <c r="R5613" s="29">
        <v>0.28999999999999998</v>
      </c>
      <c r="S5613" s="2">
        <f>IF($A5613="site","",VLOOKUP($P5613,margin_ranges!$A$5:$D$10,4,FALSE)/100)</f>
        <v>0.29749999999999999</v>
      </c>
      <c r="T5613" s="6">
        <f>IF(A5613="placement",$J5613*MIN($Q5613,$S5613),"")</f>
        <v>4.165</v>
      </c>
      <c r="U5613" s="6">
        <f>IF($A5613="placement",T5613,SUMIF($C$10:$C$6209,$C5613,$T$10:$T$6209))</f>
        <v>4.165</v>
      </c>
      <c r="V5613" s="34">
        <f t="shared" si="266"/>
        <v>-1.0563380281690016E-2</v>
      </c>
      <c r="W5613" s="24"/>
      <c r="X5613" s="2" t="str">
        <f>IFERROR(MIN(VLOOKUP($W5613,margin_ranges!$A$5:$D$10,4,FALSE),$Q5613*100)/100,"")</f>
        <v/>
      </c>
      <c r="Y5613" s="6">
        <f t="shared" si="264"/>
        <v>4.165</v>
      </c>
      <c r="Z5613" s="6">
        <f>IF($A5613="placement",Y5613,SUMIF($C$10:$C$6209,$C5613,$Y$10:$Y$6209))</f>
        <v>4.165</v>
      </c>
      <c r="AA5613" s="29">
        <f t="shared" si="265"/>
        <v>-1.0563380281690016E-2</v>
      </c>
    </row>
    <row r="5614" spans="1:27" hidden="1" x14ac:dyDescent="0.3">
      <c r="A5614" s="8" t="s">
        <v>17</v>
      </c>
      <c r="B5614" s="8" t="s">
        <v>10403</v>
      </c>
      <c r="C5614" s="8" t="s">
        <v>10404</v>
      </c>
      <c r="D5614" s="8" t="s">
        <v>10409</v>
      </c>
      <c r="E5614" s="8" t="s">
        <v>10410</v>
      </c>
      <c r="F5614" s="29">
        <v>0.22973556183301899</v>
      </c>
      <c r="G5614" s="29">
        <v>0</v>
      </c>
      <c r="H5614" s="30">
        <v>2.6671999999999998</v>
      </c>
      <c r="I5614" s="30">
        <v>0.56089999999999995</v>
      </c>
      <c r="J5614" s="14">
        <v>33</v>
      </c>
      <c r="K5614" s="14">
        <v>8</v>
      </c>
      <c r="L5614" s="12">
        <v>0.21029999999999999</v>
      </c>
      <c r="M5614" s="7">
        <v>1.9473831699999999</v>
      </c>
      <c r="N5614" s="31">
        <v>1.5</v>
      </c>
      <c r="O5614" s="14">
        <f>IFERROR(VLOOKUP($C5614,'site totals'!$J$2:$K$607,2,FALSE),1)</f>
        <v>54.247199999999999</v>
      </c>
      <c r="P5614" s="32" t="s">
        <v>22</v>
      </c>
      <c r="Q5614" s="12">
        <v>0.22973556179999999</v>
      </c>
      <c r="R5614" s="29">
        <v>0.27</v>
      </c>
      <c r="S5614" s="2">
        <f>IF($A5614="site","",VLOOKUP($P5614,margin_ranges!$A$5:$D$10,4,FALSE)/100)</f>
        <v>0.29749999999999999</v>
      </c>
      <c r="T5614" s="6">
        <f>IF(A5614="placement",$J5614*MIN($Q5614,$S5614),"")</f>
        <v>7.5812735393999997</v>
      </c>
      <c r="U5614" s="6">
        <f>IF($A5614="placement",T5614,SUMIF($C$10:$C$6209,$C5614,$T$10:$T$6209))</f>
        <v>7.5812735393999997</v>
      </c>
      <c r="V5614" s="34">
        <f t="shared" si="266"/>
        <v>5.5156764657534163E-2</v>
      </c>
      <c r="W5614" s="24"/>
      <c r="X5614" s="2" t="str">
        <f>IFERROR(MIN(VLOOKUP($W5614,margin_ranges!$A$5:$D$10,4,FALSE),$Q5614*100)/100,"")</f>
        <v/>
      </c>
      <c r="Y5614" s="6">
        <f t="shared" si="264"/>
        <v>7.5812735393999997</v>
      </c>
      <c r="Z5614" s="6">
        <f>IF($A5614="placement",Y5614,SUMIF($C$10:$C$6209,$C5614,$Y$10:$Y$6209))</f>
        <v>7.5812735393999997</v>
      </c>
      <c r="AA5614" s="29">
        <f t="shared" si="265"/>
        <v>5.5156764657534163E-2</v>
      </c>
    </row>
    <row r="5615" spans="1:27" x14ac:dyDescent="0.3">
      <c r="A5615" s="16" t="s">
        <v>33</v>
      </c>
      <c r="B5615" s="16" t="s">
        <v>10403</v>
      </c>
      <c r="C5615" s="16" t="s">
        <v>10404</v>
      </c>
      <c r="D5615" s="8" t="s">
        <v>34</v>
      </c>
      <c r="E5615" s="16"/>
      <c r="F5615" s="17">
        <v>0.28477171171968302</v>
      </c>
      <c r="G5615" s="17">
        <v>0</v>
      </c>
      <c r="H5615" s="36">
        <v>9.7101000000000006</v>
      </c>
      <c r="I5615" s="36">
        <v>3.4558</v>
      </c>
      <c r="J5615" s="22">
        <v>116</v>
      </c>
      <c r="K5615" s="22">
        <v>29</v>
      </c>
      <c r="L5615" s="18">
        <v>0.35589999999999999</v>
      </c>
      <c r="M5615" s="19">
        <v>1.12125008</v>
      </c>
      <c r="N5615" s="20">
        <v>0.604549</v>
      </c>
      <c r="O5615" s="22">
        <f>IFERROR(VLOOKUP($C5615,'site totals'!$J$2:$K$607,2,FALSE),1)</f>
        <v>54.247199999999999</v>
      </c>
      <c r="P5615" s="21"/>
      <c r="Q5615" s="18">
        <v>0.46082590130000001</v>
      </c>
      <c r="R5615" s="17">
        <v>0.2848</v>
      </c>
      <c r="S5615" s="18" t="str">
        <f>IF($A5615="site","",VLOOKUP($P5615,margin_ranges!$A$5:$D$10,4,FALSE)/100)</f>
        <v/>
      </c>
      <c r="T5615" s="22" t="str">
        <f>IF(A5615="placement",$J5615*MIN($Q5615,$S5615),"")</f>
        <v/>
      </c>
      <c r="U5615" s="22">
        <f>IF($A5615="placement",T5615,SUMIF($C$10:$C$6209,$C5615,$T$10:$T$6209))</f>
        <v>31.083773539399999</v>
      </c>
      <c r="V5615" s="37">
        <f t="shared" si="266"/>
        <v>2.3540876685084422E-2</v>
      </c>
      <c r="W5615" s="38"/>
      <c r="X5615" s="18" t="str">
        <f>IFERROR(MIN(VLOOKUP($W5615,margin_ranges!$A$5:$D$10,4,FALSE),$Q5615*100)/100,"")</f>
        <v/>
      </c>
      <c r="Y5615" s="6" t="str">
        <f t="shared" si="264"/>
        <v/>
      </c>
      <c r="Z5615" s="6">
        <f>IF($A5615="placement",Y5615,SUMIF($C$10:$C$6209,$C5615,$Y$10:$Y$6209))</f>
        <v>31.083773539399999</v>
      </c>
      <c r="AA5615" s="17">
        <f t="shared" si="265"/>
        <v>2.3540876685084422E-2</v>
      </c>
    </row>
    <row r="5616" spans="1:27" hidden="1" x14ac:dyDescent="0.3">
      <c r="A5616" s="8" t="s">
        <v>17</v>
      </c>
      <c r="B5616" s="8" t="s">
        <v>4105</v>
      </c>
      <c r="C5616" s="8" t="s">
        <v>4106</v>
      </c>
      <c r="D5616" s="8" t="s">
        <v>4107</v>
      </c>
      <c r="E5616" s="8" t="s">
        <v>4108</v>
      </c>
      <c r="F5616" s="29">
        <v>0.3</v>
      </c>
      <c r="G5616" s="29">
        <v>0</v>
      </c>
      <c r="H5616" s="30">
        <v>3.2254</v>
      </c>
      <c r="I5616" s="30">
        <v>0.71989999999999998</v>
      </c>
      <c r="J5616" s="14">
        <v>18</v>
      </c>
      <c r="K5616" s="14">
        <v>5</v>
      </c>
      <c r="L5616" s="12">
        <v>0.22320000000000001</v>
      </c>
      <c r="M5616" s="7">
        <v>0.83197737999999999</v>
      </c>
      <c r="N5616" s="31">
        <v>0.4</v>
      </c>
      <c r="O5616" s="14">
        <f>IFERROR(VLOOKUP($C5616,'site totals'!$J$2:$K$607,2,FALSE),1)</f>
        <v>53.167200000000001</v>
      </c>
      <c r="P5616" s="32" t="s">
        <v>91</v>
      </c>
      <c r="Q5616" s="12">
        <v>0.51921769719999999</v>
      </c>
      <c r="R5616" s="29">
        <v>0.3</v>
      </c>
      <c r="S5616" s="2">
        <f>IF($A5616="site","",VLOOKUP($P5616,margin_ranges!$A$5:$D$10,4,FALSE)/100)</f>
        <v>0.29749999999999999</v>
      </c>
      <c r="T5616" s="6">
        <f>IF(A5616="placement",$J5616*MIN($Q5616,$S5616),"")</f>
        <v>5.3549999999999995</v>
      </c>
      <c r="U5616" s="6">
        <f>IF($A5616="placement",T5616,SUMIF($C$10:$C$6209,$C5616,$T$10:$T$6209))</f>
        <v>5.3549999999999995</v>
      </c>
      <c r="V5616" s="34">
        <f t="shared" si="266"/>
        <v>3.5714285714285587E-3</v>
      </c>
      <c r="W5616" s="24"/>
      <c r="X5616" s="2" t="str">
        <f>IFERROR(MIN(VLOOKUP($W5616,margin_ranges!$A$5:$D$10,4,FALSE),$Q5616*100)/100,"")</f>
        <v/>
      </c>
      <c r="Y5616" s="6">
        <f t="shared" si="264"/>
        <v>5.3549999999999995</v>
      </c>
      <c r="Z5616" s="6">
        <f>IF($A5616="placement",Y5616,SUMIF($C$10:$C$6209,$C5616,$Y$10:$Y$6209))</f>
        <v>5.3549999999999995</v>
      </c>
      <c r="AA5616" s="29">
        <f t="shared" si="265"/>
        <v>3.5714285714285587E-3</v>
      </c>
    </row>
    <row r="5617" spans="1:27" hidden="1" x14ac:dyDescent="0.3">
      <c r="A5617" s="8" t="s">
        <v>17</v>
      </c>
      <c r="B5617" s="8" t="s">
        <v>4105</v>
      </c>
      <c r="C5617" s="8" t="s">
        <v>4106</v>
      </c>
      <c r="D5617" s="8" t="s">
        <v>4111</v>
      </c>
      <c r="E5617" s="8" t="s">
        <v>4112</v>
      </c>
      <c r="F5617" s="29">
        <v>0.29999999999999899</v>
      </c>
      <c r="G5617" s="29">
        <v>0</v>
      </c>
      <c r="H5617" s="30">
        <v>3.2810999999999999</v>
      </c>
      <c r="I5617" s="30">
        <v>0.73939999999999995</v>
      </c>
      <c r="J5617" s="14">
        <v>18</v>
      </c>
      <c r="K5617" s="14">
        <v>6</v>
      </c>
      <c r="L5617" s="12">
        <v>0.22539999999999999</v>
      </c>
      <c r="M5617" s="7">
        <v>0.82916345000000002</v>
      </c>
      <c r="N5617" s="31">
        <v>0.4</v>
      </c>
      <c r="O5617" s="14">
        <f>IFERROR(VLOOKUP($C5617,'site totals'!$J$2:$K$607,2,FALSE),1)</f>
        <v>53.167200000000001</v>
      </c>
      <c r="P5617" s="32" t="s">
        <v>91</v>
      </c>
      <c r="Q5617" s="12">
        <v>0.51758606630000004</v>
      </c>
      <c r="R5617" s="29">
        <v>0.3</v>
      </c>
      <c r="S5617" s="2">
        <f>IF($A5617="site","",VLOOKUP($P5617,margin_ranges!$A$5:$D$10,4,FALSE)/100)</f>
        <v>0.29749999999999999</v>
      </c>
      <c r="T5617" s="6">
        <f>IF(A5617="placement",$J5617*MIN($Q5617,$S5617),"")</f>
        <v>5.3549999999999995</v>
      </c>
      <c r="U5617" s="6">
        <f>IF($A5617="placement",T5617,SUMIF($C$10:$C$6209,$C5617,$T$10:$T$6209))</f>
        <v>5.3549999999999995</v>
      </c>
      <c r="V5617" s="34">
        <f t="shared" si="266"/>
        <v>3.5714285714285587E-3</v>
      </c>
      <c r="W5617" s="24"/>
      <c r="X5617" s="2" t="str">
        <f>IFERROR(MIN(VLOOKUP($W5617,margin_ranges!$A$5:$D$10,4,FALSE),$Q5617*100)/100,"")</f>
        <v/>
      </c>
      <c r="Y5617" s="6">
        <f t="shared" si="264"/>
        <v>5.3549999999999995</v>
      </c>
      <c r="Z5617" s="6">
        <f>IF($A5617="placement",Y5617,SUMIF($C$10:$C$6209,$C5617,$Y$10:$Y$6209))</f>
        <v>5.3549999999999995</v>
      </c>
      <c r="AA5617" s="29">
        <f t="shared" si="265"/>
        <v>3.5714285714285587E-3</v>
      </c>
    </row>
    <row r="5618" spans="1:27" hidden="1" x14ac:dyDescent="0.3">
      <c r="A5618" s="8" t="s">
        <v>17</v>
      </c>
      <c r="B5618" s="8" t="s">
        <v>4105</v>
      </c>
      <c r="C5618" s="8" t="s">
        <v>4106</v>
      </c>
      <c r="D5618" s="33" t="s">
        <v>4109</v>
      </c>
      <c r="E5618" s="8" t="s">
        <v>4110</v>
      </c>
      <c r="F5618" s="29">
        <v>0.3</v>
      </c>
      <c r="G5618" s="29">
        <v>0</v>
      </c>
      <c r="H5618" s="30">
        <v>5.4619999999999997</v>
      </c>
      <c r="I5618" s="30">
        <v>0.96689999999999998</v>
      </c>
      <c r="J5618" s="14">
        <v>24</v>
      </c>
      <c r="K5618" s="14">
        <v>7</v>
      </c>
      <c r="L5618" s="12">
        <v>0.17699999999999999</v>
      </c>
      <c r="M5618" s="7">
        <v>0.81562385000000004</v>
      </c>
      <c r="N5618" s="31">
        <v>0.4</v>
      </c>
      <c r="O5618" s="14">
        <f>IFERROR(VLOOKUP($C5618,'site totals'!$J$2:$K$607,2,FALSE),1)</f>
        <v>53.167200000000001</v>
      </c>
      <c r="P5618" s="32" t="s">
        <v>91</v>
      </c>
      <c r="Q5618" s="12">
        <v>0.50957785</v>
      </c>
      <c r="R5618" s="29">
        <v>0.3</v>
      </c>
      <c r="S5618" s="2">
        <f>IF($A5618="site","",VLOOKUP($P5618,margin_ranges!$A$5:$D$10,4,FALSE)/100)</f>
        <v>0.29749999999999999</v>
      </c>
      <c r="T5618" s="6">
        <f>IF(A5618="placement",$J5618*MIN($Q5618,$S5618),"")</f>
        <v>7.14</v>
      </c>
      <c r="U5618" s="6">
        <f>IF($A5618="placement",T5618,SUMIF($C$10:$C$6209,$C5618,$T$10:$T$6209))</f>
        <v>7.14</v>
      </c>
      <c r="V5618" s="34">
        <f t="shared" si="266"/>
        <v>3.5714285714287808E-3</v>
      </c>
      <c r="W5618" s="24"/>
      <c r="X5618" s="2" t="str">
        <f>IFERROR(MIN(VLOOKUP($W5618,margin_ranges!$A$5:$D$10,4,FALSE),$Q5618*100)/100,"")</f>
        <v/>
      </c>
      <c r="Y5618" s="6">
        <f t="shared" si="264"/>
        <v>7.14</v>
      </c>
      <c r="Z5618" s="6">
        <f>IF($A5618="placement",Y5618,SUMIF($C$10:$C$6209,$C5618,$Y$10:$Y$6209))</f>
        <v>7.14</v>
      </c>
      <c r="AA5618" s="17">
        <f t="shared" si="265"/>
        <v>3.5714285714287808E-3</v>
      </c>
    </row>
    <row r="5619" spans="1:27" hidden="1" x14ac:dyDescent="0.3">
      <c r="A5619" s="8" t="s">
        <v>17</v>
      </c>
      <c r="B5619" s="8" t="s">
        <v>4105</v>
      </c>
      <c r="C5619" s="8" t="s">
        <v>4106</v>
      </c>
      <c r="D5619" s="8" t="s">
        <v>4113</v>
      </c>
      <c r="E5619" s="8" t="s">
        <v>4114</v>
      </c>
      <c r="F5619" s="29">
        <v>0.3</v>
      </c>
      <c r="G5619" s="29">
        <v>0</v>
      </c>
      <c r="H5619" s="30">
        <v>5.4633000000000003</v>
      </c>
      <c r="I5619" s="30">
        <v>1.2486999999999999</v>
      </c>
      <c r="J5619" s="14">
        <v>30</v>
      </c>
      <c r="K5619" s="14">
        <v>9</v>
      </c>
      <c r="L5619" s="12">
        <v>0.2286</v>
      </c>
      <c r="M5619" s="7">
        <v>0.79128818000000001</v>
      </c>
      <c r="N5619" s="31">
        <v>0.4</v>
      </c>
      <c r="O5619" s="14">
        <f>IFERROR(VLOOKUP($C5619,'site totals'!$J$2:$K$607,2,FALSE),1)</f>
        <v>53.167200000000001</v>
      </c>
      <c r="P5619" s="32" t="s">
        <v>91</v>
      </c>
      <c r="Q5619" s="12">
        <v>0.4944951675</v>
      </c>
      <c r="R5619" s="29">
        <v>0.3</v>
      </c>
      <c r="S5619" s="2">
        <f>IF($A5619="site","",VLOOKUP($P5619,margin_ranges!$A$5:$D$10,4,FALSE)/100)</f>
        <v>0.29749999999999999</v>
      </c>
      <c r="T5619" s="6">
        <f>IF(A5619="placement",$J5619*MIN($Q5619,$S5619),"")</f>
        <v>8.9249999999999989</v>
      </c>
      <c r="U5619" s="6">
        <f>IF($A5619="placement",T5619,SUMIF($C$10:$C$6209,$C5619,$T$10:$T$6209))</f>
        <v>8.9249999999999989</v>
      </c>
      <c r="V5619" s="34">
        <f t="shared" si="266"/>
        <v>3.5714285714287808E-3</v>
      </c>
      <c r="W5619" s="24"/>
      <c r="X5619" s="2" t="str">
        <f>IFERROR(MIN(VLOOKUP($W5619,margin_ranges!$A$5:$D$10,4,FALSE),$Q5619*100)/100,"")</f>
        <v/>
      </c>
      <c r="Y5619" s="6">
        <f t="shared" si="264"/>
        <v>8.9249999999999989</v>
      </c>
      <c r="Z5619" s="6">
        <f>IF($A5619="placement",Y5619,SUMIF($C$10:$C$6209,$C5619,$Y$10:$Y$6209))</f>
        <v>8.9249999999999989</v>
      </c>
      <c r="AA5619" s="29">
        <f t="shared" si="265"/>
        <v>3.5714285714287808E-3</v>
      </c>
    </row>
    <row r="5620" spans="1:27" x14ac:dyDescent="0.3">
      <c r="A5620" s="16" t="s">
        <v>33</v>
      </c>
      <c r="B5620" s="16" t="s">
        <v>4105</v>
      </c>
      <c r="C5620" s="16" t="s">
        <v>4106</v>
      </c>
      <c r="D5620" s="8" t="s">
        <v>34</v>
      </c>
      <c r="E5620" s="16"/>
      <c r="F5620" s="17">
        <v>0.29078503287741297</v>
      </c>
      <c r="G5620" s="17">
        <v>0</v>
      </c>
      <c r="H5620" s="36">
        <v>23.012899999999998</v>
      </c>
      <c r="I5620" s="36">
        <v>4.6668000000000003</v>
      </c>
      <c r="J5620" s="22">
        <v>114</v>
      </c>
      <c r="K5620" s="22">
        <v>33</v>
      </c>
      <c r="L5620" s="18">
        <v>0.20280000000000001</v>
      </c>
      <c r="M5620" s="19">
        <v>0.81376291000000001</v>
      </c>
      <c r="N5620" s="20">
        <v>0.4</v>
      </c>
      <c r="O5620" s="22">
        <f>IFERROR(VLOOKUP($C5620,'site totals'!$J$2:$K$607,2,FALSE),1)</f>
        <v>53.167200000000001</v>
      </c>
      <c r="P5620" s="21"/>
      <c r="Q5620" s="18">
        <v>0.50845634149999996</v>
      </c>
      <c r="R5620" s="17">
        <v>0.2908</v>
      </c>
      <c r="S5620" s="18" t="str">
        <f>IF($A5620="site","",VLOOKUP($P5620,margin_ranges!$A$5:$D$10,4,FALSE)/100)</f>
        <v/>
      </c>
      <c r="T5620" s="22" t="str">
        <f>IF(A5620="placement",$J5620*MIN($Q5620,$S5620),"")</f>
        <v/>
      </c>
      <c r="U5620" s="22">
        <f>IF($A5620="placement",T5620,SUMIF($C$10:$C$6209,$C5620,$T$10:$T$6209))</f>
        <v>26.774999999999999</v>
      </c>
      <c r="V5620" s="37">
        <f t="shared" si="266"/>
        <v>7.8865734556356815E-2</v>
      </c>
      <c r="W5620" s="38"/>
      <c r="X5620" s="18" t="str">
        <f>IFERROR(MIN(VLOOKUP($W5620,margin_ranges!$A$5:$D$10,4,FALSE),$Q5620*100)/100,"")</f>
        <v/>
      </c>
      <c r="Y5620" s="6" t="str">
        <f t="shared" si="264"/>
        <v/>
      </c>
      <c r="Z5620" s="6">
        <f>IF($A5620="placement",Y5620,SUMIF($C$10:$C$6209,$C5620,$Y$10:$Y$6209))</f>
        <v>26.774999999999999</v>
      </c>
      <c r="AA5620" s="17">
        <f t="shared" si="265"/>
        <v>7.8865734556356815E-2</v>
      </c>
    </row>
    <row r="5621" spans="1:27" hidden="1" x14ac:dyDescent="0.3">
      <c r="A5621" s="8" t="s">
        <v>17</v>
      </c>
      <c r="B5621" s="8" t="s">
        <v>10521</v>
      </c>
      <c r="C5621" s="8" t="s">
        <v>10522</v>
      </c>
      <c r="D5621" s="8" t="s">
        <v>10525</v>
      </c>
      <c r="E5621" s="8" t="s">
        <v>10526</v>
      </c>
      <c r="F5621" s="29">
        <v>0.33999999999999903</v>
      </c>
      <c r="G5621" s="29">
        <v>0</v>
      </c>
      <c r="H5621" s="30">
        <v>3.8169</v>
      </c>
      <c r="I5621" s="30">
        <v>0.85540000000000005</v>
      </c>
      <c r="J5621" s="14">
        <v>9</v>
      </c>
      <c r="K5621" s="14">
        <v>3</v>
      </c>
      <c r="L5621" s="12">
        <v>0.22409999999999999</v>
      </c>
      <c r="M5621" s="7">
        <v>0.33675991999999999</v>
      </c>
      <c r="N5621" s="31">
        <v>0.1</v>
      </c>
      <c r="O5621" s="14">
        <f>IFERROR(VLOOKUP($C5621,'site totals'!$J$2:$K$607,2,FALSE),1)</f>
        <v>53.152700000000003</v>
      </c>
      <c r="P5621" s="32" t="s">
        <v>22</v>
      </c>
      <c r="Q5621" s="12">
        <v>0.70305254539999995</v>
      </c>
      <c r="R5621" s="29">
        <v>0.34</v>
      </c>
      <c r="S5621" s="2">
        <f>IF($A5621="site","",VLOOKUP($P5621,margin_ranges!$A$5:$D$10,4,FALSE)/100)</f>
        <v>0.29749999999999999</v>
      </c>
      <c r="T5621" s="6">
        <f>IF(A5621="placement",$J5621*MIN($Q5621,$S5621),"")</f>
        <v>2.6774999999999998</v>
      </c>
      <c r="U5621" s="6">
        <f>IF($A5621="placement",T5621,SUMIF($C$10:$C$6209,$C5621,$T$10:$T$6209))</f>
        <v>2.6774999999999998</v>
      </c>
      <c r="V5621" s="34">
        <f t="shared" si="266"/>
        <v>6.4393939393939448E-2</v>
      </c>
      <c r="W5621" s="24"/>
      <c r="X5621" s="2" t="str">
        <f>IFERROR(MIN(VLOOKUP($W5621,margin_ranges!$A$5:$D$10,4,FALSE),$Q5621*100)/100,"")</f>
        <v/>
      </c>
      <c r="Y5621" s="6">
        <f t="shared" si="264"/>
        <v>2.6774999999999998</v>
      </c>
      <c r="Z5621" s="6">
        <f>IF($A5621="placement",Y5621,SUMIF($C$10:$C$6209,$C5621,$Y$10:$Y$6209))</f>
        <v>2.6774999999999998</v>
      </c>
      <c r="AA5621" s="29">
        <f t="shared" si="265"/>
        <v>6.4393939393939448E-2</v>
      </c>
    </row>
    <row r="5622" spans="1:27" hidden="1" x14ac:dyDescent="0.3">
      <c r="A5622" s="8" t="s">
        <v>17</v>
      </c>
      <c r="B5622" s="8" t="s">
        <v>10521</v>
      </c>
      <c r="C5622" s="8" t="s">
        <v>10522</v>
      </c>
      <c r="D5622" s="8" t="s">
        <v>10523</v>
      </c>
      <c r="E5622" s="8" t="s">
        <v>10524</v>
      </c>
      <c r="F5622" s="29">
        <v>0.38999999999999901</v>
      </c>
      <c r="G5622" s="29">
        <v>1</v>
      </c>
      <c r="H5622" s="30">
        <v>42.824100000000001</v>
      </c>
      <c r="I5622" s="30">
        <v>7.4623999999999997</v>
      </c>
      <c r="J5622" s="14">
        <v>101</v>
      </c>
      <c r="K5622" s="14">
        <v>36</v>
      </c>
      <c r="L5622" s="12">
        <v>0.17430000000000001</v>
      </c>
      <c r="M5622" s="7">
        <v>0.45107540000000002</v>
      </c>
      <c r="N5622" s="31">
        <v>0.1</v>
      </c>
      <c r="O5622" s="14">
        <f>IFERROR(VLOOKUP($C5622,'site totals'!$J$2:$K$607,2,FALSE),1)</f>
        <v>53.152700000000003</v>
      </c>
      <c r="P5622" s="32" t="s">
        <v>22</v>
      </c>
      <c r="Q5622" s="12">
        <v>0.77830757220000002</v>
      </c>
      <c r="R5622" s="29">
        <v>0.39</v>
      </c>
      <c r="S5622" s="2">
        <f>IF($A5622="site","",VLOOKUP($P5622,margin_ranges!$A$5:$D$10,4,FALSE)/100)</f>
        <v>0.29749999999999999</v>
      </c>
      <c r="T5622" s="6">
        <f>IF(A5622="placement",$J5622*MIN($Q5622,$S5622),"")</f>
        <v>30.047499999999999</v>
      </c>
      <c r="U5622" s="6">
        <f>IF($A5622="placement",T5622,SUMIF($C$10:$C$6209,$C5622,$T$10:$T$6209))</f>
        <v>30.047499999999999</v>
      </c>
      <c r="V5622" s="34">
        <f t="shared" si="266"/>
        <v>0.15163934426229519</v>
      </c>
      <c r="W5622" s="24"/>
      <c r="X5622" s="2" t="str">
        <f>IFERROR(MIN(VLOOKUP($W5622,margin_ranges!$A$5:$D$10,4,FALSE),$Q5622*100)/100,"")</f>
        <v/>
      </c>
      <c r="Y5622" s="6">
        <f t="shared" si="264"/>
        <v>30.047499999999999</v>
      </c>
      <c r="Z5622" s="6">
        <f>IF($A5622="placement",Y5622,SUMIF($C$10:$C$6209,$C5622,$Y$10:$Y$6209))</f>
        <v>30.047499999999999</v>
      </c>
      <c r="AA5622" s="29">
        <f t="shared" si="265"/>
        <v>0.15163934426229519</v>
      </c>
    </row>
    <row r="5623" spans="1:27" x14ac:dyDescent="0.3">
      <c r="A5623" s="16" t="s">
        <v>33</v>
      </c>
      <c r="B5623" s="16" t="s">
        <v>10521</v>
      </c>
      <c r="C5623" s="16" t="s">
        <v>10522</v>
      </c>
      <c r="D5623" s="8" t="s">
        <v>34</v>
      </c>
      <c r="E5623" s="16"/>
      <c r="F5623" s="17">
        <v>0.383954719139385</v>
      </c>
      <c r="G5623" s="17">
        <v>0.88660030000000001</v>
      </c>
      <c r="H5623" s="36">
        <v>52.2166</v>
      </c>
      <c r="I5623" s="36">
        <v>8.5778999999999996</v>
      </c>
      <c r="J5623" s="22">
        <v>114</v>
      </c>
      <c r="K5623" s="22">
        <v>40</v>
      </c>
      <c r="L5623" s="18">
        <v>0.1643</v>
      </c>
      <c r="M5623" s="19">
        <v>0.44260720999999997</v>
      </c>
      <c r="N5623" s="20">
        <v>0.1</v>
      </c>
      <c r="O5623" s="22">
        <f>IFERROR(VLOOKUP($C5623,'site totals'!$J$2:$K$607,2,FALSE),1)</f>
        <v>53.152700000000003</v>
      </c>
      <c r="P5623" s="21"/>
      <c r="Q5623" s="18">
        <v>0.7740660399</v>
      </c>
      <c r="R5623" s="17">
        <v>0.38400000000000001</v>
      </c>
      <c r="S5623" s="18" t="str">
        <f>IF($A5623="site","",VLOOKUP($P5623,margin_ranges!$A$5:$D$10,4,FALSE)/100)</f>
        <v/>
      </c>
      <c r="T5623" s="22" t="str">
        <f>IF(A5623="placement",$J5623*MIN($Q5623,$S5623),"")</f>
        <v/>
      </c>
      <c r="U5623" s="22">
        <f>IF($A5623="placement",T5623,SUMIF($C$10:$C$6209,$C5623,$T$10:$T$6209))</f>
        <v>32.725000000000001</v>
      </c>
      <c r="V5623" s="37">
        <f t="shared" si="266"/>
        <v>0.15736785144679888</v>
      </c>
      <c r="W5623" s="38"/>
      <c r="X5623" s="18" t="str">
        <f>IFERROR(MIN(VLOOKUP($W5623,margin_ranges!$A$5:$D$10,4,FALSE),$Q5623*100)/100,"")</f>
        <v/>
      </c>
      <c r="Y5623" s="6" t="str">
        <f t="shared" si="264"/>
        <v/>
      </c>
      <c r="Z5623" s="6">
        <f>IF($A5623="placement",Y5623,SUMIF($C$10:$C$6209,$C5623,$Y$10:$Y$6209))</f>
        <v>32.725000000000001</v>
      </c>
      <c r="AA5623" s="17">
        <f t="shared" si="265"/>
        <v>0.15736785144679888</v>
      </c>
    </row>
    <row r="5624" spans="1:27" hidden="1" x14ac:dyDescent="0.3">
      <c r="A5624" s="8" t="s">
        <v>17</v>
      </c>
      <c r="B5624" s="8" t="s">
        <v>3962</v>
      </c>
      <c r="C5624" s="8" t="s">
        <v>3963</v>
      </c>
      <c r="D5624" s="8" t="s">
        <v>3964</v>
      </c>
      <c r="E5624" s="8" t="s">
        <v>3965</v>
      </c>
      <c r="F5624" s="29">
        <v>0.39</v>
      </c>
      <c r="G5624" s="29">
        <v>1</v>
      </c>
      <c r="H5624" s="30">
        <v>100.315</v>
      </c>
      <c r="I5624" s="30">
        <v>7.0564</v>
      </c>
      <c r="J5624" s="14">
        <v>17</v>
      </c>
      <c r="K5624" s="14">
        <v>6</v>
      </c>
      <c r="L5624" s="12">
        <v>7.0300000000000001E-2</v>
      </c>
      <c r="M5624" s="7">
        <v>8.2275529999999999E-2</v>
      </c>
      <c r="N5624" s="31">
        <v>0.02</v>
      </c>
      <c r="O5624" s="14">
        <f>IFERROR(VLOOKUP($C5624,'site totals'!$J$2:$K$607,2,FALSE),1)</f>
        <v>50.994</v>
      </c>
      <c r="P5624" s="32" t="s">
        <v>22</v>
      </c>
      <c r="Q5624" s="12">
        <v>0.75691437009999996</v>
      </c>
      <c r="R5624" s="29">
        <v>0.39</v>
      </c>
      <c r="S5624" s="2">
        <f>IF($A5624="site","",VLOOKUP($P5624,margin_ranges!$A$5:$D$10,4,FALSE)/100)</f>
        <v>0.29749999999999999</v>
      </c>
      <c r="T5624" s="6">
        <f>IF(A5624="placement",$J5624*MIN($Q5624,$S5624),"")</f>
        <v>5.0575000000000001</v>
      </c>
      <c r="U5624" s="6">
        <f>IF($A5624="placement",T5624,SUMIF($C$10:$C$6209,$C5624,$T$10:$T$6209))</f>
        <v>5.0575000000000001</v>
      </c>
      <c r="V5624" s="34">
        <f t="shared" si="266"/>
        <v>0.15163934426229497</v>
      </c>
      <c r="W5624" s="24"/>
      <c r="X5624" s="2" t="str">
        <f>IFERROR(MIN(VLOOKUP($W5624,margin_ranges!$A$5:$D$10,4,FALSE),$Q5624*100)/100,"")</f>
        <v/>
      </c>
      <c r="Y5624" s="6">
        <f t="shared" si="264"/>
        <v>5.0575000000000001</v>
      </c>
      <c r="Z5624" s="6">
        <f>IF($A5624="placement",Y5624,SUMIF($C$10:$C$6209,$C5624,$Y$10:$Y$6209))</f>
        <v>5.0575000000000001</v>
      </c>
      <c r="AA5624" s="29">
        <f t="shared" si="265"/>
        <v>0.15163934426229497</v>
      </c>
    </row>
    <row r="5625" spans="1:27" hidden="1" x14ac:dyDescent="0.3">
      <c r="A5625" s="8" t="s">
        <v>17</v>
      </c>
      <c r="B5625" s="8" t="s">
        <v>3962</v>
      </c>
      <c r="C5625" s="8" t="s">
        <v>3963</v>
      </c>
      <c r="D5625" s="8" t="s">
        <v>3966</v>
      </c>
      <c r="E5625" s="8" t="s">
        <v>3963</v>
      </c>
      <c r="F5625" s="29">
        <v>0.38999999999999901</v>
      </c>
      <c r="G5625" s="29">
        <v>1</v>
      </c>
      <c r="H5625" s="30">
        <v>101.5125</v>
      </c>
      <c r="I5625" s="30">
        <v>7.5347999999999997</v>
      </c>
      <c r="J5625" s="14">
        <v>62</v>
      </c>
      <c r="K5625" s="14">
        <v>22</v>
      </c>
      <c r="L5625" s="12">
        <v>7.4200000000000002E-2</v>
      </c>
      <c r="M5625" s="7">
        <v>0.27602452999999999</v>
      </c>
      <c r="N5625" s="31">
        <v>0.02</v>
      </c>
      <c r="O5625" s="14">
        <f>IFERROR(VLOOKUP($C5625,'site totals'!$J$2:$K$607,2,FALSE),1)</f>
        <v>50.994</v>
      </c>
      <c r="P5625" s="32" t="s">
        <v>22</v>
      </c>
      <c r="Q5625" s="12">
        <v>0.92754267270000001</v>
      </c>
      <c r="R5625" s="29">
        <v>0.39</v>
      </c>
      <c r="S5625" s="2">
        <f>IF($A5625="site","",VLOOKUP($P5625,margin_ranges!$A$5:$D$10,4,FALSE)/100)</f>
        <v>0.29749999999999999</v>
      </c>
      <c r="T5625" s="6">
        <f>IF(A5625="placement",$J5625*MIN($Q5625,$S5625),"")</f>
        <v>18.445</v>
      </c>
      <c r="U5625" s="6">
        <f>IF($A5625="placement",T5625,SUMIF($C$10:$C$6209,$C5625,$T$10:$T$6209))</f>
        <v>18.445</v>
      </c>
      <c r="V5625" s="34">
        <f t="shared" si="266"/>
        <v>0.15163934426229497</v>
      </c>
      <c r="W5625" s="24"/>
      <c r="X5625" s="2" t="str">
        <f>IFERROR(MIN(VLOOKUP($W5625,margin_ranges!$A$5:$D$10,4,FALSE),$Q5625*100)/100,"")</f>
        <v/>
      </c>
      <c r="Y5625" s="6">
        <f t="shared" si="264"/>
        <v>18.445</v>
      </c>
      <c r="Z5625" s="6">
        <f>IF($A5625="placement",Y5625,SUMIF($C$10:$C$6209,$C5625,$Y$10:$Y$6209))</f>
        <v>18.445</v>
      </c>
      <c r="AA5625" s="17">
        <f t="shared" si="265"/>
        <v>0.15163934426229497</v>
      </c>
    </row>
    <row r="5626" spans="1:27" hidden="1" x14ac:dyDescent="0.3">
      <c r="A5626" s="8" t="s">
        <v>17</v>
      </c>
      <c r="B5626" s="8" t="s">
        <v>3962</v>
      </c>
      <c r="C5626" s="8" t="s">
        <v>3963</v>
      </c>
      <c r="D5626" s="8" t="s">
        <v>3967</v>
      </c>
      <c r="E5626" s="8" t="s">
        <v>3968</v>
      </c>
      <c r="F5626" s="29">
        <v>0.39</v>
      </c>
      <c r="G5626" s="29">
        <v>1</v>
      </c>
      <c r="H5626" s="30">
        <v>84.171400000000006</v>
      </c>
      <c r="I5626" s="30">
        <v>5.3924000000000003</v>
      </c>
      <c r="J5626" s="14">
        <v>19</v>
      </c>
      <c r="K5626" s="14">
        <v>7</v>
      </c>
      <c r="L5626" s="12">
        <v>6.4100000000000004E-2</v>
      </c>
      <c r="M5626" s="7">
        <v>0.11748109</v>
      </c>
      <c r="N5626" s="31">
        <v>0.02</v>
      </c>
      <c r="O5626" s="14">
        <f>IFERROR(VLOOKUP($C5626,'site totals'!$J$2:$K$607,2,FALSE),1)</f>
        <v>50.994</v>
      </c>
      <c r="P5626" s="32" t="s">
        <v>22</v>
      </c>
      <c r="Q5626" s="12">
        <v>0.82975983760000005</v>
      </c>
      <c r="R5626" s="29">
        <v>0.39</v>
      </c>
      <c r="S5626" s="2">
        <f>IF($A5626="site","",VLOOKUP($P5626,margin_ranges!$A$5:$D$10,4,FALSE)/100)</f>
        <v>0.29749999999999999</v>
      </c>
      <c r="T5626" s="6">
        <f>IF(A5626="placement",$J5626*MIN($Q5626,$S5626),"")</f>
        <v>5.6524999999999999</v>
      </c>
      <c r="U5626" s="6">
        <f>IF($A5626="placement",T5626,SUMIF($C$10:$C$6209,$C5626,$T$10:$T$6209))</f>
        <v>5.6524999999999999</v>
      </c>
      <c r="V5626" s="34">
        <f t="shared" si="266"/>
        <v>0.15163934426229519</v>
      </c>
      <c r="W5626" s="24"/>
      <c r="X5626" s="2" t="str">
        <f>IFERROR(MIN(VLOOKUP($W5626,margin_ranges!$A$5:$D$10,4,FALSE),$Q5626*100)/100,"")</f>
        <v/>
      </c>
      <c r="Y5626" s="6">
        <f t="shared" si="264"/>
        <v>5.6524999999999999</v>
      </c>
      <c r="Z5626" s="6">
        <f>IF($A5626="placement",Y5626,SUMIF($C$10:$C$6209,$C5626,$Y$10:$Y$6209))</f>
        <v>5.6524999999999999</v>
      </c>
      <c r="AA5626" s="29">
        <f t="shared" si="265"/>
        <v>0.15163934426229519</v>
      </c>
    </row>
    <row r="5627" spans="1:27" x14ac:dyDescent="0.3">
      <c r="A5627" s="16" t="s">
        <v>33</v>
      </c>
      <c r="B5627" s="16" t="s">
        <v>3962</v>
      </c>
      <c r="C5627" s="16" t="s">
        <v>3963</v>
      </c>
      <c r="D5627" s="8" t="s">
        <v>34</v>
      </c>
      <c r="E5627" s="16"/>
      <c r="F5627" s="17">
        <v>0.37852414009491298</v>
      </c>
      <c r="G5627" s="17">
        <v>0.90430246999999997</v>
      </c>
      <c r="H5627" s="36">
        <v>324.80630000000002</v>
      </c>
      <c r="I5627" s="36">
        <v>21.952000000000002</v>
      </c>
      <c r="J5627" s="22">
        <v>109</v>
      </c>
      <c r="K5627" s="22">
        <v>38</v>
      </c>
      <c r="L5627" s="18">
        <v>6.7599999999999993E-2</v>
      </c>
      <c r="M5627" s="19">
        <v>0.16592696000000001</v>
      </c>
      <c r="N5627" s="20">
        <v>2.0691000000000001E-2</v>
      </c>
      <c r="O5627" s="22">
        <f>IFERROR(VLOOKUP($C5627,'site totals'!$J$2:$K$607,2,FALSE),1)</f>
        <v>50.994</v>
      </c>
      <c r="P5627" s="21"/>
      <c r="Q5627" s="18">
        <v>0.87530055210000002</v>
      </c>
      <c r="R5627" s="17">
        <v>0.3785</v>
      </c>
      <c r="S5627" s="18" t="str">
        <f>IF($A5627="site","",VLOOKUP($P5627,margin_ranges!$A$5:$D$10,4,FALSE)/100)</f>
        <v/>
      </c>
      <c r="T5627" s="22" t="str">
        <f>IF(A5627="placement",$J5627*MIN($Q5627,$S5627),"")</f>
        <v/>
      </c>
      <c r="U5627" s="22">
        <f>IF($A5627="placement",T5627,SUMIF($C$10:$C$6209,$C5627,$T$10:$T$6209))</f>
        <v>29.155000000000001</v>
      </c>
      <c r="V5627" s="37">
        <f t="shared" si="266"/>
        <v>0.17863706481064612</v>
      </c>
      <c r="W5627" s="38"/>
      <c r="X5627" s="18" t="str">
        <f>IFERROR(MIN(VLOOKUP($W5627,margin_ranges!$A$5:$D$10,4,FALSE),$Q5627*100)/100,"")</f>
        <v/>
      </c>
      <c r="Y5627" s="6" t="str">
        <f t="shared" si="264"/>
        <v/>
      </c>
      <c r="Z5627" s="6">
        <f>IF($A5627="placement",Y5627,SUMIF($C$10:$C$6209,$C5627,$Y$10:$Y$6209))</f>
        <v>29.155000000000001</v>
      </c>
      <c r="AA5627" s="17">
        <f t="shared" si="265"/>
        <v>0.17863706481064612</v>
      </c>
    </row>
    <row r="5628" spans="1:27" hidden="1" x14ac:dyDescent="0.3">
      <c r="A5628" s="8" t="s">
        <v>17</v>
      </c>
      <c r="B5628" s="8" t="s">
        <v>8022</v>
      </c>
      <c r="C5628" s="8" t="s">
        <v>8023</v>
      </c>
      <c r="D5628" s="8" t="s">
        <v>8024</v>
      </c>
      <c r="E5628" s="8" t="s">
        <v>8025</v>
      </c>
      <c r="F5628" s="29">
        <v>0.249999999999999</v>
      </c>
      <c r="G5628" s="29">
        <v>0</v>
      </c>
      <c r="H5628" s="30">
        <v>5.2675999999999998</v>
      </c>
      <c r="I5628" s="30">
        <v>0.17899999999999999</v>
      </c>
      <c r="J5628" s="14">
        <v>9</v>
      </c>
      <c r="K5628" s="14">
        <v>2</v>
      </c>
      <c r="L5628" s="12">
        <v>3.4000000000000002E-2</v>
      </c>
      <c r="M5628" s="7">
        <v>1.6410215500000001</v>
      </c>
      <c r="N5628" s="31">
        <v>1</v>
      </c>
      <c r="O5628" s="14">
        <f>IFERROR(VLOOKUP($C5628,'site totals'!$J$2:$K$607,2,FALSE),1)</f>
        <v>50.673400000000001</v>
      </c>
      <c r="P5628" s="32" t="s">
        <v>91</v>
      </c>
      <c r="Q5628" s="12">
        <v>0.39062348019999998</v>
      </c>
      <c r="R5628" s="29">
        <v>0.25</v>
      </c>
      <c r="S5628" s="2">
        <f>IF($A5628="site","",VLOOKUP($P5628,margin_ranges!$A$5:$D$10,4,FALSE)/100)</f>
        <v>0.29749999999999999</v>
      </c>
      <c r="T5628" s="6">
        <f>IF(A5628="placement",$J5628*MIN($Q5628,$S5628),"")</f>
        <v>2.6774999999999998</v>
      </c>
      <c r="U5628" s="6">
        <f>IF($A5628="placement",T5628,SUMIF($C$10:$C$6209,$C5628,$T$10:$T$6209))</f>
        <v>2.6774999999999998</v>
      </c>
      <c r="V5628" s="34">
        <f t="shared" si="266"/>
        <v>-6.3333333333333353E-2</v>
      </c>
      <c r="W5628" s="24"/>
      <c r="X5628" s="2" t="str">
        <f>IFERROR(MIN(VLOOKUP($W5628,margin_ranges!$A$5:$D$10,4,FALSE),$Q5628*100)/100,"")</f>
        <v/>
      </c>
      <c r="Y5628" s="6">
        <f t="shared" si="264"/>
        <v>2.6774999999999998</v>
      </c>
      <c r="Z5628" s="6">
        <f>IF($A5628="placement",Y5628,SUMIF($C$10:$C$6209,$C5628,$Y$10:$Y$6209))</f>
        <v>2.6774999999999998</v>
      </c>
      <c r="AA5628" s="29">
        <f t="shared" si="265"/>
        <v>-6.3333333333333353E-2</v>
      </c>
    </row>
    <row r="5629" spans="1:27" hidden="1" x14ac:dyDescent="0.3">
      <c r="A5629" s="8" t="s">
        <v>17</v>
      </c>
      <c r="B5629" s="8" t="s">
        <v>8022</v>
      </c>
      <c r="C5629" s="8" t="s">
        <v>8023</v>
      </c>
      <c r="D5629" s="8" t="s">
        <v>8026</v>
      </c>
      <c r="E5629" s="8" t="s">
        <v>8027</v>
      </c>
      <c r="F5629" s="29">
        <v>0.25</v>
      </c>
      <c r="G5629" s="29">
        <v>0</v>
      </c>
      <c r="H5629" s="30">
        <v>5.7550999999999997</v>
      </c>
      <c r="I5629" s="30">
        <v>0.2296</v>
      </c>
      <c r="J5629" s="14">
        <v>12</v>
      </c>
      <c r="K5629" s="14">
        <v>3</v>
      </c>
      <c r="L5629" s="12">
        <v>3.9899999999999998E-2</v>
      </c>
      <c r="M5629" s="7">
        <v>1.7484292400000001</v>
      </c>
      <c r="N5629" s="31">
        <v>1</v>
      </c>
      <c r="O5629" s="14">
        <f>IFERROR(VLOOKUP($C5629,'site totals'!$J$2:$K$607,2,FALSE),1)</f>
        <v>50.673400000000001</v>
      </c>
      <c r="P5629" s="32" t="s">
        <v>91</v>
      </c>
      <c r="Q5629" s="12">
        <v>0.42805806590000001</v>
      </c>
      <c r="R5629" s="29">
        <v>0.25</v>
      </c>
      <c r="S5629" s="2">
        <f>IF($A5629="site","",VLOOKUP($P5629,margin_ranges!$A$5:$D$10,4,FALSE)/100)</f>
        <v>0.29749999999999999</v>
      </c>
      <c r="T5629" s="6">
        <f>IF(A5629="placement",$J5629*MIN($Q5629,$S5629),"")</f>
        <v>3.57</v>
      </c>
      <c r="U5629" s="6">
        <f>IF($A5629="placement",T5629,SUMIF($C$10:$C$6209,$C5629,$T$10:$T$6209))</f>
        <v>3.57</v>
      </c>
      <c r="V5629" s="34">
        <f t="shared" si="266"/>
        <v>-6.3333333333333353E-2</v>
      </c>
      <c r="W5629" s="24"/>
      <c r="X5629" s="2" t="str">
        <f>IFERROR(MIN(VLOOKUP($W5629,margin_ranges!$A$5:$D$10,4,FALSE),$Q5629*100)/100,"")</f>
        <v/>
      </c>
      <c r="Y5629" s="6">
        <f t="shared" si="264"/>
        <v>3.57</v>
      </c>
      <c r="Z5629" s="6">
        <f>IF($A5629="placement",Y5629,SUMIF($C$10:$C$6209,$C5629,$Y$10:$Y$6209))</f>
        <v>3.57</v>
      </c>
      <c r="AA5629" s="29">
        <f t="shared" si="265"/>
        <v>-6.3333333333333353E-2</v>
      </c>
    </row>
    <row r="5630" spans="1:27" x14ac:dyDescent="0.3">
      <c r="A5630" s="16" t="s">
        <v>33</v>
      </c>
      <c r="B5630" s="16" t="s">
        <v>8022</v>
      </c>
      <c r="C5630" s="16" t="s">
        <v>8023</v>
      </c>
      <c r="D5630" s="8" t="s">
        <v>34</v>
      </c>
      <c r="E5630" s="16"/>
      <c r="F5630" s="17">
        <v>0.25269608907237301</v>
      </c>
      <c r="G5630" s="17">
        <v>0</v>
      </c>
      <c r="H5630" s="36">
        <v>49.091200000000001</v>
      </c>
      <c r="I5630" s="36">
        <v>2.2736000000000001</v>
      </c>
      <c r="J5630" s="22">
        <v>109</v>
      </c>
      <c r="K5630" s="22">
        <v>27</v>
      </c>
      <c r="L5630" s="18">
        <v>4.6300000000000001E-2</v>
      </c>
      <c r="M5630" s="19">
        <v>1.59195124</v>
      </c>
      <c r="N5630" s="20">
        <v>1</v>
      </c>
      <c r="O5630" s="22">
        <f>IFERROR(VLOOKUP($C5630,'site totals'!$J$2:$K$607,2,FALSE),1)</f>
        <v>50.673400000000001</v>
      </c>
      <c r="P5630" s="21"/>
      <c r="Q5630" s="18">
        <v>0.37184005809999998</v>
      </c>
      <c r="R5630" s="17">
        <v>0.25269999999999998</v>
      </c>
      <c r="S5630" s="18" t="str">
        <f>IF($A5630="site","",VLOOKUP($P5630,margin_ranges!$A$5:$D$10,4,FALSE)/100)</f>
        <v/>
      </c>
      <c r="T5630" s="22" t="str">
        <f>IF(A5630="placement",$J5630*MIN($Q5630,$S5630),"")</f>
        <v/>
      </c>
      <c r="U5630" s="22">
        <f>IF($A5630="placement",T5630,SUMIF($C$10:$C$6209,$C5630,$T$10:$T$6209))</f>
        <v>6.2474999999999996</v>
      </c>
      <c r="V5630" s="37">
        <f t="shared" si="266"/>
        <v>0.2614525441436264</v>
      </c>
      <c r="W5630" s="38"/>
      <c r="X5630" s="18" t="str">
        <f>IFERROR(MIN(VLOOKUP($W5630,margin_ranges!$A$5:$D$10,4,FALSE),$Q5630*100)/100,"")</f>
        <v/>
      </c>
      <c r="Y5630" s="6" t="str">
        <f t="shared" si="264"/>
        <v/>
      </c>
      <c r="Z5630" s="6">
        <f>IF($A5630="placement",Y5630,SUMIF($C$10:$C$6209,$C5630,$Y$10:$Y$6209))</f>
        <v>6.2474999999999996</v>
      </c>
      <c r="AA5630" s="17">
        <f t="shared" si="265"/>
        <v>0.2614525441436264</v>
      </c>
    </row>
    <row r="5631" spans="1:27" hidden="1" x14ac:dyDescent="0.3">
      <c r="A5631" s="8" t="s">
        <v>17</v>
      </c>
      <c r="B5631" s="8" t="s">
        <v>11967</v>
      </c>
      <c r="C5631" s="8" t="s">
        <v>11968</v>
      </c>
      <c r="D5631" s="8" t="s">
        <v>11969</v>
      </c>
      <c r="E5631" s="8" t="s">
        <v>11970</v>
      </c>
      <c r="F5631" s="29">
        <v>0.25</v>
      </c>
      <c r="G5631" s="29">
        <v>0</v>
      </c>
      <c r="H5631" s="30">
        <v>6.6121999999999996</v>
      </c>
      <c r="I5631" s="30">
        <v>1.1774</v>
      </c>
      <c r="J5631" s="14">
        <v>107</v>
      </c>
      <c r="K5631" s="14">
        <v>27</v>
      </c>
      <c r="L5631" s="12">
        <v>0.17810000000000001</v>
      </c>
      <c r="M5631" s="7">
        <v>3.0407025399999998</v>
      </c>
      <c r="N5631" s="31">
        <v>2.25</v>
      </c>
      <c r="O5631" s="14">
        <f>IFERROR(VLOOKUP($C5631,'site totals'!$J$2:$K$607,2,FALSE),1)</f>
        <v>50.122100000000003</v>
      </c>
      <c r="P5631" s="32" t="s">
        <v>22</v>
      </c>
      <c r="Q5631" s="12">
        <v>0.26003942549999998</v>
      </c>
      <c r="R5631" s="29">
        <v>0.25</v>
      </c>
      <c r="S5631" s="2">
        <f>IF($A5631="site","",VLOOKUP($P5631,margin_ranges!$A$5:$D$10,4,FALSE)/100)</f>
        <v>0.29749999999999999</v>
      </c>
      <c r="T5631" s="6">
        <f>IF(A5631="placement",$J5631*MIN($Q5631,$S5631),"")</f>
        <v>27.824218528499998</v>
      </c>
      <c r="U5631" s="6">
        <f>IF($A5631="placement",T5631,SUMIF($C$10:$C$6209,$C5631,$T$10:$T$6209))</f>
        <v>27.824218528499998</v>
      </c>
      <c r="V5631" s="34">
        <f t="shared" si="266"/>
        <v>-1.3385900666666672E-2</v>
      </c>
      <c r="W5631" s="24"/>
      <c r="X5631" s="2" t="str">
        <f>IFERROR(MIN(VLOOKUP($W5631,margin_ranges!$A$5:$D$10,4,FALSE),$Q5631*100)/100,"")</f>
        <v/>
      </c>
      <c r="Y5631" s="6">
        <f t="shared" si="264"/>
        <v>27.824218528499998</v>
      </c>
      <c r="Z5631" s="6">
        <f>IF($A5631="placement",Y5631,SUMIF($C$10:$C$6209,$C5631,$Y$10:$Y$6209))</f>
        <v>27.824218528499998</v>
      </c>
      <c r="AA5631" s="29">
        <f t="shared" si="265"/>
        <v>-1.3385900666666672E-2</v>
      </c>
    </row>
    <row r="5632" spans="1:27" x14ac:dyDescent="0.3">
      <c r="A5632" s="16" t="s">
        <v>33</v>
      </c>
      <c r="B5632" s="16" t="s">
        <v>11967</v>
      </c>
      <c r="C5632" s="16" t="s">
        <v>11968</v>
      </c>
      <c r="D5632" s="8" t="s">
        <v>34</v>
      </c>
      <c r="E5632" s="16"/>
      <c r="F5632" s="17">
        <v>0.25</v>
      </c>
      <c r="G5632" s="17">
        <v>0</v>
      </c>
      <c r="H5632" s="36">
        <v>6.6134000000000004</v>
      </c>
      <c r="I5632" s="36">
        <v>1.1774</v>
      </c>
      <c r="J5632" s="22">
        <v>107</v>
      </c>
      <c r="K5632" s="22">
        <v>27</v>
      </c>
      <c r="L5632" s="18">
        <v>0.17799999999999999</v>
      </c>
      <c r="M5632" s="19">
        <v>3.0406515399999998</v>
      </c>
      <c r="N5632" s="20">
        <v>2.25</v>
      </c>
      <c r="O5632" s="22">
        <f>IFERROR(VLOOKUP($C5632,'site totals'!$J$2:$K$607,2,FALSE),1)</f>
        <v>50.122100000000003</v>
      </c>
      <c r="P5632" s="21"/>
      <c r="Q5632" s="18">
        <v>0.260027014</v>
      </c>
      <c r="R5632" s="17">
        <v>0.25</v>
      </c>
      <c r="S5632" s="18" t="str">
        <f>IF($A5632="site","",VLOOKUP($P5632,margin_ranges!$A$5:$D$10,4,FALSE)/100)</f>
        <v/>
      </c>
      <c r="T5632" s="22" t="str">
        <f>IF(A5632="placement",$J5632*MIN($Q5632,$S5632),"")</f>
        <v/>
      </c>
      <c r="U5632" s="22">
        <f>IF($A5632="placement",T5632,SUMIF($C$10:$C$6209,$C5632,$T$10:$T$6209))</f>
        <v>27.824218528499998</v>
      </c>
      <c r="V5632" s="37">
        <f t="shared" si="266"/>
        <v>-1.3385900666666672E-2</v>
      </c>
      <c r="W5632" s="38"/>
      <c r="X5632" s="18" t="str">
        <f>IFERROR(MIN(VLOOKUP($W5632,margin_ranges!$A$5:$D$10,4,FALSE),$Q5632*100)/100,"")</f>
        <v/>
      </c>
      <c r="Y5632" s="6" t="str">
        <f t="shared" si="264"/>
        <v/>
      </c>
      <c r="Z5632" s="6">
        <f>IF($A5632="placement",Y5632,SUMIF($C$10:$C$6209,$C5632,$Y$10:$Y$6209))</f>
        <v>27.824218528499998</v>
      </c>
      <c r="AA5632" s="17">
        <f t="shared" si="265"/>
        <v>-1.3385900666666672E-2</v>
      </c>
    </row>
    <row r="5633" spans="1:27" hidden="1" x14ac:dyDescent="0.3">
      <c r="A5633" s="8" t="s">
        <v>17</v>
      </c>
      <c r="B5633" s="8" t="s">
        <v>9475</v>
      </c>
      <c r="C5633" s="8" t="s">
        <v>9476</v>
      </c>
      <c r="D5633" s="8" t="s">
        <v>9477</v>
      </c>
      <c r="E5633" s="8" t="s">
        <v>9478</v>
      </c>
      <c r="F5633" s="29">
        <v>0.34</v>
      </c>
      <c r="G5633" s="29">
        <v>1</v>
      </c>
      <c r="H5633" s="30">
        <v>243.9863</v>
      </c>
      <c r="I5633" s="30">
        <v>14.714700000000001</v>
      </c>
      <c r="J5633" s="14">
        <v>48</v>
      </c>
      <c r="K5633" s="14">
        <v>15</v>
      </c>
      <c r="L5633" s="12">
        <v>6.0299999999999999E-2</v>
      </c>
      <c r="M5633" s="7">
        <v>0.10964923</v>
      </c>
      <c r="N5633" s="31">
        <v>0.03</v>
      </c>
      <c r="O5633" s="14">
        <f>IFERROR(VLOOKUP($C5633,'site totals'!$J$2:$K$607,2,FALSE),1)</f>
        <v>49.572600000000001</v>
      </c>
      <c r="P5633" s="32" t="s">
        <v>22</v>
      </c>
      <c r="Q5633" s="12">
        <v>0.72640027620000003</v>
      </c>
      <c r="R5633" s="29">
        <v>0.34</v>
      </c>
      <c r="S5633" s="2">
        <f>IF($A5633="site","",VLOOKUP($P5633,margin_ranges!$A$5:$D$10,4,FALSE)/100)</f>
        <v>0.29749999999999999</v>
      </c>
      <c r="T5633" s="6">
        <f>IF(A5633="placement",$J5633*MIN($Q5633,$S5633),"")</f>
        <v>14.28</v>
      </c>
      <c r="U5633" s="6">
        <f>IF($A5633="placement",T5633,SUMIF($C$10:$C$6209,$C5633,$T$10:$T$6209))</f>
        <v>14.28</v>
      </c>
      <c r="V5633" s="34">
        <f t="shared" si="266"/>
        <v>6.4393939393939448E-2</v>
      </c>
      <c r="W5633" s="24"/>
      <c r="X5633" s="2" t="str">
        <f>IFERROR(MIN(VLOOKUP($W5633,margin_ranges!$A$5:$D$10,4,FALSE),$Q5633*100)/100,"")</f>
        <v/>
      </c>
      <c r="Y5633" s="6">
        <f t="shared" si="264"/>
        <v>14.28</v>
      </c>
      <c r="Z5633" s="6">
        <f>IF($A5633="placement",Y5633,SUMIF($C$10:$C$6209,$C5633,$Y$10:$Y$6209))</f>
        <v>14.28</v>
      </c>
      <c r="AA5633" s="17">
        <f t="shared" si="265"/>
        <v>6.4393939393939448E-2</v>
      </c>
    </row>
    <row r="5634" spans="1:27" hidden="1" x14ac:dyDescent="0.3">
      <c r="A5634" s="8" t="s">
        <v>17</v>
      </c>
      <c r="B5634" s="8" t="s">
        <v>9475</v>
      </c>
      <c r="C5634" s="8" t="s">
        <v>9476</v>
      </c>
      <c r="D5634" s="8" t="s">
        <v>9479</v>
      </c>
      <c r="E5634" s="8" t="s">
        <v>9480</v>
      </c>
      <c r="F5634" s="29">
        <v>0.34</v>
      </c>
      <c r="G5634" s="29">
        <v>1</v>
      </c>
      <c r="H5634" s="30">
        <v>257.24619999999999</v>
      </c>
      <c r="I5634" s="30">
        <v>10.943899999999999</v>
      </c>
      <c r="J5634" s="14">
        <v>58</v>
      </c>
      <c r="K5634" s="14">
        <v>16</v>
      </c>
      <c r="L5634" s="12">
        <v>4.2500000000000003E-2</v>
      </c>
      <c r="M5634" s="7">
        <v>0.17612098000000001</v>
      </c>
      <c r="N5634" s="31">
        <v>0.1</v>
      </c>
      <c r="O5634" s="14">
        <f>IFERROR(VLOOKUP($C5634,'site totals'!$J$2:$K$607,2,FALSE),1)</f>
        <v>49.572600000000001</v>
      </c>
      <c r="P5634" s="32" t="s">
        <v>22</v>
      </c>
      <c r="Q5634" s="12">
        <v>0.43220847759999997</v>
      </c>
      <c r="R5634" s="29">
        <v>0.34</v>
      </c>
      <c r="S5634" s="2">
        <f>IF($A5634="site","",VLOOKUP($P5634,margin_ranges!$A$5:$D$10,4,FALSE)/100)</f>
        <v>0.29749999999999999</v>
      </c>
      <c r="T5634" s="6">
        <f>IF(A5634="placement",$J5634*MIN($Q5634,$S5634),"")</f>
        <v>17.254999999999999</v>
      </c>
      <c r="U5634" s="6">
        <f>IF($A5634="placement",T5634,SUMIF($C$10:$C$6209,$C5634,$T$10:$T$6209))</f>
        <v>17.254999999999999</v>
      </c>
      <c r="V5634" s="34">
        <f t="shared" si="266"/>
        <v>6.439393939393967E-2</v>
      </c>
      <c r="W5634" s="24"/>
      <c r="X5634" s="2" t="str">
        <f>IFERROR(MIN(VLOOKUP($W5634,margin_ranges!$A$5:$D$10,4,FALSE),$Q5634*100)/100,"")</f>
        <v/>
      </c>
      <c r="Y5634" s="6">
        <f t="shared" si="264"/>
        <v>17.254999999999999</v>
      </c>
      <c r="Z5634" s="6">
        <f>IF($A5634="placement",Y5634,SUMIF($C$10:$C$6209,$C5634,$Y$10:$Y$6209))</f>
        <v>17.254999999999999</v>
      </c>
      <c r="AA5634" s="29">
        <f t="shared" si="265"/>
        <v>6.439393939393967E-2</v>
      </c>
    </row>
    <row r="5635" spans="1:27" x14ac:dyDescent="0.3">
      <c r="A5635" s="16" t="s">
        <v>33</v>
      </c>
      <c r="B5635" s="16" t="s">
        <v>9475</v>
      </c>
      <c r="C5635" s="16" t="s">
        <v>9476</v>
      </c>
      <c r="D5635" s="8" t="s">
        <v>34</v>
      </c>
      <c r="E5635" s="16"/>
      <c r="F5635" s="17">
        <v>0.33999999999999903</v>
      </c>
      <c r="G5635" s="17">
        <v>1</v>
      </c>
      <c r="H5635" s="36">
        <v>501.23259999999999</v>
      </c>
      <c r="I5635" s="36">
        <v>25.6586</v>
      </c>
      <c r="J5635" s="22">
        <v>106</v>
      </c>
      <c r="K5635" s="22">
        <v>31</v>
      </c>
      <c r="L5635" s="18">
        <v>5.1200000000000002E-2</v>
      </c>
      <c r="M5635" s="19">
        <v>0.13800066999999999</v>
      </c>
      <c r="N5635" s="20">
        <v>5.9855999999999999E-2</v>
      </c>
      <c r="O5635" s="22">
        <f>IFERROR(VLOOKUP($C5635,'site totals'!$J$2:$K$607,2,FALSE),1)</f>
        <v>49.572600000000001</v>
      </c>
      <c r="P5635" s="21"/>
      <c r="Q5635" s="18">
        <v>0.56626296949999999</v>
      </c>
      <c r="R5635" s="17">
        <v>0.34</v>
      </c>
      <c r="S5635" s="18" t="str">
        <f>IF($A5635="site","",VLOOKUP($P5635,margin_ranges!$A$5:$D$10,4,FALSE)/100)</f>
        <v/>
      </c>
      <c r="T5635" s="22" t="str">
        <f>IF(A5635="placement",$J5635*MIN($Q5635,$S5635),"")</f>
        <v/>
      </c>
      <c r="U5635" s="22">
        <f>IF($A5635="placement",T5635,SUMIF($C$10:$C$6209,$C5635,$T$10:$T$6209))</f>
        <v>31.534999999999997</v>
      </c>
      <c r="V5635" s="37">
        <f t="shared" si="266"/>
        <v>6.4393939393939448E-2</v>
      </c>
      <c r="W5635" s="38"/>
      <c r="X5635" s="18" t="str">
        <f>IFERROR(MIN(VLOOKUP($W5635,margin_ranges!$A$5:$D$10,4,FALSE),$Q5635*100)/100,"")</f>
        <v/>
      </c>
      <c r="Y5635" s="6" t="str">
        <f t="shared" si="264"/>
        <v/>
      </c>
      <c r="Z5635" s="6">
        <f>IF($A5635="placement",Y5635,SUMIF($C$10:$C$6209,$C5635,$Y$10:$Y$6209))</f>
        <v>31.534999999999997</v>
      </c>
      <c r="AA5635" s="17">
        <f t="shared" si="265"/>
        <v>6.4393939393939448E-2</v>
      </c>
    </row>
    <row r="5636" spans="1:27" hidden="1" x14ac:dyDescent="0.3">
      <c r="A5636" s="8" t="s">
        <v>17</v>
      </c>
      <c r="B5636" s="8" t="s">
        <v>10848</v>
      </c>
      <c r="C5636" s="8" t="s">
        <v>10849</v>
      </c>
      <c r="D5636" s="8" t="s">
        <v>10854</v>
      </c>
      <c r="E5636" s="8" t="s">
        <v>10855</v>
      </c>
      <c r="F5636" s="29">
        <v>0.28999999999999998</v>
      </c>
      <c r="G5636" s="29">
        <v>0</v>
      </c>
      <c r="H5636" s="30">
        <v>0.51160000000000005</v>
      </c>
      <c r="I5636" s="30">
        <v>0.1724</v>
      </c>
      <c r="J5636" s="14">
        <v>8</v>
      </c>
      <c r="K5636" s="14">
        <v>2</v>
      </c>
      <c r="L5636" s="12">
        <v>0.33689999999999998</v>
      </c>
      <c r="M5636" s="7">
        <v>1.5786158299999999</v>
      </c>
      <c r="N5636" s="31">
        <v>1</v>
      </c>
      <c r="O5636" s="14">
        <f>IFERROR(VLOOKUP($C5636,'site totals'!$J$2:$K$607,2,FALSE),1)</f>
        <v>48.8386</v>
      </c>
      <c r="P5636" s="32" t="s">
        <v>22</v>
      </c>
      <c r="Q5636" s="12">
        <v>0.36653365539999999</v>
      </c>
      <c r="R5636" s="29">
        <v>0.28999999999999998</v>
      </c>
      <c r="S5636" s="2">
        <f>IF($A5636="site","",VLOOKUP($P5636,margin_ranges!$A$5:$D$10,4,FALSE)/100)</f>
        <v>0.29749999999999999</v>
      </c>
      <c r="T5636" s="6">
        <f>IF(A5636="placement",$J5636*MIN($Q5636,$S5636),"")</f>
        <v>2.38</v>
      </c>
      <c r="U5636" s="6">
        <f>IF($A5636="placement",T5636,SUMIF($C$10:$C$6209,$C5636,$T$10:$T$6209))</f>
        <v>2.38</v>
      </c>
      <c r="V5636" s="34">
        <f t="shared" si="266"/>
        <v>-1.0563380281690127E-2</v>
      </c>
      <c r="W5636" s="24"/>
      <c r="X5636" s="2" t="str">
        <f>IFERROR(MIN(VLOOKUP($W5636,margin_ranges!$A$5:$D$10,4,FALSE),$Q5636*100)/100,"")</f>
        <v/>
      </c>
      <c r="Y5636" s="6">
        <f t="shared" si="264"/>
        <v>2.38</v>
      </c>
      <c r="Z5636" s="6">
        <f>IF($A5636="placement",Y5636,SUMIF($C$10:$C$6209,$C5636,$Y$10:$Y$6209))</f>
        <v>2.38</v>
      </c>
      <c r="AA5636" s="29">
        <f t="shared" si="265"/>
        <v>-1.0563380281690127E-2</v>
      </c>
    </row>
    <row r="5637" spans="1:27" hidden="1" x14ac:dyDescent="0.3">
      <c r="A5637" s="8" t="s">
        <v>17</v>
      </c>
      <c r="B5637" s="8" t="s">
        <v>10848</v>
      </c>
      <c r="C5637" s="8" t="s">
        <v>10849</v>
      </c>
      <c r="D5637" s="8" t="s">
        <v>10856</v>
      </c>
      <c r="E5637" s="8" t="s">
        <v>10851</v>
      </c>
      <c r="F5637" s="29">
        <v>0.28999999999999998</v>
      </c>
      <c r="G5637" s="29">
        <v>0</v>
      </c>
      <c r="H5637" s="30">
        <v>3.0998000000000001</v>
      </c>
      <c r="I5637" s="30">
        <v>0.91180000000000005</v>
      </c>
      <c r="J5637" s="14">
        <v>49</v>
      </c>
      <c r="K5637" s="14">
        <v>12</v>
      </c>
      <c r="L5637" s="12">
        <v>0.29409999999999997</v>
      </c>
      <c r="M5637" s="7">
        <v>1.78234234</v>
      </c>
      <c r="N5637" s="31">
        <v>1</v>
      </c>
      <c r="O5637" s="14">
        <f>IFERROR(VLOOKUP($C5637,'site totals'!$J$2:$K$607,2,FALSE),1)</f>
        <v>48.8386</v>
      </c>
      <c r="P5637" s="32" t="s">
        <v>22</v>
      </c>
      <c r="Q5637" s="12">
        <v>0.43894055799999998</v>
      </c>
      <c r="R5637" s="29">
        <v>0.28999999999999998</v>
      </c>
      <c r="S5637" s="2">
        <f>IF($A5637="site","",VLOOKUP($P5637,margin_ranges!$A$5:$D$10,4,FALSE)/100)</f>
        <v>0.29749999999999999</v>
      </c>
      <c r="T5637" s="6">
        <f>IF(A5637="placement",$J5637*MIN($Q5637,$S5637),"")</f>
        <v>14.577499999999999</v>
      </c>
      <c r="U5637" s="6">
        <f>IF($A5637="placement",T5637,SUMIF($C$10:$C$6209,$C5637,$T$10:$T$6209))</f>
        <v>14.577499999999999</v>
      </c>
      <c r="V5637" s="34">
        <f t="shared" si="266"/>
        <v>-1.0563380281690127E-2</v>
      </c>
      <c r="W5637" s="24"/>
      <c r="X5637" s="2" t="str">
        <f>IFERROR(MIN(VLOOKUP($W5637,margin_ranges!$A$5:$D$10,4,FALSE),$Q5637*100)/100,"")</f>
        <v/>
      </c>
      <c r="Y5637" s="6">
        <f t="shared" si="264"/>
        <v>14.577499999999999</v>
      </c>
      <c r="Z5637" s="6">
        <f>IF($A5637="placement",Y5637,SUMIF($C$10:$C$6209,$C5637,$Y$10:$Y$6209))</f>
        <v>14.577499999999999</v>
      </c>
      <c r="AA5637" s="29">
        <f t="shared" si="265"/>
        <v>-1.0563380281690127E-2</v>
      </c>
    </row>
    <row r="5638" spans="1:27" hidden="1" x14ac:dyDescent="0.3">
      <c r="A5638" s="8" t="s">
        <v>17</v>
      </c>
      <c r="B5638" s="8" t="s">
        <v>10848</v>
      </c>
      <c r="C5638" s="8" t="s">
        <v>10849</v>
      </c>
      <c r="D5638" s="8" t="s">
        <v>10852</v>
      </c>
      <c r="E5638" s="8" t="s">
        <v>10853</v>
      </c>
      <c r="F5638" s="29">
        <v>0.28734514874762601</v>
      </c>
      <c r="G5638" s="29">
        <v>0</v>
      </c>
      <c r="H5638" s="30">
        <v>0.91979999999999995</v>
      </c>
      <c r="I5638" s="30">
        <v>0.18010000000000001</v>
      </c>
      <c r="J5638" s="14">
        <v>19</v>
      </c>
      <c r="K5638" s="14">
        <v>5</v>
      </c>
      <c r="L5638" s="12">
        <v>0.19589999999999999</v>
      </c>
      <c r="M5638" s="7">
        <v>3.5080095199999999</v>
      </c>
      <c r="N5638" s="31">
        <v>2.5</v>
      </c>
      <c r="O5638" s="14">
        <f>IFERROR(VLOOKUP($C5638,'site totals'!$J$2:$K$607,2,FALSE),1)</f>
        <v>48.8386</v>
      </c>
      <c r="P5638" s="32" t="s">
        <v>22</v>
      </c>
      <c r="Q5638" s="12">
        <v>0.2873451487</v>
      </c>
      <c r="R5638" s="29">
        <v>0.28999999999999998</v>
      </c>
      <c r="S5638" s="2">
        <f>IF($A5638="site","",VLOOKUP($P5638,margin_ranges!$A$5:$D$10,4,FALSE)/100)</f>
        <v>0.29749999999999999</v>
      </c>
      <c r="T5638" s="6">
        <f>IF(A5638="placement",$J5638*MIN($Q5638,$S5638),"")</f>
        <v>5.4595578253000001</v>
      </c>
      <c r="U5638" s="6">
        <f>IF($A5638="placement",T5638,SUMIF($C$10:$C$6209,$C5638,$T$10:$T$6209))</f>
        <v>5.4595578253000001</v>
      </c>
      <c r="V5638" s="34">
        <f t="shared" si="266"/>
        <v>3.7392271830987145E-3</v>
      </c>
      <c r="W5638" s="24"/>
      <c r="X5638" s="2" t="str">
        <f>IFERROR(MIN(VLOOKUP($W5638,margin_ranges!$A$5:$D$10,4,FALSE),$Q5638*100)/100,"")</f>
        <v/>
      </c>
      <c r="Y5638" s="6">
        <f t="shared" si="264"/>
        <v>5.4595578253000001</v>
      </c>
      <c r="Z5638" s="6">
        <f>IF($A5638="placement",Y5638,SUMIF($C$10:$C$6209,$C5638,$Y$10:$Y$6209))</f>
        <v>5.4595578253000001</v>
      </c>
      <c r="AA5638" s="29">
        <f t="shared" si="265"/>
        <v>3.7392271830987145E-3</v>
      </c>
    </row>
    <row r="5639" spans="1:27" hidden="1" x14ac:dyDescent="0.3">
      <c r="A5639" s="8" t="s">
        <v>17</v>
      </c>
      <c r="B5639" s="8" t="s">
        <v>10848</v>
      </c>
      <c r="C5639" s="8" t="s">
        <v>10849</v>
      </c>
      <c r="D5639" s="8" t="s">
        <v>10850</v>
      </c>
      <c r="E5639" s="8" t="s">
        <v>10851</v>
      </c>
      <c r="F5639" s="29">
        <v>0.28693156336891201</v>
      </c>
      <c r="G5639" s="29">
        <v>0</v>
      </c>
      <c r="H5639" s="30">
        <v>1.3965000000000001</v>
      </c>
      <c r="I5639" s="30">
        <v>0.2271</v>
      </c>
      <c r="J5639" s="14">
        <v>24</v>
      </c>
      <c r="K5639" s="14">
        <v>6</v>
      </c>
      <c r="L5639" s="12">
        <v>0.16270000000000001</v>
      </c>
      <c r="M5639" s="7">
        <v>3.5059748399999999</v>
      </c>
      <c r="N5639" s="31">
        <v>2.5</v>
      </c>
      <c r="O5639" s="14">
        <f>IFERROR(VLOOKUP($C5639,'site totals'!$J$2:$K$607,2,FALSE),1)</f>
        <v>48.8386</v>
      </c>
      <c r="P5639" s="32" t="s">
        <v>22</v>
      </c>
      <c r="Q5639" s="12">
        <v>0.28693156339999998</v>
      </c>
      <c r="R5639" s="29">
        <v>0.28999999999999998</v>
      </c>
      <c r="S5639" s="2">
        <f>IF($A5639="site","",VLOOKUP($P5639,margin_ranges!$A$5:$D$10,4,FALSE)/100)</f>
        <v>0.29749999999999999</v>
      </c>
      <c r="T5639" s="6">
        <f>IF(A5639="placement",$J5639*MIN($Q5639,$S5639),"")</f>
        <v>6.886357521599999</v>
      </c>
      <c r="U5639" s="6">
        <f>IF($A5639="placement",T5639,SUMIF($C$10:$C$6209,$C5639,$T$10:$T$6209))</f>
        <v>6.886357521599999</v>
      </c>
      <c r="V5639" s="34">
        <f t="shared" si="266"/>
        <v>4.321741690141101E-3</v>
      </c>
      <c r="W5639" s="24"/>
      <c r="X5639" s="2" t="str">
        <f>IFERROR(MIN(VLOOKUP($W5639,margin_ranges!$A$5:$D$10,4,FALSE),$Q5639*100)/100,"")</f>
        <v/>
      </c>
      <c r="Y5639" s="6">
        <f t="shared" si="264"/>
        <v>6.886357521599999</v>
      </c>
      <c r="Z5639" s="6">
        <f>IF($A5639="placement",Y5639,SUMIF($C$10:$C$6209,$C5639,$Y$10:$Y$6209))</f>
        <v>6.886357521599999</v>
      </c>
      <c r="AA5639" s="29">
        <f t="shared" si="265"/>
        <v>4.321741690141101E-3</v>
      </c>
    </row>
    <row r="5640" spans="1:27" x14ac:dyDescent="0.3">
      <c r="A5640" s="16" t="s">
        <v>33</v>
      </c>
      <c r="B5640" s="16" t="s">
        <v>10848</v>
      </c>
      <c r="C5640" s="16" t="s">
        <v>10849</v>
      </c>
      <c r="D5640" s="8" t="s">
        <v>34</v>
      </c>
      <c r="E5640" s="16"/>
      <c r="F5640" s="17">
        <v>0.28813131416543403</v>
      </c>
      <c r="G5640" s="17">
        <v>0</v>
      </c>
      <c r="H5640" s="36">
        <v>7.1897000000000002</v>
      </c>
      <c r="I5640" s="36">
        <v>1.5891</v>
      </c>
      <c r="J5640" s="22">
        <v>105</v>
      </c>
      <c r="K5640" s="22">
        <v>26</v>
      </c>
      <c r="L5640" s="18">
        <v>0.221</v>
      </c>
      <c r="M5640" s="19">
        <v>2.1952892500000001</v>
      </c>
      <c r="N5640" s="20">
        <v>1.3844559999999999</v>
      </c>
      <c r="O5640" s="22">
        <f>IFERROR(VLOOKUP($C5640,'site totals'!$J$2:$K$607,2,FALSE),1)</f>
        <v>48.8386</v>
      </c>
      <c r="P5640" s="21"/>
      <c r="Q5640" s="18">
        <v>0.36935144269999998</v>
      </c>
      <c r="R5640" s="17">
        <v>0.28810000000000002</v>
      </c>
      <c r="S5640" s="18" t="str">
        <f>IF($A5640="site","",VLOOKUP($P5640,margin_ranges!$A$5:$D$10,4,FALSE)/100)</f>
        <v/>
      </c>
      <c r="T5640" s="22" t="str">
        <f>IF(A5640="placement",$J5640*MIN($Q5640,$S5640),"")</f>
        <v/>
      </c>
      <c r="U5640" s="22">
        <f>IF($A5640="placement",T5640,SUMIF($C$10:$C$6209,$C5640,$T$10:$T$6209))</f>
        <v>29.303415346899996</v>
      </c>
      <c r="V5640" s="37">
        <f t="shared" si="266"/>
        <v>1.2670113553936879E-2</v>
      </c>
      <c r="W5640" s="38"/>
      <c r="X5640" s="18" t="str">
        <f>IFERROR(MIN(VLOOKUP($W5640,margin_ranges!$A$5:$D$10,4,FALSE),$Q5640*100)/100,"")</f>
        <v/>
      </c>
      <c r="Y5640" s="6" t="str">
        <f t="shared" si="264"/>
        <v/>
      </c>
      <c r="Z5640" s="6">
        <f>IF($A5640="placement",Y5640,SUMIF($C$10:$C$6209,$C5640,$Y$10:$Y$6209))</f>
        <v>29.303415346899996</v>
      </c>
      <c r="AA5640" s="17">
        <f t="shared" si="265"/>
        <v>1.2670113553936879E-2</v>
      </c>
    </row>
    <row r="5641" spans="1:27" hidden="1" x14ac:dyDescent="0.3">
      <c r="A5641" s="8" t="s">
        <v>17</v>
      </c>
      <c r="B5641" s="8" t="s">
        <v>10667</v>
      </c>
      <c r="C5641" s="8" t="s">
        <v>10668</v>
      </c>
      <c r="D5641" s="8" t="s">
        <v>10669</v>
      </c>
      <c r="E5641" s="8" t="s">
        <v>10670</v>
      </c>
      <c r="F5641" s="29">
        <v>0.3</v>
      </c>
      <c r="G5641" s="29">
        <v>0</v>
      </c>
      <c r="H5641" s="30">
        <v>37.863399999999999</v>
      </c>
      <c r="I5641" s="30">
        <v>1.0127999999999999</v>
      </c>
      <c r="J5641" s="14">
        <v>16</v>
      </c>
      <c r="K5641" s="14">
        <v>5</v>
      </c>
      <c r="L5641" s="12">
        <v>2.6700000000000002E-2</v>
      </c>
      <c r="M5641" s="7">
        <v>0.52490303000000005</v>
      </c>
      <c r="N5641" s="31">
        <v>0.3</v>
      </c>
      <c r="O5641" s="14">
        <f>IFERROR(VLOOKUP($C5641,'site totals'!$J$2:$K$607,2,FALSE),1)</f>
        <v>48.040100000000002</v>
      </c>
      <c r="P5641" s="32" t="s">
        <v>91</v>
      </c>
      <c r="Q5641" s="12">
        <v>0.42846585869999998</v>
      </c>
      <c r="R5641" s="29">
        <v>0.3</v>
      </c>
      <c r="S5641" s="2">
        <f>IF($A5641="site","",VLOOKUP($P5641,margin_ranges!$A$5:$D$10,4,FALSE)/100)</f>
        <v>0.29749999999999999</v>
      </c>
      <c r="T5641" s="6">
        <f>IF(A5641="placement",$J5641*MIN($Q5641,$S5641),"")</f>
        <v>4.76</v>
      </c>
      <c r="U5641" s="6">
        <f>IF($A5641="placement",T5641,SUMIF($C$10:$C$6209,$C5641,$T$10:$T$6209))</f>
        <v>4.76</v>
      </c>
      <c r="V5641" s="34">
        <f t="shared" si="266"/>
        <v>3.5714285714285587E-3</v>
      </c>
      <c r="W5641" s="24"/>
      <c r="X5641" s="2" t="str">
        <f>IFERROR(MIN(VLOOKUP($W5641,margin_ranges!$A$5:$D$10,4,FALSE),$Q5641*100)/100,"")</f>
        <v/>
      </c>
      <c r="Y5641" s="6">
        <f t="shared" si="264"/>
        <v>4.76</v>
      </c>
      <c r="Z5641" s="6">
        <f>IF($A5641="placement",Y5641,SUMIF($C$10:$C$6209,$C5641,$Y$10:$Y$6209))</f>
        <v>4.76</v>
      </c>
      <c r="AA5641" s="17">
        <f t="shared" si="265"/>
        <v>3.5714285714285587E-3</v>
      </c>
    </row>
    <row r="5642" spans="1:27" hidden="1" x14ac:dyDescent="0.3">
      <c r="A5642" s="8" t="s">
        <v>17</v>
      </c>
      <c r="B5642" s="8" t="s">
        <v>10667</v>
      </c>
      <c r="C5642" s="8" t="s">
        <v>10668</v>
      </c>
      <c r="D5642" s="8" t="s">
        <v>10673</v>
      </c>
      <c r="E5642" s="8" t="s">
        <v>10674</v>
      </c>
      <c r="F5642" s="29">
        <v>0.34</v>
      </c>
      <c r="G5642" s="29">
        <v>1</v>
      </c>
      <c r="H5642" s="30">
        <v>77.764600000000002</v>
      </c>
      <c r="I5642" s="30">
        <v>1.8458000000000001</v>
      </c>
      <c r="J5642" s="14">
        <v>38</v>
      </c>
      <c r="K5642" s="14">
        <v>12</v>
      </c>
      <c r="L5642" s="12">
        <v>2.3699999999999999E-2</v>
      </c>
      <c r="M5642" s="7">
        <v>0.68118493999999996</v>
      </c>
      <c r="N5642" s="31">
        <v>0.3</v>
      </c>
      <c r="O5642" s="14">
        <f>IFERROR(VLOOKUP($C5642,'site totals'!$J$2:$K$607,2,FALSE),1)</f>
        <v>48.040100000000002</v>
      </c>
      <c r="P5642" s="32" t="s">
        <v>22</v>
      </c>
      <c r="Q5642" s="12">
        <v>0.55959096720000001</v>
      </c>
      <c r="R5642" s="29">
        <v>0.34</v>
      </c>
      <c r="S5642" s="2">
        <f>IF($A5642="site","",VLOOKUP($P5642,margin_ranges!$A$5:$D$10,4,FALSE)/100)</f>
        <v>0.29749999999999999</v>
      </c>
      <c r="T5642" s="6">
        <f>IF(A5642="placement",$J5642*MIN($Q5642,$S5642),"")</f>
        <v>11.305</v>
      </c>
      <c r="U5642" s="6">
        <f>IF($A5642="placement",T5642,SUMIF($C$10:$C$6209,$C5642,$T$10:$T$6209))</f>
        <v>11.305</v>
      </c>
      <c r="V5642" s="34">
        <f t="shared" si="266"/>
        <v>6.4393939393939448E-2</v>
      </c>
      <c r="W5642" s="24"/>
      <c r="X5642" s="2" t="str">
        <f>IFERROR(MIN(VLOOKUP($W5642,margin_ranges!$A$5:$D$10,4,FALSE),$Q5642*100)/100,"")</f>
        <v/>
      </c>
      <c r="Y5642" s="6">
        <f t="shared" si="264"/>
        <v>11.305</v>
      </c>
      <c r="Z5642" s="6">
        <f>IF($A5642="placement",Y5642,SUMIF($C$10:$C$6209,$C5642,$Y$10:$Y$6209))</f>
        <v>11.305</v>
      </c>
      <c r="AA5642" s="29">
        <f t="shared" si="265"/>
        <v>6.4393939393939448E-2</v>
      </c>
    </row>
    <row r="5643" spans="1:27" hidden="1" x14ac:dyDescent="0.3">
      <c r="A5643" s="8" t="s">
        <v>17</v>
      </c>
      <c r="B5643" s="8" t="s">
        <v>10667</v>
      </c>
      <c r="C5643" s="8" t="s">
        <v>10668</v>
      </c>
      <c r="D5643" s="8" t="s">
        <v>10671</v>
      </c>
      <c r="E5643" s="8" t="s">
        <v>10672</v>
      </c>
      <c r="F5643" s="29">
        <v>0.33999999999999903</v>
      </c>
      <c r="G5643" s="29">
        <v>1</v>
      </c>
      <c r="H5643" s="30">
        <v>46.886600000000001</v>
      </c>
      <c r="I5643" s="30">
        <v>2.7639</v>
      </c>
      <c r="J5643" s="14">
        <v>49</v>
      </c>
      <c r="K5643" s="14">
        <v>15</v>
      </c>
      <c r="L5643" s="12">
        <v>5.8900000000000001E-2</v>
      </c>
      <c r="M5643" s="7">
        <v>0.59426281999999997</v>
      </c>
      <c r="N5643" s="31">
        <v>0.3</v>
      </c>
      <c r="O5643" s="14">
        <f>IFERROR(VLOOKUP($C5643,'site totals'!$J$2:$K$607,2,FALSE),1)</f>
        <v>48.040100000000002</v>
      </c>
      <c r="P5643" s="32" t="s">
        <v>22</v>
      </c>
      <c r="Q5643" s="12">
        <v>0.49517286370000002</v>
      </c>
      <c r="R5643" s="29">
        <v>0.34</v>
      </c>
      <c r="S5643" s="2">
        <f>IF($A5643="site","",VLOOKUP($P5643,margin_ranges!$A$5:$D$10,4,FALSE)/100)</f>
        <v>0.29749999999999999</v>
      </c>
      <c r="T5643" s="6">
        <f>IF(A5643="placement",$J5643*MIN($Q5643,$S5643),"")</f>
        <v>14.577499999999999</v>
      </c>
      <c r="U5643" s="6">
        <f>IF($A5643="placement",T5643,SUMIF($C$10:$C$6209,$C5643,$T$10:$T$6209))</f>
        <v>14.577499999999999</v>
      </c>
      <c r="V5643" s="34">
        <f t="shared" si="266"/>
        <v>6.4393939393939448E-2</v>
      </c>
      <c r="W5643" s="24"/>
      <c r="X5643" s="2" t="str">
        <f>IFERROR(MIN(VLOOKUP($W5643,margin_ranges!$A$5:$D$10,4,FALSE),$Q5643*100)/100,"")</f>
        <v/>
      </c>
      <c r="Y5643" s="6">
        <f t="shared" si="264"/>
        <v>14.577499999999999</v>
      </c>
      <c r="Z5643" s="6">
        <f>IF($A5643="placement",Y5643,SUMIF($C$10:$C$6209,$C5643,$Y$10:$Y$6209))</f>
        <v>14.577499999999999</v>
      </c>
      <c r="AA5643" s="29">
        <f t="shared" si="265"/>
        <v>6.4393939393939448E-2</v>
      </c>
    </row>
    <row r="5644" spans="1:27" x14ac:dyDescent="0.3">
      <c r="A5644" s="16" t="s">
        <v>33</v>
      </c>
      <c r="B5644" s="16" t="s">
        <v>10667</v>
      </c>
      <c r="C5644" s="16" t="s">
        <v>10668</v>
      </c>
      <c r="D5644" s="8" t="s">
        <v>34</v>
      </c>
      <c r="E5644" s="16"/>
      <c r="F5644" s="17">
        <v>0.333803010401726</v>
      </c>
      <c r="G5644" s="17">
        <v>0.84507525999999999</v>
      </c>
      <c r="H5644" s="36">
        <v>162.51740000000001</v>
      </c>
      <c r="I5644" s="36">
        <v>5.6224999999999996</v>
      </c>
      <c r="J5644" s="22">
        <v>103</v>
      </c>
      <c r="K5644" s="22">
        <v>31</v>
      </c>
      <c r="L5644" s="18">
        <v>3.4599999999999999E-2</v>
      </c>
      <c r="M5644" s="19">
        <v>0.61030426000000004</v>
      </c>
      <c r="N5644" s="20">
        <v>0.3</v>
      </c>
      <c r="O5644" s="22">
        <f>IFERROR(VLOOKUP($C5644,'site totals'!$J$2:$K$607,2,FALSE),1)</f>
        <v>48.040100000000002</v>
      </c>
      <c r="P5644" s="21"/>
      <c r="Q5644" s="18">
        <v>0.50844190580000004</v>
      </c>
      <c r="R5644" s="17">
        <v>0.33379999999999999</v>
      </c>
      <c r="S5644" s="18" t="str">
        <f>IF($A5644="site","",VLOOKUP($P5644,margin_ranges!$A$5:$D$10,4,FALSE)/100)</f>
        <v/>
      </c>
      <c r="T5644" s="22" t="str">
        <f>IF(A5644="placement",$J5644*MIN($Q5644,$S5644),"")</f>
        <v/>
      </c>
      <c r="U5644" s="22">
        <f>IF($A5644="placement",T5644,SUMIF($C$10:$C$6209,$C5644,$T$10:$T$6209))</f>
        <v>30.642499999999998</v>
      </c>
      <c r="V5644" s="37">
        <f t="shared" si="266"/>
        <v>5.4488141699189363E-2</v>
      </c>
      <c r="W5644" s="38"/>
      <c r="X5644" s="18" t="str">
        <f>IFERROR(MIN(VLOOKUP($W5644,margin_ranges!$A$5:$D$10,4,FALSE),$Q5644*100)/100,"")</f>
        <v/>
      </c>
      <c r="Y5644" s="6" t="str">
        <f t="shared" si="264"/>
        <v/>
      </c>
      <c r="Z5644" s="6">
        <f>IF($A5644="placement",Y5644,SUMIF($C$10:$C$6209,$C5644,$Y$10:$Y$6209))</f>
        <v>30.642499999999998</v>
      </c>
      <c r="AA5644" s="17">
        <f t="shared" si="265"/>
        <v>5.4488141699189363E-2</v>
      </c>
    </row>
    <row r="5645" spans="1:27" hidden="1" x14ac:dyDescent="0.3">
      <c r="A5645" s="8" t="s">
        <v>17</v>
      </c>
      <c r="B5645" s="8" t="s">
        <v>5758</v>
      </c>
      <c r="C5645" s="8" t="s">
        <v>5759</v>
      </c>
      <c r="D5645" s="8" t="s">
        <v>5760</v>
      </c>
      <c r="E5645" s="8" t="s">
        <v>5761</v>
      </c>
      <c r="F5645" s="29">
        <v>0.290283241651001</v>
      </c>
      <c r="G5645" s="29">
        <v>1</v>
      </c>
      <c r="H5645" s="30">
        <v>29.561299999999999</v>
      </c>
      <c r="I5645" s="30">
        <v>2.4415</v>
      </c>
      <c r="J5645" s="14">
        <v>77</v>
      </c>
      <c r="K5645" s="14">
        <v>22</v>
      </c>
      <c r="L5645" s="12">
        <v>8.2600000000000007E-2</v>
      </c>
      <c r="M5645" s="7">
        <v>1.0567595999999999</v>
      </c>
      <c r="N5645" s="31">
        <v>0.75</v>
      </c>
      <c r="O5645" s="14">
        <f>IFERROR(VLOOKUP($C5645,'site totals'!$J$2:$K$607,2,FALSE),1)</f>
        <v>47.637099999999997</v>
      </c>
      <c r="P5645" s="32" t="s">
        <v>478</v>
      </c>
      <c r="Q5645" s="12">
        <v>0.29028324170000003</v>
      </c>
      <c r="R5645" s="29">
        <v>0.33</v>
      </c>
      <c r="S5645" s="2">
        <f>IF($A5645="site","",VLOOKUP($P5645,margin_ranges!$A$5:$D$10,4,FALSE)/100)</f>
        <v>0.43</v>
      </c>
      <c r="T5645" s="6">
        <f>IF(A5645="placement",$J5645*MIN($Q5645,$S5645),"")</f>
        <v>22.351809610900002</v>
      </c>
      <c r="U5645" s="6">
        <f>IF($A5645="placement",T5645,SUMIF($C$10:$C$6209,$C5645,$T$10:$T$6209))</f>
        <v>22.351809610900002</v>
      </c>
      <c r="V5645" s="34">
        <f t="shared" si="266"/>
        <v>5.9278743731343342E-2</v>
      </c>
      <c r="W5645" s="24"/>
      <c r="X5645" s="2" t="str">
        <f>IFERROR(MIN(VLOOKUP($W5645,margin_ranges!$A$5:$D$10,4,FALSE),$Q5645*100)/100,"")</f>
        <v/>
      </c>
      <c r="Y5645" s="6">
        <f t="shared" si="264"/>
        <v>22.351809610900002</v>
      </c>
      <c r="Z5645" s="6">
        <f>IF($A5645="placement",Y5645,SUMIF($C$10:$C$6209,$C5645,$Y$10:$Y$6209))</f>
        <v>22.351809610900002</v>
      </c>
      <c r="AA5645" s="29">
        <f t="shared" si="265"/>
        <v>5.9278743731343342E-2</v>
      </c>
    </row>
    <row r="5646" spans="1:27" hidden="1" x14ac:dyDescent="0.3">
      <c r="A5646" s="8" t="s">
        <v>17</v>
      </c>
      <c r="B5646" s="8" t="s">
        <v>5758</v>
      </c>
      <c r="C5646" s="8" t="s">
        <v>5759</v>
      </c>
      <c r="D5646" s="8" t="s">
        <v>5762</v>
      </c>
      <c r="E5646" s="8" t="s">
        <v>5763</v>
      </c>
      <c r="F5646" s="29">
        <v>0.31999999999999901</v>
      </c>
      <c r="G5646" s="29">
        <v>1</v>
      </c>
      <c r="H5646" s="30">
        <v>86.885599999999997</v>
      </c>
      <c r="I5646" s="30">
        <v>1.5972999999999999</v>
      </c>
      <c r="J5646" s="14">
        <v>25</v>
      </c>
      <c r="K5646" s="14">
        <v>7</v>
      </c>
      <c r="L5646" s="12">
        <v>1.84E-2</v>
      </c>
      <c r="M5646" s="7">
        <v>0.51303103000000005</v>
      </c>
      <c r="N5646" s="31">
        <v>0.15</v>
      </c>
      <c r="O5646" s="14">
        <f>IFERROR(VLOOKUP($C5646,'site totals'!$J$2:$K$607,2,FALSE),1)</f>
        <v>47.637099999999997</v>
      </c>
      <c r="P5646" s="32" t="s">
        <v>22</v>
      </c>
      <c r="Q5646" s="12">
        <v>0.70762002719999995</v>
      </c>
      <c r="R5646" s="29">
        <v>0.32</v>
      </c>
      <c r="S5646" s="2">
        <f>IF($A5646="site","",VLOOKUP($P5646,margin_ranges!$A$5:$D$10,4,FALSE)/100)</f>
        <v>0.29749999999999999</v>
      </c>
      <c r="T5646" s="6">
        <f>IF(A5646="placement",$J5646*MIN($Q5646,$S5646),"")</f>
        <v>7.4375</v>
      </c>
      <c r="U5646" s="6">
        <f>IF($A5646="placement",T5646,SUMIF($C$10:$C$6209,$C5646,$T$10:$T$6209))</f>
        <v>7.4375</v>
      </c>
      <c r="V5646" s="34">
        <f t="shared" si="266"/>
        <v>3.3088235294117752E-2</v>
      </c>
      <c r="W5646" s="24"/>
      <c r="X5646" s="2" t="str">
        <f>IFERROR(MIN(VLOOKUP($W5646,margin_ranges!$A$5:$D$10,4,FALSE),$Q5646*100)/100,"")</f>
        <v/>
      </c>
      <c r="Y5646" s="6">
        <f t="shared" si="264"/>
        <v>7.4375</v>
      </c>
      <c r="Z5646" s="6">
        <f>IF($A5646="placement",Y5646,SUMIF($C$10:$C$6209,$C5646,$Y$10:$Y$6209))</f>
        <v>7.4375</v>
      </c>
      <c r="AA5646" s="17">
        <f t="shared" si="265"/>
        <v>3.3088235294117752E-2</v>
      </c>
    </row>
    <row r="5647" spans="1:27" x14ac:dyDescent="0.3">
      <c r="A5647" s="16" t="s">
        <v>33</v>
      </c>
      <c r="B5647" s="16" t="s">
        <v>5758</v>
      </c>
      <c r="C5647" s="16" t="s">
        <v>5759</v>
      </c>
      <c r="D5647" s="8" t="s">
        <v>34</v>
      </c>
      <c r="E5647" s="16"/>
      <c r="F5647" s="17">
        <v>0.32759170898312401</v>
      </c>
      <c r="G5647" s="17">
        <v>0.99908474999999997</v>
      </c>
      <c r="H5647" s="36">
        <v>116.50839999999999</v>
      </c>
      <c r="I5647" s="36">
        <v>4.0435999999999996</v>
      </c>
      <c r="J5647" s="22">
        <v>102</v>
      </c>
      <c r="K5647" s="22">
        <v>29</v>
      </c>
      <c r="L5647" s="18">
        <v>3.4700000000000002E-2</v>
      </c>
      <c r="M5647" s="19">
        <v>0.84148133999999997</v>
      </c>
      <c r="N5647" s="20">
        <v>0.51339199999999996</v>
      </c>
      <c r="O5647" s="22">
        <f>IFERROR(VLOOKUP($C5647,'site totals'!$J$2:$K$607,2,FALSE),1)</f>
        <v>47.637099999999997</v>
      </c>
      <c r="P5647" s="21"/>
      <c r="Q5647" s="18">
        <v>0.38989496610000002</v>
      </c>
      <c r="R5647" s="17">
        <v>0.3276</v>
      </c>
      <c r="S5647" s="18" t="str">
        <f>IF($A5647="site","",VLOOKUP($P5647,margin_ranges!$A$5:$D$10,4,FALSE)/100)</f>
        <v/>
      </c>
      <c r="T5647" s="22" t="str">
        <f>IF(A5647="placement",$J5647*MIN($Q5647,$S5647),"")</f>
        <v/>
      </c>
      <c r="U5647" s="22">
        <f>IF($A5647="placement",T5647,SUMIF($C$10:$C$6209,$C5647,$T$10:$T$6209))</f>
        <v>29.789309610900002</v>
      </c>
      <c r="V5647" s="37">
        <f t="shared" si="266"/>
        <v>5.2867259058858362E-2</v>
      </c>
      <c r="W5647" s="38"/>
      <c r="X5647" s="18" t="str">
        <f>IFERROR(MIN(VLOOKUP($W5647,margin_ranges!$A$5:$D$10,4,FALSE),$Q5647*100)/100,"")</f>
        <v/>
      </c>
      <c r="Y5647" s="6" t="str">
        <f t="shared" si="264"/>
        <v/>
      </c>
      <c r="Z5647" s="6">
        <f>IF($A5647="placement",Y5647,SUMIF($C$10:$C$6209,$C5647,$Y$10:$Y$6209))</f>
        <v>29.789309610900002</v>
      </c>
      <c r="AA5647" s="17">
        <f t="shared" si="265"/>
        <v>5.2867259058858362E-2</v>
      </c>
    </row>
    <row r="5648" spans="1:27" hidden="1" x14ac:dyDescent="0.3">
      <c r="A5648" s="8" t="s">
        <v>17</v>
      </c>
      <c r="B5648" s="8" t="s">
        <v>4589</v>
      </c>
      <c r="C5648" s="8" t="s">
        <v>4590</v>
      </c>
      <c r="D5648" s="8" t="s">
        <v>4599</v>
      </c>
      <c r="E5648" s="8" t="s">
        <v>4600</v>
      </c>
      <c r="F5648" s="29">
        <v>0.28999999999999998</v>
      </c>
      <c r="G5648" s="29">
        <v>0</v>
      </c>
      <c r="H5648" s="30">
        <v>26.959700000000002</v>
      </c>
      <c r="I5648" s="30">
        <v>0.68320000000000003</v>
      </c>
      <c r="J5648" s="14">
        <v>19</v>
      </c>
      <c r="K5648" s="14">
        <v>5</v>
      </c>
      <c r="L5648" s="12">
        <v>2.53E-2</v>
      </c>
      <c r="M5648" s="7">
        <v>0.92717198000000001</v>
      </c>
      <c r="N5648" s="31">
        <v>0.45</v>
      </c>
      <c r="O5648" s="14">
        <f>IFERROR(VLOOKUP($C5648,'site totals'!$J$2:$K$607,2,FALSE),1)</f>
        <v>47.618400000000001</v>
      </c>
      <c r="P5648" s="32" t="s">
        <v>22</v>
      </c>
      <c r="Q5648" s="12">
        <v>0.51465315050000005</v>
      </c>
      <c r="R5648" s="29">
        <v>0.28999999999999998</v>
      </c>
      <c r="S5648" s="2">
        <f>IF($A5648="site","",VLOOKUP($P5648,margin_ranges!$A$5:$D$10,4,FALSE)/100)</f>
        <v>0.29749999999999999</v>
      </c>
      <c r="T5648" s="6">
        <f>IF(A5648="placement",$J5648*MIN($Q5648,$S5648),"")</f>
        <v>5.6524999999999999</v>
      </c>
      <c r="U5648" s="6">
        <f>IF($A5648="placement",T5648,SUMIF($C$10:$C$6209,$C5648,$T$10:$T$6209))</f>
        <v>5.6524999999999999</v>
      </c>
      <c r="V5648" s="34">
        <f t="shared" si="266"/>
        <v>-1.0563380281690016E-2</v>
      </c>
      <c r="W5648" s="24"/>
      <c r="X5648" s="2" t="str">
        <f>IFERROR(MIN(VLOOKUP($W5648,margin_ranges!$A$5:$D$10,4,FALSE),$Q5648*100)/100,"")</f>
        <v/>
      </c>
      <c r="Y5648" s="6">
        <f t="shared" si="264"/>
        <v>5.6524999999999999</v>
      </c>
      <c r="Z5648" s="6">
        <f>IF($A5648="placement",Y5648,SUMIF($C$10:$C$6209,$C5648,$Y$10:$Y$6209))</f>
        <v>5.6524999999999999</v>
      </c>
      <c r="AA5648" s="29">
        <f t="shared" si="265"/>
        <v>-1.0563380281690016E-2</v>
      </c>
    </row>
    <row r="5649" spans="1:27" hidden="1" x14ac:dyDescent="0.3">
      <c r="A5649" s="8" t="s">
        <v>17</v>
      </c>
      <c r="B5649" s="8" t="s">
        <v>4589</v>
      </c>
      <c r="C5649" s="8" t="s">
        <v>4590</v>
      </c>
      <c r="D5649" s="33" t="s">
        <v>4593</v>
      </c>
      <c r="E5649" s="8" t="s">
        <v>4594</v>
      </c>
      <c r="F5649" s="29">
        <v>0.28999999999999998</v>
      </c>
      <c r="G5649" s="29">
        <v>0</v>
      </c>
      <c r="H5649" s="30">
        <v>17.127400000000002</v>
      </c>
      <c r="I5649" s="30">
        <v>0.53859999999999997</v>
      </c>
      <c r="J5649" s="14">
        <v>15</v>
      </c>
      <c r="K5649" s="14">
        <v>4</v>
      </c>
      <c r="L5649" s="12">
        <v>3.1399999999999997E-2</v>
      </c>
      <c r="M5649" s="7">
        <v>0.95679618</v>
      </c>
      <c r="N5649" s="31">
        <v>0.45</v>
      </c>
      <c r="O5649" s="14">
        <f>IFERROR(VLOOKUP($C5649,'site totals'!$J$2:$K$607,2,FALSE),1)</f>
        <v>47.618400000000001</v>
      </c>
      <c r="P5649" s="32" t="s">
        <v>22</v>
      </c>
      <c r="Q5649" s="12">
        <v>0.52968039690000002</v>
      </c>
      <c r="R5649" s="29">
        <v>0.28999999999999998</v>
      </c>
      <c r="S5649" s="2">
        <f>IF($A5649="site","",VLOOKUP($P5649,margin_ranges!$A$5:$D$10,4,FALSE)/100)</f>
        <v>0.29749999999999999</v>
      </c>
      <c r="T5649" s="6">
        <f>IF(A5649="placement",$J5649*MIN($Q5649,$S5649),"")</f>
        <v>4.4624999999999995</v>
      </c>
      <c r="U5649" s="6">
        <f>IF($A5649="placement",T5649,SUMIF($C$10:$C$6209,$C5649,$T$10:$T$6209))</f>
        <v>4.4624999999999995</v>
      </c>
      <c r="V5649" s="34">
        <f t="shared" si="266"/>
        <v>-1.0563380281689905E-2</v>
      </c>
      <c r="W5649" s="24"/>
      <c r="X5649" s="2" t="str">
        <f>IFERROR(MIN(VLOOKUP($W5649,margin_ranges!$A$5:$D$10,4,FALSE),$Q5649*100)/100,"")</f>
        <v/>
      </c>
      <c r="Y5649" s="6">
        <f t="shared" si="264"/>
        <v>4.4624999999999995</v>
      </c>
      <c r="Z5649" s="6">
        <f>IF($A5649="placement",Y5649,SUMIF($C$10:$C$6209,$C5649,$Y$10:$Y$6209))</f>
        <v>4.4624999999999995</v>
      </c>
      <c r="AA5649" s="29">
        <f t="shared" si="265"/>
        <v>-1.0563380281689905E-2</v>
      </c>
    </row>
    <row r="5650" spans="1:27" hidden="1" x14ac:dyDescent="0.3">
      <c r="A5650" s="8" t="s">
        <v>17</v>
      </c>
      <c r="B5650" s="8" t="s">
        <v>4589</v>
      </c>
      <c r="C5650" s="8" t="s">
        <v>4590</v>
      </c>
      <c r="D5650" s="8" t="s">
        <v>4597</v>
      </c>
      <c r="E5650" s="8" t="s">
        <v>4598</v>
      </c>
      <c r="F5650" s="29">
        <v>0.34</v>
      </c>
      <c r="G5650" s="29">
        <v>0</v>
      </c>
      <c r="H5650" s="30">
        <v>25.2408</v>
      </c>
      <c r="I5650" s="30">
        <v>1.4308000000000001</v>
      </c>
      <c r="J5650" s="14">
        <v>21</v>
      </c>
      <c r="K5650" s="14">
        <v>6</v>
      </c>
      <c r="L5650" s="12">
        <v>5.67E-2</v>
      </c>
      <c r="M5650" s="7">
        <v>0.49712944999999997</v>
      </c>
      <c r="N5650" s="31">
        <v>0.1</v>
      </c>
      <c r="O5650" s="14">
        <f>IFERROR(VLOOKUP($C5650,'site totals'!$J$2:$K$607,2,FALSE),1)</f>
        <v>47.618400000000001</v>
      </c>
      <c r="P5650" s="32" t="s">
        <v>22</v>
      </c>
      <c r="Q5650" s="12">
        <v>0.79884514959999997</v>
      </c>
      <c r="R5650" s="29">
        <v>0.34</v>
      </c>
      <c r="S5650" s="2">
        <f>IF($A5650="site","",VLOOKUP($P5650,margin_ranges!$A$5:$D$10,4,FALSE)/100)</f>
        <v>0.29749999999999999</v>
      </c>
      <c r="T5650" s="6">
        <f>IF(A5650="placement",$J5650*MIN($Q5650,$S5650),"")</f>
        <v>6.2474999999999996</v>
      </c>
      <c r="U5650" s="6">
        <f>IF($A5650="placement",T5650,SUMIF($C$10:$C$6209,$C5650,$T$10:$T$6209))</f>
        <v>6.2474999999999996</v>
      </c>
      <c r="V5650" s="34">
        <f t="shared" si="266"/>
        <v>6.439393939393967E-2</v>
      </c>
      <c r="W5650" s="24"/>
      <c r="X5650" s="2" t="str">
        <f>IFERROR(MIN(VLOOKUP($W5650,margin_ranges!$A$5:$D$10,4,FALSE),$Q5650*100)/100,"")</f>
        <v/>
      </c>
      <c r="Y5650" s="6">
        <f t="shared" si="264"/>
        <v>6.2474999999999996</v>
      </c>
      <c r="Z5650" s="6">
        <f>IF($A5650="placement",Y5650,SUMIF($C$10:$C$6209,$C5650,$Y$10:$Y$6209))</f>
        <v>6.2474999999999996</v>
      </c>
      <c r="AA5650" s="29">
        <f t="shared" si="265"/>
        <v>6.439393939393967E-2</v>
      </c>
    </row>
    <row r="5651" spans="1:27" hidden="1" x14ac:dyDescent="0.3">
      <c r="A5651" s="8" t="s">
        <v>17</v>
      </c>
      <c r="B5651" s="8" t="s">
        <v>4589</v>
      </c>
      <c r="C5651" s="8" t="s">
        <v>4590</v>
      </c>
      <c r="D5651" s="8" t="s">
        <v>4591</v>
      </c>
      <c r="E5651" s="8" t="s">
        <v>4592</v>
      </c>
      <c r="F5651" s="29">
        <v>0.37</v>
      </c>
      <c r="G5651" s="29">
        <v>0</v>
      </c>
      <c r="H5651" s="30">
        <v>22.720800000000001</v>
      </c>
      <c r="I5651" s="30">
        <v>0.47120000000000001</v>
      </c>
      <c r="J5651" s="14">
        <v>14</v>
      </c>
      <c r="K5651" s="14">
        <v>5</v>
      </c>
      <c r="L5651" s="12">
        <v>2.07E-2</v>
      </c>
      <c r="M5651" s="7">
        <v>0.99105653999999999</v>
      </c>
      <c r="N5651" s="31">
        <v>0.45</v>
      </c>
      <c r="O5651" s="14">
        <f>IFERROR(VLOOKUP($C5651,'site totals'!$J$2:$K$607,2,FALSE),1)</f>
        <v>47.618400000000001</v>
      </c>
      <c r="P5651" s="32" t="s">
        <v>22</v>
      </c>
      <c r="Q5651" s="12">
        <v>0.54593912509999998</v>
      </c>
      <c r="R5651" s="29">
        <v>0.37</v>
      </c>
      <c r="S5651" s="2">
        <f>IF($A5651="site","",VLOOKUP($P5651,margin_ranges!$A$5:$D$10,4,FALSE)/100)</f>
        <v>0.29749999999999999</v>
      </c>
      <c r="T5651" s="6">
        <f>IF(A5651="placement",$J5651*MIN($Q5651,$S5651),"")</f>
        <v>4.165</v>
      </c>
      <c r="U5651" s="6">
        <f>IF($A5651="placement",T5651,SUMIF($C$10:$C$6209,$C5651,$T$10:$T$6209))</f>
        <v>4.165</v>
      </c>
      <c r="V5651" s="34">
        <f t="shared" si="266"/>
        <v>0.11507936507936511</v>
      </c>
      <c r="W5651" s="24"/>
      <c r="X5651" s="2" t="str">
        <f>IFERROR(MIN(VLOOKUP($W5651,margin_ranges!$A$5:$D$10,4,FALSE),$Q5651*100)/100,"")</f>
        <v/>
      </c>
      <c r="Y5651" s="6">
        <f t="shared" si="264"/>
        <v>4.165</v>
      </c>
      <c r="Z5651" s="6">
        <f>IF($A5651="placement",Y5651,SUMIF($C$10:$C$6209,$C5651,$Y$10:$Y$6209))</f>
        <v>4.165</v>
      </c>
      <c r="AA5651" s="29">
        <f t="shared" si="265"/>
        <v>0.11507936507936511</v>
      </c>
    </row>
    <row r="5652" spans="1:27" hidden="1" x14ac:dyDescent="0.3">
      <c r="A5652" s="8" t="s">
        <v>17</v>
      </c>
      <c r="B5652" s="8" t="s">
        <v>4589</v>
      </c>
      <c r="C5652" s="8" t="s">
        <v>4590</v>
      </c>
      <c r="D5652" s="8" t="s">
        <v>4595</v>
      </c>
      <c r="E5652" s="8" t="s">
        <v>4596</v>
      </c>
      <c r="F5652" s="29">
        <v>0.37</v>
      </c>
      <c r="G5652" s="29">
        <v>0</v>
      </c>
      <c r="H5652" s="30">
        <v>33.021500000000003</v>
      </c>
      <c r="I5652" s="30">
        <v>1.1967000000000001</v>
      </c>
      <c r="J5652" s="14">
        <v>29</v>
      </c>
      <c r="K5652" s="14">
        <v>10</v>
      </c>
      <c r="L5652" s="12">
        <v>3.6200000000000003E-2</v>
      </c>
      <c r="M5652" s="7">
        <v>0.82100991000000001</v>
      </c>
      <c r="N5652" s="31">
        <v>0.35</v>
      </c>
      <c r="O5652" s="14">
        <f>IFERROR(VLOOKUP($C5652,'site totals'!$J$2:$K$607,2,FALSE),1)</f>
        <v>47.618400000000001</v>
      </c>
      <c r="P5652" s="32" t="s">
        <v>22</v>
      </c>
      <c r="Q5652" s="12">
        <v>0.57369576600000005</v>
      </c>
      <c r="R5652" s="29">
        <v>0.37</v>
      </c>
      <c r="S5652" s="2">
        <f>IF($A5652="site","",VLOOKUP($P5652,margin_ranges!$A$5:$D$10,4,FALSE)/100)</f>
        <v>0.29749999999999999</v>
      </c>
      <c r="T5652" s="6">
        <f>IF(A5652="placement",$J5652*MIN($Q5652,$S5652),"")</f>
        <v>8.6274999999999995</v>
      </c>
      <c r="U5652" s="6">
        <f>IF($A5652="placement",T5652,SUMIF($C$10:$C$6209,$C5652,$T$10:$T$6209))</f>
        <v>8.6274999999999995</v>
      </c>
      <c r="V5652" s="34">
        <f t="shared" si="266"/>
        <v>0.11507936507936534</v>
      </c>
      <c r="W5652" s="24"/>
      <c r="X5652" s="2" t="str">
        <f>IFERROR(MIN(VLOOKUP($W5652,margin_ranges!$A$5:$D$10,4,FALSE),$Q5652*100)/100,"")</f>
        <v/>
      </c>
      <c r="Y5652" s="6">
        <f t="shared" si="264"/>
        <v>8.6274999999999995</v>
      </c>
      <c r="Z5652" s="6">
        <f>IF($A5652="placement",Y5652,SUMIF($C$10:$C$6209,$C5652,$Y$10:$Y$6209))</f>
        <v>8.6274999999999995</v>
      </c>
      <c r="AA5652" s="29">
        <f t="shared" si="265"/>
        <v>0.11507936507936534</v>
      </c>
    </row>
    <row r="5653" spans="1:27" x14ac:dyDescent="0.3">
      <c r="A5653" s="16" t="s">
        <v>33</v>
      </c>
      <c r="B5653" s="16" t="s">
        <v>4589</v>
      </c>
      <c r="C5653" s="16" t="s">
        <v>4590</v>
      </c>
      <c r="D5653" s="8" t="s">
        <v>34</v>
      </c>
      <c r="E5653" s="16"/>
      <c r="F5653" s="17">
        <v>0.33498874384691602</v>
      </c>
      <c r="G5653" s="17">
        <v>0</v>
      </c>
      <c r="H5653" s="36">
        <v>135.84190000000001</v>
      </c>
      <c r="I5653" s="36">
        <v>4.4047999999999998</v>
      </c>
      <c r="J5653" s="22">
        <v>102</v>
      </c>
      <c r="K5653" s="22">
        <v>30</v>
      </c>
      <c r="L5653" s="18">
        <v>3.2399999999999998E-2</v>
      </c>
      <c r="M5653" s="19">
        <v>0.77218609999999999</v>
      </c>
      <c r="N5653" s="20">
        <v>0.311419</v>
      </c>
      <c r="O5653" s="22">
        <f>IFERROR(VLOOKUP($C5653,'site totals'!$J$2:$K$607,2,FALSE),1)</f>
        <v>47.618400000000001</v>
      </c>
      <c r="P5653" s="21"/>
      <c r="Q5653" s="18">
        <v>0.59670473030000004</v>
      </c>
      <c r="R5653" s="17">
        <v>0.33500000000000002</v>
      </c>
      <c r="S5653" s="18" t="str">
        <f>IF($A5653="site","",VLOOKUP($P5653,margin_ranges!$A$5:$D$10,4,FALSE)/100)</f>
        <v/>
      </c>
      <c r="T5653" s="22" t="str">
        <f>IF(A5653="placement",$J5653*MIN($Q5653,$S5653),"")</f>
        <v/>
      </c>
      <c r="U5653" s="22">
        <f>IF($A5653="placement",T5653,SUMIF($C$10:$C$6209,$C5653,$T$10:$T$6209))</f>
        <v>29.154999999999994</v>
      </c>
      <c r="V5653" s="37">
        <f t="shared" si="266"/>
        <v>7.3934837092731742E-2</v>
      </c>
      <c r="W5653" s="38"/>
      <c r="X5653" s="18" t="str">
        <f>IFERROR(MIN(VLOOKUP($W5653,margin_ranges!$A$5:$D$10,4,FALSE),$Q5653*100)/100,"")</f>
        <v/>
      </c>
      <c r="Y5653" s="6" t="str">
        <f t="shared" si="264"/>
        <v/>
      </c>
      <c r="Z5653" s="6">
        <f>IF($A5653="placement",Y5653,SUMIF($C$10:$C$6209,$C5653,$Y$10:$Y$6209))</f>
        <v>29.154999999999994</v>
      </c>
      <c r="AA5653" s="17">
        <f t="shared" si="265"/>
        <v>7.3934837092731742E-2</v>
      </c>
    </row>
    <row r="5654" spans="1:27" hidden="1" x14ac:dyDescent="0.3">
      <c r="A5654" s="8" t="s">
        <v>17</v>
      </c>
      <c r="B5654" s="8" t="s">
        <v>291</v>
      </c>
      <c r="C5654" s="8" t="s">
        <v>292</v>
      </c>
      <c r="D5654" s="8" t="s">
        <v>295</v>
      </c>
      <c r="E5654" s="8" t="s">
        <v>296</v>
      </c>
      <c r="F5654" s="29">
        <v>0.39</v>
      </c>
      <c r="G5654" s="29">
        <v>1</v>
      </c>
      <c r="H5654" s="30">
        <v>72.309600000000003</v>
      </c>
      <c r="I5654" s="30">
        <v>31.316299999999998</v>
      </c>
      <c r="J5654" s="14">
        <v>72</v>
      </c>
      <c r="K5654" s="14">
        <v>25</v>
      </c>
      <c r="L5654" s="12">
        <v>0.43309999999999998</v>
      </c>
      <c r="M5654" s="7">
        <v>7.6364420000000002E-2</v>
      </c>
      <c r="N5654" s="31">
        <v>0.01</v>
      </c>
      <c r="O5654" s="14">
        <f>IFERROR(VLOOKUP($C5654,'site totals'!$J$2:$K$607,2,FALSE),1)</f>
        <v>47.028700000000001</v>
      </c>
      <c r="P5654" s="32" t="s">
        <v>22</v>
      </c>
      <c r="Q5654" s="12">
        <v>0.86904896310000002</v>
      </c>
      <c r="R5654" s="29">
        <v>0.39</v>
      </c>
      <c r="S5654" s="2">
        <f>IF($A5654="site","",VLOOKUP($P5654,margin_ranges!$A$5:$D$10,4,FALSE)/100)</f>
        <v>0.29749999999999999</v>
      </c>
      <c r="T5654" s="6">
        <f>IF(A5654="placement",$J5654*MIN($Q5654,$S5654),"")</f>
        <v>21.419999999999998</v>
      </c>
      <c r="U5654" s="6">
        <f>IF($A5654="placement",T5654,SUMIF($C$10:$C$6209,$C5654,$T$10:$T$6209))</f>
        <v>21.419999999999998</v>
      </c>
      <c r="V5654" s="34">
        <f t="shared" si="266"/>
        <v>0.15163934426229497</v>
      </c>
      <c r="W5654" s="24"/>
      <c r="X5654" s="2" t="str">
        <f>IFERROR(MIN(VLOOKUP($W5654,margin_ranges!$A$5:$D$10,4,FALSE),$Q5654*100)/100,"")</f>
        <v/>
      </c>
      <c r="Y5654" s="6">
        <f t="shared" si="264"/>
        <v>21.419999999999998</v>
      </c>
      <c r="Z5654" s="6">
        <f>IF($A5654="placement",Y5654,SUMIF($C$10:$C$6209,$C5654,$Y$10:$Y$6209))</f>
        <v>21.419999999999998</v>
      </c>
      <c r="AA5654" s="29">
        <f t="shared" si="265"/>
        <v>0.15163934426229497</v>
      </c>
    </row>
    <row r="5655" spans="1:27" hidden="1" x14ac:dyDescent="0.3">
      <c r="A5655" s="8" t="s">
        <v>17</v>
      </c>
      <c r="B5655" s="8" t="s">
        <v>291</v>
      </c>
      <c r="C5655" s="8" t="s">
        <v>292</v>
      </c>
      <c r="D5655" s="8" t="s">
        <v>293</v>
      </c>
      <c r="E5655" s="8" t="s">
        <v>294</v>
      </c>
      <c r="F5655" s="29">
        <v>0.39</v>
      </c>
      <c r="G5655" s="29">
        <v>1</v>
      </c>
      <c r="H5655" s="30">
        <v>61.388300000000001</v>
      </c>
      <c r="I5655" s="30">
        <v>9.8139000000000003</v>
      </c>
      <c r="J5655" s="14">
        <v>29</v>
      </c>
      <c r="K5655" s="14">
        <v>10</v>
      </c>
      <c r="L5655" s="12">
        <v>0.15989999999999999</v>
      </c>
      <c r="M5655" s="7">
        <v>9.8609840000000004E-2</v>
      </c>
      <c r="N5655" s="31">
        <v>0.01</v>
      </c>
      <c r="O5655" s="14">
        <f>IFERROR(VLOOKUP($C5655,'site totals'!$J$2:$K$607,2,FALSE),1)</f>
        <v>47.028700000000001</v>
      </c>
      <c r="P5655" s="32" t="s">
        <v>22</v>
      </c>
      <c r="Q5655" s="12">
        <v>0.89859023940000005</v>
      </c>
      <c r="R5655" s="29">
        <v>0.39</v>
      </c>
      <c r="S5655" s="2">
        <f>IF($A5655="site","",VLOOKUP($P5655,margin_ranges!$A$5:$D$10,4,FALSE)/100)</f>
        <v>0.29749999999999999</v>
      </c>
      <c r="T5655" s="6">
        <f>IF(A5655="placement",$J5655*MIN($Q5655,$S5655),"")</f>
        <v>8.6274999999999995</v>
      </c>
      <c r="U5655" s="6">
        <f>IF($A5655="placement",T5655,SUMIF($C$10:$C$6209,$C5655,$T$10:$T$6209))</f>
        <v>8.6274999999999995</v>
      </c>
      <c r="V5655" s="34">
        <f t="shared" si="266"/>
        <v>0.15163934426229519</v>
      </c>
      <c r="W5655" s="24"/>
      <c r="X5655" s="2" t="str">
        <f>IFERROR(MIN(VLOOKUP($W5655,margin_ranges!$A$5:$D$10,4,FALSE),$Q5655*100)/100,"")</f>
        <v/>
      </c>
      <c r="Y5655" s="6">
        <f t="shared" si="264"/>
        <v>8.6274999999999995</v>
      </c>
      <c r="Z5655" s="6">
        <f>IF($A5655="placement",Y5655,SUMIF($C$10:$C$6209,$C5655,$Y$10:$Y$6209))</f>
        <v>8.6274999999999995</v>
      </c>
      <c r="AA5655" s="29">
        <f t="shared" si="265"/>
        <v>0.15163934426229519</v>
      </c>
    </row>
    <row r="5656" spans="1:27" x14ac:dyDescent="0.3">
      <c r="A5656" s="16" t="s">
        <v>33</v>
      </c>
      <c r="B5656" s="16" t="s">
        <v>291</v>
      </c>
      <c r="C5656" s="16" t="s">
        <v>292</v>
      </c>
      <c r="D5656" s="8" t="s">
        <v>34</v>
      </c>
      <c r="E5656" s="16"/>
      <c r="F5656" s="17">
        <v>0.39</v>
      </c>
      <c r="G5656" s="17">
        <v>1</v>
      </c>
      <c r="H5656" s="36">
        <v>133.6979</v>
      </c>
      <c r="I5656" s="36">
        <v>41.130099999999999</v>
      </c>
      <c r="J5656" s="22">
        <v>101</v>
      </c>
      <c r="K5656" s="22">
        <v>36</v>
      </c>
      <c r="L5656" s="18">
        <v>0.30759999999999998</v>
      </c>
      <c r="M5656" s="19">
        <v>8.1672289999999995E-2</v>
      </c>
      <c r="N5656" s="20">
        <v>0.01</v>
      </c>
      <c r="O5656" s="22">
        <f>IFERROR(VLOOKUP($C5656,'site totals'!$J$2:$K$607,2,FALSE),1)</f>
        <v>47.028700000000001</v>
      </c>
      <c r="P5656" s="21"/>
      <c r="Q5656" s="18">
        <v>0.87755944770000005</v>
      </c>
      <c r="R5656" s="17">
        <v>0.39</v>
      </c>
      <c r="S5656" s="18" t="str">
        <f>IF($A5656="site","",VLOOKUP($P5656,margin_ranges!$A$5:$D$10,4,FALSE)/100)</f>
        <v/>
      </c>
      <c r="T5656" s="22" t="str">
        <f>IF(A5656="placement",$J5656*MIN($Q5656,$S5656),"")</f>
        <v/>
      </c>
      <c r="U5656" s="22">
        <f>IF($A5656="placement",T5656,SUMIF($C$10:$C$6209,$C5656,$T$10:$T$6209))</f>
        <v>30.047499999999999</v>
      </c>
      <c r="V5656" s="37">
        <f t="shared" si="266"/>
        <v>0.15163934426229519</v>
      </c>
      <c r="W5656" s="38"/>
      <c r="X5656" s="18" t="str">
        <f>IFERROR(MIN(VLOOKUP($W5656,margin_ranges!$A$5:$D$10,4,FALSE),$Q5656*100)/100,"")</f>
        <v/>
      </c>
      <c r="Y5656" s="6" t="str">
        <f t="shared" si="264"/>
        <v/>
      </c>
      <c r="Z5656" s="6">
        <f>IF($A5656="placement",Y5656,SUMIF($C$10:$C$6209,$C5656,$Y$10:$Y$6209))</f>
        <v>30.047499999999999</v>
      </c>
      <c r="AA5656" s="17">
        <f t="shared" si="265"/>
        <v>0.15163934426229519</v>
      </c>
    </row>
    <row r="5657" spans="1:27" hidden="1" x14ac:dyDescent="0.3">
      <c r="A5657" s="8" t="s">
        <v>17</v>
      </c>
      <c r="B5657" s="8" t="s">
        <v>10391</v>
      </c>
      <c r="C5657" s="8" t="s">
        <v>10392</v>
      </c>
      <c r="D5657" s="8" t="s">
        <v>10393</v>
      </c>
      <c r="E5657" s="8" t="s">
        <v>10394</v>
      </c>
      <c r="F5657" s="29">
        <v>0.28999999999999998</v>
      </c>
      <c r="G5657" s="29">
        <v>0</v>
      </c>
      <c r="H5657" s="30">
        <v>1.8713</v>
      </c>
      <c r="I5657" s="30">
        <v>0.37909999999999999</v>
      </c>
      <c r="J5657" s="14">
        <v>44</v>
      </c>
      <c r="K5657" s="14">
        <v>11</v>
      </c>
      <c r="L5657" s="12">
        <v>0.2026</v>
      </c>
      <c r="M5657" s="7">
        <v>3.83237234</v>
      </c>
      <c r="N5657" s="31">
        <v>2.5</v>
      </c>
      <c r="O5657" s="14">
        <f>IFERROR(VLOOKUP($C5657,'site totals'!$J$2:$K$607,2,FALSE),1)</f>
        <v>46.714199999999998</v>
      </c>
      <c r="P5657" s="32" t="s">
        <v>22</v>
      </c>
      <c r="Q5657" s="12">
        <v>0.34766254969999999</v>
      </c>
      <c r="R5657" s="29">
        <v>0.28999999999999998</v>
      </c>
      <c r="S5657" s="2">
        <f>IF($A5657="site","",VLOOKUP($P5657,margin_ranges!$A$5:$D$10,4,FALSE)/100)</f>
        <v>0.29749999999999999</v>
      </c>
      <c r="T5657" s="6">
        <f>IF(A5657="placement",$J5657*MIN($Q5657,$S5657),"")</f>
        <v>13.09</v>
      </c>
      <c r="U5657" s="6">
        <f>IF($A5657="placement",T5657,SUMIF($C$10:$C$6209,$C5657,$T$10:$T$6209))</f>
        <v>13.09</v>
      </c>
      <c r="V5657" s="34">
        <f t="shared" si="266"/>
        <v>-1.0563380281690127E-2</v>
      </c>
      <c r="W5657" s="24"/>
      <c r="X5657" s="2" t="str">
        <f>IFERROR(MIN(VLOOKUP($W5657,margin_ranges!$A$5:$D$10,4,FALSE),$Q5657*100)/100,"")</f>
        <v/>
      </c>
      <c r="Y5657" s="6">
        <f t="shared" si="264"/>
        <v>13.09</v>
      </c>
      <c r="Z5657" s="6">
        <f>IF($A5657="placement",Y5657,SUMIF($C$10:$C$6209,$C5657,$Y$10:$Y$6209))</f>
        <v>13.09</v>
      </c>
      <c r="AA5657" s="29">
        <f t="shared" si="265"/>
        <v>-1.0563380281690127E-2</v>
      </c>
    </row>
    <row r="5658" spans="1:27" hidden="1" x14ac:dyDescent="0.3">
      <c r="A5658" s="8" t="s">
        <v>17</v>
      </c>
      <c r="B5658" s="8" t="s">
        <v>10391</v>
      </c>
      <c r="C5658" s="8" t="s">
        <v>10392</v>
      </c>
      <c r="D5658" s="8" t="s">
        <v>10395</v>
      </c>
      <c r="E5658" s="8" t="s">
        <v>10396</v>
      </c>
      <c r="F5658" s="29">
        <v>0.28999999999999998</v>
      </c>
      <c r="G5658" s="29">
        <v>0</v>
      </c>
      <c r="H5658" s="30">
        <v>2.0142000000000002</v>
      </c>
      <c r="I5658" s="30">
        <v>0.48459999999999998</v>
      </c>
      <c r="J5658" s="14">
        <v>57</v>
      </c>
      <c r="K5658" s="14">
        <v>14</v>
      </c>
      <c r="L5658" s="12">
        <v>0.24060000000000001</v>
      </c>
      <c r="M5658" s="7">
        <v>3.8873692000000002</v>
      </c>
      <c r="N5658" s="31">
        <v>2.5</v>
      </c>
      <c r="O5658" s="14">
        <f>IFERROR(VLOOKUP($C5658,'site totals'!$J$2:$K$607,2,FALSE),1)</f>
        <v>46.714199999999998</v>
      </c>
      <c r="P5658" s="32" t="s">
        <v>22</v>
      </c>
      <c r="Q5658" s="12">
        <v>0.35689154449999999</v>
      </c>
      <c r="R5658" s="29">
        <v>0.28999999999999998</v>
      </c>
      <c r="S5658" s="2">
        <f>IF($A5658="site","",VLOOKUP($P5658,margin_ranges!$A$5:$D$10,4,FALSE)/100)</f>
        <v>0.29749999999999999</v>
      </c>
      <c r="T5658" s="6">
        <f>IF(A5658="placement",$J5658*MIN($Q5658,$S5658),"")</f>
        <v>16.9575</v>
      </c>
      <c r="U5658" s="6">
        <f>IF($A5658="placement",T5658,SUMIF($C$10:$C$6209,$C5658,$T$10:$T$6209))</f>
        <v>16.9575</v>
      </c>
      <c r="V5658" s="34">
        <f t="shared" si="266"/>
        <v>-1.0563380281690016E-2</v>
      </c>
      <c r="W5658" s="24"/>
      <c r="X5658" s="2" t="str">
        <f>IFERROR(MIN(VLOOKUP($W5658,margin_ranges!$A$5:$D$10,4,FALSE),$Q5658*100)/100,"")</f>
        <v/>
      </c>
      <c r="Y5658" s="6">
        <f t="shared" si="264"/>
        <v>16.9575</v>
      </c>
      <c r="Z5658" s="6">
        <f>IF($A5658="placement",Y5658,SUMIF($C$10:$C$6209,$C5658,$Y$10:$Y$6209))</f>
        <v>16.9575</v>
      </c>
      <c r="AA5658" s="29">
        <f t="shared" si="265"/>
        <v>-1.0563380281690016E-2</v>
      </c>
    </row>
    <row r="5659" spans="1:27" x14ac:dyDescent="0.3">
      <c r="A5659" s="16" t="s">
        <v>33</v>
      </c>
      <c r="B5659" s="16" t="s">
        <v>10391</v>
      </c>
      <c r="C5659" s="16" t="s">
        <v>10392</v>
      </c>
      <c r="D5659" s="33" t="s">
        <v>34</v>
      </c>
      <c r="E5659" s="16"/>
      <c r="F5659" s="17">
        <v>0.28999999999999998</v>
      </c>
      <c r="G5659" s="17">
        <v>0</v>
      </c>
      <c r="H5659" s="36">
        <v>3.8855</v>
      </c>
      <c r="I5659" s="36">
        <v>0.86370000000000002</v>
      </c>
      <c r="J5659" s="22">
        <v>100</v>
      </c>
      <c r="K5659" s="22">
        <v>26</v>
      </c>
      <c r="L5659" s="18">
        <v>0.2223</v>
      </c>
      <c r="M5659" s="19">
        <v>3.8632318899999998</v>
      </c>
      <c r="N5659" s="20">
        <v>2.5</v>
      </c>
      <c r="O5659" s="22">
        <f>IFERROR(VLOOKUP($C5659,'site totals'!$J$2:$K$607,2,FALSE),1)</f>
        <v>46.714199999999998</v>
      </c>
      <c r="P5659" s="21"/>
      <c r="Q5659" s="18">
        <v>0.35287343030000001</v>
      </c>
      <c r="R5659" s="17">
        <v>0.28999999999999998</v>
      </c>
      <c r="S5659" s="18" t="str">
        <f>IF($A5659="site","",VLOOKUP($P5659,margin_ranges!$A$5:$D$10,4,FALSE)/100)</f>
        <v/>
      </c>
      <c r="T5659" s="22" t="str">
        <f>IF(A5659="placement",$J5659*MIN($Q5659,$S5659),"")</f>
        <v/>
      </c>
      <c r="U5659" s="22">
        <f>IF($A5659="placement",T5659,SUMIF($C$10:$C$6209,$C5659,$T$10:$T$6209))</f>
        <v>30.047499999999999</v>
      </c>
      <c r="V5659" s="37">
        <f t="shared" si="266"/>
        <v>-1.4753521126760538E-2</v>
      </c>
      <c r="W5659" s="38"/>
      <c r="X5659" s="18" t="str">
        <f>IFERROR(MIN(VLOOKUP($W5659,margin_ranges!$A$5:$D$10,4,FALSE),$Q5659*100)/100,"")</f>
        <v/>
      </c>
      <c r="Y5659" s="6" t="str">
        <f t="shared" si="264"/>
        <v/>
      </c>
      <c r="Z5659" s="6">
        <f>IF($A5659="placement",Y5659,SUMIF($C$10:$C$6209,$C5659,$Y$10:$Y$6209))</f>
        <v>30.047499999999999</v>
      </c>
      <c r="AA5659" s="17">
        <f t="shared" si="265"/>
        <v>-1.4753521126760538E-2</v>
      </c>
    </row>
    <row r="5660" spans="1:27" hidden="1" x14ac:dyDescent="0.3">
      <c r="A5660" s="8" t="s">
        <v>17</v>
      </c>
      <c r="B5660" s="8" t="s">
        <v>3250</v>
      </c>
      <c r="C5660" s="8" t="s">
        <v>3251</v>
      </c>
      <c r="D5660" s="8" t="s">
        <v>3254</v>
      </c>
      <c r="E5660" s="8" t="s">
        <v>3255</v>
      </c>
      <c r="F5660" s="29">
        <v>0.25</v>
      </c>
      <c r="G5660" s="29">
        <v>0</v>
      </c>
      <c r="H5660" s="30">
        <v>43.648899999999998</v>
      </c>
      <c r="I5660" s="30">
        <v>0.91149999999999998</v>
      </c>
      <c r="J5660" s="14">
        <v>13</v>
      </c>
      <c r="K5660" s="14">
        <v>3</v>
      </c>
      <c r="L5660" s="12">
        <v>2.0899999999999998E-2</v>
      </c>
      <c r="M5660" s="7">
        <v>0.48591803</v>
      </c>
      <c r="N5660" s="31">
        <v>0.04</v>
      </c>
      <c r="O5660" s="14">
        <f>IFERROR(VLOOKUP($C5660,'site totals'!$J$2:$K$607,2,FALSE),1)</f>
        <v>46.255200000000002</v>
      </c>
      <c r="P5660" s="32" t="s">
        <v>91</v>
      </c>
      <c r="Q5660" s="12">
        <v>0.91768158950000001</v>
      </c>
      <c r="R5660" s="29">
        <v>0.25</v>
      </c>
      <c r="S5660" s="2">
        <f>IF($A5660="site","",VLOOKUP($P5660,margin_ranges!$A$5:$D$10,4,FALSE)/100)</f>
        <v>0.29749999999999999</v>
      </c>
      <c r="T5660" s="6">
        <f>IF(A5660="placement",$J5660*MIN($Q5660,$S5660),"")</f>
        <v>3.8674999999999997</v>
      </c>
      <c r="U5660" s="6">
        <f>IF($A5660="placement",T5660,SUMIF($C$10:$C$6209,$C5660,$T$10:$T$6209))</f>
        <v>3.8674999999999997</v>
      </c>
      <c r="V5660" s="34">
        <f t="shared" si="266"/>
        <v>-6.3333333333333353E-2</v>
      </c>
      <c r="W5660" s="24"/>
      <c r="X5660" s="2" t="str">
        <f>IFERROR(MIN(VLOOKUP($W5660,margin_ranges!$A$5:$D$10,4,FALSE),$Q5660*100)/100,"")</f>
        <v/>
      </c>
      <c r="Y5660" s="6">
        <f t="shared" si="264"/>
        <v>3.8674999999999997</v>
      </c>
      <c r="Z5660" s="6">
        <f>IF($A5660="placement",Y5660,SUMIF($C$10:$C$6209,$C5660,$Y$10:$Y$6209))</f>
        <v>3.8674999999999997</v>
      </c>
      <c r="AA5660" s="29">
        <f t="shared" si="265"/>
        <v>-6.3333333333333353E-2</v>
      </c>
    </row>
    <row r="5661" spans="1:27" hidden="1" x14ac:dyDescent="0.3">
      <c r="A5661" s="8" t="s">
        <v>17</v>
      </c>
      <c r="B5661" s="8" t="s">
        <v>3250</v>
      </c>
      <c r="C5661" s="8" t="s">
        <v>3251</v>
      </c>
      <c r="D5661" s="8" t="s">
        <v>3258</v>
      </c>
      <c r="E5661" s="8" t="s">
        <v>3259</v>
      </c>
      <c r="F5661" s="29">
        <v>0.3</v>
      </c>
      <c r="G5661" s="29">
        <v>0</v>
      </c>
      <c r="H5661" s="30">
        <v>31.076799999999999</v>
      </c>
      <c r="I5661" s="30">
        <v>2.7673999999999999</v>
      </c>
      <c r="J5661" s="14">
        <v>31</v>
      </c>
      <c r="K5661" s="14">
        <v>9</v>
      </c>
      <c r="L5661" s="12">
        <v>8.9099999999999999E-2</v>
      </c>
      <c r="M5661" s="7">
        <v>0.37238282</v>
      </c>
      <c r="N5661" s="31">
        <v>0.05</v>
      </c>
      <c r="O5661" s="14">
        <f>IFERROR(VLOOKUP($C5661,'site totals'!$J$2:$K$607,2,FALSE),1)</f>
        <v>46.255200000000002</v>
      </c>
      <c r="P5661" s="32" t="s">
        <v>91</v>
      </c>
      <c r="Q5661" s="12">
        <v>0.86572957390000005</v>
      </c>
      <c r="R5661" s="29">
        <v>0.3</v>
      </c>
      <c r="S5661" s="2">
        <f>IF($A5661="site","",VLOOKUP($P5661,margin_ranges!$A$5:$D$10,4,FALSE)/100)</f>
        <v>0.29749999999999999</v>
      </c>
      <c r="T5661" s="6">
        <f>IF(A5661="placement",$J5661*MIN($Q5661,$S5661),"")</f>
        <v>9.2225000000000001</v>
      </c>
      <c r="U5661" s="6">
        <f>IF($A5661="placement",T5661,SUMIF($C$10:$C$6209,$C5661,$T$10:$T$6209))</f>
        <v>9.2225000000000001</v>
      </c>
      <c r="V5661" s="34">
        <f t="shared" si="266"/>
        <v>3.5714285714285587E-3</v>
      </c>
      <c r="W5661" s="24"/>
      <c r="X5661" s="2" t="str">
        <f>IFERROR(MIN(VLOOKUP($W5661,margin_ranges!$A$5:$D$10,4,FALSE),$Q5661*100)/100,"")</f>
        <v/>
      </c>
      <c r="Y5661" s="6">
        <f t="shared" si="264"/>
        <v>9.2225000000000001</v>
      </c>
      <c r="Z5661" s="6">
        <f>IF($A5661="placement",Y5661,SUMIF($C$10:$C$6209,$C5661,$Y$10:$Y$6209))</f>
        <v>9.2225000000000001</v>
      </c>
      <c r="AA5661" s="29">
        <f t="shared" si="265"/>
        <v>3.5714285714285587E-3</v>
      </c>
    </row>
    <row r="5662" spans="1:27" hidden="1" x14ac:dyDescent="0.3">
      <c r="A5662" s="8" t="s">
        <v>17</v>
      </c>
      <c r="B5662" s="8" t="s">
        <v>3250</v>
      </c>
      <c r="C5662" s="8" t="s">
        <v>3251</v>
      </c>
      <c r="D5662" s="8" t="s">
        <v>3256</v>
      </c>
      <c r="E5662" s="8" t="s">
        <v>3257</v>
      </c>
      <c r="F5662" s="29">
        <v>0.3</v>
      </c>
      <c r="G5662" s="29">
        <v>1</v>
      </c>
      <c r="H5662" s="30">
        <v>57.178800000000003</v>
      </c>
      <c r="I5662" s="30">
        <v>10.6449</v>
      </c>
      <c r="J5662" s="14">
        <v>40</v>
      </c>
      <c r="K5662" s="14">
        <v>12</v>
      </c>
      <c r="L5662" s="12">
        <v>0.1862</v>
      </c>
      <c r="M5662" s="7">
        <v>0.1257616</v>
      </c>
      <c r="N5662" s="31">
        <v>0.05</v>
      </c>
      <c r="O5662" s="14">
        <f>IFERROR(VLOOKUP($C5662,'site totals'!$J$2:$K$607,2,FALSE),1)</f>
        <v>46.255200000000002</v>
      </c>
      <c r="P5662" s="32" t="s">
        <v>91</v>
      </c>
      <c r="Q5662" s="12">
        <v>0.60242236689999995</v>
      </c>
      <c r="R5662" s="29">
        <v>0.3</v>
      </c>
      <c r="S5662" s="2">
        <f>IF($A5662="site","",VLOOKUP($P5662,margin_ranges!$A$5:$D$10,4,FALSE)/100)</f>
        <v>0.29749999999999999</v>
      </c>
      <c r="T5662" s="6">
        <f>IF(A5662="placement",$J5662*MIN($Q5662,$S5662),"")</f>
        <v>11.899999999999999</v>
      </c>
      <c r="U5662" s="6">
        <f>IF($A5662="placement",T5662,SUMIF($C$10:$C$6209,$C5662,$T$10:$T$6209))</f>
        <v>11.899999999999999</v>
      </c>
      <c r="V5662" s="34">
        <f t="shared" si="266"/>
        <v>3.5714285714285587E-3</v>
      </c>
      <c r="W5662" s="24"/>
      <c r="X5662" s="2" t="str">
        <f>IFERROR(MIN(VLOOKUP($W5662,margin_ranges!$A$5:$D$10,4,FALSE),$Q5662*100)/100,"")</f>
        <v/>
      </c>
      <c r="Y5662" s="6">
        <f t="shared" si="264"/>
        <v>11.899999999999999</v>
      </c>
      <c r="Z5662" s="6">
        <f>IF($A5662="placement",Y5662,SUMIF($C$10:$C$6209,$C5662,$Y$10:$Y$6209))</f>
        <v>11.899999999999999</v>
      </c>
      <c r="AA5662" s="29">
        <f t="shared" si="265"/>
        <v>3.5714285714285587E-3</v>
      </c>
    </row>
    <row r="5663" spans="1:27" hidden="1" x14ac:dyDescent="0.3">
      <c r="A5663" s="8" t="s">
        <v>17</v>
      </c>
      <c r="B5663" s="8" t="s">
        <v>3250</v>
      </c>
      <c r="C5663" s="8" t="s">
        <v>3251</v>
      </c>
      <c r="D5663" s="8" t="s">
        <v>3252</v>
      </c>
      <c r="E5663" s="8" t="s">
        <v>3253</v>
      </c>
      <c r="F5663" s="29">
        <v>0.3</v>
      </c>
      <c r="G5663" s="29">
        <v>0</v>
      </c>
      <c r="H5663" s="30">
        <v>27.525600000000001</v>
      </c>
      <c r="I5663" s="30">
        <v>3.8191000000000002</v>
      </c>
      <c r="J5663" s="14">
        <v>15</v>
      </c>
      <c r="K5663" s="14">
        <v>4</v>
      </c>
      <c r="L5663" s="12">
        <v>0.13869999999999999</v>
      </c>
      <c r="M5663" s="7">
        <v>0.12876487</v>
      </c>
      <c r="N5663" s="31">
        <v>0.05</v>
      </c>
      <c r="O5663" s="14">
        <f>IFERROR(VLOOKUP($C5663,'site totals'!$J$2:$K$607,2,FALSE),1)</f>
        <v>46.255200000000002</v>
      </c>
      <c r="P5663" s="32" t="s">
        <v>91</v>
      </c>
      <c r="Q5663" s="12">
        <v>0.61169532879999999</v>
      </c>
      <c r="R5663" s="29">
        <v>0.3</v>
      </c>
      <c r="S5663" s="2">
        <f>IF($A5663="site","",VLOOKUP($P5663,margin_ranges!$A$5:$D$10,4,FALSE)/100)</f>
        <v>0.29749999999999999</v>
      </c>
      <c r="T5663" s="6">
        <f>IF(A5663="placement",$J5663*MIN($Q5663,$S5663),"")</f>
        <v>4.4624999999999995</v>
      </c>
      <c r="U5663" s="6">
        <f>IF($A5663="placement",T5663,SUMIF($C$10:$C$6209,$C5663,$T$10:$T$6209))</f>
        <v>4.4624999999999995</v>
      </c>
      <c r="V5663" s="34">
        <f t="shared" si="266"/>
        <v>3.5714285714287808E-3</v>
      </c>
      <c r="W5663" s="24"/>
      <c r="X5663" s="2" t="str">
        <f>IFERROR(MIN(VLOOKUP($W5663,margin_ranges!$A$5:$D$10,4,FALSE),$Q5663*100)/100,"")</f>
        <v/>
      </c>
      <c r="Y5663" s="6">
        <f t="shared" si="264"/>
        <v>4.4624999999999995</v>
      </c>
      <c r="Z5663" s="6">
        <f>IF($A5663="placement",Y5663,SUMIF($C$10:$C$6209,$C5663,$Y$10:$Y$6209))</f>
        <v>4.4624999999999995</v>
      </c>
      <c r="AA5663" s="29">
        <f t="shared" si="265"/>
        <v>3.5714285714287808E-3</v>
      </c>
    </row>
    <row r="5664" spans="1:27" x14ac:dyDescent="0.3">
      <c r="A5664" s="16" t="s">
        <v>33</v>
      </c>
      <c r="B5664" s="16" t="s">
        <v>3250</v>
      </c>
      <c r="C5664" s="16" t="s">
        <v>3251</v>
      </c>
      <c r="D5664" s="8" t="s">
        <v>34</v>
      </c>
      <c r="E5664" s="16"/>
      <c r="F5664" s="17">
        <v>0.29329718604610899</v>
      </c>
      <c r="G5664" s="17">
        <v>0.40518688000000003</v>
      </c>
      <c r="H5664" s="36">
        <v>159.43</v>
      </c>
      <c r="I5664" s="36">
        <v>18.142900000000001</v>
      </c>
      <c r="J5664" s="22">
        <v>99</v>
      </c>
      <c r="K5664" s="22">
        <v>29</v>
      </c>
      <c r="L5664" s="18">
        <v>0.1138</v>
      </c>
      <c r="M5664" s="19">
        <v>0.18210636999999999</v>
      </c>
      <c r="N5664" s="20">
        <v>4.9498E-2</v>
      </c>
      <c r="O5664" s="22">
        <f>IFERROR(VLOOKUP($C5664,'site totals'!$J$2:$K$607,2,FALSE),1)</f>
        <v>46.255200000000002</v>
      </c>
      <c r="P5664" s="21"/>
      <c r="Q5664" s="18">
        <v>0.72819182500000001</v>
      </c>
      <c r="R5664" s="17">
        <v>0.29330000000000001</v>
      </c>
      <c r="S5664" s="18" t="str">
        <f>IF($A5664="site","",VLOOKUP($P5664,margin_ranges!$A$5:$D$10,4,FALSE)/100)</f>
        <v/>
      </c>
      <c r="T5664" s="22" t="str">
        <f>IF(A5664="placement",$J5664*MIN($Q5664,$S5664),"")</f>
        <v/>
      </c>
      <c r="U5664" s="22">
        <f>IF($A5664="placement",T5664,SUMIF($C$10:$C$6209,$C5664,$T$10:$T$6209))</f>
        <v>29.452499999999997</v>
      </c>
      <c r="V5664" s="37">
        <f t="shared" si="266"/>
        <v>-5.9431158907599091E-3</v>
      </c>
      <c r="W5664" s="38"/>
      <c r="X5664" s="18" t="str">
        <f>IFERROR(MIN(VLOOKUP($W5664,margin_ranges!$A$5:$D$10,4,FALSE),$Q5664*100)/100,"")</f>
        <v/>
      </c>
      <c r="Y5664" s="6" t="str">
        <f t="shared" ref="Y5664:Y5727" si="267">IF(A5664="placement",IF($X5664="",$T5664,$J5664*MIN($Q5664,$X5664)),"")</f>
        <v/>
      </c>
      <c r="Z5664" s="6">
        <f>IF($A5664="placement",Y5664,SUMIF($C$10:$C$6209,$C5664,$Y$10:$Y$6209))</f>
        <v>29.452499999999997</v>
      </c>
      <c r="AA5664" s="17">
        <f t="shared" ref="AA5664:AA5727" si="268">($J5664-$Z5664)/($J5664*(1-$R5664))-1</f>
        <v>-5.9431158907599091E-3</v>
      </c>
    </row>
    <row r="5665" spans="1:27" hidden="1" x14ac:dyDescent="0.3">
      <c r="A5665" s="8" t="s">
        <v>17</v>
      </c>
      <c r="B5665" s="8" t="s">
        <v>12110</v>
      </c>
      <c r="C5665" s="8" t="s">
        <v>12111</v>
      </c>
      <c r="D5665" s="8" t="s">
        <v>12114</v>
      </c>
      <c r="E5665" s="8" t="s">
        <v>12115</v>
      </c>
      <c r="F5665" s="29">
        <v>0.25</v>
      </c>
      <c r="G5665" s="29">
        <v>0</v>
      </c>
      <c r="H5665" s="30">
        <v>0.73550000000000004</v>
      </c>
      <c r="I5665" s="30">
        <v>0.31430000000000002</v>
      </c>
      <c r="J5665" s="14">
        <v>9</v>
      </c>
      <c r="K5665" s="14">
        <v>2</v>
      </c>
      <c r="L5665" s="12">
        <v>0.42730000000000001</v>
      </c>
      <c r="M5665" s="7">
        <v>0.97445455000000003</v>
      </c>
      <c r="N5665" s="31">
        <v>0.5</v>
      </c>
      <c r="O5665" s="14">
        <f>IFERROR(VLOOKUP($C5665,'site totals'!$J$2:$K$607,2,FALSE),1)</f>
        <v>46.076799999999999</v>
      </c>
      <c r="P5665" s="32" t="s">
        <v>22</v>
      </c>
      <c r="Q5665" s="12">
        <v>0.48689243399999999</v>
      </c>
      <c r="R5665" s="29">
        <v>0.25</v>
      </c>
      <c r="S5665" s="2">
        <f>IF($A5665="site","",VLOOKUP($P5665,margin_ranges!$A$5:$D$10,4,FALSE)/100)</f>
        <v>0.29749999999999999</v>
      </c>
      <c r="T5665" s="6">
        <f>IF(A5665="placement",$J5665*MIN($Q5665,$S5665),"")</f>
        <v>2.6774999999999998</v>
      </c>
      <c r="U5665" s="6">
        <f>IF($A5665="placement",T5665,SUMIF($C$10:$C$6209,$C5665,$T$10:$T$6209))</f>
        <v>2.6774999999999998</v>
      </c>
      <c r="V5665" s="34">
        <f t="shared" si="266"/>
        <v>-6.3333333333333353E-2</v>
      </c>
      <c r="W5665" s="24"/>
      <c r="X5665" s="2" t="str">
        <f>IFERROR(MIN(VLOOKUP($W5665,margin_ranges!$A$5:$D$10,4,FALSE),$Q5665*100)/100,"")</f>
        <v/>
      </c>
      <c r="Y5665" s="6">
        <f t="shared" si="267"/>
        <v>2.6774999999999998</v>
      </c>
      <c r="Z5665" s="6">
        <f>IF($A5665="placement",Y5665,SUMIF($C$10:$C$6209,$C5665,$Y$10:$Y$6209))</f>
        <v>2.6774999999999998</v>
      </c>
      <c r="AA5665" s="29">
        <f t="shared" si="268"/>
        <v>-6.3333333333333353E-2</v>
      </c>
    </row>
    <row r="5666" spans="1:27" hidden="1" x14ac:dyDescent="0.3">
      <c r="A5666" s="8" t="s">
        <v>17</v>
      </c>
      <c r="B5666" s="8" t="s">
        <v>12110</v>
      </c>
      <c r="C5666" s="8" t="s">
        <v>12111</v>
      </c>
      <c r="D5666" s="8" t="s">
        <v>12116</v>
      </c>
      <c r="E5666" s="8" t="s">
        <v>12117</v>
      </c>
      <c r="F5666" s="29">
        <v>0.25</v>
      </c>
      <c r="G5666" s="29">
        <v>0</v>
      </c>
      <c r="H5666" s="30">
        <v>0.73460000000000003</v>
      </c>
      <c r="I5666" s="30">
        <v>0.31590000000000001</v>
      </c>
      <c r="J5666" s="14">
        <v>9</v>
      </c>
      <c r="K5666" s="14">
        <v>2</v>
      </c>
      <c r="L5666" s="12">
        <v>0.43</v>
      </c>
      <c r="M5666" s="7">
        <v>0.96476706999999995</v>
      </c>
      <c r="N5666" s="31">
        <v>0.5</v>
      </c>
      <c r="O5666" s="14">
        <f>IFERROR(VLOOKUP($C5666,'site totals'!$J$2:$K$607,2,FALSE),1)</f>
        <v>46.076799999999999</v>
      </c>
      <c r="P5666" s="32" t="s">
        <v>22</v>
      </c>
      <c r="Q5666" s="12">
        <v>0.48174019029999998</v>
      </c>
      <c r="R5666" s="29">
        <v>0.25</v>
      </c>
      <c r="S5666" s="2">
        <f>IF($A5666="site","",VLOOKUP($P5666,margin_ranges!$A$5:$D$10,4,FALSE)/100)</f>
        <v>0.29749999999999999</v>
      </c>
      <c r="T5666" s="6">
        <f>IF(A5666="placement",$J5666*MIN($Q5666,$S5666),"")</f>
        <v>2.6774999999999998</v>
      </c>
      <c r="U5666" s="6">
        <f>IF($A5666="placement",T5666,SUMIF($C$10:$C$6209,$C5666,$T$10:$T$6209))</f>
        <v>2.6774999999999998</v>
      </c>
      <c r="V5666" s="34">
        <f t="shared" si="266"/>
        <v>-6.3333333333333353E-2</v>
      </c>
      <c r="W5666" s="24"/>
      <c r="X5666" s="2" t="str">
        <f>IFERROR(MIN(VLOOKUP($W5666,margin_ranges!$A$5:$D$10,4,FALSE),$Q5666*100)/100,"")</f>
        <v/>
      </c>
      <c r="Y5666" s="6">
        <f t="shared" si="267"/>
        <v>2.6774999999999998</v>
      </c>
      <c r="Z5666" s="6">
        <f>IF($A5666="placement",Y5666,SUMIF($C$10:$C$6209,$C5666,$Y$10:$Y$6209))</f>
        <v>2.6774999999999998</v>
      </c>
      <c r="AA5666" s="29">
        <f t="shared" si="268"/>
        <v>-6.3333333333333353E-2</v>
      </c>
    </row>
    <row r="5667" spans="1:27" hidden="1" x14ac:dyDescent="0.3">
      <c r="A5667" s="8" t="s">
        <v>17</v>
      </c>
      <c r="B5667" s="8" t="s">
        <v>12110</v>
      </c>
      <c r="C5667" s="8" t="s">
        <v>12111</v>
      </c>
      <c r="D5667" s="8" t="s">
        <v>12112</v>
      </c>
      <c r="E5667" s="8" t="s">
        <v>12113</v>
      </c>
      <c r="F5667" s="29">
        <v>0.249999999999999</v>
      </c>
      <c r="G5667" s="29">
        <v>0</v>
      </c>
      <c r="H5667" s="30">
        <v>0.67889999999999995</v>
      </c>
      <c r="I5667" s="30">
        <v>0.31680000000000003</v>
      </c>
      <c r="J5667" s="14">
        <v>9</v>
      </c>
      <c r="K5667" s="14">
        <v>2</v>
      </c>
      <c r="L5667" s="12">
        <v>0.46660000000000001</v>
      </c>
      <c r="M5667" s="7">
        <v>0.97050733</v>
      </c>
      <c r="N5667" s="31">
        <v>0.5</v>
      </c>
      <c r="O5667" s="14">
        <f>IFERROR(VLOOKUP($C5667,'site totals'!$J$2:$K$607,2,FALSE),1)</f>
        <v>46.076799999999999</v>
      </c>
      <c r="P5667" s="32" t="s">
        <v>22</v>
      </c>
      <c r="Q5667" s="12">
        <v>0.48480553879999999</v>
      </c>
      <c r="R5667" s="29">
        <v>0.25</v>
      </c>
      <c r="S5667" s="2">
        <f>IF($A5667="site","",VLOOKUP($P5667,margin_ranges!$A$5:$D$10,4,FALSE)/100)</f>
        <v>0.29749999999999999</v>
      </c>
      <c r="T5667" s="6">
        <f>IF(A5667="placement",$J5667*MIN($Q5667,$S5667),"")</f>
        <v>2.6774999999999998</v>
      </c>
      <c r="U5667" s="6">
        <f>IF($A5667="placement",T5667,SUMIF($C$10:$C$6209,$C5667,$T$10:$T$6209))</f>
        <v>2.6774999999999998</v>
      </c>
      <c r="V5667" s="34">
        <f t="shared" si="266"/>
        <v>-6.3333333333333353E-2</v>
      </c>
      <c r="W5667" s="24"/>
      <c r="X5667" s="2" t="str">
        <f>IFERROR(MIN(VLOOKUP($W5667,margin_ranges!$A$5:$D$10,4,FALSE),$Q5667*100)/100,"")</f>
        <v/>
      </c>
      <c r="Y5667" s="6">
        <f t="shared" si="267"/>
        <v>2.6774999999999998</v>
      </c>
      <c r="Z5667" s="6">
        <f>IF($A5667="placement",Y5667,SUMIF($C$10:$C$6209,$C5667,$Y$10:$Y$6209))</f>
        <v>2.6774999999999998</v>
      </c>
      <c r="AA5667" s="29">
        <f t="shared" si="268"/>
        <v>-6.3333333333333353E-2</v>
      </c>
    </row>
    <row r="5668" spans="1:27" hidden="1" x14ac:dyDescent="0.3">
      <c r="A5668" s="8" t="s">
        <v>17</v>
      </c>
      <c r="B5668" s="8" t="s">
        <v>12110</v>
      </c>
      <c r="C5668" s="8" t="s">
        <v>12111</v>
      </c>
      <c r="D5668" s="8" t="s">
        <v>12118</v>
      </c>
      <c r="E5668" s="8" t="s">
        <v>12119</v>
      </c>
      <c r="F5668" s="29">
        <v>0.25</v>
      </c>
      <c r="G5668" s="29">
        <v>1</v>
      </c>
      <c r="H5668" s="30">
        <v>8.6064000000000007</v>
      </c>
      <c r="I5668" s="30">
        <v>1.8494999999999999</v>
      </c>
      <c r="J5668" s="14">
        <v>60</v>
      </c>
      <c r="K5668" s="14">
        <v>15</v>
      </c>
      <c r="L5668" s="12">
        <v>0.21490000000000001</v>
      </c>
      <c r="M5668" s="7">
        <v>1.0872629700000001</v>
      </c>
      <c r="N5668" s="31">
        <v>0.8</v>
      </c>
      <c r="O5668" s="14">
        <f>IFERROR(VLOOKUP($C5668,'site totals'!$J$2:$K$607,2,FALSE),1)</f>
        <v>46.076799999999999</v>
      </c>
      <c r="P5668" s="32" t="s">
        <v>22</v>
      </c>
      <c r="Q5668" s="12">
        <v>0.26420744159999998</v>
      </c>
      <c r="R5668" s="29">
        <v>0.25</v>
      </c>
      <c r="S5668" s="2">
        <f>IF($A5668="site","",VLOOKUP($P5668,margin_ranges!$A$5:$D$10,4,FALSE)/100)</f>
        <v>0.29749999999999999</v>
      </c>
      <c r="T5668" s="6">
        <f>IF(A5668="placement",$J5668*MIN($Q5668,$S5668),"")</f>
        <v>15.852446495999999</v>
      </c>
      <c r="U5668" s="6">
        <f>IF($A5668="placement",T5668,SUMIF($C$10:$C$6209,$C5668,$T$10:$T$6209))</f>
        <v>15.852446495999999</v>
      </c>
      <c r="V5668" s="34">
        <f t="shared" si="266"/>
        <v>-1.8943255466666642E-2</v>
      </c>
      <c r="W5668" s="24"/>
      <c r="X5668" s="2" t="str">
        <f>IFERROR(MIN(VLOOKUP($W5668,margin_ranges!$A$5:$D$10,4,FALSE),$Q5668*100)/100,"")</f>
        <v/>
      </c>
      <c r="Y5668" s="6">
        <f t="shared" si="267"/>
        <v>15.852446495999999</v>
      </c>
      <c r="Z5668" s="6">
        <f>IF($A5668="placement",Y5668,SUMIF($C$10:$C$6209,$C5668,$Y$10:$Y$6209))</f>
        <v>15.852446495999999</v>
      </c>
      <c r="AA5668" s="29">
        <f t="shared" si="268"/>
        <v>-1.8943255466666642E-2</v>
      </c>
    </row>
    <row r="5669" spans="1:27" x14ac:dyDescent="0.3">
      <c r="A5669" s="16" t="s">
        <v>33</v>
      </c>
      <c r="B5669" s="16" t="s">
        <v>12110</v>
      </c>
      <c r="C5669" s="16" t="s">
        <v>12111</v>
      </c>
      <c r="D5669" s="8" t="s">
        <v>34</v>
      </c>
      <c r="E5669" s="16"/>
      <c r="F5669" s="17">
        <v>0.25</v>
      </c>
      <c r="G5669" s="17">
        <v>0.61099077999999996</v>
      </c>
      <c r="H5669" s="36">
        <v>11.8003</v>
      </c>
      <c r="I5669" s="36">
        <v>3.1080999999999999</v>
      </c>
      <c r="J5669" s="22">
        <v>99</v>
      </c>
      <c r="K5669" s="22">
        <v>25</v>
      </c>
      <c r="L5669" s="18">
        <v>0.26340000000000002</v>
      </c>
      <c r="M5669" s="19">
        <v>1.0588959899999999</v>
      </c>
      <c r="N5669" s="20">
        <v>0.70860199999999995</v>
      </c>
      <c r="O5669" s="22">
        <f>IFERROR(VLOOKUP($C5669,'site totals'!$J$2:$K$607,2,FALSE),1)</f>
        <v>46.076799999999999</v>
      </c>
      <c r="P5669" s="21"/>
      <c r="Q5669" s="18">
        <v>0.33081057219999999</v>
      </c>
      <c r="R5669" s="17">
        <v>0.25</v>
      </c>
      <c r="S5669" s="18" t="str">
        <f>IF($A5669="site","",VLOOKUP($P5669,margin_ranges!$A$5:$D$10,4,FALSE)/100)</f>
        <v/>
      </c>
      <c r="T5669" s="22" t="str">
        <f>IF(A5669="placement",$J5669*MIN($Q5669,$S5669),"")</f>
        <v/>
      </c>
      <c r="U5669" s="22">
        <f>IF($A5669="placement",T5669,SUMIF($C$10:$C$6209,$C5669,$T$10:$T$6209))</f>
        <v>23.884946495999998</v>
      </c>
      <c r="V5669" s="37">
        <f t="shared" si="266"/>
        <v>1.1650552242424173E-2</v>
      </c>
      <c r="W5669" s="38"/>
      <c r="X5669" s="18" t="str">
        <f>IFERROR(MIN(VLOOKUP($W5669,margin_ranges!$A$5:$D$10,4,FALSE),$Q5669*100)/100,"")</f>
        <v/>
      </c>
      <c r="Y5669" s="6" t="str">
        <f t="shared" si="267"/>
        <v/>
      </c>
      <c r="Z5669" s="6">
        <f>IF($A5669="placement",Y5669,SUMIF($C$10:$C$6209,$C5669,$Y$10:$Y$6209))</f>
        <v>23.884946495999998</v>
      </c>
      <c r="AA5669" s="17">
        <f t="shared" si="268"/>
        <v>1.1650552242424173E-2</v>
      </c>
    </row>
    <row r="5670" spans="1:27" hidden="1" x14ac:dyDescent="0.3">
      <c r="A5670" s="8" t="s">
        <v>17</v>
      </c>
      <c r="B5670" s="8" t="s">
        <v>11424</v>
      </c>
      <c r="C5670" s="8" t="s">
        <v>11425</v>
      </c>
      <c r="D5670" s="8" t="s">
        <v>11426</v>
      </c>
      <c r="E5670" s="8" t="s">
        <v>11427</v>
      </c>
      <c r="F5670" s="29">
        <v>0.28999999999999998</v>
      </c>
      <c r="G5670" s="29">
        <v>0</v>
      </c>
      <c r="H5670" s="30">
        <v>7.1707999999999998</v>
      </c>
      <c r="I5670" s="30">
        <v>1.2746</v>
      </c>
      <c r="J5670" s="14">
        <v>48</v>
      </c>
      <c r="K5670" s="14">
        <v>12</v>
      </c>
      <c r="L5670" s="12">
        <v>0.1777</v>
      </c>
      <c r="M5670" s="7">
        <v>1.2682806499999999</v>
      </c>
      <c r="N5670" s="31">
        <v>0.75</v>
      </c>
      <c r="O5670" s="14">
        <f>IFERROR(VLOOKUP($C5670,'site totals'!$J$2:$K$607,2,FALSE),1)</f>
        <v>45.343200000000003</v>
      </c>
      <c r="P5670" s="32" t="s">
        <v>22</v>
      </c>
      <c r="Q5670" s="12">
        <v>0.40864823779999998</v>
      </c>
      <c r="R5670" s="29">
        <v>0.28999999999999998</v>
      </c>
      <c r="S5670" s="2">
        <f>IF($A5670="site","",VLOOKUP($P5670,margin_ranges!$A$5:$D$10,4,FALSE)/100)</f>
        <v>0.29749999999999999</v>
      </c>
      <c r="T5670" s="6">
        <f>IF(A5670="placement",$J5670*MIN($Q5670,$S5670),"")</f>
        <v>14.28</v>
      </c>
      <c r="U5670" s="6">
        <f>IF($A5670="placement",T5670,SUMIF($C$10:$C$6209,$C5670,$T$10:$T$6209))</f>
        <v>14.28</v>
      </c>
      <c r="V5670" s="34">
        <f t="shared" si="266"/>
        <v>-1.0563380281690127E-2</v>
      </c>
      <c r="W5670" s="24"/>
      <c r="X5670" s="2" t="str">
        <f>IFERROR(MIN(VLOOKUP($W5670,margin_ranges!$A$5:$D$10,4,FALSE),$Q5670*100)/100,"")</f>
        <v/>
      </c>
      <c r="Y5670" s="6">
        <f t="shared" si="267"/>
        <v>14.28</v>
      </c>
      <c r="Z5670" s="6">
        <f>IF($A5670="placement",Y5670,SUMIF($C$10:$C$6209,$C5670,$Y$10:$Y$6209))</f>
        <v>14.28</v>
      </c>
      <c r="AA5670" s="29">
        <f t="shared" si="268"/>
        <v>-1.0563380281690127E-2</v>
      </c>
    </row>
    <row r="5671" spans="1:27" hidden="1" x14ac:dyDescent="0.3">
      <c r="A5671" s="8" t="s">
        <v>17</v>
      </c>
      <c r="B5671" s="8" t="s">
        <v>11424</v>
      </c>
      <c r="C5671" s="8" t="s">
        <v>11425</v>
      </c>
      <c r="D5671" s="8" t="s">
        <v>11428</v>
      </c>
      <c r="E5671" s="8" t="s">
        <v>11429</v>
      </c>
      <c r="F5671" s="29">
        <v>0.28999999999999998</v>
      </c>
      <c r="G5671" s="29">
        <v>0</v>
      </c>
      <c r="H5671" s="30">
        <v>7.2481</v>
      </c>
      <c r="I5671" s="30">
        <v>1.2874000000000001</v>
      </c>
      <c r="J5671" s="14">
        <v>49</v>
      </c>
      <c r="K5671" s="14">
        <v>12</v>
      </c>
      <c r="L5671" s="12">
        <v>0.17760000000000001</v>
      </c>
      <c r="M5671" s="7">
        <v>1.26016756</v>
      </c>
      <c r="N5671" s="31">
        <v>0.75</v>
      </c>
      <c r="O5671" s="14">
        <f>IFERROR(VLOOKUP($C5671,'site totals'!$J$2:$K$607,2,FALSE),1)</f>
        <v>45.343200000000003</v>
      </c>
      <c r="P5671" s="32" t="s">
        <v>22</v>
      </c>
      <c r="Q5671" s="12">
        <v>0.40484105320000002</v>
      </c>
      <c r="R5671" s="29">
        <v>0.28999999999999998</v>
      </c>
      <c r="S5671" s="2">
        <f>IF($A5671="site","",VLOOKUP($P5671,margin_ranges!$A$5:$D$10,4,FALSE)/100)</f>
        <v>0.29749999999999999</v>
      </c>
      <c r="T5671" s="6">
        <f>IF(A5671="placement",$J5671*MIN($Q5671,$S5671),"")</f>
        <v>14.577499999999999</v>
      </c>
      <c r="U5671" s="6">
        <f>IF($A5671="placement",T5671,SUMIF($C$10:$C$6209,$C5671,$T$10:$T$6209))</f>
        <v>14.577499999999999</v>
      </c>
      <c r="V5671" s="34">
        <f t="shared" ref="V5671:V5734" si="269">($J5671-$U5671)/($J5671*(1-$R5671))-1</f>
        <v>-1.0563380281690127E-2</v>
      </c>
      <c r="W5671" s="24"/>
      <c r="X5671" s="2" t="str">
        <f>IFERROR(MIN(VLOOKUP($W5671,margin_ranges!$A$5:$D$10,4,FALSE),$Q5671*100)/100,"")</f>
        <v/>
      </c>
      <c r="Y5671" s="6">
        <f t="shared" si="267"/>
        <v>14.577499999999999</v>
      </c>
      <c r="Z5671" s="6">
        <f>IF($A5671="placement",Y5671,SUMIF($C$10:$C$6209,$C5671,$Y$10:$Y$6209))</f>
        <v>14.577499999999999</v>
      </c>
      <c r="AA5671" s="29">
        <f t="shared" si="268"/>
        <v>-1.0563380281690127E-2</v>
      </c>
    </row>
    <row r="5672" spans="1:27" x14ac:dyDescent="0.3">
      <c r="A5672" s="16" t="s">
        <v>33</v>
      </c>
      <c r="B5672" s="16" t="s">
        <v>11424</v>
      </c>
      <c r="C5672" s="16" t="s">
        <v>11425</v>
      </c>
      <c r="D5672" s="8" t="s">
        <v>34</v>
      </c>
      <c r="E5672" s="16"/>
      <c r="F5672" s="17">
        <v>0.28999999999999998</v>
      </c>
      <c r="G5672" s="17">
        <v>0</v>
      </c>
      <c r="H5672" s="36">
        <v>14.418900000000001</v>
      </c>
      <c r="I5672" s="36">
        <v>2.5619000000000001</v>
      </c>
      <c r="J5672" s="22">
        <v>97</v>
      </c>
      <c r="K5672" s="22">
        <v>25</v>
      </c>
      <c r="L5672" s="18">
        <v>0.1777</v>
      </c>
      <c r="M5672" s="19">
        <v>1.2642038600000001</v>
      </c>
      <c r="N5672" s="20">
        <v>0.75</v>
      </c>
      <c r="O5672" s="22">
        <f>IFERROR(VLOOKUP($C5672,'site totals'!$J$2:$K$607,2,FALSE),1)</f>
        <v>45.343200000000003</v>
      </c>
      <c r="P5672" s="21"/>
      <c r="Q5672" s="18">
        <v>0.4067412534</v>
      </c>
      <c r="R5672" s="17">
        <v>0.28999999999999998</v>
      </c>
      <c r="S5672" s="18" t="str">
        <f>IF($A5672="site","",VLOOKUP($P5672,margin_ranges!$A$5:$D$10,4,FALSE)/100)</f>
        <v/>
      </c>
      <c r="T5672" s="22" t="str">
        <f>IF(A5672="placement",$J5672*MIN($Q5672,$S5672),"")</f>
        <v/>
      </c>
      <c r="U5672" s="22">
        <f>IF($A5672="placement",T5672,SUMIF($C$10:$C$6209,$C5672,$T$10:$T$6209))</f>
        <v>28.857499999999998</v>
      </c>
      <c r="V5672" s="37">
        <f t="shared" si="269"/>
        <v>-1.0563380281690016E-2</v>
      </c>
      <c r="W5672" s="38"/>
      <c r="X5672" s="18" t="str">
        <f>IFERROR(MIN(VLOOKUP($W5672,margin_ranges!$A$5:$D$10,4,FALSE),$Q5672*100)/100,"")</f>
        <v/>
      </c>
      <c r="Y5672" s="6" t="str">
        <f t="shared" si="267"/>
        <v/>
      </c>
      <c r="Z5672" s="6">
        <f>IF($A5672="placement",Y5672,SUMIF($C$10:$C$6209,$C5672,$Y$10:$Y$6209))</f>
        <v>28.857499999999998</v>
      </c>
      <c r="AA5672" s="17">
        <f t="shared" si="268"/>
        <v>-1.0563380281690016E-2</v>
      </c>
    </row>
    <row r="5673" spans="1:27" hidden="1" x14ac:dyDescent="0.3">
      <c r="A5673" s="8" t="s">
        <v>17</v>
      </c>
      <c r="B5673" s="8" t="s">
        <v>9191</v>
      </c>
      <c r="C5673" s="8" t="s">
        <v>9192</v>
      </c>
      <c r="D5673" s="8" t="s">
        <v>9193</v>
      </c>
      <c r="E5673" s="8" t="s">
        <v>9194</v>
      </c>
      <c r="F5673" s="29">
        <v>0.28999999999999998</v>
      </c>
      <c r="G5673" s="29">
        <v>1</v>
      </c>
      <c r="H5673" s="30">
        <v>257.35590000000002</v>
      </c>
      <c r="I5673" s="30">
        <v>8.0360999999999994</v>
      </c>
      <c r="J5673" s="14">
        <v>96</v>
      </c>
      <c r="K5673" s="14">
        <v>24</v>
      </c>
      <c r="L5673" s="12">
        <v>3.1199999999999999E-2</v>
      </c>
      <c r="M5673" s="7">
        <v>0.39722679</v>
      </c>
      <c r="N5673" s="31">
        <v>0.1</v>
      </c>
      <c r="O5673" s="14">
        <f>IFERROR(VLOOKUP($C5673,'site totals'!$J$2:$K$607,2,FALSE),1)</f>
        <v>44.69</v>
      </c>
      <c r="P5673" s="32" t="s">
        <v>22</v>
      </c>
      <c r="Q5673" s="12">
        <v>0.74825464310000001</v>
      </c>
      <c r="R5673" s="29">
        <v>0.28999999999999998</v>
      </c>
      <c r="S5673" s="2">
        <f>IF($A5673="site","",VLOOKUP($P5673,margin_ranges!$A$5:$D$10,4,FALSE)/100)</f>
        <v>0.29749999999999999</v>
      </c>
      <c r="T5673" s="6">
        <f>IF(A5673="placement",$J5673*MIN($Q5673,$S5673),"")</f>
        <v>28.56</v>
      </c>
      <c r="U5673" s="6">
        <f>IF($A5673="placement",T5673,SUMIF($C$10:$C$6209,$C5673,$T$10:$T$6209))</f>
        <v>28.56</v>
      </c>
      <c r="V5673" s="34">
        <f t="shared" si="269"/>
        <v>-1.0563380281690127E-2</v>
      </c>
      <c r="W5673" s="24"/>
      <c r="X5673" s="2" t="str">
        <f>IFERROR(MIN(VLOOKUP($W5673,margin_ranges!$A$5:$D$10,4,FALSE),$Q5673*100)/100,"")</f>
        <v/>
      </c>
      <c r="Y5673" s="6">
        <f t="shared" si="267"/>
        <v>28.56</v>
      </c>
      <c r="Z5673" s="6">
        <f>IF($A5673="placement",Y5673,SUMIF($C$10:$C$6209,$C5673,$Y$10:$Y$6209))</f>
        <v>28.56</v>
      </c>
      <c r="AA5673" s="29">
        <f t="shared" si="268"/>
        <v>-1.0563380281690127E-2</v>
      </c>
    </row>
    <row r="5674" spans="1:27" x14ac:dyDescent="0.3">
      <c r="A5674" s="16" t="s">
        <v>33</v>
      </c>
      <c r="B5674" s="16" t="s">
        <v>9191</v>
      </c>
      <c r="C5674" s="16" t="s">
        <v>9192</v>
      </c>
      <c r="D5674" s="8" t="s">
        <v>34</v>
      </c>
      <c r="E5674" s="16"/>
      <c r="F5674" s="17">
        <v>0.28999999999999998</v>
      </c>
      <c r="G5674" s="17">
        <v>1</v>
      </c>
      <c r="H5674" s="36">
        <v>257.35640000000001</v>
      </c>
      <c r="I5674" s="36">
        <v>8.0360999999999994</v>
      </c>
      <c r="J5674" s="22">
        <v>96</v>
      </c>
      <c r="K5674" s="22">
        <v>24</v>
      </c>
      <c r="L5674" s="18">
        <v>3.1199999999999999E-2</v>
      </c>
      <c r="M5674" s="19">
        <v>0.39722679</v>
      </c>
      <c r="N5674" s="20">
        <v>0.1</v>
      </c>
      <c r="O5674" s="22">
        <f>IFERROR(VLOOKUP($C5674,'site totals'!$J$2:$K$607,2,FALSE),1)</f>
        <v>44.69</v>
      </c>
      <c r="P5674" s="21"/>
      <c r="Q5674" s="18">
        <v>0.74825464310000001</v>
      </c>
      <c r="R5674" s="17">
        <v>0.28999999999999998</v>
      </c>
      <c r="S5674" s="18" t="str">
        <f>IF($A5674="site","",VLOOKUP($P5674,margin_ranges!$A$5:$D$10,4,FALSE)/100)</f>
        <v/>
      </c>
      <c r="T5674" s="22" t="str">
        <f>IF(A5674="placement",$J5674*MIN($Q5674,$S5674),"")</f>
        <v/>
      </c>
      <c r="U5674" s="22">
        <f>IF($A5674="placement",T5674,SUMIF($C$10:$C$6209,$C5674,$T$10:$T$6209))</f>
        <v>28.56</v>
      </c>
      <c r="V5674" s="37">
        <f t="shared" si="269"/>
        <v>-1.0563380281690127E-2</v>
      </c>
      <c r="W5674" s="38"/>
      <c r="X5674" s="18" t="str">
        <f>IFERROR(MIN(VLOOKUP($W5674,margin_ranges!$A$5:$D$10,4,FALSE),$Q5674*100)/100,"")</f>
        <v/>
      </c>
      <c r="Y5674" s="6" t="str">
        <f t="shared" si="267"/>
        <v/>
      </c>
      <c r="Z5674" s="6">
        <f>IF($A5674="placement",Y5674,SUMIF($C$10:$C$6209,$C5674,$Y$10:$Y$6209))</f>
        <v>28.56</v>
      </c>
      <c r="AA5674" s="17">
        <f t="shared" si="268"/>
        <v>-1.0563380281690127E-2</v>
      </c>
    </row>
    <row r="5675" spans="1:27" hidden="1" x14ac:dyDescent="0.3">
      <c r="A5675" s="8" t="s">
        <v>17</v>
      </c>
      <c r="B5675" s="8" t="s">
        <v>8054</v>
      </c>
      <c r="C5675" s="8" t="s">
        <v>8055</v>
      </c>
      <c r="D5675" s="8" t="s">
        <v>8056</v>
      </c>
      <c r="E5675" s="8" t="s">
        <v>8057</v>
      </c>
      <c r="F5675" s="29">
        <v>0.28999999999999998</v>
      </c>
      <c r="G5675" s="29">
        <v>0</v>
      </c>
      <c r="H5675" s="30">
        <v>253.87200000000001</v>
      </c>
      <c r="I5675" s="30">
        <v>3.1880000000000002</v>
      </c>
      <c r="J5675" s="14">
        <v>95</v>
      </c>
      <c r="K5675" s="14">
        <v>24</v>
      </c>
      <c r="L5675" s="12">
        <v>1.26E-2</v>
      </c>
      <c r="M5675" s="7">
        <v>0.98983688999999997</v>
      </c>
      <c r="N5675" s="31">
        <v>0.1</v>
      </c>
      <c r="O5675" s="14">
        <f>IFERROR(VLOOKUP($C5675,'site totals'!$J$2:$K$607,2,FALSE),1)</f>
        <v>44.178400000000003</v>
      </c>
      <c r="P5675" s="32" t="s">
        <v>22</v>
      </c>
      <c r="Q5675" s="12">
        <v>0.89897325390000005</v>
      </c>
      <c r="R5675" s="29">
        <v>0.28999999999999998</v>
      </c>
      <c r="S5675" s="2">
        <f>IF($A5675="site","",VLOOKUP($P5675,margin_ranges!$A$5:$D$10,4,FALSE)/100)</f>
        <v>0.29749999999999999</v>
      </c>
      <c r="T5675" s="6">
        <f>IF(A5675="placement",$J5675*MIN($Q5675,$S5675),"")</f>
        <v>28.262499999999999</v>
      </c>
      <c r="U5675" s="6">
        <f>IF($A5675="placement",T5675,SUMIF($C$10:$C$6209,$C5675,$T$10:$T$6209))</f>
        <v>28.262499999999999</v>
      </c>
      <c r="V5675" s="34">
        <f t="shared" si="269"/>
        <v>-1.0563380281690238E-2</v>
      </c>
      <c r="W5675" s="24"/>
      <c r="X5675" s="2" t="str">
        <f>IFERROR(MIN(VLOOKUP($W5675,margin_ranges!$A$5:$D$10,4,FALSE),$Q5675*100)/100,"")</f>
        <v/>
      </c>
      <c r="Y5675" s="6">
        <f t="shared" si="267"/>
        <v>28.262499999999999</v>
      </c>
      <c r="Z5675" s="6">
        <f>IF($A5675="placement",Y5675,SUMIF($C$10:$C$6209,$C5675,$Y$10:$Y$6209))</f>
        <v>28.262499999999999</v>
      </c>
      <c r="AA5675" s="29">
        <f t="shared" si="268"/>
        <v>-1.0563380281690238E-2</v>
      </c>
    </row>
    <row r="5676" spans="1:27" x14ac:dyDescent="0.3">
      <c r="A5676" s="16" t="s">
        <v>33</v>
      </c>
      <c r="B5676" s="16" t="s">
        <v>8054</v>
      </c>
      <c r="C5676" s="16" t="s">
        <v>8055</v>
      </c>
      <c r="D5676" s="8" t="s">
        <v>34</v>
      </c>
      <c r="E5676" s="16"/>
      <c r="F5676" s="17">
        <v>0.28999999999999998</v>
      </c>
      <c r="G5676" s="17">
        <v>0</v>
      </c>
      <c r="H5676" s="36">
        <v>253.87200000000001</v>
      </c>
      <c r="I5676" s="36">
        <v>3.1880000000000002</v>
      </c>
      <c r="J5676" s="22">
        <v>95</v>
      </c>
      <c r="K5676" s="22">
        <v>24</v>
      </c>
      <c r="L5676" s="18">
        <v>1.26E-2</v>
      </c>
      <c r="M5676" s="19">
        <v>0.98983688999999997</v>
      </c>
      <c r="N5676" s="20">
        <v>0.1</v>
      </c>
      <c r="O5676" s="22">
        <f>IFERROR(VLOOKUP($C5676,'site totals'!$J$2:$K$607,2,FALSE),1)</f>
        <v>44.178400000000003</v>
      </c>
      <c r="P5676" s="21"/>
      <c r="Q5676" s="18">
        <v>0.89897325390000005</v>
      </c>
      <c r="R5676" s="17">
        <v>0.28999999999999998</v>
      </c>
      <c r="S5676" s="18" t="str">
        <f>IF($A5676="site","",VLOOKUP($P5676,margin_ranges!$A$5:$D$10,4,FALSE)/100)</f>
        <v/>
      </c>
      <c r="T5676" s="22" t="str">
        <f>IF(A5676="placement",$J5676*MIN($Q5676,$S5676),"")</f>
        <v/>
      </c>
      <c r="U5676" s="22">
        <f>IF($A5676="placement",T5676,SUMIF($C$10:$C$6209,$C5676,$T$10:$T$6209))</f>
        <v>28.262499999999999</v>
      </c>
      <c r="V5676" s="37">
        <f t="shared" si="269"/>
        <v>-1.0563380281690238E-2</v>
      </c>
      <c r="W5676" s="38"/>
      <c r="X5676" s="18" t="str">
        <f>IFERROR(MIN(VLOOKUP($W5676,margin_ranges!$A$5:$D$10,4,FALSE),$Q5676*100)/100,"")</f>
        <v/>
      </c>
      <c r="Y5676" s="6" t="str">
        <f t="shared" si="267"/>
        <v/>
      </c>
      <c r="Z5676" s="6">
        <f>IF($A5676="placement",Y5676,SUMIF($C$10:$C$6209,$C5676,$Y$10:$Y$6209))</f>
        <v>28.262499999999999</v>
      </c>
      <c r="AA5676" s="17">
        <f t="shared" si="268"/>
        <v>-1.0563380281690238E-2</v>
      </c>
    </row>
    <row r="5677" spans="1:27" hidden="1" x14ac:dyDescent="0.3">
      <c r="A5677" s="8" t="s">
        <v>17</v>
      </c>
      <c r="B5677" s="8" t="s">
        <v>10857</v>
      </c>
      <c r="C5677" s="8" t="s">
        <v>10858</v>
      </c>
      <c r="D5677" s="8" t="s">
        <v>10859</v>
      </c>
      <c r="E5677" s="8" t="s">
        <v>10860</v>
      </c>
      <c r="F5677" s="29">
        <v>0.33999999999999903</v>
      </c>
      <c r="G5677" s="29">
        <v>0</v>
      </c>
      <c r="H5677" s="30">
        <v>38.132399999999997</v>
      </c>
      <c r="I5677" s="30">
        <v>1.4659</v>
      </c>
      <c r="J5677" s="14">
        <v>14</v>
      </c>
      <c r="K5677" s="14">
        <v>4</v>
      </c>
      <c r="L5677" s="12">
        <v>3.8399999999999997E-2</v>
      </c>
      <c r="M5677" s="7">
        <v>0.32072308999999999</v>
      </c>
      <c r="N5677" s="31">
        <v>0.01</v>
      </c>
      <c r="O5677" s="14">
        <f>IFERROR(VLOOKUP($C5677,'site totals'!$J$2:$K$607,2,FALSE),1)</f>
        <v>44.126100000000001</v>
      </c>
      <c r="P5677" s="32" t="s">
        <v>22</v>
      </c>
      <c r="Q5677" s="12">
        <v>0.96882045520000004</v>
      </c>
      <c r="R5677" s="29">
        <v>0.34</v>
      </c>
      <c r="S5677" s="2">
        <f>IF($A5677="site","",VLOOKUP($P5677,margin_ranges!$A$5:$D$10,4,FALSE)/100)</f>
        <v>0.29749999999999999</v>
      </c>
      <c r="T5677" s="6">
        <f>IF(A5677="placement",$J5677*MIN($Q5677,$S5677),"")</f>
        <v>4.165</v>
      </c>
      <c r="U5677" s="6">
        <f>IF($A5677="placement",T5677,SUMIF($C$10:$C$6209,$C5677,$T$10:$T$6209))</f>
        <v>4.165</v>
      </c>
      <c r="V5677" s="34">
        <f t="shared" si="269"/>
        <v>6.439393939393967E-2</v>
      </c>
      <c r="W5677" s="24"/>
      <c r="X5677" s="2" t="str">
        <f>IFERROR(MIN(VLOOKUP($W5677,margin_ranges!$A$5:$D$10,4,FALSE),$Q5677*100)/100,"")</f>
        <v/>
      </c>
      <c r="Y5677" s="6">
        <f t="shared" si="267"/>
        <v>4.165</v>
      </c>
      <c r="Z5677" s="6">
        <f>IF($A5677="placement",Y5677,SUMIF($C$10:$C$6209,$C5677,$Y$10:$Y$6209))</f>
        <v>4.165</v>
      </c>
      <c r="AA5677" s="29">
        <f t="shared" si="268"/>
        <v>6.439393939393967E-2</v>
      </c>
    </row>
    <row r="5678" spans="1:27" hidden="1" x14ac:dyDescent="0.3">
      <c r="A5678" s="8" t="s">
        <v>17</v>
      </c>
      <c r="B5678" s="8" t="s">
        <v>10857</v>
      </c>
      <c r="C5678" s="8" t="s">
        <v>10858</v>
      </c>
      <c r="D5678" s="33" t="s">
        <v>10863</v>
      </c>
      <c r="E5678" s="8" t="s">
        <v>10864</v>
      </c>
      <c r="F5678" s="29">
        <v>0.33999999999999903</v>
      </c>
      <c r="G5678" s="29">
        <v>0</v>
      </c>
      <c r="H5678" s="30">
        <v>38.243499999999997</v>
      </c>
      <c r="I5678" s="30">
        <v>1.5019</v>
      </c>
      <c r="J5678" s="14">
        <v>15</v>
      </c>
      <c r="K5678" s="14">
        <v>5</v>
      </c>
      <c r="L5678" s="12">
        <v>3.9300000000000002E-2</v>
      </c>
      <c r="M5678" s="7">
        <v>0.33051935999999998</v>
      </c>
      <c r="N5678" s="31">
        <v>0.01</v>
      </c>
      <c r="O5678" s="14">
        <f>IFERROR(VLOOKUP($C5678,'site totals'!$J$2:$K$607,2,FALSE),1)</f>
        <v>44.126100000000001</v>
      </c>
      <c r="P5678" s="32" t="s">
        <v>22</v>
      </c>
      <c r="Q5678" s="12">
        <v>0.96974458590000001</v>
      </c>
      <c r="R5678" s="29">
        <v>0.34</v>
      </c>
      <c r="S5678" s="2">
        <f>IF($A5678="site","",VLOOKUP($P5678,margin_ranges!$A$5:$D$10,4,FALSE)/100)</f>
        <v>0.29749999999999999</v>
      </c>
      <c r="T5678" s="6">
        <f>IF(A5678="placement",$J5678*MIN($Q5678,$S5678),"")</f>
        <v>4.4624999999999995</v>
      </c>
      <c r="U5678" s="6">
        <f>IF($A5678="placement",T5678,SUMIF($C$10:$C$6209,$C5678,$T$10:$T$6209))</f>
        <v>4.4624999999999995</v>
      </c>
      <c r="V5678" s="34">
        <f t="shared" si="269"/>
        <v>6.439393939393967E-2</v>
      </c>
      <c r="W5678" s="24"/>
      <c r="X5678" s="2" t="str">
        <f>IFERROR(MIN(VLOOKUP($W5678,margin_ranges!$A$5:$D$10,4,FALSE),$Q5678*100)/100,"")</f>
        <v/>
      </c>
      <c r="Y5678" s="6">
        <f t="shared" si="267"/>
        <v>4.4624999999999995</v>
      </c>
      <c r="Z5678" s="6">
        <f>IF($A5678="placement",Y5678,SUMIF($C$10:$C$6209,$C5678,$Y$10:$Y$6209))</f>
        <v>4.4624999999999995</v>
      </c>
      <c r="AA5678" s="17">
        <f t="shared" si="268"/>
        <v>6.439393939393967E-2</v>
      </c>
    </row>
    <row r="5679" spans="1:27" hidden="1" x14ac:dyDescent="0.3">
      <c r="A5679" s="8" t="s">
        <v>17</v>
      </c>
      <c r="B5679" s="8" t="s">
        <v>10857</v>
      </c>
      <c r="C5679" s="8" t="s">
        <v>10858</v>
      </c>
      <c r="D5679" s="8" t="s">
        <v>10865</v>
      </c>
      <c r="E5679" s="8" t="s">
        <v>10866</v>
      </c>
      <c r="F5679" s="29">
        <v>0.34</v>
      </c>
      <c r="G5679" s="29">
        <v>0</v>
      </c>
      <c r="H5679" s="30">
        <v>34.8611</v>
      </c>
      <c r="I5679" s="30">
        <v>3.8933</v>
      </c>
      <c r="J5679" s="14">
        <v>26</v>
      </c>
      <c r="K5679" s="14">
        <v>8</v>
      </c>
      <c r="L5679" s="12">
        <v>0.11169999999999999</v>
      </c>
      <c r="M5679" s="7">
        <v>0.22326349000000001</v>
      </c>
      <c r="N5679" s="31">
        <v>0.01</v>
      </c>
      <c r="O5679" s="14">
        <f>IFERROR(VLOOKUP($C5679,'site totals'!$J$2:$K$607,2,FALSE),1)</f>
        <v>44.126100000000001</v>
      </c>
      <c r="P5679" s="32" t="s">
        <v>22</v>
      </c>
      <c r="Q5679" s="12">
        <v>0.95520987410000002</v>
      </c>
      <c r="R5679" s="29">
        <v>0.34</v>
      </c>
      <c r="S5679" s="2">
        <f>IF($A5679="site","",VLOOKUP($P5679,margin_ranges!$A$5:$D$10,4,FALSE)/100)</f>
        <v>0.29749999999999999</v>
      </c>
      <c r="T5679" s="6">
        <f>IF(A5679="placement",$J5679*MIN($Q5679,$S5679),"")</f>
        <v>7.7349999999999994</v>
      </c>
      <c r="U5679" s="6">
        <f>IF($A5679="placement",T5679,SUMIF($C$10:$C$6209,$C5679,$T$10:$T$6209))</f>
        <v>7.7349999999999994</v>
      </c>
      <c r="V5679" s="34">
        <f t="shared" si="269"/>
        <v>6.439393939393967E-2</v>
      </c>
      <c r="W5679" s="24"/>
      <c r="X5679" s="2" t="str">
        <f>IFERROR(MIN(VLOOKUP($W5679,margin_ranges!$A$5:$D$10,4,FALSE),$Q5679*100)/100,"")</f>
        <v/>
      </c>
      <c r="Y5679" s="6">
        <f t="shared" si="267"/>
        <v>7.7349999999999994</v>
      </c>
      <c r="Z5679" s="6">
        <f>IF($A5679="placement",Y5679,SUMIF($C$10:$C$6209,$C5679,$Y$10:$Y$6209))</f>
        <v>7.7349999999999994</v>
      </c>
      <c r="AA5679" s="29">
        <f t="shared" si="268"/>
        <v>6.439393939393967E-2</v>
      </c>
    </row>
    <row r="5680" spans="1:27" hidden="1" x14ac:dyDescent="0.3">
      <c r="A5680" s="8" t="s">
        <v>17</v>
      </c>
      <c r="B5680" s="8" t="s">
        <v>10857</v>
      </c>
      <c r="C5680" s="8" t="s">
        <v>10858</v>
      </c>
      <c r="D5680" s="8" t="s">
        <v>10861</v>
      </c>
      <c r="E5680" s="8" t="s">
        <v>10862</v>
      </c>
      <c r="F5680" s="29">
        <v>0.39</v>
      </c>
      <c r="G5680" s="29">
        <v>1</v>
      </c>
      <c r="H5680" s="30">
        <v>64.678799999999995</v>
      </c>
      <c r="I5680" s="30">
        <v>5.9850000000000003</v>
      </c>
      <c r="J5680" s="14">
        <v>39</v>
      </c>
      <c r="K5680" s="14">
        <v>14</v>
      </c>
      <c r="L5680" s="12">
        <v>9.2499999999999999E-2</v>
      </c>
      <c r="M5680" s="7">
        <v>0.21989735999999999</v>
      </c>
      <c r="N5680" s="31">
        <v>0.01</v>
      </c>
      <c r="O5680" s="14">
        <f>IFERROR(VLOOKUP($C5680,'site totals'!$J$2:$K$607,2,FALSE),1)</f>
        <v>44.126100000000001</v>
      </c>
      <c r="P5680" s="32" t="s">
        <v>22</v>
      </c>
      <c r="Q5680" s="12">
        <v>0.95452423850000001</v>
      </c>
      <c r="R5680" s="29">
        <v>0.39</v>
      </c>
      <c r="S5680" s="2">
        <f>IF($A5680="site","",VLOOKUP($P5680,margin_ranges!$A$5:$D$10,4,FALSE)/100)</f>
        <v>0.29749999999999999</v>
      </c>
      <c r="T5680" s="6">
        <f>IF(A5680="placement",$J5680*MIN($Q5680,$S5680),"")</f>
        <v>11.602499999999999</v>
      </c>
      <c r="U5680" s="6">
        <f>IF($A5680="placement",T5680,SUMIF($C$10:$C$6209,$C5680,$T$10:$T$6209))</f>
        <v>11.602499999999999</v>
      </c>
      <c r="V5680" s="34">
        <f t="shared" si="269"/>
        <v>0.15163934426229519</v>
      </c>
      <c r="W5680" s="24"/>
      <c r="X5680" s="2" t="str">
        <f>IFERROR(MIN(VLOOKUP($W5680,margin_ranges!$A$5:$D$10,4,FALSE),$Q5680*100)/100,"")</f>
        <v/>
      </c>
      <c r="Y5680" s="6">
        <f t="shared" si="267"/>
        <v>11.602499999999999</v>
      </c>
      <c r="Z5680" s="6">
        <f>IF($A5680="placement",Y5680,SUMIF($C$10:$C$6209,$C5680,$Y$10:$Y$6209))</f>
        <v>11.602499999999999</v>
      </c>
      <c r="AA5680" s="29">
        <f t="shared" si="268"/>
        <v>0.15163934426229519</v>
      </c>
    </row>
    <row r="5681" spans="1:27" x14ac:dyDescent="0.3">
      <c r="A5681" s="16" t="s">
        <v>33</v>
      </c>
      <c r="B5681" s="16" t="s">
        <v>10857</v>
      </c>
      <c r="C5681" s="16" t="s">
        <v>10858</v>
      </c>
      <c r="D5681" s="8" t="s">
        <v>34</v>
      </c>
      <c r="E5681" s="16"/>
      <c r="F5681" s="17">
        <v>0.36087789312900898</v>
      </c>
      <c r="G5681" s="17">
        <v>0.41755786</v>
      </c>
      <c r="H5681" s="36">
        <v>175.91800000000001</v>
      </c>
      <c r="I5681" s="36">
        <v>12.8461</v>
      </c>
      <c r="J5681" s="22">
        <v>95</v>
      </c>
      <c r="K5681" s="22">
        <v>31</v>
      </c>
      <c r="L5681" s="18">
        <v>7.2999999999999995E-2</v>
      </c>
      <c r="M5681" s="19">
        <v>0.24535628000000001</v>
      </c>
      <c r="N5681" s="20">
        <v>0.01</v>
      </c>
      <c r="O5681" s="22">
        <f>IFERROR(VLOOKUP($C5681,'site totals'!$J$2:$K$607,2,FALSE),1)</f>
        <v>44.126100000000001</v>
      </c>
      <c r="P5681" s="21"/>
      <c r="Q5681" s="18">
        <v>0.95924294239999996</v>
      </c>
      <c r="R5681" s="17">
        <v>0.3609</v>
      </c>
      <c r="S5681" s="18" t="str">
        <f>IF($A5681="site","",VLOOKUP($P5681,margin_ranges!$A$5:$D$10,4,FALSE)/100)</f>
        <v/>
      </c>
      <c r="T5681" s="22" t="str">
        <f>IF(A5681="placement",$J5681*MIN($Q5681,$S5681),"")</f>
        <v/>
      </c>
      <c r="U5681" s="22">
        <f>IF($A5681="placement",T5681,SUMIF($C$10:$C$6209,$C5681,$T$10:$T$6209))</f>
        <v>27.964999999999996</v>
      </c>
      <c r="V5681" s="37">
        <f t="shared" si="269"/>
        <v>0.10410198552240391</v>
      </c>
      <c r="W5681" s="38"/>
      <c r="X5681" s="18" t="str">
        <f>IFERROR(MIN(VLOOKUP($W5681,margin_ranges!$A$5:$D$10,4,FALSE),$Q5681*100)/100,"")</f>
        <v/>
      </c>
      <c r="Y5681" s="6" t="str">
        <f t="shared" si="267"/>
        <v/>
      </c>
      <c r="Z5681" s="6">
        <f>IF($A5681="placement",Y5681,SUMIF($C$10:$C$6209,$C5681,$Y$10:$Y$6209))</f>
        <v>27.964999999999996</v>
      </c>
      <c r="AA5681" s="17">
        <f t="shared" si="268"/>
        <v>0.10410198552240391</v>
      </c>
    </row>
    <row r="5682" spans="1:27" hidden="1" x14ac:dyDescent="0.3">
      <c r="A5682" s="8" t="s">
        <v>17</v>
      </c>
      <c r="B5682" s="8" t="s">
        <v>5031</v>
      </c>
      <c r="C5682" s="8" t="s">
        <v>5032</v>
      </c>
      <c r="D5682" s="8" t="s">
        <v>5033</v>
      </c>
      <c r="E5682" s="8" t="s">
        <v>5034</v>
      </c>
      <c r="F5682" s="29">
        <v>0.39</v>
      </c>
      <c r="G5682" s="29">
        <v>0</v>
      </c>
      <c r="H5682" s="30">
        <v>3.3746</v>
      </c>
      <c r="I5682" s="30">
        <v>1.6757</v>
      </c>
      <c r="J5682" s="14">
        <v>49</v>
      </c>
      <c r="K5682" s="14">
        <v>17</v>
      </c>
      <c r="L5682" s="12">
        <v>0.49659999999999999</v>
      </c>
      <c r="M5682" s="7">
        <v>0.97090367</v>
      </c>
      <c r="N5682" s="31">
        <v>0.5</v>
      </c>
      <c r="O5682" s="14">
        <f>IFERROR(VLOOKUP($C5682,'site totals'!$J$2:$K$607,2,FALSE),1)</f>
        <v>43.591299999999997</v>
      </c>
      <c r="P5682" s="32" t="s">
        <v>22</v>
      </c>
      <c r="Q5682" s="12">
        <v>0.485015849</v>
      </c>
      <c r="R5682" s="29">
        <v>0.39</v>
      </c>
      <c r="S5682" s="2">
        <f>IF($A5682="site","",VLOOKUP($P5682,margin_ranges!$A$5:$D$10,4,FALSE)/100)</f>
        <v>0.29749999999999999</v>
      </c>
      <c r="T5682" s="6">
        <f>IF(A5682="placement",$J5682*MIN($Q5682,$S5682),"")</f>
        <v>14.577499999999999</v>
      </c>
      <c r="U5682" s="6">
        <f>IF($A5682="placement",T5682,SUMIF($C$10:$C$6209,$C5682,$T$10:$T$6209))</f>
        <v>14.577499999999999</v>
      </c>
      <c r="V5682" s="34">
        <f t="shared" si="269"/>
        <v>0.15163934426229497</v>
      </c>
      <c r="W5682" s="24"/>
      <c r="X5682" s="2" t="str">
        <f>IFERROR(MIN(VLOOKUP($W5682,margin_ranges!$A$5:$D$10,4,FALSE),$Q5682*100)/100,"")</f>
        <v/>
      </c>
      <c r="Y5682" s="6">
        <f t="shared" si="267"/>
        <v>14.577499999999999</v>
      </c>
      <c r="Z5682" s="6">
        <f>IF($A5682="placement",Y5682,SUMIF($C$10:$C$6209,$C5682,$Y$10:$Y$6209))</f>
        <v>14.577499999999999</v>
      </c>
      <c r="AA5682" s="17">
        <f t="shared" si="268"/>
        <v>0.15163934426229497</v>
      </c>
    </row>
    <row r="5683" spans="1:27" hidden="1" x14ac:dyDescent="0.3">
      <c r="A5683" s="8" t="s">
        <v>17</v>
      </c>
      <c r="B5683" s="8" t="s">
        <v>5031</v>
      </c>
      <c r="C5683" s="8" t="s">
        <v>5032</v>
      </c>
      <c r="D5683" s="33" t="s">
        <v>5035</v>
      </c>
      <c r="E5683" s="8" t="s">
        <v>5036</v>
      </c>
      <c r="F5683" s="29">
        <v>0.39</v>
      </c>
      <c r="G5683" s="29">
        <v>0</v>
      </c>
      <c r="H5683" s="30">
        <v>3.407</v>
      </c>
      <c r="I5683" s="30">
        <v>1.5365</v>
      </c>
      <c r="J5683" s="14">
        <v>45</v>
      </c>
      <c r="K5683" s="14">
        <v>16</v>
      </c>
      <c r="L5683" s="12">
        <v>0.45100000000000001</v>
      </c>
      <c r="M5683" s="7">
        <v>0.96759331999999998</v>
      </c>
      <c r="N5683" s="31">
        <v>0.5</v>
      </c>
      <c r="O5683" s="14">
        <f>IFERROR(VLOOKUP($C5683,'site totals'!$J$2:$K$607,2,FALSE),1)</f>
        <v>43.591299999999997</v>
      </c>
      <c r="P5683" s="32" t="s">
        <v>22</v>
      </c>
      <c r="Q5683" s="12">
        <v>0.48325397930000002</v>
      </c>
      <c r="R5683" s="29">
        <v>0.39</v>
      </c>
      <c r="S5683" s="2">
        <f>IF($A5683="site","",VLOOKUP($P5683,margin_ranges!$A$5:$D$10,4,FALSE)/100)</f>
        <v>0.29749999999999999</v>
      </c>
      <c r="T5683" s="6">
        <f>IF(A5683="placement",$J5683*MIN($Q5683,$S5683),"")</f>
        <v>13.387499999999999</v>
      </c>
      <c r="U5683" s="6">
        <f>IF($A5683="placement",T5683,SUMIF($C$10:$C$6209,$C5683,$T$10:$T$6209))</f>
        <v>13.387499999999999</v>
      </c>
      <c r="V5683" s="34">
        <f t="shared" si="269"/>
        <v>0.15163934426229519</v>
      </c>
      <c r="W5683" s="24"/>
      <c r="X5683" s="2" t="str">
        <f>IFERROR(MIN(VLOOKUP($W5683,margin_ranges!$A$5:$D$10,4,FALSE),$Q5683*100)/100,"")</f>
        <v/>
      </c>
      <c r="Y5683" s="6">
        <f t="shared" si="267"/>
        <v>13.387499999999999</v>
      </c>
      <c r="Z5683" s="6">
        <f>IF($A5683="placement",Y5683,SUMIF($C$10:$C$6209,$C5683,$Y$10:$Y$6209))</f>
        <v>13.387499999999999</v>
      </c>
      <c r="AA5683" s="29">
        <f t="shared" si="268"/>
        <v>0.15163934426229519</v>
      </c>
    </row>
    <row r="5684" spans="1:27" x14ac:dyDescent="0.3">
      <c r="A5684" s="16" t="s">
        <v>33</v>
      </c>
      <c r="B5684" s="16" t="s">
        <v>5031</v>
      </c>
      <c r="C5684" s="16" t="s">
        <v>5032</v>
      </c>
      <c r="D5684" s="8" t="s">
        <v>34</v>
      </c>
      <c r="E5684" s="16"/>
      <c r="F5684" s="17">
        <v>0.39</v>
      </c>
      <c r="G5684" s="17">
        <v>0</v>
      </c>
      <c r="H5684" s="36">
        <v>6.7826000000000004</v>
      </c>
      <c r="I5684" s="36">
        <v>3.2122000000000002</v>
      </c>
      <c r="J5684" s="22">
        <v>93</v>
      </c>
      <c r="K5684" s="22">
        <v>33</v>
      </c>
      <c r="L5684" s="18">
        <v>0.47360000000000002</v>
      </c>
      <c r="M5684" s="19">
        <v>0.96932023</v>
      </c>
      <c r="N5684" s="20">
        <v>0.5</v>
      </c>
      <c r="O5684" s="22">
        <f>IFERROR(VLOOKUP($C5684,'site totals'!$J$2:$K$607,2,FALSE),1)</f>
        <v>43.591299999999997</v>
      </c>
      <c r="P5684" s="21"/>
      <c r="Q5684" s="18">
        <v>0.4841745945</v>
      </c>
      <c r="R5684" s="17">
        <v>0.39</v>
      </c>
      <c r="S5684" s="18" t="str">
        <f>IF($A5684="site","",VLOOKUP($P5684,margin_ranges!$A$5:$D$10,4,FALSE)/100)</f>
        <v/>
      </c>
      <c r="T5684" s="22" t="str">
        <f>IF(A5684="placement",$J5684*MIN($Q5684,$S5684),"")</f>
        <v/>
      </c>
      <c r="U5684" s="22">
        <f>IF($A5684="placement",T5684,SUMIF($C$10:$C$6209,$C5684,$T$10:$T$6209))</f>
        <v>27.964999999999996</v>
      </c>
      <c r="V5684" s="37">
        <f t="shared" si="269"/>
        <v>0.14639520535871675</v>
      </c>
      <c r="W5684" s="38"/>
      <c r="X5684" s="18" t="str">
        <f>IFERROR(MIN(VLOOKUP($W5684,margin_ranges!$A$5:$D$10,4,FALSE),$Q5684*100)/100,"")</f>
        <v/>
      </c>
      <c r="Y5684" s="6" t="str">
        <f t="shared" si="267"/>
        <v/>
      </c>
      <c r="Z5684" s="6">
        <f>IF($A5684="placement",Y5684,SUMIF($C$10:$C$6209,$C5684,$Y$10:$Y$6209))</f>
        <v>27.964999999999996</v>
      </c>
      <c r="AA5684" s="17">
        <f t="shared" si="268"/>
        <v>0.14639520535871675</v>
      </c>
    </row>
    <row r="5685" spans="1:27" hidden="1" x14ac:dyDescent="0.3">
      <c r="A5685" s="8" t="s">
        <v>17</v>
      </c>
      <c r="B5685" s="8" t="s">
        <v>11394</v>
      </c>
      <c r="C5685" s="8" t="s">
        <v>11395</v>
      </c>
      <c r="D5685" s="8" t="s">
        <v>11406</v>
      </c>
      <c r="E5685" s="8" t="s">
        <v>11407</v>
      </c>
      <c r="F5685" s="29">
        <v>0.3</v>
      </c>
      <c r="G5685" s="29">
        <v>0</v>
      </c>
      <c r="H5685" s="30">
        <v>3.2248000000000001</v>
      </c>
      <c r="I5685" s="30">
        <v>0.59079999999999999</v>
      </c>
      <c r="J5685" s="14">
        <v>9</v>
      </c>
      <c r="K5685" s="14">
        <v>3</v>
      </c>
      <c r="L5685" s="12">
        <v>0.1832</v>
      </c>
      <c r="M5685" s="7">
        <v>0.48767985000000003</v>
      </c>
      <c r="N5685" s="31">
        <v>0.15</v>
      </c>
      <c r="O5685" s="14">
        <f>IFERROR(VLOOKUP($C5685,'site totals'!$J$2:$K$607,2,FALSE),1)</f>
        <v>43.387999999999998</v>
      </c>
      <c r="P5685" s="32" t="s">
        <v>91</v>
      </c>
      <c r="Q5685" s="12">
        <v>0.69242116220000005</v>
      </c>
      <c r="R5685" s="29">
        <v>0.3</v>
      </c>
      <c r="S5685" s="2">
        <f>IF($A5685="site","",VLOOKUP($P5685,margin_ranges!$A$5:$D$10,4,FALSE)/100)</f>
        <v>0.29749999999999999</v>
      </c>
      <c r="T5685" s="6">
        <f>IF(A5685="placement",$J5685*MIN($Q5685,$S5685),"")</f>
        <v>2.6774999999999998</v>
      </c>
      <c r="U5685" s="6">
        <f>IF($A5685="placement",T5685,SUMIF($C$10:$C$6209,$C5685,$T$10:$T$6209))</f>
        <v>2.6774999999999998</v>
      </c>
      <c r="V5685" s="34">
        <f t="shared" si="269"/>
        <v>3.5714285714285587E-3</v>
      </c>
      <c r="W5685" s="24"/>
      <c r="X5685" s="2" t="str">
        <f>IFERROR(MIN(VLOOKUP($W5685,margin_ranges!$A$5:$D$10,4,FALSE),$Q5685*100)/100,"")</f>
        <v/>
      </c>
      <c r="Y5685" s="6">
        <f t="shared" si="267"/>
        <v>2.6774999999999998</v>
      </c>
      <c r="Z5685" s="6">
        <f>IF($A5685="placement",Y5685,SUMIF($C$10:$C$6209,$C5685,$Y$10:$Y$6209))</f>
        <v>2.6774999999999998</v>
      </c>
      <c r="AA5685" s="29">
        <f t="shared" si="268"/>
        <v>3.5714285714285587E-3</v>
      </c>
    </row>
    <row r="5686" spans="1:27" hidden="1" x14ac:dyDescent="0.3">
      <c r="A5686" s="8" t="s">
        <v>17</v>
      </c>
      <c r="B5686" s="8" t="s">
        <v>11394</v>
      </c>
      <c r="C5686" s="8" t="s">
        <v>11395</v>
      </c>
      <c r="D5686" s="8" t="s">
        <v>11396</v>
      </c>
      <c r="E5686" s="8" t="s">
        <v>11397</v>
      </c>
      <c r="F5686" s="29">
        <v>0.29999999999999899</v>
      </c>
      <c r="G5686" s="29">
        <v>0</v>
      </c>
      <c r="H5686" s="30">
        <v>3.8329</v>
      </c>
      <c r="I5686" s="30">
        <v>0.59519999999999995</v>
      </c>
      <c r="J5686" s="14">
        <v>10</v>
      </c>
      <c r="K5686" s="14">
        <v>3</v>
      </c>
      <c r="L5686" s="12">
        <v>0.15529999999999999</v>
      </c>
      <c r="M5686" s="7">
        <v>0.53411735999999999</v>
      </c>
      <c r="N5686" s="31">
        <v>0.15</v>
      </c>
      <c r="O5686" s="14">
        <f>IFERROR(VLOOKUP($C5686,'site totals'!$J$2:$K$607,2,FALSE),1)</f>
        <v>43.387999999999998</v>
      </c>
      <c r="P5686" s="32" t="s">
        <v>91</v>
      </c>
      <c r="Q5686" s="12">
        <v>0.7191628471</v>
      </c>
      <c r="R5686" s="29">
        <v>0.3</v>
      </c>
      <c r="S5686" s="2">
        <f>IF($A5686="site","",VLOOKUP($P5686,margin_ranges!$A$5:$D$10,4,FALSE)/100)</f>
        <v>0.29749999999999999</v>
      </c>
      <c r="T5686" s="6">
        <f>IF(A5686="placement",$J5686*MIN($Q5686,$S5686),"")</f>
        <v>2.9749999999999996</v>
      </c>
      <c r="U5686" s="6">
        <f>IF($A5686="placement",T5686,SUMIF($C$10:$C$6209,$C5686,$T$10:$T$6209))</f>
        <v>2.9749999999999996</v>
      </c>
      <c r="V5686" s="34">
        <f t="shared" si="269"/>
        <v>3.5714285714285587E-3</v>
      </c>
      <c r="W5686" s="24"/>
      <c r="X5686" s="2" t="str">
        <f>IFERROR(MIN(VLOOKUP($W5686,margin_ranges!$A$5:$D$10,4,FALSE),$Q5686*100)/100,"")</f>
        <v/>
      </c>
      <c r="Y5686" s="6">
        <f t="shared" si="267"/>
        <v>2.9749999999999996</v>
      </c>
      <c r="Z5686" s="6">
        <f>IF($A5686="placement",Y5686,SUMIF($C$10:$C$6209,$C5686,$Y$10:$Y$6209))</f>
        <v>2.9749999999999996</v>
      </c>
      <c r="AA5686" s="29">
        <f t="shared" si="268"/>
        <v>3.5714285714285587E-3</v>
      </c>
    </row>
    <row r="5687" spans="1:27" hidden="1" x14ac:dyDescent="0.3">
      <c r="A5687" s="8" t="s">
        <v>17</v>
      </c>
      <c r="B5687" s="8" t="s">
        <v>11394</v>
      </c>
      <c r="C5687" s="8" t="s">
        <v>11395</v>
      </c>
      <c r="D5687" s="8" t="s">
        <v>11402</v>
      </c>
      <c r="E5687" s="8" t="s">
        <v>11403</v>
      </c>
      <c r="F5687" s="29">
        <v>0.3</v>
      </c>
      <c r="G5687" s="29">
        <v>0</v>
      </c>
      <c r="H5687" s="30">
        <v>4.6395999999999997</v>
      </c>
      <c r="I5687" s="30">
        <v>1.3280000000000001</v>
      </c>
      <c r="J5687" s="14">
        <v>11</v>
      </c>
      <c r="K5687" s="14">
        <v>3</v>
      </c>
      <c r="L5687" s="12">
        <v>0.28620000000000001</v>
      </c>
      <c r="M5687" s="7">
        <v>0.26727624999999999</v>
      </c>
      <c r="N5687" s="31">
        <v>0.05</v>
      </c>
      <c r="O5687" s="14">
        <f>IFERROR(VLOOKUP($C5687,'site totals'!$J$2:$K$607,2,FALSE),1)</f>
        <v>43.387999999999998</v>
      </c>
      <c r="P5687" s="32" t="s">
        <v>91</v>
      </c>
      <c r="Q5687" s="12">
        <v>0.81292763420000003</v>
      </c>
      <c r="R5687" s="29">
        <v>0.3</v>
      </c>
      <c r="S5687" s="2">
        <f>IF($A5687="site","",VLOOKUP($P5687,margin_ranges!$A$5:$D$10,4,FALSE)/100)</f>
        <v>0.29749999999999999</v>
      </c>
      <c r="T5687" s="6">
        <f>IF(A5687="placement",$J5687*MIN($Q5687,$S5687),"")</f>
        <v>3.2725</v>
      </c>
      <c r="U5687" s="6">
        <f>IF($A5687="placement",T5687,SUMIF($C$10:$C$6209,$C5687,$T$10:$T$6209))</f>
        <v>3.2725</v>
      </c>
      <c r="V5687" s="34">
        <f t="shared" si="269"/>
        <v>3.5714285714285587E-3</v>
      </c>
      <c r="W5687" s="24"/>
      <c r="X5687" s="2" t="str">
        <f>IFERROR(MIN(VLOOKUP($W5687,margin_ranges!$A$5:$D$10,4,FALSE),$Q5687*100)/100,"")</f>
        <v/>
      </c>
      <c r="Y5687" s="6">
        <f t="shared" si="267"/>
        <v>3.2725</v>
      </c>
      <c r="Z5687" s="6">
        <f>IF($A5687="placement",Y5687,SUMIF($C$10:$C$6209,$C5687,$Y$10:$Y$6209))</f>
        <v>3.2725</v>
      </c>
      <c r="AA5687" s="29">
        <f t="shared" si="268"/>
        <v>3.5714285714285587E-3</v>
      </c>
    </row>
    <row r="5688" spans="1:27" hidden="1" x14ac:dyDescent="0.3">
      <c r="A5688" s="8" t="s">
        <v>17</v>
      </c>
      <c r="B5688" s="8" t="s">
        <v>11394</v>
      </c>
      <c r="C5688" s="8" t="s">
        <v>11395</v>
      </c>
      <c r="D5688" s="8" t="s">
        <v>11398</v>
      </c>
      <c r="E5688" s="8" t="s">
        <v>11399</v>
      </c>
      <c r="F5688" s="29">
        <v>0.29999999999999899</v>
      </c>
      <c r="G5688" s="29">
        <v>0</v>
      </c>
      <c r="H5688" s="30">
        <v>5.3091999999999997</v>
      </c>
      <c r="I5688" s="30">
        <v>1.8142</v>
      </c>
      <c r="J5688" s="14">
        <v>14</v>
      </c>
      <c r="K5688" s="14">
        <v>4</v>
      </c>
      <c r="L5688" s="12">
        <v>0.3417</v>
      </c>
      <c r="M5688" s="7">
        <v>0.25103351000000002</v>
      </c>
      <c r="N5688" s="31">
        <v>0.05</v>
      </c>
      <c r="O5688" s="14">
        <f>IFERROR(VLOOKUP($C5688,'site totals'!$J$2:$K$607,2,FALSE),1)</f>
        <v>43.387999999999998</v>
      </c>
      <c r="P5688" s="32" t="s">
        <v>91</v>
      </c>
      <c r="Q5688" s="12">
        <v>0.80082340029999999</v>
      </c>
      <c r="R5688" s="29">
        <v>0.3</v>
      </c>
      <c r="S5688" s="2">
        <f>IF($A5688="site","",VLOOKUP($P5688,margin_ranges!$A$5:$D$10,4,FALSE)/100)</f>
        <v>0.29749999999999999</v>
      </c>
      <c r="T5688" s="6">
        <f>IF(A5688="placement",$J5688*MIN($Q5688,$S5688),"")</f>
        <v>4.165</v>
      </c>
      <c r="U5688" s="6">
        <f>IF($A5688="placement",T5688,SUMIF($C$10:$C$6209,$C5688,$T$10:$T$6209))</f>
        <v>4.165</v>
      </c>
      <c r="V5688" s="34">
        <f t="shared" si="269"/>
        <v>3.5714285714287808E-3</v>
      </c>
      <c r="W5688" s="24"/>
      <c r="X5688" s="2" t="str">
        <f>IFERROR(MIN(VLOOKUP($W5688,margin_ranges!$A$5:$D$10,4,FALSE),$Q5688*100)/100,"")</f>
        <v/>
      </c>
      <c r="Y5688" s="6">
        <f t="shared" si="267"/>
        <v>4.165</v>
      </c>
      <c r="Z5688" s="6">
        <f>IF($A5688="placement",Y5688,SUMIF($C$10:$C$6209,$C5688,$Y$10:$Y$6209))</f>
        <v>4.165</v>
      </c>
      <c r="AA5688" s="29">
        <f t="shared" si="268"/>
        <v>3.5714285714287808E-3</v>
      </c>
    </row>
    <row r="5689" spans="1:27" hidden="1" x14ac:dyDescent="0.3">
      <c r="A5689" s="8" t="s">
        <v>17</v>
      </c>
      <c r="B5689" s="8" t="s">
        <v>11394</v>
      </c>
      <c r="C5689" s="8" t="s">
        <v>11395</v>
      </c>
      <c r="D5689" s="8" t="s">
        <v>11400</v>
      </c>
      <c r="E5689" s="8" t="s">
        <v>11401</v>
      </c>
      <c r="F5689" s="29">
        <v>0.3</v>
      </c>
      <c r="G5689" s="29">
        <v>0</v>
      </c>
      <c r="H5689" s="30">
        <v>5.4710999999999999</v>
      </c>
      <c r="I5689" s="30">
        <v>1.4037999999999999</v>
      </c>
      <c r="J5689" s="14">
        <v>21</v>
      </c>
      <c r="K5689" s="14">
        <v>6</v>
      </c>
      <c r="L5689" s="12">
        <v>0.25659999999999999</v>
      </c>
      <c r="M5689" s="7">
        <v>0.49694194000000003</v>
      </c>
      <c r="N5689" s="31">
        <v>0.17</v>
      </c>
      <c r="O5689" s="14">
        <f>IFERROR(VLOOKUP($C5689,'site totals'!$J$2:$K$607,2,FALSE),1)</f>
        <v>43.387999999999998</v>
      </c>
      <c r="P5689" s="32" t="s">
        <v>91</v>
      </c>
      <c r="Q5689" s="12">
        <v>0.6579077244</v>
      </c>
      <c r="R5689" s="29">
        <v>0.3</v>
      </c>
      <c r="S5689" s="2">
        <f>IF($A5689="site","",VLOOKUP($P5689,margin_ranges!$A$5:$D$10,4,FALSE)/100)</f>
        <v>0.29749999999999999</v>
      </c>
      <c r="T5689" s="6">
        <f>IF(A5689="placement",$J5689*MIN($Q5689,$S5689),"")</f>
        <v>6.2474999999999996</v>
      </c>
      <c r="U5689" s="6">
        <f>IF($A5689="placement",T5689,SUMIF($C$10:$C$6209,$C5689,$T$10:$T$6209))</f>
        <v>6.2474999999999996</v>
      </c>
      <c r="V5689" s="34">
        <f t="shared" si="269"/>
        <v>3.5714285714287808E-3</v>
      </c>
      <c r="W5689" s="24"/>
      <c r="X5689" s="2" t="str">
        <f>IFERROR(MIN(VLOOKUP($W5689,margin_ranges!$A$5:$D$10,4,FALSE),$Q5689*100)/100,"")</f>
        <v/>
      </c>
      <c r="Y5689" s="6">
        <f t="shared" si="267"/>
        <v>6.2474999999999996</v>
      </c>
      <c r="Z5689" s="6">
        <f>IF($A5689="placement",Y5689,SUMIF($C$10:$C$6209,$C5689,$Y$10:$Y$6209))</f>
        <v>6.2474999999999996</v>
      </c>
      <c r="AA5689" s="29">
        <f t="shared" si="268"/>
        <v>3.5714285714287808E-3</v>
      </c>
    </row>
    <row r="5690" spans="1:27" hidden="1" x14ac:dyDescent="0.3">
      <c r="A5690" s="8" t="s">
        <v>17</v>
      </c>
      <c r="B5690" s="8" t="s">
        <v>11394</v>
      </c>
      <c r="C5690" s="8" t="s">
        <v>11395</v>
      </c>
      <c r="D5690" s="8" t="s">
        <v>11404</v>
      </c>
      <c r="E5690" s="8" t="s">
        <v>11405</v>
      </c>
      <c r="F5690" s="29">
        <v>0.3</v>
      </c>
      <c r="G5690" s="29">
        <v>0</v>
      </c>
      <c r="H5690" s="30">
        <v>5.7123999999999997</v>
      </c>
      <c r="I5690" s="30">
        <v>1.4104000000000001</v>
      </c>
      <c r="J5690" s="14">
        <v>24</v>
      </c>
      <c r="K5690" s="14">
        <v>7</v>
      </c>
      <c r="L5690" s="12">
        <v>0.24690000000000001</v>
      </c>
      <c r="M5690" s="7">
        <v>0.56823659999999998</v>
      </c>
      <c r="N5690" s="31">
        <v>0.15</v>
      </c>
      <c r="O5690" s="14">
        <f>IFERROR(VLOOKUP($C5690,'site totals'!$J$2:$K$607,2,FALSE),1)</f>
        <v>43.387999999999998</v>
      </c>
      <c r="P5690" s="32" t="s">
        <v>91</v>
      </c>
      <c r="Q5690" s="12">
        <v>0.73602545360000005</v>
      </c>
      <c r="R5690" s="29">
        <v>0.3</v>
      </c>
      <c r="S5690" s="2">
        <f>IF($A5690="site","",VLOOKUP($P5690,margin_ranges!$A$5:$D$10,4,FALSE)/100)</f>
        <v>0.29749999999999999</v>
      </c>
      <c r="T5690" s="6">
        <f>IF(A5690="placement",$J5690*MIN($Q5690,$S5690),"")</f>
        <v>7.14</v>
      </c>
      <c r="U5690" s="6">
        <f>IF($A5690="placement",T5690,SUMIF($C$10:$C$6209,$C5690,$T$10:$T$6209))</f>
        <v>7.14</v>
      </c>
      <c r="V5690" s="34">
        <f t="shared" si="269"/>
        <v>3.5714285714287808E-3</v>
      </c>
      <c r="W5690" s="24"/>
      <c r="X5690" s="2" t="str">
        <f>IFERROR(MIN(VLOOKUP($W5690,margin_ranges!$A$5:$D$10,4,FALSE),$Q5690*100)/100,"")</f>
        <v/>
      </c>
      <c r="Y5690" s="6">
        <f t="shared" si="267"/>
        <v>7.14</v>
      </c>
      <c r="Z5690" s="6">
        <f>IF($A5690="placement",Y5690,SUMIF($C$10:$C$6209,$C5690,$Y$10:$Y$6209))</f>
        <v>7.14</v>
      </c>
      <c r="AA5690" s="29">
        <f t="shared" si="268"/>
        <v>3.5714285714287808E-3</v>
      </c>
    </row>
    <row r="5691" spans="1:27" x14ac:dyDescent="0.3">
      <c r="A5691" s="16" t="s">
        <v>33</v>
      </c>
      <c r="B5691" s="16" t="s">
        <v>11394</v>
      </c>
      <c r="C5691" s="16" t="s">
        <v>11395</v>
      </c>
      <c r="D5691" s="8" t="s">
        <v>34</v>
      </c>
      <c r="E5691" s="16"/>
      <c r="F5691" s="17">
        <v>0.29991426200792798</v>
      </c>
      <c r="G5691" s="17">
        <v>0</v>
      </c>
      <c r="H5691" s="36">
        <v>33.305500000000002</v>
      </c>
      <c r="I5691" s="36">
        <v>7.5335000000000001</v>
      </c>
      <c r="J5691" s="22">
        <v>93</v>
      </c>
      <c r="K5691" s="22">
        <v>28</v>
      </c>
      <c r="L5691" s="18">
        <v>0.22620000000000001</v>
      </c>
      <c r="M5691" s="19">
        <v>0.41138153999999999</v>
      </c>
      <c r="N5691" s="20">
        <v>0.109525</v>
      </c>
      <c r="O5691" s="22">
        <f>IFERROR(VLOOKUP($C5691,'site totals'!$J$2:$K$607,2,FALSE),1)</f>
        <v>43.387999999999998</v>
      </c>
      <c r="P5691" s="21"/>
      <c r="Q5691" s="18">
        <v>0.73376297079999997</v>
      </c>
      <c r="R5691" s="17">
        <v>0.2999</v>
      </c>
      <c r="S5691" s="18" t="str">
        <f>IF($A5691="site","",VLOOKUP($P5691,margin_ranges!$A$5:$D$10,4,FALSE)/100)</f>
        <v/>
      </c>
      <c r="T5691" s="22" t="str">
        <f>IF(A5691="placement",$J5691*MIN($Q5691,$S5691),"")</f>
        <v/>
      </c>
      <c r="U5691" s="22">
        <f>IF($A5691="placement",T5691,SUMIF($C$10:$C$6209,$C5691,$T$10:$T$6209))</f>
        <v>26.477499999999999</v>
      </c>
      <c r="V5691" s="37">
        <f t="shared" si="269"/>
        <v>2.1705040600958903E-2</v>
      </c>
      <c r="W5691" s="38"/>
      <c r="X5691" s="18" t="str">
        <f>IFERROR(MIN(VLOOKUP($W5691,margin_ranges!$A$5:$D$10,4,FALSE),$Q5691*100)/100,"")</f>
        <v/>
      </c>
      <c r="Y5691" s="6" t="str">
        <f t="shared" si="267"/>
        <v/>
      </c>
      <c r="Z5691" s="6">
        <f>IF($A5691="placement",Y5691,SUMIF($C$10:$C$6209,$C5691,$Y$10:$Y$6209))</f>
        <v>26.477499999999999</v>
      </c>
      <c r="AA5691" s="17">
        <f t="shared" si="268"/>
        <v>2.1705040600958903E-2</v>
      </c>
    </row>
    <row r="5692" spans="1:27" hidden="1" x14ac:dyDescent="0.3">
      <c r="A5692" s="8" t="s">
        <v>17</v>
      </c>
      <c r="B5692" s="8" t="s">
        <v>10786</v>
      </c>
      <c r="C5692" s="8" t="s">
        <v>10787</v>
      </c>
      <c r="D5692" s="8" t="s">
        <v>10790</v>
      </c>
      <c r="E5692" s="8" t="s">
        <v>10791</v>
      </c>
      <c r="F5692" s="29">
        <v>0.28999999999999998</v>
      </c>
      <c r="G5692" s="29">
        <v>0</v>
      </c>
      <c r="H5692" s="30">
        <v>3.8664999999999998</v>
      </c>
      <c r="I5692" s="30">
        <v>0.8347</v>
      </c>
      <c r="J5692" s="14">
        <v>18</v>
      </c>
      <c r="K5692" s="14">
        <v>5</v>
      </c>
      <c r="L5692" s="12">
        <v>0.21590000000000001</v>
      </c>
      <c r="M5692" s="7">
        <v>0.73115693999999998</v>
      </c>
      <c r="N5692" s="31">
        <v>0.4</v>
      </c>
      <c r="O5692" s="14">
        <f>IFERROR(VLOOKUP($C5692,'site totals'!$J$2:$K$607,2,FALSE),1)</f>
        <v>42.432099999999998</v>
      </c>
      <c r="P5692" s="32" t="s">
        <v>22</v>
      </c>
      <c r="Q5692" s="12">
        <v>0.45292183089999999</v>
      </c>
      <c r="R5692" s="29">
        <v>0.28999999999999998</v>
      </c>
      <c r="S5692" s="2">
        <f>IF($A5692="site","",VLOOKUP($P5692,margin_ranges!$A$5:$D$10,4,FALSE)/100)</f>
        <v>0.29749999999999999</v>
      </c>
      <c r="T5692" s="6">
        <f>IF(A5692="placement",$J5692*MIN($Q5692,$S5692),"")</f>
        <v>5.3549999999999995</v>
      </c>
      <c r="U5692" s="6">
        <f>IF($A5692="placement",T5692,SUMIF($C$10:$C$6209,$C5692,$T$10:$T$6209))</f>
        <v>5.3549999999999995</v>
      </c>
      <c r="V5692" s="34">
        <f t="shared" si="269"/>
        <v>-1.0563380281690127E-2</v>
      </c>
      <c r="W5692" s="24"/>
      <c r="X5692" s="2" t="str">
        <f>IFERROR(MIN(VLOOKUP($W5692,margin_ranges!$A$5:$D$10,4,FALSE),$Q5692*100)/100,"")</f>
        <v/>
      </c>
      <c r="Y5692" s="6">
        <f t="shared" si="267"/>
        <v>5.3549999999999995</v>
      </c>
      <c r="Z5692" s="6">
        <f>IF($A5692="placement",Y5692,SUMIF($C$10:$C$6209,$C5692,$Y$10:$Y$6209))</f>
        <v>5.3549999999999995</v>
      </c>
      <c r="AA5692" s="17">
        <f t="shared" si="268"/>
        <v>-1.0563380281690127E-2</v>
      </c>
    </row>
    <row r="5693" spans="1:27" hidden="1" x14ac:dyDescent="0.3">
      <c r="A5693" s="8" t="s">
        <v>17</v>
      </c>
      <c r="B5693" s="8" t="s">
        <v>10786</v>
      </c>
      <c r="C5693" s="8" t="s">
        <v>10787</v>
      </c>
      <c r="D5693" s="8" t="s">
        <v>10788</v>
      </c>
      <c r="E5693" s="8" t="s">
        <v>10789</v>
      </c>
      <c r="F5693" s="29">
        <v>0.28999999999999998</v>
      </c>
      <c r="G5693" s="29">
        <v>0</v>
      </c>
      <c r="H5693" s="30">
        <v>1.0884</v>
      </c>
      <c r="I5693" s="30">
        <v>0.27610000000000001</v>
      </c>
      <c r="J5693" s="14">
        <v>7</v>
      </c>
      <c r="K5693" s="14">
        <v>2</v>
      </c>
      <c r="L5693" s="12">
        <v>0.25369999999999998</v>
      </c>
      <c r="M5693" s="7">
        <v>0.86349288000000002</v>
      </c>
      <c r="N5693" s="31">
        <v>0.61</v>
      </c>
      <c r="O5693" s="14">
        <f>IFERROR(VLOOKUP($C5693,'site totals'!$J$2:$K$607,2,FALSE),1)</f>
        <v>42.432099999999998</v>
      </c>
      <c r="P5693" s="32" t="s">
        <v>22</v>
      </c>
      <c r="Q5693" s="12">
        <v>0.29356684840000002</v>
      </c>
      <c r="R5693" s="29">
        <v>0.28999999999999998</v>
      </c>
      <c r="S5693" s="2">
        <f>IF($A5693="site","",VLOOKUP($P5693,margin_ranges!$A$5:$D$10,4,FALSE)/100)</f>
        <v>0.29749999999999999</v>
      </c>
      <c r="T5693" s="6">
        <f>IF(A5693="placement",$J5693*MIN($Q5693,$S5693),"")</f>
        <v>2.0549679387999999</v>
      </c>
      <c r="U5693" s="6">
        <f>IF($A5693="placement",T5693,SUMIF($C$10:$C$6209,$C5693,$T$10:$T$6209))</f>
        <v>2.0549679387999999</v>
      </c>
      <c r="V5693" s="34">
        <f t="shared" si="269"/>
        <v>-5.0237301408450064E-3</v>
      </c>
      <c r="W5693" s="24"/>
      <c r="X5693" s="2" t="str">
        <f>IFERROR(MIN(VLOOKUP($W5693,margin_ranges!$A$5:$D$10,4,FALSE),$Q5693*100)/100,"")</f>
        <v/>
      </c>
      <c r="Y5693" s="6">
        <f t="shared" si="267"/>
        <v>2.0549679387999999</v>
      </c>
      <c r="Z5693" s="6">
        <f>IF($A5693="placement",Y5693,SUMIF($C$10:$C$6209,$C5693,$Y$10:$Y$6209))</f>
        <v>2.0549679387999999</v>
      </c>
      <c r="AA5693" s="29">
        <f t="shared" si="268"/>
        <v>-5.0237301408450064E-3</v>
      </c>
    </row>
    <row r="5694" spans="1:27" hidden="1" x14ac:dyDescent="0.3">
      <c r="A5694" s="8" t="s">
        <v>17</v>
      </c>
      <c r="B5694" s="8" t="s">
        <v>10786</v>
      </c>
      <c r="C5694" s="8" t="s">
        <v>10787</v>
      </c>
      <c r="D5694" s="8" t="s">
        <v>12341</v>
      </c>
      <c r="E5694" s="8" t="s">
        <v>12342</v>
      </c>
      <c r="F5694" s="29">
        <v>0.138439111908499</v>
      </c>
      <c r="G5694" s="29">
        <v>0</v>
      </c>
      <c r="H5694" s="30">
        <v>2.4923999999999999</v>
      </c>
      <c r="I5694" s="30">
        <v>0.40160000000000001</v>
      </c>
      <c r="J5694" s="14">
        <v>11</v>
      </c>
      <c r="K5694" s="14">
        <v>2</v>
      </c>
      <c r="L5694" s="12">
        <v>0.16109999999999999</v>
      </c>
      <c r="M5694" s="7">
        <v>0.95176094</v>
      </c>
      <c r="N5694" s="31">
        <v>0.82</v>
      </c>
      <c r="O5694" s="14">
        <f>IFERROR(VLOOKUP($C5694,'site totals'!$J$2:$K$607,2,FALSE),1)</f>
        <v>42.432099999999998</v>
      </c>
      <c r="P5694" s="32" t="s">
        <v>22</v>
      </c>
      <c r="Q5694" s="12">
        <v>0.13843911189999999</v>
      </c>
      <c r="R5694" s="29">
        <v>0.25</v>
      </c>
      <c r="S5694" s="2">
        <f>IF($A5694="site","",VLOOKUP($P5694,margin_ranges!$A$5:$D$10,4,FALSE)/100)</f>
        <v>0.29749999999999999</v>
      </c>
      <c r="T5694" s="6">
        <f>IF(A5694="placement",$J5694*MIN($Q5694,$S5694),"")</f>
        <v>1.5228302308999999</v>
      </c>
      <c r="U5694" s="6">
        <f>IF($A5694="placement",T5694,SUMIF($C$10:$C$6209,$C5694,$T$10:$T$6209))</f>
        <v>1.5228302308999999</v>
      </c>
      <c r="V5694" s="34">
        <f t="shared" si="269"/>
        <v>0.14874785079999997</v>
      </c>
      <c r="W5694" s="24"/>
      <c r="X5694" s="2" t="str">
        <f>IFERROR(MIN(VLOOKUP($W5694,margin_ranges!$A$5:$D$10,4,FALSE),$Q5694*100)/100,"")</f>
        <v/>
      </c>
      <c r="Y5694" s="6">
        <f t="shared" si="267"/>
        <v>1.5228302308999999</v>
      </c>
      <c r="Z5694" s="6">
        <f>IF($A5694="placement",Y5694,SUMIF($C$10:$C$6209,$C5694,$Y$10:$Y$6209))</f>
        <v>1.5228302308999999</v>
      </c>
      <c r="AA5694" s="29">
        <f t="shared" si="268"/>
        <v>0.14874785079999997</v>
      </c>
    </row>
    <row r="5695" spans="1:27" hidden="1" x14ac:dyDescent="0.3">
      <c r="A5695" s="8" t="s">
        <v>17</v>
      </c>
      <c r="B5695" s="8" t="s">
        <v>10786</v>
      </c>
      <c r="C5695" s="8" t="s">
        <v>10787</v>
      </c>
      <c r="D5695" s="8" t="s">
        <v>10796</v>
      </c>
      <c r="E5695" s="8" t="s">
        <v>10797</v>
      </c>
      <c r="F5695" s="29">
        <v>0.17216283863368601</v>
      </c>
      <c r="G5695" s="29">
        <v>0</v>
      </c>
      <c r="H5695" s="30">
        <v>3.867</v>
      </c>
      <c r="I5695" s="30">
        <v>0.39760000000000001</v>
      </c>
      <c r="J5695" s="14">
        <v>15</v>
      </c>
      <c r="K5695" s="14">
        <v>2</v>
      </c>
      <c r="L5695" s="12">
        <v>0.1028</v>
      </c>
      <c r="M5695" s="7">
        <v>1.2200466999999999</v>
      </c>
      <c r="N5695" s="31">
        <v>1.01</v>
      </c>
      <c r="O5695" s="14">
        <f>IFERROR(VLOOKUP($C5695,'site totals'!$J$2:$K$607,2,FALSE),1)</f>
        <v>42.432099999999998</v>
      </c>
      <c r="P5695" s="32" t="s">
        <v>22</v>
      </c>
      <c r="Q5695" s="12">
        <v>0.17216283860000001</v>
      </c>
      <c r="R5695" s="29">
        <v>0.2</v>
      </c>
      <c r="S5695" s="2">
        <f>IF($A5695="site","",VLOOKUP($P5695,margin_ranges!$A$5:$D$10,4,FALSE)/100)</f>
        <v>0.29749999999999999</v>
      </c>
      <c r="T5695" s="6">
        <f>IF(A5695="placement",$J5695*MIN($Q5695,$S5695),"")</f>
        <v>2.5824425790000003</v>
      </c>
      <c r="U5695" s="6">
        <f>IF($A5695="placement",T5695,SUMIF($C$10:$C$6209,$C5695,$T$10:$T$6209))</f>
        <v>2.5824425790000003</v>
      </c>
      <c r="V5695" s="34">
        <f t="shared" si="269"/>
        <v>3.4796451749999902E-2</v>
      </c>
      <c r="W5695" s="24"/>
      <c r="X5695" s="2" t="str">
        <f>IFERROR(MIN(VLOOKUP($W5695,margin_ranges!$A$5:$D$10,4,FALSE),$Q5695*100)/100,"")</f>
        <v/>
      </c>
      <c r="Y5695" s="6">
        <f t="shared" si="267"/>
        <v>2.5824425790000003</v>
      </c>
      <c r="Z5695" s="6">
        <f>IF($A5695="placement",Y5695,SUMIF($C$10:$C$6209,$C5695,$Y$10:$Y$6209))</f>
        <v>2.5824425790000003</v>
      </c>
      <c r="AA5695" s="29">
        <f t="shared" si="268"/>
        <v>3.4796451749999902E-2</v>
      </c>
    </row>
    <row r="5696" spans="1:27" hidden="1" x14ac:dyDescent="0.3">
      <c r="A5696" s="8" t="s">
        <v>17</v>
      </c>
      <c r="B5696" s="8" t="s">
        <v>10786</v>
      </c>
      <c r="C5696" s="8" t="s">
        <v>10787</v>
      </c>
      <c r="D5696" s="8" t="s">
        <v>10794</v>
      </c>
      <c r="E5696" s="8" t="s">
        <v>10795</v>
      </c>
      <c r="F5696" s="29">
        <v>0.37</v>
      </c>
      <c r="G5696" s="29">
        <v>0</v>
      </c>
      <c r="H5696" s="30">
        <v>3.8559999999999999</v>
      </c>
      <c r="I5696" s="30">
        <v>0.77410000000000001</v>
      </c>
      <c r="J5696" s="14">
        <v>17</v>
      </c>
      <c r="K5696" s="14">
        <v>6</v>
      </c>
      <c r="L5696" s="12">
        <v>0.20080000000000001</v>
      </c>
      <c r="M5696" s="7">
        <v>0.73232145999999998</v>
      </c>
      <c r="N5696" s="31">
        <v>0.4</v>
      </c>
      <c r="O5696" s="14">
        <f>IFERROR(VLOOKUP($C5696,'site totals'!$J$2:$K$607,2,FALSE),1)</f>
        <v>42.432099999999998</v>
      </c>
      <c r="P5696" s="32" t="s">
        <v>22</v>
      </c>
      <c r="Q5696" s="12">
        <v>0.45379178269999998</v>
      </c>
      <c r="R5696" s="29">
        <v>0.37</v>
      </c>
      <c r="S5696" s="2">
        <f>IF($A5696="site","",VLOOKUP($P5696,margin_ranges!$A$5:$D$10,4,FALSE)/100)</f>
        <v>0.29749999999999999</v>
      </c>
      <c r="T5696" s="6">
        <f>IF(A5696="placement",$J5696*MIN($Q5696,$S5696),"")</f>
        <v>5.0575000000000001</v>
      </c>
      <c r="U5696" s="6">
        <f>IF($A5696="placement",T5696,SUMIF($C$10:$C$6209,$C5696,$T$10:$T$6209))</f>
        <v>5.0575000000000001</v>
      </c>
      <c r="V5696" s="34">
        <f t="shared" si="269"/>
        <v>0.11507936507936489</v>
      </c>
      <c r="W5696" s="24"/>
      <c r="X5696" s="2" t="str">
        <f>IFERROR(MIN(VLOOKUP($W5696,margin_ranges!$A$5:$D$10,4,FALSE),$Q5696*100)/100,"")</f>
        <v/>
      </c>
      <c r="Y5696" s="6">
        <f t="shared" si="267"/>
        <v>5.0575000000000001</v>
      </c>
      <c r="Z5696" s="6">
        <f>IF($A5696="placement",Y5696,SUMIF($C$10:$C$6209,$C5696,$Y$10:$Y$6209))</f>
        <v>5.0575000000000001</v>
      </c>
      <c r="AA5696" s="17">
        <f t="shared" si="268"/>
        <v>0.11507936507936489</v>
      </c>
    </row>
    <row r="5697" spans="1:27" hidden="1" x14ac:dyDescent="0.3">
      <c r="A5697" s="8" t="s">
        <v>17</v>
      </c>
      <c r="B5697" s="8" t="s">
        <v>10786</v>
      </c>
      <c r="C5697" s="8" t="s">
        <v>10787</v>
      </c>
      <c r="D5697" s="8" t="s">
        <v>10792</v>
      </c>
      <c r="E5697" s="8" t="s">
        <v>10793</v>
      </c>
      <c r="F5697" s="29">
        <v>0.369999999999999</v>
      </c>
      <c r="G5697" s="29">
        <v>0</v>
      </c>
      <c r="H5697" s="30">
        <v>5.1148999999999996</v>
      </c>
      <c r="I5697" s="30">
        <v>1.2383999999999999</v>
      </c>
      <c r="J5697" s="14">
        <v>17</v>
      </c>
      <c r="K5697" s="14">
        <v>6</v>
      </c>
      <c r="L5697" s="12">
        <v>0.24210000000000001</v>
      </c>
      <c r="M5697" s="7">
        <v>0.46383089</v>
      </c>
      <c r="N5697" s="31">
        <v>0.21</v>
      </c>
      <c r="O5697" s="14">
        <f>IFERROR(VLOOKUP($C5697,'site totals'!$J$2:$K$607,2,FALSE),1)</f>
        <v>42.432099999999998</v>
      </c>
      <c r="P5697" s="32" t="s">
        <v>22</v>
      </c>
      <c r="Q5697" s="12">
        <v>0.54724878450000003</v>
      </c>
      <c r="R5697" s="29">
        <v>0.37</v>
      </c>
      <c r="S5697" s="2">
        <f>IF($A5697="site","",VLOOKUP($P5697,margin_ranges!$A$5:$D$10,4,FALSE)/100)</f>
        <v>0.29749999999999999</v>
      </c>
      <c r="T5697" s="6">
        <f>IF(A5697="placement",$J5697*MIN($Q5697,$S5697),"")</f>
        <v>5.0575000000000001</v>
      </c>
      <c r="U5697" s="6">
        <f>IF($A5697="placement",T5697,SUMIF($C$10:$C$6209,$C5697,$T$10:$T$6209))</f>
        <v>5.0575000000000001</v>
      </c>
      <c r="V5697" s="34">
        <f t="shared" si="269"/>
        <v>0.11507936507936489</v>
      </c>
      <c r="W5697" s="24"/>
      <c r="X5697" s="2" t="str">
        <f>IFERROR(MIN(VLOOKUP($W5697,margin_ranges!$A$5:$D$10,4,FALSE),$Q5697*100)/100,"")</f>
        <v/>
      </c>
      <c r="Y5697" s="6">
        <f t="shared" si="267"/>
        <v>5.0575000000000001</v>
      </c>
      <c r="Z5697" s="6">
        <f>IF($A5697="placement",Y5697,SUMIF($C$10:$C$6209,$C5697,$Y$10:$Y$6209))</f>
        <v>5.0575000000000001</v>
      </c>
      <c r="AA5697" s="29">
        <f t="shared" si="268"/>
        <v>0.11507936507936489</v>
      </c>
    </row>
    <row r="5698" spans="1:27" x14ac:dyDescent="0.3">
      <c r="A5698" s="16" t="s">
        <v>33</v>
      </c>
      <c r="B5698" s="16" t="s">
        <v>10786</v>
      </c>
      <c r="C5698" s="16" t="s">
        <v>10787</v>
      </c>
      <c r="D5698" s="8" t="s">
        <v>34</v>
      </c>
      <c r="E5698" s="16"/>
      <c r="F5698" s="17">
        <v>0.29838610391661002</v>
      </c>
      <c r="G5698" s="17">
        <v>0</v>
      </c>
      <c r="H5698" s="36">
        <v>24.118400000000001</v>
      </c>
      <c r="I5698" s="36">
        <v>4.0585000000000004</v>
      </c>
      <c r="J5698" s="22">
        <v>91</v>
      </c>
      <c r="K5698" s="22">
        <v>23</v>
      </c>
      <c r="L5698" s="18">
        <v>0.16830000000000001</v>
      </c>
      <c r="M5698" s="19">
        <v>0.74679421000000001</v>
      </c>
      <c r="N5698" s="20">
        <v>0.47806100000000001</v>
      </c>
      <c r="O5698" s="22">
        <f>IFERROR(VLOOKUP($C5698,'site totals'!$J$2:$K$607,2,FALSE),1)</f>
        <v>42.432099999999998</v>
      </c>
      <c r="P5698" s="21"/>
      <c r="Q5698" s="18">
        <v>0.3598490775</v>
      </c>
      <c r="R5698" s="17">
        <v>0.2984</v>
      </c>
      <c r="S5698" s="18" t="str">
        <f>IF($A5698="site","",VLOOKUP($P5698,margin_ranges!$A$5:$D$10,4,FALSE)/100)</f>
        <v/>
      </c>
      <c r="T5698" s="22" t="str">
        <f>IF(A5698="placement",$J5698*MIN($Q5698,$S5698),"")</f>
        <v/>
      </c>
      <c r="U5698" s="22">
        <f>IF($A5698="placement",T5698,SUMIF($C$10:$C$6209,$C5698,$T$10:$T$6209))</f>
        <v>21.6302407487</v>
      </c>
      <c r="V5698" s="37">
        <f t="shared" si="269"/>
        <v>8.652372679244924E-2</v>
      </c>
      <c r="W5698" s="38"/>
      <c r="X5698" s="18" t="str">
        <f>IFERROR(MIN(VLOOKUP($W5698,margin_ranges!$A$5:$D$10,4,FALSE),$Q5698*100)/100,"")</f>
        <v/>
      </c>
      <c r="Y5698" s="6" t="str">
        <f t="shared" si="267"/>
        <v/>
      </c>
      <c r="Z5698" s="6">
        <f>IF($A5698="placement",Y5698,SUMIF($C$10:$C$6209,$C5698,$Y$10:$Y$6209))</f>
        <v>21.6302407487</v>
      </c>
      <c r="AA5698" s="17">
        <f t="shared" si="268"/>
        <v>8.652372679244924E-2</v>
      </c>
    </row>
    <row r="5699" spans="1:27" hidden="1" x14ac:dyDescent="0.3">
      <c r="A5699" s="8" t="s">
        <v>17</v>
      </c>
      <c r="B5699" s="8" t="s">
        <v>8887</v>
      </c>
      <c r="C5699" s="8" t="s">
        <v>8888</v>
      </c>
      <c r="D5699" s="33" t="s">
        <v>8889</v>
      </c>
      <c r="E5699" s="8" t="s">
        <v>8890</v>
      </c>
      <c r="F5699" s="29">
        <v>0.170659241698319</v>
      </c>
      <c r="G5699" s="29">
        <v>0</v>
      </c>
      <c r="H5699" s="30">
        <v>16.9848</v>
      </c>
      <c r="I5699" s="30">
        <v>0.71609999999999996</v>
      </c>
      <c r="J5699" s="14">
        <v>91</v>
      </c>
      <c r="K5699" s="14">
        <v>15</v>
      </c>
      <c r="L5699" s="12">
        <v>4.2200000000000001E-2</v>
      </c>
      <c r="M5699" s="7">
        <v>4.2202194500000001</v>
      </c>
      <c r="N5699" s="31">
        <v>3.5</v>
      </c>
      <c r="O5699" s="14">
        <f>IFERROR(VLOOKUP($C5699,'site totals'!$J$2:$K$607,2,FALSE),1)</f>
        <v>42.307699999999997</v>
      </c>
      <c r="P5699" s="32" t="s">
        <v>22</v>
      </c>
      <c r="Q5699" s="12">
        <v>0.17065924169999999</v>
      </c>
      <c r="R5699" s="29">
        <v>0.23</v>
      </c>
      <c r="S5699" s="2">
        <f>IF($A5699="site","",VLOOKUP($P5699,margin_ranges!$A$5:$D$10,4,FALSE)/100)</f>
        <v>0.29749999999999999</v>
      </c>
      <c r="T5699" s="6">
        <f>IF(A5699="placement",$J5699*MIN($Q5699,$S5699),"")</f>
        <v>15.529990994699999</v>
      </c>
      <c r="U5699" s="6">
        <f>IF($A5699="placement",T5699,SUMIF($C$10:$C$6209,$C5699,$T$10:$T$6209))</f>
        <v>15.529990994699999</v>
      </c>
      <c r="V5699" s="34">
        <f t="shared" si="269"/>
        <v>7.7065919870129784E-2</v>
      </c>
      <c r="W5699" s="24"/>
      <c r="X5699" s="2" t="str">
        <f>IFERROR(MIN(VLOOKUP($W5699,margin_ranges!$A$5:$D$10,4,FALSE),$Q5699*100)/100,"")</f>
        <v/>
      </c>
      <c r="Y5699" s="6">
        <f t="shared" si="267"/>
        <v>15.529990994699999</v>
      </c>
      <c r="Z5699" s="6">
        <f>IF($A5699="placement",Y5699,SUMIF($C$10:$C$6209,$C5699,$Y$10:$Y$6209))</f>
        <v>15.529990994699999</v>
      </c>
      <c r="AA5699" s="29">
        <f t="shared" si="268"/>
        <v>7.7065919870129784E-2</v>
      </c>
    </row>
    <row r="5700" spans="1:27" x14ac:dyDescent="0.3">
      <c r="A5700" s="16" t="s">
        <v>33</v>
      </c>
      <c r="B5700" s="16" t="s">
        <v>8887</v>
      </c>
      <c r="C5700" s="16" t="s">
        <v>8888</v>
      </c>
      <c r="D5700" s="8" t="s">
        <v>34</v>
      </c>
      <c r="E5700" s="16"/>
      <c r="F5700" s="17">
        <v>0.170659241698319</v>
      </c>
      <c r="G5700" s="17">
        <v>0</v>
      </c>
      <c r="H5700" s="36">
        <v>16.986699999999999</v>
      </c>
      <c r="I5700" s="36">
        <v>0.71609999999999996</v>
      </c>
      <c r="J5700" s="22">
        <v>91</v>
      </c>
      <c r="K5700" s="22">
        <v>15</v>
      </c>
      <c r="L5700" s="18">
        <v>4.2200000000000001E-2</v>
      </c>
      <c r="M5700" s="19">
        <v>4.2202194500000001</v>
      </c>
      <c r="N5700" s="20">
        <v>3.5</v>
      </c>
      <c r="O5700" s="22">
        <f>IFERROR(VLOOKUP($C5700,'site totals'!$J$2:$K$607,2,FALSE),1)</f>
        <v>42.307699999999997</v>
      </c>
      <c r="P5700" s="21"/>
      <c r="Q5700" s="18">
        <v>0.17065924169999999</v>
      </c>
      <c r="R5700" s="17">
        <v>0.23</v>
      </c>
      <c r="S5700" s="18" t="str">
        <f>IF($A5700="site","",VLOOKUP($P5700,margin_ranges!$A$5:$D$10,4,FALSE)/100)</f>
        <v/>
      </c>
      <c r="T5700" s="22" t="str">
        <f>IF(A5700="placement",$J5700*MIN($Q5700,$S5700),"")</f>
        <v/>
      </c>
      <c r="U5700" s="22">
        <f>IF($A5700="placement",T5700,SUMIF($C$10:$C$6209,$C5700,$T$10:$T$6209))</f>
        <v>15.529990994699999</v>
      </c>
      <c r="V5700" s="37">
        <f t="shared" si="269"/>
        <v>7.7065919870129784E-2</v>
      </c>
      <c r="W5700" s="38"/>
      <c r="X5700" s="18" t="str">
        <f>IFERROR(MIN(VLOOKUP($W5700,margin_ranges!$A$5:$D$10,4,FALSE),$Q5700*100)/100,"")</f>
        <v/>
      </c>
      <c r="Y5700" s="6" t="str">
        <f t="shared" si="267"/>
        <v/>
      </c>
      <c r="Z5700" s="6">
        <f>IF($A5700="placement",Y5700,SUMIF($C$10:$C$6209,$C5700,$Y$10:$Y$6209))</f>
        <v>15.529990994699999</v>
      </c>
      <c r="AA5700" s="17">
        <f t="shared" si="268"/>
        <v>7.7065919870129784E-2</v>
      </c>
    </row>
    <row r="5701" spans="1:27" hidden="1" x14ac:dyDescent="0.3">
      <c r="A5701" s="8" t="s">
        <v>17</v>
      </c>
      <c r="B5701" s="8" t="s">
        <v>10083</v>
      </c>
      <c r="C5701" s="8" t="s">
        <v>10084</v>
      </c>
      <c r="D5701" s="8" t="s">
        <v>10085</v>
      </c>
      <c r="E5701" s="8" t="s">
        <v>10086</v>
      </c>
      <c r="F5701" s="29">
        <v>0.34</v>
      </c>
      <c r="G5701" s="29">
        <v>0</v>
      </c>
      <c r="H5701" s="30">
        <v>3.2351000000000001</v>
      </c>
      <c r="I5701" s="30">
        <v>1.8261000000000001</v>
      </c>
      <c r="J5701" s="14">
        <v>17</v>
      </c>
      <c r="K5701" s="14">
        <v>5</v>
      </c>
      <c r="L5701" s="12">
        <v>0.5645</v>
      </c>
      <c r="M5701" s="7">
        <v>0.30726745999999999</v>
      </c>
      <c r="N5701" s="31">
        <v>0.05</v>
      </c>
      <c r="O5701" s="14">
        <f>IFERROR(VLOOKUP($C5701,'site totals'!$J$2:$K$607,2,FALSE),1)</f>
        <v>39.276400000000002</v>
      </c>
      <c r="P5701" s="32" t="s">
        <v>22</v>
      </c>
      <c r="Q5701" s="12">
        <v>0.8372753195</v>
      </c>
      <c r="R5701" s="29">
        <v>0.34</v>
      </c>
      <c r="S5701" s="2">
        <f>IF($A5701="site","",VLOOKUP($P5701,margin_ranges!$A$5:$D$10,4,FALSE)/100)</f>
        <v>0.29749999999999999</v>
      </c>
      <c r="T5701" s="6">
        <f>IF(A5701="placement",$J5701*MIN($Q5701,$S5701),"")</f>
        <v>5.0575000000000001</v>
      </c>
      <c r="U5701" s="6">
        <f>IF($A5701="placement",T5701,SUMIF($C$10:$C$6209,$C5701,$T$10:$T$6209))</f>
        <v>5.0575000000000001</v>
      </c>
      <c r="V5701" s="34">
        <f t="shared" si="269"/>
        <v>6.4393939393939448E-2</v>
      </c>
      <c r="W5701" s="24"/>
      <c r="X5701" s="2" t="str">
        <f>IFERROR(MIN(VLOOKUP($W5701,margin_ranges!$A$5:$D$10,4,FALSE),$Q5701*100)/100,"")</f>
        <v/>
      </c>
      <c r="Y5701" s="6">
        <f t="shared" si="267"/>
        <v>5.0575000000000001</v>
      </c>
      <c r="Z5701" s="6">
        <f>IF($A5701="placement",Y5701,SUMIF($C$10:$C$6209,$C5701,$Y$10:$Y$6209))</f>
        <v>5.0575000000000001</v>
      </c>
      <c r="AA5701" s="17">
        <f t="shared" si="268"/>
        <v>6.4393939393939448E-2</v>
      </c>
    </row>
    <row r="5702" spans="1:27" hidden="1" x14ac:dyDescent="0.3">
      <c r="A5702" s="8" t="s">
        <v>17</v>
      </c>
      <c r="B5702" s="8" t="s">
        <v>10083</v>
      </c>
      <c r="C5702" s="8" t="s">
        <v>10084</v>
      </c>
      <c r="D5702" s="8" t="s">
        <v>10087</v>
      </c>
      <c r="E5702" s="8" t="s">
        <v>10088</v>
      </c>
      <c r="F5702" s="29">
        <v>0.34</v>
      </c>
      <c r="G5702" s="29">
        <v>0</v>
      </c>
      <c r="H5702" s="30">
        <v>3.2172999999999998</v>
      </c>
      <c r="I5702" s="30">
        <v>1.8189</v>
      </c>
      <c r="J5702" s="14">
        <v>17</v>
      </c>
      <c r="K5702" s="14">
        <v>5</v>
      </c>
      <c r="L5702" s="12">
        <v>0.56530000000000002</v>
      </c>
      <c r="M5702" s="7">
        <v>0.31325793000000002</v>
      </c>
      <c r="N5702" s="31">
        <v>0.05</v>
      </c>
      <c r="O5702" s="14">
        <f>IFERROR(VLOOKUP($C5702,'site totals'!$J$2:$K$607,2,FALSE),1)</f>
        <v>39.276400000000002</v>
      </c>
      <c r="P5702" s="32" t="s">
        <v>22</v>
      </c>
      <c r="Q5702" s="12">
        <v>0.84038712270000004</v>
      </c>
      <c r="R5702" s="29">
        <v>0.34</v>
      </c>
      <c r="S5702" s="2">
        <f>IF($A5702="site","",VLOOKUP($P5702,margin_ranges!$A$5:$D$10,4,FALSE)/100)</f>
        <v>0.29749999999999999</v>
      </c>
      <c r="T5702" s="6">
        <f>IF(A5702="placement",$J5702*MIN($Q5702,$S5702),"")</f>
        <v>5.0575000000000001</v>
      </c>
      <c r="U5702" s="6">
        <f>IF($A5702="placement",T5702,SUMIF($C$10:$C$6209,$C5702,$T$10:$T$6209))</f>
        <v>5.0575000000000001</v>
      </c>
      <c r="V5702" s="34">
        <f t="shared" si="269"/>
        <v>6.4393939393939448E-2</v>
      </c>
      <c r="W5702" s="24"/>
      <c r="X5702" s="2" t="str">
        <f>IFERROR(MIN(VLOOKUP($W5702,margin_ranges!$A$5:$D$10,4,FALSE),$Q5702*100)/100,"")</f>
        <v/>
      </c>
      <c r="Y5702" s="6">
        <f t="shared" si="267"/>
        <v>5.0575000000000001</v>
      </c>
      <c r="Z5702" s="6">
        <f>IF($A5702="placement",Y5702,SUMIF($C$10:$C$6209,$C5702,$Y$10:$Y$6209))</f>
        <v>5.0575000000000001</v>
      </c>
      <c r="AA5702" s="29">
        <f t="shared" si="268"/>
        <v>6.4393939393939448E-2</v>
      </c>
    </row>
    <row r="5703" spans="1:27" hidden="1" x14ac:dyDescent="0.3">
      <c r="A5703" s="8" t="s">
        <v>17</v>
      </c>
      <c r="B5703" s="8" t="s">
        <v>10083</v>
      </c>
      <c r="C5703" s="8" t="s">
        <v>10084</v>
      </c>
      <c r="D5703" s="8" t="s">
        <v>10089</v>
      </c>
      <c r="E5703" s="8" t="s">
        <v>10090</v>
      </c>
      <c r="F5703" s="29">
        <v>0.33999999999999903</v>
      </c>
      <c r="G5703" s="29">
        <v>0</v>
      </c>
      <c r="H5703" s="30">
        <v>3.2229000000000001</v>
      </c>
      <c r="I5703" s="30">
        <v>1.2784</v>
      </c>
      <c r="J5703" s="14">
        <v>17</v>
      </c>
      <c r="K5703" s="14">
        <v>5</v>
      </c>
      <c r="L5703" s="12">
        <v>0.39660000000000001</v>
      </c>
      <c r="M5703" s="7">
        <v>0.43587193000000002</v>
      </c>
      <c r="N5703" s="31">
        <v>0.1</v>
      </c>
      <c r="O5703" s="14">
        <f>IFERROR(VLOOKUP($C5703,'site totals'!$J$2:$K$607,2,FALSE),1)</f>
        <v>39.276400000000002</v>
      </c>
      <c r="P5703" s="32" t="s">
        <v>22</v>
      </c>
      <c r="Q5703" s="12">
        <v>0.77057481279999995</v>
      </c>
      <c r="R5703" s="29">
        <v>0.34</v>
      </c>
      <c r="S5703" s="2">
        <f>IF($A5703="site","",VLOOKUP($P5703,margin_ranges!$A$5:$D$10,4,FALSE)/100)</f>
        <v>0.29749999999999999</v>
      </c>
      <c r="T5703" s="6">
        <f>IF(A5703="placement",$J5703*MIN($Q5703,$S5703),"")</f>
        <v>5.0575000000000001</v>
      </c>
      <c r="U5703" s="6">
        <f>IF($A5703="placement",T5703,SUMIF($C$10:$C$6209,$C5703,$T$10:$T$6209))</f>
        <v>5.0575000000000001</v>
      </c>
      <c r="V5703" s="34">
        <f t="shared" si="269"/>
        <v>6.4393939393939448E-2</v>
      </c>
      <c r="W5703" s="24"/>
      <c r="X5703" s="2" t="str">
        <f>IFERROR(MIN(VLOOKUP($W5703,margin_ranges!$A$5:$D$10,4,FALSE),$Q5703*100)/100,"")</f>
        <v/>
      </c>
      <c r="Y5703" s="6">
        <f t="shared" si="267"/>
        <v>5.0575000000000001</v>
      </c>
      <c r="Z5703" s="6">
        <f>IF($A5703="placement",Y5703,SUMIF($C$10:$C$6209,$C5703,$Y$10:$Y$6209))</f>
        <v>5.0575000000000001</v>
      </c>
      <c r="AA5703" s="17">
        <f t="shared" si="268"/>
        <v>6.4393939393939448E-2</v>
      </c>
    </row>
    <row r="5704" spans="1:27" hidden="1" x14ac:dyDescent="0.3">
      <c r="A5704" s="8" t="s">
        <v>17</v>
      </c>
      <c r="B5704" s="8" t="s">
        <v>10083</v>
      </c>
      <c r="C5704" s="8" t="s">
        <v>10084</v>
      </c>
      <c r="D5704" s="8" t="s">
        <v>10091</v>
      </c>
      <c r="E5704" s="8" t="s">
        <v>10092</v>
      </c>
      <c r="F5704" s="29">
        <v>0.33999999999999903</v>
      </c>
      <c r="G5704" s="29">
        <v>0</v>
      </c>
      <c r="H5704" s="30">
        <v>3.2161</v>
      </c>
      <c r="I5704" s="30">
        <v>1.2723</v>
      </c>
      <c r="J5704" s="14">
        <v>17</v>
      </c>
      <c r="K5704" s="14">
        <v>5</v>
      </c>
      <c r="L5704" s="12">
        <v>0.39560000000000001</v>
      </c>
      <c r="M5704" s="7">
        <v>0.43480798999999998</v>
      </c>
      <c r="N5704" s="31">
        <v>0.1</v>
      </c>
      <c r="O5704" s="14">
        <f>IFERROR(VLOOKUP($C5704,'site totals'!$J$2:$K$607,2,FALSE),1)</f>
        <v>39.276400000000002</v>
      </c>
      <c r="P5704" s="32" t="s">
        <v>22</v>
      </c>
      <c r="Q5704" s="12">
        <v>0.77001342839999998</v>
      </c>
      <c r="R5704" s="29">
        <v>0.34</v>
      </c>
      <c r="S5704" s="2">
        <f>IF($A5704="site","",VLOOKUP($P5704,margin_ranges!$A$5:$D$10,4,FALSE)/100)</f>
        <v>0.29749999999999999</v>
      </c>
      <c r="T5704" s="6">
        <f>IF(A5704="placement",$J5704*MIN($Q5704,$S5704),"")</f>
        <v>5.0575000000000001</v>
      </c>
      <c r="U5704" s="6">
        <f>IF($A5704="placement",T5704,SUMIF($C$10:$C$6209,$C5704,$T$10:$T$6209))</f>
        <v>5.0575000000000001</v>
      </c>
      <c r="V5704" s="34">
        <f t="shared" si="269"/>
        <v>6.4393939393939448E-2</v>
      </c>
      <c r="W5704" s="24"/>
      <c r="X5704" s="2" t="str">
        <f>IFERROR(MIN(VLOOKUP($W5704,margin_ranges!$A$5:$D$10,4,FALSE),$Q5704*100)/100,"")</f>
        <v/>
      </c>
      <c r="Y5704" s="6">
        <f t="shared" si="267"/>
        <v>5.0575000000000001</v>
      </c>
      <c r="Z5704" s="6">
        <f>IF($A5704="placement",Y5704,SUMIF($C$10:$C$6209,$C5704,$Y$10:$Y$6209))</f>
        <v>5.0575000000000001</v>
      </c>
      <c r="AA5704" s="29">
        <f t="shared" si="268"/>
        <v>6.4393939393939448E-2</v>
      </c>
    </row>
    <row r="5705" spans="1:27" hidden="1" x14ac:dyDescent="0.3">
      <c r="A5705" s="8" t="s">
        <v>17</v>
      </c>
      <c r="B5705" s="8" t="s">
        <v>10083</v>
      </c>
      <c r="C5705" s="8" t="s">
        <v>10084</v>
      </c>
      <c r="D5705" s="8" t="s">
        <v>10093</v>
      </c>
      <c r="E5705" s="8" t="s">
        <v>10094</v>
      </c>
      <c r="F5705" s="29">
        <v>0.33999999999999903</v>
      </c>
      <c r="G5705" s="29">
        <v>0</v>
      </c>
      <c r="H5705" s="30">
        <v>3.2345999999999999</v>
      </c>
      <c r="I5705" s="30">
        <v>1.2876000000000001</v>
      </c>
      <c r="J5705" s="14">
        <v>17</v>
      </c>
      <c r="K5705" s="14">
        <v>5</v>
      </c>
      <c r="L5705" s="12">
        <v>0.39810000000000001</v>
      </c>
      <c r="M5705" s="7">
        <v>0.43814279</v>
      </c>
      <c r="N5705" s="31">
        <v>0.1</v>
      </c>
      <c r="O5705" s="14">
        <f>IFERROR(VLOOKUP($C5705,'site totals'!$J$2:$K$607,2,FALSE),1)</f>
        <v>39.276400000000002</v>
      </c>
      <c r="P5705" s="32" t="s">
        <v>22</v>
      </c>
      <c r="Q5705" s="12">
        <v>0.77176390149999996</v>
      </c>
      <c r="R5705" s="29">
        <v>0.34</v>
      </c>
      <c r="S5705" s="2">
        <f>IF($A5705="site","",VLOOKUP($P5705,margin_ranges!$A$5:$D$10,4,FALSE)/100)</f>
        <v>0.29749999999999999</v>
      </c>
      <c r="T5705" s="6">
        <f>IF(A5705="placement",$J5705*MIN($Q5705,$S5705),"")</f>
        <v>5.0575000000000001</v>
      </c>
      <c r="U5705" s="6">
        <f>IF($A5705="placement",T5705,SUMIF($C$10:$C$6209,$C5705,$T$10:$T$6209))</f>
        <v>5.0575000000000001</v>
      </c>
      <c r="V5705" s="34">
        <f t="shared" si="269"/>
        <v>6.4393939393939448E-2</v>
      </c>
      <c r="W5705" s="24"/>
      <c r="X5705" s="2" t="str">
        <f>IFERROR(MIN(VLOOKUP($W5705,margin_ranges!$A$5:$D$10,4,FALSE),$Q5705*100)/100,"")</f>
        <v/>
      </c>
      <c r="Y5705" s="6">
        <f t="shared" si="267"/>
        <v>5.0575000000000001</v>
      </c>
      <c r="Z5705" s="6">
        <f>IF($A5705="placement",Y5705,SUMIF($C$10:$C$6209,$C5705,$Y$10:$Y$6209))</f>
        <v>5.0575000000000001</v>
      </c>
      <c r="AA5705" s="29">
        <f t="shared" si="268"/>
        <v>6.4393939393939448E-2</v>
      </c>
    </row>
    <row r="5706" spans="1:27" x14ac:dyDescent="0.3">
      <c r="A5706" s="16" t="s">
        <v>33</v>
      </c>
      <c r="B5706" s="16" t="s">
        <v>10083</v>
      </c>
      <c r="C5706" s="16" t="s">
        <v>10084</v>
      </c>
      <c r="D5706" s="8" t="s">
        <v>34</v>
      </c>
      <c r="E5706" s="16"/>
      <c r="F5706" s="17">
        <v>0.33999999999999903</v>
      </c>
      <c r="G5706" s="17">
        <v>0</v>
      </c>
      <c r="H5706" s="36">
        <v>16.126100000000001</v>
      </c>
      <c r="I5706" s="36">
        <v>7.4832999999999998</v>
      </c>
      <c r="J5706" s="22">
        <v>84</v>
      </c>
      <c r="K5706" s="22">
        <v>26</v>
      </c>
      <c r="L5706" s="18">
        <v>0.46400000000000002</v>
      </c>
      <c r="M5706" s="19">
        <v>0.37489644</v>
      </c>
      <c r="N5706" s="20">
        <v>7.5646000000000005E-2</v>
      </c>
      <c r="O5706" s="22">
        <f>IFERROR(VLOOKUP($C5706,'site totals'!$J$2:$K$607,2,FALSE),1)</f>
        <v>39.276400000000002</v>
      </c>
      <c r="P5706" s="21"/>
      <c r="Q5706" s="18">
        <v>0.79822160799999997</v>
      </c>
      <c r="R5706" s="17">
        <v>0.34</v>
      </c>
      <c r="S5706" s="18" t="str">
        <f>IF($A5706="site","",VLOOKUP($P5706,margin_ranges!$A$5:$D$10,4,FALSE)/100)</f>
        <v/>
      </c>
      <c r="T5706" s="22" t="str">
        <f>IF(A5706="placement",$J5706*MIN($Q5706,$S5706),"")</f>
        <v/>
      </c>
      <c r="U5706" s="22">
        <f>IF($A5706="placement",T5706,SUMIF($C$10:$C$6209,$C5706,$T$10:$T$6209))</f>
        <v>25.287500000000001</v>
      </c>
      <c r="V5706" s="37">
        <f t="shared" si="269"/>
        <v>5.9027777777777901E-2</v>
      </c>
      <c r="W5706" s="38"/>
      <c r="X5706" s="18" t="str">
        <f>IFERROR(MIN(VLOOKUP($W5706,margin_ranges!$A$5:$D$10,4,FALSE),$Q5706*100)/100,"")</f>
        <v/>
      </c>
      <c r="Y5706" s="6" t="str">
        <f t="shared" si="267"/>
        <v/>
      </c>
      <c r="Z5706" s="6">
        <f>IF($A5706="placement",Y5706,SUMIF($C$10:$C$6209,$C5706,$Y$10:$Y$6209))</f>
        <v>25.287500000000001</v>
      </c>
      <c r="AA5706" s="17">
        <f t="shared" si="268"/>
        <v>5.9027777777777901E-2</v>
      </c>
    </row>
    <row r="5707" spans="1:27" hidden="1" x14ac:dyDescent="0.3">
      <c r="A5707" s="8" t="s">
        <v>17</v>
      </c>
      <c r="B5707" s="8" t="s">
        <v>8235</v>
      </c>
      <c r="C5707" s="8" t="s">
        <v>8236</v>
      </c>
      <c r="D5707" s="8" t="s">
        <v>8239</v>
      </c>
      <c r="E5707" s="8" t="s">
        <v>8240</v>
      </c>
      <c r="F5707" s="29">
        <v>0.29811836061503499</v>
      </c>
      <c r="G5707" s="29">
        <v>1</v>
      </c>
      <c r="H5707" s="30">
        <v>36.816600000000001</v>
      </c>
      <c r="I5707" s="30">
        <v>2.8269000000000002</v>
      </c>
      <c r="J5707" s="14">
        <v>60</v>
      </c>
      <c r="K5707" s="14">
        <v>18</v>
      </c>
      <c r="L5707" s="12">
        <v>7.6799999999999993E-2</v>
      </c>
      <c r="M5707" s="7">
        <v>0.71237081999999996</v>
      </c>
      <c r="N5707" s="31">
        <v>0.5</v>
      </c>
      <c r="O5707" s="14">
        <f>IFERROR(VLOOKUP($C5707,'site totals'!$J$2:$K$607,2,FALSE),1)</f>
        <v>38.828699999999998</v>
      </c>
      <c r="P5707" s="32" t="s">
        <v>22</v>
      </c>
      <c r="Q5707" s="12">
        <v>0.29811836060000002</v>
      </c>
      <c r="R5707" s="29">
        <v>0.33</v>
      </c>
      <c r="S5707" s="2">
        <f>IF($A5707="site","",VLOOKUP($P5707,margin_ranges!$A$5:$D$10,4,FALSE)/100)</f>
        <v>0.29749999999999999</v>
      </c>
      <c r="T5707" s="6">
        <f>IF(A5707="placement",$J5707*MIN($Q5707,$S5707),"")</f>
        <v>17.849999999999998</v>
      </c>
      <c r="U5707" s="6">
        <f>IF($A5707="placement",T5707,SUMIF($C$10:$C$6209,$C5707,$T$10:$T$6209))</f>
        <v>17.849999999999998</v>
      </c>
      <c r="V5707" s="34">
        <f t="shared" si="269"/>
        <v>4.850746268656736E-2</v>
      </c>
      <c r="W5707" s="24"/>
      <c r="X5707" s="2" t="str">
        <f>IFERROR(MIN(VLOOKUP($W5707,margin_ranges!$A$5:$D$10,4,FALSE),$Q5707*100)/100,"")</f>
        <v/>
      </c>
      <c r="Y5707" s="6">
        <f t="shared" si="267"/>
        <v>17.849999999999998</v>
      </c>
      <c r="Z5707" s="6">
        <f>IF($A5707="placement",Y5707,SUMIF($C$10:$C$6209,$C5707,$Y$10:$Y$6209))</f>
        <v>17.849999999999998</v>
      </c>
      <c r="AA5707" s="29">
        <f t="shared" si="268"/>
        <v>4.850746268656736E-2</v>
      </c>
    </row>
    <row r="5708" spans="1:27" hidden="1" x14ac:dyDescent="0.3">
      <c r="A5708" s="8" t="s">
        <v>17</v>
      </c>
      <c r="B5708" s="8" t="s">
        <v>8235</v>
      </c>
      <c r="C5708" s="8" t="s">
        <v>8236</v>
      </c>
      <c r="D5708" s="8" t="s">
        <v>8237</v>
      </c>
      <c r="E5708" s="8" t="s">
        <v>8238</v>
      </c>
      <c r="F5708" s="29">
        <v>0.3</v>
      </c>
      <c r="G5708" s="29">
        <v>0</v>
      </c>
      <c r="H5708" s="30">
        <v>3.3624000000000001</v>
      </c>
      <c r="I5708" s="30">
        <v>1.0687</v>
      </c>
      <c r="J5708" s="14">
        <v>20</v>
      </c>
      <c r="K5708" s="14">
        <v>6</v>
      </c>
      <c r="L5708" s="12">
        <v>0.31780000000000003</v>
      </c>
      <c r="M5708" s="7">
        <v>0.63484160000000001</v>
      </c>
      <c r="N5708" s="31">
        <v>0.35</v>
      </c>
      <c r="O5708" s="14">
        <f>IFERROR(VLOOKUP($C5708,'site totals'!$J$2:$K$607,2,FALSE),1)</f>
        <v>38.828699999999998</v>
      </c>
      <c r="P5708" s="32" t="s">
        <v>91</v>
      </c>
      <c r="Q5708" s="12">
        <v>0.44868137070000003</v>
      </c>
      <c r="R5708" s="29">
        <v>0.3</v>
      </c>
      <c r="S5708" s="2">
        <f>IF($A5708="site","",VLOOKUP($P5708,margin_ranges!$A$5:$D$10,4,FALSE)/100)</f>
        <v>0.29749999999999999</v>
      </c>
      <c r="T5708" s="6">
        <f>IF(A5708="placement",$J5708*MIN($Q5708,$S5708),"")</f>
        <v>5.9499999999999993</v>
      </c>
      <c r="U5708" s="6">
        <f>IF($A5708="placement",T5708,SUMIF($C$10:$C$6209,$C5708,$T$10:$T$6209))</f>
        <v>5.9499999999999993</v>
      </c>
      <c r="V5708" s="34">
        <f t="shared" si="269"/>
        <v>3.5714285714285587E-3</v>
      </c>
      <c r="W5708" s="24"/>
      <c r="X5708" s="2" t="str">
        <f>IFERROR(MIN(VLOOKUP($W5708,margin_ranges!$A$5:$D$10,4,FALSE),$Q5708*100)/100,"")</f>
        <v/>
      </c>
      <c r="Y5708" s="6">
        <f t="shared" si="267"/>
        <v>5.9499999999999993</v>
      </c>
      <c r="Z5708" s="6">
        <f>IF($A5708="placement",Y5708,SUMIF($C$10:$C$6209,$C5708,$Y$10:$Y$6209))</f>
        <v>5.9499999999999993</v>
      </c>
      <c r="AA5708" s="29">
        <f t="shared" si="268"/>
        <v>3.5714285714285587E-3</v>
      </c>
    </row>
    <row r="5709" spans="1:27" x14ac:dyDescent="0.3">
      <c r="A5709" s="16" t="s">
        <v>33</v>
      </c>
      <c r="B5709" s="16" t="s">
        <v>8235</v>
      </c>
      <c r="C5709" s="16" t="s">
        <v>8236</v>
      </c>
      <c r="D5709" s="8" t="s">
        <v>34</v>
      </c>
      <c r="E5709" s="16"/>
      <c r="F5709" s="17">
        <v>0.32100204230375901</v>
      </c>
      <c r="G5709" s="17">
        <v>0.72609950999999995</v>
      </c>
      <c r="H5709" s="36">
        <v>60.725900000000003</v>
      </c>
      <c r="I5709" s="36">
        <v>4.0095999999999998</v>
      </c>
      <c r="J5709" s="22">
        <v>83</v>
      </c>
      <c r="K5709" s="22">
        <v>25</v>
      </c>
      <c r="L5709" s="18">
        <v>6.6000000000000003E-2</v>
      </c>
      <c r="M5709" s="19">
        <v>0.69171446999999997</v>
      </c>
      <c r="N5709" s="20">
        <v>0.46246700000000002</v>
      </c>
      <c r="O5709" s="22">
        <f>IFERROR(VLOOKUP($C5709,'site totals'!$J$2:$K$607,2,FALSE),1)</f>
        <v>38.828699999999998</v>
      </c>
      <c r="P5709" s="21"/>
      <c r="Q5709" s="18">
        <v>0.33141921880000003</v>
      </c>
      <c r="R5709" s="17">
        <v>0.32100000000000001</v>
      </c>
      <c r="S5709" s="18" t="str">
        <f>IF($A5709="site","",VLOOKUP($P5709,margin_ranges!$A$5:$D$10,4,FALSE)/100)</f>
        <v/>
      </c>
      <c r="T5709" s="22" t="str">
        <f>IF(A5709="placement",$J5709*MIN($Q5709,$S5709),"")</f>
        <v/>
      </c>
      <c r="U5709" s="22">
        <f>IF($A5709="placement",T5709,SUMIF($C$10:$C$6209,$C5709,$T$10:$T$6209))</f>
        <v>23.799999999999997</v>
      </c>
      <c r="V5709" s="37">
        <f t="shared" si="269"/>
        <v>5.0446262221196969E-2</v>
      </c>
      <c r="W5709" s="38"/>
      <c r="X5709" s="18" t="str">
        <f>IFERROR(MIN(VLOOKUP($W5709,margin_ranges!$A$5:$D$10,4,FALSE),$Q5709*100)/100,"")</f>
        <v/>
      </c>
      <c r="Y5709" s="6" t="str">
        <f t="shared" si="267"/>
        <v/>
      </c>
      <c r="Z5709" s="6">
        <f>IF($A5709="placement",Y5709,SUMIF($C$10:$C$6209,$C5709,$Y$10:$Y$6209))</f>
        <v>23.799999999999997</v>
      </c>
      <c r="AA5709" s="17">
        <f t="shared" si="268"/>
        <v>5.0446262221196969E-2</v>
      </c>
    </row>
    <row r="5710" spans="1:27" hidden="1" x14ac:dyDescent="0.3">
      <c r="A5710" s="8" t="s">
        <v>17</v>
      </c>
      <c r="B5710" s="8" t="s">
        <v>7024</v>
      </c>
      <c r="C5710" s="8" t="s">
        <v>7025</v>
      </c>
      <c r="D5710" s="8" t="s">
        <v>7028</v>
      </c>
      <c r="E5710" s="8" t="s">
        <v>7029</v>
      </c>
      <c r="F5710" s="29">
        <v>0.34</v>
      </c>
      <c r="G5710" s="29">
        <v>0</v>
      </c>
      <c r="H5710" s="30">
        <v>32.693100000000001</v>
      </c>
      <c r="I5710" s="30">
        <v>2.6892</v>
      </c>
      <c r="J5710" s="14">
        <v>70</v>
      </c>
      <c r="K5710" s="14">
        <v>21</v>
      </c>
      <c r="L5710" s="12">
        <v>8.2299999999999998E-2</v>
      </c>
      <c r="M5710" s="7">
        <v>0.86549708999999997</v>
      </c>
      <c r="N5710" s="31">
        <v>0.4</v>
      </c>
      <c r="O5710" s="14">
        <f>IFERROR(VLOOKUP($C5710,'site totals'!$J$2:$K$607,2,FALSE),1)</f>
        <v>38.755699999999997</v>
      </c>
      <c r="P5710" s="32" t="s">
        <v>22</v>
      </c>
      <c r="Q5710" s="12">
        <v>0.53783784609999996</v>
      </c>
      <c r="R5710" s="29">
        <v>0.34</v>
      </c>
      <c r="S5710" s="2">
        <f>IF($A5710="site","",VLOOKUP($P5710,margin_ranges!$A$5:$D$10,4,FALSE)/100)</f>
        <v>0.29749999999999999</v>
      </c>
      <c r="T5710" s="6">
        <f>IF(A5710="placement",$J5710*MIN($Q5710,$S5710),"")</f>
        <v>20.824999999999999</v>
      </c>
      <c r="U5710" s="6">
        <f>IF($A5710="placement",T5710,SUMIF($C$10:$C$6209,$C5710,$T$10:$T$6209))</f>
        <v>20.824999999999999</v>
      </c>
      <c r="V5710" s="34">
        <f t="shared" si="269"/>
        <v>6.4393939393939448E-2</v>
      </c>
      <c r="W5710" s="24"/>
      <c r="X5710" s="2" t="str">
        <f>IFERROR(MIN(VLOOKUP($W5710,margin_ranges!$A$5:$D$10,4,FALSE),$Q5710*100)/100,"")</f>
        <v/>
      </c>
      <c r="Y5710" s="6">
        <f t="shared" si="267"/>
        <v>20.824999999999999</v>
      </c>
      <c r="Z5710" s="6">
        <f>IF($A5710="placement",Y5710,SUMIF($C$10:$C$6209,$C5710,$Y$10:$Y$6209))</f>
        <v>20.824999999999999</v>
      </c>
      <c r="AA5710" s="17">
        <f t="shared" si="268"/>
        <v>6.4393939393939448E-2</v>
      </c>
    </row>
    <row r="5711" spans="1:27" hidden="1" x14ac:dyDescent="0.3">
      <c r="A5711" s="8" t="s">
        <v>17</v>
      </c>
      <c r="B5711" s="8" t="s">
        <v>7024</v>
      </c>
      <c r="C5711" s="8" t="s">
        <v>7025</v>
      </c>
      <c r="D5711" s="8" t="s">
        <v>7026</v>
      </c>
      <c r="E5711" s="8" t="s">
        <v>7027</v>
      </c>
      <c r="F5711" s="29">
        <v>0.33999999999999903</v>
      </c>
      <c r="G5711" s="29">
        <v>0</v>
      </c>
      <c r="H5711" s="30">
        <v>3.2113</v>
      </c>
      <c r="I5711" s="30">
        <v>0.61229999999999996</v>
      </c>
      <c r="J5711" s="14">
        <v>13</v>
      </c>
      <c r="K5711" s="14">
        <v>4</v>
      </c>
      <c r="L5711" s="12">
        <v>0.19070000000000001</v>
      </c>
      <c r="M5711" s="7">
        <v>0.71985533999999995</v>
      </c>
      <c r="N5711" s="31">
        <v>0.4</v>
      </c>
      <c r="O5711" s="14">
        <f>IFERROR(VLOOKUP($C5711,'site totals'!$J$2:$K$607,2,FALSE),1)</f>
        <v>38.755699999999997</v>
      </c>
      <c r="P5711" s="32" t="s">
        <v>22</v>
      </c>
      <c r="Q5711" s="12">
        <v>0.44433280390000002</v>
      </c>
      <c r="R5711" s="29">
        <v>0.34</v>
      </c>
      <c r="S5711" s="2">
        <f>IF($A5711="site","",VLOOKUP($P5711,margin_ranges!$A$5:$D$10,4,FALSE)/100)</f>
        <v>0.29749999999999999</v>
      </c>
      <c r="T5711" s="6">
        <f>IF(A5711="placement",$J5711*MIN($Q5711,$S5711),"")</f>
        <v>3.8674999999999997</v>
      </c>
      <c r="U5711" s="6">
        <f>IF($A5711="placement",T5711,SUMIF($C$10:$C$6209,$C5711,$T$10:$T$6209))</f>
        <v>3.8674999999999997</v>
      </c>
      <c r="V5711" s="34">
        <f t="shared" si="269"/>
        <v>6.439393939393967E-2</v>
      </c>
      <c r="W5711" s="24"/>
      <c r="X5711" s="2" t="str">
        <f>IFERROR(MIN(VLOOKUP($W5711,margin_ranges!$A$5:$D$10,4,FALSE),$Q5711*100)/100,"")</f>
        <v/>
      </c>
      <c r="Y5711" s="6">
        <f t="shared" si="267"/>
        <v>3.8674999999999997</v>
      </c>
      <c r="Z5711" s="6">
        <f>IF($A5711="placement",Y5711,SUMIF($C$10:$C$6209,$C5711,$Y$10:$Y$6209))</f>
        <v>3.8674999999999997</v>
      </c>
      <c r="AA5711" s="29">
        <f t="shared" si="268"/>
        <v>6.439393939393967E-2</v>
      </c>
    </row>
    <row r="5712" spans="1:27" x14ac:dyDescent="0.3">
      <c r="A5712" s="16" t="s">
        <v>33</v>
      </c>
      <c r="B5712" s="16" t="s">
        <v>7024</v>
      </c>
      <c r="C5712" s="16" t="s">
        <v>7025</v>
      </c>
      <c r="D5712" s="8" t="s">
        <v>34</v>
      </c>
      <c r="E5712" s="16"/>
      <c r="F5712" s="17">
        <v>0.34</v>
      </c>
      <c r="G5712" s="17">
        <v>0</v>
      </c>
      <c r="H5712" s="36">
        <v>35.904899999999998</v>
      </c>
      <c r="I5712" s="36">
        <v>3.3014999999999999</v>
      </c>
      <c r="J5712" s="22">
        <v>83</v>
      </c>
      <c r="K5712" s="22">
        <v>25</v>
      </c>
      <c r="L5712" s="18">
        <v>9.1999999999999998E-2</v>
      </c>
      <c r="M5712" s="19">
        <v>0.83848683000000002</v>
      </c>
      <c r="N5712" s="20">
        <v>0.4</v>
      </c>
      <c r="O5712" s="22">
        <f>IFERROR(VLOOKUP($C5712,'site totals'!$J$2:$K$607,2,FALSE),1)</f>
        <v>38.755699999999997</v>
      </c>
      <c r="P5712" s="21"/>
      <c r="Q5712" s="18">
        <v>0.52295017249999998</v>
      </c>
      <c r="R5712" s="17">
        <v>0.34</v>
      </c>
      <c r="S5712" s="18" t="str">
        <f>IF($A5712="site","",VLOOKUP($P5712,margin_ranges!$A$5:$D$10,4,FALSE)/100)</f>
        <v/>
      </c>
      <c r="T5712" s="22" t="str">
        <f>IF(A5712="placement",$J5712*MIN($Q5712,$S5712),"")</f>
        <v/>
      </c>
      <c r="U5712" s="22">
        <f>IF($A5712="placement",T5712,SUMIF($C$10:$C$6209,$C5712,$T$10:$T$6209))</f>
        <v>24.692499999999999</v>
      </c>
      <c r="V5712" s="37">
        <f t="shared" si="269"/>
        <v>6.439393939393967E-2</v>
      </c>
      <c r="W5712" s="38"/>
      <c r="X5712" s="18" t="str">
        <f>IFERROR(MIN(VLOOKUP($W5712,margin_ranges!$A$5:$D$10,4,FALSE),$Q5712*100)/100,"")</f>
        <v/>
      </c>
      <c r="Y5712" s="6" t="str">
        <f t="shared" si="267"/>
        <v/>
      </c>
      <c r="Z5712" s="6">
        <f>IF($A5712="placement",Y5712,SUMIF($C$10:$C$6209,$C5712,$Y$10:$Y$6209))</f>
        <v>24.692499999999999</v>
      </c>
      <c r="AA5712" s="17">
        <f t="shared" si="268"/>
        <v>6.439393939393967E-2</v>
      </c>
    </row>
    <row r="5713" spans="1:27" hidden="1" x14ac:dyDescent="0.3">
      <c r="A5713" s="8" t="s">
        <v>17</v>
      </c>
      <c r="B5713" s="8" t="s">
        <v>10982</v>
      </c>
      <c r="C5713" s="8" t="s">
        <v>10983</v>
      </c>
      <c r="D5713" s="8" t="s">
        <v>10984</v>
      </c>
      <c r="E5713" s="8" t="s">
        <v>10985</v>
      </c>
      <c r="F5713" s="29">
        <v>0.249999999999999</v>
      </c>
      <c r="G5713" s="29">
        <v>0</v>
      </c>
      <c r="H5713" s="30">
        <v>1.6694</v>
      </c>
      <c r="I5713" s="30">
        <v>0.72040000000000004</v>
      </c>
      <c r="J5713" s="14">
        <v>25</v>
      </c>
      <c r="K5713" s="14">
        <v>6</v>
      </c>
      <c r="L5713" s="12">
        <v>0.43149999999999999</v>
      </c>
      <c r="M5713" s="7">
        <v>1.13969261</v>
      </c>
      <c r="N5713" s="31">
        <v>0.8</v>
      </c>
      <c r="O5713" s="14">
        <f>IFERROR(VLOOKUP($C5713,'site totals'!$J$2:$K$607,2,FALSE),1)</f>
        <v>38.454000000000001</v>
      </c>
      <c r="P5713" s="32" t="s">
        <v>91</v>
      </c>
      <c r="Q5713" s="12">
        <v>0.29805634339999998</v>
      </c>
      <c r="R5713" s="29">
        <v>0.25</v>
      </c>
      <c r="S5713" s="2">
        <f>IF($A5713="site","",VLOOKUP($P5713,margin_ranges!$A$5:$D$10,4,FALSE)/100)</f>
        <v>0.29749999999999999</v>
      </c>
      <c r="T5713" s="6">
        <f>IF(A5713="placement",$J5713*MIN($Q5713,$S5713),"")</f>
        <v>7.4375</v>
      </c>
      <c r="U5713" s="6">
        <f>IF($A5713="placement",T5713,SUMIF($C$10:$C$6209,$C5713,$T$10:$T$6209))</f>
        <v>7.4375</v>
      </c>
      <c r="V5713" s="34">
        <f t="shared" si="269"/>
        <v>-6.3333333333333353E-2</v>
      </c>
      <c r="W5713" s="24"/>
      <c r="X5713" s="2" t="str">
        <f>IFERROR(MIN(VLOOKUP($W5713,margin_ranges!$A$5:$D$10,4,FALSE),$Q5713*100)/100,"")</f>
        <v/>
      </c>
      <c r="Y5713" s="6">
        <f t="shared" si="267"/>
        <v>7.4375</v>
      </c>
      <c r="Z5713" s="6">
        <f>IF($A5713="placement",Y5713,SUMIF($C$10:$C$6209,$C5713,$Y$10:$Y$6209))</f>
        <v>7.4375</v>
      </c>
      <c r="AA5713" s="29">
        <f t="shared" si="268"/>
        <v>-6.3333333333333353E-2</v>
      </c>
    </row>
    <row r="5714" spans="1:27" hidden="1" x14ac:dyDescent="0.3">
      <c r="A5714" s="8" t="s">
        <v>17</v>
      </c>
      <c r="B5714" s="8" t="s">
        <v>10982</v>
      </c>
      <c r="C5714" s="8" t="s">
        <v>10983</v>
      </c>
      <c r="D5714" s="8" t="s">
        <v>10988</v>
      </c>
      <c r="E5714" s="8" t="s">
        <v>10989</v>
      </c>
      <c r="F5714" s="29">
        <v>0.25</v>
      </c>
      <c r="G5714" s="29">
        <v>0</v>
      </c>
      <c r="H5714" s="30">
        <v>2.8233999999999999</v>
      </c>
      <c r="I5714" s="30">
        <v>1.3213999999999999</v>
      </c>
      <c r="J5714" s="14">
        <v>46</v>
      </c>
      <c r="K5714" s="14">
        <v>12</v>
      </c>
      <c r="L5714" s="12">
        <v>0.46800000000000003</v>
      </c>
      <c r="M5714" s="7">
        <v>1.1663026999999999</v>
      </c>
      <c r="N5714" s="31">
        <v>0.8</v>
      </c>
      <c r="O5714" s="14">
        <f>IFERROR(VLOOKUP($C5714,'site totals'!$J$2:$K$607,2,FALSE),1)</f>
        <v>38.454000000000001</v>
      </c>
      <c r="P5714" s="32" t="s">
        <v>91</v>
      </c>
      <c r="Q5714" s="12">
        <v>0.31407172589999999</v>
      </c>
      <c r="R5714" s="29">
        <v>0.25</v>
      </c>
      <c r="S5714" s="2">
        <f>IF($A5714="site","",VLOOKUP($P5714,margin_ranges!$A$5:$D$10,4,FALSE)/100)</f>
        <v>0.29749999999999999</v>
      </c>
      <c r="T5714" s="6">
        <f>IF(A5714="placement",$J5714*MIN($Q5714,$S5714),"")</f>
        <v>13.684999999999999</v>
      </c>
      <c r="U5714" s="6">
        <f>IF($A5714="placement",T5714,SUMIF($C$10:$C$6209,$C5714,$T$10:$T$6209))</f>
        <v>13.684999999999999</v>
      </c>
      <c r="V5714" s="34">
        <f t="shared" si="269"/>
        <v>-6.3333333333333353E-2</v>
      </c>
      <c r="W5714" s="24"/>
      <c r="X5714" s="2" t="str">
        <f>IFERROR(MIN(VLOOKUP($W5714,margin_ranges!$A$5:$D$10,4,FALSE),$Q5714*100)/100,"")</f>
        <v/>
      </c>
      <c r="Y5714" s="6">
        <f t="shared" si="267"/>
        <v>13.684999999999999</v>
      </c>
      <c r="Z5714" s="6">
        <f>IF($A5714="placement",Y5714,SUMIF($C$10:$C$6209,$C5714,$Y$10:$Y$6209))</f>
        <v>13.684999999999999</v>
      </c>
      <c r="AA5714" s="29">
        <f t="shared" si="268"/>
        <v>-6.3333333333333353E-2</v>
      </c>
    </row>
    <row r="5715" spans="1:27" hidden="1" x14ac:dyDescent="0.3">
      <c r="A5715" s="8" t="s">
        <v>17</v>
      </c>
      <c r="B5715" s="8" t="s">
        <v>10982</v>
      </c>
      <c r="C5715" s="8" t="s">
        <v>10983</v>
      </c>
      <c r="D5715" s="8" t="s">
        <v>10986</v>
      </c>
      <c r="E5715" s="8" t="s">
        <v>10987</v>
      </c>
      <c r="F5715" s="29">
        <v>0.25</v>
      </c>
      <c r="G5715" s="29">
        <v>0</v>
      </c>
      <c r="H5715" s="30">
        <v>0.31290000000000001</v>
      </c>
      <c r="I5715" s="30">
        <v>0.21029999999999999</v>
      </c>
      <c r="J5715" s="14">
        <v>7</v>
      </c>
      <c r="K5715" s="14">
        <v>2</v>
      </c>
      <c r="L5715" s="12">
        <v>0.67200000000000004</v>
      </c>
      <c r="M5715" s="7">
        <v>1.14028533</v>
      </c>
      <c r="N5715" s="31">
        <v>0.8</v>
      </c>
      <c r="O5715" s="14">
        <f>IFERROR(VLOOKUP($C5715,'site totals'!$J$2:$K$607,2,FALSE),1)</f>
        <v>38.454000000000001</v>
      </c>
      <c r="P5715" s="32" t="s">
        <v>91</v>
      </c>
      <c r="Q5715" s="12">
        <v>0.2984212094</v>
      </c>
      <c r="R5715" s="29">
        <v>0.25</v>
      </c>
      <c r="S5715" s="2">
        <f>IF($A5715="site","",VLOOKUP($P5715,margin_ranges!$A$5:$D$10,4,FALSE)/100)</f>
        <v>0.29749999999999999</v>
      </c>
      <c r="T5715" s="6">
        <f>IF(A5715="placement",$J5715*MIN($Q5715,$S5715),"")</f>
        <v>2.0825</v>
      </c>
      <c r="U5715" s="6">
        <f>IF($A5715="placement",T5715,SUMIF($C$10:$C$6209,$C5715,$T$10:$T$6209))</f>
        <v>2.0825</v>
      </c>
      <c r="V5715" s="34">
        <f t="shared" si="269"/>
        <v>-6.3333333333333242E-2</v>
      </c>
      <c r="W5715" s="24"/>
      <c r="X5715" s="2" t="str">
        <f>IFERROR(MIN(VLOOKUP($W5715,margin_ranges!$A$5:$D$10,4,FALSE),$Q5715*100)/100,"")</f>
        <v/>
      </c>
      <c r="Y5715" s="6">
        <f t="shared" si="267"/>
        <v>2.0825</v>
      </c>
      <c r="Z5715" s="6">
        <f>IF($A5715="placement",Y5715,SUMIF($C$10:$C$6209,$C5715,$Y$10:$Y$6209))</f>
        <v>2.0825</v>
      </c>
      <c r="AA5715" s="29">
        <f t="shared" si="268"/>
        <v>-6.3333333333333242E-2</v>
      </c>
    </row>
    <row r="5716" spans="1:27" x14ac:dyDescent="0.3">
      <c r="A5716" s="16" t="s">
        <v>33</v>
      </c>
      <c r="B5716" s="16" t="s">
        <v>10982</v>
      </c>
      <c r="C5716" s="16" t="s">
        <v>10983</v>
      </c>
      <c r="D5716" s="8" t="s">
        <v>34</v>
      </c>
      <c r="E5716" s="16"/>
      <c r="F5716" s="17">
        <v>0.25263509647890903</v>
      </c>
      <c r="G5716" s="17">
        <v>0</v>
      </c>
      <c r="H5716" s="36">
        <v>5.3501000000000003</v>
      </c>
      <c r="I5716" s="36">
        <v>2.4413</v>
      </c>
      <c r="J5716" s="22">
        <v>82</v>
      </c>
      <c r="K5716" s="22">
        <v>21</v>
      </c>
      <c r="L5716" s="18">
        <v>0.45629999999999998</v>
      </c>
      <c r="M5716" s="19">
        <v>1.12510972</v>
      </c>
      <c r="N5716" s="20">
        <v>0.76899799999999996</v>
      </c>
      <c r="O5716" s="22">
        <f>IFERROR(VLOOKUP($C5716,'site totals'!$J$2:$K$607,2,FALSE),1)</f>
        <v>38.454000000000001</v>
      </c>
      <c r="P5716" s="21"/>
      <c r="Q5716" s="18">
        <v>0.31651288179999998</v>
      </c>
      <c r="R5716" s="17">
        <v>0.25259999999999999</v>
      </c>
      <c r="S5716" s="18" t="str">
        <f>IF($A5716="site","",VLOOKUP($P5716,margin_ranges!$A$5:$D$10,4,FALSE)/100)</f>
        <v/>
      </c>
      <c r="T5716" s="22" t="str">
        <f>IF(A5716="placement",$J5716*MIN($Q5716,$S5716),"")</f>
        <v/>
      </c>
      <c r="U5716" s="22">
        <f>IF($A5716="placement",T5716,SUMIF($C$10:$C$6209,$C5716,$T$10:$T$6209))</f>
        <v>23.204999999999998</v>
      </c>
      <c r="V5716" s="37">
        <f t="shared" si="269"/>
        <v>-4.0658020976784615E-2</v>
      </c>
      <c r="W5716" s="38"/>
      <c r="X5716" s="18" t="str">
        <f>IFERROR(MIN(VLOOKUP($W5716,margin_ranges!$A$5:$D$10,4,FALSE),$Q5716*100)/100,"")</f>
        <v/>
      </c>
      <c r="Y5716" s="6" t="str">
        <f t="shared" si="267"/>
        <v/>
      </c>
      <c r="Z5716" s="6">
        <f>IF($A5716="placement",Y5716,SUMIF($C$10:$C$6209,$C5716,$Y$10:$Y$6209))</f>
        <v>23.204999999999998</v>
      </c>
      <c r="AA5716" s="17">
        <f t="shared" si="268"/>
        <v>-4.0658020976784615E-2</v>
      </c>
    </row>
    <row r="5717" spans="1:27" hidden="1" x14ac:dyDescent="0.3">
      <c r="A5717" s="8" t="s">
        <v>17</v>
      </c>
      <c r="B5717" s="8" t="s">
        <v>10327</v>
      </c>
      <c r="C5717" s="8" t="s">
        <v>10328</v>
      </c>
      <c r="D5717" s="8" t="s">
        <v>10335</v>
      </c>
      <c r="E5717" s="8" t="s">
        <v>10336</v>
      </c>
      <c r="F5717" s="29">
        <v>0.25</v>
      </c>
      <c r="G5717" s="29">
        <v>0</v>
      </c>
      <c r="H5717" s="30">
        <v>60.774700000000003</v>
      </c>
      <c r="I5717" s="30">
        <v>1.3442000000000001</v>
      </c>
      <c r="J5717" s="14">
        <v>8</v>
      </c>
      <c r="K5717" s="14">
        <v>2</v>
      </c>
      <c r="L5717" s="12">
        <v>2.2100000000000002E-2</v>
      </c>
      <c r="M5717" s="7">
        <v>0.20598331</v>
      </c>
      <c r="N5717" s="31">
        <v>0.01</v>
      </c>
      <c r="O5717" s="14">
        <f>IFERROR(VLOOKUP($C5717,'site totals'!$J$2:$K$607,2,FALSE),1)</f>
        <v>38.326599999999999</v>
      </c>
      <c r="P5717" s="32" t="s">
        <v>91</v>
      </c>
      <c r="Q5717" s="12">
        <v>0.95145237849999997</v>
      </c>
      <c r="R5717" s="29">
        <v>0.25</v>
      </c>
      <c r="S5717" s="2">
        <f>IF($A5717="site","",VLOOKUP($P5717,margin_ranges!$A$5:$D$10,4,FALSE)/100)</f>
        <v>0.29749999999999999</v>
      </c>
      <c r="T5717" s="6">
        <f>IF(A5717="placement",$J5717*MIN($Q5717,$S5717),"")</f>
        <v>2.38</v>
      </c>
      <c r="U5717" s="6">
        <f>IF($A5717="placement",T5717,SUMIF($C$10:$C$6209,$C5717,$T$10:$T$6209))</f>
        <v>2.38</v>
      </c>
      <c r="V5717" s="34">
        <f t="shared" si="269"/>
        <v>-6.3333333333333353E-2</v>
      </c>
      <c r="W5717" s="24"/>
      <c r="X5717" s="2" t="str">
        <f>IFERROR(MIN(VLOOKUP($W5717,margin_ranges!$A$5:$D$10,4,FALSE),$Q5717*100)/100,"")</f>
        <v/>
      </c>
      <c r="Y5717" s="6">
        <f t="shared" si="267"/>
        <v>2.38</v>
      </c>
      <c r="Z5717" s="6">
        <f>IF($A5717="placement",Y5717,SUMIF($C$10:$C$6209,$C5717,$Y$10:$Y$6209))</f>
        <v>2.38</v>
      </c>
      <c r="AA5717" s="29">
        <f t="shared" si="268"/>
        <v>-6.3333333333333353E-2</v>
      </c>
    </row>
    <row r="5718" spans="1:27" hidden="1" x14ac:dyDescent="0.3">
      <c r="A5718" s="8" t="s">
        <v>17</v>
      </c>
      <c r="B5718" s="8" t="s">
        <v>10327</v>
      </c>
      <c r="C5718" s="8" t="s">
        <v>10328</v>
      </c>
      <c r="D5718" s="8" t="s">
        <v>10341</v>
      </c>
      <c r="E5718" s="8" t="s">
        <v>10342</v>
      </c>
      <c r="F5718" s="29">
        <v>0.25</v>
      </c>
      <c r="G5718" s="29">
        <v>0</v>
      </c>
      <c r="H5718" s="30">
        <v>60.414000000000001</v>
      </c>
      <c r="I5718" s="30">
        <v>3.6057000000000001</v>
      </c>
      <c r="J5718" s="14">
        <v>11</v>
      </c>
      <c r="K5718" s="14">
        <v>3</v>
      </c>
      <c r="L5718" s="12">
        <v>5.9700000000000003E-2</v>
      </c>
      <c r="M5718" s="7">
        <v>0.10206815</v>
      </c>
      <c r="N5718" s="31">
        <v>0.01</v>
      </c>
      <c r="O5718" s="14">
        <f>IFERROR(VLOOKUP($C5718,'site totals'!$J$2:$K$607,2,FALSE),1)</f>
        <v>38.326599999999999</v>
      </c>
      <c r="P5718" s="32" t="s">
        <v>91</v>
      </c>
      <c r="Q5718" s="12">
        <v>0.9020262402</v>
      </c>
      <c r="R5718" s="29">
        <v>0.25</v>
      </c>
      <c r="S5718" s="2">
        <f>IF($A5718="site","",VLOOKUP($P5718,margin_ranges!$A$5:$D$10,4,FALSE)/100)</f>
        <v>0.29749999999999999</v>
      </c>
      <c r="T5718" s="6">
        <f>IF(A5718="placement",$J5718*MIN($Q5718,$S5718),"")</f>
        <v>3.2725</v>
      </c>
      <c r="U5718" s="6">
        <f>IF($A5718="placement",T5718,SUMIF($C$10:$C$6209,$C5718,$T$10:$T$6209))</f>
        <v>3.2725</v>
      </c>
      <c r="V5718" s="34">
        <f t="shared" si="269"/>
        <v>-6.3333333333333353E-2</v>
      </c>
      <c r="W5718" s="24"/>
      <c r="X5718" s="2" t="str">
        <f>IFERROR(MIN(VLOOKUP($W5718,margin_ranges!$A$5:$D$10,4,FALSE),$Q5718*100)/100,"")</f>
        <v/>
      </c>
      <c r="Y5718" s="6">
        <f t="shared" si="267"/>
        <v>3.2725</v>
      </c>
      <c r="Z5718" s="6">
        <f>IF($A5718="placement",Y5718,SUMIF($C$10:$C$6209,$C5718,$Y$10:$Y$6209))</f>
        <v>3.2725</v>
      </c>
      <c r="AA5718" s="29">
        <f t="shared" si="268"/>
        <v>-6.3333333333333353E-2</v>
      </c>
    </row>
    <row r="5719" spans="1:27" hidden="1" x14ac:dyDescent="0.3">
      <c r="A5719" s="8" t="s">
        <v>17</v>
      </c>
      <c r="B5719" s="8" t="s">
        <v>10327</v>
      </c>
      <c r="C5719" s="8" t="s">
        <v>10328</v>
      </c>
      <c r="D5719" s="8" t="s">
        <v>10333</v>
      </c>
      <c r="E5719" s="8" t="s">
        <v>10334</v>
      </c>
      <c r="F5719" s="29">
        <v>0.25</v>
      </c>
      <c r="G5719" s="29">
        <v>0</v>
      </c>
      <c r="H5719" s="30">
        <v>44.800600000000003</v>
      </c>
      <c r="I5719" s="30">
        <v>2.2364999999999999</v>
      </c>
      <c r="J5719" s="14">
        <v>12</v>
      </c>
      <c r="K5719" s="14">
        <v>3</v>
      </c>
      <c r="L5719" s="12">
        <v>4.99E-2</v>
      </c>
      <c r="M5719" s="7">
        <v>0.17384305999999999</v>
      </c>
      <c r="N5719" s="31">
        <v>0.01</v>
      </c>
      <c r="O5719" s="14">
        <f>IFERROR(VLOOKUP($C5719,'site totals'!$J$2:$K$607,2,FALSE),1)</f>
        <v>38.326599999999999</v>
      </c>
      <c r="P5719" s="32" t="s">
        <v>91</v>
      </c>
      <c r="Q5719" s="12">
        <v>0.94247685189999997</v>
      </c>
      <c r="R5719" s="29">
        <v>0.25</v>
      </c>
      <c r="S5719" s="2">
        <f>IF($A5719="site","",VLOOKUP($P5719,margin_ranges!$A$5:$D$10,4,FALSE)/100)</f>
        <v>0.29749999999999999</v>
      </c>
      <c r="T5719" s="6">
        <f>IF(A5719="placement",$J5719*MIN($Q5719,$S5719),"")</f>
        <v>3.57</v>
      </c>
      <c r="U5719" s="6">
        <f>IF($A5719="placement",T5719,SUMIF($C$10:$C$6209,$C5719,$T$10:$T$6209))</f>
        <v>3.57</v>
      </c>
      <c r="V5719" s="34">
        <f t="shared" si="269"/>
        <v>-6.3333333333333353E-2</v>
      </c>
      <c r="W5719" s="24"/>
      <c r="X5719" s="2" t="str">
        <f>IFERROR(MIN(VLOOKUP($W5719,margin_ranges!$A$5:$D$10,4,FALSE),$Q5719*100)/100,"")</f>
        <v/>
      </c>
      <c r="Y5719" s="6">
        <f t="shared" si="267"/>
        <v>3.57</v>
      </c>
      <c r="Z5719" s="6">
        <f>IF($A5719="placement",Y5719,SUMIF($C$10:$C$6209,$C5719,$Y$10:$Y$6209))</f>
        <v>3.57</v>
      </c>
      <c r="AA5719" s="29">
        <f t="shared" si="268"/>
        <v>-6.3333333333333353E-2</v>
      </c>
    </row>
    <row r="5720" spans="1:27" hidden="1" x14ac:dyDescent="0.3">
      <c r="A5720" s="8" t="s">
        <v>17</v>
      </c>
      <c r="B5720" s="8" t="s">
        <v>10327</v>
      </c>
      <c r="C5720" s="8" t="s">
        <v>10328</v>
      </c>
      <c r="D5720" s="8" t="s">
        <v>10339</v>
      </c>
      <c r="E5720" s="8" t="s">
        <v>10340</v>
      </c>
      <c r="F5720" s="29">
        <v>0.25</v>
      </c>
      <c r="G5720" s="29">
        <v>0</v>
      </c>
      <c r="H5720" s="30">
        <v>46.053400000000003</v>
      </c>
      <c r="I5720" s="30">
        <v>2.3136000000000001</v>
      </c>
      <c r="J5720" s="14">
        <v>15</v>
      </c>
      <c r="K5720" s="14">
        <v>4</v>
      </c>
      <c r="L5720" s="12">
        <v>5.0200000000000002E-2</v>
      </c>
      <c r="M5720" s="7">
        <v>0.21073170999999999</v>
      </c>
      <c r="N5720" s="31">
        <v>0.01</v>
      </c>
      <c r="O5720" s="14">
        <f>IFERROR(VLOOKUP($C5720,'site totals'!$J$2:$K$607,2,FALSE),1)</f>
        <v>38.326599999999999</v>
      </c>
      <c r="P5720" s="32" t="s">
        <v>91</v>
      </c>
      <c r="Q5720" s="12">
        <v>0.95254629629999998</v>
      </c>
      <c r="R5720" s="29">
        <v>0.25</v>
      </c>
      <c r="S5720" s="2">
        <f>IF($A5720="site","",VLOOKUP($P5720,margin_ranges!$A$5:$D$10,4,FALSE)/100)</f>
        <v>0.29749999999999999</v>
      </c>
      <c r="T5720" s="6">
        <f>IF(A5720="placement",$J5720*MIN($Q5720,$S5720),"")</f>
        <v>4.4624999999999995</v>
      </c>
      <c r="U5720" s="6">
        <f>IF($A5720="placement",T5720,SUMIF($C$10:$C$6209,$C5720,$T$10:$T$6209))</f>
        <v>4.4624999999999995</v>
      </c>
      <c r="V5720" s="34">
        <f t="shared" si="269"/>
        <v>-6.3333333333333242E-2</v>
      </c>
      <c r="W5720" s="24"/>
      <c r="X5720" s="2" t="str">
        <f>IFERROR(MIN(VLOOKUP($W5720,margin_ranges!$A$5:$D$10,4,FALSE),$Q5720*100)/100,"")</f>
        <v/>
      </c>
      <c r="Y5720" s="6">
        <f t="shared" si="267"/>
        <v>4.4624999999999995</v>
      </c>
      <c r="Z5720" s="6">
        <f>IF($A5720="placement",Y5720,SUMIF($C$10:$C$6209,$C5720,$Y$10:$Y$6209))</f>
        <v>4.4624999999999995</v>
      </c>
      <c r="AA5720" s="29">
        <f t="shared" si="268"/>
        <v>-6.3333333333333242E-2</v>
      </c>
    </row>
    <row r="5721" spans="1:27" hidden="1" x14ac:dyDescent="0.3">
      <c r="A5721" s="8" t="s">
        <v>17</v>
      </c>
      <c r="B5721" s="8" t="s">
        <v>10327</v>
      </c>
      <c r="C5721" s="8" t="s">
        <v>10328</v>
      </c>
      <c r="D5721" s="8" t="s">
        <v>10329</v>
      </c>
      <c r="E5721" s="8" t="s">
        <v>10330</v>
      </c>
      <c r="F5721" s="29">
        <v>0.3</v>
      </c>
      <c r="G5721" s="29">
        <v>0</v>
      </c>
      <c r="H5721" s="30">
        <v>61.106999999999999</v>
      </c>
      <c r="I5721" s="30">
        <v>3.4681000000000002</v>
      </c>
      <c r="J5721" s="14">
        <v>11</v>
      </c>
      <c r="K5721" s="14">
        <v>3</v>
      </c>
      <c r="L5721" s="12">
        <v>5.6800000000000003E-2</v>
      </c>
      <c r="M5721" s="7">
        <v>0.10395024</v>
      </c>
      <c r="N5721" s="31">
        <v>0.01</v>
      </c>
      <c r="O5721" s="14">
        <f>IFERROR(VLOOKUP($C5721,'site totals'!$J$2:$K$607,2,FALSE),1)</f>
        <v>38.326599999999999</v>
      </c>
      <c r="P5721" s="32" t="s">
        <v>91</v>
      </c>
      <c r="Q5721" s="12">
        <v>0.90380012679999999</v>
      </c>
      <c r="R5721" s="29">
        <v>0.3</v>
      </c>
      <c r="S5721" s="2">
        <f>IF($A5721="site","",VLOOKUP($P5721,margin_ranges!$A$5:$D$10,4,FALSE)/100)</f>
        <v>0.29749999999999999</v>
      </c>
      <c r="T5721" s="6">
        <f>IF(A5721="placement",$J5721*MIN($Q5721,$S5721),"")</f>
        <v>3.2725</v>
      </c>
      <c r="U5721" s="6">
        <f>IF($A5721="placement",T5721,SUMIF($C$10:$C$6209,$C5721,$T$10:$T$6209))</f>
        <v>3.2725</v>
      </c>
      <c r="V5721" s="34">
        <f t="shared" si="269"/>
        <v>3.5714285714285587E-3</v>
      </c>
      <c r="W5721" s="24"/>
      <c r="X5721" s="2" t="str">
        <f>IFERROR(MIN(VLOOKUP($W5721,margin_ranges!$A$5:$D$10,4,FALSE),$Q5721*100)/100,"")</f>
        <v/>
      </c>
      <c r="Y5721" s="6">
        <f t="shared" si="267"/>
        <v>3.2725</v>
      </c>
      <c r="Z5721" s="6">
        <f>IF($A5721="placement",Y5721,SUMIF($C$10:$C$6209,$C5721,$Y$10:$Y$6209))</f>
        <v>3.2725</v>
      </c>
      <c r="AA5721" s="29">
        <f t="shared" si="268"/>
        <v>3.5714285714285587E-3</v>
      </c>
    </row>
    <row r="5722" spans="1:27" hidden="1" x14ac:dyDescent="0.3">
      <c r="A5722" s="8" t="s">
        <v>17</v>
      </c>
      <c r="B5722" s="8" t="s">
        <v>10327</v>
      </c>
      <c r="C5722" s="8" t="s">
        <v>10328</v>
      </c>
      <c r="D5722" s="8" t="s">
        <v>10337</v>
      </c>
      <c r="E5722" s="8" t="s">
        <v>10338</v>
      </c>
      <c r="F5722" s="29">
        <v>0.3</v>
      </c>
      <c r="G5722" s="29">
        <v>0</v>
      </c>
      <c r="H5722" s="30">
        <v>53.653799999999997</v>
      </c>
      <c r="I5722" s="30">
        <v>2.2551999999999999</v>
      </c>
      <c r="J5722" s="14">
        <v>7</v>
      </c>
      <c r="K5722" s="14">
        <v>2</v>
      </c>
      <c r="L5722" s="12">
        <v>4.2000000000000003E-2</v>
      </c>
      <c r="M5722" s="7">
        <v>0.10225192</v>
      </c>
      <c r="N5722" s="31">
        <v>0.01</v>
      </c>
      <c r="O5722" s="14">
        <f>IFERROR(VLOOKUP($C5722,'site totals'!$J$2:$K$607,2,FALSE),1)</f>
        <v>38.326599999999999</v>
      </c>
      <c r="P5722" s="32" t="s">
        <v>91</v>
      </c>
      <c r="Q5722" s="12">
        <v>0.90220232929999999</v>
      </c>
      <c r="R5722" s="29">
        <v>0.3</v>
      </c>
      <c r="S5722" s="2">
        <f>IF($A5722="site","",VLOOKUP($P5722,margin_ranges!$A$5:$D$10,4,FALSE)/100)</f>
        <v>0.29749999999999999</v>
      </c>
      <c r="T5722" s="6">
        <f>IF(A5722="placement",$J5722*MIN($Q5722,$S5722),"")</f>
        <v>2.0825</v>
      </c>
      <c r="U5722" s="6">
        <f>IF($A5722="placement",T5722,SUMIF($C$10:$C$6209,$C5722,$T$10:$T$6209))</f>
        <v>2.0825</v>
      </c>
      <c r="V5722" s="34">
        <f t="shared" si="269"/>
        <v>3.5714285714287808E-3</v>
      </c>
      <c r="W5722" s="24"/>
      <c r="X5722" s="2" t="str">
        <f>IFERROR(MIN(VLOOKUP($W5722,margin_ranges!$A$5:$D$10,4,FALSE),$Q5722*100)/100,"")</f>
        <v/>
      </c>
      <c r="Y5722" s="6">
        <f t="shared" si="267"/>
        <v>2.0825</v>
      </c>
      <c r="Z5722" s="6">
        <f>IF($A5722="placement",Y5722,SUMIF($C$10:$C$6209,$C5722,$Y$10:$Y$6209))</f>
        <v>2.0825</v>
      </c>
      <c r="AA5722" s="17">
        <f t="shared" si="268"/>
        <v>3.5714285714287808E-3</v>
      </c>
    </row>
    <row r="5723" spans="1:27" hidden="1" x14ac:dyDescent="0.3">
      <c r="A5723" s="8" t="s">
        <v>17</v>
      </c>
      <c r="B5723" s="8" t="s">
        <v>10327</v>
      </c>
      <c r="C5723" s="8" t="s">
        <v>10328</v>
      </c>
      <c r="D5723" s="8" t="s">
        <v>10331</v>
      </c>
      <c r="E5723" s="8" t="s">
        <v>10332</v>
      </c>
      <c r="F5723" s="29">
        <v>0.29999999999999899</v>
      </c>
      <c r="G5723" s="29">
        <v>0</v>
      </c>
      <c r="H5723" s="30">
        <v>61.024500000000003</v>
      </c>
      <c r="I5723" s="30">
        <v>3.7389999999999999</v>
      </c>
      <c r="J5723" s="14">
        <v>12</v>
      </c>
      <c r="K5723" s="14">
        <v>4</v>
      </c>
      <c r="L5723" s="12">
        <v>6.13E-2</v>
      </c>
      <c r="M5723" s="7">
        <v>0.11103427</v>
      </c>
      <c r="N5723" s="31">
        <v>0.01</v>
      </c>
      <c r="O5723" s="14">
        <f>IFERROR(VLOOKUP($C5723,'site totals'!$J$2:$K$607,2,FALSE),1)</f>
        <v>38.326599999999999</v>
      </c>
      <c r="P5723" s="32" t="s">
        <v>91</v>
      </c>
      <c r="Q5723" s="12">
        <v>0.90993771720000005</v>
      </c>
      <c r="R5723" s="29">
        <v>0.3</v>
      </c>
      <c r="S5723" s="2">
        <f>IF($A5723="site","",VLOOKUP($P5723,margin_ranges!$A$5:$D$10,4,FALSE)/100)</f>
        <v>0.29749999999999999</v>
      </c>
      <c r="T5723" s="6">
        <f>IF(A5723="placement",$J5723*MIN($Q5723,$S5723),"")</f>
        <v>3.57</v>
      </c>
      <c r="U5723" s="6">
        <f>IF($A5723="placement",T5723,SUMIF($C$10:$C$6209,$C5723,$T$10:$T$6209))</f>
        <v>3.57</v>
      </c>
      <c r="V5723" s="34">
        <f t="shared" si="269"/>
        <v>3.5714285714287808E-3</v>
      </c>
      <c r="W5723" s="24"/>
      <c r="X5723" s="2" t="str">
        <f>IFERROR(MIN(VLOOKUP($W5723,margin_ranges!$A$5:$D$10,4,FALSE),$Q5723*100)/100,"")</f>
        <v/>
      </c>
      <c r="Y5723" s="6">
        <f t="shared" si="267"/>
        <v>3.57</v>
      </c>
      <c r="Z5723" s="6">
        <f>IF($A5723="placement",Y5723,SUMIF($C$10:$C$6209,$C5723,$Y$10:$Y$6209))</f>
        <v>3.57</v>
      </c>
      <c r="AA5723" s="29">
        <f t="shared" si="268"/>
        <v>3.5714285714287808E-3</v>
      </c>
    </row>
    <row r="5724" spans="1:27" x14ac:dyDescent="0.3">
      <c r="A5724" s="16" t="s">
        <v>33</v>
      </c>
      <c r="B5724" s="16" t="s">
        <v>10327</v>
      </c>
      <c r="C5724" s="16" t="s">
        <v>10328</v>
      </c>
      <c r="D5724" s="8" t="s">
        <v>34</v>
      </c>
      <c r="E5724" s="16"/>
      <c r="F5724" s="17">
        <v>0.27200534354730099</v>
      </c>
      <c r="G5724" s="17">
        <v>0</v>
      </c>
      <c r="H5724" s="36">
        <v>450.44060000000002</v>
      </c>
      <c r="I5724" s="36">
        <v>21.947700000000001</v>
      </c>
      <c r="J5724" s="22">
        <v>82</v>
      </c>
      <c r="K5724" s="22">
        <v>22</v>
      </c>
      <c r="L5724" s="18">
        <v>4.87E-2</v>
      </c>
      <c r="M5724" s="19">
        <v>0.12473346</v>
      </c>
      <c r="N5724" s="20">
        <v>0.01</v>
      </c>
      <c r="O5724" s="22">
        <f>IFERROR(VLOOKUP($C5724,'site totals'!$J$2:$K$607,2,FALSE),1)</f>
        <v>38.326599999999999</v>
      </c>
      <c r="P5724" s="21"/>
      <c r="Q5724" s="18">
        <v>0.9198290482</v>
      </c>
      <c r="R5724" s="17">
        <v>0.27200000000000002</v>
      </c>
      <c r="S5724" s="18" t="str">
        <f>IF($A5724="site","",VLOOKUP($P5724,margin_ranges!$A$5:$D$10,4,FALSE)/100)</f>
        <v/>
      </c>
      <c r="T5724" s="22" t="str">
        <f>IF(A5724="placement",$J5724*MIN($Q5724,$S5724),"")</f>
        <v/>
      </c>
      <c r="U5724" s="22">
        <f>IF($A5724="placement",T5724,SUMIF($C$10:$C$6209,$C5724,$T$10:$T$6209))</f>
        <v>22.61</v>
      </c>
      <c r="V5724" s="37">
        <f t="shared" si="269"/>
        <v>-5.1259715893862134E-3</v>
      </c>
      <c r="W5724" s="38"/>
      <c r="X5724" s="18" t="str">
        <f>IFERROR(MIN(VLOOKUP($W5724,margin_ranges!$A$5:$D$10,4,FALSE),$Q5724*100)/100,"")</f>
        <v/>
      </c>
      <c r="Y5724" s="6" t="str">
        <f t="shared" si="267"/>
        <v/>
      </c>
      <c r="Z5724" s="6">
        <f>IF($A5724="placement",Y5724,SUMIF($C$10:$C$6209,$C5724,$Y$10:$Y$6209))</f>
        <v>22.61</v>
      </c>
      <c r="AA5724" s="17">
        <f t="shared" si="268"/>
        <v>-5.1259715893862134E-3</v>
      </c>
    </row>
    <row r="5725" spans="1:27" hidden="1" x14ac:dyDescent="0.3">
      <c r="A5725" s="8" t="s">
        <v>17</v>
      </c>
      <c r="B5725" s="8" t="s">
        <v>8676</v>
      </c>
      <c r="C5725" s="8" t="s">
        <v>8677</v>
      </c>
      <c r="D5725" s="8" t="s">
        <v>12241</v>
      </c>
      <c r="E5725" s="8" t="s">
        <v>12242</v>
      </c>
      <c r="F5725" s="29">
        <v>0.25</v>
      </c>
      <c r="G5725" s="29">
        <v>0</v>
      </c>
      <c r="H5725" s="30">
        <v>7.7359999999999998</v>
      </c>
      <c r="I5725" s="30">
        <v>0.96489999999999998</v>
      </c>
      <c r="J5725" s="14">
        <v>10</v>
      </c>
      <c r="K5725" s="14">
        <v>3</v>
      </c>
      <c r="L5725" s="12">
        <v>0.12470000000000001</v>
      </c>
      <c r="M5725" s="7">
        <v>0.34915982000000001</v>
      </c>
      <c r="N5725" s="31">
        <v>0.1</v>
      </c>
      <c r="O5725" s="14">
        <f>IFERROR(VLOOKUP($C5725,'site totals'!$J$2:$K$607,2,FALSE),1)</f>
        <v>36.860399999999998</v>
      </c>
      <c r="P5725" s="32" t="s">
        <v>22</v>
      </c>
      <c r="Q5725" s="12">
        <v>0.71359820220000003</v>
      </c>
      <c r="R5725" s="29">
        <v>0.25</v>
      </c>
      <c r="S5725" s="2">
        <f>IF($A5725="site","",VLOOKUP($P5725,margin_ranges!$A$5:$D$10,4,FALSE)/100)</f>
        <v>0.29749999999999999</v>
      </c>
      <c r="T5725" s="6">
        <f>IF(A5725="placement",$J5725*MIN($Q5725,$S5725),"")</f>
        <v>2.9749999999999996</v>
      </c>
      <c r="U5725" s="6">
        <f>IF($A5725="placement",T5725,SUMIF($C$10:$C$6209,$C5725,$T$10:$T$6209))</f>
        <v>2.9749999999999996</v>
      </c>
      <c r="V5725" s="34">
        <f t="shared" si="269"/>
        <v>-6.3333333333333242E-2</v>
      </c>
      <c r="W5725" s="24"/>
      <c r="X5725" s="2" t="str">
        <f>IFERROR(MIN(VLOOKUP($W5725,margin_ranges!$A$5:$D$10,4,FALSE),$Q5725*100)/100,"")</f>
        <v/>
      </c>
      <c r="Y5725" s="6">
        <f t="shared" si="267"/>
        <v>2.9749999999999996</v>
      </c>
      <c r="Z5725" s="6">
        <f>IF($A5725="placement",Y5725,SUMIF($C$10:$C$6209,$C5725,$Y$10:$Y$6209))</f>
        <v>2.9749999999999996</v>
      </c>
      <c r="AA5725" s="29">
        <f t="shared" si="268"/>
        <v>-6.3333333333333242E-2</v>
      </c>
    </row>
    <row r="5726" spans="1:27" hidden="1" x14ac:dyDescent="0.3">
      <c r="A5726" s="8" t="s">
        <v>17</v>
      </c>
      <c r="B5726" s="8" t="s">
        <v>8676</v>
      </c>
      <c r="C5726" s="8" t="s">
        <v>8677</v>
      </c>
      <c r="D5726" s="8" t="s">
        <v>8678</v>
      </c>
      <c r="E5726" s="8" t="s">
        <v>8679</v>
      </c>
      <c r="F5726" s="29">
        <v>0.33999999999999903</v>
      </c>
      <c r="G5726" s="29">
        <v>0</v>
      </c>
      <c r="H5726" s="30">
        <v>33.379399999999997</v>
      </c>
      <c r="I5726" s="30">
        <v>9.1258999999999997</v>
      </c>
      <c r="J5726" s="14">
        <v>69</v>
      </c>
      <c r="K5726" s="14">
        <v>21</v>
      </c>
      <c r="L5726" s="12">
        <v>0.27339999999999998</v>
      </c>
      <c r="M5726" s="7">
        <v>0.25158771000000002</v>
      </c>
      <c r="N5726" s="31">
        <v>0.1</v>
      </c>
      <c r="O5726" s="14">
        <f>IFERROR(VLOOKUP($C5726,'site totals'!$J$2:$K$607,2,FALSE),1)</f>
        <v>36.860399999999998</v>
      </c>
      <c r="P5726" s="32" t="s">
        <v>22</v>
      </c>
      <c r="Q5726" s="12">
        <v>0.6025242972</v>
      </c>
      <c r="R5726" s="29">
        <v>0.34</v>
      </c>
      <c r="S5726" s="2">
        <f>IF($A5726="site","",VLOOKUP($P5726,margin_ranges!$A$5:$D$10,4,FALSE)/100)</f>
        <v>0.29749999999999999</v>
      </c>
      <c r="T5726" s="6">
        <f>IF(A5726="placement",$J5726*MIN($Q5726,$S5726),"")</f>
        <v>20.5275</v>
      </c>
      <c r="U5726" s="6">
        <f>IF($A5726="placement",T5726,SUMIF($C$10:$C$6209,$C5726,$T$10:$T$6209))</f>
        <v>20.5275</v>
      </c>
      <c r="V5726" s="34">
        <f t="shared" si="269"/>
        <v>6.4393939393939448E-2</v>
      </c>
      <c r="W5726" s="24"/>
      <c r="X5726" s="2" t="str">
        <f>IFERROR(MIN(VLOOKUP($W5726,margin_ranges!$A$5:$D$10,4,FALSE),$Q5726*100)/100,"")</f>
        <v/>
      </c>
      <c r="Y5726" s="6">
        <f t="shared" si="267"/>
        <v>20.5275</v>
      </c>
      <c r="Z5726" s="6">
        <f>IF($A5726="placement",Y5726,SUMIF($C$10:$C$6209,$C5726,$Y$10:$Y$6209))</f>
        <v>20.5275</v>
      </c>
      <c r="AA5726" s="29">
        <f t="shared" si="268"/>
        <v>6.4393939393939448E-2</v>
      </c>
    </row>
    <row r="5727" spans="1:27" x14ac:dyDescent="0.3">
      <c r="A5727" s="16" t="s">
        <v>33</v>
      </c>
      <c r="B5727" s="16" t="s">
        <v>8676</v>
      </c>
      <c r="C5727" s="16" t="s">
        <v>8677</v>
      </c>
      <c r="D5727" s="8" t="s">
        <v>34</v>
      </c>
      <c r="E5727" s="16"/>
      <c r="F5727" s="17">
        <v>0.32848325031741299</v>
      </c>
      <c r="G5727" s="17">
        <v>0</v>
      </c>
      <c r="H5727" s="36">
        <v>41.115400000000001</v>
      </c>
      <c r="I5727" s="36">
        <v>10.0909</v>
      </c>
      <c r="J5727" s="22">
        <v>79</v>
      </c>
      <c r="K5727" s="22">
        <v>24</v>
      </c>
      <c r="L5727" s="18">
        <v>0.24540000000000001</v>
      </c>
      <c r="M5727" s="19">
        <v>0.26091795000000001</v>
      </c>
      <c r="N5727" s="20">
        <v>0.1</v>
      </c>
      <c r="O5727" s="22">
        <f>IFERROR(VLOOKUP($C5727,'site totals'!$J$2:$K$607,2,FALSE),1)</f>
        <v>36.860399999999998</v>
      </c>
      <c r="P5727" s="21"/>
      <c r="Q5727" s="18">
        <v>0.61673774569999995</v>
      </c>
      <c r="R5727" s="17">
        <v>0.32850000000000001</v>
      </c>
      <c r="S5727" s="18" t="str">
        <f>IF($A5727="site","",VLOOKUP($P5727,margin_ranges!$A$5:$D$10,4,FALSE)/100)</f>
        <v/>
      </c>
      <c r="T5727" s="22" t="str">
        <f>IF(A5727="placement",$J5727*MIN($Q5727,$S5727),"")</f>
        <v/>
      </c>
      <c r="U5727" s="22">
        <f>IF($A5727="placement",T5727,SUMIF($C$10:$C$6209,$C5727,$T$10:$T$6209))</f>
        <v>23.502499999999998</v>
      </c>
      <c r="V5727" s="37">
        <f t="shared" si="269"/>
        <v>4.6165301563663608E-2</v>
      </c>
      <c r="W5727" s="38"/>
      <c r="X5727" s="18" t="str">
        <f>IFERROR(MIN(VLOOKUP($W5727,margin_ranges!$A$5:$D$10,4,FALSE),$Q5727*100)/100,"")</f>
        <v/>
      </c>
      <c r="Y5727" s="6" t="str">
        <f t="shared" si="267"/>
        <v/>
      </c>
      <c r="Z5727" s="6">
        <f>IF($A5727="placement",Y5727,SUMIF($C$10:$C$6209,$C5727,$Y$10:$Y$6209))</f>
        <v>23.502499999999998</v>
      </c>
      <c r="AA5727" s="17">
        <f t="shared" si="268"/>
        <v>4.6165301563663608E-2</v>
      </c>
    </row>
    <row r="5728" spans="1:27" hidden="1" x14ac:dyDescent="0.3">
      <c r="A5728" s="8" t="s">
        <v>17</v>
      </c>
      <c r="B5728" s="8" t="s">
        <v>7030</v>
      </c>
      <c r="C5728" s="8" t="s">
        <v>7031</v>
      </c>
      <c r="D5728" s="8" t="s">
        <v>7032</v>
      </c>
      <c r="E5728" s="8" t="s">
        <v>7033</v>
      </c>
      <c r="F5728" s="29">
        <v>0.23348351341653001</v>
      </c>
      <c r="G5728" s="29">
        <v>0</v>
      </c>
      <c r="H5728" s="30">
        <v>30.0761</v>
      </c>
      <c r="I5728" s="30">
        <v>0.27460000000000001</v>
      </c>
      <c r="J5728" s="14">
        <v>21</v>
      </c>
      <c r="K5728" s="14">
        <v>5</v>
      </c>
      <c r="L5728" s="12">
        <v>9.1000000000000004E-3</v>
      </c>
      <c r="M5728" s="7">
        <v>2.6092067600000002</v>
      </c>
      <c r="N5728" s="31">
        <v>2</v>
      </c>
      <c r="O5728" s="14">
        <f>IFERROR(VLOOKUP($C5728,'site totals'!$J$2:$K$607,2,FALSE),1)</f>
        <v>36.737200000000001</v>
      </c>
      <c r="P5728" s="32" t="s">
        <v>478</v>
      </c>
      <c r="Q5728" s="12">
        <v>0.23348351340000001</v>
      </c>
      <c r="R5728" s="29">
        <v>0.33</v>
      </c>
      <c r="S5728" s="2">
        <f>IF($A5728="site","",VLOOKUP($P5728,margin_ranges!$A$5:$D$10,4,FALSE)/100)</f>
        <v>0.43</v>
      </c>
      <c r="T5728" s="6">
        <f>IF(A5728="placement",$J5728*MIN($Q5728,$S5728),"")</f>
        <v>4.9031537814000004</v>
      </c>
      <c r="U5728" s="6">
        <f>IF($A5728="placement",T5728,SUMIF($C$10:$C$6209,$C5728,$T$10:$T$6209))</f>
        <v>4.9031537814000004</v>
      </c>
      <c r="V5728" s="34">
        <f t="shared" si="269"/>
        <v>0.14405445761194047</v>
      </c>
      <c r="W5728" s="24"/>
      <c r="X5728" s="2" t="str">
        <f>IFERROR(MIN(VLOOKUP($W5728,margin_ranges!$A$5:$D$10,4,FALSE),$Q5728*100)/100,"")</f>
        <v/>
      </c>
      <c r="Y5728" s="6">
        <f t="shared" ref="Y5728:Y5791" si="270">IF(A5728="placement",IF($X5728="",$T5728,$J5728*MIN($Q5728,$X5728)),"")</f>
        <v>4.9031537814000004</v>
      </c>
      <c r="Z5728" s="6">
        <f>IF($A5728="placement",Y5728,SUMIF($C$10:$C$6209,$C5728,$Y$10:$Y$6209))</f>
        <v>4.9031537814000004</v>
      </c>
      <c r="AA5728" s="29">
        <f t="shared" ref="AA5728:AA5791" si="271">($J5728-$Z5728)/($J5728*(1-$R5728))-1</f>
        <v>0.14405445761194047</v>
      </c>
    </row>
    <row r="5729" spans="1:27" hidden="1" x14ac:dyDescent="0.3">
      <c r="A5729" s="8" t="s">
        <v>17</v>
      </c>
      <c r="B5729" s="8" t="s">
        <v>7030</v>
      </c>
      <c r="C5729" s="8" t="s">
        <v>7031</v>
      </c>
      <c r="D5729" s="8" t="s">
        <v>7034</v>
      </c>
      <c r="E5729" s="8" t="s">
        <v>7035</v>
      </c>
      <c r="F5729" s="29">
        <v>0.29008302390587798</v>
      </c>
      <c r="G5729" s="29">
        <v>0</v>
      </c>
      <c r="H5729" s="30">
        <v>29.901800000000001</v>
      </c>
      <c r="I5729" s="30">
        <v>1.0128999999999999</v>
      </c>
      <c r="J5729" s="14">
        <v>51</v>
      </c>
      <c r="K5729" s="14">
        <v>15</v>
      </c>
      <c r="L5729" s="12">
        <v>3.39E-2</v>
      </c>
      <c r="M5729" s="7">
        <v>1.6903385</v>
      </c>
      <c r="N5729" s="31">
        <v>1.2</v>
      </c>
      <c r="O5729" s="14">
        <f>IFERROR(VLOOKUP($C5729,'site totals'!$J$2:$K$607,2,FALSE),1)</f>
        <v>36.737200000000001</v>
      </c>
      <c r="P5729" s="32" t="s">
        <v>478</v>
      </c>
      <c r="Q5729" s="12">
        <v>0.29008302390000001</v>
      </c>
      <c r="R5729" s="29">
        <v>0.33</v>
      </c>
      <c r="S5729" s="2">
        <f>IF($A5729="site","",VLOOKUP($P5729,margin_ranges!$A$5:$D$10,4,FALSE)/100)</f>
        <v>0.43</v>
      </c>
      <c r="T5729" s="6">
        <f>IF(A5729="placement",$J5729*MIN($Q5729,$S5729),"")</f>
        <v>14.794234218900002</v>
      </c>
      <c r="U5729" s="6">
        <f>IF($A5729="placement",T5729,SUMIF($C$10:$C$6209,$C5729,$T$10:$T$6209))</f>
        <v>14.794234218900002</v>
      </c>
      <c r="V5729" s="34">
        <f t="shared" si="269"/>
        <v>5.9577576268656784E-2</v>
      </c>
      <c r="W5729" s="24"/>
      <c r="X5729" s="2" t="str">
        <f>IFERROR(MIN(VLOOKUP($W5729,margin_ranges!$A$5:$D$10,4,FALSE),$Q5729*100)/100,"")</f>
        <v/>
      </c>
      <c r="Y5729" s="6">
        <f t="shared" si="270"/>
        <v>14.794234218900002</v>
      </c>
      <c r="Z5729" s="6">
        <f>IF($A5729="placement",Y5729,SUMIF($C$10:$C$6209,$C5729,$Y$10:$Y$6209))</f>
        <v>14.794234218900002</v>
      </c>
      <c r="AA5729" s="17">
        <f t="shared" si="271"/>
        <v>5.9577576268656784E-2</v>
      </c>
    </row>
    <row r="5730" spans="1:27" x14ac:dyDescent="0.3">
      <c r="A5730" s="16" t="s">
        <v>33</v>
      </c>
      <c r="B5730" s="16" t="s">
        <v>7030</v>
      </c>
      <c r="C5730" s="16" t="s">
        <v>7031</v>
      </c>
      <c r="D5730" s="33" t="s">
        <v>34</v>
      </c>
      <c r="E5730" s="16"/>
      <c r="F5730" s="17">
        <v>0.27024902689916402</v>
      </c>
      <c r="G5730" s="17">
        <v>0</v>
      </c>
      <c r="H5730" s="36">
        <v>73.999899999999997</v>
      </c>
      <c r="I5730" s="36">
        <v>1.3875999999999999</v>
      </c>
      <c r="J5730" s="22">
        <v>79</v>
      </c>
      <c r="K5730" s="22">
        <v>21</v>
      </c>
      <c r="L5730" s="18">
        <v>1.8800000000000001E-2</v>
      </c>
      <c r="M5730" s="19">
        <v>1.89103825</v>
      </c>
      <c r="N5730" s="20">
        <v>1.3799870000000001</v>
      </c>
      <c r="O5730" s="22">
        <f>IFERROR(VLOOKUP($C5730,'site totals'!$J$2:$K$607,2,FALSE),1)</f>
        <v>36.737200000000001</v>
      </c>
      <c r="P5730" s="21"/>
      <c r="Q5730" s="18">
        <v>0.27024902690000002</v>
      </c>
      <c r="R5730" s="17">
        <v>0.33</v>
      </c>
      <c r="S5730" s="18" t="str">
        <f>IF($A5730="site","",VLOOKUP($P5730,margin_ranges!$A$5:$D$10,4,FALSE)/100)</f>
        <v/>
      </c>
      <c r="T5730" s="22" t="str">
        <f>IF(A5730="placement",$J5730*MIN($Q5730,$S5730),"")</f>
        <v/>
      </c>
      <c r="U5730" s="22">
        <f>IF($A5730="placement",T5730,SUMIF($C$10:$C$6209,$C5730,$T$10:$T$6209))</f>
        <v>19.697388000300002</v>
      </c>
      <c r="V5730" s="37">
        <f t="shared" si="269"/>
        <v>0.12039697713395059</v>
      </c>
      <c r="W5730" s="38"/>
      <c r="X5730" s="18" t="str">
        <f>IFERROR(MIN(VLOOKUP($W5730,margin_ranges!$A$5:$D$10,4,FALSE),$Q5730*100)/100,"")</f>
        <v/>
      </c>
      <c r="Y5730" s="6" t="str">
        <f t="shared" si="270"/>
        <v/>
      </c>
      <c r="Z5730" s="6">
        <f>IF($A5730="placement",Y5730,SUMIF($C$10:$C$6209,$C5730,$Y$10:$Y$6209))</f>
        <v>19.697388000300002</v>
      </c>
      <c r="AA5730" s="17">
        <f t="shared" si="271"/>
        <v>0.12039697713395059</v>
      </c>
    </row>
    <row r="5731" spans="1:27" hidden="1" x14ac:dyDescent="0.3">
      <c r="A5731" s="8" t="s">
        <v>17</v>
      </c>
      <c r="B5731" s="8" t="s">
        <v>806</v>
      </c>
      <c r="C5731" s="8" t="s">
        <v>807</v>
      </c>
      <c r="D5731" s="8" t="s">
        <v>808</v>
      </c>
      <c r="E5731" s="8" t="s">
        <v>809</v>
      </c>
      <c r="F5731" s="29">
        <v>0</v>
      </c>
      <c r="G5731" s="29">
        <v>0</v>
      </c>
      <c r="H5731" s="30">
        <v>7.8514999999999997</v>
      </c>
      <c r="I5731" s="30">
        <v>0.74929999999999997</v>
      </c>
      <c r="J5731" s="14">
        <v>38</v>
      </c>
      <c r="K5731" s="14">
        <v>9</v>
      </c>
      <c r="L5731" s="12">
        <v>9.5399999999999999E-2</v>
      </c>
      <c r="M5731" s="7">
        <v>1.6700667300000001</v>
      </c>
      <c r="N5731" s="31">
        <v>1.1000000000000001</v>
      </c>
      <c r="O5731" s="14">
        <f>IFERROR(VLOOKUP($C5731,'site totals'!$J$2:$K$607,2,FALSE),1)</f>
        <v>35.529699999999998</v>
      </c>
      <c r="P5731" s="32" t="s">
        <v>94</v>
      </c>
      <c r="Q5731" s="12">
        <v>0.34134368399999998</v>
      </c>
      <c r="R5731" s="29">
        <v>0</v>
      </c>
      <c r="S5731" s="2">
        <f>IF($A5731="site","",VLOOKUP($P5731,margin_ranges!$A$5:$D$10,4,FALSE)/100)</f>
        <v>0.19750000000000001</v>
      </c>
      <c r="T5731" s="6">
        <f>IF(A5731="placement",$J5731*MIN($Q5731,$S5731),"")</f>
        <v>7.5050000000000008</v>
      </c>
      <c r="U5731" s="6">
        <f>IF($A5731="placement",T5731,SUMIF($C$10:$C$6209,$C5731,$T$10:$T$6209))</f>
        <v>7.5050000000000008</v>
      </c>
      <c r="V5731" s="34">
        <f t="shared" si="269"/>
        <v>-0.19750000000000012</v>
      </c>
      <c r="W5731" s="24"/>
      <c r="X5731" s="2" t="str">
        <f>IFERROR(MIN(VLOOKUP($W5731,margin_ranges!$A$5:$D$10,4,FALSE),$Q5731*100)/100,"")</f>
        <v/>
      </c>
      <c r="Y5731" s="6">
        <f t="shared" si="270"/>
        <v>7.5050000000000008</v>
      </c>
      <c r="Z5731" s="6">
        <f>IF($A5731="placement",Y5731,SUMIF($C$10:$C$6209,$C5731,$Y$10:$Y$6209))</f>
        <v>7.5050000000000008</v>
      </c>
      <c r="AA5731" s="29">
        <f t="shared" si="271"/>
        <v>-0.19750000000000012</v>
      </c>
    </row>
    <row r="5732" spans="1:27" hidden="1" x14ac:dyDescent="0.3">
      <c r="A5732" s="8" t="s">
        <v>17</v>
      </c>
      <c r="B5732" s="8" t="s">
        <v>806</v>
      </c>
      <c r="C5732" s="8" t="s">
        <v>807</v>
      </c>
      <c r="D5732" s="8" t="s">
        <v>812</v>
      </c>
      <c r="E5732" s="8" t="s">
        <v>813</v>
      </c>
      <c r="F5732" s="29">
        <v>0.24089749397935001</v>
      </c>
      <c r="G5732" s="29">
        <v>0</v>
      </c>
      <c r="H5732" s="30">
        <v>5.0152000000000001</v>
      </c>
      <c r="I5732" s="30">
        <v>0.379</v>
      </c>
      <c r="J5732" s="14">
        <v>18</v>
      </c>
      <c r="K5732" s="14">
        <v>4</v>
      </c>
      <c r="L5732" s="12">
        <v>7.5600000000000001E-2</v>
      </c>
      <c r="M5732" s="7">
        <v>1.58081417</v>
      </c>
      <c r="N5732" s="31">
        <v>1.2</v>
      </c>
      <c r="O5732" s="14">
        <f>IFERROR(VLOOKUP($C5732,'site totals'!$J$2:$K$607,2,FALSE),1)</f>
        <v>35.529699999999998</v>
      </c>
      <c r="P5732" s="32" t="s">
        <v>22</v>
      </c>
      <c r="Q5732" s="12">
        <v>0.24089749399999999</v>
      </c>
      <c r="R5732" s="29">
        <v>0.26</v>
      </c>
      <c r="S5732" s="2">
        <f>IF($A5732="site","",VLOOKUP($P5732,margin_ranges!$A$5:$D$10,4,FALSE)/100)</f>
        <v>0.29749999999999999</v>
      </c>
      <c r="T5732" s="6">
        <f>IF(A5732="placement",$J5732*MIN($Q5732,$S5732),"")</f>
        <v>4.3361548919999997</v>
      </c>
      <c r="U5732" s="6">
        <f>IF($A5732="placement",T5732,SUMIF($C$10:$C$6209,$C5732,$T$10:$T$6209))</f>
        <v>4.3361548919999997</v>
      </c>
      <c r="V5732" s="34">
        <f t="shared" si="269"/>
        <v>2.5814197297297392E-2</v>
      </c>
      <c r="W5732" s="24"/>
      <c r="X5732" s="2" t="str">
        <f>IFERROR(MIN(VLOOKUP($W5732,margin_ranges!$A$5:$D$10,4,FALSE),$Q5732*100)/100,"")</f>
        <v/>
      </c>
      <c r="Y5732" s="6">
        <f t="shared" si="270"/>
        <v>4.3361548919999997</v>
      </c>
      <c r="Z5732" s="6">
        <f>IF($A5732="placement",Y5732,SUMIF($C$10:$C$6209,$C5732,$Y$10:$Y$6209))</f>
        <v>4.3361548919999997</v>
      </c>
      <c r="AA5732" s="29">
        <f t="shared" si="271"/>
        <v>2.5814197297297392E-2</v>
      </c>
    </row>
    <row r="5733" spans="1:27" hidden="1" x14ac:dyDescent="0.3">
      <c r="A5733" s="8" t="s">
        <v>17</v>
      </c>
      <c r="B5733" s="8" t="s">
        <v>806</v>
      </c>
      <c r="C5733" s="8" t="s">
        <v>807</v>
      </c>
      <c r="D5733" s="8" t="s">
        <v>810</v>
      </c>
      <c r="E5733" s="8" t="s">
        <v>811</v>
      </c>
      <c r="F5733" s="29">
        <v>0.25</v>
      </c>
      <c r="G5733" s="29">
        <v>0</v>
      </c>
      <c r="H5733" s="30">
        <v>5.1863999999999999</v>
      </c>
      <c r="I5733" s="30">
        <v>0.4466</v>
      </c>
      <c r="J5733" s="14">
        <v>21</v>
      </c>
      <c r="K5733" s="14">
        <v>5</v>
      </c>
      <c r="L5733" s="12">
        <v>8.6099999999999996E-2</v>
      </c>
      <c r="M5733" s="7">
        <v>1.5389253199999999</v>
      </c>
      <c r="N5733" s="31">
        <v>1</v>
      </c>
      <c r="O5733" s="14">
        <f>IFERROR(VLOOKUP($C5733,'site totals'!$J$2:$K$607,2,FALSE),1)</f>
        <v>35.529699999999998</v>
      </c>
      <c r="P5733" s="32" t="s">
        <v>94</v>
      </c>
      <c r="Q5733" s="12">
        <v>0.35019588689999998</v>
      </c>
      <c r="R5733" s="29">
        <v>0.25</v>
      </c>
      <c r="S5733" s="2">
        <f>IF($A5733="site","",VLOOKUP($P5733,margin_ranges!$A$5:$D$10,4,FALSE)/100)</f>
        <v>0.19750000000000001</v>
      </c>
      <c r="T5733" s="6">
        <f>IF(A5733="placement",$J5733*MIN($Q5733,$S5733),"")</f>
        <v>4.1475</v>
      </c>
      <c r="U5733" s="6">
        <f>IF($A5733="placement",T5733,SUMIF($C$10:$C$6209,$C5733,$T$10:$T$6209))</f>
        <v>4.1475</v>
      </c>
      <c r="V5733" s="34">
        <f t="shared" si="269"/>
        <v>6.999999999999984E-2</v>
      </c>
      <c r="W5733" s="24"/>
      <c r="X5733" s="2" t="str">
        <f>IFERROR(MIN(VLOOKUP($W5733,margin_ranges!$A$5:$D$10,4,FALSE),$Q5733*100)/100,"")</f>
        <v/>
      </c>
      <c r="Y5733" s="6">
        <f t="shared" si="270"/>
        <v>4.1475</v>
      </c>
      <c r="Z5733" s="6">
        <f>IF($A5733="placement",Y5733,SUMIF($C$10:$C$6209,$C5733,$Y$10:$Y$6209))</f>
        <v>4.1475</v>
      </c>
      <c r="AA5733" s="29">
        <f t="shared" si="271"/>
        <v>6.999999999999984E-2</v>
      </c>
    </row>
    <row r="5734" spans="1:27" x14ac:dyDescent="0.3">
      <c r="A5734" s="16" t="s">
        <v>33</v>
      </c>
      <c r="B5734" s="16" t="s">
        <v>806</v>
      </c>
      <c r="C5734" s="16" t="s">
        <v>807</v>
      </c>
      <c r="D5734" s="8" t="s">
        <v>34</v>
      </c>
      <c r="E5734" s="16"/>
      <c r="F5734" s="17">
        <v>0.12909067625113599</v>
      </c>
      <c r="G5734" s="17">
        <v>0</v>
      </c>
      <c r="H5734" s="36">
        <v>18.054099999999998</v>
      </c>
      <c r="I5734" s="36">
        <v>1.5749</v>
      </c>
      <c r="J5734" s="22">
        <v>76</v>
      </c>
      <c r="K5734" s="22">
        <v>18</v>
      </c>
      <c r="L5734" s="18">
        <v>8.72E-2</v>
      </c>
      <c r="M5734" s="19">
        <v>1.6113973399999999</v>
      </c>
      <c r="N5734" s="20">
        <v>1.0957049999999999</v>
      </c>
      <c r="O5734" s="22">
        <f>IFERROR(VLOOKUP($C5734,'site totals'!$J$2:$K$607,2,FALSE),1)</f>
        <v>35.529699999999998</v>
      </c>
      <c r="P5734" s="21"/>
      <c r="Q5734" s="18">
        <v>0.32002804569999999</v>
      </c>
      <c r="R5734" s="17">
        <v>0.12909999999999999</v>
      </c>
      <c r="S5734" s="18" t="str">
        <f>IF($A5734="site","",VLOOKUP($P5734,margin_ranges!$A$5:$D$10,4,FALSE)/100)</f>
        <v/>
      </c>
      <c r="T5734" s="22" t="str">
        <f>IF(A5734="placement",$J5734*MIN($Q5734,$S5734),"")</f>
        <v/>
      </c>
      <c r="U5734" s="22">
        <f>IF($A5734="placement",T5734,SUMIF($C$10:$C$6209,$C5734,$T$10:$T$6209))</f>
        <v>15.988654892</v>
      </c>
      <c r="V5734" s="37">
        <f t="shared" si="269"/>
        <v>-9.3325339364601634E-2</v>
      </c>
      <c r="W5734" s="38"/>
      <c r="X5734" s="18" t="str">
        <f>IFERROR(MIN(VLOOKUP($W5734,margin_ranges!$A$5:$D$10,4,FALSE),$Q5734*100)/100,"")</f>
        <v/>
      </c>
      <c r="Y5734" s="6" t="str">
        <f t="shared" si="270"/>
        <v/>
      </c>
      <c r="Z5734" s="6">
        <f>IF($A5734="placement",Y5734,SUMIF($C$10:$C$6209,$C5734,$Y$10:$Y$6209))</f>
        <v>15.988654892</v>
      </c>
      <c r="AA5734" s="17">
        <f t="shared" si="271"/>
        <v>-9.3325339364601634E-2</v>
      </c>
    </row>
    <row r="5735" spans="1:27" hidden="1" x14ac:dyDescent="0.3">
      <c r="A5735" s="8" t="s">
        <v>17</v>
      </c>
      <c r="B5735" s="8" t="s">
        <v>2684</v>
      </c>
      <c r="C5735" s="8" t="s">
        <v>2685</v>
      </c>
      <c r="D5735" s="33" t="s">
        <v>2690</v>
      </c>
      <c r="E5735" s="8" t="s">
        <v>2691</v>
      </c>
      <c r="F5735" s="29">
        <v>0.3</v>
      </c>
      <c r="G5735" s="29">
        <v>0</v>
      </c>
      <c r="H5735" s="30">
        <v>8.7890999999999995</v>
      </c>
      <c r="I5735" s="30">
        <v>2.0699999999999998</v>
      </c>
      <c r="J5735" s="14">
        <v>26</v>
      </c>
      <c r="K5735" s="14">
        <v>8</v>
      </c>
      <c r="L5735" s="12">
        <v>0.23549999999999999</v>
      </c>
      <c r="M5735" s="7">
        <v>0.42553485000000002</v>
      </c>
      <c r="N5735" s="31">
        <v>0.2</v>
      </c>
      <c r="O5735" s="14">
        <f>IFERROR(VLOOKUP($C5735,'site totals'!$J$2:$K$607,2,FALSE),1)</f>
        <v>35.493400000000001</v>
      </c>
      <c r="P5735" s="32" t="s">
        <v>91</v>
      </c>
      <c r="Q5735" s="12">
        <v>0.53000324359999995</v>
      </c>
      <c r="R5735" s="29">
        <v>0.3</v>
      </c>
      <c r="S5735" s="2">
        <f>IF($A5735="site","",VLOOKUP($P5735,margin_ranges!$A$5:$D$10,4,FALSE)/100)</f>
        <v>0.29749999999999999</v>
      </c>
      <c r="T5735" s="6">
        <f>IF(A5735="placement",$J5735*MIN($Q5735,$S5735),"")</f>
        <v>7.7349999999999994</v>
      </c>
      <c r="U5735" s="6">
        <f>IF($A5735="placement",T5735,SUMIF($C$10:$C$6209,$C5735,$T$10:$T$6209))</f>
        <v>7.7349999999999994</v>
      </c>
      <c r="V5735" s="34">
        <f t="shared" ref="V5735:V5798" si="272">($J5735-$U5735)/($J5735*(1-$R5735))-1</f>
        <v>3.5714285714285587E-3</v>
      </c>
      <c r="W5735" s="24"/>
      <c r="X5735" s="2" t="str">
        <f>IFERROR(MIN(VLOOKUP($W5735,margin_ranges!$A$5:$D$10,4,FALSE),$Q5735*100)/100,"")</f>
        <v/>
      </c>
      <c r="Y5735" s="6">
        <f t="shared" si="270"/>
        <v>7.7349999999999994</v>
      </c>
      <c r="Z5735" s="6">
        <f>IF($A5735="placement",Y5735,SUMIF($C$10:$C$6209,$C5735,$Y$10:$Y$6209))</f>
        <v>7.7349999999999994</v>
      </c>
      <c r="AA5735" s="29">
        <f t="shared" si="271"/>
        <v>3.5714285714285587E-3</v>
      </c>
    </row>
    <row r="5736" spans="1:27" hidden="1" x14ac:dyDescent="0.3">
      <c r="A5736" s="8" t="s">
        <v>17</v>
      </c>
      <c r="B5736" s="8" t="s">
        <v>2684</v>
      </c>
      <c r="C5736" s="8" t="s">
        <v>2685</v>
      </c>
      <c r="D5736" s="8" t="s">
        <v>2688</v>
      </c>
      <c r="E5736" s="8" t="s">
        <v>2689</v>
      </c>
      <c r="F5736" s="29">
        <v>0.3</v>
      </c>
      <c r="G5736" s="29">
        <v>0</v>
      </c>
      <c r="H5736" s="30">
        <v>12.7026</v>
      </c>
      <c r="I5736" s="30">
        <v>2.6309</v>
      </c>
      <c r="J5736" s="14">
        <v>36</v>
      </c>
      <c r="K5736" s="14">
        <v>11</v>
      </c>
      <c r="L5736" s="12">
        <v>0.20710000000000001</v>
      </c>
      <c r="M5736" s="7">
        <v>0.45456668</v>
      </c>
      <c r="N5736" s="31">
        <v>0.2</v>
      </c>
      <c r="O5736" s="14">
        <f>IFERROR(VLOOKUP($C5736,'site totals'!$J$2:$K$607,2,FALSE),1)</f>
        <v>35.493400000000001</v>
      </c>
      <c r="P5736" s="32" t="s">
        <v>91</v>
      </c>
      <c r="Q5736" s="12">
        <v>0.56002054639999999</v>
      </c>
      <c r="R5736" s="29">
        <v>0.3</v>
      </c>
      <c r="S5736" s="2">
        <f>IF($A5736="site","",VLOOKUP($P5736,margin_ranges!$A$5:$D$10,4,FALSE)/100)</f>
        <v>0.29749999999999999</v>
      </c>
      <c r="T5736" s="6">
        <f>IF(A5736="placement",$J5736*MIN($Q5736,$S5736),"")</f>
        <v>10.709999999999999</v>
      </c>
      <c r="U5736" s="6">
        <f>IF($A5736="placement",T5736,SUMIF($C$10:$C$6209,$C5736,$T$10:$T$6209))</f>
        <v>10.709999999999999</v>
      </c>
      <c r="V5736" s="34">
        <f t="shared" si="272"/>
        <v>3.5714285714285587E-3</v>
      </c>
      <c r="W5736" s="24"/>
      <c r="X5736" s="2" t="str">
        <f>IFERROR(MIN(VLOOKUP($W5736,margin_ranges!$A$5:$D$10,4,FALSE),$Q5736*100)/100,"")</f>
        <v/>
      </c>
      <c r="Y5736" s="6">
        <f t="shared" si="270"/>
        <v>10.709999999999999</v>
      </c>
      <c r="Z5736" s="6">
        <f>IF($A5736="placement",Y5736,SUMIF($C$10:$C$6209,$C5736,$Y$10:$Y$6209))</f>
        <v>10.709999999999999</v>
      </c>
      <c r="AA5736" s="29">
        <f t="shared" si="271"/>
        <v>3.5714285714285587E-3</v>
      </c>
    </row>
    <row r="5737" spans="1:27" hidden="1" x14ac:dyDescent="0.3">
      <c r="A5737" s="8" t="s">
        <v>17</v>
      </c>
      <c r="B5737" s="8" t="s">
        <v>2684</v>
      </c>
      <c r="C5737" s="8" t="s">
        <v>2685</v>
      </c>
      <c r="D5737" s="8" t="s">
        <v>2686</v>
      </c>
      <c r="E5737" s="8" t="s">
        <v>2687</v>
      </c>
      <c r="F5737" s="29">
        <v>0.3</v>
      </c>
      <c r="G5737" s="29">
        <v>0</v>
      </c>
      <c r="H5737" s="30">
        <v>4.3761000000000001</v>
      </c>
      <c r="I5737" s="30">
        <v>1.0235000000000001</v>
      </c>
      <c r="J5737" s="14">
        <v>14</v>
      </c>
      <c r="K5737" s="14">
        <v>4</v>
      </c>
      <c r="L5737" s="12">
        <v>0.2339</v>
      </c>
      <c r="M5737" s="7">
        <v>0.44795868999999999</v>
      </c>
      <c r="N5737" s="31">
        <v>0.2</v>
      </c>
      <c r="O5737" s="14">
        <f>IFERROR(VLOOKUP($C5737,'site totals'!$J$2:$K$607,2,FALSE),1)</f>
        <v>35.493400000000001</v>
      </c>
      <c r="P5737" s="32" t="s">
        <v>91</v>
      </c>
      <c r="Q5737" s="12">
        <v>0.55353025489999996</v>
      </c>
      <c r="R5737" s="29">
        <v>0.3</v>
      </c>
      <c r="S5737" s="2">
        <f>IF($A5737="site","",VLOOKUP($P5737,margin_ranges!$A$5:$D$10,4,FALSE)/100)</f>
        <v>0.29749999999999999</v>
      </c>
      <c r="T5737" s="6">
        <f>IF(A5737="placement",$J5737*MIN($Q5737,$S5737),"")</f>
        <v>4.165</v>
      </c>
      <c r="U5737" s="6">
        <f>IF($A5737="placement",T5737,SUMIF($C$10:$C$6209,$C5737,$T$10:$T$6209))</f>
        <v>4.165</v>
      </c>
      <c r="V5737" s="34">
        <f t="shared" si="272"/>
        <v>3.5714285714287808E-3</v>
      </c>
      <c r="W5737" s="24"/>
      <c r="X5737" s="2" t="str">
        <f>IFERROR(MIN(VLOOKUP($W5737,margin_ranges!$A$5:$D$10,4,FALSE),$Q5737*100)/100,"")</f>
        <v/>
      </c>
      <c r="Y5737" s="6">
        <f t="shared" si="270"/>
        <v>4.165</v>
      </c>
      <c r="Z5737" s="6">
        <f>IF($A5737="placement",Y5737,SUMIF($C$10:$C$6209,$C5737,$Y$10:$Y$6209))</f>
        <v>4.165</v>
      </c>
      <c r="AA5737" s="29">
        <f t="shared" si="271"/>
        <v>3.5714285714287808E-3</v>
      </c>
    </row>
    <row r="5738" spans="1:27" x14ac:dyDescent="0.3">
      <c r="A5738" s="16" t="s">
        <v>33</v>
      </c>
      <c r="B5738" s="16" t="s">
        <v>2684</v>
      </c>
      <c r="C5738" s="16" t="s">
        <v>2685</v>
      </c>
      <c r="D5738" s="8" t="s">
        <v>34</v>
      </c>
      <c r="E5738" s="16"/>
      <c r="F5738" s="17">
        <v>0.3</v>
      </c>
      <c r="G5738" s="17">
        <v>0</v>
      </c>
      <c r="H5738" s="36">
        <v>25.9068</v>
      </c>
      <c r="I5738" s="36">
        <v>5.7245999999999997</v>
      </c>
      <c r="J5738" s="22">
        <v>76</v>
      </c>
      <c r="K5738" s="22">
        <v>23</v>
      </c>
      <c r="L5738" s="18">
        <v>0.221</v>
      </c>
      <c r="M5738" s="19">
        <v>0.44287032999999998</v>
      </c>
      <c r="N5738" s="20">
        <v>0.2</v>
      </c>
      <c r="O5738" s="22">
        <f>IFERROR(VLOOKUP($C5738,'site totals'!$J$2:$K$607,2,FALSE),1)</f>
        <v>35.493400000000001</v>
      </c>
      <c r="P5738" s="21"/>
      <c r="Q5738" s="18">
        <v>0.54840054770000002</v>
      </c>
      <c r="R5738" s="17">
        <v>0.3</v>
      </c>
      <c r="S5738" s="18" t="str">
        <f>IF($A5738="site","",VLOOKUP($P5738,margin_ranges!$A$5:$D$10,4,FALSE)/100)</f>
        <v/>
      </c>
      <c r="T5738" s="22" t="str">
        <f>IF(A5738="placement",$J5738*MIN($Q5738,$S5738),"")</f>
        <v/>
      </c>
      <c r="U5738" s="22">
        <f>IF($A5738="placement",T5738,SUMIF($C$10:$C$6209,$C5738,$T$10:$T$6209))</f>
        <v>22.61</v>
      </c>
      <c r="V5738" s="37">
        <f t="shared" si="272"/>
        <v>3.5714285714285587E-3</v>
      </c>
      <c r="W5738" s="38"/>
      <c r="X5738" s="18" t="str">
        <f>IFERROR(MIN(VLOOKUP($W5738,margin_ranges!$A$5:$D$10,4,FALSE),$Q5738*100)/100,"")</f>
        <v/>
      </c>
      <c r="Y5738" s="6" t="str">
        <f t="shared" si="270"/>
        <v/>
      </c>
      <c r="Z5738" s="6">
        <f>IF($A5738="placement",Y5738,SUMIF($C$10:$C$6209,$C5738,$Y$10:$Y$6209))</f>
        <v>22.61</v>
      </c>
      <c r="AA5738" s="17">
        <f t="shared" si="271"/>
        <v>3.5714285714285587E-3</v>
      </c>
    </row>
    <row r="5739" spans="1:27" hidden="1" x14ac:dyDescent="0.3">
      <c r="A5739" s="8" t="s">
        <v>17</v>
      </c>
      <c r="B5739" s="8" t="s">
        <v>7894</v>
      </c>
      <c r="C5739" s="8" t="s">
        <v>7895</v>
      </c>
      <c r="D5739" s="8" t="s">
        <v>7896</v>
      </c>
      <c r="E5739" s="8" t="s">
        <v>7897</v>
      </c>
      <c r="F5739" s="29">
        <v>0.25</v>
      </c>
      <c r="G5739" s="29">
        <v>0</v>
      </c>
      <c r="H5739" s="30">
        <v>20.5015</v>
      </c>
      <c r="I5739" s="30">
        <v>0.93620000000000003</v>
      </c>
      <c r="J5739" s="14">
        <v>62</v>
      </c>
      <c r="K5739" s="14">
        <v>15</v>
      </c>
      <c r="L5739" s="12">
        <v>4.5699999999999998E-2</v>
      </c>
      <c r="M5739" s="7">
        <v>2.2184481599999999</v>
      </c>
      <c r="N5739" s="31">
        <v>1.6</v>
      </c>
      <c r="O5739" s="14">
        <f>IFERROR(VLOOKUP($C5739,'site totals'!$J$2:$K$607,2,FALSE),1)</f>
        <v>35.067999999999998</v>
      </c>
      <c r="P5739" s="32" t="s">
        <v>91</v>
      </c>
      <c r="Q5739" s="12">
        <v>0.2787751228</v>
      </c>
      <c r="R5739" s="29">
        <v>0.25</v>
      </c>
      <c r="S5739" s="2">
        <f>IF($A5739="site","",VLOOKUP($P5739,margin_ranges!$A$5:$D$10,4,FALSE)/100)</f>
        <v>0.29749999999999999</v>
      </c>
      <c r="T5739" s="6">
        <f>IF(A5739="placement",$J5739*MIN($Q5739,$S5739),"")</f>
        <v>17.284057613599998</v>
      </c>
      <c r="U5739" s="6">
        <f>IF($A5739="placement",T5739,SUMIF($C$10:$C$6209,$C5739,$T$10:$T$6209))</f>
        <v>17.284057613599998</v>
      </c>
      <c r="V5739" s="34">
        <f t="shared" si="272"/>
        <v>-3.8366830399999996E-2</v>
      </c>
      <c r="W5739" s="24"/>
      <c r="X5739" s="2" t="str">
        <f>IFERROR(MIN(VLOOKUP($W5739,margin_ranges!$A$5:$D$10,4,FALSE),$Q5739*100)/100,"")</f>
        <v/>
      </c>
      <c r="Y5739" s="6">
        <f t="shared" si="270"/>
        <v>17.284057613599998</v>
      </c>
      <c r="Z5739" s="6">
        <f>IF($A5739="placement",Y5739,SUMIF($C$10:$C$6209,$C5739,$Y$10:$Y$6209))</f>
        <v>17.284057613599998</v>
      </c>
      <c r="AA5739" s="29">
        <f t="shared" si="271"/>
        <v>-3.8366830399999996E-2</v>
      </c>
    </row>
    <row r="5740" spans="1:27" hidden="1" x14ac:dyDescent="0.3">
      <c r="A5740" s="8" t="s">
        <v>17</v>
      </c>
      <c r="B5740" s="8" t="s">
        <v>7894</v>
      </c>
      <c r="C5740" s="8" t="s">
        <v>7895</v>
      </c>
      <c r="D5740" s="8" t="s">
        <v>7898</v>
      </c>
      <c r="E5740" s="8" t="s">
        <v>7899</v>
      </c>
      <c r="F5740" s="29">
        <v>0.23455413025965099</v>
      </c>
      <c r="G5740" s="29">
        <v>0</v>
      </c>
      <c r="H5740" s="30">
        <v>3.0421</v>
      </c>
      <c r="I5740" s="30">
        <v>0.1103</v>
      </c>
      <c r="J5740" s="14">
        <v>7</v>
      </c>
      <c r="K5740" s="14">
        <v>2</v>
      </c>
      <c r="L5740" s="12">
        <v>3.6299999999999999E-2</v>
      </c>
      <c r="M5740" s="7">
        <v>2.0902849699999999</v>
      </c>
      <c r="N5740" s="31">
        <v>1.6</v>
      </c>
      <c r="O5740" s="14">
        <f>IFERROR(VLOOKUP($C5740,'site totals'!$J$2:$K$607,2,FALSE),1)</f>
        <v>35.067999999999998</v>
      </c>
      <c r="P5740" s="32" t="s">
        <v>91</v>
      </c>
      <c r="Q5740" s="12">
        <v>0.2345541303</v>
      </c>
      <c r="R5740" s="29">
        <v>0.25</v>
      </c>
      <c r="S5740" s="2">
        <f>IF($A5740="site","",VLOOKUP($P5740,margin_ranges!$A$5:$D$10,4,FALSE)/100)</f>
        <v>0.29749999999999999</v>
      </c>
      <c r="T5740" s="6">
        <f>IF(A5740="placement",$J5740*MIN($Q5740,$S5740),"")</f>
        <v>1.6418789120999999</v>
      </c>
      <c r="U5740" s="6">
        <f>IF($A5740="placement",T5740,SUMIF($C$10:$C$6209,$C5740,$T$10:$T$6209))</f>
        <v>1.6418789120999999</v>
      </c>
      <c r="V5740" s="34">
        <f t="shared" si="272"/>
        <v>2.0594492933333264E-2</v>
      </c>
      <c r="W5740" s="24"/>
      <c r="X5740" s="2" t="str">
        <f>IFERROR(MIN(VLOOKUP($W5740,margin_ranges!$A$5:$D$10,4,FALSE),$Q5740*100)/100,"")</f>
        <v/>
      </c>
      <c r="Y5740" s="6">
        <f t="shared" si="270"/>
        <v>1.6418789120999999</v>
      </c>
      <c r="Z5740" s="6">
        <f>IF($A5740="placement",Y5740,SUMIF($C$10:$C$6209,$C5740,$Y$10:$Y$6209))</f>
        <v>1.6418789120999999</v>
      </c>
      <c r="AA5740" s="29">
        <f t="shared" si="271"/>
        <v>2.0594492933333264E-2</v>
      </c>
    </row>
    <row r="5741" spans="1:27" x14ac:dyDescent="0.3">
      <c r="A5741" s="16" t="s">
        <v>33</v>
      </c>
      <c r="B5741" s="16" t="s">
        <v>7894</v>
      </c>
      <c r="C5741" s="16" t="s">
        <v>7895</v>
      </c>
      <c r="D5741" s="8" t="s">
        <v>34</v>
      </c>
      <c r="E5741" s="16"/>
      <c r="F5741" s="17">
        <v>0.25</v>
      </c>
      <c r="G5741" s="17">
        <v>0</v>
      </c>
      <c r="H5741" s="36">
        <v>28.171700000000001</v>
      </c>
      <c r="I5741" s="36">
        <v>1.1298999999999999</v>
      </c>
      <c r="J5741" s="22">
        <v>75</v>
      </c>
      <c r="K5741" s="22">
        <v>18</v>
      </c>
      <c r="L5741" s="18">
        <v>4.0099999999999997E-2</v>
      </c>
      <c r="M5741" s="19">
        <v>2.2168278699999999</v>
      </c>
      <c r="N5741" s="20">
        <v>1.6</v>
      </c>
      <c r="O5741" s="22">
        <f>IFERROR(VLOOKUP($C5741,'site totals'!$J$2:$K$607,2,FALSE),1)</f>
        <v>35.067999999999998</v>
      </c>
      <c r="P5741" s="21"/>
      <c r="Q5741" s="18">
        <v>0.27824797540000001</v>
      </c>
      <c r="R5741" s="17">
        <v>0.25</v>
      </c>
      <c r="S5741" s="18" t="str">
        <f>IF($A5741="site","",VLOOKUP($P5741,margin_ranges!$A$5:$D$10,4,FALSE)/100)</f>
        <v/>
      </c>
      <c r="T5741" s="22" t="str">
        <f>IF(A5741="placement",$J5741*MIN($Q5741,$S5741),"")</f>
        <v/>
      </c>
      <c r="U5741" s="22">
        <f>IF($A5741="placement",T5741,SUMIF($C$10:$C$6209,$C5741,$T$10:$T$6209))</f>
        <v>18.925936525699999</v>
      </c>
      <c r="V5741" s="37">
        <f t="shared" si="272"/>
        <v>-3.127760456888784E-3</v>
      </c>
      <c r="W5741" s="38"/>
      <c r="X5741" s="18" t="str">
        <f>IFERROR(MIN(VLOOKUP($W5741,margin_ranges!$A$5:$D$10,4,FALSE),$Q5741*100)/100,"")</f>
        <v/>
      </c>
      <c r="Y5741" s="6" t="str">
        <f t="shared" si="270"/>
        <v/>
      </c>
      <c r="Z5741" s="6">
        <f>IF($A5741="placement",Y5741,SUMIF($C$10:$C$6209,$C5741,$Y$10:$Y$6209))</f>
        <v>18.925936525699999</v>
      </c>
      <c r="AA5741" s="17">
        <f t="shared" si="271"/>
        <v>-3.127760456888784E-3</v>
      </c>
    </row>
    <row r="5742" spans="1:27" hidden="1" x14ac:dyDescent="0.3">
      <c r="A5742" s="8" t="s">
        <v>17</v>
      </c>
      <c r="B5742" s="8" t="s">
        <v>4935</v>
      </c>
      <c r="C5742" s="8" t="s">
        <v>4936</v>
      </c>
      <c r="D5742" s="8" t="s">
        <v>4937</v>
      </c>
      <c r="E5742" s="8" t="s">
        <v>4938</v>
      </c>
      <c r="F5742" s="29">
        <v>0.21422508766364501</v>
      </c>
      <c r="G5742" s="29">
        <v>1</v>
      </c>
      <c r="H5742" s="30">
        <v>41.575899999999997</v>
      </c>
      <c r="I5742" s="30">
        <v>4.9099000000000004</v>
      </c>
      <c r="J5742" s="14">
        <v>75</v>
      </c>
      <c r="K5742" s="14">
        <v>15</v>
      </c>
      <c r="L5742" s="12">
        <v>0.1181</v>
      </c>
      <c r="M5742" s="7">
        <v>0.50905162999999998</v>
      </c>
      <c r="N5742" s="31">
        <v>0.4</v>
      </c>
      <c r="O5742" s="14">
        <f>IFERROR(VLOOKUP($C5742,'site totals'!$J$2:$K$607,2,FALSE),1)</f>
        <v>34.991700000000002</v>
      </c>
      <c r="P5742" s="32" t="s">
        <v>91</v>
      </c>
      <c r="Q5742" s="12">
        <v>0.21422508770000001</v>
      </c>
      <c r="R5742" s="29">
        <v>0.3</v>
      </c>
      <c r="S5742" s="2">
        <f>IF($A5742="site","",VLOOKUP($P5742,margin_ranges!$A$5:$D$10,4,FALSE)/100)</f>
        <v>0.29749999999999999</v>
      </c>
      <c r="T5742" s="6">
        <f>IF(A5742="placement",$J5742*MIN($Q5742,$S5742),"")</f>
        <v>16.066881577500002</v>
      </c>
      <c r="U5742" s="6">
        <f>IF($A5742="placement",T5742,SUMIF($C$10:$C$6209,$C5742,$T$10:$T$6209))</f>
        <v>16.066881577500002</v>
      </c>
      <c r="V5742" s="34">
        <f t="shared" si="272"/>
        <v>0.12253558899999994</v>
      </c>
      <c r="W5742" s="24"/>
      <c r="X5742" s="2" t="str">
        <f>IFERROR(MIN(VLOOKUP($W5742,margin_ranges!$A$5:$D$10,4,FALSE),$Q5742*100)/100,"")</f>
        <v/>
      </c>
      <c r="Y5742" s="6">
        <f t="shared" si="270"/>
        <v>16.066881577500002</v>
      </c>
      <c r="Z5742" s="6">
        <f>IF($A5742="placement",Y5742,SUMIF($C$10:$C$6209,$C5742,$Y$10:$Y$6209))</f>
        <v>16.066881577500002</v>
      </c>
      <c r="AA5742" s="29">
        <f t="shared" si="271"/>
        <v>0.12253558899999994</v>
      </c>
    </row>
    <row r="5743" spans="1:27" x14ac:dyDescent="0.3">
      <c r="A5743" s="16" t="s">
        <v>33</v>
      </c>
      <c r="B5743" s="16" t="s">
        <v>4935</v>
      </c>
      <c r="C5743" s="16" t="s">
        <v>4936</v>
      </c>
      <c r="D5743" s="8" t="s">
        <v>34</v>
      </c>
      <c r="E5743" s="16"/>
      <c r="F5743" s="17">
        <v>0.21422508766364501</v>
      </c>
      <c r="G5743" s="17">
        <v>1</v>
      </c>
      <c r="H5743" s="36">
        <v>41.575899999999997</v>
      </c>
      <c r="I5743" s="36">
        <v>4.9099000000000004</v>
      </c>
      <c r="J5743" s="22">
        <v>75</v>
      </c>
      <c r="K5743" s="22">
        <v>15</v>
      </c>
      <c r="L5743" s="18">
        <v>0.1181</v>
      </c>
      <c r="M5743" s="19">
        <v>0.50905162999999998</v>
      </c>
      <c r="N5743" s="20">
        <v>0.4</v>
      </c>
      <c r="O5743" s="22">
        <f>IFERROR(VLOOKUP($C5743,'site totals'!$J$2:$K$607,2,FALSE),1)</f>
        <v>34.991700000000002</v>
      </c>
      <c r="P5743" s="21"/>
      <c r="Q5743" s="18">
        <v>0.21422508770000001</v>
      </c>
      <c r="R5743" s="17">
        <v>0.3</v>
      </c>
      <c r="S5743" s="18" t="str">
        <f>IF($A5743="site","",VLOOKUP($P5743,margin_ranges!$A$5:$D$10,4,FALSE)/100)</f>
        <v/>
      </c>
      <c r="T5743" s="22" t="str">
        <f>IF(A5743="placement",$J5743*MIN($Q5743,$S5743),"")</f>
        <v/>
      </c>
      <c r="U5743" s="22">
        <f>IF($A5743="placement",T5743,SUMIF($C$10:$C$6209,$C5743,$T$10:$T$6209))</f>
        <v>16.066881577500002</v>
      </c>
      <c r="V5743" s="37">
        <f t="shared" si="272"/>
        <v>0.12253558899999994</v>
      </c>
      <c r="W5743" s="38"/>
      <c r="X5743" s="18" t="str">
        <f>IFERROR(MIN(VLOOKUP($W5743,margin_ranges!$A$5:$D$10,4,FALSE),$Q5743*100)/100,"")</f>
        <v/>
      </c>
      <c r="Y5743" s="6" t="str">
        <f t="shared" si="270"/>
        <v/>
      </c>
      <c r="Z5743" s="6">
        <f>IF($A5743="placement",Y5743,SUMIF($C$10:$C$6209,$C5743,$Y$10:$Y$6209))</f>
        <v>16.066881577500002</v>
      </c>
      <c r="AA5743" s="17">
        <f t="shared" si="271"/>
        <v>0.12253558899999994</v>
      </c>
    </row>
    <row r="5744" spans="1:27" hidden="1" x14ac:dyDescent="0.3">
      <c r="A5744" s="8" t="s">
        <v>17</v>
      </c>
      <c r="B5744" s="8" t="s">
        <v>6629</v>
      </c>
      <c r="C5744" s="8" t="s">
        <v>6630</v>
      </c>
      <c r="D5744" s="8" t="s">
        <v>6635</v>
      </c>
      <c r="E5744" s="8" t="s">
        <v>6636</v>
      </c>
      <c r="F5744" s="29">
        <v>0.35</v>
      </c>
      <c r="G5744" s="29">
        <v>0</v>
      </c>
      <c r="H5744" s="30">
        <v>43.042400000000001</v>
      </c>
      <c r="I5744" s="30">
        <v>1.4578</v>
      </c>
      <c r="J5744" s="14">
        <v>51</v>
      </c>
      <c r="K5744" s="14">
        <v>18</v>
      </c>
      <c r="L5744" s="12">
        <v>3.39E-2</v>
      </c>
      <c r="M5744" s="7">
        <v>1.17477583</v>
      </c>
      <c r="N5744" s="31">
        <v>0.2</v>
      </c>
      <c r="O5744" s="14">
        <f>IFERROR(VLOOKUP($C5744,'site totals'!$J$2:$K$607,2,FALSE),1)</f>
        <v>34.877200000000002</v>
      </c>
      <c r="P5744" s="32" t="s">
        <v>478</v>
      </c>
      <c r="Q5744" s="12">
        <v>0.82975475480000005</v>
      </c>
      <c r="R5744" s="29">
        <v>0.35</v>
      </c>
      <c r="S5744" s="2">
        <f>IF($A5744="site","",VLOOKUP($P5744,margin_ranges!$A$5:$D$10,4,FALSE)/100)</f>
        <v>0.43</v>
      </c>
      <c r="T5744" s="6">
        <f>IF(A5744="placement",$J5744*MIN($Q5744,$S5744),"")</f>
        <v>21.93</v>
      </c>
      <c r="U5744" s="6">
        <f>IF($A5744="placement",T5744,SUMIF($C$10:$C$6209,$C5744,$T$10:$T$6209))</f>
        <v>21.93</v>
      </c>
      <c r="V5744" s="34">
        <f t="shared" si="272"/>
        <v>-0.12307692307692308</v>
      </c>
      <c r="W5744" s="24"/>
      <c r="X5744" s="2" t="str">
        <f>IFERROR(MIN(VLOOKUP($W5744,margin_ranges!$A$5:$D$10,4,FALSE),$Q5744*100)/100,"")</f>
        <v/>
      </c>
      <c r="Y5744" s="6">
        <f t="shared" si="270"/>
        <v>21.93</v>
      </c>
      <c r="Z5744" s="6">
        <f>IF($A5744="placement",Y5744,SUMIF($C$10:$C$6209,$C5744,$Y$10:$Y$6209))</f>
        <v>21.93</v>
      </c>
      <c r="AA5744" s="29">
        <f t="shared" si="271"/>
        <v>-0.12307692307692308</v>
      </c>
    </row>
    <row r="5745" spans="1:27" hidden="1" x14ac:dyDescent="0.3">
      <c r="A5745" s="8" t="s">
        <v>17</v>
      </c>
      <c r="B5745" s="8" t="s">
        <v>6629</v>
      </c>
      <c r="C5745" s="8" t="s">
        <v>6630</v>
      </c>
      <c r="D5745" s="8" t="s">
        <v>6631</v>
      </c>
      <c r="E5745" s="8" t="s">
        <v>6632</v>
      </c>
      <c r="F5745" s="29">
        <v>0.25</v>
      </c>
      <c r="G5745" s="29">
        <v>0</v>
      </c>
      <c r="H5745" s="30">
        <v>43.362000000000002</v>
      </c>
      <c r="I5745" s="30">
        <v>4.0419</v>
      </c>
      <c r="J5745" s="14">
        <v>17</v>
      </c>
      <c r="K5745" s="14">
        <v>4</v>
      </c>
      <c r="L5745" s="12">
        <v>9.3200000000000005E-2</v>
      </c>
      <c r="M5745" s="7">
        <v>0.1396105</v>
      </c>
      <c r="N5745" s="31">
        <v>0.1</v>
      </c>
      <c r="O5745" s="14">
        <f>IFERROR(VLOOKUP($C5745,'site totals'!$J$2:$K$607,2,FALSE),1)</f>
        <v>34.877200000000002</v>
      </c>
      <c r="P5745" s="32" t="s">
        <v>91</v>
      </c>
      <c r="Q5745" s="12">
        <v>0.28372151899999998</v>
      </c>
      <c r="R5745" s="29">
        <v>0.25</v>
      </c>
      <c r="S5745" s="2">
        <f>IF($A5745="site","",VLOOKUP($P5745,margin_ranges!$A$5:$D$10,4,FALSE)/100)</f>
        <v>0.29749999999999999</v>
      </c>
      <c r="T5745" s="6">
        <f>IF(A5745="placement",$J5745*MIN($Q5745,$S5745),"")</f>
        <v>4.8232658229999998</v>
      </c>
      <c r="U5745" s="6">
        <f>IF($A5745="placement",T5745,SUMIF($C$10:$C$6209,$C5745,$T$10:$T$6209))</f>
        <v>4.8232658229999998</v>
      </c>
      <c r="V5745" s="34">
        <f t="shared" si="272"/>
        <v>-4.4962025333333266E-2</v>
      </c>
      <c r="W5745" s="24"/>
      <c r="X5745" s="2" t="str">
        <f>IFERROR(MIN(VLOOKUP($W5745,margin_ranges!$A$5:$D$10,4,FALSE),$Q5745*100)/100,"")</f>
        <v/>
      </c>
      <c r="Y5745" s="6">
        <f t="shared" si="270"/>
        <v>4.8232658229999998</v>
      </c>
      <c r="Z5745" s="6">
        <f>IF($A5745="placement",Y5745,SUMIF($C$10:$C$6209,$C5745,$Y$10:$Y$6209))</f>
        <v>4.8232658229999998</v>
      </c>
      <c r="AA5745" s="29">
        <f t="shared" si="271"/>
        <v>-4.4962025333333266E-2</v>
      </c>
    </row>
    <row r="5746" spans="1:27" hidden="1" x14ac:dyDescent="0.3">
      <c r="A5746" s="8" t="s">
        <v>17</v>
      </c>
      <c r="B5746" s="8" t="s">
        <v>6629</v>
      </c>
      <c r="C5746" s="8" t="s">
        <v>6630</v>
      </c>
      <c r="D5746" s="8" t="s">
        <v>6633</v>
      </c>
      <c r="E5746" s="8" t="s">
        <v>6634</v>
      </c>
      <c r="F5746" s="29">
        <v>0.34</v>
      </c>
      <c r="G5746" s="29">
        <v>0</v>
      </c>
      <c r="H5746" s="30">
        <v>2.8978999999999999</v>
      </c>
      <c r="I5746" s="30">
        <v>0.49919999999999998</v>
      </c>
      <c r="J5746" s="14">
        <v>6</v>
      </c>
      <c r="K5746" s="14">
        <v>2</v>
      </c>
      <c r="L5746" s="12">
        <v>0.17230000000000001</v>
      </c>
      <c r="M5746" s="7">
        <v>0.42941765999999998</v>
      </c>
      <c r="N5746" s="31">
        <v>0.1</v>
      </c>
      <c r="O5746" s="14">
        <f>IFERROR(VLOOKUP($C5746,'site totals'!$J$2:$K$607,2,FALSE),1)</f>
        <v>34.877200000000002</v>
      </c>
      <c r="P5746" s="32" t="s">
        <v>22</v>
      </c>
      <c r="Q5746" s="12">
        <v>0.76712648269999995</v>
      </c>
      <c r="R5746" s="29">
        <v>0.34</v>
      </c>
      <c r="S5746" s="2">
        <f>IF($A5746="site","",VLOOKUP($P5746,margin_ranges!$A$5:$D$10,4,FALSE)/100)</f>
        <v>0.29749999999999999</v>
      </c>
      <c r="T5746" s="6">
        <f>IF(A5746="placement",$J5746*MIN($Q5746,$S5746),"")</f>
        <v>1.7849999999999999</v>
      </c>
      <c r="U5746" s="6">
        <f>IF($A5746="placement",T5746,SUMIF($C$10:$C$6209,$C5746,$T$10:$T$6209))</f>
        <v>1.7849999999999999</v>
      </c>
      <c r="V5746" s="34">
        <f t="shared" si="272"/>
        <v>6.4393939393939448E-2</v>
      </c>
      <c r="W5746" s="24"/>
      <c r="X5746" s="2" t="str">
        <f>IFERROR(MIN(VLOOKUP($W5746,margin_ranges!$A$5:$D$10,4,FALSE),$Q5746*100)/100,"")</f>
        <v/>
      </c>
      <c r="Y5746" s="6">
        <f t="shared" si="270"/>
        <v>1.7849999999999999</v>
      </c>
      <c r="Z5746" s="6">
        <f>IF($A5746="placement",Y5746,SUMIF($C$10:$C$6209,$C5746,$Y$10:$Y$6209))</f>
        <v>1.7849999999999999</v>
      </c>
      <c r="AA5746" s="29">
        <f t="shared" si="271"/>
        <v>6.4393939393939448E-2</v>
      </c>
    </row>
    <row r="5747" spans="1:27" x14ac:dyDescent="0.3">
      <c r="A5747" s="16" t="s">
        <v>33</v>
      </c>
      <c r="B5747" s="16" t="s">
        <v>6629</v>
      </c>
      <c r="C5747" s="16" t="s">
        <v>6630</v>
      </c>
      <c r="D5747" s="33" t="s">
        <v>34</v>
      </c>
      <c r="E5747" s="16"/>
      <c r="F5747" s="17">
        <v>0.32648859426788801</v>
      </c>
      <c r="G5747" s="17">
        <v>0</v>
      </c>
      <c r="H5747" s="36">
        <v>89.589399999999998</v>
      </c>
      <c r="I5747" s="36">
        <v>5.9988999999999999</v>
      </c>
      <c r="J5747" s="22">
        <v>75</v>
      </c>
      <c r="K5747" s="22">
        <v>24</v>
      </c>
      <c r="L5747" s="18">
        <v>6.7000000000000004E-2</v>
      </c>
      <c r="M5747" s="19">
        <v>0.41528386</v>
      </c>
      <c r="N5747" s="20">
        <v>0.12430099999999999</v>
      </c>
      <c r="O5747" s="22">
        <f>IFERROR(VLOOKUP($C5747,'site totals'!$J$2:$K$607,2,FALSE),1)</f>
        <v>34.877200000000002</v>
      </c>
      <c r="P5747" s="21"/>
      <c r="Q5747" s="18">
        <v>0.7006842526</v>
      </c>
      <c r="R5747" s="17">
        <v>0.32650000000000001</v>
      </c>
      <c r="S5747" s="18" t="str">
        <f>IF($A5747="site","",VLOOKUP($P5747,margin_ranges!$A$5:$D$10,4,FALSE)/100)</f>
        <v/>
      </c>
      <c r="T5747" s="22" t="str">
        <f>IF(A5747="placement",$J5747*MIN($Q5747,$S5747),"")</f>
        <v/>
      </c>
      <c r="U5747" s="22">
        <f>IF($A5747="placement",T5747,SUMIF($C$10:$C$6209,$C5747,$T$10:$T$6209))</f>
        <v>28.538265823</v>
      </c>
      <c r="V5747" s="37">
        <f t="shared" si="272"/>
        <v>-8.0193334778520198E-2</v>
      </c>
      <c r="W5747" s="38"/>
      <c r="X5747" s="18" t="str">
        <f>IFERROR(MIN(VLOOKUP($W5747,margin_ranges!$A$5:$D$10,4,FALSE),$Q5747*100)/100,"")</f>
        <v/>
      </c>
      <c r="Y5747" s="6" t="str">
        <f t="shared" si="270"/>
        <v/>
      </c>
      <c r="Z5747" s="6">
        <f>IF($A5747="placement",Y5747,SUMIF($C$10:$C$6209,$C5747,$Y$10:$Y$6209))</f>
        <v>28.538265823</v>
      </c>
      <c r="AA5747" s="17">
        <f t="shared" si="271"/>
        <v>-8.0193334778520198E-2</v>
      </c>
    </row>
    <row r="5748" spans="1:27" hidden="1" x14ac:dyDescent="0.3">
      <c r="A5748" s="8" t="s">
        <v>17</v>
      </c>
      <c r="B5748" s="8" t="s">
        <v>11536</v>
      </c>
      <c r="C5748" s="8" t="s">
        <v>11537</v>
      </c>
      <c r="D5748" s="8" t="s">
        <v>11538</v>
      </c>
      <c r="E5748" s="8" t="s">
        <v>11539</v>
      </c>
      <c r="F5748" s="29">
        <v>0.28999999999999998</v>
      </c>
      <c r="G5748" s="29">
        <v>0</v>
      </c>
      <c r="H5748" s="30">
        <v>7.6833</v>
      </c>
      <c r="I5748" s="30">
        <v>1.5468999999999999</v>
      </c>
      <c r="J5748" s="14">
        <v>75</v>
      </c>
      <c r="K5748" s="14">
        <v>19</v>
      </c>
      <c r="L5748" s="12">
        <v>0.20130000000000001</v>
      </c>
      <c r="M5748" s="7">
        <v>1.6072955600000001</v>
      </c>
      <c r="N5748" s="31">
        <v>1</v>
      </c>
      <c r="O5748" s="14">
        <f>IFERROR(VLOOKUP($C5748,'site totals'!$J$2:$K$607,2,FALSE),1)</f>
        <v>34.809199999999997</v>
      </c>
      <c r="P5748" s="32" t="s">
        <v>22</v>
      </c>
      <c r="Q5748" s="12">
        <v>0.37783689370000001</v>
      </c>
      <c r="R5748" s="29">
        <v>0.28999999999999998</v>
      </c>
      <c r="S5748" s="2">
        <f>IF($A5748="site","",VLOOKUP($P5748,margin_ranges!$A$5:$D$10,4,FALSE)/100)</f>
        <v>0.29749999999999999</v>
      </c>
      <c r="T5748" s="6">
        <f>IF(A5748="placement",$J5748*MIN($Q5748,$S5748),"")</f>
        <v>22.3125</v>
      </c>
      <c r="U5748" s="6">
        <f>IF($A5748="placement",T5748,SUMIF($C$10:$C$6209,$C5748,$T$10:$T$6209))</f>
        <v>22.3125</v>
      </c>
      <c r="V5748" s="34">
        <f t="shared" si="272"/>
        <v>-1.0563380281690127E-2</v>
      </c>
      <c r="W5748" s="24"/>
      <c r="X5748" s="2" t="str">
        <f>IFERROR(MIN(VLOOKUP($W5748,margin_ranges!$A$5:$D$10,4,FALSE),$Q5748*100)/100,"")</f>
        <v/>
      </c>
      <c r="Y5748" s="6">
        <f t="shared" si="270"/>
        <v>22.3125</v>
      </c>
      <c r="Z5748" s="6">
        <f>IF($A5748="placement",Y5748,SUMIF($C$10:$C$6209,$C5748,$Y$10:$Y$6209))</f>
        <v>22.3125</v>
      </c>
      <c r="AA5748" s="29">
        <f t="shared" si="271"/>
        <v>-1.0563380281690127E-2</v>
      </c>
    </row>
    <row r="5749" spans="1:27" x14ac:dyDescent="0.3">
      <c r="A5749" s="16" t="s">
        <v>33</v>
      </c>
      <c r="B5749" s="16" t="s">
        <v>11536</v>
      </c>
      <c r="C5749" s="16" t="s">
        <v>11537</v>
      </c>
      <c r="D5749" s="8" t="s">
        <v>34</v>
      </c>
      <c r="E5749" s="16"/>
      <c r="F5749" s="17">
        <v>0.28999999999999998</v>
      </c>
      <c r="G5749" s="17">
        <v>0</v>
      </c>
      <c r="H5749" s="36">
        <v>7.6833</v>
      </c>
      <c r="I5749" s="36">
        <v>1.5468999999999999</v>
      </c>
      <c r="J5749" s="22">
        <v>75</v>
      </c>
      <c r="K5749" s="22">
        <v>19</v>
      </c>
      <c r="L5749" s="18">
        <v>0.20130000000000001</v>
      </c>
      <c r="M5749" s="19">
        <v>1.6072955600000001</v>
      </c>
      <c r="N5749" s="20">
        <v>1</v>
      </c>
      <c r="O5749" s="22">
        <f>IFERROR(VLOOKUP($C5749,'site totals'!$J$2:$K$607,2,FALSE),1)</f>
        <v>34.809199999999997</v>
      </c>
      <c r="P5749" s="21"/>
      <c r="Q5749" s="18">
        <v>0.37783689370000001</v>
      </c>
      <c r="R5749" s="17">
        <v>0.28999999999999998</v>
      </c>
      <c r="S5749" s="18" t="str">
        <f>IF($A5749="site","",VLOOKUP($P5749,margin_ranges!$A$5:$D$10,4,FALSE)/100)</f>
        <v/>
      </c>
      <c r="T5749" s="22" t="str">
        <f>IF(A5749="placement",$J5749*MIN($Q5749,$S5749),"")</f>
        <v/>
      </c>
      <c r="U5749" s="22">
        <f>IF($A5749="placement",T5749,SUMIF($C$10:$C$6209,$C5749,$T$10:$T$6209))</f>
        <v>22.3125</v>
      </c>
      <c r="V5749" s="37">
        <f t="shared" si="272"/>
        <v>-1.0563380281690127E-2</v>
      </c>
      <c r="W5749" s="38"/>
      <c r="X5749" s="18" t="str">
        <f>IFERROR(MIN(VLOOKUP($W5749,margin_ranges!$A$5:$D$10,4,FALSE),$Q5749*100)/100,"")</f>
        <v/>
      </c>
      <c r="Y5749" s="6" t="str">
        <f t="shared" si="270"/>
        <v/>
      </c>
      <c r="Z5749" s="6">
        <f>IF($A5749="placement",Y5749,SUMIF($C$10:$C$6209,$C5749,$Y$10:$Y$6209))</f>
        <v>22.3125</v>
      </c>
      <c r="AA5749" s="17">
        <f t="shared" si="271"/>
        <v>-1.0563380281690127E-2</v>
      </c>
    </row>
    <row r="5750" spans="1:27" hidden="1" x14ac:dyDescent="0.3">
      <c r="A5750" s="8" t="s">
        <v>17</v>
      </c>
      <c r="B5750" s="8" t="s">
        <v>9913</v>
      </c>
      <c r="C5750" s="8" t="s">
        <v>9914</v>
      </c>
      <c r="D5750" s="8" t="s">
        <v>9917</v>
      </c>
      <c r="E5750" s="8" t="s">
        <v>9918</v>
      </c>
      <c r="F5750" s="29">
        <v>0.249999999999999</v>
      </c>
      <c r="G5750" s="29">
        <v>0</v>
      </c>
      <c r="H5750" s="30">
        <v>6.3936000000000002</v>
      </c>
      <c r="I5750" s="30">
        <v>2.0461</v>
      </c>
      <c r="J5750" s="14">
        <v>38</v>
      </c>
      <c r="K5750" s="14">
        <v>10</v>
      </c>
      <c r="L5750" s="12">
        <v>0.32</v>
      </c>
      <c r="M5750" s="7">
        <v>0.62120788999999998</v>
      </c>
      <c r="N5750" s="31">
        <v>0.3</v>
      </c>
      <c r="O5750" s="14">
        <f>IFERROR(VLOOKUP($C5750,'site totals'!$J$2:$K$607,2,FALSE),1)</f>
        <v>34.387900000000002</v>
      </c>
      <c r="P5750" s="32" t="s">
        <v>91</v>
      </c>
      <c r="Q5750" s="12">
        <v>0.51706988109999996</v>
      </c>
      <c r="R5750" s="29">
        <v>0.25</v>
      </c>
      <c r="S5750" s="2">
        <f>IF($A5750="site","",VLOOKUP($P5750,margin_ranges!$A$5:$D$10,4,FALSE)/100)</f>
        <v>0.29749999999999999</v>
      </c>
      <c r="T5750" s="6">
        <f>IF(A5750="placement",$J5750*MIN($Q5750,$S5750),"")</f>
        <v>11.305</v>
      </c>
      <c r="U5750" s="6">
        <f>IF($A5750="placement",T5750,SUMIF($C$10:$C$6209,$C5750,$T$10:$T$6209))</f>
        <v>11.305</v>
      </c>
      <c r="V5750" s="34">
        <f t="shared" si="272"/>
        <v>-6.3333333333333353E-2</v>
      </c>
      <c r="W5750" s="24"/>
      <c r="X5750" s="2" t="str">
        <f>IFERROR(MIN(VLOOKUP($W5750,margin_ranges!$A$5:$D$10,4,FALSE),$Q5750*100)/100,"")</f>
        <v/>
      </c>
      <c r="Y5750" s="6">
        <f t="shared" si="270"/>
        <v>11.305</v>
      </c>
      <c r="Z5750" s="6">
        <f>IF($A5750="placement",Y5750,SUMIF($C$10:$C$6209,$C5750,$Y$10:$Y$6209))</f>
        <v>11.305</v>
      </c>
      <c r="AA5750" s="29">
        <f t="shared" si="271"/>
        <v>-6.3333333333333353E-2</v>
      </c>
    </row>
    <row r="5751" spans="1:27" hidden="1" x14ac:dyDescent="0.3">
      <c r="A5751" s="8" t="s">
        <v>17</v>
      </c>
      <c r="B5751" s="8" t="s">
        <v>9913</v>
      </c>
      <c r="C5751" s="8" t="s">
        <v>9914</v>
      </c>
      <c r="D5751" s="8" t="s">
        <v>9915</v>
      </c>
      <c r="E5751" s="8" t="s">
        <v>9916</v>
      </c>
      <c r="F5751" s="29">
        <v>0.28999999999999998</v>
      </c>
      <c r="G5751" s="29">
        <v>0</v>
      </c>
      <c r="H5751" s="30">
        <v>6.3978000000000002</v>
      </c>
      <c r="I5751" s="30">
        <v>1.9289000000000001</v>
      </c>
      <c r="J5751" s="14">
        <v>36</v>
      </c>
      <c r="K5751" s="14">
        <v>9</v>
      </c>
      <c r="L5751" s="12">
        <v>0.30149999999999999</v>
      </c>
      <c r="M5751" s="7">
        <v>0.61447934000000004</v>
      </c>
      <c r="N5751" s="31">
        <v>0.3</v>
      </c>
      <c r="O5751" s="14">
        <f>IFERROR(VLOOKUP($C5751,'site totals'!$J$2:$K$607,2,FALSE),1)</f>
        <v>34.387900000000002</v>
      </c>
      <c r="P5751" s="32" t="s">
        <v>22</v>
      </c>
      <c r="Q5751" s="12">
        <v>0.51178179280000002</v>
      </c>
      <c r="R5751" s="29">
        <v>0.28999999999999998</v>
      </c>
      <c r="S5751" s="2">
        <f>IF($A5751="site","",VLOOKUP($P5751,margin_ranges!$A$5:$D$10,4,FALSE)/100)</f>
        <v>0.29749999999999999</v>
      </c>
      <c r="T5751" s="6">
        <f>IF(A5751="placement",$J5751*MIN($Q5751,$S5751),"")</f>
        <v>10.709999999999999</v>
      </c>
      <c r="U5751" s="6">
        <f>IF($A5751="placement",T5751,SUMIF($C$10:$C$6209,$C5751,$T$10:$T$6209))</f>
        <v>10.709999999999999</v>
      </c>
      <c r="V5751" s="34">
        <f t="shared" si="272"/>
        <v>-1.0563380281690127E-2</v>
      </c>
      <c r="W5751" s="24"/>
      <c r="X5751" s="2" t="str">
        <f>IFERROR(MIN(VLOOKUP($W5751,margin_ranges!$A$5:$D$10,4,FALSE),$Q5751*100)/100,"")</f>
        <v/>
      </c>
      <c r="Y5751" s="6">
        <f t="shared" si="270"/>
        <v>10.709999999999999</v>
      </c>
      <c r="Z5751" s="6">
        <f>IF($A5751="placement",Y5751,SUMIF($C$10:$C$6209,$C5751,$Y$10:$Y$6209))</f>
        <v>10.709999999999999</v>
      </c>
      <c r="AA5751" s="29">
        <f t="shared" si="271"/>
        <v>-1.0563380281690127E-2</v>
      </c>
    </row>
    <row r="5752" spans="1:27" x14ac:dyDescent="0.3">
      <c r="A5752" s="16" t="s">
        <v>33</v>
      </c>
      <c r="B5752" s="16" t="s">
        <v>9913</v>
      </c>
      <c r="C5752" s="16" t="s">
        <v>9914</v>
      </c>
      <c r="D5752" s="8" t="s">
        <v>34</v>
      </c>
      <c r="E5752" s="16"/>
      <c r="F5752" s="17">
        <v>0.26930144033220899</v>
      </c>
      <c r="G5752" s="17">
        <v>0</v>
      </c>
      <c r="H5752" s="36">
        <v>12.791399999999999</v>
      </c>
      <c r="I5752" s="36">
        <v>3.9748999999999999</v>
      </c>
      <c r="J5752" s="22">
        <v>74</v>
      </c>
      <c r="K5752" s="22">
        <v>19</v>
      </c>
      <c r="L5752" s="18">
        <v>0.31069999999999998</v>
      </c>
      <c r="M5752" s="19">
        <v>0.61794282</v>
      </c>
      <c r="N5752" s="20">
        <v>0.3</v>
      </c>
      <c r="O5752" s="22">
        <f>IFERROR(VLOOKUP($C5752,'site totals'!$J$2:$K$607,2,FALSE),1)</f>
        <v>34.387900000000002</v>
      </c>
      <c r="P5752" s="21"/>
      <c r="Q5752" s="18">
        <v>0.51451818810000005</v>
      </c>
      <c r="R5752" s="17">
        <v>0.26929999999999998</v>
      </c>
      <c r="S5752" s="18" t="str">
        <f>IF($A5752="site","",VLOOKUP($P5752,margin_ranges!$A$5:$D$10,4,FALSE)/100)</f>
        <v/>
      </c>
      <c r="T5752" s="22" t="str">
        <f>IF(A5752="placement",$J5752*MIN($Q5752,$S5752),"")</f>
        <v/>
      </c>
      <c r="U5752" s="22">
        <f>IF($A5752="placement",T5752,SUMIF($C$10:$C$6209,$C5752,$T$10:$T$6209))</f>
        <v>22.015000000000001</v>
      </c>
      <c r="V5752" s="37">
        <f t="shared" si="272"/>
        <v>-3.8593129875461929E-2</v>
      </c>
      <c r="W5752" s="38"/>
      <c r="X5752" s="18" t="str">
        <f>IFERROR(MIN(VLOOKUP($W5752,margin_ranges!$A$5:$D$10,4,FALSE),$Q5752*100)/100,"")</f>
        <v/>
      </c>
      <c r="Y5752" s="6" t="str">
        <f t="shared" si="270"/>
        <v/>
      </c>
      <c r="Z5752" s="6">
        <f>IF($A5752="placement",Y5752,SUMIF($C$10:$C$6209,$C5752,$Y$10:$Y$6209))</f>
        <v>22.015000000000001</v>
      </c>
      <c r="AA5752" s="17">
        <f t="shared" si="271"/>
        <v>-3.8593129875461929E-2</v>
      </c>
    </row>
    <row r="5753" spans="1:27" hidden="1" x14ac:dyDescent="0.3">
      <c r="A5753" s="8" t="s">
        <v>17</v>
      </c>
      <c r="B5753" s="8" t="s">
        <v>11592</v>
      </c>
      <c r="C5753" s="8" t="s">
        <v>11593</v>
      </c>
      <c r="D5753" s="8" t="s">
        <v>11594</v>
      </c>
      <c r="E5753" s="8" t="s">
        <v>11595</v>
      </c>
      <c r="F5753" s="29">
        <v>0.28999999999999998</v>
      </c>
      <c r="G5753" s="29">
        <v>0</v>
      </c>
      <c r="H5753" s="30">
        <v>41.986400000000003</v>
      </c>
      <c r="I5753" s="30">
        <v>4.6677</v>
      </c>
      <c r="J5753" s="14">
        <v>65</v>
      </c>
      <c r="K5753" s="14">
        <v>17</v>
      </c>
      <c r="L5753" s="12">
        <v>0.11119999999999999</v>
      </c>
      <c r="M5753" s="7">
        <v>0.46285732000000002</v>
      </c>
      <c r="N5753" s="31">
        <v>0.09</v>
      </c>
      <c r="O5753" s="14">
        <f>IFERROR(VLOOKUP($C5753,'site totals'!$J$2:$K$607,2,FALSE),1)</f>
        <v>33.564399999999999</v>
      </c>
      <c r="P5753" s="32" t="s">
        <v>22</v>
      </c>
      <c r="Q5753" s="12">
        <v>0.805555629</v>
      </c>
      <c r="R5753" s="29">
        <v>0.28999999999999998</v>
      </c>
      <c r="S5753" s="2">
        <f>IF($A5753="site","",VLOOKUP($P5753,margin_ranges!$A$5:$D$10,4,FALSE)/100)</f>
        <v>0.29749999999999999</v>
      </c>
      <c r="T5753" s="6">
        <f>IF(A5753="placement",$J5753*MIN($Q5753,$S5753),"")</f>
        <v>19.337499999999999</v>
      </c>
      <c r="U5753" s="6">
        <f>IF($A5753="placement",T5753,SUMIF($C$10:$C$6209,$C5753,$T$10:$T$6209))</f>
        <v>19.337499999999999</v>
      </c>
      <c r="V5753" s="34">
        <f t="shared" si="272"/>
        <v>-1.0563380281690127E-2</v>
      </c>
      <c r="W5753" s="24"/>
      <c r="X5753" s="2" t="str">
        <f>IFERROR(MIN(VLOOKUP($W5753,margin_ranges!$A$5:$D$10,4,FALSE),$Q5753*100)/100,"")</f>
        <v/>
      </c>
      <c r="Y5753" s="6">
        <f t="shared" si="270"/>
        <v>19.337499999999999</v>
      </c>
      <c r="Z5753" s="6">
        <f>IF($A5753="placement",Y5753,SUMIF($C$10:$C$6209,$C5753,$Y$10:$Y$6209))</f>
        <v>19.337499999999999</v>
      </c>
      <c r="AA5753" s="17">
        <f t="shared" si="271"/>
        <v>-1.0563380281690127E-2</v>
      </c>
    </row>
    <row r="5754" spans="1:27" hidden="1" x14ac:dyDescent="0.3">
      <c r="A5754" s="8" t="s">
        <v>17</v>
      </c>
      <c r="B5754" s="8" t="s">
        <v>11592</v>
      </c>
      <c r="C5754" s="8" t="s">
        <v>11593</v>
      </c>
      <c r="D5754" s="8" t="s">
        <v>11596</v>
      </c>
      <c r="E5754" s="8" t="s">
        <v>11597</v>
      </c>
      <c r="F5754" s="29">
        <v>0.28999999999999998</v>
      </c>
      <c r="G5754" s="29">
        <v>0</v>
      </c>
      <c r="H5754" s="30">
        <v>7.5206999999999997</v>
      </c>
      <c r="I5754" s="30">
        <v>0.48780000000000001</v>
      </c>
      <c r="J5754" s="14">
        <v>7</v>
      </c>
      <c r="K5754" s="14">
        <v>2</v>
      </c>
      <c r="L5754" s="12">
        <v>6.4899999999999999E-2</v>
      </c>
      <c r="M5754" s="7">
        <v>0.48581050999999997</v>
      </c>
      <c r="N5754" s="31">
        <v>0.09</v>
      </c>
      <c r="O5754" s="14">
        <f>IFERROR(VLOOKUP($C5754,'site totals'!$J$2:$K$607,2,FALSE),1)</f>
        <v>33.564399999999999</v>
      </c>
      <c r="P5754" s="32" t="s">
        <v>22</v>
      </c>
      <c r="Q5754" s="12">
        <v>0.81474258499999996</v>
      </c>
      <c r="R5754" s="29">
        <v>0.28999999999999998</v>
      </c>
      <c r="S5754" s="2">
        <f>IF($A5754="site","",VLOOKUP($P5754,margin_ranges!$A$5:$D$10,4,FALSE)/100)</f>
        <v>0.29749999999999999</v>
      </c>
      <c r="T5754" s="6">
        <f>IF(A5754="placement",$J5754*MIN($Q5754,$S5754),"")</f>
        <v>2.0825</v>
      </c>
      <c r="U5754" s="6">
        <f>IF($A5754="placement",T5754,SUMIF($C$10:$C$6209,$C5754,$T$10:$T$6209))</f>
        <v>2.0825</v>
      </c>
      <c r="V5754" s="34">
        <f t="shared" si="272"/>
        <v>-1.0563380281690016E-2</v>
      </c>
      <c r="W5754" s="24"/>
      <c r="X5754" s="2" t="str">
        <f>IFERROR(MIN(VLOOKUP($W5754,margin_ranges!$A$5:$D$10,4,FALSE),$Q5754*100)/100,"")</f>
        <v/>
      </c>
      <c r="Y5754" s="6">
        <f t="shared" si="270"/>
        <v>2.0825</v>
      </c>
      <c r="Z5754" s="6">
        <f>IF($A5754="placement",Y5754,SUMIF($C$10:$C$6209,$C5754,$Y$10:$Y$6209))</f>
        <v>2.0825</v>
      </c>
      <c r="AA5754" s="29">
        <f t="shared" si="271"/>
        <v>-1.0563380281690016E-2</v>
      </c>
    </row>
    <row r="5755" spans="1:27" x14ac:dyDescent="0.3">
      <c r="A5755" s="16" t="s">
        <v>33</v>
      </c>
      <c r="B5755" s="16" t="s">
        <v>11592</v>
      </c>
      <c r="C5755" s="16" t="s">
        <v>11593</v>
      </c>
      <c r="D5755" s="8" t="s">
        <v>34</v>
      </c>
      <c r="E5755" s="16"/>
      <c r="F5755" s="17">
        <v>0.28999999999999998</v>
      </c>
      <c r="G5755" s="17">
        <v>0</v>
      </c>
      <c r="H5755" s="36">
        <v>49.507100000000001</v>
      </c>
      <c r="I5755" s="36">
        <v>5.1555</v>
      </c>
      <c r="J5755" s="22">
        <v>72</v>
      </c>
      <c r="K5755" s="22">
        <v>19</v>
      </c>
      <c r="L5755" s="18">
        <v>0.1041</v>
      </c>
      <c r="M5755" s="19">
        <v>0.46502903000000001</v>
      </c>
      <c r="N5755" s="20">
        <v>0.09</v>
      </c>
      <c r="O5755" s="22">
        <f>IFERROR(VLOOKUP($C5755,'site totals'!$J$2:$K$607,2,FALSE),1)</f>
        <v>33.564399999999999</v>
      </c>
      <c r="P5755" s="21"/>
      <c r="Q5755" s="18">
        <v>0.80646369370000004</v>
      </c>
      <c r="R5755" s="17">
        <v>0.28999999999999998</v>
      </c>
      <c r="S5755" s="18" t="str">
        <f>IF($A5755="site","",VLOOKUP($P5755,margin_ranges!$A$5:$D$10,4,FALSE)/100)</f>
        <v/>
      </c>
      <c r="T5755" s="22" t="str">
        <f>IF(A5755="placement",$J5755*MIN($Q5755,$S5755),"")</f>
        <v/>
      </c>
      <c r="U5755" s="22">
        <f>IF($A5755="placement",T5755,SUMIF($C$10:$C$6209,$C5755,$T$10:$T$6209))</f>
        <v>21.419999999999998</v>
      </c>
      <c r="V5755" s="37">
        <f t="shared" si="272"/>
        <v>-1.0563380281690127E-2</v>
      </c>
      <c r="W5755" s="38"/>
      <c r="X5755" s="18" t="str">
        <f>IFERROR(MIN(VLOOKUP($W5755,margin_ranges!$A$5:$D$10,4,FALSE),$Q5755*100)/100,"")</f>
        <v/>
      </c>
      <c r="Y5755" s="6" t="str">
        <f t="shared" si="270"/>
        <v/>
      </c>
      <c r="Z5755" s="6">
        <f>IF($A5755="placement",Y5755,SUMIF($C$10:$C$6209,$C5755,$Y$10:$Y$6209))</f>
        <v>21.419999999999998</v>
      </c>
      <c r="AA5755" s="17">
        <f t="shared" si="271"/>
        <v>-1.0563380281690127E-2</v>
      </c>
    </row>
    <row r="5756" spans="1:27" hidden="1" x14ac:dyDescent="0.3">
      <c r="A5756" s="8" t="s">
        <v>17</v>
      </c>
      <c r="B5756" s="8" t="s">
        <v>6543</v>
      </c>
      <c r="C5756" s="8" t="s">
        <v>6544</v>
      </c>
      <c r="D5756" s="8" t="s">
        <v>6547</v>
      </c>
      <c r="E5756" s="8" t="s">
        <v>6548</v>
      </c>
      <c r="F5756" s="29">
        <v>0.28999999999999998</v>
      </c>
      <c r="G5756" s="29">
        <v>0</v>
      </c>
      <c r="H5756" s="30">
        <v>13.3576</v>
      </c>
      <c r="I5756" s="30">
        <v>7.6978999999999997</v>
      </c>
      <c r="J5756" s="14">
        <v>34</v>
      </c>
      <c r="K5756" s="14">
        <v>9</v>
      </c>
      <c r="L5756" s="12">
        <v>0.57630000000000003</v>
      </c>
      <c r="M5756" s="7">
        <v>0.14536513000000001</v>
      </c>
      <c r="N5756" s="31">
        <v>0.01</v>
      </c>
      <c r="O5756" s="14">
        <f>IFERROR(VLOOKUP($C5756,'site totals'!$J$2:$K$607,2,FALSE),1)</f>
        <v>32.4572</v>
      </c>
      <c r="P5756" s="32" t="s">
        <v>22</v>
      </c>
      <c r="Q5756" s="12">
        <v>0.93120771099999999</v>
      </c>
      <c r="R5756" s="29">
        <v>0.28999999999999998</v>
      </c>
      <c r="S5756" s="2">
        <f>IF($A5756="site","",VLOOKUP($P5756,margin_ranges!$A$5:$D$10,4,FALSE)/100)</f>
        <v>0.29749999999999999</v>
      </c>
      <c r="T5756" s="6">
        <f>IF(A5756="placement",$J5756*MIN($Q5756,$S5756),"")</f>
        <v>10.115</v>
      </c>
      <c r="U5756" s="6">
        <f>IF($A5756="placement",T5756,SUMIF($C$10:$C$6209,$C5756,$T$10:$T$6209))</f>
        <v>10.115</v>
      </c>
      <c r="V5756" s="34">
        <f t="shared" si="272"/>
        <v>-1.0563380281690238E-2</v>
      </c>
      <c r="W5756" s="24"/>
      <c r="X5756" s="2" t="str">
        <f>IFERROR(MIN(VLOOKUP($W5756,margin_ranges!$A$5:$D$10,4,FALSE),$Q5756*100)/100,"")</f>
        <v/>
      </c>
      <c r="Y5756" s="6">
        <f t="shared" si="270"/>
        <v>10.115</v>
      </c>
      <c r="Z5756" s="6">
        <f>IF($A5756="placement",Y5756,SUMIF($C$10:$C$6209,$C5756,$Y$10:$Y$6209))</f>
        <v>10.115</v>
      </c>
      <c r="AA5756" s="29">
        <f t="shared" si="271"/>
        <v>-1.0563380281690238E-2</v>
      </c>
    </row>
    <row r="5757" spans="1:27" hidden="1" x14ac:dyDescent="0.3">
      <c r="A5757" s="8" t="s">
        <v>17</v>
      </c>
      <c r="B5757" s="8" t="s">
        <v>6543</v>
      </c>
      <c r="C5757" s="8" t="s">
        <v>6544</v>
      </c>
      <c r="D5757" s="8" t="s">
        <v>6545</v>
      </c>
      <c r="E5757" s="8" t="s">
        <v>6546</v>
      </c>
      <c r="F5757" s="29">
        <v>0.28999999999999998</v>
      </c>
      <c r="G5757" s="29">
        <v>0</v>
      </c>
      <c r="H5757" s="30">
        <v>12.234999999999999</v>
      </c>
      <c r="I5757" s="30">
        <v>6.4310999999999998</v>
      </c>
      <c r="J5757" s="14">
        <v>29</v>
      </c>
      <c r="K5757" s="14">
        <v>8</v>
      </c>
      <c r="L5757" s="12">
        <v>0.52559999999999996</v>
      </c>
      <c r="M5757" s="7">
        <v>0.14929139</v>
      </c>
      <c r="N5757" s="31">
        <v>0.01</v>
      </c>
      <c r="O5757" s="14">
        <f>IFERROR(VLOOKUP($C5757,'site totals'!$J$2:$K$607,2,FALSE),1)</f>
        <v>32.4572</v>
      </c>
      <c r="P5757" s="32" t="s">
        <v>22</v>
      </c>
      <c r="Q5757" s="12">
        <v>0.93301690270000004</v>
      </c>
      <c r="R5757" s="29">
        <v>0.28999999999999998</v>
      </c>
      <c r="S5757" s="2">
        <f>IF($A5757="site","",VLOOKUP($P5757,margin_ranges!$A$5:$D$10,4,FALSE)/100)</f>
        <v>0.29749999999999999</v>
      </c>
      <c r="T5757" s="6">
        <f>IF(A5757="placement",$J5757*MIN($Q5757,$S5757),"")</f>
        <v>8.6274999999999995</v>
      </c>
      <c r="U5757" s="6">
        <f>IF($A5757="placement",T5757,SUMIF($C$10:$C$6209,$C5757,$T$10:$T$6209))</f>
        <v>8.6274999999999995</v>
      </c>
      <c r="V5757" s="34">
        <f t="shared" si="272"/>
        <v>-1.0563380281690016E-2</v>
      </c>
      <c r="W5757" s="24"/>
      <c r="X5757" s="2" t="str">
        <f>IFERROR(MIN(VLOOKUP($W5757,margin_ranges!$A$5:$D$10,4,FALSE),$Q5757*100)/100,"")</f>
        <v/>
      </c>
      <c r="Y5757" s="6">
        <f t="shared" si="270"/>
        <v>8.6274999999999995</v>
      </c>
      <c r="Z5757" s="6">
        <f>IF($A5757="placement",Y5757,SUMIF($C$10:$C$6209,$C5757,$Y$10:$Y$6209))</f>
        <v>8.6274999999999995</v>
      </c>
      <c r="AA5757" s="29">
        <f t="shared" si="271"/>
        <v>-1.0563380281690016E-2</v>
      </c>
    </row>
    <row r="5758" spans="1:27" hidden="1" x14ac:dyDescent="0.3">
      <c r="A5758" s="8" t="s">
        <v>17</v>
      </c>
      <c r="B5758" s="8" t="s">
        <v>6543</v>
      </c>
      <c r="C5758" s="8" t="s">
        <v>6544</v>
      </c>
      <c r="D5758" s="8" t="s">
        <v>12076</v>
      </c>
      <c r="E5758" s="8" t="s">
        <v>12077</v>
      </c>
      <c r="F5758" s="29">
        <v>0.25</v>
      </c>
      <c r="G5758" s="29">
        <v>0</v>
      </c>
      <c r="H5758" s="30">
        <v>3.3679999999999999</v>
      </c>
      <c r="I5758" s="30">
        <v>1.2833000000000001</v>
      </c>
      <c r="J5758" s="14">
        <v>7</v>
      </c>
      <c r="K5758" s="14">
        <v>1</v>
      </c>
      <c r="L5758" s="12">
        <v>0.38100000000000001</v>
      </c>
      <c r="M5758" s="7">
        <v>0.18644105999999999</v>
      </c>
      <c r="N5758" s="31">
        <v>0.01</v>
      </c>
      <c r="O5758" s="14">
        <f>IFERROR(VLOOKUP($C5758,'site totals'!$J$2:$K$607,2,FALSE),1)</f>
        <v>32.4572</v>
      </c>
      <c r="P5758" s="32" t="s">
        <v>94</v>
      </c>
      <c r="Q5758" s="12">
        <v>0.94636374489999997</v>
      </c>
      <c r="R5758" s="29">
        <v>0.25</v>
      </c>
      <c r="S5758" s="2">
        <f>IF($A5758="site","",VLOOKUP($P5758,margin_ranges!$A$5:$D$10,4,FALSE)/100)</f>
        <v>0.19750000000000001</v>
      </c>
      <c r="T5758" s="6">
        <f>IF(A5758="placement",$J5758*MIN($Q5758,$S5758),"")</f>
        <v>1.3825000000000001</v>
      </c>
      <c r="U5758" s="6">
        <f>IF($A5758="placement",T5758,SUMIF($C$10:$C$6209,$C5758,$T$10:$T$6209))</f>
        <v>1.3825000000000001</v>
      </c>
      <c r="V5758" s="34">
        <f t="shared" si="272"/>
        <v>6.999999999999984E-2</v>
      </c>
      <c r="W5758" s="24"/>
      <c r="X5758" s="2" t="str">
        <f>IFERROR(MIN(VLOOKUP($W5758,margin_ranges!$A$5:$D$10,4,FALSE),$Q5758*100)/100,"")</f>
        <v/>
      </c>
      <c r="Y5758" s="6">
        <f t="shared" si="270"/>
        <v>1.3825000000000001</v>
      </c>
      <c r="Z5758" s="6">
        <f>IF($A5758="placement",Y5758,SUMIF($C$10:$C$6209,$C5758,$Y$10:$Y$6209))</f>
        <v>1.3825000000000001</v>
      </c>
      <c r="AA5758" s="17">
        <f t="shared" si="271"/>
        <v>6.999999999999984E-2</v>
      </c>
    </row>
    <row r="5759" spans="1:27" x14ac:dyDescent="0.3">
      <c r="A5759" s="16" t="s">
        <v>33</v>
      </c>
      <c r="B5759" s="16" t="s">
        <v>6543</v>
      </c>
      <c r="C5759" s="16" t="s">
        <v>6544</v>
      </c>
      <c r="D5759" s="8" t="s">
        <v>34</v>
      </c>
      <c r="E5759" s="16"/>
      <c r="F5759" s="17">
        <v>0.28587197909862799</v>
      </c>
      <c r="G5759" s="17">
        <v>0</v>
      </c>
      <c r="H5759" s="36">
        <v>28.960599999999999</v>
      </c>
      <c r="I5759" s="36">
        <v>15.4123</v>
      </c>
      <c r="J5759" s="22">
        <v>70</v>
      </c>
      <c r="K5759" s="22">
        <v>18</v>
      </c>
      <c r="L5759" s="18">
        <v>0.53220000000000001</v>
      </c>
      <c r="M5759" s="19">
        <v>0.15042359999999999</v>
      </c>
      <c r="N5759" s="20">
        <v>0.01</v>
      </c>
      <c r="O5759" s="22">
        <f>IFERROR(VLOOKUP($C5759,'site totals'!$J$2:$K$607,2,FALSE),1)</f>
        <v>32.4572</v>
      </c>
      <c r="P5759" s="21"/>
      <c r="Q5759" s="18">
        <v>0.93352106769999998</v>
      </c>
      <c r="R5759" s="17">
        <v>0.28589999999999999</v>
      </c>
      <c r="S5759" s="18" t="str">
        <f>IF($A5759="site","",VLOOKUP($P5759,margin_ranges!$A$5:$D$10,4,FALSE)/100)</f>
        <v/>
      </c>
      <c r="T5759" s="22" t="str">
        <f>IF(A5759="placement",$J5759*MIN($Q5759,$S5759),"")</f>
        <v/>
      </c>
      <c r="U5759" s="22">
        <f>IF($A5759="placement",T5759,SUMIF($C$10:$C$6209,$C5759,$T$10:$T$6209))</f>
        <v>20.125</v>
      </c>
      <c r="V5759" s="37">
        <f t="shared" si="272"/>
        <v>-2.2405825514633104E-3</v>
      </c>
      <c r="W5759" s="38"/>
      <c r="X5759" s="18" t="str">
        <f>IFERROR(MIN(VLOOKUP($W5759,margin_ranges!$A$5:$D$10,4,FALSE),$Q5759*100)/100,"")</f>
        <v/>
      </c>
      <c r="Y5759" s="6" t="str">
        <f t="shared" si="270"/>
        <v/>
      </c>
      <c r="Z5759" s="6">
        <f>IF($A5759="placement",Y5759,SUMIF($C$10:$C$6209,$C5759,$Y$10:$Y$6209))</f>
        <v>20.125</v>
      </c>
      <c r="AA5759" s="17">
        <f t="shared" si="271"/>
        <v>-2.2405825514633104E-3</v>
      </c>
    </row>
    <row r="5760" spans="1:27" hidden="1" x14ac:dyDescent="0.3">
      <c r="A5760" s="8" t="s">
        <v>17</v>
      </c>
      <c r="B5760" s="8" t="s">
        <v>10177</v>
      </c>
      <c r="C5760" s="8" t="s">
        <v>10178</v>
      </c>
      <c r="D5760" s="8" t="s">
        <v>10179</v>
      </c>
      <c r="E5760" s="8" t="s">
        <v>10180</v>
      </c>
      <c r="F5760" s="29">
        <v>0.33999999999999903</v>
      </c>
      <c r="G5760" s="29">
        <v>0</v>
      </c>
      <c r="H5760" s="30">
        <v>21.264299999999999</v>
      </c>
      <c r="I5760" s="30">
        <v>3.0108999999999999</v>
      </c>
      <c r="J5760" s="14">
        <v>68</v>
      </c>
      <c r="K5760" s="14">
        <v>21</v>
      </c>
      <c r="L5760" s="12">
        <v>0.1416</v>
      </c>
      <c r="M5760" s="7">
        <v>0.75575535999999999</v>
      </c>
      <c r="N5760" s="31">
        <v>0.35</v>
      </c>
      <c r="O5760" s="14">
        <f>IFERROR(VLOOKUP($C5760,'site totals'!$J$2:$K$607,2,FALSE),1)</f>
        <v>31.8566</v>
      </c>
      <c r="P5760" s="32" t="s">
        <v>22</v>
      </c>
      <c r="Q5760" s="12">
        <v>0.5368871757</v>
      </c>
      <c r="R5760" s="29">
        <v>0.34</v>
      </c>
      <c r="S5760" s="2">
        <f>IF($A5760="site","",VLOOKUP($P5760,margin_ranges!$A$5:$D$10,4,FALSE)/100)</f>
        <v>0.29749999999999999</v>
      </c>
      <c r="T5760" s="6">
        <f>IF(A5760="placement",$J5760*MIN($Q5760,$S5760),"")</f>
        <v>20.23</v>
      </c>
      <c r="U5760" s="6">
        <f>IF($A5760="placement",T5760,SUMIF($C$10:$C$6209,$C5760,$T$10:$T$6209))</f>
        <v>20.23</v>
      </c>
      <c r="V5760" s="34">
        <f t="shared" si="272"/>
        <v>6.4393939393939448E-2</v>
      </c>
      <c r="W5760" s="24"/>
      <c r="X5760" s="2" t="str">
        <f>IFERROR(MIN(VLOOKUP($W5760,margin_ranges!$A$5:$D$10,4,FALSE),$Q5760*100)/100,"")</f>
        <v/>
      </c>
      <c r="Y5760" s="6">
        <f t="shared" si="270"/>
        <v>20.23</v>
      </c>
      <c r="Z5760" s="6">
        <f>IF($A5760="placement",Y5760,SUMIF($C$10:$C$6209,$C5760,$Y$10:$Y$6209))</f>
        <v>20.23</v>
      </c>
      <c r="AA5760" s="17">
        <f t="shared" si="271"/>
        <v>6.4393939393939448E-2</v>
      </c>
    </row>
    <row r="5761" spans="1:27" x14ac:dyDescent="0.3">
      <c r="A5761" s="16" t="s">
        <v>33</v>
      </c>
      <c r="B5761" s="16" t="s">
        <v>10177</v>
      </c>
      <c r="C5761" s="16" t="s">
        <v>10178</v>
      </c>
      <c r="D5761" s="8" t="s">
        <v>34</v>
      </c>
      <c r="E5761" s="16"/>
      <c r="F5761" s="17">
        <v>0.33999999999999903</v>
      </c>
      <c r="G5761" s="17">
        <v>0</v>
      </c>
      <c r="H5761" s="36">
        <v>21.264299999999999</v>
      </c>
      <c r="I5761" s="36">
        <v>3.0108999999999999</v>
      </c>
      <c r="J5761" s="22">
        <v>68</v>
      </c>
      <c r="K5761" s="22">
        <v>21</v>
      </c>
      <c r="L5761" s="18">
        <v>0.1416</v>
      </c>
      <c r="M5761" s="19">
        <v>0.75575535999999999</v>
      </c>
      <c r="N5761" s="20">
        <v>0.35</v>
      </c>
      <c r="O5761" s="22">
        <f>IFERROR(VLOOKUP($C5761,'site totals'!$J$2:$K$607,2,FALSE),1)</f>
        <v>31.8566</v>
      </c>
      <c r="P5761" s="21"/>
      <c r="Q5761" s="18">
        <v>0.5368871757</v>
      </c>
      <c r="R5761" s="17">
        <v>0.34</v>
      </c>
      <c r="S5761" s="18" t="str">
        <f>IF($A5761="site","",VLOOKUP($P5761,margin_ranges!$A$5:$D$10,4,FALSE)/100)</f>
        <v/>
      </c>
      <c r="T5761" s="22" t="str">
        <f>IF(A5761="placement",$J5761*MIN($Q5761,$S5761),"")</f>
        <v/>
      </c>
      <c r="U5761" s="22">
        <f>IF($A5761="placement",T5761,SUMIF($C$10:$C$6209,$C5761,$T$10:$T$6209))</f>
        <v>20.23</v>
      </c>
      <c r="V5761" s="37">
        <f t="shared" si="272"/>
        <v>6.4393939393939448E-2</v>
      </c>
      <c r="W5761" s="38"/>
      <c r="X5761" s="18" t="str">
        <f>IFERROR(MIN(VLOOKUP($W5761,margin_ranges!$A$5:$D$10,4,FALSE),$Q5761*100)/100,"")</f>
        <v/>
      </c>
      <c r="Y5761" s="6" t="str">
        <f t="shared" si="270"/>
        <v/>
      </c>
      <c r="Z5761" s="6">
        <f>IF($A5761="placement",Y5761,SUMIF($C$10:$C$6209,$C5761,$Y$10:$Y$6209))</f>
        <v>20.23</v>
      </c>
      <c r="AA5761" s="17">
        <f t="shared" si="271"/>
        <v>6.4393939393939448E-2</v>
      </c>
    </row>
    <row r="5762" spans="1:27" hidden="1" x14ac:dyDescent="0.3">
      <c r="A5762" s="8" t="s">
        <v>17</v>
      </c>
      <c r="B5762" s="8" t="s">
        <v>9195</v>
      </c>
      <c r="C5762" s="8" t="s">
        <v>9196</v>
      </c>
      <c r="D5762" s="8" t="s">
        <v>9199</v>
      </c>
      <c r="E5762" s="8" t="s">
        <v>9200</v>
      </c>
      <c r="F5762" s="29">
        <v>1.7010320621437799E-2</v>
      </c>
      <c r="G5762" s="29">
        <v>0</v>
      </c>
      <c r="H5762" s="30">
        <v>10.829800000000001</v>
      </c>
      <c r="I5762" s="30">
        <v>0.10639999999999999</v>
      </c>
      <c r="J5762" s="14">
        <v>10</v>
      </c>
      <c r="K5762" s="14">
        <v>1</v>
      </c>
      <c r="L5762" s="12">
        <v>9.7999999999999997E-3</v>
      </c>
      <c r="M5762" s="7">
        <v>3.0519140400000002</v>
      </c>
      <c r="N5762" s="31">
        <v>3</v>
      </c>
      <c r="O5762" s="14">
        <f>IFERROR(VLOOKUP($C5762,'site totals'!$J$2:$K$607,2,FALSE),1)</f>
        <v>31.8444</v>
      </c>
      <c r="P5762" s="32" t="s">
        <v>22</v>
      </c>
      <c r="Q5762" s="12">
        <v>1.70103206E-2</v>
      </c>
      <c r="R5762" s="29">
        <v>0.1</v>
      </c>
      <c r="S5762" s="2">
        <f>IF($A5762="site","",VLOOKUP($P5762,margin_ranges!$A$5:$D$10,4,FALSE)/100)</f>
        <v>0.29749999999999999</v>
      </c>
      <c r="T5762" s="6">
        <f>IF(A5762="placement",$J5762*MIN($Q5762,$S5762),"")</f>
        <v>0.17010320600000001</v>
      </c>
      <c r="U5762" s="6">
        <f>IF($A5762="placement",T5762,SUMIF($C$10:$C$6209,$C5762,$T$10:$T$6209))</f>
        <v>0.17010320600000001</v>
      </c>
      <c r="V5762" s="34">
        <f t="shared" si="272"/>
        <v>9.2210754888888857E-2</v>
      </c>
      <c r="W5762" s="24"/>
      <c r="X5762" s="2" t="str">
        <f>IFERROR(MIN(VLOOKUP($W5762,margin_ranges!$A$5:$D$10,4,FALSE),$Q5762*100)/100,"")</f>
        <v/>
      </c>
      <c r="Y5762" s="6">
        <f t="shared" si="270"/>
        <v>0.17010320600000001</v>
      </c>
      <c r="Z5762" s="6">
        <f>IF($A5762="placement",Y5762,SUMIF($C$10:$C$6209,$C5762,$Y$10:$Y$6209))</f>
        <v>0.17010320600000001</v>
      </c>
      <c r="AA5762" s="29">
        <f t="shared" si="271"/>
        <v>9.2210754888888857E-2</v>
      </c>
    </row>
    <row r="5763" spans="1:27" hidden="1" x14ac:dyDescent="0.3">
      <c r="A5763" s="8" t="s">
        <v>17</v>
      </c>
      <c r="B5763" s="8" t="s">
        <v>9195</v>
      </c>
      <c r="C5763" s="8" t="s">
        <v>9196</v>
      </c>
      <c r="D5763" s="8" t="s">
        <v>9197</v>
      </c>
      <c r="E5763" s="8" t="s">
        <v>9198</v>
      </c>
      <c r="F5763" s="29">
        <v>2.48204219032164E-2</v>
      </c>
      <c r="G5763" s="29">
        <v>0</v>
      </c>
      <c r="H5763" s="30">
        <v>12.1877</v>
      </c>
      <c r="I5763" s="30">
        <v>0.76060000000000005</v>
      </c>
      <c r="J5763" s="14">
        <v>59</v>
      </c>
      <c r="K5763" s="14">
        <v>1</v>
      </c>
      <c r="L5763" s="12">
        <v>6.2399999999999997E-2</v>
      </c>
      <c r="M5763" s="7">
        <v>2.5636303900000001</v>
      </c>
      <c r="N5763" s="31">
        <v>2.5</v>
      </c>
      <c r="O5763" s="14">
        <f>IFERROR(VLOOKUP($C5763,'site totals'!$J$2:$K$607,2,FALSE),1)</f>
        <v>31.8444</v>
      </c>
      <c r="P5763" s="32" t="s">
        <v>22</v>
      </c>
      <c r="Q5763" s="12">
        <v>2.48204219E-2</v>
      </c>
      <c r="R5763" s="29">
        <v>0.1</v>
      </c>
      <c r="S5763" s="2">
        <f>IF($A5763="site","",VLOOKUP($P5763,margin_ranges!$A$5:$D$10,4,FALSE)/100)</f>
        <v>0.29749999999999999</v>
      </c>
      <c r="T5763" s="6">
        <f>IF(A5763="placement",$J5763*MIN($Q5763,$S5763),"")</f>
        <v>1.4644048921000001</v>
      </c>
      <c r="U5763" s="6">
        <f>IF($A5763="placement",T5763,SUMIF($C$10:$C$6209,$C5763,$T$10:$T$6209))</f>
        <v>1.4644048921000001</v>
      </c>
      <c r="V5763" s="34">
        <f t="shared" si="272"/>
        <v>8.353286455555553E-2</v>
      </c>
      <c r="W5763" s="24"/>
      <c r="X5763" s="2" t="str">
        <f>IFERROR(MIN(VLOOKUP($W5763,margin_ranges!$A$5:$D$10,4,FALSE),$Q5763*100)/100,"")</f>
        <v/>
      </c>
      <c r="Y5763" s="6">
        <f t="shared" si="270"/>
        <v>1.4644048921000001</v>
      </c>
      <c r="Z5763" s="6">
        <f>IF($A5763="placement",Y5763,SUMIF($C$10:$C$6209,$C5763,$Y$10:$Y$6209))</f>
        <v>1.4644048921000001</v>
      </c>
      <c r="AA5763" s="29">
        <f t="shared" si="271"/>
        <v>8.353286455555553E-2</v>
      </c>
    </row>
    <row r="5764" spans="1:27" x14ac:dyDescent="0.3">
      <c r="A5764" s="16" t="s">
        <v>33</v>
      </c>
      <c r="B5764" s="16" t="s">
        <v>9195</v>
      </c>
      <c r="C5764" s="16" t="s">
        <v>9196</v>
      </c>
      <c r="D5764" s="8" t="s">
        <v>34</v>
      </c>
      <c r="E5764" s="16"/>
      <c r="F5764" s="17">
        <v>2.3706008968609801E-2</v>
      </c>
      <c r="G5764" s="17">
        <v>0</v>
      </c>
      <c r="H5764" s="36">
        <v>23.018599999999999</v>
      </c>
      <c r="I5764" s="36">
        <v>0.86699999999999999</v>
      </c>
      <c r="J5764" s="22">
        <v>68</v>
      </c>
      <c r="K5764" s="22">
        <v>2</v>
      </c>
      <c r="L5764" s="18">
        <v>3.7699999999999997E-2</v>
      </c>
      <c r="M5764" s="19">
        <v>2.6235294100000002</v>
      </c>
      <c r="N5764" s="20">
        <v>2.5613359999999998</v>
      </c>
      <c r="O5764" s="22">
        <f>IFERROR(VLOOKUP($C5764,'site totals'!$J$2:$K$607,2,FALSE),1)</f>
        <v>31.8444</v>
      </c>
      <c r="P5764" s="21"/>
      <c r="Q5764" s="18">
        <v>2.3706009E-2</v>
      </c>
      <c r="R5764" s="17">
        <v>0.1</v>
      </c>
      <c r="S5764" s="18" t="str">
        <f>IF($A5764="site","",VLOOKUP($P5764,margin_ranges!$A$5:$D$10,4,FALSE)/100)</f>
        <v/>
      </c>
      <c r="T5764" s="22" t="str">
        <f>IF(A5764="placement",$J5764*MIN($Q5764,$S5764),"")</f>
        <v/>
      </c>
      <c r="U5764" s="22">
        <f>IF($A5764="placement",T5764,SUMIF($C$10:$C$6209,$C5764,$T$10:$T$6209))</f>
        <v>1.6345080981000002</v>
      </c>
      <c r="V5764" s="37">
        <f t="shared" si="272"/>
        <v>8.4403462449346378E-2</v>
      </c>
      <c r="W5764" s="38"/>
      <c r="X5764" s="18" t="str">
        <f>IFERROR(MIN(VLOOKUP($W5764,margin_ranges!$A$5:$D$10,4,FALSE),$Q5764*100)/100,"")</f>
        <v/>
      </c>
      <c r="Y5764" s="6" t="str">
        <f t="shared" si="270"/>
        <v/>
      </c>
      <c r="Z5764" s="6">
        <f>IF($A5764="placement",Y5764,SUMIF($C$10:$C$6209,$C5764,$Y$10:$Y$6209))</f>
        <v>1.6345080981000002</v>
      </c>
      <c r="AA5764" s="17">
        <f t="shared" si="271"/>
        <v>8.4403462449346378E-2</v>
      </c>
    </row>
    <row r="5765" spans="1:27" hidden="1" x14ac:dyDescent="0.3">
      <c r="A5765" s="8" t="s">
        <v>17</v>
      </c>
      <c r="B5765" s="8" t="s">
        <v>7044</v>
      </c>
      <c r="C5765" s="8" t="s">
        <v>7045</v>
      </c>
      <c r="D5765" s="8" t="s">
        <v>7046</v>
      </c>
      <c r="E5765" s="8" t="s">
        <v>7047</v>
      </c>
      <c r="F5765" s="29">
        <v>0.20329844995740201</v>
      </c>
      <c r="G5765" s="29">
        <v>0</v>
      </c>
      <c r="H5765" s="30">
        <v>3.6684000000000001</v>
      </c>
      <c r="I5765" s="30">
        <v>0.89510000000000001</v>
      </c>
      <c r="J5765" s="14">
        <v>67</v>
      </c>
      <c r="K5765" s="14">
        <v>14</v>
      </c>
      <c r="L5765" s="12">
        <v>0.24399999999999999</v>
      </c>
      <c r="M5765" s="7">
        <v>2.5103503300000001</v>
      </c>
      <c r="N5765" s="31">
        <v>2</v>
      </c>
      <c r="O5765" s="14">
        <f>IFERROR(VLOOKUP($C5765,'site totals'!$J$2:$K$607,2,FALSE),1)</f>
        <v>31.4572</v>
      </c>
      <c r="P5765" s="32" t="s">
        <v>91</v>
      </c>
      <c r="Q5765" s="12">
        <v>0.20329844999999999</v>
      </c>
      <c r="R5765" s="29">
        <v>0.25</v>
      </c>
      <c r="S5765" s="2">
        <f>IF($A5765="site","",VLOOKUP($P5765,margin_ranges!$A$5:$D$10,4,FALSE)/100)</f>
        <v>0.29749999999999999</v>
      </c>
      <c r="T5765" s="6">
        <f>IF(A5765="placement",$J5765*MIN($Q5765,$S5765),"")</f>
        <v>13.62099615</v>
      </c>
      <c r="U5765" s="6">
        <f>IF($A5765="placement",T5765,SUMIF($C$10:$C$6209,$C5765,$T$10:$T$6209))</f>
        <v>13.62099615</v>
      </c>
      <c r="V5765" s="34">
        <f t="shared" si="272"/>
        <v>6.2268733333333381E-2</v>
      </c>
      <c r="W5765" s="24"/>
      <c r="X5765" s="2" t="str">
        <f>IFERROR(MIN(VLOOKUP($W5765,margin_ranges!$A$5:$D$10,4,FALSE),$Q5765*100)/100,"")</f>
        <v/>
      </c>
      <c r="Y5765" s="6">
        <f t="shared" si="270"/>
        <v>13.62099615</v>
      </c>
      <c r="Z5765" s="6">
        <f>IF($A5765="placement",Y5765,SUMIF($C$10:$C$6209,$C5765,$Y$10:$Y$6209))</f>
        <v>13.62099615</v>
      </c>
      <c r="AA5765" s="29">
        <f t="shared" si="271"/>
        <v>6.2268733333333381E-2</v>
      </c>
    </row>
    <row r="5766" spans="1:27" x14ac:dyDescent="0.3">
      <c r="A5766" s="16" t="s">
        <v>33</v>
      </c>
      <c r="B5766" s="16" t="s">
        <v>7044</v>
      </c>
      <c r="C5766" s="16" t="s">
        <v>7045</v>
      </c>
      <c r="D5766" s="8" t="s">
        <v>34</v>
      </c>
      <c r="E5766" s="16"/>
      <c r="F5766" s="17">
        <v>0.20329844995740201</v>
      </c>
      <c r="G5766" s="17">
        <v>0</v>
      </c>
      <c r="H5766" s="36">
        <v>3.6684000000000001</v>
      </c>
      <c r="I5766" s="36">
        <v>0.89510000000000001</v>
      </c>
      <c r="J5766" s="22">
        <v>67</v>
      </c>
      <c r="K5766" s="22">
        <v>14</v>
      </c>
      <c r="L5766" s="18">
        <v>0.24399999999999999</v>
      </c>
      <c r="M5766" s="19">
        <v>2.5103503300000001</v>
      </c>
      <c r="N5766" s="20">
        <v>2</v>
      </c>
      <c r="O5766" s="22">
        <f>IFERROR(VLOOKUP($C5766,'site totals'!$J$2:$K$607,2,FALSE),1)</f>
        <v>31.4572</v>
      </c>
      <c r="P5766" s="21"/>
      <c r="Q5766" s="18">
        <v>0.20329844999999999</v>
      </c>
      <c r="R5766" s="17">
        <v>0.25</v>
      </c>
      <c r="S5766" s="18" t="str">
        <f>IF($A5766="site","",VLOOKUP($P5766,margin_ranges!$A$5:$D$10,4,FALSE)/100)</f>
        <v/>
      </c>
      <c r="T5766" s="22" t="str">
        <f>IF(A5766="placement",$J5766*MIN($Q5766,$S5766),"")</f>
        <v/>
      </c>
      <c r="U5766" s="22">
        <f>IF($A5766="placement",T5766,SUMIF($C$10:$C$6209,$C5766,$T$10:$T$6209))</f>
        <v>13.62099615</v>
      </c>
      <c r="V5766" s="37">
        <f t="shared" si="272"/>
        <v>6.2268733333333381E-2</v>
      </c>
      <c r="W5766" s="38"/>
      <c r="X5766" s="18" t="str">
        <f>IFERROR(MIN(VLOOKUP($W5766,margin_ranges!$A$5:$D$10,4,FALSE),$Q5766*100)/100,"")</f>
        <v/>
      </c>
      <c r="Y5766" s="6" t="str">
        <f t="shared" si="270"/>
        <v/>
      </c>
      <c r="Z5766" s="6">
        <f>IF($A5766="placement",Y5766,SUMIF($C$10:$C$6209,$C5766,$Y$10:$Y$6209))</f>
        <v>13.62099615</v>
      </c>
      <c r="AA5766" s="17">
        <f t="shared" si="271"/>
        <v>6.2268733333333381E-2</v>
      </c>
    </row>
    <row r="5767" spans="1:27" hidden="1" x14ac:dyDescent="0.3">
      <c r="A5767" s="8" t="s">
        <v>17</v>
      </c>
      <c r="B5767" s="8" t="s">
        <v>4115</v>
      </c>
      <c r="C5767" s="8" t="s">
        <v>4116</v>
      </c>
      <c r="D5767" s="8" t="s">
        <v>4117</v>
      </c>
      <c r="E5767" s="8" t="s">
        <v>4118</v>
      </c>
      <c r="F5767" s="29">
        <v>0.25</v>
      </c>
      <c r="G5767" s="29">
        <v>1</v>
      </c>
      <c r="H5767" s="30">
        <v>30.2182</v>
      </c>
      <c r="I5767" s="30">
        <v>1.9514</v>
      </c>
      <c r="J5767" s="14">
        <v>65</v>
      </c>
      <c r="K5767" s="14">
        <v>16</v>
      </c>
      <c r="L5767" s="12">
        <v>6.4600000000000005E-2</v>
      </c>
      <c r="M5767" s="7">
        <v>1.1157833100000001</v>
      </c>
      <c r="N5767" s="31">
        <v>0.7</v>
      </c>
      <c r="O5767" s="14">
        <f>IFERROR(VLOOKUP($C5767,'site totals'!$J$2:$K$607,2,FALSE),1)</f>
        <v>31.1296</v>
      </c>
      <c r="P5767" s="32" t="s">
        <v>91</v>
      </c>
      <c r="Q5767" s="12">
        <v>0.3726380433</v>
      </c>
      <c r="R5767" s="29">
        <v>0.25</v>
      </c>
      <c r="S5767" s="2">
        <f>IF($A5767="site","",VLOOKUP($P5767,margin_ranges!$A$5:$D$10,4,FALSE)/100)</f>
        <v>0.29749999999999999</v>
      </c>
      <c r="T5767" s="6">
        <f>IF(A5767="placement",$J5767*MIN($Q5767,$S5767),"")</f>
        <v>19.337499999999999</v>
      </c>
      <c r="U5767" s="6">
        <f>IF($A5767="placement",T5767,SUMIF($C$10:$C$6209,$C5767,$T$10:$T$6209))</f>
        <v>19.337499999999999</v>
      </c>
      <c r="V5767" s="34">
        <f t="shared" si="272"/>
        <v>-6.3333333333333353E-2</v>
      </c>
      <c r="W5767" s="24"/>
      <c r="X5767" s="2" t="str">
        <f>IFERROR(MIN(VLOOKUP($W5767,margin_ranges!$A$5:$D$10,4,FALSE),$Q5767*100)/100,"")</f>
        <v/>
      </c>
      <c r="Y5767" s="6">
        <f t="shared" si="270"/>
        <v>19.337499999999999</v>
      </c>
      <c r="Z5767" s="6">
        <f>IF($A5767="placement",Y5767,SUMIF($C$10:$C$6209,$C5767,$Y$10:$Y$6209))</f>
        <v>19.337499999999999</v>
      </c>
      <c r="AA5767" s="29">
        <f t="shared" si="271"/>
        <v>-6.3333333333333353E-2</v>
      </c>
    </row>
    <row r="5768" spans="1:27" x14ac:dyDescent="0.3">
      <c r="A5768" s="16" t="s">
        <v>33</v>
      </c>
      <c r="B5768" s="16" t="s">
        <v>4115</v>
      </c>
      <c r="C5768" s="16" t="s">
        <v>4116</v>
      </c>
      <c r="D5768" s="8" t="s">
        <v>34</v>
      </c>
      <c r="E5768" s="16"/>
      <c r="F5768" s="17">
        <v>0.25</v>
      </c>
      <c r="G5768" s="17">
        <v>0.97923519999999997</v>
      </c>
      <c r="H5768" s="36">
        <v>32.782800000000002</v>
      </c>
      <c r="I5768" s="36">
        <v>1.9841</v>
      </c>
      <c r="J5768" s="22">
        <v>67</v>
      </c>
      <c r="K5768" s="22">
        <v>17</v>
      </c>
      <c r="L5768" s="18">
        <v>6.0499999999999998E-2</v>
      </c>
      <c r="M5768" s="19">
        <v>1.12069698</v>
      </c>
      <c r="N5768" s="20">
        <v>0.70493600000000001</v>
      </c>
      <c r="O5768" s="22">
        <f>IFERROR(VLOOKUP($C5768,'site totals'!$J$2:$K$607,2,FALSE),1)</f>
        <v>31.1296</v>
      </c>
      <c r="P5768" s="21"/>
      <c r="Q5768" s="18">
        <v>0.37098429560000001</v>
      </c>
      <c r="R5768" s="17">
        <v>0.25</v>
      </c>
      <c r="S5768" s="18" t="str">
        <f>IF($A5768="site","",VLOOKUP($P5768,margin_ranges!$A$5:$D$10,4,FALSE)/100)</f>
        <v/>
      </c>
      <c r="T5768" s="22" t="str">
        <f>IF(A5768="placement",$J5768*MIN($Q5768,$S5768),"")</f>
        <v/>
      </c>
      <c r="U5768" s="22">
        <f>IF($A5768="placement",T5768,SUMIF($C$10:$C$6209,$C5768,$T$10:$T$6209))</f>
        <v>19.337499999999999</v>
      </c>
      <c r="V5768" s="37">
        <f t="shared" si="272"/>
        <v>-5.149253731343284E-2</v>
      </c>
      <c r="W5768" s="38"/>
      <c r="X5768" s="18" t="str">
        <f>IFERROR(MIN(VLOOKUP($W5768,margin_ranges!$A$5:$D$10,4,FALSE),$Q5768*100)/100,"")</f>
        <v/>
      </c>
      <c r="Y5768" s="6" t="str">
        <f t="shared" si="270"/>
        <v/>
      </c>
      <c r="Z5768" s="6">
        <f>IF($A5768="placement",Y5768,SUMIF($C$10:$C$6209,$C5768,$Y$10:$Y$6209))</f>
        <v>19.337499999999999</v>
      </c>
      <c r="AA5768" s="17">
        <f t="shared" si="271"/>
        <v>-5.149253731343284E-2</v>
      </c>
    </row>
    <row r="5769" spans="1:27" hidden="1" x14ac:dyDescent="0.3">
      <c r="A5769" s="8" t="s">
        <v>17</v>
      </c>
      <c r="B5769" s="8" t="s">
        <v>10459</v>
      </c>
      <c r="C5769" s="8" t="s">
        <v>10460</v>
      </c>
      <c r="D5769" s="8" t="s">
        <v>10463</v>
      </c>
      <c r="E5769" s="8" t="s">
        <v>10464</v>
      </c>
      <c r="F5769" s="29">
        <v>0.3</v>
      </c>
      <c r="G5769" s="29">
        <v>0</v>
      </c>
      <c r="H5769" s="30">
        <v>1.3028</v>
      </c>
      <c r="I5769" s="30">
        <v>0.3871</v>
      </c>
      <c r="J5769" s="14">
        <v>17</v>
      </c>
      <c r="K5769" s="14">
        <v>5</v>
      </c>
      <c r="L5769" s="12">
        <v>0.29720000000000002</v>
      </c>
      <c r="M5769" s="7">
        <v>1.4692435399999999</v>
      </c>
      <c r="N5769" s="31">
        <v>1</v>
      </c>
      <c r="O5769" s="14">
        <f>IFERROR(VLOOKUP($C5769,'site totals'!$J$2:$K$607,2,FALSE),1)</f>
        <v>30.631399999999999</v>
      </c>
      <c r="P5769" s="32" t="s">
        <v>91</v>
      </c>
      <c r="Q5769" s="12">
        <v>0.31937764489999998</v>
      </c>
      <c r="R5769" s="29">
        <v>0.3</v>
      </c>
      <c r="S5769" s="2">
        <f>IF($A5769="site","",VLOOKUP($P5769,margin_ranges!$A$5:$D$10,4,FALSE)/100)</f>
        <v>0.29749999999999999</v>
      </c>
      <c r="T5769" s="6">
        <f>IF(A5769="placement",$J5769*MIN($Q5769,$S5769),"")</f>
        <v>5.0575000000000001</v>
      </c>
      <c r="U5769" s="6">
        <f>IF($A5769="placement",T5769,SUMIF($C$10:$C$6209,$C5769,$T$10:$T$6209))</f>
        <v>5.0575000000000001</v>
      </c>
      <c r="V5769" s="34">
        <f t="shared" si="272"/>
        <v>3.5714285714285587E-3</v>
      </c>
      <c r="W5769" s="24"/>
      <c r="X5769" s="2" t="str">
        <f>IFERROR(MIN(VLOOKUP($W5769,margin_ranges!$A$5:$D$10,4,FALSE),$Q5769*100)/100,"")</f>
        <v/>
      </c>
      <c r="Y5769" s="6">
        <f t="shared" si="270"/>
        <v>5.0575000000000001</v>
      </c>
      <c r="Z5769" s="6">
        <f>IF($A5769="placement",Y5769,SUMIF($C$10:$C$6209,$C5769,$Y$10:$Y$6209))</f>
        <v>5.0575000000000001</v>
      </c>
      <c r="AA5769" s="29">
        <f t="shared" si="271"/>
        <v>3.5714285714285587E-3</v>
      </c>
    </row>
    <row r="5770" spans="1:27" hidden="1" x14ac:dyDescent="0.3">
      <c r="A5770" s="8" t="s">
        <v>17</v>
      </c>
      <c r="B5770" s="8" t="s">
        <v>10459</v>
      </c>
      <c r="C5770" s="8" t="s">
        <v>10460</v>
      </c>
      <c r="D5770" s="8" t="s">
        <v>10461</v>
      </c>
      <c r="E5770" s="8" t="s">
        <v>10462</v>
      </c>
      <c r="F5770" s="29">
        <v>0.29999999999999899</v>
      </c>
      <c r="G5770" s="29">
        <v>0</v>
      </c>
      <c r="H5770" s="30">
        <v>3.6636000000000002</v>
      </c>
      <c r="I5770" s="30">
        <v>1.3201000000000001</v>
      </c>
      <c r="J5770" s="14">
        <v>49</v>
      </c>
      <c r="K5770" s="14">
        <v>15</v>
      </c>
      <c r="L5770" s="12">
        <v>0.36030000000000001</v>
      </c>
      <c r="M5770" s="7">
        <v>1.22656242</v>
      </c>
      <c r="N5770" s="31">
        <v>0.8</v>
      </c>
      <c r="O5770" s="14">
        <f>IFERROR(VLOOKUP($C5770,'site totals'!$J$2:$K$607,2,FALSE),1)</f>
        <v>30.631399999999999</v>
      </c>
      <c r="P5770" s="32" t="s">
        <v>91</v>
      </c>
      <c r="Q5770" s="12">
        <v>0.34777065569999999</v>
      </c>
      <c r="R5770" s="29">
        <v>0.3</v>
      </c>
      <c r="S5770" s="2">
        <f>IF($A5770="site","",VLOOKUP($P5770,margin_ranges!$A$5:$D$10,4,FALSE)/100)</f>
        <v>0.29749999999999999</v>
      </c>
      <c r="T5770" s="6">
        <f>IF(A5770="placement",$J5770*MIN($Q5770,$S5770),"")</f>
        <v>14.577499999999999</v>
      </c>
      <c r="U5770" s="6">
        <f>IF($A5770="placement",T5770,SUMIF($C$10:$C$6209,$C5770,$T$10:$T$6209))</f>
        <v>14.577499999999999</v>
      </c>
      <c r="V5770" s="34">
        <f t="shared" si="272"/>
        <v>3.5714285714285587E-3</v>
      </c>
      <c r="W5770" s="24"/>
      <c r="X5770" s="2" t="str">
        <f>IFERROR(MIN(VLOOKUP($W5770,margin_ranges!$A$5:$D$10,4,FALSE),$Q5770*100)/100,"")</f>
        <v/>
      </c>
      <c r="Y5770" s="6">
        <f t="shared" si="270"/>
        <v>14.577499999999999</v>
      </c>
      <c r="Z5770" s="6">
        <f>IF($A5770="placement",Y5770,SUMIF($C$10:$C$6209,$C5770,$Y$10:$Y$6209))</f>
        <v>14.577499999999999</v>
      </c>
      <c r="AA5770" s="29">
        <f t="shared" si="271"/>
        <v>3.5714285714285587E-3</v>
      </c>
    </row>
    <row r="5771" spans="1:27" x14ac:dyDescent="0.3">
      <c r="A5771" s="16" t="s">
        <v>33</v>
      </c>
      <c r="B5771" s="16" t="s">
        <v>10459</v>
      </c>
      <c r="C5771" s="16" t="s">
        <v>10460</v>
      </c>
      <c r="D5771" s="8" t="s">
        <v>34</v>
      </c>
      <c r="E5771" s="16"/>
      <c r="F5771" s="17">
        <v>0.3</v>
      </c>
      <c r="G5771" s="17">
        <v>0</v>
      </c>
      <c r="H5771" s="36">
        <v>4.9665999999999997</v>
      </c>
      <c r="I5771" s="36">
        <v>1.7072000000000001</v>
      </c>
      <c r="J5771" s="22">
        <v>66</v>
      </c>
      <c r="K5771" s="22">
        <v>20</v>
      </c>
      <c r="L5771" s="18">
        <v>0.34370000000000001</v>
      </c>
      <c r="M5771" s="19">
        <v>1.2815949099999999</v>
      </c>
      <c r="N5771" s="20">
        <v>0.84535400000000005</v>
      </c>
      <c r="O5771" s="22">
        <f>IFERROR(VLOOKUP($C5771,'site totals'!$J$2:$K$607,2,FALSE),1)</f>
        <v>30.631399999999999</v>
      </c>
      <c r="P5771" s="21"/>
      <c r="Q5771" s="18">
        <v>0.34038907940000002</v>
      </c>
      <c r="R5771" s="17">
        <v>0.3</v>
      </c>
      <c r="S5771" s="18" t="str">
        <f>IF($A5771="site","",VLOOKUP($P5771,margin_ranges!$A$5:$D$10,4,FALSE)/100)</f>
        <v/>
      </c>
      <c r="T5771" s="22" t="str">
        <f>IF(A5771="placement",$J5771*MIN($Q5771,$S5771),"")</f>
        <v/>
      </c>
      <c r="U5771" s="22">
        <f>IF($A5771="placement",T5771,SUMIF($C$10:$C$6209,$C5771,$T$10:$T$6209))</f>
        <v>19.634999999999998</v>
      </c>
      <c r="V5771" s="37">
        <f t="shared" si="272"/>
        <v>3.5714285714287808E-3</v>
      </c>
      <c r="W5771" s="38"/>
      <c r="X5771" s="18" t="str">
        <f>IFERROR(MIN(VLOOKUP($W5771,margin_ranges!$A$5:$D$10,4,FALSE),$Q5771*100)/100,"")</f>
        <v/>
      </c>
      <c r="Y5771" s="6" t="str">
        <f t="shared" si="270"/>
        <v/>
      </c>
      <c r="Z5771" s="6">
        <f>IF($A5771="placement",Y5771,SUMIF($C$10:$C$6209,$C5771,$Y$10:$Y$6209))</f>
        <v>19.634999999999998</v>
      </c>
      <c r="AA5771" s="17">
        <f t="shared" si="271"/>
        <v>3.5714285714287808E-3</v>
      </c>
    </row>
    <row r="5772" spans="1:27" hidden="1" x14ac:dyDescent="0.3">
      <c r="A5772" s="8" t="s">
        <v>17</v>
      </c>
      <c r="B5772" s="8" t="s">
        <v>10397</v>
      </c>
      <c r="C5772" s="8" t="s">
        <v>10398</v>
      </c>
      <c r="D5772" s="8" t="s">
        <v>10401</v>
      </c>
      <c r="E5772" s="8" t="s">
        <v>10402</v>
      </c>
      <c r="F5772" s="29">
        <v>0.249999999999999</v>
      </c>
      <c r="G5772" s="29">
        <v>0</v>
      </c>
      <c r="H5772" s="30">
        <v>14.3088</v>
      </c>
      <c r="I5772" s="30">
        <v>1.4932000000000001</v>
      </c>
      <c r="J5772" s="14">
        <v>49</v>
      </c>
      <c r="K5772" s="14">
        <v>12</v>
      </c>
      <c r="L5772" s="12">
        <v>0.10440000000000001</v>
      </c>
      <c r="M5772" s="7">
        <v>1.10169816</v>
      </c>
      <c r="N5772" s="31">
        <v>0.76</v>
      </c>
      <c r="O5772" s="14">
        <f>IFERROR(VLOOKUP($C5772,'site totals'!$J$2:$K$607,2,FALSE),1)</f>
        <v>30.510200000000001</v>
      </c>
      <c r="P5772" s="32" t="s">
        <v>91</v>
      </c>
      <c r="Q5772" s="12">
        <v>0.31015587690000002</v>
      </c>
      <c r="R5772" s="29">
        <v>0.25</v>
      </c>
      <c r="S5772" s="2">
        <f>IF($A5772="site","",VLOOKUP($P5772,margin_ranges!$A$5:$D$10,4,FALSE)/100)</f>
        <v>0.29749999999999999</v>
      </c>
      <c r="T5772" s="6">
        <f>IF(A5772="placement",$J5772*MIN($Q5772,$S5772),"")</f>
        <v>14.577499999999999</v>
      </c>
      <c r="U5772" s="6">
        <f>IF($A5772="placement",T5772,SUMIF($C$10:$C$6209,$C5772,$T$10:$T$6209))</f>
        <v>14.577499999999999</v>
      </c>
      <c r="V5772" s="34">
        <f t="shared" si="272"/>
        <v>-6.3333333333333353E-2</v>
      </c>
      <c r="W5772" s="24"/>
      <c r="X5772" s="2" t="str">
        <f>IFERROR(MIN(VLOOKUP($W5772,margin_ranges!$A$5:$D$10,4,FALSE),$Q5772*100)/100,"")</f>
        <v/>
      </c>
      <c r="Y5772" s="6">
        <f t="shared" si="270"/>
        <v>14.577499999999999</v>
      </c>
      <c r="Z5772" s="6">
        <f>IF($A5772="placement",Y5772,SUMIF($C$10:$C$6209,$C5772,$Y$10:$Y$6209))</f>
        <v>14.577499999999999</v>
      </c>
      <c r="AA5772" s="29">
        <f t="shared" si="271"/>
        <v>-6.3333333333333353E-2</v>
      </c>
    </row>
    <row r="5773" spans="1:27" hidden="1" x14ac:dyDescent="0.3">
      <c r="A5773" s="8" t="s">
        <v>17</v>
      </c>
      <c r="B5773" s="8" t="s">
        <v>10397</v>
      </c>
      <c r="C5773" s="8" t="s">
        <v>10398</v>
      </c>
      <c r="D5773" s="8" t="s">
        <v>10399</v>
      </c>
      <c r="E5773" s="8" t="s">
        <v>10400</v>
      </c>
      <c r="F5773" s="29">
        <v>0.3</v>
      </c>
      <c r="G5773" s="29">
        <v>0</v>
      </c>
      <c r="H5773" s="30">
        <v>6.3244999999999996</v>
      </c>
      <c r="I5773" s="30">
        <v>0.80120000000000002</v>
      </c>
      <c r="J5773" s="14">
        <v>16</v>
      </c>
      <c r="K5773" s="14">
        <v>5</v>
      </c>
      <c r="L5773" s="12">
        <v>0.12670000000000001</v>
      </c>
      <c r="M5773" s="7">
        <v>0.66513328000000005</v>
      </c>
      <c r="N5773" s="31">
        <v>0.4</v>
      </c>
      <c r="O5773" s="14">
        <f>IFERROR(VLOOKUP($C5773,'site totals'!$J$2:$K$607,2,FALSE),1)</f>
        <v>30.510200000000001</v>
      </c>
      <c r="P5773" s="32" t="s">
        <v>91</v>
      </c>
      <c r="Q5773" s="12">
        <v>0.39861677029999998</v>
      </c>
      <c r="R5773" s="29">
        <v>0.3</v>
      </c>
      <c r="S5773" s="2">
        <f>IF($A5773="site","",VLOOKUP($P5773,margin_ranges!$A$5:$D$10,4,FALSE)/100)</f>
        <v>0.29749999999999999</v>
      </c>
      <c r="T5773" s="6">
        <f>IF(A5773="placement",$J5773*MIN($Q5773,$S5773),"")</f>
        <v>4.76</v>
      </c>
      <c r="U5773" s="6">
        <f>IF($A5773="placement",T5773,SUMIF($C$10:$C$6209,$C5773,$T$10:$T$6209))</f>
        <v>4.76</v>
      </c>
      <c r="V5773" s="34">
        <f t="shared" si="272"/>
        <v>3.5714285714285587E-3</v>
      </c>
      <c r="W5773" s="24"/>
      <c r="X5773" s="2" t="str">
        <f>IFERROR(MIN(VLOOKUP($W5773,margin_ranges!$A$5:$D$10,4,FALSE),$Q5773*100)/100,"")</f>
        <v/>
      </c>
      <c r="Y5773" s="6">
        <f t="shared" si="270"/>
        <v>4.76</v>
      </c>
      <c r="Z5773" s="6">
        <f>IF($A5773="placement",Y5773,SUMIF($C$10:$C$6209,$C5773,$Y$10:$Y$6209))</f>
        <v>4.76</v>
      </c>
      <c r="AA5773" s="29">
        <f t="shared" si="271"/>
        <v>3.5714285714285587E-3</v>
      </c>
    </row>
    <row r="5774" spans="1:27" x14ac:dyDescent="0.3">
      <c r="A5774" s="16" t="s">
        <v>33</v>
      </c>
      <c r="B5774" s="16" t="s">
        <v>10397</v>
      </c>
      <c r="C5774" s="16" t="s">
        <v>10398</v>
      </c>
      <c r="D5774" s="33" t="s">
        <v>34</v>
      </c>
      <c r="E5774" s="16"/>
      <c r="F5774" s="17">
        <v>0.262226730732673</v>
      </c>
      <c r="G5774" s="17">
        <v>0</v>
      </c>
      <c r="H5774" s="36">
        <v>20.726900000000001</v>
      </c>
      <c r="I5774" s="36">
        <v>2.2961</v>
      </c>
      <c r="J5774" s="22">
        <v>65</v>
      </c>
      <c r="K5774" s="22">
        <v>17</v>
      </c>
      <c r="L5774" s="18">
        <v>0.1108</v>
      </c>
      <c r="M5774" s="19">
        <v>0.94911341999999999</v>
      </c>
      <c r="N5774" s="20">
        <v>0.63456299999999999</v>
      </c>
      <c r="O5774" s="22">
        <f>IFERROR(VLOOKUP($C5774,'site totals'!$J$2:$K$607,2,FALSE),1)</f>
        <v>30.510200000000001</v>
      </c>
      <c r="P5774" s="21"/>
      <c r="Q5774" s="18">
        <v>0.33141499569999999</v>
      </c>
      <c r="R5774" s="17">
        <v>0.26219999999999999</v>
      </c>
      <c r="S5774" s="18" t="str">
        <f>IF($A5774="site","",VLOOKUP($P5774,margin_ranges!$A$5:$D$10,4,FALSE)/100)</f>
        <v/>
      </c>
      <c r="T5774" s="22" t="str">
        <f>IF(A5774="placement",$J5774*MIN($Q5774,$S5774),"")</f>
        <v/>
      </c>
      <c r="U5774" s="22">
        <f>IF($A5774="placement",T5774,SUMIF($C$10:$C$6209,$C5774,$T$10:$T$6209))</f>
        <v>19.337499999999999</v>
      </c>
      <c r="V5774" s="37">
        <f t="shared" si="272"/>
        <v>-4.7844944429384695E-2</v>
      </c>
      <c r="W5774" s="38"/>
      <c r="X5774" s="18" t="str">
        <f>IFERROR(MIN(VLOOKUP($W5774,margin_ranges!$A$5:$D$10,4,FALSE),$Q5774*100)/100,"")</f>
        <v/>
      </c>
      <c r="Y5774" s="6" t="str">
        <f t="shared" si="270"/>
        <v/>
      </c>
      <c r="Z5774" s="6">
        <f>IF($A5774="placement",Y5774,SUMIF($C$10:$C$6209,$C5774,$Y$10:$Y$6209))</f>
        <v>19.337499999999999</v>
      </c>
      <c r="AA5774" s="17">
        <f t="shared" si="271"/>
        <v>-4.7844944429384695E-2</v>
      </c>
    </row>
    <row r="5775" spans="1:27" hidden="1" x14ac:dyDescent="0.3">
      <c r="A5775" s="8" t="s">
        <v>17</v>
      </c>
      <c r="B5775" s="8" t="s">
        <v>11476</v>
      </c>
      <c r="C5775" s="8" t="s">
        <v>11477</v>
      </c>
      <c r="D5775" s="8" t="s">
        <v>11478</v>
      </c>
      <c r="E5775" s="8" t="s">
        <v>11479</v>
      </c>
      <c r="F5775" s="29">
        <v>0.39</v>
      </c>
      <c r="G5775" s="29">
        <v>0</v>
      </c>
      <c r="H5775" s="30">
        <v>8.9550999999999998</v>
      </c>
      <c r="I5775" s="30">
        <v>3.7614000000000001</v>
      </c>
      <c r="J5775" s="14">
        <v>33</v>
      </c>
      <c r="K5775" s="14">
        <v>12</v>
      </c>
      <c r="L5775" s="12">
        <v>0.42</v>
      </c>
      <c r="M5775" s="7">
        <v>0.28881103000000002</v>
      </c>
      <c r="N5775" s="31">
        <v>0.01</v>
      </c>
      <c r="O5775" s="14">
        <f>IFERROR(VLOOKUP($C5775,'site totals'!$J$2:$K$607,2,FALSE),1)</f>
        <v>30.423999999999999</v>
      </c>
      <c r="P5775" s="32" t="s">
        <v>22</v>
      </c>
      <c r="Q5775" s="12">
        <v>0.96537528360000002</v>
      </c>
      <c r="R5775" s="29">
        <v>0.39</v>
      </c>
      <c r="S5775" s="2">
        <f>IF($A5775="site","",VLOOKUP($P5775,margin_ranges!$A$5:$D$10,4,FALSE)/100)</f>
        <v>0.29749999999999999</v>
      </c>
      <c r="T5775" s="6">
        <f>IF(A5775="placement",$J5775*MIN($Q5775,$S5775),"")</f>
        <v>9.817499999999999</v>
      </c>
      <c r="U5775" s="6">
        <f>IF($A5775="placement",T5775,SUMIF($C$10:$C$6209,$C5775,$T$10:$T$6209))</f>
        <v>9.817499999999999</v>
      </c>
      <c r="V5775" s="34">
        <f t="shared" si="272"/>
        <v>0.15163934426229519</v>
      </c>
      <c r="W5775" s="24"/>
      <c r="X5775" s="2" t="str">
        <f>IFERROR(MIN(VLOOKUP($W5775,margin_ranges!$A$5:$D$10,4,FALSE),$Q5775*100)/100,"")</f>
        <v/>
      </c>
      <c r="Y5775" s="6">
        <f t="shared" si="270"/>
        <v>9.817499999999999</v>
      </c>
      <c r="Z5775" s="6">
        <f>IF($A5775="placement",Y5775,SUMIF($C$10:$C$6209,$C5775,$Y$10:$Y$6209))</f>
        <v>9.817499999999999</v>
      </c>
      <c r="AA5775" s="29">
        <f t="shared" si="271"/>
        <v>0.15163934426229519</v>
      </c>
    </row>
    <row r="5776" spans="1:27" hidden="1" x14ac:dyDescent="0.3">
      <c r="A5776" s="8" t="s">
        <v>17</v>
      </c>
      <c r="B5776" s="8" t="s">
        <v>11476</v>
      </c>
      <c r="C5776" s="8" t="s">
        <v>11477</v>
      </c>
      <c r="D5776" s="8" t="s">
        <v>11480</v>
      </c>
      <c r="E5776" s="8" t="s">
        <v>11481</v>
      </c>
      <c r="F5776" s="29">
        <v>0.39</v>
      </c>
      <c r="G5776" s="29">
        <v>0</v>
      </c>
      <c r="H5776" s="30">
        <v>7.8544999999999998</v>
      </c>
      <c r="I5776" s="30">
        <v>3.5047000000000001</v>
      </c>
      <c r="J5776" s="14">
        <v>33</v>
      </c>
      <c r="K5776" s="14">
        <v>12</v>
      </c>
      <c r="L5776" s="12">
        <v>0.44619999999999999</v>
      </c>
      <c r="M5776" s="7">
        <v>0.31010272</v>
      </c>
      <c r="N5776" s="31">
        <v>0.01</v>
      </c>
      <c r="O5776" s="14">
        <f>IFERROR(VLOOKUP($C5776,'site totals'!$J$2:$K$607,2,FALSE),1)</f>
        <v>30.423999999999999</v>
      </c>
      <c r="P5776" s="32" t="s">
        <v>22</v>
      </c>
      <c r="Q5776" s="12">
        <v>0.96775262070000001</v>
      </c>
      <c r="R5776" s="29">
        <v>0.39</v>
      </c>
      <c r="S5776" s="2">
        <f>IF($A5776="site","",VLOOKUP($P5776,margin_ranges!$A$5:$D$10,4,FALSE)/100)</f>
        <v>0.29749999999999999</v>
      </c>
      <c r="T5776" s="6">
        <f>IF(A5776="placement",$J5776*MIN($Q5776,$S5776),"")</f>
        <v>9.817499999999999</v>
      </c>
      <c r="U5776" s="6">
        <f>IF($A5776="placement",T5776,SUMIF($C$10:$C$6209,$C5776,$T$10:$T$6209))</f>
        <v>9.817499999999999</v>
      </c>
      <c r="V5776" s="34">
        <f t="shared" si="272"/>
        <v>0.15163934426229519</v>
      </c>
      <c r="W5776" s="24"/>
      <c r="X5776" s="2" t="str">
        <f>IFERROR(MIN(VLOOKUP($W5776,margin_ranges!$A$5:$D$10,4,FALSE),$Q5776*100)/100,"")</f>
        <v/>
      </c>
      <c r="Y5776" s="6">
        <f t="shared" si="270"/>
        <v>9.817499999999999</v>
      </c>
      <c r="Z5776" s="6">
        <f>IF($A5776="placement",Y5776,SUMIF($C$10:$C$6209,$C5776,$Y$10:$Y$6209))</f>
        <v>9.817499999999999</v>
      </c>
      <c r="AA5776" s="29">
        <f t="shared" si="271"/>
        <v>0.15163934426229519</v>
      </c>
    </row>
    <row r="5777" spans="1:27" x14ac:dyDescent="0.3">
      <c r="A5777" s="16" t="s">
        <v>33</v>
      </c>
      <c r="B5777" s="16" t="s">
        <v>11476</v>
      </c>
      <c r="C5777" s="16" t="s">
        <v>11477</v>
      </c>
      <c r="D5777" s="8" t="s">
        <v>34</v>
      </c>
      <c r="E5777" s="16"/>
      <c r="F5777" s="17">
        <v>0.39</v>
      </c>
      <c r="G5777" s="17">
        <v>0</v>
      </c>
      <c r="H5777" s="36">
        <v>16.8096</v>
      </c>
      <c r="I5777" s="36">
        <v>7.2660999999999998</v>
      </c>
      <c r="J5777" s="22">
        <v>65</v>
      </c>
      <c r="K5777" s="22">
        <v>23</v>
      </c>
      <c r="L5777" s="18">
        <v>0.43230000000000002</v>
      </c>
      <c r="M5777" s="19">
        <v>0.29908086</v>
      </c>
      <c r="N5777" s="20">
        <v>0.01</v>
      </c>
      <c r="O5777" s="22">
        <f>IFERROR(VLOOKUP($C5777,'site totals'!$J$2:$K$607,2,FALSE),1)</f>
        <v>30.423999999999999</v>
      </c>
      <c r="P5777" s="21"/>
      <c r="Q5777" s="18">
        <v>0.96656422559999999</v>
      </c>
      <c r="R5777" s="17">
        <v>0.39</v>
      </c>
      <c r="S5777" s="18" t="str">
        <f>IF($A5777="site","",VLOOKUP($P5777,margin_ranges!$A$5:$D$10,4,FALSE)/100)</f>
        <v/>
      </c>
      <c r="T5777" s="22" t="str">
        <f>IF(A5777="placement",$J5777*MIN($Q5777,$S5777),"")</f>
        <v/>
      </c>
      <c r="U5777" s="22">
        <f>IF($A5777="placement",T5777,SUMIF($C$10:$C$6209,$C5777,$T$10:$T$6209))</f>
        <v>19.634999999999998</v>
      </c>
      <c r="V5777" s="37">
        <f t="shared" si="272"/>
        <v>0.14413619167717528</v>
      </c>
      <c r="W5777" s="38"/>
      <c r="X5777" s="18" t="str">
        <f>IFERROR(MIN(VLOOKUP($W5777,margin_ranges!$A$5:$D$10,4,FALSE),$Q5777*100)/100,"")</f>
        <v/>
      </c>
      <c r="Y5777" s="6" t="str">
        <f t="shared" si="270"/>
        <v/>
      </c>
      <c r="Z5777" s="6">
        <f>IF($A5777="placement",Y5777,SUMIF($C$10:$C$6209,$C5777,$Y$10:$Y$6209))</f>
        <v>19.634999999999998</v>
      </c>
      <c r="AA5777" s="17">
        <f t="shared" si="271"/>
        <v>0.14413619167717528</v>
      </c>
    </row>
    <row r="5778" spans="1:27" hidden="1" x14ac:dyDescent="0.3">
      <c r="A5778" s="8" t="s">
        <v>17</v>
      </c>
      <c r="B5778" s="8" t="s">
        <v>11299</v>
      </c>
      <c r="C5778" s="8" t="s">
        <v>11300</v>
      </c>
      <c r="D5778" s="8" t="s">
        <v>11301</v>
      </c>
      <c r="E5778" s="8" t="s">
        <v>11302</v>
      </c>
      <c r="F5778" s="29">
        <v>0.34</v>
      </c>
      <c r="G5778" s="29">
        <v>1</v>
      </c>
      <c r="H5778" s="30">
        <v>222.07409999999999</v>
      </c>
      <c r="I5778" s="30">
        <v>3.1032000000000002</v>
      </c>
      <c r="J5778" s="14">
        <v>63</v>
      </c>
      <c r="K5778" s="14">
        <v>19</v>
      </c>
      <c r="L5778" s="12">
        <v>1.4E-2</v>
      </c>
      <c r="M5778" s="7">
        <v>0.67425941</v>
      </c>
      <c r="N5778" s="31">
        <v>0.3</v>
      </c>
      <c r="O5778" s="14">
        <f>IFERROR(VLOOKUP($C5778,'site totals'!$J$2:$K$607,2,FALSE),1)</f>
        <v>29.293199999999999</v>
      </c>
      <c r="P5778" s="32" t="s">
        <v>22</v>
      </c>
      <c r="Q5778" s="12">
        <v>0.55506738769999997</v>
      </c>
      <c r="R5778" s="29">
        <v>0.34</v>
      </c>
      <c r="S5778" s="2">
        <f>IF($A5778="site","",VLOOKUP($P5778,margin_ranges!$A$5:$D$10,4,FALSE)/100)</f>
        <v>0.29749999999999999</v>
      </c>
      <c r="T5778" s="6">
        <f>IF(A5778="placement",$J5778*MIN($Q5778,$S5778),"")</f>
        <v>18.7425</v>
      </c>
      <c r="U5778" s="6">
        <f>IF($A5778="placement",T5778,SUMIF($C$10:$C$6209,$C5778,$T$10:$T$6209))</f>
        <v>18.7425</v>
      </c>
      <c r="V5778" s="34">
        <f t="shared" si="272"/>
        <v>6.4393939393939448E-2</v>
      </c>
      <c r="W5778" s="24"/>
      <c r="X5778" s="2" t="str">
        <f>IFERROR(MIN(VLOOKUP($W5778,margin_ranges!$A$5:$D$10,4,FALSE),$Q5778*100)/100,"")</f>
        <v/>
      </c>
      <c r="Y5778" s="6">
        <f t="shared" si="270"/>
        <v>18.7425</v>
      </c>
      <c r="Z5778" s="6">
        <f>IF($A5778="placement",Y5778,SUMIF($C$10:$C$6209,$C5778,$Y$10:$Y$6209))</f>
        <v>18.7425</v>
      </c>
      <c r="AA5778" s="29">
        <f t="shared" si="271"/>
        <v>6.4393939393939448E-2</v>
      </c>
    </row>
    <row r="5779" spans="1:27" x14ac:dyDescent="0.3">
      <c r="A5779" s="16" t="s">
        <v>33</v>
      </c>
      <c r="B5779" s="16" t="s">
        <v>11299</v>
      </c>
      <c r="C5779" s="16" t="s">
        <v>11300</v>
      </c>
      <c r="D5779" s="8" t="s">
        <v>34</v>
      </c>
      <c r="E5779" s="16"/>
      <c r="F5779" s="17">
        <v>0.34</v>
      </c>
      <c r="G5779" s="17">
        <v>1</v>
      </c>
      <c r="H5779" s="36">
        <v>222.07409999999999</v>
      </c>
      <c r="I5779" s="36">
        <v>3.1032000000000002</v>
      </c>
      <c r="J5779" s="22">
        <v>63</v>
      </c>
      <c r="K5779" s="22">
        <v>19</v>
      </c>
      <c r="L5779" s="18">
        <v>1.4E-2</v>
      </c>
      <c r="M5779" s="19">
        <v>0.67425941</v>
      </c>
      <c r="N5779" s="20">
        <v>0.3</v>
      </c>
      <c r="O5779" s="22">
        <f>IFERROR(VLOOKUP($C5779,'site totals'!$J$2:$K$607,2,FALSE),1)</f>
        <v>29.293199999999999</v>
      </c>
      <c r="P5779" s="21"/>
      <c r="Q5779" s="18">
        <v>0.55506738769999997</v>
      </c>
      <c r="R5779" s="17">
        <v>0.34</v>
      </c>
      <c r="S5779" s="18" t="str">
        <f>IF($A5779="site","",VLOOKUP($P5779,margin_ranges!$A$5:$D$10,4,FALSE)/100)</f>
        <v/>
      </c>
      <c r="T5779" s="22" t="str">
        <f>IF(A5779="placement",$J5779*MIN($Q5779,$S5779),"")</f>
        <v/>
      </c>
      <c r="U5779" s="22">
        <f>IF($A5779="placement",T5779,SUMIF($C$10:$C$6209,$C5779,$T$10:$T$6209))</f>
        <v>18.7425</v>
      </c>
      <c r="V5779" s="37">
        <f t="shared" si="272"/>
        <v>6.4393939393939448E-2</v>
      </c>
      <c r="W5779" s="38"/>
      <c r="X5779" s="18" t="str">
        <f>IFERROR(MIN(VLOOKUP($W5779,margin_ranges!$A$5:$D$10,4,FALSE),$Q5779*100)/100,"")</f>
        <v/>
      </c>
      <c r="Y5779" s="6" t="str">
        <f t="shared" si="270"/>
        <v/>
      </c>
      <c r="Z5779" s="6">
        <f>IF($A5779="placement",Y5779,SUMIF($C$10:$C$6209,$C5779,$Y$10:$Y$6209))</f>
        <v>18.7425</v>
      </c>
      <c r="AA5779" s="17">
        <f t="shared" si="271"/>
        <v>6.4393939393939448E-2</v>
      </c>
    </row>
    <row r="5780" spans="1:27" hidden="1" x14ac:dyDescent="0.3">
      <c r="A5780" s="8" t="s">
        <v>17</v>
      </c>
      <c r="B5780" s="8" t="s">
        <v>11711</v>
      </c>
      <c r="C5780" s="8" t="s">
        <v>11712</v>
      </c>
      <c r="D5780" s="8" t="s">
        <v>11717</v>
      </c>
      <c r="E5780" s="8" t="s">
        <v>11718</v>
      </c>
      <c r="F5780" s="29">
        <v>0.28999999999999998</v>
      </c>
      <c r="G5780" s="29">
        <v>0</v>
      </c>
      <c r="H5780" s="30">
        <v>2.8336999999999999</v>
      </c>
      <c r="I5780" s="30">
        <v>0.96860000000000002</v>
      </c>
      <c r="J5780" s="14">
        <v>27</v>
      </c>
      <c r="K5780" s="14">
        <v>7</v>
      </c>
      <c r="L5780" s="12">
        <v>0.34179999999999999</v>
      </c>
      <c r="M5780" s="7">
        <v>0.92882005999999995</v>
      </c>
      <c r="N5780" s="31">
        <v>0.3</v>
      </c>
      <c r="O5780" s="14">
        <f>IFERROR(VLOOKUP($C5780,'site totals'!$J$2:$K$607,2,FALSE),1)</f>
        <v>29.129300000000001</v>
      </c>
      <c r="P5780" s="32" t="s">
        <v>22</v>
      </c>
      <c r="Q5780" s="12">
        <v>0.67700955949999997</v>
      </c>
      <c r="R5780" s="29">
        <v>0.28999999999999998</v>
      </c>
      <c r="S5780" s="2">
        <f>IF($A5780="site","",VLOOKUP($P5780,margin_ranges!$A$5:$D$10,4,FALSE)/100)</f>
        <v>0.29749999999999999</v>
      </c>
      <c r="T5780" s="6">
        <f>IF(A5780="placement",$J5780*MIN($Q5780,$S5780),"")</f>
        <v>8.0324999999999989</v>
      </c>
      <c r="U5780" s="6">
        <f>IF($A5780="placement",T5780,SUMIF($C$10:$C$6209,$C5780,$T$10:$T$6209))</f>
        <v>8.0324999999999989</v>
      </c>
      <c r="V5780" s="34">
        <f t="shared" si="272"/>
        <v>-1.0563380281690016E-2</v>
      </c>
      <c r="W5780" s="24"/>
      <c r="X5780" s="2" t="str">
        <f>IFERROR(MIN(VLOOKUP($W5780,margin_ranges!$A$5:$D$10,4,FALSE),$Q5780*100)/100,"")</f>
        <v/>
      </c>
      <c r="Y5780" s="6">
        <f t="shared" si="270"/>
        <v>8.0324999999999989</v>
      </c>
      <c r="Z5780" s="6">
        <f>IF($A5780="placement",Y5780,SUMIF($C$10:$C$6209,$C5780,$Y$10:$Y$6209))</f>
        <v>8.0324999999999989</v>
      </c>
      <c r="AA5780" s="29">
        <f t="shared" si="271"/>
        <v>-1.0563380281690016E-2</v>
      </c>
    </row>
    <row r="5781" spans="1:27" hidden="1" x14ac:dyDescent="0.3">
      <c r="A5781" s="8" t="s">
        <v>17</v>
      </c>
      <c r="B5781" s="8" t="s">
        <v>11711</v>
      </c>
      <c r="C5781" s="8" t="s">
        <v>11712</v>
      </c>
      <c r="D5781" s="8" t="s">
        <v>11715</v>
      </c>
      <c r="E5781" s="8" t="s">
        <v>11716</v>
      </c>
      <c r="F5781" s="29">
        <v>0.333913449117267</v>
      </c>
      <c r="G5781" s="29">
        <v>0</v>
      </c>
      <c r="H5781" s="30">
        <v>4.6563999999999997</v>
      </c>
      <c r="I5781" s="30">
        <v>0.48209999999999997</v>
      </c>
      <c r="J5781" s="14">
        <v>12</v>
      </c>
      <c r="K5781" s="14">
        <v>4</v>
      </c>
      <c r="L5781" s="12">
        <v>0.10349999999999999</v>
      </c>
      <c r="M5781" s="7">
        <v>0.82571852000000001</v>
      </c>
      <c r="N5781" s="31">
        <v>0.55000000000000004</v>
      </c>
      <c r="O5781" s="14">
        <f>IFERROR(VLOOKUP($C5781,'site totals'!$J$2:$K$607,2,FALSE),1)</f>
        <v>29.129300000000001</v>
      </c>
      <c r="P5781" s="32" t="s">
        <v>22</v>
      </c>
      <c r="Q5781" s="12">
        <v>0.33391344909999998</v>
      </c>
      <c r="R5781" s="29">
        <v>0.37</v>
      </c>
      <c r="S5781" s="2">
        <f>IF($A5781="site","",VLOOKUP($P5781,margin_ranges!$A$5:$D$10,4,FALSE)/100)</f>
        <v>0.29749999999999999</v>
      </c>
      <c r="T5781" s="6">
        <f>IF(A5781="placement",$J5781*MIN($Q5781,$S5781),"")</f>
        <v>3.57</v>
      </c>
      <c r="U5781" s="6">
        <f>IF($A5781="placement",T5781,SUMIF($C$10:$C$6209,$C5781,$T$10:$T$6209))</f>
        <v>3.57</v>
      </c>
      <c r="V5781" s="34">
        <f t="shared" si="272"/>
        <v>0.11507936507936489</v>
      </c>
      <c r="W5781" s="24"/>
      <c r="X5781" s="2" t="str">
        <f>IFERROR(MIN(VLOOKUP($W5781,margin_ranges!$A$5:$D$10,4,FALSE),$Q5781*100)/100,"")</f>
        <v/>
      </c>
      <c r="Y5781" s="6">
        <f t="shared" si="270"/>
        <v>3.57</v>
      </c>
      <c r="Z5781" s="6">
        <f>IF($A5781="placement",Y5781,SUMIF($C$10:$C$6209,$C5781,$Y$10:$Y$6209))</f>
        <v>3.57</v>
      </c>
      <c r="AA5781" s="29">
        <f t="shared" si="271"/>
        <v>0.11507936507936489</v>
      </c>
    </row>
    <row r="5782" spans="1:27" hidden="1" x14ac:dyDescent="0.3">
      <c r="A5782" s="8" t="s">
        <v>17</v>
      </c>
      <c r="B5782" s="8" t="s">
        <v>11711</v>
      </c>
      <c r="C5782" s="8" t="s">
        <v>11712</v>
      </c>
      <c r="D5782" s="8" t="s">
        <v>11713</v>
      </c>
      <c r="E5782" s="8" t="s">
        <v>11714</v>
      </c>
      <c r="F5782" s="29">
        <v>0.39</v>
      </c>
      <c r="G5782" s="29">
        <v>0</v>
      </c>
      <c r="H5782" s="30">
        <v>15.5244</v>
      </c>
      <c r="I5782" s="30">
        <v>1.2744</v>
      </c>
      <c r="J5782" s="14">
        <v>18</v>
      </c>
      <c r="K5782" s="14">
        <v>7</v>
      </c>
      <c r="L5782" s="12">
        <v>8.2100000000000006E-2</v>
      </c>
      <c r="M5782" s="7">
        <v>0.47904265000000001</v>
      </c>
      <c r="N5782" s="31">
        <v>0.25</v>
      </c>
      <c r="O5782" s="14">
        <f>IFERROR(VLOOKUP($C5782,'site totals'!$J$2:$K$607,2,FALSE),1)</f>
        <v>29.129300000000001</v>
      </c>
      <c r="P5782" s="32" t="s">
        <v>22</v>
      </c>
      <c r="Q5782" s="12">
        <v>0.47812580440000002</v>
      </c>
      <c r="R5782" s="29">
        <v>0.39</v>
      </c>
      <c r="S5782" s="2">
        <f>IF($A5782="site","",VLOOKUP($P5782,margin_ranges!$A$5:$D$10,4,FALSE)/100)</f>
        <v>0.29749999999999999</v>
      </c>
      <c r="T5782" s="6">
        <f>IF(A5782="placement",$J5782*MIN($Q5782,$S5782),"")</f>
        <v>5.3549999999999995</v>
      </c>
      <c r="U5782" s="6">
        <f>IF($A5782="placement",T5782,SUMIF($C$10:$C$6209,$C5782,$T$10:$T$6209))</f>
        <v>5.3549999999999995</v>
      </c>
      <c r="V5782" s="34">
        <f t="shared" si="272"/>
        <v>0.15163934426229497</v>
      </c>
      <c r="W5782" s="24"/>
      <c r="X5782" s="2" t="str">
        <f>IFERROR(MIN(VLOOKUP($W5782,margin_ranges!$A$5:$D$10,4,FALSE),$Q5782*100)/100,"")</f>
        <v/>
      </c>
      <c r="Y5782" s="6">
        <f t="shared" si="270"/>
        <v>5.3549999999999995</v>
      </c>
      <c r="Z5782" s="6">
        <f>IF($A5782="placement",Y5782,SUMIF($C$10:$C$6209,$C5782,$Y$10:$Y$6209))</f>
        <v>5.3549999999999995</v>
      </c>
      <c r="AA5782" s="29">
        <f t="shared" si="271"/>
        <v>0.15163934426229497</v>
      </c>
    </row>
    <row r="5783" spans="1:27" x14ac:dyDescent="0.3">
      <c r="A5783" s="16" t="s">
        <v>33</v>
      </c>
      <c r="B5783" s="16" t="s">
        <v>11711</v>
      </c>
      <c r="C5783" s="16" t="s">
        <v>11712</v>
      </c>
      <c r="D5783" s="8" t="s">
        <v>34</v>
      </c>
      <c r="E5783" s="16"/>
      <c r="F5783" s="17">
        <v>0.33347189942772398</v>
      </c>
      <c r="G5783" s="17">
        <v>0</v>
      </c>
      <c r="H5783" s="36">
        <v>29.674800000000001</v>
      </c>
      <c r="I5783" s="36">
        <v>3.4184999999999999</v>
      </c>
      <c r="J5783" s="22">
        <v>62</v>
      </c>
      <c r="K5783" s="22">
        <v>19</v>
      </c>
      <c r="L5783" s="18">
        <v>0.1152</v>
      </c>
      <c r="M5783" s="19">
        <v>0.60864832000000002</v>
      </c>
      <c r="N5783" s="20">
        <v>0.27605200000000002</v>
      </c>
      <c r="O5783" s="22">
        <f>IFERROR(VLOOKUP($C5783,'site totals'!$J$2:$K$607,2,FALSE),1)</f>
        <v>29.129300000000001</v>
      </c>
      <c r="P5783" s="21"/>
      <c r="Q5783" s="18">
        <v>0.54645073280000001</v>
      </c>
      <c r="R5783" s="17">
        <v>0.33350000000000002</v>
      </c>
      <c r="S5783" s="18" t="str">
        <f>IF($A5783="site","",VLOOKUP($P5783,margin_ranges!$A$5:$D$10,4,FALSE)/100)</f>
        <v/>
      </c>
      <c r="T5783" s="22" t="str">
        <f>IF(A5783="placement",$J5783*MIN($Q5783,$S5783),"")</f>
        <v/>
      </c>
      <c r="U5783" s="22">
        <f>IF($A5783="placement",T5783,SUMIF($C$10:$C$6209,$C5783,$T$10:$T$6209))</f>
        <v>16.9575</v>
      </c>
      <c r="V5783" s="37">
        <f t="shared" si="272"/>
        <v>9.0010405827263273E-2</v>
      </c>
      <c r="W5783" s="38"/>
      <c r="X5783" s="18" t="str">
        <f>IFERROR(MIN(VLOOKUP($W5783,margin_ranges!$A$5:$D$10,4,FALSE),$Q5783*100)/100,"")</f>
        <v/>
      </c>
      <c r="Y5783" s="6" t="str">
        <f t="shared" si="270"/>
        <v/>
      </c>
      <c r="Z5783" s="6">
        <f>IF($A5783="placement",Y5783,SUMIF($C$10:$C$6209,$C5783,$Y$10:$Y$6209))</f>
        <v>16.9575</v>
      </c>
      <c r="AA5783" s="17">
        <f t="shared" si="271"/>
        <v>9.0010405827263273E-2</v>
      </c>
    </row>
    <row r="5784" spans="1:27" hidden="1" x14ac:dyDescent="0.3">
      <c r="A5784" s="8" t="s">
        <v>17</v>
      </c>
      <c r="B5784" s="8" t="s">
        <v>1515</v>
      </c>
      <c r="C5784" s="8" t="s">
        <v>1516</v>
      </c>
      <c r="D5784" s="8" t="s">
        <v>1519</v>
      </c>
      <c r="E5784" s="8" t="s">
        <v>1520</v>
      </c>
      <c r="F5784" s="29">
        <v>0.28999999999999998</v>
      </c>
      <c r="G5784" s="29">
        <v>0</v>
      </c>
      <c r="H5784" s="30">
        <v>23.009499999999999</v>
      </c>
      <c r="I5784" s="30">
        <v>0.64639999999999997</v>
      </c>
      <c r="J5784" s="14">
        <v>17</v>
      </c>
      <c r="K5784" s="14">
        <v>4</v>
      </c>
      <c r="L5784" s="12">
        <v>2.81E-2</v>
      </c>
      <c r="M5784" s="7">
        <v>0.88504806999999996</v>
      </c>
      <c r="N5784" s="31">
        <v>0.5</v>
      </c>
      <c r="O5784" s="14">
        <f>IFERROR(VLOOKUP($C5784,'site totals'!$J$2:$K$607,2,FALSE),1)</f>
        <v>28.7028</v>
      </c>
      <c r="P5784" s="32" t="s">
        <v>22</v>
      </c>
      <c r="Q5784" s="12">
        <v>0.4350589352</v>
      </c>
      <c r="R5784" s="29">
        <v>0.28999999999999998</v>
      </c>
      <c r="S5784" s="2">
        <f>IF($A5784="site","",VLOOKUP($P5784,margin_ranges!$A$5:$D$10,4,FALSE)/100)</f>
        <v>0.29749999999999999</v>
      </c>
      <c r="T5784" s="6">
        <f>IF(A5784="placement",$J5784*MIN($Q5784,$S5784),"")</f>
        <v>5.0575000000000001</v>
      </c>
      <c r="U5784" s="6">
        <f>IF($A5784="placement",T5784,SUMIF($C$10:$C$6209,$C5784,$T$10:$T$6209))</f>
        <v>5.0575000000000001</v>
      </c>
      <c r="V5784" s="34">
        <f t="shared" si="272"/>
        <v>-1.0563380281690238E-2</v>
      </c>
      <c r="W5784" s="24"/>
      <c r="X5784" s="2" t="str">
        <f>IFERROR(MIN(VLOOKUP($W5784,margin_ranges!$A$5:$D$10,4,FALSE),$Q5784*100)/100,"")</f>
        <v/>
      </c>
      <c r="Y5784" s="6">
        <f t="shared" si="270"/>
        <v>5.0575000000000001</v>
      </c>
      <c r="Z5784" s="6">
        <f>IF($A5784="placement",Y5784,SUMIF($C$10:$C$6209,$C5784,$Y$10:$Y$6209))</f>
        <v>5.0575000000000001</v>
      </c>
      <c r="AA5784" s="29">
        <f t="shared" si="271"/>
        <v>-1.0563380281690238E-2</v>
      </c>
    </row>
    <row r="5785" spans="1:27" hidden="1" x14ac:dyDescent="0.3">
      <c r="A5785" s="8" t="s">
        <v>17</v>
      </c>
      <c r="B5785" s="8" t="s">
        <v>1515</v>
      </c>
      <c r="C5785" s="8" t="s">
        <v>1516</v>
      </c>
      <c r="D5785" s="33" t="s">
        <v>1517</v>
      </c>
      <c r="E5785" s="8" t="s">
        <v>1518</v>
      </c>
      <c r="F5785" s="29">
        <v>0.28999999999999998</v>
      </c>
      <c r="G5785" s="29">
        <v>0</v>
      </c>
      <c r="H5785" s="30">
        <v>19.160399999999999</v>
      </c>
      <c r="I5785" s="30">
        <v>0.96850000000000003</v>
      </c>
      <c r="J5785" s="14">
        <v>13</v>
      </c>
      <c r="K5785" s="14">
        <v>3</v>
      </c>
      <c r="L5785" s="12">
        <v>5.0500000000000003E-2</v>
      </c>
      <c r="M5785" s="7">
        <v>0.46239397999999998</v>
      </c>
      <c r="N5785" s="31">
        <v>0.1</v>
      </c>
      <c r="O5785" s="14">
        <f>IFERROR(VLOOKUP($C5785,'site totals'!$J$2:$K$607,2,FALSE),1)</f>
        <v>28.7028</v>
      </c>
      <c r="P5785" s="32" t="s">
        <v>22</v>
      </c>
      <c r="Q5785" s="12">
        <v>0.78373420949999995</v>
      </c>
      <c r="R5785" s="29">
        <v>0.28999999999999998</v>
      </c>
      <c r="S5785" s="2">
        <f>IF($A5785="site","",VLOOKUP($P5785,margin_ranges!$A$5:$D$10,4,FALSE)/100)</f>
        <v>0.29749999999999999</v>
      </c>
      <c r="T5785" s="6">
        <f>IF(A5785="placement",$J5785*MIN($Q5785,$S5785),"")</f>
        <v>3.8674999999999997</v>
      </c>
      <c r="U5785" s="6">
        <f>IF($A5785="placement",T5785,SUMIF($C$10:$C$6209,$C5785,$T$10:$T$6209))</f>
        <v>3.8674999999999997</v>
      </c>
      <c r="V5785" s="34">
        <f t="shared" si="272"/>
        <v>-1.0563380281690127E-2</v>
      </c>
      <c r="W5785" s="24"/>
      <c r="X5785" s="2" t="str">
        <f>IFERROR(MIN(VLOOKUP($W5785,margin_ranges!$A$5:$D$10,4,FALSE),$Q5785*100)/100,"")</f>
        <v/>
      </c>
      <c r="Y5785" s="6">
        <f t="shared" si="270"/>
        <v>3.8674999999999997</v>
      </c>
      <c r="Z5785" s="6">
        <f>IF($A5785="placement",Y5785,SUMIF($C$10:$C$6209,$C5785,$Y$10:$Y$6209))</f>
        <v>3.8674999999999997</v>
      </c>
      <c r="AA5785" s="29">
        <f t="shared" si="271"/>
        <v>-1.0563380281690127E-2</v>
      </c>
    </row>
    <row r="5786" spans="1:27" hidden="1" x14ac:dyDescent="0.3">
      <c r="A5786" s="8" t="s">
        <v>17</v>
      </c>
      <c r="B5786" s="8" t="s">
        <v>1515</v>
      </c>
      <c r="C5786" s="8" t="s">
        <v>1516</v>
      </c>
      <c r="D5786" s="8" t="s">
        <v>1521</v>
      </c>
      <c r="E5786" s="8" t="s">
        <v>1522</v>
      </c>
      <c r="F5786" s="29">
        <v>0.28999999999999998</v>
      </c>
      <c r="G5786" s="29">
        <v>0</v>
      </c>
      <c r="H5786" s="30">
        <v>22.906400000000001</v>
      </c>
      <c r="I5786" s="30">
        <v>1.0168999999999999</v>
      </c>
      <c r="J5786" s="14">
        <v>16</v>
      </c>
      <c r="K5786" s="14">
        <v>4</v>
      </c>
      <c r="L5786" s="12">
        <v>4.4400000000000002E-2</v>
      </c>
      <c r="M5786" s="7">
        <v>0.51100652999999996</v>
      </c>
      <c r="N5786" s="31">
        <v>0.1</v>
      </c>
      <c r="O5786" s="14">
        <f>IFERROR(VLOOKUP($C5786,'site totals'!$J$2:$K$607,2,FALSE),1)</f>
        <v>28.7028</v>
      </c>
      <c r="P5786" s="32" t="s">
        <v>22</v>
      </c>
      <c r="Q5786" s="12">
        <v>0.80430778540000003</v>
      </c>
      <c r="R5786" s="29">
        <v>0.28999999999999998</v>
      </c>
      <c r="S5786" s="2">
        <f>IF($A5786="site","",VLOOKUP($P5786,margin_ranges!$A$5:$D$10,4,FALSE)/100)</f>
        <v>0.29749999999999999</v>
      </c>
      <c r="T5786" s="6">
        <f>IF(A5786="placement",$J5786*MIN($Q5786,$S5786),"")</f>
        <v>4.76</v>
      </c>
      <c r="U5786" s="6">
        <f>IF($A5786="placement",T5786,SUMIF($C$10:$C$6209,$C5786,$T$10:$T$6209))</f>
        <v>4.76</v>
      </c>
      <c r="V5786" s="34">
        <f t="shared" si="272"/>
        <v>-1.0563380281690127E-2</v>
      </c>
      <c r="W5786" s="24"/>
      <c r="X5786" s="2" t="str">
        <f>IFERROR(MIN(VLOOKUP($W5786,margin_ranges!$A$5:$D$10,4,FALSE),$Q5786*100)/100,"")</f>
        <v/>
      </c>
      <c r="Y5786" s="6">
        <f t="shared" si="270"/>
        <v>4.76</v>
      </c>
      <c r="Z5786" s="6">
        <f>IF($A5786="placement",Y5786,SUMIF($C$10:$C$6209,$C5786,$Y$10:$Y$6209))</f>
        <v>4.76</v>
      </c>
      <c r="AA5786" s="29">
        <f t="shared" si="271"/>
        <v>-1.0563380281690127E-2</v>
      </c>
    </row>
    <row r="5787" spans="1:27" hidden="1" x14ac:dyDescent="0.3">
      <c r="A5787" s="8" t="s">
        <v>17</v>
      </c>
      <c r="B5787" s="8" t="s">
        <v>1515</v>
      </c>
      <c r="C5787" s="8" t="s">
        <v>1516</v>
      </c>
      <c r="D5787" s="8" t="s">
        <v>1523</v>
      </c>
      <c r="E5787" s="8" t="s">
        <v>1524</v>
      </c>
      <c r="F5787" s="29">
        <v>0.28999999999999998</v>
      </c>
      <c r="G5787" s="29">
        <v>0</v>
      </c>
      <c r="H5787" s="30">
        <v>24.347300000000001</v>
      </c>
      <c r="I5787" s="30">
        <v>0.52090000000000003</v>
      </c>
      <c r="J5787" s="14">
        <v>15</v>
      </c>
      <c r="K5787" s="14">
        <v>4</v>
      </c>
      <c r="L5787" s="12">
        <v>2.1399999999999999E-2</v>
      </c>
      <c r="M5787" s="7">
        <v>0.98028245999999997</v>
      </c>
      <c r="N5787" s="31">
        <v>0.5</v>
      </c>
      <c r="O5787" s="14">
        <f>IFERROR(VLOOKUP($C5787,'site totals'!$J$2:$K$607,2,FALSE),1)</f>
        <v>28.7028</v>
      </c>
      <c r="P5787" s="32" t="s">
        <v>22</v>
      </c>
      <c r="Q5787" s="12">
        <v>0.4899429307</v>
      </c>
      <c r="R5787" s="29">
        <v>0.28999999999999998</v>
      </c>
      <c r="S5787" s="2">
        <f>IF($A5787="site","",VLOOKUP($P5787,margin_ranges!$A$5:$D$10,4,FALSE)/100)</f>
        <v>0.29749999999999999</v>
      </c>
      <c r="T5787" s="6">
        <f>IF(A5787="placement",$J5787*MIN($Q5787,$S5787),"")</f>
        <v>4.4624999999999995</v>
      </c>
      <c r="U5787" s="6">
        <f>IF($A5787="placement",T5787,SUMIF($C$10:$C$6209,$C5787,$T$10:$T$6209))</f>
        <v>4.4624999999999995</v>
      </c>
      <c r="V5787" s="34">
        <f t="shared" si="272"/>
        <v>-1.0563380281689905E-2</v>
      </c>
      <c r="W5787" s="24"/>
      <c r="X5787" s="2" t="str">
        <f>IFERROR(MIN(VLOOKUP($W5787,margin_ranges!$A$5:$D$10,4,FALSE),$Q5787*100)/100,"")</f>
        <v/>
      </c>
      <c r="Y5787" s="6">
        <f t="shared" si="270"/>
        <v>4.4624999999999995</v>
      </c>
      <c r="Z5787" s="6">
        <f>IF($A5787="placement",Y5787,SUMIF($C$10:$C$6209,$C5787,$Y$10:$Y$6209))</f>
        <v>4.4624999999999995</v>
      </c>
      <c r="AA5787" s="29">
        <f t="shared" si="271"/>
        <v>-1.0563380281689905E-2</v>
      </c>
    </row>
    <row r="5788" spans="1:27" x14ac:dyDescent="0.3">
      <c r="A5788" s="16" t="s">
        <v>33</v>
      </c>
      <c r="B5788" s="16" t="s">
        <v>1515</v>
      </c>
      <c r="C5788" s="16" t="s">
        <v>1516</v>
      </c>
      <c r="D5788" s="8" t="s">
        <v>34</v>
      </c>
      <c r="E5788" s="16"/>
      <c r="F5788" s="17">
        <v>0.28999999999999998</v>
      </c>
      <c r="G5788" s="17">
        <v>0</v>
      </c>
      <c r="H5788" s="36">
        <v>89.423599999999993</v>
      </c>
      <c r="I5788" s="36">
        <v>3.1526999999999998</v>
      </c>
      <c r="J5788" s="22">
        <v>62</v>
      </c>
      <c r="K5788" s="22">
        <v>15</v>
      </c>
      <c r="L5788" s="18">
        <v>3.5299999999999998E-2</v>
      </c>
      <c r="M5788" s="19">
        <v>0.65029680000000001</v>
      </c>
      <c r="N5788" s="20">
        <v>0.24809899999999999</v>
      </c>
      <c r="O5788" s="22">
        <f>IFERROR(VLOOKUP($C5788,'site totals'!$J$2:$K$607,2,FALSE),1)</f>
        <v>28.7028</v>
      </c>
      <c r="P5788" s="21"/>
      <c r="Q5788" s="18">
        <v>0.61848343500000003</v>
      </c>
      <c r="R5788" s="17">
        <v>0.28999999999999998</v>
      </c>
      <c r="S5788" s="18" t="str">
        <f>IF($A5788="site","",VLOOKUP($P5788,margin_ranges!$A$5:$D$10,4,FALSE)/100)</f>
        <v/>
      </c>
      <c r="T5788" s="22" t="str">
        <f>IF(A5788="placement",$J5788*MIN($Q5788,$S5788),"")</f>
        <v/>
      </c>
      <c r="U5788" s="22">
        <f>IF($A5788="placement",T5788,SUMIF($C$10:$C$6209,$C5788,$T$10:$T$6209))</f>
        <v>18.147500000000001</v>
      </c>
      <c r="V5788" s="37">
        <f t="shared" si="272"/>
        <v>-3.8050885960926317E-3</v>
      </c>
      <c r="W5788" s="38"/>
      <c r="X5788" s="18" t="str">
        <f>IFERROR(MIN(VLOOKUP($W5788,margin_ranges!$A$5:$D$10,4,FALSE),$Q5788*100)/100,"")</f>
        <v/>
      </c>
      <c r="Y5788" s="6" t="str">
        <f t="shared" si="270"/>
        <v/>
      </c>
      <c r="Z5788" s="6">
        <f>IF($A5788="placement",Y5788,SUMIF($C$10:$C$6209,$C5788,$Y$10:$Y$6209))</f>
        <v>18.147500000000001</v>
      </c>
      <c r="AA5788" s="17">
        <f t="shared" si="271"/>
        <v>-3.8050885960926317E-3</v>
      </c>
    </row>
    <row r="5789" spans="1:27" hidden="1" x14ac:dyDescent="0.3">
      <c r="A5789" s="8" t="s">
        <v>17</v>
      </c>
      <c r="B5789" s="8" t="s">
        <v>11889</v>
      </c>
      <c r="C5789" s="8" t="s">
        <v>11890</v>
      </c>
      <c r="D5789" s="8" t="s">
        <v>11893</v>
      </c>
      <c r="E5789" s="8" t="s">
        <v>11894</v>
      </c>
      <c r="F5789" s="29">
        <v>0.25</v>
      </c>
      <c r="G5789" s="29">
        <v>0</v>
      </c>
      <c r="H5789" s="30">
        <v>3.6021999999999998</v>
      </c>
      <c r="I5789" s="30">
        <v>0.36309999999999998</v>
      </c>
      <c r="J5789" s="14">
        <v>17</v>
      </c>
      <c r="K5789" s="14">
        <v>4</v>
      </c>
      <c r="L5789" s="12">
        <v>0.1008</v>
      </c>
      <c r="M5789" s="7">
        <v>1.51807987</v>
      </c>
      <c r="N5789" s="31">
        <v>1</v>
      </c>
      <c r="O5789" s="14">
        <f>IFERROR(VLOOKUP($C5789,'site totals'!$J$2:$K$607,2,FALSE),1)</f>
        <v>28.496400000000001</v>
      </c>
      <c r="P5789" s="32" t="s">
        <v>22</v>
      </c>
      <c r="Q5789" s="12">
        <v>0.34127313250000002</v>
      </c>
      <c r="R5789" s="29">
        <v>0.25</v>
      </c>
      <c r="S5789" s="2">
        <f>IF($A5789="site","",VLOOKUP($P5789,margin_ranges!$A$5:$D$10,4,FALSE)/100)</f>
        <v>0.29749999999999999</v>
      </c>
      <c r="T5789" s="6">
        <f>IF(A5789="placement",$J5789*MIN($Q5789,$S5789),"")</f>
        <v>5.0575000000000001</v>
      </c>
      <c r="U5789" s="6">
        <f>IF($A5789="placement",T5789,SUMIF($C$10:$C$6209,$C5789,$T$10:$T$6209))</f>
        <v>5.0575000000000001</v>
      </c>
      <c r="V5789" s="34">
        <f t="shared" si="272"/>
        <v>-6.3333333333333464E-2</v>
      </c>
      <c r="W5789" s="24"/>
      <c r="X5789" s="2" t="str">
        <f>IFERROR(MIN(VLOOKUP($W5789,margin_ranges!$A$5:$D$10,4,FALSE),$Q5789*100)/100,"")</f>
        <v/>
      </c>
      <c r="Y5789" s="6">
        <f t="shared" si="270"/>
        <v>5.0575000000000001</v>
      </c>
      <c r="Z5789" s="6">
        <f>IF($A5789="placement",Y5789,SUMIF($C$10:$C$6209,$C5789,$Y$10:$Y$6209))</f>
        <v>5.0575000000000001</v>
      </c>
      <c r="AA5789" s="29">
        <f t="shared" si="271"/>
        <v>-6.3333333333333464E-2</v>
      </c>
    </row>
    <row r="5790" spans="1:27" hidden="1" x14ac:dyDescent="0.3">
      <c r="A5790" s="8" t="s">
        <v>17</v>
      </c>
      <c r="B5790" s="8" t="s">
        <v>11889</v>
      </c>
      <c r="C5790" s="8" t="s">
        <v>11890</v>
      </c>
      <c r="D5790" s="8" t="s">
        <v>11891</v>
      </c>
      <c r="E5790" s="8" t="s">
        <v>11892</v>
      </c>
      <c r="F5790" s="29">
        <v>0.25</v>
      </c>
      <c r="G5790" s="29">
        <v>0</v>
      </c>
      <c r="H5790" s="30">
        <v>7.5076000000000001</v>
      </c>
      <c r="I5790" s="30">
        <v>0.97909999999999997</v>
      </c>
      <c r="J5790" s="14">
        <v>45</v>
      </c>
      <c r="K5790" s="14">
        <v>11</v>
      </c>
      <c r="L5790" s="12">
        <v>0.13039999999999999</v>
      </c>
      <c r="M5790" s="7">
        <v>1.5159031199999999</v>
      </c>
      <c r="N5790" s="31">
        <v>1</v>
      </c>
      <c r="O5790" s="14">
        <f>IFERROR(VLOOKUP($C5790,'site totals'!$J$2:$K$607,2,FALSE),1)</f>
        <v>28.496400000000001</v>
      </c>
      <c r="P5790" s="32" t="s">
        <v>22</v>
      </c>
      <c r="Q5790" s="12">
        <v>0.34032723770000001</v>
      </c>
      <c r="R5790" s="29">
        <v>0.25</v>
      </c>
      <c r="S5790" s="2">
        <f>IF($A5790="site","",VLOOKUP($P5790,margin_ranges!$A$5:$D$10,4,FALSE)/100)</f>
        <v>0.29749999999999999</v>
      </c>
      <c r="T5790" s="6">
        <f>IF(A5790="placement",$J5790*MIN($Q5790,$S5790),"")</f>
        <v>13.387499999999999</v>
      </c>
      <c r="U5790" s="6">
        <f>IF($A5790="placement",T5790,SUMIF($C$10:$C$6209,$C5790,$T$10:$T$6209))</f>
        <v>13.387499999999999</v>
      </c>
      <c r="V5790" s="34">
        <f t="shared" si="272"/>
        <v>-6.3333333333333353E-2</v>
      </c>
      <c r="W5790" s="24"/>
      <c r="X5790" s="2" t="str">
        <f>IFERROR(MIN(VLOOKUP($W5790,margin_ranges!$A$5:$D$10,4,FALSE),$Q5790*100)/100,"")</f>
        <v/>
      </c>
      <c r="Y5790" s="6">
        <f t="shared" si="270"/>
        <v>13.387499999999999</v>
      </c>
      <c r="Z5790" s="6">
        <f>IF($A5790="placement",Y5790,SUMIF($C$10:$C$6209,$C5790,$Y$10:$Y$6209))</f>
        <v>13.387499999999999</v>
      </c>
      <c r="AA5790" s="29">
        <f t="shared" si="271"/>
        <v>-6.3333333333333353E-2</v>
      </c>
    </row>
    <row r="5791" spans="1:27" x14ac:dyDescent="0.3">
      <c r="A5791" s="16" t="s">
        <v>33</v>
      </c>
      <c r="B5791" s="16" t="s">
        <v>11889</v>
      </c>
      <c r="C5791" s="16" t="s">
        <v>11890</v>
      </c>
      <c r="D5791" s="8" t="s">
        <v>34</v>
      </c>
      <c r="E5791" s="16"/>
      <c r="F5791" s="17">
        <v>0.25</v>
      </c>
      <c r="G5791" s="17">
        <v>0</v>
      </c>
      <c r="H5791" s="36">
        <v>11.1099</v>
      </c>
      <c r="I5791" s="36">
        <v>1.3422000000000001</v>
      </c>
      <c r="J5791" s="22">
        <v>61</v>
      </c>
      <c r="K5791" s="22">
        <v>15</v>
      </c>
      <c r="L5791" s="18">
        <v>0.1208</v>
      </c>
      <c r="M5791" s="19">
        <v>1.5164919400000001</v>
      </c>
      <c r="N5791" s="20">
        <v>1</v>
      </c>
      <c r="O5791" s="22">
        <f>IFERROR(VLOOKUP($C5791,'site totals'!$J$2:$K$607,2,FALSE),1)</f>
        <v>28.496400000000001</v>
      </c>
      <c r="P5791" s="21"/>
      <c r="Q5791" s="18">
        <v>0.34058337189999999</v>
      </c>
      <c r="R5791" s="17">
        <v>0.25</v>
      </c>
      <c r="S5791" s="18" t="str">
        <f>IF($A5791="site","",VLOOKUP($P5791,margin_ranges!$A$5:$D$10,4,FALSE)/100)</f>
        <v/>
      </c>
      <c r="T5791" s="22" t="str">
        <f>IF(A5791="placement",$J5791*MIN($Q5791,$S5791),"")</f>
        <v/>
      </c>
      <c r="U5791" s="22">
        <f>IF($A5791="placement",T5791,SUMIF($C$10:$C$6209,$C5791,$T$10:$T$6209))</f>
        <v>18.445</v>
      </c>
      <c r="V5791" s="37">
        <f t="shared" si="272"/>
        <v>-6.9836065573770534E-2</v>
      </c>
      <c r="W5791" s="38"/>
      <c r="X5791" s="18" t="str">
        <f>IFERROR(MIN(VLOOKUP($W5791,margin_ranges!$A$5:$D$10,4,FALSE),$Q5791*100)/100,"")</f>
        <v/>
      </c>
      <c r="Y5791" s="6" t="str">
        <f t="shared" si="270"/>
        <v/>
      </c>
      <c r="Z5791" s="6">
        <f>IF($A5791="placement",Y5791,SUMIF($C$10:$C$6209,$C5791,$Y$10:$Y$6209))</f>
        <v>18.445</v>
      </c>
      <c r="AA5791" s="17">
        <f t="shared" si="271"/>
        <v>-6.9836065573770534E-2</v>
      </c>
    </row>
    <row r="5792" spans="1:27" hidden="1" x14ac:dyDescent="0.3">
      <c r="A5792" s="8" t="s">
        <v>17</v>
      </c>
      <c r="B5792" s="8" t="s">
        <v>2916</v>
      </c>
      <c r="C5792" s="8" t="s">
        <v>2917</v>
      </c>
      <c r="D5792" s="8" t="s">
        <v>2926</v>
      </c>
      <c r="E5792" s="8" t="s">
        <v>2927</v>
      </c>
      <c r="F5792" s="29">
        <v>0.28999999999999998</v>
      </c>
      <c r="G5792" s="29">
        <v>0</v>
      </c>
      <c r="H5792" s="30">
        <v>3.9016000000000002</v>
      </c>
      <c r="I5792" s="30">
        <v>0.41599999999999998</v>
      </c>
      <c r="J5792" s="14">
        <v>9</v>
      </c>
      <c r="K5792" s="14">
        <v>2</v>
      </c>
      <c r="L5792" s="12">
        <v>0.1066</v>
      </c>
      <c r="M5792" s="7">
        <v>0.69289148</v>
      </c>
      <c r="N5792" s="31">
        <v>0.15</v>
      </c>
      <c r="O5792" s="14">
        <f>IFERROR(VLOOKUP($C5792,'site totals'!$J$2:$K$607,2,FALSE),1)</f>
        <v>28.3552</v>
      </c>
      <c r="P5792" s="32" t="s">
        <v>22</v>
      </c>
      <c r="Q5792" s="12">
        <v>0.78351588439999997</v>
      </c>
      <c r="R5792" s="29">
        <v>0.28999999999999998</v>
      </c>
      <c r="S5792" s="2">
        <f>IF($A5792="site","",VLOOKUP($P5792,margin_ranges!$A$5:$D$10,4,FALSE)/100)</f>
        <v>0.29749999999999999</v>
      </c>
      <c r="T5792" s="6">
        <f>IF(A5792="placement",$J5792*MIN($Q5792,$S5792),"")</f>
        <v>2.6774999999999998</v>
      </c>
      <c r="U5792" s="6">
        <f>IF($A5792="placement",T5792,SUMIF($C$10:$C$6209,$C5792,$T$10:$T$6209))</f>
        <v>2.6774999999999998</v>
      </c>
      <c r="V5792" s="34">
        <f t="shared" si="272"/>
        <v>-1.0563380281690127E-2</v>
      </c>
      <c r="W5792" s="24"/>
      <c r="X5792" s="2" t="str">
        <f>IFERROR(MIN(VLOOKUP($W5792,margin_ranges!$A$5:$D$10,4,FALSE),$Q5792*100)/100,"")</f>
        <v/>
      </c>
      <c r="Y5792" s="6">
        <f t="shared" ref="Y5792:Y5855" si="273">IF(A5792="placement",IF($X5792="",$T5792,$J5792*MIN($Q5792,$X5792)),"")</f>
        <v>2.6774999999999998</v>
      </c>
      <c r="Z5792" s="6">
        <f>IF($A5792="placement",Y5792,SUMIF($C$10:$C$6209,$C5792,$Y$10:$Y$6209))</f>
        <v>2.6774999999999998</v>
      </c>
      <c r="AA5792" s="29">
        <f t="shared" ref="AA5792:AA5855" si="274">($J5792-$Z5792)/($J5792*(1-$R5792))-1</f>
        <v>-1.0563380281690127E-2</v>
      </c>
    </row>
    <row r="5793" spans="1:27" hidden="1" x14ac:dyDescent="0.3">
      <c r="A5793" s="8" t="s">
        <v>17</v>
      </c>
      <c r="B5793" s="8" t="s">
        <v>2916</v>
      </c>
      <c r="C5793" s="8" t="s">
        <v>2917</v>
      </c>
      <c r="D5793" s="8" t="s">
        <v>2918</v>
      </c>
      <c r="E5793" s="8" t="s">
        <v>2919</v>
      </c>
      <c r="F5793" s="29">
        <v>0.3</v>
      </c>
      <c r="G5793" s="29">
        <v>0</v>
      </c>
      <c r="H5793" s="30">
        <v>4.0461999999999998</v>
      </c>
      <c r="I5793" s="30">
        <v>0.40189999999999998</v>
      </c>
      <c r="J5793" s="14">
        <v>7</v>
      </c>
      <c r="K5793" s="14">
        <v>2</v>
      </c>
      <c r="L5793" s="12">
        <v>9.9299999999999999E-2</v>
      </c>
      <c r="M5793" s="7">
        <v>0.6155678</v>
      </c>
      <c r="N5793" s="31">
        <v>0.15</v>
      </c>
      <c r="O5793" s="14">
        <f>IFERROR(VLOOKUP($C5793,'site totals'!$J$2:$K$607,2,FALSE),1)</f>
        <v>28.3552</v>
      </c>
      <c r="P5793" s="32" t="s">
        <v>91</v>
      </c>
      <c r="Q5793" s="12">
        <v>0.75632253589999998</v>
      </c>
      <c r="R5793" s="29">
        <v>0.3</v>
      </c>
      <c r="S5793" s="2">
        <f>IF($A5793="site","",VLOOKUP($P5793,margin_ranges!$A$5:$D$10,4,FALSE)/100)</f>
        <v>0.29749999999999999</v>
      </c>
      <c r="T5793" s="6">
        <f>IF(A5793="placement",$J5793*MIN($Q5793,$S5793),"")</f>
        <v>2.0825</v>
      </c>
      <c r="U5793" s="6">
        <f>IF($A5793="placement",T5793,SUMIF($C$10:$C$6209,$C5793,$T$10:$T$6209))</f>
        <v>2.0825</v>
      </c>
      <c r="V5793" s="34">
        <f t="shared" si="272"/>
        <v>3.5714285714287808E-3</v>
      </c>
      <c r="W5793" s="24"/>
      <c r="X5793" s="2" t="str">
        <f>IFERROR(MIN(VLOOKUP($W5793,margin_ranges!$A$5:$D$10,4,FALSE),$Q5793*100)/100,"")</f>
        <v/>
      </c>
      <c r="Y5793" s="6">
        <f t="shared" si="273"/>
        <v>2.0825</v>
      </c>
      <c r="Z5793" s="6">
        <f>IF($A5793="placement",Y5793,SUMIF($C$10:$C$6209,$C5793,$Y$10:$Y$6209))</f>
        <v>2.0825</v>
      </c>
      <c r="AA5793" s="29">
        <f t="shared" si="274"/>
        <v>3.5714285714287808E-3</v>
      </c>
    </row>
    <row r="5794" spans="1:27" hidden="1" x14ac:dyDescent="0.3">
      <c r="A5794" s="8" t="s">
        <v>17</v>
      </c>
      <c r="B5794" s="8" t="s">
        <v>2916</v>
      </c>
      <c r="C5794" s="8" t="s">
        <v>2917</v>
      </c>
      <c r="D5794" s="8" t="s">
        <v>2928</v>
      </c>
      <c r="E5794" s="8" t="s">
        <v>2929</v>
      </c>
      <c r="F5794" s="29">
        <v>0.34</v>
      </c>
      <c r="G5794" s="29">
        <v>0</v>
      </c>
      <c r="H5794" s="30">
        <v>3.9174000000000002</v>
      </c>
      <c r="I5794" s="30">
        <v>0.41699999999999998</v>
      </c>
      <c r="J5794" s="14">
        <v>9</v>
      </c>
      <c r="K5794" s="14">
        <v>3</v>
      </c>
      <c r="L5794" s="12">
        <v>0.10639999999999999</v>
      </c>
      <c r="M5794" s="7">
        <v>0.68314490999999999</v>
      </c>
      <c r="N5794" s="31">
        <v>0.15</v>
      </c>
      <c r="O5794" s="14">
        <f>IFERROR(VLOOKUP($C5794,'site totals'!$J$2:$K$607,2,FALSE),1)</f>
        <v>28.3552</v>
      </c>
      <c r="P5794" s="32" t="s">
        <v>22</v>
      </c>
      <c r="Q5794" s="12">
        <v>0.78042726039999999</v>
      </c>
      <c r="R5794" s="29">
        <v>0.34</v>
      </c>
      <c r="S5794" s="2">
        <f>IF($A5794="site","",VLOOKUP($P5794,margin_ranges!$A$5:$D$10,4,FALSE)/100)</f>
        <v>0.29749999999999999</v>
      </c>
      <c r="T5794" s="6">
        <f>IF(A5794="placement",$J5794*MIN($Q5794,$S5794),"")</f>
        <v>2.6774999999999998</v>
      </c>
      <c r="U5794" s="6">
        <f>IF($A5794="placement",T5794,SUMIF($C$10:$C$6209,$C5794,$T$10:$T$6209))</f>
        <v>2.6774999999999998</v>
      </c>
      <c r="V5794" s="34">
        <f t="shared" si="272"/>
        <v>6.4393939393939448E-2</v>
      </c>
      <c r="W5794" s="24"/>
      <c r="X5794" s="2" t="str">
        <f>IFERROR(MIN(VLOOKUP($W5794,margin_ranges!$A$5:$D$10,4,FALSE),$Q5794*100)/100,"")</f>
        <v/>
      </c>
      <c r="Y5794" s="6">
        <f t="shared" si="273"/>
        <v>2.6774999999999998</v>
      </c>
      <c r="Z5794" s="6">
        <f>IF($A5794="placement",Y5794,SUMIF($C$10:$C$6209,$C5794,$Y$10:$Y$6209))</f>
        <v>2.6774999999999998</v>
      </c>
      <c r="AA5794" s="29">
        <f t="shared" si="274"/>
        <v>6.4393939393939448E-2</v>
      </c>
    </row>
    <row r="5795" spans="1:27" hidden="1" x14ac:dyDescent="0.3">
      <c r="A5795" s="8" t="s">
        <v>17</v>
      </c>
      <c r="B5795" s="8" t="s">
        <v>2916</v>
      </c>
      <c r="C5795" s="8" t="s">
        <v>2917</v>
      </c>
      <c r="D5795" s="8" t="s">
        <v>2924</v>
      </c>
      <c r="E5795" s="8" t="s">
        <v>2925</v>
      </c>
      <c r="F5795" s="29">
        <v>0.34</v>
      </c>
      <c r="G5795" s="29">
        <v>0</v>
      </c>
      <c r="H5795" s="30">
        <v>4.0099</v>
      </c>
      <c r="I5795" s="30">
        <v>0.39579999999999999</v>
      </c>
      <c r="J5795" s="14">
        <v>7</v>
      </c>
      <c r="K5795" s="14">
        <v>2</v>
      </c>
      <c r="L5795" s="12">
        <v>9.8699999999999996E-2</v>
      </c>
      <c r="M5795" s="7">
        <v>0.61248871999999999</v>
      </c>
      <c r="N5795" s="31">
        <v>0.15</v>
      </c>
      <c r="O5795" s="14">
        <f>IFERROR(VLOOKUP($C5795,'site totals'!$J$2:$K$607,2,FALSE),1)</f>
        <v>28.3552</v>
      </c>
      <c r="P5795" s="32" t="s">
        <v>22</v>
      </c>
      <c r="Q5795" s="12">
        <v>0.75509753079999997</v>
      </c>
      <c r="R5795" s="29">
        <v>0.34</v>
      </c>
      <c r="S5795" s="2">
        <f>IF($A5795="site","",VLOOKUP($P5795,margin_ranges!$A$5:$D$10,4,FALSE)/100)</f>
        <v>0.29749999999999999</v>
      </c>
      <c r="T5795" s="6">
        <f>IF(A5795="placement",$J5795*MIN($Q5795,$S5795),"")</f>
        <v>2.0825</v>
      </c>
      <c r="U5795" s="6">
        <f>IF($A5795="placement",T5795,SUMIF($C$10:$C$6209,$C5795,$T$10:$T$6209))</f>
        <v>2.0825</v>
      </c>
      <c r="V5795" s="34">
        <f t="shared" si="272"/>
        <v>6.439393939393967E-2</v>
      </c>
      <c r="W5795" s="24"/>
      <c r="X5795" s="2" t="str">
        <f>IFERROR(MIN(VLOOKUP($W5795,margin_ranges!$A$5:$D$10,4,FALSE),$Q5795*100)/100,"")</f>
        <v/>
      </c>
      <c r="Y5795" s="6">
        <f t="shared" si="273"/>
        <v>2.0825</v>
      </c>
      <c r="Z5795" s="6">
        <f>IF($A5795="placement",Y5795,SUMIF($C$10:$C$6209,$C5795,$Y$10:$Y$6209))</f>
        <v>2.0825</v>
      </c>
      <c r="AA5795" s="29">
        <f t="shared" si="274"/>
        <v>6.439393939393967E-2</v>
      </c>
    </row>
    <row r="5796" spans="1:27" hidden="1" x14ac:dyDescent="0.3">
      <c r="A5796" s="8" t="s">
        <v>17</v>
      </c>
      <c r="B5796" s="8" t="s">
        <v>2916</v>
      </c>
      <c r="C5796" s="8" t="s">
        <v>2917</v>
      </c>
      <c r="D5796" s="8" t="s">
        <v>2920</v>
      </c>
      <c r="E5796" s="8" t="s">
        <v>2921</v>
      </c>
      <c r="F5796" s="29">
        <v>0.33999999999999903</v>
      </c>
      <c r="G5796" s="29">
        <v>0</v>
      </c>
      <c r="H5796" s="30">
        <v>4.0293999999999999</v>
      </c>
      <c r="I5796" s="30">
        <v>0.40289999999999998</v>
      </c>
      <c r="J5796" s="14">
        <v>7</v>
      </c>
      <c r="K5796" s="14">
        <v>2</v>
      </c>
      <c r="L5796" s="12">
        <v>0.1</v>
      </c>
      <c r="M5796" s="7">
        <v>0.60468001999999998</v>
      </c>
      <c r="N5796" s="31">
        <v>0.15</v>
      </c>
      <c r="O5796" s="14">
        <f>IFERROR(VLOOKUP($C5796,'site totals'!$J$2:$K$607,2,FALSE),1)</f>
        <v>28.3552</v>
      </c>
      <c r="P5796" s="32" t="s">
        <v>22</v>
      </c>
      <c r="Q5796" s="12">
        <v>0.75193491639999999</v>
      </c>
      <c r="R5796" s="29">
        <v>0.34</v>
      </c>
      <c r="S5796" s="2">
        <f>IF($A5796="site","",VLOOKUP($P5796,margin_ranges!$A$5:$D$10,4,FALSE)/100)</f>
        <v>0.29749999999999999</v>
      </c>
      <c r="T5796" s="6">
        <f>IF(A5796="placement",$J5796*MIN($Q5796,$S5796),"")</f>
        <v>2.0825</v>
      </c>
      <c r="U5796" s="6">
        <f>IF($A5796="placement",T5796,SUMIF($C$10:$C$6209,$C5796,$T$10:$T$6209))</f>
        <v>2.0825</v>
      </c>
      <c r="V5796" s="34">
        <f t="shared" si="272"/>
        <v>6.439393939393967E-2</v>
      </c>
      <c r="W5796" s="24"/>
      <c r="X5796" s="2" t="str">
        <f>IFERROR(MIN(VLOOKUP($W5796,margin_ranges!$A$5:$D$10,4,FALSE),$Q5796*100)/100,"")</f>
        <v/>
      </c>
      <c r="Y5796" s="6">
        <f t="shared" si="273"/>
        <v>2.0825</v>
      </c>
      <c r="Z5796" s="6">
        <f>IF($A5796="placement",Y5796,SUMIF($C$10:$C$6209,$C5796,$Y$10:$Y$6209))</f>
        <v>2.0825</v>
      </c>
      <c r="AA5796" s="29">
        <f t="shared" si="274"/>
        <v>6.439393939393967E-2</v>
      </c>
    </row>
    <row r="5797" spans="1:27" hidden="1" x14ac:dyDescent="0.3">
      <c r="A5797" s="8" t="s">
        <v>17</v>
      </c>
      <c r="B5797" s="8" t="s">
        <v>2916</v>
      </c>
      <c r="C5797" s="8" t="s">
        <v>2917</v>
      </c>
      <c r="D5797" s="33" t="s">
        <v>2922</v>
      </c>
      <c r="E5797" s="8" t="s">
        <v>2923</v>
      </c>
      <c r="F5797" s="29">
        <v>0.33999999999999903</v>
      </c>
      <c r="G5797" s="29">
        <v>0</v>
      </c>
      <c r="H5797" s="30">
        <v>3.9781</v>
      </c>
      <c r="I5797" s="30">
        <v>0.38300000000000001</v>
      </c>
      <c r="J5797" s="14">
        <v>7</v>
      </c>
      <c r="K5797" s="14">
        <v>2</v>
      </c>
      <c r="L5797" s="12">
        <v>9.6299999999999997E-2</v>
      </c>
      <c r="M5797" s="7">
        <v>0.60022379999999997</v>
      </c>
      <c r="N5797" s="31">
        <v>0.15</v>
      </c>
      <c r="O5797" s="14">
        <f>IFERROR(VLOOKUP($C5797,'site totals'!$J$2:$K$607,2,FALSE),1)</f>
        <v>28.3552</v>
      </c>
      <c r="P5797" s="32" t="s">
        <v>22</v>
      </c>
      <c r="Q5797" s="12">
        <v>0.75009321399999995</v>
      </c>
      <c r="R5797" s="29">
        <v>0.34</v>
      </c>
      <c r="S5797" s="2">
        <f>IF($A5797="site","",VLOOKUP($P5797,margin_ranges!$A$5:$D$10,4,FALSE)/100)</f>
        <v>0.29749999999999999</v>
      </c>
      <c r="T5797" s="6">
        <f>IF(A5797="placement",$J5797*MIN($Q5797,$S5797),"")</f>
        <v>2.0825</v>
      </c>
      <c r="U5797" s="6">
        <f>IF($A5797="placement",T5797,SUMIF($C$10:$C$6209,$C5797,$T$10:$T$6209))</f>
        <v>2.0825</v>
      </c>
      <c r="V5797" s="34">
        <f t="shared" si="272"/>
        <v>6.439393939393967E-2</v>
      </c>
      <c r="W5797" s="24"/>
      <c r="X5797" s="2" t="str">
        <f>IFERROR(MIN(VLOOKUP($W5797,margin_ranges!$A$5:$D$10,4,FALSE),$Q5797*100)/100,"")</f>
        <v/>
      </c>
      <c r="Y5797" s="6">
        <f t="shared" si="273"/>
        <v>2.0825</v>
      </c>
      <c r="Z5797" s="6">
        <f>IF($A5797="placement",Y5797,SUMIF($C$10:$C$6209,$C5797,$Y$10:$Y$6209))</f>
        <v>2.0825</v>
      </c>
      <c r="AA5797" s="17">
        <f t="shared" si="274"/>
        <v>6.439393939393967E-2</v>
      </c>
    </row>
    <row r="5798" spans="1:27" x14ac:dyDescent="0.3">
      <c r="A5798" s="16" t="s">
        <v>33</v>
      </c>
      <c r="B5798" s="16" t="s">
        <v>2916</v>
      </c>
      <c r="C5798" s="16" t="s">
        <v>2917</v>
      </c>
      <c r="D5798" s="8" t="s">
        <v>34</v>
      </c>
      <c r="E5798" s="16"/>
      <c r="F5798" s="17">
        <v>0.31761581649926601</v>
      </c>
      <c r="G5798" s="17">
        <v>0</v>
      </c>
      <c r="H5798" s="36">
        <v>32.613500000000002</v>
      </c>
      <c r="I5798" s="36">
        <v>3.1920000000000002</v>
      </c>
      <c r="J5798" s="22">
        <v>61</v>
      </c>
      <c r="K5798" s="22">
        <v>18</v>
      </c>
      <c r="L5798" s="18">
        <v>9.7900000000000001E-2</v>
      </c>
      <c r="M5798" s="19">
        <v>0.63451486000000001</v>
      </c>
      <c r="N5798" s="20">
        <v>0.15</v>
      </c>
      <c r="O5798" s="22">
        <f>IFERROR(VLOOKUP($C5798,'site totals'!$J$2:$K$607,2,FALSE),1)</f>
        <v>28.3552</v>
      </c>
      <c r="P5798" s="21"/>
      <c r="Q5798" s="18">
        <v>0.76359891660000001</v>
      </c>
      <c r="R5798" s="17">
        <v>0.31759999999999999</v>
      </c>
      <c r="S5798" s="18" t="str">
        <f>IF($A5798="site","",VLOOKUP($P5798,margin_ranges!$A$5:$D$10,4,FALSE)/100)</f>
        <v/>
      </c>
      <c r="T5798" s="22" t="str">
        <f>IF(A5798="placement",$J5798*MIN($Q5798,$S5798),"")</f>
        <v/>
      </c>
      <c r="U5798" s="22">
        <f>IF($A5798="placement",T5798,SUMIF($C$10:$C$6209,$C5798,$T$10:$T$6209))</f>
        <v>13.684999999999999</v>
      </c>
      <c r="V5798" s="37">
        <f t="shared" si="272"/>
        <v>0.13665846674225945</v>
      </c>
      <c r="W5798" s="38"/>
      <c r="X5798" s="18" t="str">
        <f>IFERROR(MIN(VLOOKUP($W5798,margin_ranges!$A$5:$D$10,4,FALSE),$Q5798*100)/100,"")</f>
        <v/>
      </c>
      <c r="Y5798" s="6" t="str">
        <f t="shared" si="273"/>
        <v/>
      </c>
      <c r="Z5798" s="6">
        <f>IF($A5798="placement",Y5798,SUMIF($C$10:$C$6209,$C5798,$Y$10:$Y$6209))</f>
        <v>13.684999999999999</v>
      </c>
      <c r="AA5798" s="17">
        <f t="shared" si="274"/>
        <v>0.13665846674225945</v>
      </c>
    </row>
    <row r="5799" spans="1:27" hidden="1" x14ac:dyDescent="0.3">
      <c r="A5799" s="8" t="s">
        <v>17</v>
      </c>
      <c r="B5799" s="8" t="s">
        <v>703</v>
      </c>
      <c r="C5799" s="8" t="s">
        <v>704</v>
      </c>
      <c r="D5799" s="8" t="s">
        <v>11751</v>
      </c>
      <c r="E5799" s="8" t="s">
        <v>11752</v>
      </c>
      <c r="F5799" s="29">
        <v>0.19999999999999901</v>
      </c>
      <c r="G5799" s="29">
        <v>0</v>
      </c>
      <c r="H5799" s="30">
        <v>1.8975</v>
      </c>
      <c r="I5799" s="30">
        <v>0.39860000000000001</v>
      </c>
      <c r="J5799" s="14">
        <v>9</v>
      </c>
      <c r="K5799" s="14">
        <v>2</v>
      </c>
      <c r="L5799" s="12">
        <v>0.21010000000000001</v>
      </c>
      <c r="M5799" s="7">
        <v>0.77118279999999995</v>
      </c>
      <c r="N5799" s="31">
        <v>0.5</v>
      </c>
      <c r="O5799" s="14">
        <f>IFERROR(VLOOKUP($C5799,'site totals'!$J$2:$K$607,2,FALSE),1)</f>
        <v>27.785599999999999</v>
      </c>
      <c r="P5799" s="32" t="s">
        <v>91</v>
      </c>
      <c r="Q5799" s="12">
        <v>0.35164528719999999</v>
      </c>
      <c r="R5799" s="29">
        <v>0.2</v>
      </c>
      <c r="S5799" s="2">
        <f>IF($A5799="site","",VLOOKUP($P5799,margin_ranges!$A$5:$D$10,4,FALSE)/100)</f>
        <v>0.29749999999999999</v>
      </c>
      <c r="T5799" s="6">
        <f>IF(A5799="placement",$J5799*MIN($Q5799,$S5799),"")</f>
        <v>2.6774999999999998</v>
      </c>
      <c r="U5799" s="6">
        <f>IF($A5799="placement",T5799,SUMIF($C$10:$C$6209,$C5799,$T$10:$T$6209))</f>
        <v>2.6774999999999998</v>
      </c>
      <c r="V5799" s="34">
        <f t="shared" ref="V5799:V5862" si="275">($J5799-$U5799)/($J5799*(1-$R5799))-1</f>
        <v>-0.12187500000000007</v>
      </c>
      <c r="W5799" s="24"/>
      <c r="X5799" s="2" t="str">
        <f>IFERROR(MIN(VLOOKUP($W5799,margin_ranges!$A$5:$D$10,4,FALSE),$Q5799*100)/100,"")</f>
        <v/>
      </c>
      <c r="Y5799" s="6">
        <f t="shared" si="273"/>
        <v>2.6774999999999998</v>
      </c>
      <c r="Z5799" s="6">
        <f>IF($A5799="placement",Y5799,SUMIF($C$10:$C$6209,$C5799,$Y$10:$Y$6209))</f>
        <v>2.6774999999999998</v>
      </c>
      <c r="AA5799" s="29">
        <f t="shared" si="274"/>
        <v>-0.12187500000000007</v>
      </c>
    </row>
    <row r="5800" spans="1:27" hidden="1" x14ac:dyDescent="0.3">
      <c r="A5800" s="8" t="s">
        <v>17</v>
      </c>
      <c r="B5800" s="8" t="s">
        <v>703</v>
      </c>
      <c r="C5800" s="8" t="s">
        <v>704</v>
      </c>
      <c r="D5800" s="8" t="s">
        <v>11749</v>
      </c>
      <c r="E5800" s="8" t="s">
        <v>11750</v>
      </c>
      <c r="F5800" s="29">
        <v>0.249999999999999</v>
      </c>
      <c r="G5800" s="29">
        <v>0</v>
      </c>
      <c r="H5800" s="30">
        <v>2.5813999999999999</v>
      </c>
      <c r="I5800" s="30">
        <v>0.63009999999999999</v>
      </c>
      <c r="J5800" s="14">
        <v>13</v>
      </c>
      <c r="K5800" s="14">
        <v>2</v>
      </c>
      <c r="L5800" s="12">
        <v>0.24410000000000001</v>
      </c>
      <c r="M5800" s="7">
        <v>0.66529872000000001</v>
      </c>
      <c r="N5800" s="31">
        <v>0.4</v>
      </c>
      <c r="O5800" s="14">
        <f>IFERROR(VLOOKUP($C5800,'site totals'!$J$2:$K$607,2,FALSE),1)</f>
        <v>27.785599999999999</v>
      </c>
      <c r="P5800" s="32" t="s">
        <v>91</v>
      </c>
      <c r="Q5800" s="12">
        <v>0.39876631559999998</v>
      </c>
      <c r="R5800" s="29">
        <v>0.25</v>
      </c>
      <c r="S5800" s="2">
        <f>IF($A5800="site","",VLOOKUP($P5800,margin_ranges!$A$5:$D$10,4,FALSE)/100)</f>
        <v>0.29749999999999999</v>
      </c>
      <c r="T5800" s="6">
        <f>IF(A5800="placement",$J5800*MIN($Q5800,$S5800),"")</f>
        <v>3.8674999999999997</v>
      </c>
      <c r="U5800" s="6">
        <f>IF($A5800="placement",T5800,SUMIF($C$10:$C$6209,$C5800,$T$10:$T$6209))</f>
        <v>3.8674999999999997</v>
      </c>
      <c r="V5800" s="34">
        <f t="shared" si="275"/>
        <v>-6.3333333333333353E-2</v>
      </c>
      <c r="W5800" s="24"/>
      <c r="X5800" s="2" t="str">
        <f>IFERROR(MIN(VLOOKUP($W5800,margin_ranges!$A$5:$D$10,4,FALSE),$Q5800*100)/100,"")</f>
        <v/>
      </c>
      <c r="Y5800" s="6">
        <f t="shared" si="273"/>
        <v>3.8674999999999997</v>
      </c>
      <c r="Z5800" s="6">
        <f>IF($A5800="placement",Y5800,SUMIF($C$10:$C$6209,$C5800,$Y$10:$Y$6209))</f>
        <v>3.8674999999999997</v>
      </c>
      <c r="AA5800" s="29">
        <f t="shared" si="274"/>
        <v>-6.3333333333333353E-2</v>
      </c>
    </row>
    <row r="5801" spans="1:27" hidden="1" x14ac:dyDescent="0.3">
      <c r="A5801" s="8" t="s">
        <v>17</v>
      </c>
      <c r="B5801" s="8" t="s">
        <v>703</v>
      </c>
      <c r="C5801" s="8" t="s">
        <v>704</v>
      </c>
      <c r="D5801" s="8" t="s">
        <v>707</v>
      </c>
      <c r="E5801" s="8" t="s">
        <v>708</v>
      </c>
      <c r="F5801" s="29">
        <v>0.25</v>
      </c>
      <c r="G5801" s="29">
        <v>0</v>
      </c>
      <c r="H5801" s="30">
        <v>2.7168000000000001</v>
      </c>
      <c r="I5801" s="30">
        <v>0.6351</v>
      </c>
      <c r="J5801" s="14">
        <v>19</v>
      </c>
      <c r="K5801" s="14">
        <v>5</v>
      </c>
      <c r="L5801" s="12">
        <v>0.23380000000000001</v>
      </c>
      <c r="M5801" s="7">
        <v>0.98420874999999997</v>
      </c>
      <c r="N5801" s="31">
        <v>0.7</v>
      </c>
      <c r="O5801" s="14">
        <f>IFERROR(VLOOKUP($C5801,'site totals'!$J$2:$K$607,2,FALSE),1)</f>
        <v>27.785599999999999</v>
      </c>
      <c r="P5801" s="32" t="s">
        <v>91</v>
      </c>
      <c r="Q5801" s="12">
        <v>0.28876877010000002</v>
      </c>
      <c r="R5801" s="29">
        <v>0.25</v>
      </c>
      <c r="S5801" s="2">
        <f>IF($A5801="site","",VLOOKUP($P5801,margin_ranges!$A$5:$D$10,4,FALSE)/100)</f>
        <v>0.29749999999999999</v>
      </c>
      <c r="T5801" s="6">
        <f>IF(A5801="placement",$J5801*MIN($Q5801,$S5801),"")</f>
        <v>5.4866066319</v>
      </c>
      <c r="U5801" s="6">
        <f>IF($A5801="placement",T5801,SUMIF($C$10:$C$6209,$C5801,$T$10:$T$6209))</f>
        <v>5.4866066319</v>
      </c>
      <c r="V5801" s="34">
        <f t="shared" si="275"/>
        <v>-5.1691693466666577E-2</v>
      </c>
      <c r="W5801" s="24"/>
      <c r="X5801" s="2" t="str">
        <f>IFERROR(MIN(VLOOKUP($W5801,margin_ranges!$A$5:$D$10,4,FALSE),$Q5801*100)/100,"")</f>
        <v/>
      </c>
      <c r="Y5801" s="6">
        <f t="shared" si="273"/>
        <v>5.4866066319</v>
      </c>
      <c r="Z5801" s="6">
        <f>IF($A5801="placement",Y5801,SUMIF($C$10:$C$6209,$C5801,$Y$10:$Y$6209))</f>
        <v>5.4866066319</v>
      </c>
      <c r="AA5801" s="29">
        <f t="shared" si="274"/>
        <v>-5.1691693466666577E-2</v>
      </c>
    </row>
    <row r="5802" spans="1:27" hidden="1" x14ac:dyDescent="0.3">
      <c r="A5802" s="8" t="s">
        <v>17</v>
      </c>
      <c r="B5802" s="8" t="s">
        <v>703</v>
      </c>
      <c r="C5802" s="8" t="s">
        <v>704</v>
      </c>
      <c r="D5802" s="8" t="s">
        <v>705</v>
      </c>
      <c r="E5802" s="8" t="s">
        <v>706</v>
      </c>
      <c r="F5802" s="29">
        <v>0.22915538405993299</v>
      </c>
      <c r="G5802" s="29">
        <v>0</v>
      </c>
      <c r="H5802" s="30">
        <v>13.7201</v>
      </c>
      <c r="I5802" s="30">
        <v>0.4244</v>
      </c>
      <c r="J5802" s="14">
        <v>19</v>
      </c>
      <c r="K5802" s="14">
        <v>4</v>
      </c>
      <c r="L5802" s="12">
        <v>3.09E-2</v>
      </c>
      <c r="M5802" s="7">
        <v>1.4918700600000001</v>
      </c>
      <c r="N5802" s="31">
        <v>1.1499999999999999</v>
      </c>
      <c r="O5802" s="14">
        <f>IFERROR(VLOOKUP($C5802,'site totals'!$J$2:$K$607,2,FALSE),1)</f>
        <v>27.785599999999999</v>
      </c>
      <c r="P5802" s="32" t="s">
        <v>91</v>
      </c>
      <c r="Q5802" s="12">
        <v>0.2291553841</v>
      </c>
      <c r="R5802" s="29">
        <v>0.25</v>
      </c>
      <c r="S5802" s="2">
        <f>IF($A5802="site","",VLOOKUP($P5802,margin_ranges!$A$5:$D$10,4,FALSE)/100)</f>
        <v>0.29749999999999999</v>
      </c>
      <c r="T5802" s="6">
        <f>IF(A5802="placement",$J5802*MIN($Q5802,$S5802),"")</f>
        <v>4.3539522979000003</v>
      </c>
      <c r="U5802" s="6">
        <f>IF($A5802="placement",T5802,SUMIF($C$10:$C$6209,$C5802,$T$10:$T$6209))</f>
        <v>4.3539522979000003</v>
      </c>
      <c r="V5802" s="34">
        <f t="shared" si="275"/>
        <v>2.7792821199999818E-2</v>
      </c>
      <c r="W5802" s="24"/>
      <c r="X5802" s="2" t="str">
        <f>IFERROR(MIN(VLOOKUP($W5802,margin_ranges!$A$5:$D$10,4,FALSE),$Q5802*100)/100,"")</f>
        <v/>
      </c>
      <c r="Y5802" s="6">
        <f t="shared" si="273"/>
        <v>4.3539522979000003</v>
      </c>
      <c r="Z5802" s="6">
        <f>IF($A5802="placement",Y5802,SUMIF($C$10:$C$6209,$C5802,$Y$10:$Y$6209))</f>
        <v>4.3539522979000003</v>
      </c>
      <c r="AA5802" s="29">
        <f t="shared" si="274"/>
        <v>2.7792821199999818E-2</v>
      </c>
    </row>
    <row r="5803" spans="1:27" x14ac:dyDescent="0.3">
      <c r="A5803" s="16" t="s">
        <v>33</v>
      </c>
      <c r="B5803" s="16" t="s">
        <v>703</v>
      </c>
      <c r="C5803" s="16" t="s">
        <v>704</v>
      </c>
      <c r="D5803" s="8" t="s">
        <v>34</v>
      </c>
      <c r="E5803" s="16"/>
      <c r="F5803" s="17">
        <v>0.24225642059196101</v>
      </c>
      <c r="G5803" s="17">
        <v>0</v>
      </c>
      <c r="H5803" s="36">
        <v>20.9161</v>
      </c>
      <c r="I5803" s="36">
        <v>2.0880999999999998</v>
      </c>
      <c r="J5803" s="22">
        <v>60</v>
      </c>
      <c r="K5803" s="22">
        <v>13</v>
      </c>
      <c r="L5803" s="18">
        <v>9.98E-2</v>
      </c>
      <c r="M5803" s="19">
        <v>0.95048745999999995</v>
      </c>
      <c r="N5803" s="20">
        <v>0.66275300000000004</v>
      </c>
      <c r="O5803" s="22">
        <f>IFERROR(VLOOKUP($C5803,'site totals'!$J$2:$K$607,2,FALSE),1)</f>
        <v>27.785599999999999</v>
      </c>
      <c r="P5803" s="21"/>
      <c r="Q5803" s="18">
        <v>0.30272304900000002</v>
      </c>
      <c r="R5803" s="17">
        <v>0.24229999999999999</v>
      </c>
      <c r="S5803" s="18" t="str">
        <f>IF($A5803="site","",VLOOKUP($P5803,margin_ranges!$A$5:$D$10,4,FALSE)/100)</f>
        <v/>
      </c>
      <c r="T5803" s="22" t="str">
        <f>IF(A5803="placement",$J5803*MIN($Q5803,$S5803),"")</f>
        <v/>
      </c>
      <c r="U5803" s="22">
        <f>IF($A5803="placement",T5803,SUMIF($C$10:$C$6209,$C5803,$T$10:$T$6209))</f>
        <v>16.385558929800002</v>
      </c>
      <c r="V5803" s="37">
        <f t="shared" si="275"/>
        <v>-4.0639631556024791E-2</v>
      </c>
      <c r="W5803" s="38"/>
      <c r="X5803" s="18" t="str">
        <f>IFERROR(MIN(VLOOKUP($W5803,margin_ranges!$A$5:$D$10,4,FALSE),$Q5803*100)/100,"")</f>
        <v/>
      </c>
      <c r="Y5803" s="6" t="str">
        <f t="shared" si="273"/>
        <v/>
      </c>
      <c r="Z5803" s="6">
        <f>IF($A5803="placement",Y5803,SUMIF($C$10:$C$6209,$C5803,$Y$10:$Y$6209))</f>
        <v>16.385558929800002</v>
      </c>
      <c r="AA5803" s="17">
        <f t="shared" si="274"/>
        <v>-4.0639631556024791E-2</v>
      </c>
    </row>
    <row r="5804" spans="1:27" hidden="1" x14ac:dyDescent="0.3">
      <c r="A5804" s="8" t="s">
        <v>17</v>
      </c>
      <c r="B5804" s="8" t="s">
        <v>11370</v>
      </c>
      <c r="C5804" s="8" t="s">
        <v>11371</v>
      </c>
      <c r="D5804" s="8" t="s">
        <v>12387</v>
      </c>
      <c r="E5804" s="8" t="s">
        <v>12388</v>
      </c>
      <c r="F5804" s="29">
        <v>0.25</v>
      </c>
      <c r="G5804" s="29">
        <v>0</v>
      </c>
      <c r="H5804" s="30">
        <v>8.9193999999999996</v>
      </c>
      <c r="I5804" s="30">
        <v>0.46579999999999999</v>
      </c>
      <c r="J5804" s="14">
        <v>17</v>
      </c>
      <c r="K5804" s="14">
        <v>4</v>
      </c>
      <c r="L5804" s="12">
        <v>5.2200000000000003E-2</v>
      </c>
      <c r="M5804" s="7">
        <v>1.2262536399999999</v>
      </c>
      <c r="N5804" s="31">
        <v>0.65</v>
      </c>
      <c r="O5804" s="14">
        <f>IFERROR(VLOOKUP($C5804,'site totals'!$J$2:$K$607,2,FALSE),1)</f>
        <v>27.277999999999999</v>
      </c>
      <c r="P5804" s="32" t="s">
        <v>22</v>
      </c>
      <c r="Q5804" s="12">
        <v>0.4699302186</v>
      </c>
      <c r="R5804" s="29">
        <v>0.25</v>
      </c>
      <c r="S5804" s="2">
        <f>IF($A5804="site","",VLOOKUP($P5804,margin_ranges!$A$5:$D$10,4,FALSE)/100)</f>
        <v>0.29749999999999999</v>
      </c>
      <c r="T5804" s="6">
        <f>IF(A5804="placement",$J5804*MIN($Q5804,$S5804),"")</f>
        <v>5.0575000000000001</v>
      </c>
      <c r="U5804" s="6">
        <f>IF($A5804="placement",T5804,SUMIF($C$10:$C$6209,$C5804,$T$10:$T$6209))</f>
        <v>5.0575000000000001</v>
      </c>
      <c r="V5804" s="34">
        <f t="shared" si="275"/>
        <v>-6.3333333333333464E-2</v>
      </c>
      <c r="W5804" s="24"/>
      <c r="X5804" s="2" t="str">
        <f>IFERROR(MIN(VLOOKUP($W5804,margin_ranges!$A$5:$D$10,4,FALSE),$Q5804*100)/100,"")</f>
        <v/>
      </c>
      <c r="Y5804" s="6">
        <f t="shared" si="273"/>
        <v>5.0575000000000001</v>
      </c>
      <c r="Z5804" s="6">
        <f>IF($A5804="placement",Y5804,SUMIF($C$10:$C$6209,$C5804,$Y$10:$Y$6209))</f>
        <v>5.0575000000000001</v>
      </c>
      <c r="AA5804" s="29">
        <f t="shared" si="274"/>
        <v>-6.3333333333333464E-2</v>
      </c>
    </row>
    <row r="5805" spans="1:27" hidden="1" x14ac:dyDescent="0.3">
      <c r="A5805" s="8" t="s">
        <v>17</v>
      </c>
      <c r="B5805" s="8" t="s">
        <v>11370</v>
      </c>
      <c r="C5805" s="8" t="s">
        <v>11371</v>
      </c>
      <c r="D5805" s="8" t="s">
        <v>12383</v>
      </c>
      <c r="E5805" s="8" t="s">
        <v>12384</v>
      </c>
      <c r="F5805" s="29">
        <v>0.25</v>
      </c>
      <c r="G5805" s="29">
        <v>0</v>
      </c>
      <c r="H5805" s="30">
        <v>6.0846</v>
      </c>
      <c r="I5805" s="30">
        <v>0.4516</v>
      </c>
      <c r="J5805" s="14">
        <v>11</v>
      </c>
      <c r="K5805" s="14">
        <v>3</v>
      </c>
      <c r="L5805" s="12">
        <v>7.4200000000000002E-2</v>
      </c>
      <c r="M5805" s="7">
        <v>0.82676368</v>
      </c>
      <c r="N5805" s="31">
        <v>0.45</v>
      </c>
      <c r="O5805" s="14">
        <f>IFERROR(VLOOKUP($C5805,'site totals'!$J$2:$K$607,2,FALSE),1)</f>
        <v>27.277999999999999</v>
      </c>
      <c r="P5805" s="32" t="s">
        <v>22</v>
      </c>
      <c r="Q5805" s="12">
        <v>0.45570903800000001</v>
      </c>
      <c r="R5805" s="29">
        <v>0.25</v>
      </c>
      <c r="S5805" s="2">
        <f>IF($A5805="site","",VLOOKUP($P5805,margin_ranges!$A$5:$D$10,4,FALSE)/100)</f>
        <v>0.29749999999999999</v>
      </c>
      <c r="T5805" s="6">
        <f>IF(A5805="placement",$J5805*MIN($Q5805,$S5805),"")</f>
        <v>3.2725</v>
      </c>
      <c r="U5805" s="6">
        <f>IF($A5805="placement",T5805,SUMIF($C$10:$C$6209,$C5805,$T$10:$T$6209))</f>
        <v>3.2725</v>
      </c>
      <c r="V5805" s="34">
        <f t="shared" si="275"/>
        <v>-6.3333333333333353E-2</v>
      </c>
      <c r="W5805" s="24"/>
      <c r="X5805" s="2" t="str">
        <f>IFERROR(MIN(VLOOKUP($W5805,margin_ranges!$A$5:$D$10,4,FALSE),$Q5805*100)/100,"")</f>
        <v/>
      </c>
      <c r="Y5805" s="6">
        <f t="shared" si="273"/>
        <v>3.2725</v>
      </c>
      <c r="Z5805" s="6">
        <f>IF($A5805="placement",Y5805,SUMIF($C$10:$C$6209,$C5805,$Y$10:$Y$6209))</f>
        <v>3.2725</v>
      </c>
      <c r="AA5805" s="29">
        <f t="shared" si="274"/>
        <v>-6.3333333333333353E-2</v>
      </c>
    </row>
    <row r="5806" spans="1:27" hidden="1" x14ac:dyDescent="0.3">
      <c r="A5806" s="8" t="s">
        <v>17</v>
      </c>
      <c r="B5806" s="8" t="s">
        <v>11370</v>
      </c>
      <c r="C5806" s="8" t="s">
        <v>11371</v>
      </c>
      <c r="D5806" s="33" t="s">
        <v>12385</v>
      </c>
      <c r="E5806" s="8" t="s">
        <v>12386</v>
      </c>
      <c r="F5806" s="29">
        <v>0.25</v>
      </c>
      <c r="G5806" s="29">
        <v>0</v>
      </c>
      <c r="H5806" s="30">
        <v>6.6555999999999997</v>
      </c>
      <c r="I5806" s="30">
        <v>0.4768</v>
      </c>
      <c r="J5806" s="14">
        <v>12</v>
      </c>
      <c r="K5806" s="14">
        <v>3</v>
      </c>
      <c r="L5806" s="12">
        <v>7.1599999999999997E-2</v>
      </c>
      <c r="M5806" s="7">
        <v>0.82025468000000001</v>
      </c>
      <c r="N5806" s="31">
        <v>0.45</v>
      </c>
      <c r="O5806" s="14">
        <f>IFERROR(VLOOKUP($C5806,'site totals'!$J$2:$K$607,2,FALSE),1)</f>
        <v>27.277999999999999</v>
      </c>
      <c r="P5806" s="32" t="s">
        <v>22</v>
      </c>
      <c r="Q5806" s="12">
        <v>0.45138990359999998</v>
      </c>
      <c r="R5806" s="29">
        <v>0.25</v>
      </c>
      <c r="S5806" s="2">
        <f>IF($A5806="site","",VLOOKUP($P5806,margin_ranges!$A$5:$D$10,4,FALSE)/100)</f>
        <v>0.29749999999999999</v>
      </c>
      <c r="T5806" s="6">
        <f>IF(A5806="placement",$J5806*MIN($Q5806,$S5806),"")</f>
        <v>3.57</v>
      </c>
      <c r="U5806" s="6">
        <f>IF($A5806="placement",T5806,SUMIF($C$10:$C$6209,$C5806,$T$10:$T$6209))</f>
        <v>3.57</v>
      </c>
      <c r="V5806" s="34">
        <f t="shared" si="275"/>
        <v>-6.3333333333333353E-2</v>
      </c>
      <c r="W5806" s="24"/>
      <c r="X5806" s="2" t="str">
        <f>IFERROR(MIN(VLOOKUP($W5806,margin_ranges!$A$5:$D$10,4,FALSE),$Q5806*100)/100,"")</f>
        <v/>
      </c>
      <c r="Y5806" s="6">
        <f t="shared" si="273"/>
        <v>3.57</v>
      </c>
      <c r="Z5806" s="6">
        <f>IF($A5806="placement",Y5806,SUMIF($C$10:$C$6209,$C5806,$Y$10:$Y$6209))</f>
        <v>3.57</v>
      </c>
      <c r="AA5806" s="29">
        <f t="shared" si="274"/>
        <v>-6.3333333333333353E-2</v>
      </c>
    </row>
    <row r="5807" spans="1:27" hidden="1" x14ac:dyDescent="0.3">
      <c r="A5807" s="8" t="s">
        <v>17</v>
      </c>
      <c r="B5807" s="8" t="s">
        <v>11370</v>
      </c>
      <c r="C5807" s="8" t="s">
        <v>11371</v>
      </c>
      <c r="D5807" s="8" t="s">
        <v>12381</v>
      </c>
      <c r="E5807" s="8" t="s">
        <v>12382</v>
      </c>
      <c r="F5807" s="29">
        <v>0.25</v>
      </c>
      <c r="G5807" s="29">
        <v>0</v>
      </c>
      <c r="H5807" s="30">
        <v>10.0562</v>
      </c>
      <c r="I5807" s="30">
        <v>0.53280000000000005</v>
      </c>
      <c r="J5807" s="14">
        <v>18</v>
      </c>
      <c r="K5807" s="14">
        <v>5</v>
      </c>
      <c r="L5807" s="12">
        <v>5.2999999999999999E-2</v>
      </c>
      <c r="M5807" s="7">
        <v>1.15023462</v>
      </c>
      <c r="N5807" s="31">
        <v>0.65</v>
      </c>
      <c r="O5807" s="14">
        <f>IFERROR(VLOOKUP($C5807,'site totals'!$J$2:$K$607,2,FALSE),1)</f>
        <v>27.277999999999999</v>
      </c>
      <c r="P5807" s="32" t="s">
        <v>22</v>
      </c>
      <c r="Q5807" s="12">
        <v>0.4348978973</v>
      </c>
      <c r="R5807" s="29">
        <v>0.25</v>
      </c>
      <c r="S5807" s="2">
        <f>IF($A5807="site","",VLOOKUP($P5807,margin_ranges!$A$5:$D$10,4,FALSE)/100)</f>
        <v>0.29749999999999999</v>
      </c>
      <c r="T5807" s="6">
        <f>IF(A5807="placement",$J5807*MIN($Q5807,$S5807),"")</f>
        <v>5.3549999999999995</v>
      </c>
      <c r="U5807" s="6">
        <f>IF($A5807="placement",T5807,SUMIF($C$10:$C$6209,$C5807,$T$10:$T$6209))</f>
        <v>5.3549999999999995</v>
      </c>
      <c r="V5807" s="34">
        <f t="shared" si="275"/>
        <v>-6.3333333333333353E-2</v>
      </c>
      <c r="W5807" s="24"/>
      <c r="X5807" s="2" t="str">
        <f>IFERROR(MIN(VLOOKUP($W5807,margin_ranges!$A$5:$D$10,4,FALSE),$Q5807*100)/100,"")</f>
        <v/>
      </c>
      <c r="Y5807" s="6">
        <f t="shared" si="273"/>
        <v>5.3549999999999995</v>
      </c>
      <c r="Z5807" s="6">
        <f>IF($A5807="placement",Y5807,SUMIF($C$10:$C$6209,$C5807,$Y$10:$Y$6209))</f>
        <v>5.3549999999999995</v>
      </c>
      <c r="AA5807" s="29">
        <f t="shared" si="274"/>
        <v>-6.3333333333333353E-2</v>
      </c>
    </row>
    <row r="5808" spans="1:27" x14ac:dyDescent="0.3">
      <c r="A5808" s="16" t="s">
        <v>33</v>
      </c>
      <c r="B5808" s="16" t="s">
        <v>11370</v>
      </c>
      <c r="C5808" s="16" t="s">
        <v>11371</v>
      </c>
      <c r="D5808" s="8" t="s">
        <v>34</v>
      </c>
      <c r="E5808" s="16"/>
      <c r="F5808" s="17">
        <v>0.25</v>
      </c>
      <c r="G5808" s="17">
        <v>0</v>
      </c>
      <c r="H5808" s="36">
        <v>31.734200000000001</v>
      </c>
      <c r="I5808" s="36">
        <v>1.9269000000000001</v>
      </c>
      <c r="J5808" s="22">
        <v>58</v>
      </c>
      <c r="K5808" s="22">
        <v>15</v>
      </c>
      <c r="L5808" s="18">
        <v>6.0699999999999997E-2</v>
      </c>
      <c r="M5808" s="19">
        <v>1.0111576499999999</v>
      </c>
      <c r="N5808" s="20">
        <v>0.55364400000000002</v>
      </c>
      <c r="O5808" s="22">
        <f>IFERROR(VLOOKUP($C5808,'site totals'!$J$2:$K$607,2,FALSE),1)</f>
        <v>27.277999999999999</v>
      </c>
      <c r="P5808" s="21"/>
      <c r="Q5808" s="18">
        <v>0.4524652032</v>
      </c>
      <c r="R5808" s="17">
        <v>0.25</v>
      </c>
      <c r="S5808" s="18" t="str">
        <f>IF($A5808="site","",VLOOKUP($P5808,margin_ranges!$A$5:$D$10,4,FALSE)/100)</f>
        <v/>
      </c>
      <c r="T5808" s="22" t="str">
        <f>IF(A5808="placement",$J5808*MIN($Q5808,$S5808),"")</f>
        <v/>
      </c>
      <c r="U5808" s="22">
        <f>IF($A5808="placement",T5808,SUMIF($C$10:$C$6209,$C5808,$T$10:$T$6209))</f>
        <v>17.254999999999999</v>
      </c>
      <c r="V5808" s="37">
        <f t="shared" si="275"/>
        <v>-6.3333333333333242E-2</v>
      </c>
      <c r="W5808" s="38"/>
      <c r="X5808" s="18" t="str">
        <f>IFERROR(MIN(VLOOKUP($W5808,margin_ranges!$A$5:$D$10,4,FALSE),$Q5808*100)/100,"")</f>
        <v/>
      </c>
      <c r="Y5808" s="6" t="str">
        <f t="shared" si="273"/>
        <v/>
      </c>
      <c r="Z5808" s="6">
        <f>IF($A5808="placement",Y5808,SUMIF($C$10:$C$6209,$C5808,$Y$10:$Y$6209))</f>
        <v>17.254999999999999</v>
      </c>
      <c r="AA5808" s="17">
        <f t="shared" si="274"/>
        <v>-6.3333333333333242E-2</v>
      </c>
    </row>
    <row r="5809" spans="1:27" hidden="1" x14ac:dyDescent="0.3">
      <c r="A5809" s="8" t="s">
        <v>17</v>
      </c>
      <c r="B5809" s="8" t="s">
        <v>3152</v>
      </c>
      <c r="C5809" s="8" t="s">
        <v>3153</v>
      </c>
      <c r="D5809" s="8" t="s">
        <v>11885</v>
      </c>
      <c r="E5809" s="8" t="s">
        <v>11886</v>
      </c>
      <c r="F5809" s="29">
        <v>0.25</v>
      </c>
      <c r="G5809" s="29">
        <v>0</v>
      </c>
      <c r="H5809" s="30">
        <v>7.8577000000000004</v>
      </c>
      <c r="I5809" s="30">
        <v>0.30409999999999998</v>
      </c>
      <c r="J5809" s="14">
        <v>7</v>
      </c>
      <c r="K5809" s="14">
        <v>2</v>
      </c>
      <c r="L5809" s="12">
        <v>3.8699999999999998E-2</v>
      </c>
      <c r="M5809" s="7">
        <v>0.74504462000000005</v>
      </c>
      <c r="N5809" s="31">
        <v>0.38</v>
      </c>
      <c r="O5809" s="14">
        <f>IFERROR(VLOOKUP($C5809,'site totals'!$J$2:$K$607,2,FALSE),1)</f>
        <v>26.601199999999999</v>
      </c>
      <c r="P5809" s="32" t="s">
        <v>22</v>
      </c>
      <c r="Q5809" s="12">
        <v>0.48996343460000003</v>
      </c>
      <c r="R5809" s="29">
        <v>0.25</v>
      </c>
      <c r="S5809" s="2">
        <f>IF($A5809="site","",VLOOKUP($P5809,margin_ranges!$A$5:$D$10,4,FALSE)/100)</f>
        <v>0.29749999999999999</v>
      </c>
      <c r="T5809" s="6">
        <f>IF(A5809="placement",$J5809*MIN($Q5809,$S5809),"")</f>
        <v>2.0825</v>
      </c>
      <c r="U5809" s="6">
        <f>IF($A5809="placement",T5809,SUMIF($C$10:$C$6209,$C5809,$T$10:$T$6209))</f>
        <v>2.0825</v>
      </c>
      <c r="V5809" s="34">
        <f t="shared" si="275"/>
        <v>-6.3333333333333242E-2</v>
      </c>
      <c r="W5809" s="24"/>
      <c r="X5809" s="2" t="str">
        <f>IFERROR(MIN(VLOOKUP($W5809,margin_ranges!$A$5:$D$10,4,FALSE),$Q5809*100)/100,"")</f>
        <v/>
      </c>
      <c r="Y5809" s="6">
        <f t="shared" si="273"/>
        <v>2.0825</v>
      </c>
      <c r="Z5809" s="6">
        <f>IF($A5809="placement",Y5809,SUMIF($C$10:$C$6209,$C5809,$Y$10:$Y$6209))</f>
        <v>2.0825</v>
      </c>
      <c r="AA5809" s="29">
        <f t="shared" si="274"/>
        <v>-6.3333333333333242E-2</v>
      </c>
    </row>
    <row r="5810" spans="1:27" hidden="1" x14ac:dyDescent="0.3">
      <c r="A5810" s="8" t="s">
        <v>17</v>
      </c>
      <c r="B5810" s="8" t="s">
        <v>3152</v>
      </c>
      <c r="C5810" s="8" t="s">
        <v>3153</v>
      </c>
      <c r="D5810" s="8" t="s">
        <v>11887</v>
      </c>
      <c r="E5810" s="8" t="s">
        <v>11888</v>
      </c>
      <c r="F5810" s="29">
        <v>0.25</v>
      </c>
      <c r="G5810" s="29">
        <v>0</v>
      </c>
      <c r="H5810" s="30">
        <v>12.024900000000001</v>
      </c>
      <c r="I5810" s="30">
        <v>0.38</v>
      </c>
      <c r="J5810" s="14">
        <v>10</v>
      </c>
      <c r="K5810" s="14">
        <v>3</v>
      </c>
      <c r="L5810" s="12">
        <v>3.1600000000000003E-2</v>
      </c>
      <c r="M5810" s="7">
        <v>0.88398496000000004</v>
      </c>
      <c r="N5810" s="31">
        <v>0.38</v>
      </c>
      <c r="O5810" s="14">
        <f>IFERROR(VLOOKUP($C5810,'site totals'!$J$2:$K$607,2,FALSE),1)</f>
        <v>26.601199999999999</v>
      </c>
      <c r="P5810" s="32" t="s">
        <v>22</v>
      </c>
      <c r="Q5810" s="12">
        <v>0.57012843410000003</v>
      </c>
      <c r="R5810" s="29">
        <v>0.25</v>
      </c>
      <c r="S5810" s="2">
        <f>IF($A5810="site","",VLOOKUP($P5810,margin_ranges!$A$5:$D$10,4,FALSE)/100)</f>
        <v>0.29749999999999999</v>
      </c>
      <c r="T5810" s="6">
        <f>IF(A5810="placement",$J5810*MIN($Q5810,$S5810),"")</f>
        <v>2.9749999999999996</v>
      </c>
      <c r="U5810" s="6">
        <f>IF($A5810="placement",T5810,SUMIF($C$10:$C$6209,$C5810,$T$10:$T$6209))</f>
        <v>2.9749999999999996</v>
      </c>
      <c r="V5810" s="34">
        <f t="shared" si="275"/>
        <v>-6.3333333333333242E-2</v>
      </c>
      <c r="W5810" s="24"/>
      <c r="X5810" s="2" t="str">
        <f>IFERROR(MIN(VLOOKUP($W5810,margin_ranges!$A$5:$D$10,4,FALSE),$Q5810*100)/100,"")</f>
        <v/>
      </c>
      <c r="Y5810" s="6">
        <f t="shared" si="273"/>
        <v>2.9749999999999996</v>
      </c>
      <c r="Z5810" s="6">
        <f>IF($A5810="placement",Y5810,SUMIF($C$10:$C$6209,$C5810,$Y$10:$Y$6209))</f>
        <v>2.9749999999999996</v>
      </c>
      <c r="AA5810" s="29">
        <f t="shared" si="274"/>
        <v>-6.3333333333333242E-2</v>
      </c>
    </row>
    <row r="5811" spans="1:27" hidden="1" x14ac:dyDescent="0.3">
      <c r="A5811" s="8" t="s">
        <v>17</v>
      </c>
      <c r="B5811" s="8" t="s">
        <v>3152</v>
      </c>
      <c r="C5811" s="8" t="s">
        <v>3153</v>
      </c>
      <c r="D5811" s="8" t="s">
        <v>3154</v>
      </c>
      <c r="E5811" s="8" t="s">
        <v>3155</v>
      </c>
      <c r="F5811" s="29">
        <v>0.28999999999999998</v>
      </c>
      <c r="G5811" s="29">
        <v>0</v>
      </c>
      <c r="H5811" s="30">
        <v>15.1454</v>
      </c>
      <c r="I5811" s="30">
        <v>0.47739999999999999</v>
      </c>
      <c r="J5811" s="14">
        <v>13</v>
      </c>
      <c r="K5811" s="14">
        <v>3</v>
      </c>
      <c r="L5811" s="12">
        <v>3.15E-2</v>
      </c>
      <c r="M5811" s="7">
        <v>0.93472991000000005</v>
      </c>
      <c r="N5811" s="31">
        <v>0.5</v>
      </c>
      <c r="O5811" s="14">
        <f>IFERROR(VLOOKUP($C5811,'site totals'!$J$2:$K$607,2,FALSE),1)</f>
        <v>26.601199999999999</v>
      </c>
      <c r="P5811" s="32" t="s">
        <v>22</v>
      </c>
      <c r="Q5811" s="12">
        <v>0.4650861241</v>
      </c>
      <c r="R5811" s="29">
        <v>0.28999999999999998</v>
      </c>
      <c r="S5811" s="2">
        <f>IF($A5811="site","",VLOOKUP($P5811,margin_ranges!$A$5:$D$10,4,FALSE)/100)</f>
        <v>0.29749999999999999</v>
      </c>
      <c r="T5811" s="6">
        <f>IF(A5811="placement",$J5811*MIN($Q5811,$S5811),"")</f>
        <v>3.8674999999999997</v>
      </c>
      <c r="U5811" s="6">
        <f>IF($A5811="placement",T5811,SUMIF($C$10:$C$6209,$C5811,$T$10:$T$6209))</f>
        <v>3.8674999999999997</v>
      </c>
      <c r="V5811" s="34">
        <f t="shared" si="275"/>
        <v>-1.0563380281690127E-2</v>
      </c>
      <c r="W5811" s="24"/>
      <c r="X5811" s="2" t="str">
        <f>IFERROR(MIN(VLOOKUP($W5811,margin_ranges!$A$5:$D$10,4,FALSE),$Q5811*100)/100,"")</f>
        <v/>
      </c>
      <c r="Y5811" s="6">
        <f t="shared" si="273"/>
        <v>3.8674999999999997</v>
      </c>
      <c r="Z5811" s="6">
        <f>IF($A5811="placement",Y5811,SUMIF($C$10:$C$6209,$C5811,$Y$10:$Y$6209))</f>
        <v>3.8674999999999997</v>
      </c>
      <c r="AA5811" s="29">
        <f t="shared" si="274"/>
        <v>-1.0563380281690127E-2</v>
      </c>
    </row>
    <row r="5812" spans="1:27" hidden="1" x14ac:dyDescent="0.3">
      <c r="A5812" s="8" t="s">
        <v>17</v>
      </c>
      <c r="B5812" s="8" t="s">
        <v>3152</v>
      </c>
      <c r="C5812" s="8" t="s">
        <v>3153</v>
      </c>
      <c r="D5812" s="8" t="s">
        <v>3156</v>
      </c>
      <c r="E5812" s="8" t="s">
        <v>3157</v>
      </c>
      <c r="F5812" s="29">
        <v>0.28999999999999898</v>
      </c>
      <c r="G5812" s="29">
        <v>0</v>
      </c>
      <c r="H5812" s="30">
        <v>15.0915</v>
      </c>
      <c r="I5812" s="30">
        <v>0.63290000000000002</v>
      </c>
      <c r="J5812" s="14">
        <v>15</v>
      </c>
      <c r="K5812" s="14">
        <v>4</v>
      </c>
      <c r="L5812" s="12">
        <v>4.19E-2</v>
      </c>
      <c r="M5812" s="7">
        <v>0.79119737999999995</v>
      </c>
      <c r="N5812" s="31">
        <v>0.38</v>
      </c>
      <c r="O5812" s="14">
        <f>IFERROR(VLOOKUP($C5812,'site totals'!$J$2:$K$607,2,FALSE),1)</f>
        <v>26.601199999999999</v>
      </c>
      <c r="P5812" s="32" t="s">
        <v>22</v>
      </c>
      <c r="Q5812" s="12">
        <v>0.51971529640000003</v>
      </c>
      <c r="R5812" s="29">
        <v>0.28999999999999998</v>
      </c>
      <c r="S5812" s="2">
        <f>IF($A5812="site","",VLOOKUP($P5812,margin_ranges!$A$5:$D$10,4,FALSE)/100)</f>
        <v>0.29749999999999999</v>
      </c>
      <c r="T5812" s="6">
        <f>IF(A5812="placement",$J5812*MIN($Q5812,$S5812),"")</f>
        <v>4.4624999999999995</v>
      </c>
      <c r="U5812" s="6">
        <f>IF($A5812="placement",T5812,SUMIF($C$10:$C$6209,$C5812,$T$10:$T$6209))</f>
        <v>4.4624999999999995</v>
      </c>
      <c r="V5812" s="34">
        <f t="shared" si="275"/>
        <v>-1.0563380281689905E-2</v>
      </c>
      <c r="W5812" s="24"/>
      <c r="X5812" s="2" t="str">
        <f>IFERROR(MIN(VLOOKUP($W5812,margin_ranges!$A$5:$D$10,4,FALSE),$Q5812*100)/100,"")</f>
        <v/>
      </c>
      <c r="Y5812" s="6">
        <f t="shared" si="273"/>
        <v>4.4624999999999995</v>
      </c>
      <c r="Z5812" s="6">
        <f>IF($A5812="placement",Y5812,SUMIF($C$10:$C$6209,$C5812,$Y$10:$Y$6209))</f>
        <v>4.4624999999999995</v>
      </c>
      <c r="AA5812" s="29">
        <f t="shared" si="274"/>
        <v>-1.0563380281689905E-2</v>
      </c>
    </row>
    <row r="5813" spans="1:27" x14ac:dyDescent="0.3">
      <c r="A5813" s="16" t="s">
        <v>33</v>
      </c>
      <c r="B5813" s="16" t="s">
        <v>3152</v>
      </c>
      <c r="C5813" s="16" t="s">
        <v>3153</v>
      </c>
      <c r="D5813" s="8" t="s">
        <v>34</v>
      </c>
      <c r="E5813" s="16"/>
      <c r="F5813" s="17">
        <v>0.2699353412628</v>
      </c>
      <c r="G5813" s="17">
        <v>0</v>
      </c>
      <c r="H5813" s="36">
        <v>71.653099999999995</v>
      </c>
      <c r="I5813" s="36">
        <v>2.2433000000000001</v>
      </c>
      <c r="J5813" s="22">
        <v>57</v>
      </c>
      <c r="K5813" s="22">
        <v>14</v>
      </c>
      <c r="L5813" s="18">
        <v>3.1300000000000001E-2</v>
      </c>
      <c r="M5813" s="19">
        <v>0.84701013000000003</v>
      </c>
      <c r="N5813" s="20">
        <v>0.419541</v>
      </c>
      <c r="O5813" s="22">
        <f>IFERROR(VLOOKUP($C5813,'site totals'!$J$2:$K$607,2,FALSE),1)</f>
        <v>26.601199999999999</v>
      </c>
      <c r="P5813" s="21"/>
      <c r="Q5813" s="18">
        <v>0.50468006529999998</v>
      </c>
      <c r="R5813" s="17">
        <v>0.26989999999999997</v>
      </c>
      <c r="S5813" s="18" t="str">
        <f>IF($A5813="site","",VLOOKUP($P5813,margin_ranges!$A$5:$D$10,4,FALSE)/100)</f>
        <v/>
      </c>
      <c r="T5813" s="22" t="str">
        <f>IF(A5813="placement",$J5813*MIN($Q5813,$S5813),"")</f>
        <v/>
      </c>
      <c r="U5813" s="22">
        <f>IF($A5813="placement",T5813,SUMIF($C$10:$C$6209,$C5813,$T$10:$T$6209))</f>
        <v>13.387499999999999</v>
      </c>
      <c r="V5813" s="37">
        <f t="shared" si="275"/>
        <v>4.7981891449621283E-2</v>
      </c>
      <c r="W5813" s="38"/>
      <c r="X5813" s="18" t="str">
        <f>IFERROR(MIN(VLOOKUP($W5813,margin_ranges!$A$5:$D$10,4,FALSE),$Q5813*100)/100,"")</f>
        <v/>
      </c>
      <c r="Y5813" s="6" t="str">
        <f t="shared" si="273"/>
        <v/>
      </c>
      <c r="Z5813" s="6">
        <f>IF($A5813="placement",Y5813,SUMIF($C$10:$C$6209,$C5813,$Y$10:$Y$6209))</f>
        <v>13.387499999999999</v>
      </c>
      <c r="AA5813" s="17">
        <f t="shared" si="274"/>
        <v>4.7981891449621283E-2</v>
      </c>
    </row>
    <row r="5814" spans="1:27" hidden="1" x14ac:dyDescent="0.3">
      <c r="A5814" s="8" t="s">
        <v>17</v>
      </c>
      <c r="B5814" s="8" t="s">
        <v>169</v>
      </c>
      <c r="C5814" s="8" t="s">
        <v>170</v>
      </c>
      <c r="D5814" s="8" t="s">
        <v>11728</v>
      </c>
      <c r="E5814" s="8" t="s">
        <v>11729</v>
      </c>
      <c r="F5814" s="29">
        <v>-5.0744000196112004E-3</v>
      </c>
      <c r="G5814" s="29">
        <v>0</v>
      </c>
      <c r="H5814" s="30">
        <v>1.0536000000000001</v>
      </c>
      <c r="I5814" s="30">
        <v>0.36609999999999998</v>
      </c>
      <c r="J5814" s="14">
        <v>9</v>
      </c>
      <c r="K5814" s="14">
        <v>2</v>
      </c>
      <c r="L5814" s="12">
        <v>0.34739999999999999</v>
      </c>
      <c r="M5814" s="7">
        <v>0.79596098000000004</v>
      </c>
      <c r="N5814" s="31">
        <v>0.8</v>
      </c>
      <c r="O5814" s="14">
        <f>IFERROR(VLOOKUP($C5814,'site totals'!$J$2:$K$607,2,FALSE),1)</f>
        <v>26.433199999999999</v>
      </c>
      <c r="P5814" s="32" t="s">
        <v>91</v>
      </c>
      <c r="Q5814" s="12">
        <v>-5.0743999999999997E-3</v>
      </c>
      <c r="R5814" s="29">
        <v>0.3</v>
      </c>
      <c r="S5814" s="2">
        <f>IF($A5814="site","",VLOOKUP($P5814,margin_ranges!$A$5:$D$10,4,FALSE)/100)</f>
        <v>0.29749999999999999</v>
      </c>
      <c r="T5814" s="6">
        <f>IF(A5814="placement",$J5814*MIN($Q5814,$S5814),"")</f>
        <v>-4.5669599999999998E-2</v>
      </c>
      <c r="U5814" s="6">
        <f>IF($A5814="placement",T5814,SUMIF($C$10:$C$6209,$C5814,$T$10:$T$6209))</f>
        <v>-4.5669599999999998E-2</v>
      </c>
      <c r="V5814" s="34">
        <f t="shared" si="275"/>
        <v>0.43582057142857145</v>
      </c>
      <c r="W5814" s="24"/>
      <c r="X5814" s="2" t="str">
        <f>IFERROR(MIN(VLOOKUP($W5814,margin_ranges!$A$5:$D$10,4,FALSE),$Q5814*100)/100,"")</f>
        <v/>
      </c>
      <c r="Y5814" s="6">
        <f t="shared" si="273"/>
        <v>-4.5669599999999998E-2</v>
      </c>
      <c r="Z5814" s="6">
        <f>IF($A5814="placement",Y5814,SUMIF($C$10:$C$6209,$C5814,$Y$10:$Y$6209))</f>
        <v>-4.5669599999999998E-2</v>
      </c>
      <c r="AA5814" s="29">
        <f t="shared" si="274"/>
        <v>0.43582057142857145</v>
      </c>
    </row>
    <row r="5815" spans="1:27" hidden="1" x14ac:dyDescent="0.3">
      <c r="A5815" s="8" t="s">
        <v>17</v>
      </c>
      <c r="B5815" s="8" t="s">
        <v>169</v>
      </c>
      <c r="C5815" s="8" t="s">
        <v>170</v>
      </c>
      <c r="D5815" s="8" t="s">
        <v>173</v>
      </c>
      <c r="E5815" s="8" t="s">
        <v>174</v>
      </c>
      <c r="F5815" s="29">
        <v>-2.9634983736899099E-3</v>
      </c>
      <c r="G5815" s="29">
        <v>0</v>
      </c>
      <c r="H5815" s="30">
        <v>1.2219</v>
      </c>
      <c r="I5815" s="30">
        <v>0.49559999999999998</v>
      </c>
      <c r="J5815" s="14">
        <v>12</v>
      </c>
      <c r="K5815" s="14">
        <v>3</v>
      </c>
      <c r="L5815" s="12">
        <v>0.40560000000000002</v>
      </c>
      <c r="M5815" s="7">
        <v>0.79763620999999996</v>
      </c>
      <c r="N5815" s="31">
        <v>0.8</v>
      </c>
      <c r="O5815" s="14">
        <f>IFERROR(VLOOKUP($C5815,'site totals'!$J$2:$K$607,2,FALSE),1)</f>
        <v>26.433199999999999</v>
      </c>
      <c r="P5815" s="32" t="s">
        <v>91</v>
      </c>
      <c r="Q5815" s="12">
        <v>-2.9634983999999999E-3</v>
      </c>
      <c r="R5815" s="29">
        <v>0.28000000000000003</v>
      </c>
      <c r="S5815" s="2">
        <f>IF($A5815="site","",VLOOKUP($P5815,margin_ranges!$A$5:$D$10,4,FALSE)/100)</f>
        <v>0.29749999999999999</v>
      </c>
      <c r="T5815" s="6">
        <f>IF(A5815="placement",$J5815*MIN($Q5815,$S5815),"")</f>
        <v>-3.5561980799999997E-2</v>
      </c>
      <c r="U5815" s="6">
        <f>IF($A5815="placement",T5815,SUMIF($C$10:$C$6209,$C5815,$T$10:$T$6209))</f>
        <v>-3.5561980799999997E-2</v>
      </c>
      <c r="V5815" s="34">
        <f t="shared" si="275"/>
        <v>0.39300485888888881</v>
      </c>
      <c r="W5815" s="24"/>
      <c r="X5815" s="2" t="str">
        <f>IFERROR(MIN(VLOOKUP($W5815,margin_ranges!$A$5:$D$10,4,FALSE),$Q5815*100)/100,"")</f>
        <v/>
      </c>
      <c r="Y5815" s="6">
        <f t="shared" si="273"/>
        <v>-3.5561980799999997E-2</v>
      </c>
      <c r="Z5815" s="6">
        <f>IF($A5815="placement",Y5815,SUMIF($C$10:$C$6209,$C5815,$Y$10:$Y$6209))</f>
        <v>-3.5561980799999997E-2</v>
      </c>
      <c r="AA5815" s="29">
        <f t="shared" si="274"/>
        <v>0.39300485888888881</v>
      </c>
    </row>
    <row r="5816" spans="1:27" hidden="1" x14ac:dyDescent="0.3">
      <c r="A5816" s="8" t="s">
        <v>17</v>
      </c>
      <c r="B5816" s="8" t="s">
        <v>169</v>
      </c>
      <c r="C5816" s="8" t="s">
        <v>170</v>
      </c>
      <c r="D5816" s="8" t="s">
        <v>171</v>
      </c>
      <c r="E5816" s="8" t="s">
        <v>172</v>
      </c>
      <c r="F5816" s="29">
        <v>-1.6887154788758098E-2</v>
      </c>
      <c r="G5816" s="29">
        <v>0</v>
      </c>
      <c r="H5816" s="30">
        <v>2.1743000000000001</v>
      </c>
      <c r="I5816" s="30">
        <v>0.89359999999999995</v>
      </c>
      <c r="J5816" s="14">
        <v>21</v>
      </c>
      <c r="K5816" s="14">
        <v>7</v>
      </c>
      <c r="L5816" s="12">
        <v>0.41099999999999998</v>
      </c>
      <c r="M5816" s="7">
        <v>0.78671462999999997</v>
      </c>
      <c r="N5816" s="31">
        <v>0.8</v>
      </c>
      <c r="O5816" s="14">
        <f>IFERROR(VLOOKUP($C5816,'site totals'!$J$2:$K$607,2,FALSE),1)</f>
        <v>26.433199999999999</v>
      </c>
      <c r="P5816" s="32" t="s">
        <v>91</v>
      </c>
      <c r="Q5816" s="12">
        <v>-1.6887154800000002E-2</v>
      </c>
      <c r="R5816" s="29">
        <v>0.33</v>
      </c>
      <c r="S5816" s="2">
        <f>IF($A5816="site","",VLOOKUP($P5816,margin_ranges!$A$5:$D$10,4,FALSE)/100)</f>
        <v>0.29749999999999999</v>
      </c>
      <c r="T5816" s="6">
        <f>IF(A5816="placement",$J5816*MIN($Q5816,$S5816),"")</f>
        <v>-0.35463025080000005</v>
      </c>
      <c r="U5816" s="6">
        <f>IF($A5816="placement",T5816,SUMIF($C$10:$C$6209,$C5816,$T$10:$T$6209))</f>
        <v>-0.35463025080000005</v>
      </c>
      <c r="V5816" s="34">
        <f t="shared" si="275"/>
        <v>0.51774202208955233</v>
      </c>
      <c r="W5816" s="24"/>
      <c r="X5816" s="2" t="str">
        <f>IFERROR(MIN(VLOOKUP($W5816,margin_ranges!$A$5:$D$10,4,FALSE),$Q5816*100)/100,"")</f>
        <v/>
      </c>
      <c r="Y5816" s="6">
        <f t="shared" si="273"/>
        <v>-0.35463025080000005</v>
      </c>
      <c r="Z5816" s="6">
        <f>IF($A5816="placement",Y5816,SUMIF($C$10:$C$6209,$C5816,$Y$10:$Y$6209))</f>
        <v>-0.35463025080000005</v>
      </c>
      <c r="AA5816" s="29">
        <f t="shared" si="274"/>
        <v>0.51774202208955233</v>
      </c>
    </row>
    <row r="5817" spans="1:27" x14ac:dyDescent="0.3">
      <c r="A5817" s="16" t="s">
        <v>33</v>
      </c>
      <c r="B5817" s="16" t="s">
        <v>169</v>
      </c>
      <c r="C5817" s="16" t="s">
        <v>170</v>
      </c>
      <c r="D5817" s="8" t="s">
        <v>34</v>
      </c>
      <c r="E5817" s="16"/>
      <c r="F5817" s="17">
        <v>-8.3013103786147693E-2</v>
      </c>
      <c r="G5817" s="17">
        <v>0</v>
      </c>
      <c r="H5817" s="36">
        <v>6.5129000000000001</v>
      </c>
      <c r="I5817" s="36">
        <v>2.5695999999999999</v>
      </c>
      <c r="J5817" s="22">
        <v>57</v>
      </c>
      <c r="K5817" s="22">
        <v>15</v>
      </c>
      <c r="L5817" s="18">
        <v>0.39450000000000002</v>
      </c>
      <c r="M5817" s="19">
        <v>0.73476580999999996</v>
      </c>
      <c r="N5817" s="20">
        <v>0.79576100000000005</v>
      </c>
      <c r="O5817" s="22">
        <f>IFERROR(VLOOKUP($C5817,'site totals'!$J$2:$K$607,2,FALSE),1)</f>
        <v>26.433199999999999</v>
      </c>
      <c r="P5817" s="21"/>
      <c r="Q5817" s="18">
        <v>-8.3013103800000002E-2</v>
      </c>
      <c r="R5817" s="17">
        <v>0.29759999999999998</v>
      </c>
      <c r="S5817" s="18" t="str">
        <f>IF($A5817="site","",VLOOKUP($P5817,margin_ranges!$A$5:$D$10,4,FALSE)/100)</f>
        <v/>
      </c>
      <c r="T5817" s="22" t="str">
        <f>IF(A5817="placement",$J5817*MIN($Q5817,$S5817),"")</f>
        <v/>
      </c>
      <c r="U5817" s="22">
        <f>IF($A5817="placement",T5817,SUMIF($C$10:$C$6209,$C5817,$T$10:$T$6209))</f>
        <v>-0.43586183160000003</v>
      </c>
      <c r="V5817" s="37">
        <f t="shared" si="275"/>
        <v>0.43457673519362183</v>
      </c>
      <c r="W5817" s="38"/>
      <c r="X5817" s="18" t="str">
        <f>IFERROR(MIN(VLOOKUP($W5817,margin_ranges!$A$5:$D$10,4,FALSE),$Q5817*100)/100,"")</f>
        <v/>
      </c>
      <c r="Y5817" s="6" t="str">
        <f t="shared" si="273"/>
        <v/>
      </c>
      <c r="Z5817" s="6">
        <f>IF($A5817="placement",Y5817,SUMIF($C$10:$C$6209,$C5817,$Y$10:$Y$6209))</f>
        <v>-0.43586183160000003</v>
      </c>
      <c r="AA5817" s="17">
        <f t="shared" si="274"/>
        <v>0.43457673519362183</v>
      </c>
    </row>
    <row r="5818" spans="1:27" hidden="1" x14ac:dyDescent="0.3">
      <c r="A5818" s="8" t="s">
        <v>17</v>
      </c>
      <c r="B5818" s="8" t="s">
        <v>11489</v>
      </c>
      <c r="C5818" s="8" t="s">
        <v>11490</v>
      </c>
      <c r="D5818" s="8" t="s">
        <v>11491</v>
      </c>
      <c r="E5818" s="8" t="s">
        <v>11492</v>
      </c>
      <c r="F5818" s="29">
        <v>0.28999999999999998</v>
      </c>
      <c r="G5818" s="29">
        <v>0</v>
      </c>
      <c r="H5818" s="30">
        <v>1.1358999999999999</v>
      </c>
      <c r="I5818" s="30">
        <v>0.41460000000000002</v>
      </c>
      <c r="J5818" s="14">
        <v>18</v>
      </c>
      <c r="K5818" s="14">
        <v>5</v>
      </c>
      <c r="L5818" s="12">
        <v>0.36499999999999999</v>
      </c>
      <c r="M5818" s="7">
        <v>1.4602343200000001</v>
      </c>
      <c r="N5818" s="31">
        <v>1</v>
      </c>
      <c r="O5818" s="14">
        <f>IFERROR(VLOOKUP($C5818,'site totals'!$J$2:$K$607,2,FALSE),1)</f>
        <v>26.164000000000001</v>
      </c>
      <c r="P5818" s="32" t="s">
        <v>22</v>
      </c>
      <c r="Q5818" s="12">
        <v>0.31517840289999999</v>
      </c>
      <c r="R5818" s="29">
        <v>0.28999999999999998</v>
      </c>
      <c r="S5818" s="2">
        <f>IF($A5818="site","",VLOOKUP($P5818,margin_ranges!$A$5:$D$10,4,FALSE)/100)</f>
        <v>0.29749999999999999</v>
      </c>
      <c r="T5818" s="6">
        <f>IF(A5818="placement",$J5818*MIN($Q5818,$S5818),"")</f>
        <v>5.3549999999999995</v>
      </c>
      <c r="U5818" s="6">
        <f>IF($A5818="placement",T5818,SUMIF($C$10:$C$6209,$C5818,$T$10:$T$6209))</f>
        <v>5.3549999999999995</v>
      </c>
      <c r="V5818" s="34">
        <f t="shared" si="275"/>
        <v>-1.0563380281690127E-2</v>
      </c>
      <c r="W5818" s="24"/>
      <c r="X5818" s="2" t="str">
        <f>IFERROR(MIN(VLOOKUP($W5818,margin_ranges!$A$5:$D$10,4,FALSE),$Q5818*100)/100,"")</f>
        <v/>
      </c>
      <c r="Y5818" s="6">
        <f t="shared" si="273"/>
        <v>5.3549999999999995</v>
      </c>
      <c r="Z5818" s="6">
        <f>IF($A5818="placement",Y5818,SUMIF($C$10:$C$6209,$C5818,$Y$10:$Y$6209))</f>
        <v>5.3549999999999995</v>
      </c>
      <c r="AA5818" s="29">
        <f t="shared" si="274"/>
        <v>-1.0563380281690127E-2</v>
      </c>
    </row>
    <row r="5819" spans="1:27" hidden="1" x14ac:dyDescent="0.3">
      <c r="A5819" s="8" t="s">
        <v>17</v>
      </c>
      <c r="B5819" s="8" t="s">
        <v>11489</v>
      </c>
      <c r="C5819" s="8" t="s">
        <v>11490</v>
      </c>
      <c r="D5819" s="8" t="s">
        <v>11495</v>
      </c>
      <c r="E5819" s="8" t="s">
        <v>11490</v>
      </c>
      <c r="F5819" s="29">
        <v>0.28999999999999998</v>
      </c>
      <c r="G5819" s="29">
        <v>0</v>
      </c>
      <c r="H5819" s="30">
        <v>1.2251000000000001</v>
      </c>
      <c r="I5819" s="30">
        <v>0.45679999999999998</v>
      </c>
      <c r="J5819" s="14">
        <v>21</v>
      </c>
      <c r="K5819" s="14">
        <v>5</v>
      </c>
      <c r="L5819" s="12">
        <v>0.37280000000000002</v>
      </c>
      <c r="M5819" s="7">
        <v>1.5122439400000001</v>
      </c>
      <c r="N5819" s="31">
        <v>1</v>
      </c>
      <c r="O5819" s="14">
        <f>IFERROR(VLOOKUP($C5819,'site totals'!$J$2:$K$607,2,FALSE),1)</f>
        <v>26.164000000000001</v>
      </c>
      <c r="P5819" s="32" t="s">
        <v>22</v>
      </c>
      <c r="Q5819" s="12">
        <v>0.3387310254</v>
      </c>
      <c r="R5819" s="29">
        <v>0.28999999999999998</v>
      </c>
      <c r="S5819" s="2">
        <f>IF($A5819="site","",VLOOKUP($P5819,margin_ranges!$A$5:$D$10,4,FALSE)/100)</f>
        <v>0.29749999999999999</v>
      </c>
      <c r="T5819" s="6">
        <f>IF(A5819="placement",$J5819*MIN($Q5819,$S5819),"")</f>
        <v>6.2474999999999996</v>
      </c>
      <c r="U5819" s="6">
        <f>IF($A5819="placement",T5819,SUMIF($C$10:$C$6209,$C5819,$T$10:$T$6209))</f>
        <v>6.2474999999999996</v>
      </c>
      <c r="V5819" s="34">
        <f t="shared" si="275"/>
        <v>-1.0563380281690016E-2</v>
      </c>
      <c r="W5819" s="24"/>
      <c r="X5819" s="2" t="str">
        <f>IFERROR(MIN(VLOOKUP($W5819,margin_ranges!$A$5:$D$10,4,FALSE),$Q5819*100)/100,"")</f>
        <v/>
      </c>
      <c r="Y5819" s="6">
        <f t="shared" si="273"/>
        <v>6.2474999999999996</v>
      </c>
      <c r="Z5819" s="6">
        <f>IF($A5819="placement",Y5819,SUMIF($C$10:$C$6209,$C5819,$Y$10:$Y$6209))</f>
        <v>6.2474999999999996</v>
      </c>
      <c r="AA5819" s="29">
        <f t="shared" si="274"/>
        <v>-1.0563380281690016E-2</v>
      </c>
    </row>
    <row r="5820" spans="1:27" hidden="1" x14ac:dyDescent="0.3">
      <c r="A5820" s="8" t="s">
        <v>17</v>
      </c>
      <c r="B5820" s="8" t="s">
        <v>11489</v>
      </c>
      <c r="C5820" s="8" t="s">
        <v>11490</v>
      </c>
      <c r="D5820" s="8" t="s">
        <v>11493</v>
      </c>
      <c r="E5820" s="8" t="s">
        <v>11494</v>
      </c>
      <c r="F5820" s="29">
        <v>0.28999999999999998</v>
      </c>
      <c r="G5820" s="29">
        <v>0</v>
      </c>
      <c r="H5820" s="30">
        <v>1.1731</v>
      </c>
      <c r="I5820" s="30">
        <v>0.40579999999999999</v>
      </c>
      <c r="J5820" s="14">
        <v>17</v>
      </c>
      <c r="K5820" s="14">
        <v>4</v>
      </c>
      <c r="L5820" s="12">
        <v>0.34589999999999999</v>
      </c>
      <c r="M5820" s="7">
        <v>1.41137124</v>
      </c>
      <c r="N5820" s="31">
        <v>1</v>
      </c>
      <c r="O5820" s="14">
        <f>IFERROR(VLOOKUP($C5820,'site totals'!$J$2:$K$607,2,FALSE),1)</f>
        <v>26.164000000000001</v>
      </c>
      <c r="P5820" s="32" t="s">
        <v>22</v>
      </c>
      <c r="Q5820" s="12">
        <v>0.29146919430000001</v>
      </c>
      <c r="R5820" s="29">
        <v>0.28999999999999998</v>
      </c>
      <c r="S5820" s="2">
        <f>IF($A5820="site","",VLOOKUP($P5820,margin_ranges!$A$5:$D$10,4,FALSE)/100)</f>
        <v>0.29749999999999999</v>
      </c>
      <c r="T5820" s="6">
        <f>IF(A5820="placement",$J5820*MIN($Q5820,$S5820),"")</f>
        <v>4.9549763031000005</v>
      </c>
      <c r="U5820" s="6">
        <f>IF($A5820="placement",T5820,SUMIF($C$10:$C$6209,$C5820,$T$10:$T$6209))</f>
        <v>4.9549763031000005</v>
      </c>
      <c r="V5820" s="34">
        <f t="shared" si="275"/>
        <v>-2.069287746478965E-3</v>
      </c>
      <c r="W5820" s="24"/>
      <c r="X5820" s="2" t="str">
        <f>IFERROR(MIN(VLOOKUP($W5820,margin_ranges!$A$5:$D$10,4,FALSE),$Q5820*100)/100,"")</f>
        <v/>
      </c>
      <c r="Y5820" s="6">
        <f t="shared" si="273"/>
        <v>4.9549763031000005</v>
      </c>
      <c r="Z5820" s="6">
        <f>IF($A5820="placement",Y5820,SUMIF($C$10:$C$6209,$C5820,$Y$10:$Y$6209))</f>
        <v>4.9549763031000005</v>
      </c>
      <c r="AA5820" s="29">
        <f t="shared" si="274"/>
        <v>-2.069287746478965E-3</v>
      </c>
    </row>
    <row r="5821" spans="1:27" x14ac:dyDescent="0.3">
      <c r="A5821" s="16" t="s">
        <v>33</v>
      </c>
      <c r="B5821" s="16" t="s">
        <v>11489</v>
      </c>
      <c r="C5821" s="16" t="s">
        <v>11490</v>
      </c>
      <c r="D5821" s="8" t="s">
        <v>34</v>
      </c>
      <c r="E5821" s="16"/>
      <c r="F5821" s="17">
        <v>0.28999999999999998</v>
      </c>
      <c r="G5821" s="17">
        <v>0</v>
      </c>
      <c r="H5821" s="36">
        <v>3.5341999999999998</v>
      </c>
      <c r="I5821" s="36">
        <v>1.2770999999999999</v>
      </c>
      <c r="J5821" s="22">
        <v>56</v>
      </c>
      <c r="K5821" s="22">
        <v>14</v>
      </c>
      <c r="L5821" s="18">
        <v>0.3614</v>
      </c>
      <c r="M5821" s="19">
        <v>1.46331096</v>
      </c>
      <c r="N5821" s="20">
        <v>1</v>
      </c>
      <c r="O5821" s="22">
        <f>IFERROR(VLOOKUP($C5821,'site totals'!$J$2:$K$607,2,FALSE),1)</f>
        <v>26.164000000000001</v>
      </c>
      <c r="P5821" s="21"/>
      <c r="Q5821" s="18">
        <v>0.3166182541</v>
      </c>
      <c r="R5821" s="17">
        <v>0.28999999999999998</v>
      </c>
      <c r="S5821" s="18" t="str">
        <f>IF($A5821="site","",VLOOKUP($P5821,margin_ranges!$A$5:$D$10,4,FALSE)/100)</f>
        <v/>
      </c>
      <c r="T5821" s="22" t="str">
        <f>IF(A5821="placement",$J5821*MIN($Q5821,$S5821),"")</f>
        <v/>
      </c>
      <c r="U5821" s="22">
        <f>IF($A5821="placement",T5821,SUMIF($C$10:$C$6209,$C5821,$T$10:$T$6209))</f>
        <v>16.5574763031</v>
      </c>
      <c r="V5821" s="37">
        <f t="shared" si="275"/>
        <v>-7.9848164763581808E-3</v>
      </c>
      <c r="W5821" s="38"/>
      <c r="X5821" s="18" t="str">
        <f>IFERROR(MIN(VLOOKUP($W5821,margin_ranges!$A$5:$D$10,4,FALSE),$Q5821*100)/100,"")</f>
        <v/>
      </c>
      <c r="Y5821" s="6" t="str">
        <f t="shared" si="273"/>
        <v/>
      </c>
      <c r="Z5821" s="6">
        <f>IF($A5821="placement",Y5821,SUMIF($C$10:$C$6209,$C5821,$Y$10:$Y$6209))</f>
        <v>16.5574763031</v>
      </c>
      <c r="AA5821" s="17">
        <f t="shared" si="274"/>
        <v>-7.9848164763581808E-3</v>
      </c>
    </row>
    <row r="5822" spans="1:27" hidden="1" x14ac:dyDescent="0.3">
      <c r="A5822" s="8" t="s">
        <v>17</v>
      </c>
      <c r="B5822" s="8" t="s">
        <v>9126</v>
      </c>
      <c r="C5822" s="8" t="s">
        <v>9127</v>
      </c>
      <c r="D5822" s="8" t="s">
        <v>9128</v>
      </c>
      <c r="E5822" s="8" t="s">
        <v>9129</v>
      </c>
      <c r="F5822" s="29">
        <v>0.22871312890788201</v>
      </c>
      <c r="G5822" s="29">
        <v>0</v>
      </c>
      <c r="H5822" s="30">
        <v>20.8445</v>
      </c>
      <c r="I5822" s="30">
        <v>0.34939999999999999</v>
      </c>
      <c r="J5822" s="14">
        <v>27</v>
      </c>
      <c r="K5822" s="14">
        <v>5</v>
      </c>
      <c r="L5822" s="12">
        <v>1.6799999999999999E-2</v>
      </c>
      <c r="M5822" s="7">
        <v>2.5930689</v>
      </c>
      <c r="N5822" s="31">
        <v>2</v>
      </c>
      <c r="O5822" s="14">
        <f>IFERROR(VLOOKUP($C5822,'site totals'!$J$2:$K$607,2,FALSE),1)</f>
        <v>25.632300000000001</v>
      </c>
      <c r="P5822" s="32" t="s">
        <v>94</v>
      </c>
      <c r="Q5822" s="12">
        <v>0.22871312890000001</v>
      </c>
      <c r="R5822" s="29">
        <v>0.25</v>
      </c>
      <c r="S5822" s="2">
        <f>IF($A5822="site","",VLOOKUP($P5822,margin_ranges!$A$5:$D$10,4,FALSE)/100)</f>
        <v>0.19750000000000001</v>
      </c>
      <c r="T5822" s="6">
        <f>IF(A5822="placement",$J5822*MIN($Q5822,$S5822),"")</f>
        <v>5.3325000000000005</v>
      </c>
      <c r="U5822" s="6">
        <f>IF($A5822="placement",T5822,SUMIF($C$10:$C$6209,$C5822,$T$10:$T$6209))</f>
        <v>5.3325000000000005</v>
      </c>
      <c r="V5822" s="34">
        <f t="shared" si="275"/>
        <v>7.0000000000000062E-2</v>
      </c>
      <c r="W5822" s="24"/>
      <c r="X5822" s="2" t="str">
        <f>IFERROR(MIN(VLOOKUP($W5822,margin_ranges!$A$5:$D$10,4,FALSE),$Q5822*100)/100,"")</f>
        <v/>
      </c>
      <c r="Y5822" s="6">
        <f t="shared" si="273"/>
        <v>5.3325000000000005</v>
      </c>
      <c r="Z5822" s="6">
        <f>IF($A5822="placement",Y5822,SUMIF($C$10:$C$6209,$C5822,$Y$10:$Y$6209))</f>
        <v>5.3325000000000005</v>
      </c>
      <c r="AA5822" s="29">
        <f t="shared" si="274"/>
        <v>7.0000000000000062E-2</v>
      </c>
    </row>
    <row r="5823" spans="1:27" hidden="1" x14ac:dyDescent="0.3">
      <c r="A5823" s="8" t="s">
        <v>17</v>
      </c>
      <c r="B5823" s="8" t="s">
        <v>9126</v>
      </c>
      <c r="C5823" s="8" t="s">
        <v>9127</v>
      </c>
      <c r="D5823" s="8" t="s">
        <v>9130</v>
      </c>
      <c r="E5823" s="8" t="s">
        <v>9131</v>
      </c>
      <c r="F5823" s="29">
        <v>0.234879841848396</v>
      </c>
      <c r="G5823" s="29">
        <v>0</v>
      </c>
      <c r="H5823" s="30">
        <v>20.976500000000001</v>
      </c>
      <c r="I5823" s="30">
        <v>0.35389999999999999</v>
      </c>
      <c r="J5823" s="14">
        <v>28</v>
      </c>
      <c r="K5823" s="14">
        <v>6</v>
      </c>
      <c r="L5823" s="12">
        <v>1.6899999999999998E-2</v>
      </c>
      <c r="M5823" s="7">
        <v>2.6139685099999999</v>
      </c>
      <c r="N5823" s="31">
        <v>2</v>
      </c>
      <c r="O5823" s="14">
        <f>IFERROR(VLOOKUP($C5823,'site totals'!$J$2:$K$607,2,FALSE),1)</f>
        <v>25.632300000000001</v>
      </c>
      <c r="P5823" s="32" t="s">
        <v>94</v>
      </c>
      <c r="Q5823" s="12">
        <v>0.23487984179999999</v>
      </c>
      <c r="R5823" s="29">
        <v>0.25</v>
      </c>
      <c r="S5823" s="2">
        <f>IF($A5823="site","",VLOOKUP($P5823,margin_ranges!$A$5:$D$10,4,FALSE)/100)</f>
        <v>0.19750000000000001</v>
      </c>
      <c r="T5823" s="6">
        <f>IF(A5823="placement",$J5823*MIN($Q5823,$S5823),"")</f>
        <v>5.53</v>
      </c>
      <c r="U5823" s="6">
        <f>IF($A5823="placement",T5823,SUMIF($C$10:$C$6209,$C5823,$T$10:$T$6209))</f>
        <v>5.53</v>
      </c>
      <c r="V5823" s="34">
        <f t="shared" si="275"/>
        <v>6.999999999999984E-2</v>
      </c>
      <c r="W5823" s="24"/>
      <c r="X5823" s="2" t="str">
        <f>IFERROR(MIN(VLOOKUP($W5823,margin_ranges!$A$5:$D$10,4,FALSE),$Q5823*100)/100,"")</f>
        <v/>
      </c>
      <c r="Y5823" s="6">
        <f t="shared" si="273"/>
        <v>5.53</v>
      </c>
      <c r="Z5823" s="6">
        <f>IF($A5823="placement",Y5823,SUMIF($C$10:$C$6209,$C5823,$Y$10:$Y$6209))</f>
        <v>5.53</v>
      </c>
      <c r="AA5823" s="29">
        <f t="shared" si="274"/>
        <v>6.999999999999984E-2</v>
      </c>
    </row>
    <row r="5824" spans="1:27" x14ac:dyDescent="0.3">
      <c r="A5824" s="16" t="s">
        <v>33</v>
      </c>
      <c r="B5824" s="16" t="s">
        <v>9126</v>
      </c>
      <c r="C5824" s="16" t="s">
        <v>9127</v>
      </c>
      <c r="D5824" s="8" t="s">
        <v>34</v>
      </c>
      <c r="E5824" s="16"/>
      <c r="F5824" s="17">
        <v>0.231828591269609</v>
      </c>
      <c r="G5824" s="17">
        <v>0</v>
      </c>
      <c r="H5824" s="36">
        <v>41.820999999999998</v>
      </c>
      <c r="I5824" s="36">
        <v>0.70320000000000005</v>
      </c>
      <c r="J5824" s="22">
        <v>55</v>
      </c>
      <c r="K5824" s="22">
        <v>11</v>
      </c>
      <c r="L5824" s="18">
        <v>1.6799999999999999E-2</v>
      </c>
      <c r="M5824" s="19">
        <v>2.6035855799999998</v>
      </c>
      <c r="N5824" s="20">
        <v>2</v>
      </c>
      <c r="O5824" s="22">
        <f>IFERROR(VLOOKUP($C5824,'site totals'!$J$2:$K$607,2,FALSE),1)</f>
        <v>25.632300000000001</v>
      </c>
      <c r="P5824" s="21"/>
      <c r="Q5824" s="18">
        <v>0.2318285913</v>
      </c>
      <c r="R5824" s="17">
        <v>0.25</v>
      </c>
      <c r="S5824" s="18" t="str">
        <f>IF($A5824="site","",VLOOKUP($P5824,margin_ranges!$A$5:$D$10,4,FALSE)/100)</f>
        <v/>
      </c>
      <c r="T5824" s="22" t="str">
        <f>IF(A5824="placement",$J5824*MIN($Q5824,$S5824),"")</f>
        <v/>
      </c>
      <c r="U5824" s="22">
        <f>IF($A5824="placement",T5824,SUMIF($C$10:$C$6209,$C5824,$T$10:$T$6209))</f>
        <v>10.862500000000001</v>
      </c>
      <c r="V5824" s="37">
        <f t="shared" si="275"/>
        <v>7.0000000000000062E-2</v>
      </c>
      <c r="W5824" s="38"/>
      <c r="X5824" s="18" t="str">
        <f>IFERROR(MIN(VLOOKUP($W5824,margin_ranges!$A$5:$D$10,4,FALSE),$Q5824*100)/100,"")</f>
        <v/>
      </c>
      <c r="Y5824" s="6" t="str">
        <f t="shared" si="273"/>
        <v/>
      </c>
      <c r="Z5824" s="6">
        <f>IF($A5824="placement",Y5824,SUMIF($C$10:$C$6209,$C5824,$Y$10:$Y$6209))</f>
        <v>10.862500000000001</v>
      </c>
      <c r="AA5824" s="17">
        <f t="shared" si="274"/>
        <v>7.0000000000000062E-2</v>
      </c>
    </row>
    <row r="5825" spans="1:27" hidden="1" x14ac:dyDescent="0.3">
      <c r="A5825" s="8" t="s">
        <v>17</v>
      </c>
      <c r="B5825" s="8" t="s">
        <v>7018</v>
      </c>
      <c r="C5825" s="8" t="s">
        <v>7019</v>
      </c>
      <c r="D5825" s="8" t="s">
        <v>7020</v>
      </c>
      <c r="E5825" s="8" t="s">
        <v>7021</v>
      </c>
      <c r="F5825" s="29">
        <v>0.28999999999999998</v>
      </c>
      <c r="G5825" s="29">
        <v>0</v>
      </c>
      <c r="H5825" s="30">
        <v>7.6081000000000003</v>
      </c>
      <c r="I5825" s="30">
        <v>0.3695</v>
      </c>
      <c r="J5825" s="14">
        <v>16</v>
      </c>
      <c r="K5825" s="14">
        <v>4</v>
      </c>
      <c r="L5825" s="12">
        <v>4.8599999999999997E-2</v>
      </c>
      <c r="M5825" s="7">
        <v>1.43297893</v>
      </c>
      <c r="N5825" s="31">
        <v>1</v>
      </c>
      <c r="O5825" s="14">
        <f>IFERROR(VLOOKUP($C5825,'site totals'!$J$2:$K$607,2,FALSE),1)</f>
        <v>24.703399999999998</v>
      </c>
      <c r="P5825" s="32" t="s">
        <v>22</v>
      </c>
      <c r="Q5825" s="12">
        <v>0.30215303259999998</v>
      </c>
      <c r="R5825" s="29">
        <v>0.28999999999999998</v>
      </c>
      <c r="S5825" s="2">
        <f>IF($A5825="site","",VLOOKUP($P5825,margin_ranges!$A$5:$D$10,4,FALSE)/100)</f>
        <v>0.29749999999999999</v>
      </c>
      <c r="T5825" s="6">
        <f>IF(A5825="placement",$J5825*MIN($Q5825,$S5825),"")</f>
        <v>4.76</v>
      </c>
      <c r="U5825" s="6">
        <f>IF($A5825="placement",T5825,SUMIF($C$10:$C$6209,$C5825,$T$10:$T$6209))</f>
        <v>4.76</v>
      </c>
      <c r="V5825" s="34">
        <f t="shared" si="275"/>
        <v>-1.0563380281690127E-2</v>
      </c>
      <c r="W5825" s="24"/>
      <c r="X5825" s="2" t="str">
        <f>IFERROR(MIN(VLOOKUP($W5825,margin_ranges!$A$5:$D$10,4,FALSE),$Q5825*100)/100,"")</f>
        <v/>
      </c>
      <c r="Y5825" s="6">
        <f t="shared" si="273"/>
        <v>4.76</v>
      </c>
      <c r="Z5825" s="6">
        <f>IF($A5825="placement",Y5825,SUMIF($C$10:$C$6209,$C5825,$Y$10:$Y$6209))</f>
        <v>4.76</v>
      </c>
      <c r="AA5825" s="29">
        <f t="shared" si="274"/>
        <v>-1.0563380281690127E-2</v>
      </c>
    </row>
    <row r="5826" spans="1:27" hidden="1" x14ac:dyDescent="0.3">
      <c r="A5826" s="8" t="s">
        <v>17</v>
      </c>
      <c r="B5826" s="8" t="s">
        <v>7018</v>
      </c>
      <c r="C5826" s="8" t="s">
        <v>7019</v>
      </c>
      <c r="D5826" s="8" t="s">
        <v>7022</v>
      </c>
      <c r="E5826" s="8" t="s">
        <v>7023</v>
      </c>
      <c r="F5826" s="29">
        <v>0.25259967843799502</v>
      </c>
      <c r="G5826" s="29">
        <v>0</v>
      </c>
      <c r="H5826" s="30">
        <v>15.3971</v>
      </c>
      <c r="I5826" s="30">
        <v>0.92310000000000003</v>
      </c>
      <c r="J5826" s="14">
        <v>37</v>
      </c>
      <c r="K5826" s="14">
        <v>9</v>
      </c>
      <c r="L5826" s="12">
        <v>0.06</v>
      </c>
      <c r="M5826" s="7">
        <v>1.3379710600000001</v>
      </c>
      <c r="N5826" s="31">
        <v>1</v>
      </c>
      <c r="O5826" s="14">
        <f>IFERROR(VLOOKUP($C5826,'site totals'!$J$2:$K$607,2,FALSE),1)</f>
        <v>24.703399999999998</v>
      </c>
      <c r="P5826" s="32" t="s">
        <v>22</v>
      </c>
      <c r="Q5826" s="12">
        <v>0.25259967840000003</v>
      </c>
      <c r="R5826" s="29">
        <v>0.28999999999999998</v>
      </c>
      <c r="S5826" s="2">
        <f>IF($A5826="site","",VLOOKUP($P5826,margin_ranges!$A$5:$D$10,4,FALSE)/100)</f>
        <v>0.29749999999999999</v>
      </c>
      <c r="T5826" s="6">
        <f>IF(A5826="placement",$J5826*MIN($Q5826,$S5826),"")</f>
        <v>9.346188100800001</v>
      </c>
      <c r="U5826" s="6">
        <f>IF($A5826="placement",T5826,SUMIF($C$10:$C$6209,$C5826,$T$10:$T$6209))</f>
        <v>9.346188100800001</v>
      </c>
      <c r="V5826" s="34">
        <f t="shared" si="275"/>
        <v>5.2676509295774609E-2</v>
      </c>
      <c r="W5826" s="24"/>
      <c r="X5826" s="2" t="str">
        <f>IFERROR(MIN(VLOOKUP($W5826,margin_ranges!$A$5:$D$10,4,FALSE),$Q5826*100)/100,"")</f>
        <v/>
      </c>
      <c r="Y5826" s="6">
        <f t="shared" si="273"/>
        <v>9.346188100800001</v>
      </c>
      <c r="Z5826" s="6">
        <f>IF($A5826="placement",Y5826,SUMIF($C$10:$C$6209,$C5826,$Y$10:$Y$6209))</f>
        <v>9.346188100800001</v>
      </c>
      <c r="AA5826" s="17">
        <f t="shared" si="274"/>
        <v>5.2676509295774609E-2</v>
      </c>
    </row>
    <row r="5827" spans="1:27" x14ac:dyDescent="0.3">
      <c r="A5827" s="16" t="s">
        <v>33</v>
      </c>
      <c r="B5827" s="16" t="s">
        <v>7018</v>
      </c>
      <c r="C5827" s="16" t="s">
        <v>7019</v>
      </c>
      <c r="D5827" s="8" t="s">
        <v>34</v>
      </c>
      <c r="E5827" s="16"/>
      <c r="F5827" s="17">
        <v>0.267469255244217</v>
      </c>
      <c r="G5827" s="17">
        <v>0</v>
      </c>
      <c r="H5827" s="36">
        <v>23.005099999999999</v>
      </c>
      <c r="I5827" s="36">
        <v>1.2926</v>
      </c>
      <c r="J5827" s="22">
        <v>53</v>
      </c>
      <c r="K5827" s="22">
        <v>13</v>
      </c>
      <c r="L5827" s="18">
        <v>5.62E-2</v>
      </c>
      <c r="M5827" s="19">
        <v>1.3651304200000001</v>
      </c>
      <c r="N5827" s="20">
        <v>1</v>
      </c>
      <c r="O5827" s="22">
        <f>IFERROR(VLOOKUP($C5827,'site totals'!$J$2:$K$607,2,FALSE),1)</f>
        <v>24.703399999999998</v>
      </c>
      <c r="P5827" s="21"/>
      <c r="Q5827" s="18">
        <v>0.26746925519999998</v>
      </c>
      <c r="R5827" s="17">
        <v>0.28999999999999998</v>
      </c>
      <c r="S5827" s="18" t="str">
        <f>IF($A5827="site","",VLOOKUP($P5827,margin_ranges!$A$5:$D$10,4,FALSE)/100)</f>
        <v/>
      </c>
      <c r="T5827" s="22" t="str">
        <f>IF(A5827="placement",$J5827*MIN($Q5827,$S5827),"")</f>
        <v/>
      </c>
      <c r="U5827" s="22">
        <f>IF($A5827="placement",T5827,SUMIF($C$10:$C$6209,$C5827,$T$10:$T$6209))</f>
        <v>14.106188100800001</v>
      </c>
      <c r="V5827" s="37">
        <f t="shared" si="275"/>
        <v>3.3585221876162752E-2</v>
      </c>
      <c r="W5827" s="38"/>
      <c r="X5827" s="18" t="str">
        <f>IFERROR(MIN(VLOOKUP($W5827,margin_ranges!$A$5:$D$10,4,FALSE),$Q5827*100)/100,"")</f>
        <v/>
      </c>
      <c r="Y5827" s="6" t="str">
        <f t="shared" si="273"/>
        <v/>
      </c>
      <c r="Z5827" s="6">
        <f>IF($A5827="placement",Y5827,SUMIF($C$10:$C$6209,$C5827,$Y$10:$Y$6209))</f>
        <v>14.106188100800001</v>
      </c>
      <c r="AA5827" s="17">
        <f t="shared" si="274"/>
        <v>3.3585221876162752E-2</v>
      </c>
    </row>
    <row r="5828" spans="1:27" hidden="1" x14ac:dyDescent="0.3">
      <c r="A5828" s="8" t="s">
        <v>17</v>
      </c>
      <c r="B5828" s="8" t="s">
        <v>8247</v>
      </c>
      <c r="C5828" s="8" t="s">
        <v>8248</v>
      </c>
      <c r="D5828" s="8" t="s">
        <v>8251</v>
      </c>
      <c r="E5828" s="8" t="s">
        <v>8252</v>
      </c>
      <c r="F5828" s="29">
        <v>0.33999999999999903</v>
      </c>
      <c r="G5828" s="29">
        <v>0</v>
      </c>
      <c r="H5828" s="30">
        <v>26.418099999999999</v>
      </c>
      <c r="I5828" s="30">
        <v>0.33439999999999998</v>
      </c>
      <c r="J5828" s="14">
        <v>7</v>
      </c>
      <c r="K5828" s="14">
        <v>2</v>
      </c>
      <c r="L5828" s="12">
        <v>1.2699999999999999E-2</v>
      </c>
      <c r="M5828" s="7">
        <v>0.65894916999999997</v>
      </c>
      <c r="N5828" s="31">
        <v>0.25</v>
      </c>
      <c r="O5828" s="14">
        <f>IFERROR(VLOOKUP($C5828,'site totals'!$J$2:$K$607,2,FALSE),1)</f>
        <v>24.5032</v>
      </c>
      <c r="P5828" s="32" t="s">
        <v>22</v>
      </c>
      <c r="Q5828" s="12">
        <v>0.62060806430000004</v>
      </c>
      <c r="R5828" s="29">
        <v>0.34</v>
      </c>
      <c r="S5828" s="2">
        <f>IF($A5828="site","",VLOOKUP($P5828,margin_ranges!$A$5:$D$10,4,FALSE)/100)</f>
        <v>0.29749999999999999</v>
      </c>
      <c r="T5828" s="6">
        <f>IF(A5828="placement",$J5828*MIN($Q5828,$S5828),"")</f>
        <v>2.0825</v>
      </c>
      <c r="U5828" s="6">
        <f>IF($A5828="placement",T5828,SUMIF($C$10:$C$6209,$C5828,$T$10:$T$6209))</f>
        <v>2.0825</v>
      </c>
      <c r="V5828" s="34">
        <f t="shared" si="275"/>
        <v>6.439393939393967E-2</v>
      </c>
      <c r="W5828" s="24"/>
      <c r="X5828" s="2" t="str">
        <f>IFERROR(MIN(VLOOKUP($W5828,margin_ranges!$A$5:$D$10,4,FALSE),$Q5828*100)/100,"")</f>
        <v/>
      </c>
      <c r="Y5828" s="6">
        <f t="shared" si="273"/>
        <v>2.0825</v>
      </c>
      <c r="Z5828" s="6">
        <f>IF($A5828="placement",Y5828,SUMIF($C$10:$C$6209,$C5828,$Y$10:$Y$6209))</f>
        <v>2.0825</v>
      </c>
      <c r="AA5828" s="29">
        <f t="shared" si="274"/>
        <v>6.439393939393967E-2</v>
      </c>
    </row>
    <row r="5829" spans="1:27" hidden="1" x14ac:dyDescent="0.3">
      <c r="A5829" s="8" t="s">
        <v>17</v>
      </c>
      <c r="B5829" s="8" t="s">
        <v>8247</v>
      </c>
      <c r="C5829" s="8" t="s">
        <v>8248</v>
      </c>
      <c r="D5829" s="8" t="s">
        <v>8249</v>
      </c>
      <c r="E5829" s="8" t="s">
        <v>8250</v>
      </c>
      <c r="F5829" s="29">
        <v>0.35</v>
      </c>
      <c r="G5829" s="29">
        <v>0</v>
      </c>
      <c r="H5829" s="30">
        <v>43.814900000000002</v>
      </c>
      <c r="I5829" s="30">
        <v>1.5078</v>
      </c>
      <c r="J5829" s="14">
        <v>14</v>
      </c>
      <c r="K5829" s="14">
        <v>5</v>
      </c>
      <c r="L5829" s="12">
        <v>3.44E-2</v>
      </c>
      <c r="M5829" s="7">
        <v>0.3163011</v>
      </c>
      <c r="N5829" s="31">
        <v>0.1</v>
      </c>
      <c r="O5829" s="14">
        <f>IFERROR(VLOOKUP($C5829,'site totals'!$J$2:$K$607,2,FALSE),1)</f>
        <v>24.5032</v>
      </c>
      <c r="P5829" s="32" t="s">
        <v>91</v>
      </c>
      <c r="Q5829" s="12">
        <v>0.68384555479999998</v>
      </c>
      <c r="R5829" s="29">
        <v>0.35</v>
      </c>
      <c r="S5829" s="2">
        <f>IF($A5829="site","",VLOOKUP($P5829,margin_ranges!$A$5:$D$10,4,FALSE)/100)</f>
        <v>0.29749999999999999</v>
      </c>
      <c r="T5829" s="6">
        <f>IF(A5829="placement",$J5829*MIN($Q5829,$S5829),"")</f>
        <v>4.165</v>
      </c>
      <c r="U5829" s="6">
        <f>IF($A5829="placement",T5829,SUMIF($C$10:$C$6209,$C5829,$T$10:$T$6209))</f>
        <v>4.165</v>
      </c>
      <c r="V5829" s="34">
        <f t="shared" si="275"/>
        <v>8.0769230769230926E-2</v>
      </c>
      <c r="W5829" s="24"/>
      <c r="X5829" s="2" t="str">
        <f>IFERROR(MIN(VLOOKUP($W5829,margin_ranges!$A$5:$D$10,4,FALSE),$Q5829*100)/100,"")</f>
        <v/>
      </c>
      <c r="Y5829" s="6">
        <f t="shared" si="273"/>
        <v>4.165</v>
      </c>
      <c r="Z5829" s="6">
        <f>IF($A5829="placement",Y5829,SUMIF($C$10:$C$6209,$C5829,$Y$10:$Y$6209))</f>
        <v>4.165</v>
      </c>
      <c r="AA5829" s="17">
        <f t="shared" si="274"/>
        <v>8.0769230769230926E-2</v>
      </c>
    </row>
    <row r="5830" spans="1:27" x14ac:dyDescent="0.3">
      <c r="A5830" s="16" t="s">
        <v>33</v>
      </c>
      <c r="B5830" s="16" t="s">
        <v>8247</v>
      </c>
      <c r="C5830" s="16" t="s">
        <v>8248</v>
      </c>
      <c r="D5830" s="8" t="s">
        <v>34</v>
      </c>
      <c r="E5830" s="16"/>
      <c r="F5830" s="17">
        <v>0.345189852753926</v>
      </c>
      <c r="G5830" s="17">
        <v>0.12334715</v>
      </c>
      <c r="H5830" s="36">
        <v>695.41639999999995</v>
      </c>
      <c r="I5830" s="36">
        <v>4.1788999999999996</v>
      </c>
      <c r="J5830" s="22">
        <v>53</v>
      </c>
      <c r="K5830" s="22">
        <v>17</v>
      </c>
      <c r="L5830" s="18">
        <v>6.0000000000000001E-3</v>
      </c>
      <c r="M5830" s="19">
        <v>0.41882947999999998</v>
      </c>
      <c r="N5830" s="20">
        <v>0.144869</v>
      </c>
      <c r="O5830" s="22">
        <f>IFERROR(VLOOKUP($C5830,'site totals'!$J$2:$K$607,2,FALSE),1)</f>
        <v>24.5032</v>
      </c>
      <c r="P5830" s="21"/>
      <c r="Q5830" s="18">
        <v>0.65410983150000002</v>
      </c>
      <c r="R5830" s="17">
        <v>0.34520000000000001</v>
      </c>
      <c r="S5830" s="18" t="str">
        <f>IF($A5830="site","",VLOOKUP($P5830,margin_ranges!$A$5:$D$10,4,FALSE)/100)</f>
        <v/>
      </c>
      <c r="T5830" s="22" t="str">
        <f>IF(A5830="placement",$J5830*MIN($Q5830,$S5830),"")</f>
        <v/>
      </c>
      <c r="U5830" s="22">
        <f>IF($A5830="placement",T5830,SUMIF($C$10:$C$6209,$C5830,$T$10:$T$6209))</f>
        <v>6.2475000000000005</v>
      </c>
      <c r="V5830" s="37">
        <f t="shared" si="275"/>
        <v>0.34716347206694254</v>
      </c>
      <c r="W5830" s="38"/>
      <c r="X5830" s="18" t="str">
        <f>IFERROR(MIN(VLOOKUP($W5830,margin_ranges!$A$5:$D$10,4,FALSE),$Q5830*100)/100,"")</f>
        <v/>
      </c>
      <c r="Y5830" s="6" t="str">
        <f t="shared" si="273"/>
        <v/>
      </c>
      <c r="Z5830" s="6">
        <f>IF($A5830="placement",Y5830,SUMIF($C$10:$C$6209,$C5830,$Y$10:$Y$6209))</f>
        <v>6.2475000000000005</v>
      </c>
      <c r="AA5830" s="17">
        <f t="shared" si="274"/>
        <v>0.34716347206694254</v>
      </c>
    </row>
    <row r="5831" spans="1:27" hidden="1" x14ac:dyDescent="0.3">
      <c r="A5831" s="8" t="s">
        <v>17</v>
      </c>
      <c r="B5831" s="8" t="s">
        <v>5664</v>
      </c>
      <c r="C5831" s="8" t="s">
        <v>5665</v>
      </c>
      <c r="D5831" s="8" t="s">
        <v>5666</v>
      </c>
      <c r="E5831" s="8" t="s">
        <v>5667</v>
      </c>
      <c r="F5831" s="29">
        <v>0.33999999999999903</v>
      </c>
      <c r="G5831" s="29">
        <v>0</v>
      </c>
      <c r="H5831" s="30">
        <v>23.8886</v>
      </c>
      <c r="I5831" s="30">
        <v>1.0448999999999999</v>
      </c>
      <c r="J5831" s="14">
        <v>52</v>
      </c>
      <c r="K5831" s="14">
        <v>16</v>
      </c>
      <c r="L5831" s="12">
        <v>4.3700000000000003E-2</v>
      </c>
      <c r="M5831" s="7">
        <v>1.6740993900000001</v>
      </c>
      <c r="N5831" s="31">
        <v>1</v>
      </c>
      <c r="O5831" s="14">
        <f>IFERROR(VLOOKUP($C5831,'site totals'!$J$2:$K$607,2,FALSE),1)</f>
        <v>24.490400000000001</v>
      </c>
      <c r="P5831" s="32" t="s">
        <v>22</v>
      </c>
      <c r="Q5831" s="12">
        <v>0.40266390099999999</v>
      </c>
      <c r="R5831" s="29">
        <v>0.34</v>
      </c>
      <c r="S5831" s="2">
        <f>IF($A5831="site","",VLOOKUP($P5831,margin_ranges!$A$5:$D$10,4,FALSE)/100)</f>
        <v>0.29749999999999999</v>
      </c>
      <c r="T5831" s="6">
        <f>IF(A5831="placement",$J5831*MIN($Q5831,$S5831),"")</f>
        <v>15.469999999999999</v>
      </c>
      <c r="U5831" s="6">
        <f>IF($A5831="placement",T5831,SUMIF($C$10:$C$6209,$C5831,$T$10:$T$6209))</f>
        <v>15.469999999999999</v>
      </c>
      <c r="V5831" s="34">
        <f t="shared" si="275"/>
        <v>6.439393939393967E-2</v>
      </c>
      <c r="W5831" s="24"/>
      <c r="X5831" s="2" t="str">
        <f>IFERROR(MIN(VLOOKUP($W5831,margin_ranges!$A$5:$D$10,4,FALSE),$Q5831*100)/100,"")</f>
        <v/>
      </c>
      <c r="Y5831" s="6">
        <f t="shared" si="273"/>
        <v>15.469999999999999</v>
      </c>
      <c r="Z5831" s="6">
        <f>IF($A5831="placement",Y5831,SUMIF($C$10:$C$6209,$C5831,$Y$10:$Y$6209))</f>
        <v>15.469999999999999</v>
      </c>
      <c r="AA5831" s="17">
        <f t="shared" si="274"/>
        <v>6.439393939393967E-2</v>
      </c>
    </row>
    <row r="5832" spans="1:27" x14ac:dyDescent="0.3">
      <c r="A5832" s="16" t="s">
        <v>33</v>
      </c>
      <c r="B5832" s="16" t="s">
        <v>5664</v>
      </c>
      <c r="C5832" s="16" t="s">
        <v>5665</v>
      </c>
      <c r="D5832" s="8" t="s">
        <v>34</v>
      </c>
      <c r="E5832" s="16"/>
      <c r="F5832" s="17">
        <v>0.33999999999999903</v>
      </c>
      <c r="G5832" s="17">
        <v>0</v>
      </c>
      <c r="H5832" s="36">
        <v>23.8886</v>
      </c>
      <c r="I5832" s="36">
        <v>1.0448999999999999</v>
      </c>
      <c r="J5832" s="22">
        <v>52</v>
      </c>
      <c r="K5832" s="22">
        <v>16</v>
      </c>
      <c r="L5832" s="18">
        <v>4.3700000000000003E-2</v>
      </c>
      <c r="M5832" s="19">
        <v>1.6740993900000001</v>
      </c>
      <c r="N5832" s="20">
        <v>1</v>
      </c>
      <c r="O5832" s="22">
        <f>IFERROR(VLOOKUP($C5832,'site totals'!$J$2:$K$607,2,FALSE),1)</f>
        <v>24.490400000000001</v>
      </c>
      <c r="P5832" s="21"/>
      <c r="Q5832" s="18">
        <v>0.40266390099999999</v>
      </c>
      <c r="R5832" s="17">
        <v>0.34</v>
      </c>
      <c r="S5832" s="18" t="str">
        <f>IF($A5832="site","",VLOOKUP($P5832,margin_ranges!$A$5:$D$10,4,FALSE)/100)</f>
        <v/>
      </c>
      <c r="T5832" s="22" t="str">
        <f>IF(A5832="placement",$J5832*MIN($Q5832,$S5832),"")</f>
        <v/>
      </c>
      <c r="U5832" s="22">
        <f>IF($A5832="placement",T5832,SUMIF($C$10:$C$6209,$C5832,$T$10:$T$6209))</f>
        <v>15.469999999999999</v>
      </c>
      <c r="V5832" s="37">
        <f t="shared" si="275"/>
        <v>6.439393939393967E-2</v>
      </c>
      <c r="W5832" s="38"/>
      <c r="X5832" s="18" t="str">
        <f>IFERROR(MIN(VLOOKUP($W5832,margin_ranges!$A$5:$D$10,4,FALSE),$Q5832*100)/100,"")</f>
        <v/>
      </c>
      <c r="Y5832" s="6" t="str">
        <f t="shared" si="273"/>
        <v/>
      </c>
      <c r="Z5832" s="6">
        <f>IF($A5832="placement",Y5832,SUMIF($C$10:$C$6209,$C5832,$Y$10:$Y$6209))</f>
        <v>15.469999999999999</v>
      </c>
      <c r="AA5832" s="17">
        <f t="shared" si="274"/>
        <v>6.439393939393967E-2</v>
      </c>
    </row>
    <row r="5833" spans="1:27" hidden="1" x14ac:dyDescent="0.3">
      <c r="A5833" s="8" t="s">
        <v>17</v>
      </c>
      <c r="B5833" s="8" t="s">
        <v>10722</v>
      </c>
      <c r="C5833" s="8" t="s">
        <v>10723</v>
      </c>
      <c r="D5833" s="8" t="s">
        <v>10725</v>
      </c>
      <c r="E5833" s="8" t="s">
        <v>12334</v>
      </c>
      <c r="F5833" s="29">
        <v>0.28999999999999998</v>
      </c>
      <c r="G5833" s="29">
        <v>0</v>
      </c>
      <c r="H5833" s="30">
        <v>3.8353999999999999</v>
      </c>
      <c r="I5833" s="30">
        <v>0.2029</v>
      </c>
      <c r="J5833" s="14">
        <v>8</v>
      </c>
      <c r="K5833" s="14">
        <v>2</v>
      </c>
      <c r="L5833" s="12">
        <v>5.2900000000000003E-2</v>
      </c>
      <c r="M5833" s="7">
        <v>1.25690141</v>
      </c>
      <c r="N5833" s="31">
        <v>0.35</v>
      </c>
      <c r="O5833" s="14">
        <f>IFERROR(VLOOKUP($C5833,'site totals'!$J$2:$K$607,2,FALSE),1)</f>
        <v>23.364799999999999</v>
      </c>
      <c r="P5833" s="32" t="s">
        <v>22</v>
      </c>
      <c r="Q5833" s="12">
        <v>0.72153742720000003</v>
      </c>
      <c r="R5833" s="29">
        <v>0.28999999999999998</v>
      </c>
      <c r="S5833" s="2">
        <f>IF($A5833="site","",VLOOKUP($P5833,margin_ranges!$A$5:$D$10,4,FALSE)/100)</f>
        <v>0.29749999999999999</v>
      </c>
      <c r="T5833" s="6">
        <f>IF(A5833="placement",$J5833*MIN($Q5833,$S5833),"")</f>
        <v>2.38</v>
      </c>
      <c r="U5833" s="6">
        <f>IF($A5833="placement",T5833,SUMIF($C$10:$C$6209,$C5833,$T$10:$T$6209))</f>
        <v>2.38</v>
      </c>
      <c r="V5833" s="34">
        <f t="shared" si="275"/>
        <v>-1.0563380281690127E-2</v>
      </c>
      <c r="W5833" s="24"/>
      <c r="X5833" s="2" t="str">
        <f>IFERROR(MIN(VLOOKUP($W5833,margin_ranges!$A$5:$D$10,4,FALSE),$Q5833*100)/100,"")</f>
        <v/>
      </c>
      <c r="Y5833" s="6">
        <f t="shared" si="273"/>
        <v>2.38</v>
      </c>
      <c r="Z5833" s="6">
        <f>IF($A5833="placement",Y5833,SUMIF($C$10:$C$6209,$C5833,$Y$10:$Y$6209))</f>
        <v>2.38</v>
      </c>
      <c r="AA5833" s="29">
        <f t="shared" si="274"/>
        <v>-1.0563380281690127E-2</v>
      </c>
    </row>
    <row r="5834" spans="1:27" hidden="1" x14ac:dyDescent="0.3">
      <c r="A5834" s="8" t="s">
        <v>17</v>
      </c>
      <c r="B5834" s="8" t="s">
        <v>10722</v>
      </c>
      <c r="C5834" s="8" t="s">
        <v>10723</v>
      </c>
      <c r="D5834" s="8" t="s">
        <v>10727</v>
      </c>
      <c r="E5834" s="8" t="s">
        <v>12336</v>
      </c>
      <c r="F5834" s="29">
        <v>0.28999999999999998</v>
      </c>
      <c r="G5834" s="29">
        <v>0</v>
      </c>
      <c r="H5834" s="30">
        <v>4.0739000000000001</v>
      </c>
      <c r="I5834" s="30">
        <v>0.2429</v>
      </c>
      <c r="J5834" s="14">
        <v>9</v>
      </c>
      <c r="K5834" s="14">
        <v>2</v>
      </c>
      <c r="L5834" s="12">
        <v>5.96E-2</v>
      </c>
      <c r="M5834" s="7">
        <v>1.2710588199999999</v>
      </c>
      <c r="N5834" s="31">
        <v>0.35</v>
      </c>
      <c r="O5834" s="14">
        <f>IFERROR(VLOOKUP($C5834,'site totals'!$J$2:$K$607,2,FALSE),1)</f>
        <v>23.364799999999999</v>
      </c>
      <c r="P5834" s="32" t="s">
        <v>22</v>
      </c>
      <c r="Q5834" s="12">
        <v>0.72463902260000002</v>
      </c>
      <c r="R5834" s="29">
        <v>0.28999999999999998</v>
      </c>
      <c r="S5834" s="2">
        <f>IF($A5834="site","",VLOOKUP($P5834,margin_ranges!$A$5:$D$10,4,FALSE)/100)</f>
        <v>0.29749999999999999</v>
      </c>
      <c r="T5834" s="6">
        <f>IF(A5834="placement",$J5834*MIN($Q5834,$S5834),"")</f>
        <v>2.6774999999999998</v>
      </c>
      <c r="U5834" s="6">
        <f>IF($A5834="placement",T5834,SUMIF($C$10:$C$6209,$C5834,$T$10:$T$6209))</f>
        <v>2.6774999999999998</v>
      </c>
      <c r="V5834" s="34">
        <f t="shared" si="275"/>
        <v>-1.0563380281690127E-2</v>
      </c>
      <c r="W5834" s="24"/>
      <c r="X5834" s="2" t="str">
        <f>IFERROR(MIN(VLOOKUP($W5834,margin_ranges!$A$5:$D$10,4,FALSE),$Q5834*100)/100,"")</f>
        <v/>
      </c>
      <c r="Y5834" s="6">
        <f t="shared" si="273"/>
        <v>2.6774999999999998</v>
      </c>
      <c r="Z5834" s="6">
        <f>IF($A5834="placement",Y5834,SUMIF($C$10:$C$6209,$C5834,$Y$10:$Y$6209))</f>
        <v>2.6774999999999998</v>
      </c>
      <c r="AA5834" s="29">
        <f t="shared" si="274"/>
        <v>-1.0563380281690127E-2</v>
      </c>
    </row>
    <row r="5835" spans="1:27" hidden="1" x14ac:dyDescent="0.3">
      <c r="A5835" s="8" t="s">
        <v>17</v>
      </c>
      <c r="B5835" s="8" t="s">
        <v>10722</v>
      </c>
      <c r="C5835" s="8" t="s">
        <v>10723</v>
      </c>
      <c r="D5835" s="8" t="s">
        <v>10726</v>
      </c>
      <c r="E5835" s="8" t="s">
        <v>12335</v>
      </c>
      <c r="F5835" s="29">
        <v>0.28999999999999998</v>
      </c>
      <c r="G5835" s="29">
        <v>0</v>
      </c>
      <c r="H5835" s="30">
        <v>5.4393000000000002</v>
      </c>
      <c r="I5835" s="30">
        <v>0.21590000000000001</v>
      </c>
      <c r="J5835" s="14">
        <v>7</v>
      </c>
      <c r="K5835" s="14">
        <v>2</v>
      </c>
      <c r="L5835" s="12">
        <v>3.9699999999999999E-2</v>
      </c>
      <c r="M5835" s="7">
        <v>1.0241482</v>
      </c>
      <c r="N5835" s="31">
        <v>0.5</v>
      </c>
      <c r="O5835" s="14">
        <f>IFERROR(VLOOKUP($C5835,'site totals'!$J$2:$K$607,2,FALSE),1)</f>
        <v>23.364799999999999</v>
      </c>
      <c r="P5835" s="32" t="s">
        <v>22</v>
      </c>
      <c r="Q5835" s="12">
        <v>0.51178940569999998</v>
      </c>
      <c r="R5835" s="29">
        <v>0.28999999999999998</v>
      </c>
      <c r="S5835" s="2">
        <f>IF($A5835="site","",VLOOKUP($P5835,margin_ranges!$A$5:$D$10,4,FALSE)/100)</f>
        <v>0.29749999999999999</v>
      </c>
      <c r="T5835" s="6">
        <f>IF(A5835="placement",$J5835*MIN($Q5835,$S5835),"")</f>
        <v>2.0825</v>
      </c>
      <c r="U5835" s="6">
        <f>IF($A5835="placement",T5835,SUMIF($C$10:$C$6209,$C5835,$T$10:$T$6209))</f>
        <v>2.0825</v>
      </c>
      <c r="V5835" s="34">
        <f t="shared" si="275"/>
        <v>-1.0563380281690016E-2</v>
      </c>
      <c r="W5835" s="24"/>
      <c r="X5835" s="2" t="str">
        <f>IFERROR(MIN(VLOOKUP($W5835,margin_ranges!$A$5:$D$10,4,FALSE),$Q5835*100)/100,"")</f>
        <v/>
      </c>
      <c r="Y5835" s="6">
        <f t="shared" si="273"/>
        <v>2.0825</v>
      </c>
      <c r="Z5835" s="6">
        <f>IF($A5835="placement",Y5835,SUMIF($C$10:$C$6209,$C5835,$Y$10:$Y$6209))</f>
        <v>2.0825</v>
      </c>
      <c r="AA5835" s="29">
        <f t="shared" si="274"/>
        <v>-1.0563380281690016E-2</v>
      </c>
    </row>
    <row r="5836" spans="1:27" x14ac:dyDescent="0.3">
      <c r="A5836" s="16" t="s">
        <v>33</v>
      </c>
      <c r="B5836" s="16" t="s">
        <v>10722</v>
      </c>
      <c r="C5836" s="16" t="s">
        <v>10723</v>
      </c>
      <c r="D5836" s="8" t="s">
        <v>34</v>
      </c>
      <c r="E5836" s="16"/>
      <c r="F5836" s="17">
        <v>0.28762856947202597</v>
      </c>
      <c r="G5836" s="17">
        <v>0</v>
      </c>
      <c r="H5836" s="36">
        <v>635.33299999999997</v>
      </c>
      <c r="I5836" s="36">
        <v>1.6015999999999999</v>
      </c>
      <c r="J5836" s="22">
        <v>50</v>
      </c>
      <c r="K5836" s="22">
        <v>13</v>
      </c>
      <c r="L5836" s="18">
        <v>2.5000000000000001E-3</v>
      </c>
      <c r="M5836" s="19">
        <v>1.0420479899999999</v>
      </c>
      <c r="N5836" s="20">
        <v>0.42443799999999998</v>
      </c>
      <c r="O5836" s="22">
        <f>IFERROR(VLOOKUP($C5836,'site totals'!$J$2:$K$607,2,FALSE),1)</f>
        <v>23.364799999999999</v>
      </c>
      <c r="P5836" s="21"/>
      <c r="Q5836" s="18">
        <v>0.59268862410000001</v>
      </c>
      <c r="R5836" s="17">
        <v>0.28760000000000002</v>
      </c>
      <c r="S5836" s="18" t="str">
        <f>IF($A5836="site","",VLOOKUP($P5836,margin_ranges!$A$5:$D$10,4,FALSE)/100)</f>
        <v/>
      </c>
      <c r="T5836" s="22" t="str">
        <f>IF(A5836="placement",$J5836*MIN($Q5836,$S5836),"")</f>
        <v/>
      </c>
      <c r="U5836" s="22">
        <f>IF($A5836="placement",T5836,SUMIF($C$10:$C$6209,$C5836,$T$10:$T$6209))</f>
        <v>7.1399999999999988</v>
      </c>
      <c r="V5836" s="37">
        <f t="shared" si="275"/>
        <v>0.20325659741718138</v>
      </c>
      <c r="W5836" s="38"/>
      <c r="X5836" s="18" t="str">
        <f>IFERROR(MIN(VLOOKUP($W5836,margin_ranges!$A$5:$D$10,4,FALSE),$Q5836*100)/100,"")</f>
        <v/>
      </c>
      <c r="Y5836" s="6" t="str">
        <f t="shared" si="273"/>
        <v/>
      </c>
      <c r="Z5836" s="6">
        <f>IF($A5836="placement",Y5836,SUMIF($C$10:$C$6209,$C5836,$Y$10:$Y$6209))</f>
        <v>7.1399999999999988</v>
      </c>
      <c r="AA5836" s="17">
        <f t="shared" si="274"/>
        <v>0.20325659741718138</v>
      </c>
    </row>
    <row r="5837" spans="1:27" hidden="1" x14ac:dyDescent="0.3">
      <c r="A5837" s="8" t="s">
        <v>17</v>
      </c>
      <c r="B5837" s="8" t="s">
        <v>5668</v>
      </c>
      <c r="C5837" s="8" t="s">
        <v>5669</v>
      </c>
      <c r="D5837" s="8" t="s">
        <v>5670</v>
      </c>
      <c r="E5837" s="8" t="s">
        <v>5671</v>
      </c>
      <c r="F5837" s="29">
        <v>0.27553559668144401</v>
      </c>
      <c r="G5837" s="29">
        <v>0</v>
      </c>
      <c r="H5837" s="30">
        <v>8.3392999999999997</v>
      </c>
      <c r="I5837" s="30">
        <v>0.78049999999999997</v>
      </c>
      <c r="J5837" s="14">
        <v>48</v>
      </c>
      <c r="K5837" s="14">
        <v>13</v>
      </c>
      <c r="L5837" s="12">
        <v>9.3600000000000003E-2</v>
      </c>
      <c r="M5837" s="7">
        <v>2.0704951</v>
      </c>
      <c r="N5837" s="31">
        <v>1.5</v>
      </c>
      <c r="O5837" s="14">
        <f>IFERROR(VLOOKUP($C5837,'site totals'!$J$2:$K$607,2,FALSE),1)</f>
        <v>22.9375</v>
      </c>
      <c r="P5837" s="32" t="s">
        <v>22</v>
      </c>
      <c r="Q5837" s="12">
        <v>0.2755355967</v>
      </c>
      <c r="R5837" s="29">
        <v>0.31</v>
      </c>
      <c r="S5837" s="2">
        <f>IF($A5837="site","",VLOOKUP($P5837,margin_ranges!$A$5:$D$10,4,FALSE)/100)</f>
        <v>0.29749999999999999</v>
      </c>
      <c r="T5837" s="6">
        <f>IF(A5837="placement",$J5837*MIN($Q5837,$S5837),"")</f>
        <v>13.225708641600001</v>
      </c>
      <c r="U5837" s="6">
        <f>IF($A5837="placement",T5837,SUMIF($C$10:$C$6209,$C5837,$T$10:$T$6209))</f>
        <v>13.225708641600001</v>
      </c>
      <c r="V5837" s="34">
        <f t="shared" si="275"/>
        <v>4.9948410579710112E-2</v>
      </c>
      <c r="W5837" s="24"/>
      <c r="X5837" s="2" t="str">
        <f>IFERROR(MIN(VLOOKUP($W5837,margin_ranges!$A$5:$D$10,4,FALSE),$Q5837*100)/100,"")</f>
        <v/>
      </c>
      <c r="Y5837" s="6">
        <f t="shared" si="273"/>
        <v>13.225708641600001</v>
      </c>
      <c r="Z5837" s="6">
        <f>IF($A5837="placement",Y5837,SUMIF($C$10:$C$6209,$C5837,$Y$10:$Y$6209))</f>
        <v>13.225708641600001</v>
      </c>
      <c r="AA5837" s="29">
        <f t="shared" si="274"/>
        <v>4.9948410579710112E-2</v>
      </c>
    </row>
    <row r="5838" spans="1:27" x14ac:dyDescent="0.3">
      <c r="A5838" s="16" t="s">
        <v>33</v>
      </c>
      <c r="B5838" s="16" t="s">
        <v>5668</v>
      </c>
      <c r="C5838" s="16" t="s">
        <v>5669</v>
      </c>
      <c r="D5838" s="8" t="s">
        <v>34</v>
      </c>
      <c r="E5838" s="16"/>
      <c r="F5838" s="17">
        <v>0.27291577364577602</v>
      </c>
      <c r="G5838" s="17">
        <v>0</v>
      </c>
      <c r="H5838" s="36">
        <v>8.5633999999999997</v>
      </c>
      <c r="I5838" s="36">
        <v>0.80100000000000005</v>
      </c>
      <c r="J5838" s="22">
        <v>49</v>
      </c>
      <c r="K5838" s="22">
        <v>14</v>
      </c>
      <c r="L5838" s="18">
        <v>9.35E-2</v>
      </c>
      <c r="M5838" s="19">
        <v>2.0454342799999998</v>
      </c>
      <c r="N5838" s="20">
        <v>1.4872030000000001</v>
      </c>
      <c r="O5838" s="22">
        <f>IFERROR(VLOOKUP($C5838,'site totals'!$J$2:$K$607,2,FALSE),1)</f>
        <v>22.9375</v>
      </c>
      <c r="P5838" s="21"/>
      <c r="Q5838" s="18">
        <v>0.27291577360000002</v>
      </c>
      <c r="R5838" s="17">
        <v>0.30919999999999997</v>
      </c>
      <c r="S5838" s="18" t="str">
        <f>IF($A5838="site","",VLOOKUP($P5838,margin_ranges!$A$5:$D$10,4,FALSE)/100)</f>
        <v/>
      </c>
      <c r="T5838" s="22" t="str">
        <f>IF(A5838="placement",$J5838*MIN($Q5838,$S5838),"")</f>
        <v/>
      </c>
      <c r="U5838" s="22">
        <f>IF($A5838="placement",T5838,SUMIF($C$10:$C$6209,$C5838,$T$10:$T$6209))</f>
        <v>13.225708641600001</v>
      </c>
      <c r="V5838" s="37">
        <f t="shared" si="275"/>
        <v>5.687258069319201E-2</v>
      </c>
      <c r="W5838" s="38"/>
      <c r="X5838" s="18" t="str">
        <f>IFERROR(MIN(VLOOKUP($W5838,margin_ranges!$A$5:$D$10,4,FALSE),$Q5838*100)/100,"")</f>
        <v/>
      </c>
      <c r="Y5838" s="6" t="str">
        <f t="shared" si="273"/>
        <v/>
      </c>
      <c r="Z5838" s="6">
        <f>IF($A5838="placement",Y5838,SUMIF($C$10:$C$6209,$C5838,$Y$10:$Y$6209))</f>
        <v>13.225708641600001</v>
      </c>
      <c r="AA5838" s="17">
        <f t="shared" si="274"/>
        <v>5.687258069319201E-2</v>
      </c>
    </row>
    <row r="5839" spans="1:27" hidden="1" x14ac:dyDescent="0.3">
      <c r="A5839" s="8" t="s">
        <v>17</v>
      </c>
      <c r="B5839" s="8" t="s">
        <v>8766</v>
      </c>
      <c r="C5839" s="8" t="s">
        <v>8767</v>
      </c>
      <c r="D5839" s="8" t="s">
        <v>8768</v>
      </c>
      <c r="E5839" s="8" t="s">
        <v>3656</v>
      </c>
      <c r="F5839" s="29">
        <v>0.3</v>
      </c>
      <c r="G5839" s="29">
        <v>1</v>
      </c>
      <c r="H5839" s="30">
        <v>52.988100000000003</v>
      </c>
      <c r="I5839" s="30">
        <v>4.8537999999999997</v>
      </c>
      <c r="J5839" s="14">
        <v>47</v>
      </c>
      <c r="K5839" s="14">
        <v>14</v>
      </c>
      <c r="L5839" s="12">
        <v>9.1600000000000001E-2</v>
      </c>
      <c r="M5839" s="7">
        <v>0.32573101999999998</v>
      </c>
      <c r="N5839" s="31">
        <v>0.15</v>
      </c>
      <c r="O5839" s="14">
        <f>IFERROR(VLOOKUP($C5839,'site totals'!$J$2:$K$607,2,FALSE),1)</f>
        <v>22.757400000000001</v>
      </c>
      <c r="P5839" s="32" t="s">
        <v>91</v>
      </c>
      <c r="Q5839" s="12">
        <v>0.5394973435</v>
      </c>
      <c r="R5839" s="29">
        <v>0.3</v>
      </c>
      <c r="S5839" s="2">
        <f>IF($A5839="site","",VLOOKUP($P5839,margin_ranges!$A$5:$D$10,4,FALSE)/100)</f>
        <v>0.29749999999999999</v>
      </c>
      <c r="T5839" s="6">
        <f>IF(A5839="placement",$J5839*MIN($Q5839,$S5839),"")</f>
        <v>13.9825</v>
      </c>
      <c r="U5839" s="6">
        <f>IF($A5839="placement",T5839,SUMIF($C$10:$C$6209,$C5839,$T$10:$T$6209))</f>
        <v>13.9825</v>
      </c>
      <c r="V5839" s="34">
        <f t="shared" si="275"/>
        <v>3.5714285714285587E-3</v>
      </c>
      <c r="W5839" s="24"/>
      <c r="X5839" s="2" t="str">
        <f>IFERROR(MIN(VLOOKUP($W5839,margin_ranges!$A$5:$D$10,4,FALSE),$Q5839*100)/100,"")</f>
        <v/>
      </c>
      <c r="Y5839" s="6">
        <f t="shared" si="273"/>
        <v>13.9825</v>
      </c>
      <c r="Z5839" s="6">
        <f>IF($A5839="placement",Y5839,SUMIF($C$10:$C$6209,$C5839,$Y$10:$Y$6209))</f>
        <v>13.9825</v>
      </c>
      <c r="AA5839" s="29">
        <f t="shared" si="274"/>
        <v>3.5714285714285587E-3</v>
      </c>
    </row>
    <row r="5840" spans="1:27" x14ac:dyDescent="0.3">
      <c r="A5840" s="16" t="s">
        <v>33</v>
      </c>
      <c r="B5840" s="16" t="s">
        <v>8766</v>
      </c>
      <c r="C5840" s="16" t="s">
        <v>8767</v>
      </c>
      <c r="D5840" s="8" t="s">
        <v>34</v>
      </c>
      <c r="E5840" s="16"/>
      <c r="F5840" s="17">
        <v>0.298631214462109</v>
      </c>
      <c r="G5840" s="17">
        <v>0.97262428999999995</v>
      </c>
      <c r="H5840" s="36">
        <v>54.572899999999997</v>
      </c>
      <c r="I5840" s="36">
        <v>4.9733000000000001</v>
      </c>
      <c r="J5840" s="22">
        <v>49</v>
      </c>
      <c r="K5840" s="22">
        <v>15</v>
      </c>
      <c r="L5840" s="18">
        <v>9.11E-2</v>
      </c>
      <c r="M5840" s="19">
        <v>0.32685204000000001</v>
      </c>
      <c r="N5840" s="20">
        <v>0.15</v>
      </c>
      <c r="O5840" s="22">
        <f>IFERROR(VLOOKUP($C5840,'site totals'!$J$2:$K$607,2,FALSE),1)</f>
        <v>22.757400000000001</v>
      </c>
      <c r="P5840" s="21"/>
      <c r="Q5840" s="18">
        <v>0.5410767487</v>
      </c>
      <c r="R5840" s="17">
        <v>0.29859999999999998</v>
      </c>
      <c r="S5840" s="18" t="str">
        <f>IF($A5840="site","",VLOOKUP($P5840,margin_ranges!$A$5:$D$10,4,FALSE)/100)</f>
        <v/>
      </c>
      <c r="T5840" s="22" t="str">
        <f>IF(A5840="placement",$J5840*MIN($Q5840,$S5840),"")</f>
        <v/>
      </c>
      <c r="U5840" s="22">
        <f>IF($A5840="placement",T5840,SUMIF($C$10:$C$6209,$C5840,$T$10:$T$6209))</f>
        <v>13.9825</v>
      </c>
      <c r="V5840" s="37">
        <f t="shared" si="275"/>
        <v>1.8880606134669353E-2</v>
      </c>
      <c r="W5840" s="38"/>
      <c r="X5840" s="18" t="str">
        <f>IFERROR(MIN(VLOOKUP($W5840,margin_ranges!$A$5:$D$10,4,FALSE),$Q5840*100)/100,"")</f>
        <v/>
      </c>
      <c r="Y5840" s="6" t="str">
        <f t="shared" si="273"/>
        <v/>
      </c>
      <c r="Z5840" s="6">
        <f>IF($A5840="placement",Y5840,SUMIF($C$10:$C$6209,$C5840,$Y$10:$Y$6209))</f>
        <v>13.9825</v>
      </c>
      <c r="AA5840" s="17">
        <f t="shared" si="274"/>
        <v>1.8880606134669353E-2</v>
      </c>
    </row>
    <row r="5841" spans="1:27" hidden="1" x14ac:dyDescent="0.3">
      <c r="A5841" s="8" t="s">
        <v>17</v>
      </c>
      <c r="B5841" s="8" t="s">
        <v>6557</v>
      </c>
      <c r="C5841" s="8" t="s">
        <v>6558</v>
      </c>
      <c r="D5841" s="8" t="s">
        <v>6561</v>
      </c>
      <c r="E5841" s="8" t="s">
        <v>6562</v>
      </c>
      <c r="F5841" s="29">
        <v>0.3</v>
      </c>
      <c r="G5841" s="29">
        <v>0</v>
      </c>
      <c r="H5841" s="30">
        <v>7.5964</v>
      </c>
      <c r="I5841" s="30">
        <v>1.6558999999999999</v>
      </c>
      <c r="J5841" s="14">
        <v>16</v>
      </c>
      <c r="K5841" s="14">
        <v>5</v>
      </c>
      <c r="L5841" s="12">
        <v>0.218</v>
      </c>
      <c r="M5841" s="7">
        <v>0.32497951000000003</v>
      </c>
      <c r="N5841" s="31">
        <v>0.03</v>
      </c>
      <c r="O5841" s="14">
        <f>IFERROR(VLOOKUP($C5841,'site totals'!$J$2:$K$607,2,FALSE),1)</f>
        <v>22.201000000000001</v>
      </c>
      <c r="P5841" s="32" t="s">
        <v>91</v>
      </c>
      <c r="Q5841" s="12">
        <v>0.90768648789999995</v>
      </c>
      <c r="R5841" s="29">
        <v>0.3</v>
      </c>
      <c r="S5841" s="2">
        <f>IF($A5841="site","",VLOOKUP($P5841,margin_ranges!$A$5:$D$10,4,FALSE)/100)</f>
        <v>0.29749999999999999</v>
      </c>
      <c r="T5841" s="6">
        <f>IF(A5841="placement",$J5841*MIN($Q5841,$S5841),"")</f>
        <v>4.76</v>
      </c>
      <c r="U5841" s="6">
        <f>IF($A5841="placement",T5841,SUMIF($C$10:$C$6209,$C5841,$T$10:$T$6209))</f>
        <v>4.76</v>
      </c>
      <c r="V5841" s="34">
        <f t="shared" si="275"/>
        <v>3.5714285714285587E-3</v>
      </c>
      <c r="W5841" s="24"/>
      <c r="X5841" s="2" t="str">
        <f>IFERROR(MIN(VLOOKUP($W5841,margin_ranges!$A$5:$D$10,4,FALSE),$Q5841*100)/100,"")</f>
        <v/>
      </c>
      <c r="Y5841" s="6">
        <f t="shared" si="273"/>
        <v>4.76</v>
      </c>
      <c r="Z5841" s="6">
        <f>IF($A5841="placement",Y5841,SUMIF($C$10:$C$6209,$C5841,$Y$10:$Y$6209))</f>
        <v>4.76</v>
      </c>
      <c r="AA5841" s="29">
        <f t="shared" si="274"/>
        <v>3.5714285714285587E-3</v>
      </c>
    </row>
    <row r="5842" spans="1:27" hidden="1" x14ac:dyDescent="0.3">
      <c r="A5842" s="8" t="s">
        <v>17</v>
      </c>
      <c r="B5842" s="8" t="s">
        <v>6557</v>
      </c>
      <c r="C5842" s="8" t="s">
        <v>6558</v>
      </c>
      <c r="D5842" s="8" t="s">
        <v>6559</v>
      </c>
      <c r="E5842" s="8" t="s">
        <v>6560</v>
      </c>
      <c r="F5842" s="29">
        <v>0.29999999999999899</v>
      </c>
      <c r="G5842" s="29">
        <v>0</v>
      </c>
      <c r="H5842" s="30">
        <v>10.807399999999999</v>
      </c>
      <c r="I5842" s="30">
        <v>3.4731999999999998</v>
      </c>
      <c r="J5842" s="14">
        <v>31</v>
      </c>
      <c r="K5842" s="14">
        <v>9</v>
      </c>
      <c r="L5842" s="12">
        <v>0.32140000000000002</v>
      </c>
      <c r="M5842" s="7">
        <v>0.30163496000000001</v>
      </c>
      <c r="N5842" s="31">
        <v>0.03</v>
      </c>
      <c r="O5842" s="14">
        <f>IFERROR(VLOOKUP($C5842,'site totals'!$J$2:$K$607,2,FALSE),1)</f>
        <v>22.201000000000001</v>
      </c>
      <c r="P5842" s="32" t="s">
        <v>91</v>
      </c>
      <c r="Q5842" s="12">
        <v>0.90054203310000003</v>
      </c>
      <c r="R5842" s="29">
        <v>0.3</v>
      </c>
      <c r="S5842" s="2">
        <f>IF($A5842="site","",VLOOKUP($P5842,margin_ranges!$A$5:$D$10,4,FALSE)/100)</f>
        <v>0.29749999999999999</v>
      </c>
      <c r="T5842" s="6">
        <f>IF(A5842="placement",$J5842*MIN($Q5842,$S5842),"")</f>
        <v>9.2225000000000001</v>
      </c>
      <c r="U5842" s="6">
        <f>IF($A5842="placement",T5842,SUMIF($C$10:$C$6209,$C5842,$T$10:$T$6209))</f>
        <v>9.2225000000000001</v>
      </c>
      <c r="V5842" s="34">
        <f t="shared" si="275"/>
        <v>3.5714285714285587E-3</v>
      </c>
      <c r="W5842" s="24"/>
      <c r="X5842" s="2" t="str">
        <f>IFERROR(MIN(VLOOKUP($W5842,margin_ranges!$A$5:$D$10,4,FALSE),$Q5842*100)/100,"")</f>
        <v/>
      </c>
      <c r="Y5842" s="6">
        <f t="shared" si="273"/>
        <v>9.2225000000000001</v>
      </c>
      <c r="Z5842" s="6">
        <f>IF($A5842="placement",Y5842,SUMIF($C$10:$C$6209,$C5842,$Y$10:$Y$6209))</f>
        <v>9.2225000000000001</v>
      </c>
      <c r="AA5842" s="29">
        <f t="shared" si="274"/>
        <v>3.5714285714285587E-3</v>
      </c>
    </row>
    <row r="5843" spans="1:27" x14ac:dyDescent="0.3">
      <c r="A5843" s="16" t="s">
        <v>33</v>
      </c>
      <c r="B5843" s="16" t="s">
        <v>6557</v>
      </c>
      <c r="C5843" s="16" t="s">
        <v>6558</v>
      </c>
      <c r="D5843" s="8" t="s">
        <v>34</v>
      </c>
      <c r="E5843" s="16"/>
      <c r="F5843" s="17">
        <v>0.3</v>
      </c>
      <c r="G5843" s="17">
        <v>0</v>
      </c>
      <c r="H5843" s="36">
        <v>18.403700000000001</v>
      </c>
      <c r="I5843" s="36">
        <v>5.1291000000000002</v>
      </c>
      <c r="J5843" s="22">
        <v>48</v>
      </c>
      <c r="K5843" s="22">
        <v>14</v>
      </c>
      <c r="L5843" s="18">
        <v>0.2787</v>
      </c>
      <c r="M5843" s="19">
        <v>0.30917168</v>
      </c>
      <c r="N5843" s="20">
        <v>0.03</v>
      </c>
      <c r="O5843" s="22">
        <f>IFERROR(VLOOKUP($C5843,'site totals'!$J$2:$K$607,2,FALSE),1)</f>
        <v>22.201000000000001</v>
      </c>
      <c r="P5843" s="21"/>
      <c r="Q5843" s="18">
        <v>0.90296653299999996</v>
      </c>
      <c r="R5843" s="17">
        <v>0.3</v>
      </c>
      <c r="S5843" s="18" t="str">
        <f>IF($A5843="site","",VLOOKUP($P5843,margin_ranges!$A$5:$D$10,4,FALSE)/100)</f>
        <v/>
      </c>
      <c r="T5843" s="22" t="str">
        <f>IF(A5843="placement",$J5843*MIN($Q5843,$S5843),"")</f>
        <v/>
      </c>
      <c r="U5843" s="22">
        <f>IF($A5843="placement",T5843,SUMIF($C$10:$C$6209,$C5843,$T$10:$T$6209))</f>
        <v>13.9825</v>
      </c>
      <c r="V5843" s="37">
        <f t="shared" si="275"/>
        <v>1.2425595238095388E-2</v>
      </c>
      <c r="W5843" s="38"/>
      <c r="X5843" s="18" t="str">
        <f>IFERROR(MIN(VLOOKUP($W5843,margin_ranges!$A$5:$D$10,4,FALSE),$Q5843*100)/100,"")</f>
        <v/>
      </c>
      <c r="Y5843" s="6" t="str">
        <f t="shared" si="273"/>
        <v/>
      </c>
      <c r="Z5843" s="6">
        <f>IF($A5843="placement",Y5843,SUMIF($C$10:$C$6209,$C5843,$Y$10:$Y$6209))</f>
        <v>13.9825</v>
      </c>
      <c r="AA5843" s="17">
        <f t="shared" si="274"/>
        <v>1.2425595238095388E-2</v>
      </c>
    </row>
    <row r="5844" spans="1:27" hidden="1" x14ac:dyDescent="0.3">
      <c r="A5844" s="8" t="s">
        <v>17</v>
      </c>
      <c r="B5844" s="8" t="s">
        <v>6657</v>
      </c>
      <c r="C5844" s="8" t="s">
        <v>6658</v>
      </c>
      <c r="D5844" s="8" t="s">
        <v>6659</v>
      </c>
      <c r="E5844" s="8" t="s">
        <v>6660</v>
      </c>
      <c r="F5844" s="29">
        <v>0.28999999999999998</v>
      </c>
      <c r="G5844" s="29">
        <v>0</v>
      </c>
      <c r="H5844" s="30">
        <v>4.8228999999999997</v>
      </c>
      <c r="I5844" s="30">
        <v>1.0948</v>
      </c>
      <c r="J5844" s="14">
        <v>47</v>
      </c>
      <c r="K5844" s="14">
        <v>12</v>
      </c>
      <c r="L5844" s="12">
        <v>0.22700000000000001</v>
      </c>
      <c r="M5844" s="7">
        <v>1.4307561799999999</v>
      </c>
      <c r="N5844" s="31">
        <v>0.6</v>
      </c>
      <c r="O5844" s="14">
        <f>IFERROR(VLOOKUP($C5844,'site totals'!$J$2:$K$607,2,FALSE),1)</f>
        <v>21.929200000000002</v>
      </c>
      <c r="P5844" s="32" t="s">
        <v>22</v>
      </c>
      <c r="Q5844" s="12">
        <v>0.58064133669999995</v>
      </c>
      <c r="R5844" s="29">
        <v>0.28999999999999998</v>
      </c>
      <c r="S5844" s="2">
        <f>IF($A5844="site","",VLOOKUP($P5844,margin_ranges!$A$5:$D$10,4,FALSE)/100)</f>
        <v>0.29749999999999999</v>
      </c>
      <c r="T5844" s="6">
        <f>IF(A5844="placement",$J5844*MIN($Q5844,$S5844),"")</f>
        <v>13.9825</v>
      </c>
      <c r="U5844" s="6">
        <f>IF($A5844="placement",T5844,SUMIF($C$10:$C$6209,$C5844,$T$10:$T$6209))</f>
        <v>13.9825</v>
      </c>
      <c r="V5844" s="34">
        <f t="shared" si="275"/>
        <v>-1.0563380281690127E-2</v>
      </c>
      <c r="W5844" s="24"/>
      <c r="X5844" s="2" t="str">
        <f>IFERROR(MIN(VLOOKUP($W5844,margin_ranges!$A$5:$D$10,4,FALSE),$Q5844*100)/100,"")</f>
        <v/>
      </c>
      <c r="Y5844" s="6">
        <f t="shared" si="273"/>
        <v>13.9825</v>
      </c>
      <c r="Z5844" s="6">
        <f>IF($A5844="placement",Y5844,SUMIF($C$10:$C$6209,$C5844,$Y$10:$Y$6209))</f>
        <v>13.9825</v>
      </c>
      <c r="AA5844" s="29">
        <f t="shared" si="274"/>
        <v>-1.0563380281690127E-2</v>
      </c>
    </row>
    <row r="5845" spans="1:27" x14ac:dyDescent="0.3">
      <c r="A5845" s="16" t="s">
        <v>33</v>
      </c>
      <c r="B5845" s="16" t="s">
        <v>6657</v>
      </c>
      <c r="C5845" s="16" t="s">
        <v>6658</v>
      </c>
      <c r="D5845" s="8" t="s">
        <v>34</v>
      </c>
      <c r="E5845" s="16"/>
      <c r="F5845" s="17">
        <v>0.28999999999999998</v>
      </c>
      <c r="G5845" s="17">
        <v>0</v>
      </c>
      <c r="H5845" s="36">
        <v>4.8228999999999997</v>
      </c>
      <c r="I5845" s="36">
        <v>1.0948</v>
      </c>
      <c r="J5845" s="22">
        <v>47</v>
      </c>
      <c r="K5845" s="22">
        <v>12</v>
      </c>
      <c r="L5845" s="18">
        <v>0.22700000000000001</v>
      </c>
      <c r="M5845" s="19">
        <v>1.4307561799999999</v>
      </c>
      <c r="N5845" s="20">
        <v>0.6</v>
      </c>
      <c r="O5845" s="22">
        <f>IFERROR(VLOOKUP($C5845,'site totals'!$J$2:$K$607,2,FALSE),1)</f>
        <v>21.929200000000002</v>
      </c>
      <c r="P5845" s="21"/>
      <c r="Q5845" s="18">
        <v>0.58064133669999995</v>
      </c>
      <c r="R5845" s="17">
        <v>0.28999999999999998</v>
      </c>
      <c r="S5845" s="18" t="str">
        <f>IF($A5845="site","",VLOOKUP($P5845,margin_ranges!$A$5:$D$10,4,FALSE)/100)</f>
        <v/>
      </c>
      <c r="T5845" s="22" t="str">
        <f>IF(A5845="placement",$J5845*MIN($Q5845,$S5845),"")</f>
        <v/>
      </c>
      <c r="U5845" s="22">
        <f>IF($A5845="placement",T5845,SUMIF($C$10:$C$6209,$C5845,$T$10:$T$6209))</f>
        <v>13.9825</v>
      </c>
      <c r="V5845" s="37">
        <f t="shared" si="275"/>
        <v>-1.0563380281690127E-2</v>
      </c>
      <c r="W5845" s="38"/>
      <c r="X5845" s="18" t="str">
        <f>IFERROR(MIN(VLOOKUP($W5845,margin_ranges!$A$5:$D$10,4,FALSE),$Q5845*100)/100,"")</f>
        <v/>
      </c>
      <c r="Y5845" s="6" t="str">
        <f t="shared" si="273"/>
        <v/>
      </c>
      <c r="Z5845" s="6">
        <f>IF($A5845="placement",Y5845,SUMIF($C$10:$C$6209,$C5845,$Y$10:$Y$6209))</f>
        <v>13.9825</v>
      </c>
      <c r="AA5845" s="17">
        <f t="shared" si="274"/>
        <v>-1.0563380281690127E-2</v>
      </c>
    </row>
    <row r="5846" spans="1:27" hidden="1" x14ac:dyDescent="0.3">
      <c r="A5846" s="8" t="s">
        <v>17</v>
      </c>
      <c r="B5846" s="8" t="s">
        <v>5888</v>
      </c>
      <c r="C5846" s="8" t="s">
        <v>5889</v>
      </c>
      <c r="D5846" s="8" t="s">
        <v>5894</v>
      </c>
      <c r="E5846" s="8" t="s">
        <v>5895</v>
      </c>
      <c r="F5846" s="29">
        <v>0.28999999999999998</v>
      </c>
      <c r="G5846" s="29">
        <v>0</v>
      </c>
      <c r="H5846" s="30">
        <v>11.8329</v>
      </c>
      <c r="I5846" s="30">
        <v>1.1494</v>
      </c>
      <c r="J5846" s="14">
        <v>9</v>
      </c>
      <c r="K5846" s="14">
        <v>2</v>
      </c>
      <c r="L5846" s="12">
        <v>9.7100000000000006E-2</v>
      </c>
      <c r="M5846" s="7">
        <v>0.25785843000000003</v>
      </c>
      <c r="N5846" s="31">
        <v>0.03</v>
      </c>
      <c r="O5846" s="14">
        <f>IFERROR(VLOOKUP($C5846,'site totals'!$J$2:$K$607,2,FALSE),1)</f>
        <v>21.659600000000001</v>
      </c>
      <c r="P5846" s="32" t="s">
        <v>22</v>
      </c>
      <c r="Q5846" s="12">
        <v>0.88365709049999996</v>
      </c>
      <c r="R5846" s="29">
        <v>0.28999999999999998</v>
      </c>
      <c r="S5846" s="2">
        <f>IF($A5846="site","",VLOOKUP($P5846,margin_ranges!$A$5:$D$10,4,FALSE)/100)</f>
        <v>0.29749999999999999</v>
      </c>
      <c r="T5846" s="6">
        <f>IF(A5846="placement",$J5846*MIN($Q5846,$S5846),"")</f>
        <v>2.6774999999999998</v>
      </c>
      <c r="U5846" s="6">
        <f>IF($A5846="placement",T5846,SUMIF($C$10:$C$6209,$C5846,$T$10:$T$6209))</f>
        <v>2.6774999999999998</v>
      </c>
      <c r="V5846" s="34">
        <f t="shared" si="275"/>
        <v>-1.0563380281690127E-2</v>
      </c>
      <c r="W5846" s="24"/>
      <c r="X5846" s="2" t="str">
        <f>IFERROR(MIN(VLOOKUP($W5846,margin_ranges!$A$5:$D$10,4,FALSE),$Q5846*100)/100,"")</f>
        <v/>
      </c>
      <c r="Y5846" s="6">
        <f t="shared" si="273"/>
        <v>2.6774999999999998</v>
      </c>
      <c r="Z5846" s="6">
        <f>IF($A5846="placement",Y5846,SUMIF($C$10:$C$6209,$C5846,$Y$10:$Y$6209))</f>
        <v>2.6774999999999998</v>
      </c>
      <c r="AA5846" s="29">
        <f t="shared" si="274"/>
        <v>-1.0563380281690127E-2</v>
      </c>
    </row>
    <row r="5847" spans="1:27" hidden="1" x14ac:dyDescent="0.3">
      <c r="A5847" s="8" t="s">
        <v>17</v>
      </c>
      <c r="B5847" s="8" t="s">
        <v>5888</v>
      </c>
      <c r="C5847" s="8" t="s">
        <v>5889</v>
      </c>
      <c r="D5847" s="8" t="s">
        <v>5892</v>
      </c>
      <c r="E5847" s="8" t="s">
        <v>5893</v>
      </c>
      <c r="F5847" s="29">
        <v>0.38999999999999901</v>
      </c>
      <c r="G5847" s="29">
        <v>0</v>
      </c>
      <c r="H5847" s="30">
        <v>12.409599999999999</v>
      </c>
      <c r="I5847" s="30">
        <v>1.2013</v>
      </c>
      <c r="J5847" s="14">
        <v>16</v>
      </c>
      <c r="K5847" s="14">
        <v>6</v>
      </c>
      <c r="L5847" s="12">
        <v>9.6799999999999997E-2</v>
      </c>
      <c r="M5847" s="7">
        <v>0.45001784</v>
      </c>
      <c r="N5847" s="31">
        <v>0.1</v>
      </c>
      <c r="O5847" s="14">
        <f>IFERROR(VLOOKUP($C5847,'site totals'!$J$2:$K$607,2,FALSE),1)</f>
        <v>21.659600000000001</v>
      </c>
      <c r="P5847" s="32" t="s">
        <v>22</v>
      </c>
      <c r="Q5847" s="12">
        <v>0.77778658629999997</v>
      </c>
      <c r="R5847" s="29">
        <v>0.39</v>
      </c>
      <c r="S5847" s="2">
        <f>IF($A5847="site","",VLOOKUP($P5847,margin_ranges!$A$5:$D$10,4,FALSE)/100)</f>
        <v>0.29749999999999999</v>
      </c>
      <c r="T5847" s="6">
        <f>IF(A5847="placement",$J5847*MIN($Q5847,$S5847),"")</f>
        <v>4.76</v>
      </c>
      <c r="U5847" s="6">
        <f>IF($A5847="placement",T5847,SUMIF($C$10:$C$6209,$C5847,$T$10:$T$6209))</f>
        <v>4.76</v>
      </c>
      <c r="V5847" s="34">
        <f t="shared" si="275"/>
        <v>0.15163934426229519</v>
      </c>
      <c r="W5847" s="24"/>
      <c r="X5847" s="2" t="str">
        <f>IFERROR(MIN(VLOOKUP($W5847,margin_ranges!$A$5:$D$10,4,FALSE),$Q5847*100)/100,"")</f>
        <v/>
      </c>
      <c r="Y5847" s="6">
        <f t="shared" si="273"/>
        <v>4.76</v>
      </c>
      <c r="Z5847" s="6">
        <f>IF($A5847="placement",Y5847,SUMIF($C$10:$C$6209,$C5847,$Y$10:$Y$6209))</f>
        <v>4.76</v>
      </c>
      <c r="AA5847" s="29">
        <f t="shared" si="274"/>
        <v>0.15163934426229519</v>
      </c>
    </row>
    <row r="5848" spans="1:27" hidden="1" x14ac:dyDescent="0.3">
      <c r="A5848" s="8" t="s">
        <v>17</v>
      </c>
      <c r="B5848" s="8" t="s">
        <v>5888</v>
      </c>
      <c r="C5848" s="8" t="s">
        <v>5889</v>
      </c>
      <c r="D5848" s="8" t="s">
        <v>5890</v>
      </c>
      <c r="E5848" s="8" t="s">
        <v>5891</v>
      </c>
      <c r="F5848" s="29">
        <v>0.38999999999999901</v>
      </c>
      <c r="G5848" s="29">
        <v>0</v>
      </c>
      <c r="H5848" s="30">
        <v>14.5631</v>
      </c>
      <c r="I5848" s="30">
        <v>1.6135999999999999</v>
      </c>
      <c r="J5848" s="14">
        <v>21</v>
      </c>
      <c r="K5848" s="14">
        <v>7</v>
      </c>
      <c r="L5848" s="12">
        <v>0.1108</v>
      </c>
      <c r="M5848" s="7">
        <v>0.44008676000000002</v>
      </c>
      <c r="N5848" s="31">
        <v>0.1</v>
      </c>
      <c r="O5848" s="14">
        <f>IFERROR(VLOOKUP($C5848,'site totals'!$J$2:$K$607,2,FALSE),1)</f>
        <v>21.659600000000001</v>
      </c>
      <c r="P5848" s="32" t="s">
        <v>22</v>
      </c>
      <c r="Q5848" s="12">
        <v>0.77277207810000004</v>
      </c>
      <c r="R5848" s="29">
        <v>0.39</v>
      </c>
      <c r="S5848" s="2">
        <f>IF($A5848="site","",VLOOKUP($P5848,margin_ranges!$A$5:$D$10,4,FALSE)/100)</f>
        <v>0.29749999999999999</v>
      </c>
      <c r="T5848" s="6">
        <f>IF(A5848="placement",$J5848*MIN($Q5848,$S5848),"")</f>
        <v>6.2474999999999996</v>
      </c>
      <c r="U5848" s="6">
        <f>IF($A5848="placement",T5848,SUMIF($C$10:$C$6209,$C5848,$T$10:$T$6209))</f>
        <v>6.2474999999999996</v>
      </c>
      <c r="V5848" s="34">
        <f t="shared" si="275"/>
        <v>0.15163934426229519</v>
      </c>
      <c r="W5848" s="24"/>
      <c r="X5848" s="2" t="str">
        <f>IFERROR(MIN(VLOOKUP($W5848,margin_ranges!$A$5:$D$10,4,FALSE),$Q5848*100)/100,"")</f>
        <v/>
      </c>
      <c r="Y5848" s="6">
        <f t="shared" si="273"/>
        <v>6.2474999999999996</v>
      </c>
      <c r="Z5848" s="6">
        <f>IF($A5848="placement",Y5848,SUMIF($C$10:$C$6209,$C5848,$Y$10:$Y$6209))</f>
        <v>6.2474999999999996</v>
      </c>
      <c r="AA5848" s="29">
        <f t="shared" si="274"/>
        <v>0.15163934426229519</v>
      </c>
    </row>
    <row r="5849" spans="1:27" x14ac:dyDescent="0.3">
      <c r="A5849" s="16" t="s">
        <v>33</v>
      </c>
      <c r="B5849" s="16" t="s">
        <v>5888</v>
      </c>
      <c r="C5849" s="16" t="s">
        <v>5889</v>
      </c>
      <c r="D5849" s="8" t="s">
        <v>34</v>
      </c>
      <c r="E5849" s="16"/>
      <c r="F5849" s="17">
        <v>0.37084359821972701</v>
      </c>
      <c r="G5849" s="17">
        <v>0</v>
      </c>
      <c r="H5849" s="36">
        <v>41.5471</v>
      </c>
      <c r="I5849" s="36">
        <v>3.9643000000000002</v>
      </c>
      <c r="J5849" s="22">
        <v>46</v>
      </c>
      <c r="K5849" s="22">
        <v>15</v>
      </c>
      <c r="L5849" s="18">
        <v>9.5399999999999999E-2</v>
      </c>
      <c r="M5849" s="19">
        <v>0.39026305999999999</v>
      </c>
      <c r="N5849" s="20">
        <v>7.9704999999999998E-2</v>
      </c>
      <c r="O5849" s="22">
        <f>IFERROR(VLOOKUP($C5849,'site totals'!$J$2:$K$607,2,FALSE),1)</f>
        <v>21.659600000000001</v>
      </c>
      <c r="P5849" s="21"/>
      <c r="Q5849" s="18">
        <v>0.79576596519999998</v>
      </c>
      <c r="R5849" s="17">
        <v>0.37080000000000002</v>
      </c>
      <c r="S5849" s="18" t="str">
        <f>IF($A5849="site","",VLOOKUP($P5849,margin_ranges!$A$5:$D$10,4,FALSE)/100)</f>
        <v/>
      </c>
      <c r="T5849" s="22" t="str">
        <f>IF(A5849="placement",$J5849*MIN($Q5849,$S5849),"")</f>
        <v/>
      </c>
      <c r="U5849" s="22">
        <f>IF($A5849="placement",T5849,SUMIF($C$10:$C$6209,$C5849,$T$10:$T$6209))</f>
        <v>13.684999999999999</v>
      </c>
      <c r="V5849" s="37">
        <f t="shared" si="275"/>
        <v>0.11649713922441207</v>
      </c>
      <c r="W5849" s="38"/>
      <c r="X5849" s="18" t="str">
        <f>IFERROR(MIN(VLOOKUP($W5849,margin_ranges!$A$5:$D$10,4,FALSE),$Q5849*100)/100,"")</f>
        <v/>
      </c>
      <c r="Y5849" s="6" t="str">
        <f t="shared" si="273"/>
        <v/>
      </c>
      <c r="Z5849" s="6">
        <f>IF($A5849="placement",Y5849,SUMIF($C$10:$C$6209,$C5849,$Y$10:$Y$6209))</f>
        <v>13.684999999999999</v>
      </c>
      <c r="AA5849" s="17">
        <f t="shared" si="274"/>
        <v>0.11649713922441207</v>
      </c>
    </row>
    <row r="5850" spans="1:27" hidden="1" x14ac:dyDescent="0.3">
      <c r="A5850" s="8" t="s">
        <v>17</v>
      </c>
      <c r="B5850" s="8" t="s">
        <v>2872</v>
      </c>
      <c r="C5850" s="8" t="s">
        <v>2873</v>
      </c>
      <c r="D5850" s="8" t="s">
        <v>2874</v>
      </c>
      <c r="E5850" s="8" t="s">
        <v>2875</v>
      </c>
      <c r="F5850" s="29">
        <v>0.34</v>
      </c>
      <c r="G5850" s="29">
        <v>0</v>
      </c>
      <c r="H5850" s="30">
        <v>12.705399999999999</v>
      </c>
      <c r="I5850" s="30">
        <v>1.6307</v>
      </c>
      <c r="J5850" s="14">
        <v>40</v>
      </c>
      <c r="K5850" s="14">
        <v>12</v>
      </c>
      <c r="L5850" s="12">
        <v>0.1283</v>
      </c>
      <c r="M5850" s="7">
        <v>0.81813840999999998</v>
      </c>
      <c r="N5850" s="31">
        <v>0.45</v>
      </c>
      <c r="O5850" s="14">
        <f>IFERROR(VLOOKUP($C5850,'site totals'!$J$2:$K$607,2,FALSE),1)</f>
        <v>21.276199999999999</v>
      </c>
      <c r="P5850" s="32" t="s">
        <v>22</v>
      </c>
      <c r="Q5850" s="12">
        <v>0.4499708214</v>
      </c>
      <c r="R5850" s="29">
        <v>0.34</v>
      </c>
      <c r="S5850" s="2">
        <f>IF($A5850="site","",VLOOKUP($P5850,margin_ranges!$A$5:$D$10,4,FALSE)/100)</f>
        <v>0.29749999999999999</v>
      </c>
      <c r="T5850" s="6">
        <f>IF(A5850="placement",$J5850*MIN($Q5850,$S5850),"")</f>
        <v>11.899999999999999</v>
      </c>
      <c r="U5850" s="6">
        <f>IF($A5850="placement",T5850,SUMIF($C$10:$C$6209,$C5850,$T$10:$T$6209))</f>
        <v>11.899999999999999</v>
      </c>
      <c r="V5850" s="34">
        <f t="shared" si="275"/>
        <v>6.4393939393939448E-2</v>
      </c>
      <c r="W5850" s="24"/>
      <c r="X5850" s="2" t="str">
        <f>IFERROR(MIN(VLOOKUP($W5850,margin_ranges!$A$5:$D$10,4,FALSE),$Q5850*100)/100,"")</f>
        <v/>
      </c>
      <c r="Y5850" s="6">
        <f t="shared" si="273"/>
        <v>11.899999999999999</v>
      </c>
      <c r="Z5850" s="6">
        <f>IF($A5850="placement",Y5850,SUMIF($C$10:$C$6209,$C5850,$Y$10:$Y$6209))</f>
        <v>11.899999999999999</v>
      </c>
      <c r="AA5850" s="17">
        <f t="shared" si="274"/>
        <v>6.4393939393939448E-2</v>
      </c>
    </row>
    <row r="5851" spans="1:27" x14ac:dyDescent="0.3">
      <c r="A5851" s="16" t="s">
        <v>33</v>
      </c>
      <c r="B5851" s="16" t="s">
        <v>2872</v>
      </c>
      <c r="C5851" s="16" t="s">
        <v>2873</v>
      </c>
      <c r="D5851" s="8" t="s">
        <v>34</v>
      </c>
      <c r="E5851" s="16"/>
      <c r="F5851" s="17">
        <v>0.338778870286987</v>
      </c>
      <c r="G5851" s="17">
        <v>0</v>
      </c>
      <c r="H5851" s="36">
        <v>17.8184</v>
      </c>
      <c r="I5851" s="36">
        <v>1.8220000000000001</v>
      </c>
      <c r="J5851" s="22">
        <v>46</v>
      </c>
      <c r="K5851" s="22">
        <v>14</v>
      </c>
      <c r="L5851" s="18">
        <v>0.1023</v>
      </c>
      <c r="M5851" s="19">
        <v>0.83409911000000003</v>
      </c>
      <c r="N5851" s="20">
        <v>0.45</v>
      </c>
      <c r="O5851" s="22">
        <f>IFERROR(VLOOKUP($C5851,'site totals'!$J$2:$K$607,2,FALSE),1)</f>
        <v>21.276199999999999</v>
      </c>
      <c r="P5851" s="21"/>
      <c r="Q5851" s="18">
        <v>0.46049576520000002</v>
      </c>
      <c r="R5851" s="17">
        <v>0.33879999999999999</v>
      </c>
      <c r="S5851" s="18" t="str">
        <f>IF($A5851="site","",VLOOKUP($P5851,margin_ranges!$A$5:$D$10,4,FALSE)/100)</f>
        <v/>
      </c>
      <c r="T5851" s="22" t="str">
        <f>IF(A5851="placement",$J5851*MIN($Q5851,$S5851),"")</f>
        <v/>
      </c>
      <c r="U5851" s="22">
        <f>IF($A5851="placement",T5851,SUMIF($C$10:$C$6209,$C5851,$T$10:$T$6209))</f>
        <v>11.899999999999999</v>
      </c>
      <c r="V5851" s="37">
        <f t="shared" si="275"/>
        <v>0.12114995134011952</v>
      </c>
      <c r="W5851" s="38"/>
      <c r="X5851" s="18" t="str">
        <f>IFERROR(MIN(VLOOKUP($W5851,margin_ranges!$A$5:$D$10,4,FALSE),$Q5851*100)/100,"")</f>
        <v/>
      </c>
      <c r="Y5851" s="6" t="str">
        <f t="shared" si="273"/>
        <v/>
      </c>
      <c r="Z5851" s="6">
        <f>IF($A5851="placement",Y5851,SUMIF($C$10:$C$6209,$C5851,$Y$10:$Y$6209))</f>
        <v>11.899999999999999</v>
      </c>
      <c r="AA5851" s="17">
        <f t="shared" si="274"/>
        <v>0.12114995134011952</v>
      </c>
    </row>
    <row r="5852" spans="1:27" hidden="1" x14ac:dyDescent="0.3">
      <c r="A5852" s="8" t="s">
        <v>17</v>
      </c>
      <c r="B5852" s="8" t="s">
        <v>10782</v>
      </c>
      <c r="C5852" s="8" t="s">
        <v>10783</v>
      </c>
      <c r="D5852" s="8" t="s">
        <v>10784</v>
      </c>
      <c r="E5852" s="8" t="s">
        <v>10785</v>
      </c>
      <c r="F5852" s="29">
        <v>0.33999999999999903</v>
      </c>
      <c r="G5852" s="29">
        <v>1</v>
      </c>
      <c r="H5852" s="30">
        <v>52.709899999999998</v>
      </c>
      <c r="I5852" s="30">
        <v>5.8372999999999999</v>
      </c>
      <c r="J5852" s="14">
        <v>45</v>
      </c>
      <c r="K5852" s="14">
        <v>14</v>
      </c>
      <c r="L5852" s="12">
        <v>0.11070000000000001</v>
      </c>
      <c r="M5852" s="7">
        <v>0.25871369</v>
      </c>
      <c r="N5852" s="31">
        <v>0.1</v>
      </c>
      <c r="O5852" s="14">
        <f>IFERROR(VLOOKUP($C5852,'site totals'!$J$2:$K$607,2,FALSE),1)</f>
        <v>21.142600000000002</v>
      </c>
      <c r="P5852" s="32" t="s">
        <v>22</v>
      </c>
      <c r="Q5852" s="12">
        <v>0.61347232600000001</v>
      </c>
      <c r="R5852" s="29">
        <v>0.34</v>
      </c>
      <c r="S5852" s="2">
        <f>IF($A5852="site","",VLOOKUP($P5852,margin_ranges!$A$5:$D$10,4,FALSE)/100)</f>
        <v>0.29749999999999999</v>
      </c>
      <c r="T5852" s="6">
        <f>IF(A5852="placement",$J5852*MIN($Q5852,$S5852),"")</f>
        <v>13.387499999999999</v>
      </c>
      <c r="U5852" s="6">
        <f>IF($A5852="placement",T5852,SUMIF($C$10:$C$6209,$C5852,$T$10:$T$6209))</f>
        <v>13.387499999999999</v>
      </c>
      <c r="V5852" s="34">
        <f t="shared" si="275"/>
        <v>6.439393939393967E-2</v>
      </c>
      <c r="W5852" s="24"/>
      <c r="X5852" s="2" t="str">
        <f>IFERROR(MIN(VLOOKUP($W5852,margin_ranges!$A$5:$D$10,4,FALSE),$Q5852*100)/100,"")</f>
        <v/>
      </c>
      <c r="Y5852" s="6">
        <f t="shared" si="273"/>
        <v>13.387499999999999</v>
      </c>
      <c r="Z5852" s="6">
        <f>IF($A5852="placement",Y5852,SUMIF($C$10:$C$6209,$C5852,$Y$10:$Y$6209))</f>
        <v>13.387499999999999</v>
      </c>
      <c r="AA5852" s="29">
        <f t="shared" si="274"/>
        <v>6.439393939393967E-2</v>
      </c>
    </row>
    <row r="5853" spans="1:27" x14ac:dyDescent="0.3">
      <c r="A5853" s="16" t="s">
        <v>33</v>
      </c>
      <c r="B5853" s="16" t="s">
        <v>10782</v>
      </c>
      <c r="C5853" s="16" t="s">
        <v>10783</v>
      </c>
      <c r="D5853" s="8" t="s">
        <v>34</v>
      </c>
      <c r="E5853" s="16"/>
      <c r="F5853" s="17">
        <v>0.33999999999999903</v>
      </c>
      <c r="G5853" s="17">
        <v>1</v>
      </c>
      <c r="H5853" s="36">
        <v>52.709899999999998</v>
      </c>
      <c r="I5853" s="36">
        <v>5.8372999999999999</v>
      </c>
      <c r="J5853" s="22">
        <v>45</v>
      </c>
      <c r="K5853" s="22">
        <v>14</v>
      </c>
      <c r="L5853" s="18">
        <v>0.11070000000000001</v>
      </c>
      <c r="M5853" s="19">
        <v>0.25871369</v>
      </c>
      <c r="N5853" s="20">
        <v>0.1</v>
      </c>
      <c r="O5853" s="22">
        <f>IFERROR(VLOOKUP($C5853,'site totals'!$J$2:$K$607,2,FALSE),1)</f>
        <v>21.142600000000002</v>
      </c>
      <c r="P5853" s="21"/>
      <c r="Q5853" s="18">
        <v>0.61347232600000001</v>
      </c>
      <c r="R5853" s="17">
        <v>0.34</v>
      </c>
      <c r="S5853" s="18" t="str">
        <f>IF($A5853="site","",VLOOKUP($P5853,margin_ranges!$A$5:$D$10,4,FALSE)/100)</f>
        <v/>
      </c>
      <c r="T5853" s="22" t="str">
        <f>IF(A5853="placement",$J5853*MIN($Q5853,$S5853),"")</f>
        <v/>
      </c>
      <c r="U5853" s="22">
        <f>IF($A5853="placement",T5853,SUMIF($C$10:$C$6209,$C5853,$T$10:$T$6209))</f>
        <v>13.387499999999999</v>
      </c>
      <c r="V5853" s="37">
        <f t="shared" si="275"/>
        <v>6.439393939393967E-2</v>
      </c>
      <c r="W5853" s="38"/>
      <c r="X5853" s="18" t="str">
        <f>IFERROR(MIN(VLOOKUP($W5853,margin_ranges!$A$5:$D$10,4,FALSE),$Q5853*100)/100,"")</f>
        <v/>
      </c>
      <c r="Y5853" s="6" t="str">
        <f t="shared" si="273"/>
        <v/>
      </c>
      <c r="Z5853" s="6">
        <f>IF($A5853="placement",Y5853,SUMIF($C$10:$C$6209,$C5853,$Y$10:$Y$6209))</f>
        <v>13.387499999999999</v>
      </c>
      <c r="AA5853" s="17">
        <f t="shared" si="274"/>
        <v>6.439393939393967E-2</v>
      </c>
    </row>
    <row r="5854" spans="1:27" hidden="1" x14ac:dyDescent="0.3">
      <c r="A5854" s="8" t="s">
        <v>17</v>
      </c>
      <c r="B5854" s="8" t="s">
        <v>1192</v>
      </c>
      <c r="C5854" s="8" t="s">
        <v>1193</v>
      </c>
      <c r="D5854" s="8" t="s">
        <v>1196</v>
      </c>
      <c r="E5854" s="8" t="s">
        <v>1197</v>
      </c>
      <c r="F5854" s="29">
        <v>0.28999999999999998</v>
      </c>
      <c r="G5854" s="29">
        <v>0</v>
      </c>
      <c r="H5854" s="30">
        <v>2.7934999999999999</v>
      </c>
      <c r="I5854" s="30">
        <v>1.7456</v>
      </c>
      <c r="J5854" s="14">
        <v>25</v>
      </c>
      <c r="K5854" s="14">
        <v>6</v>
      </c>
      <c r="L5854" s="12">
        <v>0.62490000000000001</v>
      </c>
      <c r="M5854" s="7">
        <v>0.48565407999999999</v>
      </c>
      <c r="N5854" s="31">
        <v>0.22</v>
      </c>
      <c r="O5854" s="14">
        <f>IFERROR(VLOOKUP($C5854,'site totals'!$J$2:$K$607,2,FALSE),1)</f>
        <v>21.1053</v>
      </c>
      <c r="P5854" s="32" t="s">
        <v>22</v>
      </c>
      <c r="Q5854" s="12">
        <v>0.54700267079999998</v>
      </c>
      <c r="R5854" s="29">
        <v>0.28999999999999998</v>
      </c>
      <c r="S5854" s="2">
        <f>IF($A5854="site","",VLOOKUP($P5854,margin_ranges!$A$5:$D$10,4,FALSE)/100)</f>
        <v>0.29749999999999999</v>
      </c>
      <c r="T5854" s="6">
        <f>IF(A5854="placement",$J5854*MIN($Q5854,$S5854),"")</f>
        <v>7.4375</v>
      </c>
      <c r="U5854" s="6">
        <f>IF($A5854="placement",T5854,SUMIF($C$10:$C$6209,$C5854,$T$10:$T$6209))</f>
        <v>7.4375</v>
      </c>
      <c r="V5854" s="34">
        <f t="shared" si="275"/>
        <v>-1.0563380281690127E-2</v>
      </c>
      <c r="W5854" s="24"/>
      <c r="X5854" s="2" t="str">
        <f>IFERROR(MIN(VLOOKUP($W5854,margin_ranges!$A$5:$D$10,4,FALSE),$Q5854*100)/100,"")</f>
        <v/>
      </c>
      <c r="Y5854" s="6">
        <f t="shared" si="273"/>
        <v>7.4375</v>
      </c>
      <c r="Z5854" s="6">
        <f>IF($A5854="placement",Y5854,SUMIF($C$10:$C$6209,$C5854,$Y$10:$Y$6209))</f>
        <v>7.4375</v>
      </c>
      <c r="AA5854" s="29">
        <f t="shared" si="274"/>
        <v>-1.0563380281690127E-2</v>
      </c>
    </row>
    <row r="5855" spans="1:27" hidden="1" x14ac:dyDescent="0.3">
      <c r="A5855" s="8" t="s">
        <v>17</v>
      </c>
      <c r="B5855" s="8" t="s">
        <v>1192</v>
      </c>
      <c r="C5855" s="8" t="s">
        <v>1193</v>
      </c>
      <c r="D5855" s="8" t="s">
        <v>1194</v>
      </c>
      <c r="E5855" s="8" t="s">
        <v>1195</v>
      </c>
      <c r="F5855" s="29">
        <v>0.28999999999999998</v>
      </c>
      <c r="G5855" s="29">
        <v>0</v>
      </c>
      <c r="H5855" s="30">
        <v>2.8065000000000002</v>
      </c>
      <c r="I5855" s="30">
        <v>2.2749000000000001</v>
      </c>
      <c r="J5855" s="14">
        <v>20</v>
      </c>
      <c r="K5855" s="14">
        <v>5</v>
      </c>
      <c r="L5855" s="12">
        <v>0.81059999999999999</v>
      </c>
      <c r="M5855" s="7">
        <v>0.29001506999999999</v>
      </c>
      <c r="N5855" s="31">
        <v>0.01</v>
      </c>
      <c r="O5855" s="14">
        <f>IFERROR(VLOOKUP($C5855,'site totals'!$J$2:$K$607,2,FALSE),1)</f>
        <v>21.1053</v>
      </c>
      <c r="P5855" s="32" t="s">
        <v>22</v>
      </c>
      <c r="Q5855" s="12">
        <v>0.9655190334</v>
      </c>
      <c r="R5855" s="29">
        <v>0.28999999999999998</v>
      </c>
      <c r="S5855" s="2">
        <f>IF($A5855="site","",VLOOKUP($P5855,margin_ranges!$A$5:$D$10,4,FALSE)/100)</f>
        <v>0.29749999999999999</v>
      </c>
      <c r="T5855" s="6">
        <f>IF(A5855="placement",$J5855*MIN($Q5855,$S5855),"")</f>
        <v>5.9499999999999993</v>
      </c>
      <c r="U5855" s="6">
        <f>IF($A5855="placement",T5855,SUMIF($C$10:$C$6209,$C5855,$T$10:$T$6209))</f>
        <v>5.9499999999999993</v>
      </c>
      <c r="V5855" s="34">
        <f t="shared" si="275"/>
        <v>-1.0563380281690016E-2</v>
      </c>
      <c r="W5855" s="24"/>
      <c r="X5855" s="2" t="str">
        <f>IFERROR(MIN(VLOOKUP($W5855,margin_ranges!$A$5:$D$10,4,FALSE),$Q5855*100)/100,"")</f>
        <v/>
      </c>
      <c r="Y5855" s="6">
        <f t="shared" si="273"/>
        <v>5.9499999999999993</v>
      </c>
      <c r="Z5855" s="6">
        <f>IF($A5855="placement",Y5855,SUMIF($C$10:$C$6209,$C5855,$Y$10:$Y$6209))</f>
        <v>5.9499999999999993</v>
      </c>
      <c r="AA5855" s="29">
        <f t="shared" si="274"/>
        <v>-1.0563380281690016E-2</v>
      </c>
    </row>
    <row r="5856" spans="1:27" x14ac:dyDescent="0.3">
      <c r="A5856" s="16" t="s">
        <v>33</v>
      </c>
      <c r="B5856" s="16" t="s">
        <v>1192</v>
      </c>
      <c r="C5856" s="16" t="s">
        <v>1193</v>
      </c>
      <c r="D5856" s="8" t="s">
        <v>34</v>
      </c>
      <c r="E5856" s="16"/>
      <c r="F5856" s="17">
        <v>0.28999999999999998</v>
      </c>
      <c r="G5856" s="17">
        <v>0</v>
      </c>
      <c r="H5856" s="36">
        <v>5.6</v>
      </c>
      <c r="I5856" s="36">
        <v>4.0205000000000002</v>
      </c>
      <c r="J5856" s="22">
        <v>45</v>
      </c>
      <c r="K5856" s="22">
        <v>11</v>
      </c>
      <c r="L5856" s="18">
        <v>0.71789999999999998</v>
      </c>
      <c r="M5856" s="19">
        <v>0.37495868999999998</v>
      </c>
      <c r="N5856" s="20">
        <v>0.10117900000000001</v>
      </c>
      <c r="O5856" s="22">
        <f>IFERROR(VLOOKUP($C5856,'site totals'!$J$2:$K$607,2,FALSE),1)</f>
        <v>21.1053</v>
      </c>
      <c r="P5856" s="21"/>
      <c r="Q5856" s="18">
        <v>0.7301596105</v>
      </c>
      <c r="R5856" s="17">
        <v>0.28999999999999998</v>
      </c>
      <c r="S5856" s="18" t="str">
        <f>IF($A5856="site","",VLOOKUP($P5856,margin_ranges!$A$5:$D$10,4,FALSE)/100)</f>
        <v/>
      </c>
      <c r="T5856" s="22" t="str">
        <f>IF(A5856="placement",$J5856*MIN($Q5856,$S5856),"")</f>
        <v/>
      </c>
      <c r="U5856" s="22">
        <f>IF($A5856="placement",T5856,SUMIF($C$10:$C$6209,$C5856,$T$10:$T$6209))</f>
        <v>13.387499999999999</v>
      </c>
      <c r="V5856" s="37">
        <f t="shared" si="275"/>
        <v>-1.0563380281690127E-2</v>
      </c>
      <c r="W5856" s="38"/>
      <c r="X5856" s="18" t="str">
        <f>IFERROR(MIN(VLOOKUP($W5856,margin_ranges!$A$5:$D$10,4,FALSE),$Q5856*100)/100,"")</f>
        <v/>
      </c>
      <c r="Y5856" s="6" t="str">
        <f t="shared" ref="Y5856:Y5919" si="276">IF(A5856="placement",IF($X5856="",$T5856,$J5856*MIN($Q5856,$X5856)),"")</f>
        <v/>
      </c>
      <c r="Z5856" s="6">
        <f>IF($A5856="placement",Y5856,SUMIF($C$10:$C$6209,$C5856,$Y$10:$Y$6209))</f>
        <v>13.387499999999999</v>
      </c>
      <c r="AA5856" s="17">
        <f t="shared" ref="AA5856:AA5919" si="277">($J5856-$Z5856)/($J5856*(1-$R5856))-1</f>
        <v>-1.0563380281690127E-2</v>
      </c>
    </row>
    <row r="5857" spans="1:27" hidden="1" x14ac:dyDescent="0.3">
      <c r="A5857" s="8" t="s">
        <v>17</v>
      </c>
      <c r="B5857" s="8" t="s">
        <v>139</v>
      </c>
      <c r="C5857" s="8" t="s">
        <v>140</v>
      </c>
      <c r="D5857" s="8" t="s">
        <v>143</v>
      </c>
      <c r="E5857" s="8" t="s">
        <v>144</v>
      </c>
      <c r="F5857" s="29">
        <v>0.35</v>
      </c>
      <c r="G5857" s="29">
        <v>0</v>
      </c>
      <c r="H5857" s="30">
        <v>1.1105</v>
      </c>
      <c r="I5857" s="30">
        <v>0.63770000000000004</v>
      </c>
      <c r="J5857" s="14">
        <v>10</v>
      </c>
      <c r="K5857" s="14">
        <v>4</v>
      </c>
      <c r="L5857" s="12">
        <v>0.57430000000000003</v>
      </c>
      <c r="M5857" s="7">
        <v>0.54346998000000002</v>
      </c>
      <c r="N5857" s="31">
        <v>0.01</v>
      </c>
      <c r="O5857" s="14">
        <f>IFERROR(VLOOKUP($C5857,'site totals'!$J$2:$K$607,2,FALSE),1)</f>
        <v>21.072800000000001</v>
      </c>
      <c r="P5857" s="32" t="s">
        <v>91</v>
      </c>
      <c r="Q5857" s="12">
        <v>0.98159971970000004</v>
      </c>
      <c r="R5857" s="29">
        <v>0.35</v>
      </c>
      <c r="S5857" s="2">
        <f>IF($A5857="site","",VLOOKUP($P5857,margin_ranges!$A$5:$D$10,4,FALSE)/100)</f>
        <v>0.29749999999999999</v>
      </c>
      <c r="T5857" s="6">
        <f>IF(A5857="placement",$J5857*MIN($Q5857,$S5857),"")</f>
        <v>2.9749999999999996</v>
      </c>
      <c r="U5857" s="6">
        <f>IF($A5857="placement",T5857,SUMIF($C$10:$C$6209,$C5857,$T$10:$T$6209))</f>
        <v>2.9749999999999996</v>
      </c>
      <c r="V5857" s="34">
        <f t="shared" si="275"/>
        <v>8.0769230769230926E-2</v>
      </c>
      <c r="W5857" s="24"/>
      <c r="X5857" s="2" t="str">
        <f>IFERROR(MIN(VLOOKUP($W5857,margin_ranges!$A$5:$D$10,4,FALSE),$Q5857*100)/100,"")</f>
        <v/>
      </c>
      <c r="Y5857" s="6">
        <f t="shared" si="276"/>
        <v>2.9749999999999996</v>
      </c>
      <c r="Z5857" s="6">
        <f>IF($A5857="placement",Y5857,SUMIF($C$10:$C$6209,$C5857,$Y$10:$Y$6209))</f>
        <v>2.9749999999999996</v>
      </c>
      <c r="AA5857" s="29">
        <f t="shared" si="277"/>
        <v>8.0769230769230926E-2</v>
      </c>
    </row>
    <row r="5858" spans="1:27" hidden="1" x14ac:dyDescent="0.3">
      <c r="A5858" s="8" t="s">
        <v>17</v>
      </c>
      <c r="B5858" s="8" t="s">
        <v>139</v>
      </c>
      <c r="C5858" s="8" t="s">
        <v>140</v>
      </c>
      <c r="D5858" s="8" t="s">
        <v>145</v>
      </c>
      <c r="E5858" s="8" t="s">
        <v>146</v>
      </c>
      <c r="F5858" s="29">
        <v>0.35</v>
      </c>
      <c r="G5858" s="29">
        <v>0</v>
      </c>
      <c r="H5858" s="30">
        <v>1.2194</v>
      </c>
      <c r="I5858" s="30">
        <v>0.70330000000000004</v>
      </c>
      <c r="J5858" s="14">
        <v>15</v>
      </c>
      <c r="K5858" s="14">
        <v>5</v>
      </c>
      <c r="L5858" s="12">
        <v>0.57679999999999998</v>
      </c>
      <c r="M5858" s="7">
        <v>0.69187487000000003</v>
      </c>
      <c r="N5858" s="31">
        <v>0.01</v>
      </c>
      <c r="O5858" s="14">
        <f>IFERROR(VLOOKUP($C5858,'site totals'!$J$2:$K$607,2,FALSE),1)</f>
        <v>21.072800000000001</v>
      </c>
      <c r="P5858" s="32" t="s">
        <v>91</v>
      </c>
      <c r="Q5858" s="12">
        <v>0.98554651950000005</v>
      </c>
      <c r="R5858" s="29">
        <v>0.35</v>
      </c>
      <c r="S5858" s="2">
        <f>IF($A5858="site","",VLOOKUP($P5858,margin_ranges!$A$5:$D$10,4,FALSE)/100)</f>
        <v>0.29749999999999999</v>
      </c>
      <c r="T5858" s="6">
        <f>IF(A5858="placement",$J5858*MIN($Q5858,$S5858),"")</f>
        <v>4.4624999999999995</v>
      </c>
      <c r="U5858" s="6">
        <f>IF($A5858="placement",T5858,SUMIF($C$10:$C$6209,$C5858,$T$10:$T$6209))</f>
        <v>4.4624999999999995</v>
      </c>
      <c r="V5858" s="34">
        <f t="shared" si="275"/>
        <v>8.0769230769230926E-2</v>
      </c>
      <c r="W5858" s="24"/>
      <c r="X5858" s="2" t="str">
        <f>IFERROR(MIN(VLOOKUP($W5858,margin_ranges!$A$5:$D$10,4,FALSE),$Q5858*100)/100,"")</f>
        <v/>
      </c>
      <c r="Y5858" s="6">
        <f t="shared" si="276"/>
        <v>4.4624999999999995</v>
      </c>
      <c r="Z5858" s="6">
        <f>IF($A5858="placement",Y5858,SUMIF($C$10:$C$6209,$C5858,$Y$10:$Y$6209))</f>
        <v>4.4624999999999995</v>
      </c>
      <c r="AA5858" s="29">
        <f t="shared" si="277"/>
        <v>8.0769230769230926E-2</v>
      </c>
    </row>
    <row r="5859" spans="1:27" hidden="1" x14ac:dyDescent="0.3">
      <c r="A5859" s="8" t="s">
        <v>17</v>
      </c>
      <c r="B5859" s="8" t="s">
        <v>139</v>
      </c>
      <c r="C5859" s="8" t="s">
        <v>140</v>
      </c>
      <c r="D5859" s="8" t="s">
        <v>141</v>
      </c>
      <c r="E5859" s="8" t="s">
        <v>142</v>
      </c>
      <c r="F5859" s="29">
        <v>0.35</v>
      </c>
      <c r="G5859" s="29">
        <v>0</v>
      </c>
      <c r="H5859" s="30">
        <v>1.9906999999999999</v>
      </c>
      <c r="I5859" s="30">
        <v>1.1529</v>
      </c>
      <c r="J5859" s="14">
        <v>20</v>
      </c>
      <c r="K5859" s="14">
        <v>7</v>
      </c>
      <c r="L5859" s="12">
        <v>0.57909999999999995</v>
      </c>
      <c r="M5859" s="7">
        <v>0.58293061000000002</v>
      </c>
      <c r="N5859" s="31">
        <v>0.01</v>
      </c>
      <c r="O5859" s="14">
        <f>IFERROR(VLOOKUP($C5859,'site totals'!$J$2:$K$607,2,FALSE),1)</f>
        <v>21.072800000000001</v>
      </c>
      <c r="P5859" s="32" t="s">
        <v>91</v>
      </c>
      <c r="Q5859" s="12">
        <v>0.98284529949999999</v>
      </c>
      <c r="R5859" s="29">
        <v>0.35</v>
      </c>
      <c r="S5859" s="2">
        <f>IF($A5859="site","",VLOOKUP($P5859,margin_ranges!$A$5:$D$10,4,FALSE)/100)</f>
        <v>0.29749999999999999</v>
      </c>
      <c r="T5859" s="6">
        <f>IF(A5859="placement",$J5859*MIN($Q5859,$S5859),"")</f>
        <v>5.9499999999999993</v>
      </c>
      <c r="U5859" s="6">
        <f>IF($A5859="placement",T5859,SUMIF($C$10:$C$6209,$C5859,$T$10:$T$6209))</f>
        <v>5.9499999999999993</v>
      </c>
      <c r="V5859" s="34">
        <f t="shared" si="275"/>
        <v>8.0769230769230926E-2</v>
      </c>
      <c r="W5859" s="24"/>
      <c r="X5859" s="2" t="str">
        <f>IFERROR(MIN(VLOOKUP($W5859,margin_ranges!$A$5:$D$10,4,FALSE),$Q5859*100)/100,"")</f>
        <v/>
      </c>
      <c r="Y5859" s="6">
        <f t="shared" si="276"/>
        <v>5.9499999999999993</v>
      </c>
      <c r="Z5859" s="6">
        <f>IF($A5859="placement",Y5859,SUMIF($C$10:$C$6209,$C5859,$Y$10:$Y$6209))</f>
        <v>5.9499999999999993</v>
      </c>
      <c r="AA5859" s="17">
        <f t="shared" si="277"/>
        <v>8.0769230769230926E-2</v>
      </c>
    </row>
    <row r="5860" spans="1:27" x14ac:dyDescent="0.3">
      <c r="A5860" s="16" t="s">
        <v>33</v>
      </c>
      <c r="B5860" s="16" t="s">
        <v>139</v>
      </c>
      <c r="C5860" s="16" t="s">
        <v>140</v>
      </c>
      <c r="D5860" s="8" t="s">
        <v>34</v>
      </c>
      <c r="E5860" s="16"/>
      <c r="F5860" s="17">
        <v>0.35</v>
      </c>
      <c r="G5860" s="17">
        <v>0</v>
      </c>
      <c r="H5860" s="36">
        <v>4.3205999999999998</v>
      </c>
      <c r="I5860" s="36">
        <v>2.4939</v>
      </c>
      <c r="J5860" s="22">
        <v>45</v>
      </c>
      <c r="K5860" s="22">
        <v>16</v>
      </c>
      <c r="L5860" s="18">
        <v>0.57720000000000005</v>
      </c>
      <c r="M5860" s="19">
        <v>0.60356304000000005</v>
      </c>
      <c r="N5860" s="20">
        <v>0.01</v>
      </c>
      <c r="O5860" s="22">
        <f>IFERROR(VLOOKUP($C5860,'site totals'!$J$2:$K$607,2,FALSE),1)</f>
        <v>21.072800000000001</v>
      </c>
      <c r="P5860" s="21"/>
      <c r="Q5860" s="18">
        <v>0.98343172239999999</v>
      </c>
      <c r="R5860" s="17">
        <v>0.35</v>
      </c>
      <c r="S5860" s="18" t="str">
        <f>IF($A5860="site","",VLOOKUP($P5860,margin_ranges!$A$5:$D$10,4,FALSE)/100)</f>
        <v/>
      </c>
      <c r="T5860" s="22" t="str">
        <f>IF(A5860="placement",$J5860*MIN($Q5860,$S5860),"")</f>
        <v/>
      </c>
      <c r="U5860" s="22">
        <f>IF($A5860="placement",T5860,SUMIF($C$10:$C$6209,$C5860,$T$10:$T$6209))</f>
        <v>13.387499999999999</v>
      </c>
      <c r="V5860" s="37">
        <f t="shared" si="275"/>
        <v>8.0769230769230704E-2</v>
      </c>
      <c r="W5860" s="38"/>
      <c r="X5860" s="18" t="str">
        <f>IFERROR(MIN(VLOOKUP($W5860,margin_ranges!$A$5:$D$10,4,FALSE),$Q5860*100)/100,"")</f>
        <v/>
      </c>
      <c r="Y5860" s="6" t="str">
        <f t="shared" si="276"/>
        <v/>
      </c>
      <c r="Z5860" s="6">
        <f>IF($A5860="placement",Y5860,SUMIF($C$10:$C$6209,$C5860,$Y$10:$Y$6209))</f>
        <v>13.387499999999999</v>
      </c>
      <c r="AA5860" s="17">
        <f t="shared" si="277"/>
        <v>8.0769230769230704E-2</v>
      </c>
    </row>
    <row r="5861" spans="1:27" hidden="1" x14ac:dyDescent="0.3">
      <c r="A5861" s="8" t="s">
        <v>17</v>
      </c>
      <c r="B5861" s="8" t="s">
        <v>11548</v>
      </c>
      <c r="C5861" s="8" t="s">
        <v>11549</v>
      </c>
      <c r="D5861" s="8" t="s">
        <v>11550</v>
      </c>
      <c r="E5861" s="8" t="s">
        <v>11551</v>
      </c>
      <c r="F5861" s="29">
        <v>0.28999999999999998</v>
      </c>
      <c r="G5861" s="29">
        <v>0</v>
      </c>
      <c r="H5861" s="30">
        <v>4.2480000000000002</v>
      </c>
      <c r="I5861" s="30">
        <v>0.32150000000000001</v>
      </c>
      <c r="J5861" s="14">
        <v>11</v>
      </c>
      <c r="K5861" s="14">
        <v>3</v>
      </c>
      <c r="L5861" s="12">
        <v>7.5700000000000003E-2</v>
      </c>
      <c r="M5861" s="7">
        <v>1.1001999600000001</v>
      </c>
      <c r="N5861" s="31">
        <v>0.65</v>
      </c>
      <c r="O5861" s="14">
        <f>IFERROR(VLOOKUP($C5861,'site totals'!$J$2:$K$607,2,FALSE),1)</f>
        <v>21.011600000000001</v>
      </c>
      <c r="P5861" s="32" t="s">
        <v>22</v>
      </c>
      <c r="Q5861" s="12">
        <v>0.40919830369999999</v>
      </c>
      <c r="R5861" s="29">
        <v>0.28999999999999998</v>
      </c>
      <c r="S5861" s="2">
        <f>IF($A5861="site","",VLOOKUP($P5861,margin_ranges!$A$5:$D$10,4,FALSE)/100)</f>
        <v>0.29749999999999999</v>
      </c>
      <c r="T5861" s="6">
        <f>IF(A5861="placement",$J5861*MIN($Q5861,$S5861),"")</f>
        <v>3.2725</v>
      </c>
      <c r="U5861" s="6">
        <f>IF($A5861="placement",T5861,SUMIF($C$10:$C$6209,$C5861,$T$10:$T$6209))</f>
        <v>3.2725</v>
      </c>
      <c r="V5861" s="34">
        <f t="shared" si="275"/>
        <v>-1.0563380281690127E-2</v>
      </c>
      <c r="W5861" s="24"/>
      <c r="X5861" s="2" t="str">
        <f>IFERROR(MIN(VLOOKUP($W5861,margin_ranges!$A$5:$D$10,4,FALSE),$Q5861*100)/100,"")</f>
        <v/>
      </c>
      <c r="Y5861" s="6">
        <f t="shared" si="276"/>
        <v>3.2725</v>
      </c>
      <c r="Z5861" s="6">
        <f>IF($A5861="placement",Y5861,SUMIF($C$10:$C$6209,$C5861,$Y$10:$Y$6209))</f>
        <v>3.2725</v>
      </c>
      <c r="AA5861" s="29">
        <f t="shared" si="277"/>
        <v>-1.0563380281690127E-2</v>
      </c>
    </row>
    <row r="5862" spans="1:27" hidden="1" x14ac:dyDescent="0.3">
      <c r="A5862" s="8" t="s">
        <v>17</v>
      </c>
      <c r="B5862" s="8" t="s">
        <v>11548</v>
      </c>
      <c r="C5862" s="8" t="s">
        <v>11549</v>
      </c>
      <c r="D5862" s="8" t="s">
        <v>11554</v>
      </c>
      <c r="E5862" s="8" t="s">
        <v>11555</v>
      </c>
      <c r="F5862" s="29">
        <v>0.28999999999999998</v>
      </c>
      <c r="G5862" s="29">
        <v>0</v>
      </c>
      <c r="H5862" s="30">
        <v>1.4145000000000001</v>
      </c>
      <c r="I5862" s="30">
        <v>0.55740000000000001</v>
      </c>
      <c r="J5862" s="14">
        <v>18</v>
      </c>
      <c r="K5862" s="14">
        <v>5</v>
      </c>
      <c r="L5862" s="12">
        <v>0.39400000000000002</v>
      </c>
      <c r="M5862" s="7">
        <v>1.10142253</v>
      </c>
      <c r="N5862" s="31">
        <v>0.65</v>
      </c>
      <c r="O5862" s="14">
        <f>IFERROR(VLOOKUP($C5862,'site totals'!$J$2:$K$607,2,FALSE),1)</f>
        <v>21.011600000000001</v>
      </c>
      <c r="P5862" s="32" t="s">
        <v>22</v>
      </c>
      <c r="Q5862" s="12">
        <v>0.40985409099999998</v>
      </c>
      <c r="R5862" s="29">
        <v>0.28999999999999998</v>
      </c>
      <c r="S5862" s="2">
        <f>IF($A5862="site","",VLOOKUP($P5862,margin_ranges!$A$5:$D$10,4,FALSE)/100)</f>
        <v>0.29749999999999999</v>
      </c>
      <c r="T5862" s="6">
        <f>IF(A5862="placement",$J5862*MIN($Q5862,$S5862),"")</f>
        <v>5.3549999999999995</v>
      </c>
      <c r="U5862" s="6">
        <f>IF($A5862="placement",T5862,SUMIF($C$10:$C$6209,$C5862,$T$10:$T$6209))</f>
        <v>5.3549999999999995</v>
      </c>
      <c r="V5862" s="34">
        <f t="shared" si="275"/>
        <v>-1.0563380281690127E-2</v>
      </c>
      <c r="W5862" s="24"/>
      <c r="X5862" s="2" t="str">
        <f>IFERROR(MIN(VLOOKUP($W5862,margin_ranges!$A$5:$D$10,4,FALSE),$Q5862*100)/100,"")</f>
        <v/>
      </c>
      <c r="Y5862" s="6">
        <f t="shared" si="276"/>
        <v>5.3549999999999995</v>
      </c>
      <c r="Z5862" s="6">
        <f>IF($A5862="placement",Y5862,SUMIF($C$10:$C$6209,$C5862,$Y$10:$Y$6209))</f>
        <v>5.3549999999999995</v>
      </c>
      <c r="AA5862" s="29">
        <f t="shared" si="277"/>
        <v>-1.0563380281690127E-2</v>
      </c>
    </row>
    <row r="5863" spans="1:27" hidden="1" x14ac:dyDescent="0.3">
      <c r="A5863" s="8" t="s">
        <v>17</v>
      </c>
      <c r="B5863" s="8" t="s">
        <v>11548</v>
      </c>
      <c r="C5863" s="8" t="s">
        <v>11549</v>
      </c>
      <c r="D5863" s="8" t="s">
        <v>11552</v>
      </c>
      <c r="E5863" s="8" t="s">
        <v>11553</v>
      </c>
      <c r="F5863" s="29">
        <v>0.28999999999999998</v>
      </c>
      <c r="G5863" s="29">
        <v>0</v>
      </c>
      <c r="H5863" s="30">
        <v>5.9595000000000002</v>
      </c>
      <c r="I5863" s="30">
        <v>0.4133</v>
      </c>
      <c r="J5863" s="14">
        <v>14</v>
      </c>
      <c r="K5863" s="14">
        <v>4</v>
      </c>
      <c r="L5863" s="12">
        <v>6.93E-2</v>
      </c>
      <c r="M5863" s="7">
        <v>1.1600414800000001</v>
      </c>
      <c r="N5863" s="31">
        <v>0.65</v>
      </c>
      <c r="O5863" s="14">
        <f>IFERROR(VLOOKUP($C5863,'site totals'!$J$2:$K$607,2,FALSE),1)</f>
        <v>21.011600000000001</v>
      </c>
      <c r="P5863" s="32" t="s">
        <v>22</v>
      </c>
      <c r="Q5863" s="12">
        <v>0.43967520859999998</v>
      </c>
      <c r="R5863" s="29">
        <v>0.28999999999999998</v>
      </c>
      <c r="S5863" s="2">
        <f>IF($A5863="site","",VLOOKUP($P5863,margin_ranges!$A$5:$D$10,4,FALSE)/100)</f>
        <v>0.29749999999999999</v>
      </c>
      <c r="T5863" s="6">
        <f>IF(A5863="placement",$J5863*MIN($Q5863,$S5863),"")</f>
        <v>4.165</v>
      </c>
      <c r="U5863" s="6">
        <f>IF($A5863="placement",T5863,SUMIF($C$10:$C$6209,$C5863,$T$10:$T$6209))</f>
        <v>4.165</v>
      </c>
      <c r="V5863" s="34">
        <f t="shared" ref="V5863:V5926" si="278">($J5863-$U5863)/($J5863*(1-$R5863))-1</f>
        <v>-1.0563380281690016E-2</v>
      </c>
      <c r="W5863" s="24"/>
      <c r="X5863" s="2" t="str">
        <f>IFERROR(MIN(VLOOKUP($W5863,margin_ranges!$A$5:$D$10,4,FALSE),$Q5863*100)/100,"")</f>
        <v/>
      </c>
      <c r="Y5863" s="6">
        <f t="shared" si="276"/>
        <v>4.165</v>
      </c>
      <c r="Z5863" s="6">
        <f>IF($A5863="placement",Y5863,SUMIF($C$10:$C$6209,$C5863,$Y$10:$Y$6209))</f>
        <v>4.165</v>
      </c>
      <c r="AA5863" s="29">
        <f t="shared" si="277"/>
        <v>-1.0563380281690016E-2</v>
      </c>
    </row>
    <row r="5864" spans="1:27" x14ac:dyDescent="0.3">
      <c r="A5864" s="16" t="s">
        <v>33</v>
      </c>
      <c r="B5864" s="16" t="s">
        <v>11548</v>
      </c>
      <c r="C5864" s="16" t="s">
        <v>11549</v>
      </c>
      <c r="D5864" s="8" t="s">
        <v>34</v>
      </c>
      <c r="E5864" s="16"/>
      <c r="F5864" s="17">
        <v>0.28856612537836202</v>
      </c>
      <c r="G5864" s="17">
        <v>0</v>
      </c>
      <c r="H5864" s="36">
        <v>12.5151</v>
      </c>
      <c r="I5864" s="36">
        <v>1.3315999999999999</v>
      </c>
      <c r="J5864" s="22">
        <v>45</v>
      </c>
      <c r="K5864" s="22">
        <v>12</v>
      </c>
      <c r="L5864" s="18">
        <v>0.10639999999999999</v>
      </c>
      <c r="M5864" s="19">
        <v>1.1270503700000001</v>
      </c>
      <c r="N5864" s="20">
        <v>0.65</v>
      </c>
      <c r="O5864" s="22">
        <f>IFERROR(VLOOKUP($C5864,'site totals'!$J$2:$K$607,2,FALSE),1)</f>
        <v>21.011600000000001</v>
      </c>
      <c r="P5864" s="21"/>
      <c r="Q5864" s="18">
        <v>0.4232733347</v>
      </c>
      <c r="R5864" s="17">
        <v>0.28860000000000002</v>
      </c>
      <c r="S5864" s="18" t="str">
        <f>IF($A5864="site","",VLOOKUP($P5864,margin_ranges!$A$5:$D$10,4,FALSE)/100)</f>
        <v/>
      </c>
      <c r="T5864" s="22" t="str">
        <f>IF(A5864="placement",$J5864*MIN($Q5864,$S5864),"")</f>
        <v/>
      </c>
      <c r="U5864" s="22">
        <f>IF($A5864="placement",T5864,SUMIF($C$10:$C$6209,$C5864,$T$10:$T$6209))</f>
        <v>12.7925</v>
      </c>
      <c r="V5864" s="37">
        <f t="shared" si="278"/>
        <v>6.07565676443933E-3</v>
      </c>
      <c r="W5864" s="38"/>
      <c r="X5864" s="18" t="str">
        <f>IFERROR(MIN(VLOOKUP($W5864,margin_ranges!$A$5:$D$10,4,FALSE),$Q5864*100)/100,"")</f>
        <v/>
      </c>
      <c r="Y5864" s="6" t="str">
        <f t="shared" si="276"/>
        <v/>
      </c>
      <c r="Z5864" s="6">
        <f>IF($A5864="placement",Y5864,SUMIF($C$10:$C$6209,$C5864,$Y$10:$Y$6209))</f>
        <v>12.7925</v>
      </c>
      <c r="AA5864" s="17">
        <f t="shared" si="277"/>
        <v>6.07565676443933E-3</v>
      </c>
    </row>
    <row r="5865" spans="1:27" hidden="1" x14ac:dyDescent="0.3">
      <c r="A5865" s="8" t="s">
        <v>17</v>
      </c>
      <c r="B5865" s="8" t="s">
        <v>11618</v>
      </c>
      <c r="C5865" s="8" t="s">
        <v>11619</v>
      </c>
      <c r="D5865" s="8" t="s">
        <v>11620</v>
      </c>
      <c r="E5865" s="8" t="s">
        <v>11621</v>
      </c>
      <c r="F5865" s="29">
        <v>0.25</v>
      </c>
      <c r="G5865" s="29">
        <v>0</v>
      </c>
      <c r="H5865" s="30">
        <v>61.821100000000001</v>
      </c>
      <c r="I5865" s="30">
        <v>1.1161000000000001</v>
      </c>
      <c r="J5865" s="14">
        <v>17</v>
      </c>
      <c r="K5865" s="14">
        <v>4</v>
      </c>
      <c r="L5865" s="12">
        <v>1.8100000000000002E-2</v>
      </c>
      <c r="M5865" s="7">
        <v>0.52262894999999998</v>
      </c>
      <c r="N5865" s="31">
        <v>0.15</v>
      </c>
      <c r="O5865" s="14">
        <f>IFERROR(VLOOKUP($C5865,'site totals'!$J$2:$K$607,2,FALSE),1)</f>
        <v>20.801400000000001</v>
      </c>
      <c r="P5865" s="32" t="s">
        <v>91</v>
      </c>
      <c r="Q5865" s="12">
        <v>0.71298949379999998</v>
      </c>
      <c r="R5865" s="29">
        <v>0.25</v>
      </c>
      <c r="S5865" s="2">
        <f>IF($A5865="site","",VLOOKUP($P5865,margin_ranges!$A$5:$D$10,4,FALSE)/100)</f>
        <v>0.29749999999999999</v>
      </c>
      <c r="T5865" s="6">
        <f>IF(A5865="placement",$J5865*MIN($Q5865,$S5865),"")</f>
        <v>5.0575000000000001</v>
      </c>
      <c r="U5865" s="6">
        <f>IF($A5865="placement",T5865,SUMIF($C$10:$C$6209,$C5865,$T$10:$T$6209))</f>
        <v>5.0575000000000001</v>
      </c>
      <c r="V5865" s="34">
        <f t="shared" si="278"/>
        <v>-6.3333333333333464E-2</v>
      </c>
      <c r="W5865" s="24"/>
      <c r="X5865" s="2" t="str">
        <f>IFERROR(MIN(VLOOKUP($W5865,margin_ranges!$A$5:$D$10,4,FALSE),$Q5865*100)/100,"")</f>
        <v/>
      </c>
      <c r="Y5865" s="6">
        <f t="shared" si="276"/>
        <v>5.0575000000000001</v>
      </c>
      <c r="Z5865" s="6">
        <f>IF($A5865="placement",Y5865,SUMIF($C$10:$C$6209,$C5865,$Y$10:$Y$6209))</f>
        <v>5.0575000000000001</v>
      </c>
      <c r="AA5865" s="29">
        <f t="shared" si="277"/>
        <v>-6.3333333333333464E-2</v>
      </c>
    </row>
    <row r="5866" spans="1:27" hidden="1" x14ac:dyDescent="0.3">
      <c r="A5866" s="8" t="s">
        <v>17</v>
      </c>
      <c r="B5866" s="8" t="s">
        <v>11618</v>
      </c>
      <c r="C5866" s="8" t="s">
        <v>11619</v>
      </c>
      <c r="D5866" s="8" t="s">
        <v>11624</v>
      </c>
      <c r="E5866" s="8" t="s">
        <v>11625</v>
      </c>
      <c r="F5866" s="29">
        <v>0.3</v>
      </c>
      <c r="G5866" s="29">
        <v>0</v>
      </c>
      <c r="H5866" s="30">
        <v>72.259100000000004</v>
      </c>
      <c r="I5866" s="30">
        <v>1.4802999999999999</v>
      </c>
      <c r="J5866" s="14">
        <v>14</v>
      </c>
      <c r="K5866" s="14">
        <v>4</v>
      </c>
      <c r="L5866" s="12">
        <v>2.0500000000000001E-2</v>
      </c>
      <c r="M5866" s="7">
        <v>0.30812583999999998</v>
      </c>
      <c r="N5866" s="31">
        <v>0.15</v>
      </c>
      <c r="O5866" s="14">
        <f>IFERROR(VLOOKUP($C5866,'site totals'!$J$2:$K$607,2,FALSE),1)</f>
        <v>20.801400000000001</v>
      </c>
      <c r="P5866" s="32" t="s">
        <v>91</v>
      </c>
      <c r="Q5866" s="12">
        <v>0.51318591830000004</v>
      </c>
      <c r="R5866" s="29">
        <v>0.3</v>
      </c>
      <c r="S5866" s="2">
        <f>IF($A5866="site","",VLOOKUP($P5866,margin_ranges!$A$5:$D$10,4,FALSE)/100)</f>
        <v>0.29749999999999999</v>
      </c>
      <c r="T5866" s="6">
        <f>IF(A5866="placement",$J5866*MIN($Q5866,$S5866),"")</f>
        <v>4.165</v>
      </c>
      <c r="U5866" s="6">
        <f>IF($A5866="placement",T5866,SUMIF($C$10:$C$6209,$C5866,$T$10:$T$6209))</f>
        <v>4.165</v>
      </c>
      <c r="V5866" s="34">
        <f t="shared" si="278"/>
        <v>3.5714285714287808E-3</v>
      </c>
      <c r="W5866" s="24"/>
      <c r="X5866" s="2" t="str">
        <f>IFERROR(MIN(VLOOKUP($W5866,margin_ranges!$A$5:$D$10,4,FALSE),$Q5866*100)/100,"")</f>
        <v/>
      </c>
      <c r="Y5866" s="6">
        <f t="shared" si="276"/>
        <v>4.165</v>
      </c>
      <c r="Z5866" s="6">
        <f>IF($A5866="placement",Y5866,SUMIF($C$10:$C$6209,$C5866,$Y$10:$Y$6209))</f>
        <v>4.165</v>
      </c>
      <c r="AA5866" s="29">
        <f t="shared" si="277"/>
        <v>3.5714285714287808E-3</v>
      </c>
    </row>
    <row r="5867" spans="1:27" hidden="1" x14ac:dyDescent="0.3">
      <c r="A5867" s="8" t="s">
        <v>17</v>
      </c>
      <c r="B5867" s="8" t="s">
        <v>11618</v>
      </c>
      <c r="C5867" s="8" t="s">
        <v>11619</v>
      </c>
      <c r="D5867" s="8" t="s">
        <v>11622</v>
      </c>
      <c r="E5867" s="8" t="s">
        <v>11623</v>
      </c>
      <c r="F5867" s="29">
        <v>0.34</v>
      </c>
      <c r="G5867" s="29">
        <v>0</v>
      </c>
      <c r="H5867" s="30">
        <v>70.255399999999995</v>
      </c>
      <c r="I5867" s="30">
        <v>1.2326999999999999</v>
      </c>
      <c r="J5867" s="14">
        <v>13</v>
      </c>
      <c r="K5867" s="14">
        <v>4</v>
      </c>
      <c r="L5867" s="12">
        <v>1.7500000000000002E-2</v>
      </c>
      <c r="M5867" s="7">
        <v>0.36210452999999998</v>
      </c>
      <c r="N5867" s="31">
        <v>0.15</v>
      </c>
      <c r="O5867" s="14">
        <f>IFERROR(VLOOKUP($C5867,'site totals'!$J$2:$K$607,2,FALSE),1)</f>
        <v>20.801400000000001</v>
      </c>
      <c r="P5867" s="32" t="s">
        <v>22</v>
      </c>
      <c r="Q5867" s="12">
        <v>0.58575497659999998</v>
      </c>
      <c r="R5867" s="29">
        <v>0.34</v>
      </c>
      <c r="S5867" s="2">
        <f>IF($A5867="site","",VLOOKUP($P5867,margin_ranges!$A$5:$D$10,4,FALSE)/100)</f>
        <v>0.29749999999999999</v>
      </c>
      <c r="T5867" s="6">
        <f>IF(A5867="placement",$J5867*MIN($Q5867,$S5867),"")</f>
        <v>3.8674999999999997</v>
      </c>
      <c r="U5867" s="6">
        <f>IF($A5867="placement",T5867,SUMIF($C$10:$C$6209,$C5867,$T$10:$T$6209))</f>
        <v>3.8674999999999997</v>
      </c>
      <c r="V5867" s="34">
        <f t="shared" si="278"/>
        <v>6.439393939393967E-2</v>
      </c>
      <c r="W5867" s="24"/>
      <c r="X5867" s="2" t="str">
        <f>IFERROR(MIN(VLOOKUP($W5867,margin_ranges!$A$5:$D$10,4,FALSE),$Q5867*100)/100,"")</f>
        <v/>
      </c>
      <c r="Y5867" s="6">
        <f t="shared" si="276"/>
        <v>3.8674999999999997</v>
      </c>
      <c r="Z5867" s="6">
        <f>IF($A5867="placement",Y5867,SUMIF($C$10:$C$6209,$C5867,$Y$10:$Y$6209))</f>
        <v>3.8674999999999997</v>
      </c>
      <c r="AA5867" s="29">
        <f t="shared" si="277"/>
        <v>6.439393939393967E-2</v>
      </c>
    </row>
    <row r="5868" spans="1:27" x14ac:dyDescent="0.3">
      <c r="A5868" s="16" t="s">
        <v>33</v>
      </c>
      <c r="B5868" s="16" t="s">
        <v>11618</v>
      </c>
      <c r="C5868" s="16" t="s">
        <v>11619</v>
      </c>
      <c r="D5868" s="8" t="s">
        <v>34</v>
      </c>
      <c r="E5868" s="16"/>
      <c r="F5868" s="17">
        <v>0.29238695472420101</v>
      </c>
      <c r="G5868" s="17">
        <v>0</v>
      </c>
      <c r="H5868" s="36">
        <v>204.33940000000001</v>
      </c>
      <c r="I5868" s="36">
        <v>3.8292000000000002</v>
      </c>
      <c r="J5868" s="22">
        <v>45</v>
      </c>
      <c r="K5868" s="22">
        <v>12</v>
      </c>
      <c r="L5868" s="18">
        <v>1.8700000000000001E-2</v>
      </c>
      <c r="M5868" s="19">
        <v>0.38802067000000001</v>
      </c>
      <c r="N5868" s="20">
        <v>0.15</v>
      </c>
      <c r="O5868" s="22">
        <f>IFERROR(VLOOKUP($C5868,'site totals'!$J$2:$K$607,2,FALSE),1)</f>
        <v>20.801400000000001</v>
      </c>
      <c r="P5868" s="21"/>
      <c r="Q5868" s="18">
        <v>0.61342265419999997</v>
      </c>
      <c r="R5868" s="17">
        <v>0.29239999999999999</v>
      </c>
      <c r="S5868" s="18" t="str">
        <f>IF($A5868="site","",VLOOKUP($P5868,margin_ranges!$A$5:$D$10,4,FALSE)/100)</f>
        <v/>
      </c>
      <c r="T5868" s="22" t="str">
        <f>IF(A5868="placement",$J5868*MIN($Q5868,$S5868),"")</f>
        <v/>
      </c>
      <c r="U5868" s="22">
        <f>IF($A5868="placement",T5868,SUMIF($C$10:$C$6209,$C5868,$T$10:$T$6209))</f>
        <v>13.09</v>
      </c>
      <c r="V5868" s="37">
        <f t="shared" si="278"/>
        <v>2.1355442497330568E-3</v>
      </c>
      <c r="W5868" s="38"/>
      <c r="X5868" s="18" t="str">
        <f>IFERROR(MIN(VLOOKUP($W5868,margin_ranges!$A$5:$D$10,4,FALSE),$Q5868*100)/100,"")</f>
        <v/>
      </c>
      <c r="Y5868" s="6" t="str">
        <f t="shared" si="276"/>
        <v/>
      </c>
      <c r="Z5868" s="6">
        <f>IF($A5868="placement",Y5868,SUMIF($C$10:$C$6209,$C5868,$Y$10:$Y$6209))</f>
        <v>13.09</v>
      </c>
      <c r="AA5868" s="17">
        <f t="shared" si="277"/>
        <v>2.1355442497330568E-3</v>
      </c>
    </row>
    <row r="5869" spans="1:27" hidden="1" x14ac:dyDescent="0.3">
      <c r="A5869" s="8" t="s">
        <v>17</v>
      </c>
      <c r="B5869" s="8" t="s">
        <v>8435</v>
      </c>
      <c r="C5869" s="8" t="s">
        <v>8436</v>
      </c>
      <c r="D5869" s="8" t="s">
        <v>8437</v>
      </c>
      <c r="E5869" s="8" t="s">
        <v>8438</v>
      </c>
      <c r="F5869" s="29">
        <v>0.3</v>
      </c>
      <c r="G5869" s="29">
        <v>0</v>
      </c>
      <c r="H5869" s="30">
        <v>22.4864</v>
      </c>
      <c r="I5869" s="30">
        <v>1.8668</v>
      </c>
      <c r="J5869" s="14">
        <v>44</v>
      </c>
      <c r="K5869" s="14">
        <v>13</v>
      </c>
      <c r="L5869" s="12">
        <v>8.3000000000000004E-2</v>
      </c>
      <c r="M5869" s="7">
        <v>0.78988329999999995</v>
      </c>
      <c r="N5869" s="31">
        <v>0.3</v>
      </c>
      <c r="O5869" s="14">
        <f>IFERROR(VLOOKUP($C5869,'site totals'!$J$2:$K$607,2,FALSE),1)</f>
        <v>20.643599999999999</v>
      </c>
      <c r="P5869" s="32" t="s">
        <v>91</v>
      </c>
      <c r="Q5869" s="12">
        <v>0.62019705869999997</v>
      </c>
      <c r="R5869" s="29">
        <v>0.3</v>
      </c>
      <c r="S5869" s="2">
        <f>IF($A5869="site","",VLOOKUP($P5869,margin_ranges!$A$5:$D$10,4,FALSE)/100)</f>
        <v>0.29749999999999999</v>
      </c>
      <c r="T5869" s="6">
        <f>IF(A5869="placement",$J5869*MIN($Q5869,$S5869),"")</f>
        <v>13.09</v>
      </c>
      <c r="U5869" s="6">
        <f>IF($A5869="placement",T5869,SUMIF($C$10:$C$6209,$C5869,$T$10:$T$6209))</f>
        <v>13.09</v>
      </c>
      <c r="V5869" s="34">
        <f t="shared" si="278"/>
        <v>3.5714285714285587E-3</v>
      </c>
      <c r="W5869" s="24"/>
      <c r="X5869" s="2" t="str">
        <f>IFERROR(MIN(VLOOKUP($W5869,margin_ranges!$A$5:$D$10,4,FALSE),$Q5869*100)/100,"")</f>
        <v/>
      </c>
      <c r="Y5869" s="6">
        <f t="shared" si="276"/>
        <v>13.09</v>
      </c>
      <c r="Z5869" s="6">
        <f>IF($A5869="placement",Y5869,SUMIF($C$10:$C$6209,$C5869,$Y$10:$Y$6209))</f>
        <v>13.09</v>
      </c>
      <c r="AA5869" s="29">
        <f t="shared" si="277"/>
        <v>3.5714285714285587E-3</v>
      </c>
    </row>
    <row r="5870" spans="1:27" x14ac:dyDescent="0.3">
      <c r="A5870" s="16" t="s">
        <v>33</v>
      </c>
      <c r="B5870" s="16" t="s">
        <v>8435</v>
      </c>
      <c r="C5870" s="16" t="s">
        <v>8436</v>
      </c>
      <c r="D5870" s="8" t="s">
        <v>34</v>
      </c>
      <c r="E5870" s="16"/>
      <c r="F5870" s="17">
        <v>0.3</v>
      </c>
      <c r="G5870" s="17">
        <v>0</v>
      </c>
      <c r="H5870" s="36">
        <v>22.490500000000001</v>
      </c>
      <c r="I5870" s="36">
        <v>1.8668</v>
      </c>
      <c r="J5870" s="22">
        <v>44</v>
      </c>
      <c r="K5870" s="22">
        <v>13</v>
      </c>
      <c r="L5870" s="18">
        <v>8.3000000000000004E-2</v>
      </c>
      <c r="M5870" s="19">
        <v>0.78988329999999995</v>
      </c>
      <c r="N5870" s="20">
        <v>0.3</v>
      </c>
      <c r="O5870" s="22">
        <f>IFERROR(VLOOKUP($C5870,'site totals'!$J$2:$K$607,2,FALSE),1)</f>
        <v>20.643599999999999</v>
      </c>
      <c r="P5870" s="21"/>
      <c r="Q5870" s="18">
        <v>0.62019705869999997</v>
      </c>
      <c r="R5870" s="17">
        <v>0.3</v>
      </c>
      <c r="S5870" s="18" t="str">
        <f>IF($A5870="site","",VLOOKUP($P5870,margin_ranges!$A$5:$D$10,4,FALSE)/100)</f>
        <v/>
      </c>
      <c r="T5870" s="22" t="str">
        <f>IF(A5870="placement",$J5870*MIN($Q5870,$S5870),"")</f>
        <v/>
      </c>
      <c r="U5870" s="22">
        <f>IF($A5870="placement",T5870,SUMIF($C$10:$C$6209,$C5870,$T$10:$T$6209))</f>
        <v>13.09</v>
      </c>
      <c r="V5870" s="37">
        <f t="shared" si="278"/>
        <v>3.5714285714285587E-3</v>
      </c>
      <c r="W5870" s="38"/>
      <c r="X5870" s="18" t="str">
        <f>IFERROR(MIN(VLOOKUP($W5870,margin_ranges!$A$5:$D$10,4,FALSE),$Q5870*100)/100,"")</f>
        <v/>
      </c>
      <c r="Y5870" s="6" t="str">
        <f t="shared" si="276"/>
        <v/>
      </c>
      <c r="Z5870" s="6">
        <f>IF($A5870="placement",Y5870,SUMIF($C$10:$C$6209,$C5870,$Y$10:$Y$6209))</f>
        <v>13.09</v>
      </c>
      <c r="AA5870" s="17">
        <f t="shared" si="277"/>
        <v>3.5714285714285587E-3</v>
      </c>
    </row>
    <row r="5871" spans="1:27" hidden="1" x14ac:dyDescent="0.3">
      <c r="A5871" s="8" t="s">
        <v>17</v>
      </c>
      <c r="B5871" s="8" t="s">
        <v>11168</v>
      </c>
      <c r="C5871" s="8" t="s">
        <v>11169</v>
      </c>
      <c r="D5871" s="8" t="s">
        <v>11170</v>
      </c>
      <c r="E5871" s="8" t="s">
        <v>11171</v>
      </c>
      <c r="F5871" s="29">
        <v>0.25</v>
      </c>
      <c r="G5871" s="29">
        <v>0</v>
      </c>
      <c r="H5871" s="30">
        <v>21.105699999999999</v>
      </c>
      <c r="I5871" s="30">
        <v>0.86719999999999997</v>
      </c>
      <c r="J5871" s="14">
        <v>44</v>
      </c>
      <c r="K5871" s="14">
        <v>11</v>
      </c>
      <c r="L5871" s="12">
        <v>4.1099999999999998E-2</v>
      </c>
      <c r="M5871" s="7">
        <v>1.6958899599999999</v>
      </c>
      <c r="N5871" s="31">
        <v>1.25</v>
      </c>
      <c r="O5871" s="14">
        <f>IFERROR(VLOOKUP($C5871,'site totals'!$J$2:$K$607,2,FALSE),1)</f>
        <v>20.5898</v>
      </c>
      <c r="P5871" s="32" t="s">
        <v>91</v>
      </c>
      <c r="Q5871" s="12">
        <v>0.26292387490000002</v>
      </c>
      <c r="R5871" s="29">
        <v>0.25</v>
      </c>
      <c r="S5871" s="2">
        <f>IF($A5871="site","",VLOOKUP($P5871,margin_ranges!$A$5:$D$10,4,FALSE)/100)</f>
        <v>0.29749999999999999</v>
      </c>
      <c r="T5871" s="6">
        <f>IF(A5871="placement",$J5871*MIN($Q5871,$S5871),"")</f>
        <v>11.5686504956</v>
      </c>
      <c r="U5871" s="6">
        <f>IF($A5871="placement",T5871,SUMIF($C$10:$C$6209,$C5871,$T$10:$T$6209))</f>
        <v>11.5686504956</v>
      </c>
      <c r="V5871" s="34">
        <f t="shared" si="278"/>
        <v>-1.723183319999988E-2</v>
      </c>
      <c r="W5871" s="24"/>
      <c r="X5871" s="2" t="str">
        <f>IFERROR(MIN(VLOOKUP($W5871,margin_ranges!$A$5:$D$10,4,FALSE),$Q5871*100)/100,"")</f>
        <v/>
      </c>
      <c r="Y5871" s="6">
        <f t="shared" si="276"/>
        <v>11.5686504956</v>
      </c>
      <c r="Z5871" s="6">
        <f>IF($A5871="placement",Y5871,SUMIF($C$10:$C$6209,$C5871,$Y$10:$Y$6209))</f>
        <v>11.5686504956</v>
      </c>
      <c r="AA5871" s="29">
        <f t="shared" si="277"/>
        <v>-1.723183319999988E-2</v>
      </c>
    </row>
    <row r="5872" spans="1:27" x14ac:dyDescent="0.3">
      <c r="A5872" s="16" t="s">
        <v>33</v>
      </c>
      <c r="B5872" s="16" t="s">
        <v>11168</v>
      </c>
      <c r="C5872" s="16" t="s">
        <v>11169</v>
      </c>
      <c r="D5872" s="8" t="s">
        <v>34</v>
      </c>
      <c r="E5872" s="16"/>
      <c r="F5872" s="17">
        <v>0.25</v>
      </c>
      <c r="G5872" s="17">
        <v>0</v>
      </c>
      <c r="H5872" s="36">
        <v>21.105699999999999</v>
      </c>
      <c r="I5872" s="36">
        <v>0.86719999999999997</v>
      </c>
      <c r="J5872" s="22">
        <v>44</v>
      </c>
      <c r="K5872" s="22">
        <v>11</v>
      </c>
      <c r="L5872" s="18">
        <v>4.1099999999999998E-2</v>
      </c>
      <c r="M5872" s="19">
        <v>1.6958899599999999</v>
      </c>
      <c r="N5872" s="20">
        <v>1.25</v>
      </c>
      <c r="O5872" s="22">
        <f>IFERROR(VLOOKUP($C5872,'site totals'!$J$2:$K$607,2,FALSE),1)</f>
        <v>20.5898</v>
      </c>
      <c r="P5872" s="21"/>
      <c r="Q5872" s="18">
        <v>0.26292387490000002</v>
      </c>
      <c r="R5872" s="17">
        <v>0.25</v>
      </c>
      <c r="S5872" s="18" t="str">
        <f>IF($A5872="site","",VLOOKUP($P5872,margin_ranges!$A$5:$D$10,4,FALSE)/100)</f>
        <v/>
      </c>
      <c r="T5872" s="22" t="str">
        <f>IF(A5872="placement",$J5872*MIN($Q5872,$S5872),"")</f>
        <v/>
      </c>
      <c r="U5872" s="22">
        <f>IF($A5872="placement",T5872,SUMIF($C$10:$C$6209,$C5872,$T$10:$T$6209))</f>
        <v>11.5686504956</v>
      </c>
      <c r="V5872" s="37">
        <f t="shared" si="278"/>
        <v>-1.723183319999988E-2</v>
      </c>
      <c r="W5872" s="38"/>
      <c r="X5872" s="18" t="str">
        <f>IFERROR(MIN(VLOOKUP($W5872,margin_ranges!$A$5:$D$10,4,FALSE),$Q5872*100)/100,"")</f>
        <v/>
      </c>
      <c r="Y5872" s="6" t="str">
        <f t="shared" si="276"/>
        <v/>
      </c>
      <c r="Z5872" s="6">
        <f>IF($A5872="placement",Y5872,SUMIF($C$10:$C$6209,$C5872,$Y$10:$Y$6209))</f>
        <v>11.5686504956</v>
      </c>
      <c r="AA5872" s="17">
        <f t="shared" si="277"/>
        <v>-1.723183319999988E-2</v>
      </c>
    </row>
    <row r="5873" spans="1:27" hidden="1" x14ac:dyDescent="0.3">
      <c r="A5873" s="8" t="s">
        <v>17</v>
      </c>
      <c r="B5873" s="8" t="s">
        <v>10527</v>
      </c>
      <c r="C5873" s="8" t="s">
        <v>10528</v>
      </c>
      <c r="D5873" s="8" t="s">
        <v>10529</v>
      </c>
      <c r="E5873" s="8" t="s">
        <v>10530</v>
      </c>
      <c r="F5873" s="29">
        <v>0.25</v>
      </c>
      <c r="G5873" s="29">
        <v>0</v>
      </c>
      <c r="H5873" s="30">
        <v>8.3549000000000007</v>
      </c>
      <c r="I5873" s="30">
        <v>0.94889999999999997</v>
      </c>
      <c r="J5873" s="14">
        <v>8</v>
      </c>
      <c r="K5873" s="14">
        <v>2</v>
      </c>
      <c r="L5873" s="12">
        <v>0.11360000000000001</v>
      </c>
      <c r="M5873" s="7">
        <v>0.27928334999999999</v>
      </c>
      <c r="N5873" s="31">
        <v>0.2</v>
      </c>
      <c r="O5873" s="14">
        <f>IFERROR(VLOOKUP($C5873,'site totals'!$J$2:$K$607,2,FALSE),1)</f>
        <v>20.072099999999999</v>
      </c>
      <c r="P5873" s="32" t="s">
        <v>94</v>
      </c>
      <c r="Q5873" s="12">
        <v>0.28388140160000003</v>
      </c>
      <c r="R5873" s="29">
        <v>0.25</v>
      </c>
      <c r="S5873" s="2">
        <f>IF($A5873="site","",VLOOKUP($P5873,margin_ranges!$A$5:$D$10,4,FALSE)/100)</f>
        <v>0.19750000000000001</v>
      </c>
      <c r="T5873" s="6">
        <f>IF(A5873="placement",$J5873*MIN($Q5873,$S5873),"")</f>
        <v>1.58</v>
      </c>
      <c r="U5873" s="6">
        <f>IF($A5873="placement",T5873,SUMIF($C$10:$C$6209,$C5873,$T$10:$T$6209))</f>
        <v>1.58</v>
      </c>
      <c r="V5873" s="34">
        <f t="shared" si="278"/>
        <v>7.0000000000000062E-2</v>
      </c>
      <c r="W5873" s="24"/>
      <c r="X5873" s="2" t="str">
        <f>IFERROR(MIN(VLOOKUP($W5873,margin_ranges!$A$5:$D$10,4,FALSE),$Q5873*100)/100,"")</f>
        <v/>
      </c>
      <c r="Y5873" s="6">
        <f t="shared" si="276"/>
        <v>1.58</v>
      </c>
      <c r="Z5873" s="6">
        <f>IF($A5873="placement",Y5873,SUMIF($C$10:$C$6209,$C5873,$Y$10:$Y$6209))</f>
        <v>1.58</v>
      </c>
      <c r="AA5873" s="17">
        <f t="shared" si="277"/>
        <v>7.0000000000000062E-2</v>
      </c>
    </row>
    <row r="5874" spans="1:27" hidden="1" x14ac:dyDescent="0.3">
      <c r="A5874" s="8" t="s">
        <v>17</v>
      </c>
      <c r="B5874" s="8" t="s">
        <v>10527</v>
      </c>
      <c r="C5874" s="8" t="s">
        <v>10528</v>
      </c>
      <c r="D5874" s="8" t="s">
        <v>10531</v>
      </c>
      <c r="E5874" s="8" t="s">
        <v>10532</v>
      </c>
      <c r="F5874" s="29">
        <v>0.27062670299727498</v>
      </c>
      <c r="G5874" s="29">
        <v>0</v>
      </c>
      <c r="H5874" s="30">
        <v>8.3076000000000008</v>
      </c>
      <c r="I5874" s="30">
        <v>0.95599999999999996</v>
      </c>
      <c r="J5874" s="14">
        <v>8</v>
      </c>
      <c r="K5874" s="14">
        <v>2</v>
      </c>
      <c r="L5874" s="12">
        <v>0.11509999999999999</v>
      </c>
      <c r="M5874" s="7">
        <v>0.27420801</v>
      </c>
      <c r="N5874" s="31">
        <v>0.2</v>
      </c>
      <c r="O5874" s="14">
        <f>IFERROR(VLOOKUP($C5874,'site totals'!$J$2:$K$607,2,FALSE),1)</f>
        <v>20.072099999999999</v>
      </c>
      <c r="P5874" s="32" t="s">
        <v>94</v>
      </c>
      <c r="Q5874" s="12">
        <v>0.27062670300000002</v>
      </c>
      <c r="R5874" s="29">
        <v>0.3</v>
      </c>
      <c r="S5874" s="2">
        <f>IF($A5874="site","",VLOOKUP($P5874,margin_ranges!$A$5:$D$10,4,FALSE)/100)</f>
        <v>0.19750000000000001</v>
      </c>
      <c r="T5874" s="6">
        <f>IF(A5874="placement",$J5874*MIN($Q5874,$S5874),"")</f>
        <v>1.58</v>
      </c>
      <c r="U5874" s="6">
        <f>IF($A5874="placement",T5874,SUMIF($C$10:$C$6209,$C5874,$T$10:$T$6209))</f>
        <v>1.58</v>
      </c>
      <c r="V5874" s="34">
        <f t="shared" si="278"/>
        <v>0.14642857142857157</v>
      </c>
      <c r="W5874" s="24"/>
      <c r="X5874" s="2" t="str">
        <f>IFERROR(MIN(VLOOKUP($W5874,margin_ranges!$A$5:$D$10,4,FALSE),$Q5874*100)/100,"")</f>
        <v/>
      </c>
      <c r="Y5874" s="6">
        <f t="shared" si="276"/>
        <v>1.58</v>
      </c>
      <c r="Z5874" s="6">
        <f>IF($A5874="placement",Y5874,SUMIF($C$10:$C$6209,$C5874,$Y$10:$Y$6209))</f>
        <v>1.58</v>
      </c>
      <c r="AA5874" s="29">
        <f t="shared" si="277"/>
        <v>0.14642857142857157</v>
      </c>
    </row>
    <row r="5875" spans="1:27" hidden="1" x14ac:dyDescent="0.3">
      <c r="A5875" s="8" t="s">
        <v>17</v>
      </c>
      <c r="B5875" s="8" t="s">
        <v>10527</v>
      </c>
      <c r="C5875" s="8" t="s">
        <v>10528</v>
      </c>
      <c r="D5875" s="8" t="s">
        <v>10533</v>
      </c>
      <c r="E5875" s="8" t="s">
        <v>10534</v>
      </c>
      <c r="F5875" s="29">
        <v>0.3</v>
      </c>
      <c r="G5875" s="29">
        <v>0</v>
      </c>
      <c r="H5875" s="30">
        <v>8.4466000000000001</v>
      </c>
      <c r="I5875" s="30">
        <v>1.1758</v>
      </c>
      <c r="J5875" s="14">
        <v>11</v>
      </c>
      <c r="K5875" s="14">
        <v>3</v>
      </c>
      <c r="L5875" s="12">
        <v>0.13919999999999999</v>
      </c>
      <c r="M5875" s="7">
        <v>0.29767328999999998</v>
      </c>
      <c r="N5875" s="31">
        <v>0.2</v>
      </c>
      <c r="O5875" s="14">
        <f>IFERROR(VLOOKUP($C5875,'site totals'!$J$2:$K$607,2,FALSE),1)</f>
        <v>20.072099999999999</v>
      </c>
      <c r="P5875" s="32" t="s">
        <v>94</v>
      </c>
      <c r="Q5875" s="12">
        <v>0.32812244899999998</v>
      </c>
      <c r="R5875" s="29">
        <v>0.3</v>
      </c>
      <c r="S5875" s="2">
        <f>IF($A5875="site","",VLOOKUP($P5875,margin_ranges!$A$5:$D$10,4,FALSE)/100)</f>
        <v>0.19750000000000001</v>
      </c>
      <c r="T5875" s="6">
        <f>IF(A5875="placement",$J5875*MIN($Q5875,$S5875),"")</f>
        <v>2.1725000000000003</v>
      </c>
      <c r="U5875" s="6">
        <f>IF($A5875="placement",T5875,SUMIF($C$10:$C$6209,$C5875,$T$10:$T$6209))</f>
        <v>2.1725000000000003</v>
      </c>
      <c r="V5875" s="34">
        <f t="shared" si="278"/>
        <v>0.14642857142857157</v>
      </c>
      <c r="W5875" s="24"/>
      <c r="X5875" s="2" t="str">
        <f>IFERROR(MIN(VLOOKUP($W5875,margin_ranges!$A$5:$D$10,4,FALSE),$Q5875*100)/100,"")</f>
        <v/>
      </c>
      <c r="Y5875" s="6">
        <f t="shared" si="276"/>
        <v>2.1725000000000003</v>
      </c>
      <c r="Z5875" s="6">
        <f>IF($A5875="placement",Y5875,SUMIF($C$10:$C$6209,$C5875,$Y$10:$Y$6209))</f>
        <v>2.1725000000000003</v>
      </c>
      <c r="AA5875" s="29">
        <f t="shared" si="277"/>
        <v>0.14642857142857157</v>
      </c>
    </row>
    <row r="5876" spans="1:27" x14ac:dyDescent="0.3">
      <c r="A5876" s="16" t="s">
        <v>33</v>
      </c>
      <c r="B5876" s="16" t="s">
        <v>10527</v>
      </c>
      <c r="C5876" s="16" t="s">
        <v>10528</v>
      </c>
      <c r="D5876" s="8" t="s">
        <v>34</v>
      </c>
      <c r="E5876" s="16"/>
      <c r="F5876" s="17">
        <v>0.304928731921423</v>
      </c>
      <c r="G5876" s="17">
        <v>0</v>
      </c>
      <c r="H5876" s="36">
        <v>42.237099999999998</v>
      </c>
      <c r="I5876" s="36">
        <v>7.1730999999999998</v>
      </c>
      <c r="J5876" s="22">
        <v>43</v>
      </c>
      <c r="K5876" s="22">
        <v>13</v>
      </c>
      <c r="L5876" s="18">
        <v>0.16980000000000001</v>
      </c>
      <c r="M5876" s="19">
        <v>0.19987553</v>
      </c>
      <c r="N5876" s="20">
        <v>0.112454</v>
      </c>
      <c r="O5876" s="22">
        <f>IFERROR(VLOOKUP($C5876,'site totals'!$J$2:$K$607,2,FALSE),1)</f>
        <v>20.072099999999999</v>
      </c>
      <c r="P5876" s="21"/>
      <c r="Q5876" s="18">
        <v>0.43737984359999998</v>
      </c>
      <c r="R5876" s="17">
        <v>0.3049</v>
      </c>
      <c r="S5876" s="18" t="str">
        <f>IF($A5876="site","",VLOOKUP($P5876,margin_ranges!$A$5:$D$10,4,FALSE)/100)</f>
        <v/>
      </c>
      <c r="T5876" s="22" t="str">
        <f>IF(A5876="placement",$J5876*MIN($Q5876,$S5876),"")</f>
        <v/>
      </c>
      <c r="U5876" s="22">
        <f>IF($A5876="placement",T5876,SUMIF($C$10:$C$6209,$C5876,$T$10:$T$6209))</f>
        <v>5.3325000000000005</v>
      </c>
      <c r="V5876" s="37">
        <f t="shared" si="278"/>
        <v>0.26023359529999013</v>
      </c>
      <c r="W5876" s="38"/>
      <c r="X5876" s="18" t="str">
        <f>IFERROR(MIN(VLOOKUP($W5876,margin_ranges!$A$5:$D$10,4,FALSE),$Q5876*100)/100,"")</f>
        <v/>
      </c>
      <c r="Y5876" s="6" t="str">
        <f t="shared" si="276"/>
        <v/>
      </c>
      <c r="Z5876" s="6">
        <f>IF($A5876="placement",Y5876,SUMIF($C$10:$C$6209,$C5876,$Y$10:$Y$6209))</f>
        <v>5.3325000000000005</v>
      </c>
      <c r="AA5876" s="17">
        <f t="shared" si="277"/>
        <v>0.26023359529999013</v>
      </c>
    </row>
    <row r="5877" spans="1:27" hidden="1" x14ac:dyDescent="0.3">
      <c r="A5877" s="8" t="s">
        <v>17</v>
      </c>
      <c r="B5877" s="8" t="s">
        <v>11703</v>
      </c>
      <c r="C5877" s="8" t="s">
        <v>11704</v>
      </c>
      <c r="D5877" s="8" t="s">
        <v>11705</v>
      </c>
      <c r="E5877" s="8" t="s">
        <v>11706</v>
      </c>
      <c r="F5877" s="29">
        <v>0.3</v>
      </c>
      <c r="G5877" s="29">
        <v>1</v>
      </c>
      <c r="H5877" s="30">
        <v>59.429900000000004</v>
      </c>
      <c r="I5877" s="30">
        <v>0.64529999999999998</v>
      </c>
      <c r="J5877" s="14">
        <v>7</v>
      </c>
      <c r="K5877" s="14">
        <v>2</v>
      </c>
      <c r="L5877" s="12">
        <v>1.09E-2</v>
      </c>
      <c r="M5877" s="7">
        <v>0.35987381000000002</v>
      </c>
      <c r="N5877" s="31">
        <v>0.2</v>
      </c>
      <c r="O5877" s="14">
        <f>IFERROR(VLOOKUP($C5877,'site totals'!$J$2:$K$607,2,FALSE),1)</f>
        <v>20.022500000000001</v>
      </c>
      <c r="P5877" s="32" t="s">
        <v>91</v>
      </c>
      <c r="Q5877" s="12">
        <v>0.4442496386</v>
      </c>
      <c r="R5877" s="29">
        <v>0.3</v>
      </c>
      <c r="S5877" s="2">
        <f>IF($A5877="site","",VLOOKUP($P5877,margin_ranges!$A$5:$D$10,4,FALSE)/100)</f>
        <v>0.29749999999999999</v>
      </c>
      <c r="T5877" s="6">
        <f>IF(A5877="placement",$J5877*MIN($Q5877,$S5877),"")</f>
        <v>2.0825</v>
      </c>
      <c r="U5877" s="6">
        <f>IF($A5877="placement",T5877,SUMIF($C$10:$C$6209,$C5877,$T$10:$T$6209))</f>
        <v>2.0825</v>
      </c>
      <c r="V5877" s="34">
        <f t="shared" si="278"/>
        <v>3.5714285714287808E-3</v>
      </c>
      <c r="W5877" s="24"/>
      <c r="X5877" s="2" t="str">
        <f>IFERROR(MIN(VLOOKUP($W5877,margin_ranges!$A$5:$D$10,4,FALSE),$Q5877*100)/100,"")</f>
        <v/>
      </c>
      <c r="Y5877" s="6">
        <f t="shared" si="276"/>
        <v>2.0825</v>
      </c>
      <c r="Z5877" s="6">
        <f>IF($A5877="placement",Y5877,SUMIF($C$10:$C$6209,$C5877,$Y$10:$Y$6209))</f>
        <v>2.0825</v>
      </c>
      <c r="AA5877" s="29">
        <f t="shared" si="277"/>
        <v>3.5714285714287808E-3</v>
      </c>
    </row>
    <row r="5878" spans="1:27" hidden="1" x14ac:dyDescent="0.3">
      <c r="A5878" s="8" t="s">
        <v>17</v>
      </c>
      <c r="B5878" s="8" t="s">
        <v>11703</v>
      </c>
      <c r="C5878" s="8" t="s">
        <v>11704</v>
      </c>
      <c r="D5878" s="8" t="s">
        <v>11707</v>
      </c>
      <c r="E5878" s="8" t="s">
        <v>11708</v>
      </c>
      <c r="F5878" s="29">
        <v>0.3</v>
      </c>
      <c r="G5878" s="29">
        <v>1</v>
      </c>
      <c r="H5878" s="30">
        <v>148.33199999999999</v>
      </c>
      <c r="I5878" s="30">
        <v>1.1163000000000001</v>
      </c>
      <c r="J5878" s="14">
        <v>12</v>
      </c>
      <c r="K5878" s="14">
        <v>4</v>
      </c>
      <c r="L5878" s="12">
        <v>7.4999999999999997E-3</v>
      </c>
      <c r="M5878" s="7">
        <v>0.36197849999999998</v>
      </c>
      <c r="N5878" s="31">
        <v>0.17</v>
      </c>
      <c r="O5878" s="14">
        <f>IFERROR(VLOOKUP($C5878,'site totals'!$J$2:$K$607,2,FALSE),1)</f>
        <v>20.022500000000001</v>
      </c>
      <c r="P5878" s="32" t="s">
        <v>91</v>
      </c>
      <c r="Q5878" s="12">
        <v>0.53035884740000006</v>
      </c>
      <c r="R5878" s="29">
        <v>0.3</v>
      </c>
      <c r="S5878" s="2">
        <f>IF($A5878="site","",VLOOKUP($P5878,margin_ranges!$A$5:$D$10,4,FALSE)/100)</f>
        <v>0.29749999999999999</v>
      </c>
      <c r="T5878" s="6">
        <f>IF(A5878="placement",$J5878*MIN($Q5878,$S5878),"")</f>
        <v>3.57</v>
      </c>
      <c r="U5878" s="6">
        <f>IF($A5878="placement",T5878,SUMIF($C$10:$C$6209,$C5878,$T$10:$T$6209))</f>
        <v>3.57</v>
      </c>
      <c r="V5878" s="34">
        <f t="shared" si="278"/>
        <v>3.5714285714287808E-3</v>
      </c>
      <c r="W5878" s="24"/>
      <c r="X5878" s="2" t="str">
        <f>IFERROR(MIN(VLOOKUP($W5878,margin_ranges!$A$5:$D$10,4,FALSE),$Q5878*100)/100,"")</f>
        <v/>
      </c>
      <c r="Y5878" s="6">
        <f t="shared" si="276"/>
        <v>3.57</v>
      </c>
      <c r="Z5878" s="6">
        <f>IF($A5878="placement",Y5878,SUMIF($C$10:$C$6209,$C5878,$Y$10:$Y$6209))</f>
        <v>3.57</v>
      </c>
      <c r="AA5878" s="17">
        <f t="shared" si="277"/>
        <v>3.5714285714287808E-3</v>
      </c>
    </row>
    <row r="5879" spans="1:27" x14ac:dyDescent="0.3">
      <c r="A5879" s="16" t="s">
        <v>33</v>
      </c>
      <c r="B5879" s="16" t="s">
        <v>11703</v>
      </c>
      <c r="C5879" s="16" t="s">
        <v>11704</v>
      </c>
      <c r="D5879" s="8" t="s">
        <v>34</v>
      </c>
      <c r="E5879" s="16"/>
      <c r="F5879" s="17">
        <v>0.30706734923211298</v>
      </c>
      <c r="G5879" s="17">
        <v>0.59008614999999998</v>
      </c>
      <c r="H5879" s="36">
        <v>935.77009999999996</v>
      </c>
      <c r="I5879" s="36">
        <v>4.0724</v>
      </c>
      <c r="J5879" s="22">
        <v>43</v>
      </c>
      <c r="K5879" s="22">
        <v>13</v>
      </c>
      <c r="L5879" s="18">
        <v>4.4000000000000003E-3</v>
      </c>
      <c r="M5879" s="19">
        <v>0.35118567000000001</v>
      </c>
      <c r="N5879" s="20">
        <v>0.18088699999999999</v>
      </c>
      <c r="O5879" s="22">
        <f>IFERROR(VLOOKUP($C5879,'site totals'!$J$2:$K$607,2,FALSE),1)</f>
        <v>20.022500000000001</v>
      </c>
      <c r="P5879" s="21"/>
      <c r="Q5879" s="18">
        <v>0.48492488859999999</v>
      </c>
      <c r="R5879" s="17">
        <v>0.30709999999999998</v>
      </c>
      <c r="S5879" s="18" t="str">
        <f>IF($A5879="site","",VLOOKUP($P5879,margin_ranges!$A$5:$D$10,4,FALSE)/100)</f>
        <v/>
      </c>
      <c r="T5879" s="22" t="str">
        <f>IF(A5879="placement",$J5879*MIN($Q5879,$S5879),"")</f>
        <v/>
      </c>
      <c r="U5879" s="22">
        <f>IF($A5879="placement",T5879,SUMIF($C$10:$C$6209,$C5879,$T$10:$T$6209))</f>
        <v>5.6524999999999999</v>
      </c>
      <c r="V5879" s="37">
        <f t="shared" si="278"/>
        <v>0.2534947490661088</v>
      </c>
      <c r="W5879" s="38"/>
      <c r="X5879" s="18" t="str">
        <f>IFERROR(MIN(VLOOKUP($W5879,margin_ranges!$A$5:$D$10,4,FALSE),$Q5879*100)/100,"")</f>
        <v/>
      </c>
      <c r="Y5879" s="6" t="str">
        <f t="shared" si="276"/>
        <v/>
      </c>
      <c r="Z5879" s="6">
        <f>IF($A5879="placement",Y5879,SUMIF($C$10:$C$6209,$C5879,$Y$10:$Y$6209))</f>
        <v>5.6524999999999999</v>
      </c>
      <c r="AA5879" s="17">
        <f t="shared" si="277"/>
        <v>0.2534947490661088</v>
      </c>
    </row>
    <row r="5880" spans="1:27" hidden="1" x14ac:dyDescent="0.3">
      <c r="A5880" s="8" t="s">
        <v>17</v>
      </c>
      <c r="B5880" s="8" t="s">
        <v>10343</v>
      </c>
      <c r="C5880" s="8" t="s">
        <v>10344</v>
      </c>
      <c r="D5880" s="8" t="s">
        <v>10345</v>
      </c>
      <c r="E5880" s="8" t="s">
        <v>10346</v>
      </c>
      <c r="F5880" s="29">
        <v>0.20464742586447901</v>
      </c>
      <c r="G5880" s="29">
        <v>0</v>
      </c>
      <c r="H5880" s="30">
        <v>9.3541000000000007</v>
      </c>
      <c r="I5880" s="30">
        <v>1.0889</v>
      </c>
      <c r="J5880" s="14">
        <v>41</v>
      </c>
      <c r="K5880" s="14">
        <v>8</v>
      </c>
      <c r="L5880" s="12">
        <v>0.1164</v>
      </c>
      <c r="M5880" s="7">
        <v>1.25730403</v>
      </c>
      <c r="N5880" s="31">
        <v>1</v>
      </c>
      <c r="O5880" s="14">
        <f>IFERROR(VLOOKUP($C5880,'site totals'!$J$2:$K$607,2,FALSE),1)</f>
        <v>19.1676</v>
      </c>
      <c r="P5880" s="32" t="s">
        <v>22</v>
      </c>
      <c r="Q5880" s="12">
        <v>0.20464742590000001</v>
      </c>
      <c r="R5880" s="29">
        <v>0.24</v>
      </c>
      <c r="S5880" s="2">
        <f>IF($A5880="site","",VLOOKUP($P5880,margin_ranges!$A$5:$D$10,4,FALSE)/100)</f>
        <v>0.29749999999999999</v>
      </c>
      <c r="T5880" s="6">
        <f>IF(A5880="placement",$J5880*MIN($Q5880,$S5880),"")</f>
        <v>8.3905444619000011</v>
      </c>
      <c r="U5880" s="6">
        <f>IF($A5880="placement",T5880,SUMIF($C$10:$C$6209,$C5880,$T$10:$T$6209))</f>
        <v>8.3905444619000011</v>
      </c>
      <c r="V5880" s="34">
        <f t="shared" si="278"/>
        <v>4.651654486842105E-2</v>
      </c>
      <c r="W5880" s="24"/>
      <c r="X5880" s="2" t="str">
        <f>IFERROR(MIN(VLOOKUP($W5880,margin_ranges!$A$5:$D$10,4,FALSE),$Q5880*100)/100,"")</f>
        <v/>
      </c>
      <c r="Y5880" s="6">
        <f t="shared" si="276"/>
        <v>8.3905444619000011</v>
      </c>
      <c r="Z5880" s="6">
        <f>IF($A5880="placement",Y5880,SUMIF($C$10:$C$6209,$C5880,$Y$10:$Y$6209))</f>
        <v>8.3905444619000011</v>
      </c>
      <c r="AA5880" s="29">
        <f t="shared" si="277"/>
        <v>4.651654486842105E-2</v>
      </c>
    </row>
    <row r="5881" spans="1:27" x14ac:dyDescent="0.3">
      <c r="A5881" s="16" t="s">
        <v>33</v>
      </c>
      <c r="B5881" s="16" t="s">
        <v>10343</v>
      </c>
      <c r="C5881" s="16" t="s">
        <v>10344</v>
      </c>
      <c r="D5881" s="8" t="s">
        <v>34</v>
      </c>
      <c r="E5881" s="16"/>
      <c r="F5881" s="17">
        <v>0.20464742586447901</v>
      </c>
      <c r="G5881" s="17">
        <v>0</v>
      </c>
      <c r="H5881" s="36">
        <v>9.3551000000000002</v>
      </c>
      <c r="I5881" s="36">
        <v>1.0889</v>
      </c>
      <c r="J5881" s="22">
        <v>41</v>
      </c>
      <c r="K5881" s="22">
        <v>8</v>
      </c>
      <c r="L5881" s="18">
        <v>0.1164</v>
      </c>
      <c r="M5881" s="19">
        <v>1.25730403</v>
      </c>
      <c r="N5881" s="20">
        <v>1</v>
      </c>
      <c r="O5881" s="22">
        <f>IFERROR(VLOOKUP($C5881,'site totals'!$J$2:$K$607,2,FALSE),1)</f>
        <v>19.1676</v>
      </c>
      <c r="P5881" s="21"/>
      <c r="Q5881" s="18">
        <v>0.20464742590000001</v>
      </c>
      <c r="R5881" s="17">
        <v>0.24</v>
      </c>
      <c r="S5881" s="18" t="str">
        <f>IF($A5881="site","",VLOOKUP($P5881,margin_ranges!$A$5:$D$10,4,FALSE)/100)</f>
        <v/>
      </c>
      <c r="T5881" s="22" t="str">
        <f>IF(A5881="placement",$J5881*MIN($Q5881,$S5881),"")</f>
        <v/>
      </c>
      <c r="U5881" s="22">
        <f>IF($A5881="placement",T5881,SUMIF($C$10:$C$6209,$C5881,$T$10:$T$6209))</f>
        <v>8.3905444619000011</v>
      </c>
      <c r="V5881" s="37">
        <f t="shared" si="278"/>
        <v>4.651654486842105E-2</v>
      </c>
      <c r="W5881" s="38"/>
      <c r="X5881" s="18" t="str">
        <f>IFERROR(MIN(VLOOKUP($W5881,margin_ranges!$A$5:$D$10,4,FALSE),$Q5881*100)/100,"")</f>
        <v/>
      </c>
      <c r="Y5881" s="6" t="str">
        <f t="shared" si="276"/>
        <v/>
      </c>
      <c r="Z5881" s="6">
        <f>IF($A5881="placement",Y5881,SUMIF($C$10:$C$6209,$C5881,$Y$10:$Y$6209))</f>
        <v>8.3905444619000011</v>
      </c>
      <c r="AA5881" s="17">
        <f t="shared" si="277"/>
        <v>4.651654486842105E-2</v>
      </c>
    </row>
    <row r="5882" spans="1:27" hidden="1" x14ac:dyDescent="0.3">
      <c r="A5882" s="8" t="s">
        <v>17</v>
      </c>
      <c r="B5882" s="8" t="s">
        <v>6098</v>
      </c>
      <c r="C5882" s="8" t="s">
        <v>6099</v>
      </c>
      <c r="D5882" s="8" t="s">
        <v>6100</v>
      </c>
      <c r="E5882" s="8" t="s">
        <v>6101</v>
      </c>
      <c r="F5882" s="29">
        <v>0.28999999999999998</v>
      </c>
      <c r="G5882" s="29">
        <v>0</v>
      </c>
      <c r="H5882" s="30">
        <v>2.5762</v>
      </c>
      <c r="I5882" s="30">
        <v>0.6532</v>
      </c>
      <c r="J5882" s="14">
        <v>41</v>
      </c>
      <c r="K5882" s="14">
        <v>10</v>
      </c>
      <c r="L5882" s="12">
        <v>0.25359999999999999</v>
      </c>
      <c r="M5882" s="7">
        <v>2.0935593199999998</v>
      </c>
      <c r="N5882" s="31">
        <v>1.3</v>
      </c>
      <c r="O5882" s="14">
        <f>IFERROR(VLOOKUP($C5882,'site totals'!$J$2:$K$607,2,FALSE),1)</f>
        <v>19.145600000000002</v>
      </c>
      <c r="P5882" s="32" t="s">
        <v>22</v>
      </c>
      <c r="Q5882" s="12">
        <v>0.37904792749999999</v>
      </c>
      <c r="R5882" s="29">
        <v>0.28999999999999998</v>
      </c>
      <c r="S5882" s="2">
        <f>IF($A5882="site","",VLOOKUP($P5882,margin_ranges!$A$5:$D$10,4,FALSE)/100)</f>
        <v>0.29749999999999999</v>
      </c>
      <c r="T5882" s="6">
        <f>IF(A5882="placement",$J5882*MIN($Q5882,$S5882),"")</f>
        <v>12.1975</v>
      </c>
      <c r="U5882" s="6">
        <f>IF($A5882="placement",T5882,SUMIF($C$10:$C$6209,$C5882,$T$10:$T$6209))</f>
        <v>12.1975</v>
      </c>
      <c r="V5882" s="34">
        <f t="shared" si="278"/>
        <v>-1.0563380281690016E-2</v>
      </c>
      <c r="W5882" s="24"/>
      <c r="X5882" s="2" t="str">
        <f>IFERROR(MIN(VLOOKUP($W5882,margin_ranges!$A$5:$D$10,4,FALSE),$Q5882*100)/100,"")</f>
        <v/>
      </c>
      <c r="Y5882" s="6">
        <f t="shared" si="276"/>
        <v>12.1975</v>
      </c>
      <c r="Z5882" s="6">
        <f>IF($A5882="placement",Y5882,SUMIF($C$10:$C$6209,$C5882,$Y$10:$Y$6209))</f>
        <v>12.1975</v>
      </c>
      <c r="AA5882" s="29">
        <f t="shared" si="277"/>
        <v>-1.0563380281690016E-2</v>
      </c>
    </row>
    <row r="5883" spans="1:27" x14ac:dyDescent="0.3">
      <c r="A5883" s="16" t="s">
        <v>33</v>
      </c>
      <c r="B5883" s="16" t="s">
        <v>6098</v>
      </c>
      <c r="C5883" s="16" t="s">
        <v>6099</v>
      </c>
      <c r="D5883" s="8" t="s">
        <v>34</v>
      </c>
      <c r="E5883" s="16"/>
      <c r="F5883" s="17">
        <v>0.28999999999999998</v>
      </c>
      <c r="G5883" s="17">
        <v>0</v>
      </c>
      <c r="H5883" s="36">
        <v>2.5768</v>
      </c>
      <c r="I5883" s="36">
        <v>0.6532</v>
      </c>
      <c r="J5883" s="22">
        <v>41</v>
      </c>
      <c r="K5883" s="22">
        <v>10</v>
      </c>
      <c r="L5883" s="18">
        <v>0.2535</v>
      </c>
      <c r="M5883" s="19">
        <v>2.0935593199999998</v>
      </c>
      <c r="N5883" s="20">
        <v>1.3</v>
      </c>
      <c r="O5883" s="22">
        <f>IFERROR(VLOOKUP($C5883,'site totals'!$J$2:$K$607,2,FALSE),1)</f>
        <v>19.145600000000002</v>
      </c>
      <c r="P5883" s="21"/>
      <c r="Q5883" s="18">
        <v>0.37904792749999999</v>
      </c>
      <c r="R5883" s="17">
        <v>0.28999999999999998</v>
      </c>
      <c r="S5883" s="18" t="str">
        <f>IF($A5883="site","",VLOOKUP($P5883,margin_ranges!$A$5:$D$10,4,FALSE)/100)</f>
        <v/>
      </c>
      <c r="T5883" s="22" t="str">
        <f>IF(A5883="placement",$J5883*MIN($Q5883,$S5883),"")</f>
        <v/>
      </c>
      <c r="U5883" s="22">
        <f>IF($A5883="placement",T5883,SUMIF($C$10:$C$6209,$C5883,$T$10:$T$6209))</f>
        <v>12.1975</v>
      </c>
      <c r="V5883" s="37">
        <f t="shared" si="278"/>
        <v>-1.0563380281690016E-2</v>
      </c>
      <c r="W5883" s="38"/>
      <c r="X5883" s="18" t="str">
        <f>IFERROR(MIN(VLOOKUP($W5883,margin_ranges!$A$5:$D$10,4,FALSE),$Q5883*100)/100,"")</f>
        <v/>
      </c>
      <c r="Y5883" s="6" t="str">
        <f t="shared" si="276"/>
        <v/>
      </c>
      <c r="Z5883" s="6">
        <f>IF($A5883="placement",Y5883,SUMIF($C$10:$C$6209,$C5883,$Y$10:$Y$6209))</f>
        <v>12.1975</v>
      </c>
      <c r="AA5883" s="17">
        <f t="shared" si="277"/>
        <v>-1.0563380281690016E-2</v>
      </c>
    </row>
    <row r="5884" spans="1:27" hidden="1" x14ac:dyDescent="0.3">
      <c r="A5884" s="8" t="s">
        <v>17</v>
      </c>
      <c r="B5884" s="8" t="s">
        <v>10077</v>
      </c>
      <c r="C5884" s="8" t="s">
        <v>10078</v>
      </c>
      <c r="D5884" s="8" t="s">
        <v>10081</v>
      </c>
      <c r="E5884" s="8" t="s">
        <v>10082</v>
      </c>
      <c r="F5884" s="29">
        <v>0.28999999999999998</v>
      </c>
      <c r="G5884" s="29">
        <v>0</v>
      </c>
      <c r="H5884" s="30">
        <v>1.2934000000000001</v>
      </c>
      <c r="I5884" s="30">
        <v>0.86380000000000001</v>
      </c>
      <c r="J5884" s="14">
        <v>12</v>
      </c>
      <c r="K5884" s="14">
        <v>3</v>
      </c>
      <c r="L5884" s="12">
        <v>0.66790000000000005</v>
      </c>
      <c r="M5884" s="7">
        <v>0.45009510000000003</v>
      </c>
      <c r="N5884" s="31">
        <v>0.15</v>
      </c>
      <c r="O5884" s="14">
        <f>IFERROR(VLOOKUP($C5884,'site totals'!$J$2:$K$607,2,FALSE),1)</f>
        <v>19.058599999999998</v>
      </c>
      <c r="P5884" s="32" t="s">
        <v>22</v>
      </c>
      <c r="Q5884" s="12">
        <v>0.66673709349999999</v>
      </c>
      <c r="R5884" s="29">
        <v>0.28999999999999998</v>
      </c>
      <c r="S5884" s="2">
        <f>IF($A5884="site","",VLOOKUP($P5884,margin_ranges!$A$5:$D$10,4,FALSE)/100)</f>
        <v>0.29749999999999999</v>
      </c>
      <c r="T5884" s="6">
        <f>IF(A5884="placement",$J5884*MIN($Q5884,$S5884),"")</f>
        <v>3.57</v>
      </c>
      <c r="U5884" s="6">
        <f>IF($A5884="placement",T5884,SUMIF($C$10:$C$6209,$C5884,$T$10:$T$6209))</f>
        <v>3.57</v>
      </c>
      <c r="V5884" s="34">
        <f t="shared" si="278"/>
        <v>-1.0563380281690127E-2</v>
      </c>
      <c r="W5884" s="24"/>
      <c r="X5884" s="2" t="str">
        <f>IFERROR(MIN(VLOOKUP($W5884,margin_ranges!$A$5:$D$10,4,FALSE),$Q5884*100)/100,"")</f>
        <v/>
      </c>
      <c r="Y5884" s="6">
        <f t="shared" si="276"/>
        <v>3.57</v>
      </c>
      <c r="Z5884" s="6">
        <f>IF($A5884="placement",Y5884,SUMIF($C$10:$C$6209,$C5884,$Y$10:$Y$6209))</f>
        <v>3.57</v>
      </c>
      <c r="AA5884" s="29">
        <f t="shared" si="277"/>
        <v>-1.0563380281690127E-2</v>
      </c>
    </row>
    <row r="5885" spans="1:27" hidden="1" x14ac:dyDescent="0.3">
      <c r="A5885" s="8" t="s">
        <v>17</v>
      </c>
      <c r="B5885" s="8" t="s">
        <v>10077</v>
      </c>
      <c r="C5885" s="8" t="s">
        <v>10078</v>
      </c>
      <c r="D5885" s="8" t="s">
        <v>10079</v>
      </c>
      <c r="E5885" s="8" t="s">
        <v>10080</v>
      </c>
      <c r="F5885" s="29">
        <v>0.28999999999999998</v>
      </c>
      <c r="G5885" s="29">
        <v>1</v>
      </c>
      <c r="H5885" s="30">
        <v>49.063600000000001</v>
      </c>
      <c r="I5885" s="30">
        <v>1.0962000000000001</v>
      </c>
      <c r="J5885" s="14">
        <v>26</v>
      </c>
      <c r="K5885" s="14">
        <v>7</v>
      </c>
      <c r="L5885" s="12">
        <v>2.23E-2</v>
      </c>
      <c r="M5885" s="7">
        <v>0.77758519999999998</v>
      </c>
      <c r="N5885" s="31">
        <v>0.15</v>
      </c>
      <c r="O5885" s="14">
        <f>IFERROR(VLOOKUP($C5885,'site totals'!$J$2:$K$607,2,FALSE),1)</f>
        <v>19.058599999999998</v>
      </c>
      <c r="P5885" s="32" t="s">
        <v>22</v>
      </c>
      <c r="Q5885" s="12">
        <v>0.80709509280000002</v>
      </c>
      <c r="R5885" s="29">
        <v>0.28999999999999998</v>
      </c>
      <c r="S5885" s="2">
        <f>IF($A5885="site","",VLOOKUP($P5885,margin_ranges!$A$5:$D$10,4,FALSE)/100)</f>
        <v>0.29749999999999999</v>
      </c>
      <c r="T5885" s="6">
        <f>IF(A5885="placement",$J5885*MIN($Q5885,$S5885),"")</f>
        <v>7.7349999999999994</v>
      </c>
      <c r="U5885" s="6">
        <f>IF($A5885="placement",T5885,SUMIF($C$10:$C$6209,$C5885,$T$10:$T$6209))</f>
        <v>7.7349999999999994</v>
      </c>
      <c r="V5885" s="34">
        <f t="shared" si="278"/>
        <v>-1.0563380281690127E-2</v>
      </c>
      <c r="W5885" s="24"/>
      <c r="X5885" s="2" t="str">
        <f>IFERROR(MIN(VLOOKUP($W5885,margin_ranges!$A$5:$D$10,4,FALSE),$Q5885*100)/100,"")</f>
        <v/>
      </c>
      <c r="Y5885" s="6">
        <f t="shared" si="276"/>
        <v>7.7349999999999994</v>
      </c>
      <c r="Z5885" s="6">
        <f>IF($A5885="placement",Y5885,SUMIF($C$10:$C$6209,$C5885,$Y$10:$Y$6209))</f>
        <v>7.7349999999999994</v>
      </c>
      <c r="AA5885" s="29">
        <f t="shared" si="277"/>
        <v>-1.0563380281690127E-2</v>
      </c>
    </row>
    <row r="5886" spans="1:27" x14ac:dyDescent="0.3">
      <c r="A5886" s="16" t="s">
        <v>33</v>
      </c>
      <c r="B5886" s="16" t="s">
        <v>10077</v>
      </c>
      <c r="C5886" s="16" t="s">
        <v>10078</v>
      </c>
      <c r="D5886" s="8" t="s">
        <v>34</v>
      </c>
      <c r="E5886" s="16"/>
      <c r="F5886" s="17">
        <v>0.28646983514004098</v>
      </c>
      <c r="G5886" s="17">
        <v>0.62615301999999995</v>
      </c>
      <c r="H5886" s="36">
        <v>51.232399999999998</v>
      </c>
      <c r="I5886" s="36">
        <v>2.2883</v>
      </c>
      <c r="J5886" s="22">
        <v>41</v>
      </c>
      <c r="K5886" s="22">
        <v>10</v>
      </c>
      <c r="L5886" s="18">
        <v>4.4699999999999997E-2</v>
      </c>
      <c r="M5886" s="19">
        <v>0.59491196999999996</v>
      </c>
      <c r="N5886" s="20">
        <v>0.15</v>
      </c>
      <c r="O5886" s="22">
        <f>IFERROR(VLOOKUP($C5886,'site totals'!$J$2:$K$607,2,FALSE),1)</f>
        <v>19.058599999999998</v>
      </c>
      <c r="P5886" s="21"/>
      <c r="Q5886" s="18">
        <v>0.74786185760000001</v>
      </c>
      <c r="R5886" s="17">
        <v>0.28649999999999998</v>
      </c>
      <c r="S5886" s="18" t="str">
        <f>IF($A5886="site","",VLOOKUP($P5886,margin_ranges!$A$5:$D$10,4,FALSE)/100)</f>
        <v/>
      </c>
      <c r="T5886" s="22" t="str">
        <f>IF(A5886="placement",$J5886*MIN($Q5886,$S5886),"")</f>
        <v/>
      </c>
      <c r="U5886" s="22">
        <f>IF($A5886="placement",T5886,SUMIF($C$10:$C$6209,$C5886,$T$10:$T$6209))</f>
        <v>11.305</v>
      </c>
      <c r="V5886" s="37">
        <f t="shared" si="278"/>
        <v>1.5092211188404647E-2</v>
      </c>
      <c r="W5886" s="38"/>
      <c r="X5886" s="18" t="str">
        <f>IFERROR(MIN(VLOOKUP($W5886,margin_ranges!$A$5:$D$10,4,FALSE),$Q5886*100)/100,"")</f>
        <v/>
      </c>
      <c r="Y5886" s="6" t="str">
        <f t="shared" si="276"/>
        <v/>
      </c>
      <c r="Z5886" s="6">
        <f>IF($A5886="placement",Y5886,SUMIF($C$10:$C$6209,$C5886,$Y$10:$Y$6209))</f>
        <v>11.305</v>
      </c>
      <c r="AA5886" s="17">
        <f t="shared" si="277"/>
        <v>1.5092211188404647E-2</v>
      </c>
    </row>
    <row r="5887" spans="1:27" hidden="1" x14ac:dyDescent="0.3">
      <c r="A5887" s="8" t="s">
        <v>17</v>
      </c>
      <c r="B5887" s="8" t="s">
        <v>8034</v>
      </c>
      <c r="C5887" s="8" t="s">
        <v>8035</v>
      </c>
      <c r="D5887" s="8" t="s">
        <v>8040</v>
      </c>
      <c r="E5887" s="8" t="s">
        <v>8041</v>
      </c>
      <c r="F5887" s="29">
        <v>0.34</v>
      </c>
      <c r="G5887" s="29">
        <v>0</v>
      </c>
      <c r="H5887" s="30">
        <v>1239.8254999999999</v>
      </c>
      <c r="I5887" s="30">
        <v>2.8681999999999999</v>
      </c>
      <c r="J5887" s="14">
        <v>19</v>
      </c>
      <c r="K5887" s="14">
        <v>6</v>
      </c>
      <c r="L5887" s="12">
        <v>2.3E-3</v>
      </c>
      <c r="M5887" s="7">
        <v>0.22562570000000001</v>
      </c>
      <c r="N5887" s="31">
        <v>0.03</v>
      </c>
      <c r="O5887" s="14">
        <f>IFERROR(VLOOKUP($C5887,'site totals'!$J$2:$K$607,2,FALSE),1)</f>
        <v>18.489999999999998</v>
      </c>
      <c r="P5887" s="32" t="s">
        <v>22</v>
      </c>
      <c r="Q5887" s="12">
        <v>0.86703642380000001</v>
      </c>
      <c r="R5887" s="29">
        <v>0.34</v>
      </c>
      <c r="S5887" s="2">
        <f>IF($A5887="site","",VLOOKUP($P5887,margin_ranges!$A$5:$D$10,4,FALSE)/100)</f>
        <v>0.29749999999999999</v>
      </c>
      <c r="T5887" s="6">
        <f>IF(A5887="placement",$J5887*MIN($Q5887,$S5887),"")</f>
        <v>5.6524999999999999</v>
      </c>
      <c r="U5887" s="6">
        <f>IF($A5887="placement",T5887,SUMIF($C$10:$C$6209,$C5887,$T$10:$T$6209))</f>
        <v>5.6524999999999999</v>
      </c>
      <c r="V5887" s="34">
        <f t="shared" si="278"/>
        <v>6.4393939393939448E-2</v>
      </c>
      <c r="W5887" s="24"/>
      <c r="X5887" s="2" t="str">
        <f>IFERROR(MIN(VLOOKUP($W5887,margin_ranges!$A$5:$D$10,4,FALSE),$Q5887*100)/100,"")</f>
        <v/>
      </c>
      <c r="Y5887" s="6">
        <f t="shared" si="276"/>
        <v>5.6524999999999999</v>
      </c>
      <c r="Z5887" s="6">
        <f>IF($A5887="placement",Y5887,SUMIF($C$10:$C$6209,$C5887,$Y$10:$Y$6209))</f>
        <v>5.6524999999999999</v>
      </c>
      <c r="AA5887" s="29">
        <f t="shared" si="277"/>
        <v>6.4393939393939448E-2</v>
      </c>
    </row>
    <row r="5888" spans="1:27" hidden="1" x14ac:dyDescent="0.3">
      <c r="A5888" s="8" t="s">
        <v>17</v>
      </c>
      <c r="B5888" s="8" t="s">
        <v>8034</v>
      </c>
      <c r="C5888" s="8" t="s">
        <v>8035</v>
      </c>
      <c r="D5888" s="8" t="s">
        <v>8036</v>
      </c>
      <c r="E5888" s="8" t="s">
        <v>8037</v>
      </c>
      <c r="F5888" s="29">
        <v>0.33999999999999903</v>
      </c>
      <c r="G5888" s="29">
        <v>0</v>
      </c>
      <c r="H5888" s="30">
        <v>885.25739999999996</v>
      </c>
      <c r="I5888" s="30">
        <v>1.9016</v>
      </c>
      <c r="J5888" s="14">
        <v>7</v>
      </c>
      <c r="K5888" s="14">
        <v>2</v>
      </c>
      <c r="L5888" s="12">
        <v>2.0999999999999999E-3</v>
      </c>
      <c r="M5888" s="7">
        <v>0.12808955</v>
      </c>
      <c r="N5888" s="31">
        <v>0.03</v>
      </c>
      <c r="O5888" s="14">
        <f>IFERROR(VLOOKUP($C5888,'site totals'!$J$2:$K$607,2,FALSE),1)</f>
        <v>18.489999999999998</v>
      </c>
      <c r="P5888" s="32" t="s">
        <v>22</v>
      </c>
      <c r="Q5888" s="12">
        <v>0.76578885630000004</v>
      </c>
      <c r="R5888" s="29">
        <v>0.34</v>
      </c>
      <c r="S5888" s="2">
        <f>IF($A5888="site","",VLOOKUP($P5888,margin_ranges!$A$5:$D$10,4,FALSE)/100)</f>
        <v>0.29749999999999999</v>
      </c>
      <c r="T5888" s="6">
        <f>IF(A5888="placement",$J5888*MIN($Q5888,$S5888),"")</f>
        <v>2.0825</v>
      </c>
      <c r="U5888" s="6">
        <f>IF($A5888="placement",T5888,SUMIF($C$10:$C$6209,$C5888,$T$10:$T$6209))</f>
        <v>2.0825</v>
      </c>
      <c r="V5888" s="34">
        <f t="shared" si="278"/>
        <v>6.439393939393967E-2</v>
      </c>
      <c r="W5888" s="24"/>
      <c r="X5888" s="2" t="str">
        <f>IFERROR(MIN(VLOOKUP($W5888,margin_ranges!$A$5:$D$10,4,FALSE),$Q5888*100)/100,"")</f>
        <v/>
      </c>
      <c r="Y5888" s="6">
        <f t="shared" si="276"/>
        <v>2.0825</v>
      </c>
      <c r="Z5888" s="6">
        <f>IF($A5888="placement",Y5888,SUMIF($C$10:$C$6209,$C5888,$Y$10:$Y$6209))</f>
        <v>2.0825</v>
      </c>
      <c r="AA5888" s="29">
        <f t="shared" si="277"/>
        <v>6.439393939393967E-2</v>
      </c>
    </row>
    <row r="5889" spans="1:27" hidden="1" x14ac:dyDescent="0.3">
      <c r="A5889" s="8" t="s">
        <v>17</v>
      </c>
      <c r="B5889" s="8" t="s">
        <v>8034</v>
      </c>
      <c r="C5889" s="8" t="s">
        <v>8035</v>
      </c>
      <c r="D5889" s="8" t="s">
        <v>8038</v>
      </c>
      <c r="E5889" s="8" t="s">
        <v>8039</v>
      </c>
      <c r="F5889" s="29">
        <v>0.34</v>
      </c>
      <c r="G5889" s="29">
        <v>0</v>
      </c>
      <c r="H5889" s="30">
        <v>889.50990000000002</v>
      </c>
      <c r="I5889" s="30">
        <v>2.1476000000000002</v>
      </c>
      <c r="J5889" s="14">
        <v>13</v>
      </c>
      <c r="K5889" s="14">
        <v>4</v>
      </c>
      <c r="L5889" s="12">
        <v>2.3999999999999998E-3</v>
      </c>
      <c r="M5889" s="7">
        <v>0.20021950999999999</v>
      </c>
      <c r="N5889" s="31">
        <v>0.03</v>
      </c>
      <c r="O5889" s="14">
        <f>IFERROR(VLOOKUP($C5889,'site totals'!$J$2:$K$607,2,FALSE),1)</f>
        <v>18.489999999999998</v>
      </c>
      <c r="P5889" s="32" t="s">
        <v>22</v>
      </c>
      <c r="Q5889" s="12">
        <v>0.8501644518</v>
      </c>
      <c r="R5889" s="29">
        <v>0.34</v>
      </c>
      <c r="S5889" s="2">
        <f>IF($A5889="site","",VLOOKUP($P5889,margin_ranges!$A$5:$D$10,4,FALSE)/100)</f>
        <v>0.29749999999999999</v>
      </c>
      <c r="T5889" s="6">
        <f>IF(A5889="placement",$J5889*MIN($Q5889,$S5889),"")</f>
        <v>3.8674999999999997</v>
      </c>
      <c r="U5889" s="6">
        <f>IF($A5889="placement",T5889,SUMIF($C$10:$C$6209,$C5889,$T$10:$T$6209))</f>
        <v>3.8674999999999997</v>
      </c>
      <c r="V5889" s="34">
        <f t="shared" si="278"/>
        <v>6.439393939393967E-2</v>
      </c>
      <c r="W5889" s="24"/>
      <c r="X5889" s="2" t="str">
        <f>IFERROR(MIN(VLOOKUP($W5889,margin_ranges!$A$5:$D$10,4,FALSE),$Q5889*100)/100,"")</f>
        <v/>
      </c>
      <c r="Y5889" s="6">
        <f t="shared" si="276"/>
        <v>3.8674999999999997</v>
      </c>
      <c r="Z5889" s="6">
        <f>IF($A5889="placement",Y5889,SUMIF($C$10:$C$6209,$C5889,$Y$10:$Y$6209))</f>
        <v>3.8674999999999997</v>
      </c>
      <c r="AA5889" s="29">
        <f t="shared" si="277"/>
        <v>6.439393939393967E-2</v>
      </c>
    </row>
    <row r="5890" spans="1:27" x14ac:dyDescent="0.3">
      <c r="A5890" s="16" t="s">
        <v>33</v>
      </c>
      <c r="B5890" s="16" t="s">
        <v>8034</v>
      </c>
      <c r="C5890" s="16" t="s">
        <v>8035</v>
      </c>
      <c r="D5890" s="8" t="s">
        <v>34</v>
      </c>
      <c r="E5890" s="16"/>
      <c r="F5890" s="17">
        <v>0.33999999999999903</v>
      </c>
      <c r="G5890" s="17">
        <v>0</v>
      </c>
      <c r="H5890" s="36">
        <v>3014.5929000000001</v>
      </c>
      <c r="I5890" s="36">
        <v>6.9173999999999998</v>
      </c>
      <c r="J5890" s="22">
        <v>40</v>
      </c>
      <c r="K5890" s="22">
        <v>12</v>
      </c>
      <c r="L5890" s="18">
        <v>2.3E-3</v>
      </c>
      <c r="M5890" s="19">
        <v>0.19092561</v>
      </c>
      <c r="N5890" s="20">
        <v>0.03</v>
      </c>
      <c r="O5890" s="22">
        <f>IFERROR(VLOOKUP($C5890,'site totals'!$J$2:$K$607,2,FALSE),1)</f>
        <v>18.489999999999998</v>
      </c>
      <c r="P5890" s="21"/>
      <c r="Q5890" s="18">
        <v>0.84287074090000003</v>
      </c>
      <c r="R5890" s="17">
        <v>0.34</v>
      </c>
      <c r="S5890" s="18" t="str">
        <f>IF($A5890="site","",VLOOKUP($P5890,margin_ranges!$A$5:$D$10,4,FALSE)/100)</f>
        <v/>
      </c>
      <c r="T5890" s="22" t="str">
        <f>IF(A5890="placement",$J5890*MIN($Q5890,$S5890),"")</f>
        <v/>
      </c>
      <c r="U5890" s="22">
        <f>IF($A5890="placement",T5890,SUMIF($C$10:$C$6209,$C5890,$T$10:$T$6209))</f>
        <v>11.602499999999999</v>
      </c>
      <c r="V5890" s="37">
        <f t="shared" si="278"/>
        <v>7.5662878787878807E-2</v>
      </c>
      <c r="W5890" s="38"/>
      <c r="X5890" s="18" t="str">
        <f>IFERROR(MIN(VLOOKUP($W5890,margin_ranges!$A$5:$D$10,4,FALSE),$Q5890*100)/100,"")</f>
        <v/>
      </c>
      <c r="Y5890" s="6" t="str">
        <f t="shared" si="276"/>
        <v/>
      </c>
      <c r="Z5890" s="6">
        <f>IF($A5890="placement",Y5890,SUMIF($C$10:$C$6209,$C5890,$Y$10:$Y$6209))</f>
        <v>11.602499999999999</v>
      </c>
      <c r="AA5890" s="17">
        <f t="shared" si="277"/>
        <v>7.5662878787878807E-2</v>
      </c>
    </row>
    <row r="5891" spans="1:27" hidden="1" x14ac:dyDescent="0.3">
      <c r="A5891" s="8" t="s">
        <v>17</v>
      </c>
      <c r="B5891" s="8" t="s">
        <v>7243</v>
      </c>
      <c r="C5891" s="8" t="s">
        <v>7244</v>
      </c>
      <c r="D5891" s="8" t="s">
        <v>7249</v>
      </c>
      <c r="E5891" s="8" t="s">
        <v>7250</v>
      </c>
      <c r="F5891" s="29">
        <v>0.28999999999999998</v>
      </c>
      <c r="G5891" s="29">
        <v>0</v>
      </c>
      <c r="H5891" s="30">
        <v>0.6734</v>
      </c>
      <c r="I5891" s="30">
        <v>0.251</v>
      </c>
      <c r="J5891" s="14">
        <v>8</v>
      </c>
      <c r="K5891" s="14">
        <v>2</v>
      </c>
      <c r="L5891" s="12">
        <v>0.37280000000000002</v>
      </c>
      <c r="M5891" s="7">
        <v>1.003358</v>
      </c>
      <c r="N5891" s="31">
        <v>0.25</v>
      </c>
      <c r="O5891" s="14">
        <f>IFERROR(VLOOKUP($C5891,'site totals'!$J$2:$K$607,2,FALSE),1)</f>
        <v>18.190999999999999</v>
      </c>
      <c r="P5891" s="32" t="s">
        <v>22</v>
      </c>
      <c r="Q5891" s="12">
        <v>0.75083668950000004</v>
      </c>
      <c r="R5891" s="29">
        <v>0.28999999999999998</v>
      </c>
      <c r="S5891" s="2">
        <f>IF($A5891="site","",VLOOKUP($P5891,margin_ranges!$A$5:$D$10,4,FALSE)/100)</f>
        <v>0.29749999999999999</v>
      </c>
      <c r="T5891" s="6">
        <f>IF(A5891="placement",$J5891*MIN($Q5891,$S5891),"")</f>
        <v>2.38</v>
      </c>
      <c r="U5891" s="6">
        <f>IF($A5891="placement",T5891,SUMIF($C$10:$C$6209,$C5891,$T$10:$T$6209))</f>
        <v>2.38</v>
      </c>
      <c r="V5891" s="34">
        <f t="shared" si="278"/>
        <v>-1.0563380281690127E-2</v>
      </c>
      <c r="W5891" s="24"/>
      <c r="X5891" s="2" t="str">
        <f>IFERROR(MIN(VLOOKUP($W5891,margin_ranges!$A$5:$D$10,4,FALSE),$Q5891*100)/100,"")</f>
        <v/>
      </c>
      <c r="Y5891" s="6">
        <f t="shared" si="276"/>
        <v>2.38</v>
      </c>
      <c r="Z5891" s="6">
        <f>IF($A5891="placement",Y5891,SUMIF($C$10:$C$6209,$C5891,$Y$10:$Y$6209))</f>
        <v>2.38</v>
      </c>
      <c r="AA5891" s="29">
        <f t="shared" si="277"/>
        <v>-1.0563380281690127E-2</v>
      </c>
    </row>
    <row r="5892" spans="1:27" hidden="1" x14ac:dyDescent="0.3">
      <c r="A5892" s="8" t="s">
        <v>17</v>
      </c>
      <c r="B5892" s="8" t="s">
        <v>7243</v>
      </c>
      <c r="C5892" s="8" t="s">
        <v>7244</v>
      </c>
      <c r="D5892" s="8" t="s">
        <v>7247</v>
      </c>
      <c r="E5892" s="8" t="s">
        <v>7248</v>
      </c>
      <c r="F5892" s="29">
        <v>0.22240411599625801</v>
      </c>
      <c r="G5892" s="29">
        <v>0</v>
      </c>
      <c r="H5892" s="30">
        <v>0.54279999999999995</v>
      </c>
      <c r="I5892" s="30">
        <v>7.5999999999999998E-2</v>
      </c>
      <c r="J5892" s="14">
        <v>7</v>
      </c>
      <c r="K5892" s="14">
        <v>2</v>
      </c>
      <c r="L5892" s="12">
        <v>0.14000000000000001</v>
      </c>
      <c r="M5892" s="7">
        <v>3.2150375900000001</v>
      </c>
      <c r="N5892" s="31">
        <v>2.5</v>
      </c>
      <c r="O5892" s="14">
        <f>IFERROR(VLOOKUP($C5892,'site totals'!$J$2:$K$607,2,FALSE),1)</f>
        <v>18.190999999999999</v>
      </c>
      <c r="P5892" s="32" t="s">
        <v>22</v>
      </c>
      <c r="Q5892" s="12">
        <v>0.22240411600000001</v>
      </c>
      <c r="R5892" s="29">
        <v>0.27</v>
      </c>
      <c r="S5892" s="2">
        <f>IF($A5892="site","",VLOOKUP($P5892,margin_ranges!$A$5:$D$10,4,FALSE)/100)</f>
        <v>0.29749999999999999</v>
      </c>
      <c r="T5892" s="6">
        <f>IF(A5892="placement",$J5892*MIN($Q5892,$S5892),"")</f>
        <v>1.556828812</v>
      </c>
      <c r="U5892" s="6">
        <f>IF($A5892="placement",T5892,SUMIF($C$10:$C$6209,$C5892,$T$10:$T$6209))</f>
        <v>1.556828812</v>
      </c>
      <c r="V5892" s="34">
        <f t="shared" si="278"/>
        <v>6.5199841095890498E-2</v>
      </c>
      <c r="W5892" s="24"/>
      <c r="X5892" s="2" t="str">
        <f>IFERROR(MIN(VLOOKUP($W5892,margin_ranges!$A$5:$D$10,4,FALSE),$Q5892*100)/100,"")</f>
        <v/>
      </c>
      <c r="Y5892" s="6">
        <f t="shared" si="276"/>
        <v>1.556828812</v>
      </c>
      <c r="Z5892" s="6">
        <f>IF($A5892="placement",Y5892,SUMIF($C$10:$C$6209,$C5892,$Y$10:$Y$6209))</f>
        <v>1.556828812</v>
      </c>
      <c r="AA5892" s="29">
        <f t="shared" si="277"/>
        <v>6.5199841095890498E-2</v>
      </c>
    </row>
    <row r="5893" spans="1:27" hidden="1" x14ac:dyDescent="0.3">
      <c r="A5893" s="8" t="s">
        <v>17</v>
      </c>
      <c r="B5893" s="8" t="s">
        <v>7243</v>
      </c>
      <c r="C5893" s="8" t="s">
        <v>7244</v>
      </c>
      <c r="D5893" s="8" t="s">
        <v>7245</v>
      </c>
      <c r="E5893" s="8" t="s">
        <v>7246</v>
      </c>
      <c r="F5893" s="29">
        <v>0.27914276436843799</v>
      </c>
      <c r="G5893" s="29">
        <v>0</v>
      </c>
      <c r="H5893" s="30">
        <v>0.58540000000000003</v>
      </c>
      <c r="I5893" s="30">
        <v>0.12690000000000001</v>
      </c>
      <c r="J5893" s="14">
        <v>8</v>
      </c>
      <c r="K5893" s="14">
        <v>2</v>
      </c>
      <c r="L5893" s="12">
        <v>0.2167</v>
      </c>
      <c r="M5893" s="7">
        <v>2.0808558599999998</v>
      </c>
      <c r="N5893" s="31">
        <v>1.5</v>
      </c>
      <c r="O5893" s="14">
        <f>IFERROR(VLOOKUP($C5893,'site totals'!$J$2:$K$607,2,FALSE),1)</f>
        <v>18.190999999999999</v>
      </c>
      <c r="P5893" s="32" t="s">
        <v>22</v>
      </c>
      <c r="Q5893" s="12">
        <v>0.27914276440000002</v>
      </c>
      <c r="R5893" s="29">
        <v>0.28999999999999998</v>
      </c>
      <c r="S5893" s="2">
        <f>IF($A5893="site","",VLOOKUP($P5893,margin_ranges!$A$5:$D$10,4,FALSE)/100)</f>
        <v>0.29749999999999999</v>
      </c>
      <c r="T5893" s="6">
        <f>IF(A5893="placement",$J5893*MIN($Q5893,$S5893),"")</f>
        <v>2.2331421152000002</v>
      </c>
      <c r="U5893" s="6">
        <f>IF($A5893="placement",T5893,SUMIF($C$10:$C$6209,$C5893,$T$10:$T$6209))</f>
        <v>2.2331421152000002</v>
      </c>
      <c r="V5893" s="34">
        <f t="shared" si="278"/>
        <v>1.5291881126760609E-2</v>
      </c>
      <c r="W5893" s="24"/>
      <c r="X5893" s="2" t="str">
        <f>IFERROR(MIN(VLOOKUP($W5893,margin_ranges!$A$5:$D$10,4,FALSE),$Q5893*100)/100,"")</f>
        <v/>
      </c>
      <c r="Y5893" s="6">
        <f t="shared" si="276"/>
        <v>2.2331421152000002</v>
      </c>
      <c r="Z5893" s="6">
        <f>IF($A5893="placement",Y5893,SUMIF($C$10:$C$6209,$C5893,$Y$10:$Y$6209))</f>
        <v>2.2331421152000002</v>
      </c>
      <c r="AA5893" s="29">
        <f t="shared" si="277"/>
        <v>1.5291881126760609E-2</v>
      </c>
    </row>
    <row r="5894" spans="1:27" hidden="1" x14ac:dyDescent="0.3">
      <c r="A5894" s="8" t="s">
        <v>17</v>
      </c>
      <c r="B5894" s="8" t="s">
        <v>7243</v>
      </c>
      <c r="C5894" s="8" t="s">
        <v>7244</v>
      </c>
      <c r="D5894" s="8" t="s">
        <v>7251</v>
      </c>
      <c r="E5894" s="8" t="s">
        <v>7252</v>
      </c>
      <c r="F5894" s="29">
        <v>0.34</v>
      </c>
      <c r="G5894" s="29">
        <v>0</v>
      </c>
      <c r="H5894" s="30">
        <v>0.82589999999999997</v>
      </c>
      <c r="I5894" s="30">
        <v>0.28039999999999998</v>
      </c>
      <c r="J5894" s="14">
        <v>9</v>
      </c>
      <c r="K5894" s="14">
        <v>3</v>
      </c>
      <c r="L5894" s="12">
        <v>0.33950000000000002</v>
      </c>
      <c r="M5894" s="7">
        <v>1.0345389700000001</v>
      </c>
      <c r="N5894" s="31">
        <v>0.25</v>
      </c>
      <c r="O5894" s="14">
        <f>IFERROR(VLOOKUP($C5894,'site totals'!$J$2:$K$607,2,FALSE),1)</f>
        <v>18.190999999999999</v>
      </c>
      <c r="P5894" s="32" t="s">
        <v>22</v>
      </c>
      <c r="Q5894" s="12">
        <v>0.75834646439999998</v>
      </c>
      <c r="R5894" s="29">
        <v>0.34</v>
      </c>
      <c r="S5894" s="2">
        <f>IF($A5894="site","",VLOOKUP($P5894,margin_ranges!$A$5:$D$10,4,FALSE)/100)</f>
        <v>0.29749999999999999</v>
      </c>
      <c r="T5894" s="6">
        <f>IF(A5894="placement",$J5894*MIN($Q5894,$S5894),"")</f>
        <v>2.6774999999999998</v>
      </c>
      <c r="U5894" s="6">
        <f>IF($A5894="placement",T5894,SUMIF($C$10:$C$6209,$C5894,$T$10:$T$6209))</f>
        <v>2.6774999999999998</v>
      </c>
      <c r="V5894" s="34">
        <f t="shared" si="278"/>
        <v>6.4393939393939448E-2</v>
      </c>
      <c r="W5894" s="24"/>
      <c r="X5894" s="2" t="str">
        <f>IFERROR(MIN(VLOOKUP($W5894,margin_ranges!$A$5:$D$10,4,FALSE),$Q5894*100)/100,"")</f>
        <v/>
      </c>
      <c r="Y5894" s="6">
        <f t="shared" si="276"/>
        <v>2.6774999999999998</v>
      </c>
      <c r="Z5894" s="6">
        <f>IF($A5894="placement",Y5894,SUMIF($C$10:$C$6209,$C5894,$Y$10:$Y$6209))</f>
        <v>2.6774999999999998</v>
      </c>
      <c r="AA5894" s="29">
        <f t="shared" si="277"/>
        <v>6.4393939393939448E-2</v>
      </c>
    </row>
    <row r="5895" spans="1:27" x14ac:dyDescent="0.3">
      <c r="A5895" s="16" t="s">
        <v>33</v>
      </c>
      <c r="B5895" s="16" t="s">
        <v>7243</v>
      </c>
      <c r="C5895" s="16" t="s">
        <v>7244</v>
      </c>
      <c r="D5895" s="8" t="s">
        <v>34</v>
      </c>
      <c r="E5895" s="16"/>
      <c r="F5895" s="17">
        <v>0.29582749711395701</v>
      </c>
      <c r="G5895" s="17">
        <v>0</v>
      </c>
      <c r="H5895" s="36">
        <v>3.4420999999999999</v>
      </c>
      <c r="I5895" s="36">
        <v>0.90910000000000002</v>
      </c>
      <c r="J5895" s="22">
        <v>39</v>
      </c>
      <c r="K5895" s="22">
        <v>10</v>
      </c>
      <c r="L5895" s="18">
        <v>0.2641</v>
      </c>
      <c r="M5895" s="19">
        <v>1.42932349</v>
      </c>
      <c r="N5895" s="20">
        <v>0.73180999999999996</v>
      </c>
      <c r="O5895" s="22">
        <f>IFERROR(VLOOKUP($C5895,'site totals'!$J$2:$K$607,2,FALSE),1)</f>
        <v>18.190999999999999</v>
      </c>
      <c r="P5895" s="21"/>
      <c r="Q5895" s="18">
        <v>0.48800253589999998</v>
      </c>
      <c r="R5895" s="17">
        <v>0.29580000000000001</v>
      </c>
      <c r="S5895" s="18" t="str">
        <f>IF($A5895="site","",VLOOKUP($P5895,margin_ranges!$A$5:$D$10,4,FALSE)/100)</f>
        <v/>
      </c>
      <c r="T5895" s="22" t="str">
        <f>IF(A5895="placement",$J5895*MIN($Q5895,$S5895),"")</f>
        <v/>
      </c>
      <c r="U5895" s="22">
        <f>IF($A5895="placement",T5895,SUMIF($C$10:$C$6209,$C5895,$T$10:$T$6209))</f>
        <v>8.8474709271999998</v>
      </c>
      <c r="V5895" s="37">
        <f t="shared" si="278"/>
        <v>9.7900839388576966E-2</v>
      </c>
      <c r="W5895" s="38"/>
      <c r="X5895" s="18" t="str">
        <f>IFERROR(MIN(VLOOKUP($W5895,margin_ranges!$A$5:$D$10,4,FALSE),$Q5895*100)/100,"")</f>
        <v/>
      </c>
      <c r="Y5895" s="6" t="str">
        <f t="shared" si="276"/>
        <v/>
      </c>
      <c r="Z5895" s="6">
        <f>IF($A5895="placement",Y5895,SUMIF($C$10:$C$6209,$C5895,$Y$10:$Y$6209))</f>
        <v>8.8474709271999998</v>
      </c>
      <c r="AA5895" s="17">
        <f t="shared" si="277"/>
        <v>9.7900839388576966E-2</v>
      </c>
    </row>
    <row r="5896" spans="1:27" hidden="1" x14ac:dyDescent="0.3">
      <c r="A5896" s="8" t="s">
        <v>17</v>
      </c>
      <c r="B5896" s="8" t="s">
        <v>4865</v>
      </c>
      <c r="C5896" s="8" t="s">
        <v>4866</v>
      </c>
      <c r="D5896" s="8" t="s">
        <v>4871</v>
      </c>
      <c r="E5896" s="8" t="s">
        <v>4872</v>
      </c>
      <c r="F5896" s="29">
        <v>0.3</v>
      </c>
      <c r="G5896" s="29">
        <v>0</v>
      </c>
      <c r="H5896" s="30">
        <v>8.4351000000000003</v>
      </c>
      <c r="I5896" s="30">
        <v>0.95589999999999997</v>
      </c>
      <c r="J5896" s="14">
        <v>13</v>
      </c>
      <c r="K5896" s="14">
        <v>4</v>
      </c>
      <c r="L5896" s="12">
        <v>0.1133</v>
      </c>
      <c r="M5896" s="7">
        <v>0.43788388</v>
      </c>
      <c r="N5896" s="31">
        <v>0.03</v>
      </c>
      <c r="O5896" s="14">
        <f>IFERROR(VLOOKUP($C5896,'site totals'!$J$2:$K$607,2,FALSE),1)</f>
        <v>17.680800000000001</v>
      </c>
      <c r="P5896" s="32" t="s">
        <v>91</v>
      </c>
      <c r="Q5896" s="12">
        <v>0.93148868640000004</v>
      </c>
      <c r="R5896" s="29">
        <v>0.3</v>
      </c>
      <c r="S5896" s="2">
        <f>IF($A5896="site","",VLOOKUP($P5896,margin_ranges!$A$5:$D$10,4,FALSE)/100)</f>
        <v>0.29749999999999999</v>
      </c>
      <c r="T5896" s="6">
        <f>IF(A5896="placement",$J5896*MIN($Q5896,$S5896),"")</f>
        <v>3.8674999999999997</v>
      </c>
      <c r="U5896" s="6">
        <f>IF($A5896="placement",T5896,SUMIF($C$10:$C$6209,$C5896,$T$10:$T$6209))</f>
        <v>3.8674999999999997</v>
      </c>
      <c r="V5896" s="34">
        <f t="shared" si="278"/>
        <v>3.5714285714285587E-3</v>
      </c>
      <c r="W5896" s="24"/>
      <c r="X5896" s="2" t="str">
        <f>IFERROR(MIN(VLOOKUP($W5896,margin_ranges!$A$5:$D$10,4,FALSE),$Q5896*100)/100,"")</f>
        <v/>
      </c>
      <c r="Y5896" s="6">
        <f t="shared" si="276"/>
        <v>3.8674999999999997</v>
      </c>
      <c r="Z5896" s="6">
        <f>IF($A5896="placement",Y5896,SUMIF($C$10:$C$6209,$C5896,$Y$10:$Y$6209))</f>
        <v>3.8674999999999997</v>
      </c>
      <c r="AA5896" s="29">
        <f t="shared" si="277"/>
        <v>3.5714285714285587E-3</v>
      </c>
    </row>
    <row r="5897" spans="1:27" hidden="1" x14ac:dyDescent="0.3">
      <c r="A5897" s="8" t="s">
        <v>17</v>
      </c>
      <c r="B5897" s="8" t="s">
        <v>4865</v>
      </c>
      <c r="C5897" s="8" t="s">
        <v>4866</v>
      </c>
      <c r="D5897" s="8" t="s">
        <v>4869</v>
      </c>
      <c r="E5897" s="8" t="s">
        <v>4870</v>
      </c>
      <c r="F5897" s="29">
        <v>0.3</v>
      </c>
      <c r="G5897" s="29">
        <v>0</v>
      </c>
      <c r="H5897" s="30">
        <v>8.4144000000000005</v>
      </c>
      <c r="I5897" s="30">
        <v>0.96560000000000001</v>
      </c>
      <c r="J5897" s="14">
        <v>12</v>
      </c>
      <c r="K5897" s="14">
        <v>3</v>
      </c>
      <c r="L5897" s="12">
        <v>0.1148</v>
      </c>
      <c r="M5897" s="7">
        <v>0.40202677999999997</v>
      </c>
      <c r="N5897" s="31">
        <v>0.03</v>
      </c>
      <c r="O5897" s="14">
        <f>IFERROR(VLOOKUP($C5897,'site totals'!$J$2:$K$607,2,FALSE),1)</f>
        <v>17.680800000000001</v>
      </c>
      <c r="P5897" s="32" t="s">
        <v>91</v>
      </c>
      <c r="Q5897" s="12">
        <v>0.92537810490000005</v>
      </c>
      <c r="R5897" s="29">
        <v>0.3</v>
      </c>
      <c r="S5897" s="2">
        <f>IF($A5897="site","",VLOOKUP($P5897,margin_ranges!$A$5:$D$10,4,FALSE)/100)</f>
        <v>0.29749999999999999</v>
      </c>
      <c r="T5897" s="6">
        <f>IF(A5897="placement",$J5897*MIN($Q5897,$S5897),"")</f>
        <v>3.57</v>
      </c>
      <c r="U5897" s="6">
        <f>IF($A5897="placement",T5897,SUMIF($C$10:$C$6209,$C5897,$T$10:$T$6209))</f>
        <v>3.57</v>
      </c>
      <c r="V5897" s="34">
        <f t="shared" si="278"/>
        <v>3.5714285714287808E-3</v>
      </c>
      <c r="W5897" s="24"/>
      <c r="X5897" s="2" t="str">
        <f>IFERROR(MIN(VLOOKUP($W5897,margin_ranges!$A$5:$D$10,4,FALSE),$Q5897*100)/100,"")</f>
        <v/>
      </c>
      <c r="Y5897" s="6">
        <f t="shared" si="276"/>
        <v>3.57</v>
      </c>
      <c r="Z5897" s="6">
        <f>IF($A5897="placement",Y5897,SUMIF($C$10:$C$6209,$C5897,$Y$10:$Y$6209))</f>
        <v>3.57</v>
      </c>
      <c r="AA5897" s="29">
        <f t="shared" si="277"/>
        <v>3.5714285714287808E-3</v>
      </c>
    </row>
    <row r="5898" spans="1:27" hidden="1" x14ac:dyDescent="0.3">
      <c r="A5898" s="8" t="s">
        <v>17</v>
      </c>
      <c r="B5898" s="8" t="s">
        <v>4865</v>
      </c>
      <c r="C5898" s="8" t="s">
        <v>4866</v>
      </c>
      <c r="D5898" s="8" t="s">
        <v>4867</v>
      </c>
      <c r="E5898" s="8" t="s">
        <v>4868</v>
      </c>
      <c r="F5898" s="29">
        <v>0.3</v>
      </c>
      <c r="G5898" s="29">
        <v>0</v>
      </c>
      <c r="H5898" s="30">
        <v>8.3615999999999993</v>
      </c>
      <c r="I5898" s="30">
        <v>1.1859</v>
      </c>
      <c r="J5898" s="14">
        <v>14</v>
      </c>
      <c r="K5898" s="14">
        <v>4</v>
      </c>
      <c r="L5898" s="12">
        <v>0.14180000000000001</v>
      </c>
      <c r="M5898" s="7">
        <v>0.38462836</v>
      </c>
      <c r="N5898" s="31">
        <v>0.03</v>
      </c>
      <c r="O5898" s="14">
        <f>IFERROR(VLOOKUP($C5898,'site totals'!$J$2:$K$607,2,FALSE),1)</f>
        <v>17.680800000000001</v>
      </c>
      <c r="P5898" s="32" t="s">
        <v>91</v>
      </c>
      <c r="Q5898" s="12">
        <v>0.92200263090000001</v>
      </c>
      <c r="R5898" s="29">
        <v>0.3</v>
      </c>
      <c r="S5898" s="2">
        <f>IF($A5898="site","",VLOOKUP($P5898,margin_ranges!$A$5:$D$10,4,FALSE)/100)</f>
        <v>0.29749999999999999</v>
      </c>
      <c r="T5898" s="6">
        <f>IF(A5898="placement",$J5898*MIN($Q5898,$S5898),"")</f>
        <v>4.165</v>
      </c>
      <c r="U5898" s="6">
        <f>IF($A5898="placement",T5898,SUMIF($C$10:$C$6209,$C5898,$T$10:$T$6209))</f>
        <v>4.165</v>
      </c>
      <c r="V5898" s="34">
        <f t="shared" si="278"/>
        <v>3.5714285714287808E-3</v>
      </c>
      <c r="W5898" s="24"/>
      <c r="X5898" s="2" t="str">
        <f>IFERROR(MIN(VLOOKUP($W5898,margin_ranges!$A$5:$D$10,4,FALSE),$Q5898*100)/100,"")</f>
        <v/>
      </c>
      <c r="Y5898" s="6">
        <f t="shared" si="276"/>
        <v>4.165</v>
      </c>
      <c r="Z5898" s="6">
        <f>IF($A5898="placement",Y5898,SUMIF($C$10:$C$6209,$C5898,$Y$10:$Y$6209))</f>
        <v>4.165</v>
      </c>
      <c r="AA5898" s="29">
        <f t="shared" si="277"/>
        <v>3.5714285714287808E-3</v>
      </c>
    </row>
    <row r="5899" spans="1:27" x14ac:dyDescent="0.3">
      <c r="A5899" s="16" t="s">
        <v>33</v>
      </c>
      <c r="B5899" s="16" t="s">
        <v>4865</v>
      </c>
      <c r="C5899" s="16" t="s">
        <v>4866</v>
      </c>
      <c r="D5899" s="8" t="s">
        <v>34</v>
      </c>
      <c r="E5899" s="16"/>
      <c r="F5899" s="17">
        <v>0.3</v>
      </c>
      <c r="G5899" s="17">
        <v>0</v>
      </c>
      <c r="H5899" s="36">
        <v>25.211600000000001</v>
      </c>
      <c r="I5899" s="36">
        <v>3.1074000000000002</v>
      </c>
      <c r="J5899" s="22">
        <v>38</v>
      </c>
      <c r="K5899" s="22">
        <v>11</v>
      </c>
      <c r="L5899" s="18">
        <v>0.12330000000000001</v>
      </c>
      <c r="M5899" s="19">
        <v>0.4064178</v>
      </c>
      <c r="N5899" s="20">
        <v>0.03</v>
      </c>
      <c r="O5899" s="22">
        <f>IFERROR(VLOOKUP($C5899,'site totals'!$J$2:$K$607,2,FALSE),1)</f>
        <v>17.680800000000001</v>
      </c>
      <c r="P5899" s="21"/>
      <c r="Q5899" s="18">
        <v>0.92618433560000002</v>
      </c>
      <c r="R5899" s="17">
        <v>0.3</v>
      </c>
      <c r="S5899" s="18" t="str">
        <f>IF($A5899="site","",VLOOKUP($P5899,margin_ranges!$A$5:$D$10,4,FALSE)/100)</f>
        <v/>
      </c>
      <c r="T5899" s="22" t="str">
        <f>IF(A5899="placement",$J5899*MIN($Q5899,$S5899),"")</f>
        <v/>
      </c>
      <c r="U5899" s="22">
        <f>IF($A5899="placement",T5899,SUMIF($C$10:$C$6209,$C5899,$T$10:$T$6209))</f>
        <v>11.602499999999999</v>
      </c>
      <c r="V5899" s="37">
        <f t="shared" si="278"/>
        <v>-7.6127819548871267E-3</v>
      </c>
      <c r="W5899" s="38"/>
      <c r="X5899" s="18" t="str">
        <f>IFERROR(MIN(VLOOKUP($W5899,margin_ranges!$A$5:$D$10,4,FALSE),$Q5899*100)/100,"")</f>
        <v/>
      </c>
      <c r="Y5899" s="6" t="str">
        <f t="shared" si="276"/>
        <v/>
      </c>
      <c r="Z5899" s="6">
        <f>IF($A5899="placement",Y5899,SUMIF($C$10:$C$6209,$C5899,$Y$10:$Y$6209))</f>
        <v>11.602499999999999</v>
      </c>
      <c r="AA5899" s="17">
        <f t="shared" si="277"/>
        <v>-7.6127819548871267E-3</v>
      </c>
    </row>
    <row r="5900" spans="1:27" hidden="1" x14ac:dyDescent="0.3">
      <c r="A5900" s="8" t="s">
        <v>17</v>
      </c>
      <c r="B5900" s="8" t="s">
        <v>3190</v>
      </c>
      <c r="C5900" s="8" t="s">
        <v>3191</v>
      </c>
      <c r="D5900" s="8" t="s">
        <v>3192</v>
      </c>
      <c r="E5900" s="8" t="s">
        <v>3193</v>
      </c>
      <c r="F5900" s="29">
        <v>0.17974976725175401</v>
      </c>
      <c r="G5900" s="29">
        <v>0</v>
      </c>
      <c r="H5900" s="30">
        <v>4.0781000000000001</v>
      </c>
      <c r="I5900" s="30">
        <v>0.86009999999999998</v>
      </c>
      <c r="J5900" s="14">
        <v>38</v>
      </c>
      <c r="K5900" s="14">
        <v>7</v>
      </c>
      <c r="L5900" s="12">
        <v>0.2109</v>
      </c>
      <c r="M5900" s="7">
        <v>1.46296819</v>
      </c>
      <c r="N5900" s="31">
        <v>1.2</v>
      </c>
      <c r="O5900" s="14">
        <f>IFERROR(VLOOKUP($C5900,'site totals'!$J$2:$K$607,2,FALSE),1)</f>
        <v>17.615600000000001</v>
      </c>
      <c r="P5900" s="32" t="s">
        <v>22</v>
      </c>
      <c r="Q5900" s="12">
        <v>0.1797497673</v>
      </c>
      <c r="R5900" s="29">
        <v>0.28999999999999998</v>
      </c>
      <c r="S5900" s="2">
        <f>IF($A5900="site","",VLOOKUP($P5900,margin_ranges!$A$5:$D$10,4,FALSE)/100)</f>
        <v>0.29749999999999999</v>
      </c>
      <c r="T5900" s="6">
        <f>IF(A5900="placement",$J5900*MIN($Q5900,$S5900),"")</f>
        <v>6.8304911574</v>
      </c>
      <c r="U5900" s="6">
        <f>IF($A5900="placement",T5900,SUMIF($C$10:$C$6209,$C5900,$T$10:$T$6209))</f>
        <v>6.8304911574</v>
      </c>
      <c r="V5900" s="34">
        <f t="shared" si="278"/>
        <v>0.15528201788732399</v>
      </c>
      <c r="W5900" s="24"/>
      <c r="X5900" s="2" t="str">
        <f>IFERROR(MIN(VLOOKUP($W5900,margin_ranges!$A$5:$D$10,4,FALSE),$Q5900*100)/100,"")</f>
        <v/>
      </c>
      <c r="Y5900" s="6">
        <f t="shared" si="276"/>
        <v>6.8304911574</v>
      </c>
      <c r="Z5900" s="6">
        <f>IF($A5900="placement",Y5900,SUMIF($C$10:$C$6209,$C5900,$Y$10:$Y$6209))</f>
        <v>6.8304911574</v>
      </c>
      <c r="AA5900" s="29">
        <f t="shared" si="277"/>
        <v>0.15528201788732399</v>
      </c>
    </row>
    <row r="5901" spans="1:27" x14ac:dyDescent="0.3">
      <c r="A5901" s="16" t="s">
        <v>33</v>
      </c>
      <c r="B5901" s="16" t="s">
        <v>3190</v>
      </c>
      <c r="C5901" s="16" t="s">
        <v>3191</v>
      </c>
      <c r="D5901" s="8" t="s">
        <v>34</v>
      </c>
      <c r="E5901" s="16"/>
      <c r="F5901" s="17">
        <v>0.17974976725175401</v>
      </c>
      <c r="G5901" s="17">
        <v>0</v>
      </c>
      <c r="H5901" s="36">
        <v>4.0781000000000001</v>
      </c>
      <c r="I5901" s="36">
        <v>0.86009999999999998</v>
      </c>
      <c r="J5901" s="22">
        <v>38</v>
      </c>
      <c r="K5901" s="22">
        <v>7</v>
      </c>
      <c r="L5901" s="18">
        <v>0.2109</v>
      </c>
      <c r="M5901" s="19">
        <v>1.46296819</v>
      </c>
      <c r="N5901" s="20">
        <v>1.2</v>
      </c>
      <c r="O5901" s="22">
        <f>IFERROR(VLOOKUP($C5901,'site totals'!$J$2:$K$607,2,FALSE),1)</f>
        <v>17.615600000000001</v>
      </c>
      <c r="P5901" s="21"/>
      <c r="Q5901" s="18">
        <v>0.1797497673</v>
      </c>
      <c r="R5901" s="17">
        <v>0.28999999999999998</v>
      </c>
      <c r="S5901" s="18" t="str">
        <f>IF($A5901="site","",VLOOKUP($P5901,margin_ranges!$A$5:$D$10,4,FALSE)/100)</f>
        <v/>
      </c>
      <c r="T5901" s="22" t="str">
        <f>IF(A5901="placement",$J5901*MIN($Q5901,$S5901),"")</f>
        <v/>
      </c>
      <c r="U5901" s="22">
        <f>IF($A5901="placement",T5901,SUMIF($C$10:$C$6209,$C5901,$T$10:$T$6209))</f>
        <v>6.8304911574</v>
      </c>
      <c r="V5901" s="37">
        <f t="shared" si="278"/>
        <v>0.15528201788732399</v>
      </c>
      <c r="W5901" s="38"/>
      <c r="X5901" s="18" t="str">
        <f>IFERROR(MIN(VLOOKUP($W5901,margin_ranges!$A$5:$D$10,4,FALSE),$Q5901*100)/100,"")</f>
        <v/>
      </c>
      <c r="Y5901" s="6" t="str">
        <f t="shared" si="276"/>
        <v/>
      </c>
      <c r="Z5901" s="6">
        <f>IF($A5901="placement",Y5901,SUMIF($C$10:$C$6209,$C5901,$Y$10:$Y$6209))</f>
        <v>6.8304911574</v>
      </c>
      <c r="AA5901" s="17">
        <f t="shared" si="277"/>
        <v>0.15528201788732399</v>
      </c>
    </row>
    <row r="5902" spans="1:27" hidden="1" x14ac:dyDescent="0.3">
      <c r="A5902" s="8" t="s">
        <v>17</v>
      </c>
      <c r="B5902" s="8" t="s">
        <v>8265</v>
      </c>
      <c r="C5902" s="8" t="s">
        <v>8266</v>
      </c>
      <c r="D5902" s="8" t="s">
        <v>8267</v>
      </c>
      <c r="E5902" s="8" t="s">
        <v>8268</v>
      </c>
      <c r="F5902" s="29">
        <v>0.3</v>
      </c>
      <c r="G5902" s="29">
        <v>0</v>
      </c>
      <c r="H5902" s="30">
        <v>6.8982000000000001</v>
      </c>
      <c r="I5902" s="30">
        <v>1.2362</v>
      </c>
      <c r="J5902" s="14">
        <v>13</v>
      </c>
      <c r="K5902" s="14">
        <v>4</v>
      </c>
      <c r="L5902" s="12">
        <v>0.1792</v>
      </c>
      <c r="M5902" s="7">
        <v>0.34723522000000001</v>
      </c>
      <c r="N5902" s="31">
        <v>0.08</v>
      </c>
      <c r="O5902" s="14">
        <f>IFERROR(VLOOKUP($C5902,'site totals'!$J$2:$K$607,2,FALSE),1)</f>
        <v>17.187100000000001</v>
      </c>
      <c r="P5902" s="32" t="s">
        <v>91</v>
      </c>
      <c r="Q5902" s="12">
        <v>0.76960862620000003</v>
      </c>
      <c r="R5902" s="29">
        <v>0.3</v>
      </c>
      <c r="S5902" s="2">
        <f>IF($A5902="site","",VLOOKUP($P5902,margin_ranges!$A$5:$D$10,4,FALSE)/100)</f>
        <v>0.29749999999999999</v>
      </c>
      <c r="T5902" s="6">
        <f>IF(A5902="placement",$J5902*MIN($Q5902,$S5902),"")</f>
        <v>3.8674999999999997</v>
      </c>
      <c r="U5902" s="6">
        <f>IF($A5902="placement",T5902,SUMIF($C$10:$C$6209,$C5902,$T$10:$T$6209))</f>
        <v>3.8674999999999997</v>
      </c>
      <c r="V5902" s="34">
        <f t="shared" si="278"/>
        <v>3.5714285714285587E-3</v>
      </c>
      <c r="W5902" s="24"/>
      <c r="X5902" s="2" t="str">
        <f>IFERROR(MIN(VLOOKUP($W5902,margin_ranges!$A$5:$D$10,4,FALSE),$Q5902*100)/100,"")</f>
        <v/>
      </c>
      <c r="Y5902" s="6">
        <f t="shared" si="276"/>
        <v>3.8674999999999997</v>
      </c>
      <c r="Z5902" s="6">
        <f>IF($A5902="placement",Y5902,SUMIF($C$10:$C$6209,$C5902,$Y$10:$Y$6209))</f>
        <v>3.8674999999999997</v>
      </c>
      <c r="AA5902" s="29">
        <f t="shared" si="277"/>
        <v>3.5714285714285587E-3</v>
      </c>
    </row>
    <row r="5903" spans="1:27" hidden="1" x14ac:dyDescent="0.3">
      <c r="A5903" s="8" t="s">
        <v>17</v>
      </c>
      <c r="B5903" s="8" t="s">
        <v>8265</v>
      </c>
      <c r="C5903" s="8" t="s">
        <v>8266</v>
      </c>
      <c r="D5903" s="8" t="s">
        <v>8269</v>
      </c>
      <c r="E5903" s="8" t="s">
        <v>8270</v>
      </c>
      <c r="F5903" s="29">
        <v>0.29999999999999899</v>
      </c>
      <c r="G5903" s="29">
        <v>0</v>
      </c>
      <c r="H5903" s="30">
        <v>7.3261000000000003</v>
      </c>
      <c r="I5903" s="30">
        <v>2.1240000000000001</v>
      </c>
      <c r="J5903" s="14">
        <v>24</v>
      </c>
      <c r="K5903" s="14">
        <v>7</v>
      </c>
      <c r="L5903" s="12">
        <v>0.28989999999999999</v>
      </c>
      <c r="M5903" s="7">
        <v>0.37589117999999999</v>
      </c>
      <c r="N5903" s="31">
        <v>0.09</v>
      </c>
      <c r="O5903" s="14">
        <f>IFERROR(VLOOKUP($C5903,'site totals'!$J$2:$K$607,2,FALSE),1)</f>
        <v>17.187100000000001</v>
      </c>
      <c r="P5903" s="32" t="s">
        <v>91</v>
      </c>
      <c r="Q5903" s="12">
        <v>0.76056900019999996</v>
      </c>
      <c r="R5903" s="29">
        <v>0.3</v>
      </c>
      <c r="S5903" s="2">
        <f>IF($A5903="site","",VLOOKUP($P5903,margin_ranges!$A$5:$D$10,4,FALSE)/100)</f>
        <v>0.29749999999999999</v>
      </c>
      <c r="T5903" s="6">
        <f>IF(A5903="placement",$J5903*MIN($Q5903,$S5903),"")</f>
        <v>7.14</v>
      </c>
      <c r="U5903" s="6">
        <f>IF($A5903="placement",T5903,SUMIF($C$10:$C$6209,$C5903,$T$10:$T$6209))</f>
        <v>7.14</v>
      </c>
      <c r="V5903" s="34">
        <f t="shared" si="278"/>
        <v>3.5714285714287808E-3</v>
      </c>
      <c r="W5903" s="24"/>
      <c r="X5903" s="2" t="str">
        <f>IFERROR(MIN(VLOOKUP($W5903,margin_ranges!$A$5:$D$10,4,FALSE),$Q5903*100)/100,"")</f>
        <v/>
      </c>
      <c r="Y5903" s="6">
        <f t="shared" si="276"/>
        <v>7.14</v>
      </c>
      <c r="Z5903" s="6">
        <f>IF($A5903="placement",Y5903,SUMIF($C$10:$C$6209,$C5903,$Y$10:$Y$6209))</f>
        <v>7.14</v>
      </c>
      <c r="AA5903" s="29">
        <f t="shared" si="277"/>
        <v>3.5714285714287808E-3</v>
      </c>
    </row>
    <row r="5904" spans="1:27" x14ac:dyDescent="0.3">
      <c r="A5904" s="16" t="s">
        <v>33</v>
      </c>
      <c r="B5904" s="16" t="s">
        <v>8265</v>
      </c>
      <c r="C5904" s="16" t="s">
        <v>8266</v>
      </c>
      <c r="D5904" s="33" t="s">
        <v>34</v>
      </c>
      <c r="E5904" s="16"/>
      <c r="F5904" s="17">
        <v>0.29999999999999899</v>
      </c>
      <c r="G5904" s="17">
        <v>0</v>
      </c>
      <c r="H5904" s="36">
        <v>14.224399999999999</v>
      </c>
      <c r="I5904" s="36">
        <v>3.3601999999999999</v>
      </c>
      <c r="J5904" s="22">
        <v>37</v>
      </c>
      <c r="K5904" s="22">
        <v>11</v>
      </c>
      <c r="L5904" s="18">
        <v>0.23619999999999999</v>
      </c>
      <c r="M5904" s="19">
        <v>0.36534872000000002</v>
      </c>
      <c r="N5904" s="20">
        <v>8.6320999999999995E-2</v>
      </c>
      <c r="O5904" s="22">
        <f>IFERROR(VLOOKUP($C5904,'site totals'!$J$2:$K$607,2,FALSE),1)</f>
        <v>17.187100000000001</v>
      </c>
      <c r="P5904" s="21"/>
      <c r="Q5904" s="18">
        <v>0.76372984369999997</v>
      </c>
      <c r="R5904" s="17">
        <v>0.3</v>
      </c>
      <c r="S5904" s="18" t="str">
        <f>IF($A5904="site","",VLOOKUP($P5904,margin_ranges!$A$5:$D$10,4,FALSE)/100)</f>
        <v/>
      </c>
      <c r="T5904" s="22" t="str">
        <f>IF(A5904="placement",$J5904*MIN($Q5904,$S5904),"")</f>
        <v/>
      </c>
      <c r="U5904" s="22">
        <f>IF($A5904="placement",T5904,SUMIF($C$10:$C$6209,$C5904,$T$10:$T$6209))</f>
        <v>11.0075</v>
      </c>
      <c r="V5904" s="37">
        <f t="shared" si="278"/>
        <v>3.5714285714285587E-3</v>
      </c>
      <c r="W5904" s="38"/>
      <c r="X5904" s="18" t="str">
        <f>IFERROR(MIN(VLOOKUP($W5904,margin_ranges!$A$5:$D$10,4,FALSE),$Q5904*100)/100,"")</f>
        <v/>
      </c>
      <c r="Y5904" s="6" t="str">
        <f t="shared" si="276"/>
        <v/>
      </c>
      <c r="Z5904" s="6">
        <f>IF($A5904="placement",Y5904,SUMIF($C$10:$C$6209,$C5904,$Y$10:$Y$6209))</f>
        <v>11.0075</v>
      </c>
      <c r="AA5904" s="17">
        <f t="shared" si="277"/>
        <v>3.5714285714285587E-3</v>
      </c>
    </row>
    <row r="5905" spans="1:27" hidden="1" x14ac:dyDescent="0.3">
      <c r="A5905" s="8" t="s">
        <v>17</v>
      </c>
      <c r="B5905" s="8" t="s">
        <v>8754</v>
      </c>
      <c r="C5905" s="8" t="s">
        <v>8755</v>
      </c>
      <c r="D5905" s="8" t="s">
        <v>12249</v>
      </c>
      <c r="E5905" s="8" t="s">
        <v>12250</v>
      </c>
      <c r="F5905" s="29">
        <v>0.249999999999999</v>
      </c>
      <c r="G5905" s="29">
        <v>0</v>
      </c>
      <c r="H5905" s="30">
        <v>6.8261000000000003</v>
      </c>
      <c r="I5905" s="30">
        <v>0.74529999999999996</v>
      </c>
      <c r="J5905" s="14">
        <v>20</v>
      </c>
      <c r="K5905" s="14">
        <v>5</v>
      </c>
      <c r="L5905" s="12">
        <v>0.10920000000000001</v>
      </c>
      <c r="M5905" s="7">
        <v>0.89308030999999999</v>
      </c>
      <c r="N5905" s="31">
        <v>0.4</v>
      </c>
      <c r="O5905" s="14">
        <f>IFERROR(VLOOKUP($C5905,'site totals'!$J$2:$K$607,2,FALSE),1)</f>
        <v>16.098400000000002</v>
      </c>
      <c r="P5905" s="32" t="s">
        <v>91</v>
      </c>
      <c r="Q5905" s="12">
        <v>0.55211195049999995</v>
      </c>
      <c r="R5905" s="29">
        <v>0.25</v>
      </c>
      <c r="S5905" s="2">
        <f>IF($A5905="site","",VLOOKUP($P5905,margin_ranges!$A$5:$D$10,4,FALSE)/100)</f>
        <v>0.29749999999999999</v>
      </c>
      <c r="T5905" s="6">
        <f>IF(A5905="placement",$J5905*MIN($Q5905,$S5905),"")</f>
        <v>5.9499999999999993</v>
      </c>
      <c r="U5905" s="6">
        <f>IF($A5905="placement",T5905,SUMIF($C$10:$C$6209,$C5905,$T$10:$T$6209))</f>
        <v>5.9499999999999993</v>
      </c>
      <c r="V5905" s="34">
        <f t="shared" si="278"/>
        <v>-6.3333333333333242E-2</v>
      </c>
      <c r="W5905" s="24"/>
      <c r="X5905" s="2" t="str">
        <f>IFERROR(MIN(VLOOKUP($W5905,margin_ranges!$A$5:$D$10,4,FALSE),$Q5905*100)/100,"")</f>
        <v/>
      </c>
      <c r="Y5905" s="6">
        <f t="shared" si="276"/>
        <v>5.9499999999999993</v>
      </c>
      <c r="Z5905" s="6">
        <f>IF($A5905="placement",Y5905,SUMIF($C$10:$C$6209,$C5905,$Y$10:$Y$6209))</f>
        <v>5.9499999999999993</v>
      </c>
      <c r="AA5905" s="29">
        <f t="shared" si="277"/>
        <v>-6.3333333333333242E-2</v>
      </c>
    </row>
    <row r="5906" spans="1:27" hidden="1" x14ac:dyDescent="0.3">
      <c r="A5906" s="8" t="s">
        <v>17</v>
      </c>
      <c r="B5906" s="8" t="s">
        <v>8754</v>
      </c>
      <c r="C5906" s="8" t="s">
        <v>8755</v>
      </c>
      <c r="D5906" s="8" t="s">
        <v>12247</v>
      </c>
      <c r="E5906" s="8" t="s">
        <v>12248</v>
      </c>
      <c r="F5906" s="29">
        <v>0.3</v>
      </c>
      <c r="G5906" s="29">
        <v>0</v>
      </c>
      <c r="H5906" s="30">
        <v>1.8532</v>
      </c>
      <c r="I5906" s="30">
        <v>0.28789999999999999</v>
      </c>
      <c r="J5906" s="14">
        <v>7</v>
      </c>
      <c r="K5906" s="14">
        <v>2</v>
      </c>
      <c r="L5906" s="12">
        <v>0.15540000000000001</v>
      </c>
      <c r="M5906" s="7">
        <v>0.83438352999999998</v>
      </c>
      <c r="N5906" s="31">
        <v>0.4</v>
      </c>
      <c r="O5906" s="14">
        <f>IFERROR(VLOOKUP($C5906,'site totals'!$J$2:$K$607,2,FALSE),1)</f>
        <v>16.098400000000002</v>
      </c>
      <c r="P5906" s="32" t="s">
        <v>91</v>
      </c>
      <c r="Q5906" s="12">
        <v>0.52060415059999998</v>
      </c>
      <c r="R5906" s="29">
        <v>0.3</v>
      </c>
      <c r="S5906" s="2">
        <f>IF($A5906="site","",VLOOKUP($P5906,margin_ranges!$A$5:$D$10,4,FALSE)/100)</f>
        <v>0.29749999999999999</v>
      </c>
      <c r="T5906" s="6">
        <f>IF(A5906="placement",$J5906*MIN($Q5906,$S5906),"")</f>
        <v>2.0825</v>
      </c>
      <c r="U5906" s="6">
        <f>IF($A5906="placement",T5906,SUMIF($C$10:$C$6209,$C5906,$T$10:$T$6209))</f>
        <v>2.0825</v>
      </c>
      <c r="V5906" s="34">
        <f t="shared" si="278"/>
        <v>3.5714285714287808E-3</v>
      </c>
      <c r="W5906" s="24"/>
      <c r="X5906" s="2" t="str">
        <f>IFERROR(MIN(VLOOKUP($W5906,margin_ranges!$A$5:$D$10,4,FALSE),$Q5906*100)/100,"")</f>
        <v/>
      </c>
      <c r="Y5906" s="6">
        <f t="shared" si="276"/>
        <v>2.0825</v>
      </c>
      <c r="Z5906" s="6">
        <f>IF($A5906="placement",Y5906,SUMIF($C$10:$C$6209,$C5906,$Y$10:$Y$6209))</f>
        <v>2.0825</v>
      </c>
      <c r="AA5906" s="17">
        <f t="shared" si="277"/>
        <v>3.5714285714287808E-3</v>
      </c>
    </row>
    <row r="5907" spans="1:27" hidden="1" x14ac:dyDescent="0.3">
      <c r="A5907" s="8" t="s">
        <v>17</v>
      </c>
      <c r="B5907" s="8" t="s">
        <v>8754</v>
      </c>
      <c r="C5907" s="8" t="s">
        <v>8755</v>
      </c>
      <c r="D5907" s="8" t="s">
        <v>8756</v>
      </c>
      <c r="E5907" s="8" t="s">
        <v>8757</v>
      </c>
      <c r="F5907" s="29">
        <v>0.29999999999999899</v>
      </c>
      <c r="G5907" s="29">
        <v>0</v>
      </c>
      <c r="H5907" s="30">
        <v>2.4230999999999998</v>
      </c>
      <c r="I5907" s="30">
        <v>0.30159999999999998</v>
      </c>
      <c r="J5907" s="14">
        <v>7</v>
      </c>
      <c r="K5907" s="14">
        <v>2</v>
      </c>
      <c r="L5907" s="12">
        <v>0.1245</v>
      </c>
      <c r="M5907" s="7">
        <v>0.80904569999999998</v>
      </c>
      <c r="N5907" s="31">
        <v>0.4</v>
      </c>
      <c r="O5907" s="14">
        <f>IFERROR(VLOOKUP($C5907,'site totals'!$J$2:$K$607,2,FALSE),1)</f>
        <v>16.098400000000002</v>
      </c>
      <c r="P5907" s="32" t="s">
        <v>91</v>
      </c>
      <c r="Q5907" s="12">
        <v>0.50559035299999999</v>
      </c>
      <c r="R5907" s="29">
        <v>0.3</v>
      </c>
      <c r="S5907" s="2">
        <f>IF($A5907="site","",VLOOKUP($P5907,margin_ranges!$A$5:$D$10,4,FALSE)/100)</f>
        <v>0.29749999999999999</v>
      </c>
      <c r="T5907" s="6">
        <f>IF(A5907="placement",$J5907*MIN($Q5907,$S5907),"")</f>
        <v>2.0825</v>
      </c>
      <c r="U5907" s="6">
        <f>IF($A5907="placement",T5907,SUMIF($C$10:$C$6209,$C5907,$T$10:$T$6209))</f>
        <v>2.0825</v>
      </c>
      <c r="V5907" s="34">
        <f t="shared" si="278"/>
        <v>3.5714285714287808E-3</v>
      </c>
      <c r="W5907" s="24"/>
      <c r="X5907" s="2" t="str">
        <f>IFERROR(MIN(VLOOKUP($W5907,margin_ranges!$A$5:$D$10,4,FALSE),$Q5907*100)/100,"")</f>
        <v/>
      </c>
      <c r="Y5907" s="6">
        <f t="shared" si="276"/>
        <v>2.0825</v>
      </c>
      <c r="Z5907" s="6">
        <f>IF($A5907="placement",Y5907,SUMIF($C$10:$C$6209,$C5907,$Y$10:$Y$6209))</f>
        <v>2.0825</v>
      </c>
      <c r="AA5907" s="29">
        <f t="shared" si="277"/>
        <v>3.5714285714287808E-3</v>
      </c>
    </row>
    <row r="5908" spans="1:27" x14ac:dyDescent="0.3">
      <c r="A5908" s="16" t="s">
        <v>33</v>
      </c>
      <c r="B5908" s="16" t="s">
        <v>8754</v>
      </c>
      <c r="C5908" s="16" t="s">
        <v>8755</v>
      </c>
      <c r="D5908" s="8" t="s">
        <v>34</v>
      </c>
      <c r="E5908" s="16"/>
      <c r="F5908" s="17">
        <v>0.27105799334095299</v>
      </c>
      <c r="G5908" s="17">
        <v>0</v>
      </c>
      <c r="H5908" s="36">
        <v>11.102600000000001</v>
      </c>
      <c r="I5908" s="36">
        <v>1.3349</v>
      </c>
      <c r="J5908" s="22">
        <v>34</v>
      </c>
      <c r="K5908" s="22">
        <v>9</v>
      </c>
      <c r="L5908" s="18">
        <v>0.1202</v>
      </c>
      <c r="M5908" s="19">
        <v>0.86142978999999997</v>
      </c>
      <c r="N5908" s="20">
        <v>0.4</v>
      </c>
      <c r="O5908" s="22">
        <f>IFERROR(VLOOKUP($C5908,'site totals'!$J$2:$K$607,2,FALSE),1)</f>
        <v>16.098400000000002</v>
      </c>
      <c r="P5908" s="21"/>
      <c r="Q5908" s="18">
        <v>0.53565571729999994</v>
      </c>
      <c r="R5908" s="17">
        <v>0.27110000000000001</v>
      </c>
      <c r="S5908" s="18" t="str">
        <f>IF($A5908="site","",VLOOKUP($P5908,margin_ranges!$A$5:$D$10,4,FALSE)/100)</f>
        <v/>
      </c>
      <c r="T5908" s="22" t="str">
        <f>IF(A5908="placement",$J5908*MIN($Q5908,$S5908),"")</f>
        <v/>
      </c>
      <c r="U5908" s="22">
        <f>IF($A5908="placement",T5908,SUMIF($C$10:$C$6209,$C5908,$T$10:$T$6209))</f>
        <v>10.114999999999998</v>
      </c>
      <c r="V5908" s="37">
        <f t="shared" si="278"/>
        <v>-3.6218960076828011E-2</v>
      </c>
      <c r="W5908" s="38"/>
      <c r="X5908" s="18" t="str">
        <f>IFERROR(MIN(VLOOKUP($W5908,margin_ranges!$A$5:$D$10,4,FALSE),$Q5908*100)/100,"")</f>
        <v/>
      </c>
      <c r="Y5908" s="6" t="str">
        <f t="shared" si="276"/>
        <v/>
      </c>
      <c r="Z5908" s="6">
        <f>IF($A5908="placement",Y5908,SUMIF($C$10:$C$6209,$C5908,$Y$10:$Y$6209))</f>
        <v>10.114999999999998</v>
      </c>
      <c r="AA5908" s="17">
        <f t="shared" si="277"/>
        <v>-3.6218960076828011E-2</v>
      </c>
    </row>
    <row r="5909" spans="1:27" hidden="1" x14ac:dyDescent="0.3">
      <c r="A5909" s="8" t="s">
        <v>17</v>
      </c>
      <c r="B5909" s="8" t="s">
        <v>1078</v>
      </c>
      <c r="C5909" s="8" t="s">
        <v>1079</v>
      </c>
      <c r="D5909" s="8" t="s">
        <v>1082</v>
      </c>
      <c r="E5909" s="8" t="s">
        <v>1083</v>
      </c>
      <c r="F5909" s="29">
        <v>0.25</v>
      </c>
      <c r="G5909" s="29">
        <v>1</v>
      </c>
      <c r="H5909" s="30">
        <v>92.058199999999999</v>
      </c>
      <c r="I5909" s="30">
        <v>1.5445</v>
      </c>
      <c r="J5909" s="14">
        <v>13</v>
      </c>
      <c r="K5909" s="14">
        <v>3</v>
      </c>
      <c r="L5909" s="12">
        <v>1.6799999999999999E-2</v>
      </c>
      <c r="M5909" s="7">
        <v>0.27350506000000002</v>
      </c>
      <c r="N5909" s="31">
        <v>0.2</v>
      </c>
      <c r="O5909" s="14">
        <f>IFERROR(VLOOKUP($C5909,'site totals'!$J$2:$K$607,2,FALSE),1)</f>
        <v>16.014299999999999</v>
      </c>
      <c r="P5909" s="32" t="s">
        <v>91</v>
      </c>
      <c r="Q5909" s="12">
        <v>0.26875211360000001</v>
      </c>
      <c r="R5909" s="29">
        <v>0.25</v>
      </c>
      <c r="S5909" s="2">
        <f>IF($A5909="site","",VLOOKUP($P5909,margin_ranges!$A$5:$D$10,4,FALSE)/100)</f>
        <v>0.29749999999999999</v>
      </c>
      <c r="T5909" s="6">
        <f>IF(A5909="placement",$J5909*MIN($Q5909,$S5909),"")</f>
        <v>3.4937774768000001</v>
      </c>
      <c r="U5909" s="6">
        <f>IF($A5909="placement",T5909,SUMIF($C$10:$C$6209,$C5909,$T$10:$T$6209))</f>
        <v>3.4937774768000001</v>
      </c>
      <c r="V5909" s="34">
        <f t="shared" si="278"/>
        <v>-2.5002818133333382E-2</v>
      </c>
      <c r="W5909" s="24"/>
      <c r="X5909" s="2" t="str">
        <f>IFERROR(MIN(VLOOKUP($W5909,margin_ranges!$A$5:$D$10,4,FALSE),$Q5909*100)/100,"")</f>
        <v/>
      </c>
      <c r="Y5909" s="6">
        <f t="shared" si="276"/>
        <v>3.4937774768000001</v>
      </c>
      <c r="Z5909" s="6">
        <f>IF($A5909="placement",Y5909,SUMIF($C$10:$C$6209,$C5909,$Y$10:$Y$6209))</f>
        <v>3.4937774768000001</v>
      </c>
      <c r="AA5909" s="29">
        <f t="shared" si="277"/>
        <v>-2.5002818133333382E-2</v>
      </c>
    </row>
    <row r="5910" spans="1:27" hidden="1" x14ac:dyDescent="0.3">
      <c r="A5910" s="8" t="s">
        <v>17</v>
      </c>
      <c r="B5910" s="8" t="s">
        <v>1078</v>
      </c>
      <c r="C5910" s="8" t="s">
        <v>1079</v>
      </c>
      <c r="D5910" s="8" t="s">
        <v>1080</v>
      </c>
      <c r="E5910" s="8" t="s">
        <v>1081</v>
      </c>
      <c r="F5910" s="29">
        <v>0.16393491124260301</v>
      </c>
      <c r="G5910" s="29">
        <v>0</v>
      </c>
      <c r="H5910" s="30">
        <v>3.9952000000000001</v>
      </c>
      <c r="I5910" s="30">
        <v>0.1835</v>
      </c>
      <c r="J5910" s="14">
        <v>7</v>
      </c>
      <c r="K5910" s="14">
        <v>1</v>
      </c>
      <c r="L5910" s="12">
        <v>4.5900000000000003E-2</v>
      </c>
      <c r="M5910" s="7">
        <v>1.31568704</v>
      </c>
      <c r="N5910" s="31">
        <v>1.1000000000000001</v>
      </c>
      <c r="O5910" s="14">
        <f>IFERROR(VLOOKUP($C5910,'site totals'!$J$2:$K$607,2,FALSE),1)</f>
        <v>16.014299999999999</v>
      </c>
      <c r="P5910" s="32" t="s">
        <v>91</v>
      </c>
      <c r="Q5910" s="12">
        <v>0.16393491120000001</v>
      </c>
      <c r="R5910" s="29">
        <v>0.25</v>
      </c>
      <c r="S5910" s="2">
        <f>IF($A5910="site","",VLOOKUP($P5910,margin_ranges!$A$5:$D$10,4,FALSE)/100)</f>
        <v>0.29749999999999999</v>
      </c>
      <c r="T5910" s="6">
        <f>IF(A5910="placement",$J5910*MIN($Q5910,$S5910),"")</f>
        <v>1.1475443784000001</v>
      </c>
      <c r="U5910" s="6">
        <f>IF($A5910="placement",T5910,SUMIF($C$10:$C$6209,$C5910,$T$10:$T$6209))</f>
        <v>1.1475443784000001</v>
      </c>
      <c r="V5910" s="34">
        <f t="shared" si="278"/>
        <v>0.11475345173333329</v>
      </c>
      <c r="W5910" s="24"/>
      <c r="X5910" s="2" t="str">
        <f>IFERROR(MIN(VLOOKUP($W5910,margin_ranges!$A$5:$D$10,4,FALSE),$Q5910*100)/100,"")</f>
        <v/>
      </c>
      <c r="Y5910" s="6">
        <f t="shared" si="276"/>
        <v>1.1475443784000001</v>
      </c>
      <c r="Z5910" s="6">
        <f>IF($A5910="placement",Y5910,SUMIF($C$10:$C$6209,$C5910,$Y$10:$Y$6209))</f>
        <v>1.1475443784000001</v>
      </c>
      <c r="AA5910" s="29">
        <f t="shared" si="277"/>
        <v>0.11475345173333329</v>
      </c>
    </row>
    <row r="5911" spans="1:27" x14ac:dyDescent="0.3">
      <c r="A5911" s="16" t="s">
        <v>33</v>
      </c>
      <c r="B5911" s="16" t="s">
        <v>1078</v>
      </c>
      <c r="C5911" s="16" t="s">
        <v>1079</v>
      </c>
      <c r="D5911" s="8" t="s">
        <v>34</v>
      </c>
      <c r="E5911" s="16"/>
      <c r="F5911" s="17">
        <v>0.25702590809463999</v>
      </c>
      <c r="G5911" s="17">
        <v>0.36929494000000002</v>
      </c>
      <c r="H5911" s="36">
        <v>120.4646</v>
      </c>
      <c r="I5911" s="36">
        <v>2.1903000000000001</v>
      </c>
      <c r="J5911" s="22">
        <v>34</v>
      </c>
      <c r="K5911" s="22">
        <v>8</v>
      </c>
      <c r="L5911" s="18">
        <v>1.8200000000000001E-2</v>
      </c>
      <c r="M5911" s="19">
        <v>0.52225085000000004</v>
      </c>
      <c r="N5911" s="20">
        <v>0.38668000000000002</v>
      </c>
      <c r="O5911" s="22">
        <f>IFERROR(VLOOKUP($C5911,'site totals'!$J$2:$K$607,2,FALSE),1)</f>
        <v>16.014299999999999</v>
      </c>
      <c r="P5911" s="21"/>
      <c r="Q5911" s="18">
        <v>0.25958952190000001</v>
      </c>
      <c r="R5911" s="17">
        <v>0.25700000000000001</v>
      </c>
      <c r="S5911" s="18" t="str">
        <f>IF($A5911="site","",VLOOKUP($P5911,margin_ranges!$A$5:$D$10,4,FALSE)/100)</f>
        <v/>
      </c>
      <c r="T5911" s="22" t="str">
        <f>IF(A5911="placement",$J5911*MIN($Q5911,$S5911),"")</f>
        <v/>
      </c>
      <c r="U5911" s="22">
        <f>IF($A5911="placement",T5911,SUMIF($C$10:$C$6209,$C5911,$T$10:$T$6209))</f>
        <v>4.6413218552000002</v>
      </c>
      <c r="V5911" s="37">
        <f t="shared" si="278"/>
        <v>0.16216760924709051</v>
      </c>
      <c r="W5911" s="38"/>
      <c r="X5911" s="18" t="str">
        <f>IFERROR(MIN(VLOOKUP($W5911,margin_ranges!$A$5:$D$10,4,FALSE),$Q5911*100)/100,"")</f>
        <v/>
      </c>
      <c r="Y5911" s="6" t="str">
        <f t="shared" si="276"/>
        <v/>
      </c>
      <c r="Z5911" s="6">
        <f>IF($A5911="placement",Y5911,SUMIF($C$10:$C$6209,$C5911,$Y$10:$Y$6209))</f>
        <v>4.6413218552000002</v>
      </c>
      <c r="AA5911" s="17">
        <f t="shared" si="277"/>
        <v>0.16216760924709051</v>
      </c>
    </row>
    <row r="5912" spans="1:27" hidden="1" x14ac:dyDescent="0.3">
      <c r="A5912" s="8" t="s">
        <v>17</v>
      </c>
      <c r="B5912" s="8" t="s">
        <v>9947</v>
      </c>
      <c r="C5912" s="8" t="s">
        <v>9948</v>
      </c>
      <c r="D5912" s="8" t="s">
        <v>9949</v>
      </c>
      <c r="E5912" s="8" t="s">
        <v>9950</v>
      </c>
      <c r="F5912" s="29">
        <v>0.28999999999999998</v>
      </c>
      <c r="G5912" s="29">
        <v>0</v>
      </c>
      <c r="H5912" s="30">
        <v>8.3832000000000004</v>
      </c>
      <c r="I5912" s="30">
        <v>1.3916999999999999</v>
      </c>
      <c r="J5912" s="14">
        <v>30</v>
      </c>
      <c r="K5912" s="14">
        <v>8</v>
      </c>
      <c r="L5912" s="12">
        <v>0.16600000000000001</v>
      </c>
      <c r="M5912" s="7">
        <v>0.71480189000000005</v>
      </c>
      <c r="N5912" s="31">
        <v>0.2</v>
      </c>
      <c r="O5912" s="14">
        <f>IFERROR(VLOOKUP($C5912,'site totals'!$J$2:$K$607,2,FALSE),1)</f>
        <v>15.8508</v>
      </c>
      <c r="P5912" s="32" t="s">
        <v>22</v>
      </c>
      <c r="Q5912" s="12">
        <v>0.72020219429999999</v>
      </c>
      <c r="R5912" s="29">
        <v>0.28999999999999998</v>
      </c>
      <c r="S5912" s="2">
        <f>IF($A5912="site","",VLOOKUP($P5912,margin_ranges!$A$5:$D$10,4,FALSE)/100)</f>
        <v>0.29749999999999999</v>
      </c>
      <c r="T5912" s="6">
        <f>IF(A5912="placement",$J5912*MIN($Q5912,$S5912),"")</f>
        <v>8.9249999999999989</v>
      </c>
      <c r="U5912" s="6">
        <f>IF($A5912="placement",T5912,SUMIF($C$10:$C$6209,$C5912,$T$10:$T$6209))</f>
        <v>8.9249999999999989</v>
      </c>
      <c r="V5912" s="34">
        <f t="shared" si="278"/>
        <v>-1.0563380281689905E-2</v>
      </c>
      <c r="W5912" s="24"/>
      <c r="X5912" s="2" t="str">
        <f>IFERROR(MIN(VLOOKUP($W5912,margin_ranges!$A$5:$D$10,4,FALSE),$Q5912*100)/100,"")</f>
        <v/>
      </c>
      <c r="Y5912" s="6">
        <f t="shared" si="276"/>
        <v>8.9249999999999989</v>
      </c>
      <c r="Z5912" s="6">
        <f>IF($A5912="placement",Y5912,SUMIF($C$10:$C$6209,$C5912,$Y$10:$Y$6209))</f>
        <v>8.9249999999999989</v>
      </c>
      <c r="AA5912" s="29">
        <f t="shared" si="277"/>
        <v>-1.0563380281689905E-2</v>
      </c>
    </row>
    <row r="5913" spans="1:27" x14ac:dyDescent="0.3">
      <c r="A5913" s="16" t="s">
        <v>33</v>
      </c>
      <c r="B5913" s="16" t="s">
        <v>9947</v>
      </c>
      <c r="C5913" s="16" t="s">
        <v>9948</v>
      </c>
      <c r="D5913" s="8" t="s">
        <v>34</v>
      </c>
      <c r="E5913" s="16"/>
      <c r="F5913" s="17">
        <v>0.28514573396926302</v>
      </c>
      <c r="G5913" s="17">
        <v>0</v>
      </c>
      <c r="H5913" s="36">
        <v>9.9860000000000007</v>
      </c>
      <c r="I5913" s="36">
        <v>1.5837000000000001</v>
      </c>
      <c r="J5913" s="22">
        <v>34</v>
      </c>
      <c r="K5913" s="22">
        <v>9</v>
      </c>
      <c r="L5913" s="18">
        <v>0.15859999999999999</v>
      </c>
      <c r="M5913" s="19">
        <v>0.71490167999999998</v>
      </c>
      <c r="N5913" s="20">
        <v>0.2</v>
      </c>
      <c r="O5913" s="22">
        <f>IFERROR(VLOOKUP($C5913,'site totals'!$J$2:$K$607,2,FALSE),1)</f>
        <v>15.8508</v>
      </c>
      <c r="P5913" s="21"/>
      <c r="Q5913" s="18">
        <v>0.72024124970000003</v>
      </c>
      <c r="R5913" s="17">
        <v>0.28510000000000002</v>
      </c>
      <c r="S5913" s="18" t="str">
        <f>IF($A5913="site","",VLOOKUP($P5913,margin_ranges!$A$5:$D$10,4,FALSE)/100)</f>
        <v/>
      </c>
      <c r="T5913" s="22" t="str">
        <f>IF(A5913="placement",$J5913*MIN($Q5913,$S5913),"")</f>
        <v/>
      </c>
      <c r="U5913" s="22">
        <f>IF($A5913="placement",T5913,SUMIF($C$10:$C$6209,$C5913,$T$10:$T$6209))</f>
        <v>8.9249999999999989</v>
      </c>
      <c r="V5913" s="37">
        <f t="shared" si="278"/>
        <v>3.1612812980836624E-2</v>
      </c>
      <c r="W5913" s="38"/>
      <c r="X5913" s="18" t="str">
        <f>IFERROR(MIN(VLOOKUP($W5913,margin_ranges!$A$5:$D$10,4,FALSE),$Q5913*100)/100,"")</f>
        <v/>
      </c>
      <c r="Y5913" s="6" t="str">
        <f t="shared" si="276"/>
        <v/>
      </c>
      <c r="Z5913" s="6">
        <f>IF($A5913="placement",Y5913,SUMIF($C$10:$C$6209,$C5913,$Y$10:$Y$6209))</f>
        <v>8.9249999999999989</v>
      </c>
      <c r="AA5913" s="17">
        <f t="shared" si="277"/>
        <v>3.1612812980836624E-2</v>
      </c>
    </row>
    <row r="5914" spans="1:27" hidden="1" x14ac:dyDescent="0.3">
      <c r="A5914" s="8" t="s">
        <v>17</v>
      </c>
      <c r="B5914" s="8" t="s">
        <v>10709</v>
      </c>
      <c r="C5914" s="8" t="s">
        <v>10710</v>
      </c>
      <c r="D5914" s="8" t="s">
        <v>10711</v>
      </c>
      <c r="E5914" s="8" t="s">
        <v>10710</v>
      </c>
      <c r="F5914" s="29">
        <v>0.276035276073619</v>
      </c>
      <c r="G5914" s="29">
        <v>0</v>
      </c>
      <c r="H5914" s="30">
        <v>21.938300000000002</v>
      </c>
      <c r="I5914" s="30">
        <v>1.3486</v>
      </c>
      <c r="J5914" s="14">
        <v>28</v>
      </c>
      <c r="K5914" s="14">
        <v>8</v>
      </c>
      <c r="L5914" s="12">
        <v>6.1499999999999999E-2</v>
      </c>
      <c r="M5914" s="7">
        <v>0.69064139000000002</v>
      </c>
      <c r="N5914" s="31">
        <v>0.5</v>
      </c>
      <c r="O5914" s="14">
        <f>IFERROR(VLOOKUP($C5914,'site totals'!$J$2:$K$607,2,FALSE),1)</f>
        <v>14.858700000000001</v>
      </c>
      <c r="P5914" s="32" t="s">
        <v>91</v>
      </c>
      <c r="Q5914" s="12">
        <v>0.2760352761</v>
      </c>
      <c r="R5914" s="29">
        <v>0.3</v>
      </c>
      <c r="S5914" s="2">
        <f>IF($A5914="site","",VLOOKUP($P5914,margin_ranges!$A$5:$D$10,4,FALSE)/100)</f>
        <v>0.29749999999999999</v>
      </c>
      <c r="T5914" s="6">
        <f>IF(A5914="placement",$J5914*MIN($Q5914,$S5914),"")</f>
        <v>7.7289877308000001</v>
      </c>
      <c r="U5914" s="6">
        <f>IF($A5914="placement",T5914,SUMIF($C$10:$C$6209,$C5914,$T$10:$T$6209))</f>
        <v>7.7289877308000001</v>
      </c>
      <c r="V5914" s="34">
        <f t="shared" si="278"/>
        <v>3.423531985714301E-2</v>
      </c>
      <c r="W5914" s="24"/>
      <c r="X5914" s="2" t="str">
        <f>IFERROR(MIN(VLOOKUP($W5914,margin_ranges!$A$5:$D$10,4,FALSE),$Q5914*100)/100,"")</f>
        <v/>
      </c>
      <c r="Y5914" s="6">
        <f t="shared" si="276"/>
        <v>7.7289877308000001</v>
      </c>
      <c r="Z5914" s="6">
        <f>IF($A5914="placement",Y5914,SUMIF($C$10:$C$6209,$C5914,$Y$10:$Y$6209))</f>
        <v>7.7289877308000001</v>
      </c>
      <c r="AA5914" s="29">
        <f t="shared" si="277"/>
        <v>3.423531985714301E-2</v>
      </c>
    </row>
    <row r="5915" spans="1:27" x14ac:dyDescent="0.3">
      <c r="A5915" s="16" t="s">
        <v>33</v>
      </c>
      <c r="B5915" s="16" t="s">
        <v>10709</v>
      </c>
      <c r="C5915" s="16" t="s">
        <v>10710</v>
      </c>
      <c r="D5915" s="8" t="s">
        <v>34</v>
      </c>
      <c r="E5915" s="16"/>
      <c r="F5915" s="17">
        <v>0.27348960541635498</v>
      </c>
      <c r="G5915" s="17">
        <v>0</v>
      </c>
      <c r="H5915" s="36">
        <v>25.901800000000001</v>
      </c>
      <c r="I5915" s="36">
        <v>1.5421</v>
      </c>
      <c r="J5915" s="22">
        <v>32</v>
      </c>
      <c r="K5915" s="22">
        <v>9</v>
      </c>
      <c r="L5915" s="18">
        <v>5.9499999999999997E-2</v>
      </c>
      <c r="M5915" s="19">
        <v>0.68822139999999998</v>
      </c>
      <c r="N5915" s="20">
        <v>0.5</v>
      </c>
      <c r="O5915" s="22">
        <f>IFERROR(VLOOKUP($C5915,'site totals'!$J$2:$K$607,2,FALSE),1)</f>
        <v>14.858700000000001</v>
      </c>
      <c r="P5915" s="21"/>
      <c r="Q5915" s="18">
        <v>0.2734896054</v>
      </c>
      <c r="R5915" s="17">
        <v>0.3</v>
      </c>
      <c r="S5915" s="18" t="str">
        <f>IF($A5915="site","",VLOOKUP($P5915,margin_ranges!$A$5:$D$10,4,FALSE)/100)</f>
        <v/>
      </c>
      <c r="T5915" s="22" t="str">
        <f>IF(A5915="placement",$J5915*MIN($Q5915,$S5915),"")</f>
        <v/>
      </c>
      <c r="U5915" s="22">
        <f>IF($A5915="placement",T5915,SUMIF($C$10:$C$6209,$C5915,$T$10:$T$6209))</f>
        <v>7.7289877308000001</v>
      </c>
      <c r="V5915" s="37">
        <f t="shared" si="278"/>
        <v>8.3527333446428598E-2</v>
      </c>
      <c r="W5915" s="38"/>
      <c r="X5915" s="18" t="str">
        <f>IFERROR(MIN(VLOOKUP($W5915,margin_ranges!$A$5:$D$10,4,FALSE),$Q5915*100)/100,"")</f>
        <v/>
      </c>
      <c r="Y5915" s="6" t="str">
        <f t="shared" si="276"/>
        <v/>
      </c>
      <c r="Z5915" s="6">
        <f>IF($A5915="placement",Y5915,SUMIF($C$10:$C$6209,$C5915,$Y$10:$Y$6209))</f>
        <v>7.7289877308000001</v>
      </c>
      <c r="AA5915" s="17">
        <f t="shared" si="277"/>
        <v>8.3527333446428598E-2</v>
      </c>
    </row>
    <row r="5916" spans="1:27" hidden="1" x14ac:dyDescent="0.3">
      <c r="A5916" s="8" t="s">
        <v>17</v>
      </c>
      <c r="B5916" s="8" t="s">
        <v>8891</v>
      </c>
      <c r="C5916" s="8" t="s">
        <v>8892</v>
      </c>
      <c r="D5916" s="8" t="s">
        <v>8893</v>
      </c>
      <c r="E5916" s="8" t="s">
        <v>8894</v>
      </c>
      <c r="F5916" s="29">
        <v>0.25</v>
      </c>
      <c r="G5916" s="29">
        <v>0</v>
      </c>
      <c r="H5916" s="30">
        <v>8.2250999999999994</v>
      </c>
      <c r="I5916" s="30">
        <v>0.66910000000000003</v>
      </c>
      <c r="J5916" s="14">
        <v>25</v>
      </c>
      <c r="K5916" s="14">
        <v>6</v>
      </c>
      <c r="L5916" s="12">
        <v>8.1299999999999997E-2</v>
      </c>
      <c r="M5916" s="7">
        <v>1.22280346</v>
      </c>
      <c r="N5916" s="31">
        <v>0.5</v>
      </c>
      <c r="O5916" s="14">
        <f>IFERROR(VLOOKUP($C5916,'site totals'!$J$2:$K$607,2,FALSE),1)</f>
        <v>14.563599999999999</v>
      </c>
      <c r="P5916" s="32" t="s">
        <v>91</v>
      </c>
      <c r="Q5916" s="12">
        <v>0.59110354460000003</v>
      </c>
      <c r="R5916" s="29">
        <v>0.25</v>
      </c>
      <c r="S5916" s="2">
        <f>IF($A5916="site","",VLOOKUP($P5916,margin_ranges!$A$5:$D$10,4,FALSE)/100)</f>
        <v>0.29749999999999999</v>
      </c>
      <c r="T5916" s="6">
        <f>IF(A5916="placement",$J5916*MIN($Q5916,$S5916),"")</f>
        <v>7.4375</v>
      </c>
      <c r="U5916" s="6">
        <f>IF($A5916="placement",T5916,SUMIF($C$10:$C$6209,$C5916,$T$10:$T$6209))</f>
        <v>7.4375</v>
      </c>
      <c r="V5916" s="34">
        <f t="shared" si="278"/>
        <v>-6.3333333333333353E-2</v>
      </c>
      <c r="W5916" s="24"/>
      <c r="X5916" s="2" t="str">
        <f>IFERROR(MIN(VLOOKUP($W5916,margin_ranges!$A$5:$D$10,4,FALSE),$Q5916*100)/100,"")</f>
        <v/>
      </c>
      <c r="Y5916" s="6">
        <f t="shared" si="276"/>
        <v>7.4375</v>
      </c>
      <c r="Z5916" s="6">
        <f>IF($A5916="placement",Y5916,SUMIF($C$10:$C$6209,$C5916,$Y$10:$Y$6209))</f>
        <v>7.4375</v>
      </c>
      <c r="AA5916" s="29">
        <f t="shared" si="277"/>
        <v>-6.3333333333333353E-2</v>
      </c>
    </row>
    <row r="5917" spans="1:27" x14ac:dyDescent="0.3">
      <c r="A5917" s="16" t="s">
        <v>33</v>
      </c>
      <c r="B5917" s="16" t="s">
        <v>8891</v>
      </c>
      <c r="C5917" s="16" t="s">
        <v>8892</v>
      </c>
      <c r="D5917" s="8" t="s">
        <v>34</v>
      </c>
      <c r="E5917" s="16"/>
      <c r="F5917" s="17">
        <v>0.26054958938723899</v>
      </c>
      <c r="G5917" s="17">
        <v>0</v>
      </c>
      <c r="H5917" s="36">
        <v>10.8895</v>
      </c>
      <c r="I5917" s="36">
        <v>0.83150000000000002</v>
      </c>
      <c r="J5917" s="22">
        <v>31</v>
      </c>
      <c r="K5917" s="22">
        <v>8</v>
      </c>
      <c r="L5917" s="18">
        <v>7.6399999999999996E-2</v>
      </c>
      <c r="M5917" s="19">
        <v>1.2510609100000001</v>
      </c>
      <c r="N5917" s="20">
        <v>0.54402499999999998</v>
      </c>
      <c r="O5917" s="22">
        <f>IFERROR(VLOOKUP($C5917,'site totals'!$J$2:$K$607,2,FALSE),1)</f>
        <v>14.563599999999999</v>
      </c>
      <c r="P5917" s="21"/>
      <c r="Q5917" s="18">
        <v>0.56514906860000003</v>
      </c>
      <c r="R5917" s="17">
        <v>0.26050000000000001</v>
      </c>
      <c r="S5917" s="18" t="str">
        <f>IF($A5917="site","",VLOOKUP($P5917,margin_ranges!$A$5:$D$10,4,FALSE)/100)</f>
        <v/>
      </c>
      <c r="T5917" s="22" t="str">
        <f>IF(A5917="placement",$J5917*MIN($Q5917,$S5917),"")</f>
        <v/>
      </c>
      <c r="U5917" s="22">
        <f>IF($A5917="placement",T5917,SUMIF($C$10:$C$6209,$C5917,$T$10:$T$6209))</f>
        <v>7.4375</v>
      </c>
      <c r="V5917" s="37">
        <f t="shared" si="278"/>
        <v>2.7830487033523088E-2</v>
      </c>
      <c r="W5917" s="38"/>
      <c r="X5917" s="18" t="str">
        <f>IFERROR(MIN(VLOOKUP($W5917,margin_ranges!$A$5:$D$10,4,FALSE),$Q5917*100)/100,"")</f>
        <v/>
      </c>
      <c r="Y5917" s="6" t="str">
        <f t="shared" si="276"/>
        <v/>
      </c>
      <c r="Z5917" s="6">
        <f>IF($A5917="placement",Y5917,SUMIF($C$10:$C$6209,$C5917,$Y$10:$Y$6209))</f>
        <v>7.4375</v>
      </c>
      <c r="AA5917" s="17">
        <f t="shared" si="277"/>
        <v>2.7830487033523088E-2</v>
      </c>
    </row>
    <row r="5918" spans="1:27" hidden="1" x14ac:dyDescent="0.3">
      <c r="A5918" s="8" t="s">
        <v>17</v>
      </c>
      <c r="B5918" s="8" t="s">
        <v>9899</v>
      </c>
      <c r="C5918" s="8" t="s">
        <v>9900</v>
      </c>
      <c r="D5918" s="8" t="s">
        <v>9905</v>
      </c>
      <c r="E5918" s="8" t="s">
        <v>9906</v>
      </c>
      <c r="F5918" s="29">
        <v>0.34</v>
      </c>
      <c r="G5918" s="29">
        <v>0</v>
      </c>
      <c r="H5918" s="30">
        <v>27.601600000000001</v>
      </c>
      <c r="I5918" s="30">
        <v>0.48549999999999999</v>
      </c>
      <c r="J5918" s="14">
        <v>8</v>
      </c>
      <c r="K5918" s="14">
        <v>2</v>
      </c>
      <c r="L5918" s="12">
        <v>1.7600000000000001E-2</v>
      </c>
      <c r="M5918" s="7">
        <v>0.53864939999999994</v>
      </c>
      <c r="N5918" s="31">
        <v>0.15</v>
      </c>
      <c r="O5918" s="14">
        <f>IFERROR(VLOOKUP($C5918,'site totals'!$J$2:$K$607,2,FALSE),1)</f>
        <v>14.3392</v>
      </c>
      <c r="P5918" s="32" t="s">
        <v>22</v>
      </c>
      <c r="Q5918" s="12">
        <v>0.72152572930000003</v>
      </c>
      <c r="R5918" s="29">
        <v>0.34</v>
      </c>
      <c r="S5918" s="2">
        <f>IF($A5918="site","",VLOOKUP($P5918,margin_ranges!$A$5:$D$10,4,FALSE)/100)</f>
        <v>0.29749999999999999</v>
      </c>
      <c r="T5918" s="6">
        <f>IF(A5918="placement",$J5918*MIN($Q5918,$S5918),"")</f>
        <v>2.38</v>
      </c>
      <c r="U5918" s="6">
        <f>IF($A5918="placement",T5918,SUMIF($C$10:$C$6209,$C5918,$T$10:$T$6209))</f>
        <v>2.38</v>
      </c>
      <c r="V5918" s="34">
        <f t="shared" si="278"/>
        <v>6.4393939393939448E-2</v>
      </c>
      <c r="W5918" s="24"/>
      <c r="X5918" s="2" t="str">
        <f>IFERROR(MIN(VLOOKUP($W5918,margin_ranges!$A$5:$D$10,4,FALSE),$Q5918*100)/100,"")</f>
        <v/>
      </c>
      <c r="Y5918" s="6">
        <f t="shared" si="276"/>
        <v>2.38</v>
      </c>
      <c r="Z5918" s="6">
        <f>IF($A5918="placement",Y5918,SUMIF($C$10:$C$6209,$C5918,$Y$10:$Y$6209))</f>
        <v>2.38</v>
      </c>
      <c r="AA5918" s="29">
        <f t="shared" si="277"/>
        <v>6.4393939393939448E-2</v>
      </c>
    </row>
    <row r="5919" spans="1:27" hidden="1" x14ac:dyDescent="0.3">
      <c r="A5919" s="8" t="s">
        <v>17</v>
      </c>
      <c r="B5919" s="8" t="s">
        <v>9899</v>
      </c>
      <c r="C5919" s="8" t="s">
        <v>9900</v>
      </c>
      <c r="D5919" s="8" t="s">
        <v>9903</v>
      </c>
      <c r="E5919" s="8" t="s">
        <v>9904</v>
      </c>
      <c r="F5919" s="29">
        <v>0.34</v>
      </c>
      <c r="G5919" s="29">
        <v>0</v>
      </c>
      <c r="H5919" s="30">
        <v>32.074399999999997</v>
      </c>
      <c r="I5919" s="30">
        <v>0.51529999999999998</v>
      </c>
      <c r="J5919" s="14">
        <v>10</v>
      </c>
      <c r="K5919" s="14">
        <v>3</v>
      </c>
      <c r="L5919" s="12">
        <v>1.61E-2</v>
      </c>
      <c r="M5919" s="7">
        <v>0.63532021000000005</v>
      </c>
      <c r="N5919" s="31">
        <v>0.15</v>
      </c>
      <c r="O5919" s="14">
        <f>IFERROR(VLOOKUP($C5919,'site totals'!$J$2:$K$607,2,FALSE),1)</f>
        <v>14.3392</v>
      </c>
      <c r="P5919" s="32" t="s">
        <v>22</v>
      </c>
      <c r="Q5919" s="12">
        <v>0.76389858610000005</v>
      </c>
      <c r="R5919" s="29">
        <v>0.34</v>
      </c>
      <c r="S5919" s="2">
        <f>IF($A5919="site","",VLOOKUP($P5919,margin_ranges!$A$5:$D$10,4,FALSE)/100)</f>
        <v>0.29749999999999999</v>
      </c>
      <c r="T5919" s="6">
        <f>IF(A5919="placement",$J5919*MIN($Q5919,$S5919),"")</f>
        <v>2.9749999999999996</v>
      </c>
      <c r="U5919" s="6">
        <f>IF($A5919="placement",T5919,SUMIF($C$10:$C$6209,$C5919,$T$10:$T$6209))</f>
        <v>2.9749999999999996</v>
      </c>
      <c r="V5919" s="34">
        <f t="shared" si="278"/>
        <v>6.4393939393939448E-2</v>
      </c>
      <c r="W5919" s="24"/>
      <c r="X5919" s="2" t="str">
        <f>IFERROR(MIN(VLOOKUP($W5919,margin_ranges!$A$5:$D$10,4,FALSE),$Q5919*100)/100,"")</f>
        <v/>
      </c>
      <c r="Y5919" s="6">
        <f t="shared" si="276"/>
        <v>2.9749999999999996</v>
      </c>
      <c r="Z5919" s="6">
        <f>IF($A5919="placement",Y5919,SUMIF($C$10:$C$6209,$C5919,$Y$10:$Y$6209))</f>
        <v>2.9749999999999996</v>
      </c>
      <c r="AA5919" s="29">
        <f t="shared" si="277"/>
        <v>6.4393939393939448E-2</v>
      </c>
    </row>
    <row r="5920" spans="1:27" hidden="1" x14ac:dyDescent="0.3">
      <c r="A5920" s="8" t="s">
        <v>17</v>
      </c>
      <c r="B5920" s="8" t="s">
        <v>9899</v>
      </c>
      <c r="C5920" s="8" t="s">
        <v>9900</v>
      </c>
      <c r="D5920" s="8" t="s">
        <v>9901</v>
      </c>
      <c r="E5920" s="8" t="s">
        <v>9902</v>
      </c>
      <c r="F5920" s="29">
        <v>0.33999999999999903</v>
      </c>
      <c r="G5920" s="29">
        <v>0</v>
      </c>
      <c r="H5920" s="30">
        <v>27.467099999999999</v>
      </c>
      <c r="I5920" s="30">
        <v>0.35759999999999997</v>
      </c>
      <c r="J5920" s="14">
        <v>7</v>
      </c>
      <c r="K5920" s="14">
        <v>2</v>
      </c>
      <c r="L5920" s="12">
        <v>1.2999999999999999E-2</v>
      </c>
      <c r="M5920" s="7">
        <v>0.62493008000000005</v>
      </c>
      <c r="N5920" s="31">
        <v>0.15</v>
      </c>
      <c r="O5920" s="14">
        <f>IFERROR(VLOOKUP($C5920,'site totals'!$J$2:$K$607,2,FALSE),1)</f>
        <v>14.3392</v>
      </c>
      <c r="P5920" s="32" t="s">
        <v>22</v>
      </c>
      <c r="Q5920" s="12">
        <v>0.75997314920000003</v>
      </c>
      <c r="R5920" s="29">
        <v>0.34</v>
      </c>
      <c r="S5920" s="2">
        <f>IF($A5920="site","",VLOOKUP($P5920,margin_ranges!$A$5:$D$10,4,FALSE)/100)</f>
        <v>0.29749999999999999</v>
      </c>
      <c r="T5920" s="6">
        <f>IF(A5920="placement",$J5920*MIN($Q5920,$S5920),"")</f>
        <v>2.0825</v>
      </c>
      <c r="U5920" s="6">
        <f>IF($A5920="placement",T5920,SUMIF($C$10:$C$6209,$C5920,$T$10:$T$6209))</f>
        <v>2.0825</v>
      </c>
      <c r="V5920" s="34">
        <f t="shared" si="278"/>
        <v>6.439393939393967E-2</v>
      </c>
      <c r="W5920" s="24"/>
      <c r="X5920" s="2" t="str">
        <f>IFERROR(MIN(VLOOKUP($W5920,margin_ranges!$A$5:$D$10,4,FALSE),$Q5920*100)/100,"")</f>
        <v/>
      </c>
      <c r="Y5920" s="6">
        <f t="shared" ref="Y5920:Y5983" si="279">IF(A5920="placement",IF($X5920="",$T5920,$J5920*MIN($Q5920,$X5920)),"")</f>
        <v>2.0825</v>
      </c>
      <c r="Z5920" s="6">
        <f>IF($A5920="placement",Y5920,SUMIF($C$10:$C$6209,$C5920,$Y$10:$Y$6209))</f>
        <v>2.0825</v>
      </c>
      <c r="AA5920" s="29">
        <f t="shared" ref="AA5920:AA5983" si="280">($J5920-$Z5920)/($J5920*(1-$R5920))-1</f>
        <v>6.439393939393967E-2</v>
      </c>
    </row>
    <row r="5921" spans="1:27" x14ac:dyDescent="0.3">
      <c r="A5921" s="16" t="s">
        <v>33</v>
      </c>
      <c r="B5921" s="16" t="s">
        <v>9899</v>
      </c>
      <c r="C5921" s="16" t="s">
        <v>9900</v>
      </c>
      <c r="D5921" s="8" t="s">
        <v>34</v>
      </c>
      <c r="E5921" s="16"/>
      <c r="F5921" s="17">
        <v>0.33999999999999903</v>
      </c>
      <c r="G5921" s="17">
        <v>0</v>
      </c>
      <c r="H5921" s="36">
        <v>114.69240000000001</v>
      </c>
      <c r="I5921" s="36">
        <v>1.6964999999999999</v>
      </c>
      <c r="J5921" s="22">
        <v>31</v>
      </c>
      <c r="K5921" s="22">
        <v>9</v>
      </c>
      <c r="L5921" s="18">
        <v>1.4800000000000001E-2</v>
      </c>
      <c r="M5921" s="19">
        <v>0.60373036999999996</v>
      </c>
      <c r="N5921" s="20">
        <v>0.15</v>
      </c>
      <c r="O5921" s="22">
        <f>IFERROR(VLOOKUP($C5921,'site totals'!$J$2:$K$607,2,FALSE),1)</f>
        <v>14.3392</v>
      </c>
      <c r="P5921" s="21"/>
      <c r="Q5921" s="18">
        <v>0.7515447166</v>
      </c>
      <c r="R5921" s="17">
        <v>0.34</v>
      </c>
      <c r="S5921" s="18" t="str">
        <f>IF($A5921="site","",VLOOKUP($P5921,margin_ranges!$A$5:$D$10,4,FALSE)/100)</f>
        <v/>
      </c>
      <c r="T5921" s="22" t="str">
        <f>IF(A5921="placement",$J5921*MIN($Q5921,$S5921),"")</f>
        <v/>
      </c>
      <c r="U5921" s="22">
        <f>IF($A5921="placement",T5921,SUMIF($C$10:$C$6209,$C5921,$T$10:$T$6209))</f>
        <v>7.4375</v>
      </c>
      <c r="V5921" s="37">
        <f t="shared" si="278"/>
        <v>0.15163734115347038</v>
      </c>
      <c r="W5921" s="38"/>
      <c r="X5921" s="18" t="str">
        <f>IFERROR(MIN(VLOOKUP($W5921,margin_ranges!$A$5:$D$10,4,FALSE),$Q5921*100)/100,"")</f>
        <v/>
      </c>
      <c r="Y5921" s="6" t="str">
        <f t="shared" si="279"/>
        <v/>
      </c>
      <c r="Z5921" s="6">
        <f>IF($A5921="placement",Y5921,SUMIF($C$10:$C$6209,$C5921,$Y$10:$Y$6209))</f>
        <v>7.4375</v>
      </c>
      <c r="AA5921" s="17">
        <f t="shared" si="280"/>
        <v>0.15163734115347038</v>
      </c>
    </row>
    <row r="5922" spans="1:27" hidden="1" x14ac:dyDescent="0.3">
      <c r="A5922" s="8" t="s">
        <v>17</v>
      </c>
      <c r="B5922" s="8" t="s">
        <v>11482</v>
      </c>
      <c r="C5922" s="8" t="s">
        <v>11483</v>
      </c>
      <c r="D5922" s="8" t="s">
        <v>11488</v>
      </c>
      <c r="E5922" s="8" t="s">
        <v>11487</v>
      </c>
      <c r="F5922" s="29">
        <v>0.261884477764525</v>
      </c>
      <c r="G5922" s="29">
        <v>0</v>
      </c>
      <c r="H5922" s="30">
        <v>0.75749999999999995</v>
      </c>
      <c r="I5922" s="30">
        <v>0.1547</v>
      </c>
      <c r="J5922" s="14">
        <v>8</v>
      </c>
      <c r="K5922" s="14">
        <v>2</v>
      </c>
      <c r="L5922" s="12">
        <v>0.20419999999999999</v>
      </c>
      <c r="M5922" s="7">
        <v>1.62576177</v>
      </c>
      <c r="N5922" s="31">
        <v>1.2</v>
      </c>
      <c r="O5922" s="14">
        <f>IFERROR(VLOOKUP($C5922,'site totals'!$J$2:$K$607,2,FALSE),1)</f>
        <v>14.1434</v>
      </c>
      <c r="P5922" s="32" t="s">
        <v>22</v>
      </c>
      <c r="Q5922" s="12">
        <v>0.26188447780000002</v>
      </c>
      <c r="R5922" s="29">
        <v>0.33</v>
      </c>
      <c r="S5922" s="2">
        <f>IF($A5922="site","",VLOOKUP($P5922,margin_ranges!$A$5:$D$10,4,FALSE)/100)</f>
        <v>0.29749999999999999</v>
      </c>
      <c r="T5922" s="6">
        <f>IF(A5922="placement",$J5922*MIN($Q5922,$S5922),"")</f>
        <v>2.0950758224000001</v>
      </c>
      <c r="U5922" s="6">
        <f>IF($A5922="placement",T5922,SUMIF($C$10:$C$6209,$C5922,$T$10:$T$6209))</f>
        <v>2.0950758224000001</v>
      </c>
      <c r="V5922" s="34">
        <f t="shared" si="278"/>
        <v>0.10166495850746271</v>
      </c>
      <c r="W5922" s="24"/>
      <c r="X5922" s="2" t="str">
        <f>IFERROR(MIN(VLOOKUP($W5922,margin_ranges!$A$5:$D$10,4,FALSE),$Q5922*100)/100,"")</f>
        <v/>
      </c>
      <c r="Y5922" s="6">
        <f t="shared" si="279"/>
        <v>2.0950758224000001</v>
      </c>
      <c r="Z5922" s="6">
        <f>IF($A5922="placement",Y5922,SUMIF($C$10:$C$6209,$C5922,$Y$10:$Y$6209))</f>
        <v>2.0950758224000001</v>
      </c>
      <c r="AA5922" s="29">
        <f t="shared" si="280"/>
        <v>0.10166495850746271</v>
      </c>
    </row>
    <row r="5923" spans="1:27" hidden="1" x14ac:dyDescent="0.3">
      <c r="A5923" s="8" t="s">
        <v>17</v>
      </c>
      <c r="B5923" s="8" t="s">
        <v>11482</v>
      </c>
      <c r="C5923" s="8" t="s">
        <v>11483</v>
      </c>
      <c r="D5923" s="8" t="s">
        <v>11486</v>
      </c>
      <c r="E5923" s="8" t="s">
        <v>11487</v>
      </c>
      <c r="F5923" s="29">
        <v>0.26979472140762401</v>
      </c>
      <c r="G5923" s="29">
        <v>0</v>
      </c>
      <c r="H5923" s="30">
        <v>1.4325000000000001</v>
      </c>
      <c r="I5923" s="30">
        <v>0.29049999999999998</v>
      </c>
      <c r="J5923" s="14">
        <v>14</v>
      </c>
      <c r="K5923" s="14">
        <v>4</v>
      </c>
      <c r="L5923" s="12">
        <v>0.20280000000000001</v>
      </c>
      <c r="M5923" s="7">
        <v>1.6433734900000001</v>
      </c>
      <c r="N5923" s="31">
        <v>1.2</v>
      </c>
      <c r="O5923" s="14">
        <f>IFERROR(VLOOKUP($C5923,'site totals'!$J$2:$K$607,2,FALSE),1)</f>
        <v>14.1434</v>
      </c>
      <c r="P5923" s="32" t="s">
        <v>22</v>
      </c>
      <c r="Q5923" s="12">
        <v>0.26979472139999999</v>
      </c>
      <c r="R5923" s="29">
        <v>0.34</v>
      </c>
      <c r="S5923" s="2">
        <f>IF($A5923="site","",VLOOKUP($P5923,margin_ranges!$A$5:$D$10,4,FALSE)/100)</f>
        <v>0.29749999999999999</v>
      </c>
      <c r="T5923" s="6">
        <f>IF(A5923="placement",$J5923*MIN($Q5923,$S5923),"")</f>
        <v>3.7771260995999998</v>
      </c>
      <c r="U5923" s="6">
        <f>IF($A5923="placement",T5923,SUMIF($C$10:$C$6209,$C5923,$T$10:$T$6209))</f>
        <v>3.7771260995999998</v>
      </c>
      <c r="V5923" s="34">
        <f t="shared" si="278"/>
        <v>0.10637163424242435</v>
      </c>
      <c r="W5923" s="24"/>
      <c r="X5923" s="2" t="str">
        <f>IFERROR(MIN(VLOOKUP($W5923,margin_ranges!$A$5:$D$10,4,FALSE),$Q5923*100)/100,"")</f>
        <v/>
      </c>
      <c r="Y5923" s="6">
        <f t="shared" si="279"/>
        <v>3.7771260995999998</v>
      </c>
      <c r="Z5923" s="6">
        <f>IF($A5923="placement",Y5923,SUMIF($C$10:$C$6209,$C5923,$Y$10:$Y$6209))</f>
        <v>3.7771260995999998</v>
      </c>
      <c r="AA5923" s="29">
        <f t="shared" si="280"/>
        <v>0.10637163424242435</v>
      </c>
    </row>
    <row r="5924" spans="1:27" hidden="1" x14ac:dyDescent="0.3">
      <c r="A5924" s="8" t="s">
        <v>17</v>
      </c>
      <c r="B5924" s="8" t="s">
        <v>11482</v>
      </c>
      <c r="C5924" s="8" t="s">
        <v>11483</v>
      </c>
      <c r="D5924" s="8" t="s">
        <v>11484</v>
      </c>
      <c r="E5924" s="8" t="s">
        <v>11485</v>
      </c>
      <c r="F5924" s="29">
        <v>0.30316879951249198</v>
      </c>
      <c r="G5924" s="29">
        <v>0</v>
      </c>
      <c r="H5924" s="30">
        <v>0.76859999999999995</v>
      </c>
      <c r="I5924" s="30">
        <v>0.16339999999999999</v>
      </c>
      <c r="J5924" s="14">
        <v>8</v>
      </c>
      <c r="K5924" s="14">
        <v>3</v>
      </c>
      <c r="L5924" s="12">
        <v>0.21249999999999999</v>
      </c>
      <c r="M5924" s="7">
        <v>1.72208133</v>
      </c>
      <c r="N5924" s="31">
        <v>1.2</v>
      </c>
      <c r="O5924" s="14">
        <f>IFERROR(VLOOKUP($C5924,'site totals'!$J$2:$K$607,2,FALSE),1)</f>
        <v>14.1434</v>
      </c>
      <c r="P5924" s="32" t="s">
        <v>22</v>
      </c>
      <c r="Q5924" s="12">
        <v>0.30316879949999997</v>
      </c>
      <c r="R5924" s="29">
        <v>0.34</v>
      </c>
      <c r="S5924" s="2">
        <f>IF($A5924="site","",VLOOKUP($P5924,margin_ranges!$A$5:$D$10,4,FALSE)/100)</f>
        <v>0.29749999999999999</v>
      </c>
      <c r="T5924" s="6">
        <f>IF(A5924="placement",$J5924*MIN($Q5924,$S5924),"")</f>
        <v>2.38</v>
      </c>
      <c r="U5924" s="6">
        <f>IF($A5924="placement",T5924,SUMIF($C$10:$C$6209,$C5924,$T$10:$T$6209))</f>
        <v>2.38</v>
      </c>
      <c r="V5924" s="34">
        <f t="shared" si="278"/>
        <v>6.4393939393939448E-2</v>
      </c>
      <c r="W5924" s="24"/>
      <c r="X5924" s="2" t="str">
        <f>IFERROR(MIN(VLOOKUP($W5924,margin_ranges!$A$5:$D$10,4,FALSE),$Q5924*100)/100,"")</f>
        <v/>
      </c>
      <c r="Y5924" s="6">
        <f t="shared" si="279"/>
        <v>2.38</v>
      </c>
      <c r="Z5924" s="6">
        <f>IF($A5924="placement",Y5924,SUMIF($C$10:$C$6209,$C5924,$Y$10:$Y$6209))</f>
        <v>2.38</v>
      </c>
      <c r="AA5924" s="17">
        <f t="shared" si="280"/>
        <v>6.4393939393939448E-2</v>
      </c>
    </row>
    <row r="5925" spans="1:27" x14ac:dyDescent="0.3">
      <c r="A5925" s="16" t="s">
        <v>33</v>
      </c>
      <c r="B5925" s="16" t="s">
        <v>11482</v>
      </c>
      <c r="C5925" s="16" t="s">
        <v>11483</v>
      </c>
      <c r="D5925" s="8" t="s">
        <v>34</v>
      </c>
      <c r="E5925" s="16"/>
      <c r="F5925" s="17">
        <v>0.27711865605158498</v>
      </c>
      <c r="G5925" s="17">
        <v>0</v>
      </c>
      <c r="H5925" s="36">
        <v>2.9586000000000001</v>
      </c>
      <c r="I5925" s="36">
        <v>0.60860000000000003</v>
      </c>
      <c r="J5925" s="22">
        <v>30</v>
      </c>
      <c r="K5925" s="22">
        <v>9</v>
      </c>
      <c r="L5925" s="18">
        <v>0.20569999999999999</v>
      </c>
      <c r="M5925" s="19">
        <v>1.6600234700000001</v>
      </c>
      <c r="N5925" s="20">
        <v>1.2</v>
      </c>
      <c r="O5925" s="22">
        <f>IFERROR(VLOOKUP($C5925,'site totals'!$J$2:$K$607,2,FALSE),1)</f>
        <v>14.1434</v>
      </c>
      <c r="P5925" s="21"/>
      <c r="Q5925" s="18">
        <v>0.27711865610000003</v>
      </c>
      <c r="R5925" s="17">
        <v>0.33750000000000002</v>
      </c>
      <c r="S5925" s="18" t="str">
        <f>IF($A5925="site","",VLOOKUP($P5925,margin_ranges!$A$5:$D$10,4,FALSE)/100)</f>
        <v/>
      </c>
      <c r="T5925" s="22" t="str">
        <f>IF(A5925="placement",$J5925*MIN($Q5925,$S5925),"")</f>
        <v/>
      </c>
      <c r="U5925" s="22">
        <f>IF($A5925="placement",T5925,SUMIF($C$10:$C$6209,$C5925,$T$10:$T$6209))</f>
        <v>8.2522019220000011</v>
      </c>
      <c r="V5925" s="37">
        <f t="shared" si="278"/>
        <v>9.4228834113207594E-2</v>
      </c>
      <c r="W5925" s="38"/>
      <c r="X5925" s="18" t="str">
        <f>IFERROR(MIN(VLOOKUP($W5925,margin_ranges!$A$5:$D$10,4,FALSE),$Q5925*100)/100,"")</f>
        <v/>
      </c>
      <c r="Y5925" s="6" t="str">
        <f t="shared" si="279"/>
        <v/>
      </c>
      <c r="Z5925" s="6">
        <f>IF($A5925="placement",Y5925,SUMIF($C$10:$C$6209,$C5925,$Y$10:$Y$6209))</f>
        <v>8.2522019220000011</v>
      </c>
      <c r="AA5925" s="17">
        <f t="shared" si="280"/>
        <v>9.4228834113207594E-2</v>
      </c>
    </row>
    <row r="5926" spans="1:27" hidden="1" x14ac:dyDescent="0.3">
      <c r="A5926" s="8" t="s">
        <v>17</v>
      </c>
      <c r="B5926" s="8" t="s">
        <v>9223</v>
      </c>
      <c r="C5926" s="8" t="s">
        <v>9224</v>
      </c>
      <c r="D5926" s="8" t="s">
        <v>9225</v>
      </c>
      <c r="E5926" s="8" t="s">
        <v>9226</v>
      </c>
      <c r="F5926" s="29">
        <v>0.28482042297584698</v>
      </c>
      <c r="G5926" s="29">
        <v>0</v>
      </c>
      <c r="H5926" s="30">
        <v>0.96940000000000004</v>
      </c>
      <c r="I5926" s="30">
        <v>0.2268</v>
      </c>
      <c r="J5926" s="14">
        <v>9</v>
      </c>
      <c r="K5926" s="14">
        <v>2</v>
      </c>
      <c r="L5926" s="12">
        <v>0.2339</v>
      </c>
      <c r="M5926" s="7">
        <v>1.2584252</v>
      </c>
      <c r="N5926" s="31">
        <v>0.9</v>
      </c>
      <c r="O5926" s="14">
        <f>IFERROR(VLOOKUP($C5926,'site totals'!$J$2:$K$607,2,FALSE),1)</f>
        <v>13.978199999999999</v>
      </c>
      <c r="P5926" s="32" t="s">
        <v>22</v>
      </c>
      <c r="Q5926" s="12">
        <v>0.28482042299999999</v>
      </c>
      <c r="R5926" s="29">
        <v>0.33</v>
      </c>
      <c r="S5926" s="2">
        <f>IF($A5926="site","",VLOOKUP($P5926,margin_ranges!$A$5:$D$10,4,FALSE)/100)</f>
        <v>0.29749999999999999</v>
      </c>
      <c r="T5926" s="6">
        <f>IF(A5926="placement",$J5926*MIN($Q5926,$S5926),"")</f>
        <v>2.5633838070000001</v>
      </c>
      <c r="U5926" s="6">
        <f>IF($A5926="placement",T5926,SUMIF($C$10:$C$6209,$C5926,$T$10:$T$6209))</f>
        <v>2.5633838070000001</v>
      </c>
      <c r="V5926" s="34">
        <f t="shared" si="278"/>
        <v>6.7432204477612112E-2</v>
      </c>
      <c r="W5926" s="24"/>
      <c r="X5926" s="2" t="str">
        <f>IFERROR(MIN(VLOOKUP($W5926,margin_ranges!$A$5:$D$10,4,FALSE),$Q5926*100)/100,"")</f>
        <v/>
      </c>
      <c r="Y5926" s="6">
        <f t="shared" si="279"/>
        <v>2.5633838070000001</v>
      </c>
      <c r="Z5926" s="6">
        <f>IF($A5926="placement",Y5926,SUMIF($C$10:$C$6209,$C5926,$Y$10:$Y$6209))</f>
        <v>2.5633838070000001</v>
      </c>
      <c r="AA5926" s="29">
        <f t="shared" si="280"/>
        <v>6.7432204477612112E-2</v>
      </c>
    </row>
    <row r="5927" spans="1:27" hidden="1" x14ac:dyDescent="0.3">
      <c r="A5927" s="8" t="s">
        <v>17</v>
      </c>
      <c r="B5927" s="8" t="s">
        <v>9223</v>
      </c>
      <c r="C5927" s="8" t="s">
        <v>9224</v>
      </c>
      <c r="D5927" s="8" t="s">
        <v>9227</v>
      </c>
      <c r="E5927" s="8" t="s">
        <v>9228</v>
      </c>
      <c r="F5927" s="29">
        <v>0.28670451150283799</v>
      </c>
      <c r="G5927" s="29">
        <v>0</v>
      </c>
      <c r="H5927" s="30">
        <v>1.6212</v>
      </c>
      <c r="I5927" s="30">
        <v>0.28420000000000001</v>
      </c>
      <c r="J5927" s="14">
        <v>11</v>
      </c>
      <c r="K5927" s="14">
        <v>3</v>
      </c>
      <c r="L5927" s="12">
        <v>0.17530000000000001</v>
      </c>
      <c r="M5927" s="7">
        <v>1.26174918</v>
      </c>
      <c r="N5927" s="31">
        <v>0.9</v>
      </c>
      <c r="O5927" s="14">
        <f>IFERROR(VLOOKUP($C5927,'site totals'!$J$2:$K$607,2,FALSE),1)</f>
        <v>13.978199999999999</v>
      </c>
      <c r="P5927" s="32" t="s">
        <v>22</v>
      </c>
      <c r="Q5927" s="12">
        <v>0.28670451149999998</v>
      </c>
      <c r="R5927" s="29">
        <v>0.34</v>
      </c>
      <c r="S5927" s="2">
        <f>IF($A5927="site","",VLOOKUP($P5927,margin_ranges!$A$5:$D$10,4,FALSE)/100)</f>
        <v>0.29749999999999999</v>
      </c>
      <c r="T5927" s="6">
        <f>IF(A5927="placement",$J5927*MIN($Q5927,$S5927),"")</f>
        <v>3.1537496264999998</v>
      </c>
      <c r="U5927" s="6">
        <f>IF($A5927="placement",T5927,SUMIF($C$10:$C$6209,$C5927,$T$10:$T$6209))</f>
        <v>3.1537496264999998</v>
      </c>
      <c r="V5927" s="34">
        <f t="shared" ref="V5927:V5990" si="281">($J5927-$U5927)/($J5927*(1-$R5927))-1</f>
        <v>8.0750740151515288E-2</v>
      </c>
      <c r="W5927" s="24"/>
      <c r="X5927" s="2" t="str">
        <f>IFERROR(MIN(VLOOKUP($W5927,margin_ranges!$A$5:$D$10,4,FALSE),$Q5927*100)/100,"")</f>
        <v/>
      </c>
      <c r="Y5927" s="6">
        <f t="shared" si="279"/>
        <v>3.1537496264999998</v>
      </c>
      <c r="Z5927" s="6">
        <f>IF($A5927="placement",Y5927,SUMIF($C$10:$C$6209,$C5927,$Y$10:$Y$6209))</f>
        <v>3.1537496264999998</v>
      </c>
      <c r="AA5927" s="29">
        <f t="shared" si="280"/>
        <v>8.0750740151515288E-2</v>
      </c>
    </row>
    <row r="5928" spans="1:27" hidden="1" x14ac:dyDescent="0.3">
      <c r="A5928" s="8" t="s">
        <v>17</v>
      </c>
      <c r="B5928" s="8" t="s">
        <v>9223</v>
      </c>
      <c r="C5928" s="8" t="s">
        <v>9224</v>
      </c>
      <c r="D5928" s="8" t="s">
        <v>9229</v>
      </c>
      <c r="E5928" s="8" t="s">
        <v>9230</v>
      </c>
      <c r="F5928" s="29">
        <v>0.28666720406271401</v>
      </c>
      <c r="G5928" s="29">
        <v>0</v>
      </c>
      <c r="H5928" s="30">
        <v>1.2623</v>
      </c>
      <c r="I5928" s="30">
        <v>0.28089999999999998</v>
      </c>
      <c r="J5928" s="14">
        <v>11</v>
      </c>
      <c r="K5928" s="14">
        <v>3</v>
      </c>
      <c r="L5928" s="12">
        <v>0.22259999999999999</v>
      </c>
      <c r="M5928" s="7">
        <v>1.2616831900000001</v>
      </c>
      <c r="N5928" s="31">
        <v>0.9</v>
      </c>
      <c r="O5928" s="14">
        <f>IFERROR(VLOOKUP($C5928,'site totals'!$J$2:$K$607,2,FALSE),1)</f>
        <v>13.978199999999999</v>
      </c>
      <c r="P5928" s="32" t="s">
        <v>22</v>
      </c>
      <c r="Q5928" s="12">
        <v>0.28666720410000002</v>
      </c>
      <c r="R5928" s="29">
        <v>0.33</v>
      </c>
      <c r="S5928" s="2">
        <f>IF($A5928="site","",VLOOKUP($P5928,margin_ranges!$A$5:$D$10,4,FALSE)/100)</f>
        <v>0.29749999999999999</v>
      </c>
      <c r="T5928" s="6">
        <f>IF(A5928="placement",$J5928*MIN($Q5928,$S5928),"")</f>
        <v>3.1533392451000002</v>
      </c>
      <c r="U5928" s="6">
        <f>IF($A5928="placement",T5928,SUMIF($C$10:$C$6209,$C5928,$T$10:$T$6209))</f>
        <v>3.1533392451000002</v>
      </c>
      <c r="V5928" s="34">
        <f t="shared" si="281"/>
        <v>6.46758147761195E-2</v>
      </c>
      <c r="W5928" s="24"/>
      <c r="X5928" s="2" t="str">
        <f>IFERROR(MIN(VLOOKUP($W5928,margin_ranges!$A$5:$D$10,4,FALSE),$Q5928*100)/100,"")</f>
        <v/>
      </c>
      <c r="Y5928" s="6">
        <f t="shared" si="279"/>
        <v>3.1533392451000002</v>
      </c>
      <c r="Z5928" s="6">
        <f>IF($A5928="placement",Y5928,SUMIF($C$10:$C$6209,$C5928,$Y$10:$Y$6209))</f>
        <v>3.1533392451000002</v>
      </c>
      <c r="AA5928" s="17">
        <f t="shared" si="280"/>
        <v>6.46758147761195E-2</v>
      </c>
    </row>
    <row r="5929" spans="1:27" x14ac:dyDescent="0.3">
      <c r="A5929" s="16" t="s">
        <v>33</v>
      </c>
      <c r="B5929" s="16" t="s">
        <v>9223</v>
      </c>
      <c r="C5929" s="16" t="s">
        <v>9224</v>
      </c>
      <c r="D5929" s="8" t="s">
        <v>34</v>
      </c>
      <c r="E5929" s="16"/>
      <c r="F5929" s="17">
        <v>0.28615272352663401</v>
      </c>
      <c r="G5929" s="17">
        <v>0</v>
      </c>
      <c r="H5929" s="36">
        <v>3.8529</v>
      </c>
      <c r="I5929" s="36">
        <v>0.79190000000000005</v>
      </c>
      <c r="J5929" s="22">
        <v>30</v>
      </c>
      <c r="K5929" s="22">
        <v>8</v>
      </c>
      <c r="L5929" s="18">
        <v>0.20549999999999999</v>
      </c>
      <c r="M5929" s="19">
        <v>1.2607738799999999</v>
      </c>
      <c r="N5929" s="20">
        <v>0.9</v>
      </c>
      <c r="O5929" s="22">
        <f>IFERROR(VLOOKUP($C5929,'site totals'!$J$2:$K$607,2,FALSE),1)</f>
        <v>13.978199999999999</v>
      </c>
      <c r="P5929" s="21"/>
      <c r="Q5929" s="18">
        <v>0.28615272349999998</v>
      </c>
      <c r="R5929" s="17">
        <v>0.33360000000000001</v>
      </c>
      <c r="S5929" s="18" t="str">
        <f>IF($A5929="site","",VLOOKUP($P5929,margin_ranges!$A$5:$D$10,4,FALSE)/100)</f>
        <v/>
      </c>
      <c r="T5929" s="22" t="str">
        <f>IF(A5929="placement",$J5929*MIN($Q5929,$S5929),"")</f>
        <v/>
      </c>
      <c r="U5929" s="22">
        <f>IF($A5929="placement",T5929,SUMIF($C$10:$C$6209,$C5929,$T$10:$T$6209))</f>
        <v>8.8704726786000005</v>
      </c>
      <c r="V5929" s="37">
        <f t="shared" si="281"/>
        <v>5.6899125720287991E-2</v>
      </c>
      <c r="W5929" s="38"/>
      <c r="X5929" s="18" t="str">
        <f>IFERROR(MIN(VLOOKUP($W5929,margin_ranges!$A$5:$D$10,4,FALSE),$Q5929*100)/100,"")</f>
        <v/>
      </c>
      <c r="Y5929" s="6" t="str">
        <f t="shared" si="279"/>
        <v/>
      </c>
      <c r="Z5929" s="6">
        <f>IF($A5929="placement",Y5929,SUMIF($C$10:$C$6209,$C5929,$Y$10:$Y$6209))</f>
        <v>8.8704726786000005</v>
      </c>
      <c r="AA5929" s="17">
        <f t="shared" si="280"/>
        <v>5.6899125720287991E-2</v>
      </c>
    </row>
    <row r="5930" spans="1:27" hidden="1" x14ac:dyDescent="0.3">
      <c r="A5930" s="8" t="s">
        <v>17</v>
      </c>
      <c r="B5930" s="8" t="s">
        <v>3074</v>
      </c>
      <c r="C5930" s="8" t="s">
        <v>3075</v>
      </c>
      <c r="D5930" s="8" t="s">
        <v>3076</v>
      </c>
      <c r="E5930" s="8" t="s">
        <v>3077</v>
      </c>
      <c r="F5930" s="29">
        <v>0.25</v>
      </c>
      <c r="G5930" s="29">
        <v>0</v>
      </c>
      <c r="H5930" s="30">
        <v>1.7319</v>
      </c>
      <c r="I5930" s="30">
        <v>0.41220000000000001</v>
      </c>
      <c r="J5930" s="14">
        <v>17</v>
      </c>
      <c r="K5930" s="14">
        <v>4</v>
      </c>
      <c r="L5930" s="12">
        <v>0.23799999999999999</v>
      </c>
      <c r="M5930" s="7">
        <v>1.34914226</v>
      </c>
      <c r="N5930" s="31">
        <v>1</v>
      </c>
      <c r="O5930" s="14">
        <f>IFERROR(VLOOKUP($C5930,'site totals'!$J$2:$K$607,2,FALSE),1)</f>
        <v>12.9817</v>
      </c>
      <c r="P5930" s="32" t="s">
        <v>91</v>
      </c>
      <c r="Q5930" s="12">
        <v>0.2587883225</v>
      </c>
      <c r="R5930" s="29">
        <v>0.25</v>
      </c>
      <c r="S5930" s="2">
        <f>IF($A5930="site","",VLOOKUP($P5930,margin_ranges!$A$5:$D$10,4,FALSE)/100)</f>
        <v>0.29749999999999999</v>
      </c>
      <c r="T5930" s="6">
        <f>IF(A5930="placement",$J5930*MIN($Q5930,$S5930),"")</f>
        <v>4.3994014825000001</v>
      </c>
      <c r="U5930" s="6">
        <f>IF($A5930="placement",T5930,SUMIF($C$10:$C$6209,$C5930,$T$10:$T$6209))</f>
        <v>4.3994014825000001</v>
      </c>
      <c r="V5930" s="34">
        <f t="shared" si="281"/>
        <v>-1.1717763333333298E-2</v>
      </c>
      <c r="W5930" s="24"/>
      <c r="X5930" s="2" t="str">
        <f>IFERROR(MIN(VLOOKUP($W5930,margin_ranges!$A$5:$D$10,4,FALSE),$Q5930*100)/100,"")</f>
        <v/>
      </c>
      <c r="Y5930" s="6">
        <f t="shared" si="279"/>
        <v>4.3994014825000001</v>
      </c>
      <c r="Z5930" s="6">
        <f>IF($A5930="placement",Y5930,SUMIF($C$10:$C$6209,$C5930,$Y$10:$Y$6209))</f>
        <v>4.3994014825000001</v>
      </c>
      <c r="AA5930" s="29">
        <f t="shared" si="280"/>
        <v>-1.1717763333333298E-2</v>
      </c>
    </row>
    <row r="5931" spans="1:27" x14ac:dyDescent="0.3">
      <c r="A5931" s="16" t="s">
        <v>33</v>
      </c>
      <c r="B5931" s="16" t="s">
        <v>3074</v>
      </c>
      <c r="C5931" s="16" t="s">
        <v>3075</v>
      </c>
      <c r="D5931" s="8" t="s">
        <v>34</v>
      </c>
      <c r="E5931" s="16"/>
      <c r="F5931" s="17">
        <v>0.248572730998251</v>
      </c>
      <c r="G5931" s="17">
        <v>0</v>
      </c>
      <c r="H5931" s="36">
        <v>3.9354</v>
      </c>
      <c r="I5931" s="36">
        <v>0.70140000000000002</v>
      </c>
      <c r="J5931" s="22">
        <v>28</v>
      </c>
      <c r="K5931" s="22">
        <v>7</v>
      </c>
      <c r="L5931" s="18">
        <v>0.1782</v>
      </c>
      <c r="M5931" s="19">
        <v>1.32210001</v>
      </c>
      <c r="N5931" s="20">
        <v>0.99346199999999996</v>
      </c>
      <c r="O5931" s="22">
        <f>IFERROR(VLOOKUP($C5931,'site totals'!$J$2:$K$607,2,FALSE),1)</f>
        <v>12.9817</v>
      </c>
      <c r="P5931" s="21"/>
      <c r="Q5931" s="18">
        <v>0.24857273099999999</v>
      </c>
      <c r="R5931" s="17">
        <v>0.27950000000000003</v>
      </c>
      <c r="S5931" s="18" t="str">
        <f>IF($A5931="site","",VLOOKUP($P5931,margin_ranges!$A$5:$D$10,4,FALSE)/100)</f>
        <v/>
      </c>
      <c r="T5931" s="22" t="str">
        <f>IF(A5931="placement",$J5931*MIN($Q5931,$S5931),"")</f>
        <v/>
      </c>
      <c r="U5931" s="22">
        <f>IF($A5931="placement",T5931,SUMIF($C$10:$C$6209,$C5931,$T$10:$T$6209))</f>
        <v>4.3994014825000001</v>
      </c>
      <c r="V5931" s="37">
        <f t="shared" si="281"/>
        <v>0.16985221163378617</v>
      </c>
      <c r="W5931" s="38"/>
      <c r="X5931" s="18" t="str">
        <f>IFERROR(MIN(VLOOKUP($W5931,margin_ranges!$A$5:$D$10,4,FALSE),$Q5931*100)/100,"")</f>
        <v/>
      </c>
      <c r="Y5931" s="6" t="str">
        <f t="shared" si="279"/>
        <v/>
      </c>
      <c r="Z5931" s="6">
        <f>IF($A5931="placement",Y5931,SUMIF($C$10:$C$6209,$C5931,$Y$10:$Y$6209))</f>
        <v>4.3994014825000001</v>
      </c>
      <c r="AA5931" s="17">
        <f t="shared" si="280"/>
        <v>0.16985221163378617</v>
      </c>
    </row>
    <row r="5932" spans="1:27" hidden="1" x14ac:dyDescent="0.3">
      <c r="A5932" s="8" t="s">
        <v>17</v>
      </c>
      <c r="B5932" s="8" t="s">
        <v>8895</v>
      </c>
      <c r="C5932" s="8" t="s">
        <v>8896</v>
      </c>
      <c r="D5932" s="8" t="s">
        <v>8897</v>
      </c>
      <c r="E5932" s="8" t="s">
        <v>8898</v>
      </c>
      <c r="F5932" s="29">
        <v>0.25</v>
      </c>
      <c r="G5932" s="29">
        <v>0</v>
      </c>
      <c r="H5932" s="30">
        <v>1.6184000000000001</v>
      </c>
      <c r="I5932" s="30">
        <v>0.66500000000000004</v>
      </c>
      <c r="J5932" s="14">
        <v>27</v>
      </c>
      <c r="K5932" s="14">
        <v>7</v>
      </c>
      <c r="L5932" s="12">
        <v>0.41089999999999999</v>
      </c>
      <c r="M5932" s="7">
        <v>1.37596133</v>
      </c>
      <c r="N5932" s="31">
        <v>1</v>
      </c>
      <c r="O5932" s="14">
        <f>IFERROR(VLOOKUP($C5932,'site totals'!$J$2:$K$607,2,FALSE),1)</f>
        <v>12.8102</v>
      </c>
      <c r="P5932" s="32" t="s">
        <v>91</v>
      </c>
      <c r="Q5932" s="12">
        <v>0.27323539050000001</v>
      </c>
      <c r="R5932" s="29">
        <v>0.25</v>
      </c>
      <c r="S5932" s="2">
        <f>IF($A5932="site","",VLOOKUP($P5932,margin_ranges!$A$5:$D$10,4,FALSE)/100)</f>
        <v>0.29749999999999999</v>
      </c>
      <c r="T5932" s="6">
        <f>IF(A5932="placement",$J5932*MIN($Q5932,$S5932),"")</f>
        <v>7.3773555435000002</v>
      </c>
      <c r="U5932" s="6">
        <f>IF($A5932="placement",T5932,SUMIF($C$10:$C$6209,$C5932,$T$10:$T$6209))</f>
        <v>7.3773555435000002</v>
      </c>
      <c r="V5932" s="34">
        <f t="shared" si="281"/>
        <v>-3.0980520666666789E-2</v>
      </c>
      <c r="W5932" s="24"/>
      <c r="X5932" s="2" t="str">
        <f>IFERROR(MIN(VLOOKUP($W5932,margin_ranges!$A$5:$D$10,4,FALSE),$Q5932*100)/100,"")</f>
        <v/>
      </c>
      <c r="Y5932" s="6">
        <f t="shared" si="279"/>
        <v>7.3773555435000002</v>
      </c>
      <c r="Z5932" s="6">
        <f>IF($A5932="placement",Y5932,SUMIF($C$10:$C$6209,$C5932,$Y$10:$Y$6209))</f>
        <v>7.3773555435000002</v>
      </c>
      <c r="AA5932" s="29">
        <f t="shared" si="280"/>
        <v>-3.0980520666666789E-2</v>
      </c>
    </row>
    <row r="5933" spans="1:27" x14ac:dyDescent="0.3">
      <c r="A5933" s="16" t="s">
        <v>33</v>
      </c>
      <c r="B5933" s="16" t="s">
        <v>8895</v>
      </c>
      <c r="C5933" s="16" t="s">
        <v>8896</v>
      </c>
      <c r="D5933" s="8" t="s">
        <v>34</v>
      </c>
      <c r="E5933" s="16"/>
      <c r="F5933" s="17">
        <v>0.25</v>
      </c>
      <c r="G5933" s="17">
        <v>0</v>
      </c>
      <c r="H5933" s="36">
        <v>1.6184000000000001</v>
      </c>
      <c r="I5933" s="36">
        <v>0.66500000000000004</v>
      </c>
      <c r="J5933" s="22">
        <v>27</v>
      </c>
      <c r="K5933" s="22">
        <v>7</v>
      </c>
      <c r="L5933" s="18">
        <v>0.41089999999999999</v>
      </c>
      <c r="M5933" s="19">
        <v>1.37596133</v>
      </c>
      <c r="N5933" s="20">
        <v>1</v>
      </c>
      <c r="O5933" s="22">
        <f>IFERROR(VLOOKUP($C5933,'site totals'!$J$2:$K$607,2,FALSE),1)</f>
        <v>12.8102</v>
      </c>
      <c r="P5933" s="21"/>
      <c r="Q5933" s="18">
        <v>0.27323539050000001</v>
      </c>
      <c r="R5933" s="17">
        <v>0.25</v>
      </c>
      <c r="S5933" s="18" t="str">
        <f>IF($A5933="site","",VLOOKUP($P5933,margin_ranges!$A$5:$D$10,4,FALSE)/100)</f>
        <v/>
      </c>
      <c r="T5933" s="22" t="str">
        <f>IF(A5933="placement",$J5933*MIN($Q5933,$S5933),"")</f>
        <v/>
      </c>
      <c r="U5933" s="22">
        <f>IF($A5933="placement",T5933,SUMIF($C$10:$C$6209,$C5933,$T$10:$T$6209))</f>
        <v>7.3773555435000002</v>
      </c>
      <c r="V5933" s="37">
        <f t="shared" si="281"/>
        <v>-3.0980520666666789E-2</v>
      </c>
      <c r="W5933" s="38"/>
      <c r="X5933" s="18" t="str">
        <f>IFERROR(MIN(VLOOKUP($W5933,margin_ranges!$A$5:$D$10,4,FALSE),$Q5933*100)/100,"")</f>
        <v/>
      </c>
      <c r="Y5933" s="6" t="str">
        <f t="shared" si="279"/>
        <v/>
      </c>
      <c r="Z5933" s="6">
        <f>IF($A5933="placement",Y5933,SUMIF($C$10:$C$6209,$C5933,$Y$10:$Y$6209))</f>
        <v>7.3773555435000002</v>
      </c>
      <c r="AA5933" s="17">
        <f t="shared" si="280"/>
        <v>-3.0980520666666789E-2</v>
      </c>
    </row>
    <row r="5934" spans="1:27" hidden="1" x14ac:dyDescent="0.3">
      <c r="A5934" s="8" t="s">
        <v>17</v>
      </c>
      <c r="B5934" s="8" t="s">
        <v>10069</v>
      </c>
      <c r="C5934" s="8" t="s">
        <v>10070</v>
      </c>
      <c r="D5934" s="8" t="s">
        <v>10073</v>
      </c>
      <c r="E5934" s="8" t="s">
        <v>10074</v>
      </c>
      <c r="F5934" s="29">
        <v>0.25</v>
      </c>
      <c r="G5934" s="29">
        <v>0</v>
      </c>
      <c r="H5934" s="30">
        <v>2.2155999999999998</v>
      </c>
      <c r="I5934" s="30">
        <v>1.3441000000000001</v>
      </c>
      <c r="J5934" s="14">
        <v>18</v>
      </c>
      <c r="K5934" s="14">
        <v>4</v>
      </c>
      <c r="L5934" s="12">
        <v>0.60660000000000003</v>
      </c>
      <c r="M5934" s="7">
        <v>0.43781687000000002</v>
      </c>
      <c r="N5934" s="31">
        <v>0.1</v>
      </c>
      <c r="O5934" s="14">
        <f>IFERROR(VLOOKUP($C5934,'site totals'!$J$2:$K$607,2,FALSE),1)</f>
        <v>12.764200000000001</v>
      </c>
      <c r="P5934" s="32" t="s">
        <v>91</v>
      </c>
      <c r="Q5934" s="12">
        <v>0.77159399880000001</v>
      </c>
      <c r="R5934" s="29">
        <v>0.25</v>
      </c>
      <c r="S5934" s="2">
        <f>IF($A5934="site","",VLOOKUP($P5934,margin_ranges!$A$5:$D$10,4,FALSE)/100)</f>
        <v>0.29749999999999999</v>
      </c>
      <c r="T5934" s="6">
        <f>IF(A5934="placement",$J5934*MIN($Q5934,$S5934),"")</f>
        <v>5.3549999999999995</v>
      </c>
      <c r="U5934" s="6">
        <f>IF($A5934="placement",T5934,SUMIF($C$10:$C$6209,$C5934,$T$10:$T$6209))</f>
        <v>5.3549999999999995</v>
      </c>
      <c r="V5934" s="34">
        <f t="shared" si="281"/>
        <v>-6.3333333333333353E-2</v>
      </c>
      <c r="W5934" s="24"/>
      <c r="X5934" s="2" t="str">
        <f>IFERROR(MIN(VLOOKUP($W5934,margin_ranges!$A$5:$D$10,4,FALSE),$Q5934*100)/100,"")</f>
        <v/>
      </c>
      <c r="Y5934" s="6">
        <f t="shared" si="279"/>
        <v>5.3549999999999995</v>
      </c>
      <c r="Z5934" s="6">
        <f>IF($A5934="placement",Y5934,SUMIF($C$10:$C$6209,$C5934,$Y$10:$Y$6209))</f>
        <v>5.3549999999999995</v>
      </c>
      <c r="AA5934" s="29">
        <f t="shared" si="280"/>
        <v>-6.3333333333333353E-2</v>
      </c>
    </row>
    <row r="5935" spans="1:27" hidden="1" x14ac:dyDescent="0.3">
      <c r="A5935" s="8" t="s">
        <v>17</v>
      </c>
      <c r="B5935" s="8" t="s">
        <v>10069</v>
      </c>
      <c r="C5935" s="8" t="s">
        <v>10070</v>
      </c>
      <c r="D5935" s="8" t="s">
        <v>10071</v>
      </c>
      <c r="E5935" s="8" t="s">
        <v>10072</v>
      </c>
      <c r="F5935" s="29">
        <v>0.25</v>
      </c>
      <c r="G5935" s="29">
        <v>0</v>
      </c>
      <c r="H5935" s="30">
        <v>1.2657</v>
      </c>
      <c r="I5935" s="30">
        <v>0.75109999999999999</v>
      </c>
      <c r="J5935" s="14">
        <v>10</v>
      </c>
      <c r="K5935" s="14">
        <v>2</v>
      </c>
      <c r="L5935" s="12">
        <v>0.59350000000000003</v>
      </c>
      <c r="M5935" s="7">
        <v>0.43037277000000002</v>
      </c>
      <c r="N5935" s="31">
        <v>0.1</v>
      </c>
      <c r="O5935" s="14">
        <f>IFERROR(VLOOKUP($C5935,'site totals'!$J$2:$K$607,2,FALSE),1)</f>
        <v>12.764200000000001</v>
      </c>
      <c r="P5935" s="32" t="s">
        <v>91</v>
      </c>
      <c r="Q5935" s="12">
        <v>0.76764328959999995</v>
      </c>
      <c r="R5935" s="29">
        <v>0.25</v>
      </c>
      <c r="S5935" s="2">
        <f>IF($A5935="site","",VLOOKUP($P5935,margin_ranges!$A$5:$D$10,4,FALSE)/100)</f>
        <v>0.29749999999999999</v>
      </c>
      <c r="T5935" s="6">
        <f>IF(A5935="placement",$J5935*MIN($Q5935,$S5935),"")</f>
        <v>2.9749999999999996</v>
      </c>
      <c r="U5935" s="6">
        <f>IF($A5935="placement",T5935,SUMIF($C$10:$C$6209,$C5935,$T$10:$T$6209))</f>
        <v>2.9749999999999996</v>
      </c>
      <c r="V5935" s="34">
        <f t="shared" si="281"/>
        <v>-6.3333333333333242E-2</v>
      </c>
      <c r="W5935" s="24"/>
      <c r="X5935" s="2" t="str">
        <f>IFERROR(MIN(VLOOKUP($W5935,margin_ranges!$A$5:$D$10,4,FALSE),$Q5935*100)/100,"")</f>
        <v/>
      </c>
      <c r="Y5935" s="6">
        <f t="shared" si="279"/>
        <v>2.9749999999999996</v>
      </c>
      <c r="Z5935" s="6">
        <f>IF($A5935="placement",Y5935,SUMIF($C$10:$C$6209,$C5935,$Y$10:$Y$6209))</f>
        <v>2.9749999999999996</v>
      </c>
      <c r="AA5935" s="29">
        <f t="shared" si="280"/>
        <v>-6.3333333333333242E-2</v>
      </c>
    </row>
    <row r="5936" spans="1:27" x14ac:dyDescent="0.3">
      <c r="A5936" s="16" t="s">
        <v>33</v>
      </c>
      <c r="B5936" s="16" t="s">
        <v>10069</v>
      </c>
      <c r="C5936" s="16" t="s">
        <v>10070</v>
      </c>
      <c r="D5936" s="8" t="s">
        <v>34</v>
      </c>
      <c r="E5936" s="16"/>
      <c r="F5936" s="17">
        <v>0.249999999999999</v>
      </c>
      <c r="G5936" s="17">
        <v>0</v>
      </c>
      <c r="H5936" s="36">
        <v>3.4813000000000001</v>
      </c>
      <c r="I5936" s="36">
        <v>2.0952000000000002</v>
      </c>
      <c r="J5936" s="22">
        <v>27</v>
      </c>
      <c r="K5936" s="22">
        <v>7</v>
      </c>
      <c r="L5936" s="18">
        <v>0.60189999999999999</v>
      </c>
      <c r="M5936" s="19">
        <v>0.43514813000000002</v>
      </c>
      <c r="N5936" s="20">
        <v>0.1</v>
      </c>
      <c r="O5936" s="22">
        <f>IFERROR(VLOOKUP($C5936,'site totals'!$J$2:$K$607,2,FALSE),1)</f>
        <v>12.764200000000001</v>
      </c>
      <c r="P5936" s="21"/>
      <c r="Q5936" s="18">
        <v>0.77019319659999996</v>
      </c>
      <c r="R5936" s="17">
        <v>0.25</v>
      </c>
      <c r="S5936" s="18" t="str">
        <f>IF($A5936="site","",VLOOKUP($P5936,margin_ranges!$A$5:$D$10,4,FALSE)/100)</f>
        <v/>
      </c>
      <c r="T5936" s="22" t="str">
        <f>IF(A5936="placement",$J5936*MIN($Q5936,$S5936),"")</f>
        <v/>
      </c>
      <c r="U5936" s="22">
        <f>IF($A5936="placement",T5936,SUMIF($C$10:$C$6209,$C5936,$T$10:$T$6209))</f>
        <v>8.3299999999999983</v>
      </c>
      <c r="V5936" s="37">
        <f t="shared" si="281"/>
        <v>-7.8024691358024589E-2</v>
      </c>
      <c r="W5936" s="38"/>
      <c r="X5936" s="18" t="str">
        <f>IFERROR(MIN(VLOOKUP($W5936,margin_ranges!$A$5:$D$10,4,FALSE),$Q5936*100)/100,"")</f>
        <v/>
      </c>
      <c r="Y5936" s="6" t="str">
        <f t="shared" si="279"/>
        <v/>
      </c>
      <c r="Z5936" s="6">
        <f>IF($A5936="placement",Y5936,SUMIF($C$10:$C$6209,$C5936,$Y$10:$Y$6209))</f>
        <v>8.3299999999999983</v>
      </c>
      <c r="AA5936" s="17">
        <f t="shared" si="280"/>
        <v>-7.8024691358024589E-2</v>
      </c>
    </row>
    <row r="5937" spans="1:27" hidden="1" x14ac:dyDescent="0.3">
      <c r="A5937" s="8" t="s">
        <v>17</v>
      </c>
      <c r="B5937" s="8" t="s">
        <v>7892</v>
      </c>
      <c r="C5937" s="8" t="s">
        <v>7893</v>
      </c>
      <c r="D5937" s="8" t="s">
        <v>12191</v>
      </c>
      <c r="E5937" s="8" t="s">
        <v>12192</v>
      </c>
      <c r="F5937" s="29">
        <v>0.25</v>
      </c>
      <c r="G5937" s="29">
        <v>0</v>
      </c>
      <c r="H5937" s="30">
        <v>3.5484</v>
      </c>
      <c r="I5937" s="30">
        <v>0.1396</v>
      </c>
      <c r="J5937" s="14">
        <v>8</v>
      </c>
      <c r="K5937" s="14">
        <v>2</v>
      </c>
      <c r="L5937" s="12">
        <v>3.9399999999999998E-2</v>
      </c>
      <c r="M5937" s="7">
        <v>1.9687979499999999</v>
      </c>
      <c r="N5937" s="31">
        <v>0.75</v>
      </c>
      <c r="O5937" s="14">
        <f>IFERROR(VLOOKUP($C5937,'site totals'!$J$2:$K$607,2,FALSE),1)</f>
        <v>12.5723</v>
      </c>
      <c r="P5937" s="32" t="s">
        <v>22</v>
      </c>
      <c r="Q5937" s="12">
        <v>0.61905689789999996</v>
      </c>
      <c r="R5937" s="29">
        <v>0.25</v>
      </c>
      <c r="S5937" s="2">
        <f>IF($A5937="site","",VLOOKUP($P5937,margin_ranges!$A$5:$D$10,4,FALSE)/100)</f>
        <v>0.29749999999999999</v>
      </c>
      <c r="T5937" s="6">
        <f>IF(A5937="placement",$J5937*MIN($Q5937,$S5937),"")</f>
        <v>2.38</v>
      </c>
      <c r="U5937" s="6">
        <f>IF($A5937="placement",T5937,SUMIF($C$10:$C$6209,$C5937,$T$10:$T$6209))</f>
        <v>2.38</v>
      </c>
      <c r="V5937" s="34">
        <f t="shared" si="281"/>
        <v>-6.3333333333333353E-2</v>
      </c>
      <c r="W5937" s="24"/>
      <c r="X5937" s="2" t="str">
        <f>IFERROR(MIN(VLOOKUP($W5937,margin_ranges!$A$5:$D$10,4,FALSE),$Q5937*100)/100,"")</f>
        <v/>
      </c>
      <c r="Y5937" s="6">
        <f t="shared" si="279"/>
        <v>2.38</v>
      </c>
      <c r="Z5937" s="6">
        <f>IF($A5937="placement",Y5937,SUMIF($C$10:$C$6209,$C5937,$Y$10:$Y$6209))</f>
        <v>2.38</v>
      </c>
      <c r="AA5937" s="29">
        <f t="shared" si="280"/>
        <v>-6.3333333333333353E-2</v>
      </c>
    </row>
    <row r="5938" spans="1:27" x14ac:dyDescent="0.3">
      <c r="A5938" s="16" t="s">
        <v>33</v>
      </c>
      <c r="B5938" s="16" t="s">
        <v>7892</v>
      </c>
      <c r="C5938" s="16" t="s">
        <v>7893</v>
      </c>
      <c r="D5938" s="8" t="s">
        <v>34</v>
      </c>
      <c r="E5938" s="16"/>
      <c r="F5938" s="17">
        <v>0.25</v>
      </c>
      <c r="G5938" s="17">
        <v>0</v>
      </c>
      <c r="H5938" s="36">
        <v>8.1501000000000001</v>
      </c>
      <c r="I5938" s="36">
        <v>0.59860000000000002</v>
      </c>
      <c r="J5938" s="22">
        <v>27</v>
      </c>
      <c r="K5938" s="22">
        <v>6</v>
      </c>
      <c r="L5938" s="18">
        <v>7.3499999999999996E-2</v>
      </c>
      <c r="M5938" s="19">
        <v>1.5000954500000001</v>
      </c>
      <c r="N5938" s="20">
        <v>0.75</v>
      </c>
      <c r="O5938" s="22">
        <f>IFERROR(VLOOKUP($C5938,'site totals'!$J$2:$K$607,2,FALSE),1)</f>
        <v>12.5723</v>
      </c>
      <c r="P5938" s="21"/>
      <c r="Q5938" s="18">
        <v>0.50003181600000002</v>
      </c>
      <c r="R5938" s="17">
        <v>0.25</v>
      </c>
      <c r="S5938" s="18" t="str">
        <f>IF($A5938="site","",VLOOKUP($P5938,margin_ranges!$A$5:$D$10,4,FALSE)/100)</f>
        <v/>
      </c>
      <c r="T5938" s="22" t="str">
        <f>IF(A5938="placement",$J5938*MIN($Q5938,$S5938),"")</f>
        <v/>
      </c>
      <c r="U5938" s="22">
        <f>IF($A5938="placement",T5938,SUMIF($C$10:$C$6209,$C5938,$T$10:$T$6209))</f>
        <v>2.38</v>
      </c>
      <c r="V5938" s="37">
        <f t="shared" si="281"/>
        <v>0.21580246913580248</v>
      </c>
      <c r="W5938" s="38"/>
      <c r="X5938" s="18" t="str">
        <f>IFERROR(MIN(VLOOKUP($W5938,margin_ranges!$A$5:$D$10,4,FALSE),$Q5938*100)/100,"")</f>
        <v/>
      </c>
      <c r="Y5938" s="6" t="str">
        <f t="shared" si="279"/>
        <v/>
      </c>
      <c r="Z5938" s="6">
        <f>IF($A5938="placement",Y5938,SUMIF($C$10:$C$6209,$C5938,$Y$10:$Y$6209))</f>
        <v>2.38</v>
      </c>
      <c r="AA5938" s="17">
        <f t="shared" si="280"/>
        <v>0.21580246913580248</v>
      </c>
    </row>
    <row r="5939" spans="1:27" hidden="1" x14ac:dyDescent="0.3">
      <c r="A5939" s="8" t="s">
        <v>17</v>
      </c>
      <c r="B5939" s="8" t="s">
        <v>11084</v>
      </c>
      <c r="C5939" s="8" t="s">
        <v>11085</v>
      </c>
      <c r="D5939" s="8" t="s">
        <v>11090</v>
      </c>
      <c r="E5939" s="8" t="s">
        <v>11091</v>
      </c>
      <c r="F5939" s="29">
        <v>0.12</v>
      </c>
      <c r="G5939" s="29">
        <v>1</v>
      </c>
      <c r="H5939" s="30">
        <v>79.354900000000001</v>
      </c>
      <c r="I5939" s="30">
        <v>0.38579999999999998</v>
      </c>
      <c r="J5939" s="14">
        <v>10</v>
      </c>
      <c r="K5939" s="14">
        <v>2</v>
      </c>
      <c r="L5939" s="12">
        <v>4.8999999999999998E-3</v>
      </c>
      <c r="M5939" s="7">
        <v>0.82427328</v>
      </c>
      <c r="N5939" s="31">
        <v>0.2</v>
      </c>
      <c r="O5939" s="14">
        <f>IFERROR(VLOOKUP($C5939,'site totals'!$J$2:$K$607,2,FALSE),1)</f>
        <v>12.478300000000001</v>
      </c>
      <c r="P5939" s="32" t="s">
        <v>22</v>
      </c>
      <c r="Q5939" s="12">
        <v>0.75736202519999996</v>
      </c>
      <c r="R5939" s="29">
        <v>0.12</v>
      </c>
      <c r="S5939" s="2">
        <f>IF($A5939="site","",VLOOKUP($P5939,margin_ranges!$A$5:$D$10,4,FALSE)/100)</f>
        <v>0.29749999999999999</v>
      </c>
      <c r="T5939" s="6">
        <f>IF(A5939="placement",$J5939*MIN($Q5939,$S5939),"")</f>
        <v>2.9749999999999996</v>
      </c>
      <c r="U5939" s="6">
        <f>IF($A5939="placement",T5939,SUMIF($C$10:$C$6209,$C5939,$T$10:$T$6209))</f>
        <v>2.9749999999999996</v>
      </c>
      <c r="V5939" s="34">
        <f t="shared" si="281"/>
        <v>-0.20170454545454553</v>
      </c>
      <c r="W5939" s="24"/>
      <c r="X5939" s="2" t="str">
        <f>IFERROR(MIN(VLOOKUP($W5939,margin_ranges!$A$5:$D$10,4,FALSE),$Q5939*100)/100,"")</f>
        <v/>
      </c>
      <c r="Y5939" s="6">
        <f t="shared" si="279"/>
        <v>2.9749999999999996</v>
      </c>
      <c r="Z5939" s="6">
        <f>IF($A5939="placement",Y5939,SUMIF($C$10:$C$6209,$C5939,$Y$10:$Y$6209))</f>
        <v>2.9749999999999996</v>
      </c>
      <c r="AA5939" s="29">
        <f t="shared" si="280"/>
        <v>-0.20170454545454553</v>
      </c>
    </row>
    <row r="5940" spans="1:27" hidden="1" x14ac:dyDescent="0.3">
      <c r="A5940" s="8" t="s">
        <v>17</v>
      </c>
      <c r="B5940" s="8" t="s">
        <v>11084</v>
      </c>
      <c r="C5940" s="8" t="s">
        <v>11085</v>
      </c>
      <c r="D5940" s="8" t="s">
        <v>11088</v>
      </c>
      <c r="E5940" s="8" t="s">
        <v>11089</v>
      </c>
      <c r="F5940" s="29">
        <v>0.28999999999999998</v>
      </c>
      <c r="G5940" s="29">
        <v>0</v>
      </c>
      <c r="H5940" s="30">
        <v>20.8369</v>
      </c>
      <c r="I5940" s="30">
        <v>0.51729999999999998</v>
      </c>
      <c r="J5940" s="14">
        <v>8</v>
      </c>
      <c r="K5940" s="14">
        <v>2</v>
      </c>
      <c r="L5940" s="12">
        <v>2.4799999999999999E-2</v>
      </c>
      <c r="M5940" s="7">
        <v>0.52013255999999997</v>
      </c>
      <c r="N5940" s="31">
        <v>0.2</v>
      </c>
      <c r="O5940" s="14">
        <f>IFERROR(VLOOKUP($C5940,'site totals'!$J$2:$K$607,2,FALSE),1)</f>
        <v>12.478300000000001</v>
      </c>
      <c r="P5940" s="32" t="s">
        <v>22</v>
      </c>
      <c r="Q5940" s="12">
        <v>0.61548263780000001</v>
      </c>
      <c r="R5940" s="29">
        <v>0.28999999999999998</v>
      </c>
      <c r="S5940" s="2">
        <f>IF($A5940="site","",VLOOKUP($P5940,margin_ranges!$A$5:$D$10,4,FALSE)/100)</f>
        <v>0.29749999999999999</v>
      </c>
      <c r="T5940" s="6">
        <f>IF(A5940="placement",$J5940*MIN($Q5940,$S5940),"")</f>
        <v>2.38</v>
      </c>
      <c r="U5940" s="6">
        <f>IF($A5940="placement",T5940,SUMIF($C$10:$C$6209,$C5940,$T$10:$T$6209))</f>
        <v>2.38</v>
      </c>
      <c r="V5940" s="34">
        <f t="shared" si="281"/>
        <v>-1.0563380281690127E-2</v>
      </c>
      <c r="W5940" s="24"/>
      <c r="X5940" s="2" t="str">
        <f>IFERROR(MIN(VLOOKUP($W5940,margin_ranges!$A$5:$D$10,4,FALSE),$Q5940*100)/100,"")</f>
        <v/>
      </c>
      <c r="Y5940" s="6">
        <f t="shared" si="279"/>
        <v>2.38</v>
      </c>
      <c r="Z5940" s="6">
        <f>IF($A5940="placement",Y5940,SUMIF($C$10:$C$6209,$C5940,$Y$10:$Y$6209))</f>
        <v>2.38</v>
      </c>
      <c r="AA5940" s="29">
        <f t="shared" si="280"/>
        <v>-1.0563380281690127E-2</v>
      </c>
    </row>
    <row r="5941" spans="1:27" hidden="1" x14ac:dyDescent="0.3">
      <c r="A5941" s="8" t="s">
        <v>17</v>
      </c>
      <c r="B5941" s="8" t="s">
        <v>11084</v>
      </c>
      <c r="C5941" s="8" t="s">
        <v>11085</v>
      </c>
      <c r="D5941" s="8" t="s">
        <v>11086</v>
      </c>
      <c r="E5941" s="8" t="s">
        <v>11087</v>
      </c>
      <c r="F5941" s="29">
        <v>0.28999999999999998</v>
      </c>
      <c r="G5941" s="29">
        <v>1</v>
      </c>
      <c r="H5941" s="30">
        <v>37.295400000000001</v>
      </c>
      <c r="I5941" s="30">
        <v>0.71540000000000004</v>
      </c>
      <c r="J5941" s="14">
        <v>9</v>
      </c>
      <c r="K5941" s="14">
        <v>2</v>
      </c>
      <c r="L5941" s="12">
        <v>1.9199999999999998E-2</v>
      </c>
      <c r="M5941" s="7">
        <v>0.42527955000000001</v>
      </c>
      <c r="N5941" s="31">
        <v>0.2</v>
      </c>
      <c r="O5941" s="14">
        <f>IFERROR(VLOOKUP($C5941,'site totals'!$J$2:$K$607,2,FALSE),1)</f>
        <v>12.478300000000001</v>
      </c>
      <c r="P5941" s="32" t="s">
        <v>22</v>
      </c>
      <c r="Q5941" s="12">
        <v>0.52972110059999999</v>
      </c>
      <c r="R5941" s="29">
        <v>0.28999999999999998</v>
      </c>
      <c r="S5941" s="2">
        <f>IF($A5941="site","",VLOOKUP($P5941,margin_ranges!$A$5:$D$10,4,FALSE)/100)</f>
        <v>0.29749999999999999</v>
      </c>
      <c r="T5941" s="6">
        <f>IF(A5941="placement",$J5941*MIN($Q5941,$S5941),"")</f>
        <v>2.6774999999999998</v>
      </c>
      <c r="U5941" s="6">
        <f>IF($A5941="placement",T5941,SUMIF($C$10:$C$6209,$C5941,$T$10:$T$6209))</f>
        <v>2.6774999999999998</v>
      </c>
      <c r="V5941" s="34">
        <f t="shared" si="281"/>
        <v>-1.0563380281690127E-2</v>
      </c>
      <c r="W5941" s="24"/>
      <c r="X5941" s="2" t="str">
        <f>IFERROR(MIN(VLOOKUP($W5941,margin_ranges!$A$5:$D$10,4,FALSE),$Q5941*100)/100,"")</f>
        <v/>
      </c>
      <c r="Y5941" s="6">
        <f t="shared" si="279"/>
        <v>2.6774999999999998</v>
      </c>
      <c r="Z5941" s="6">
        <f>IF($A5941="placement",Y5941,SUMIF($C$10:$C$6209,$C5941,$Y$10:$Y$6209))</f>
        <v>2.6774999999999998</v>
      </c>
      <c r="AA5941" s="29">
        <f t="shared" si="280"/>
        <v>-1.0563380281690127E-2</v>
      </c>
    </row>
    <row r="5942" spans="1:27" x14ac:dyDescent="0.3">
      <c r="A5942" s="16" t="s">
        <v>33</v>
      </c>
      <c r="B5942" s="16" t="s">
        <v>11084</v>
      </c>
      <c r="C5942" s="16" t="s">
        <v>11085</v>
      </c>
      <c r="D5942" s="8" t="s">
        <v>34</v>
      </c>
      <c r="E5942" s="16"/>
      <c r="F5942" s="17">
        <v>0.22934886963769099</v>
      </c>
      <c r="G5942" s="17">
        <v>0.69813196</v>
      </c>
      <c r="H5942" s="36">
        <v>137.49209999999999</v>
      </c>
      <c r="I5942" s="36">
        <v>1.6185</v>
      </c>
      <c r="J5942" s="22">
        <v>27</v>
      </c>
      <c r="K5942" s="22">
        <v>6</v>
      </c>
      <c r="L5942" s="18">
        <v>1.18E-2</v>
      </c>
      <c r="M5942" s="19">
        <v>0.55069950000000001</v>
      </c>
      <c r="N5942" s="20">
        <v>0.2</v>
      </c>
      <c r="O5942" s="22">
        <f>IFERROR(VLOOKUP($C5942,'site totals'!$J$2:$K$607,2,FALSE),1)</f>
        <v>12.478300000000001</v>
      </c>
      <c r="P5942" s="21"/>
      <c r="Q5942" s="18">
        <v>0.63682552910000001</v>
      </c>
      <c r="R5942" s="17">
        <v>0.2293</v>
      </c>
      <c r="S5942" s="18" t="str">
        <f>IF($A5942="site","",VLOOKUP($P5942,margin_ranges!$A$5:$D$10,4,FALSE)/100)</f>
        <v/>
      </c>
      <c r="T5942" s="22" t="str">
        <f>IF(A5942="placement",$J5942*MIN($Q5942,$S5942),"")</f>
        <v/>
      </c>
      <c r="U5942" s="22">
        <f>IF($A5942="placement",T5942,SUMIF($C$10:$C$6209,$C5942,$T$10:$T$6209))</f>
        <v>8.0324999999999989</v>
      </c>
      <c r="V5942" s="37">
        <f t="shared" si="281"/>
        <v>-8.849098222395213E-2</v>
      </c>
      <c r="W5942" s="38"/>
      <c r="X5942" s="18" t="str">
        <f>IFERROR(MIN(VLOOKUP($W5942,margin_ranges!$A$5:$D$10,4,FALSE),$Q5942*100)/100,"")</f>
        <v/>
      </c>
      <c r="Y5942" s="6" t="str">
        <f t="shared" si="279"/>
        <v/>
      </c>
      <c r="Z5942" s="6">
        <f>IF($A5942="placement",Y5942,SUMIF($C$10:$C$6209,$C5942,$Y$10:$Y$6209))</f>
        <v>8.0324999999999989</v>
      </c>
      <c r="AA5942" s="17">
        <f t="shared" si="280"/>
        <v>-8.849098222395213E-2</v>
      </c>
    </row>
    <row r="5943" spans="1:27" hidden="1" x14ac:dyDescent="0.3">
      <c r="A5943" s="8" t="s">
        <v>17</v>
      </c>
      <c r="B5943" s="8" t="s">
        <v>8861</v>
      </c>
      <c r="C5943" s="8" t="s">
        <v>8862</v>
      </c>
      <c r="D5943" s="8" t="s">
        <v>8865</v>
      </c>
      <c r="E5943" s="8" t="s">
        <v>8866</v>
      </c>
      <c r="F5943" s="29">
        <v>0.25</v>
      </c>
      <c r="G5943" s="29">
        <v>1</v>
      </c>
      <c r="H5943" s="30">
        <v>42.246499999999997</v>
      </c>
      <c r="I5943" s="30">
        <v>6.6028000000000002</v>
      </c>
      <c r="J5943" s="14">
        <v>11</v>
      </c>
      <c r="K5943" s="14">
        <v>3</v>
      </c>
      <c r="L5943" s="12">
        <v>0.15629999999999999</v>
      </c>
      <c r="M5943" s="7">
        <v>5.4370990000000001E-2</v>
      </c>
      <c r="N5943" s="31">
        <v>0.01</v>
      </c>
      <c r="O5943" s="14">
        <f>IFERROR(VLOOKUP($C5943,'site totals'!$J$2:$K$607,2,FALSE),1)</f>
        <v>11.8088</v>
      </c>
      <c r="P5943" s="32" t="s">
        <v>91</v>
      </c>
      <c r="Q5943" s="12">
        <v>0.81607839240000002</v>
      </c>
      <c r="R5943" s="29">
        <v>0.25</v>
      </c>
      <c r="S5943" s="2">
        <f>IF($A5943="site","",VLOOKUP($P5943,margin_ranges!$A$5:$D$10,4,FALSE)/100)</f>
        <v>0.29749999999999999</v>
      </c>
      <c r="T5943" s="6">
        <f>IF(A5943="placement",$J5943*MIN($Q5943,$S5943),"")</f>
        <v>3.2725</v>
      </c>
      <c r="U5943" s="6">
        <f>IF($A5943="placement",T5943,SUMIF($C$10:$C$6209,$C5943,$T$10:$T$6209))</f>
        <v>3.2725</v>
      </c>
      <c r="V5943" s="34">
        <f t="shared" si="281"/>
        <v>-6.3333333333333353E-2</v>
      </c>
      <c r="W5943" s="24"/>
      <c r="X5943" s="2" t="str">
        <f>IFERROR(MIN(VLOOKUP($W5943,margin_ranges!$A$5:$D$10,4,FALSE),$Q5943*100)/100,"")</f>
        <v/>
      </c>
      <c r="Y5943" s="6">
        <f t="shared" si="279"/>
        <v>3.2725</v>
      </c>
      <c r="Z5943" s="6">
        <f>IF($A5943="placement",Y5943,SUMIF($C$10:$C$6209,$C5943,$Y$10:$Y$6209))</f>
        <v>3.2725</v>
      </c>
      <c r="AA5943" s="29">
        <f t="shared" si="280"/>
        <v>-6.3333333333333353E-2</v>
      </c>
    </row>
    <row r="5944" spans="1:27" hidden="1" x14ac:dyDescent="0.3">
      <c r="A5944" s="8" t="s">
        <v>17</v>
      </c>
      <c r="B5944" s="8" t="s">
        <v>8861</v>
      </c>
      <c r="C5944" s="8" t="s">
        <v>8862</v>
      </c>
      <c r="D5944" s="8" t="s">
        <v>8863</v>
      </c>
      <c r="E5944" s="8" t="s">
        <v>8864</v>
      </c>
      <c r="F5944" s="29">
        <v>0.28999999999999998</v>
      </c>
      <c r="G5944" s="29">
        <v>0</v>
      </c>
      <c r="H5944" s="30">
        <v>13.124700000000001</v>
      </c>
      <c r="I5944" s="30">
        <v>4.5472000000000001</v>
      </c>
      <c r="J5944" s="14">
        <v>15</v>
      </c>
      <c r="K5944" s="14">
        <v>4</v>
      </c>
      <c r="L5944" s="12">
        <v>0.34649999999999997</v>
      </c>
      <c r="M5944" s="7">
        <v>0.10654561</v>
      </c>
      <c r="N5944" s="31">
        <v>0.01</v>
      </c>
      <c r="O5944" s="14">
        <f>IFERROR(VLOOKUP($C5944,'site totals'!$J$2:$K$607,2,FALSE),1)</f>
        <v>11.8088</v>
      </c>
      <c r="P5944" s="32" t="s">
        <v>22</v>
      </c>
      <c r="Q5944" s="12">
        <v>0.90614348060000005</v>
      </c>
      <c r="R5944" s="29">
        <v>0.28999999999999998</v>
      </c>
      <c r="S5944" s="2">
        <f>IF($A5944="site","",VLOOKUP($P5944,margin_ranges!$A$5:$D$10,4,FALSE)/100)</f>
        <v>0.29749999999999999</v>
      </c>
      <c r="T5944" s="6">
        <f>IF(A5944="placement",$J5944*MIN($Q5944,$S5944),"")</f>
        <v>4.4624999999999995</v>
      </c>
      <c r="U5944" s="6">
        <f>IF($A5944="placement",T5944,SUMIF($C$10:$C$6209,$C5944,$T$10:$T$6209))</f>
        <v>4.4624999999999995</v>
      </c>
      <c r="V5944" s="34">
        <f t="shared" si="281"/>
        <v>-1.0563380281689905E-2</v>
      </c>
      <c r="W5944" s="24"/>
      <c r="X5944" s="2" t="str">
        <f>IFERROR(MIN(VLOOKUP($W5944,margin_ranges!$A$5:$D$10,4,FALSE),$Q5944*100)/100,"")</f>
        <v/>
      </c>
      <c r="Y5944" s="6">
        <f t="shared" si="279"/>
        <v>4.4624999999999995</v>
      </c>
      <c r="Z5944" s="6">
        <f>IF($A5944="placement",Y5944,SUMIF($C$10:$C$6209,$C5944,$Y$10:$Y$6209))</f>
        <v>4.4624999999999995</v>
      </c>
      <c r="AA5944" s="29">
        <f t="shared" si="280"/>
        <v>-1.0563380281689905E-2</v>
      </c>
    </row>
    <row r="5945" spans="1:27" x14ac:dyDescent="0.3">
      <c r="A5945" s="16" t="s">
        <v>33</v>
      </c>
      <c r="B5945" s="16" t="s">
        <v>8861</v>
      </c>
      <c r="C5945" s="16" t="s">
        <v>8862</v>
      </c>
      <c r="D5945" s="8" t="s">
        <v>34</v>
      </c>
      <c r="E5945" s="16"/>
      <c r="F5945" s="17">
        <v>0.27297540817017801</v>
      </c>
      <c r="G5945" s="17">
        <v>0.42561480000000002</v>
      </c>
      <c r="H5945" s="36">
        <v>55.371200000000002</v>
      </c>
      <c r="I5945" s="36">
        <v>11.15</v>
      </c>
      <c r="J5945" s="22">
        <v>25</v>
      </c>
      <c r="K5945" s="22">
        <v>6</v>
      </c>
      <c r="L5945" s="18">
        <v>0.2014</v>
      </c>
      <c r="M5945" s="19">
        <v>7.5648939999999998E-2</v>
      </c>
      <c r="N5945" s="20">
        <v>0.01</v>
      </c>
      <c r="O5945" s="22">
        <f>IFERROR(VLOOKUP($C5945,'site totals'!$J$2:$K$607,2,FALSE),1)</f>
        <v>11.8088</v>
      </c>
      <c r="P5945" s="21"/>
      <c r="Q5945" s="18">
        <v>0.86781044640000005</v>
      </c>
      <c r="R5945" s="17">
        <v>0.27300000000000002</v>
      </c>
      <c r="S5945" s="18" t="str">
        <f>IF($A5945="site","",VLOOKUP($P5945,margin_ranges!$A$5:$D$10,4,FALSE)/100)</f>
        <v/>
      </c>
      <c r="T5945" s="22" t="str">
        <f>IF(A5945="placement",$J5945*MIN($Q5945,$S5945),"")</f>
        <v/>
      </c>
      <c r="U5945" s="22">
        <f>IF($A5945="placement",T5945,SUMIF($C$10:$C$6209,$C5945,$T$10:$T$6209))</f>
        <v>7.7349999999999994</v>
      </c>
      <c r="V5945" s="37">
        <f t="shared" si="281"/>
        <v>-5.0068775790921616E-2</v>
      </c>
      <c r="W5945" s="38"/>
      <c r="X5945" s="18" t="str">
        <f>IFERROR(MIN(VLOOKUP($W5945,margin_ranges!$A$5:$D$10,4,FALSE),$Q5945*100)/100,"")</f>
        <v/>
      </c>
      <c r="Y5945" s="6" t="str">
        <f t="shared" si="279"/>
        <v/>
      </c>
      <c r="Z5945" s="6">
        <f>IF($A5945="placement",Y5945,SUMIF($C$10:$C$6209,$C5945,$Y$10:$Y$6209))</f>
        <v>7.7349999999999994</v>
      </c>
      <c r="AA5945" s="17">
        <f t="shared" si="280"/>
        <v>-5.0068775790921616E-2</v>
      </c>
    </row>
    <row r="5946" spans="1:27" hidden="1" x14ac:dyDescent="0.3">
      <c r="A5946" s="8" t="s">
        <v>17</v>
      </c>
      <c r="B5946" s="8" t="s">
        <v>183</v>
      </c>
      <c r="C5946" s="8" t="s">
        <v>184</v>
      </c>
      <c r="D5946" s="8" t="s">
        <v>185</v>
      </c>
      <c r="E5946" s="8" t="s">
        <v>186</v>
      </c>
      <c r="F5946" s="29">
        <v>0.39</v>
      </c>
      <c r="G5946" s="29">
        <v>0</v>
      </c>
      <c r="H5946" s="30">
        <v>4.0016999999999996</v>
      </c>
      <c r="I5946" s="30">
        <v>1.4371</v>
      </c>
      <c r="J5946" s="14">
        <v>25</v>
      </c>
      <c r="K5946" s="14">
        <v>9</v>
      </c>
      <c r="L5946" s="12">
        <v>0.35909999999999997</v>
      </c>
      <c r="M5946" s="7">
        <v>0.57521745999999996</v>
      </c>
      <c r="N5946" s="31">
        <v>0.19</v>
      </c>
      <c r="O5946" s="14">
        <f>IFERROR(VLOOKUP($C5946,'site totals'!$J$2:$K$607,2,FALSE),1)</f>
        <v>11.572800000000001</v>
      </c>
      <c r="P5946" s="32" t="s">
        <v>22</v>
      </c>
      <c r="Q5946" s="12">
        <v>0.66969013550000001</v>
      </c>
      <c r="R5946" s="29">
        <v>0.39</v>
      </c>
      <c r="S5946" s="2">
        <f>IF($A5946="site","",VLOOKUP($P5946,margin_ranges!$A$5:$D$10,4,FALSE)/100)</f>
        <v>0.29749999999999999</v>
      </c>
      <c r="T5946" s="6">
        <f>IF(A5946="placement",$J5946*MIN($Q5946,$S5946),"")</f>
        <v>7.4375</v>
      </c>
      <c r="U5946" s="6">
        <f>IF($A5946="placement",T5946,SUMIF($C$10:$C$6209,$C5946,$T$10:$T$6209))</f>
        <v>7.4375</v>
      </c>
      <c r="V5946" s="34">
        <f t="shared" si="281"/>
        <v>0.15163934426229497</v>
      </c>
      <c r="W5946" s="24"/>
      <c r="X5946" s="2" t="str">
        <f>IFERROR(MIN(VLOOKUP($W5946,margin_ranges!$A$5:$D$10,4,FALSE),$Q5946*100)/100,"")</f>
        <v/>
      </c>
      <c r="Y5946" s="6">
        <f t="shared" si="279"/>
        <v>7.4375</v>
      </c>
      <c r="Z5946" s="6">
        <f>IF($A5946="placement",Y5946,SUMIF($C$10:$C$6209,$C5946,$Y$10:$Y$6209))</f>
        <v>7.4375</v>
      </c>
      <c r="AA5946" s="17">
        <f t="shared" si="280"/>
        <v>0.15163934426229497</v>
      </c>
    </row>
    <row r="5947" spans="1:27" x14ac:dyDescent="0.3">
      <c r="A5947" s="16" t="s">
        <v>33</v>
      </c>
      <c r="B5947" s="16" t="s">
        <v>183</v>
      </c>
      <c r="C5947" s="16" t="s">
        <v>184</v>
      </c>
      <c r="D5947" s="8" t="s">
        <v>34</v>
      </c>
      <c r="E5947" s="16"/>
      <c r="F5947" s="17">
        <v>0.39</v>
      </c>
      <c r="G5947" s="17">
        <v>0</v>
      </c>
      <c r="H5947" s="36">
        <v>4.0019</v>
      </c>
      <c r="I5947" s="36">
        <v>1.4371</v>
      </c>
      <c r="J5947" s="22">
        <v>25</v>
      </c>
      <c r="K5947" s="22">
        <v>9</v>
      </c>
      <c r="L5947" s="18">
        <v>0.35909999999999997</v>
      </c>
      <c r="M5947" s="19">
        <v>0.57521745999999996</v>
      </c>
      <c r="N5947" s="20">
        <v>0.19</v>
      </c>
      <c r="O5947" s="22">
        <f>IFERROR(VLOOKUP($C5947,'site totals'!$J$2:$K$607,2,FALSE),1)</f>
        <v>11.572800000000001</v>
      </c>
      <c r="P5947" s="21"/>
      <c r="Q5947" s="18">
        <v>0.66969013550000001</v>
      </c>
      <c r="R5947" s="17">
        <v>0.39</v>
      </c>
      <c r="S5947" s="18" t="str">
        <f>IF($A5947="site","",VLOOKUP($P5947,margin_ranges!$A$5:$D$10,4,FALSE)/100)</f>
        <v/>
      </c>
      <c r="T5947" s="22" t="str">
        <f>IF(A5947="placement",$J5947*MIN($Q5947,$S5947),"")</f>
        <v/>
      </c>
      <c r="U5947" s="22">
        <f>IF($A5947="placement",T5947,SUMIF($C$10:$C$6209,$C5947,$T$10:$T$6209))</f>
        <v>7.4375</v>
      </c>
      <c r="V5947" s="37">
        <f t="shared" si="281"/>
        <v>0.15163934426229497</v>
      </c>
      <c r="W5947" s="38"/>
      <c r="X5947" s="18" t="str">
        <f>IFERROR(MIN(VLOOKUP($W5947,margin_ranges!$A$5:$D$10,4,FALSE),$Q5947*100)/100,"")</f>
        <v/>
      </c>
      <c r="Y5947" s="6" t="str">
        <f t="shared" si="279"/>
        <v/>
      </c>
      <c r="Z5947" s="6">
        <f>IF($A5947="placement",Y5947,SUMIF($C$10:$C$6209,$C5947,$Y$10:$Y$6209))</f>
        <v>7.4375</v>
      </c>
      <c r="AA5947" s="17">
        <f t="shared" si="280"/>
        <v>0.15163934426229497</v>
      </c>
    </row>
    <row r="5948" spans="1:27" hidden="1" x14ac:dyDescent="0.3">
      <c r="A5948" s="8" t="s">
        <v>17</v>
      </c>
      <c r="B5948" s="8" t="s">
        <v>12307</v>
      </c>
      <c r="C5948" s="8" t="s">
        <v>12308</v>
      </c>
      <c r="D5948" s="8" t="s">
        <v>12309</v>
      </c>
      <c r="E5948" s="8" t="s">
        <v>12310</v>
      </c>
      <c r="F5948" s="29">
        <v>0.28812741312741302</v>
      </c>
      <c r="G5948" s="29">
        <v>0</v>
      </c>
      <c r="H5948" s="30">
        <v>8.2606000000000002</v>
      </c>
      <c r="I5948" s="30">
        <v>0.2107</v>
      </c>
      <c r="J5948" s="14">
        <v>9</v>
      </c>
      <c r="K5948" s="14">
        <v>3</v>
      </c>
      <c r="L5948" s="12">
        <v>2.5499999999999998E-2</v>
      </c>
      <c r="M5948" s="7">
        <v>1.40474576</v>
      </c>
      <c r="N5948" s="31">
        <v>1</v>
      </c>
      <c r="O5948" s="14">
        <f>IFERROR(VLOOKUP($C5948,'site totals'!$J$2:$K$607,2,FALSE),1)</f>
        <v>11.5069</v>
      </c>
      <c r="P5948" s="32" t="s">
        <v>22</v>
      </c>
      <c r="Q5948" s="12">
        <v>0.28812741310000001</v>
      </c>
      <c r="R5948" s="29">
        <v>0.3</v>
      </c>
      <c r="S5948" s="2">
        <f>IF($A5948="site","",VLOOKUP($P5948,margin_ranges!$A$5:$D$10,4,FALSE)/100)</f>
        <v>0.29749999999999999</v>
      </c>
      <c r="T5948" s="6">
        <f>IF(A5948="placement",$J5948*MIN($Q5948,$S5948),"")</f>
        <v>2.5931467178999998</v>
      </c>
      <c r="U5948" s="6">
        <f>IF($A5948="placement",T5948,SUMIF($C$10:$C$6209,$C5948,$T$10:$T$6209))</f>
        <v>2.5931467178999998</v>
      </c>
      <c r="V5948" s="34">
        <f t="shared" si="281"/>
        <v>1.6960838428571545E-2</v>
      </c>
      <c r="W5948" s="24"/>
      <c r="X5948" s="2" t="str">
        <f>IFERROR(MIN(VLOOKUP($W5948,margin_ranges!$A$5:$D$10,4,FALSE),$Q5948*100)/100,"")</f>
        <v/>
      </c>
      <c r="Y5948" s="6">
        <f t="shared" si="279"/>
        <v>2.5931467178999998</v>
      </c>
      <c r="Z5948" s="6">
        <f>IF($A5948="placement",Y5948,SUMIF($C$10:$C$6209,$C5948,$Y$10:$Y$6209))</f>
        <v>2.5931467178999998</v>
      </c>
      <c r="AA5948" s="29">
        <f t="shared" si="280"/>
        <v>1.6960838428571545E-2</v>
      </c>
    </row>
    <row r="5949" spans="1:27" hidden="1" x14ac:dyDescent="0.3">
      <c r="A5949" s="8" t="s">
        <v>17</v>
      </c>
      <c r="B5949" s="8" t="s">
        <v>12307</v>
      </c>
      <c r="C5949" s="8" t="s">
        <v>12308</v>
      </c>
      <c r="D5949" s="8" t="s">
        <v>12311</v>
      </c>
      <c r="E5949" s="8" t="s">
        <v>12312</v>
      </c>
      <c r="F5949" s="29">
        <v>7.84401249847827E-2</v>
      </c>
      <c r="G5949" s="29">
        <v>0</v>
      </c>
      <c r="H5949" s="30">
        <v>6.9741</v>
      </c>
      <c r="I5949" s="30">
        <v>0.32440000000000002</v>
      </c>
      <c r="J5949" s="14">
        <v>11</v>
      </c>
      <c r="K5949" s="14">
        <v>3</v>
      </c>
      <c r="L5949" s="12">
        <v>4.65E-2</v>
      </c>
      <c r="M5949" s="7">
        <v>1.08511669</v>
      </c>
      <c r="N5949" s="31">
        <v>1</v>
      </c>
      <c r="O5949" s="14">
        <f>IFERROR(VLOOKUP($C5949,'site totals'!$J$2:$K$607,2,FALSE),1)</f>
        <v>11.5069</v>
      </c>
      <c r="P5949" s="32" t="s">
        <v>22</v>
      </c>
      <c r="Q5949" s="12">
        <v>7.8440124999999999E-2</v>
      </c>
      <c r="R5949" s="29">
        <v>0.3</v>
      </c>
      <c r="S5949" s="2">
        <f>IF($A5949="site","",VLOOKUP($P5949,margin_ranges!$A$5:$D$10,4,FALSE)/100)</f>
        <v>0.29749999999999999</v>
      </c>
      <c r="T5949" s="6">
        <f>IF(A5949="placement",$J5949*MIN($Q5949,$S5949),"")</f>
        <v>0.86284137500000002</v>
      </c>
      <c r="U5949" s="6">
        <f>IF($A5949="placement",T5949,SUMIF($C$10:$C$6209,$C5949,$T$10:$T$6209))</f>
        <v>0.86284137500000002</v>
      </c>
      <c r="V5949" s="34">
        <f t="shared" si="281"/>
        <v>0.31651410714285722</v>
      </c>
      <c r="W5949" s="24"/>
      <c r="X5949" s="2" t="str">
        <f>IFERROR(MIN(VLOOKUP($W5949,margin_ranges!$A$5:$D$10,4,FALSE),$Q5949*100)/100,"")</f>
        <v/>
      </c>
      <c r="Y5949" s="6">
        <f t="shared" si="279"/>
        <v>0.86284137500000002</v>
      </c>
      <c r="Z5949" s="6">
        <f>IF($A5949="placement",Y5949,SUMIF($C$10:$C$6209,$C5949,$Y$10:$Y$6209))</f>
        <v>0.86284137500000002</v>
      </c>
      <c r="AA5949" s="29">
        <f t="shared" si="280"/>
        <v>0.31651410714285722</v>
      </c>
    </row>
    <row r="5950" spans="1:27" x14ac:dyDescent="0.3">
      <c r="A5950" s="16" t="s">
        <v>33</v>
      </c>
      <c r="B5950" s="16" t="s">
        <v>12307</v>
      </c>
      <c r="C5950" s="16" t="s">
        <v>12308</v>
      </c>
      <c r="D5950" s="8" t="s">
        <v>34</v>
      </c>
      <c r="E5950" s="16"/>
      <c r="F5950" s="17">
        <v>0.197872580799346</v>
      </c>
      <c r="G5950" s="17">
        <v>0</v>
      </c>
      <c r="H5950" s="36">
        <v>22.7394</v>
      </c>
      <c r="I5950" s="36">
        <v>0.6593</v>
      </c>
      <c r="J5950" s="22">
        <v>25</v>
      </c>
      <c r="K5950" s="22">
        <v>7</v>
      </c>
      <c r="L5950" s="18">
        <v>2.9000000000000001E-2</v>
      </c>
      <c r="M5950" s="19">
        <v>1.24668472</v>
      </c>
      <c r="N5950" s="20">
        <v>1</v>
      </c>
      <c r="O5950" s="22">
        <f>IFERROR(VLOOKUP($C5950,'site totals'!$J$2:$K$607,2,FALSE),1)</f>
        <v>11.5069</v>
      </c>
      <c r="P5950" s="21"/>
      <c r="Q5950" s="18">
        <v>0.1978725808</v>
      </c>
      <c r="R5950" s="17">
        <v>0.29210000000000003</v>
      </c>
      <c r="S5950" s="18" t="str">
        <f>IF($A5950="site","",VLOOKUP($P5950,margin_ranges!$A$5:$D$10,4,FALSE)/100)</f>
        <v/>
      </c>
      <c r="T5950" s="22" t="str">
        <f>IF(A5950="placement",$J5950*MIN($Q5950,$S5950),"")</f>
        <v/>
      </c>
      <c r="U5950" s="22">
        <f>IF($A5950="placement",T5950,SUMIF($C$10:$C$6209,$C5950,$T$10:$T$6209))</f>
        <v>3.4559880928999998</v>
      </c>
      <c r="V5950" s="37">
        <f t="shared" si="281"/>
        <v>0.21734775573386078</v>
      </c>
      <c r="W5950" s="38"/>
      <c r="X5950" s="18" t="str">
        <f>IFERROR(MIN(VLOOKUP($W5950,margin_ranges!$A$5:$D$10,4,FALSE),$Q5950*100)/100,"")</f>
        <v/>
      </c>
      <c r="Y5950" s="6" t="str">
        <f t="shared" si="279"/>
        <v/>
      </c>
      <c r="Z5950" s="6">
        <f>IF($A5950="placement",Y5950,SUMIF($C$10:$C$6209,$C5950,$Y$10:$Y$6209))</f>
        <v>3.4559880928999998</v>
      </c>
      <c r="AA5950" s="17">
        <f t="shared" si="280"/>
        <v>0.21734775573386078</v>
      </c>
    </row>
    <row r="5951" spans="1:27" hidden="1" x14ac:dyDescent="0.3">
      <c r="A5951" s="8" t="s">
        <v>17</v>
      </c>
      <c r="B5951" s="8" t="s">
        <v>3839</v>
      </c>
      <c r="C5951" s="8" t="s">
        <v>3840</v>
      </c>
      <c r="D5951" s="8" t="s">
        <v>3841</v>
      </c>
      <c r="E5951" s="8" t="s">
        <v>3842</v>
      </c>
      <c r="F5951" s="29">
        <v>0.34</v>
      </c>
      <c r="G5951" s="29">
        <v>0</v>
      </c>
      <c r="H5951" s="30">
        <v>1.1017999999999999</v>
      </c>
      <c r="I5951" s="30">
        <v>0.73140000000000005</v>
      </c>
      <c r="J5951" s="14">
        <v>24</v>
      </c>
      <c r="K5951" s="14">
        <v>7</v>
      </c>
      <c r="L5951" s="12">
        <v>0.66379999999999995</v>
      </c>
      <c r="M5951" s="7">
        <v>1.1146400999999999</v>
      </c>
      <c r="N5951" s="31">
        <v>0.52</v>
      </c>
      <c r="O5951" s="14">
        <f>IFERROR(VLOOKUP($C5951,'site totals'!$J$2:$K$607,2,FALSE),1)</f>
        <v>11.412800000000001</v>
      </c>
      <c r="P5951" s="32" t="s">
        <v>22</v>
      </c>
      <c r="Q5951" s="12">
        <v>0.53348170480000001</v>
      </c>
      <c r="R5951" s="29">
        <v>0.34</v>
      </c>
      <c r="S5951" s="2">
        <f>IF($A5951="site","",VLOOKUP($P5951,margin_ranges!$A$5:$D$10,4,FALSE)/100)</f>
        <v>0.29749999999999999</v>
      </c>
      <c r="T5951" s="6">
        <f>IF(A5951="placement",$J5951*MIN($Q5951,$S5951),"")</f>
        <v>7.14</v>
      </c>
      <c r="U5951" s="6">
        <f>IF($A5951="placement",T5951,SUMIF($C$10:$C$6209,$C5951,$T$10:$T$6209))</f>
        <v>7.14</v>
      </c>
      <c r="V5951" s="34">
        <f t="shared" si="281"/>
        <v>6.4393939393939448E-2</v>
      </c>
      <c r="W5951" s="24"/>
      <c r="X5951" s="2" t="str">
        <f>IFERROR(MIN(VLOOKUP($W5951,margin_ranges!$A$5:$D$10,4,FALSE),$Q5951*100)/100,"")</f>
        <v/>
      </c>
      <c r="Y5951" s="6">
        <f t="shared" si="279"/>
        <v>7.14</v>
      </c>
      <c r="Z5951" s="6">
        <f>IF($A5951="placement",Y5951,SUMIF($C$10:$C$6209,$C5951,$Y$10:$Y$6209))</f>
        <v>7.14</v>
      </c>
      <c r="AA5951" s="17">
        <f t="shared" si="280"/>
        <v>6.4393939393939448E-2</v>
      </c>
    </row>
    <row r="5952" spans="1:27" x14ac:dyDescent="0.3">
      <c r="A5952" s="16" t="s">
        <v>33</v>
      </c>
      <c r="B5952" s="16" t="s">
        <v>3839</v>
      </c>
      <c r="C5952" s="16" t="s">
        <v>3840</v>
      </c>
      <c r="D5952" s="8" t="s">
        <v>34</v>
      </c>
      <c r="E5952" s="16"/>
      <c r="F5952" s="17">
        <v>0.34</v>
      </c>
      <c r="G5952" s="17">
        <v>0</v>
      </c>
      <c r="H5952" s="36">
        <v>1.1019000000000001</v>
      </c>
      <c r="I5952" s="36">
        <v>0.73140000000000005</v>
      </c>
      <c r="J5952" s="22">
        <v>24</v>
      </c>
      <c r="K5952" s="22">
        <v>7</v>
      </c>
      <c r="L5952" s="18">
        <v>0.66369999999999996</v>
      </c>
      <c r="M5952" s="19">
        <v>1.1146400999999999</v>
      </c>
      <c r="N5952" s="20">
        <v>0.52</v>
      </c>
      <c r="O5952" s="22">
        <f>IFERROR(VLOOKUP($C5952,'site totals'!$J$2:$K$607,2,FALSE),1)</f>
        <v>11.412800000000001</v>
      </c>
      <c r="P5952" s="21"/>
      <c r="Q5952" s="18">
        <v>0.53348170480000001</v>
      </c>
      <c r="R5952" s="17">
        <v>0.34</v>
      </c>
      <c r="S5952" s="18" t="str">
        <f>IF($A5952="site","",VLOOKUP($P5952,margin_ranges!$A$5:$D$10,4,FALSE)/100)</f>
        <v/>
      </c>
      <c r="T5952" s="22" t="str">
        <f>IF(A5952="placement",$J5952*MIN($Q5952,$S5952),"")</f>
        <v/>
      </c>
      <c r="U5952" s="22">
        <f>IF($A5952="placement",T5952,SUMIF($C$10:$C$6209,$C5952,$T$10:$T$6209))</f>
        <v>7.14</v>
      </c>
      <c r="V5952" s="37">
        <f t="shared" si="281"/>
        <v>6.4393939393939448E-2</v>
      </c>
      <c r="W5952" s="38"/>
      <c r="X5952" s="18" t="str">
        <f>IFERROR(MIN(VLOOKUP($W5952,margin_ranges!$A$5:$D$10,4,FALSE),$Q5952*100)/100,"")</f>
        <v/>
      </c>
      <c r="Y5952" s="6" t="str">
        <f t="shared" si="279"/>
        <v/>
      </c>
      <c r="Z5952" s="6">
        <f>IF($A5952="placement",Y5952,SUMIF($C$10:$C$6209,$C5952,$Y$10:$Y$6209))</f>
        <v>7.14</v>
      </c>
      <c r="AA5952" s="17">
        <f t="shared" si="280"/>
        <v>6.4393939393939448E-2</v>
      </c>
    </row>
    <row r="5953" spans="1:27" hidden="1" x14ac:dyDescent="0.3">
      <c r="A5953" s="8" t="s">
        <v>17</v>
      </c>
      <c r="B5953" s="8" t="s">
        <v>10774</v>
      </c>
      <c r="C5953" s="8" t="s">
        <v>10775</v>
      </c>
      <c r="D5953" s="8" t="s">
        <v>10776</v>
      </c>
      <c r="E5953" s="8" t="s">
        <v>10777</v>
      </c>
      <c r="F5953" s="29">
        <v>0.3</v>
      </c>
      <c r="G5953" s="29">
        <v>0</v>
      </c>
      <c r="H5953" s="30">
        <v>5.0461999999999998</v>
      </c>
      <c r="I5953" s="30">
        <v>2.8904000000000001</v>
      </c>
      <c r="J5953" s="14">
        <v>21</v>
      </c>
      <c r="K5953" s="14">
        <v>6</v>
      </c>
      <c r="L5953" s="12">
        <v>0.57279999999999998</v>
      </c>
      <c r="M5953" s="7">
        <v>0.24680094</v>
      </c>
      <c r="N5953" s="31">
        <v>0.01</v>
      </c>
      <c r="O5953" s="14">
        <f>IFERROR(VLOOKUP($C5953,'site totals'!$J$2:$K$607,2,FALSE),1)</f>
        <v>9.9868000000000006</v>
      </c>
      <c r="P5953" s="32" t="s">
        <v>91</v>
      </c>
      <c r="Q5953" s="12">
        <v>0.95948151559999995</v>
      </c>
      <c r="R5953" s="29">
        <v>0.3</v>
      </c>
      <c r="S5953" s="2">
        <f>IF($A5953="site","",VLOOKUP($P5953,margin_ranges!$A$5:$D$10,4,FALSE)/100)</f>
        <v>0.29749999999999999</v>
      </c>
      <c r="T5953" s="6">
        <f>IF(A5953="placement",$J5953*MIN($Q5953,$S5953),"")</f>
        <v>6.2474999999999996</v>
      </c>
      <c r="U5953" s="6">
        <f>IF($A5953="placement",T5953,SUMIF($C$10:$C$6209,$C5953,$T$10:$T$6209))</f>
        <v>6.2474999999999996</v>
      </c>
      <c r="V5953" s="34">
        <f t="shared" si="281"/>
        <v>3.5714285714287808E-3</v>
      </c>
      <c r="W5953" s="24"/>
      <c r="X5953" s="2" t="str">
        <f>IFERROR(MIN(VLOOKUP($W5953,margin_ranges!$A$5:$D$10,4,FALSE),$Q5953*100)/100,"")</f>
        <v/>
      </c>
      <c r="Y5953" s="6">
        <f t="shared" si="279"/>
        <v>6.2474999999999996</v>
      </c>
      <c r="Z5953" s="6">
        <f>IF($A5953="placement",Y5953,SUMIF($C$10:$C$6209,$C5953,$Y$10:$Y$6209))</f>
        <v>6.2474999999999996</v>
      </c>
      <c r="AA5953" s="29">
        <f t="shared" si="280"/>
        <v>3.5714285714287808E-3</v>
      </c>
    </row>
    <row r="5954" spans="1:27" x14ac:dyDescent="0.3">
      <c r="A5954" s="16" t="s">
        <v>33</v>
      </c>
      <c r="B5954" s="16" t="s">
        <v>10774</v>
      </c>
      <c r="C5954" s="16" t="s">
        <v>10775</v>
      </c>
      <c r="D5954" s="8" t="s">
        <v>34</v>
      </c>
      <c r="E5954" s="16"/>
      <c r="F5954" s="17">
        <v>0.3</v>
      </c>
      <c r="G5954" s="17">
        <v>0</v>
      </c>
      <c r="H5954" s="36">
        <v>9.7108000000000008</v>
      </c>
      <c r="I5954" s="36">
        <v>2.8904000000000001</v>
      </c>
      <c r="J5954" s="22">
        <v>21</v>
      </c>
      <c r="K5954" s="22">
        <v>6</v>
      </c>
      <c r="L5954" s="18">
        <v>0.29759999999999998</v>
      </c>
      <c r="M5954" s="19">
        <v>0.24680094</v>
      </c>
      <c r="N5954" s="20">
        <v>0.01</v>
      </c>
      <c r="O5954" s="22">
        <f>IFERROR(VLOOKUP($C5954,'site totals'!$J$2:$K$607,2,FALSE),1)</f>
        <v>9.9868000000000006</v>
      </c>
      <c r="P5954" s="21"/>
      <c r="Q5954" s="18">
        <v>0.95948151559999995</v>
      </c>
      <c r="R5954" s="17">
        <v>0.3</v>
      </c>
      <c r="S5954" s="18" t="str">
        <f>IF($A5954="site","",VLOOKUP($P5954,margin_ranges!$A$5:$D$10,4,FALSE)/100)</f>
        <v/>
      </c>
      <c r="T5954" s="22" t="str">
        <f>IF(A5954="placement",$J5954*MIN($Q5954,$S5954),"")</f>
        <v/>
      </c>
      <c r="U5954" s="22">
        <f>IF($A5954="placement",T5954,SUMIF($C$10:$C$6209,$C5954,$T$10:$T$6209))</f>
        <v>6.2474999999999996</v>
      </c>
      <c r="V5954" s="37">
        <f t="shared" si="281"/>
        <v>3.5714285714287808E-3</v>
      </c>
      <c r="W5954" s="38"/>
      <c r="X5954" s="18" t="str">
        <f>IFERROR(MIN(VLOOKUP($W5954,margin_ranges!$A$5:$D$10,4,FALSE),$Q5954*100)/100,"")</f>
        <v/>
      </c>
      <c r="Y5954" s="6" t="str">
        <f t="shared" si="279"/>
        <v/>
      </c>
      <c r="Z5954" s="6">
        <f>IF($A5954="placement",Y5954,SUMIF($C$10:$C$6209,$C5954,$Y$10:$Y$6209))</f>
        <v>6.2474999999999996</v>
      </c>
      <c r="AA5954" s="17">
        <f t="shared" si="280"/>
        <v>3.5714285714287808E-3</v>
      </c>
    </row>
    <row r="5955" spans="1:27" hidden="1" x14ac:dyDescent="0.3">
      <c r="A5955" s="8" t="s">
        <v>17</v>
      </c>
      <c r="B5955" s="8" t="s">
        <v>6533</v>
      </c>
      <c r="C5955" s="8" t="s">
        <v>6534</v>
      </c>
      <c r="D5955" s="8" t="s">
        <v>6535</v>
      </c>
      <c r="E5955" s="8" t="s">
        <v>6536</v>
      </c>
      <c r="F5955" s="29">
        <v>0.3</v>
      </c>
      <c r="G5955" s="29">
        <v>0</v>
      </c>
      <c r="H5955" s="30">
        <v>7.3331</v>
      </c>
      <c r="I5955" s="30">
        <v>1.3593999999999999</v>
      </c>
      <c r="J5955" s="14">
        <v>21</v>
      </c>
      <c r="K5955" s="14">
        <v>6</v>
      </c>
      <c r="L5955" s="12">
        <v>0.18540000000000001</v>
      </c>
      <c r="M5955" s="7">
        <v>0.51478639999999998</v>
      </c>
      <c r="N5955" s="31">
        <v>0.3</v>
      </c>
      <c r="O5955" s="14">
        <f>IFERROR(VLOOKUP($C5955,'site totals'!$J$2:$K$607,2,FALSE),1)</f>
        <v>9.7969000000000008</v>
      </c>
      <c r="P5955" s="32" t="s">
        <v>91</v>
      </c>
      <c r="Q5955" s="12">
        <v>0.41723402300000001</v>
      </c>
      <c r="R5955" s="29">
        <v>0.3</v>
      </c>
      <c r="S5955" s="2">
        <f>IF($A5955="site","",VLOOKUP($P5955,margin_ranges!$A$5:$D$10,4,FALSE)/100)</f>
        <v>0.29749999999999999</v>
      </c>
      <c r="T5955" s="6">
        <f>IF(A5955="placement",$J5955*MIN($Q5955,$S5955),"")</f>
        <v>6.2474999999999996</v>
      </c>
      <c r="U5955" s="6">
        <f>IF($A5955="placement",T5955,SUMIF($C$10:$C$6209,$C5955,$T$10:$T$6209))</f>
        <v>6.2474999999999996</v>
      </c>
      <c r="V5955" s="34">
        <f t="shared" si="281"/>
        <v>3.5714285714287808E-3</v>
      </c>
      <c r="W5955" s="24"/>
      <c r="X5955" s="2" t="str">
        <f>IFERROR(MIN(VLOOKUP($W5955,margin_ranges!$A$5:$D$10,4,FALSE),$Q5955*100)/100,"")</f>
        <v/>
      </c>
      <c r="Y5955" s="6">
        <f t="shared" si="279"/>
        <v>6.2474999999999996</v>
      </c>
      <c r="Z5955" s="6">
        <f>IF($A5955="placement",Y5955,SUMIF($C$10:$C$6209,$C5955,$Y$10:$Y$6209))</f>
        <v>6.2474999999999996</v>
      </c>
      <c r="AA5955" s="29">
        <f t="shared" si="280"/>
        <v>3.5714285714287808E-3</v>
      </c>
    </row>
    <row r="5956" spans="1:27" x14ac:dyDescent="0.3">
      <c r="A5956" s="16" t="s">
        <v>33</v>
      </c>
      <c r="B5956" s="16" t="s">
        <v>6533</v>
      </c>
      <c r="C5956" s="16" t="s">
        <v>6534</v>
      </c>
      <c r="D5956" s="8" t="s">
        <v>34</v>
      </c>
      <c r="E5956" s="16"/>
      <c r="F5956" s="17">
        <v>0.3</v>
      </c>
      <c r="G5956" s="17">
        <v>0</v>
      </c>
      <c r="H5956" s="36">
        <v>7.3331</v>
      </c>
      <c r="I5956" s="36">
        <v>1.3593999999999999</v>
      </c>
      <c r="J5956" s="22">
        <v>21</v>
      </c>
      <c r="K5956" s="22">
        <v>6</v>
      </c>
      <c r="L5956" s="18">
        <v>0.18540000000000001</v>
      </c>
      <c r="M5956" s="19">
        <v>0.51478639999999998</v>
      </c>
      <c r="N5956" s="20">
        <v>0.3</v>
      </c>
      <c r="O5956" s="22">
        <f>IFERROR(VLOOKUP($C5956,'site totals'!$J$2:$K$607,2,FALSE),1)</f>
        <v>9.7969000000000008</v>
      </c>
      <c r="P5956" s="21"/>
      <c r="Q5956" s="18">
        <v>0.41723402300000001</v>
      </c>
      <c r="R5956" s="17">
        <v>0.3</v>
      </c>
      <c r="S5956" s="18" t="str">
        <f>IF($A5956="site","",VLOOKUP($P5956,margin_ranges!$A$5:$D$10,4,FALSE)/100)</f>
        <v/>
      </c>
      <c r="T5956" s="22" t="str">
        <f>IF(A5956="placement",$J5956*MIN($Q5956,$S5956),"")</f>
        <v/>
      </c>
      <c r="U5956" s="22">
        <f>IF($A5956="placement",T5956,SUMIF($C$10:$C$6209,$C5956,$T$10:$T$6209))</f>
        <v>6.2474999999999996</v>
      </c>
      <c r="V5956" s="37">
        <f t="shared" si="281"/>
        <v>3.5714285714287808E-3</v>
      </c>
      <c r="W5956" s="38"/>
      <c r="X5956" s="18" t="str">
        <f>IFERROR(MIN(VLOOKUP($W5956,margin_ranges!$A$5:$D$10,4,FALSE),$Q5956*100)/100,"")</f>
        <v/>
      </c>
      <c r="Y5956" s="6" t="str">
        <f t="shared" si="279"/>
        <v/>
      </c>
      <c r="Z5956" s="6">
        <f>IF($A5956="placement",Y5956,SUMIF($C$10:$C$6209,$C5956,$Y$10:$Y$6209))</f>
        <v>6.2474999999999996</v>
      </c>
      <c r="AA5956" s="17">
        <f t="shared" si="280"/>
        <v>3.5714285714287808E-3</v>
      </c>
    </row>
    <row r="5957" spans="1:27" hidden="1" x14ac:dyDescent="0.3">
      <c r="A5957" s="8" t="s">
        <v>17</v>
      </c>
      <c r="B5957" s="8" t="s">
        <v>12373</v>
      </c>
      <c r="C5957" s="8" t="s">
        <v>12374</v>
      </c>
      <c r="D5957" s="8" t="s">
        <v>12375</v>
      </c>
      <c r="E5957" s="8" t="s">
        <v>12376</v>
      </c>
      <c r="F5957" s="29">
        <v>0.25</v>
      </c>
      <c r="G5957" s="29">
        <v>0</v>
      </c>
      <c r="H5957" s="30">
        <v>7.9523000000000001</v>
      </c>
      <c r="I5957" s="30">
        <v>0.71940000000000004</v>
      </c>
      <c r="J5957" s="14">
        <v>20</v>
      </c>
      <c r="K5957" s="14">
        <v>5</v>
      </c>
      <c r="L5957" s="12">
        <v>9.0499999999999997E-2</v>
      </c>
      <c r="M5957" s="7">
        <v>0.90358455000000004</v>
      </c>
      <c r="N5957" s="31">
        <v>0.65</v>
      </c>
      <c r="O5957" s="14">
        <f>IFERROR(VLOOKUP($C5957,'site totals'!$J$2:$K$607,2,FALSE),1)</f>
        <v>9.1</v>
      </c>
      <c r="P5957" s="32" t="s">
        <v>22</v>
      </c>
      <c r="Q5957" s="12">
        <v>0.28064285709999998</v>
      </c>
      <c r="R5957" s="29">
        <v>0.25</v>
      </c>
      <c r="S5957" s="2">
        <f>IF($A5957="site","",VLOOKUP($P5957,margin_ranges!$A$5:$D$10,4,FALSE)/100)</f>
        <v>0.29749999999999999</v>
      </c>
      <c r="T5957" s="6">
        <f>IF(A5957="placement",$J5957*MIN($Q5957,$S5957),"")</f>
        <v>5.6128571419999993</v>
      </c>
      <c r="U5957" s="6">
        <f>IF($A5957="placement",T5957,SUMIF($C$10:$C$6209,$C5957,$T$10:$T$6209))</f>
        <v>5.6128571419999993</v>
      </c>
      <c r="V5957" s="34">
        <f t="shared" si="281"/>
        <v>-4.0857142799999968E-2</v>
      </c>
      <c r="W5957" s="24"/>
      <c r="X5957" s="2" t="str">
        <f>IFERROR(MIN(VLOOKUP($W5957,margin_ranges!$A$5:$D$10,4,FALSE),$Q5957*100)/100,"")</f>
        <v/>
      </c>
      <c r="Y5957" s="6">
        <f t="shared" si="279"/>
        <v>5.6128571419999993</v>
      </c>
      <c r="Z5957" s="6">
        <f>IF($A5957="placement",Y5957,SUMIF($C$10:$C$6209,$C5957,$Y$10:$Y$6209))</f>
        <v>5.6128571419999993</v>
      </c>
      <c r="AA5957" s="29">
        <f t="shared" si="280"/>
        <v>-4.0857142799999968E-2</v>
      </c>
    </row>
    <row r="5958" spans="1:27" x14ac:dyDescent="0.3">
      <c r="A5958" s="16" t="s">
        <v>33</v>
      </c>
      <c r="B5958" s="16" t="s">
        <v>12373</v>
      </c>
      <c r="C5958" s="16" t="s">
        <v>12374</v>
      </c>
      <c r="D5958" s="8" t="s">
        <v>34</v>
      </c>
      <c r="E5958" s="16"/>
      <c r="F5958" s="17">
        <v>0.25</v>
      </c>
      <c r="G5958" s="17">
        <v>0</v>
      </c>
      <c r="H5958" s="36">
        <v>7.9523000000000001</v>
      </c>
      <c r="I5958" s="36">
        <v>0.71940000000000004</v>
      </c>
      <c r="J5958" s="22">
        <v>20</v>
      </c>
      <c r="K5958" s="22">
        <v>5</v>
      </c>
      <c r="L5958" s="18">
        <v>9.0499999999999997E-2</v>
      </c>
      <c r="M5958" s="19">
        <v>0.90358455000000004</v>
      </c>
      <c r="N5958" s="20">
        <v>0.65</v>
      </c>
      <c r="O5958" s="22">
        <f>IFERROR(VLOOKUP($C5958,'site totals'!$J$2:$K$607,2,FALSE),1)</f>
        <v>9.1</v>
      </c>
      <c r="P5958" s="21"/>
      <c r="Q5958" s="18">
        <v>0.28064285709999998</v>
      </c>
      <c r="R5958" s="17">
        <v>0.25</v>
      </c>
      <c r="S5958" s="18" t="str">
        <f>IF($A5958="site","",VLOOKUP($P5958,margin_ranges!$A$5:$D$10,4,FALSE)/100)</f>
        <v/>
      </c>
      <c r="T5958" s="22" t="str">
        <f>IF(A5958="placement",$J5958*MIN($Q5958,$S5958),"")</f>
        <v/>
      </c>
      <c r="U5958" s="22">
        <f>IF($A5958="placement",T5958,SUMIF($C$10:$C$6209,$C5958,$T$10:$T$6209))</f>
        <v>5.6128571419999993</v>
      </c>
      <c r="V5958" s="37">
        <f t="shared" si="281"/>
        <v>-4.0857142799999968E-2</v>
      </c>
      <c r="W5958" s="38"/>
      <c r="X5958" s="18" t="str">
        <f>IFERROR(MIN(VLOOKUP($W5958,margin_ranges!$A$5:$D$10,4,FALSE),$Q5958*100)/100,"")</f>
        <v/>
      </c>
      <c r="Y5958" s="6" t="str">
        <f t="shared" si="279"/>
        <v/>
      </c>
      <c r="Z5958" s="6">
        <f>IF($A5958="placement",Y5958,SUMIF($C$10:$C$6209,$C5958,$Y$10:$Y$6209))</f>
        <v>5.6128571419999993</v>
      </c>
      <c r="AA5958" s="17">
        <f t="shared" si="280"/>
        <v>-4.0857142799999968E-2</v>
      </c>
    </row>
    <row r="5959" spans="1:27" hidden="1" x14ac:dyDescent="0.3">
      <c r="A5959" s="8" t="s">
        <v>17</v>
      </c>
      <c r="B5959" s="8" t="s">
        <v>2800</v>
      </c>
      <c r="C5959" s="8" t="s">
        <v>2801</v>
      </c>
      <c r="D5959" s="8" t="s">
        <v>2802</v>
      </c>
      <c r="E5959" s="8" t="s">
        <v>2803</v>
      </c>
      <c r="F5959" s="29">
        <v>0.3</v>
      </c>
      <c r="G5959" s="29">
        <v>0</v>
      </c>
      <c r="H5959" s="30">
        <v>17.595099999999999</v>
      </c>
      <c r="I5959" s="30">
        <v>0.6129</v>
      </c>
      <c r="J5959" s="14">
        <v>7</v>
      </c>
      <c r="K5959" s="14">
        <v>2</v>
      </c>
      <c r="L5959" s="12">
        <v>3.4799999999999998E-2</v>
      </c>
      <c r="M5959" s="7">
        <v>0.36456875999999999</v>
      </c>
      <c r="N5959" s="31">
        <v>0.1</v>
      </c>
      <c r="O5959" s="14">
        <f>IFERROR(VLOOKUP($C5959,'site totals'!$J$2:$K$607,2,FALSE),1)</f>
        <v>8.9884000000000004</v>
      </c>
      <c r="P5959" s="32" t="s">
        <v>94</v>
      </c>
      <c r="Q5959" s="12">
        <v>0.72570332479999999</v>
      </c>
      <c r="R5959" s="29">
        <v>0.3</v>
      </c>
      <c r="S5959" s="2">
        <f>IF($A5959="site","",VLOOKUP($P5959,margin_ranges!$A$5:$D$10,4,FALSE)/100)</f>
        <v>0.19750000000000001</v>
      </c>
      <c r="T5959" s="6">
        <f>IF(A5959="placement",$J5959*MIN($Q5959,$S5959),"")</f>
        <v>1.3825000000000001</v>
      </c>
      <c r="U5959" s="6">
        <f>IF($A5959="placement",T5959,SUMIF($C$10:$C$6209,$C5959,$T$10:$T$6209))</f>
        <v>1.3825000000000001</v>
      </c>
      <c r="V5959" s="34">
        <f t="shared" si="281"/>
        <v>0.14642857142857157</v>
      </c>
      <c r="W5959" s="24"/>
      <c r="X5959" s="2" t="str">
        <f>IFERROR(MIN(VLOOKUP($W5959,margin_ranges!$A$5:$D$10,4,FALSE),$Q5959*100)/100,"")</f>
        <v/>
      </c>
      <c r="Y5959" s="6">
        <f t="shared" si="279"/>
        <v>1.3825000000000001</v>
      </c>
      <c r="Z5959" s="6">
        <f>IF($A5959="placement",Y5959,SUMIF($C$10:$C$6209,$C5959,$Y$10:$Y$6209))</f>
        <v>1.3825000000000001</v>
      </c>
      <c r="AA5959" s="29">
        <f t="shared" si="280"/>
        <v>0.14642857142857157</v>
      </c>
    </row>
    <row r="5960" spans="1:27" x14ac:dyDescent="0.3">
      <c r="A5960" s="16" t="s">
        <v>33</v>
      </c>
      <c r="B5960" s="16" t="s">
        <v>2800</v>
      </c>
      <c r="C5960" s="16" t="s">
        <v>2801</v>
      </c>
      <c r="D5960" s="8" t="s">
        <v>34</v>
      </c>
      <c r="E5960" s="16"/>
      <c r="F5960" s="17">
        <v>0.29836233367451298</v>
      </c>
      <c r="G5960" s="17">
        <v>0</v>
      </c>
      <c r="H5960" s="36">
        <v>76.756</v>
      </c>
      <c r="I5960" s="36">
        <v>1.2414000000000001</v>
      </c>
      <c r="J5960" s="22">
        <v>19</v>
      </c>
      <c r="K5960" s="22">
        <v>6</v>
      </c>
      <c r="L5960" s="18">
        <v>1.6199999999999999E-2</v>
      </c>
      <c r="M5960" s="19">
        <v>0.51719892000000001</v>
      </c>
      <c r="N5960" s="20">
        <v>0.1</v>
      </c>
      <c r="O5960" s="22">
        <f>IFERROR(VLOOKUP($C5960,'site totals'!$J$2:$K$607,2,FALSE),1)</f>
        <v>8.9884000000000004</v>
      </c>
      <c r="P5960" s="21"/>
      <c r="Q5960" s="18">
        <v>0.80665079439999998</v>
      </c>
      <c r="R5960" s="17">
        <v>0.2984</v>
      </c>
      <c r="S5960" s="18" t="str">
        <f>IF($A5960="site","",VLOOKUP($P5960,margin_ranges!$A$5:$D$10,4,FALSE)/100)</f>
        <v/>
      </c>
      <c r="T5960" s="22" t="str">
        <f>IF(A5960="placement",$J5960*MIN($Q5960,$S5960),"")</f>
        <v/>
      </c>
      <c r="U5960" s="22">
        <f>IF($A5960="placement",T5960,SUMIF($C$10:$C$6209,$C5960,$T$10:$T$6209))</f>
        <v>1.3825000000000001</v>
      </c>
      <c r="V5960" s="37">
        <f t="shared" si="281"/>
        <v>0.32160325271559742</v>
      </c>
      <c r="W5960" s="38"/>
      <c r="X5960" s="18" t="str">
        <f>IFERROR(MIN(VLOOKUP($W5960,margin_ranges!$A$5:$D$10,4,FALSE),$Q5960*100)/100,"")</f>
        <v/>
      </c>
      <c r="Y5960" s="6" t="str">
        <f t="shared" si="279"/>
        <v/>
      </c>
      <c r="Z5960" s="6">
        <f>IF($A5960="placement",Y5960,SUMIF($C$10:$C$6209,$C5960,$Y$10:$Y$6209))</f>
        <v>1.3825000000000001</v>
      </c>
      <c r="AA5960" s="17">
        <f t="shared" si="280"/>
        <v>0.32160325271559742</v>
      </c>
    </row>
    <row r="5961" spans="1:27" hidden="1" x14ac:dyDescent="0.3">
      <c r="A5961" s="8" t="s">
        <v>17</v>
      </c>
      <c r="B5961" s="8" t="s">
        <v>10181</v>
      </c>
      <c r="C5961" s="8" t="s">
        <v>10182</v>
      </c>
      <c r="D5961" s="8" t="s">
        <v>10183</v>
      </c>
      <c r="E5961" s="8" t="s">
        <v>10184</v>
      </c>
      <c r="F5961" s="29">
        <v>0.25</v>
      </c>
      <c r="G5961" s="29">
        <v>0</v>
      </c>
      <c r="H5961" s="30">
        <v>4.3960999999999997</v>
      </c>
      <c r="I5961" s="30">
        <v>0.44369999999999998</v>
      </c>
      <c r="J5961" s="14">
        <v>18</v>
      </c>
      <c r="K5961" s="14">
        <v>5</v>
      </c>
      <c r="L5961" s="12">
        <v>0.1009</v>
      </c>
      <c r="M5961" s="7">
        <v>1.3772859</v>
      </c>
      <c r="N5961" s="31">
        <v>1</v>
      </c>
      <c r="O5961" s="14">
        <f>IFERROR(VLOOKUP($C5961,'site totals'!$J$2:$K$607,2,FALSE),1)</f>
        <v>8.5556999999999999</v>
      </c>
      <c r="P5961" s="32" t="s">
        <v>91</v>
      </c>
      <c r="Q5961" s="12">
        <v>0.27393433620000002</v>
      </c>
      <c r="R5961" s="29">
        <v>0.25</v>
      </c>
      <c r="S5961" s="2">
        <f>IF($A5961="site","",VLOOKUP($P5961,margin_ranges!$A$5:$D$10,4,FALSE)/100)</f>
        <v>0.29749999999999999</v>
      </c>
      <c r="T5961" s="6">
        <f>IF(A5961="placement",$J5961*MIN($Q5961,$S5961),"")</f>
        <v>4.9308180516000002</v>
      </c>
      <c r="U5961" s="6">
        <f>IF($A5961="placement",T5961,SUMIF($C$10:$C$6209,$C5961,$T$10:$T$6209))</f>
        <v>4.9308180516000002</v>
      </c>
      <c r="V5961" s="34">
        <f t="shared" si="281"/>
        <v>-3.1912448266666615E-2</v>
      </c>
      <c r="W5961" s="24"/>
      <c r="X5961" s="2" t="str">
        <f>IFERROR(MIN(VLOOKUP($W5961,margin_ranges!$A$5:$D$10,4,FALSE),$Q5961*100)/100,"")</f>
        <v/>
      </c>
      <c r="Y5961" s="6">
        <f t="shared" si="279"/>
        <v>4.9308180516000002</v>
      </c>
      <c r="Z5961" s="6">
        <f>IF($A5961="placement",Y5961,SUMIF($C$10:$C$6209,$C5961,$Y$10:$Y$6209))</f>
        <v>4.9308180516000002</v>
      </c>
      <c r="AA5961" s="29">
        <f t="shared" si="280"/>
        <v>-3.1912448266666615E-2</v>
      </c>
    </row>
    <row r="5962" spans="1:27" x14ac:dyDescent="0.3">
      <c r="A5962" s="16" t="s">
        <v>33</v>
      </c>
      <c r="B5962" s="16" t="s">
        <v>10181</v>
      </c>
      <c r="C5962" s="16" t="s">
        <v>10182</v>
      </c>
      <c r="D5962" s="8" t="s">
        <v>34</v>
      </c>
      <c r="E5962" s="16"/>
      <c r="F5962" s="17">
        <v>0.25</v>
      </c>
      <c r="G5962" s="17">
        <v>0</v>
      </c>
      <c r="H5962" s="36">
        <v>4.3960999999999997</v>
      </c>
      <c r="I5962" s="36">
        <v>0.44369999999999998</v>
      </c>
      <c r="J5962" s="22">
        <v>18</v>
      </c>
      <c r="K5962" s="22">
        <v>5</v>
      </c>
      <c r="L5962" s="18">
        <v>0.1009</v>
      </c>
      <c r="M5962" s="19">
        <v>1.3772859</v>
      </c>
      <c r="N5962" s="20">
        <v>1</v>
      </c>
      <c r="O5962" s="22">
        <f>IFERROR(VLOOKUP($C5962,'site totals'!$J$2:$K$607,2,FALSE),1)</f>
        <v>8.5556999999999999</v>
      </c>
      <c r="P5962" s="21"/>
      <c r="Q5962" s="18">
        <v>0.27393433620000002</v>
      </c>
      <c r="R5962" s="17">
        <v>0.25</v>
      </c>
      <c r="S5962" s="18" t="str">
        <f>IF($A5962="site","",VLOOKUP($P5962,margin_ranges!$A$5:$D$10,4,FALSE)/100)</f>
        <v/>
      </c>
      <c r="T5962" s="22" t="str">
        <f>IF(A5962="placement",$J5962*MIN($Q5962,$S5962),"")</f>
        <v/>
      </c>
      <c r="U5962" s="22">
        <f>IF($A5962="placement",T5962,SUMIF($C$10:$C$6209,$C5962,$T$10:$T$6209))</f>
        <v>4.9308180516000002</v>
      </c>
      <c r="V5962" s="37">
        <f t="shared" si="281"/>
        <v>-3.1912448266666615E-2</v>
      </c>
      <c r="W5962" s="38"/>
      <c r="X5962" s="18" t="str">
        <f>IFERROR(MIN(VLOOKUP($W5962,margin_ranges!$A$5:$D$10,4,FALSE),$Q5962*100)/100,"")</f>
        <v/>
      </c>
      <c r="Y5962" s="6" t="str">
        <f t="shared" si="279"/>
        <v/>
      </c>
      <c r="Z5962" s="6">
        <f>IF($A5962="placement",Y5962,SUMIF($C$10:$C$6209,$C5962,$Y$10:$Y$6209))</f>
        <v>4.9308180516000002</v>
      </c>
      <c r="AA5962" s="17">
        <f t="shared" si="280"/>
        <v>-3.1912448266666615E-2</v>
      </c>
    </row>
    <row r="5963" spans="1:27" hidden="1" x14ac:dyDescent="0.3">
      <c r="A5963" s="8" t="s">
        <v>17</v>
      </c>
      <c r="B5963" s="8" t="s">
        <v>4531</v>
      </c>
      <c r="C5963" s="8" t="s">
        <v>4532</v>
      </c>
      <c r="D5963" s="8" t="s">
        <v>4533</v>
      </c>
      <c r="E5963" s="8" t="s">
        <v>4534</v>
      </c>
      <c r="F5963" s="29">
        <v>0.28999999999999998</v>
      </c>
      <c r="G5963" s="29">
        <v>0</v>
      </c>
      <c r="H5963" s="30">
        <v>5.843</v>
      </c>
      <c r="I5963" s="30">
        <v>1.0511999999999999</v>
      </c>
      <c r="J5963" s="14">
        <v>8</v>
      </c>
      <c r="K5963" s="14">
        <v>2</v>
      </c>
      <c r="L5963" s="12">
        <v>0.1799</v>
      </c>
      <c r="M5963" s="7">
        <v>0.24979276</v>
      </c>
      <c r="N5963" s="31">
        <v>0.01</v>
      </c>
      <c r="O5963" s="14">
        <f>IFERROR(VLOOKUP($C5963,'site totals'!$J$2:$K$607,2,FALSE),1)</f>
        <v>8.4916999999999998</v>
      </c>
      <c r="P5963" s="32" t="s">
        <v>22</v>
      </c>
      <c r="Q5963" s="12">
        <v>0.95996681360000002</v>
      </c>
      <c r="R5963" s="29">
        <v>0.28999999999999998</v>
      </c>
      <c r="S5963" s="2">
        <f>IF($A5963="site","",VLOOKUP($P5963,margin_ranges!$A$5:$D$10,4,FALSE)/100)</f>
        <v>0.29749999999999999</v>
      </c>
      <c r="T5963" s="6">
        <f>IF(A5963="placement",$J5963*MIN($Q5963,$S5963),"")</f>
        <v>2.38</v>
      </c>
      <c r="U5963" s="6">
        <f>IF($A5963="placement",T5963,SUMIF($C$10:$C$6209,$C5963,$T$10:$T$6209))</f>
        <v>2.38</v>
      </c>
      <c r="V5963" s="34">
        <f t="shared" si="281"/>
        <v>-1.0563380281690127E-2</v>
      </c>
      <c r="W5963" s="24"/>
      <c r="X5963" s="2" t="str">
        <f>IFERROR(MIN(VLOOKUP($W5963,margin_ranges!$A$5:$D$10,4,FALSE),$Q5963*100)/100,"")</f>
        <v/>
      </c>
      <c r="Y5963" s="6">
        <f t="shared" si="279"/>
        <v>2.38</v>
      </c>
      <c r="Z5963" s="6">
        <f>IF($A5963="placement",Y5963,SUMIF($C$10:$C$6209,$C5963,$Y$10:$Y$6209))</f>
        <v>2.38</v>
      </c>
      <c r="AA5963" s="29">
        <f t="shared" si="280"/>
        <v>-1.0563380281690127E-2</v>
      </c>
    </row>
    <row r="5964" spans="1:27" x14ac:dyDescent="0.3">
      <c r="A5964" s="16" t="s">
        <v>33</v>
      </c>
      <c r="B5964" s="16" t="s">
        <v>4531</v>
      </c>
      <c r="C5964" s="16" t="s">
        <v>4532</v>
      </c>
      <c r="D5964" s="8" t="s">
        <v>34</v>
      </c>
      <c r="E5964" s="16"/>
      <c r="F5964" s="17">
        <v>0.26731667392865899</v>
      </c>
      <c r="G5964" s="17">
        <v>0</v>
      </c>
      <c r="H5964" s="36">
        <v>18.2456</v>
      </c>
      <c r="I5964" s="36">
        <v>2.6400999999999999</v>
      </c>
      <c r="J5964" s="22">
        <v>18</v>
      </c>
      <c r="K5964" s="22">
        <v>5</v>
      </c>
      <c r="L5964" s="18">
        <v>0.1447</v>
      </c>
      <c r="M5964" s="19">
        <v>0.22974136000000001</v>
      </c>
      <c r="N5964" s="20">
        <v>0.01</v>
      </c>
      <c r="O5964" s="22">
        <f>IFERROR(VLOOKUP($C5964,'site totals'!$J$2:$K$607,2,FALSE),1)</f>
        <v>8.4916999999999998</v>
      </c>
      <c r="P5964" s="21"/>
      <c r="Q5964" s="18">
        <v>0.95647279110000005</v>
      </c>
      <c r="R5964" s="17">
        <v>0.26729999999999998</v>
      </c>
      <c r="S5964" s="18" t="str">
        <f>IF($A5964="site","",VLOOKUP($P5964,margin_ranges!$A$5:$D$10,4,FALSE)/100)</f>
        <v/>
      </c>
      <c r="T5964" s="22" t="str">
        <f>IF(A5964="placement",$J5964*MIN($Q5964,$S5964),"")</f>
        <v/>
      </c>
      <c r="U5964" s="22">
        <f>IF($A5964="placement",T5964,SUMIF($C$10:$C$6209,$C5964,$T$10:$T$6209))</f>
        <v>2.38</v>
      </c>
      <c r="V5964" s="37">
        <f t="shared" si="281"/>
        <v>0.18435618640340889</v>
      </c>
      <c r="W5964" s="38"/>
      <c r="X5964" s="18" t="str">
        <f>IFERROR(MIN(VLOOKUP($W5964,margin_ranges!$A$5:$D$10,4,FALSE),$Q5964*100)/100,"")</f>
        <v/>
      </c>
      <c r="Y5964" s="6" t="str">
        <f t="shared" si="279"/>
        <v/>
      </c>
      <c r="Z5964" s="6">
        <f>IF($A5964="placement",Y5964,SUMIF($C$10:$C$6209,$C5964,$Y$10:$Y$6209))</f>
        <v>2.38</v>
      </c>
      <c r="AA5964" s="17">
        <f t="shared" si="280"/>
        <v>0.18435618640340889</v>
      </c>
    </row>
    <row r="5965" spans="1:27" hidden="1" x14ac:dyDescent="0.3">
      <c r="A5965" s="8" t="s">
        <v>17</v>
      </c>
      <c r="B5965" s="8" t="s">
        <v>12345</v>
      </c>
      <c r="C5965" s="8" t="s">
        <v>12346</v>
      </c>
      <c r="D5965" s="8" t="s">
        <v>12347</v>
      </c>
      <c r="E5965" s="8" t="s">
        <v>12348</v>
      </c>
      <c r="F5965" s="29">
        <v>0.25</v>
      </c>
      <c r="G5965" s="29">
        <v>0</v>
      </c>
      <c r="H5965" s="30">
        <v>0.88970000000000005</v>
      </c>
      <c r="I5965" s="30">
        <v>0.24360000000000001</v>
      </c>
      <c r="J5965" s="14">
        <v>8</v>
      </c>
      <c r="K5965" s="14">
        <v>2</v>
      </c>
      <c r="L5965" s="12">
        <v>0.27379999999999999</v>
      </c>
      <c r="M5965" s="7">
        <v>1.11378299</v>
      </c>
      <c r="N5965" s="31">
        <v>0.37</v>
      </c>
      <c r="O5965" s="14">
        <f>IFERROR(VLOOKUP($C5965,'site totals'!$J$2:$K$607,2,FALSE),1)</f>
        <v>8.3260000000000005</v>
      </c>
      <c r="P5965" s="32" t="s">
        <v>22</v>
      </c>
      <c r="Q5965" s="12">
        <v>0.66779884150000002</v>
      </c>
      <c r="R5965" s="29">
        <v>0.25</v>
      </c>
      <c r="S5965" s="2">
        <f>IF($A5965="site","",VLOOKUP($P5965,margin_ranges!$A$5:$D$10,4,FALSE)/100)</f>
        <v>0.29749999999999999</v>
      </c>
      <c r="T5965" s="6">
        <f>IF(A5965="placement",$J5965*MIN($Q5965,$S5965),"")</f>
        <v>2.38</v>
      </c>
      <c r="U5965" s="6">
        <f>IF($A5965="placement",T5965,SUMIF($C$10:$C$6209,$C5965,$T$10:$T$6209))</f>
        <v>2.38</v>
      </c>
      <c r="V5965" s="34">
        <f t="shared" si="281"/>
        <v>-6.3333333333333353E-2</v>
      </c>
      <c r="W5965" s="24"/>
      <c r="X5965" s="2" t="str">
        <f>IFERROR(MIN(VLOOKUP($W5965,margin_ranges!$A$5:$D$10,4,FALSE),$Q5965*100)/100,"")</f>
        <v/>
      </c>
      <c r="Y5965" s="6">
        <f t="shared" si="279"/>
        <v>2.38</v>
      </c>
      <c r="Z5965" s="6">
        <f>IF($A5965="placement",Y5965,SUMIF($C$10:$C$6209,$C5965,$Y$10:$Y$6209))</f>
        <v>2.38</v>
      </c>
      <c r="AA5965" s="29">
        <f t="shared" si="280"/>
        <v>-6.3333333333333353E-2</v>
      </c>
    </row>
    <row r="5966" spans="1:27" hidden="1" x14ac:dyDescent="0.3">
      <c r="A5966" s="8" t="s">
        <v>17</v>
      </c>
      <c r="B5966" s="8" t="s">
        <v>12345</v>
      </c>
      <c r="C5966" s="8" t="s">
        <v>12346</v>
      </c>
      <c r="D5966" s="8" t="s">
        <v>12349</v>
      </c>
      <c r="E5966" s="8" t="s">
        <v>12350</v>
      </c>
      <c r="F5966" s="29">
        <v>0.25</v>
      </c>
      <c r="G5966" s="29">
        <v>0</v>
      </c>
      <c r="H5966" s="30">
        <v>2.2368999999999999</v>
      </c>
      <c r="I5966" s="30">
        <v>0.30059999999999998</v>
      </c>
      <c r="J5966" s="14">
        <v>10</v>
      </c>
      <c r="K5966" s="14">
        <v>2</v>
      </c>
      <c r="L5966" s="12">
        <v>0.13439999999999999</v>
      </c>
      <c r="M5966" s="7">
        <v>1.0714183900000001</v>
      </c>
      <c r="N5966" s="31">
        <v>0.37</v>
      </c>
      <c r="O5966" s="14">
        <f>IFERROR(VLOOKUP($C5966,'site totals'!$J$2:$K$607,2,FALSE),1)</f>
        <v>8.3260000000000005</v>
      </c>
      <c r="P5966" s="32" t="s">
        <v>22</v>
      </c>
      <c r="Q5966" s="12">
        <v>0.65466338479999997</v>
      </c>
      <c r="R5966" s="29">
        <v>0.25</v>
      </c>
      <c r="S5966" s="2">
        <f>IF($A5966="site","",VLOOKUP($P5966,margin_ranges!$A$5:$D$10,4,FALSE)/100)</f>
        <v>0.29749999999999999</v>
      </c>
      <c r="T5966" s="6">
        <f>IF(A5966="placement",$J5966*MIN($Q5966,$S5966),"")</f>
        <v>2.9749999999999996</v>
      </c>
      <c r="U5966" s="6">
        <f>IF($A5966="placement",T5966,SUMIF($C$10:$C$6209,$C5966,$T$10:$T$6209))</f>
        <v>2.9749999999999996</v>
      </c>
      <c r="V5966" s="34">
        <f t="shared" si="281"/>
        <v>-6.3333333333333242E-2</v>
      </c>
      <c r="W5966" s="24"/>
      <c r="X5966" s="2" t="str">
        <f>IFERROR(MIN(VLOOKUP($W5966,margin_ranges!$A$5:$D$10,4,FALSE),$Q5966*100)/100,"")</f>
        <v/>
      </c>
      <c r="Y5966" s="6">
        <f t="shared" si="279"/>
        <v>2.9749999999999996</v>
      </c>
      <c r="Z5966" s="6">
        <f>IF($A5966="placement",Y5966,SUMIF($C$10:$C$6209,$C5966,$Y$10:$Y$6209))</f>
        <v>2.9749999999999996</v>
      </c>
      <c r="AA5966" s="29">
        <f t="shared" si="280"/>
        <v>-6.3333333333333242E-2</v>
      </c>
    </row>
    <row r="5967" spans="1:27" x14ac:dyDescent="0.3">
      <c r="A5967" s="16" t="s">
        <v>33</v>
      </c>
      <c r="B5967" s="16" t="s">
        <v>12345</v>
      </c>
      <c r="C5967" s="16" t="s">
        <v>12346</v>
      </c>
      <c r="D5967" s="8" t="s">
        <v>34</v>
      </c>
      <c r="E5967" s="16"/>
      <c r="F5967" s="17">
        <v>0.25</v>
      </c>
      <c r="G5967" s="17">
        <v>0</v>
      </c>
      <c r="H5967" s="36">
        <v>3.1356999999999999</v>
      </c>
      <c r="I5967" s="36">
        <v>0.54610000000000003</v>
      </c>
      <c r="J5967" s="22">
        <v>18</v>
      </c>
      <c r="K5967" s="22">
        <v>4</v>
      </c>
      <c r="L5967" s="18">
        <v>0.1741</v>
      </c>
      <c r="M5967" s="19">
        <v>1.0890778299999999</v>
      </c>
      <c r="N5967" s="20">
        <v>0.37</v>
      </c>
      <c r="O5967" s="22">
        <f>IFERROR(VLOOKUP($C5967,'site totals'!$J$2:$K$607,2,FALSE),1)</f>
        <v>8.3260000000000005</v>
      </c>
      <c r="P5967" s="21"/>
      <c r="Q5967" s="18">
        <v>0.66026303149999999</v>
      </c>
      <c r="R5967" s="17">
        <v>0.25</v>
      </c>
      <c r="S5967" s="18" t="str">
        <f>IF($A5967="site","",VLOOKUP($P5967,margin_ranges!$A$5:$D$10,4,FALSE)/100)</f>
        <v/>
      </c>
      <c r="T5967" s="22" t="str">
        <f>IF(A5967="placement",$J5967*MIN($Q5967,$S5967),"")</f>
        <v/>
      </c>
      <c r="U5967" s="22">
        <f>IF($A5967="placement",T5967,SUMIF($C$10:$C$6209,$C5967,$T$10:$T$6209))</f>
        <v>5.3549999999999995</v>
      </c>
      <c r="V5967" s="37">
        <f t="shared" si="281"/>
        <v>-6.3333333333333353E-2</v>
      </c>
      <c r="W5967" s="38"/>
      <c r="X5967" s="18" t="str">
        <f>IFERROR(MIN(VLOOKUP($W5967,margin_ranges!$A$5:$D$10,4,FALSE),$Q5967*100)/100,"")</f>
        <v/>
      </c>
      <c r="Y5967" s="6" t="str">
        <f t="shared" si="279"/>
        <v/>
      </c>
      <c r="Z5967" s="6">
        <f>IF($A5967="placement",Y5967,SUMIF($C$10:$C$6209,$C5967,$Y$10:$Y$6209))</f>
        <v>5.3549999999999995</v>
      </c>
      <c r="AA5967" s="17">
        <f t="shared" si="280"/>
        <v>-6.3333333333333353E-2</v>
      </c>
    </row>
    <row r="5968" spans="1:27" hidden="1" x14ac:dyDescent="0.3">
      <c r="A5968" s="8" t="s">
        <v>17</v>
      </c>
      <c r="B5968" s="8" t="s">
        <v>794</v>
      </c>
      <c r="C5968" s="8" t="s">
        <v>795</v>
      </c>
      <c r="D5968" s="8" t="s">
        <v>796</v>
      </c>
      <c r="E5968" s="8" t="s">
        <v>797</v>
      </c>
      <c r="F5968" s="29">
        <v>0.28999999999999998</v>
      </c>
      <c r="G5968" s="29">
        <v>0</v>
      </c>
      <c r="H5968" s="30">
        <v>18.989100000000001</v>
      </c>
      <c r="I5968" s="30">
        <v>0.33500000000000002</v>
      </c>
      <c r="J5968" s="14">
        <v>10</v>
      </c>
      <c r="K5968" s="14">
        <v>3</v>
      </c>
      <c r="L5968" s="12">
        <v>1.7600000000000001E-2</v>
      </c>
      <c r="M5968" s="7">
        <v>1.0374626899999999</v>
      </c>
      <c r="N5968" s="31">
        <v>0.5</v>
      </c>
      <c r="O5968" s="14">
        <f>IFERROR(VLOOKUP($C5968,'site totals'!$J$2:$K$607,2,FALSE),1)</f>
        <v>7.7038000000000002</v>
      </c>
      <c r="P5968" s="32" t="s">
        <v>22</v>
      </c>
      <c r="Q5968" s="12">
        <v>0.51805495609999996</v>
      </c>
      <c r="R5968" s="29">
        <v>0.28999999999999998</v>
      </c>
      <c r="S5968" s="2">
        <f>IF($A5968="site","",VLOOKUP($P5968,margin_ranges!$A$5:$D$10,4,FALSE)/100)</f>
        <v>0.29749999999999999</v>
      </c>
      <c r="T5968" s="6">
        <f>IF(A5968="placement",$J5968*MIN($Q5968,$S5968),"")</f>
        <v>2.9749999999999996</v>
      </c>
      <c r="U5968" s="6">
        <f>IF($A5968="placement",T5968,SUMIF($C$10:$C$6209,$C5968,$T$10:$T$6209))</f>
        <v>2.9749999999999996</v>
      </c>
      <c r="V5968" s="34">
        <f t="shared" si="281"/>
        <v>-1.0563380281690016E-2</v>
      </c>
      <c r="W5968" s="24"/>
      <c r="X5968" s="2" t="str">
        <f>IFERROR(MIN(VLOOKUP($W5968,margin_ranges!$A$5:$D$10,4,FALSE),$Q5968*100)/100,"")</f>
        <v/>
      </c>
      <c r="Y5968" s="6">
        <f t="shared" si="279"/>
        <v>2.9749999999999996</v>
      </c>
      <c r="Z5968" s="6">
        <f>IF($A5968="placement",Y5968,SUMIF($C$10:$C$6209,$C5968,$Y$10:$Y$6209))</f>
        <v>2.9749999999999996</v>
      </c>
      <c r="AA5968" s="29">
        <f t="shared" si="280"/>
        <v>-1.0563380281690016E-2</v>
      </c>
    </row>
    <row r="5969" spans="1:27" x14ac:dyDescent="0.3">
      <c r="A5969" s="16" t="s">
        <v>33</v>
      </c>
      <c r="B5969" s="16" t="s">
        <v>794</v>
      </c>
      <c r="C5969" s="16" t="s">
        <v>795</v>
      </c>
      <c r="D5969" s="8" t="s">
        <v>34</v>
      </c>
      <c r="E5969" s="16"/>
      <c r="F5969" s="17">
        <v>0.28999999999999998</v>
      </c>
      <c r="G5969" s="17">
        <v>0</v>
      </c>
      <c r="H5969" s="36">
        <v>43.035200000000003</v>
      </c>
      <c r="I5969" s="36">
        <v>0.49990000000000001</v>
      </c>
      <c r="J5969" s="22">
        <v>17</v>
      </c>
      <c r="K5969" s="22">
        <v>4</v>
      </c>
      <c r="L5969" s="18">
        <v>1.1599999999999999E-2</v>
      </c>
      <c r="M5969" s="19">
        <v>1.10085739</v>
      </c>
      <c r="N5969" s="20">
        <v>0.5</v>
      </c>
      <c r="O5969" s="22">
        <f>IFERROR(VLOOKUP($C5969,'site totals'!$J$2:$K$607,2,FALSE),1)</f>
        <v>7.7038000000000002</v>
      </c>
      <c r="P5969" s="21"/>
      <c r="Q5969" s="18">
        <v>0.54580856200000005</v>
      </c>
      <c r="R5969" s="17">
        <v>0.28999999999999998</v>
      </c>
      <c r="S5969" s="18" t="str">
        <f>IF($A5969="site","",VLOOKUP($P5969,margin_ranges!$A$5:$D$10,4,FALSE)/100)</f>
        <v/>
      </c>
      <c r="T5969" s="22" t="str">
        <f>IF(A5969="placement",$J5969*MIN($Q5969,$S5969),"")</f>
        <v/>
      </c>
      <c r="U5969" s="22">
        <f>IF($A5969="placement",T5969,SUMIF($C$10:$C$6209,$C5969,$T$10:$T$6209))</f>
        <v>2.9749999999999996</v>
      </c>
      <c r="V5969" s="37">
        <f t="shared" si="281"/>
        <v>0.1619718309859155</v>
      </c>
      <c r="W5969" s="38"/>
      <c r="X5969" s="18" t="str">
        <f>IFERROR(MIN(VLOOKUP($W5969,margin_ranges!$A$5:$D$10,4,FALSE),$Q5969*100)/100,"")</f>
        <v/>
      </c>
      <c r="Y5969" s="6" t="str">
        <f t="shared" si="279"/>
        <v/>
      </c>
      <c r="Z5969" s="6">
        <f>IF($A5969="placement",Y5969,SUMIF($C$10:$C$6209,$C5969,$Y$10:$Y$6209))</f>
        <v>2.9749999999999996</v>
      </c>
      <c r="AA5969" s="17">
        <f t="shared" si="280"/>
        <v>0.1619718309859155</v>
      </c>
    </row>
    <row r="5970" spans="1:27" hidden="1" x14ac:dyDescent="0.3">
      <c r="A5970" s="8" t="s">
        <v>17</v>
      </c>
      <c r="B5970" s="8" t="s">
        <v>12072</v>
      </c>
      <c r="C5970" s="8" t="s">
        <v>12073</v>
      </c>
      <c r="D5970" s="8" t="s">
        <v>12074</v>
      </c>
      <c r="E5970" s="8" t="s">
        <v>12075</v>
      </c>
      <c r="F5970" s="29">
        <v>0.174661063981606</v>
      </c>
      <c r="G5970" s="29">
        <v>1</v>
      </c>
      <c r="H5970" s="30">
        <v>68.011399999999995</v>
      </c>
      <c r="I5970" s="30">
        <v>0.2974</v>
      </c>
      <c r="J5970" s="14">
        <v>16</v>
      </c>
      <c r="K5970" s="14">
        <v>4</v>
      </c>
      <c r="L5970" s="12">
        <v>4.4000000000000003E-3</v>
      </c>
      <c r="M5970" s="7">
        <v>1.81743516</v>
      </c>
      <c r="N5970" s="31">
        <v>1.5</v>
      </c>
      <c r="O5970" s="14">
        <f>IFERROR(VLOOKUP($C5970,'site totals'!$J$2:$K$607,2,FALSE),1)</f>
        <v>7.5678000000000001</v>
      </c>
      <c r="P5970" s="32" t="s">
        <v>22</v>
      </c>
      <c r="Q5970" s="12">
        <v>0.174661064</v>
      </c>
      <c r="R5970" s="29">
        <v>0.25</v>
      </c>
      <c r="S5970" s="2">
        <f>IF($A5970="site","",VLOOKUP($P5970,margin_ranges!$A$5:$D$10,4,FALSE)/100)</f>
        <v>0.29749999999999999</v>
      </c>
      <c r="T5970" s="6">
        <f>IF(A5970="placement",$J5970*MIN($Q5970,$S5970),"")</f>
        <v>2.7945770240000001</v>
      </c>
      <c r="U5970" s="6">
        <f>IF($A5970="placement",T5970,SUMIF($C$10:$C$6209,$C5970,$T$10:$T$6209))</f>
        <v>2.7945770240000001</v>
      </c>
      <c r="V5970" s="34">
        <f t="shared" si="281"/>
        <v>0.1004519146666667</v>
      </c>
      <c r="W5970" s="24"/>
      <c r="X5970" s="2" t="str">
        <f>IFERROR(MIN(VLOOKUP($W5970,margin_ranges!$A$5:$D$10,4,FALSE),$Q5970*100)/100,"")</f>
        <v/>
      </c>
      <c r="Y5970" s="6">
        <f t="shared" si="279"/>
        <v>2.7945770240000001</v>
      </c>
      <c r="Z5970" s="6">
        <f>IF($A5970="placement",Y5970,SUMIF($C$10:$C$6209,$C5970,$Y$10:$Y$6209))</f>
        <v>2.7945770240000001</v>
      </c>
      <c r="AA5970" s="29">
        <f t="shared" si="280"/>
        <v>0.1004519146666667</v>
      </c>
    </row>
    <row r="5971" spans="1:27" x14ac:dyDescent="0.3">
      <c r="A5971" s="16" t="s">
        <v>33</v>
      </c>
      <c r="B5971" s="16" t="s">
        <v>12072</v>
      </c>
      <c r="C5971" s="16" t="s">
        <v>12073</v>
      </c>
      <c r="D5971" s="8" t="s">
        <v>34</v>
      </c>
      <c r="E5971" s="16"/>
      <c r="F5971" s="17">
        <v>0.174661063981606</v>
      </c>
      <c r="G5971" s="17">
        <v>1</v>
      </c>
      <c r="H5971" s="36">
        <v>68.013599999999997</v>
      </c>
      <c r="I5971" s="36">
        <v>0.2974</v>
      </c>
      <c r="J5971" s="22">
        <v>16</v>
      </c>
      <c r="K5971" s="22">
        <v>4</v>
      </c>
      <c r="L5971" s="18">
        <v>4.4000000000000003E-3</v>
      </c>
      <c r="M5971" s="19">
        <v>1.81743516</v>
      </c>
      <c r="N5971" s="20">
        <v>1.5</v>
      </c>
      <c r="O5971" s="22">
        <f>IFERROR(VLOOKUP($C5971,'site totals'!$J$2:$K$607,2,FALSE),1)</f>
        <v>7.5678000000000001</v>
      </c>
      <c r="P5971" s="21"/>
      <c r="Q5971" s="18">
        <v>0.174661064</v>
      </c>
      <c r="R5971" s="17">
        <v>0.25</v>
      </c>
      <c r="S5971" s="18" t="str">
        <f>IF($A5971="site","",VLOOKUP($P5971,margin_ranges!$A$5:$D$10,4,FALSE)/100)</f>
        <v/>
      </c>
      <c r="T5971" s="22" t="str">
        <f>IF(A5971="placement",$J5971*MIN($Q5971,$S5971),"")</f>
        <v/>
      </c>
      <c r="U5971" s="22">
        <f>IF($A5971="placement",T5971,SUMIF($C$10:$C$6209,$C5971,$T$10:$T$6209))</f>
        <v>2.7945770240000001</v>
      </c>
      <c r="V5971" s="37">
        <f t="shared" si="281"/>
        <v>0.1004519146666667</v>
      </c>
      <c r="W5971" s="38"/>
      <c r="X5971" s="18" t="str">
        <f>IFERROR(MIN(VLOOKUP($W5971,margin_ranges!$A$5:$D$10,4,FALSE),$Q5971*100)/100,"")</f>
        <v/>
      </c>
      <c r="Y5971" s="6" t="str">
        <f t="shared" si="279"/>
        <v/>
      </c>
      <c r="Z5971" s="6">
        <f>IF($A5971="placement",Y5971,SUMIF($C$10:$C$6209,$C5971,$Y$10:$Y$6209))</f>
        <v>2.7945770240000001</v>
      </c>
      <c r="AA5971" s="17">
        <f t="shared" si="280"/>
        <v>0.1004519146666667</v>
      </c>
    </row>
    <row r="5972" spans="1:27" hidden="1" x14ac:dyDescent="0.3">
      <c r="A5972" s="8" t="s">
        <v>17</v>
      </c>
      <c r="B5972" s="8" t="s">
        <v>1198</v>
      </c>
      <c r="C5972" s="8" t="s">
        <v>1199</v>
      </c>
      <c r="D5972" s="8" t="s">
        <v>1200</v>
      </c>
      <c r="E5972" s="8" t="s">
        <v>1201</v>
      </c>
      <c r="F5972" s="29">
        <v>0.23558716580966499</v>
      </c>
      <c r="G5972" s="29">
        <v>1</v>
      </c>
      <c r="H5972" s="30">
        <v>60.875900000000001</v>
      </c>
      <c r="I5972" s="30">
        <v>0.34089999999999998</v>
      </c>
      <c r="J5972" s="14">
        <v>13</v>
      </c>
      <c r="K5972" s="14">
        <v>3</v>
      </c>
      <c r="L5972" s="12">
        <v>5.5999999999999999E-3</v>
      </c>
      <c r="M5972" s="7">
        <v>1.3081936300000001</v>
      </c>
      <c r="N5972" s="31">
        <v>1</v>
      </c>
      <c r="O5972" s="14">
        <f>IFERROR(VLOOKUP($C5972,'site totals'!$J$2:$K$607,2,FALSE),1)</f>
        <v>7.3247</v>
      </c>
      <c r="P5972" s="32" t="s">
        <v>91</v>
      </c>
      <c r="Q5972" s="12">
        <v>0.2355871658</v>
      </c>
      <c r="R5972" s="29">
        <v>0.25</v>
      </c>
      <c r="S5972" s="2">
        <f>IF($A5972="site","",VLOOKUP($P5972,margin_ranges!$A$5:$D$10,4,FALSE)/100)</f>
        <v>0.29749999999999999</v>
      </c>
      <c r="T5972" s="6">
        <f>IF(A5972="placement",$J5972*MIN($Q5972,$S5972),"")</f>
        <v>3.0626331553999999</v>
      </c>
      <c r="U5972" s="6">
        <f>IF($A5972="placement",T5972,SUMIF($C$10:$C$6209,$C5972,$T$10:$T$6209))</f>
        <v>3.0626331553999999</v>
      </c>
      <c r="V5972" s="34">
        <f t="shared" si="281"/>
        <v>1.9217112266666669E-2</v>
      </c>
      <c r="W5972" s="24"/>
      <c r="X5972" s="2" t="str">
        <f>IFERROR(MIN(VLOOKUP($W5972,margin_ranges!$A$5:$D$10,4,FALSE),$Q5972*100)/100,"")</f>
        <v/>
      </c>
      <c r="Y5972" s="6">
        <f t="shared" si="279"/>
        <v>3.0626331553999999</v>
      </c>
      <c r="Z5972" s="6">
        <f>IF($A5972="placement",Y5972,SUMIF($C$10:$C$6209,$C5972,$Y$10:$Y$6209))</f>
        <v>3.0626331553999999</v>
      </c>
      <c r="AA5972" s="29">
        <f t="shared" si="280"/>
        <v>1.9217112266666669E-2</v>
      </c>
    </row>
    <row r="5973" spans="1:27" x14ac:dyDescent="0.3">
      <c r="A5973" s="16" t="s">
        <v>33</v>
      </c>
      <c r="B5973" s="16" t="s">
        <v>1198</v>
      </c>
      <c r="C5973" s="16" t="s">
        <v>1199</v>
      </c>
      <c r="D5973" s="8" t="s">
        <v>34</v>
      </c>
      <c r="E5973" s="16"/>
      <c r="F5973" s="17">
        <v>0.24351846492006499</v>
      </c>
      <c r="G5973" s="17">
        <v>0.85228064000000003</v>
      </c>
      <c r="H5973" s="36">
        <v>85.412899999999993</v>
      </c>
      <c r="I5973" s="36">
        <v>0.45069999999999999</v>
      </c>
      <c r="J5973" s="22">
        <v>16</v>
      </c>
      <c r="K5973" s="22">
        <v>4</v>
      </c>
      <c r="L5973" s="18">
        <v>5.3E-3</v>
      </c>
      <c r="M5973" s="19">
        <v>1.1608082399999999</v>
      </c>
      <c r="N5973" s="20">
        <v>0.87812999999999997</v>
      </c>
      <c r="O5973" s="22">
        <f>IFERROR(VLOOKUP($C5973,'site totals'!$J$2:$K$607,2,FALSE),1)</f>
        <v>7.3247</v>
      </c>
      <c r="P5973" s="21"/>
      <c r="Q5973" s="18">
        <v>0.24351846490000001</v>
      </c>
      <c r="R5973" s="17">
        <v>0.25</v>
      </c>
      <c r="S5973" s="18" t="str">
        <f>IF($A5973="site","",VLOOKUP($P5973,margin_ranges!$A$5:$D$10,4,FALSE)/100)</f>
        <v/>
      </c>
      <c r="T5973" s="22" t="str">
        <f>IF(A5973="placement",$J5973*MIN($Q5973,$S5973),"")</f>
        <v/>
      </c>
      <c r="U5973" s="22">
        <f>IF($A5973="placement",T5973,SUMIF($C$10:$C$6209,$C5973,$T$10:$T$6209))</f>
        <v>3.0626331553999999</v>
      </c>
      <c r="V5973" s="37">
        <f t="shared" si="281"/>
        <v>7.8113903716666711E-2</v>
      </c>
      <c r="W5973" s="38"/>
      <c r="X5973" s="18" t="str">
        <f>IFERROR(MIN(VLOOKUP($W5973,margin_ranges!$A$5:$D$10,4,FALSE),$Q5973*100)/100,"")</f>
        <v/>
      </c>
      <c r="Y5973" s="6" t="str">
        <f t="shared" si="279"/>
        <v/>
      </c>
      <c r="Z5973" s="6">
        <f>IF($A5973="placement",Y5973,SUMIF($C$10:$C$6209,$C5973,$Y$10:$Y$6209))</f>
        <v>3.0626331553999999</v>
      </c>
      <c r="AA5973" s="17">
        <f t="shared" si="280"/>
        <v>7.8113903716666711E-2</v>
      </c>
    </row>
    <row r="5974" spans="1:27" hidden="1" x14ac:dyDescent="0.3">
      <c r="A5974" s="8" t="s">
        <v>17</v>
      </c>
      <c r="B5974" s="8" t="s">
        <v>10501</v>
      </c>
      <c r="C5974" s="8" t="s">
        <v>10502</v>
      </c>
      <c r="D5974" s="8" t="s">
        <v>10503</v>
      </c>
      <c r="E5974" s="8" t="s">
        <v>10504</v>
      </c>
      <c r="F5974" s="29">
        <v>0.38999999999999901</v>
      </c>
      <c r="G5974" s="29">
        <v>0</v>
      </c>
      <c r="H5974" s="30">
        <v>1.4839</v>
      </c>
      <c r="I5974" s="30">
        <v>0.752</v>
      </c>
      <c r="J5974" s="14">
        <v>15</v>
      </c>
      <c r="K5974" s="14">
        <v>5</v>
      </c>
      <c r="L5974" s="12">
        <v>0.50680000000000003</v>
      </c>
      <c r="M5974" s="7">
        <v>0.65134877999999996</v>
      </c>
      <c r="N5974" s="31">
        <v>0.05</v>
      </c>
      <c r="O5974" s="14">
        <f>IFERROR(VLOOKUP($C5974,'site totals'!$J$2:$K$607,2,FALSE),1)</f>
        <v>6.8960999999999997</v>
      </c>
      <c r="P5974" s="32" t="s">
        <v>22</v>
      </c>
      <c r="Q5974" s="12">
        <v>0.92323621199999995</v>
      </c>
      <c r="R5974" s="29">
        <v>0.39</v>
      </c>
      <c r="S5974" s="2">
        <f>IF($A5974="site","",VLOOKUP($P5974,margin_ranges!$A$5:$D$10,4,FALSE)/100)</f>
        <v>0.29749999999999999</v>
      </c>
      <c r="T5974" s="6">
        <f>IF(A5974="placement",$J5974*MIN($Q5974,$S5974),"")</f>
        <v>4.4624999999999995</v>
      </c>
      <c r="U5974" s="6">
        <f>IF($A5974="placement",T5974,SUMIF($C$10:$C$6209,$C5974,$T$10:$T$6209))</f>
        <v>4.4624999999999995</v>
      </c>
      <c r="V5974" s="34">
        <f t="shared" si="281"/>
        <v>0.15163934426229519</v>
      </c>
      <c r="W5974" s="24"/>
      <c r="X5974" s="2" t="str">
        <f>IFERROR(MIN(VLOOKUP($W5974,margin_ranges!$A$5:$D$10,4,FALSE),$Q5974*100)/100,"")</f>
        <v/>
      </c>
      <c r="Y5974" s="6">
        <f t="shared" si="279"/>
        <v>4.4624999999999995</v>
      </c>
      <c r="Z5974" s="6">
        <f>IF($A5974="placement",Y5974,SUMIF($C$10:$C$6209,$C5974,$Y$10:$Y$6209))</f>
        <v>4.4624999999999995</v>
      </c>
      <c r="AA5974" s="29">
        <f t="shared" si="280"/>
        <v>0.15163934426229519</v>
      </c>
    </row>
    <row r="5975" spans="1:27" x14ac:dyDescent="0.3">
      <c r="A5975" s="16" t="s">
        <v>33</v>
      </c>
      <c r="B5975" s="16" t="s">
        <v>10501</v>
      </c>
      <c r="C5975" s="16" t="s">
        <v>10502</v>
      </c>
      <c r="D5975" s="8" t="s">
        <v>34</v>
      </c>
      <c r="E5975" s="16"/>
      <c r="F5975" s="17">
        <v>0.38921433853917398</v>
      </c>
      <c r="G5975" s="17">
        <v>0</v>
      </c>
      <c r="H5975" s="36">
        <v>1.4961</v>
      </c>
      <c r="I5975" s="36">
        <v>0.75960000000000005</v>
      </c>
      <c r="J5975" s="22">
        <v>15</v>
      </c>
      <c r="K5975" s="22">
        <v>5</v>
      </c>
      <c r="L5975" s="18">
        <v>0.50770000000000004</v>
      </c>
      <c r="M5975" s="19">
        <v>0.64843441000000002</v>
      </c>
      <c r="N5975" s="20">
        <v>4.9598000000000003E-2</v>
      </c>
      <c r="O5975" s="22">
        <f>IFERROR(VLOOKUP($C5975,'site totals'!$J$2:$K$607,2,FALSE),1)</f>
        <v>6.8960999999999997</v>
      </c>
      <c r="P5975" s="21"/>
      <c r="Q5975" s="18">
        <v>0.92351115409999995</v>
      </c>
      <c r="R5975" s="17">
        <v>0.38919999999999999</v>
      </c>
      <c r="S5975" s="18" t="str">
        <f>IF($A5975="site","",VLOOKUP($P5975,margin_ranges!$A$5:$D$10,4,FALSE)/100)</f>
        <v/>
      </c>
      <c r="T5975" s="22" t="str">
        <f>IF(A5975="placement",$J5975*MIN($Q5975,$S5975),"")</f>
        <v/>
      </c>
      <c r="U5975" s="22">
        <f>IF($A5975="placement",T5975,SUMIF($C$10:$C$6209,$C5975,$T$10:$T$6209))</f>
        <v>4.4624999999999995</v>
      </c>
      <c r="V5975" s="37">
        <f t="shared" si="281"/>
        <v>0.15013097576948264</v>
      </c>
      <c r="W5975" s="38"/>
      <c r="X5975" s="18" t="str">
        <f>IFERROR(MIN(VLOOKUP($W5975,margin_ranges!$A$5:$D$10,4,FALSE),$Q5975*100)/100,"")</f>
        <v/>
      </c>
      <c r="Y5975" s="6" t="str">
        <f t="shared" si="279"/>
        <v/>
      </c>
      <c r="Z5975" s="6">
        <f>IF($A5975="placement",Y5975,SUMIF($C$10:$C$6209,$C5975,$Y$10:$Y$6209))</f>
        <v>4.4624999999999995</v>
      </c>
      <c r="AA5975" s="17">
        <f t="shared" si="280"/>
        <v>0.15013097576948264</v>
      </c>
    </row>
    <row r="5976" spans="1:27" hidden="1" x14ac:dyDescent="0.3">
      <c r="A5976" s="8" t="s">
        <v>17</v>
      </c>
      <c r="B5976" s="8" t="s">
        <v>1716</v>
      </c>
      <c r="C5976" s="8" t="s">
        <v>1717</v>
      </c>
      <c r="D5976" s="33" t="s">
        <v>1718</v>
      </c>
      <c r="E5976" s="8" t="s">
        <v>1719</v>
      </c>
      <c r="F5976" s="29">
        <v>0.28999999999999998</v>
      </c>
      <c r="G5976" s="29">
        <v>0</v>
      </c>
      <c r="H5976" s="30">
        <v>6.7245999999999997</v>
      </c>
      <c r="I5976" s="30">
        <v>2.1614</v>
      </c>
      <c r="J5976" s="14">
        <v>14</v>
      </c>
      <c r="K5976" s="14">
        <v>4</v>
      </c>
      <c r="L5976" s="12">
        <v>0.32140000000000002</v>
      </c>
      <c r="M5976" s="7">
        <v>0.22194058</v>
      </c>
      <c r="N5976" s="31">
        <v>0.03</v>
      </c>
      <c r="O5976" s="14">
        <f>IFERROR(VLOOKUP($C5976,'site totals'!$J$2:$K$607,2,FALSE),1)</f>
        <v>6.7157</v>
      </c>
      <c r="P5976" s="32" t="s">
        <v>22</v>
      </c>
      <c r="Q5976" s="12">
        <v>0.86482868499999999</v>
      </c>
      <c r="R5976" s="29">
        <v>0.28999999999999998</v>
      </c>
      <c r="S5976" s="2">
        <f>IF($A5976="site","",VLOOKUP($P5976,margin_ranges!$A$5:$D$10,4,FALSE)/100)</f>
        <v>0.29749999999999999</v>
      </c>
      <c r="T5976" s="6">
        <f>IF(A5976="placement",$J5976*MIN($Q5976,$S5976),"")</f>
        <v>4.165</v>
      </c>
      <c r="U5976" s="6">
        <f>IF($A5976="placement",T5976,SUMIF($C$10:$C$6209,$C5976,$T$10:$T$6209))</f>
        <v>4.165</v>
      </c>
      <c r="V5976" s="34">
        <f t="shared" si="281"/>
        <v>-1.0563380281690016E-2</v>
      </c>
      <c r="W5976" s="24"/>
      <c r="X5976" s="2" t="str">
        <f>IFERROR(MIN(VLOOKUP($W5976,margin_ranges!$A$5:$D$10,4,FALSE),$Q5976*100)/100,"")</f>
        <v/>
      </c>
      <c r="Y5976" s="6">
        <f t="shared" si="279"/>
        <v>4.165</v>
      </c>
      <c r="Z5976" s="6">
        <f>IF($A5976="placement",Y5976,SUMIF($C$10:$C$6209,$C5976,$Y$10:$Y$6209))</f>
        <v>4.165</v>
      </c>
      <c r="AA5976" s="29">
        <f t="shared" si="280"/>
        <v>-1.0563380281690016E-2</v>
      </c>
    </row>
    <row r="5977" spans="1:27" x14ac:dyDescent="0.3">
      <c r="A5977" s="16" t="s">
        <v>33</v>
      </c>
      <c r="B5977" s="16" t="s">
        <v>1716</v>
      </c>
      <c r="C5977" s="16" t="s">
        <v>1717</v>
      </c>
      <c r="D5977" s="8" t="s">
        <v>34</v>
      </c>
      <c r="E5977" s="16"/>
      <c r="F5977" s="17">
        <v>0.28999999999999998</v>
      </c>
      <c r="G5977" s="17">
        <v>0</v>
      </c>
      <c r="H5977" s="36">
        <v>6.7245999999999997</v>
      </c>
      <c r="I5977" s="36">
        <v>2.1614</v>
      </c>
      <c r="J5977" s="22">
        <v>14</v>
      </c>
      <c r="K5977" s="22">
        <v>4</v>
      </c>
      <c r="L5977" s="18">
        <v>0.32140000000000002</v>
      </c>
      <c r="M5977" s="19">
        <v>0.22194058</v>
      </c>
      <c r="N5977" s="20">
        <v>0.03</v>
      </c>
      <c r="O5977" s="22">
        <f>IFERROR(VLOOKUP($C5977,'site totals'!$J$2:$K$607,2,FALSE),1)</f>
        <v>6.7157</v>
      </c>
      <c r="P5977" s="21"/>
      <c r="Q5977" s="18">
        <v>0.86482868499999999</v>
      </c>
      <c r="R5977" s="17">
        <v>0.28999999999999998</v>
      </c>
      <c r="S5977" s="18" t="str">
        <f>IF($A5977="site","",VLOOKUP($P5977,margin_ranges!$A$5:$D$10,4,FALSE)/100)</f>
        <v/>
      </c>
      <c r="T5977" s="22" t="str">
        <f>IF(A5977="placement",$J5977*MIN($Q5977,$S5977),"")</f>
        <v/>
      </c>
      <c r="U5977" s="22">
        <f>IF($A5977="placement",T5977,SUMIF($C$10:$C$6209,$C5977,$T$10:$T$6209))</f>
        <v>4.165</v>
      </c>
      <c r="V5977" s="37">
        <f t="shared" si="281"/>
        <v>-1.0563380281690016E-2</v>
      </c>
      <c r="W5977" s="38"/>
      <c r="X5977" s="18" t="str">
        <f>IFERROR(MIN(VLOOKUP($W5977,margin_ranges!$A$5:$D$10,4,FALSE),$Q5977*100)/100,"")</f>
        <v/>
      </c>
      <c r="Y5977" s="6" t="str">
        <f t="shared" si="279"/>
        <v/>
      </c>
      <c r="Z5977" s="6">
        <f>IF($A5977="placement",Y5977,SUMIF($C$10:$C$6209,$C5977,$Y$10:$Y$6209))</f>
        <v>4.165</v>
      </c>
      <c r="AA5977" s="17">
        <f t="shared" si="280"/>
        <v>-1.0563380281690016E-2</v>
      </c>
    </row>
    <row r="5978" spans="1:27" hidden="1" x14ac:dyDescent="0.3">
      <c r="A5978" s="8" t="s">
        <v>17</v>
      </c>
      <c r="B5978" s="8" t="s">
        <v>4931</v>
      </c>
      <c r="C5978" s="8" t="s">
        <v>4932</v>
      </c>
      <c r="D5978" s="8" t="s">
        <v>4933</v>
      </c>
      <c r="E5978" s="8" t="s">
        <v>4934</v>
      </c>
      <c r="F5978" s="29">
        <v>0.28999999999999998</v>
      </c>
      <c r="G5978" s="29">
        <v>0</v>
      </c>
      <c r="H5978" s="30">
        <v>1.7044999999999999</v>
      </c>
      <c r="I5978" s="30">
        <v>0.70889999999999997</v>
      </c>
      <c r="J5978" s="14">
        <v>14</v>
      </c>
      <c r="K5978" s="14">
        <v>4</v>
      </c>
      <c r="L5978" s="12">
        <v>0.41589999999999999</v>
      </c>
      <c r="M5978" s="7">
        <v>0.66577330000000001</v>
      </c>
      <c r="N5978" s="31">
        <v>0.28000000000000003</v>
      </c>
      <c r="O5978" s="14">
        <f>IFERROR(VLOOKUP($C5978,'site totals'!$J$2:$K$607,2,FALSE),1)</f>
        <v>6.6078000000000001</v>
      </c>
      <c r="P5978" s="32" t="s">
        <v>22</v>
      </c>
      <c r="Q5978" s="12">
        <v>0.57943642360000003</v>
      </c>
      <c r="R5978" s="29">
        <v>0.28999999999999998</v>
      </c>
      <c r="S5978" s="2">
        <f>IF($A5978="site","",VLOOKUP($P5978,margin_ranges!$A$5:$D$10,4,FALSE)/100)</f>
        <v>0.29749999999999999</v>
      </c>
      <c r="T5978" s="6">
        <f>IF(A5978="placement",$J5978*MIN($Q5978,$S5978),"")</f>
        <v>4.165</v>
      </c>
      <c r="U5978" s="6">
        <f>IF($A5978="placement",T5978,SUMIF($C$10:$C$6209,$C5978,$T$10:$T$6209))</f>
        <v>4.165</v>
      </c>
      <c r="V5978" s="34">
        <f t="shared" si="281"/>
        <v>-1.0563380281690016E-2</v>
      </c>
      <c r="W5978" s="24"/>
      <c r="X5978" s="2" t="str">
        <f>IFERROR(MIN(VLOOKUP($W5978,margin_ranges!$A$5:$D$10,4,FALSE),$Q5978*100)/100,"")</f>
        <v/>
      </c>
      <c r="Y5978" s="6">
        <f t="shared" si="279"/>
        <v>4.165</v>
      </c>
      <c r="Z5978" s="6">
        <f>IF($A5978="placement",Y5978,SUMIF($C$10:$C$6209,$C5978,$Y$10:$Y$6209))</f>
        <v>4.165</v>
      </c>
      <c r="AA5978" s="29">
        <f t="shared" si="280"/>
        <v>-1.0563380281690016E-2</v>
      </c>
    </row>
    <row r="5979" spans="1:27" x14ac:dyDescent="0.3">
      <c r="A5979" s="16" t="s">
        <v>33</v>
      </c>
      <c r="B5979" s="16" t="s">
        <v>4931</v>
      </c>
      <c r="C5979" s="16" t="s">
        <v>4932</v>
      </c>
      <c r="D5979" s="8" t="s">
        <v>34</v>
      </c>
      <c r="E5979" s="16"/>
      <c r="F5979" s="17">
        <v>0.28999999999999998</v>
      </c>
      <c r="G5979" s="17">
        <v>0</v>
      </c>
      <c r="H5979" s="36">
        <v>1.7044999999999999</v>
      </c>
      <c r="I5979" s="36">
        <v>0.70889999999999997</v>
      </c>
      <c r="J5979" s="22">
        <v>14</v>
      </c>
      <c r="K5979" s="22">
        <v>4</v>
      </c>
      <c r="L5979" s="18">
        <v>0.41589999999999999</v>
      </c>
      <c r="M5979" s="19">
        <v>0.66577330000000001</v>
      </c>
      <c r="N5979" s="20">
        <v>0.28000000000000003</v>
      </c>
      <c r="O5979" s="22">
        <f>IFERROR(VLOOKUP($C5979,'site totals'!$J$2:$K$607,2,FALSE),1)</f>
        <v>6.6078000000000001</v>
      </c>
      <c r="P5979" s="21"/>
      <c r="Q5979" s="18">
        <v>0.57943642360000003</v>
      </c>
      <c r="R5979" s="17">
        <v>0.28999999999999998</v>
      </c>
      <c r="S5979" s="18" t="str">
        <f>IF($A5979="site","",VLOOKUP($P5979,margin_ranges!$A$5:$D$10,4,FALSE)/100)</f>
        <v/>
      </c>
      <c r="T5979" s="22" t="str">
        <f>IF(A5979="placement",$J5979*MIN($Q5979,$S5979),"")</f>
        <v/>
      </c>
      <c r="U5979" s="22">
        <f>IF($A5979="placement",T5979,SUMIF($C$10:$C$6209,$C5979,$T$10:$T$6209))</f>
        <v>4.165</v>
      </c>
      <c r="V5979" s="37">
        <f t="shared" si="281"/>
        <v>-1.0563380281690016E-2</v>
      </c>
      <c r="W5979" s="38"/>
      <c r="X5979" s="18" t="str">
        <f>IFERROR(MIN(VLOOKUP($W5979,margin_ranges!$A$5:$D$10,4,FALSE),$Q5979*100)/100,"")</f>
        <v/>
      </c>
      <c r="Y5979" s="6" t="str">
        <f t="shared" si="279"/>
        <v/>
      </c>
      <c r="Z5979" s="6">
        <f>IF($A5979="placement",Y5979,SUMIF($C$10:$C$6209,$C5979,$Y$10:$Y$6209))</f>
        <v>4.165</v>
      </c>
      <c r="AA5979" s="17">
        <f t="shared" si="280"/>
        <v>-1.0563380281690016E-2</v>
      </c>
    </row>
    <row r="5980" spans="1:27" x14ac:dyDescent="0.3">
      <c r="A5980" s="16" t="s">
        <v>33</v>
      </c>
      <c r="B5980" s="16" t="s">
        <v>12330</v>
      </c>
      <c r="C5980" s="16" t="s">
        <v>12331</v>
      </c>
      <c r="D5980" s="8" t="s">
        <v>34</v>
      </c>
      <c r="E5980" s="16"/>
      <c r="F5980" s="17">
        <v>0.23195220408227099</v>
      </c>
      <c r="G5980" s="17">
        <v>0</v>
      </c>
      <c r="H5980" s="36">
        <v>1.0221</v>
      </c>
      <c r="I5980" s="36">
        <v>0.33350000000000002</v>
      </c>
      <c r="J5980" s="22">
        <v>14</v>
      </c>
      <c r="K5980" s="22">
        <v>3</v>
      </c>
      <c r="L5980" s="18">
        <v>0.32629999999999998</v>
      </c>
      <c r="M5980" s="19">
        <v>1.3683015599999999</v>
      </c>
      <c r="N5980" s="20">
        <v>1.050921</v>
      </c>
      <c r="O5980" s="22">
        <f>IFERROR(VLOOKUP($C5980,'site totals'!$J$2:$K$607,2,FALSE),1)</f>
        <v>6.3886000000000003</v>
      </c>
      <c r="P5980" s="21"/>
      <c r="Q5980" s="18">
        <v>0.2319522041</v>
      </c>
      <c r="R5980" s="17">
        <v>0.25</v>
      </c>
      <c r="S5980" s="18" t="str">
        <f>IF($A5980="site","",VLOOKUP($P5980,margin_ranges!$A$5:$D$10,4,FALSE)/100)</f>
        <v/>
      </c>
      <c r="T5980" s="22" t="str">
        <f>IF(A5980="placement",$J5980*MIN($Q5980,$S5980),"")</f>
        <v/>
      </c>
      <c r="U5980" s="22">
        <f>IF($A5980="placement",T5980,SUMIF($C$10:$C$6209,$C5980,$T$10:$T$6209))</f>
        <v>0</v>
      </c>
      <c r="V5980" s="37">
        <f t="shared" si="281"/>
        <v>0.33333333333333326</v>
      </c>
      <c r="W5980" s="38"/>
      <c r="X5980" s="18" t="str">
        <f>IFERROR(MIN(VLOOKUP($W5980,margin_ranges!$A$5:$D$10,4,FALSE),$Q5980*100)/100,"")</f>
        <v/>
      </c>
      <c r="Y5980" s="6" t="str">
        <f t="shared" si="279"/>
        <v/>
      </c>
      <c r="Z5980" s="6">
        <f>IF($A5980="placement",Y5980,SUMIF($C$10:$C$6209,$C5980,$Y$10:$Y$6209))</f>
        <v>0</v>
      </c>
      <c r="AA5980" s="17">
        <f t="shared" si="280"/>
        <v>0.33333333333333326</v>
      </c>
    </row>
    <row r="5981" spans="1:27" x14ac:dyDescent="0.3">
      <c r="A5981" s="16" t="s">
        <v>33</v>
      </c>
      <c r="B5981" s="16" t="s">
        <v>10535</v>
      </c>
      <c r="C5981" s="16" t="s">
        <v>10536</v>
      </c>
      <c r="D5981" s="8" t="s">
        <v>34</v>
      </c>
      <c r="E5981" s="16"/>
      <c r="F5981" s="17">
        <v>0.27440123716024301</v>
      </c>
      <c r="G5981" s="17">
        <v>0</v>
      </c>
      <c r="H5981" s="36">
        <v>8.7170000000000005</v>
      </c>
      <c r="I5981" s="36">
        <v>1.0390999999999999</v>
      </c>
      <c r="J5981" s="22">
        <v>13</v>
      </c>
      <c r="K5981" s="22">
        <v>3</v>
      </c>
      <c r="L5981" s="18">
        <v>0.1192</v>
      </c>
      <c r="M5981" s="19">
        <v>0.42359775</v>
      </c>
      <c r="N5981" s="20">
        <v>0.30736200000000002</v>
      </c>
      <c r="O5981" s="22">
        <f>IFERROR(VLOOKUP($C5981,'site totals'!$J$2:$K$607,2,FALSE),1)</f>
        <v>6.1624999999999996</v>
      </c>
      <c r="P5981" s="21"/>
      <c r="Q5981" s="18">
        <v>0.27440123719999998</v>
      </c>
      <c r="R5981" s="17">
        <v>0.29310000000000003</v>
      </c>
      <c r="S5981" s="18" t="str">
        <f>IF($A5981="site","",VLOOKUP($P5981,margin_ranges!$A$5:$D$10,4,FALSE)/100)</f>
        <v/>
      </c>
      <c r="T5981" s="22" t="str">
        <f>IF(A5981="placement",$J5981*MIN($Q5981,$S5981),"")</f>
        <v/>
      </c>
      <c r="U5981" s="22">
        <f>IF($A5981="placement",T5981,SUMIF($C$10:$C$6209,$C5981,$T$10:$T$6209))</f>
        <v>0</v>
      </c>
      <c r="V5981" s="37">
        <f t="shared" si="281"/>
        <v>0.41462724572075249</v>
      </c>
      <c r="W5981" s="38"/>
      <c r="X5981" s="18" t="str">
        <f>IFERROR(MIN(VLOOKUP($W5981,margin_ranges!$A$5:$D$10,4,FALSE),$Q5981*100)/100,"")</f>
        <v/>
      </c>
      <c r="Y5981" s="6" t="str">
        <f t="shared" si="279"/>
        <v/>
      </c>
      <c r="Z5981" s="6">
        <f>IF($A5981="placement",Y5981,SUMIF($C$10:$C$6209,$C5981,$Y$10:$Y$6209))</f>
        <v>0</v>
      </c>
      <c r="AA5981" s="17">
        <f t="shared" si="280"/>
        <v>0.41462724572075249</v>
      </c>
    </row>
    <row r="5982" spans="1:27" hidden="1" x14ac:dyDescent="0.3">
      <c r="A5982" s="8" t="s">
        <v>17</v>
      </c>
      <c r="B5982" s="8" t="s">
        <v>11669</v>
      </c>
      <c r="C5982" s="8" t="s">
        <v>11670</v>
      </c>
      <c r="D5982" s="8" t="s">
        <v>11671</v>
      </c>
      <c r="E5982" s="8" t="s">
        <v>11672</v>
      </c>
      <c r="F5982" s="29">
        <v>0.28999999999999998</v>
      </c>
      <c r="G5982" s="29">
        <v>0</v>
      </c>
      <c r="H5982" s="30">
        <v>1.5266</v>
      </c>
      <c r="I5982" s="30">
        <v>0.2606</v>
      </c>
      <c r="J5982" s="14">
        <v>13</v>
      </c>
      <c r="K5982" s="14">
        <v>3</v>
      </c>
      <c r="L5982" s="12">
        <v>0.17069999999999999</v>
      </c>
      <c r="M5982" s="7">
        <v>1.6145833300000001</v>
      </c>
      <c r="N5982" s="31">
        <v>0.9</v>
      </c>
      <c r="O5982" s="14">
        <f>IFERROR(VLOOKUP($C5982,'site totals'!$J$2:$K$607,2,FALSE),1)</f>
        <v>5.89</v>
      </c>
      <c r="P5982" s="32" t="s">
        <v>22</v>
      </c>
      <c r="Q5982" s="12">
        <v>0.44258064520000001</v>
      </c>
      <c r="R5982" s="29">
        <v>0.28999999999999998</v>
      </c>
      <c r="S5982" s="2">
        <f>IF($A5982="site","",VLOOKUP($P5982,margin_ranges!$A$5:$D$10,4,FALSE)/100)</f>
        <v>0.29749999999999999</v>
      </c>
      <c r="T5982" s="6">
        <f>IF(A5982="placement",$J5982*MIN($Q5982,$S5982),"")</f>
        <v>3.8674999999999997</v>
      </c>
      <c r="U5982" s="6">
        <f>IF($A5982="placement",T5982,SUMIF($C$10:$C$6209,$C5982,$T$10:$T$6209))</f>
        <v>3.8674999999999997</v>
      </c>
      <c r="V5982" s="34">
        <f t="shared" si="281"/>
        <v>-1.0563380281690127E-2</v>
      </c>
      <c r="W5982" s="24"/>
      <c r="X5982" s="2" t="str">
        <f>IFERROR(MIN(VLOOKUP($W5982,margin_ranges!$A$5:$D$10,4,FALSE),$Q5982*100)/100,"")</f>
        <v/>
      </c>
      <c r="Y5982" s="6">
        <f t="shared" si="279"/>
        <v>3.8674999999999997</v>
      </c>
      <c r="Z5982" s="6">
        <f>IF($A5982="placement",Y5982,SUMIF($C$10:$C$6209,$C5982,$Y$10:$Y$6209))</f>
        <v>3.8674999999999997</v>
      </c>
      <c r="AA5982" s="29">
        <f t="shared" si="280"/>
        <v>-1.0563380281690127E-2</v>
      </c>
    </row>
    <row r="5983" spans="1:27" x14ac:dyDescent="0.3">
      <c r="A5983" s="16" t="s">
        <v>33</v>
      </c>
      <c r="B5983" s="16" t="s">
        <v>11669</v>
      </c>
      <c r="C5983" s="16" t="s">
        <v>11670</v>
      </c>
      <c r="D5983" s="8" t="s">
        <v>34</v>
      </c>
      <c r="E5983" s="16"/>
      <c r="F5983" s="17">
        <v>0.28999999999999998</v>
      </c>
      <c r="G5983" s="17">
        <v>0</v>
      </c>
      <c r="H5983" s="36">
        <v>1.5266</v>
      </c>
      <c r="I5983" s="36">
        <v>0.2606</v>
      </c>
      <c r="J5983" s="22">
        <v>13</v>
      </c>
      <c r="K5983" s="22">
        <v>3</v>
      </c>
      <c r="L5983" s="18">
        <v>0.17069999999999999</v>
      </c>
      <c r="M5983" s="19">
        <v>1.6145833300000001</v>
      </c>
      <c r="N5983" s="20">
        <v>0.9</v>
      </c>
      <c r="O5983" s="22">
        <f>IFERROR(VLOOKUP($C5983,'site totals'!$J$2:$K$607,2,FALSE),1)</f>
        <v>5.89</v>
      </c>
      <c r="P5983" s="21"/>
      <c r="Q5983" s="18">
        <v>0.44258064520000001</v>
      </c>
      <c r="R5983" s="17">
        <v>0.28999999999999998</v>
      </c>
      <c r="S5983" s="18" t="str">
        <f>IF($A5983="site","",VLOOKUP($P5983,margin_ranges!$A$5:$D$10,4,FALSE)/100)</f>
        <v/>
      </c>
      <c r="T5983" s="22" t="str">
        <f>IF(A5983="placement",$J5983*MIN($Q5983,$S5983),"")</f>
        <v/>
      </c>
      <c r="U5983" s="22">
        <f>IF($A5983="placement",T5983,SUMIF($C$10:$C$6209,$C5983,$T$10:$T$6209))</f>
        <v>3.8674999999999997</v>
      </c>
      <c r="V5983" s="37">
        <f t="shared" si="281"/>
        <v>-1.0563380281690127E-2</v>
      </c>
      <c r="W5983" s="38"/>
      <c r="X5983" s="18" t="str">
        <f>IFERROR(MIN(VLOOKUP($W5983,margin_ranges!$A$5:$D$10,4,FALSE),$Q5983*100)/100,"")</f>
        <v/>
      </c>
      <c r="Y5983" s="6" t="str">
        <f t="shared" si="279"/>
        <v/>
      </c>
      <c r="Z5983" s="6">
        <f>IF($A5983="placement",Y5983,SUMIF($C$10:$C$6209,$C5983,$Y$10:$Y$6209))</f>
        <v>3.8674999999999997</v>
      </c>
      <c r="AA5983" s="17">
        <f t="shared" si="280"/>
        <v>-1.0563380281690127E-2</v>
      </c>
    </row>
    <row r="5984" spans="1:27" x14ac:dyDescent="0.3">
      <c r="A5984" s="16" t="s">
        <v>33</v>
      </c>
      <c r="B5984" s="16" t="s">
        <v>9172</v>
      </c>
      <c r="C5984" s="16" t="s">
        <v>9173</v>
      </c>
      <c r="D5984" s="8" t="s">
        <v>34</v>
      </c>
      <c r="E5984" s="16"/>
      <c r="F5984" s="17">
        <v>0.30147685728081602</v>
      </c>
      <c r="G5984" s="17">
        <v>0</v>
      </c>
      <c r="H5984" s="36">
        <v>29.727499999999999</v>
      </c>
      <c r="I5984" s="36">
        <v>0.85160000000000002</v>
      </c>
      <c r="J5984" s="22">
        <v>12</v>
      </c>
      <c r="K5984" s="22">
        <v>4</v>
      </c>
      <c r="L5984" s="18">
        <v>2.86E-2</v>
      </c>
      <c r="M5984" s="19">
        <v>0.48639490000000002</v>
      </c>
      <c r="N5984" s="20">
        <v>0.11638800000000001</v>
      </c>
      <c r="O5984" s="22">
        <f>IFERROR(VLOOKUP($C5984,'site totals'!$J$2:$K$607,2,FALSE),1)</f>
        <v>5.7988</v>
      </c>
      <c r="P5984" s="21"/>
      <c r="Q5984" s="18">
        <v>0.76071295159999996</v>
      </c>
      <c r="R5984" s="17">
        <v>0.30149999999999999</v>
      </c>
      <c r="S5984" s="18" t="str">
        <f>IF($A5984="site","",VLOOKUP($P5984,margin_ranges!$A$5:$D$10,4,FALSE)/100)</f>
        <v/>
      </c>
      <c r="T5984" s="22" t="str">
        <f>IF(A5984="placement",$J5984*MIN($Q5984,$S5984),"")</f>
        <v/>
      </c>
      <c r="U5984" s="22">
        <f>IF($A5984="placement",T5984,SUMIF($C$10:$C$6209,$C5984,$T$10:$T$6209))</f>
        <v>0</v>
      </c>
      <c r="V5984" s="37">
        <f t="shared" si="281"/>
        <v>0.43163922691481749</v>
      </c>
      <c r="W5984" s="38"/>
      <c r="X5984" s="18" t="str">
        <f>IFERROR(MIN(VLOOKUP($W5984,margin_ranges!$A$5:$D$10,4,FALSE),$Q5984*100)/100,"")</f>
        <v/>
      </c>
      <c r="Y5984" s="6" t="str">
        <f t="shared" ref="Y5984:Y6047" si="282">IF(A5984="placement",IF($X5984="",$T5984,$J5984*MIN($Q5984,$X5984)),"")</f>
        <v/>
      </c>
      <c r="Z5984" s="6">
        <f>IF($A5984="placement",Y5984,SUMIF($C$10:$C$6209,$C5984,$Y$10:$Y$6209))</f>
        <v>0</v>
      </c>
      <c r="AA5984" s="17">
        <f t="shared" ref="AA5984:AA6047" si="283">($J5984-$Z5984)/($J5984*(1-$R5984))-1</f>
        <v>0.43163922691481749</v>
      </c>
    </row>
    <row r="5985" spans="1:27" hidden="1" x14ac:dyDescent="0.3">
      <c r="A5985" s="8" t="s">
        <v>17</v>
      </c>
      <c r="B5985" s="8" t="s">
        <v>11540</v>
      </c>
      <c r="C5985" s="8" t="s">
        <v>11541</v>
      </c>
      <c r="D5985" s="8" t="s">
        <v>11542</v>
      </c>
      <c r="E5985" s="8" t="s">
        <v>11543</v>
      </c>
      <c r="F5985" s="29">
        <v>0.35</v>
      </c>
      <c r="G5985" s="29">
        <v>0</v>
      </c>
      <c r="H5985" s="30">
        <v>15.7319</v>
      </c>
      <c r="I5985" s="30">
        <v>0.31680000000000003</v>
      </c>
      <c r="J5985" s="14">
        <v>12</v>
      </c>
      <c r="K5985" s="14">
        <v>4</v>
      </c>
      <c r="L5985" s="12">
        <v>2.01E-2</v>
      </c>
      <c r="M5985" s="7">
        <v>1.26538895</v>
      </c>
      <c r="N5985" s="31">
        <v>0.75</v>
      </c>
      <c r="O5985" s="14">
        <f>IFERROR(VLOOKUP($C5985,'site totals'!$J$2:$K$607,2,FALSE),1)</f>
        <v>5.6120000000000001</v>
      </c>
      <c r="P5985" s="32" t="s">
        <v>22</v>
      </c>
      <c r="Q5985" s="12">
        <v>0.40729686389999997</v>
      </c>
      <c r="R5985" s="29">
        <v>0.35</v>
      </c>
      <c r="S5985" s="2">
        <f>IF($A5985="site","",VLOOKUP($P5985,margin_ranges!$A$5:$D$10,4,FALSE)/100)</f>
        <v>0.29749999999999999</v>
      </c>
      <c r="T5985" s="6">
        <f>IF(A5985="placement",$J5985*MIN($Q5985,$S5985),"")</f>
        <v>3.57</v>
      </c>
      <c r="U5985" s="6">
        <f>IF($A5985="placement",T5985,SUMIF($C$10:$C$6209,$C5985,$T$10:$T$6209))</f>
        <v>3.57</v>
      </c>
      <c r="V5985" s="34">
        <f t="shared" si="281"/>
        <v>8.0769230769230704E-2</v>
      </c>
      <c r="W5985" s="24"/>
      <c r="X5985" s="2" t="str">
        <f>IFERROR(MIN(VLOOKUP($W5985,margin_ranges!$A$5:$D$10,4,FALSE),$Q5985*100)/100,"")</f>
        <v/>
      </c>
      <c r="Y5985" s="6">
        <f t="shared" si="282"/>
        <v>3.57</v>
      </c>
      <c r="Z5985" s="6">
        <f>IF($A5985="placement",Y5985,SUMIF($C$10:$C$6209,$C5985,$Y$10:$Y$6209))</f>
        <v>3.57</v>
      </c>
      <c r="AA5985" s="17">
        <f t="shared" si="283"/>
        <v>8.0769230769230704E-2</v>
      </c>
    </row>
    <row r="5986" spans="1:27" x14ac:dyDescent="0.3">
      <c r="A5986" s="16" t="s">
        <v>33</v>
      </c>
      <c r="B5986" s="16" t="s">
        <v>11540</v>
      </c>
      <c r="C5986" s="16" t="s">
        <v>11541</v>
      </c>
      <c r="D5986" s="8" t="s">
        <v>34</v>
      </c>
      <c r="E5986" s="16"/>
      <c r="F5986" s="17">
        <v>0.35</v>
      </c>
      <c r="G5986" s="17">
        <v>0</v>
      </c>
      <c r="H5986" s="36">
        <v>15.7325</v>
      </c>
      <c r="I5986" s="36">
        <v>0.31690000000000002</v>
      </c>
      <c r="J5986" s="22">
        <v>12</v>
      </c>
      <c r="K5986" s="22">
        <v>4</v>
      </c>
      <c r="L5986" s="18">
        <v>2.01E-2</v>
      </c>
      <c r="M5986" s="19">
        <v>1.2648185700000001</v>
      </c>
      <c r="N5986" s="20">
        <v>0.75</v>
      </c>
      <c r="O5986" s="22">
        <f>IFERROR(VLOOKUP($C5986,'site totals'!$J$2:$K$607,2,FALSE),1)</f>
        <v>5.6120000000000001</v>
      </c>
      <c r="P5986" s="21"/>
      <c r="Q5986" s="18">
        <v>0.40702957950000002</v>
      </c>
      <c r="R5986" s="17">
        <v>0.35</v>
      </c>
      <c r="S5986" s="18" t="str">
        <f>IF($A5986="site","",VLOOKUP($P5986,margin_ranges!$A$5:$D$10,4,FALSE)/100)</f>
        <v/>
      </c>
      <c r="T5986" s="22" t="str">
        <f>IF(A5986="placement",$J5986*MIN($Q5986,$S5986),"")</f>
        <v/>
      </c>
      <c r="U5986" s="22">
        <f>IF($A5986="placement",T5986,SUMIF($C$10:$C$6209,$C5986,$T$10:$T$6209))</f>
        <v>3.57</v>
      </c>
      <c r="V5986" s="37">
        <f t="shared" si="281"/>
        <v>8.0769230769230704E-2</v>
      </c>
      <c r="W5986" s="38"/>
      <c r="X5986" s="18" t="str">
        <f>IFERROR(MIN(VLOOKUP($W5986,margin_ranges!$A$5:$D$10,4,FALSE),$Q5986*100)/100,"")</f>
        <v/>
      </c>
      <c r="Y5986" s="6" t="str">
        <f t="shared" si="282"/>
        <v/>
      </c>
      <c r="Z5986" s="6">
        <f>IF($A5986="placement",Y5986,SUMIF($C$10:$C$6209,$C5986,$Y$10:$Y$6209))</f>
        <v>3.57</v>
      </c>
      <c r="AA5986" s="17">
        <f t="shared" si="283"/>
        <v>8.0769230769230704E-2</v>
      </c>
    </row>
    <row r="5987" spans="1:27" x14ac:dyDescent="0.3">
      <c r="A5987" s="16" t="s">
        <v>33</v>
      </c>
      <c r="B5987" s="16" t="s">
        <v>3176</v>
      </c>
      <c r="C5987" s="16" t="s">
        <v>3177</v>
      </c>
      <c r="D5987" s="8" t="s">
        <v>34</v>
      </c>
      <c r="E5987" s="16"/>
      <c r="F5987" s="17">
        <v>0.249999999999999</v>
      </c>
      <c r="G5987" s="17">
        <v>0</v>
      </c>
      <c r="H5987" s="36">
        <v>8.3895999999999997</v>
      </c>
      <c r="I5987" s="36">
        <v>1.4661</v>
      </c>
      <c r="J5987" s="22">
        <v>11</v>
      </c>
      <c r="K5987" s="22">
        <v>3</v>
      </c>
      <c r="L5987" s="18">
        <v>0.17480000000000001</v>
      </c>
      <c r="M5987" s="19">
        <v>0.25253336999999998</v>
      </c>
      <c r="N5987" s="20">
        <v>4.1988999999999999E-2</v>
      </c>
      <c r="O5987" s="22">
        <f>IFERROR(VLOOKUP($C5987,'site totals'!$J$2:$K$607,2,FALSE),1)</f>
        <v>5.1835000000000004</v>
      </c>
      <c r="P5987" s="21"/>
      <c r="Q5987" s="18">
        <v>0.83372890629999996</v>
      </c>
      <c r="R5987" s="17">
        <v>0.25</v>
      </c>
      <c r="S5987" s="18" t="str">
        <f>IF($A5987="site","",VLOOKUP($P5987,margin_ranges!$A$5:$D$10,4,FALSE)/100)</f>
        <v/>
      </c>
      <c r="T5987" s="22" t="str">
        <f>IF(A5987="placement",$J5987*MIN($Q5987,$S5987),"")</f>
        <v/>
      </c>
      <c r="U5987" s="22">
        <f>IF($A5987="placement",T5987,SUMIF($C$10:$C$6209,$C5987,$T$10:$T$6209))</f>
        <v>0</v>
      </c>
      <c r="V5987" s="37">
        <f t="shared" si="281"/>
        <v>0.33333333333333326</v>
      </c>
      <c r="W5987" s="38"/>
      <c r="X5987" s="18" t="str">
        <f>IFERROR(MIN(VLOOKUP($W5987,margin_ranges!$A$5:$D$10,4,FALSE),$Q5987*100)/100,"")</f>
        <v/>
      </c>
      <c r="Y5987" s="6" t="str">
        <f t="shared" si="282"/>
        <v/>
      </c>
      <c r="Z5987" s="6">
        <f>IF($A5987="placement",Y5987,SUMIF($C$10:$C$6209,$C5987,$Y$10:$Y$6209))</f>
        <v>0</v>
      </c>
      <c r="AA5987" s="17">
        <f t="shared" si="283"/>
        <v>0.33333333333333326</v>
      </c>
    </row>
    <row r="5988" spans="1:27" hidden="1" x14ac:dyDescent="0.3">
      <c r="A5988" s="8" t="s">
        <v>17</v>
      </c>
      <c r="B5988" s="8" t="s">
        <v>11699</v>
      </c>
      <c r="C5988" s="8" t="s">
        <v>11700</v>
      </c>
      <c r="D5988" s="8" t="s">
        <v>11701</v>
      </c>
      <c r="E5988" s="8" t="s">
        <v>11702</v>
      </c>
      <c r="F5988" s="29">
        <v>0.3</v>
      </c>
      <c r="G5988" s="29">
        <v>0</v>
      </c>
      <c r="H5988" s="30">
        <v>68.124899999999997</v>
      </c>
      <c r="I5988" s="30">
        <v>1.3573999999999999</v>
      </c>
      <c r="J5988" s="14">
        <v>8</v>
      </c>
      <c r="K5988" s="14">
        <v>3</v>
      </c>
      <c r="L5988" s="12">
        <v>1.9900000000000001E-2</v>
      </c>
      <c r="M5988" s="7">
        <v>0.20537254999999999</v>
      </c>
      <c r="N5988" s="31">
        <v>7.0000000000000007E-2</v>
      </c>
      <c r="O5988" s="14">
        <f>IFERROR(VLOOKUP($C5988,'site totals'!$J$2:$K$607,2,FALSE),1)</f>
        <v>5.1348000000000003</v>
      </c>
      <c r="P5988" s="32" t="s">
        <v>94</v>
      </c>
      <c r="Q5988" s="12">
        <v>0.65915601219999997</v>
      </c>
      <c r="R5988" s="29">
        <v>0.3</v>
      </c>
      <c r="S5988" s="2">
        <f>IF($A5988="site","",VLOOKUP($P5988,margin_ranges!$A$5:$D$10,4,FALSE)/100)</f>
        <v>0.19750000000000001</v>
      </c>
      <c r="T5988" s="6">
        <f>IF(A5988="placement",$J5988*MIN($Q5988,$S5988),"")</f>
        <v>1.58</v>
      </c>
      <c r="U5988" s="6">
        <f>IF($A5988="placement",T5988,SUMIF($C$10:$C$6209,$C5988,$T$10:$T$6209))</f>
        <v>1.58</v>
      </c>
      <c r="V5988" s="34">
        <f t="shared" si="281"/>
        <v>0.14642857142857157</v>
      </c>
      <c r="W5988" s="24"/>
      <c r="X5988" s="2" t="str">
        <f>IFERROR(MIN(VLOOKUP($W5988,margin_ranges!$A$5:$D$10,4,FALSE),$Q5988*100)/100,"")</f>
        <v/>
      </c>
      <c r="Y5988" s="6">
        <f t="shared" si="282"/>
        <v>1.58</v>
      </c>
      <c r="Z5988" s="6">
        <f>IF($A5988="placement",Y5988,SUMIF($C$10:$C$6209,$C5988,$Y$10:$Y$6209))</f>
        <v>1.58</v>
      </c>
      <c r="AA5988" s="29">
        <f t="shared" si="283"/>
        <v>0.14642857142857157</v>
      </c>
    </row>
    <row r="5989" spans="1:27" x14ac:dyDescent="0.3">
      <c r="A5989" s="16" t="s">
        <v>33</v>
      </c>
      <c r="B5989" s="16" t="s">
        <v>11699</v>
      </c>
      <c r="C5989" s="16" t="s">
        <v>11700</v>
      </c>
      <c r="D5989" s="8" t="s">
        <v>34</v>
      </c>
      <c r="E5989" s="16"/>
      <c r="F5989" s="17">
        <v>0.29999999999999899</v>
      </c>
      <c r="G5989" s="17">
        <v>0</v>
      </c>
      <c r="H5989" s="36">
        <v>174.93279999999999</v>
      </c>
      <c r="I5989" s="36">
        <v>1.9867999999999999</v>
      </c>
      <c r="J5989" s="22">
        <v>11</v>
      </c>
      <c r="K5989" s="22">
        <v>3</v>
      </c>
      <c r="L5989" s="18">
        <v>1.14E-2</v>
      </c>
      <c r="M5989" s="19">
        <v>0.18460542999999999</v>
      </c>
      <c r="N5989" s="20">
        <v>7.0000000000000007E-2</v>
      </c>
      <c r="O5989" s="22">
        <f>IFERROR(VLOOKUP($C5989,'site totals'!$J$2:$K$607,2,FALSE),1)</f>
        <v>5.1348000000000003</v>
      </c>
      <c r="P5989" s="21"/>
      <c r="Q5989" s="18">
        <v>0.62081288459999995</v>
      </c>
      <c r="R5989" s="17">
        <v>0.3</v>
      </c>
      <c r="S5989" s="18" t="str">
        <f>IF($A5989="site","",VLOOKUP($P5989,margin_ranges!$A$5:$D$10,4,FALSE)/100)</f>
        <v/>
      </c>
      <c r="T5989" s="22" t="str">
        <f>IF(A5989="placement",$J5989*MIN($Q5989,$S5989),"")</f>
        <v/>
      </c>
      <c r="U5989" s="22">
        <f>IF($A5989="placement",T5989,SUMIF($C$10:$C$6209,$C5989,$T$10:$T$6209))</f>
        <v>1.58</v>
      </c>
      <c r="V5989" s="37">
        <f t="shared" si="281"/>
        <v>0.22337662337662345</v>
      </c>
      <c r="W5989" s="38"/>
      <c r="X5989" s="18" t="str">
        <f>IFERROR(MIN(VLOOKUP($W5989,margin_ranges!$A$5:$D$10,4,FALSE),$Q5989*100)/100,"")</f>
        <v/>
      </c>
      <c r="Y5989" s="6" t="str">
        <f t="shared" si="282"/>
        <v/>
      </c>
      <c r="Z5989" s="6">
        <f>IF($A5989="placement",Y5989,SUMIF($C$10:$C$6209,$C5989,$Y$10:$Y$6209))</f>
        <v>1.58</v>
      </c>
      <c r="AA5989" s="17">
        <f t="shared" si="283"/>
        <v>0.22337662337662345</v>
      </c>
    </row>
    <row r="5990" spans="1:27" hidden="1" x14ac:dyDescent="0.3">
      <c r="A5990" s="8" t="s">
        <v>17</v>
      </c>
      <c r="B5990" s="8" t="s">
        <v>3958</v>
      </c>
      <c r="C5990" s="8" t="s">
        <v>3959</v>
      </c>
      <c r="D5990" s="8" t="s">
        <v>3960</v>
      </c>
      <c r="E5990" s="8" t="s">
        <v>3961</v>
      </c>
      <c r="F5990" s="29">
        <v>0.25</v>
      </c>
      <c r="G5990" s="29">
        <v>0</v>
      </c>
      <c r="H5990" s="30">
        <v>3.4687999999999999</v>
      </c>
      <c r="I5990" s="30">
        <v>2.2446999999999999</v>
      </c>
      <c r="J5990" s="14">
        <v>11</v>
      </c>
      <c r="K5990" s="14">
        <v>3</v>
      </c>
      <c r="L5990" s="12">
        <v>0.64710000000000001</v>
      </c>
      <c r="M5990" s="7">
        <v>0.15831159</v>
      </c>
      <c r="N5990" s="31">
        <v>0.01</v>
      </c>
      <c r="O5990" s="14">
        <f>IFERROR(VLOOKUP($C5990,'site totals'!$J$2:$K$607,2,FALSE),1)</f>
        <v>4.9751000000000003</v>
      </c>
      <c r="P5990" s="32" t="s">
        <v>91</v>
      </c>
      <c r="Q5990" s="12">
        <v>0.93683343050000001</v>
      </c>
      <c r="R5990" s="29">
        <v>0.25</v>
      </c>
      <c r="S5990" s="2">
        <f>IF($A5990="site","",VLOOKUP($P5990,margin_ranges!$A$5:$D$10,4,FALSE)/100)</f>
        <v>0.29749999999999999</v>
      </c>
      <c r="T5990" s="6">
        <f>IF(A5990="placement",$J5990*MIN($Q5990,$S5990),"")</f>
        <v>3.2725</v>
      </c>
      <c r="U5990" s="6">
        <f>IF($A5990="placement",T5990,SUMIF($C$10:$C$6209,$C5990,$T$10:$T$6209))</f>
        <v>3.2725</v>
      </c>
      <c r="V5990" s="34">
        <f t="shared" si="281"/>
        <v>-6.3333333333333353E-2</v>
      </c>
      <c r="W5990" s="24"/>
      <c r="X5990" s="2" t="str">
        <f>IFERROR(MIN(VLOOKUP($W5990,margin_ranges!$A$5:$D$10,4,FALSE),$Q5990*100)/100,"")</f>
        <v/>
      </c>
      <c r="Y5990" s="6">
        <f t="shared" si="282"/>
        <v>3.2725</v>
      </c>
      <c r="Z5990" s="6">
        <f>IF($A5990="placement",Y5990,SUMIF($C$10:$C$6209,$C5990,$Y$10:$Y$6209))</f>
        <v>3.2725</v>
      </c>
      <c r="AA5990" s="29">
        <f t="shared" si="283"/>
        <v>-6.3333333333333353E-2</v>
      </c>
    </row>
    <row r="5991" spans="1:27" x14ac:dyDescent="0.3">
      <c r="A5991" s="16" t="s">
        <v>33</v>
      </c>
      <c r="B5991" s="16" t="s">
        <v>3958</v>
      </c>
      <c r="C5991" s="16" t="s">
        <v>3959</v>
      </c>
      <c r="D5991" s="8" t="s">
        <v>34</v>
      </c>
      <c r="E5991" s="16"/>
      <c r="F5991" s="17">
        <v>0.25</v>
      </c>
      <c r="G5991" s="17">
        <v>0</v>
      </c>
      <c r="H5991" s="36">
        <v>3.4687999999999999</v>
      </c>
      <c r="I5991" s="36">
        <v>2.2446999999999999</v>
      </c>
      <c r="J5991" s="22">
        <v>11</v>
      </c>
      <c r="K5991" s="22">
        <v>3</v>
      </c>
      <c r="L5991" s="18">
        <v>0.64710000000000001</v>
      </c>
      <c r="M5991" s="19">
        <v>0.15831159</v>
      </c>
      <c r="N5991" s="20">
        <v>0.01</v>
      </c>
      <c r="O5991" s="22">
        <f>IFERROR(VLOOKUP($C5991,'site totals'!$J$2:$K$607,2,FALSE),1)</f>
        <v>4.9751000000000003</v>
      </c>
      <c r="P5991" s="21"/>
      <c r="Q5991" s="18">
        <v>0.93683343050000001</v>
      </c>
      <c r="R5991" s="17">
        <v>0.25</v>
      </c>
      <c r="S5991" s="18" t="str">
        <f>IF($A5991="site","",VLOOKUP($P5991,margin_ranges!$A$5:$D$10,4,FALSE)/100)</f>
        <v/>
      </c>
      <c r="T5991" s="22" t="str">
        <f>IF(A5991="placement",$J5991*MIN($Q5991,$S5991),"")</f>
        <v/>
      </c>
      <c r="U5991" s="22">
        <f>IF($A5991="placement",T5991,SUMIF($C$10:$C$6209,$C5991,$T$10:$T$6209))</f>
        <v>3.2725</v>
      </c>
      <c r="V5991" s="37">
        <f t="shared" ref="V5991:V6054" si="284">($J5991-$U5991)/($J5991*(1-$R5991))-1</f>
        <v>-6.3333333333333353E-2</v>
      </c>
      <c r="W5991" s="38"/>
      <c r="X5991" s="18" t="str">
        <f>IFERROR(MIN(VLOOKUP($W5991,margin_ranges!$A$5:$D$10,4,FALSE),$Q5991*100)/100,"")</f>
        <v/>
      </c>
      <c r="Y5991" s="6" t="str">
        <f t="shared" si="282"/>
        <v/>
      </c>
      <c r="Z5991" s="6">
        <f>IF($A5991="placement",Y5991,SUMIF($C$10:$C$6209,$C5991,$Y$10:$Y$6209))</f>
        <v>3.2725</v>
      </c>
      <c r="AA5991" s="17">
        <f t="shared" si="283"/>
        <v>-6.3333333333333353E-2</v>
      </c>
    </row>
    <row r="5992" spans="1:27" x14ac:dyDescent="0.3">
      <c r="A5992" s="16" t="s">
        <v>33</v>
      </c>
      <c r="B5992" s="16" t="s">
        <v>5129</v>
      </c>
      <c r="C5992" s="16" t="s">
        <v>5130</v>
      </c>
      <c r="D5992" s="8" t="s">
        <v>34</v>
      </c>
      <c r="E5992" s="16"/>
      <c r="F5992" s="17">
        <v>0.3</v>
      </c>
      <c r="G5992" s="17">
        <v>0</v>
      </c>
      <c r="H5992" s="36">
        <v>21.787600000000001</v>
      </c>
      <c r="I5992" s="36">
        <v>1.0386</v>
      </c>
      <c r="J5992" s="22">
        <v>10</v>
      </c>
      <c r="K5992" s="22">
        <v>3</v>
      </c>
      <c r="L5992" s="18">
        <v>4.7699999999999999E-2</v>
      </c>
      <c r="M5992" s="19">
        <v>0.33286568999999999</v>
      </c>
      <c r="N5992" s="20">
        <v>0.15</v>
      </c>
      <c r="O5992" s="22">
        <f>IFERROR(VLOOKUP($C5992,'site totals'!$J$2:$K$607,2,FALSE),1)</f>
        <v>4.8402000000000003</v>
      </c>
      <c r="P5992" s="21"/>
      <c r="Q5992" s="18">
        <v>0.54936779469999997</v>
      </c>
      <c r="R5992" s="17">
        <v>0.3</v>
      </c>
      <c r="S5992" s="18" t="str">
        <f>IF($A5992="site","",VLOOKUP($P5992,margin_ranges!$A$5:$D$10,4,FALSE)/100)</f>
        <v/>
      </c>
      <c r="T5992" s="22" t="str">
        <f>IF(A5992="placement",$J5992*MIN($Q5992,$S5992),"")</f>
        <v/>
      </c>
      <c r="U5992" s="22">
        <f>IF($A5992="placement",T5992,SUMIF($C$10:$C$6209,$C5992,$T$10:$T$6209))</f>
        <v>0</v>
      </c>
      <c r="V5992" s="37">
        <f t="shared" si="284"/>
        <v>0.4285714285714286</v>
      </c>
      <c r="W5992" s="38"/>
      <c r="X5992" s="18" t="str">
        <f>IFERROR(MIN(VLOOKUP($W5992,margin_ranges!$A$5:$D$10,4,FALSE),$Q5992*100)/100,"")</f>
        <v/>
      </c>
      <c r="Y5992" s="6" t="str">
        <f t="shared" si="282"/>
        <v/>
      </c>
      <c r="Z5992" s="6">
        <f>IF($A5992="placement",Y5992,SUMIF($C$10:$C$6209,$C5992,$Y$10:$Y$6209))</f>
        <v>0</v>
      </c>
      <c r="AA5992" s="17">
        <f t="shared" si="283"/>
        <v>0.4285714285714286</v>
      </c>
    </row>
    <row r="5993" spans="1:27" x14ac:dyDescent="0.3">
      <c r="A5993" s="16" t="s">
        <v>33</v>
      </c>
      <c r="B5993" s="16" t="s">
        <v>11693</v>
      </c>
      <c r="C5993" s="16" t="s">
        <v>11694</v>
      </c>
      <c r="D5993" s="8" t="s">
        <v>34</v>
      </c>
      <c r="E5993" s="16"/>
      <c r="F5993" s="17">
        <v>0.115374588208447</v>
      </c>
      <c r="G5993" s="17">
        <v>0</v>
      </c>
      <c r="H5993" s="36">
        <v>13.7921</v>
      </c>
      <c r="I5993" s="36">
        <v>0.61580000000000001</v>
      </c>
      <c r="J5993" s="22">
        <v>10</v>
      </c>
      <c r="K5993" s="22">
        <v>2</v>
      </c>
      <c r="L5993" s="18">
        <v>4.4600000000000001E-2</v>
      </c>
      <c r="M5993" s="19">
        <v>0.55914626999999995</v>
      </c>
      <c r="N5993" s="20">
        <v>0.49463499999999999</v>
      </c>
      <c r="O5993" s="22">
        <f>IFERROR(VLOOKUP($C5993,'site totals'!$J$2:$K$607,2,FALSE),1)</f>
        <v>4.8204000000000002</v>
      </c>
      <c r="P5993" s="21"/>
      <c r="Q5993" s="18">
        <v>0.1153745882</v>
      </c>
      <c r="R5993" s="17">
        <v>0.31769999999999998</v>
      </c>
      <c r="S5993" s="18" t="str">
        <f>IF($A5993="site","",VLOOKUP($P5993,margin_ranges!$A$5:$D$10,4,FALSE)/100)</f>
        <v/>
      </c>
      <c r="T5993" s="22" t="str">
        <f>IF(A5993="placement",$J5993*MIN($Q5993,$S5993),"")</f>
        <v/>
      </c>
      <c r="U5993" s="22">
        <f>IF($A5993="placement",T5993,SUMIF($C$10:$C$6209,$C5993,$T$10:$T$6209))</f>
        <v>0</v>
      </c>
      <c r="V5993" s="37">
        <f t="shared" si="284"/>
        <v>0.46563095412575106</v>
      </c>
      <c r="W5993" s="38"/>
      <c r="X5993" s="18" t="str">
        <f>IFERROR(MIN(VLOOKUP($W5993,margin_ranges!$A$5:$D$10,4,FALSE),$Q5993*100)/100,"")</f>
        <v/>
      </c>
      <c r="Y5993" s="6" t="str">
        <f t="shared" si="282"/>
        <v/>
      </c>
      <c r="Z5993" s="6">
        <f>IF($A5993="placement",Y5993,SUMIF($C$10:$C$6209,$C5993,$Y$10:$Y$6209))</f>
        <v>0</v>
      </c>
      <c r="AA5993" s="17">
        <f t="shared" si="283"/>
        <v>0.46563095412575106</v>
      </c>
    </row>
    <row r="5994" spans="1:27" x14ac:dyDescent="0.3">
      <c r="A5994" s="16" t="s">
        <v>33</v>
      </c>
      <c r="B5994" s="16" t="s">
        <v>8020</v>
      </c>
      <c r="C5994" s="16" t="s">
        <v>8021</v>
      </c>
      <c r="D5994" s="8" t="s">
        <v>34</v>
      </c>
      <c r="E5994" s="16"/>
      <c r="F5994" s="17">
        <v>0.38999999999999901</v>
      </c>
      <c r="G5994" s="17">
        <v>0</v>
      </c>
      <c r="H5994" s="36">
        <v>8.8530999999999995</v>
      </c>
      <c r="I5994" s="36">
        <v>0.30740000000000001</v>
      </c>
      <c r="J5994" s="22">
        <v>10</v>
      </c>
      <c r="K5994" s="22">
        <v>3</v>
      </c>
      <c r="L5994" s="18">
        <v>3.4700000000000002E-2</v>
      </c>
      <c r="M5994" s="19">
        <v>1.0452602200000001</v>
      </c>
      <c r="N5994" s="20">
        <v>0.19</v>
      </c>
      <c r="O5994" s="22">
        <f>IFERROR(VLOOKUP($C5994,'site totals'!$J$2:$K$607,2,FALSE),1)</f>
        <v>4.4988000000000001</v>
      </c>
      <c r="P5994" s="21"/>
      <c r="Q5994" s="18">
        <v>0.81822708280000001</v>
      </c>
      <c r="R5994" s="17">
        <v>0.39</v>
      </c>
      <c r="S5994" s="18" t="str">
        <f>IF($A5994="site","",VLOOKUP($P5994,margin_ranges!$A$5:$D$10,4,FALSE)/100)</f>
        <v/>
      </c>
      <c r="T5994" s="22" t="str">
        <f>IF(A5994="placement",$J5994*MIN($Q5994,$S5994),"")</f>
        <v/>
      </c>
      <c r="U5994" s="22">
        <f>IF($A5994="placement",T5994,SUMIF($C$10:$C$6209,$C5994,$T$10:$T$6209))</f>
        <v>0</v>
      </c>
      <c r="V5994" s="37">
        <f t="shared" si="284"/>
        <v>0.63934426229508201</v>
      </c>
      <c r="W5994" s="38"/>
      <c r="X5994" s="18" t="str">
        <f>IFERROR(MIN(VLOOKUP($W5994,margin_ranges!$A$5:$D$10,4,FALSE),$Q5994*100)/100,"")</f>
        <v/>
      </c>
      <c r="Y5994" s="6" t="str">
        <f t="shared" si="282"/>
        <v/>
      </c>
      <c r="Z5994" s="6">
        <f>IF($A5994="placement",Y5994,SUMIF($C$10:$C$6209,$C5994,$Y$10:$Y$6209))</f>
        <v>0</v>
      </c>
      <c r="AA5994" s="17">
        <f t="shared" si="283"/>
        <v>0.63934426229508201</v>
      </c>
    </row>
    <row r="5995" spans="1:27" x14ac:dyDescent="0.3">
      <c r="A5995" s="16" t="s">
        <v>33</v>
      </c>
      <c r="B5995" s="16" t="s">
        <v>10555</v>
      </c>
      <c r="C5995" s="16" t="s">
        <v>10556</v>
      </c>
      <c r="D5995" s="8" t="s">
        <v>34</v>
      </c>
      <c r="E5995" s="16"/>
      <c r="F5995" s="17">
        <v>0.21112881865726901</v>
      </c>
      <c r="G5995" s="17">
        <v>0</v>
      </c>
      <c r="H5995" s="36">
        <v>6.7313999999999998</v>
      </c>
      <c r="I5995" s="36">
        <v>0.16739999999999999</v>
      </c>
      <c r="J5995" s="22">
        <v>10</v>
      </c>
      <c r="K5995" s="22">
        <v>2</v>
      </c>
      <c r="L5995" s="18">
        <v>2.4899999999999999E-2</v>
      </c>
      <c r="M5995" s="19">
        <v>1.9014511300000001</v>
      </c>
      <c r="N5995" s="20">
        <v>1.5</v>
      </c>
      <c r="O5995" s="22">
        <f>IFERROR(VLOOKUP($C5995,'site totals'!$J$2:$K$607,2,FALSE),1)</f>
        <v>4.4550999999999998</v>
      </c>
      <c r="P5995" s="21"/>
      <c r="Q5995" s="18">
        <v>0.2111288187</v>
      </c>
      <c r="R5995" s="17">
        <v>0.24360000000000001</v>
      </c>
      <c r="S5995" s="18" t="str">
        <f>IF($A5995="site","",VLOOKUP($P5995,margin_ranges!$A$5:$D$10,4,FALSE)/100)</f>
        <v/>
      </c>
      <c r="T5995" s="22" t="str">
        <f>IF(A5995="placement",$J5995*MIN($Q5995,$S5995),"")</f>
        <v/>
      </c>
      <c r="U5995" s="22">
        <f>IF($A5995="placement",T5995,SUMIF($C$10:$C$6209,$C5995,$T$10:$T$6209))</f>
        <v>0</v>
      </c>
      <c r="V5995" s="37">
        <f t="shared" si="284"/>
        <v>0.32205182443151781</v>
      </c>
      <c r="W5995" s="38"/>
      <c r="X5995" s="18" t="str">
        <f>IFERROR(MIN(VLOOKUP($W5995,margin_ranges!$A$5:$D$10,4,FALSE),$Q5995*100)/100,"")</f>
        <v/>
      </c>
      <c r="Y5995" s="6" t="str">
        <f t="shared" si="282"/>
        <v/>
      </c>
      <c r="Z5995" s="6">
        <f>IF($A5995="placement",Y5995,SUMIF($C$10:$C$6209,$C5995,$Y$10:$Y$6209))</f>
        <v>0</v>
      </c>
      <c r="AA5995" s="17">
        <f t="shared" si="283"/>
        <v>0.32205182443151781</v>
      </c>
    </row>
    <row r="5996" spans="1:27" x14ac:dyDescent="0.3">
      <c r="A5996" s="16" t="s">
        <v>33</v>
      </c>
      <c r="B5996" s="16" t="s">
        <v>8669</v>
      </c>
      <c r="C5996" s="16" t="s">
        <v>8670</v>
      </c>
      <c r="D5996" s="8" t="s">
        <v>34</v>
      </c>
      <c r="E5996" s="16"/>
      <c r="F5996" s="17">
        <v>0.20695134061569001</v>
      </c>
      <c r="G5996" s="17">
        <v>0</v>
      </c>
      <c r="H5996" s="36">
        <v>0.79759999999999998</v>
      </c>
      <c r="I5996" s="36">
        <v>0.2074</v>
      </c>
      <c r="J5996" s="22">
        <v>9</v>
      </c>
      <c r="K5996" s="22">
        <v>2</v>
      </c>
      <c r="L5996" s="18">
        <v>0.2601</v>
      </c>
      <c r="M5996" s="19">
        <v>1.3870523400000001</v>
      </c>
      <c r="N5996" s="20">
        <v>1.1000000000000001</v>
      </c>
      <c r="O5996" s="22">
        <f>IFERROR(VLOOKUP($C5996,'site totals'!$J$2:$K$607,2,FALSE),1)</f>
        <v>4.0279999999999996</v>
      </c>
      <c r="P5996" s="21"/>
      <c r="Q5996" s="18">
        <v>0.20695134060000001</v>
      </c>
      <c r="R5996" s="17">
        <v>0.25</v>
      </c>
      <c r="S5996" s="18" t="str">
        <f>IF($A5996="site","",VLOOKUP($P5996,margin_ranges!$A$5:$D$10,4,FALSE)/100)</f>
        <v/>
      </c>
      <c r="T5996" s="22" t="str">
        <f>IF(A5996="placement",$J5996*MIN($Q5996,$S5996),"")</f>
        <v/>
      </c>
      <c r="U5996" s="22">
        <f>IF($A5996="placement",T5996,SUMIF($C$10:$C$6209,$C5996,$T$10:$T$6209))</f>
        <v>0</v>
      </c>
      <c r="V5996" s="37">
        <f t="shared" si="284"/>
        <v>0.33333333333333326</v>
      </c>
      <c r="W5996" s="38"/>
      <c r="X5996" s="18" t="str">
        <f>IFERROR(MIN(VLOOKUP($W5996,margin_ranges!$A$5:$D$10,4,FALSE),$Q5996*100)/100,"")</f>
        <v/>
      </c>
      <c r="Y5996" s="6" t="str">
        <f t="shared" si="282"/>
        <v/>
      </c>
      <c r="Z5996" s="6">
        <f>IF($A5996="placement",Y5996,SUMIF($C$10:$C$6209,$C5996,$Y$10:$Y$6209))</f>
        <v>0</v>
      </c>
      <c r="AA5996" s="17">
        <f t="shared" si="283"/>
        <v>0.33333333333333326</v>
      </c>
    </row>
    <row r="5997" spans="1:27" hidden="1" x14ac:dyDescent="0.3">
      <c r="A5997" s="8" t="s">
        <v>17</v>
      </c>
      <c r="B5997" s="8" t="s">
        <v>9527</v>
      </c>
      <c r="C5997" s="8" t="s">
        <v>9528</v>
      </c>
      <c r="D5997" s="8" t="s">
        <v>9529</v>
      </c>
      <c r="E5997" s="8" t="s">
        <v>9530</v>
      </c>
      <c r="F5997" s="29">
        <v>0.34</v>
      </c>
      <c r="G5997" s="29">
        <v>0</v>
      </c>
      <c r="H5997" s="30">
        <v>0.51090000000000002</v>
      </c>
      <c r="I5997" s="30">
        <v>0.30819999999999997</v>
      </c>
      <c r="J5997" s="14">
        <v>8</v>
      </c>
      <c r="K5997" s="14">
        <v>2</v>
      </c>
      <c r="L5997" s="12">
        <v>0.60319999999999996</v>
      </c>
      <c r="M5997" s="7">
        <v>0.88055620000000001</v>
      </c>
      <c r="N5997" s="31">
        <v>0.01</v>
      </c>
      <c r="O5997" s="14">
        <f>IFERROR(VLOOKUP($C5997,'site totals'!$J$2:$K$607,2,FALSE),1)</f>
        <v>3.7995999999999999</v>
      </c>
      <c r="P5997" s="32" t="s">
        <v>22</v>
      </c>
      <c r="Q5997" s="12">
        <v>0.98864354139999999</v>
      </c>
      <c r="R5997" s="29">
        <v>0.34</v>
      </c>
      <c r="S5997" s="2">
        <f>IF($A5997="site","",VLOOKUP($P5997,margin_ranges!$A$5:$D$10,4,FALSE)/100)</f>
        <v>0.29749999999999999</v>
      </c>
      <c r="T5997" s="6">
        <f>IF(A5997="placement",$J5997*MIN($Q5997,$S5997),"")</f>
        <v>2.38</v>
      </c>
      <c r="U5997" s="6">
        <f>IF($A5997="placement",T5997,SUMIF($C$10:$C$6209,$C5997,$T$10:$T$6209))</f>
        <v>2.38</v>
      </c>
      <c r="V5997" s="34">
        <f t="shared" si="284"/>
        <v>6.4393939393939448E-2</v>
      </c>
      <c r="W5997" s="24"/>
      <c r="X5997" s="2" t="str">
        <f>IFERROR(MIN(VLOOKUP($W5997,margin_ranges!$A$5:$D$10,4,FALSE),$Q5997*100)/100,"")</f>
        <v/>
      </c>
      <c r="Y5997" s="6">
        <f t="shared" si="282"/>
        <v>2.38</v>
      </c>
      <c r="Z5997" s="6">
        <f>IF($A5997="placement",Y5997,SUMIF($C$10:$C$6209,$C5997,$Y$10:$Y$6209))</f>
        <v>2.38</v>
      </c>
      <c r="AA5997" s="17">
        <f t="shared" si="283"/>
        <v>6.4393939393939448E-2</v>
      </c>
    </row>
    <row r="5998" spans="1:27" x14ac:dyDescent="0.3">
      <c r="A5998" s="16" t="s">
        <v>33</v>
      </c>
      <c r="B5998" s="16" t="s">
        <v>9527</v>
      </c>
      <c r="C5998" s="16" t="s">
        <v>9528</v>
      </c>
      <c r="D5998" s="8" t="s">
        <v>34</v>
      </c>
      <c r="E5998" s="16"/>
      <c r="F5998" s="17">
        <v>0.34</v>
      </c>
      <c r="G5998" s="17">
        <v>0</v>
      </c>
      <c r="H5998" s="36">
        <v>1.1168</v>
      </c>
      <c r="I5998" s="36">
        <v>0.30819999999999997</v>
      </c>
      <c r="J5998" s="22">
        <v>8</v>
      </c>
      <c r="K5998" s="22">
        <v>2</v>
      </c>
      <c r="L5998" s="18">
        <v>0.27600000000000002</v>
      </c>
      <c r="M5998" s="19">
        <v>0.88055620000000001</v>
      </c>
      <c r="N5998" s="20">
        <v>0.01</v>
      </c>
      <c r="O5998" s="22">
        <f>IFERROR(VLOOKUP($C5998,'site totals'!$J$2:$K$607,2,FALSE),1)</f>
        <v>3.7995999999999999</v>
      </c>
      <c r="P5998" s="21"/>
      <c r="Q5998" s="18">
        <v>0.98864354139999999</v>
      </c>
      <c r="R5998" s="17">
        <v>0.34</v>
      </c>
      <c r="S5998" s="18" t="str">
        <f>IF($A5998="site","",VLOOKUP($P5998,margin_ranges!$A$5:$D$10,4,FALSE)/100)</f>
        <v/>
      </c>
      <c r="T5998" s="22" t="str">
        <f>IF(A5998="placement",$J5998*MIN($Q5998,$S5998),"")</f>
        <v/>
      </c>
      <c r="U5998" s="22">
        <f>IF($A5998="placement",T5998,SUMIF($C$10:$C$6209,$C5998,$T$10:$T$6209))</f>
        <v>2.38</v>
      </c>
      <c r="V5998" s="37">
        <f t="shared" si="284"/>
        <v>6.4393939393939448E-2</v>
      </c>
      <c r="W5998" s="38"/>
      <c r="X5998" s="18" t="str">
        <f>IFERROR(MIN(VLOOKUP($W5998,margin_ranges!$A$5:$D$10,4,FALSE),$Q5998*100)/100,"")</f>
        <v/>
      </c>
      <c r="Y5998" s="6" t="str">
        <f t="shared" si="282"/>
        <v/>
      </c>
      <c r="Z5998" s="6">
        <f>IF($A5998="placement",Y5998,SUMIF($C$10:$C$6209,$C5998,$Y$10:$Y$6209))</f>
        <v>2.38</v>
      </c>
      <c r="AA5998" s="17">
        <f t="shared" si="283"/>
        <v>6.4393939393939448E-2</v>
      </c>
    </row>
    <row r="5999" spans="1:27" x14ac:dyDescent="0.3">
      <c r="A5999" s="16" t="s">
        <v>33</v>
      </c>
      <c r="B5999" s="16" t="s">
        <v>12070</v>
      </c>
      <c r="C5999" s="16" t="s">
        <v>12071</v>
      </c>
      <c r="D5999" s="33" t="s">
        <v>34</v>
      </c>
      <c r="E5999" s="16"/>
      <c r="F5999" s="17">
        <v>0.25</v>
      </c>
      <c r="G5999" s="17">
        <v>0</v>
      </c>
      <c r="H5999" s="36">
        <v>12.1676</v>
      </c>
      <c r="I5999" s="36">
        <v>0.27279999999999999</v>
      </c>
      <c r="J5999" s="22">
        <v>8</v>
      </c>
      <c r="K5999" s="22">
        <v>2</v>
      </c>
      <c r="L5999" s="18">
        <v>2.24E-2</v>
      </c>
      <c r="M5999" s="19">
        <v>0.97323906999999998</v>
      </c>
      <c r="N5999" s="20">
        <v>0.20047100000000001</v>
      </c>
      <c r="O5999" s="22">
        <f>IFERROR(VLOOKUP($C5999,'site totals'!$J$2:$K$607,2,FALSE),1)</f>
        <v>3.7168000000000001</v>
      </c>
      <c r="P5999" s="21"/>
      <c r="Q5999" s="18">
        <v>0.79401669470000003</v>
      </c>
      <c r="R5999" s="17">
        <v>0.25</v>
      </c>
      <c r="S5999" s="18" t="str">
        <f>IF($A5999="site","",VLOOKUP($P5999,margin_ranges!$A$5:$D$10,4,FALSE)/100)</f>
        <v/>
      </c>
      <c r="T5999" s="22" t="str">
        <f>IF(A5999="placement",$J5999*MIN($Q5999,$S5999),"")</f>
        <v/>
      </c>
      <c r="U5999" s="22">
        <f>IF($A5999="placement",T5999,SUMIF($C$10:$C$6209,$C5999,$T$10:$T$6209))</f>
        <v>0</v>
      </c>
      <c r="V5999" s="37">
        <f t="shared" si="284"/>
        <v>0.33333333333333326</v>
      </c>
      <c r="W5999" s="38"/>
      <c r="X5999" s="18" t="str">
        <f>IFERROR(MIN(VLOOKUP($W5999,margin_ranges!$A$5:$D$10,4,FALSE),$Q5999*100)/100,"")</f>
        <v/>
      </c>
      <c r="Y5999" s="6" t="str">
        <f t="shared" si="282"/>
        <v/>
      </c>
      <c r="Z5999" s="6">
        <f>IF($A5999="placement",Y5999,SUMIF($C$10:$C$6209,$C5999,$Y$10:$Y$6209))</f>
        <v>0</v>
      </c>
      <c r="AA5999" s="17">
        <f t="shared" si="283"/>
        <v>0.33333333333333326</v>
      </c>
    </row>
    <row r="6000" spans="1:27" hidden="1" x14ac:dyDescent="0.3">
      <c r="A6000" s="8" t="s">
        <v>17</v>
      </c>
      <c r="B6000" s="8" t="s">
        <v>11665</v>
      </c>
      <c r="C6000" s="8" t="s">
        <v>11666</v>
      </c>
      <c r="D6000" s="8" t="s">
        <v>11667</v>
      </c>
      <c r="E6000" s="8" t="s">
        <v>11668</v>
      </c>
      <c r="F6000" s="29">
        <v>0.26514368698857699</v>
      </c>
      <c r="G6000" s="29">
        <v>0</v>
      </c>
      <c r="H6000" s="30">
        <v>2.1341000000000001</v>
      </c>
      <c r="I6000" s="30">
        <v>0.26850000000000002</v>
      </c>
      <c r="J6000" s="14">
        <v>8</v>
      </c>
      <c r="K6000" s="14">
        <v>2</v>
      </c>
      <c r="L6000" s="12">
        <v>0.1258</v>
      </c>
      <c r="M6000" s="7">
        <v>0.95256717000000002</v>
      </c>
      <c r="N6000" s="31">
        <v>0.7</v>
      </c>
      <c r="O6000" s="14">
        <f>IFERROR(VLOOKUP($C6000,'site totals'!$J$2:$K$607,2,FALSE),1)</f>
        <v>3.5807000000000002</v>
      </c>
      <c r="P6000" s="32" t="s">
        <v>22</v>
      </c>
      <c r="Q6000" s="12">
        <v>0.26514368700000002</v>
      </c>
      <c r="R6000" s="29">
        <v>0.33</v>
      </c>
      <c r="S6000" s="2">
        <f>IF($A6000="site","",VLOOKUP($P6000,margin_ranges!$A$5:$D$10,4,FALSE)/100)</f>
        <v>0.29749999999999999</v>
      </c>
      <c r="T6000" s="6">
        <f>IF(A6000="placement",$J6000*MIN($Q6000,$S6000),"")</f>
        <v>2.1211494960000001</v>
      </c>
      <c r="U6000" s="6">
        <f>IF($A6000="placement",T6000,SUMIF($C$10:$C$6209,$C6000,$T$10:$T$6209))</f>
        <v>2.1211494960000001</v>
      </c>
      <c r="V6000" s="34">
        <f t="shared" si="284"/>
        <v>9.6800467164179116E-2</v>
      </c>
      <c r="W6000" s="24"/>
      <c r="X6000" s="2" t="str">
        <f>IFERROR(MIN(VLOOKUP($W6000,margin_ranges!$A$5:$D$10,4,FALSE),$Q6000*100)/100,"")</f>
        <v/>
      </c>
      <c r="Y6000" s="6">
        <f t="shared" si="282"/>
        <v>2.1211494960000001</v>
      </c>
      <c r="Z6000" s="6">
        <f>IF($A6000="placement",Y6000,SUMIF($C$10:$C$6209,$C6000,$Y$10:$Y$6209))</f>
        <v>2.1211494960000001</v>
      </c>
      <c r="AA6000" s="17">
        <f t="shared" si="283"/>
        <v>9.6800467164179116E-2</v>
      </c>
    </row>
    <row r="6001" spans="1:27" x14ac:dyDescent="0.3">
      <c r="A6001" s="16" t="s">
        <v>33</v>
      </c>
      <c r="B6001" s="16" t="s">
        <v>11665</v>
      </c>
      <c r="C6001" s="16" t="s">
        <v>11666</v>
      </c>
      <c r="D6001" s="8" t="s">
        <v>34</v>
      </c>
      <c r="E6001" s="16"/>
      <c r="F6001" s="17">
        <v>0.26514368698857699</v>
      </c>
      <c r="G6001" s="17">
        <v>0</v>
      </c>
      <c r="H6001" s="36">
        <v>2.1749000000000001</v>
      </c>
      <c r="I6001" s="36">
        <v>0.26850000000000002</v>
      </c>
      <c r="J6001" s="22">
        <v>8</v>
      </c>
      <c r="K6001" s="22">
        <v>2</v>
      </c>
      <c r="L6001" s="18">
        <v>0.1235</v>
      </c>
      <c r="M6001" s="19">
        <v>0.95256717000000002</v>
      </c>
      <c r="N6001" s="20">
        <v>0.7</v>
      </c>
      <c r="O6001" s="22">
        <f>IFERROR(VLOOKUP($C6001,'site totals'!$J$2:$K$607,2,FALSE),1)</f>
        <v>3.5807000000000002</v>
      </c>
      <c r="P6001" s="21"/>
      <c r="Q6001" s="18">
        <v>0.26514368700000002</v>
      </c>
      <c r="R6001" s="17">
        <v>0.33</v>
      </c>
      <c r="S6001" s="18" t="str">
        <f>IF($A6001="site","",VLOOKUP($P6001,margin_ranges!$A$5:$D$10,4,FALSE)/100)</f>
        <v/>
      </c>
      <c r="T6001" s="22" t="str">
        <f>IF(A6001="placement",$J6001*MIN($Q6001,$S6001),"")</f>
        <v/>
      </c>
      <c r="U6001" s="22">
        <f>IF($A6001="placement",T6001,SUMIF($C$10:$C$6209,$C6001,$T$10:$T$6209))</f>
        <v>2.1211494960000001</v>
      </c>
      <c r="V6001" s="37">
        <f t="shared" si="284"/>
        <v>9.6800467164179116E-2</v>
      </c>
      <c r="W6001" s="38"/>
      <c r="X6001" s="18" t="str">
        <f>IFERROR(MIN(VLOOKUP($W6001,margin_ranges!$A$5:$D$10,4,FALSE),$Q6001*100)/100,"")</f>
        <v/>
      </c>
      <c r="Y6001" s="6" t="str">
        <f t="shared" si="282"/>
        <v/>
      </c>
      <c r="Z6001" s="6">
        <f>IF($A6001="placement",Y6001,SUMIF($C$10:$C$6209,$C6001,$Y$10:$Y$6209))</f>
        <v>2.1211494960000001</v>
      </c>
      <c r="AA6001" s="17">
        <f t="shared" si="283"/>
        <v>9.6800467164179116E-2</v>
      </c>
    </row>
    <row r="6002" spans="1:27" x14ac:dyDescent="0.3">
      <c r="A6002" s="16" t="s">
        <v>33</v>
      </c>
      <c r="B6002" s="16" t="s">
        <v>5682</v>
      </c>
      <c r="C6002" s="16" t="s">
        <v>5683</v>
      </c>
      <c r="D6002" s="8" t="s">
        <v>34</v>
      </c>
      <c r="E6002" s="16"/>
      <c r="F6002" s="17">
        <v>0.30291720191521598</v>
      </c>
      <c r="G6002" s="17">
        <v>0</v>
      </c>
      <c r="H6002" s="36">
        <v>3.3353000000000002</v>
      </c>
      <c r="I6002" s="36">
        <v>0.38069999999999998</v>
      </c>
      <c r="J6002" s="22">
        <v>7</v>
      </c>
      <c r="K6002" s="22">
        <v>2</v>
      </c>
      <c r="L6002" s="18">
        <v>0.11409999999999999</v>
      </c>
      <c r="M6002" s="19">
        <v>0.64262664000000003</v>
      </c>
      <c r="N6002" s="20">
        <v>0.34258899999999998</v>
      </c>
      <c r="O6002" s="22">
        <f>IFERROR(VLOOKUP($C6002,'site totals'!$J$2:$K$607,2,FALSE),1)</f>
        <v>3.4251999999999998</v>
      </c>
      <c r="P6002" s="21"/>
      <c r="Q6002" s="18">
        <v>0.46689262819999999</v>
      </c>
      <c r="R6002" s="17">
        <v>0.3029</v>
      </c>
      <c r="S6002" s="18" t="str">
        <f>IF($A6002="site","",VLOOKUP($P6002,margin_ranges!$A$5:$D$10,4,FALSE)/100)</f>
        <v/>
      </c>
      <c r="T6002" s="22" t="str">
        <f>IF(A6002="placement",$J6002*MIN($Q6002,$S6002),"")</f>
        <v/>
      </c>
      <c r="U6002" s="22">
        <f>IF($A6002="placement",T6002,SUMIF($C$10:$C$6209,$C6002,$T$10:$T$6209))</f>
        <v>0</v>
      </c>
      <c r="V6002" s="37">
        <f t="shared" si="284"/>
        <v>0.43451441686988934</v>
      </c>
      <c r="W6002" s="38"/>
      <c r="X6002" s="18" t="str">
        <f>IFERROR(MIN(VLOOKUP($W6002,margin_ranges!$A$5:$D$10,4,FALSE),$Q6002*100)/100,"")</f>
        <v/>
      </c>
      <c r="Y6002" s="6" t="str">
        <f t="shared" si="282"/>
        <v/>
      </c>
      <c r="Z6002" s="6">
        <f>IF($A6002="placement",Y6002,SUMIF($C$10:$C$6209,$C6002,$Y$10:$Y$6209))</f>
        <v>0</v>
      </c>
      <c r="AA6002" s="17">
        <f t="shared" si="283"/>
        <v>0.43451441686988934</v>
      </c>
    </row>
    <row r="6003" spans="1:27" hidden="1" x14ac:dyDescent="0.3">
      <c r="A6003" s="8" t="s">
        <v>17</v>
      </c>
      <c r="B6003" s="8" t="s">
        <v>814</v>
      </c>
      <c r="C6003" s="8" t="s">
        <v>815</v>
      </c>
      <c r="D6003" s="8" t="s">
        <v>902</v>
      </c>
      <c r="E6003" s="8" t="s">
        <v>903</v>
      </c>
      <c r="F6003" s="29">
        <v>0.32999999999999902</v>
      </c>
      <c r="G6003" s="29">
        <v>0</v>
      </c>
      <c r="H6003" s="30">
        <v>20.394400000000001</v>
      </c>
      <c r="I6003" s="30">
        <v>1.2727999999999999</v>
      </c>
      <c r="J6003" s="14">
        <v>26</v>
      </c>
      <c r="K6003" s="14">
        <v>8</v>
      </c>
      <c r="L6003" s="12">
        <v>6.2399999999999997E-2</v>
      </c>
      <c r="M6003" s="7">
        <v>0.69079073000000002</v>
      </c>
      <c r="N6003" s="31">
        <v>0.2</v>
      </c>
      <c r="O6003" s="14">
        <f>IFERROR(VLOOKUP($C6003,'site totals'!$J$2:$K$607,2,FALSE),1)</f>
        <v>1</v>
      </c>
      <c r="P6003" s="32" t="s">
        <v>478</v>
      </c>
      <c r="Q6003" s="12">
        <v>0.7104767166</v>
      </c>
      <c r="R6003" s="29">
        <v>0.33</v>
      </c>
      <c r="S6003" s="2">
        <f>IF($A6003="site","",VLOOKUP($P6003,margin_ranges!$A$5:$D$10,4,FALSE)/100)</f>
        <v>0.43</v>
      </c>
      <c r="T6003" s="6">
        <f>IF(A6003="placement",$J6003*MIN($Q6003,$S6003),"")</f>
        <v>11.18</v>
      </c>
      <c r="U6003" s="6">
        <f>IF($A6003="placement",T6003,SUMIF($C$10:$C$6209,$C6003,$T$10:$T$6209))</f>
        <v>11.18</v>
      </c>
      <c r="V6003" s="34">
        <f t="shared" si="284"/>
        <v>-0.14925373134328346</v>
      </c>
      <c r="W6003" s="24"/>
      <c r="X6003" s="2" t="str">
        <f>IFERROR(MIN(VLOOKUP($W6003,margin_ranges!$A$5:$D$10,4,FALSE),$Q6003*100)/100,"")</f>
        <v/>
      </c>
      <c r="Y6003" s="6">
        <f t="shared" si="282"/>
        <v>11.18</v>
      </c>
      <c r="Z6003" s="6">
        <f>IF($A6003="placement",Y6003,SUMIF($C$10:$C$6209,$C6003,$Y$10:$Y$6209))</f>
        <v>11.18</v>
      </c>
      <c r="AA6003" s="29">
        <f t="shared" si="283"/>
        <v>-0.14925373134328346</v>
      </c>
    </row>
    <row r="6004" spans="1:27" hidden="1" x14ac:dyDescent="0.3">
      <c r="A6004" s="8" t="s">
        <v>17</v>
      </c>
      <c r="B6004" s="8" t="s">
        <v>8157</v>
      </c>
      <c r="C6004" s="8" t="s">
        <v>8158</v>
      </c>
      <c r="D6004" s="8" t="s">
        <v>8161</v>
      </c>
      <c r="E6004" s="8" t="s">
        <v>8162</v>
      </c>
      <c r="F6004" s="29">
        <v>0.189999999999999</v>
      </c>
      <c r="G6004" s="29">
        <v>1</v>
      </c>
      <c r="H6004" s="30">
        <v>112.1782</v>
      </c>
      <c r="I6004" s="30">
        <v>7.1367000000000003</v>
      </c>
      <c r="J6004" s="14">
        <v>112</v>
      </c>
      <c r="K6004" s="14">
        <v>17</v>
      </c>
      <c r="L6004" s="12">
        <v>6.3600000000000004E-2</v>
      </c>
      <c r="M6004" s="7">
        <v>0.52218808000000005</v>
      </c>
      <c r="N6004" s="31">
        <v>0.01</v>
      </c>
      <c r="O6004" s="14">
        <f>IFERROR(VLOOKUP($C6004,'site totals'!$J$2:$K$607,2,FALSE),1)</f>
        <v>1</v>
      </c>
      <c r="P6004" s="32" t="s">
        <v>91</v>
      </c>
      <c r="Q6004" s="12">
        <v>0.98084981189999998</v>
      </c>
      <c r="R6004" s="29">
        <v>0.19</v>
      </c>
      <c r="S6004" s="2">
        <f>IF($A6004="site","",VLOOKUP($P6004,margin_ranges!$A$5:$D$10,4,FALSE)/100)</f>
        <v>0.29749999999999999</v>
      </c>
      <c r="T6004" s="6">
        <f>IF(A6004="placement",$J6004*MIN($Q6004,$S6004),"")</f>
        <v>33.32</v>
      </c>
      <c r="U6004" s="6">
        <f>IF($A6004="placement",T6004,SUMIF($C$10:$C$6209,$C6004,$T$10:$T$6209))</f>
        <v>33.32</v>
      </c>
      <c r="V6004" s="34">
        <f t="shared" si="284"/>
        <v>-0.13271604938271597</v>
      </c>
      <c r="W6004" s="24"/>
      <c r="X6004" s="2" t="str">
        <f>IFERROR(MIN(VLOOKUP($W6004,margin_ranges!$A$5:$D$10,4,FALSE),$Q6004*100)/100,"")</f>
        <v/>
      </c>
      <c r="Y6004" s="6">
        <f t="shared" si="282"/>
        <v>33.32</v>
      </c>
      <c r="Z6004" s="6">
        <f>IF($A6004="placement",Y6004,SUMIF($C$10:$C$6209,$C6004,$Y$10:$Y$6209))</f>
        <v>33.32</v>
      </c>
      <c r="AA6004" s="29">
        <f t="shared" si="283"/>
        <v>-0.13271604938271597</v>
      </c>
    </row>
    <row r="6005" spans="1:27" hidden="1" x14ac:dyDescent="0.3">
      <c r="A6005" s="8" t="s">
        <v>17</v>
      </c>
      <c r="B6005" s="8" t="s">
        <v>814</v>
      </c>
      <c r="C6005" s="8" t="s">
        <v>815</v>
      </c>
      <c r="D6005" s="8" t="s">
        <v>882</v>
      </c>
      <c r="E6005" s="8" t="s">
        <v>883</v>
      </c>
      <c r="F6005" s="29">
        <v>0.35</v>
      </c>
      <c r="G6005" s="29">
        <v>1</v>
      </c>
      <c r="H6005" s="30">
        <v>139.70820000000001</v>
      </c>
      <c r="I6005" s="30">
        <v>26.107700000000001</v>
      </c>
      <c r="J6005" s="14">
        <v>342</v>
      </c>
      <c r="K6005" s="14">
        <v>114</v>
      </c>
      <c r="L6005" s="12">
        <v>0.18690000000000001</v>
      </c>
      <c r="M6005" s="7">
        <v>0.43622027000000002</v>
      </c>
      <c r="N6005" s="31">
        <v>0.2</v>
      </c>
      <c r="O6005" s="14">
        <f>IFERROR(VLOOKUP($C6005,'site totals'!$J$2:$K$607,2,FALSE),1)</f>
        <v>1</v>
      </c>
      <c r="P6005" s="32" t="s">
        <v>478</v>
      </c>
      <c r="Q6005" s="12">
        <v>0.54151603719999997</v>
      </c>
      <c r="R6005" s="29">
        <v>0.35</v>
      </c>
      <c r="S6005" s="2">
        <f>IF($A6005="site","",VLOOKUP($P6005,margin_ranges!$A$5:$D$10,4,FALSE)/100)</f>
        <v>0.43</v>
      </c>
      <c r="T6005" s="6">
        <f>IF(A6005="placement",$J6005*MIN($Q6005,$S6005),"")</f>
        <v>147.06</v>
      </c>
      <c r="U6005" s="6">
        <f>IF($A6005="placement",T6005,SUMIF($C$10:$C$6209,$C6005,$T$10:$T$6209))</f>
        <v>147.06</v>
      </c>
      <c r="V6005" s="34">
        <f t="shared" si="284"/>
        <v>-0.12307692307692308</v>
      </c>
      <c r="W6005" s="24"/>
      <c r="X6005" s="2" t="str">
        <f>IFERROR(MIN(VLOOKUP($W6005,margin_ranges!$A$5:$D$10,4,FALSE),$Q6005*100)/100,"")</f>
        <v/>
      </c>
      <c r="Y6005" s="6">
        <f t="shared" si="282"/>
        <v>147.06</v>
      </c>
      <c r="Z6005" s="6">
        <f>IF($A6005="placement",Y6005,SUMIF($C$10:$C$6209,$C6005,$Y$10:$Y$6209))</f>
        <v>147.06</v>
      </c>
      <c r="AA6005" s="29">
        <f t="shared" si="283"/>
        <v>-0.12307692307692308</v>
      </c>
    </row>
    <row r="6006" spans="1:27" hidden="1" x14ac:dyDescent="0.3">
      <c r="A6006" s="8" t="s">
        <v>17</v>
      </c>
      <c r="B6006" s="8" t="s">
        <v>814</v>
      </c>
      <c r="C6006" s="8" t="s">
        <v>815</v>
      </c>
      <c r="D6006" s="8" t="s">
        <v>918</v>
      </c>
      <c r="E6006" s="8" t="s">
        <v>919</v>
      </c>
      <c r="F6006" s="29">
        <v>0.35</v>
      </c>
      <c r="G6006" s="29">
        <v>0</v>
      </c>
      <c r="H6006" s="30">
        <v>6.5583999999999998</v>
      </c>
      <c r="I6006" s="30">
        <v>0.31259999999999999</v>
      </c>
      <c r="J6006" s="14">
        <v>7</v>
      </c>
      <c r="K6006" s="14">
        <v>3</v>
      </c>
      <c r="L6006" s="12">
        <v>4.7699999999999999E-2</v>
      </c>
      <c r="M6006" s="7">
        <v>0.76755768999999996</v>
      </c>
      <c r="N6006" s="31">
        <v>0.2</v>
      </c>
      <c r="O6006" s="14">
        <f>IFERROR(VLOOKUP($C6006,'site totals'!$J$2:$K$607,2,FALSE),1)</f>
        <v>1</v>
      </c>
      <c r="P6006" s="32" t="s">
        <v>478</v>
      </c>
      <c r="Q6006" s="12">
        <v>0.73943326590000003</v>
      </c>
      <c r="R6006" s="29">
        <v>0.35</v>
      </c>
      <c r="S6006" s="2">
        <f>IF($A6006="site","",VLOOKUP($P6006,margin_ranges!$A$5:$D$10,4,FALSE)/100)</f>
        <v>0.43</v>
      </c>
      <c r="T6006" s="6">
        <f>IF(A6006="placement",$J6006*MIN($Q6006,$S6006),"")</f>
        <v>3.01</v>
      </c>
      <c r="U6006" s="6">
        <f>IF($A6006="placement",T6006,SUMIF($C$10:$C$6209,$C6006,$T$10:$T$6209))</f>
        <v>3.01</v>
      </c>
      <c r="V6006" s="34">
        <f t="shared" si="284"/>
        <v>-0.12307692307692297</v>
      </c>
      <c r="W6006" s="24"/>
      <c r="X6006" s="2" t="str">
        <f>IFERROR(MIN(VLOOKUP($W6006,margin_ranges!$A$5:$D$10,4,FALSE),$Q6006*100)/100,"")</f>
        <v/>
      </c>
      <c r="Y6006" s="6">
        <f t="shared" si="282"/>
        <v>3.01</v>
      </c>
      <c r="Z6006" s="6">
        <f>IF($A6006="placement",Y6006,SUMIF($C$10:$C$6209,$C6006,$Y$10:$Y$6209))</f>
        <v>3.01</v>
      </c>
      <c r="AA6006" s="29">
        <f t="shared" si="283"/>
        <v>-0.12307692307692297</v>
      </c>
    </row>
    <row r="6007" spans="1:27" hidden="1" x14ac:dyDescent="0.3">
      <c r="A6007" s="8" t="s">
        <v>17</v>
      </c>
      <c r="B6007" s="8" t="s">
        <v>814</v>
      </c>
      <c r="C6007" s="8" t="s">
        <v>815</v>
      </c>
      <c r="D6007" s="8" t="s">
        <v>1042</v>
      </c>
      <c r="E6007" s="8" t="s">
        <v>1043</v>
      </c>
      <c r="F6007" s="29">
        <v>0.35</v>
      </c>
      <c r="G6007" s="29">
        <v>1</v>
      </c>
      <c r="H6007" s="30">
        <v>51.300400000000003</v>
      </c>
      <c r="I6007" s="30">
        <v>3.1286999999999998</v>
      </c>
      <c r="J6007" s="14">
        <v>64</v>
      </c>
      <c r="K6007" s="14">
        <v>22</v>
      </c>
      <c r="L6007" s="12">
        <v>6.0999999999999999E-2</v>
      </c>
      <c r="M6007" s="7">
        <v>0.68407834999999995</v>
      </c>
      <c r="N6007" s="31">
        <v>0.2</v>
      </c>
      <c r="O6007" s="14">
        <f>IFERROR(VLOOKUP($C6007,'site totals'!$J$2:$K$607,2,FALSE),1)</f>
        <v>1</v>
      </c>
      <c r="P6007" s="32" t="s">
        <v>478</v>
      </c>
      <c r="Q6007" s="12">
        <v>0.70763582970000005</v>
      </c>
      <c r="R6007" s="29">
        <v>0.35</v>
      </c>
      <c r="S6007" s="2">
        <f>IF($A6007="site","",VLOOKUP($P6007,margin_ranges!$A$5:$D$10,4,FALSE)/100)</f>
        <v>0.43</v>
      </c>
      <c r="T6007" s="6">
        <f>IF(A6007="placement",$J6007*MIN($Q6007,$S6007),"")</f>
        <v>27.52</v>
      </c>
      <c r="U6007" s="6">
        <f>IF($A6007="placement",T6007,SUMIF($C$10:$C$6209,$C6007,$T$10:$T$6209))</f>
        <v>27.52</v>
      </c>
      <c r="V6007" s="34">
        <f t="shared" si="284"/>
        <v>-0.12307692307692297</v>
      </c>
      <c r="W6007" s="24"/>
      <c r="X6007" s="2" t="str">
        <f>IFERROR(MIN(VLOOKUP($W6007,margin_ranges!$A$5:$D$10,4,FALSE),$Q6007*100)/100,"")</f>
        <v/>
      </c>
      <c r="Y6007" s="6">
        <f t="shared" si="282"/>
        <v>27.52</v>
      </c>
      <c r="Z6007" s="6">
        <f>IF($A6007="placement",Y6007,SUMIF($C$10:$C$6209,$C6007,$Y$10:$Y$6209))</f>
        <v>27.52</v>
      </c>
      <c r="AA6007" s="29">
        <f t="shared" si="283"/>
        <v>-0.12307692307692297</v>
      </c>
    </row>
    <row r="6008" spans="1:27" hidden="1" x14ac:dyDescent="0.3">
      <c r="A6008" s="8" t="s">
        <v>17</v>
      </c>
      <c r="B6008" s="8" t="s">
        <v>814</v>
      </c>
      <c r="C6008" s="8" t="s">
        <v>815</v>
      </c>
      <c r="D6008" s="8" t="s">
        <v>936</v>
      </c>
      <c r="E6008" s="8" t="s">
        <v>937</v>
      </c>
      <c r="F6008" s="29">
        <v>0.35</v>
      </c>
      <c r="G6008" s="29">
        <v>1</v>
      </c>
      <c r="H6008" s="30">
        <v>92.249600000000001</v>
      </c>
      <c r="I6008" s="30">
        <v>7.4965999999999999</v>
      </c>
      <c r="J6008" s="14">
        <v>145</v>
      </c>
      <c r="K6008" s="14">
        <v>51</v>
      </c>
      <c r="L6008" s="12">
        <v>8.1299999999999997E-2</v>
      </c>
      <c r="M6008" s="7">
        <v>0.64676042</v>
      </c>
      <c r="N6008" s="31">
        <v>0.2</v>
      </c>
      <c r="O6008" s="14">
        <f>IFERROR(VLOOKUP($C6008,'site totals'!$J$2:$K$607,2,FALSE),1)</f>
        <v>1</v>
      </c>
      <c r="P6008" s="32" t="s">
        <v>478</v>
      </c>
      <c r="Q6008" s="12">
        <v>0.69076648380000005</v>
      </c>
      <c r="R6008" s="29">
        <v>0.35</v>
      </c>
      <c r="S6008" s="2">
        <f>IF($A6008="site","",VLOOKUP($P6008,margin_ranges!$A$5:$D$10,4,FALSE)/100)</f>
        <v>0.43</v>
      </c>
      <c r="T6008" s="6">
        <f>IF(A6008="placement",$J6008*MIN($Q6008,$S6008),"")</f>
        <v>62.35</v>
      </c>
      <c r="U6008" s="6">
        <f>IF($A6008="placement",T6008,SUMIF($C$10:$C$6209,$C6008,$T$10:$T$6209))</f>
        <v>62.35</v>
      </c>
      <c r="V6008" s="34">
        <f t="shared" si="284"/>
        <v>-0.12307692307692297</v>
      </c>
      <c r="W6008" s="24"/>
      <c r="X6008" s="2" t="str">
        <f>IFERROR(MIN(VLOOKUP($W6008,margin_ranges!$A$5:$D$10,4,FALSE),$Q6008*100)/100,"")</f>
        <v/>
      </c>
      <c r="Y6008" s="6">
        <f t="shared" si="282"/>
        <v>62.35</v>
      </c>
      <c r="Z6008" s="6">
        <f>IF($A6008="placement",Y6008,SUMIF($C$10:$C$6209,$C6008,$Y$10:$Y$6209))</f>
        <v>62.35</v>
      </c>
      <c r="AA6008" s="29">
        <f t="shared" si="283"/>
        <v>-0.12307692307692297</v>
      </c>
    </row>
    <row r="6009" spans="1:27" hidden="1" x14ac:dyDescent="0.3">
      <c r="A6009" s="8" t="s">
        <v>17</v>
      </c>
      <c r="B6009" s="8" t="s">
        <v>6549</v>
      </c>
      <c r="C6009" s="8" t="s">
        <v>6550</v>
      </c>
      <c r="D6009" s="8" t="s">
        <v>12078</v>
      </c>
      <c r="E6009" s="8" t="s">
        <v>12079</v>
      </c>
      <c r="F6009" s="29">
        <v>0.25</v>
      </c>
      <c r="G6009" s="29">
        <v>0</v>
      </c>
      <c r="H6009" s="30">
        <v>3.3552</v>
      </c>
      <c r="I6009" s="30">
        <v>0.437</v>
      </c>
      <c r="J6009" s="14">
        <v>8</v>
      </c>
      <c r="K6009" s="14">
        <v>2</v>
      </c>
      <c r="L6009" s="12">
        <v>0.13020000000000001</v>
      </c>
      <c r="M6009" s="7">
        <v>0.63282117999999998</v>
      </c>
      <c r="N6009" s="31">
        <v>0.05</v>
      </c>
      <c r="O6009" s="14">
        <f>IFERROR(VLOOKUP($C6009,'site totals'!$J$2:$K$607,2,FALSE),1)</f>
        <v>1</v>
      </c>
      <c r="P6009" s="32" t="s">
        <v>22</v>
      </c>
      <c r="Q6009" s="12">
        <v>0.92098873849999996</v>
      </c>
      <c r="R6009" s="29">
        <v>0.25</v>
      </c>
      <c r="S6009" s="2">
        <f>IF($A6009="site","",VLOOKUP($P6009,margin_ranges!$A$5:$D$10,4,FALSE)/100)</f>
        <v>0.29749999999999999</v>
      </c>
      <c r="T6009" s="6">
        <f>IF(A6009="placement",$J6009*MIN($Q6009,$S6009),"")</f>
        <v>2.38</v>
      </c>
      <c r="U6009" s="6">
        <f>IF($A6009="placement",T6009,SUMIF($C$10:$C$6209,$C6009,$T$10:$T$6209))</f>
        <v>2.38</v>
      </c>
      <c r="V6009" s="34">
        <f t="shared" si="284"/>
        <v>-6.3333333333333353E-2</v>
      </c>
      <c r="W6009" s="24"/>
      <c r="X6009" s="2" t="str">
        <f>IFERROR(MIN(VLOOKUP($W6009,margin_ranges!$A$5:$D$10,4,FALSE),$Q6009*100)/100,"")</f>
        <v/>
      </c>
      <c r="Y6009" s="6">
        <f t="shared" si="282"/>
        <v>2.38</v>
      </c>
      <c r="Z6009" s="6">
        <f>IF($A6009="placement",Y6009,SUMIF($C$10:$C$6209,$C6009,$Y$10:$Y$6209))</f>
        <v>2.38</v>
      </c>
      <c r="AA6009" s="29">
        <f t="shared" si="283"/>
        <v>-6.3333333333333353E-2</v>
      </c>
    </row>
    <row r="6010" spans="1:27" hidden="1" x14ac:dyDescent="0.3">
      <c r="A6010" s="8" t="s">
        <v>17</v>
      </c>
      <c r="B6010" s="8" t="s">
        <v>3689</v>
      </c>
      <c r="C6010" s="8" t="s">
        <v>3690</v>
      </c>
      <c r="D6010" s="8" t="s">
        <v>3691</v>
      </c>
      <c r="E6010" s="8" t="s">
        <v>3692</v>
      </c>
      <c r="F6010" s="29">
        <v>0.25</v>
      </c>
      <c r="G6010" s="29">
        <v>0</v>
      </c>
      <c r="H6010" s="30">
        <v>0.55689999999999995</v>
      </c>
      <c r="I6010" s="30">
        <v>0.47760000000000002</v>
      </c>
      <c r="J6010" s="14">
        <v>9</v>
      </c>
      <c r="K6010" s="14">
        <v>2</v>
      </c>
      <c r="L6010" s="12">
        <v>0.85760000000000003</v>
      </c>
      <c r="M6010" s="7">
        <v>0.61603110999999999</v>
      </c>
      <c r="N6010" s="31">
        <v>0.03</v>
      </c>
      <c r="O6010" s="14">
        <f>IFERROR(VLOOKUP($C6010,'site totals'!$J$2:$K$607,2,FALSE),1)</f>
        <v>1</v>
      </c>
      <c r="P6010" s="32" t="s">
        <v>91</v>
      </c>
      <c r="Q6010" s="12">
        <v>0.95130116040000001</v>
      </c>
      <c r="R6010" s="29">
        <v>0.25</v>
      </c>
      <c r="S6010" s="2">
        <f>IF($A6010="site","",VLOOKUP($P6010,margin_ranges!$A$5:$D$10,4,FALSE)/100)</f>
        <v>0.29749999999999999</v>
      </c>
      <c r="T6010" s="6">
        <f>IF(A6010="placement",$J6010*MIN($Q6010,$S6010),"")</f>
        <v>2.6774999999999998</v>
      </c>
      <c r="U6010" s="6">
        <f>IF($A6010="placement",T6010,SUMIF($C$10:$C$6209,$C6010,$T$10:$T$6209))</f>
        <v>2.6774999999999998</v>
      </c>
      <c r="V6010" s="34">
        <f t="shared" si="284"/>
        <v>-6.3333333333333353E-2</v>
      </c>
      <c r="W6010" s="24"/>
      <c r="X6010" s="2" t="str">
        <f>IFERROR(MIN(VLOOKUP($W6010,margin_ranges!$A$5:$D$10,4,FALSE),$Q6010*100)/100,"")</f>
        <v/>
      </c>
      <c r="Y6010" s="6">
        <f t="shared" si="282"/>
        <v>2.6774999999999998</v>
      </c>
      <c r="Z6010" s="6">
        <f>IF($A6010="placement",Y6010,SUMIF($C$10:$C$6209,$C6010,$Y$10:$Y$6209))</f>
        <v>2.6774999999999998</v>
      </c>
      <c r="AA6010" s="29">
        <f t="shared" si="283"/>
        <v>-6.3333333333333353E-2</v>
      </c>
    </row>
    <row r="6011" spans="1:27" hidden="1" x14ac:dyDescent="0.3">
      <c r="A6011" s="8" t="s">
        <v>17</v>
      </c>
      <c r="B6011" s="8" t="s">
        <v>11221</v>
      </c>
      <c r="C6011" s="8" t="s">
        <v>11222</v>
      </c>
      <c r="D6011" s="8" t="s">
        <v>11237</v>
      </c>
      <c r="E6011" s="8" t="s">
        <v>11238</v>
      </c>
      <c r="F6011" s="29">
        <v>0.249999999999999</v>
      </c>
      <c r="G6011" s="29">
        <v>0</v>
      </c>
      <c r="H6011" s="30">
        <v>5.3617999999999997</v>
      </c>
      <c r="I6011" s="30">
        <v>0.52010000000000001</v>
      </c>
      <c r="J6011" s="14">
        <v>19</v>
      </c>
      <c r="K6011" s="14">
        <v>5</v>
      </c>
      <c r="L6011" s="12">
        <v>9.7000000000000003E-2</v>
      </c>
      <c r="M6011" s="7">
        <v>1.21763252</v>
      </c>
      <c r="N6011" s="31">
        <v>0.77</v>
      </c>
      <c r="O6011" s="14">
        <f>IFERROR(VLOOKUP($C6011,'site totals'!$J$2:$K$607,2,FALSE),1)</f>
        <v>1</v>
      </c>
      <c r="P6011" s="32" t="s">
        <v>91</v>
      </c>
      <c r="Q6011" s="12">
        <v>0.36762529890000001</v>
      </c>
      <c r="R6011" s="29">
        <v>0.25</v>
      </c>
      <c r="S6011" s="2">
        <f>IF($A6011="site","",VLOOKUP($P6011,margin_ranges!$A$5:$D$10,4,FALSE)/100)</f>
        <v>0.29749999999999999</v>
      </c>
      <c r="T6011" s="6">
        <f>IF(A6011="placement",$J6011*MIN($Q6011,$S6011),"")</f>
        <v>5.6524999999999999</v>
      </c>
      <c r="U6011" s="6">
        <f>IF($A6011="placement",T6011,SUMIF($C$10:$C$6209,$C6011,$T$10:$T$6209))</f>
        <v>5.6524999999999999</v>
      </c>
      <c r="V6011" s="34">
        <f t="shared" si="284"/>
        <v>-6.3333333333333353E-2</v>
      </c>
      <c r="W6011" s="24"/>
      <c r="X6011" s="2" t="str">
        <f>IFERROR(MIN(VLOOKUP($W6011,margin_ranges!$A$5:$D$10,4,FALSE),$Q6011*100)/100,"")</f>
        <v/>
      </c>
      <c r="Y6011" s="6">
        <f t="shared" si="282"/>
        <v>5.6524999999999999</v>
      </c>
      <c r="Z6011" s="6">
        <f>IF($A6011="placement",Y6011,SUMIF($C$10:$C$6209,$C6011,$Y$10:$Y$6209))</f>
        <v>5.6524999999999999</v>
      </c>
      <c r="AA6011" s="29">
        <f t="shared" si="283"/>
        <v>-6.3333333333333353E-2</v>
      </c>
    </row>
    <row r="6012" spans="1:27" hidden="1" x14ac:dyDescent="0.3">
      <c r="A6012" s="8" t="s">
        <v>17</v>
      </c>
      <c r="B6012" s="8" t="s">
        <v>11221</v>
      </c>
      <c r="C6012" s="8" t="s">
        <v>11222</v>
      </c>
      <c r="D6012" s="8" t="s">
        <v>11255</v>
      </c>
      <c r="E6012" s="8" t="s">
        <v>11256</v>
      </c>
      <c r="F6012" s="29">
        <v>0.25</v>
      </c>
      <c r="G6012" s="29">
        <v>0</v>
      </c>
      <c r="H6012" s="30">
        <v>17.069299999999998</v>
      </c>
      <c r="I6012" s="30">
        <v>0.90890000000000004</v>
      </c>
      <c r="J6012" s="14">
        <v>31</v>
      </c>
      <c r="K6012" s="14">
        <v>8</v>
      </c>
      <c r="L6012" s="12">
        <v>5.3199999999999997E-2</v>
      </c>
      <c r="M6012" s="7">
        <v>1.14590177</v>
      </c>
      <c r="N6012" s="31">
        <v>0.77</v>
      </c>
      <c r="O6012" s="14">
        <f>IFERROR(VLOOKUP($C6012,'site totals'!$J$2:$K$607,2,FALSE),1)</f>
        <v>1</v>
      </c>
      <c r="P6012" s="32" t="s">
        <v>91</v>
      </c>
      <c r="Q6012" s="12">
        <v>0.32804013279999999</v>
      </c>
      <c r="R6012" s="29">
        <v>0.25</v>
      </c>
      <c r="S6012" s="2">
        <f>IF($A6012="site","",VLOOKUP($P6012,margin_ranges!$A$5:$D$10,4,FALSE)/100)</f>
        <v>0.29749999999999999</v>
      </c>
      <c r="T6012" s="6">
        <f>IF(A6012="placement",$J6012*MIN($Q6012,$S6012),"")</f>
        <v>9.2225000000000001</v>
      </c>
      <c r="U6012" s="6">
        <f>IF($A6012="placement",T6012,SUMIF($C$10:$C$6209,$C6012,$T$10:$T$6209))</f>
        <v>9.2225000000000001</v>
      </c>
      <c r="V6012" s="34">
        <f t="shared" si="284"/>
        <v>-6.3333333333333353E-2</v>
      </c>
      <c r="W6012" s="24"/>
      <c r="X6012" s="2" t="str">
        <f>IFERROR(MIN(VLOOKUP($W6012,margin_ranges!$A$5:$D$10,4,FALSE),$Q6012*100)/100,"")</f>
        <v/>
      </c>
      <c r="Y6012" s="6">
        <f t="shared" si="282"/>
        <v>9.2225000000000001</v>
      </c>
      <c r="Z6012" s="6">
        <f>IF($A6012="placement",Y6012,SUMIF($C$10:$C$6209,$C6012,$Y$10:$Y$6209))</f>
        <v>9.2225000000000001</v>
      </c>
      <c r="AA6012" s="29">
        <f t="shared" si="283"/>
        <v>-6.3333333333333353E-2</v>
      </c>
    </row>
    <row r="6013" spans="1:27" hidden="1" x14ac:dyDescent="0.3">
      <c r="A6013" s="8" t="s">
        <v>17</v>
      </c>
      <c r="B6013" s="8" t="s">
        <v>11221</v>
      </c>
      <c r="C6013" s="8" t="s">
        <v>11222</v>
      </c>
      <c r="D6013" s="8" t="s">
        <v>11243</v>
      </c>
      <c r="E6013" s="8" t="s">
        <v>11244</v>
      </c>
      <c r="F6013" s="29">
        <v>0.249999999999999</v>
      </c>
      <c r="G6013" s="29">
        <v>0</v>
      </c>
      <c r="H6013" s="30">
        <v>23.176600000000001</v>
      </c>
      <c r="I6013" s="30">
        <v>1.2790999999999999</v>
      </c>
      <c r="J6013" s="14">
        <v>47</v>
      </c>
      <c r="K6013" s="14">
        <v>12</v>
      </c>
      <c r="L6013" s="12">
        <v>5.5199999999999999E-2</v>
      </c>
      <c r="M6013" s="7">
        <v>1.2320656699999999</v>
      </c>
      <c r="N6013" s="31">
        <v>0.82</v>
      </c>
      <c r="O6013" s="14">
        <f>IFERROR(VLOOKUP($C6013,'site totals'!$J$2:$K$607,2,FALSE),1)</f>
        <v>1</v>
      </c>
      <c r="P6013" s="32" t="s">
        <v>91</v>
      </c>
      <c r="Q6013" s="12">
        <v>0.33445106200000002</v>
      </c>
      <c r="R6013" s="29">
        <v>0.25</v>
      </c>
      <c r="S6013" s="2">
        <f>IF($A6013="site","",VLOOKUP($P6013,margin_ranges!$A$5:$D$10,4,FALSE)/100)</f>
        <v>0.29749999999999999</v>
      </c>
      <c r="T6013" s="6">
        <f>IF(A6013="placement",$J6013*MIN($Q6013,$S6013),"")</f>
        <v>13.9825</v>
      </c>
      <c r="U6013" s="6">
        <f>IF($A6013="placement",T6013,SUMIF($C$10:$C$6209,$C6013,$T$10:$T$6209))</f>
        <v>13.9825</v>
      </c>
      <c r="V6013" s="34">
        <f t="shared" si="284"/>
        <v>-6.3333333333333353E-2</v>
      </c>
      <c r="W6013" s="24"/>
      <c r="X6013" s="2" t="str">
        <f>IFERROR(MIN(VLOOKUP($W6013,margin_ranges!$A$5:$D$10,4,FALSE),$Q6013*100)/100,"")</f>
        <v/>
      </c>
      <c r="Y6013" s="6">
        <f t="shared" si="282"/>
        <v>13.9825</v>
      </c>
      <c r="Z6013" s="6">
        <f>IF($A6013="placement",Y6013,SUMIF($C$10:$C$6209,$C6013,$Y$10:$Y$6209))</f>
        <v>13.9825</v>
      </c>
      <c r="AA6013" s="29">
        <f t="shared" si="283"/>
        <v>-6.3333333333333353E-2</v>
      </c>
    </row>
    <row r="6014" spans="1:27" hidden="1" x14ac:dyDescent="0.3">
      <c r="A6014" s="8" t="s">
        <v>17</v>
      </c>
      <c r="B6014" s="8" t="s">
        <v>8157</v>
      </c>
      <c r="C6014" s="8" t="s">
        <v>8158</v>
      </c>
      <c r="D6014" s="8" t="s">
        <v>12193</v>
      </c>
      <c r="E6014" s="8" t="s">
        <v>12194</v>
      </c>
      <c r="F6014" s="29">
        <v>0.25</v>
      </c>
      <c r="G6014" s="29">
        <v>1</v>
      </c>
      <c r="H6014" s="30">
        <v>1140.6092000000001</v>
      </c>
      <c r="I6014" s="30">
        <v>4.6494999999999997</v>
      </c>
      <c r="J6014" s="14">
        <v>130</v>
      </c>
      <c r="K6014" s="14">
        <v>33</v>
      </c>
      <c r="L6014" s="12">
        <v>4.1000000000000003E-3</v>
      </c>
      <c r="M6014" s="7">
        <v>0.93350129999999998</v>
      </c>
      <c r="N6014" s="31">
        <v>0.5</v>
      </c>
      <c r="O6014" s="14">
        <f>IFERROR(VLOOKUP($C6014,'site totals'!$J$2:$K$607,2,FALSE),1)</f>
        <v>1</v>
      </c>
      <c r="P6014" s="32" t="s">
        <v>91</v>
      </c>
      <c r="Q6014" s="12">
        <v>0.46438210530000001</v>
      </c>
      <c r="R6014" s="29">
        <v>0.25</v>
      </c>
      <c r="S6014" s="2">
        <f>IF($A6014="site","",VLOOKUP($P6014,margin_ranges!$A$5:$D$10,4,FALSE)/100)</f>
        <v>0.29749999999999999</v>
      </c>
      <c r="T6014" s="6">
        <f>IF(A6014="placement",$J6014*MIN($Q6014,$S6014),"")</f>
        <v>38.674999999999997</v>
      </c>
      <c r="U6014" s="6">
        <f>IF($A6014="placement",T6014,SUMIF($C$10:$C$6209,$C6014,$T$10:$T$6209))</f>
        <v>38.674999999999997</v>
      </c>
      <c r="V6014" s="34">
        <f t="shared" si="284"/>
        <v>-6.3333333333333353E-2</v>
      </c>
      <c r="W6014" s="24"/>
      <c r="X6014" s="2" t="str">
        <f>IFERROR(MIN(VLOOKUP($W6014,margin_ranges!$A$5:$D$10,4,FALSE),$Q6014*100)/100,"")</f>
        <v/>
      </c>
      <c r="Y6014" s="6">
        <f t="shared" si="282"/>
        <v>38.674999999999997</v>
      </c>
      <c r="Z6014" s="6">
        <f>IF($A6014="placement",Y6014,SUMIF($C$10:$C$6209,$C6014,$Y$10:$Y$6209))</f>
        <v>38.674999999999997</v>
      </c>
      <c r="AA6014" s="29">
        <f t="shared" si="283"/>
        <v>-6.3333333333333353E-2</v>
      </c>
    </row>
    <row r="6015" spans="1:27" hidden="1" x14ac:dyDescent="0.3">
      <c r="A6015" s="8" t="s">
        <v>17</v>
      </c>
      <c r="B6015" s="8" t="s">
        <v>6603</v>
      </c>
      <c r="C6015" s="8" t="s">
        <v>6604</v>
      </c>
      <c r="D6015" s="8" t="s">
        <v>6611</v>
      </c>
      <c r="E6015" s="8" t="s">
        <v>6612</v>
      </c>
      <c r="F6015" s="29">
        <v>0.249999999999999</v>
      </c>
      <c r="G6015" s="29">
        <v>1</v>
      </c>
      <c r="H6015" s="30">
        <v>76.292599999999993</v>
      </c>
      <c r="I6015" s="30">
        <v>19.859500000000001</v>
      </c>
      <c r="J6015" s="14">
        <v>595</v>
      </c>
      <c r="K6015" s="14">
        <v>149</v>
      </c>
      <c r="L6015" s="12">
        <v>0.26029999999999998</v>
      </c>
      <c r="M6015" s="7">
        <v>0.99900982999999999</v>
      </c>
      <c r="N6015" s="31">
        <v>0.65</v>
      </c>
      <c r="O6015" s="14">
        <f>IFERROR(VLOOKUP($C6015,'site totals'!$J$2:$K$607,2,FALSE),1)</f>
        <v>1</v>
      </c>
      <c r="P6015" s="32" t="s">
        <v>91</v>
      </c>
      <c r="Q6015" s="12">
        <v>0.34935575140000003</v>
      </c>
      <c r="R6015" s="29">
        <v>0.25</v>
      </c>
      <c r="S6015" s="2">
        <f>IF($A6015="site","",VLOOKUP($P6015,margin_ranges!$A$5:$D$10,4,FALSE)/100)</f>
        <v>0.29749999999999999</v>
      </c>
      <c r="T6015" s="6">
        <f>IF(A6015="placement",$J6015*MIN($Q6015,$S6015),"")</f>
        <v>177.01249999999999</v>
      </c>
      <c r="U6015" s="6">
        <f>IF($A6015="placement",T6015,SUMIF($C$10:$C$6209,$C6015,$T$10:$T$6209))</f>
        <v>177.01249999999999</v>
      </c>
      <c r="V6015" s="34">
        <f t="shared" si="284"/>
        <v>-6.3333333333333353E-2</v>
      </c>
      <c r="W6015" s="24"/>
      <c r="X6015" s="2" t="str">
        <f>IFERROR(MIN(VLOOKUP($W6015,margin_ranges!$A$5:$D$10,4,FALSE),$Q6015*100)/100,"")</f>
        <v/>
      </c>
      <c r="Y6015" s="6">
        <f t="shared" si="282"/>
        <v>177.01249999999999</v>
      </c>
      <c r="Z6015" s="6">
        <f>IF($A6015="placement",Y6015,SUMIF($C$10:$C$6209,$C6015,$Y$10:$Y$6209))</f>
        <v>177.01249999999999</v>
      </c>
      <c r="AA6015" s="29">
        <f t="shared" si="283"/>
        <v>-6.3333333333333353E-2</v>
      </c>
    </row>
    <row r="6016" spans="1:27" hidden="1" x14ac:dyDescent="0.3">
      <c r="A6016" s="8" t="s">
        <v>17</v>
      </c>
      <c r="B6016" s="8" t="s">
        <v>6603</v>
      </c>
      <c r="C6016" s="8" t="s">
        <v>6604</v>
      </c>
      <c r="D6016" s="8" t="s">
        <v>6605</v>
      </c>
      <c r="E6016" s="8" t="s">
        <v>6606</v>
      </c>
      <c r="F6016" s="29">
        <v>0.25</v>
      </c>
      <c r="G6016" s="29">
        <v>1</v>
      </c>
      <c r="H6016" s="30">
        <v>90.358599999999996</v>
      </c>
      <c r="I6016" s="30">
        <v>28.566800000000001</v>
      </c>
      <c r="J6016" s="14">
        <v>867</v>
      </c>
      <c r="K6016" s="14">
        <v>217</v>
      </c>
      <c r="L6016" s="12">
        <v>0.31609999999999999</v>
      </c>
      <c r="M6016" s="7">
        <v>1.01119907</v>
      </c>
      <c r="N6016" s="31">
        <v>0.65</v>
      </c>
      <c r="O6016" s="14">
        <f>IFERROR(VLOOKUP($C6016,'site totals'!$J$2:$K$607,2,FALSE),1)</f>
        <v>1</v>
      </c>
      <c r="P6016" s="32" t="s">
        <v>91</v>
      </c>
      <c r="Q6016" s="12">
        <v>0.35719877579999998</v>
      </c>
      <c r="R6016" s="29">
        <v>0.25</v>
      </c>
      <c r="S6016" s="2">
        <f>IF($A6016="site","",VLOOKUP($P6016,margin_ranges!$A$5:$D$10,4,FALSE)/100)</f>
        <v>0.29749999999999999</v>
      </c>
      <c r="T6016" s="6">
        <f>IF(A6016="placement",$J6016*MIN($Q6016,$S6016),"")</f>
        <v>257.9325</v>
      </c>
      <c r="U6016" s="6">
        <f>IF($A6016="placement",T6016,SUMIF($C$10:$C$6209,$C6016,$T$10:$T$6209))</f>
        <v>257.9325</v>
      </c>
      <c r="V6016" s="34">
        <f t="shared" si="284"/>
        <v>-6.3333333333333353E-2</v>
      </c>
      <c r="W6016" s="24"/>
      <c r="X6016" s="2" t="str">
        <f>IFERROR(MIN(VLOOKUP($W6016,margin_ranges!$A$5:$D$10,4,FALSE),$Q6016*100)/100,"")</f>
        <v/>
      </c>
      <c r="Y6016" s="6">
        <f t="shared" si="282"/>
        <v>257.9325</v>
      </c>
      <c r="Z6016" s="6">
        <f>IF($A6016="placement",Y6016,SUMIF($C$10:$C$6209,$C6016,$Y$10:$Y$6209))</f>
        <v>257.9325</v>
      </c>
      <c r="AA6016" s="29">
        <f t="shared" si="283"/>
        <v>-6.3333333333333353E-2</v>
      </c>
    </row>
    <row r="6017" spans="1:27" hidden="1" x14ac:dyDescent="0.3">
      <c r="A6017" s="8" t="s">
        <v>17</v>
      </c>
      <c r="B6017" s="8" t="s">
        <v>11221</v>
      </c>
      <c r="C6017" s="8" t="s">
        <v>11222</v>
      </c>
      <c r="D6017" s="8" t="s">
        <v>11275</v>
      </c>
      <c r="E6017" s="8" t="s">
        <v>11276</v>
      </c>
      <c r="F6017" s="29">
        <v>0.25</v>
      </c>
      <c r="G6017" s="29">
        <v>0</v>
      </c>
      <c r="H6017" s="30">
        <v>2.4876999999999998</v>
      </c>
      <c r="I6017" s="30">
        <v>0.29310000000000003</v>
      </c>
      <c r="J6017" s="14">
        <v>10</v>
      </c>
      <c r="K6017" s="14">
        <v>3</v>
      </c>
      <c r="L6017" s="12">
        <v>0.1178</v>
      </c>
      <c r="M6017" s="7">
        <v>1.1415204699999999</v>
      </c>
      <c r="N6017" s="31">
        <v>0.6</v>
      </c>
      <c r="O6017" s="14">
        <f>IFERROR(VLOOKUP($C6017,'site totals'!$J$2:$K$607,2,FALSE),1)</f>
        <v>1</v>
      </c>
      <c r="P6017" s="32" t="s">
        <v>91</v>
      </c>
      <c r="Q6017" s="12">
        <v>0.47438524589999997</v>
      </c>
      <c r="R6017" s="29">
        <v>0.25</v>
      </c>
      <c r="S6017" s="2">
        <f>IF($A6017="site","",VLOOKUP($P6017,margin_ranges!$A$5:$D$10,4,FALSE)/100)</f>
        <v>0.29749999999999999</v>
      </c>
      <c r="T6017" s="6">
        <f>IF(A6017="placement",$J6017*MIN($Q6017,$S6017),"")</f>
        <v>2.9749999999999996</v>
      </c>
      <c r="U6017" s="6">
        <f>IF($A6017="placement",T6017,SUMIF($C$10:$C$6209,$C6017,$T$10:$T$6209))</f>
        <v>2.9749999999999996</v>
      </c>
      <c r="V6017" s="34">
        <f t="shared" si="284"/>
        <v>-6.3333333333333242E-2</v>
      </c>
      <c r="W6017" s="24"/>
      <c r="X6017" s="2" t="str">
        <f>IFERROR(MIN(VLOOKUP($W6017,margin_ranges!$A$5:$D$10,4,FALSE),$Q6017*100)/100,"")</f>
        <v/>
      </c>
      <c r="Y6017" s="6">
        <f t="shared" si="282"/>
        <v>2.9749999999999996</v>
      </c>
      <c r="Z6017" s="6">
        <f>IF($A6017="placement",Y6017,SUMIF($C$10:$C$6209,$C6017,$Y$10:$Y$6209))</f>
        <v>2.9749999999999996</v>
      </c>
      <c r="AA6017" s="29">
        <f t="shared" si="283"/>
        <v>-6.3333333333333242E-2</v>
      </c>
    </row>
    <row r="6018" spans="1:27" hidden="1" x14ac:dyDescent="0.3">
      <c r="A6018" s="8" t="s">
        <v>17</v>
      </c>
      <c r="B6018" s="8" t="s">
        <v>8157</v>
      </c>
      <c r="C6018" s="8" t="s">
        <v>8158</v>
      </c>
      <c r="D6018" s="8" t="s">
        <v>8159</v>
      </c>
      <c r="E6018" s="8" t="s">
        <v>8160</v>
      </c>
      <c r="F6018" s="29">
        <v>0.25</v>
      </c>
      <c r="G6018" s="29">
        <v>0</v>
      </c>
      <c r="H6018" s="30">
        <v>7.9892000000000003</v>
      </c>
      <c r="I6018" s="30">
        <v>3.4087999999999998</v>
      </c>
      <c r="J6018" s="14">
        <v>29</v>
      </c>
      <c r="K6018" s="14">
        <v>4</v>
      </c>
      <c r="L6018" s="12">
        <v>0.42670000000000002</v>
      </c>
      <c r="M6018" s="7">
        <v>0.28022755999999999</v>
      </c>
      <c r="N6018" s="31">
        <v>0.1</v>
      </c>
      <c r="O6018" s="14">
        <f>IFERROR(VLOOKUP($C6018,'site totals'!$J$2:$K$607,2,FALSE),1)</f>
        <v>1</v>
      </c>
      <c r="P6018" s="32" t="s">
        <v>91</v>
      </c>
      <c r="Q6018" s="12">
        <v>0.64314716640000003</v>
      </c>
      <c r="R6018" s="29">
        <v>0.25</v>
      </c>
      <c r="S6018" s="2">
        <f>IF($A6018="site","",VLOOKUP($P6018,margin_ranges!$A$5:$D$10,4,FALSE)/100)</f>
        <v>0.29749999999999999</v>
      </c>
      <c r="T6018" s="6">
        <f>IF(A6018="placement",$J6018*MIN($Q6018,$S6018),"")</f>
        <v>8.6274999999999995</v>
      </c>
      <c r="U6018" s="6">
        <f>IF($A6018="placement",T6018,SUMIF($C$10:$C$6209,$C6018,$T$10:$T$6209))</f>
        <v>8.6274999999999995</v>
      </c>
      <c r="V6018" s="34">
        <f t="shared" si="284"/>
        <v>-6.3333333333333242E-2</v>
      </c>
      <c r="W6018" s="24"/>
      <c r="X6018" s="2" t="str">
        <f>IFERROR(MIN(VLOOKUP($W6018,margin_ranges!$A$5:$D$10,4,FALSE),$Q6018*100)/100,"")</f>
        <v/>
      </c>
      <c r="Y6018" s="6">
        <f t="shared" si="282"/>
        <v>8.6274999999999995</v>
      </c>
      <c r="Z6018" s="6">
        <f>IF($A6018="placement",Y6018,SUMIF($C$10:$C$6209,$C6018,$Y$10:$Y$6209))</f>
        <v>8.6274999999999995</v>
      </c>
      <c r="AA6018" s="29">
        <f t="shared" si="283"/>
        <v>-6.3333333333333242E-2</v>
      </c>
    </row>
    <row r="6019" spans="1:27" hidden="1" x14ac:dyDescent="0.3">
      <c r="A6019" s="8" t="s">
        <v>17</v>
      </c>
      <c r="B6019" s="8" t="s">
        <v>11221</v>
      </c>
      <c r="C6019" s="8" t="s">
        <v>11222</v>
      </c>
      <c r="D6019" s="8" t="s">
        <v>11223</v>
      </c>
      <c r="E6019" s="8" t="s">
        <v>11224</v>
      </c>
      <c r="F6019" s="29">
        <v>0.25</v>
      </c>
      <c r="G6019" s="29">
        <v>0</v>
      </c>
      <c r="H6019" s="30">
        <v>4.9870999999999999</v>
      </c>
      <c r="I6019" s="30">
        <v>0.84379999999999999</v>
      </c>
      <c r="J6019" s="14">
        <v>29</v>
      </c>
      <c r="K6019" s="14">
        <v>7</v>
      </c>
      <c r="L6019" s="12">
        <v>0.16919999999999999</v>
      </c>
      <c r="M6019" s="7">
        <v>1.14003217</v>
      </c>
      <c r="N6019" s="31">
        <v>0.6</v>
      </c>
      <c r="O6019" s="14">
        <f>IFERROR(VLOOKUP($C6019,'site totals'!$J$2:$K$607,2,FALSE),1)</f>
        <v>1</v>
      </c>
      <c r="P6019" s="32" t="s">
        <v>91</v>
      </c>
      <c r="Q6019" s="12">
        <v>0.47369906140000001</v>
      </c>
      <c r="R6019" s="29">
        <v>0.25</v>
      </c>
      <c r="S6019" s="2">
        <f>IF($A6019="site","",VLOOKUP($P6019,margin_ranges!$A$5:$D$10,4,FALSE)/100)</f>
        <v>0.29749999999999999</v>
      </c>
      <c r="T6019" s="6">
        <f>IF(A6019="placement",$J6019*MIN($Q6019,$S6019),"")</f>
        <v>8.6274999999999995</v>
      </c>
      <c r="U6019" s="6">
        <f>IF($A6019="placement",T6019,SUMIF($C$10:$C$6209,$C6019,$T$10:$T$6209))</f>
        <v>8.6274999999999995</v>
      </c>
      <c r="V6019" s="34">
        <f t="shared" si="284"/>
        <v>-6.3333333333333242E-2</v>
      </c>
      <c r="W6019" s="24"/>
      <c r="X6019" s="2" t="str">
        <f>IFERROR(MIN(VLOOKUP($W6019,margin_ranges!$A$5:$D$10,4,FALSE),$Q6019*100)/100,"")</f>
        <v/>
      </c>
      <c r="Y6019" s="6">
        <f t="shared" si="282"/>
        <v>8.6274999999999995</v>
      </c>
      <c r="Z6019" s="6">
        <f>IF($A6019="placement",Y6019,SUMIF($C$10:$C$6209,$C6019,$Y$10:$Y$6209))</f>
        <v>8.6274999999999995</v>
      </c>
      <c r="AA6019" s="29">
        <f t="shared" si="283"/>
        <v>-6.3333333333333242E-2</v>
      </c>
    </row>
    <row r="6020" spans="1:27" hidden="1" x14ac:dyDescent="0.3">
      <c r="A6020" s="8" t="s">
        <v>17</v>
      </c>
      <c r="B6020" s="8" t="s">
        <v>11221</v>
      </c>
      <c r="C6020" s="8" t="s">
        <v>11222</v>
      </c>
      <c r="D6020" s="8" t="s">
        <v>11247</v>
      </c>
      <c r="E6020" s="8" t="s">
        <v>11248</v>
      </c>
      <c r="F6020" s="29">
        <v>0.25</v>
      </c>
      <c r="G6020" s="29">
        <v>0</v>
      </c>
      <c r="H6020" s="30">
        <v>30.130199999999999</v>
      </c>
      <c r="I6020" s="30">
        <v>4.6170999999999998</v>
      </c>
      <c r="J6020" s="14">
        <v>147</v>
      </c>
      <c r="K6020" s="14">
        <v>37</v>
      </c>
      <c r="L6020" s="12">
        <v>0.1532</v>
      </c>
      <c r="M6020" s="7">
        <v>1.06013614</v>
      </c>
      <c r="N6020" s="31">
        <v>0.71</v>
      </c>
      <c r="O6020" s="14">
        <f>IFERROR(VLOOKUP($C6020,'site totals'!$J$2:$K$607,2,FALSE),1)</f>
        <v>1</v>
      </c>
      <c r="P6020" s="32" t="s">
        <v>91</v>
      </c>
      <c r="Q6020" s="12">
        <v>0.33027469380000002</v>
      </c>
      <c r="R6020" s="29">
        <v>0.25</v>
      </c>
      <c r="S6020" s="2">
        <f>IF($A6020="site","",VLOOKUP($P6020,margin_ranges!$A$5:$D$10,4,FALSE)/100)</f>
        <v>0.29749999999999999</v>
      </c>
      <c r="T6020" s="6">
        <f>IF(A6020="placement",$J6020*MIN($Q6020,$S6020),"")</f>
        <v>43.732499999999995</v>
      </c>
      <c r="U6020" s="6">
        <f>IF($A6020="placement",T6020,SUMIF($C$10:$C$6209,$C6020,$T$10:$T$6209))</f>
        <v>43.732499999999995</v>
      </c>
      <c r="V6020" s="34">
        <f t="shared" si="284"/>
        <v>-6.3333333333333242E-2</v>
      </c>
      <c r="W6020" s="24"/>
      <c r="X6020" s="2" t="str">
        <f>IFERROR(MIN(VLOOKUP($W6020,margin_ranges!$A$5:$D$10,4,FALSE),$Q6020*100)/100,"")</f>
        <v/>
      </c>
      <c r="Y6020" s="6">
        <f t="shared" si="282"/>
        <v>43.732499999999995</v>
      </c>
      <c r="Z6020" s="6">
        <f>IF($A6020="placement",Y6020,SUMIF($C$10:$C$6209,$C6020,$Y$10:$Y$6209))</f>
        <v>43.732499999999995</v>
      </c>
      <c r="AA6020" s="29">
        <f t="shared" si="283"/>
        <v>-6.3333333333333242E-2</v>
      </c>
    </row>
    <row r="6021" spans="1:27" hidden="1" x14ac:dyDescent="0.3">
      <c r="A6021" s="8" t="s">
        <v>17</v>
      </c>
      <c r="B6021" s="8" t="s">
        <v>6603</v>
      </c>
      <c r="C6021" s="8" t="s">
        <v>6604</v>
      </c>
      <c r="D6021" s="33" t="s">
        <v>6607</v>
      </c>
      <c r="E6021" s="8" t="s">
        <v>6608</v>
      </c>
      <c r="F6021" s="29">
        <v>0.249999999999999</v>
      </c>
      <c r="G6021" s="29">
        <v>0</v>
      </c>
      <c r="H6021" s="30">
        <v>21.467600000000001</v>
      </c>
      <c r="I6021" s="30">
        <v>5.1801000000000004</v>
      </c>
      <c r="J6021" s="14">
        <v>162</v>
      </c>
      <c r="K6021" s="14">
        <v>41</v>
      </c>
      <c r="L6021" s="12">
        <v>0.24129999999999999</v>
      </c>
      <c r="M6021" s="7">
        <v>1.0432475699999999</v>
      </c>
      <c r="N6021" s="31">
        <v>0.65</v>
      </c>
      <c r="O6021" s="14">
        <f>IFERROR(VLOOKUP($C6021,'site totals'!$J$2:$K$607,2,FALSE),1)</f>
        <v>1</v>
      </c>
      <c r="P6021" s="32" t="s">
        <v>91</v>
      </c>
      <c r="Q6021" s="12">
        <v>0.37694558700000003</v>
      </c>
      <c r="R6021" s="29">
        <v>0.25</v>
      </c>
      <c r="S6021" s="2">
        <f>IF($A6021="site","",VLOOKUP($P6021,margin_ranges!$A$5:$D$10,4,FALSE)/100)</f>
        <v>0.29749999999999999</v>
      </c>
      <c r="T6021" s="6">
        <f>IF(A6021="placement",$J6021*MIN($Q6021,$S6021),"")</f>
        <v>48.195</v>
      </c>
      <c r="U6021" s="6">
        <f>IF($A6021="placement",T6021,SUMIF($C$10:$C$6209,$C6021,$T$10:$T$6209))</f>
        <v>48.195</v>
      </c>
      <c r="V6021" s="34">
        <f t="shared" si="284"/>
        <v>-6.3333333333333242E-2</v>
      </c>
      <c r="W6021" s="24"/>
      <c r="X6021" s="2" t="str">
        <f>IFERROR(MIN(VLOOKUP($W6021,margin_ranges!$A$5:$D$10,4,FALSE),$Q6021*100)/100,"")</f>
        <v/>
      </c>
      <c r="Y6021" s="6">
        <f t="shared" si="282"/>
        <v>48.195</v>
      </c>
      <c r="Z6021" s="6">
        <f>IF($A6021="placement",Y6021,SUMIF($C$10:$C$6209,$C6021,$Y$10:$Y$6209))</f>
        <v>48.195</v>
      </c>
      <c r="AA6021" s="29">
        <f t="shared" si="283"/>
        <v>-6.3333333333333242E-2</v>
      </c>
    </row>
    <row r="6022" spans="1:27" hidden="1" x14ac:dyDescent="0.3">
      <c r="A6022" s="8" t="s">
        <v>17</v>
      </c>
      <c r="B6022" s="8" t="s">
        <v>814</v>
      </c>
      <c r="C6022" s="8" t="s">
        <v>815</v>
      </c>
      <c r="D6022" s="8" t="s">
        <v>870</v>
      </c>
      <c r="E6022" s="8" t="s">
        <v>871</v>
      </c>
      <c r="F6022" s="29">
        <v>0.39999999999999902</v>
      </c>
      <c r="G6022" s="29">
        <v>0</v>
      </c>
      <c r="H6022" s="30">
        <v>6.01</v>
      </c>
      <c r="I6022" s="30">
        <v>0.33829999999999999</v>
      </c>
      <c r="J6022" s="14">
        <v>7</v>
      </c>
      <c r="K6022" s="14">
        <v>3</v>
      </c>
      <c r="L6022" s="12">
        <v>5.6300000000000003E-2</v>
      </c>
      <c r="M6022" s="7">
        <v>0.71140203000000002</v>
      </c>
      <c r="N6022" s="31">
        <v>0.2</v>
      </c>
      <c r="O6022" s="14">
        <f>IFERROR(VLOOKUP($C6022,'site totals'!$J$2:$K$607,2,FALSE),1)</f>
        <v>1</v>
      </c>
      <c r="P6022" s="32" t="s">
        <v>478</v>
      </c>
      <c r="Q6022" s="12">
        <v>0.71886501250000001</v>
      </c>
      <c r="R6022" s="29">
        <v>0.4</v>
      </c>
      <c r="S6022" s="2">
        <f>IF($A6022="site","",VLOOKUP($P6022,margin_ranges!$A$5:$D$10,4,FALSE)/100)</f>
        <v>0.43</v>
      </c>
      <c r="T6022" s="6">
        <f>IF(A6022="placement",$J6022*MIN($Q6022,$S6022),"")</f>
        <v>3.01</v>
      </c>
      <c r="U6022" s="6">
        <f>IF($A6022="placement",T6022,SUMIF($C$10:$C$6209,$C6022,$T$10:$T$6209))</f>
        <v>3.01</v>
      </c>
      <c r="V6022" s="34">
        <f t="shared" si="284"/>
        <v>-5.0000000000000044E-2</v>
      </c>
      <c r="W6022" s="24"/>
      <c r="X6022" s="2" t="str">
        <f>IFERROR(MIN(VLOOKUP($W6022,margin_ranges!$A$5:$D$10,4,FALSE),$Q6022*100)/100,"")</f>
        <v/>
      </c>
      <c r="Y6022" s="6">
        <f t="shared" si="282"/>
        <v>3.01</v>
      </c>
      <c r="Z6022" s="6">
        <f>IF($A6022="placement",Y6022,SUMIF($C$10:$C$6209,$C6022,$Y$10:$Y$6209))</f>
        <v>3.01</v>
      </c>
      <c r="AA6022" s="29">
        <f t="shared" si="283"/>
        <v>-5.0000000000000044E-2</v>
      </c>
    </row>
    <row r="6023" spans="1:27" hidden="1" x14ac:dyDescent="0.3">
      <c r="A6023" s="8" t="s">
        <v>17</v>
      </c>
      <c r="B6023" s="8" t="s">
        <v>814</v>
      </c>
      <c r="C6023" s="8" t="s">
        <v>815</v>
      </c>
      <c r="D6023" s="8" t="s">
        <v>830</v>
      </c>
      <c r="E6023" s="8" t="s">
        <v>831</v>
      </c>
      <c r="F6023" s="29">
        <v>0.4</v>
      </c>
      <c r="G6023" s="29">
        <v>1</v>
      </c>
      <c r="H6023" s="30">
        <v>161.94139999999999</v>
      </c>
      <c r="I6023" s="30">
        <v>18.2715</v>
      </c>
      <c r="J6023" s="14">
        <v>335</v>
      </c>
      <c r="K6023" s="14">
        <v>134</v>
      </c>
      <c r="L6023" s="12">
        <v>0.1128</v>
      </c>
      <c r="M6023" s="7">
        <v>0.61065906999999997</v>
      </c>
      <c r="N6023" s="31">
        <v>0.2</v>
      </c>
      <c r="O6023" s="14">
        <f>IFERROR(VLOOKUP($C6023,'site totals'!$J$2:$K$607,2,FALSE),1)</f>
        <v>1</v>
      </c>
      <c r="P6023" s="32" t="s">
        <v>478</v>
      </c>
      <c r="Q6023" s="12">
        <v>0.67248500710000003</v>
      </c>
      <c r="R6023" s="29">
        <v>0.4</v>
      </c>
      <c r="S6023" s="2">
        <f>IF($A6023="site","",VLOOKUP($P6023,margin_ranges!$A$5:$D$10,4,FALSE)/100)</f>
        <v>0.43</v>
      </c>
      <c r="T6023" s="6">
        <f>IF(A6023="placement",$J6023*MIN($Q6023,$S6023),"")</f>
        <v>144.05000000000001</v>
      </c>
      <c r="U6023" s="6">
        <f>IF($A6023="placement",T6023,SUMIF($C$10:$C$6209,$C6023,$T$10:$T$6209))</f>
        <v>144.05000000000001</v>
      </c>
      <c r="V6023" s="34">
        <f t="shared" si="284"/>
        <v>-5.0000000000000044E-2</v>
      </c>
      <c r="W6023" s="24"/>
      <c r="X6023" s="2" t="str">
        <f>IFERROR(MIN(VLOOKUP($W6023,margin_ranges!$A$5:$D$10,4,FALSE),$Q6023*100)/100,"")</f>
        <v/>
      </c>
      <c r="Y6023" s="6">
        <f t="shared" si="282"/>
        <v>144.05000000000001</v>
      </c>
      <c r="Z6023" s="6">
        <f>IF($A6023="placement",Y6023,SUMIF($C$10:$C$6209,$C6023,$Y$10:$Y$6209))</f>
        <v>144.05000000000001</v>
      </c>
      <c r="AA6023" s="29">
        <f t="shared" si="283"/>
        <v>-5.0000000000000044E-2</v>
      </c>
    </row>
    <row r="6024" spans="1:27" hidden="1" x14ac:dyDescent="0.3">
      <c r="A6024" s="8" t="s">
        <v>17</v>
      </c>
      <c r="B6024" s="8" t="s">
        <v>814</v>
      </c>
      <c r="C6024" s="8" t="s">
        <v>815</v>
      </c>
      <c r="D6024" s="8" t="s">
        <v>948</v>
      </c>
      <c r="E6024" s="8" t="s">
        <v>949</v>
      </c>
      <c r="F6024" s="29">
        <v>0.39999999999999902</v>
      </c>
      <c r="G6024" s="29">
        <v>1</v>
      </c>
      <c r="H6024" s="30">
        <v>83.990799999999993</v>
      </c>
      <c r="I6024" s="30">
        <v>8.0937000000000001</v>
      </c>
      <c r="J6024" s="14">
        <v>159</v>
      </c>
      <c r="K6024" s="14">
        <v>63</v>
      </c>
      <c r="L6024" s="12">
        <v>9.64E-2</v>
      </c>
      <c r="M6024" s="7">
        <v>0.65278170000000002</v>
      </c>
      <c r="N6024" s="31">
        <v>0.2</v>
      </c>
      <c r="O6024" s="14">
        <f>IFERROR(VLOOKUP($C6024,'site totals'!$J$2:$K$607,2,FALSE),1)</f>
        <v>1</v>
      </c>
      <c r="P6024" s="32" t="s">
        <v>478</v>
      </c>
      <c r="Q6024" s="12">
        <v>0.69361886220000002</v>
      </c>
      <c r="R6024" s="29">
        <v>0.4</v>
      </c>
      <c r="S6024" s="2">
        <f>IF($A6024="site","",VLOOKUP($P6024,margin_ranges!$A$5:$D$10,4,FALSE)/100)</f>
        <v>0.43</v>
      </c>
      <c r="T6024" s="6">
        <f>IF(A6024="placement",$J6024*MIN($Q6024,$S6024),"")</f>
        <v>68.37</v>
      </c>
      <c r="U6024" s="6">
        <f>IF($A6024="placement",T6024,SUMIF($C$10:$C$6209,$C6024,$T$10:$T$6209))</f>
        <v>68.37</v>
      </c>
      <c r="V6024" s="34">
        <f t="shared" si="284"/>
        <v>-4.9999999999999933E-2</v>
      </c>
      <c r="W6024" s="24"/>
      <c r="X6024" s="2" t="str">
        <f>IFERROR(MIN(VLOOKUP($W6024,margin_ranges!$A$5:$D$10,4,FALSE),$Q6024*100)/100,"")</f>
        <v/>
      </c>
      <c r="Y6024" s="6">
        <f t="shared" si="282"/>
        <v>68.37</v>
      </c>
      <c r="Z6024" s="6">
        <f>IF($A6024="placement",Y6024,SUMIF($C$10:$C$6209,$C6024,$Y$10:$Y$6209))</f>
        <v>68.37</v>
      </c>
      <c r="AA6024" s="29">
        <f t="shared" si="283"/>
        <v>-4.9999999999999933E-2</v>
      </c>
    </row>
    <row r="6025" spans="1:27" hidden="1" x14ac:dyDescent="0.3">
      <c r="A6025" s="8" t="s">
        <v>17</v>
      </c>
      <c r="B6025" s="8" t="s">
        <v>814</v>
      </c>
      <c r="C6025" s="8" t="s">
        <v>815</v>
      </c>
      <c r="D6025" s="8" t="s">
        <v>998</v>
      </c>
      <c r="E6025" s="8" t="s">
        <v>999</v>
      </c>
      <c r="F6025" s="29">
        <v>0.39999999999999902</v>
      </c>
      <c r="G6025" s="29">
        <v>1</v>
      </c>
      <c r="H6025" s="30">
        <v>119.5236</v>
      </c>
      <c r="I6025" s="30">
        <v>20.673300000000001</v>
      </c>
      <c r="J6025" s="14">
        <v>288</v>
      </c>
      <c r="K6025" s="14">
        <v>115</v>
      </c>
      <c r="L6025" s="12">
        <v>0.17299999999999999</v>
      </c>
      <c r="M6025" s="7">
        <v>0.46389889000000001</v>
      </c>
      <c r="N6025" s="31">
        <v>0.2</v>
      </c>
      <c r="O6025" s="14">
        <f>IFERROR(VLOOKUP($C6025,'site totals'!$J$2:$K$607,2,FALSE),1)</f>
        <v>1</v>
      </c>
      <c r="P6025" s="32" t="s">
        <v>478</v>
      </c>
      <c r="Q6025" s="12">
        <v>0.56887156979999998</v>
      </c>
      <c r="R6025" s="29">
        <v>0.4</v>
      </c>
      <c r="S6025" s="2">
        <f>IF($A6025="site","",VLOOKUP($P6025,margin_ranges!$A$5:$D$10,4,FALSE)/100)</f>
        <v>0.43</v>
      </c>
      <c r="T6025" s="6">
        <f>IF(A6025="placement",$J6025*MIN($Q6025,$S6025),"")</f>
        <v>123.84</v>
      </c>
      <c r="U6025" s="6">
        <f>IF($A6025="placement",T6025,SUMIF($C$10:$C$6209,$C6025,$T$10:$T$6209))</f>
        <v>123.84</v>
      </c>
      <c r="V6025" s="34">
        <f t="shared" si="284"/>
        <v>-4.9999999999999933E-2</v>
      </c>
      <c r="W6025" s="24"/>
      <c r="X6025" s="2" t="str">
        <f>IFERROR(MIN(VLOOKUP($W6025,margin_ranges!$A$5:$D$10,4,FALSE),$Q6025*100)/100,"")</f>
        <v/>
      </c>
      <c r="Y6025" s="6">
        <f t="shared" si="282"/>
        <v>123.84</v>
      </c>
      <c r="Z6025" s="6">
        <f>IF($A6025="placement",Y6025,SUMIF($C$10:$C$6209,$C6025,$Y$10:$Y$6209))</f>
        <v>123.84</v>
      </c>
      <c r="AA6025" s="29">
        <f t="shared" si="283"/>
        <v>-4.9999999999999933E-2</v>
      </c>
    </row>
    <row r="6026" spans="1:27" hidden="1" x14ac:dyDescent="0.3">
      <c r="A6026" s="8" t="s">
        <v>17</v>
      </c>
      <c r="B6026" s="8" t="s">
        <v>814</v>
      </c>
      <c r="C6026" s="8" t="s">
        <v>815</v>
      </c>
      <c r="D6026" s="8" t="s">
        <v>1066</v>
      </c>
      <c r="E6026" s="8" t="s">
        <v>1067</v>
      </c>
      <c r="F6026" s="29">
        <v>0.4</v>
      </c>
      <c r="G6026" s="29">
        <v>0</v>
      </c>
      <c r="H6026" s="30">
        <v>5.3068999999999997</v>
      </c>
      <c r="I6026" s="30">
        <v>0.38719999999999999</v>
      </c>
      <c r="J6026" s="14">
        <v>8</v>
      </c>
      <c r="K6026" s="14">
        <v>3</v>
      </c>
      <c r="L6026" s="12">
        <v>7.2999999999999995E-2</v>
      </c>
      <c r="M6026" s="7">
        <v>0.70171554999999997</v>
      </c>
      <c r="N6026" s="31">
        <v>0.2</v>
      </c>
      <c r="O6026" s="14">
        <f>IFERROR(VLOOKUP($C6026,'site totals'!$J$2:$K$607,2,FALSE),1)</f>
        <v>1</v>
      </c>
      <c r="P6026" s="32" t="s">
        <v>478</v>
      </c>
      <c r="Q6026" s="12">
        <v>0.71498422709999998</v>
      </c>
      <c r="R6026" s="29">
        <v>0.4</v>
      </c>
      <c r="S6026" s="2">
        <f>IF($A6026="site","",VLOOKUP($P6026,margin_ranges!$A$5:$D$10,4,FALSE)/100)</f>
        <v>0.43</v>
      </c>
      <c r="T6026" s="6">
        <f>IF(A6026="placement",$J6026*MIN($Q6026,$S6026),"")</f>
        <v>3.44</v>
      </c>
      <c r="U6026" s="6">
        <f>IF($A6026="placement",T6026,SUMIF($C$10:$C$6209,$C6026,$T$10:$T$6209))</f>
        <v>3.44</v>
      </c>
      <c r="V6026" s="34">
        <f t="shared" si="284"/>
        <v>-4.9999999999999822E-2</v>
      </c>
      <c r="W6026" s="24"/>
      <c r="X6026" s="2" t="str">
        <f>IFERROR(MIN(VLOOKUP($W6026,margin_ranges!$A$5:$D$10,4,FALSE),$Q6026*100)/100,"")</f>
        <v/>
      </c>
      <c r="Y6026" s="6">
        <f t="shared" si="282"/>
        <v>3.44</v>
      </c>
      <c r="Z6026" s="6">
        <f>IF($A6026="placement",Y6026,SUMIF($C$10:$C$6209,$C6026,$Y$10:$Y$6209))</f>
        <v>3.44</v>
      </c>
      <c r="AA6026" s="29">
        <f t="shared" si="283"/>
        <v>-4.9999999999999822E-2</v>
      </c>
    </row>
    <row r="6027" spans="1:27" hidden="1" x14ac:dyDescent="0.3">
      <c r="A6027" s="8" t="s">
        <v>17</v>
      </c>
      <c r="B6027" s="8" t="s">
        <v>11221</v>
      </c>
      <c r="C6027" s="8" t="s">
        <v>11222</v>
      </c>
      <c r="D6027" s="8" t="s">
        <v>11227</v>
      </c>
      <c r="E6027" s="8" t="s">
        <v>11228</v>
      </c>
      <c r="F6027" s="29">
        <v>0.25</v>
      </c>
      <c r="G6027" s="29">
        <v>0</v>
      </c>
      <c r="H6027" s="30">
        <v>5.7138999999999998</v>
      </c>
      <c r="I6027" s="30">
        <v>0.43940000000000001</v>
      </c>
      <c r="J6027" s="14">
        <v>11</v>
      </c>
      <c r="K6027" s="14">
        <v>3</v>
      </c>
      <c r="L6027" s="12">
        <v>7.6899999999999996E-2</v>
      </c>
      <c r="M6027" s="7">
        <v>0.82443107999999998</v>
      </c>
      <c r="N6027" s="31">
        <v>0.6</v>
      </c>
      <c r="O6027" s="14">
        <f>IFERROR(VLOOKUP($C6027,'site totals'!$J$2:$K$607,2,FALSE),1)</f>
        <v>1</v>
      </c>
      <c r="P6027" s="32" t="s">
        <v>91</v>
      </c>
      <c r="Q6027" s="12">
        <v>0.27222539880000002</v>
      </c>
      <c r="R6027" s="29">
        <v>0.25</v>
      </c>
      <c r="S6027" s="2">
        <f>IF($A6027="site","",VLOOKUP($P6027,margin_ranges!$A$5:$D$10,4,FALSE)/100)</f>
        <v>0.29749999999999999</v>
      </c>
      <c r="T6027" s="6">
        <f>IF(A6027="placement",$J6027*MIN($Q6027,$S6027),"")</f>
        <v>2.9944793868000001</v>
      </c>
      <c r="U6027" s="6">
        <f>IF($A6027="placement",T6027,SUMIF($C$10:$C$6209,$C6027,$T$10:$T$6209))</f>
        <v>2.9944793868000001</v>
      </c>
      <c r="V6027" s="34">
        <f t="shared" si="284"/>
        <v>-2.9633865066666654E-2</v>
      </c>
      <c r="W6027" s="24"/>
      <c r="X6027" s="2" t="str">
        <f>IFERROR(MIN(VLOOKUP($W6027,margin_ranges!$A$5:$D$10,4,FALSE),$Q6027*100)/100,"")</f>
        <v/>
      </c>
      <c r="Y6027" s="6">
        <f t="shared" si="282"/>
        <v>2.9944793868000001</v>
      </c>
      <c r="Z6027" s="6">
        <f>IF($A6027="placement",Y6027,SUMIF($C$10:$C$6209,$C6027,$Y$10:$Y$6209))</f>
        <v>2.9944793868000001</v>
      </c>
      <c r="AA6027" s="29">
        <f t="shared" si="283"/>
        <v>-2.9633865066666654E-2</v>
      </c>
    </row>
    <row r="6028" spans="1:27" hidden="1" x14ac:dyDescent="0.3">
      <c r="A6028" s="8" t="s">
        <v>17</v>
      </c>
      <c r="B6028" s="8" t="s">
        <v>11221</v>
      </c>
      <c r="C6028" s="8" t="s">
        <v>11222</v>
      </c>
      <c r="D6028" s="8" t="s">
        <v>11253</v>
      </c>
      <c r="E6028" s="8" t="s">
        <v>11254</v>
      </c>
      <c r="F6028" s="29">
        <v>0.25</v>
      </c>
      <c r="G6028" s="29">
        <v>0</v>
      </c>
      <c r="H6028" s="30">
        <v>5.1856</v>
      </c>
      <c r="I6028" s="30">
        <v>0.37390000000000001</v>
      </c>
      <c r="J6028" s="14">
        <v>9</v>
      </c>
      <c r="K6028" s="14">
        <v>2</v>
      </c>
      <c r="L6028" s="12">
        <v>7.2099999999999997E-2</v>
      </c>
      <c r="M6028" s="7">
        <v>0.81962170000000001</v>
      </c>
      <c r="N6028" s="31">
        <v>0.6</v>
      </c>
      <c r="O6028" s="14">
        <f>IFERROR(VLOOKUP($C6028,'site totals'!$J$2:$K$607,2,FALSE),1)</f>
        <v>1</v>
      </c>
      <c r="P6028" s="32" t="s">
        <v>91</v>
      </c>
      <c r="Q6028" s="12">
        <v>0.26795496400000002</v>
      </c>
      <c r="R6028" s="29">
        <v>0.25</v>
      </c>
      <c r="S6028" s="2">
        <f>IF($A6028="site","",VLOOKUP($P6028,margin_ranges!$A$5:$D$10,4,FALSE)/100)</f>
        <v>0.29749999999999999</v>
      </c>
      <c r="T6028" s="6">
        <f>IF(A6028="placement",$J6028*MIN($Q6028,$S6028),"")</f>
        <v>2.411594676</v>
      </c>
      <c r="U6028" s="6">
        <f>IF($A6028="placement",T6028,SUMIF($C$10:$C$6209,$C6028,$T$10:$T$6209))</f>
        <v>2.411594676</v>
      </c>
      <c r="V6028" s="34">
        <f t="shared" si="284"/>
        <v>-2.3939951999999987E-2</v>
      </c>
      <c r="W6028" s="24"/>
      <c r="X6028" s="2" t="str">
        <f>IFERROR(MIN(VLOOKUP($W6028,margin_ranges!$A$5:$D$10,4,FALSE),$Q6028*100)/100,"")</f>
        <v/>
      </c>
      <c r="Y6028" s="6">
        <f t="shared" si="282"/>
        <v>2.411594676</v>
      </c>
      <c r="Z6028" s="6">
        <f>IF($A6028="placement",Y6028,SUMIF($C$10:$C$6209,$C6028,$Y$10:$Y$6209))</f>
        <v>2.411594676</v>
      </c>
      <c r="AA6028" s="29">
        <f t="shared" si="283"/>
        <v>-2.3939951999999987E-2</v>
      </c>
    </row>
    <row r="6029" spans="1:27" hidden="1" x14ac:dyDescent="0.3">
      <c r="A6029" s="8" t="s">
        <v>17</v>
      </c>
      <c r="B6029" s="8" t="s">
        <v>11221</v>
      </c>
      <c r="C6029" s="8" t="s">
        <v>11222</v>
      </c>
      <c r="D6029" s="8" t="s">
        <v>11231</v>
      </c>
      <c r="E6029" s="8" t="s">
        <v>11232</v>
      </c>
      <c r="F6029" s="29">
        <v>0.28999999999999998</v>
      </c>
      <c r="G6029" s="29">
        <v>0</v>
      </c>
      <c r="H6029" s="30">
        <v>4.1672000000000002</v>
      </c>
      <c r="I6029" s="30">
        <v>0.23760000000000001</v>
      </c>
      <c r="J6029" s="14">
        <v>9</v>
      </c>
      <c r="K6029" s="14">
        <v>2</v>
      </c>
      <c r="L6029" s="12">
        <v>5.7000000000000002E-2</v>
      </c>
      <c r="M6029" s="7">
        <v>1.29260373</v>
      </c>
      <c r="N6029" s="31">
        <v>0.8</v>
      </c>
      <c r="O6029" s="14">
        <f>IFERROR(VLOOKUP($C6029,'site totals'!$J$2:$K$607,2,FALSE),1)</f>
        <v>1</v>
      </c>
      <c r="P6029" s="32" t="s">
        <v>22</v>
      </c>
      <c r="Q6029" s="12">
        <v>0.3810941571</v>
      </c>
      <c r="R6029" s="29">
        <v>0.28999999999999998</v>
      </c>
      <c r="S6029" s="2">
        <f>IF($A6029="site","",VLOOKUP($P6029,margin_ranges!$A$5:$D$10,4,FALSE)/100)</f>
        <v>0.29749999999999999</v>
      </c>
      <c r="T6029" s="6">
        <f>IF(A6029="placement",$J6029*MIN($Q6029,$S6029),"")</f>
        <v>2.6774999999999998</v>
      </c>
      <c r="U6029" s="6">
        <f>IF($A6029="placement",T6029,SUMIF($C$10:$C$6209,$C6029,$T$10:$T$6209))</f>
        <v>2.6774999999999998</v>
      </c>
      <c r="V6029" s="34">
        <f t="shared" si="284"/>
        <v>-1.0563380281690127E-2</v>
      </c>
      <c r="W6029" s="24"/>
      <c r="X6029" s="2" t="str">
        <f>IFERROR(MIN(VLOOKUP($W6029,margin_ranges!$A$5:$D$10,4,FALSE),$Q6029*100)/100,"")</f>
        <v/>
      </c>
      <c r="Y6029" s="6">
        <f t="shared" si="282"/>
        <v>2.6774999999999998</v>
      </c>
      <c r="Z6029" s="6">
        <f>IF($A6029="placement",Y6029,SUMIF($C$10:$C$6209,$C6029,$Y$10:$Y$6209))</f>
        <v>2.6774999999999998</v>
      </c>
      <c r="AA6029" s="29">
        <f t="shared" si="283"/>
        <v>-1.0563380281690127E-2</v>
      </c>
    </row>
    <row r="6030" spans="1:27" hidden="1" x14ac:dyDescent="0.3">
      <c r="A6030" s="8" t="s">
        <v>17</v>
      </c>
      <c r="B6030" s="8" t="s">
        <v>9215</v>
      </c>
      <c r="C6030" s="8" t="s">
        <v>9216</v>
      </c>
      <c r="D6030" s="8" t="s">
        <v>9221</v>
      </c>
      <c r="E6030" s="8" t="s">
        <v>9222</v>
      </c>
      <c r="F6030" s="29">
        <v>0.28999999999999998</v>
      </c>
      <c r="G6030" s="29">
        <v>0</v>
      </c>
      <c r="H6030" s="30">
        <v>5.6093999999999999</v>
      </c>
      <c r="I6030" s="30">
        <v>0.49580000000000002</v>
      </c>
      <c r="J6030" s="14">
        <v>12</v>
      </c>
      <c r="K6030" s="14">
        <v>3</v>
      </c>
      <c r="L6030" s="12">
        <v>8.8400000000000006E-2</v>
      </c>
      <c r="M6030" s="7">
        <v>0.83267541</v>
      </c>
      <c r="N6030" s="31">
        <v>0.3</v>
      </c>
      <c r="O6030" s="14">
        <f>IFERROR(VLOOKUP($C6030,'site totals'!$J$2:$K$607,2,FALSE),1)</f>
        <v>1</v>
      </c>
      <c r="P6030" s="32" t="s">
        <v>22</v>
      </c>
      <c r="Q6030" s="12">
        <v>0.63971555120000001</v>
      </c>
      <c r="R6030" s="29">
        <v>0.28999999999999998</v>
      </c>
      <c r="S6030" s="2">
        <f>IF($A6030="site","",VLOOKUP($P6030,margin_ranges!$A$5:$D$10,4,FALSE)/100)</f>
        <v>0.29749999999999999</v>
      </c>
      <c r="T6030" s="6">
        <f>IF(A6030="placement",$J6030*MIN($Q6030,$S6030),"")</f>
        <v>3.57</v>
      </c>
      <c r="U6030" s="6">
        <f>IF($A6030="placement",T6030,SUMIF($C$10:$C$6209,$C6030,$T$10:$T$6209))</f>
        <v>3.57</v>
      </c>
      <c r="V6030" s="34">
        <f t="shared" si="284"/>
        <v>-1.0563380281690127E-2</v>
      </c>
      <c r="W6030" s="24"/>
      <c r="X6030" s="2" t="str">
        <f>IFERROR(MIN(VLOOKUP($W6030,margin_ranges!$A$5:$D$10,4,FALSE),$Q6030*100)/100,"")</f>
        <v/>
      </c>
      <c r="Y6030" s="6">
        <f t="shared" si="282"/>
        <v>3.57</v>
      </c>
      <c r="Z6030" s="6">
        <f>IF($A6030="placement",Y6030,SUMIF($C$10:$C$6209,$C6030,$Y$10:$Y$6209))</f>
        <v>3.57</v>
      </c>
      <c r="AA6030" s="29">
        <f t="shared" si="283"/>
        <v>-1.0563380281690127E-2</v>
      </c>
    </row>
    <row r="6031" spans="1:27" hidden="1" x14ac:dyDescent="0.3">
      <c r="A6031" s="8" t="s">
        <v>17</v>
      </c>
      <c r="B6031" s="8" t="s">
        <v>6549</v>
      </c>
      <c r="C6031" s="8" t="s">
        <v>6550</v>
      </c>
      <c r="D6031" s="8" t="s">
        <v>6553</v>
      </c>
      <c r="E6031" s="8" t="s">
        <v>6554</v>
      </c>
      <c r="F6031" s="29">
        <v>0.28999999999999998</v>
      </c>
      <c r="G6031" s="29">
        <v>0</v>
      </c>
      <c r="H6031" s="30">
        <v>0.93279999999999996</v>
      </c>
      <c r="I6031" s="30">
        <v>0.40289999999999998</v>
      </c>
      <c r="J6031" s="14">
        <v>16</v>
      </c>
      <c r="K6031" s="14">
        <v>4</v>
      </c>
      <c r="L6031" s="12">
        <v>0.43190000000000001</v>
      </c>
      <c r="M6031" s="7">
        <v>1.3119148899999999</v>
      </c>
      <c r="N6031" s="31">
        <v>0.21</v>
      </c>
      <c r="O6031" s="14">
        <f>IFERROR(VLOOKUP($C6031,'site totals'!$J$2:$K$607,2,FALSE),1)</f>
        <v>1</v>
      </c>
      <c r="P6031" s="32" t="s">
        <v>22</v>
      </c>
      <c r="Q6031" s="12">
        <v>0.83992864089999997</v>
      </c>
      <c r="R6031" s="29">
        <v>0.28999999999999998</v>
      </c>
      <c r="S6031" s="2">
        <f>IF($A6031="site","",VLOOKUP($P6031,margin_ranges!$A$5:$D$10,4,FALSE)/100)</f>
        <v>0.29749999999999999</v>
      </c>
      <c r="T6031" s="6">
        <f>IF(A6031="placement",$J6031*MIN($Q6031,$S6031),"")</f>
        <v>4.76</v>
      </c>
      <c r="U6031" s="6">
        <f>IF($A6031="placement",T6031,SUMIF($C$10:$C$6209,$C6031,$T$10:$T$6209))</f>
        <v>4.76</v>
      </c>
      <c r="V6031" s="34">
        <f t="shared" si="284"/>
        <v>-1.0563380281690127E-2</v>
      </c>
      <c r="W6031" s="24"/>
      <c r="X6031" s="2" t="str">
        <f>IFERROR(MIN(VLOOKUP($W6031,margin_ranges!$A$5:$D$10,4,FALSE),$Q6031*100)/100,"")</f>
        <v/>
      </c>
      <c r="Y6031" s="6">
        <f t="shared" si="282"/>
        <v>4.76</v>
      </c>
      <c r="Z6031" s="6">
        <f>IF($A6031="placement",Y6031,SUMIF($C$10:$C$6209,$C6031,$Y$10:$Y$6209))</f>
        <v>4.76</v>
      </c>
      <c r="AA6031" s="29">
        <f t="shared" si="283"/>
        <v>-1.0563380281690127E-2</v>
      </c>
    </row>
    <row r="6032" spans="1:27" hidden="1" x14ac:dyDescent="0.3">
      <c r="A6032" s="8" t="s">
        <v>17</v>
      </c>
      <c r="B6032" s="8" t="s">
        <v>11221</v>
      </c>
      <c r="C6032" s="8" t="s">
        <v>11222</v>
      </c>
      <c r="D6032" s="8" t="s">
        <v>11263</v>
      </c>
      <c r="E6032" s="8" t="s">
        <v>11264</v>
      </c>
      <c r="F6032" s="29">
        <v>0.28999999999999998</v>
      </c>
      <c r="G6032" s="29">
        <v>0</v>
      </c>
      <c r="H6032" s="30">
        <v>6.2736000000000001</v>
      </c>
      <c r="I6032" s="30">
        <v>0.94589999999999996</v>
      </c>
      <c r="J6032" s="14">
        <v>32</v>
      </c>
      <c r="K6032" s="14">
        <v>8</v>
      </c>
      <c r="L6032" s="12">
        <v>0.15079999999999999</v>
      </c>
      <c r="M6032" s="7">
        <v>1.1119166300000001</v>
      </c>
      <c r="N6032" s="31">
        <v>0.55000000000000004</v>
      </c>
      <c r="O6032" s="14">
        <f>IFERROR(VLOOKUP($C6032,'site totals'!$J$2:$K$607,2,FALSE),1)</f>
        <v>1</v>
      </c>
      <c r="P6032" s="32" t="s">
        <v>22</v>
      </c>
      <c r="Q6032" s="12">
        <v>0.50535859819999995</v>
      </c>
      <c r="R6032" s="29">
        <v>0.28999999999999998</v>
      </c>
      <c r="S6032" s="2">
        <f>IF($A6032="site","",VLOOKUP($P6032,margin_ranges!$A$5:$D$10,4,FALSE)/100)</f>
        <v>0.29749999999999999</v>
      </c>
      <c r="T6032" s="6">
        <f>IF(A6032="placement",$J6032*MIN($Q6032,$S6032),"")</f>
        <v>9.52</v>
      </c>
      <c r="U6032" s="6">
        <f>IF($A6032="placement",T6032,SUMIF($C$10:$C$6209,$C6032,$T$10:$T$6209))</f>
        <v>9.52</v>
      </c>
      <c r="V6032" s="34">
        <f t="shared" si="284"/>
        <v>-1.0563380281690127E-2</v>
      </c>
      <c r="W6032" s="24"/>
      <c r="X6032" s="2" t="str">
        <f>IFERROR(MIN(VLOOKUP($W6032,margin_ranges!$A$5:$D$10,4,FALSE),$Q6032*100)/100,"")</f>
        <v/>
      </c>
      <c r="Y6032" s="6">
        <f t="shared" si="282"/>
        <v>9.52</v>
      </c>
      <c r="Z6032" s="6">
        <f>IF($A6032="placement",Y6032,SUMIF($C$10:$C$6209,$C6032,$Y$10:$Y$6209))</f>
        <v>9.52</v>
      </c>
      <c r="AA6032" s="29">
        <f t="shared" si="283"/>
        <v>-1.0563380281690127E-2</v>
      </c>
    </row>
    <row r="6033" spans="1:27" hidden="1" x14ac:dyDescent="0.3">
      <c r="A6033" s="8" t="s">
        <v>17</v>
      </c>
      <c r="B6033" s="8" t="s">
        <v>9215</v>
      </c>
      <c r="C6033" s="8" t="s">
        <v>9216</v>
      </c>
      <c r="D6033" s="8" t="s">
        <v>9217</v>
      </c>
      <c r="E6033" s="8" t="s">
        <v>9218</v>
      </c>
      <c r="F6033" s="29">
        <v>0.28999999999999998</v>
      </c>
      <c r="G6033" s="29">
        <v>0</v>
      </c>
      <c r="H6033" s="30">
        <v>16.630600000000001</v>
      </c>
      <c r="I6033" s="30">
        <v>1.268</v>
      </c>
      <c r="J6033" s="14">
        <v>33</v>
      </c>
      <c r="K6033" s="14">
        <v>8</v>
      </c>
      <c r="L6033" s="12">
        <v>7.6200000000000004E-2</v>
      </c>
      <c r="M6033" s="7">
        <v>0.8635872</v>
      </c>
      <c r="N6033" s="31">
        <v>0.25</v>
      </c>
      <c r="O6033" s="14">
        <f>IFERROR(VLOOKUP($C6033,'site totals'!$J$2:$K$607,2,FALSE),1)</f>
        <v>1</v>
      </c>
      <c r="P6033" s="32" t="s">
        <v>22</v>
      </c>
      <c r="Q6033" s="12">
        <v>0.71050983670000001</v>
      </c>
      <c r="R6033" s="29">
        <v>0.28999999999999998</v>
      </c>
      <c r="S6033" s="2">
        <f>IF($A6033="site","",VLOOKUP($P6033,margin_ranges!$A$5:$D$10,4,FALSE)/100)</f>
        <v>0.29749999999999999</v>
      </c>
      <c r="T6033" s="6">
        <f>IF(A6033="placement",$J6033*MIN($Q6033,$S6033),"")</f>
        <v>9.817499999999999</v>
      </c>
      <c r="U6033" s="6">
        <f>IF($A6033="placement",T6033,SUMIF($C$10:$C$6209,$C6033,$T$10:$T$6209))</f>
        <v>9.817499999999999</v>
      </c>
      <c r="V6033" s="34">
        <f t="shared" si="284"/>
        <v>-1.0563380281690127E-2</v>
      </c>
      <c r="W6033" s="24"/>
      <c r="X6033" s="2" t="str">
        <f>IFERROR(MIN(VLOOKUP($W6033,margin_ranges!$A$5:$D$10,4,FALSE),$Q6033*100)/100,"")</f>
        <v/>
      </c>
      <c r="Y6033" s="6">
        <f t="shared" si="282"/>
        <v>9.817499999999999</v>
      </c>
      <c r="Z6033" s="6">
        <f>IF($A6033="placement",Y6033,SUMIF($C$10:$C$6209,$C6033,$Y$10:$Y$6209))</f>
        <v>9.817499999999999</v>
      </c>
      <c r="AA6033" s="29">
        <f t="shared" si="283"/>
        <v>-1.0563380281690127E-2</v>
      </c>
    </row>
    <row r="6034" spans="1:27" hidden="1" x14ac:dyDescent="0.3">
      <c r="A6034" s="8" t="s">
        <v>17</v>
      </c>
      <c r="B6034" s="8" t="s">
        <v>11221</v>
      </c>
      <c r="C6034" s="8" t="s">
        <v>11222</v>
      </c>
      <c r="D6034" s="8" t="s">
        <v>11257</v>
      </c>
      <c r="E6034" s="8" t="s">
        <v>11258</v>
      </c>
      <c r="F6034" s="29">
        <v>0.28999999999999998</v>
      </c>
      <c r="G6034" s="29">
        <v>0</v>
      </c>
      <c r="H6034" s="30">
        <v>12.4838</v>
      </c>
      <c r="I6034" s="30">
        <v>2.5950000000000002</v>
      </c>
      <c r="J6034" s="14">
        <v>90</v>
      </c>
      <c r="K6034" s="14">
        <v>23</v>
      </c>
      <c r="L6034" s="12">
        <v>0.2079</v>
      </c>
      <c r="M6034" s="7">
        <v>1.1541370799999999</v>
      </c>
      <c r="N6034" s="31">
        <v>0.8</v>
      </c>
      <c r="O6034" s="14">
        <f>IFERROR(VLOOKUP($C6034,'site totals'!$J$2:$K$607,2,FALSE),1)</f>
        <v>1</v>
      </c>
      <c r="P6034" s="32" t="s">
        <v>22</v>
      </c>
      <c r="Q6034" s="12">
        <v>0.306841435</v>
      </c>
      <c r="R6034" s="29">
        <v>0.28999999999999998</v>
      </c>
      <c r="S6034" s="2">
        <f>IF($A6034="site","",VLOOKUP($P6034,margin_ranges!$A$5:$D$10,4,FALSE)/100)</f>
        <v>0.29749999999999999</v>
      </c>
      <c r="T6034" s="6">
        <f>IF(A6034="placement",$J6034*MIN($Q6034,$S6034),"")</f>
        <v>26.774999999999999</v>
      </c>
      <c r="U6034" s="6">
        <f>IF($A6034="placement",T6034,SUMIF($C$10:$C$6209,$C6034,$T$10:$T$6209))</f>
        <v>26.774999999999999</v>
      </c>
      <c r="V6034" s="34">
        <f t="shared" si="284"/>
        <v>-1.0563380281690127E-2</v>
      </c>
      <c r="W6034" s="24"/>
      <c r="X6034" s="2" t="str">
        <f>IFERROR(MIN(VLOOKUP($W6034,margin_ranges!$A$5:$D$10,4,FALSE),$Q6034*100)/100,"")</f>
        <v/>
      </c>
      <c r="Y6034" s="6">
        <f t="shared" si="282"/>
        <v>26.774999999999999</v>
      </c>
      <c r="Z6034" s="6">
        <f>IF($A6034="placement",Y6034,SUMIF($C$10:$C$6209,$C6034,$Y$10:$Y$6209))</f>
        <v>26.774999999999999</v>
      </c>
      <c r="AA6034" s="29">
        <f t="shared" si="283"/>
        <v>-1.0563380281690127E-2</v>
      </c>
    </row>
    <row r="6035" spans="1:27" hidden="1" x14ac:dyDescent="0.3">
      <c r="A6035" s="8" t="s">
        <v>17</v>
      </c>
      <c r="B6035" s="8" t="s">
        <v>11221</v>
      </c>
      <c r="C6035" s="8" t="s">
        <v>11222</v>
      </c>
      <c r="D6035" s="8" t="s">
        <v>11225</v>
      </c>
      <c r="E6035" s="8" t="s">
        <v>11226</v>
      </c>
      <c r="F6035" s="29">
        <v>0.28999999999999998</v>
      </c>
      <c r="G6035" s="29">
        <v>0</v>
      </c>
      <c r="H6035" s="30">
        <v>16.095500000000001</v>
      </c>
      <c r="I6035" s="30">
        <v>2.7498999999999998</v>
      </c>
      <c r="J6035" s="14">
        <v>96</v>
      </c>
      <c r="K6035" s="14">
        <v>25</v>
      </c>
      <c r="L6035" s="12">
        <v>0.1709</v>
      </c>
      <c r="M6035" s="7">
        <v>1.16726149</v>
      </c>
      <c r="N6035" s="31">
        <v>0.8</v>
      </c>
      <c r="O6035" s="14">
        <f>IFERROR(VLOOKUP($C6035,'site totals'!$J$2:$K$607,2,FALSE),1)</f>
        <v>1</v>
      </c>
      <c r="P6035" s="32" t="s">
        <v>22</v>
      </c>
      <c r="Q6035" s="12">
        <v>0.314635145</v>
      </c>
      <c r="R6035" s="29">
        <v>0.28999999999999998</v>
      </c>
      <c r="S6035" s="2">
        <f>IF($A6035="site","",VLOOKUP($P6035,margin_ranges!$A$5:$D$10,4,FALSE)/100)</f>
        <v>0.29749999999999999</v>
      </c>
      <c r="T6035" s="6">
        <f>IF(A6035="placement",$J6035*MIN($Q6035,$S6035),"")</f>
        <v>28.56</v>
      </c>
      <c r="U6035" s="6">
        <f>IF($A6035="placement",T6035,SUMIF($C$10:$C$6209,$C6035,$T$10:$T$6209))</f>
        <v>28.56</v>
      </c>
      <c r="V6035" s="34">
        <f t="shared" si="284"/>
        <v>-1.0563380281690127E-2</v>
      </c>
      <c r="W6035" s="24"/>
      <c r="X6035" s="2" t="str">
        <f>IFERROR(MIN(VLOOKUP($W6035,margin_ranges!$A$5:$D$10,4,FALSE),$Q6035*100)/100,"")</f>
        <v/>
      </c>
      <c r="Y6035" s="6">
        <f t="shared" si="282"/>
        <v>28.56</v>
      </c>
      <c r="Z6035" s="6">
        <f>IF($A6035="placement",Y6035,SUMIF($C$10:$C$6209,$C6035,$Y$10:$Y$6209))</f>
        <v>28.56</v>
      </c>
      <c r="AA6035" s="29">
        <f t="shared" si="283"/>
        <v>-1.0563380281690127E-2</v>
      </c>
    </row>
    <row r="6036" spans="1:27" hidden="1" x14ac:dyDescent="0.3">
      <c r="A6036" s="8" t="s">
        <v>17</v>
      </c>
      <c r="B6036" s="8" t="s">
        <v>11221</v>
      </c>
      <c r="C6036" s="8" t="s">
        <v>11222</v>
      </c>
      <c r="D6036" s="8" t="s">
        <v>11235</v>
      </c>
      <c r="E6036" s="8" t="s">
        <v>11236</v>
      </c>
      <c r="F6036" s="29">
        <v>0.28999999999999998</v>
      </c>
      <c r="G6036" s="29">
        <v>0</v>
      </c>
      <c r="H6036" s="30">
        <v>17.880099999999999</v>
      </c>
      <c r="I6036" s="30">
        <v>4.1540999999999997</v>
      </c>
      <c r="J6036" s="14">
        <v>140</v>
      </c>
      <c r="K6036" s="14">
        <v>36</v>
      </c>
      <c r="L6036" s="12">
        <v>0.23230000000000001</v>
      </c>
      <c r="M6036" s="7">
        <v>1.11938374</v>
      </c>
      <c r="N6036" s="31">
        <v>0.75</v>
      </c>
      <c r="O6036" s="14">
        <f>IFERROR(VLOOKUP($C6036,'site totals'!$J$2:$K$607,2,FALSE),1)</f>
        <v>1</v>
      </c>
      <c r="P6036" s="32" t="s">
        <v>22</v>
      </c>
      <c r="Q6036" s="12">
        <v>0.32998847930000003</v>
      </c>
      <c r="R6036" s="29">
        <v>0.28999999999999998</v>
      </c>
      <c r="S6036" s="2">
        <f>IF($A6036="site","",VLOOKUP($P6036,margin_ranges!$A$5:$D$10,4,FALSE)/100)</f>
        <v>0.29749999999999999</v>
      </c>
      <c r="T6036" s="6">
        <f>IF(A6036="placement",$J6036*MIN($Q6036,$S6036),"")</f>
        <v>41.65</v>
      </c>
      <c r="U6036" s="6">
        <f>IF($A6036="placement",T6036,SUMIF($C$10:$C$6209,$C6036,$T$10:$T$6209))</f>
        <v>41.65</v>
      </c>
      <c r="V6036" s="34">
        <f t="shared" si="284"/>
        <v>-1.0563380281690127E-2</v>
      </c>
      <c r="W6036" s="24"/>
      <c r="X6036" s="2" t="str">
        <f>IFERROR(MIN(VLOOKUP($W6036,margin_ranges!$A$5:$D$10,4,FALSE),$Q6036*100)/100,"")</f>
        <v/>
      </c>
      <c r="Y6036" s="6">
        <f t="shared" si="282"/>
        <v>41.65</v>
      </c>
      <c r="Z6036" s="6">
        <f>IF($A6036="placement",Y6036,SUMIF($C$10:$C$6209,$C6036,$Y$10:$Y$6209))</f>
        <v>41.65</v>
      </c>
      <c r="AA6036" s="29">
        <f t="shared" si="283"/>
        <v>-1.0563380281690127E-2</v>
      </c>
    </row>
    <row r="6037" spans="1:27" hidden="1" x14ac:dyDescent="0.3">
      <c r="A6037" s="8" t="s">
        <v>17</v>
      </c>
      <c r="B6037" s="8" t="s">
        <v>814</v>
      </c>
      <c r="C6037" s="8" t="s">
        <v>815</v>
      </c>
      <c r="D6037" s="8" t="s">
        <v>900</v>
      </c>
      <c r="E6037" s="8" t="s">
        <v>901</v>
      </c>
      <c r="F6037" s="29">
        <v>0.28999999999999998</v>
      </c>
      <c r="G6037" s="29">
        <v>1</v>
      </c>
      <c r="H6037" s="30">
        <v>161.06100000000001</v>
      </c>
      <c r="I6037" s="30">
        <v>29.840599999999998</v>
      </c>
      <c r="J6037" s="14">
        <v>355</v>
      </c>
      <c r="K6037" s="14">
        <v>91</v>
      </c>
      <c r="L6037" s="12">
        <v>0.18529999999999999</v>
      </c>
      <c r="M6037" s="7">
        <v>0.39658758999999999</v>
      </c>
      <c r="N6037" s="31">
        <v>0.2</v>
      </c>
      <c r="O6037" s="14">
        <f>IFERROR(VLOOKUP($C6037,'site totals'!$J$2:$K$607,2,FALSE),1)</f>
        <v>1</v>
      </c>
      <c r="P6037" s="32" t="s">
        <v>91</v>
      </c>
      <c r="Q6037" s="12">
        <v>0.49569778250000002</v>
      </c>
      <c r="R6037" s="29">
        <v>0.28999999999999998</v>
      </c>
      <c r="S6037" s="2">
        <f>IF($A6037="site","",VLOOKUP($P6037,margin_ranges!$A$5:$D$10,4,FALSE)/100)</f>
        <v>0.29749999999999999</v>
      </c>
      <c r="T6037" s="6">
        <f>IF(A6037="placement",$J6037*MIN($Q6037,$S6037),"")</f>
        <v>105.6125</v>
      </c>
      <c r="U6037" s="6">
        <f>IF($A6037="placement",T6037,SUMIF($C$10:$C$6209,$C6037,$T$10:$T$6209))</f>
        <v>105.6125</v>
      </c>
      <c r="V6037" s="34">
        <f t="shared" si="284"/>
        <v>-1.0563380281690127E-2</v>
      </c>
      <c r="W6037" s="24"/>
      <c r="X6037" s="2" t="str">
        <f>IFERROR(MIN(VLOOKUP($W6037,margin_ranges!$A$5:$D$10,4,FALSE),$Q6037*100)/100,"")</f>
        <v/>
      </c>
      <c r="Y6037" s="6">
        <f t="shared" si="282"/>
        <v>105.6125</v>
      </c>
      <c r="Z6037" s="6">
        <f>IF($A6037="placement",Y6037,SUMIF($C$10:$C$6209,$C6037,$Y$10:$Y$6209))</f>
        <v>105.6125</v>
      </c>
      <c r="AA6037" s="29">
        <f t="shared" si="283"/>
        <v>-1.0563380281690127E-2</v>
      </c>
    </row>
    <row r="6038" spans="1:27" hidden="1" x14ac:dyDescent="0.3">
      <c r="A6038" s="8" t="s">
        <v>17</v>
      </c>
      <c r="B6038" s="8" t="s">
        <v>9215</v>
      </c>
      <c r="C6038" s="8" t="s">
        <v>9216</v>
      </c>
      <c r="D6038" s="8" t="s">
        <v>9219</v>
      </c>
      <c r="E6038" s="8" t="s">
        <v>9220</v>
      </c>
      <c r="F6038" s="29">
        <v>0.28999999999999998</v>
      </c>
      <c r="G6038" s="29">
        <v>0</v>
      </c>
      <c r="H6038" s="30">
        <v>7.8250999999999999</v>
      </c>
      <c r="I6038" s="30">
        <v>0.46639999999999998</v>
      </c>
      <c r="J6038" s="14">
        <v>14</v>
      </c>
      <c r="K6038" s="14">
        <v>3</v>
      </c>
      <c r="L6038" s="12">
        <v>5.96E-2</v>
      </c>
      <c r="M6038" s="7">
        <v>0.97102602999999998</v>
      </c>
      <c r="N6038" s="31">
        <v>0.45</v>
      </c>
      <c r="O6038" s="14">
        <f>IFERROR(VLOOKUP($C6038,'site totals'!$J$2:$K$607,2,FALSE),1)</f>
        <v>1</v>
      </c>
      <c r="P6038" s="32" t="s">
        <v>22</v>
      </c>
      <c r="Q6038" s="12">
        <v>0.53657267220000004</v>
      </c>
      <c r="R6038" s="29">
        <v>0.28999999999999998</v>
      </c>
      <c r="S6038" s="2">
        <f>IF($A6038="site","",VLOOKUP($P6038,margin_ranges!$A$5:$D$10,4,FALSE)/100)</f>
        <v>0.29749999999999999</v>
      </c>
      <c r="T6038" s="6">
        <f>IF(A6038="placement",$J6038*MIN($Q6038,$S6038),"")</f>
        <v>4.165</v>
      </c>
      <c r="U6038" s="6">
        <f>IF($A6038="placement",T6038,SUMIF($C$10:$C$6209,$C6038,$T$10:$T$6209))</f>
        <v>4.165</v>
      </c>
      <c r="V6038" s="34">
        <f t="shared" si="284"/>
        <v>-1.0563380281690016E-2</v>
      </c>
      <c r="W6038" s="24"/>
      <c r="X6038" s="2" t="str">
        <f>IFERROR(MIN(VLOOKUP($W6038,margin_ranges!$A$5:$D$10,4,FALSE),$Q6038*100)/100,"")</f>
        <v/>
      </c>
      <c r="Y6038" s="6">
        <f t="shared" si="282"/>
        <v>4.165</v>
      </c>
      <c r="Z6038" s="6">
        <f>IF($A6038="placement",Y6038,SUMIF($C$10:$C$6209,$C6038,$Y$10:$Y$6209))</f>
        <v>4.165</v>
      </c>
      <c r="AA6038" s="29">
        <f t="shared" si="283"/>
        <v>-1.0563380281690016E-2</v>
      </c>
    </row>
    <row r="6039" spans="1:27" hidden="1" x14ac:dyDescent="0.3">
      <c r="A6039" s="8" t="s">
        <v>17</v>
      </c>
      <c r="B6039" s="8" t="s">
        <v>10778</v>
      </c>
      <c r="C6039" s="8" t="s">
        <v>10779</v>
      </c>
      <c r="D6039" s="8" t="s">
        <v>10780</v>
      </c>
      <c r="E6039" s="8" t="s">
        <v>10781</v>
      </c>
      <c r="F6039" s="29">
        <v>0.28999999999999998</v>
      </c>
      <c r="G6039" s="29">
        <v>1</v>
      </c>
      <c r="H6039" s="30">
        <v>214.85640000000001</v>
      </c>
      <c r="I6039" s="30">
        <v>1.1207</v>
      </c>
      <c r="J6039" s="14">
        <v>31</v>
      </c>
      <c r="K6039" s="14">
        <v>8</v>
      </c>
      <c r="L6039" s="12">
        <v>5.1999999999999998E-3</v>
      </c>
      <c r="M6039" s="7">
        <v>0.91098789000000002</v>
      </c>
      <c r="N6039" s="31">
        <v>0.5</v>
      </c>
      <c r="O6039" s="14">
        <f>IFERROR(VLOOKUP($C6039,'site totals'!$J$2:$K$607,2,FALSE),1)</f>
        <v>1</v>
      </c>
      <c r="P6039" s="32" t="s">
        <v>22</v>
      </c>
      <c r="Q6039" s="12">
        <v>0.45114528380000002</v>
      </c>
      <c r="R6039" s="29">
        <v>0.28999999999999998</v>
      </c>
      <c r="S6039" s="2">
        <f>IF($A6039="site","",VLOOKUP($P6039,margin_ranges!$A$5:$D$10,4,FALSE)/100)</f>
        <v>0.29749999999999999</v>
      </c>
      <c r="T6039" s="6">
        <f>IF(A6039="placement",$J6039*MIN($Q6039,$S6039),"")</f>
        <v>9.2225000000000001</v>
      </c>
      <c r="U6039" s="6">
        <f>IF($A6039="placement",T6039,SUMIF($C$10:$C$6209,$C6039,$T$10:$T$6209))</f>
        <v>9.2225000000000001</v>
      </c>
      <c r="V6039" s="34">
        <f t="shared" si="284"/>
        <v>-1.0563380281690016E-2</v>
      </c>
      <c r="W6039" s="24"/>
      <c r="X6039" s="2" t="str">
        <f>IFERROR(MIN(VLOOKUP($W6039,margin_ranges!$A$5:$D$10,4,FALSE),$Q6039*100)/100,"")</f>
        <v/>
      </c>
      <c r="Y6039" s="6">
        <f t="shared" si="282"/>
        <v>9.2225000000000001</v>
      </c>
      <c r="Z6039" s="6">
        <f>IF($A6039="placement",Y6039,SUMIF($C$10:$C$6209,$C6039,$Y$10:$Y$6209))</f>
        <v>9.2225000000000001</v>
      </c>
      <c r="AA6039" s="29">
        <f t="shared" si="283"/>
        <v>-1.0563380281690016E-2</v>
      </c>
    </row>
    <row r="6040" spans="1:27" hidden="1" x14ac:dyDescent="0.3">
      <c r="A6040" s="8" t="s">
        <v>17</v>
      </c>
      <c r="B6040" s="8" t="s">
        <v>11221</v>
      </c>
      <c r="C6040" s="8" t="s">
        <v>11222</v>
      </c>
      <c r="D6040" s="33" t="s">
        <v>11249</v>
      </c>
      <c r="E6040" s="8" t="s">
        <v>11250</v>
      </c>
      <c r="F6040" s="29">
        <v>0.28999999999999998</v>
      </c>
      <c r="G6040" s="29">
        <v>0</v>
      </c>
      <c r="H6040" s="30">
        <v>9.9539000000000009</v>
      </c>
      <c r="I6040" s="30">
        <v>1.1145</v>
      </c>
      <c r="J6040" s="14">
        <v>38</v>
      </c>
      <c r="K6040" s="14">
        <v>10</v>
      </c>
      <c r="L6040" s="12">
        <v>0.112</v>
      </c>
      <c r="M6040" s="7">
        <v>1.1510094200000001</v>
      </c>
      <c r="N6040" s="31">
        <v>0.5</v>
      </c>
      <c r="O6040" s="14">
        <f>IFERROR(VLOOKUP($C6040,'site totals'!$J$2:$K$607,2,FALSE),1)</f>
        <v>1</v>
      </c>
      <c r="P6040" s="32" t="s">
        <v>22</v>
      </c>
      <c r="Q6040" s="12">
        <v>0.56559869039999999</v>
      </c>
      <c r="R6040" s="29">
        <v>0.28999999999999998</v>
      </c>
      <c r="S6040" s="2">
        <f>IF($A6040="site","",VLOOKUP($P6040,margin_ranges!$A$5:$D$10,4,FALSE)/100)</f>
        <v>0.29749999999999999</v>
      </c>
      <c r="T6040" s="6">
        <f>IF(A6040="placement",$J6040*MIN($Q6040,$S6040),"")</f>
        <v>11.305</v>
      </c>
      <c r="U6040" s="6">
        <f>IF($A6040="placement",T6040,SUMIF($C$10:$C$6209,$C6040,$T$10:$T$6209))</f>
        <v>11.305</v>
      </c>
      <c r="V6040" s="34">
        <f t="shared" si="284"/>
        <v>-1.0563380281690016E-2</v>
      </c>
      <c r="W6040" s="24"/>
      <c r="X6040" s="2" t="str">
        <f>IFERROR(MIN(VLOOKUP($W6040,margin_ranges!$A$5:$D$10,4,FALSE),$Q6040*100)/100,"")</f>
        <v/>
      </c>
      <c r="Y6040" s="6">
        <f t="shared" si="282"/>
        <v>11.305</v>
      </c>
      <c r="Z6040" s="6">
        <f>IF($A6040="placement",Y6040,SUMIF($C$10:$C$6209,$C6040,$Y$10:$Y$6209))</f>
        <v>11.305</v>
      </c>
      <c r="AA6040" s="29">
        <f t="shared" si="283"/>
        <v>-1.0563380281690016E-2</v>
      </c>
    </row>
    <row r="6041" spans="1:27" hidden="1" x14ac:dyDescent="0.3">
      <c r="A6041" s="8" t="s">
        <v>17</v>
      </c>
      <c r="B6041" s="8" t="s">
        <v>11221</v>
      </c>
      <c r="C6041" s="8" t="s">
        <v>11222</v>
      </c>
      <c r="D6041" s="8" t="s">
        <v>11261</v>
      </c>
      <c r="E6041" s="8" t="s">
        <v>11262</v>
      </c>
      <c r="F6041" s="29">
        <v>0.28999999999999998</v>
      </c>
      <c r="G6041" s="29">
        <v>0</v>
      </c>
      <c r="H6041" s="30">
        <v>7.3784000000000001</v>
      </c>
      <c r="I6041" s="30">
        <v>1.708</v>
      </c>
      <c r="J6041" s="14">
        <v>59</v>
      </c>
      <c r="K6041" s="14">
        <v>15</v>
      </c>
      <c r="L6041" s="12">
        <v>0.23150000000000001</v>
      </c>
      <c r="M6041" s="7">
        <v>1.1423636699999999</v>
      </c>
      <c r="N6041" s="31">
        <v>0.7</v>
      </c>
      <c r="O6041" s="14">
        <f>IFERROR(VLOOKUP($C6041,'site totals'!$J$2:$K$607,2,FALSE),1)</f>
        <v>1</v>
      </c>
      <c r="P6041" s="32" t="s">
        <v>22</v>
      </c>
      <c r="Q6041" s="12">
        <v>0.38723541340000001</v>
      </c>
      <c r="R6041" s="29">
        <v>0.28999999999999998</v>
      </c>
      <c r="S6041" s="2">
        <f>IF($A6041="site","",VLOOKUP($P6041,margin_ranges!$A$5:$D$10,4,FALSE)/100)</f>
        <v>0.29749999999999999</v>
      </c>
      <c r="T6041" s="6">
        <f>IF(A6041="placement",$J6041*MIN($Q6041,$S6041),"")</f>
        <v>17.552499999999998</v>
      </c>
      <c r="U6041" s="6">
        <f>IF($A6041="placement",T6041,SUMIF($C$10:$C$6209,$C6041,$T$10:$T$6209))</f>
        <v>17.552499999999998</v>
      </c>
      <c r="V6041" s="34">
        <f t="shared" si="284"/>
        <v>-1.0563380281690016E-2</v>
      </c>
      <c r="W6041" s="24"/>
      <c r="X6041" s="2" t="str">
        <f>IFERROR(MIN(VLOOKUP($W6041,margin_ranges!$A$5:$D$10,4,FALSE),$Q6041*100)/100,"")</f>
        <v/>
      </c>
      <c r="Y6041" s="6">
        <f t="shared" si="282"/>
        <v>17.552499999999998</v>
      </c>
      <c r="Z6041" s="6">
        <f>IF($A6041="placement",Y6041,SUMIF($C$10:$C$6209,$C6041,$Y$10:$Y$6209))</f>
        <v>17.552499999999998</v>
      </c>
      <c r="AA6041" s="29">
        <f t="shared" si="283"/>
        <v>-1.0563380281690016E-2</v>
      </c>
    </row>
    <row r="6042" spans="1:27" hidden="1" x14ac:dyDescent="0.3">
      <c r="A6042" s="8" t="s">
        <v>17</v>
      </c>
      <c r="B6042" s="8" t="s">
        <v>11221</v>
      </c>
      <c r="C6042" s="8" t="s">
        <v>11222</v>
      </c>
      <c r="D6042" s="8" t="s">
        <v>11259</v>
      </c>
      <c r="E6042" s="8" t="s">
        <v>11260</v>
      </c>
      <c r="F6042" s="29">
        <v>0.28999999999999998</v>
      </c>
      <c r="G6042" s="29">
        <v>0</v>
      </c>
      <c r="H6042" s="30">
        <v>15.238799999999999</v>
      </c>
      <c r="I6042" s="30">
        <v>2.3290999999999999</v>
      </c>
      <c r="J6042" s="14">
        <v>79</v>
      </c>
      <c r="K6042" s="14">
        <v>20</v>
      </c>
      <c r="L6042" s="12">
        <v>0.15279999999999999</v>
      </c>
      <c r="M6042" s="7">
        <v>1.12920142</v>
      </c>
      <c r="N6042" s="31">
        <v>0.75</v>
      </c>
      <c r="O6042" s="14">
        <f>IFERROR(VLOOKUP($C6042,'site totals'!$J$2:$K$607,2,FALSE),1)</f>
        <v>1</v>
      </c>
      <c r="P6042" s="32" t="s">
        <v>22</v>
      </c>
      <c r="Q6042" s="12">
        <v>0.33581380189999999</v>
      </c>
      <c r="R6042" s="29">
        <v>0.28999999999999998</v>
      </c>
      <c r="S6042" s="2">
        <f>IF($A6042="site","",VLOOKUP($P6042,margin_ranges!$A$5:$D$10,4,FALSE)/100)</f>
        <v>0.29749999999999999</v>
      </c>
      <c r="T6042" s="6">
        <f>IF(A6042="placement",$J6042*MIN($Q6042,$S6042),"")</f>
        <v>23.502499999999998</v>
      </c>
      <c r="U6042" s="6">
        <f>IF($A6042="placement",T6042,SUMIF($C$10:$C$6209,$C6042,$T$10:$T$6209))</f>
        <v>23.502499999999998</v>
      </c>
      <c r="V6042" s="34">
        <f t="shared" si="284"/>
        <v>-1.0563380281690016E-2</v>
      </c>
      <c r="W6042" s="24"/>
      <c r="X6042" s="2" t="str">
        <f>IFERROR(MIN(VLOOKUP($W6042,margin_ranges!$A$5:$D$10,4,FALSE),$Q6042*100)/100,"")</f>
        <v/>
      </c>
      <c r="Y6042" s="6">
        <f t="shared" si="282"/>
        <v>23.502499999999998</v>
      </c>
      <c r="Z6042" s="6">
        <f>IF($A6042="placement",Y6042,SUMIF($C$10:$C$6209,$C6042,$Y$10:$Y$6209))</f>
        <v>23.502499999999998</v>
      </c>
      <c r="AA6042" s="29">
        <f t="shared" si="283"/>
        <v>-1.0563380281690016E-2</v>
      </c>
    </row>
    <row r="6043" spans="1:27" hidden="1" x14ac:dyDescent="0.3">
      <c r="A6043" s="8" t="s">
        <v>17</v>
      </c>
      <c r="B6043" s="8" t="s">
        <v>6549</v>
      </c>
      <c r="C6043" s="8" t="s">
        <v>6550</v>
      </c>
      <c r="D6043" s="8" t="s">
        <v>6551</v>
      </c>
      <c r="E6043" s="8" t="s">
        <v>6552</v>
      </c>
      <c r="F6043" s="29">
        <v>0.28999999999999998</v>
      </c>
      <c r="G6043" s="29">
        <v>0</v>
      </c>
      <c r="H6043" s="30">
        <v>2.5253999999999999</v>
      </c>
      <c r="I6043" s="30">
        <v>0.98299999999999998</v>
      </c>
      <c r="J6043" s="14">
        <v>43</v>
      </c>
      <c r="K6043" s="14">
        <v>11</v>
      </c>
      <c r="L6043" s="12">
        <v>0.38929999999999998</v>
      </c>
      <c r="M6043" s="7">
        <v>1.4674320599999999</v>
      </c>
      <c r="N6043" s="31">
        <v>0.8</v>
      </c>
      <c r="O6043" s="14">
        <f>IFERROR(VLOOKUP($C6043,'site totals'!$J$2:$K$607,2,FALSE),1)</f>
        <v>1</v>
      </c>
      <c r="P6043" s="32" t="s">
        <v>22</v>
      </c>
      <c r="Q6043" s="12">
        <v>0.4548299562</v>
      </c>
      <c r="R6043" s="29">
        <v>0.28999999999999998</v>
      </c>
      <c r="S6043" s="2">
        <f>IF($A6043="site","",VLOOKUP($P6043,margin_ranges!$A$5:$D$10,4,FALSE)/100)</f>
        <v>0.29749999999999999</v>
      </c>
      <c r="T6043" s="6">
        <f>IF(A6043="placement",$J6043*MIN($Q6043,$S6043),"")</f>
        <v>12.792499999999999</v>
      </c>
      <c r="U6043" s="6">
        <f>IF($A6043="placement",T6043,SUMIF($C$10:$C$6209,$C6043,$T$10:$T$6209))</f>
        <v>12.792499999999999</v>
      </c>
      <c r="V6043" s="34">
        <f t="shared" si="284"/>
        <v>-1.0563380281689905E-2</v>
      </c>
      <c r="W6043" s="24"/>
      <c r="X6043" s="2" t="str">
        <f>IFERROR(MIN(VLOOKUP($W6043,margin_ranges!$A$5:$D$10,4,FALSE),$Q6043*100)/100,"")</f>
        <v/>
      </c>
      <c r="Y6043" s="6">
        <f t="shared" si="282"/>
        <v>12.792499999999999</v>
      </c>
      <c r="Z6043" s="6">
        <f>IF($A6043="placement",Y6043,SUMIF($C$10:$C$6209,$C6043,$Y$10:$Y$6209))</f>
        <v>12.792499999999999</v>
      </c>
      <c r="AA6043" s="29">
        <f t="shared" si="283"/>
        <v>-1.0563380281689905E-2</v>
      </c>
    </row>
    <row r="6044" spans="1:27" hidden="1" x14ac:dyDescent="0.3">
      <c r="A6044" s="8" t="s">
        <v>17</v>
      </c>
      <c r="B6044" s="8" t="s">
        <v>3689</v>
      </c>
      <c r="C6044" s="8" t="s">
        <v>3690</v>
      </c>
      <c r="D6044" s="8" t="s">
        <v>3693</v>
      </c>
      <c r="E6044" s="8" t="s">
        <v>3694</v>
      </c>
      <c r="F6044" s="29">
        <v>0.25</v>
      </c>
      <c r="G6044" s="29">
        <v>0</v>
      </c>
      <c r="H6044" s="30">
        <v>0.50319999999999998</v>
      </c>
      <c r="I6044" s="30">
        <v>0.2195</v>
      </c>
      <c r="J6044" s="14">
        <v>9</v>
      </c>
      <c r="K6044" s="14">
        <v>2</v>
      </c>
      <c r="L6044" s="12">
        <v>0.43619999999999998</v>
      </c>
      <c r="M6044" s="7">
        <v>1.3379759200000001</v>
      </c>
      <c r="N6044" s="31">
        <v>1</v>
      </c>
      <c r="O6044" s="14">
        <f>IFERROR(VLOOKUP($C6044,'site totals'!$J$2:$K$607,2,FALSE),1)</f>
        <v>1</v>
      </c>
      <c r="P6044" s="32" t="s">
        <v>91</v>
      </c>
      <c r="Q6044" s="12">
        <v>0.2526023932</v>
      </c>
      <c r="R6044" s="29">
        <v>0.25</v>
      </c>
      <c r="S6044" s="2">
        <f>IF($A6044="site","",VLOOKUP($P6044,margin_ranges!$A$5:$D$10,4,FALSE)/100)</f>
        <v>0.29749999999999999</v>
      </c>
      <c r="T6044" s="6">
        <f>IF(A6044="placement",$J6044*MIN($Q6044,$S6044),"")</f>
        <v>2.2734215388000001</v>
      </c>
      <c r="U6044" s="6">
        <f>IF($A6044="placement",T6044,SUMIF($C$10:$C$6209,$C6044,$T$10:$T$6209))</f>
        <v>2.2734215388000001</v>
      </c>
      <c r="V6044" s="34">
        <f t="shared" si="284"/>
        <v>-3.4698575999999592E-3</v>
      </c>
      <c r="W6044" s="24"/>
      <c r="X6044" s="2" t="str">
        <f>IFERROR(MIN(VLOOKUP($W6044,margin_ranges!$A$5:$D$10,4,FALSE),$Q6044*100)/100,"")</f>
        <v/>
      </c>
      <c r="Y6044" s="6">
        <f t="shared" si="282"/>
        <v>2.2734215388000001</v>
      </c>
      <c r="Z6044" s="6">
        <f>IF($A6044="placement",Y6044,SUMIF($C$10:$C$6209,$C6044,$Y$10:$Y$6209))</f>
        <v>2.2734215388000001</v>
      </c>
      <c r="AA6044" s="17">
        <f t="shared" si="283"/>
        <v>-3.4698575999999592E-3</v>
      </c>
    </row>
    <row r="6045" spans="1:27" hidden="1" x14ac:dyDescent="0.3">
      <c r="A6045" s="8" t="s">
        <v>17</v>
      </c>
      <c r="B6045" s="8" t="s">
        <v>11221</v>
      </c>
      <c r="C6045" s="8" t="s">
        <v>11222</v>
      </c>
      <c r="D6045" s="8" t="s">
        <v>11265</v>
      </c>
      <c r="E6045" s="8" t="s">
        <v>11266</v>
      </c>
      <c r="F6045" s="29">
        <v>0.20969687532440501</v>
      </c>
      <c r="G6045" s="29">
        <v>0</v>
      </c>
      <c r="H6045" s="30">
        <v>15.892899999999999</v>
      </c>
      <c r="I6045" s="30">
        <v>0.70620000000000005</v>
      </c>
      <c r="J6045" s="14">
        <v>21</v>
      </c>
      <c r="K6045" s="14">
        <v>4</v>
      </c>
      <c r="L6045" s="12">
        <v>4.4400000000000002E-2</v>
      </c>
      <c r="M6045" s="7">
        <v>0.97430969999999995</v>
      </c>
      <c r="N6045" s="31">
        <v>0.77</v>
      </c>
      <c r="O6045" s="14">
        <f>IFERROR(VLOOKUP($C6045,'site totals'!$J$2:$K$607,2,FALSE),1)</f>
        <v>1</v>
      </c>
      <c r="P6045" s="32" t="s">
        <v>91</v>
      </c>
      <c r="Q6045" s="12">
        <v>0.2096968753</v>
      </c>
      <c r="R6045" s="29">
        <v>0.25</v>
      </c>
      <c r="S6045" s="2">
        <f>IF($A6045="site","",VLOOKUP($P6045,margin_ranges!$A$5:$D$10,4,FALSE)/100)</f>
        <v>0.29749999999999999</v>
      </c>
      <c r="T6045" s="6">
        <f>IF(A6045="placement",$J6045*MIN($Q6045,$S6045),"")</f>
        <v>4.4036343812999998</v>
      </c>
      <c r="U6045" s="6">
        <f>IF($A6045="placement",T6045,SUMIF($C$10:$C$6209,$C6045,$T$10:$T$6209))</f>
        <v>4.4036343812999998</v>
      </c>
      <c r="V6045" s="34">
        <f t="shared" si="284"/>
        <v>5.3737499599999961E-2</v>
      </c>
      <c r="W6045" s="24"/>
      <c r="X6045" s="2" t="str">
        <f>IFERROR(MIN(VLOOKUP($W6045,margin_ranges!$A$5:$D$10,4,FALSE),$Q6045*100)/100,"")</f>
        <v/>
      </c>
      <c r="Y6045" s="6">
        <f t="shared" si="282"/>
        <v>4.4036343812999998</v>
      </c>
      <c r="Z6045" s="6">
        <f>IF($A6045="placement",Y6045,SUMIF($C$10:$C$6209,$C6045,$Y$10:$Y$6209))</f>
        <v>4.4036343812999998</v>
      </c>
      <c r="AA6045" s="29">
        <f t="shared" si="283"/>
        <v>5.3737499599999961E-2</v>
      </c>
    </row>
    <row r="6046" spans="1:27" hidden="1" x14ac:dyDescent="0.3">
      <c r="A6046" s="8" t="s">
        <v>17</v>
      </c>
      <c r="B6046" s="8" t="s">
        <v>11221</v>
      </c>
      <c r="C6046" s="8" t="s">
        <v>11222</v>
      </c>
      <c r="D6046" s="8" t="s">
        <v>11241</v>
      </c>
      <c r="E6046" s="8" t="s">
        <v>11242</v>
      </c>
      <c r="F6046" s="29">
        <v>0.23038034805076299</v>
      </c>
      <c r="G6046" s="29">
        <v>0</v>
      </c>
      <c r="H6046" s="30">
        <v>16.933900000000001</v>
      </c>
      <c r="I6046" s="30">
        <v>1.5031000000000001</v>
      </c>
      <c r="J6046" s="14">
        <v>45</v>
      </c>
      <c r="K6046" s="14">
        <v>10</v>
      </c>
      <c r="L6046" s="12">
        <v>8.8800000000000004E-2</v>
      </c>
      <c r="M6046" s="7">
        <v>1.0004941999999999</v>
      </c>
      <c r="N6046" s="31">
        <v>0.77</v>
      </c>
      <c r="O6046" s="14">
        <f>IFERROR(VLOOKUP($C6046,'site totals'!$J$2:$K$607,2,FALSE),1)</f>
        <v>1</v>
      </c>
      <c r="P6046" s="32" t="s">
        <v>91</v>
      </c>
      <c r="Q6046" s="12">
        <v>0.23038034809999999</v>
      </c>
      <c r="R6046" s="29">
        <v>0.25</v>
      </c>
      <c r="S6046" s="2">
        <f>IF($A6046="site","",VLOOKUP($P6046,margin_ranges!$A$5:$D$10,4,FALSE)/100)</f>
        <v>0.29749999999999999</v>
      </c>
      <c r="T6046" s="6">
        <f>IF(A6046="placement",$J6046*MIN($Q6046,$S6046),"")</f>
        <v>10.3671156645</v>
      </c>
      <c r="U6046" s="6">
        <f>IF($A6046="placement",T6046,SUMIF($C$10:$C$6209,$C6046,$T$10:$T$6209))</f>
        <v>10.3671156645</v>
      </c>
      <c r="V6046" s="34">
        <f t="shared" si="284"/>
        <v>2.6159535866666639E-2</v>
      </c>
      <c r="W6046" s="24"/>
      <c r="X6046" s="2" t="str">
        <f>IFERROR(MIN(VLOOKUP($W6046,margin_ranges!$A$5:$D$10,4,FALSE),$Q6046*100)/100,"")</f>
        <v/>
      </c>
      <c r="Y6046" s="6">
        <f t="shared" si="282"/>
        <v>10.3671156645</v>
      </c>
      <c r="Z6046" s="6">
        <f>IF($A6046="placement",Y6046,SUMIF($C$10:$C$6209,$C6046,$Y$10:$Y$6209))</f>
        <v>10.3671156645</v>
      </c>
      <c r="AA6046" s="17">
        <f t="shared" si="283"/>
        <v>2.6159535866666639E-2</v>
      </c>
    </row>
    <row r="6047" spans="1:27" hidden="1" x14ac:dyDescent="0.3">
      <c r="A6047" s="8" t="s">
        <v>17</v>
      </c>
      <c r="B6047" s="8" t="s">
        <v>786</v>
      </c>
      <c r="C6047" s="8" t="s">
        <v>787</v>
      </c>
      <c r="D6047" s="8" t="s">
        <v>788</v>
      </c>
      <c r="E6047" s="8" t="s">
        <v>789</v>
      </c>
      <c r="F6047" s="29">
        <v>0.240127745889258</v>
      </c>
      <c r="G6047" s="29">
        <v>0</v>
      </c>
      <c r="H6047" s="30">
        <v>3.6776</v>
      </c>
      <c r="I6047" s="30">
        <v>0.83840000000000003</v>
      </c>
      <c r="J6047" s="14">
        <v>50</v>
      </c>
      <c r="K6047" s="14">
        <v>12</v>
      </c>
      <c r="L6047" s="12">
        <v>0.22800000000000001</v>
      </c>
      <c r="M6047" s="7">
        <v>1.9740160200000001</v>
      </c>
      <c r="N6047" s="31">
        <v>1.5</v>
      </c>
      <c r="O6047" s="14">
        <f>IFERROR(VLOOKUP($C6047,'site totals'!$J$2:$K$607,2,FALSE),1)</f>
        <v>1</v>
      </c>
      <c r="P6047" s="32" t="s">
        <v>22</v>
      </c>
      <c r="Q6047" s="12">
        <v>0.24012774589999999</v>
      </c>
      <c r="R6047" s="29">
        <v>0.28000000000000003</v>
      </c>
      <c r="S6047" s="2">
        <f>IF($A6047="site","",VLOOKUP($P6047,margin_ranges!$A$5:$D$10,4,FALSE)/100)</f>
        <v>0.29749999999999999</v>
      </c>
      <c r="T6047" s="6">
        <f>IF(A6047="placement",$J6047*MIN($Q6047,$S6047),"")</f>
        <v>12.006387295</v>
      </c>
      <c r="U6047" s="6">
        <f>IF($A6047="placement",T6047,SUMIF($C$10:$C$6209,$C6047,$T$10:$T$6209))</f>
        <v>12.006387295</v>
      </c>
      <c r="V6047" s="34">
        <f t="shared" si="284"/>
        <v>5.5378130694444527E-2</v>
      </c>
      <c r="W6047" s="24"/>
      <c r="X6047" s="2" t="str">
        <f>IFERROR(MIN(VLOOKUP($W6047,margin_ranges!$A$5:$D$10,4,FALSE),$Q6047*100)/100,"")</f>
        <v/>
      </c>
      <c r="Y6047" s="6">
        <f t="shared" si="282"/>
        <v>12.006387295</v>
      </c>
      <c r="Z6047" s="6">
        <f>IF($A6047="placement",Y6047,SUMIF($C$10:$C$6209,$C6047,$Y$10:$Y$6209))</f>
        <v>12.006387295</v>
      </c>
      <c r="AA6047" s="29">
        <f t="shared" si="283"/>
        <v>5.5378130694444527E-2</v>
      </c>
    </row>
    <row r="6048" spans="1:27" hidden="1" x14ac:dyDescent="0.3">
      <c r="A6048" s="8" t="s">
        <v>17</v>
      </c>
      <c r="B6048" s="8" t="s">
        <v>11221</v>
      </c>
      <c r="C6048" s="8" t="s">
        <v>11222</v>
      </c>
      <c r="D6048" s="8" t="s">
        <v>11271</v>
      </c>
      <c r="E6048" s="8" t="s">
        <v>11272</v>
      </c>
      <c r="F6048" s="29">
        <v>0.24886216113856099</v>
      </c>
      <c r="G6048" s="29">
        <v>0</v>
      </c>
      <c r="H6048" s="30">
        <v>23.270499999999998</v>
      </c>
      <c r="I6048" s="30">
        <v>2.4508000000000001</v>
      </c>
      <c r="J6048" s="14">
        <v>98</v>
      </c>
      <c r="K6048" s="14">
        <v>23</v>
      </c>
      <c r="L6048" s="12">
        <v>0.1053</v>
      </c>
      <c r="M6048" s="7">
        <v>1.3313135700000001</v>
      </c>
      <c r="N6048" s="31">
        <v>1</v>
      </c>
      <c r="O6048" s="14">
        <f>IFERROR(VLOOKUP($C6048,'site totals'!$J$2:$K$607,2,FALSE),1)</f>
        <v>1</v>
      </c>
      <c r="P6048" s="32" t="s">
        <v>22</v>
      </c>
      <c r="Q6048" s="12">
        <v>0.24886216110000001</v>
      </c>
      <c r="R6048" s="29">
        <v>0.28000000000000003</v>
      </c>
      <c r="S6048" s="2">
        <f>IF($A6048="site","",VLOOKUP($P6048,margin_ranges!$A$5:$D$10,4,FALSE)/100)</f>
        <v>0.29749999999999999</v>
      </c>
      <c r="T6048" s="6">
        <f>IF(A6048="placement",$J6048*MIN($Q6048,$S6048),"")</f>
        <v>24.3884917878</v>
      </c>
      <c r="U6048" s="6">
        <f>IF($A6048="placement",T6048,SUMIF($C$10:$C$6209,$C6048,$T$10:$T$6209))</f>
        <v>24.3884917878</v>
      </c>
      <c r="V6048" s="34">
        <f t="shared" si="284"/>
        <v>4.3246998472222131E-2</v>
      </c>
      <c r="W6048" s="24"/>
      <c r="X6048" s="2" t="str">
        <f>IFERROR(MIN(VLOOKUP($W6048,margin_ranges!$A$5:$D$10,4,FALSE),$Q6048*100)/100,"")</f>
        <v/>
      </c>
      <c r="Y6048" s="6">
        <f t="shared" ref="Y6048:Y6111" si="285">IF(A6048="placement",IF($X6048="",$T6048,$J6048*MIN($Q6048,$X6048)),"")</f>
        <v>24.3884917878</v>
      </c>
      <c r="Z6048" s="6">
        <f>IF($A6048="placement",Y6048,SUMIF($C$10:$C$6209,$C6048,$Y$10:$Y$6209))</f>
        <v>24.3884917878</v>
      </c>
      <c r="AA6048" s="29">
        <f t="shared" ref="AA6048:AA6111" si="286">($J6048-$Z6048)/($J6048*(1-$R6048))-1</f>
        <v>4.3246998472222131E-2</v>
      </c>
    </row>
    <row r="6049" spans="1:27" hidden="1" x14ac:dyDescent="0.3">
      <c r="A6049" s="8" t="s">
        <v>17</v>
      </c>
      <c r="B6049" s="8" t="s">
        <v>11221</v>
      </c>
      <c r="C6049" s="8" t="s">
        <v>11222</v>
      </c>
      <c r="D6049" s="8" t="s">
        <v>11229</v>
      </c>
      <c r="E6049" s="8" t="s">
        <v>11230</v>
      </c>
      <c r="F6049" s="29">
        <v>0.26689226613113498</v>
      </c>
      <c r="G6049" s="29">
        <v>0</v>
      </c>
      <c r="H6049" s="30">
        <v>28.9895</v>
      </c>
      <c r="I6049" s="30">
        <v>4.8846999999999996</v>
      </c>
      <c r="J6049" s="14">
        <v>180</v>
      </c>
      <c r="K6049" s="14">
        <v>45</v>
      </c>
      <c r="L6049" s="12">
        <v>0.16850000000000001</v>
      </c>
      <c r="M6049" s="7">
        <v>1.2276503999999999</v>
      </c>
      <c r="N6049" s="31">
        <v>0.9</v>
      </c>
      <c r="O6049" s="14">
        <f>IFERROR(VLOOKUP($C6049,'site totals'!$J$2:$K$607,2,FALSE),1)</f>
        <v>1</v>
      </c>
      <c r="P6049" s="32" t="s">
        <v>22</v>
      </c>
      <c r="Q6049" s="12">
        <v>0.2668922661</v>
      </c>
      <c r="R6049" s="29">
        <v>0.28999999999999998</v>
      </c>
      <c r="S6049" s="2">
        <f>IF($A6049="site","",VLOOKUP($P6049,margin_ranges!$A$5:$D$10,4,FALSE)/100)</f>
        <v>0.29749999999999999</v>
      </c>
      <c r="T6049" s="6">
        <f>IF(A6049="placement",$J6049*MIN($Q6049,$S6049),"")</f>
        <v>48.040607897999998</v>
      </c>
      <c r="U6049" s="6">
        <f>IF($A6049="placement",T6049,SUMIF($C$10:$C$6209,$C6049,$T$10:$T$6209))</f>
        <v>48.040607897999998</v>
      </c>
      <c r="V6049" s="34">
        <f t="shared" si="284"/>
        <v>3.2546104084507199E-2</v>
      </c>
      <c r="W6049" s="24"/>
      <c r="X6049" s="2" t="str">
        <f>IFERROR(MIN(VLOOKUP($W6049,margin_ranges!$A$5:$D$10,4,FALSE),$Q6049*100)/100,"")</f>
        <v/>
      </c>
      <c r="Y6049" s="6">
        <f t="shared" si="285"/>
        <v>48.040607897999998</v>
      </c>
      <c r="Z6049" s="6">
        <f>IF($A6049="placement",Y6049,SUMIF($C$10:$C$6209,$C6049,$Y$10:$Y$6209))</f>
        <v>48.040607897999998</v>
      </c>
      <c r="AA6049" s="29">
        <f t="shared" si="286"/>
        <v>3.2546104084507199E-2</v>
      </c>
    </row>
    <row r="6050" spans="1:27" hidden="1" x14ac:dyDescent="0.3">
      <c r="A6050" s="8" t="s">
        <v>17</v>
      </c>
      <c r="B6050" s="8" t="s">
        <v>814</v>
      </c>
      <c r="C6050" s="8" t="s">
        <v>815</v>
      </c>
      <c r="D6050" s="8" t="s">
        <v>868</v>
      </c>
      <c r="E6050" s="8" t="s">
        <v>869</v>
      </c>
      <c r="F6050" s="29">
        <v>0.24813699696573199</v>
      </c>
      <c r="G6050" s="29">
        <v>1</v>
      </c>
      <c r="H6050" s="30">
        <v>96.803100000000001</v>
      </c>
      <c r="I6050" s="30">
        <v>22.902899999999999</v>
      </c>
      <c r="J6050" s="14">
        <v>183</v>
      </c>
      <c r="K6050" s="14">
        <v>43</v>
      </c>
      <c r="L6050" s="12">
        <v>0.2366</v>
      </c>
      <c r="M6050" s="7">
        <v>0.26600591000000001</v>
      </c>
      <c r="N6050" s="31">
        <v>0.2</v>
      </c>
      <c r="O6050" s="14">
        <f>IFERROR(VLOOKUP($C6050,'site totals'!$J$2:$K$607,2,FALSE),1)</f>
        <v>1</v>
      </c>
      <c r="P6050" s="32" t="s">
        <v>91</v>
      </c>
      <c r="Q6050" s="12">
        <v>0.248136997</v>
      </c>
      <c r="R6050" s="29">
        <v>0.3</v>
      </c>
      <c r="S6050" s="2">
        <f>IF($A6050="site","",VLOOKUP($P6050,margin_ranges!$A$5:$D$10,4,FALSE)/100)</f>
        <v>0.29749999999999999</v>
      </c>
      <c r="T6050" s="6">
        <f>IF(A6050="placement",$J6050*MIN($Q6050,$S6050),"")</f>
        <v>45.409070450999998</v>
      </c>
      <c r="U6050" s="6">
        <f>IF($A6050="placement",T6050,SUMIF($C$10:$C$6209,$C6050,$T$10:$T$6209))</f>
        <v>45.409070450999998</v>
      </c>
      <c r="V6050" s="34">
        <f t="shared" si="284"/>
        <v>7.4090004285714439E-2</v>
      </c>
      <c r="W6050" s="24"/>
      <c r="X6050" s="2" t="str">
        <f>IFERROR(MIN(VLOOKUP($W6050,margin_ranges!$A$5:$D$10,4,FALSE),$Q6050*100)/100,"")</f>
        <v/>
      </c>
      <c r="Y6050" s="6">
        <f t="shared" si="285"/>
        <v>45.409070450999998</v>
      </c>
      <c r="Z6050" s="6">
        <f>IF($A6050="placement",Y6050,SUMIF($C$10:$C$6209,$C6050,$Y$10:$Y$6209))</f>
        <v>45.409070450999998</v>
      </c>
      <c r="AA6050" s="29">
        <f t="shared" si="286"/>
        <v>7.4090004285714439E-2</v>
      </c>
    </row>
    <row r="6051" spans="1:27" hidden="1" x14ac:dyDescent="0.3">
      <c r="A6051" s="8" t="s">
        <v>17</v>
      </c>
      <c r="B6051" s="8" t="s">
        <v>11221</v>
      </c>
      <c r="C6051" s="8" t="s">
        <v>11222</v>
      </c>
      <c r="D6051" s="8" t="s">
        <v>11267</v>
      </c>
      <c r="E6051" s="8" t="s">
        <v>11268</v>
      </c>
      <c r="F6051" s="29">
        <v>0.236339731722255</v>
      </c>
      <c r="G6051" s="29">
        <v>1</v>
      </c>
      <c r="H6051" s="30">
        <v>46.215000000000003</v>
      </c>
      <c r="I6051" s="30">
        <v>6.6185</v>
      </c>
      <c r="J6051" s="14">
        <v>247</v>
      </c>
      <c r="K6051" s="14">
        <v>57</v>
      </c>
      <c r="L6051" s="12">
        <v>0.14319999999999999</v>
      </c>
      <c r="M6051" s="7">
        <v>1.2440086800000001</v>
      </c>
      <c r="N6051" s="31">
        <v>0.95</v>
      </c>
      <c r="O6051" s="14">
        <f>IFERROR(VLOOKUP($C6051,'site totals'!$J$2:$K$607,2,FALSE),1)</f>
        <v>1</v>
      </c>
      <c r="P6051" s="32" t="s">
        <v>22</v>
      </c>
      <c r="Q6051" s="12">
        <v>0.2363397317</v>
      </c>
      <c r="R6051" s="29">
        <v>0.28000000000000003</v>
      </c>
      <c r="S6051" s="2">
        <f>IF($A6051="site","",VLOOKUP($P6051,margin_ranges!$A$5:$D$10,4,FALSE)/100)</f>
        <v>0.29749999999999999</v>
      </c>
      <c r="T6051" s="6">
        <f>IF(A6051="placement",$J6051*MIN($Q6051,$S6051),"")</f>
        <v>58.375913729899999</v>
      </c>
      <c r="U6051" s="6">
        <f>IF($A6051="placement",T6051,SUMIF($C$10:$C$6209,$C6051,$T$10:$T$6209))</f>
        <v>58.375913729899999</v>
      </c>
      <c r="V6051" s="34">
        <f t="shared" si="284"/>
        <v>6.0639261527777766E-2</v>
      </c>
      <c r="W6051" s="24"/>
      <c r="X6051" s="2" t="str">
        <f>IFERROR(MIN(VLOOKUP($W6051,margin_ranges!$A$5:$D$10,4,FALSE),$Q6051*100)/100,"")</f>
        <v/>
      </c>
      <c r="Y6051" s="6">
        <f t="shared" si="285"/>
        <v>58.375913729899999</v>
      </c>
      <c r="Z6051" s="6">
        <f>IF($A6051="placement",Y6051,SUMIF($C$10:$C$6209,$C6051,$Y$10:$Y$6209))</f>
        <v>58.375913729899999</v>
      </c>
      <c r="AA6051" s="29">
        <f t="shared" si="286"/>
        <v>6.0639261527777766E-2</v>
      </c>
    </row>
    <row r="6052" spans="1:27" hidden="1" x14ac:dyDescent="0.3">
      <c r="A6052" s="8" t="s">
        <v>17</v>
      </c>
      <c r="B6052" s="8" t="s">
        <v>814</v>
      </c>
      <c r="C6052" s="8" t="s">
        <v>815</v>
      </c>
      <c r="D6052" s="33" t="s">
        <v>880</v>
      </c>
      <c r="E6052" s="8" t="s">
        <v>881</v>
      </c>
      <c r="F6052" s="29">
        <v>0.27608846001304499</v>
      </c>
      <c r="G6052" s="29">
        <v>1</v>
      </c>
      <c r="H6052" s="30">
        <v>153.38679999999999</v>
      </c>
      <c r="I6052" s="30">
        <v>31.550899999999999</v>
      </c>
      <c r="J6052" s="14">
        <v>262</v>
      </c>
      <c r="K6052" s="14">
        <v>67</v>
      </c>
      <c r="L6052" s="12">
        <v>0.20569999999999999</v>
      </c>
      <c r="M6052" s="7">
        <v>0.27627685000000002</v>
      </c>
      <c r="N6052" s="31">
        <v>0.2</v>
      </c>
      <c r="O6052" s="14">
        <f>IFERROR(VLOOKUP($C6052,'site totals'!$J$2:$K$607,2,FALSE),1)</f>
        <v>1</v>
      </c>
      <c r="P6052" s="32" t="s">
        <v>91</v>
      </c>
      <c r="Q6052" s="12">
        <v>0.27608845999999998</v>
      </c>
      <c r="R6052" s="29">
        <v>0.3</v>
      </c>
      <c r="S6052" s="2">
        <f>IF($A6052="site","",VLOOKUP($P6052,margin_ranges!$A$5:$D$10,4,FALSE)/100)</f>
        <v>0.29749999999999999</v>
      </c>
      <c r="T6052" s="6">
        <f>IF(A6052="placement",$J6052*MIN($Q6052,$S6052),"")</f>
        <v>72.33517651999999</v>
      </c>
      <c r="U6052" s="6">
        <f>IF($A6052="placement",T6052,SUMIF($C$10:$C$6209,$C6052,$T$10:$T$6209))</f>
        <v>72.33517651999999</v>
      </c>
      <c r="V6052" s="34">
        <f t="shared" si="284"/>
        <v>3.4159342857142949E-2</v>
      </c>
      <c r="W6052" s="24"/>
      <c r="X6052" s="2" t="str">
        <f>IFERROR(MIN(VLOOKUP($W6052,margin_ranges!$A$5:$D$10,4,FALSE),$Q6052*100)/100,"")</f>
        <v/>
      </c>
      <c r="Y6052" s="6">
        <f t="shared" si="285"/>
        <v>72.33517651999999</v>
      </c>
      <c r="Z6052" s="6">
        <f>IF($A6052="placement",Y6052,SUMIF($C$10:$C$6209,$C6052,$Y$10:$Y$6209))</f>
        <v>72.33517651999999</v>
      </c>
      <c r="AA6052" s="29">
        <f t="shared" si="286"/>
        <v>3.4159342857142949E-2</v>
      </c>
    </row>
    <row r="6053" spans="1:27" hidden="1" x14ac:dyDescent="0.3">
      <c r="A6053" s="8" t="s">
        <v>17</v>
      </c>
      <c r="B6053" s="8" t="s">
        <v>786</v>
      </c>
      <c r="C6053" s="8" t="s">
        <v>787</v>
      </c>
      <c r="D6053" s="8" t="s">
        <v>790</v>
      </c>
      <c r="E6053" s="8" t="s">
        <v>791</v>
      </c>
      <c r="F6053" s="29">
        <v>0.29350403034613498</v>
      </c>
      <c r="G6053" s="29">
        <v>0</v>
      </c>
      <c r="H6053" s="30">
        <v>17.3353</v>
      </c>
      <c r="I6053" s="30">
        <v>6.6623999999999999</v>
      </c>
      <c r="J6053" s="14">
        <v>283</v>
      </c>
      <c r="K6053" s="14">
        <v>82</v>
      </c>
      <c r="L6053" s="12">
        <v>0.38429999999999997</v>
      </c>
      <c r="M6053" s="7">
        <v>1.41543624</v>
      </c>
      <c r="N6053" s="31">
        <v>1</v>
      </c>
      <c r="O6053" s="14">
        <f>IFERROR(VLOOKUP($C6053,'site totals'!$J$2:$K$607,2,FALSE),1)</f>
        <v>1</v>
      </c>
      <c r="P6053" s="32" t="s">
        <v>22</v>
      </c>
      <c r="Q6053" s="12">
        <v>0.2935040303</v>
      </c>
      <c r="R6053" s="29">
        <v>0.34</v>
      </c>
      <c r="S6053" s="2">
        <f>IF($A6053="site","",VLOOKUP($P6053,margin_ranges!$A$5:$D$10,4,FALSE)/100)</f>
        <v>0.29749999999999999</v>
      </c>
      <c r="T6053" s="6">
        <f>IF(A6053="placement",$J6053*MIN($Q6053,$S6053),"")</f>
        <v>83.061640574899997</v>
      </c>
      <c r="U6053" s="6">
        <f>IF($A6053="placement",T6053,SUMIF($C$10:$C$6209,$C6053,$T$10:$T$6209))</f>
        <v>83.061640574899997</v>
      </c>
      <c r="V6053" s="34">
        <f t="shared" si="284"/>
        <v>7.0448438939394009E-2</v>
      </c>
      <c r="W6053" s="24"/>
      <c r="X6053" s="2" t="str">
        <f>IFERROR(MIN(VLOOKUP($W6053,margin_ranges!$A$5:$D$10,4,FALSE),$Q6053*100)/100,"")</f>
        <v/>
      </c>
      <c r="Y6053" s="6">
        <f t="shared" si="285"/>
        <v>83.061640574899997</v>
      </c>
      <c r="Z6053" s="6">
        <f>IF($A6053="placement",Y6053,SUMIF($C$10:$C$6209,$C6053,$Y$10:$Y$6209))</f>
        <v>83.061640574899997</v>
      </c>
      <c r="AA6053" s="29">
        <f t="shared" si="286"/>
        <v>7.0448438939394009E-2</v>
      </c>
    </row>
    <row r="6054" spans="1:27" hidden="1" x14ac:dyDescent="0.3">
      <c r="A6054" s="8" t="s">
        <v>17</v>
      </c>
      <c r="B6054" s="8" t="s">
        <v>814</v>
      </c>
      <c r="C6054" s="8" t="s">
        <v>815</v>
      </c>
      <c r="D6054" s="8" t="s">
        <v>846</v>
      </c>
      <c r="E6054" s="8" t="s">
        <v>847</v>
      </c>
      <c r="F6054" s="29">
        <v>0.29138899345027403</v>
      </c>
      <c r="G6054" s="29">
        <v>0</v>
      </c>
      <c r="H6054" s="30">
        <v>77.999600000000001</v>
      </c>
      <c r="I6054" s="30">
        <v>16.808</v>
      </c>
      <c r="J6054" s="14">
        <v>285</v>
      </c>
      <c r="K6054" s="14">
        <v>83</v>
      </c>
      <c r="L6054" s="12">
        <v>0.2155</v>
      </c>
      <c r="M6054" s="7">
        <v>0.5644846</v>
      </c>
      <c r="N6054" s="31">
        <v>0.4</v>
      </c>
      <c r="O6054" s="14">
        <f>IFERROR(VLOOKUP($C6054,'site totals'!$J$2:$K$607,2,FALSE),1)</f>
        <v>1</v>
      </c>
      <c r="P6054" s="32" t="s">
        <v>22</v>
      </c>
      <c r="Q6054" s="12">
        <v>0.29138899350000003</v>
      </c>
      <c r="R6054" s="29">
        <v>0.34</v>
      </c>
      <c r="S6054" s="2">
        <f>IF($A6054="site","",VLOOKUP($P6054,margin_ranges!$A$5:$D$10,4,FALSE)/100)</f>
        <v>0.29749999999999999</v>
      </c>
      <c r="T6054" s="6">
        <f>IF(A6054="placement",$J6054*MIN($Q6054,$S6054),"")</f>
        <v>83.0458631475</v>
      </c>
      <c r="U6054" s="6">
        <f>IF($A6054="placement",T6054,SUMIF($C$10:$C$6209,$C6054,$T$10:$T$6209))</f>
        <v>83.0458631475</v>
      </c>
      <c r="V6054" s="34">
        <f t="shared" si="284"/>
        <v>7.3653040151515414E-2</v>
      </c>
      <c r="W6054" s="24"/>
      <c r="X6054" s="2" t="str">
        <f>IFERROR(MIN(VLOOKUP($W6054,margin_ranges!$A$5:$D$10,4,FALSE),$Q6054*100)/100,"")</f>
        <v/>
      </c>
      <c r="Y6054" s="6">
        <f t="shared" si="285"/>
        <v>83.0458631475</v>
      </c>
      <c r="Z6054" s="6">
        <f>IF($A6054="placement",Y6054,SUMIF($C$10:$C$6209,$C6054,$Y$10:$Y$6209))</f>
        <v>83.0458631475</v>
      </c>
      <c r="AA6054" s="29">
        <f t="shared" si="286"/>
        <v>7.3653040151515414E-2</v>
      </c>
    </row>
    <row r="6055" spans="1:27" hidden="1" x14ac:dyDescent="0.3">
      <c r="A6055" s="8" t="s">
        <v>17</v>
      </c>
      <c r="B6055" s="8" t="s">
        <v>814</v>
      </c>
      <c r="C6055" s="8" t="s">
        <v>815</v>
      </c>
      <c r="D6055" s="33" t="s">
        <v>976</v>
      </c>
      <c r="E6055" s="8" t="s">
        <v>977</v>
      </c>
      <c r="F6055" s="29">
        <v>0.25594846271468003</v>
      </c>
      <c r="G6055" s="29">
        <v>0</v>
      </c>
      <c r="H6055" s="30">
        <v>78.995599999999996</v>
      </c>
      <c r="I6055" s="30">
        <v>18.065000000000001</v>
      </c>
      <c r="J6055" s="14">
        <v>291</v>
      </c>
      <c r="K6055" s="14">
        <v>75</v>
      </c>
      <c r="L6055" s="12">
        <v>0.22869999999999999</v>
      </c>
      <c r="M6055" s="7">
        <v>0.53759716999999996</v>
      </c>
      <c r="N6055" s="31">
        <v>0.4</v>
      </c>
      <c r="O6055" s="14">
        <f>IFERROR(VLOOKUP($C6055,'site totals'!$J$2:$K$607,2,FALSE),1)</f>
        <v>1</v>
      </c>
      <c r="P6055" s="32" t="s">
        <v>22</v>
      </c>
      <c r="Q6055" s="12">
        <v>0.25594846269999999</v>
      </c>
      <c r="R6055" s="29">
        <v>0.3</v>
      </c>
      <c r="S6055" s="2">
        <f>IF($A6055="site","",VLOOKUP($P6055,margin_ranges!$A$5:$D$10,4,FALSE)/100)</f>
        <v>0.29749999999999999</v>
      </c>
      <c r="T6055" s="6">
        <f>IF(A6055="placement",$J6055*MIN($Q6055,$S6055),"")</f>
        <v>74.481002645700002</v>
      </c>
      <c r="U6055" s="6">
        <f>IF($A6055="placement",T6055,SUMIF($C$10:$C$6209,$C6055,$T$10:$T$6209))</f>
        <v>74.481002645700002</v>
      </c>
      <c r="V6055" s="34">
        <f t="shared" ref="V6055:V6118" si="287">($J6055-$U6055)/($J6055*(1-$R6055))-1</f>
        <v>6.293076757142857E-2</v>
      </c>
      <c r="W6055" s="24"/>
      <c r="X6055" s="2" t="str">
        <f>IFERROR(MIN(VLOOKUP($W6055,margin_ranges!$A$5:$D$10,4,FALSE),$Q6055*100)/100,"")</f>
        <v/>
      </c>
      <c r="Y6055" s="6">
        <f t="shared" si="285"/>
        <v>74.481002645700002</v>
      </c>
      <c r="Z6055" s="6">
        <f>IF($A6055="placement",Y6055,SUMIF($C$10:$C$6209,$C6055,$Y$10:$Y$6209))</f>
        <v>74.481002645700002</v>
      </c>
      <c r="AA6055" s="29">
        <f t="shared" si="286"/>
        <v>6.293076757142857E-2</v>
      </c>
    </row>
    <row r="6056" spans="1:27" hidden="1" x14ac:dyDescent="0.3">
      <c r="A6056" s="8" t="s">
        <v>17</v>
      </c>
      <c r="B6056" s="8" t="s">
        <v>814</v>
      </c>
      <c r="C6056" s="8" t="s">
        <v>815</v>
      </c>
      <c r="D6056" s="8" t="s">
        <v>1038</v>
      </c>
      <c r="E6056" s="8" t="s">
        <v>1039</v>
      </c>
      <c r="F6056" s="29">
        <v>0.22425403135748401</v>
      </c>
      <c r="G6056" s="29">
        <v>1</v>
      </c>
      <c r="H6056" s="30">
        <v>132.4306</v>
      </c>
      <c r="I6056" s="30">
        <v>39.695099999999996</v>
      </c>
      <c r="J6056" s="14">
        <v>307</v>
      </c>
      <c r="K6056" s="14">
        <v>64</v>
      </c>
      <c r="L6056" s="12">
        <v>0.29970000000000002</v>
      </c>
      <c r="M6056" s="7">
        <v>0.25781636000000002</v>
      </c>
      <c r="N6056" s="31">
        <v>0.2</v>
      </c>
      <c r="O6056" s="14">
        <f>IFERROR(VLOOKUP($C6056,'site totals'!$J$2:$K$607,2,FALSE),1)</f>
        <v>1</v>
      </c>
      <c r="P6056" s="32" t="s">
        <v>91</v>
      </c>
      <c r="Q6056" s="12">
        <v>0.2242540314</v>
      </c>
      <c r="R6056" s="29">
        <v>0.3</v>
      </c>
      <c r="S6056" s="2">
        <f>IF($A6056="site","",VLOOKUP($P6056,margin_ranges!$A$5:$D$10,4,FALSE)/100)</f>
        <v>0.29749999999999999</v>
      </c>
      <c r="T6056" s="6">
        <f>IF(A6056="placement",$J6056*MIN($Q6056,$S6056),"")</f>
        <v>68.845987639800001</v>
      </c>
      <c r="U6056" s="6">
        <f>IF($A6056="placement",T6056,SUMIF($C$10:$C$6209,$C6056,$T$10:$T$6209))</f>
        <v>68.845987639800001</v>
      </c>
      <c r="V6056" s="34">
        <f t="shared" si="287"/>
        <v>0.10820852657142876</v>
      </c>
      <c r="W6056" s="24"/>
      <c r="X6056" s="2" t="str">
        <f>IFERROR(MIN(VLOOKUP($W6056,margin_ranges!$A$5:$D$10,4,FALSE),$Q6056*100)/100,"")</f>
        <v/>
      </c>
      <c r="Y6056" s="6">
        <f t="shared" si="285"/>
        <v>68.845987639800001</v>
      </c>
      <c r="Z6056" s="6">
        <f>IF($A6056="placement",Y6056,SUMIF($C$10:$C$6209,$C6056,$Y$10:$Y$6209))</f>
        <v>68.845987639800001</v>
      </c>
      <c r="AA6056" s="29">
        <f t="shared" si="286"/>
        <v>0.10820852657142876</v>
      </c>
    </row>
    <row r="6057" spans="1:27" hidden="1" x14ac:dyDescent="0.3">
      <c r="A6057" s="8" t="s">
        <v>17</v>
      </c>
      <c r="B6057" s="8" t="s">
        <v>814</v>
      </c>
      <c r="C6057" s="8" t="s">
        <v>815</v>
      </c>
      <c r="D6057" s="8" t="s">
        <v>1008</v>
      </c>
      <c r="E6057" s="8" t="s">
        <v>1009</v>
      </c>
      <c r="F6057" s="29">
        <v>0.236387842347308</v>
      </c>
      <c r="G6057" s="29">
        <v>0</v>
      </c>
      <c r="H6057" s="30">
        <v>89.153599999999997</v>
      </c>
      <c r="I6057" s="30">
        <v>21.9801</v>
      </c>
      <c r="J6057" s="14">
        <v>345</v>
      </c>
      <c r="K6057" s="14">
        <v>82</v>
      </c>
      <c r="L6057" s="12">
        <v>0.2465</v>
      </c>
      <c r="M6057" s="7">
        <v>0.52382613</v>
      </c>
      <c r="N6057" s="31">
        <v>0.4</v>
      </c>
      <c r="O6057" s="14">
        <f>IFERROR(VLOOKUP($C6057,'site totals'!$J$2:$K$607,2,FALSE),1)</f>
        <v>1</v>
      </c>
      <c r="P6057" s="32" t="s">
        <v>22</v>
      </c>
      <c r="Q6057" s="12">
        <v>0.23638784230000001</v>
      </c>
      <c r="R6057" s="29">
        <v>0.28000000000000003</v>
      </c>
      <c r="S6057" s="2">
        <f>IF($A6057="site","",VLOOKUP($P6057,margin_ranges!$A$5:$D$10,4,FALSE)/100)</f>
        <v>0.29749999999999999</v>
      </c>
      <c r="T6057" s="6">
        <f>IF(A6057="placement",$J6057*MIN($Q6057,$S6057),"")</f>
        <v>81.553805593500002</v>
      </c>
      <c r="U6057" s="6">
        <f>IF($A6057="placement",T6057,SUMIF($C$10:$C$6209,$C6057,$T$10:$T$6209))</f>
        <v>81.553805593500002</v>
      </c>
      <c r="V6057" s="34">
        <f t="shared" si="287"/>
        <v>6.0572441250000164E-2</v>
      </c>
      <c r="W6057" s="24"/>
      <c r="X6057" s="2" t="str">
        <f>IFERROR(MIN(VLOOKUP($W6057,margin_ranges!$A$5:$D$10,4,FALSE),$Q6057*100)/100,"")</f>
        <v/>
      </c>
      <c r="Y6057" s="6">
        <f t="shared" si="285"/>
        <v>81.553805593500002</v>
      </c>
      <c r="Z6057" s="6">
        <f>IF($A6057="placement",Y6057,SUMIF($C$10:$C$6209,$C6057,$Y$10:$Y$6209))</f>
        <v>81.553805593500002</v>
      </c>
      <c r="AA6057" s="29">
        <f t="shared" si="286"/>
        <v>6.0572441250000164E-2</v>
      </c>
    </row>
    <row r="6058" spans="1:27" hidden="1" x14ac:dyDescent="0.3">
      <c r="A6058" s="8" t="s">
        <v>17</v>
      </c>
      <c r="B6058" s="8" t="s">
        <v>814</v>
      </c>
      <c r="C6058" s="8" t="s">
        <v>815</v>
      </c>
      <c r="D6058" s="8" t="s">
        <v>890</v>
      </c>
      <c r="E6058" s="8" t="s">
        <v>891</v>
      </c>
      <c r="F6058" s="29">
        <v>0.24207387913712999</v>
      </c>
      <c r="G6058" s="29">
        <v>0</v>
      </c>
      <c r="H6058" s="30">
        <v>96.084599999999995</v>
      </c>
      <c r="I6058" s="30">
        <v>23.986599999999999</v>
      </c>
      <c r="J6058" s="14">
        <v>380</v>
      </c>
      <c r="K6058" s="14">
        <v>92</v>
      </c>
      <c r="L6058" s="12">
        <v>0.24959999999999999</v>
      </c>
      <c r="M6058" s="7">
        <v>0.52775592000000005</v>
      </c>
      <c r="N6058" s="31">
        <v>0.4</v>
      </c>
      <c r="O6058" s="14">
        <f>IFERROR(VLOOKUP($C6058,'site totals'!$J$2:$K$607,2,FALSE),1)</f>
        <v>1</v>
      </c>
      <c r="P6058" s="32" t="s">
        <v>22</v>
      </c>
      <c r="Q6058" s="12">
        <v>0.2420738791</v>
      </c>
      <c r="R6058" s="29">
        <v>0.3</v>
      </c>
      <c r="S6058" s="2">
        <f>IF($A6058="site","",VLOOKUP($P6058,margin_ranges!$A$5:$D$10,4,FALSE)/100)</f>
        <v>0.29749999999999999</v>
      </c>
      <c r="T6058" s="6">
        <f>IF(A6058="placement",$J6058*MIN($Q6058,$S6058),"")</f>
        <v>91.988074057999995</v>
      </c>
      <c r="U6058" s="6">
        <f>IF($A6058="placement",T6058,SUMIF($C$10:$C$6209,$C6058,$T$10:$T$6209))</f>
        <v>91.988074057999995</v>
      </c>
      <c r="V6058" s="34">
        <f t="shared" si="287"/>
        <v>8.2751601285714349E-2</v>
      </c>
      <c r="W6058" s="24"/>
      <c r="X6058" s="2" t="str">
        <f>IFERROR(MIN(VLOOKUP($W6058,margin_ranges!$A$5:$D$10,4,FALSE),$Q6058*100)/100,"")</f>
        <v/>
      </c>
      <c r="Y6058" s="6">
        <f t="shared" si="285"/>
        <v>91.988074057999995</v>
      </c>
      <c r="Z6058" s="6">
        <f>IF($A6058="placement",Y6058,SUMIF($C$10:$C$6209,$C6058,$Y$10:$Y$6209))</f>
        <v>91.988074057999995</v>
      </c>
      <c r="AA6058" s="17">
        <f t="shared" si="286"/>
        <v>8.2751601285714349E-2</v>
      </c>
    </row>
    <row r="6059" spans="1:27" hidden="1" x14ac:dyDescent="0.3">
      <c r="A6059" s="8" t="s">
        <v>17</v>
      </c>
      <c r="B6059" s="8" t="s">
        <v>814</v>
      </c>
      <c r="C6059" s="8" t="s">
        <v>815</v>
      </c>
      <c r="D6059" s="8" t="s">
        <v>1052</v>
      </c>
      <c r="E6059" s="8" t="s">
        <v>1053</v>
      </c>
      <c r="F6059" s="29">
        <v>0.24793776563094599</v>
      </c>
      <c r="G6059" s="29">
        <v>0</v>
      </c>
      <c r="H6059" s="30">
        <v>105.0582</v>
      </c>
      <c r="I6059" s="30">
        <v>25.335699999999999</v>
      </c>
      <c r="J6059" s="14">
        <v>404</v>
      </c>
      <c r="K6059" s="14">
        <v>100</v>
      </c>
      <c r="L6059" s="12">
        <v>0.2412</v>
      </c>
      <c r="M6059" s="7">
        <v>0.53187088000000005</v>
      </c>
      <c r="N6059" s="31">
        <v>0.4</v>
      </c>
      <c r="O6059" s="14">
        <f>IFERROR(VLOOKUP($C6059,'site totals'!$J$2:$K$607,2,FALSE),1)</f>
        <v>1</v>
      </c>
      <c r="P6059" s="32" t="s">
        <v>22</v>
      </c>
      <c r="Q6059" s="12">
        <v>0.2479377656</v>
      </c>
      <c r="R6059" s="29">
        <v>0.31</v>
      </c>
      <c r="S6059" s="2">
        <f>IF($A6059="site","",VLOOKUP($P6059,margin_ranges!$A$5:$D$10,4,FALSE)/100)</f>
        <v>0.29749999999999999</v>
      </c>
      <c r="T6059" s="6">
        <f>IF(A6059="placement",$J6059*MIN($Q6059,$S6059),"")</f>
        <v>100.1668573024</v>
      </c>
      <c r="U6059" s="6">
        <f>IF($A6059="placement",T6059,SUMIF($C$10:$C$6209,$C6059,$T$10:$T$6209))</f>
        <v>100.1668573024</v>
      </c>
      <c r="V6059" s="34">
        <f t="shared" si="287"/>
        <v>8.994526724637697E-2</v>
      </c>
      <c r="W6059" s="24"/>
      <c r="X6059" s="2" t="str">
        <f>IFERROR(MIN(VLOOKUP($W6059,margin_ranges!$A$5:$D$10,4,FALSE),$Q6059*100)/100,"")</f>
        <v/>
      </c>
      <c r="Y6059" s="6">
        <f t="shared" si="285"/>
        <v>100.1668573024</v>
      </c>
      <c r="Z6059" s="6">
        <f>IF($A6059="placement",Y6059,SUMIF($C$10:$C$6209,$C6059,$Y$10:$Y$6209))</f>
        <v>100.1668573024</v>
      </c>
      <c r="AA6059" s="29">
        <f t="shared" si="286"/>
        <v>8.994526724637697E-2</v>
      </c>
    </row>
    <row r="6060" spans="1:27" hidden="1" x14ac:dyDescent="0.3">
      <c r="A6060" s="8" t="s">
        <v>17</v>
      </c>
      <c r="B6060" s="8" t="s">
        <v>814</v>
      </c>
      <c r="C6060" s="8" t="s">
        <v>815</v>
      </c>
      <c r="D6060" s="8" t="s">
        <v>988</v>
      </c>
      <c r="E6060" s="8" t="s">
        <v>989</v>
      </c>
      <c r="F6060" s="29">
        <v>0.29315946405842003</v>
      </c>
      <c r="G6060" s="29">
        <v>0</v>
      </c>
      <c r="H6060" s="30">
        <v>95.129199999999997</v>
      </c>
      <c r="I6060" s="30">
        <v>24.374700000000001</v>
      </c>
      <c r="J6060" s="14">
        <v>414</v>
      </c>
      <c r="K6060" s="14">
        <v>118</v>
      </c>
      <c r="L6060" s="12">
        <v>0.25619999999999998</v>
      </c>
      <c r="M6060" s="7">
        <v>0.56589849999999997</v>
      </c>
      <c r="N6060" s="31">
        <v>0.4</v>
      </c>
      <c r="O6060" s="14">
        <f>IFERROR(VLOOKUP($C6060,'site totals'!$J$2:$K$607,2,FALSE),1)</f>
        <v>1</v>
      </c>
      <c r="P6060" s="32" t="s">
        <v>22</v>
      </c>
      <c r="Q6060" s="12">
        <v>0.29315946409999999</v>
      </c>
      <c r="R6060" s="29">
        <v>0.34</v>
      </c>
      <c r="S6060" s="2">
        <f>IF($A6060="site","",VLOOKUP($P6060,margin_ranges!$A$5:$D$10,4,FALSE)/100)</f>
        <v>0.29749999999999999</v>
      </c>
      <c r="T6060" s="6">
        <f>IF(A6060="placement",$J6060*MIN($Q6060,$S6060),"")</f>
        <v>121.3680181374</v>
      </c>
      <c r="U6060" s="6">
        <f>IF($A6060="placement",T6060,SUMIF($C$10:$C$6209,$C6060,$T$10:$T$6209))</f>
        <v>121.3680181374</v>
      </c>
      <c r="V6060" s="34">
        <f t="shared" si="287"/>
        <v>7.0970508939394161E-2</v>
      </c>
      <c r="W6060" s="24"/>
      <c r="X6060" s="2" t="str">
        <f>IFERROR(MIN(VLOOKUP($W6060,margin_ranges!$A$5:$D$10,4,FALSE),$Q6060*100)/100,"")</f>
        <v/>
      </c>
      <c r="Y6060" s="6">
        <f t="shared" si="285"/>
        <v>121.3680181374</v>
      </c>
      <c r="Z6060" s="6">
        <f>IF($A6060="placement",Y6060,SUMIF($C$10:$C$6209,$C6060,$Y$10:$Y$6209))</f>
        <v>121.3680181374</v>
      </c>
      <c r="AA6060" s="29">
        <f t="shared" si="286"/>
        <v>7.0970508939394161E-2</v>
      </c>
    </row>
    <row r="6061" spans="1:27" hidden="1" x14ac:dyDescent="0.3">
      <c r="A6061" s="8" t="s">
        <v>17</v>
      </c>
      <c r="B6061" s="8" t="s">
        <v>6537</v>
      </c>
      <c r="C6061" s="8" t="s">
        <v>6538</v>
      </c>
      <c r="D6061" s="8" t="s">
        <v>6539</v>
      </c>
      <c r="E6061" s="8" t="s">
        <v>6540</v>
      </c>
      <c r="F6061" s="29">
        <v>0.19077795999963101</v>
      </c>
      <c r="G6061" s="29">
        <v>1</v>
      </c>
      <c r="H6061" s="30">
        <v>1206.2275</v>
      </c>
      <c r="I6061" s="30">
        <v>43.459699999999998</v>
      </c>
      <c r="J6061" s="14">
        <v>1047</v>
      </c>
      <c r="K6061" s="14">
        <v>200</v>
      </c>
      <c r="L6061" s="12">
        <v>3.5999999999999997E-2</v>
      </c>
      <c r="M6061" s="7">
        <v>0.80324059999999997</v>
      </c>
      <c r="N6061" s="31">
        <v>0.65</v>
      </c>
      <c r="O6061" s="14">
        <f>IFERROR(VLOOKUP($C6061,'site totals'!$J$2:$K$607,2,FALSE),1)</f>
        <v>1</v>
      </c>
      <c r="P6061" s="32" t="s">
        <v>161</v>
      </c>
      <c r="Q6061" s="12">
        <v>0.19077796</v>
      </c>
      <c r="R6061" s="29">
        <v>0.25</v>
      </c>
      <c r="S6061" s="2">
        <f>IF($A6061="site","",VLOOKUP($P6061,margin_ranges!$A$5:$D$10,4,FALSE)/100)</f>
        <v>0.43</v>
      </c>
      <c r="T6061" s="6">
        <f>IF(A6061="placement",$J6061*MIN($Q6061,$S6061),"")</f>
        <v>199.74452411999999</v>
      </c>
      <c r="U6061" s="6">
        <f>IF($A6061="placement",T6061,SUMIF($C$10:$C$6209,$C6061,$T$10:$T$6209))</f>
        <v>199.74452411999999</v>
      </c>
      <c r="V6061" s="34">
        <f t="shared" si="287"/>
        <v>7.8962720000000042E-2</v>
      </c>
      <c r="W6061" s="24"/>
      <c r="X6061" s="2" t="str">
        <f>IFERROR(MIN(VLOOKUP($W6061,margin_ranges!$A$5:$D$10,4,FALSE),$Q6061*100)/100,"")</f>
        <v/>
      </c>
      <c r="Y6061" s="6">
        <f t="shared" si="285"/>
        <v>199.74452411999999</v>
      </c>
      <c r="Z6061" s="6">
        <f>IF($A6061="placement",Y6061,SUMIF($C$10:$C$6209,$C6061,$Y$10:$Y$6209))</f>
        <v>199.74452411999999</v>
      </c>
      <c r="AA6061" s="29">
        <f t="shared" si="286"/>
        <v>7.8962720000000042E-2</v>
      </c>
    </row>
    <row r="6062" spans="1:27" hidden="1" x14ac:dyDescent="0.3">
      <c r="A6062" s="8" t="s">
        <v>17</v>
      </c>
      <c r="B6062" s="8" t="s">
        <v>6537</v>
      </c>
      <c r="C6062" s="8" t="s">
        <v>6538</v>
      </c>
      <c r="D6062" s="8" t="s">
        <v>6541</v>
      </c>
      <c r="E6062" s="8" t="s">
        <v>6542</v>
      </c>
      <c r="F6062" s="29">
        <v>0.202516704633452</v>
      </c>
      <c r="G6062" s="29">
        <v>1</v>
      </c>
      <c r="H6062" s="30">
        <v>1768.1485</v>
      </c>
      <c r="I6062" s="30">
        <v>203.87309999999999</v>
      </c>
      <c r="J6062" s="14">
        <v>4985</v>
      </c>
      <c r="K6062" s="14">
        <v>1010</v>
      </c>
      <c r="L6062" s="12">
        <v>0.1153</v>
      </c>
      <c r="M6062" s="7">
        <v>0.81506409000000002</v>
      </c>
      <c r="N6062" s="31">
        <v>0.65</v>
      </c>
      <c r="O6062" s="14">
        <f>IFERROR(VLOOKUP($C6062,'site totals'!$J$2:$K$607,2,FALSE),1)</f>
        <v>1</v>
      </c>
      <c r="P6062" s="32" t="s">
        <v>161</v>
      </c>
      <c r="Q6062" s="12">
        <v>0.20251670460000001</v>
      </c>
      <c r="R6062" s="29">
        <v>0.26</v>
      </c>
      <c r="S6062" s="2">
        <f>IF($A6062="site","",VLOOKUP($P6062,margin_ranges!$A$5:$D$10,4,FALSE)/100)</f>
        <v>0.43</v>
      </c>
      <c r="T6062" s="6">
        <f>IF(A6062="placement",$J6062*MIN($Q6062,$S6062),"")</f>
        <v>1009.545772431</v>
      </c>
      <c r="U6062" s="6">
        <f>IF($A6062="placement",T6062,SUMIF($C$10:$C$6209,$C6062,$T$10:$T$6209))</f>
        <v>1009.545772431</v>
      </c>
      <c r="V6062" s="34">
        <f t="shared" si="287"/>
        <v>7.7680128918918845E-2</v>
      </c>
      <c r="W6062" s="24"/>
      <c r="X6062" s="2" t="str">
        <f>IFERROR(MIN(VLOOKUP($W6062,margin_ranges!$A$5:$D$10,4,FALSE),$Q6062*100)/100,"")</f>
        <v/>
      </c>
      <c r="Y6062" s="6">
        <f t="shared" si="285"/>
        <v>1009.545772431</v>
      </c>
      <c r="Z6062" s="6">
        <f>IF($A6062="placement",Y6062,SUMIF($C$10:$C$6209,$C6062,$Y$10:$Y$6209))</f>
        <v>1009.545772431</v>
      </c>
      <c r="AA6062" s="29">
        <f t="shared" si="286"/>
        <v>7.7680128918918845E-2</v>
      </c>
    </row>
    <row r="6063" spans="1:27" hidden="1" x14ac:dyDescent="0.3">
      <c r="A6063" s="8" t="s">
        <v>17</v>
      </c>
      <c r="B6063" s="8" t="s">
        <v>814</v>
      </c>
      <c r="C6063" s="8" t="s">
        <v>815</v>
      </c>
      <c r="D6063" s="8" t="s">
        <v>952</v>
      </c>
      <c r="E6063" s="8" t="s">
        <v>953</v>
      </c>
      <c r="F6063" s="29">
        <v>0.3</v>
      </c>
      <c r="G6063" s="29">
        <v>0</v>
      </c>
      <c r="H6063" s="30">
        <v>5.4622000000000002</v>
      </c>
      <c r="I6063" s="30">
        <v>1.0702</v>
      </c>
      <c r="J6063" s="14">
        <v>16</v>
      </c>
      <c r="K6063" s="14">
        <v>5</v>
      </c>
      <c r="L6063" s="12">
        <v>0.19589999999999999</v>
      </c>
      <c r="M6063" s="7">
        <v>0.48729894000000001</v>
      </c>
      <c r="N6063" s="31">
        <v>0.2</v>
      </c>
      <c r="O6063" s="14">
        <f>IFERROR(VLOOKUP($C6063,'site totals'!$J$2:$K$607,2,FALSE),1)</f>
        <v>1</v>
      </c>
      <c r="P6063" s="32" t="s">
        <v>91</v>
      </c>
      <c r="Q6063" s="12">
        <v>0.58957431660000004</v>
      </c>
      <c r="R6063" s="29">
        <v>0.3</v>
      </c>
      <c r="S6063" s="2">
        <f>IF($A6063="site","",VLOOKUP($P6063,margin_ranges!$A$5:$D$10,4,FALSE)/100)</f>
        <v>0.29749999999999999</v>
      </c>
      <c r="T6063" s="6">
        <f>IF(A6063="placement",$J6063*MIN($Q6063,$S6063),"")</f>
        <v>4.76</v>
      </c>
      <c r="U6063" s="6">
        <f>IF($A6063="placement",T6063,SUMIF($C$10:$C$6209,$C6063,$T$10:$T$6209))</f>
        <v>4.76</v>
      </c>
      <c r="V6063" s="34">
        <f t="shared" si="287"/>
        <v>3.5714285714285587E-3</v>
      </c>
      <c r="W6063" s="24"/>
      <c r="X6063" s="2" t="str">
        <f>IFERROR(MIN(VLOOKUP($W6063,margin_ranges!$A$5:$D$10,4,FALSE),$Q6063*100)/100,"")</f>
        <v/>
      </c>
      <c r="Y6063" s="6">
        <f t="shared" si="285"/>
        <v>4.76</v>
      </c>
      <c r="Z6063" s="6">
        <f>IF($A6063="placement",Y6063,SUMIF($C$10:$C$6209,$C6063,$Y$10:$Y$6209))</f>
        <v>4.76</v>
      </c>
      <c r="AA6063" s="29">
        <f t="shared" si="286"/>
        <v>3.5714285714285587E-3</v>
      </c>
    </row>
    <row r="6064" spans="1:27" hidden="1" x14ac:dyDescent="0.3">
      <c r="A6064" s="8" t="s">
        <v>17</v>
      </c>
      <c r="B6064" s="8" t="s">
        <v>814</v>
      </c>
      <c r="C6064" s="8" t="s">
        <v>815</v>
      </c>
      <c r="D6064" s="8" t="s">
        <v>1056</v>
      </c>
      <c r="E6064" s="8" t="s">
        <v>1057</v>
      </c>
      <c r="F6064" s="29">
        <v>0.3</v>
      </c>
      <c r="G6064" s="29">
        <v>1</v>
      </c>
      <c r="H6064" s="30">
        <v>90.617199999999997</v>
      </c>
      <c r="I6064" s="30">
        <v>21.764299999999999</v>
      </c>
      <c r="J6064" s="14">
        <v>198</v>
      </c>
      <c r="K6064" s="14">
        <v>56</v>
      </c>
      <c r="L6064" s="12">
        <v>0.2402</v>
      </c>
      <c r="M6064" s="7">
        <v>0.30305611999999998</v>
      </c>
      <c r="N6064" s="31">
        <v>0.2</v>
      </c>
      <c r="O6064" s="14">
        <f>IFERROR(VLOOKUP($C6064,'site totals'!$J$2:$K$607,2,FALSE),1)</f>
        <v>1</v>
      </c>
      <c r="P6064" s="32" t="s">
        <v>91</v>
      </c>
      <c r="Q6064" s="12">
        <v>0.34005622629999999</v>
      </c>
      <c r="R6064" s="29">
        <v>0.3</v>
      </c>
      <c r="S6064" s="2">
        <f>IF($A6064="site","",VLOOKUP($P6064,margin_ranges!$A$5:$D$10,4,FALSE)/100)</f>
        <v>0.29749999999999999</v>
      </c>
      <c r="T6064" s="6">
        <f>IF(A6064="placement",$J6064*MIN($Q6064,$S6064),"")</f>
        <v>58.904999999999994</v>
      </c>
      <c r="U6064" s="6">
        <f>IF($A6064="placement",T6064,SUMIF($C$10:$C$6209,$C6064,$T$10:$T$6209))</f>
        <v>58.904999999999994</v>
      </c>
      <c r="V6064" s="34">
        <f t="shared" si="287"/>
        <v>3.5714285714285587E-3</v>
      </c>
      <c r="W6064" s="24"/>
      <c r="X6064" s="2" t="str">
        <f>IFERROR(MIN(VLOOKUP($W6064,margin_ranges!$A$5:$D$10,4,FALSE),$Q6064*100)/100,"")</f>
        <v/>
      </c>
      <c r="Y6064" s="6">
        <f t="shared" si="285"/>
        <v>58.904999999999994</v>
      </c>
      <c r="Z6064" s="6">
        <f>IF($A6064="placement",Y6064,SUMIF($C$10:$C$6209,$C6064,$Y$10:$Y$6209))</f>
        <v>58.904999999999994</v>
      </c>
      <c r="AA6064" s="29">
        <f t="shared" si="286"/>
        <v>3.5714285714285587E-3</v>
      </c>
    </row>
    <row r="6065" spans="1:27" hidden="1" x14ac:dyDescent="0.3">
      <c r="A6065" s="8" t="s">
        <v>17</v>
      </c>
      <c r="B6065" s="8" t="s">
        <v>814</v>
      </c>
      <c r="C6065" s="8" t="s">
        <v>815</v>
      </c>
      <c r="D6065" s="8" t="s">
        <v>1000</v>
      </c>
      <c r="E6065" s="8" t="s">
        <v>1001</v>
      </c>
      <c r="F6065" s="29">
        <v>0.3</v>
      </c>
      <c r="G6065" s="29">
        <v>1</v>
      </c>
      <c r="H6065" s="30">
        <v>99.236400000000003</v>
      </c>
      <c r="I6065" s="30">
        <v>27.300899999999999</v>
      </c>
      <c r="J6065" s="14">
        <v>272</v>
      </c>
      <c r="K6065" s="14">
        <v>82</v>
      </c>
      <c r="L6065" s="12">
        <v>0.27510000000000001</v>
      </c>
      <c r="M6065" s="7">
        <v>0.33259569999999999</v>
      </c>
      <c r="N6065" s="31">
        <v>0.2</v>
      </c>
      <c r="O6065" s="14">
        <f>IFERROR(VLOOKUP($C6065,'site totals'!$J$2:$K$607,2,FALSE),1)</f>
        <v>1</v>
      </c>
      <c r="P6065" s="32" t="s">
        <v>91</v>
      </c>
      <c r="Q6065" s="12">
        <v>0.398669314</v>
      </c>
      <c r="R6065" s="29">
        <v>0.3</v>
      </c>
      <c r="S6065" s="2">
        <f>IF($A6065="site","",VLOOKUP($P6065,margin_ranges!$A$5:$D$10,4,FALSE)/100)</f>
        <v>0.29749999999999999</v>
      </c>
      <c r="T6065" s="6">
        <f>IF(A6065="placement",$J6065*MIN($Q6065,$S6065),"")</f>
        <v>80.92</v>
      </c>
      <c r="U6065" s="6">
        <f>IF($A6065="placement",T6065,SUMIF($C$10:$C$6209,$C6065,$T$10:$T$6209))</f>
        <v>80.92</v>
      </c>
      <c r="V6065" s="34">
        <f t="shared" si="287"/>
        <v>3.5714285714285587E-3</v>
      </c>
      <c r="W6065" s="24"/>
      <c r="X6065" s="2" t="str">
        <f>IFERROR(MIN(VLOOKUP($W6065,margin_ranges!$A$5:$D$10,4,FALSE),$Q6065*100)/100,"")</f>
        <v/>
      </c>
      <c r="Y6065" s="6">
        <f t="shared" si="285"/>
        <v>80.92</v>
      </c>
      <c r="Z6065" s="6">
        <f>IF($A6065="placement",Y6065,SUMIF($C$10:$C$6209,$C6065,$Y$10:$Y$6209))</f>
        <v>80.92</v>
      </c>
      <c r="AA6065" s="29">
        <f t="shared" si="286"/>
        <v>3.5714285714285587E-3</v>
      </c>
    </row>
    <row r="6066" spans="1:27" hidden="1" x14ac:dyDescent="0.3">
      <c r="A6066" s="8" t="s">
        <v>17</v>
      </c>
      <c r="B6066" s="8" t="s">
        <v>6070</v>
      </c>
      <c r="C6066" s="8" t="s">
        <v>6071</v>
      </c>
      <c r="D6066" s="8" t="s">
        <v>6096</v>
      </c>
      <c r="E6066" s="8" t="s">
        <v>6097</v>
      </c>
      <c r="F6066" s="29">
        <v>0.3</v>
      </c>
      <c r="G6066" s="29">
        <v>1</v>
      </c>
      <c r="H6066" s="30">
        <v>434.49759999999998</v>
      </c>
      <c r="I6066" s="30">
        <v>34.828299999999999</v>
      </c>
      <c r="J6066" s="14">
        <v>525</v>
      </c>
      <c r="K6066" s="14">
        <v>158</v>
      </c>
      <c r="L6066" s="12">
        <v>8.0199999999999994E-2</v>
      </c>
      <c r="M6066" s="7">
        <v>0.50283431000000001</v>
      </c>
      <c r="N6066" s="31">
        <v>0.2</v>
      </c>
      <c r="O6066" s="14">
        <f>IFERROR(VLOOKUP($C6066,'site totals'!$J$2:$K$607,2,FALSE),1)</f>
        <v>1</v>
      </c>
      <c r="P6066" s="32" t="s">
        <v>91</v>
      </c>
      <c r="Q6066" s="12">
        <v>0.60225466999999999</v>
      </c>
      <c r="R6066" s="29">
        <v>0.3</v>
      </c>
      <c r="S6066" s="2">
        <f>IF($A6066="site","",VLOOKUP($P6066,margin_ranges!$A$5:$D$10,4,FALSE)/100)</f>
        <v>0.29749999999999999</v>
      </c>
      <c r="T6066" s="6">
        <f>IF(A6066="placement",$J6066*MIN($Q6066,$S6066),"")</f>
        <v>156.1875</v>
      </c>
      <c r="U6066" s="6">
        <f>IF($A6066="placement",T6066,SUMIF($C$10:$C$6209,$C6066,$T$10:$T$6209))</f>
        <v>156.1875</v>
      </c>
      <c r="V6066" s="34">
        <f t="shared" si="287"/>
        <v>3.5714285714285587E-3</v>
      </c>
      <c r="W6066" s="24"/>
      <c r="X6066" s="2" t="str">
        <f>IFERROR(MIN(VLOOKUP($W6066,margin_ranges!$A$5:$D$10,4,FALSE),$Q6066*100)/100,"")</f>
        <v/>
      </c>
      <c r="Y6066" s="6">
        <f t="shared" si="285"/>
        <v>156.1875</v>
      </c>
      <c r="Z6066" s="6">
        <f>IF($A6066="placement",Y6066,SUMIF($C$10:$C$6209,$C6066,$Y$10:$Y$6209))</f>
        <v>156.1875</v>
      </c>
      <c r="AA6066" s="29">
        <f t="shared" si="286"/>
        <v>3.5714285714285587E-3</v>
      </c>
    </row>
    <row r="6067" spans="1:27" hidden="1" x14ac:dyDescent="0.3">
      <c r="A6067" s="8" t="s">
        <v>17</v>
      </c>
      <c r="B6067" s="8" t="s">
        <v>814</v>
      </c>
      <c r="C6067" s="8" t="s">
        <v>815</v>
      </c>
      <c r="D6067" s="8" t="s">
        <v>862</v>
      </c>
      <c r="E6067" s="8" t="s">
        <v>863</v>
      </c>
      <c r="F6067" s="29">
        <v>0.3</v>
      </c>
      <c r="G6067" s="29">
        <v>1</v>
      </c>
      <c r="H6067" s="30">
        <v>177.5043</v>
      </c>
      <c r="I6067" s="30">
        <v>29.2014</v>
      </c>
      <c r="J6067" s="14">
        <v>560</v>
      </c>
      <c r="K6067" s="14">
        <v>168</v>
      </c>
      <c r="L6067" s="12">
        <v>0.16450000000000001</v>
      </c>
      <c r="M6067" s="7">
        <v>0.63868988999999998</v>
      </c>
      <c r="N6067" s="31">
        <v>0.35</v>
      </c>
      <c r="O6067" s="14">
        <f>IFERROR(VLOOKUP($C6067,'site totals'!$J$2:$K$607,2,FALSE),1)</f>
        <v>1</v>
      </c>
      <c r="P6067" s="32" t="s">
        <v>91</v>
      </c>
      <c r="Q6067" s="12">
        <v>0.45200322320000003</v>
      </c>
      <c r="R6067" s="29">
        <v>0.3</v>
      </c>
      <c r="S6067" s="2">
        <f>IF($A6067="site","",VLOOKUP($P6067,margin_ranges!$A$5:$D$10,4,FALSE)/100)</f>
        <v>0.29749999999999999</v>
      </c>
      <c r="T6067" s="6">
        <f>IF(A6067="placement",$J6067*MIN($Q6067,$S6067),"")</f>
        <v>166.6</v>
      </c>
      <c r="U6067" s="6">
        <f>IF($A6067="placement",T6067,SUMIF($C$10:$C$6209,$C6067,$T$10:$T$6209))</f>
        <v>166.6</v>
      </c>
      <c r="V6067" s="34">
        <f t="shared" si="287"/>
        <v>3.5714285714285587E-3</v>
      </c>
      <c r="W6067" s="24"/>
      <c r="X6067" s="2" t="str">
        <f>IFERROR(MIN(VLOOKUP($W6067,margin_ranges!$A$5:$D$10,4,FALSE),$Q6067*100)/100,"")</f>
        <v/>
      </c>
      <c r="Y6067" s="6">
        <f t="shared" si="285"/>
        <v>166.6</v>
      </c>
      <c r="Z6067" s="6">
        <f>IF($A6067="placement",Y6067,SUMIF($C$10:$C$6209,$C6067,$Y$10:$Y$6209))</f>
        <v>166.6</v>
      </c>
      <c r="AA6067" s="17">
        <f t="shared" si="286"/>
        <v>3.5714285714285587E-3</v>
      </c>
    </row>
    <row r="6068" spans="1:27" hidden="1" x14ac:dyDescent="0.3">
      <c r="A6068" s="8" t="s">
        <v>17</v>
      </c>
      <c r="B6068" s="8" t="s">
        <v>11221</v>
      </c>
      <c r="C6068" s="8" t="s">
        <v>11222</v>
      </c>
      <c r="D6068" s="8" t="s">
        <v>11269</v>
      </c>
      <c r="E6068" s="8" t="s">
        <v>11270</v>
      </c>
      <c r="F6068" s="29">
        <v>0.3</v>
      </c>
      <c r="G6068" s="29">
        <v>0</v>
      </c>
      <c r="H6068" s="30">
        <v>7.5856000000000003</v>
      </c>
      <c r="I6068" s="30">
        <v>0.97860000000000003</v>
      </c>
      <c r="J6068" s="14">
        <v>27</v>
      </c>
      <c r="K6068" s="14">
        <v>8</v>
      </c>
      <c r="L6068" s="12">
        <v>0.129</v>
      </c>
      <c r="M6068" s="7">
        <v>0.90312409000000005</v>
      </c>
      <c r="N6068" s="31">
        <v>0.55000000000000004</v>
      </c>
      <c r="O6068" s="14">
        <f>IFERROR(VLOOKUP($C6068,'site totals'!$J$2:$K$607,2,FALSE),1)</f>
        <v>1</v>
      </c>
      <c r="P6068" s="32" t="s">
        <v>91</v>
      </c>
      <c r="Q6068" s="12">
        <v>0.39100284499999999</v>
      </c>
      <c r="R6068" s="29">
        <v>0.3</v>
      </c>
      <c r="S6068" s="2">
        <f>IF($A6068="site","",VLOOKUP($P6068,margin_ranges!$A$5:$D$10,4,FALSE)/100)</f>
        <v>0.29749999999999999</v>
      </c>
      <c r="T6068" s="6">
        <f>IF(A6068="placement",$J6068*MIN($Q6068,$S6068),"")</f>
        <v>8.0324999999999989</v>
      </c>
      <c r="U6068" s="6">
        <f>IF($A6068="placement",T6068,SUMIF($C$10:$C$6209,$C6068,$T$10:$T$6209))</f>
        <v>8.0324999999999989</v>
      </c>
      <c r="V6068" s="34">
        <f t="shared" si="287"/>
        <v>3.5714285714287808E-3</v>
      </c>
      <c r="W6068" s="24"/>
      <c r="X6068" s="2" t="str">
        <f>IFERROR(MIN(VLOOKUP($W6068,margin_ranges!$A$5:$D$10,4,FALSE),$Q6068*100)/100,"")</f>
        <v/>
      </c>
      <c r="Y6068" s="6">
        <f t="shared" si="285"/>
        <v>8.0324999999999989</v>
      </c>
      <c r="Z6068" s="6">
        <f>IF($A6068="placement",Y6068,SUMIF($C$10:$C$6209,$C6068,$Y$10:$Y$6209))</f>
        <v>8.0324999999999989</v>
      </c>
      <c r="AA6068" s="29">
        <f t="shared" si="286"/>
        <v>3.5714285714287808E-3</v>
      </c>
    </row>
    <row r="6069" spans="1:27" hidden="1" x14ac:dyDescent="0.3">
      <c r="A6069" s="8" t="s">
        <v>17</v>
      </c>
      <c r="B6069" s="8" t="s">
        <v>814</v>
      </c>
      <c r="C6069" s="8" t="s">
        <v>815</v>
      </c>
      <c r="D6069" s="8" t="s">
        <v>970</v>
      </c>
      <c r="E6069" s="8" t="s">
        <v>971</v>
      </c>
      <c r="F6069" s="29">
        <v>0.3</v>
      </c>
      <c r="G6069" s="29">
        <v>1</v>
      </c>
      <c r="H6069" s="30">
        <v>161.1601</v>
      </c>
      <c r="I6069" s="30">
        <v>24.0946</v>
      </c>
      <c r="J6069" s="14">
        <v>299</v>
      </c>
      <c r="K6069" s="14">
        <v>90</v>
      </c>
      <c r="L6069" s="12">
        <v>0.14949999999999999</v>
      </c>
      <c r="M6069" s="7">
        <v>0.41320625999999999</v>
      </c>
      <c r="N6069" s="31">
        <v>0.2</v>
      </c>
      <c r="O6069" s="14">
        <f>IFERROR(VLOOKUP($C6069,'site totals'!$J$2:$K$607,2,FALSE),1)</f>
        <v>1</v>
      </c>
      <c r="P6069" s="32" t="s">
        <v>91</v>
      </c>
      <c r="Q6069" s="12">
        <v>0.51598022170000002</v>
      </c>
      <c r="R6069" s="29">
        <v>0.3</v>
      </c>
      <c r="S6069" s="2">
        <f>IF($A6069="site","",VLOOKUP($P6069,margin_ranges!$A$5:$D$10,4,FALSE)/100)</f>
        <v>0.29749999999999999</v>
      </c>
      <c r="T6069" s="6">
        <f>IF(A6069="placement",$J6069*MIN($Q6069,$S6069),"")</f>
        <v>88.952500000000001</v>
      </c>
      <c r="U6069" s="6">
        <f>IF($A6069="placement",T6069,SUMIF($C$10:$C$6209,$C6069,$T$10:$T$6209))</f>
        <v>88.952500000000001</v>
      </c>
      <c r="V6069" s="34">
        <f t="shared" si="287"/>
        <v>3.5714285714287808E-3</v>
      </c>
      <c r="W6069" s="24"/>
      <c r="X6069" s="2" t="str">
        <f>IFERROR(MIN(VLOOKUP($W6069,margin_ranges!$A$5:$D$10,4,FALSE),$Q6069*100)/100,"")</f>
        <v/>
      </c>
      <c r="Y6069" s="6">
        <f t="shared" si="285"/>
        <v>88.952500000000001</v>
      </c>
      <c r="Z6069" s="6">
        <f>IF($A6069="placement",Y6069,SUMIF($C$10:$C$6209,$C6069,$Y$10:$Y$6209))</f>
        <v>88.952500000000001</v>
      </c>
      <c r="AA6069" s="29">
        <f t="shared" si="286"/>
        <v>3.5714285714287808E-3</v>
      </c>
    </row>
    <row r="6070" spans="1:27" hidden="1" x14ac:dyDescent="0.3">
      <c r="A6070" s="8" t="s">
        <v>17</v>
      </c>
      <c r="B6070" s="8" t="s">
        <v>814</v>
      </c>
      <c r="C6070" s="8" t="s">
        <v>815</v>
      </c>
      <c r="D6070" s="8" t="s">
        <v>834</v>
      </c>
      <c r="E6070" s="8" t="s">
        <v>835</v>
      </c>
      <c r="F6070" s="29">
        <v>0.3</v>
      </c>
      <c r="G6070" s="29">
        <v>1</v>
      </c>
      <c r="H6070" s="30">
        <v>122.40130000000001</v>
      </c>
      <c r="I6070" s="30">
        <v>30.273599999999998</v>
      </c>
      <c r="J6070" s="14">
        <v>325</v>
      </c>
      <c r="K6070" s="14">
        <v>97</v>
      </c>
      <c r="L6070" s="12">
        <v>0.24729999999999999</v>
      </c>
      <c r="M6070" s="7">
        <v>0.35733865999999997</v>
      </c>
      <c r="N6070" s="31">
        <v>0.2</v>
      </c>
      <c r="O6070" s="14">
        <f>IFERROR(VLOOKUP($C6070,'site totals'!$J$2:$K$607,2,FALSE),1)</f>
        <v>1</v>
      </c>
      <c r="P6070" s="32" t="s">
        <v>91</v>
      </c>
      <c r="Q6070" s="12">
        <v>0.44030684469999998</v>
      </c>
      <c r="R6070" s="29">
        <v>0.3</v>
      </c>
      <c r="S6070" s="2">
        <f>IF($A6070="site","",VLOOKUP($P6070,margin_ranges!$A$5:$D$10,4,FALSE)/100)</f>
        <v>0.29749999999999999</v>
      </c>
      <c r="T6070" s="6">
        <f>IF(A6070="placement",$J6070*MIN($Q6070,$S6070),"")</f>
        <v>96.6875</v>
      </c>
      <c r="U6070" s="6">
        <f>IF($A6070="placement",T6070,SUMIF($C$10:$C$6209,$C6070,$T$10:$T$6209))</f>
        <v>96.6875</v>
      </c>
      <c r="V6070" s="34">
        <f t="shared" si="287"/>
        <v>3.5714285714287808E-3</v>
      </c>
      <c r="W6070" s="24"/>
      <c r="X6070" s="2" t="str">
        <f>IFERROR(MIN(VLOOKUP($W6070,margin_ranges!$A$5:$D$10,4,FALSE),$Q6070*100)/100,"")</f>
        <v/>
      </c>
      <c r="Y6070" s="6">
        <f t="shared" si="285"/>
        <v>96.6875</v>
      </c>
      <c r="Z6070" s="6">
        <f>IF($A6070="placement",Y6070,SUMIF($C$10:$C$6209,$C6070,$Y$10:$Y$6209))</f>
        <v>96.6875</v>
      </c>
      <c r="AA6070" s="29">
        <f t="shared" si="286"/>
        <v>3.5714285714287808E-3</v>
      </c>
    </row>
    <row r="6071" spans="1:27" hidden="1" x14ac:dyDescent="0.3">
      <c r="A6071" s="8" t="s">
        <v>17</v>
      </c>
      <c r="B6071" s="8" t="s">
        <v>6070</v>
      </c>
      <c r="C6071" s="8" t="s">
        <v>6071</v>
      </c>
      <c r="D6071" s="8" t="s">
        <v>6078</v>
      </c>
      <c r="E6071" s="8" t="s">
        <v>6079</v>
      </c>
      <c r="F6071" s="29">
        <v>0.3</v>
      </c>
      <c r="G6071" s="29">
        <v>1</v>
      </c>
      <c r="H6071" s="30">
        <v>446.36520000000002</v>
      </c>
      <c r="I6071" s="30">
        <v>19.638500000000001</v>
      </c>
      <c r="J6071" s="14">
        <v>428</v>
      </c>
      <c r="K6071" s="14">
        <v>128</v>
      </c>
      <c r="L6071" s="12">
        <v>4.3999999999999997E-2</v>
      </c>
      <c r="M6071" s="7">
        <v>0.72625854999999995</v>
      </c>
      <c r="N6071" s="31">
        <v>0.25</v>
      </c>
      <c r="O6071" s="14">
        <f>IFERROR(VLOOKUP($C6071,'site totals'!$J$2:$K$607,2,FALSE),1)</f>
        <v>1</v>
      </c>
      <c r="P6071" s="32" t="s">
        <v>91</v>
      </c>
      <c r="Q6071" s="12">
        <v>0.65576997429999995</v>
      </c>
      <c r="R6071" s="29">
        <v>0.3</v>
      </c>
      <c r="S6071" s="2">
        <f>IF($A6071="site","",VLOOKUP($P6071,margin_ranges!$A$5:$D$10,4,FALSE)/100)</f>
        <v>0.29749999999999999</v>
      </c>
      <c r="T6071" s="6">
        <f>IF(A6071="placement",$J6071*MIN($Q6071,$S6071),"")</f>
        <v>127.33</v>
      </c>
      <c r="U6071" s="6">
        <f>IF($A6071="placement",T6071,SUMIF($C$10:$C$6209,$C6071,$T$10:$T$6209))</f>
        <v>127.33</v>
      </c>
      <c r="V6071" s="34">
        <f t="shared" si="287"/>
        <v>3.5714285714287808E-3</v>
      </c>
      <c r="W6071" s="24"/>
      <c r="X6071" s="2" t="str">
        <f>IFERROR(MIN(VLOOKUP($W6071,margin_ranges!$A$5:$D$10,4,FALSE),$Q6071*100)/100,"")</f>
        <v/>
      </c>
      <c r="Y6071" s="6">
        <f t="shared" si="285"/>
        <v>127.33</v>
      </c>
      <c r="Z6071" s="6">
        <f>IF($A6071="placement",Y6071,SUMIF($C$10:$C$6209,$C6071,$Y$10:$Y$6209))</f>
        <v>127.33</v>
      </c>
      <c r="AA6071" s="29">
        <f t="shared" si="286"/>
        <v>3.5714285714287808E-3</v>
      </c>
    </row>
    <row r="6072" spans="1:27" hidden="1" x14ac:dyDescent="0.3">
      <c r="A6072" s="8" t="s">
        <v>17</v>
      </c>
      <c r="B6072" s="8" t="s">
        <v>6603</v>
      </c>
      <c r="C6072" s="8" t="s">
        <v>6604</v>
      </c>
      <c r="D6072" s="8" t="s">
        <v>6609</v>
      </c>
      <c r="E6072" s="8" t="s">
        <v>6610</v>
      </c>
      <c r="F6072" s="29">
        <v>0.3</v>
      </c>
      <c r="G6072" s="29">
        <v>1</v>
      </c>
      <c r="H6072" s="30">
        <v>43.811599999999999</v>
      </c>
      <c r="I6072" s="30">
        <v>14.428599999999999</v>
      </c>
      <c r="J6072" s="14">
        <v>433</v>
      </c>
      <c r="K6072" s="14">
        <v>130</v>
      </c>
      <c r="L6072" s="12">
        <v>0.32929999999999998</v>
      </c>
      <c r="M6072" s="7">
        <v>1.00034406</v>
      </c>
      <c r="N6072" s="31">
        <v>0.65</v>
      </c>
      <c r="O6072" s="14">
        <f>IFERROR(VLOOKUP($C6072,'site totals'!$J$2:$K$607,2,FALSE),1)</f>
        <v>1</v>
      </c>
      <c r="P6072" s="32" t="s">
        <v>91</v>
      </c>
      <c r="Q6072" s="12">
        <v>0.35022356170000002</v>
      </c>
      <c r="R6072" s="29">
        <v>0.3</v>
      </c>
      <c r="S6072" s="2">
        <f>IF($A6072="site","",VLOOKUP($P6072,margin_ranges!$A$5:$D$10,4,FALSE)/100)</f>
        <v>0.29749999999999999</v>
      </c>
      <c r="T6072" s="6">
        <f>IF(A6072="placement",$J6072*MIN($Q6072,$S6072),"")</f>
        <v>128.8175</v>
      </c>
      <c r="U6072" s="6">
        <f>IF($A6072="placement",T6072,SUMIF($C$10:$C$6209,$C6072,$T$10:$T$6209))</f>
        <v>128.8175</v>
      </c>
      <c r="V6072" s="34">
        <f t="shared" si="287"/>
        <v>3.5714285714287808E-3</v>
      </c>
      <c r="W6072" s="24"/>
      <c r="X6072" s="2" t="str">
        <f>IFERROR(MIN(VLOOKUP($W6072,margin_ranges!$A$5:$D$10,4,FALSE),$Q6072*100)/100,"")</f>
        <v/>
      </c>
      <c r="Y6072" s="6">
        <f t="shared" si="285"/>
        <v>128.8175</v>
      </c>
      <c r="Z6072" s="6">
        <f>IF($A6072="placement",Y6072,SUMIF($C$10:$C$6209,$C6072,$Y$10:$Y$6209))</f>
        <v>128.8175</v>
      </c>
      <c r="AA6072" s="29">
        <f t="shared" si="286"/>
        <v>3.5714285714287808E-3</v>
      </c>
    </row>
    <row r="6073" spans="1:27" hidden="1" x14ac:dyDescent="0.3">
      <c r="A6073" s="8" t="s">
        <v>17</v>
      </c>
      <c r="B6073" s="8" t="s">
        <v>814</v>
      </c>
      <c r="C6073" s="8" t="s">
        <v>815</v>
      </c>
      <c r="D6073" s="8" t="s">
        <v>892</v>
      </c>
      <c r="E6073" s="8" t="s">
        <v>893</v>
      </c>
      <c r="F6073" s="29">
        <v>0.30166790701746699</v>
      </c>
      <c r="G6073" s="29">
        <v>0</v>
      </c>
      <c r="H6073" s="30">
        <v>79.730099999999993</v>
      </c>
      <c r="I6073" s="30">
        <v>19.655100000000001</v>
      </c>
      <c r="J6073" s="14">
        <v>338</v>
      </c>
      <c r="K6073" s="14">
        <v>102</v>
      </c>
      <c r="L6073" s="12">
        <v>0.2465</v>
      </c>
      <c r="M6073" s="7">
        <v>0.57279338000000002</v>
      </c>
      <c r="N6073" s="31">
        <v>0.4</v>
      </c>
      <c r="O6073" s="14">
        <f>IFERROR(VLOOKUP($C6073,'site totals'!$J$2:$K$607,2,FALSE),1)</f>
        <v>1</v>
      </c>
      <c r="P6073" s="32" t="s">
        <v>22</v>
      </c>
      <c r="Q6073" s="12">
        <v>0.30166790700000001</v>
      </c>
      <c r="R6073" s="29">
        <v>0.35</v>
      </c>
      <c r="S6073" s="2">
        <f>IF($A6073="site","",VLOOKUP($P6073,margin_ranges!$A$5:$D$10,4,FALSE)/100)</f>
        <v>0.29749999999999999</v>
      </c>
      <c r="T6073" s="6">
        <f>IF(A6073="placement",$J6073*MIN($Q6073,$S6073),"")</f>
        <v>100.55499999999999</v>
      </c>
      <c r="U6073" s="6">
        <f>IF($A6073="placement",T6073,SUMIF($C$10:$C$6209,$C6073,$T$10:$T$6209))</f>
        <v>100.55499999999999</v>
      </c>
      <c r="V6073" s="34">
        <f t="shared" si="287"/>
        <v>8.0769230769230704E-2</v>
      </c>
      <c r="W6073" s="24"/>
      <c r="X6073" s="2" t="str">
        <f>IFERROR(MIN(VLOOKUP($W6073,margin_ranges!$A$5:$D$10,4,FALSE),$Q6073*100)/100,"")</f>
        <v/>
      </c>
      <c r="Y6073" s="6">
        <f t="shared" si="285"/>
        <v>100.55499999999999</v>
      </c>
      <c r="Z6073" s="6">
        <f>IF($A6073="placement",Y6073,SUMIF($C$10:$C$6209,$C6073,$Y$10:$Y$6209))</f>
        <v>100.55499999999999</v>
      </c>
      <c r="AA6073" s="17">
        <f t="shared" si="286"/>
        <v>8.0769230769230704E-2</v>
      </c>
    </row>
    <row r="6074" spans="1:27" hidden="1" x14ac:dyDescent="0.3">
      <c r="A6074" s="8" t="s">
        <v>17</v>
      </c>
      <c r="B6074" s="8" t="s">
        <v>814</v>
      </c>
      <c r="C6074" s="8" t="s">
        <v>815</v>
      </c>
      <c r="D6074" s="8" t="s">
        <v>894</v>
      </c>
      <c r="E6074" s="8" t="s">
        <v>895</v>
      </c>
      <c r="F6074" s="29">
        <v>0.30812268824526901</v>
      </c>
      <c r="G6074" s="29">
        <v>0</v>
      </c>
      <c r="H6074" s="30">
        <v>96.075299999999999</v>
      </c>
      <c r="I6074" s="30">
        <v>24.0565</v>
      </c>
      <c r="J6074" s="14">
        <v>417</v>
      </c>
      <c r="K6074" s="14">
        <v>124</v>
      </c>
      <c r="L6074" s="12">
        <v>0.25040000000000001</v>
      </c>
      <c r="M6074" s="7">
        <v>0.57813718000000003</v>
      </c>
      <c r="N6074" s="31">
        <v>0.4</v>
      </c>
      <c r="O6074" s="14">
        <f>IFERROR(VLOOKUP($C6074,'site totals'!$J$2:$K$607,2,FALSE),1)</f>
        <v>1</v>
      </c>
      <c r="P6074" s="32" t="s">
        <v>22</v>
      </c>
      <c r="Q6074" s="12">
        <v>0.30812268819999999</v>
      </c>
      <c r="R6074" s="29">
        <v>0.34</v>
      </c>
      <c r="S6074" s="2">
        <f>IF($A6074="site","",VLOOKUP($P6074,margin_ranges!$A$5:$D$10,4,FALSE)/100)</f>
        <v>0.29749999999999999</v>
      </c>
      <c r="T6074" s="6">
        <f>IF(A6074="placement",$J6074*MIN($Q6074,$S6074),"")</f>
        <v>124.05749999999999</v>
      </c>
      <c r="U6074" s="6">
        <f>IF($A6074="placement",T6074,SUMIF($C$10:$C$6209,$C6074,$T$10:$T$6209))</f>
        <v>124.05749999999999</v>
      </c>
      <c r="V6074" s="34">
        <f t="shared" si="287"/>
        <v>6.4393939393939448E-2</v>
      </c>
      <c r="W6074" s="24"/>
      <c r="X6074" s="2" t="str">
        <f>IFERROR(MIN(VLOOKUP($W6074,margin_ranges!$A$5:$D$10,4,FALSE),$Q6074*100)/100,"")</f>
        <v/>
      </c>
      <c r="Y6074" s="6">
        <f t="shared" si="285"/>
        <v>124.05749999999999</v>
      </c>
      <c r="Z6074" s="6">
        <f>IF($A6074="placement",Y6074,SUMIF($C$10:$C$6209,$C6074,$Y$10:$Y$6209))</f>
        <v>124.05749999999999</v>
      </c>
      <c r="AA6074" s="29">
        <f t="shared" si="286"/>
        <v>6.4393939393939448E-2</v>
      </c>
    </row>
    <row r="6075" spans="1:27" hidden="1" x14ac:dyDescent="0.3">
      <c r="A6075" s="8" t="s">
        <v>17</v>
      </c>
      <c r="B6075" s="8" t="s">
        <v>814</v>
      </c>
      <c r="C6075" s="8" t="s">
        <v>815</v>
      </c>
      <c r="D6075" s="8" t="s">
        <v>874</v>
      </c>
      <c r="E6075" s="8" t="s">
        <v>875</v>
      </c>
      <c r="F6075" s="29">
        <v>0.31</v>
      </c>
      <c r="G6075" s="29">
        <v>1</v>
      </c>
      <c r="H6075" s="30">
        <v>194.04900000000001</v>
      </c>
      <c r="I6075" s="30">
        <v>54.611400000000003</v>
      </c>
      <c r="J6075" s="14">
        <v>878</v>
      </c>
      <c r="K6075" s="14">
        <v>240</v>
      </c>
      <c r="L6075" s="12">
        <v>0.28139999999999998</v>
      </c>
      <c r="M6075" s="7">
        <v>0.53613690999999997</v>
      </c>
      <c r="N6075" s="31">
        <v>0.25</v>
      </c>
      <c r="O6075" s="14">
        <f>IFERROR(VLOOKUP($C6075,'site totals'!$J$2:$K$607,2,FALSE),1)</f>
        <v>1</v>
      </c>
      <c r="P6075" s="32" t="s">
        <v>22</v>
      </c>
      <c r="Q6075" s="12">
        <v>0.5337011961</v>
      </c>
      <c r="R6075" s="29">
        <v>0.31</v>
      </c>
      <c r="S6075" s="2">
        <f>IF($A6075="site","",VLOOKUP($P6075,margin_ranges!$A$5:$D$10,4,FALSE)/100)</f>
        <v>0.29749999999999999</v>
      </c>
      <c r="T6075" s="6">
        <f>IF(A6075="placement",$J6075*MIN($Q6075,$S6075),"")</f>
        <v>261.20499999999998</v>
      </c>
      <c r="U6075" s="6">
        <f>IF($A6075="placement",T6075,SUMIF($C$10:$C$6209,$C6075,$T$10:$T$6209))</f>
        <v>261.20499999999998</v>
      </c>
      <c r="V6075" s="34">
        <f t="shared" si="287"/>
        <v>1.811594202898581E-2</v>
      </c>
      <c r="W6075" s="24"/>
      <c r="X6075" s="2" t="str">
        <f>IFERROR(MIN(VLOOKUP($W6075,margin_ranges!$A$5:$D$10,4,FALSE),$Q6075*100)/100,"")</f>
        <v/>
      </c>
      <c r="Y6075" s="6">
        <f t="shared" si="285"/>
        <v>261.20499999999998</v>
      </c>
      <c r="Z6075" s="6">
        <f>IF($A6075="placement",Y6075,SUMIF($C$10:$C$6209,$C6075,$Y$10:$Y$6209))</f>
        <v>261.20499999999998</v>
      </c>
      <c r="AA6075" s="29">
        <f t="shared" si="286"/>
        <v>1.811594202898581E-2</v>
      </c>
    </row>
    <row r="6076" spans="1:27" hidden="1" x14ac:dyDescent="0.3">
      <c r="A6076" s="8" t="s">
        <v>17</v>
      </c>
      <c r="B6076" s="8" t="s">
        <v>814</v>
      </c>
      <c r="C6076" s="8" t="s">
        <v>815</v>
      </c>
      <c r="D6076" s="8" t="s">
        <v>816</v>
      </c>
      <c r="E6076" s="8" t="s">
        <v>817</v>
      </c>
      <c r="F6076" s="29">
        <v>0.31470264303352902</v>
      </c>
      <c r="G6076" s="29">
        <v>0</v>
      </c>
      <c r="H6076" s="30">
        <v>94.602900000000005</v>
      </c>
      <c r="I6076" s="30">
        <v>24.366700000000002</v>
      </c>
      <c r="J6076" s="14">
        <v>427</v>
      </c>
      <c r="K6076" s="14">
        <v>134</v>
      </c>
      <c r="L6076" s="12">
        <v>0.2576</v>
      </c>
      <c r="M6076" s="7">
        <v>0.58368823000000003</v>
      </c>
      <c r="N6076" s="31">
        <v>0.4</v>
      </c>
      <c r="O6076" s="14">
        <f>IFERROR(VLOOKUP($C6076,'site totals'!$J$2:$K$607,2,FALSE),1)</f>
        <v>1</v>
      </c>
      <c r="P6076" s="32" t="s">
        <v>22</v>
      </c>
      <c r="Q6076" s="12">
        <v>0.314702643</v>
      </c>
      <c r="R6076" s="29">
        <v>0.37</v>
      </c>
      <c r="S6076" s="2">
        <f>IF($A6076="site","",VLOOKUP($P6076,margin_ranges!$A$5:$D$10,4,FALSE)/100)</f>
        <v>0.29749999999999999</v>
      </c>
      <c r="T6076" s="6">
        <f>IF(A6076="placement",$J6076*MIN($Q6076,$S6076),"")</f>
        <v>127.0325</v>
      </c>
      <c r="U6076" s="6">
        <f>IF($A6076="placement",T6076,SUMIF($C$10:$C$6209,$C6076,$T$10:$T$6209))</f>
        <v>127.0325</v>
      </c>
      <c r="V6076" s="34">
        <f t="shared" si="287"/>
        <v>0.11507936507936511</v>
      </c>
      <c r="W6076" s="24"/>
      <c r="X6076" s="2" t="str">
        <f>IFERROR(MIN(VLOOKUP($W6076,margin_ranges!$A$5:$D$10,4,FALSE),$Q6076*100)/100,"")</f>
        <v/>
      </c>
      <c r="Y6076" s="6">
        <f t="shared" si="285"/>
        <v>127.0325</v>
      </c>
      <c r="Z6076" s="6">
        <f>IF($A6076="placement",Y6076,SUMIF($C$10:$C$6209,$C6076,$Y$10:$Y$6209))</f>
        <v>127.0325</v>
      </c>
      <c r="AA6076" s="29">
        <f t="shared" si="286"/>
        <v>0.11507936507936511</v>
      </c>
    </row>
    <row r="6077" spans="1:27" hidden="1" x14ac:dyDescent="0.3">
      <c r="A6077" s="8" t="s">
        <v>17</v>
      </c>
      <c r="B6077" s="8" t="s">
        <v>11221</v>
      </c>
      <c r="C6077" s="8" t="s">
        <v>11222</v>
      </c>
      <c r="D6077" s="8" t="s">
        <v>11273</v>
      </c>
      <c r="E6077" s="8" t="s">
        <v>11274</v>
      </c>
      <c r="F6077" s="29">
        <v>0.31627277383478403</v>
      </c>
      <c r="G6077" s="29">
        <v>0</v>
      </c>
      <c r="H6077" s="30">
        <v>10.3871</v>
      </c>
      <c r="I6077" s="30">
        <v>0.60680000000000001</v>
      </c>
      <c r="J6077" s="14">
        <v>21</v>
      </c>
      <c r="K6077" s="14">
        <v>6</v>
      </c>
      <c r="L6077" s="12">
        <v>5.8400000000000001E-2</v>
      </c>
      <c r="M6077" s="7">
        <v>1.12618011</v>
      </c>
      <c r="N6077" s="31">
        <v>0.77</v>
      </c>
      <c r="O6077" s="14">
        <f>IFERROR(VLOOKUP($C6077,'site totals'!$J$2:$K$607,2,FALSE),1)</f>
        <v>1</v>
      </c>
      <c r="P6077" s="32" t="s">
        <v>22</v>
      </c>
      <c r="Q6077" s="12">
        <v>0.31627277380000002</v>
      </c>
      <c r="R6077" s="29">
        <v>0.37</v>
      </c>
      <c r="S6077" s="2">
        <f>IF($A6077="site","",VLOOKUP($P6077,margin_ranges!$A$5:$D$10,4,FALSE)/100)</f>
        <v>0.29749999999999999</v>
      </c>
      <c r="T6077" s="6">
        <f>IF(A6077="placement",$J6077*MIN($Q6077,$S6077),"")</f>
        <v>6.2474999999999996</v>
      </c>
      <c r="U6077" s="6">
        <f>IF($A6077="placement",T6077,SUMIF($C$10:$C$6209,$C6077,$T$10:$T$6209))</f>
        <v>6.2474999999999996</v>
      </c>
      <c r="V6077" s="34">
        <f t="shared" si="287"/>
        <v>0.11507936507936511</v>
      </c>
      <c r="W6077" s="24"/>
      <c r="X6077" s="2" t="str">
        <f>IFERROR(MIN(VLOOKUP($W6077,margin_ranges!$A$5:$D$10,4,FALSE),$Q6077*100)/100,"")</f>
        <v/>
      </c>
      <c r="Y6077" s="6">
        <f t="shared" si="285"/>
        <v>6.2474999999999996</v>
      </c>
      <c r="Z6077" s="6">
        <f>IF($A6077="placement",Y6077,SUMIF($C$10:$C$6209,$C6077,$Y$10:$Y$6209))</f>
        <v>6.2474999999999996</v>
      </c>
      <c r="AA6077" s="29">
        <f t="shared" si="286"/>
        <v>0.11507936507936511</v>
      </c>
    </row>
    <row r="6078" spans="1:27" hidden="1" x14ac:dyDescent="0.3">
      <c r="A6078" s="8" t="s">
        <v>17</v>
      </c>
      <c r="B6078" s="8" t="s">
        <v>11221</v>
      </c>
      <c r="C6078" s="8" t="s">
        <v>11222</v>
      </c>
      <c r="D6078" s="8" t="s">
        <v>11245</v>
      </c>
      <c r="E6078" s="8" t="s">
        <v>11246</v>
      </c>
      <c r="F6078" s="29">
        <v>0.32207177558376399</v>
      </c>
      <c r="G6078" s="29">
        <v>0</v>
      </c>
      <c r="H6078" s="30">
        <v>10.0327</v>
      </c>
      <c r="I6078" s="30">
        <v>0.60189999999999999</v>
      </c>
      <c r="J6078" s="14">
        <v>21</v>
      </c>
      <c r="K6078" s="14">
        <v>7</v>
      </c>
      <c r="L6078" s="12">
        <v>0.06</v>
      </c>
      <c r="M6078" s="7">
        <v>1.1358134600000001</v>
      </c>
      <c r="N6078" s="31">
        <v>0.77</v>
      </c>
      <c r="O6078" s="14">
        <f>IFERROR(VLOOKUP($C6078,'site totals'!$J$2:$K$607,2,FALSE),1)</f>
        <v>1</v>
      </c>
      <c r="P6078" s="32" t="s">
        <v>22</v>
      </c>
      <c r="Q6078" s="12">
        <v>0.3220717756</v>
      </c>
      <c r="R6078" s="29">
        <v>0.37</v>
      </c>
      <c r="S6078" s="2">
        <f>IF($A6078="site","",VLOOKUP($P6078,margin_ranges!$A$5:$D$10,4,FALSE)/100)</f>
        <v>0.29749999999999999</v>
      </c>
      <c r="T6078" s="6">
        <f>IF(A6078="placement",$J6078*MIN($Q6078,$S6078),"")</f>
        <v>6.2474999999999996</v>
      </c>
      <c r="U6078" s="6">
        <f>IF($A6078="placement",T6078,SUMIF($C$10:$C$6209,$C6078,$T$10:$T$6209))</f>
        <v>6.2474999999999996</v>
      </c>
      <c r="V6078" s="34">
        <f t="shared" si="287"/>
        <v>0.11507936507936511</v>
      </c>
      <c r="W6078" s="24"/>
      <c r="X6078" s="2" t="str">
        <f>IFERROR(MIN(VLOOKUP($W6078,margin_ranges!$A$5:$D$10,4,FALSE),$Q6078*100)/100,"")</f>
        <v/>
      </c>
      <c r="Y6078" s="6">
        <f t="shared" si="285"/>
        <v>6.2474999999999996</v>
      </c>
      <c r="Z6078" s="6">
        <f>IF($A6078="placement",Y6078,SUMIF($C$10:$C$6209,$C6078,$Y$10:$Y$6209))</f>
        <v>6.2474999999999996</v>
      </c>
      <c r="AA6078" s="29">
        <f t="shared" si="286"/>
        <v>0.11507936507936511</v>
      </c>
    </row>
    <row r="6079" spans="1:27" hidden="1" x14ac:dyDescent="0.3">
      <c r="A6079" s="8" t="s">
        <v>17</v>
      </c>
      <c r="B6079" s="8" t="s">
        <v>814</v>
      </c>
      <c r="C6079" s="8" t="s">
        <v>815</v>
      </c>
      <c r="D6079" s="8" t="s">
        <v>908</v>
      </c>
      <c r="E6079" s="8" t="s">
        <v>909</v>
      </c>
      <c r="F6079" s="29">
        <v>0.33</v>
      </c>
      <c r="G6079" s="29">
        <v>1</v>
      </c>
      <c r="H6079" s="30">
        <v>216.24959999999999</v>
      </c>
      <c r="I6079" s="30">
        <v>26.990500000000001</v>
      </c>
      <c r="J6079" s="14">
        <v>561</v>
      </c>
      <c r="K6079" s="14">
        <v>185</v>
      </c>
      <c r="L6079" s="12">
        <v>0.12479999999999999</v>
      </c>
      <c r="M6079" s="7">
        <v>0.69294964000000003</v>
      </c>
      <c r="N6079" s="31">
        <v>0.35</v>
      </c>
      <c r="O6079" s="14">
        <f>IFERROR(VLOOKUP($C6079,'site totals'!$J$2:$K$607,2,FALSE),1)</f>
        <v>1</v>
      </c>
      <c r="P6079" s="32" t="s">
        <v>91</v>
      </c>
      <c r="Q6079" s="12">
        <v>0.4949127874</v>
      </c>
      <c r="R6079" s="29">
        <v>0.33</v>
      </c>
      <c r="S6079" s="2">
        <f>IF($A6079="site","",VLOOKUP($P6079,margin_ranges!$A$5:$D$10,4,FALSE)/100)</f>
        <v>0.29749999999999999</v>
      </c>
      <c r="T6079" s="6">
        <f>IF(A6079="placement",$J6079*MIN($Q6079,$S6079),"")</f>
        <v>166.89749999999998</v>
      </c>
      <c r="U6079" s="6">
        <f>IF($A6079="placement",T6079,SUMIF($C$10:$C$6209,$C6079,$T$10:$T$6209))</f>
        <v>166.89749999999998</v>
      </c>
      <c r="V6079" s="34">
        <f t="shared" si="287"/>
        <v>4.850746268656736E-2</v>
      </c>
      <c r="W6079" s="24"/>
      <c r="X6079" s="2" t="str">
        <f>IFERROR(MIN(VLOOKUP($W6079,margin_ranges!$A$5:$D$10,4,FALSE),$Q6079*100)/100,"")</f>
        <v/>
      </c>
      <c r="Y6079" s="6">
        <f t="shared" si="285"/>
        <v>166.89749999999998</v>
      </c>
      <c r="Z6079" s="6">
        <f>IF($A6079="placement",Y6079,SUMIF($C$10:$C$6209,$C6079,$Y$10:$Y$6209))</f>
        <v>166.89749999999998</v>
      </c>
      <c r="AA6079" s="29">
        <f t="shared" si="286"/>
        <v>4.850746268656736E-2</v>
      </c>
    </row>
    <row r="6080" spans="1:27" hidden="1" x14ac:dyDescent="0.3">
      <c r="A6080" s="8" t="s">
        <v>17</v>
      </c>
      <c r="B6080" s="8" t="s">
        <v>814</v>
      </c>
      <c r="C6080" s="8" t="s">
        <v>815</v>
      </c>
      <c r="D6080" s="8" t="s">
        <v>934</v>
      </c>
      <c r="E6080" s="8" t="s">
        <v>935</v>
      </c>
      <c r="F6080" s="29">
        <v>0.33573568849352098</v>
      </c>
      <c r="G6080" s="29">
        <v>0</v>
      </c>
      <c r="H6080" s="30">
        <v>88.067300000000003</v>
      </c>
      <c r="I6080" s="30">
        <v>19.302700000000002</v>
      </c>
      <c r="J6080" s="14">
        <v>349</v>
      </c>
      <c r="K6080" s="14">
        <v>117</v>
      </c>
      <c r="L6080" s="12">
        <v>0.21920000000000001</v>
      </c>
      <c r="M6080" s="7">
        <v>0.60216994000000001</v>
      </c>
      <c r="N6080" s="31">
        <v>0.4</v>
      </c>
      <c r="O6080" s="14">
        <f>IFERROR(VLOOKUP($C6080,'site totals'!$J$2:$K$607,2,FALSE),1)</f>
        <v>1</v>
      </c>
      <c r="P6080" s="32" t="s">
        <v>22</v>
      </c>
      <c r="Q6080" s="12">
        <v>0.33573568850000002</v>
      </c>
      <c r="R6080" s="29">
        <v>0.39</v>
      </c>
      <c r="S6080" s="2">
        <f>IF($A6080="site","",VLOOKUP($P6080,margin_ranges!$A$5:$D$10,4,FALSE)/100)</f>
        <v>0.29749999999999999</v>
      </c>
      <c r="T6080" s="6">
        <f>IF(A6080="placement",$J6080*MIN($Q6080,$S6080),"")</f>
        <v>103.8275</v>
      </c>
      <c r="U6080" s="6">
        <f>IF($A6080="placement",T6080,SUMIF($C$10:$C$6209,$C6080,$T$10:$T$6209))</f>
        <v>103.8275</v>
      </c>
      <c r="V6080" s="34">
        <f t="shared" si="287"/>
        <v>0.15163934426229519</v>
      </c>
      <c r="W6080" s="24"/>
      <c r="X6080" s="2" t="str">
        <f>IFERROR(MIN(VLOOKUP($W6080,margin_ranges!$A$5:$D$10,4,FALSE),$Q6080*100)/100,"")</f>
        <v/>
      </c>
      <c r="Y6080" s="6">
        <f t="shared" si="285"/>
        <v>103.8275</v>
      </c>
      <c r="Z6080" s="6">
        <f>IF($A6080="placement",Y6080,SUMIF($C$10:$C$6209,$C6080,$Y$10:$Y$6209))</f>
        <v>103.8275</v>
      </c>
      <c r="AA6080" s="29">
        <f t="shared" si="286"/>
        <v>0.15163934426229519</v>
      </c>
    </row>
    <row r="6081" spans="1:27" hidden="1" x14ac:dyDescent="0.3">
      <c r="A6081" s="8" t="s">
        <v>17</v>
      </c>
      <c r="B6081" s="8" t="s">
        <v>814</v>
      </c>
      <c r="C6081" s="8" t="s">
        <v>815</v>
      </c>
      <c r="D6081" s="33" t="s">
        <v>884</v>
      </c>
      <c r="E6081" s="8" t="s">
        <v>885</v>
      </c>
      <c r="F6081" s="29">
        <v>0.33999999999999903</v>
      </c>
      <c r="G6081" s="29">
        <v>0</v>
      </c>
      <c r="H6081" s="30">
        <v>3.5023</v>
      </c>
      <c r="I6081" s="30">
        <v>0.3327</v>
      </c>
      <c r="J6081" s="14">
        <v>8</v>
      </c>
      <c r="K6081" s="14">
        <v>2</v>
      </c>
      <c r="L6081" s="12">
        <v>9.5000000000000001E-2</v>
      </c>
      <c r="M6081" s="7">
        <v>0.79375267999999999</v>
      </c>
      <c r="N6081" s="31">
        <v>0.35</v>
      </c>
      <c r="O6081" s="14">
        <f>IFERROR(VLOOKUP($C6081,'site totals'!$J$2:$K$607,2,FALSE),1)</f>
        <v>1</v>
      </c>
      <c r="P6081" s="32" t="s">
        <v>22</v>
      </c>
      <c r="Q6081" s="12">
        <v>0.55905660889999997</v>
      </c>
      <c r="R6081" s="29">
        <v>0.34</v>
      </c>
      <c r="S6081" s="2">
        <f>IF($A6081="site","",VLOOKUP($P6081,margin_ranges!$A$5:$D$10,4,FALSE)/100)</f>
        <v>0.29749999999999999</v>
      </c>
      <c r="T6081" s="6">
        <f>IF(A6081="placement",$J6081*MIN($Q6081,$S6081),"")</f>
        <v>2.38</v>
      </c>
      <c r="U6081" s="6">
        <f>IF($A6081="placement",T6081,SUMIF($C$10:$C$6209,$C6081,$T$10:$T$6209))</f>
        <v>2.38</v>
      </c>
      <c r="V6081" s="34">
        <f t="shared" si="287"/>
        <v>6.4393939393939448E-2</v>
      </c>
      <c r="W6081" s="24"/>
      <c r="X6081" s="2" t="str">
        <f>IFERROR(MIN(VLOOKUP($W6081,margin_ranges!$A$5:$D$10,4,FALSE),$Q6081*100)/100,"")</f>
        <v/>
      </c>
      <c r="Y6081" s="6">
        <f t="shared" si="285"/>
        <v>2.38</v>
      </c>
      <c r="Z6081" s="6">
        <f>IF($A6081="placement",Y6081,SUMIF($C$10:$C$6209,$C6081,$Y$10:$Y$6209))</f>
        <v>2.38</v>
      </c>
      <c r="AA6081" s="17">
        <f t="shared" si="286"/>
        <v>6.4393939393939448E-2</v>
      </c>
    </row>
    <row r="6082" spans="1:27" hidden="1" x14ac:dyDescent="0.3">
      <c r="A6082" s="8" t="s">
        <v>17</v>
      </c>
      <c r="B6082" s="8" t="s">
        <v>814</v>
      </c>
      <c r="C6082" s="8" t="s">
        <v>815</v>
      </c>
      <c r="D6082" s="8" t="s">
        <v>878</v>
      </c>
      <c r="E6082" s="8" t="s">
        <v>879</v>
      </c>
      <c r="F6082" s="29">
        <v>0.33999999999999903</v>
      </c>
      <c r="G6082" s="29">
        <v>0</v>
      </c>
      <c r="H6082" s="30">
        <v>1.3791</v>
      </c>
      <c r="I6082" s="30">
        <v>0.45800000000000002</v>
      </c>
      <c r="J6082" s="14">
        <v>9</v>
      </c>
      <c r="K6082" s="14">
        <v>3</v>
      </c>
      <c r="L6082" s="12">
        <v>0.33210000000000001</v>
      </c>
      <c r="M6082" s="7">
        <v>0.68384279000000003</v>
      </c>
      <c r="N6082" s="31">
        <v>0.35</v>
      </c>
      <c r="O6082" s="14">
        <f>IFERROR(VLOOKUP($C6082,'site totals'!$J$2:$K$607,2,FALSE),1)</f>
        <v>1</v>
      </c>
      <c r="P6082" s="32" t="s">
        <v>22</v>
      </c>
      <c r="Q6082" s="12">
        <v>0.48818646230000001</v>
      </c>
      <c r="R6082" s="29">
        <v>0.34</v>
      </c>
      <c r="S6082" s="2">
        <f>IF($A6082="site","",VLOOKUP($P6082,margin_ranges!$A$5:$D$10,4,FALSE)/100)</f>
        <v>0.29749999999999999</v>
      </c>
      <c r="T6082" s="6">
        <f>IF(A6082="placement",$J6082*MIN($Q6082,$S6082),"")</f>
        <v>2.6774999999999998</v>
      </c>
      <c r="U6082" s="6">
        <f>IF($A6082="placement",T6082,SUMIF($C$10:$C$6209,$C6082,$T$10:$T$6209))</f>
        <v>2.6774999999999998</v>
      </c>
      <c r="V6082" s="34">
        <f t="shared" si="287"/>
        <v>6.4393939393939448E-2</v>
      </c>
      <c r="W6082" s="24"/>
      <c r="X6082" s="2" t="str">
        <f>IFERROR(MIN(VLOOKUP($W6082,margin_ranges!$A$5:$D$10,4,FALSE),$Q6082*100)/100,"")</f>
        <v/>
      </c>
      <c r="Y6082" s="6">
        <f t="shared" si="285"/>
        <v>2.6774999999999998</v>
      </c>
      <c r="Z6082" s="6">
        <f>IF($A6082="placement",Y6082,SUMIF($C$10:$C$6209,$C6082,$Y$10:$Y$6209))</f>
        <v>2.6774999999999998</v>
      </c>
      <c r="AA6082" s="29">
        <f t="shared" si="286"/>
        <v>6.4393939393939448E-2</v>
      </c>
    </row>
    <row r="6083" spans="1:27" hidden="1" x14ac:dyDescent="0.3">
      <c r="A6083" s="8" t="s">
        <v>17</v>
      </c>
      <c r="B6083" s="8" t="s">
        <v>814</v>
      </c>
      <c r="C6083" s="8" t="s">
        <v>815</v>
      </c>
      <c r="D6083" s="8" t="s">
        <v>984</v>
      </c>
      <c r="E6083" s="8" t="s">
        <v>985</v>
      </c>
      <c r="F6083" s="29">
        <v>0.33999999999999903</v>
      </c>
      <c r="G6083" s="29">
        <v>0</v>
      </c>
      <c r="H6083" s="30">
        <v>3.1183999999999998</v>
      </c>
      <c r="I6083" s="30">
        <v>0.6764</v>
      </c>
      <c r="J6083" s="14">
        <v>12</v>
      </c>
      <c r="K6083" s="14">
        <v>3</v>
      </c>
      <c r="L6083" s="12">
        <v>0.21690000000000001</v>
      </c>
      <c r="M6083" s="7">
        <v>0.56878234000000005</v>
      </c>
      <c r="N6083" s="31">
        <v>0.35</v>
      </c>
      <c r="O6083" s="14">
        <f>IFERROR(VLOOKUP($C6083,'site totals'!$J$2:$K$607,2,FALSE),1)</f>
        <v>1</v>
      </c>
      <c r="P6083" s="32" t="s">
        <v>22</v>
      </c>
      <c r="Q6083" s="12">
        <v>0.38465037689999998</v>
      </c>
      <c r="R6083" s="29">
        <v>0.34</v>
      </c>
      <c r="S6083" s="2">
        <f>IF($A6083="site","",VLOOKUP($P6083,margin_ranges!$A$5:$D$10,4,FALSE)/100)</f>
        <v>0.29749999999999999</v>
      </c>
      <c r="T6083" s="6">
        <f>IF(A6083="placement",$J6083*MIN($Q6083,$S6083),"")</f>
        <v>3.57</v>
      </c>
      <c r="U6083" s="6">
        <f>IF($A6083="placement",T6083,SUMIF($C$10:$C$6209,$C6083,$T$10:$T$6209))</f>
        <v>3.57</v>
      </c>
      <c r="V6083" s="34">
        <f t="shared" si="287"/>
        <v>6.4393939393939448E-2</v>
      </c>
      <c r="W6083" s="24"/>
      <c r="X6083" s="2" t="str">
        <f>IFERROR(MIN(VLOOKUP($W6083,margin_ranges!$A$5:$D$10,4,FALSE),$Q6083*100)/100,"")</f>
        <v/>
      </c>
      <c r="Y6083" s="6">
        <f t="shared" si="285"/>
        <v>3.57</v>
      </c>
      <c r="Z6083" s="6">
        <f>IF($A6083="placement",Y6083,SUMIF($C$10:$C$6209,$C6083,$Y$10:$Y$6209))</f>
        <v>3.57</v>
      </c>
      <c r="AA6083" s="29">
        <f t="shared" si="286"/>
        <v>6.4393939393939448E-2</v>
      </c>
    </row>
    <row r="6084" spans="1:27" hidden="1" x14ac:dyDescent="0.3">
      <c r="A6084" s="8" t="s">
        <v>17</v>
      </c>
      <c r="B6084" s="8" t="s">
        <v>814</v>
      </c>
      <c r="C6084" s="8" t="s">
        <v>815</v>
      </c>
      <c r="D6084" s="8" t="s">
        <v>888</v>
      </c>
      <c r="E6084" s="8" t="s">
        <v>889</v>
      </c>
      <c r="F6084" s="29">
        <v>0.34</v>
      </c>
      <c r="G6084" s="29">
        <v>0</v>
      </c>
      <c r="H6084" s="30">
        <v>6.2920999999999996</v>
      </c>
      <c r="I6084" s="30">
        <v>1.1158999999999999</v>
      </c>
      <c r="J6084" s="14">
        <v>20</v>
      </c>
      <c r="K6084" s="14">
        <v>6</v>
      </c>
      <c r="L6084" s="12">
        <v>0.17730000000000001</v>
      </c>
      <c r="M6084" s="7">
        <v>0.60606837000000002</v>
      </c>
      <c r="N6084" s="31">
        <v>0.35</v>
      </c>
      <c r="O6084" s="14">
        <f>IFERROR(VLOOKUP($C6084,'site totals'!$J$2:$K$607,2,FALSE),1)</f>
        <v>1</v>
      </c>
      <c r="P6084" s="32" t="s">
        <v>22</v>
      </c>
      <c r="Q6084" s="12">
        <v>0.42250739329999998</v>
      </c>
      <c r="R6084" s="29">
        <v>0.34</v>
      </c>
      <c r="S6084" s="2">
        <f>IF($A6084="site","",VLOOKUP($P6084,margin_ranges!$A$5:$D$10,4,FALSE)/100)</f>
        <v>0.29749999999999999</v>
      </c>
      <c r="T6084" s="6">
        <f>IF(A6084="placement",$J6084*MIN($Q6084,$S6084),"")</f>
        <v>5.9499999999999993</v>
      </c>
      <c r="U6084" s="6">
        <f>IF($A6084="placement",T6084,SUMIF($C$10:$C$6209,$C6084,$T$10:$T$6209))</f>
        <v>5.9499999999999993</v>
      </c>
      <c r="V6084" s="34">
        <f t="shared" si="287"/>
        <v>6.4393939393939448E-2</v>
      </c>
      <c r="W6084" s="24"/>
      <c r="X6084" s="2" t="str">
        <f>IFERROR(MIN(VLOOKUP($W6084,margin_ranges!$A$5:$D$10,4,FALSE),$Q6084*100)/100,"")</f>
        <v/>
      </c>
      <c r="Y6084" s="6">
        <f t="shared" si="285"/>
        <v>5.9499999999999993</v>
      </c>
      <c r="Z6084" s="6">
        <f>IF($A6084="placement",Y6084,SUMIF($C$10:$C$6209,$C6084,$Y$10:$Y$6209))</f>
        <v>5.9499999999999993</v>
      </c>
      <c r="AA6084" s="29">
        <f t="shared" si="286"/>
        <v>6.4393939393939448E-2</v>
      </c>
    </row>
    <row r="6085" spans="1:27" hidden="1" x14ac:dyDescent="0.3">
      <c r="A6085" s="8" t="s">
        <v>17</v>
      </c>
      <c r="B6085" s="8" t="s">
        <v>11221</v>
      </c>
      <c r="C6085" s="8" t="s">
        <v>11222</v>
      </c>
      <c r="D6085" s="8" t="s">
        <v>11251</v>
      </c>
      <c r="E6085" s="8" t="s">
        <v>11252</v>
      </c>
      <c r="F6085" s="29">
        <v>0.34</v>
      </c>
      <c r="G6085" s="29">
        <v>0</v>
      </c>
      <c r="H6085" s="30">
        <v>15.1357</v>
      </c>
      <c r="I6085" s="30">
        <v>0.64939999999999998</v>
      </c>
      <c r="J6085" s="14">
        <v>23</v>
      </c>
      <c r="K6085" s="14">
        <v>7</v>
      </c>
      <c r="L6085" s="12">
        <v>4.2900000000000001E-2</v>
      </c>
      <c r="M6085" s="7">
        <v>1.1652403499999999</v>
      </c>
      <c r="N6085" s="31">
        <v>0.55000000000000004</v>
      </c>
      <c r="O6085" s="14">
        <f>IFERROR(VLOOKUP($C6085,'site totals'!$J$2:$K$607,2,FALSE),1)</f>
        <v>1</v>
      </c>
      <c r="P6085" s="32" t="s">
        <v>22</v>
      </c>
      <c r="Q6085" s="12">
        <v>0.52799437370000002</v>
      </c>
      <c r="R6085" s="29">
        <v>0.34</v>
      </c>
      <c r="S6085" s="2">
        <f>IF($A6085="site","",VLOOKUP($P6085,margin_ranges!$A$5:$D$10,4,FALSE)/100)</f>
        <v>0.29749999999999999</v>
      </c>
      <c r="T6085" s="6">
        <f>IF(A6085="placement",$J6085*MIN($Q6085,$S6085),"")</f>
        <v>6.8424999999999994</v>
      </c>
      <c r="U6085" s="6">
        <f>IF($A6085="placement",T6085,SUMIF($C$10:$C$6209,$C6085,$T$10:$T$6209))</f>
        <v>6.8424999999999994</v>
      </c>
      <c r="V6085" s="34">
        <f t="shared" si="287"/>
        <v>6.4393939393939448E-2</v>
      </c>
      <c r="W6085" s="24"/>
      <c r="X6085" s="2" t="str">
        <f>IFERROR(MIN(VLOOKUP($W6085,margin_ranges!$A$5:$D$10,4,FALSE),$Q6085*100)/100,"")</f>
        <v/>
      </c>
      <c r="Y6085" s="6">
        <f t="shared" si="285"/>
        <v>6.8424999999999994</v>
      </c>
      <c r="Z6085" s="6">
        <f>IF($A6085="placement",Y6085,SUMIF($C$10:$C$6209,$C6085,$Y$10:$Y$6209))</f>
        <v>6.8424999999999994</v>
      </c>
      <c r="AA6085" s="29">
        <f t="shared" si="286"/>
        <v>6.4393939393939448E-2</v>
      </c>
    </row>
    <row r="6086" spans="1:27" hidden="1" x14ac:dyDescent="0.3">
      <c r="A6086" s="8" t="s">
        <v>17</v>
      </c>
      <c r="B6086" s="8" t="s">
        <v>11221</v>
      </c>
      <c r="C6086" s="8" t="s">
        <v>11222</v>
      </c>
      <c r="D6086" s="8" t="s">
        <v>11239</v>
      </c>
      <c r="E6086" s="8" t="s">
        <v>11240</v>
      </c>
      <c r="F6086" s="29">
        <v>0.34</v>
      </c>
      <c r="G6086" s="29">
        <v>0</v>
      </c>
      <c r="H6086" s="30">
        <v>6.4781000000000004</v>
      </c>
      <c r="I6086" s="30">
        <v>1.0624</v>
      </c>
      <c r="J6086" s="14">
        <v>33</v>
      </c>
      <c r="K6086" s="14">
        <v>10</v>
      </c>
      <c r="L6086" s="12">
        <v>0.16400000000000001</v>
      </c>
      <c r="M6086" s="7">
        <v>1.0368965999999999</v>
      </c>
      <c r="N6086" s="31">
        <v>0.55000000000000004</v>
      </c>
      <c r="O6086" s="14">
        <f>IFERROR(VLOOKUP($C6086,'site totals'!$J$2:$K$607,2,FALSE),1)</f>
        <v>1</v>
      </c>
      <c r="P6086" s="32" t="s">
        <v>22</v>
      </c>
      <c r="Q6086" s="12">
        <v>0.46957102470000001</v>
      </c>
      <c r="R6086" s="29">
        <v>0.34</v>
      </c>
      <c r="S6086" s="2">
        <f>IF($A6086="site","",VLOOKUP($P6086,margin_ranges!$A$5:$D$10,4,FALSE)/100)</f>
        <v>0.29749999999999999</v>
      </c>
      <c r="T6086" s="6">
        <f>IF(A6086="placement",$J6086*MIN($Q6086,$S6086),"")</f>
        <v>9.817499999999999</v>
      </c>
      <c r="U6086" s="6">
        <f>IF($A6086="placement",T6086,SUMIF($C$10:$C$6209,$C6086,$T$10:$T$6209))</f>
        <v>9.817499999999999</v>
      </c>
      <c r="V6086" s="34">
        <f t="shared" si="287"/>
        <v>6.4393939393939448E-2</v>
      </c>
      <c r="W6086" s="24"/>
      <c r="X6086" s="2" t="str">
        <f>IFERROR(MIN(VLOOKUP($W6086,margin_ranges!$A$5:$D$10,4,FALSE),$Q6086*100)/100,"")</f>
        <v/>
      </c>
      <c r="Y6086" s="6">
        <f t="shared" si="285"/>
        <v>9.817499999999999</v>
      </c>
      <c r="Z6086" s="6">
        <f>IF($A6086="placement",Y6086,SUMIF($C$10:$C$6209,$C6086,$Y$10:$Y$6209))</f>
        <v>9.817499999999999</v>
      </c>
      <c r="AA6086" s="29">
        <f t="shared" si="286"/>
        <v>6.4393939393939448E-2</v>
      </c>
    </row>
    <row r="6087" spans="1:27" hidden="1" x14ac:dyDescent="0.3">
      <c r="A6087" s="8" t="s">
        <v>17</v>
      </c>
      <c r="B6087" s="8" t="s">
        <v>814</v>
      </c>
      <c r="C6087" s="8" t="s">
        <v>815</v>
      </c>
      <c r="D6087" s="8" t="s">
        <v>876</v>
      </c>
      <c r="E6087" s="8" t="s">
        <v>877</v>
      </c>
      <c r="F6087" s="29">
        <v>0.34</v>
      </c>
      <c r="G6087" s="29">
        <v>0</v>
      </c>
      <c r="H6087" s="30">
        <v>14.842599999999999</v>
      </c>
      <c r="I6087" s="30">
        <v>2.0219</v>
      </c>
      <c r="J6087" s="14">
        <v>63</v>
      </c>
      <c r="K6087" s="14">
        <v>19</v>
      </c>
      <c r="L6087" s="12">
        <v>0.13619999999999999</v>
      </c>
      <c r="M6087" s="7">
        <v>1.03910693</v>
      </c>
      <c r="N6087" s="31">
        <v>0.35</v>
      </c>
      <c r="O6087" s="14">
        <f>IFERROR(VLOOKUP($C6087,'site totals'!$J$2:$K$607,2,FALSE),1)</f>
        <v>1</v>
      </c>
      <c r="P6087" s="32" t="s">
        <v>22</v>
      </c>
      <c r="Q6087" s="12">
        <v>0.66317229889999996</v>
      </c>
      <c r="R6087" s="29">
        <v>0.34</v>
      </c>
      <c r="S6087" s="2">
        <f>IF($A6087="site","",VLOOKUP($P6087,margin_ranges!$A$5:$D$10,4,FALSE)/100)</f>
        <v>0.29749999999999999</v>
      </c>
      <c r="T6087" s="6">
        <f>IF(A6087="placement",$J6087*MIN($Q6087,$S6087),"")</f>
        <v>18.7425</v>
      </c>
      <c r="U6087" s="6">
        <f>IF($A6087="placement",T6087,SUMIF($C$10:$C$6209,$C6087,$T$10:$T$6209))</f>
        <v>18.7425</v>
      </c>
      <c r="V6087" s="34">
        <f t="shared" si="287"/>
        <v>6.4393939393939448E-2</v>
      </c>
      <c r="W6087" s="24"/>
      <c r="X6087" s="2" t="str">
        <f>IFERROR(MIN(VLOOKUP($W6087,margin_ranges!$A$5:$D$10,4,FALSE),$Q6087*100)/100,"")</f>
        <v/>
      </c>
      <c r="Y6087" s="6">
        <f t="shared" si="285"/>
        <v>18.7425</v>
      </c>
      <c r="Z6087" s="6">
        <f>IF($A6087="placement",Y6087,SUMIF($C$10:$C$6209,$C6087,$Y$10:$Y$6209))</f>
        <v>18.7425</v>
      </c>
      <c r="AA6087" s="29">
        <f t="shared" si="286"/>
        <v>6.4393939393939448E-2</v>
      </c>
    </row>
    <row r="6088" spans="1:27" hidden="1" x14ac:dyDescent="0.3">
      <c r="A6088" s="8" t="s">
        <v>17</v>
      </c>
      <c r="B6088" s="8" t="s">
        <v>6070</v>
      </c>
      <c r="C6088" s="8" t="s">
        <v>6071</v>
      </c>
      <c r="D6088" s="8" t="s">
        <v>6076</v>
      </c>
      <c r="E6088" s="8" t="s">
        <v>6077</v>
      </c>
      <c r="F6088" s="29">
        <v>0.34</v>
      </c>
      <c r="G6088" s="29">
        <v>1</v>
      </c>
      <c r="H6088" s="30">
        <v>164.56639999999999</v>
      </c>
      <c r="I6088" s="30">
        <v>13.09</v>
      </c>
      <c r="J6088" s="14">
        <v>169</v>
      </c>
      <c r="K6088" s="14">
        <v>51</v>
      </c>
      <c r="L6088" s="12">
        <v>7.9500000000000001E-2</v>
      </c>
      <c r="M6088" s="7">
        <v>0.43143512000000001</v>
      </c>
      <c r="N6088" s="31">
        <v>0.2</v>
      </c>
      <c r="O6088" s="14">
        <f>IFERROR(VLOOKUP($C6088,'site totals'!$J$2:$K$607,2,FALSE),1)</f>
        <v>1</v>
      </c>
      <c r="P6088" s="32" t="s">
        <v>22</v>
      </c>
      <c r="Q6088" s="12">
        <v>0.53643087700000003</v>
      </c>
      <c r="R6088" s="29">
        <v>0.34</v>
      </c>
      <c r="S6088" s="2">
        <f>IF($A6088="site","",VLOOKUP($P6088,margin_ranges!$A$5:$D$10,4,FALSE)/100)</f>
        <v>0.29749999999999999</v>
      </c>
      <c r="T6088" s="6">
        <f>IF(A6088="placement",$J6088*MIN($Q6088,$S6088),"")</f>
        <v>50.277499999999996</v>
      </c>
      <c r="U6088" s="6">
        <f>IF($A6088="placement",T6088,SUMIF($C$10:$C$6209,$C6088,$T$10:$T$6209))</f>
        <v>50.277499999999996</v>
      </c>
      <c r="V6088" s="34">
        <f t="shared" si="287"/>
        <v>6.4393939393939448E-2</v>
      </c>
      <c r="W6088" s="24"/>
      <c r="X6088" s="2" t="str">
        <f>IFERROR(MIN(VLOOKUP($W6088,margin_ranges!$A$5:$D$10,4,FALSE),$Q6088*100)/100,"")</f>
        <v/>
      </c>
      <c r="Y6088" s="6">
        <f t="shared" si="285"/>
        <v>50.277499999999996</v>
      </c>
      <c r="Z6088" s="6">
        <f>IF($A6088="placement",Y6088,SUMIF($C$10:$C$6209,$C6088,$Y$10:$Y$6209))</f>
        <v>50.277499999999996</v>
      </c>
      <c r="AA6088" s="29">
        <f t="shared" si="286"/>
        <v>6.4393939393939448E-2</v>
      </c>
    </row>
    <row r="6089" spans="1:27" hidden="1" x14ac:dyDescent="0.3">
      <c r="A6089" s="8" t="s">
        <v>17</v>
      </c>
      <c r="B6089" s="8" t="s">
        <v>814</v>
      </c>
      <c r="C6089" s="8" t="s">
        <v>815</v>
      </c>
      <c r="D6089" s="8" t="s">
        <v>906</v>
      </c>
      <c r="E6089" s="8" t="s">
        <v>907</v>
      </c>
      <c r="F6089" s="29">
        <v>0.34</v>
      </c>
      <c r="G6089" s="29">
        <v>1</v>
      </c>
      <c r="H6089" s="30">
        <v>93.259799999999998</v>
      </c>
      <c r="I6089" s="30">
        <v>20.035499999999999</v>
      </c>
      <c r="J6089" s="14">
        <v>312</v>
      </c>
      <c r="K6089" s="14">
        <v>95</v>
      </c>
      <c r="L6089" s="12">
        <v>0.21479999999999999</v>
      </c>
      <c r="M6089" s="7">
        <v>0.51919700000000002</v>
      </c>
      <c r="N6089" s="31">
        <v>0.2</v>
      </c>
      <c r="O6089" s="14">
        <f>IFERROR(VLOOKUP($C6089,'site totals'!$J$2:$K$607,2,FALSE),1)</f>
        <v>1</v>
      </c>
      <c r="P6089" s="32" t="s">
        <v>22</v>
      </c>
      <c r="Q6089" s="12">
        <v>0.61478975950000003</v>
      </c>
      <c r="R6089" s="29">
        <v>0.34</v>
      </c>
      <c r="S6089" s="2">
        <f>IF($A6089="site","",VLOOKUP($P6089,margin_ranges!$A$5:$D$10,4,FALSE)/100)</f>
        <v>0.29749999999999999</v>
      </c>
      <c r="T6089" s="6">
        <f>IF(A6089="placement",$J6089*MIN($Q6089,$S6089),"")</f>
        <v>92.82</v>
      </c>
      <c r="U6089" s="6">
        <f>IF($A6089="placement",T6089,SUMIF($C$10:$C$6209,$C6089,$T$10:$T$6209))</f>
        <v>92.82</v>
      </c>
      <c r="V6089" s="34">
        <f t="shared" si="287"/>
        <v>6.4393939393939448E-2</v>
      </c>
      <c r="W6089" s="24"/>
      <c r="X6089" s="2" t="str">
        <f>IFERROR(MIN(VLOOKUP($W6089,margin_ranges!$A$5:$D$10,4,FALSE),$Q6089*100)/100,"")</f>
        <v/>
      </c>
      <c r="Y6089" s="6">
        <f t="shared" si="285"/>
        <v>92.82</v>
      </c>
      <c r="Z6089" s="6">
        <f>IF($A6089="placement",Y6089,SUMIF($C$10:$C$6209,$C6089,$Y$10:$Y$6209))</f>
        <v>92.82</v>
      </c>
      <c r="AA6089" s="29">
        <f t="shared" si="286"/>
        <v>6.4393939393939448E-2</v>
      </c>
    </row>
    <row r="6090" spans="1:27" hidden="1" x14ac:dyDescent="0.3">
      <c r="A6090" s="8" t="s">
        <v>17</v>
      </c>
      <c r="B6090" s="8" t="s">
        <v>814</v>
      </c>
      <c r="C6090" s="8" t="s">
        <v>815</v>
      </c>
      <c r="D6090" s="8" t="s">
        <v>836</v>
      </c>
      <c r="E6090" s="8" t="s">
        <v>837</v>
      </c>
      <c r="F6090" s="29">
        <v>0.33999999999999903</v>
      </c>
      <c r="G6090" s="29">
        <v>0</v>
      </c>
      <c r="H6090" s="30">
        <v>74.413700000000006</v>
      </c>
      <c r="I6090" s="30">
        <v>17.154699999999998</v>
      </c>
      <c r="J6090" s="14">
        <v>341</v>
      </c>
      <c r="K6090" s="14">
        <v>102</v>
      </c>
      <c r="L6090" s="12">
        <v>0.23050000000000001</v>
      </c>
      <c r="M6090" s="7">
        <v>0.66255006999999999</v>
      </c>
      <c r="N6090" s="31">
        <v>0.4</v>
      </c>
      <c r="O6090" s="14">
        <f>IFERROR(VLOOKUP($C6090,'site totals'!$J$2:$K$607,2,FALSE),1)</f>
        <v>1</v>
      </c>
      <c r="P6090" s="32" t="s">
        <v>22</v>
      </c>
      <c r="Q6090" s="12">
        <v>0.3962720428</v>
      </c>
      <c r="R6090" s="29">
        <v>0.34</v>
      </c>
      <c r="S6090" s="2">
        <f>IF($A6090="site","",VLOOKUP($P6090,margin_ranges!$A$5:$D$10,4,FALSE)/100)</f>
        <v>0.29749999999999999</v>
      </c>
      <c r="T6090" s="6">
        <f>IF(A6090="placement",$J6090*MIN($Q6090,$S6090),"")</f>
        <v>101.44749999999999</v>
      </c>
      <c r="U6090" s="6">
        <f>IF($A6090="placement",T6090,SUMIF($C$10:$C$6209,$C6090,$T$10:$T$6209))</f>
        <v>101.44749999999999</v>
      </c>
      <c r="V6090" s="34">
        <f t="shared" si="287"/>
        <v>6.4393939393939448E-2</v>
      </c>
      <c r="W6090" s="24"/>
      <c r="X6090" s="2" t="str">
        <f>IFERROR(MIN(VLOOKUP($W6090,margin_ranges!$A$5:$D$10,4,FALSE),$Q6090*100)/100,"")</f>
        <v/>
      </c>
      <c r="Y6090" s="6">
        <f t="shared" si="285"/>
        <v>101.44749999999999</v>
      </c>
      <c r="Z6090" s="6">
        <f>IF($A6090="placement",Y6090,SUMIF($C$10:$C$6209,$C6090,$Y$10:$Y$6209))</f>
        <v>101.44749999999999</v>
      </c>
      <c r="AA6090" s="17">
        <f t="shared" si="286"/>
        <v>6.4393939393939448E-2</v>
      </c>
    </row>
    <row r="6091" spans="1:27" hidden="1" x14ac:dyDescent="0.3">
      <c r="A6091" s="8" t="s">
        <v>17</v>
      </c>
      <c r="B6091" s="8" t="s">
        <v>814</v>
      </c>
      <c r="C6091" s="8" t="s">
        <v>815</v>
      </c>
      <c r="D6091" s="8" t="s">
        <v>924</v>
      </c>
      <c r="E6091" s="8" t="s">
        <v>925</v>
      </c>
      <c r="F6091" s="29">
        <v>0.33999999999999903</v>
      </c>
      <c r="G6091" s="29">
        <v>0</v>
      </c>
      <c r="H6091" s="30">
        <v>89.582800000000006</v>
      </c>
      <c r="I6091" s="30">
        <v>19.5931</v>
      </c>
      <c r="J6091" s="14">
        <v>376</v>
      </c>
      <c r="K6091" s="14">
        <v>113</v>
      </c>
      <c r="L6091" s="12">
        <v>0.21870000000000001</v>
      </c>
      <c r="M6091" s="7">
        <v>0.64025752000000002</v>
      </c>
      <c r="N6091" s="31">
        <v>0.4</v>
      </c>
      <c r="O6091" s="14">
        <f>IFERROR(VLOOKUP($C6091,'site totals'!$J$2:$K$607,2,FALSE),1)</f>
        <v>1</v>
      </c>
      <c r="P6091" s="32" t="s">
        <v>22</v>
      </c>
      <c r="Q6091" s="12">
        <v>0.37525138759999999</v>
      </c>
      <c r="R6091" s="29">
        <v>0.34</v>
      </c>
      <c r="S6091" s="2">
        <f>IF($A6091="site","",VLOOKUP($P6091,margin_ranges!$A$5:$D$10,4,FALSE)/100)</f>
        <v>0.29749999999999999</v>
      </c>
      <c r="T6091" s="6">
        <f>IF(A6091="placement",$J6091*MIN($Q6091,$S6091),"")</f>
        <v>111.86</v>
      </c>
      <c r="U6091" s="6">
        <f>IF($A6091="placement",T6091,SUMIF($C$10:$C$6209,$C6091,$T$10:$T$6209))</f>
        <v>111.86</v>
      </c>
      <c r="V6091" s="34">
        <f t="shared" si="287"/>
        <v>6.4393939393939448E-2</v>
      </c>
      <c r="W6091" s="24"/>
      <c r="X6091" s="2" t="str">
        <f>IFERROR(MIN(VLOOKUP($W6091,margin_ranges!$A$5:$D$10,4,FALSE),$Q6091*100)/100,"")</f>
        <v/>
      </c>
      <c r="Y6091" s="6">
        <f t="shared" si="285"/>
        <v>111.86</v>
      </c>
      <c r="Z6091" s="6">
        <f>IF($A6091="placement",Y6091,SUMIF($C$10:$C$6209,$C6091,$Y$10:$Y$6209))</f>
        <v>111.86</v>
      </c>
      <c r="AA6091" s="29">
        <f t="shared" si="286"/>
        <v>6.4393939393939448E-2</v>
      </c>
    </row>
    <row r="6092" spans="1:27" hidden="1" x14ac:dyDescent="0.3">
      <c r="A6092" s="8" t="s">
        <v>17</v>
      </c>
      <c r="B6092" s="8" t="s">
        <v>814</v>
      </c>
      <c r="C6092" s="8" t="s">
        <v>815</v>
      </c>
      <c r="D6092" s="8" t="s">
        <v>856</v>
      </c>
      <c r="E6092" s="8" t="s">
        <v>857</v>
      </c>
      <c r="F6092" s="29">
        <v>0.33999999999999903</v>
      </c>
      <c r="G6092" s="29">
        <v>1</v>
      </c>
      <c r="H6092" s="30">
        <v>137.81899999999999</v>
      </c>
      <c r="I6092" s="30">
        <v>30.296600000000002</v>
      </c>
      <c r="J6092" s="14">
        <v>424</v>
      </c>
      <c r="K6092" s="14">
        <v>130</v>
      </c>
      <c r="L6092" s="12">
        <v>0.2198</v>
      </c>
      <c r="M6092" s="7">
        <v>0.46662879000000002</v>
      </c>
      <c r="N6092" s="31">
        <v>0.2</v>
      </c>
      <c r="O6092" s="14">
        <f>IFERROR(VLOOKUP($C6092,'site totals'!$J$2:$K$607,2,FALSE),1)</f>
        <v>1</v>
      </c>
      <c r="P6092" s="32" t="s">
        <v>22</v>
      </c>
      <c r="Q6092" s="12">
        <v>0.57139378139999997</v>
      </c>
      <c r="R6092" s="29">
        <v>0.34</v>
      </c>
      <c r="S6092" s="2">
        <f>IF($A6092="site","",VLOOKUP($P6092,margin_ranges!$A$5:$D$10,4,FALSE)/100)</f>
        <v>0.29749999999999999</v>
      </c>
      <c r="T6092" s="6">
        <f>IF(A6092="placement",$J6092*MIN($Q6092,$S6092),"")</f>
        <v>126.14</v>
      </c>
      <c r="U6092" s="6">
        <f>IF($A6092="placement",T6092,SUMIF($C$10:$C$6209,$C6092,$T$10:$T$6209))</f>
        <v>126.14</v>
      </c>
      <c r="V6092" s="34">
        <f t="shared" si="287"/>
        <v>6.4393939393939448E-2</v>
      </c>
      <c r="W6092" s="24"/>
      <c r="X6092" s="2" t="str">
        <f>IFERROR(MIN(VLOOKUP($W6092,margin_ranges!$A$5:$D$10,4,FALSE),$Q6092*100)/100,"")</f>
        <v/>
      </c>
      <c r="Y6092" s="6">
        <f t="shared" si="285"/>
        <v>126.14</v>
      </c>
      <c r="Z6092" s="6">
        <f>IF($A6092="placement",Y6092,SUMIF($C$10:$C$6209,$C6092,$Y$10:$Y$6209))</f>
        <v>126.14</v>
      </c>
      <c r="AA6092" s="29">
        <f t="shared" si="286"/>
        <v>6.4393939393939448E-2</v>
      </c>
    </row>
    <row r="6093" spans="1:27" hidden="1" x14ac:dyDescent="0.3">
      <c r="A6093" s="8" t="s">
        <v>17</v>
      </c>
      <c r="B6093" s="8" t="s">
        <v>814</v>
      </c>
      <c r="C6093" s="8" t="s">
        <v>815</v>
      </c>
      <c r="D6093" s="8" t="s">
        <v>1050</v>
      </c>
      <c r="E6093" s="8" t="s">
        <v>1051</v>
      </c>
      <c r="F6093" s="29">
        <v>0.34</v>
      </c>
      <c r="G6093" s="29">
        <v>1</v>
      </c>
      <c r="H6093" s="30">
        <v>149.4162</v>
      </c>
      <c r="I6093" s="30">
        <v>25.261800000000001</v>
      </c>
      <c r="J6093" s="14">
        <v>433</v>
      </c>
      <c r="K6093" s="14">
        <v>133</v>
      </c>
      <c r="L6093" s="12">
        <v>0.1691</v>
      </c>
      <c r="M6093" s="7">
        <v>0.57184963</v>
      </c>
      <c r="N6093" s="31">
        <v>0.3</v>
      </c>
      <c r="O6093" s="14">
        <f>IFERROR(VLOOKUP($C6093,'site totals'!$J$2:$K$607,2,FALSE),1)</f>
        <v>1</v>
      </c>
      <c r="P6093" s="32" t="s">
        <v>22</v>
      </c>
      <c r="Q6093" s="12">
        <v>0.47538656429999998</v>
      </c>
      <c r="R6093" s="29">
        <v>0.34</v>
      </c>
      <c r="S6093" s="2">
        <f>IF($A6093="site","",VLOOKUP($P6093,margin_ranges!$A$5:$D$10,4,FALSE)/100)</f>
        <v>0.29749999999999999</v>
      </c>
      <c r="T6093" s="6">
        <f>IF(A6093="placement",$J6093*MIN($Q6093,$S6093),"")</f>
        <v>128.8175</v>
      </c>
      <c r="U6093" s="6">
        <f>IF($A6093="placement",T6093,SUMIF($C$10:$C$6209,$C6093,$T$10:$T$6209))</f>
        <v>128.8175</v>
      </c>
      <c r="V6093" s="34">
        <f t="shared" si="287"/>
        <v>6.4393939393939448E-2</v>
      </c>
      <c r="W6093" s="24"/>
      <c r="X6093" s="2" t="str">
        <f>IFERROR(MIN(VLOOKUP($W6093,margin_ranges!$A$5:$D$10,4,FALSE),$Q6093*100)/100,"")</f>
        <v/>
      </c>
      <c r="Y6093" s="6">
        <f t="shared" si="285"/>
        <v>128.8175</v>
      </c>
      <c r="Z6093" s="6">
        <f>IF($A6093="placement",Y6093,SUMIF($C$10:$C$6209,$C6093,$Y$10:$Y$6209))</f>
        <v>128.8175</v>
      </c>
      <c r="AA6093" s="17">
        <f t="shared" si="286"/>
        <v>6.4393939393939448E-2</v>
      </c>
    </row>
    <row r="6094" spans="1:27" hidden="1" x14ac:dyDescent="0.3">
      <c r="A6094" s="8" t="s">
        <v>17</v>
      </c>
      <c r="B6094" s="8" t="s">
        <v>814</v>
      </c>
      <c r="C6094" s="8" t="s">
        <v>815</v>
      </c>
      <c r="D6094" s="8" t="s">
        <v>842</v>
      </c>
      <c r="E6094" s="8" t="s">
        <v>843</v>
      </c>
      <c r="F6094" s="29">
        <v>0.33999999999999903</v>
      </c>
      <c r="G6094" s="29">
        <v>0</v>
      </c>
      <c r="H6094" s="30">
        <v>122.9477</v>
      </c>
      <c r="I6094" s="30">
        <v>26.25</v>
      </c>
      <c r="J6094" s="14">
        <v>526</v>
      </c>
      <c r="K6094" s="14">
        <v>158</v>
      </c>
      <c r="L6094" s="12">
        <v>0.2135</v>
      </c>
      <c r="M6094" s="7">
        <v>0.66745496999999998</v>
      </c>
      <c r="N6094" s="31">
        <v>0.4</v>
      </c>
      <c r="O6094" s="14">
        <f>IFERROR(VLOOKUP($C6094,'site totals'!$J$2:$K$607,2,FALSE),1)</f>
        <v>1</v>
      </c>
      <c r="P6094" s="32" t="s">
        <v>22</v>
      </c>
      <c r="Q6094" s="12">
        <v>0.40070863150000002</v>
      </c>
      <c r="R6094" s="29">
        <v>0.34</v>
      </c>
      <c r="S6094" s="2">
        <f>IF($A6094="site","",VLOOKUP($P6094,margin_ranges!$A$5:$D$10,4,FALSE)/100)</f>
        <v>0.29749999999999999</v>
      </c>
      <c r="T6094" s="6">
        <f>IF(A6094="placement",$J6094*MIN($Q6094,$S6094),"")</f>
        <v>156.48499999999999</v>
      </c>
      <c r="U6094" s="6">
        <f>IF($A6094="placement",T6094,SUMIF($C$10:$C$6209,$C6094,$T$10:$T$6209))</f>
        <v>156.48499999999999</v>
      </c>
      <c r="V6094" s="34">
        <f t="shared" si="287"/>
        <v>6.4393939393939448E-2</v>
      </c>
      <c r="W6094" s="24"/>
      <c r="X6094" s="2" t="str">
        <f>IFERROR(MIN(VLOOKUP($W6094,margin_ranges!$A$5:$D$10,4,FALSE),$Q6094*100)/100,"")</f>
        <v/>
      </c>
      <c r="Y6094" s="6">
        <f t="shared" si="285"/>
        <v>156.48499999999999</v>
      </c>
      <c r="Z6094" s="6">
        <f>IF($A6094="placement",Y6094,SUMIF($C$10:$C$6209,$C6094,$Y$10:$Y$6209))</f>
        <v>156.48499999999999</v>
      </c>
      <c r="AA6094" s="29">
        <f t="shared" si="286"/>
        <v>6.4393939393939448E-2</v>
      </c>
    </row>
    <row r="6095" spans="1:27" hidden="1" x14ac:dyDescent="0.3">
      <c r="A6095" s="8" t="s">
        <v>17</v>
      </c>
      <c r="B6095" s="8" t="s">
        <v>814</v>
      </c>
      <c r="C6095" s="8" t="s">
        <v>815</v>
      </c>
      <c r="D6095" s="8" t="s">
        <v>826</v>
      </c>
      <c r="E6095" s="8" t="s">
        <v>827</v>
      </c>
      <c r="F6095" s="29">
        <v>0.34</v>
      </c>
      <c r="G6095" s="29">
        <v>1</v>
      </c>
      <c r="H6095" s="30">
        <v>174.49189999999999</v>
      </c>
      <c r="I6095" s="30">
        <v>48.149500000000003</v>
      </c>
      <c r="J6095" s="14">
        <v>658</v>
      </c>
      <c r="K6095" s="14">
        <v>201</v>
      </c>
      <c r="L6095" s="12">
        <v>0.27589999999999998</v>
      </c>
      <c r="M6095" s="7">
        <v>0.45522621000000002</v>
      </c>
      <c r="N6095" s="31">
        <v>0.2</v>
      </c>
      <c r="O6095" s="14">
        <f>IFERROR(VLOOKUP($C6095,'site totals'!$J$2:$K$607,2,FALSE),1)</f>
        <v>1</v>
      </c>
      <c r="P6095" s="32" t="s">
        <v>22</v>
      </c>
      <c r="Q6095" s="12">
        <v>0.56065798359999997</v>
      </c>
      <c r="R6095" s="29">
        <v>0.34</v>
      </c>
      <c r="S6095" s="2">
        <f>IF($A6095="site","",VLOOKUP($P6095,margin_ranges!$A$5:$D$10,4,FALSE)/100)</f>
        <v>0.29749999999999999</v>
      </c>
      <c r="T6095" s="6">
        <f>IF(A6095="placement",$J6095*MIN($Q6095,$S6095),"")</f>
        <v>195.755</v>
      </c>
      <c r="U6095" s="6">
        <f>IF($A6095="placement",T6095,SUMIF($C$10:$C$6209,$C6095,$T$10:$T$6209))</f>
        <v>195.755</v>
      </c>
      <c r="V6095" s="34">
        <f t="shared" si="287"/>
        <v>6.4393939393939448E-2</v>
      </c>
      <c r="W6095" s="24"/>
      <c r="X6095" s="2" t="str">
        <f>IFERROR(MIN(VLOOKUP($W6095,margin_ranges!$A$5:$D$10,4,FALSE),$Q6095*100)/100,"")</f>
        <v/>
      </c>
      <c r="Y6095" s="6">
        <f t="shared" si="285"/>
        <v>195.755</v>
      </c>
      <c r="Z6095" s="6">
        <f>IF($A6095="placement",Y6095,SUMIF($C$10:$C$6209,$C6095,$Y$10:$Y$6209))</f>
        <v>195.755</v>
      </c>
      <c r="AA6095" s="17">
        <f t="shared" si="286"/>
        <v>6.4393939393939448E-2</v>
      </c>
    </row>
    <row r="6096" spans="1:27" hidden="1" x14ac:dyDescent="0.3">
      <c r="A6096" s="8" t="s">
        <v>17</v>
      </c>
      <c r="B6096" s="8" t="s">
        <v>814</v>
      </c>
      <c r="C6096" s="8" t="s">
        <v>815</v>
      </c>
      <c r="D6096" s="8" t="s">
        <v>938</v>
      </c>
      <c r="E6096" s="8" t="s">
        <v>939</v>
      </c>
      <c r="F6096" s="29">
        <v>0.33999999999999903</v>
      </c>
      <c r="G6096" s="29">
        <v>1</v>
      </c>
      <c r="H6096" s="30">
        <v>174.08789999999999</v>
      </c>
      <c r="I6096" s="30">
        <v>43.746699999999997</v>
      </c>
      <c r="J6096" s="14">
        <v>678</v>
      </c>
      <c r="K6096" s="14">
        <v>207</v>
      </c>
      <c r="L6096" s="12">
        <v>0.25130000000000002</v>
      </c>
      <c r="M6096" s="7">
        <v>0.51642180000000004</v>
      </c>
      <c r="N6096" s="31">
        <v>0.2</v>
      </c>
      <c r="O6096" s="14">
        <f>IFERROR(VLOOKUP($C6096,'site totals'!$J$2:$K$607,2,FALSE),1)</f>
        <v>1</v>
      </c>
      <c r="P6096" s="32" t="s">
        <v>22</v>
      </c>
      <c r="Q6096" s="12">
        <v>0.61271968349999995</v>
      </c>
      <c r="R6096" s="29">
        <v>0.34</v>
      </c>
      <c r="S6096" s="2">
        <f>IF($A6096="site","",VLOOKUP($P6096,margin_ranges!$A$5:$D$10,4,FALSE)/100)</f>
        <v>0.29749999999999999</v>
      </c>
      <c r="T6096" s="6">
        <f>IF(A6096="placement",$J6096*MIN($Q6096,$S6096),"")</f>
        <v>201.70499999999998</v>
      </c>
      <c r="U6096" s="6">
        <f>IF($A6096="placement",T6096,SUMIF($C$10:$C$6209,$C6096,$T$10:$T$6209))</f>
        <v>201.70499999999998</v>
      </c>
      <c r="V6096" s="34">
        <f t="shared" si="287"/>
        <v>6.4393939393939448E-2</v>
      </c>
      <c r="W6096" s="24"/>
      <c r="X6096" s="2" t="str">
        <f>IFERROR(MIN(VLOOKUP($W6096,margin_ranges!$A$5:$D$10,4,FALSE),$Q6096*100)/100,"")</f>
        <v/>
      </c>
      <c r="Y6096" s="6">
        <f t="shared" si="285"/>
        <v>201.70499999999998</v>
      </c>
      <c r="Z6096" s="6">
        <f>IF($A6096="placement",Y6096,SUMIF($C$10:$C$6209,$C6096,$Y$10:$Y$6209))</f>
        <v>201.70499999999998</v>
      </c>
      <c r="AA6096" s="29">
        <f t="shared" si="286"/>
        <v>6.4393939393939448E-2</v>
      </c>
    </row>
    <row r="6097" spans="1:27" hidden="1" x14ac:dyDescent="0.3">
      <c r="A6097" s="8" t="s">
        <v>17</v>
      </c>
      <c r="B6097" s="8" t="s">
        <v>814</v>
      </c>
      <c r="C6097" s="8" t="s">
        <v>815</v>
      </c>
      <c r="D6097" s="8" t="s">
        <v>978</v>
      </c>
      <c r="E6097" s="8" t="s">
        <v>979</v>
      </c>
      <c r="F6097" s="29">
        <v>0.34</v>
      </c>
      <c r="G6097" s="29">
        <v>0</v>
      </c>
      <c r="H6097" s="30">
        <v>157.4119</v>
      </c>
      <c r="I6097" s="30">
        <v>38.869900000000001</v>
      </c>
      <c r="J6097" s="14">
        <v>721</v>
      </c>
      <c r="K6097" s="14">
        <v>216</v>
      </c>
      <c r="L6097" s="12">
        <v>0.24690000000000001</v>
      </c>
      <c r="M6097" s="7">
        <v>0.61831809000000004</v>
      </c>
      <c r="N6097" s="31">
        <v>0.4</v>
      </c>
      <c r="O6097" s="14">
        <f>IFERROR(VLOOKUP($C6097,'site totals'!$J$2:$K$607,2,FALSE),1)</f>
        <v>1</v>
      </c>
      <c r="P6097" s="32" t="s">
        <v>22</v>
      </c>
      <c r="Q6097" s="12">
        <v>0.35308377949999997</v>
      </c>
      <c r="R6097" s="29">
        <v>0.34</v>
      </c>
      <c r="S6097" s="2">
        <f>IF($A6097="site","",VLOOKUP($P6097,margin_ranges!$A$5:$D$10,4,FALSE)/100)</f>
        <v>0.29749999999999999</v>
      </c>
      <c r="T6097" s="6">
        <f>IF(A6097="placement",$J6097*MIN($Q6097,$S6097),"")</f>
        <v>214.4975</v>
      </c>
      <c r="U6097" s="6">
        <f>IF($A6097="placement",T6097,SUMIF($C$10:$C$6209,$C6097,$T$10:$T$6209))</f>
        <v>214.4975</v>
      </c>
      <c r="V6097" s="34">
        <f t="shared" si="287"/>
        <v>6.4393939393939448E-2</v>
      </c>
      <c r="W6097" s="24"/>
      <c r="X6097" s="2" t="str">
        <f>IFERROR(MIN(VLOOKUP($W6097,margin_ranges!$A$5:$D$10,4,FALSE),$Q6097*100)/100,"")</f>
        <v/>
      </c>
      <c r="Y6097" s="6">
        <f t="shared" si="285"/>
        <v>214.4975</v>
      </c>
      <c r="Z6097" s="6">
        <f>IF($A6097="placement",Y6097,SUMIF($C$10:$C$6209,$C6097,$Y$10:$Y$6209))</f>
        <v>214.4975</v>
      </c>
      <c r="AA6097" s="29">
        <f t="shared" si="286"/>
        <v>6.4393939393939448E-2</v>
      </c>
    </row>
    <row r="6098" spans="1:27" hidden="1" x14ac:dyDescent="0.3">
      <c r="A6098" s="8" t="s">
        <v>17</v>
      </c>
      <c r="B6098" s="8" t="s">
        <v>6070</v>
      </c>
      <c r="C6098" s="8" t="s">
        <v>6071</v>
      </c>
      <c r="D6098" s="8" t="s">
        <v>6082</v>
      </c>
      <c r="E6098" s="8" t="s">
        <v>6083</v>
      </c>
      <c r="F6098" s="29">
        <v>0.33999999999999903</v>
      </c>
      <c r="G6098" s="29">
        <v>1</v>
      </c>
      <c r="H6098" s="30">
        <v>291.3879</v>
      </c>
      <c r="I6098" s="30">
        <v>80.436199999999999</v>
      </c>
      <c r="J6098" s="14">
        <v>751</v>
      </c>
      <c r="K6098" s="14">
        <v>210</v>
      </c>
      <c r="L6098" s="12">
        <v>0.27600000000000002</v>
      </c>
      <c r="M6098" s="7">
        <v>0.31113455000000001</v>
      </c>
      <c r="N6098" s="31">
        <v>0.2</v>
      </c>
      <c r="O6098" s="14">
        <f>IFERROR(VLOOKUP($C6098,'site totals'!$J$2:$K$607,2,FALSE),1)</f>
        <v>1</v>
      </c>
      <c r="P6098" s="32" t="s">
        <v>22</v>
      </c>
      <c r="Q6098" s="12">
        <v>0.35719129560000001</v>
      </c>
      <c r="R6098" s="29">
        <v>0.34</v>
      </c>
      <c r="S6098" s="2">
        <f>IF($A6098="site","",VLOOKUP($P6098,margin_ranges!$A$5:$D$10,4,FALSE)/100)</f>
        <v>0.29749999999999999</v>
      </c>
      <c r="T6098" s="6">
        <f>IF(A6098="placement",$J6098*MIN($Q6098,$S6098),"")</f>
        <v>223.42249999999999</v>
      </c>
      <c r="U6098" s="6">
        <f>IF($A6098="placement",T6098,SUMIF($C$10:$C$6209,$C6098,$T$10:$T$6209))</f>
        <v>223.42249999999999</v>
      </c>
      <c r="V6098" s="34">
        <f t="shared" si="287"/>
        <v>6.4393939393939448E-2</v>
      </c>
      <c r="W6098" s="24"/>
      <c r="X6098" s="2" t="str">
        <f>IFERROR(MIN(VLOOKUP($W6098,margin_ranges!$A$5:$D$10,4,FALSE),$Q6098*100)/100,"")</f>
        <v/>
      </c>
      <c r="Y6098" s="6">
        <f t="shared" si="285"/>
        <v>223.42249999999999</v>
      </c>
      <c r="Z6098" s="6">
        <f>IF($A6098="placement",Y6098,SUMIF($C$10:$C$6209,$C6098,$Y$10:$Y$6209))</f>
        <v>223.42249999999999</v>
      </c>
      <c r="AA6098" s="29">
        <f t="shared" si="286"/>
        <v>6.4393939393939448E-2</v>
      </c>
    </row>
    <row r="6099" spans="1:27" hidden="1" x14ac:dyDescent="0.3">
      <c r="A6099" s="8" t="s">
        <v>17</v>
      </c>
      <c r="B6099" s="8" t="s">
        <v>786</v>
      </c>
      <c r="C6099" s="8" t="s">
        <v>787</v>
      </c>
      <c r="D6099" s="8" t="s">
        <v>792</v>
      </c>
      <c r="E6099" s="8" t="s">
        <v>793</v>
      </c>
      <c r="F6099" s="29">
        <v>0.33999999999999903</v>
      </c>
      <c r="G6099" s="29">
        <v>1</v>
      </c>
      <c r="H6099" s="30">
        <v>45.419800000000002</v>
      </c>
      <c r="I6099" s="30">
        <v>16.058800000000002</v>
      </c>
      <c r="J6099" s="14">
        <v>768</v>
      </c>
      <c r="K6099" s="14">
        <v>235</v>
      </c>
      <c r="L6099" s="12">
        <v>0.35360000000000003</v>
      </c>
      <c r="M6099" s="7">
        <v>1.59382625</v>
      </c>
      <c r="N6099" s="31">
        <v>0.75</v>
      </c>
      <c r="O6099" s="14">
        <f>IFERROR(VLOOKUP($C6099,'site totals'!$J$2:$K$607,2,FALSE),1)</f>
        <v>1</v>
      </c>
      <c r="P6099" s="32" t="s">
        <v>22</v>
      </c>
      <c r="Q6099" s="12">
        <v>0.52943427939999999</v>
      </c>
      <c r="R6099" s="29">
        <v>0.34</v>
      </c>
      <c r="S6099" s="2">
        <f>IF($A6099="site","",VLOOKUP($P6099,margin_ranges!$A$5:$D$10,4,FALSE)/100)</f>
        <v>0.29749999999999999</v>
      </c>
      <c r="T6099" s="6">
        <f>IF(A6099="placement",$J6099*MIN($Q6099,$S6099),"")</f>
        <v>228.48</v>
      </c>
      <c r="U6099" s="6">
        <f>IF($A6099="placement",T6099,SUMIF($C$10:$C$6209,$C6099,$T$10:$T$6209))</f>
        <v>228.48</v>
      </c>
      <c r="V6099" s="34">
        <f t="shared" si="287"/>
        <v>6.4393939393939448E-2</v>
      </c>
      <c r="W6099" s="24"/>
      <c r="X6099" s="2" t="str">
        <f>IFERROR(MIN(VLOOKUP($W6099,margin_ranges!$A$5:$D$10,4,FALSE),$Q6099*100)/100,"")</f>
        <v/>
      </c>
      <c r="Y6099" s="6">
        <f t="shared" si="285"/>
        <v>228.48</v>
      </c>
      <c r="Z6099" s="6">
        <f>IF($A6099="placement",Y6099,SUMIF($C$10:$C$6209,$C6099,$Y$10:$Y$6209))</f>
        <v>228.48</v>
      </c>
      <c r="AA6099" s="29">
        <f t="shared" si="286"/>
        <v>6.4393939393939448E-2</v>
      </c>
    </row>
    <row r="6100" spans="1:27" hidden="1" x14ac:dyDescent="0.3">
      <c r="A6100" s="8" t="s">
        <v>17</v>
      </c>
      <c r="B6100" s="8" t="s">
        <v>814</v>
      </c>
      <c r="C6100" s="8" t="s">
        <v>815</v>
      </c>
      <c r="D6100" s="8" t="s">
        <v>944</v>
      </c>
      <c r="E6100" s="8" t="s">
        <v>945</v>
      </c>
      <c r="F6100" s="29">
        <v>0.34</v>
      </c>
      <c r="G6100" s="29">
        <v>1</v>
      </c>
      <c r="H6100" s="30">
        <v>212.673</v>
      </c>
      <c r="I6100" s="30">
        <v>47.248399999999997</v>
      </c>
      <c r="J6100" s="14">
        <v>785</v>
      </c>
      <c r="K6100" s="14">
        <v>241</v>
      </c>
      <c r="L6100" s="12">
        <v>0.22220000000000001</v>
      </c>
      <c r="M6100" s="7">
        <v>0.55400444999999998</v>
      </c>
      <c r="N6100" s="31">
        <v>0.2</v>
      </c>
      <c r="O6100" s="14">
        <f>IFERROR(VLOOKUP($C6100,'site totals'!$J$2:$K$607,2,FALSE),1)</f>
        <v>1</v>
      </c>
      <c r="P6100" s="32" t="s">
        <v>22</v>
      </c>
      <c r="Q6100" s="12">
        <v>0.63899206789999996</v>
      </c>
      <c r="R6100" s="29">
        <v>0.34</v>
      </c>
      <c r="S6100" s="2">
        <f>IF($A6100="site","",VLOOKUP($P6100,margin_ranges!$A$5:$D$10,4,FALSE)/100)</f>
        <v>0.29749999999999999</v>
      </c>
      <c r="T6100" s="6">
        <f>IF(A6100="placement",$J6100*MIN($Q6100,$S6100),"")</f>
        <v>233.53749999999999</v>
      </c>
      <c r="U6100" s="6">
        <f>IF($A6100="placement",T6100,SUMIF($C$10:$C$6209,$C6100,$T$10:$T$6209))</f>
        <v>233.53749999999999</v>
      </c>
      <c r="V6100" s="34">
        <f t="shared" si="287"/>
        <v>6.4393939393939448E-2</v>
      </c>
      <c r="W6100" s="24"/>
      <c r="X6100" s="2" t="str">
        <f>IFERROR(MIN(VLOOKUP($W6100,margin_ranges!$A$5:$D$10,4,FALSE),$Q6100*100)/100,"")</f>
        <v/>
      </c>
      <c r="Y6100" s="6">
        <f t="shared" si="285"/>
        <v>233.53749999999999</v>
      </c>
      <c r="Z6100" s="6">
        <f>IF($A6100="placement",Y6100,SUMIF($C$10:$C$6209,$C6100,$Y$10:$Y$6209))</f>
        <v>233.53749999999999</v>
      </c>
      <c r="AA6100" s="29">
        <f t="shared" si="286"/>
        <v>6.4393939393939448E-2</v>
      </c>
    </row>
    <row r="6101" spans="1:27" hidden="1" x14ac:dyDescent="0.3">
      <c r="A6101" s="8" t="s">
        <v>17</v>
      </c>
      <c r="B6101" s="8" t="s">
        <v>814</v>
      </c>
      <c r="C6101" s="8" t="s">
        <v>815</v>
      </c>
      <c r="D6101" s="8" t="s">
        <v>828</v>
      </c>
      <c r="E6101" s="8" t="s">
        <v>829</v>
      </c>
      <c r="F6101" s="29">
        <v>0.33999999999999903</v>
      </c>
      <c r="G6101" s="29">
        <v>0</v>
      </c>
      <c r="H6101" s="30">
        <v>3.4594999999999998</v>
      </c>
      <c r="I6101" s="30">
        <v>0.77939999999999998</v>
      </c>
      <c r="J6101" s="14">
        <v>13</v>
      </c>
      <c r="K6101" s="14">
        <v>4</v>
      </c>
      <c r="L6101" s="12">
        <v>0.2253</v>
      </c>
      <c r="M6101" s="7">
        <v>0.57407204000000001</v>
      </c>
      <c r="N6101" s="31">
        <v>0.35</v>
      </c>
      <c r="O6101" s="14">
        <f>IFERROR(VLOOKUP($C6101,'site totals'!$J$2:$K$607,2,FALSE),1)</f>
        <v>1</v>
      </c>
      <c r="P6101" s="32" t="s">
        <v>22</v>
      </c>
      <c r="Q6101" s="12">
        <v>0.39032041760000002</v>
      </c>
      <c r="R6101" s="29">
        <v>0.34</v>
      </c>
      <c r="S6101" s="2">
        <f>IF($A6101="site","",VLOOKUP($P6101,margin_ranges!$A$5:$D$10,4,FALSE)/100)</f>
        <v>0.29749999999999999</v>
      </c>
      <c r="T6101" s="6">
        <f>IF(A6101="placement",$J6101*MIN($Q6101,$S6101),"")</f>
        <v>3.8674999999999997</v>
      </c>
      <c r="U6101" s="6">
        <f>IF($A6101="placement",T6101,SUMIF($C$10:$C$6209,$C6101,$T$10:$T$6209))</f>
        <v>3.8674999999999997</v>
      </c>
      <c r="V6101" s="34">
        <f t="shared" si="287"/>
        <v>6.439393939393967E-2</v>
      </c>
      <c r="W6101" s="24"/>
      <c r="X6101" s="2" t="str">
        <f>IFERROR(MIN(VLOOKUP($W6101,margin_ranges!$A$5:$D$10,4,FALSE),$Q6101*100)/100,"")</f>
        <v/>
      </c>
      <c r="Y6101" s="6">
        <f t="shared" si="285"/>
        <v>3.8674999999999997</v>
      </c>
      <c r="Z6101" s="6">
        <f>IF($A6101="placement",Y6101,SUMIF($C$10:$C$6209,$C6101,$Y$10:$Y$6209))</f>
        <v>3.8674999999999997</v>
      </c>
      <c r="AA6101" s="17">
        <f t="shared" si="286"/>
        <v>6.439393939393967E-2</v>
      </c>
    </row>
    <row r="6102" spans="1:27" hidden="1" x14ac:dyDescent="0.3">
      <c r="A6102" s="8" t="s">
        <v>17</v>
      </c>
      <c r="B6102" s="8" t="s">
        <v>814</v>
      </c>
      <c r="C6102" s="8" t="s">
        <v>815</v>
      </c>
      <c r="D6102" s="8" t="s">
        <v>926</v>
      </c>
      <c r="E6102" s="8" t="s">
        <v>927</v>
      </c>
      <c r="F6102" s="29">
        <v>0.34</v>
      </c>
      <c r="G6102" s="29">
        <v>0</v>
      </c>
      <c r="H6102" s="30">
        <v>3.7612999999999999</v>
      </c>
      <c r="I6102" s="30">
        <v>0.80420000000000003</v>
      </c>
      <c r="J6102" s="14">
        <v>14</v>
      </c>
      <c r="K6102" s="14">
        <v>4</v>
      </c>
      <c r="L6102" s="12">
        <v>0.21379999999999999</v>
      </c>
      <c r="M6102" s="7">
        <v>0.58264499999999997</v>
      </c>
      <c r="N6102" s="31">
        <v>0.35</v>
      </c>
      <c r="O6102" s="14">
        <f>IFERROR(VLOOKUP($C6102,'site totals'!$J$2:$K$607,2,FALSE),1)</f>
        <v>1</v>
      </c>
      <c r="P6102" s="32" t="s">
        <v>22</v>
      </c>
      <c r="Q6102" s="12">
        <v>0.39929115850000002</v>
      </c>
      <c r="R6102" s="29">
        <v>0.34</v>
      </c>
      <c r="S6102" s="2">
        <f>IF($A6102="site","",VLOOKUP($P6102,margin_ranges!$A$5:$D$10,4,FALSE)/100)</f>
        <v>0.29749999999999999</v>
      </c>
      <c r="T6102" s="6">
        <f>IF(A6102="placement",$J6102*MIN($Q6102,$S6102),"")</f>
        <v>4.165</v>
      </c>
      <c r="U6102" s="6">
        <f>IF($A6102="placement",T6102,SUMIF($C$10:$C$6209,$C6102,$T$10:$T$6209))</f>
        <v>4.165</v>
      </c>
      <c r="V6102" s="34">
        <f t="shared" si="287"/>
        <v>6.439393939393967E-2</v>
      </c>
      <c r="W6102" s="24"/>
      <c r="X6102" s="2" t="str">
        <f>IFERROR(MIN(VLOOKUP($W6102,margin_ranges!$A$5:$D$10,4,FALSE),$Q6102*100)/100,"")</f>
        <v/>
      </c>
      <c r="Y6102" s="6">
        <f t="shared" si="285"/>
        <v>4.165</v>
      </c>
      <c r="Z6102" s="6">
        <f>IF($A6102="placement",Y6102,SUMIF($C$10:$C$6209,$C6102,$Y$10:$Y$6209))</f>
        <v>4.165</v>
      </c>
      <c r="AA6102" s="29">
        <f t="shared" si="286"/>
        <v>6.439393939393967E-2</v>
      </c>
    </row>
    <row r="6103" spans="1:27" hidden="1" x14ac:dyDescent="0.3">
      <c r="A6103" s="8" t="s">
        <v>17</v>
      </c>
      <c r="B6103" s="8" t="s">
        <v>814</v>
      </c>
      <c r="C6103" s="8" t="s">
        <v>815</v>
      </c>
      <c r="D6103" s="8" t="s">
        <v>1046</v>
      </c>
      <c r="E6103" s="8" t="s">
        <v>1047</v>
      </c>
      <c r="F6103" s="29">
        <v>0.33999999999999903</v>
      </c>
      <c r="G6103" s="29">
        <v>0</v>
      </c>
      <c r="H6103" s="30">
        <v>7.6611000000000002</v>
      </c>
      <c r="I6103" s="30">
        <v>1.2188000000000001</v>
      </c>
      <c r="J6103" s="14">
        <v>22</v>
      </c>
      <c r="K6103" s="14">
        <v>7</v>
      </c>
      <c r="L6103" s="12">
        <v>0.15909999999999999</v>
      </c>
      <c r="M6103" s="7">
        <v>0.59874581999999998</v>
      </c>
      <c r="N6103" s="31">
        <v>0.35</v>
      </c>
      <c r="O6103" s="14">
        <f>IFERROR(VLOOKUP($C6103,'site totals'!$J$2:$K$607,2,FALSE),1)</f>
        <v>1</v>
      </c>
      <c r="P6103" s="32" t="s">
        <v>22</v>
      </c>
      <c r="Q6103" s="12">
        <v>0.4154447751</v>
      </c>
      <c r="R6103" s="29">
        <v>0.34</v>
      </c>
      <c r="S6103" s="2">
        <f>IF($A6103="site","",VLOOKUP($P6103,margin_ranges!$A$5:$D$10,4,FALSE)/100)</f>
        <v>0.29749999999999999</v>
      </c>
      <c r="T6103" s="6">
        <f>IF(A6103="placement",$J6103*MIN($Q6103,$S6103),"")</f>
        <v>6.5449999999999999</v>
      </c>
      <c r="U6103" s="6">
        <f>IF($A6103="placement",T6103,SUMIF($C$10:$C$6209,$C6103,$T$10:$T$6209))</f>
        <v>6.5449999999999999</v>
      </c>
      <c r="V6103" s="34">
        <f t="shared" si="287"/>
        <v>6.439393939393967E-2</v>
      </c>
      <c r="W6103" s="24"/>
      <c r="X6103" s="2" t="str">
        <f>IFERROR(MIN(VLOOKUP($W6103,margin_ranges!$A$5:$D$10,4,FALSE),$Q6103*100)/100,"")</f>
        <v/>
      </c>
      <c r="Y6103" s="6">
        <f t="shared" si="285"/>
        <v>6.5449999999999999</v>
      </c>
      <c r="Z6103" s="6">
        <f>IF($A6103="placement",Y6103,SUMIF($C$10:$C$6209,$C6103,$Y$10:$Y$6209))</f>
        <v>6.5449999999999999</v>
      </c>
      <c r="AA6103" s="29">
        <f t="shared" si="286"/>
        <v>6.439393939393967E-2</v>
      </c>
    </row>
    <row r="6104" spans="1:27" hidden="1" x14ac:dyDescent="0.3">
      <c r="A6104" s="8" t="s">
        <v>17</v>
      </c>
      <c r="B6104" s="8" t="s">
        <v>814</v>
      </c>
      <c r="C6104" s="8" t="s">
        <v>815</v>
      </c>
      <c r="D6104" s="8" t="s">
        <v>986</v>
      </c>
      <c r="E6104" s="8" t="s">
        <v>987</v>
      </c>
      <c r="F6104" s="29">
        <v>0.34</v>
      </c>
      <c r="G6104" s="29">
        <v>0</v>
      </c>
      <c r="H6104" s="30">
        <v>63.652099999999997</v>
      </c>
      <c r="I6104" s="30">
        <v>14.0471</v>
      </c>
      <c r="J6104" s="14">
        <v>291</v>
      </c>
      <c r="K6104" s="14">
        <v>87</v>
      </c>
      <c r="L6104" s="12">
        <v>0.22070000000000001</v>
      </c>
      <c r="M6104" s="7">
        <v>0.68944676000000005</v>
      </c>
      <c r="N6104" s="31">
        <v>0.4</v>
      </c>
      <c r="O6104" s="14">
        <f>IFERROR(VLOOKUP($C6104,'site totals'!$J$2:$K$607,2,FALSE),1)</f>
        <v>1</v>
      </c>
      <c r="P6104" s="32" t="s">
        <v>22</v>
      </c>
      <c r="Q6104" s="12">
        <v>0.41982467289999997</v>
      </c>
      <c r="R6104" s="29">
        <v>0.34</v>
      </c>
      <c r="S6104" s="2">
        <f>IF($A6104="site","",VLOOKUP($P6104,margin_ranges!$A$5:$D$10,4,FALSE)/100)</f>
        <v>0.29749999999999999</v>
      </c>
      <c r="T6104" s="6">
        <f>IF(A6104="placement",$J6104*MIN($Q6104,$S6104),"")</f>
        <v>86.572499999999991</v>
      </c>
      <c r="U6104" s="6">
        <f>IF($A6104="placement",T6104,SUMIF($C$10:$C$6209,$C6104,$T$10:$T$6209))</f>
        <v>86.572499999999991</v>
      </c>
      <c r="V6104" s="34">
        <f t="shared" si="287"/>
        <v>6.439393939393967E-2</v>
      </c>
      <c r="W6104" s="24"/>
      <c r="X6104" s="2" t="str">
        <f>IFERROR(MIN(VLOOKUP($W6104,margin_ranges!$A$5:$D$10,4,FALSE),$Q6104*100)/100,"")</f>
        <v/>
      </c>
      <c r="Y6104" s="6">
        <f t="shared" si="285"/>
        <v>86.572499999999991</v>
      </c>
      <c r="Z6104" s="6">
        <f>IF($A6104="placement",Y6104,SUMIF($C$10:$C$6209,$C6104,$Y$10:$Y$6209))</f>
        <v>86.572499999999991</v>
      </c>
      <c r="AA6104" s="29">
        <f t="shared" si="286"/>
        <v>6.439393939393967E-2</v>
      </c>
    </row>
    <row r="6105" spans="1:27" hidden="1" x14ac:dyDescent="0.3">
      <c r="A6105" s="8" t="s">
        <v>17</v>
      </c>
      <c r="B6105" s="8" t="s">
        <v>6070</v>
      </c>
      <c r="C6105" s="8" t="s">
        <v>6071</v>
      </c>
      <c r="D6105" s="8" t="s">
        <v>6084</v>
      </c>
      <c r="E6105" s="8" t="s">
        <v>6085</v>
      </c>
      <c r="F6105" s="29">
        <v>0.33999999999999903</v>
      </c>
      <c r="G6105" s="29">
        <v>1</v>
      </c>
      <c r="H6105" s="30">
        <v>351.21910000000003</v>
      </c>
      <c r="I6105" s="30">
        <v>19.967199999999998</v>
      </c>
      <c r="J6105" s="14">
        <v>291</v>
      </c>
      <c r="K6105" s="14">
        <v>88</v>
      </c>
      <c r="L6105" s="12">
        <v>5.6899999999999999E-2</v>
      </c>
      <c r="M6105" s="7">
        <v>0.48612976000000002</v>
      </c>
      <c r="N6105" s="31">
        <v>0.2</v>
      </c>
      <c r="O6105" s="14">
        <f>IFERROR(VLOOKUP($C6105,'site totals'!$J$2:$K$607,2,FALSE),1)</f>
        <v>1</v>
      </c>
      <c r="P6105" s="32" t="s">
        <v>22</v>
      </c>
      <c r="Q6105" s="12">
        <v>0.58858721410000003</v>
      </c>
      <c r="R6105" s="29">
        <v>0.34</v>
      </c>
      <c r="S6105" s="2">
        <f>IF($A6105="site","",VLOOKUP($P6105,margin_ranges!$A$5:$D$10,4,FALSE)/100)</f>
        <v>0.29749999999999999</v>
      </c>
      <c r="T6105" s="6">
        <f>IF(A6105="placement",$J6105*MIN($Q6105,$S6105),"")</f>
        <v>86.572499999999991</v>
      </c>
      <c r="U6105" s="6">
        <f>IF($A6105="placement",T6105,SUMIF($C$10:$C$6209,$C6105,$T$10:$T$6209))</f>
        <v>86.572499999999991</v>
      </c>
      <c r="V6105" s="34">
        <f t="shared" si="287"/>
        <v>6.439393939393967E-2</v>
      </c>
      <c r="W6105" s="24"/>
      <c r="X6105" s="2" t="str">
        <f>IFERROR(MIN(VLOOKUP($W6105,margin_ranges!$A$5:$D$10,4,FALSE),$Q6105*100)/100,"")</f>
        <v/>
      </c>
      <c r="Y6105" s="6">
        <f t="shared" si="285"/>
        <v>86.572499999999991</v>
      </c>
      <c r="Z6105" s="6">
        <f>IF($A6105="placement",Y6105,SUMIF($C$10:$C$6209,$C6105,$Y$10:$Y$6209))</f>
        <v>86.572499999999991</v>
      </c>
      <c r="AA6105" s="17">
        <f t="shared" si="286"/>
        <v>6.439393939393967E-2</v>
      </c>
    </row>
    <row r="6106" spans="1:27" hidden="1" x14ac:dyDescent="0.3">
      <c r="A6106" s="8" t="s">
        <v>17</v>
      </c>
      <c r="B6106" s="8" t="s">
        <v>814</v>
      </c>
      <c r="C6106" s="8" t="s">
        <v>815</v>
      </c>
      <c r="D6106" s="8" t="s">
        <v>1048</v>
      </c>
      <c r="E6106" s="8" t="s">
        <v>1049</v>
      </c>
      <c r="F6106" s="29">
        <v>0.33999999999999903</v>
      </c>
      <c r="G6106" s="29">
        <v>1</v>
      </c>
      <c r="H6106" s="30">
        <v>106.33159999999999</v>
      </c>
      <c r="I6106" s="30">
        <v>19.748200000000001</v>
      </c>
      <c r="J6106" s="14">
        <v>294</v>
      </c>
      <c r="K6106" s="14">
        <v>90</v>
      </c>
      <c r="L6106" s="12">
        <v>0.1857</v>
      </c>
      <c r="M6106" s="7">
        <v>0.49641667</v>
      </c>
      <c r="N6106" s="31">
        <v>0.3</v>
      </c>
      <c r="O6106" s="14">
        <f>IFERROR(VLOOKUP($C6106,'site totals'!$J$2:$K$607,2,FALSE),1)</f>
        <v>1</v>
      </c>
      <c r="P6106" s="32" t="s">
        <v>22</v>
      </c>
      <c r="Q6106" s="12">
        <v>0.39566897010000002</v>
      </c>
      <c r="R6106" s="29">
        <v>0.34</v>
      </c>
      <c r="S6106" s="2">
        <f>IF($A6106="site","",VLOOKUP($P6106,margin_ranges!$A$5:$D$10,4,FALSE)/100)</f>
        <v>0.29749999999999999</v>
      </c>
      <c r="T6106" s="6">
        <f>IF(A6106="placement",$J6106*MIN($Q6106,$S6106),"")</f>
        <v>87.464999999999989</v>
      </c>
      <c r="U6106" s="6">
        <f>IF($A6106="placement",T6106,SUMIF($C$10:$C$6209,$C6106,$T$10:$T$6209))</f>
        <v>87.464999999999989</v>
      </c>
      <c r="V6106" s="34">
        <f t="shared" si="287"/>
        <v>6.439393939393967E-2</v>
      </c>
      <c r="W6106" s="24"/>
      <c r="X6106" s="2" t="str">
        <f>IFERROR(MIN(VLOOKUP($W6106,margin_ranges!$A$5:$D$10,4,FALSE),$Q6106*100)/100,"")</f>
        <v/>
      </c>
      <c r="Y6106" s="6">
        <f t="shared" si="285"/>
        <v>87.464999999999989</v>
      </c>
      <c r="Z6106" s="6">
        <f>IF($A6106="placement",Y6106,SUMIF($C$10:$C$6209,$C6106,$Y$10:$Y$6209))</f>
        <v>87.464999999999989</v>
      </c>
      <c r="AA6106" s="29">
        <f t="shared" si="286"/>
        <v>6.439393939393967E-2</v>
      </c>
    </row>
    <row r="6107" spans="1:27" hidden="1" x14ac:dyDescent="0.3">
      <c r="A6107" s="8" t="s">
        <v>17</v>
      </c>
      <c r="B6107" s="8" t="s">
        <v>6070</v>
      </c>
      <c r="C6107" s="8" t="s">
        <v>6071</v>
      </c>
      <c r="D6107" s="8" t="s">
        <v>6074</v>
      </c>
      <c r="E6107" s="8" t="s">
        <v>6075</v>
      </c>
      <c r="F6107" s="29">
        <v>0.33999999999999903</v>
      </c>
      <c r="G6107" s="29">
        <v>1</v>
      </c>
      <c r="H6107" s="30">
        <v>365.4117</v>
      </c>
      <c r="I6107" s="30">
        <v>23.720800000000001</v>
      </c>
      <c r="J6107" s="14">
        <v>316</v>
      </c>
      <c r="K6107" s="14">
        <v>96</v>
      </c>
      <c r="L6107" s="12">
        <v>6.4899999999999999E-2</v>
      </c>
      <c r="M6107" s="7">
        <v>0.44352902999999999</v>
      </c>
      <c r="N6107" s="31">
        <v>0.2</v>
      </c>
      <c r="O6107" s="14">
        <f>IFERROR(VLOOKUP($C6107,'site totals'!$J$2:$K$607,2,FALSE),1)</f>
        <v>1</v>
      </c>
      <c r="P6107" s="32" t="s">
        <v>22</v>
      </c>
      <c r="Q6107" s="12">
        <v>0.54907123270000002</v>
      </c>
      <c r="R6107" s="29">
        <v>0.34</v>
      </c>
      <c r="S6107" s="2">
        <f>IF($A6107="site","",VLOOKUP($P6107,margin_ranges!$A$5:$D$10,4,FALSE)/100)</f>
        <v>0.29749999999999999</v>
      </c>
      <c r="T6107" s="6">
        <f>IF(A6107="placement",$J6107*MIN($Q6107,$S6107),"")</f>
        <v>94.009999999999991</v>
      </c>
      <c r="U6107" s="6">
        <f>IF($A6107="placement",T6107,SUMIF($C$10:$C$6209,$C6107,$T$10:$T$6209))</f>
        <v>94.009999999999991</v>
      </c>
      <c r="V6107" s="34">
        <f t="shared" si="287"/>
        <v>6.439393939393967E-2</v>
      </c>
      <c r="W6107" s="24"/>
      <c r="X6107" s="2" t="str">
        <f>IFERROR(MIN(VLOOKUP($W6107,margin_ranges!$A$5:$D$10,4,FALSE),$Q6107*100)/100,"")</f>
        <v/>
      </c>
      <c r="Y6107" s="6">
        <f t="shared" si="285"/>
        <v>94.009999999999991</v>
      </c>
      <c r="Z6107" s="6">
        <f>IF($A6107="placement",Y6107,SUMIF($C$10:$C$6209,$C6107,$Y$10:$Y$6209))</f>
        <v>94.009999999999991</v>
      </c>
      <c r="AA6107" s="29">
        <f t="shared" si="286"/>
        <v>6.439393939393967E-2</v>
      </c>
    </row>
    <row r="6108" spans="1:27" hidden="1" x14ac:dyDescent="0.3">
      <c r="A6108" s="8" t="s">
        <v>17</v>
      </c>
      <c r="B6108" s="8" t="s">
        <v>814</v>
      </c>
      <c r="C6108" s="8" t="s">
        <v>815</v>
      </c>
      <c r="D6108" s="8" t="s">
        <v>990</v>
      </c>
      <c r="E6108" s="8" t="s">
        <v>991</v>
      </c>
      <c r="F6108" s="29">
        <v>0.34</v>
      </c>
      <c r="G6108" s="29">
        <v>0</v>
      </c>
      <c r="H6108" s="30">
        <v>78.318600000000004</v>
      </c>
      <c r="I6108" s="30">
        <v>17.269100000000002</v>
      </c>
      <c r="J6108" s="14">
        <v>398</v>
      </c>
      <c r="K6108" s="14">
        <v>119</v>
      </c>
      <c r="L6108" s="12">
        <v>0.2205</v>
      </c>
      <c r="M6108" s="7">
        <v>0.76803202999999998</v>
      </c>
      <c r="N6108" s="31">
        <v>0.4</v>
      </c>
      <c r="O6108" s="14">
        <f>IFERROR(VLOOKUP($C6108,'site totals'!$J$2:$K$607,2,FALSE),1)</f>
        <v>1</v>
      </c>
      <c r="P6108" s="32" t="s">
        <v>22</v>
      </c>
      <c r="Q6108" s="12">
        <v>0.47918838809999997</v>
      </c>
      <c r="R6108" s="29">
        <v>0.34</v>
      </c>
      <c r="S6108" s="2">
        <f>IF($A6108="site","",VLOOKUP($P6108,margin_ranges!$A$5:$D$10,4,FALSE)/100)</f>
        <v>0.29749999999999999</v>
      </c>
      <c r="T6108" s="6">
        <f>IF(A6108="placement",$J6108*MIN($Q6108,$S6108),"")</f>
        <v>118.405</v>
      </c>
      <c r="U6108" s="6">
        <f>IF($A6108="placement",T6108,SUMIF($C$10:$C$6209,$C6108,$T$10:$T$6209))</f>
        <v>118.405</v>
      </c>
      <c r="V6108" s="34">
        <f t="shared" si="287"/>
        <v>6.439393939393967E-2</v>
      </c>
      <c r="W6108" s="24"/>
      <c r="X6108" s="2" t="str">
        <f>IFERROR(MIN(VLOOKUP($W6108,margin_ranges!$A$5:$D$10,4,FALSE),$Q6108*100)/100,"")</f>
        <v/>
      </c>
      <c r="Y6108" s="6">
        <f t="shared" si="285"/>
        <v>118.405</v>
      </c>
      <c r="Z6108" s="6">
        <f>IF($A6108="placement",Y6108,SUMIF($C$10:$C$6209,$C6108,$Y$10:$Y$6209))</f>
        <v>118.405</v>
      </c>
      <c r="AA6108" s="29">
        <f t="shared" si="286"/>
        <v>6.439393939393967E-2</v>
      </c>
    </row>
    <row r="6109" spans="1:27" hidden="1" x14ac:dyDescent="0.3">
      <c r="A6109" s="8" t="s">
        <v>17</v>
      </c>
      <c r="B6109" s="8" t="s">
        <v>6070</v>
      </c>
      <c r="C6109" s="8" t="s">
        <v>6071</v>
      </c>
      <c r="D6109" s="8" t="s">
        <v>6092</v>
      </c>
      <c r="E6109" s="8" t="s">
        <v>6093</v>
      </c>
      <c r="F6109" s="29">
        <v>0.34</v>
      </c>
      <c r="G6109" s="29">
        <v>1</v>
      </c>
      <c r="H6109" s="30">
        <v>356.31540000000001</v>
      </c>
      <c r="I6109" s="30">
        <v>26.638200000000001</v>
      </c>
      <c r="J6109" s="14">
        <v>407</v>
      </c>
      <c r="K6109" s="14">
        <v>123</v>
      </c>
      <c r="L6109" s="12">
        <v>7.4800000000000005E-2</v>
      </c>
      <c r="M6109" s="7">
        <v>0.50907316000000002</v>
      </c>
      <c r="N6109" s="31">
        <v>0.2</v>
      </c>
      <c r="O6109" s="14">
        <f>IFERROR(VLOOKUP($C6109,'site totals'!$J$2:$K$607,2,FALSE),1)</f>
        <v>1</v>
      </c>
      <c r="P6109" s="32" t="s">
        <v>22</v>
      </c>
      <c r="Q6109" s="12">
        <v>0.60712916220000002</v>
      </c>
      <c r="R6109" s="29">
        <v>0.34</v>
      </c>
      <c r="S6109" s="2">
        <f>IF($A6109="site","",VLOOKUP($P6109,margin_ranges!$A$5:$D$10,4,FALSE)/100)</f>
        <v>0.29749999999999999</v>
      </c>
      <c r="T6109" s="6">
        <f>IF(A6109="placement",$J6109*MIN($Q6109,$S6109),"")</f>
        <v>121.0825</v>
      </c>
      <c r="U6109" s="6">
        <f>IF($A6109="placement",T6109,SUMIF($C$10:$C$6209,$C6109,$T$10:$T$6209))</f>
        <v>121.0825</v>
      </c>
      <c r="V6109" s="34">
        <f t="shared" si="287"/>
        <v>6.439393939393967E-2</v>
      </c>
      <c r="W6109" s="24"/>
      <c r="X6109" s="2" t="str">
        <f>IFERROR(MIN(VLOOKUP($W6109,margin_ranges!$A$5:$D$10,4,FALSE),$Q6109*100)/100,"")</f>
        <v/>
      </c>
      <c r="Y6109" s="6">
        <f t="shared" si="285"/>
        <v>121.0825</v>
      </c>
      <c r="Z6109" s="6">
        <f>IF($A6109="placement",Y6109,SUMIF($C$10:$C$6209,$C6109,$Y$10:$Y$6209))</f>
        <v>121.0825</v>
      </c>
      <c r="AA6109" s="17">
        <f t="shared" si="286"/>
        <v>6.439393939393967E-2</v>
      </c>
    </row>
    <row r="6110" spans="1:27" hidden="1" x14ac:dyDescent="0.3">
      <c r="A6110" s="8" t="s">
        <v>17</v>
      </c>
      <c r="B6110" s="8" t="s">
        <v>814</v>
      </c>
      <c r="C6110" s="8" t="s">
        <v>815</v>
      </c>
      <c r="D6110" s="8" t="s">
        <v>898</v>
      </c>
      <c r="E6110" s="8" t="s">
        <v>899</v>
      </c>
      <c r="F6110" s="29">
        <v>0.34</v>
      </c>
      <c r="G6110" s="29">
        <v>1</v>
      </c>
      <c r="H6110" s="30">
        <v>132.3869</v>
      </c>
      <c r="I6110" s="30">
        <v>23.6084</v>
      </c>
      <c r="J6110" s="14">
        <v>415</v>
      </c>
      <c r="K6110" s="14">
        <v>128</v>
      </c>
      <c r="L6110" s="12">
        <v>0.17829999999999999</v>
      </c>
      <c r="M6110" s="7">
        <v>0.58561949999999996</v>
      </c>
      <c r="N6110" s="31">
        <v>0.2</v>
      </c>
      <c r="O6110" s="14">
        <f>IFERROR(VLOOKUP($C6110,'site totals'!$J$2:$K$607,2,FALSE),1)</f>
        <v>1</v>
      </c>
      <c r="P6110" s="32" t="s">
        <v>22</v>
      </c>
      <c r="Q6110" s="12">
        <v>0.65848131720000003</v>
      </c>
      <c r="R6110" s="29">
        <v>0.34</v>
      </c>
      <c r="S6110" s="2">
        <f>IF($A6110="site","",VLOOKUP($P6110,margin_ranges!$A$5:$D$10,4,FALSE)/100)</f>
        <v>0.29749999999999999</v>
      </c>
      <c r="T6110" s="6">
        <f>IF(A6110="placement",$J6110*MIN($Q6110,$S6110),"")</f>
        <v>123.46249999999999</v>
      </c>
      <c r="U6110" s="6">
        <f>IF($A6110="placement",T6110,SUMIF($C$10:$C$6209,$C6110,$T$10:$T$6209))</f>
        <v>123.46249999999999</v>
      </c>
      <c r="V6110" s="34">
        <f t="shared" si="287"/>
        <v>6.439393939393967E-2</v>
      </c>
      <c r="W6110" s="24"/>
      <c r="X6110" s="2" t="str">
        <f>IFERROR(MIN(VLOOKUP($W6110,margin_ranges!$A$5:$D$10,4,FALSE),$Q6110*100)/100,"")</f>
        <v/>
      </c>
      <c r="Y6110" s="6">
        <f t="shared" si="285"/>
        <v>123.46249999999999</v>
      </c>
      <c r="Z6110" s="6">
        <f>IF($A6110="placement",Y6110,SUMIF($C$10:$C$6209,$C6110,$Y$10:$Y$6209))</f>
        <v>123.46249999999999</v>
      </c>
      <c r="AA6110" s="29">
        <f t="shared" si="286"/>
        <v>6.439393939393967E-2</v>
      </c>
    </row>
    <row r="6111" spans="1:27" hidden="1" x14ac:dyDescent="0.3">
      <c r="A6111" s="8" t="s">
        <v>17</v>
      </c>
      <c r="B6111" s="8" t="s">
        <v>814</v>
      </c>
      <c r="C6111" s="8" t="s">
        <v>815</v>
      </c>
      <c r="D6111" s="8" t="s">
        <v>1018</v>
      </c>
      <c r="E6111" s="8" t="s">
        <v>1019</v>
      </c>
      <c r="F6111" s="29">
        <v>0.34</v>
      </c>
      <c r="G6111" s="29">
        <v>1</v>
      </c>
      <c r="H6111" s="30">
        <v>126.1621</v>
      </c>
      <c r="I6111" s="30">
        <v>22.9299</v>
      </c>
      <c r="J6111" s="14">
        <v>439</v>
      </c>
      <c r="K6111" s="14">
        <v>134</v>
      </c>
      <c r="L6111" s="12">
        <v>0.1817</v>
      </c>
      <c r="M6111" s="7">
        <v>0.63837840999999995</v>
      </c>
      <c r="N6111" s="31">
        <v>0.35</v>
      </c>
      <c r="O6111" s="14">
        <f>IFERROR(VLOOKUP($C6111,'site totals'!$J$2:$K$607,2,FALSE),1)</f>
        <v>1</v>
      </c>
      <c r="P6111" s="32" t="s">
        <v>22</v>
      </c>
      <c r="Q6111" s="12">
        <v>0.45173584750000001</v>
      </c>
      <c r="R6111" s="29">
        <v>0.34</v>
      </c>
      <c r="S6111" s="2">
        <f>IF($A6111="site","",VLOOKUP($P6111,margin_ranges!$A$5:$D$10,4,FALSE)/100)</f>
        <v>0.29749999999999999</v>
      </c>
      <c r="T6111" s="6">
        <f>IF(A6111="placement",$J6111*MIN($Q6111,$S6111),"")</f>
        <v>130.60249999999999</v>
      </c>
      <c r="U6111" s="6">
        <f>IF($A6111="placement",T6111,SUMIF($C$10:$C$6209,$C6111,$T$10:$T$6209))</f>
        <v>130.60249999999999</v>
      </c>
      <c r="V6111" s="34">
        <f t="shared" si="287"/>
        <v>6.439393939393967E-2</v>
      </c>
      <c r="W6111" s="24"/>
      <c r="X6111" s="2" t="str">
        <f>IFERROR(MIN(VLOOKUP($W6111,margin_ranges!$A$5:$D$10,4,FALSE),$Q6111*100)/100,"")</f>
        <v/>
      </c>
      <c r="Y6111" s="6">
        <f t="shared" si="285"/>
        <v>130.60249999999999</v>
      </c>
      <c r="Z6111" s="6">
        <f>IF($A6111="placement",Y6111,SUMIF($C$10:$C$6209,$C6111,$Y$10:$Y$6209))</f>
        <v>130.60249999999999</v>
      </c>
      <c r="AA6111" s="29">
        <f t="shared" si="286"/>
        <v>6.439393939393967E-2</v>
      </c>
    </row>
    <row r="6112" spans="1:27" hidden="1" x14ac:dyDescent="0.3">
      <c r="A6112" s="8" t="s">
        <v>17</v>
      </c>
      <c r="B6112" s="8" t="s">
        <v>814</v>
      </c>
      <c r="C6112" s="8" t="s">
        <v>815</v>
      </c>
      <c r="D6112" s="8" t="s">
        <v>824</v>
      </c>
      <c r="E6112" s="8" t="s">
        <v>825</v>
      </c>
      <c r="F6112" s="29">
        <v>0.33999999999999903</v>
      </c>
      <c r="G6112" s="29">
        <v>0</v>
      </c>
      <c r="H6112" s="30">
        <v>117.6794</v>
      </c>
      <c r="I6112" s="30">
        <v>27.576499999999999</v>
      </c>
      <c r="J6112" s="14">
        <v>529</v>
      </c>
      <c r="K6112" s="14">
        <v>159</v>
      </c>
      <c r="L6112" s="12">
        <v>0.23430000000000001</v>
      </c>
      <c r="M6112" s="7">
        <v>0.63914331999999996</v>
      </c>
      <c r="N6112" s="31">
        <v>0.4</v>
      </c>
      <c r="O6112" s="14">
        <f>IFERROR(VLOOKUP($C6112,'site totals'!$J$2:$K$607,2,FALSE),1)</f>
        <v>1</v>
      </c>
      <c r="P6112" s="32" t="s">
        <v>22</v>
      </c>
      <c r="Q6112" s="12">
        <v>0.37416227530000001</v>
      </c>
      <c r="R6112" s="29">
        <v>0.34</v>
      </c>
      <c r="S6112" s="2">
        <f>IF($A6112="site","",VLOOKUP($P6112,margin_ranges!$A$5:$D$10,4,FALSE)/100)</f>
        <v>0.29749999999999999</v>
      </c>
      <c r="T6112" s="6">
        <f>IF(A6112="placement",$J6112*MIN($Q6112,$S6112),"")</f>
        <v>157.3775</v>
      </c>
      <c r="U6112" s="6">
        <f>IF($A6112="placement",T6112,SUMIF($C$10:$C$6209,$C6112,$T$10:$T$6209))</f>
        <v>157.3775</v>
      </c>
      <c r="V6112" s="34">
        <f t="shared" si="287"/>
        <v>6.439393939393967E-2</v>
      </c>
      <c r="W6112" s="24"/>
      <c r="X6112" s="2" t="str">
        <f>IFERROR(MIN(VLOOKUP($W6112,margin_ranges!$A$5:$D$10,4,FALSE),$Q6112*100)/100,"")</f>
        <v/>
      </c>
      <c r="Y6112" s="6">
        <f t="shared" ref="Y6112:Y6175" si="288">IF(A6112="placement",IF($X6112="",$T6112,$J6112*MIN($Q6112,$X6112)),"")</f>
        <v>157.3775</v>
      </c>
      <c r="Z6112" s="6">
        <f>IF($A6112="placement",Y6112,SUMIF($C$10:$C$6209,$C6112,$Y$10:$Y$6209))</f>
        <v>157.3775</v>
      </c>
      <c r="AA6112" s="17">
        <f t="shared" ref="AA6112:AA6175" si="289">($J6112-$Z6112)/($J6112*(1-$R6112))-1</f>
        <v>6.439393939393967E-2</v>
      </c>
    </row>
    <row r="6113" spans="1:27" hidden="1" x14ac:dyDescent="0.3">
      <c r="A6113" s="8" t="s">
        <v>17</v>
      </c>
      <c r="B6113" s="8" t="s">
        <v>6070</v>
      </c>
      <c r="C6113" s="8" t="s">
        <v>6071</v>
      </c>
      <c r="D6113" s="8" t="s">
        <v>6080</v>
      </c>
      <c r="E6113" s="8" t="s">
        <v>6081</v>
      </c>
      <c r="F6113" s="29">
        <v>0.33999999999999903</v>
      </c>
      <c r="G6113" s="29">
        <v>1</v>
      </c>
      <c r="H6113" s="30">
        <v>359.69439999999997</v>
      </c>
      <c r="I6113" s="30">
        <v>29.696200000000001</v>
      </c>
      <c r="J6113" s="14">
        <v>573</v>
      </c>
      <c r="K6113" s="14">
        <v>173</v>
      </c>
      <c r="L6113" s="12">
        <v>8.2600000000000007E-2</v>
      </c>
      <c r="M6113" s="7">
        <v>0.64332971999999999</v>
      </c>
      <c r="N6113" s="31">
        <v>0.2</v>
      </c>
      <c r="O6113" s="14">
        <f>IFERROR(VLOOKUP($C6113,'site totals'!$J$2:$K$607,2,FALSE),1)</f>
        <v>1</v>
      </c>
      <c r="P6113" s="32" t="s">
        <v>22</v>
      </c>
      <c r="Q6113" s="12">
        <v>0.68911742359999995</v>
      </c>
      <c r="R6113" s="29">
        <v>0.34</v>
      </c>
      <c r="S6113" s="2">
        <f>IF($A6113="site","",VLOOKUP($P6113,margin_ranges!$A$5:$D$10,4,FALSE)/100)</f>
        <v>0.29749999999999999</v>
      </c>
      <c r="T6113" s="6">
        <f>IF(A6113="placement",$J6113*MIN($Q6113,$S6113),"")</f>
        <v>170.4675</v>
      </c>
      <c r="U6113" s="6">
        <f>IF($A6113="placement",T6113,SUMIF($C$10:$C$6209,$C6113,$T$10:$T$6209))</f>
        <v>170.4675</v>
      </c>
      <c r="V6113" s="34">
        <f t="shared" si="287"/>
        <v>6.439393939393967E-2</v>
      </c>
      <c r="W6113" s="24"/>
      <c r="X6113" s="2" t="str">
        <f>IFERROR(MIN(VLOOKUP($W6113,margin_ranges!$A$5:$D$10,4,FALSE),$Q6113*100)/100,"")</f>
        <v/>
      </c>
      <c r="Y6113" s="6">
        <f t="shared" si="288"/>
        <v>170.4675</v>
      </c>
      <c r="Z6113" s="6">
        <f>IF($A6113="placement",Y6113,SUMIF($C$10:$C$6209,$C6113,$Y$10:$Y$6209))</f>
        <v>170.4675</v>
      </c>
      <c r="AA6113" s="29">
        <f t="shared" si="289"/>
        <v>6.439393939393967E-2</v>
      </c>
    </row>
    <row r="6114" spans="1:27" hidden="1" x14ac:dyDescent="0.3">
      <c r="A6114" s="8" t="s">
        <v>17</v>
      </c>
      <c r="B6114" s="8" t="s">
        <v>6070</v>
      </c>
      <c r="C6114" s="8" t="s">
        <v>6071</v>
      </c>
      <c r="D6114" s="8" t="s">
        <v>6088</v>
      </c>
      <c r="E6114" s="8" t="s">
        <v>6089</v>
      </c>
      <c r="F6114" s="29">
        <v>0.34</v>
      </c>
      <c r="G6114" s="29">
        <v>1</v>
      </c>
      <c r="H6114" s="30">
        <v>293.41879999999998</v>
      </c>
      <c r="I6114" s="30">
        <v>58.3309</v>
      </c>
      <c r="J6114" s="14">
        <v>648</v>
      </c>
      <c r="K6114" s="14">
        <v>193</v>
      </c>
      <c r="L6114" s="12">
        <v>0.1988</v>
      </c>
      <c r="M6114" s="7">
        <v>0.37038470000000001</v>
      </c>
      <c r="N6114" s="31">
        <v>0.2</v>
      </c>
      <c r="O6114" s="14">
        <f>IFERROR(VLOOKUP($C6114,'site totals'!$J$2:$K$607,2,FALSE),1)</f>
        <v>1</v>
      </c>
      <c r="P6114" s="32" t="s">
        <v>22</v>
      </c>
      <c r="Q6114" s="12">
        <v>0.46002089480000002</v>
      </c>
      <c r="R6114" s="29">
        <v>0.34</v>
      </c>
      <c r="S6114" s="2">
        <f>IF($A6114="site","",VLOOKUP($P6114,margin_ranges!$A$5:$D$10,4,FALSE)/100)</f>
        <v>0.29749999999999999</v>
      </c>
      <c r="T6114" s="6">
        <f>IF(A6114="placement",$J6114*MIN($Q6114,$S6114),"")</f>
        <v>192.78</v>
      </c>
      <c r="U6114" s="6">
        <f>IF($A6114="placement",T6114,SUMIF($C$10:$C$6209,$C6114,$T$10:$T$6209))</f>
        <v>192.78</v>
      </c>
      <c r="V6114" s="34">
        <f t="shared" si="287"/>
        <v>6.439393939393967E-2</v>
      </c>
      <c r="W6114" s="24"/>
      <c r="X6114" s="2" t="str">
        <f>IFERROR(MIN(VLOOKUP($W6114,margin_ranges!$A$5:$D$10,4,FALSE),$Q6114*100)/100,"")</f>
        <v/>
      </c>
      <c r="Y6114" s="6">
        <f t="shared" si="288"/>
        <v>192.78</v>
      </c>
      <c r="Z6114" s="6">
        <f>IF($A6114="placement",Y6114,SUMIF($C$10:$C$6209,$C6114,$Y$10:$Y$6209))</f>
        <v>192.78</v>
      </c>
      <c r="AA6114" s="29">
        <f t="shared" si="289"/>
        <v>6.439393939393967E-2</v>
      </c>
    </row>
    <row r="6115" spans="1:27" hidden="1" x14ac:dyDescent="0.3">
      <c r="A6115" s="8" t="s">
        <v>17</v>
      </c>
      <c r="B6115" s="8" t="s">
        <v>814</v>
      </c>
      <c r="C6115" s="8" t="s">
        <v>815</v>
      </c>
      <c r="D6115" s="8" t="s">
        <v>848</v>
      </c>
      <c r="E6115" s="8" t="s">
        <v>849</v>
      </c>
      <c r="F6115" s="29">
        <v>0.33999999999999903</v>
      </c>
      <c r="G6115" s="29">
        <v>1</v>
      </c>
      <c r="H6115" s="30">
        <v>186.80260000000001</v>
      </c>
      <c r="I6115" s="30">
        <v>35.2911</v>
      </c>
      <c r="J6115" s="14">
        <v>657</v>
      </c>
      <c r="K6115" s="14">
        <v>201</v>
      </c>
      <c r="L6115" s="12">
        <v>0.18890000000000001</v>
      </c>
      <c r="M6115" s="7">
        <v>0.62014994000000001</v>
      </c>
      <c r="N6115" s="31">
        <v>0.35</v>
      </c>
      <c r="O6115" s="14">
        <f>IFERROR(VLOOKUP($C6115,'site totals'!$J$2:$K$607,2,FALSE),1)</f>
        <v>1</v>
      </c>
      <c r="P6115" s="32" t="s">
        <v>22</v>
      </c>
      <c r="Q6115" s="12">
        <v>0.43562035659999998</v>
      </c>
      <c r="R6115" s="29">
        <v>0.34</v>
      </c>
      <c r="S6115" s="2">
        <f>IF($A6115="site","",VLOOKUP($P6115,margin_ranges!$A$5:$D$10,4,FALSE)/100)</f>
        <v>0.29749999999999999</v>
      </c>
      <c r="T6115" s="6">
        <f>IF(A6115="placement",$J6115*MIN($Q6115,$S6115),"")</f>
        <v>195.45749999999998</v>
      </c>
      <c r="U6115" s="6">
        <f>IF($A6115="placement",T6115,SUMIF($C$10:$C$6209,$C6115,$T$10:$T$6209))</f>
        <v>195.45749999999998</v>
      </c>
      <c r="V6115" s="34">
        <f t="shared" si="287"/>
        <v>6.439393939393967E-2</v>
      </c>
      <c r="W6115" s="24"/>
      <c r="X6115" s="2" t="str">
        <f>IFERROR(MIN(VLOOKUP($W6115,margin_ranges!$A$5:$D$10,4,FALSE),$Q6115*100)/100,"")</f>
        <v/>
      </c>
      <c r="Y6115" s="6">
        <f t="shared" si="288"/>
        <v>195.45749999999998</v>
      </c>
      <c r="Z6115" s="6">
        <f>IF($A6115="placement",Y6115,SUMIF($C$10:$C$6209,$C6115,$Y$10:$Y$6209))</f>
        <v>195.45749999999998</v>
      </c>
      <c r="AA6115" s="29">
        <f t="shared" si="289"/>
        <v>6.439393939393967E-2</v>
      </c>
    </row>
    <row r="6116" spans="1:27" hidden="1" x14ac:dyDescent="0.3">
      <c r="A6116" s="8" t="s">
        <v>17</v>
      </c>
      <c r="B6116" s="8" t="s">
        <v>6070</v>
      </c>
      <c r="C6116" s="8" t="s">
        <v>6071</v>
      </c>
      <c r="D6116" s="8" t="s">
        <v>6086</v>
      </c>
      <c r="E6116" s="8" t="s">
        <v>6087</v>
      </c>
      <c r="F6116" s="29">
        <v>0.33999999999999903</v>
      </c>
      <c r="G6116" s="29">
        <v>1</v>
      </c>
      <c r="H6116" s="30">
        <v>282.73500000000001</v>
      </c>
      <c r="I6116" s="30">
        <v>74.181100000000001</v>
      </c>
      <c r="J6116" s="14">
        <v>689</v>
      </c>
      <c r="K6116" s="14">
        <v>190</v>
      </c>
      <c r="L6116" s="12">
        <v>0.26240000000000002</v>
      </c>
      <c r="M6116" s="7">
        <v>0.30963347000000002</v>
      </c>
      <c r="N6116" s="31">
        <v>0.2</v>
      </c>
      <c r="O6116" s="14">
        <f>IFERROR(VLOOKUP($C6116,'site totals'!$J$2:$K$607,2,FALSE),1)</f>
        <v>1</v>
      </c>
      <c r="P6116" s="32" t="s">
        <v>22</v>
      </c>
      <c r="Q6116" s="12">
        <v>0.35407500559999999</v>
      </c>
      <c r="R6116" s="29">
        <v>0.34</v>
      </c>
      <c r="S6116" s="2">
        <f>IF($A6116="site","",VLOOKUP($P6116,margin_ranges!$A$5:$D$10,4,FALSE)/100)</f>
        <v>0.29749999999999999</v>
      </c>
      <c r="T6116" s="6">
        <f>IF(A6116="placement",$J6116*MIN($Q6116,$S6116),"")</f>
        <v>204.97749999999999</v>
      </c>
      <c r="U6116" s="6">
        <f>IF($A6116="placement",T6116,SUMIF($C$10:$C$6209,$C6116,$T$10:$T$6209))</f>
        <v>204.97749999999999</v>
      </c>
      <c r="V6116" s="34">
        <f t="shared" si="287"/>
        <v>6.439393939393967E-2</v>
      </c>
      <c r="W6116" s="24"/>
      <c r="X6116" s="2" t="str">
        <f>IFERROR(MIN(VLOOKUP($W6116,margin_ranges!$A$5:$D$10,4,FALSE),$Q6116*100)/100,"")</f>
        <v/>
      </c>
      <c r="Y6116" s="6">
        <f t="shared" si="288"/>
        <v>204.97749999999999</v>
      </c>
      <c r="Z6116" s="6">
        <f>IF($A6116="placement",Y6116,SUMIF($C$10:$C$6209,$C6116,$Y$10:$Y$6209))</f>
        <v>204.97749999999999</v>
      </c>
      <c r="AA6116" s="17">
        <f t="shared" si="289"/>
        <v>6.439393939393967E-2</v>
      </c>
    </row>
    <row r="6117" spans="1:27" hidden="1" x14ac:dyDescent="0.3">
      <c r="A6117" s="8" t="s">
        <v>17</v>
      </c>
      <c r="B6117" s="8" t="s">
        <v>814</v>
      </c>
      <c r="C6117" s="8" t="s">
        <v>815</v>
      </c>
      <c r="D6117" s="8" t="s">
        <v>1070</v>
      </c>
      <c r="E6117" s="8" t="s">
        <v>1071</v>
      </c>
      <c r="F6117" s="29">
        <v>0.33999999999999903</v>
      </c>
      <c r="G6117" s="29">
        <v>1</v>
      </c>
      <c r="H6117" s="30">
        <v>212.19710000000001</v>
      </c>
      <c r="I6117" s="30">
        <v>31.423400000000001</v>
      </c>
      <c r="J6117" s="14">
        <v>747</v>
      </c>
      <c r="K6117" s="14">
        <v>228</v>
      </c>
      <c r="L6117" s="12">
        <v>0.14810000000000001</v>
      </c>
      <c r="M6117" s="7">
        <v>0.79204870000000005</v>
      </c>
      <c r="N6117" s="31">
        <v>0.35</v>
      </c>
      <c r="O6117" s="14">
        <f>IFERROR(VLOOKUP($C6117,'site totals'!$J$2:$K$607,2,FALSE),1)</f>
        <v>1</v>
      </c>
      <c r="P6117" s="32" t="s">
        <v>22</v>
      </c>
      <c r="Q6117" s="12">
        <v>0.55810797940000001</v>
      </c>
      <c r="R6117" s="29">
        <v>0.34</v>
      </c>
      <c r="S6117" s="2">
        <f>IF($A6117="site","",VLOOKUP($P6117,margin_ranges!$A$5:$D$10,4,FALSE)/100)</f>
        <v>0.29749999999999999</v>
      </c>
      <c r="T6117" s="6">
        <f>IF(A6117="placement",$J6117*MIN($Q6117,$S6117),"")</f>
        <v>222.23249999999999</v>
      </c>
      <c r="U6117" s="6">
        <f>IF($A6117="placement",T6117,SUMIF($C$10:$C$6209,$C6117,$T$10:$T$6209))</f>
        <v>222.23249999999999</v>
      </c>
      <c r="V6117" s="34">
        <f t="shared" si="287"/>
        <v>6.439393939393967E-2</v>
      </c>
      <c r="W6117" s="24"/>
      <c r="X6117" s="2" t="str">
        <f>IFERROR(MIN(VLOOKUP($W6117,margin_ranges!$A$5:$D$10,4,FALSE),$Q6117*100)/100,"")</f>
        <v/>
      </c>
      <c r="Y6117" s="6">
        <f t="shared" si="288"/>
        <v>222.23249999999999</v>
      </c>
      <c r="Z6117" s="6">
        <f>IF($A6117="placement",Y6117,SUMIF($C$10:$C$6209,$C6117,$Y$10:$Y$6209))</f>
        <v>222.23249999999999</v>
      </c>
      <c r="AA6117" s="29">
        <f t="shared" si="289"/>
        <v>6.439393939393967E-2</v>
      </c>
    </row>
    <row r="6118" spans="1:27" hidden="1" x14ac:dyDescent="0.3">
      <c r="A6118" s="8" t="s">
        <v>17</v>
      </c>
      <c r="B6118" s="8" t="s">
        <v>814</v>
      </c>
      <c r="C6118" s="8" t="s">
        <v>815</v>
      </c>
      <c r="D6118" s="8" t="s">
        <v>910</v>
      </c>
      <c r="E6118" s="8" t="s">
        <v>911</v>
      </c>
      <c r="F6118" s="29">
        <v>0.34264015617667298</v>
      </c>
      <c r="G6118" s="29">
        <v>0</v>
      </c>
      <c r="H6118" s="30">
        <v>72.953900000000004</v>
      </c>
      <c r="I6118" s="30">
        <v>12.981999999999999</v>
      </c>
      <c r="J6118" s="14">
        <v>237</v>
      </c>
      <c r="K6118" s="14">
        <v>80</v>
      </c>
      <c r="L6118" s="12">
        <v>0.1779</v>
      </c>
      <c r="M6118" s="7">
        <v>0.60849472999999998</v>
      </c>
      <c r="N6118" s="31">
        <v>0.4</v>
      </c>
      <c r="O6118" s="14">
        <f>IFERROR(VLOOKUP($C6118,'site totals'!$J$2:$K$607,2,FALSE),1)</f>
        <v>1</v>
      </c>
      <c r="P6118" s="32" t="s">
        <v>22</v>
      </c>
      <c r="Q6118" s="12">
        <v>0.34264015619999999</v>
      </c>
      <c r="R6118" s="29">
        <v>0.39</v>
      </c>
      <c r="S6118" s="2">
        <f>IF($A6118="site","",VLOOKUP($P6118,margin_ranges!$A$5:$D$10,4,FALSE)/100)</f>
        <v>0.29749999999999999</v>
      </c>
      <c r="T6118" s="6">
        <f>IF(A6118="placement",$J6118*MIN($Q6118,$S6118),"")</f>
        <v>70.507499999999993</v>
      </c>
      <c r="U6118" s="6">
        <f>IF($A6118="placement",T6118,SUMIF($C$10:$C$6209,$C6118,$T$10:$T$6209))</f>
        <v>70.507499999999993</v>
      </c>
      <c r="V6118" s="34">
        <f t="shared" si="287"/>
        <v>0.15163934426229519</v>
      </c>
      <c r="W6118" s="24"/>
      <c r="X6118" s="2" t="str">
        <f>IFERROR(MIN(VLOOKUP($W6118,margin_ranges!$A$5:$D$10,4,FALSE),$Q6118*100)/100,"")</f>
        <v/>
      </c>
      <c r="Y6118" s="6">
        <f t="shared" si="288"/>
        <v>70.507499999999993</v>
      </c>
      <c r="Z6118" s="6">
        <f>IF($A6118="placement",Y6118,SUMIF($C$10:$C$6209,$C6118,$Y$10:$Y$6209))</f>
        <v>70.507499999999993</v>
      </c>
      <c r="AA6118" s="29">
        <f t="shared" si="289"/>
        <v>0.15163934426229519</v>
      </c>
    </row>
    <row r="6119" spans="1:27" hidden="1" x14ac:dyDescent="0.3">
      <c r="A6119" s="8" t="s">
        <v>17</v>
      </c>
      <c r="B6119" s="8" t="s">
        <v>814</v>
      </c>
      <c r="C6119" s="8" t="s">
        <v>815</v>
      </c>
      <c r="D6119" s="8" t="s">
        <v>866</v>
      </c>
      <c r="E6119" s="8" t="s">
        <v>867</v>
      </c>
      <c r="F6119" s="29">
        <v>0.34513646059469499</v>
      </c>
      <c r="G6119" s="29">
        <v>0</v>
      </c>
      <c r="H6119" s="30">
        <v>54.205100000000002</v>
      </c>
      <c r="I6119" s="30">
        <v>11.7484</v>
      </c>
      <c r="J6119" s="14">
        <v>215</v>
      </c>
      <c r="K6119" s="14">
        <v>74</v>
      </c>
      <c r="L6119" s="12">
        <v>0.2167</v>
      </c>
      <c r="M6119" s="7">
        <v>0.61081428000000004</v>
      </c>
      <c r="N6119" s="31">
        <v>0.4</v>
      </c>
      <c r="O6119" s="14">
        <f>IFERROR(VLOOKUP($C6119,'site totals'!$J$2:$K$607,2,FALSE),1)</f>
        <v>1</v>
      </c>
      <c r="P6119" s="32" t="s">
        <v>22</v>
      </c>
      <c r="Q6119" s="12">
        <v>0.34513646059999997</v>
      </c>
      <c r="R6119" s="29">
        <v>0.38</v>
      </c>
      <c r="S6119" s="2">
        <f>IF($A6119="site","",VLOOKUP($P6119,margin_ranges!$A$5:$D$10,4,FALSE)/100)</f>
        <v>0.29749999999999999</v>
      </c>
      <c r="T6119" s="6">
        <f>IF(A6119="placement",$J6119*MIN($Q6119,$S6119),"")</f>
        <v>63.962499999999999</v>
      </c>
      <c r="U6119" s="6">
        <f>IF($A6119="placement",T6119,SUMIF($C$10:$C$6209,$C6119,$T$10:$T$6209))</f>
        <v>63.962499999999999</v>
      </c>
      <c r="V6119" s="34">
        <f t="shared" ref="V6119:V6182" si="290">($J6119-$U6119)/($J6119*(1-$R6119))-1</f>
        <v>0.13306451612903203</v>
      </c>
      <c r="W6119" s="24"/>
      <c r="X6119" s="2" t="str">
        <f>IFERROR(MIN(VLOOKUP($W6119,margin_ranges!$A$5:$D$10,4,FALSE),$Q6119*100)/100,"")</f>
        <v/>
      </c>
      <c r="Y6119" s="6">
        <f t="shared" si="288"/>
        <v>63.962499999999999</v>
      </c>
      <c r="Z6119" s="6">
        <f>IF($A6119="placement",Y6119,SUMIF($C$10:$C$6209,$C6119,$Y$10:$Y$6209))</f>
        <v>63.962499999999999</v>
      </c>
      <c r="AA6119" s="29">
        <f t="shared" si="289"/>
        <v>0.13306451612903203</v>
      </c>
    </row>
    <row r="6120" spans="1:27" hidden="1" x14ac:dyDescent="0.3">
      <c r="A6120" s="8" t="s">
        <v>17</v>
      </c>
      <c r="B6120" s="8" t="s">
        <v>814</v>
      </c>
      <c r="C6120" s="8" t="s">
        <v>815</v>
      </c>
      <c r="D6120" s="8" t="s">
        <v>822</v>
      </c>
      <c r="E6120" s="8" t="s">
        <v>823</v>
      </c>
      <c r="F6120" s="29">
        <v>0.35</v>
      </c>
      <c r="G6120" s="29">
        <v>0</v>
      </c>
      <c r="H6120" s="30">
        <v>40.762799999999999</v>
      </c>
      <c r="I6120" s="30">
        <v>3.5920999999999998</v>
      </c>
      <c r="J6120" s="14">
        <v>54</v>
      </c>
      <c r="K6120" s="14">
        <v>19</v>
      </c>
      <c r="L6120" s="12">
        <v>8.8099999999999998E-2</v>
      </c>
      <c r="M6120" s="7">
        <v>0.50268647</v>
      </c>
      <c r="N6120" s="31">
        <v>0.2</v>
      </c>
      <c r="O6120" s="14">
        <f>IFERROR(VLOOKUP($C6120,'site totals'!$J$2:$K$607,2,FALSE),1)</f>
        <v>1</v>
      </c>
      <c r="P6120" s="32" t="s">
        <v>91</v>
      </c>
      <c r="Q6120" s="12">
        <v>0.60213769210000001</v>
      </c>
      <c r="R6120" s="29">
        <v>0.35</v>
      </c>
      <c r="S6120" s="2">
        <f>IF($A6120="site","",VLOOKUP($P6120,margin_ranges!$A$5:$D$10,4,FALSE)/100)</f>
        <v>0.29749999999999999</v>
      </c>
      <c r="T6120" s="6">
        <f>IF(A6120="placement",$J6120*MIN($Q6120,$S6120),"")</f>
        <v>16.064999999999998</v>
      </c>
      <c r="U6120" s="6">
        <f>IF($A6120="placement",T6120,SUMIF($C$10:$C$6209,$C6120,$T$10:$T$6209))</f>
        <v>16.064999999999998</v>
      </c>
      <c r="V6120" s="34">
        <f t="shared" si="290"/>
        <v>8.0769230769230704E-2</v>
      </c>
      <c r="W6120" s="24"/>
      <c r="X6120" s="2" t="str">
        <f>IFERROR(MIN(VLOOKUP($W6120,margin_ranges!$A$5:$D$10,4,FALSE),$Q6120*100)/100,"")</f>
        <v/>
      </c>
      <c r="Y6120" s="6">
        <f t="shared" si="288"/>
        <v>16.064999999999998</v>
      </c>
      <c r="Z6120" s="6">
        <f>IF($A6120="placement",Y6120,SUMIF($C$10:$C$6209,$C6120,$Y$10:$Y$6209))</f>
        <v>16.064999999999998</v>
      </c>
      <c r="AA6120" s="17">
        <f t="shared" si="289"/>
        <v>8.0769230769230704E-2</v>
      </c>
    </row>
    <row r="6121" spans="1:27" hidden="1" x14ac:dyDescent="0.3">
      <c r="A6121" s="8" t="s">
        <v>17</v>
      </c>
      <c r="B6121" s="8" t="s">
        <v>10728</v>
      </c>
      <c r="C6121" s="8" t="s">
        <v>10729</v>
      </c>
      <c r="D6121" s="8" t="s">
        <v>10730</v>
      </c>
      <c r="E6121" s="8" t="s">
        <v>10731</v>
      </c>
      <c r="F6121" s="29">
        <v>0.35</v>
      </c>
      <c r="G6121" s="29">
        <v>1</v>
      </c>
      <c r="H6121" s="30">
        <v>106.14790000000001</v>
      </c>
      <c r="I6121" s="30">
        <v>26.489599999999999</v>
      </c>
      <c r="J6121" s="14">
        <v>358</v>
      </c>
      <c r="K6121" s="14">
        <v>125</v>
      </c>
      <c r="L6121" s="12">
        <v>0.24959999999999999</v>
      </c>
      <c r="M6121" s="7">
        <v>0.44996534999999999</v>
      </c>
      <c r="N6121" s="31">
        <v>0.2</v>
      </c>
      <c r="O6121" s="14">
        <f>IFERROR(VLOOKUP($C6121,'site totals'!$J$2:$K$607,2,FALSE),1)</f>
        <v>1</v>
      </c>
      <c r="P6121" s="32" t="s">
        <v>91</v>
      </c>
      <c r="Q6121" s="12">
        <v>0.55552133100000001</v>
      </c>
      <c r="R6121" s="29">
        <v>0.35</v>
      </c>
      <c r="S6121" s="2">
        <f>IF($A6121="site","",VLOOKUP($P6121,margin_ranges!$A$5:$D$10,4,FALSE)/100)</f>
        <v>0.29749999999999999</v>
      </c>
      <c r="T6121" s="6">
        <f>IF(A6121="placement",$J6121*MIN($Q6121,$S6121),"")</f>
        <v>106.505</v>
      </c>
      <c r="U6121" s="6">
        <f>IF($A6121="placement",T6121,SUMIF($C$10:$C$6209,$C6121,$T$10:$T$6209))</f>
        <v>106.505</v>
      </c>
      <c r="V6121" s="34">
        <f t="shared" si="290"/>
        <v>8.0769230769230704E-2</v>
      </c>
      <c r="W6121" s="24"/>
      <c r="X6121" s="2" t="str">
        <f>IFERROR(MIN(VLOOKUP($W6121,margin_ranges!$A$5:$D$10,4,FALSE),$Q6121*100)/100,"")</f>
        <v/>
      </c>
      <c r="Y6121" s="6">
        <f t="shared" si="288"/>
        <v>106.505</v>
      </c>
      <c r="Z6121" s="6">
        <f>IF($A6121="placement",Y6121,SUMIF($C$10:$C$6209,$C6121,$Y$10:$Y$6209))</f>
        <v>106.505</v>
      </c>
      <c r="AA6121" s="29">
        <f t="shared" si="289"/>
        <v>8.0769230769230704E-2</v>
      </c>
    </row>
    <row r="6122" spans="1:27" hidden="1" x14ac:dyDescent="0.3">
      <c r="A6122" s="8" t="s">
        <v>17</v>
      </c>
      <c r="B6122" s="8" t="s">
        <v>10728</v>
      </c>
      <c r="C6122" s="8" t="s">
        <v>10729</v>
      </c>
      <c r="D6122" s="8" t="s">
        <v>10732</v>
      </c>
      <c r="E6122" s="8" t="s">
        <v>10733</v>
      </c>
      <c r="F6122" s="29">
        <v>0.35</v>
      </c>
      <c r="G6122" s="29">
        <v>1</v>
      </c>
      <c r="H6122" s="30">
        <v>308.0224</v>
      </c>
      <c r="I6122" s="30">
        <v>43.312899999999999</v>
      </c>
      <c r="J6122" s="14">
        <v>645</v>
      </c>
      <c r="K6122" s="14">
        <v>226</v>
      </c>
      <c r="L6122" s="12">
        <v>0.1406</v>
      </c>
      <c r="M6122" s="7">
        <v>0.49677183000000003</v>
      </c>
      <c r="N6122" s="31">
        <v>0.2</v>
      </c>
      <c r="O6122" s="14">
        <f>IFERROR(VLOOKUP($C6122,'site totals'!$J$2:$K$607,2,FALSE),1)</f>
        <v>1</v>
      </c>
      <c r="P6122" s="32" t="s">
        <v>91</v>
      </c>
      <c r="Q6122" s="12">
        <v>0.59740067890000004</v>
      </c>
      <c r="R6122" s="29">
        <v>0.35</v>
      </c>
      <c r="S6122" s="2">
        <f>IF($A6122="site","",VLOOKUP($P6122,margin_ranges!$A$5:$D$10,4,FALSE)/100)</f>
        <v>0.29749999999999999</v>
      </c>
      <c r="T6122" s="6">
        <f>IF(A6122="placement",$J6122*MIN($Q6122,$S6122),"")</f>
        <v>191.88749999999999</v>
      </c>
      <c r="U6122" s="6">
        <f>IF($A6122="placement",T6122,SUMIF($C$10:$C$6209,$C6122,$T$10:$T$6209))</f>
        <v>191.88749999999999</v>
      </c>
      <c r="V6122" s="34">
        <f t="shared" si="290"/>
        <v>8.0769230769230704E-2</v>
      </c>
      <c r="W6122" s="24"/>
      <c r="X6122" s="2" t="str">
        <f>IFERROR(MIN(VLOOKUP($W6122,margin_ranges!$A$5:$D$10,4,FALSE),$Q6122*100)/100,"")</f>
        <v/>
      </c>
      <c r="Y6122" s="6">
        <f t="shared" si="288"/>
        <v>191.88749999999999</v>
      </c>
      <c r="Z6122" s="6">
        <f>IF($A6122="placement",Y6122,SUMIF($C$10:$C$6209,$C6122,$Y$10:$Y$6209))</f>
        <v>191.88749999999999</v>
      </c>
      <c r="AA6122" s="29">
        <f t="shared" si="289"/>
        <v>8.0769230769230704E-2</v>
      </c>
    </row>
    <row r="6123" spans="1:27" hidden="1" x14ac:dyDescent="0.3">
      <c r="A6123" s="8" t="s">
        <v>17</v>
      </c>
      <c r="B6123" s="8" t="s">
        <v>814</v>
      </c>
      <c r="C6123" s="8" t="s">
        <v>815</v>
      </c>
      <c r="D6123" s="8" t="s">
        <v>974</v>
      </c>
      <c r="E6123" s="8" t="s">
        <v>975</v>
      </c>
      <c r="F6123" s="29">
        <v>0.35</v>
      </c>
      <c r="G6123" s="29">
        <v>1</v>
      </c>
      <c r="H6123" s="30">
        <v>278.97579999999999</v>
      </c>
      <c r="I6123" s="30">
        <v>102.6584</v>
      </c>
      <c r="J6123" s="14">
        <v>1782</v>
      </c>
      <c r="K6123" s="14">
        <v>549</v>
      </c>
      <c r="L6123" s="12">
        <v>0.36799999999999999</v>
      </c>
      <c r="M6123" s="7">
        <v>0.57864130999999996</v>
      </c>
      <c r="N6123" s="31">
        <v>0.25</v>
      </c>
      <c r="O6123" s="14">
        <f>IFERROR(VLOOKUP($C6123,'site totals'!$J$2:$K$607,2,FALSE),1)</f>
        <v>1</v>
      </c>
      <c r="P6123" s="32" t="s">
        <v>22</v>
      </c>
      <c r="Q6123" s="12">
        <v>0.56795341509999997</v>
      </c>
      <c r="R6123" s="29">
        <v>0.35</v>
      </c>
      <c r="S6123" s="2">
        <f>IF($A6123="site","",VLOOKUP($P6123,margin_ranges!$A$5:$D$10,4,FALSE)/100)</f>
        <v>0.29749999999999999</v>
      </c>
      <c r="T6123" s="6">
        <f>IF(A6123="placement",$J6123*MIN($Q6123,$S6123),"")</f>
        <v>530.14499999999998</v>
      </c>
      <c r="U6123" s="6">
        <f>IF($A6123="placement",T6123,SUMIF($C$10:$C$6209,$C6123,$T$10:$T$6209))</f>
        <v>530.14499999999998</v>
      </c>
      <c r="V6123" s="34">
        <f t="shared" si="290"/>
        <v>8.0769230769230926E-2</v>
      </c>
      <c r="W6123" s="24"/>
      <c r="X6123" s="2" t="str">
        <f>IFERROR(MIN(VLOOKUP($W6123,margin_ranges!$A$5:$D$10,4,FALSE),$Q6123*100)/100,"")</f>
        <v/>
      </c>
      <c r="Y6123" s="6">
        <f t="shared" si="288"/>
        <v>530.14499999999998</v>
      </c>
      <c r="Z6123" s="6">
        <f>IF($A6123="placement",Y6123,SUMIF($C$10:$C$6209,$C6123,$Y$10:$Y$6209))</f>
        <v>530.14499999999998</v>
      </c>
      <c r="AA6123" s="29">
        <f t="shared" si="289"/>
        <v>8.0769230769230926E-2</v>
      </c>
    </row>
    <row r="6124" spans="1:27" hidden="1" x14ac:dyDescent="0.3">
      <c r="A6124" s="8" t="s">
        <v>17</v>
      </c>
      <c r="B6124" s="8" t="s">
        <v>11221</v>
      </c>
      <c r="C6124" s="8" t="s">
        <v>11222</v>
      </c>
      <c r="D6124" s="33" t="s">
        <v>11233</v>
      </c>
      <c r="E6124" s="8" t="s">
        <v>11234</v>
      </c>
      <c r="F6124" s="29">
        <v>0.35414265462726102</v>
      </c>
      <c r="G6124" s="29">
        <v>0</v>
      </c>
      <c r="H6124" s="30">
        <v>11.0402</v>
      </c>
      <c r="I6124" s="30">
        <v>0.84340000000000004</v>
      </c>
      <c r="J6124" s="14">
        <v>28</v>
      </c>
      <c r="K6124" s="14">
        <v>9</v>
      </c>
      <c r="L6124" s="12">
        <v>7.6399999999999996E-2</v>
      </c>
      <c r="M6124" s="7">
        <v>1.0993139700000001</v>
      </c>
      <c r="N6124" s="31">
        <v>0.71</v>
      </c>
      <c r="O6124" s="14">
        <f>IFERROR(VLOOKUP($C6124,'site totals'!$J$2:$K$607,2,FALSE),1)</f>
        <v>1</v>
      </c>
      <c r="P6124" s="32" t="s">
        <v>22</v>
      </c>
      <c r="Q6124" s="12">
        <v>0.3541426546</v>
      </c>
      <c r="R6124" s="29">
        <v>0.37</v>
      </c>
      <c r="S6124" s="2">
        <f>IF($A6124="site","",VLOOKUP($P6124,margin_ranges!$A$5:$D$10,4,FALSE)/100)</f>
        <v>0.29749999999999999</v>
      </c>
      <c r="T6124" s="6">
        <f>IF(A6124="placement",$J6124*MIN($Q6124,$S6124),"")</f>
        <v>8.33</v>
      </c>
      <c r="U6124" s="6">
        <f>IF($A6124="placement",T6124,SUMIF($C$10:$C$6209,$C6124,$T$10:$T$6209))</f>
        <v>8.33</v>
      </c>
      <c r="V6124" s="34">
        <f t="shared" si="290"/>
        <v>0.11507936507936511</v>
      </c>
      <c r="W6124" s="24"/>
      <c r="X6124" s="2" t="str">
        <f>IFERROR(MIN(VLOOKUP($W6124,margin_ranges!$A$5:$D$10,4,FALSE),$Q6124*100)/100,"")</f>
        <v/>
      </c>
      <c r="Y6124" s="6">
        <f t="shared" si="288"/>
        <v>8.33</v>
      </c>
      <c r="Z6124" s="6">
        <f>IF($A6124="placement",Y6124,SUMIF($C$10:$C$6209,$C6124,$Y$10:$Y$6209))</f>
        <v>8.33</v>
      </c>
      <c r="AA6124" s="29">
        <f t="shared" si="289"/>
        <v>0.11507936507936511</v>
      </c>
    </row>
    <row r="6125" spans="1:27" hidden="1" x14ac:dyDescent="0.3">
      <c r="A6125" s="8" t="s">
        <v>17</v>
      </c>
      <c r="B6125" s="8" t="s">
        <v>814</v>
      </c>
      <c r="C6125" s="8" t="s">
        <v>815</v>
      </c>
      <c r="D6125" s="8" t="s">
        <v>904</v>
      </c>
      <c r="E6125" s="8" t="s">
        <v>905</v>
      </c>
      <c r="F6125" s="29">
        <v>0.35653728486518699</v>
      </c>
      <c r="G6125" s="29">
        <v>0</v>
      </c>
      <c r="H6125" s="30">
        <v>94.323899999999995</v>
      </c>
      <c r="I6125" s="30">
        <v>20.747199999999999</v>
      </c>
      <c r="J6125" s="14">
        <v>387</v>
      </c>
      <c r="K6125" s="14">
        <v>135</v>
      </c>
      <c r="L6125" s="12">
        <v>0.22</v>
      </c>
      <c r="M6125" s="7">
        <v>0.62163663999999996</v>
      </c>
      <c r="N6125" s="31">
        <v>0.4</v>
      </c>
      <c r="O6125" s="14">
        <f>IFERROR(VLOOKUP($C6125,'site totals'!$J$2:$K$607,2,FALSE),1)</f>
        <v>1</v>
      </c>
      <c r="P6125" s="32" t="s">
        <v>22</v>
      </c>
      <c r="Q6125" s="12">
        <v>0.35653728489999997</v>
      </c>
      <c r="R6125" s="29">
        <v>0.39</v>
      </c>
      <c r="S6125" s="2">
        <f>IF($A6125="site","",VLOOKUP($P6125,margin_ranges!$A$5:$D$10,4,FALSE)/100)</f>
        <v>0.29749999999999999</v>
      </c>
      <c r="T6125" s="6">
        <f>IF(A6125="placement",$J6125*MIN($Q6125,$S6125),"")</f>
        <v>115.13249999999999</v>
      </c>
      <c r="U6125" s="6">
        <f>IF($A6125="placement",T6125,SUMIF($C$10:$C$6209,$C6125,$T$10:$T$6209))</f>
        <v>115.13249999999999</v>
      </c>
      <c r="V6125" s="34">
        <f t="shared" si="290"/>
        <v>0.15163934426229519</v>
      </c>
      <c r="W6125" s="24"/>
      <c r="X6125" s="2" t="str">
        <f>IFERROR(MIN(VLOOKUP($W6125,margin_ranges!$A$5:$D$10,4,FALSE),$Q6125*100)/100,"")</f>
        <v/>
      </c>
      <c r="Y6125" s="6">
        <f t="shared" si="288"/>
        <v>115.13249999999999</v>
      </c>
      <c r="Z6125" s="6">
        <f>IF($A6125="placement",Y6125,SUMIF($C$10:$C$6209,$C6125,$Y$10:$Y$6209))</f>
        <v>115.13249999999999</v>
      </c>
      <c r="AA6125" s="29">
        <f t="shared" si="289"/>
        <v>0.15163934426229519</v>
      </c>
    </row>
    <row r="6126" spans="1:27" hidden="1" x14ac:dyDescent="0.3">
      <c r="A6126" s="8" t="s">
        <v>17</v>
      </c>
      <c r="B6126" s="8" t="s">
        <v>814</v>
      </c>
      <c r="C6126" s="8" t="s">
        <v>815</v>
      </c>
      <c r="D6126" s="8" t="s">
        <v>958</v>
      </c>
      <c r="E6126" s="8" t="s">
        <v>959</v>
      </c>
      <c r="F6126" s="29">
        <v>0.37</v>
      </c>
      <c r="G6126" s="29">
        <v>0</v>
      </c>
      <c r="H6126" s="30">
        <v>22.995999999999999</v>
      </c>
      <c r="I6126" s="30">
        <v>3.6364000000000001</v>
      </c>
      <c r="J6126" s="14">
        <v>55</v>
      </c>
      <c r="K6126" s="14">
        <v>18</v>
      </c>
      <c r="L6126" s="12">
        <v>0.15809999999999999</v>
      </c>
      <c r="M6126" s="7">
        <v>0.50012374999999998</v>
      </c>
      <c r="N6126" s="31">
        <v>0.2</v>
      </c>
      <c r="O6126" s="14">
        <f>IFERROR(VLOOKUP($C6126,'site totals'!$J$2:$K$607,2,FALSE),1)</f>
        <v>1</v>
      </c>
      <c r="P6126" s="32" t="s">
        <v>22</v>
      </c>
      <c r="Q6126" s="12">
        <v>0.60009897570000004</v>
      </c>
      <c r="R6126" s="29">
        <v>0.37</v>
      </c>
      <c r="S6126" s="2">
        <f>IF($A6126="site","",VLOOKUP($P6126,margin_ranges!$A$5:$D$10,4,FALSE)/100)</f>
        <v>0.29749999999999999</v>
      </c>
      <c r="T6126" s="6">
        <f>IF(A6126="placement",$J6126*MIN($Q6126,$S6126),"")</f>
        <v>16.362500000000001</v>
      </c>
      <c r="U6126" s="6">
        <f>IF($A6126="placement",T6126,SUMIF($C$10:$C$6209,$C6126,$T$10:$T$6209))</f>
        <v>16.362500000000001</v>
      </c>
      <c r="V6126" s="34">
        <f t="shared" si="290"/>
        <v>0.11507936507936511</v>
      </c>
      <c r="W6126" s="24"/>
      <c r="X6126" s="2" t="str">
        <f>IFERROR(MIN(VLOOKUP($W6126,margin_ranges!$A$5:$D$10,4,FALSE),$Q6126*100)/100,"")</f>
        <v/>
      </c>
      <c r="Y6126" s="6">
        <f t="shared" si="288"/>
        <v>16.362500000000001</v>
      </c>
      <c r="Z6126" s="6">
        <f>IF($A6126="placement",Y6126,SUMIF($C$10:$C$6209,$C6126,$Y$10:$Y$6209))</f>
        <v>16.362500000000001</v>
      </c>
      <c r="AA6126" s="17">
        <f t="shared" si="289"/>
        <v>0.11507936507936511</v>
      </c>
    </row>
    <row r="6127" spans="1:27" hidden="1" x14ac:dyDescent="0.3">
      <c r="A6127" s="8" t="s">
        <v>17</v>
      </c>
      <c r="B6127" s="8" t="s">
        <v>814</v>
      </c>
      <c r="C6127" s="8" t="s">
        <v>815</v>
      </c>
      <c r="D6127" s="8" t="s">
        <v>818</v>
      </c>
      <c r="E6127" s="8" t="s">
        <v>819</v>
      </c>
      <c r="F6127" s="29">
        <v>0.369999999999999</v>
      </c>
      <c r="G6127" s="29">
        <v>1</v>
      </c>
      <c r="H6127" s="30">
        <v>106.3421</v>
      </c>
      <c r="I6127" s="30">
        <v>20.792300000000001</v>
      </c>
      <c r="J6127" s="14">
        <v>359</v>
      </c>
      <c r="K6127" s="14">
        <v>120</v>
      </c>
      <c r="L6127" s="12">
        <v>0.19550000000000001</v>
      </c>
      <c r="M6127" s="7">
        <v>0.57511851999999997</v>
      </c>
      <c r="N6127" s="31">
        <v>0.3</v>
      </c>
      <c r="O6127" s="14">
        <f>IFERROR(VLOOKUP($C6127,'site totals'!$J$2:$K$607,2,FALSE),1)</f>
        <v>1</v>
      </c>
      <c r="P6127" s="32" t="s">
        <v>22</v>
      </c>
      <c r="Q6127" s="12">
        <v>0.47836838850000002</v>
      </c>
      <c r="R6127" s="29">
        <v>0.37</v>
      </c>
      <c r="S6127" s="2">
        <f>IF($A6127="site","",VLOOKUP($P6127,margin_ranges!$A$5:$D$10,4,FALSE)/100)</f>
        <v>0.29749999999999999</v>
      </c>
      <c r="T6127" s="6">
        <f>IF(A6127="placement",$J6127*MIN($Q6127,$S6127),"")</f>
        <v>106.80249999999999</v>
      </c>
      <c r="U6127" s="6">
        <f>IF($A6127="placement",T6127,SUMIF($C$10:$C$6209,$C6127,$T$10:$T$6209))</f>
        <v>106.80249999999999</v>
      </c>
      <c r="V6127" s="34">
        <f t="shared" si="290"/>
        <v>0.11507936507936511</v>
      </c>
      <c r="W6127" s="24"/>
      <c r="X6127" s="2" t="str">
        <f>IFERROR(MIN(VLOOKUP($W6127,margin_ranges!$A$5:$D$10,4,FALSE),$Q6127*100)/100,"")</f>
        <v/>
      </c>
      <c r="Y6127" s="6">
        <f t="shared" si="288"/>
        <v>106.80249999999999</v>
      </c>
      <c r="Z6127" s="6">
        <f>IF($A6127="placement",Y6127,SUMIF($C$10:$C$6209,$C6127,$Y$10:$Y$6209))</f>
        <v>106.80249999999999</v>
      </c>
      <c r="AA6127" s="29">
        <f t="shared" si="289"/>
        <v>0.11507936507936511</v>
      </c>
    </row>
    <row r="6128" spans="1:27" hidden="1" x14ac:dyDescent="0.3">
      <c r="A6128" s="8" t="s">
        <v>17</v>
      </c>
      <c r="B6128" s="8" t="s">
        <v>814</v>
      </c>
      <c r="C6128" s="8" t="s">
        <v>815</v>
      </c>
      <c r="D6128" s="8" t="s">
        <v>1032</v>
      </c>
      <c r="E6128" s="8" t="s">
        <v>1033</v>
      </c>
      <c r="F6128" s="29">
        <v>0.37138077837046102</v>
      </c>
      <c r="G6128" s="29">
        <v>0</v>
      </c>
      <c r="H6128" s="30">
        <v>103.43989999999999</v>
      </c>
      <c r="I6128" s="30">
        <v>25.017399999999999</v>
      </c>
      <c r="J6128" s="14">
        <v>478</v>
      </c>
      <c r="K6128" s="14">
        <v>167</v>
      </c>
      <c r="L6128" s="12">
        <v>0.2419</v>
      </c>
      <c r="M6128" s="7">
        <v>0.63631525</v>
      </c>
      <c r="N6128" s="31">
        <v>0.4</v>
      </c>
      <c r="O6128" s="14">
        <f>IFERROR(VLOOKUP($C6128,'site totals'!$J$2:$K$607,2,FALSE),1)</f>
        <v>1</v>
      </c>
      <c r="P6128" s="32" t="s">
        <v>22</v>
      </c>
      <c r="Q6128" s="12">
        <v>0.3713807784</v>
      </c>
      <c r="R6128" s="29">
        <v>0.39</v>
      </c>
      <c r="S6128" s="2">
        <f>IF($A6128="site","",VLOOKUP($P6128,margin_ranges!$A$5:$D$10,4,FALSE)/100)</f>
        <v>0.29749999999999999</v>
      </c>
      <c r="T6128" s="6">
        <f>IF(A6128="placement",$J6128*MIN($Q6128,$S6128),"")</f>
        <v>142.20499999999998</v>
      </c>
      <c r="U6128" s="6">
        <f>IF($A6128="placement",T6128,SUMIF($C$10:$C$6209,$C6128,$T$10:$T$6209))</f>
        <v>142.20499999999998</v>
      </c>
      <c r="V6128" s="34">
        <f t="shared" si="290"/>
        <v>0.15163934426229519</v>
      </c>
      <c r="W6128" s="24"/>
      <c r="X6128" s="2" t="str">
        <f>IFERROR(MIN(VLOOKUP($W6128,margin_ranges!$A$5:$D$10,4,FALSE),$Q6128*100)/100,"")</f>
        <v/>
      </c>
      <c r="Y6128" s="6">
        <f t="shared" si="288"/>
        <v>142.20499999999998</v>
      </c>
      <c r="Z6128" s="6">
        <f>IF($A6128="placement",Y6128,SUMIF($C$10:$C$6209,$C6128,$Y$10:$Y$6209))</f>
        <v>142.20499999999998</v>
      </c>
      <c r="AA6128" s="29">
        <f t="shared" si="289"/>
        <v>0.15163934426229519</v>
      </c>
    </row>
    <row r="6129" spans="1:27" hidden="1" x14ac:dyDescent="0.3">
      <c r="A6129" s="8" t="s">
        <v>17</v>
      </c>
      <c r="B6129" s="8" t="s">
        <v>814</v>
      </c>
      <c r="C6129" s="8" t="s">
        <v>815</v>
      </c>
      <c r="D6129" s="8" t="s">
        <v>886</v>
      </c>
      <c r="E6129" s="8" t="s">
        <v>887</v>
      </c>
      <c r="F6129" s="29">
        <v>0.37933546629315201</v>
      </c>
      <c r="G6129" s="29">
        <v>0</v>
      </c>
      <c r="H6129" s="30">
        <v>66.558800000000005</v>
      </c>
      <c r="I6129" s="30">
        <v>15.730600000000001</v>
      </c>
      <c r="J6129" s="14">
        <v>304</v>
      </c>
      <c r="K6129" s="14">
        <v>106</v>
      </c>
      <c r="L6129" s="12">
        <v>0.23630000000000001</v>
      </c>
      <c r="M6129" s="7">
        <v>0.64447052999999999</v>
      </c>
      <c r="N6129" s="31">
        <v>0.4</v>
      </c>
      <c r="O6129" s="14">
        <f>IFERROR(VLOOKUP($C6129,'site totals'!$J$2:$K$607,2,FALSE),1)</f>
        <v>1</v>
      </c>
      <c r="P6129" s="32" t="s">
        <v>22</v>
      </c>
      <c r="Q6129" s="12">
        <v>0.37933546629999998</v>
      </c>
      <c r="R6129" s="29">
        <v>0.39</v>
      </c>
      <c r="S6129" s="2">
        <f>IF($A6129="site","",VLOOKUP($P6129,margin_ranges!$A$5:$D$10,4,FALSE)/100)</f>
        <v>0.29749999999999999</v>
      </c>
      <c r="T6129" s="6">
        <f>IF(A6129="placement",$J6129*MIN($Q6129,$S6129),"")</f>
        <v>90.44</v>
      </c>
      <c r="U6129" s="6">
        <f>IF($A6129="placement",T6129,SUMIF($C$10:$C$6209,$C6129,$T$10:$T$6209))</f>
        <v>90.44</v>
      </c>
      <c r="V6129" s="34">
        <f t="shared" si="290"/>
        <v>0.15163934426229519</v>
      </c>
      <c r="W6129" s="24"/>
      <c r="X6129" s="2" t="str">
        <f>IFERROR(MIN(VLOOKUP($W6129,margin_ranges!$A$5:$D$10,4,FALSE),$Q6129*100)/100,"")</f>
        <v/>
      </c>
      <c r="Y6129" s="6">
        <f t="shared" si="288"/>
        <v>90.44</v>
      </c>
      <c r="Z6129" s="6">
        <f>IF($A6129="placement",Y6129,SUMIF($C$10:$C$6209,$C6129,$Y$10:$Y$6209))</f>
        <v>90.44</v>
      </c>
      <c r="AA6129" s="29">
        <f t="shared" si="289"/>
        <v>0.15163934426229519</v>
      </c>
    </row>
    <row r="6130" spans="1:27" hidden="1" x14ac:dyDescent="0.3">
      <c r="A6130" s="8" t="s">
        <v>17</v>
      </c>
      <c r="B6130" s="8" t="s">
        <v>814</v>
      </c>
      <c r="C6130" s="8" t="s">
        <v>815</v>
      </c>
      <c r="D6130" s="8" t="s">
        <v>864</v>
      </c>
      <c r="E6130" s="8" t="s">
        <v>865</v>
      </c>
      <c r="F6130" s="29">
        <v>0.38089121064200199</v>
      </c>
      <c r="G6130" s="29">
        <v>0</v>
      </c>
      <c r="H6130" s="30">
        <v>86.332099999999997</v>
      </c>
      <c r="I6130" s="30">
        <v>19.7516</v>
      </c>
      <c r="J6130" s="14">
        <v>383</v>
      </c>
      <c r="K6130" s="14">
        <v>134</v>
      </c>
      <c r="L6130" s="12">
        <v>0.2288</v>
      </c>
      <c r="M6130" s="7">
        <v>0.64609000000000005</v>
      </c>
      <c r="N6130" s="31">
        <v>0.4</v>
      </c>
      <c r="O6130" s="14">
        <f>IFERROR(VLOOKUP($C6130,'site totals'!$J$2:$K$607,2,FALSE),1)</f>
        <v>1</v>
      </c>
      <c r="P6130" s="32" t="s">
        <v>22</v>
      </c>
      <c r="Q6130" s="12">
        <v>0.38089121059999997</v>
      </c>
      <c r="R6130" s="29">
        <v>0.39</v>
      </c>
      <c r="S6130" s="2">
        <f>IF($A6130="site","",VLOOKUP($P6130,margin_ranges!$A$5:$D$10,4,FALSE)/100)</f>
        <v>0.29749999999999999</v>
      </c>
      <c r="T6130" s="6">
        <f>IF(A6130="placement",$J6130*MIN($Q6130,$S6130),"")</f>
        <v>113.9425</v>
      </c>
      <c r="U6130" s="6">
        <f>IF($A6130="placement",T6130,SUMIF($C$10:$C$6209,$C6130,$T$10:$T$6209))</f>
        <v>113.9425</v>
      </c>
      <c r="V6130" s="34">
        <f t="shared" si="290"/>
        <v>0.15163934426229519</v>
      </c>
      <c r="W6130" s="24"/>
      <c r="X6130" s="2" t="str">
        <f>IFERROR(MIN(VLOOKUP($W6130,margin_ranges!$A$5:$D$10,4,FALSE),$Q6130*100)/100,"")</f>
        <v/>
      </c>
      <c r="Y6130" s="6">
        <f t="shared" si="288"/>
        <v>113.9425</v>
      </c>
      <c r="Z6130" s="6">
        <f>IF($A6130="placement",Y6130,SUMIF($C$10:$C$6209,$C6130,$Y$10:$Y$6209))</f>
        <v>113.9425</v>
      </c>
      <c r="AA6130" s="29">
        <f t="shared" si="289"/>
        <v>0.15163934426229519</v>
      </c>
    </row>
    <row r="6131" spans="1:27" hidden="1" x14ac:dyDescent="0.3">
      <c r="A6131" s="8" t="s">
        <v>17</v>
      </c>
      <c r="B6131" s="8" t="s">
        <v>814</v>
      </c>
      <c r="C6131" s="8" t="s">
        <v>815</v>
      </c>
      <c r="D6131" s="8" t="s">
        <v>1026</v>
      </c>
      <c r="E6131" s="8" t="s">
        <v>1027</v>
      </c>
      <c r="F6131" s="29">
        <v>0.386508394461333</v>
      </c>
      <c r="G6131" s="29">
        <v>0</v>
      </c>
      <c r="H6131" s="30">
        <v>101.1301</v>
      </c>
      <c r="I6131" s="30">
        <v>23.770199999999999</v>
      </c>
      <c r="J6131" s="14">
        <v>465</v>
      </c>
      <c r="K6131" s="14">
        <v>163</v>
      </c>
      <c r="L6131" s="12">
        <v>0.23499999999999999</v>
      </c>
      <c r="M6131" s="7">
        <v>0.65200566000000004</v>
      </c>
      <c r="N6131" s="31">
        <v>0.4</v>
      </c>
      <c r="O6131" s="14">
        <f>IFERROR(VLOOKUP($C6131,'site totals'!$J$2:$K$607,2,FALSE),1)</f>
        <v>1</v>
      </c>
      <c r="P6131" s="32" t="s">
        <v>22</v>
      </c>
      <c r="Q6131" s="12">
        <v>0.38650839450000002</v>
      </c>
      <c r="R6131" s="29">
        <v>0.39</v>
      </c>
      <c r="S6131" s="2">
        <f>IF($A6131="site","",VLOOKUP($P6131,margin_ranges!$A$5:$D$10,4,FALSE)/100)</f>
        <v>0.29749999999999999</v>
      </c>
      <c r="T6131" s="6">
        <f>IF(A6131="placement",$J6131*MIN($Q6131,$S6131),"")</f>
        <v>138.33750000000001</v>
      </c>
      <c r="U6131" s="6">
        <f>IF($A6131="placement",T6131,SUMIF($C$10:$C$6209,$C6131,$T$10:$T$6209))</f>
        <v>138.33750000000001</v>
      </c>
      <c r="V6131" s="34">
        <f t="shared" si="290"/>
        <v>0.15163934426229519</v>
      </c>
      <c r="W6131" s="24"/>
      <c r="X6131" s="2" t="str">
        <f>IFERROR(MIN(VLOOKUP($W6131,margin_ranges!$A$5:$D$10,4,FALSE),$Q6131*100)/100,"")</f>
        <v/>
      </c>
      <c r="Y6131" s="6">
        <f t="shared" si="288"/>
        <v>138.33750000000001</v>
      </c>
      <c r="Z6131" s="6">
        <f>IF($A6131="placement",Y6131,SUMIF($C$10:$C$6209,$C6131,$Y$10:$Y$6209))</f>
        <v>138.33750000000001</v>
      </c>
      <c r="AA6131" s="29">
        <f t="shared" si="289"/>
        <v>0.15163934426229519</v>
      </c>
    </row>
    <row r="6132" spans="1:27" hidden="1" x14ac:dyDescent="0.3">
      <c r="A6132" s="8" t="s">
        <v>17</v>
      </c>
      <c r="B6132" s="8" t="s">
        <v>10867</v>
      </c>
      <c r="C6132" s="8" t="s">
        <v>10868</v>
      </c>
      <c r="D6132" s="8" t="s">
        <v>10873</v>
      </c>
      <c r="E6132" s="8" t="s">
        <v>10874</v>
      </c>
      <c r="F6132" s="29">
        <v>0.3</v>
      </c>
      <c r="G6132" s="29">
        <v>0</v>
      </c>
      <c r="H6132" s="30">
        <v>9.8861000000000008</v>
      </c>
      <c r="I6132" s="30">
        <v>0.86829999999999996</v>
      </c>
      <c r="J6132" s="14">
        <v>10</v>
      </c>
      <c r="K6132" s="14">
        <v>3</v>
      </c>
      <c r="L6132" s="12">
        <v>8.7800000000000003E-2</v>
      </c>
      <c r="M6132" s="7">
        <v>0.38730668000000001</v>
      </c>
      <c r="N6132" s="31">
        <v>0.2</v>
      </c>
      <c r="O6132" s="14">
        <f>IFERROR(VLOOKUP($C6132,'site totals'!$J$2:$K$607,2,FALSE),1)</f>
        <v>1</v>
      </c>
      <c r="P6132" s="32" t="s">
        <v>94</v>
      </c>
      <c r="Q6132" s="12">
        <v>0.48361334719999999</v>
      </c>
      <c r="R6132" s="29">
        <v>0.3</v>
      </c>
      <c r="S6132" s="2">
        <f>IF($A6132="site","",VLOOKUP($P6132,margin_ranges!$A$5:$D$10,4,FALSE)/100)</f>
        <v>0.19750000000000001</v>
      </c>
      <c r="T6132" s="6">
        <f>IF(A6132="placement",$J6132*MIN($Q6132,$S6132),"")</f>
        <v>1.9750000000000001</v>
      </c>
      <c r="U6132" s="6">
        <f>IF($A6132="placement",T6132,SUMIF($C$10:$C$6209,$C6132,$T$10:$T$6209))</f>
        <v>1.9750000000000001</v>
      </c>
      <c r="V6132" s="34">
        <f t="shared" si="290"/>
        <v>0.14642857142857157</v>
      </c>
      <c r="W6132" s="24"/>
      <c r="X6132" s="2" t="str">
        <f>IFERROR(MIN(VLOOKUP($W6132,margin_ranges!$A$5:$D$10,4,FALSE),$Q6132*100)/100,"")</f>
        <v/>
      </c>
      <c r="Y6132" s="6">
        <f t="shared" si="288"/>
        <v>1.9750000000000001</v>
      </c>
      <c r="Z6132" s="6">
        <f>IF($A6132="placement",Y6132,SUMIF($C$10:$C$6209,$C6132,$Y$10:$Y$6209))</f>
        <v>1.9750000000000001</v>
      </c>
      <c r="AA6132" s="17">
        <f t="shared" si="289"/>
        <v>0.14642857142857157</v>
      </c>
    </row>
    <row r="6133" spans="1:27" hidden="1" x14ac:dyDescent="0.3">
      <c r="A6133" s="8" t="s">
        <v>17</v>
      </c>
      <c r="B6133" s="8" t="s">
        <v>10867</v>
      </c>
      <c r="C6133" s="8" t="s">
        <v>10868</v>
      </c>
      <c r="D6133" s="8" t="s">
        <v>10869</v>
      </c>
      <c r="E6133" s="8" t="s">
        <v>10870</v>
      </c>
      <c r="F6133" s="29">
        <v>0.3</v>
      </c>
      <c r="G6133" s="29">
        <v>0</v>
      </c>
      <c r="H6133" s="30">
        <v>17.3826</v>
      </c>
      <c r="I6133" s="30">
        <v>1.0721000000000001</v>
      </c>
      <c r="J6133" s="14">
        <v>14</v>
      </c>
      <c r="K6133" s="14">
        <v>4</v>
      </c>
      <c r="L6133" s="12">
        <v>6.1699999999999998E-2</v>
      </c>
      <c r="M6133" s="7">
        <v>0.44191206</v>
      </c>
      <c r="N6133" s="31">
        <v>0.2</v>
      </c>
      <c r="O6133" s="14">
        <f>IFERROR(VLOOKUP($C6133,'site totals'!$J$2:$K$607,2,FALSE),1)</f>
        <v>1</v>
      </c>
      <c r="P6133" s="32" t="s">
        <v>94</v>
      </c>
      <c r="Q6133" s="12">
        <v>0.54742126609999997</v>
      </c>
      <c r="R6133" s="29">
        <v>0.3</v>
      </c>
      <c r="S6133" s="2">
        <f>IF($A6133="site","",VLOOKUP($P6133,margin_ranges!$A$5:$D$10,4,FALSE)/100)</f>
        <v>0.19750000000000001</v>
      </c>
      <c r="T6133" s="6">
        <f>IF(A6133="placement",$J6133*MIN($Q6133,$S6133),"")</f>
        <v>2.7650000000000001</v>
      </c>
      <c r="U6133" s="6">
        <f>IF($A6133="placement",T6133,SUMIF($C$10:$C$6209,$C6133,$T$10:$T$6209))</f>
        <v>2.7650000000000001</v>
      </c>
      <c r="V6133" s="34">
        <f t="shared" si="290"/>
        <v>0.14642857142857157</v>
      </c>
      <c r="W6133" s="24"/>
      <c r="X6133" s="2" t="str">
        <f>IFERROR(MIN(VLOOKUP($W6133,margin_ranges!$A$5:$D$10,4,FALSE),$Q6133*100)/100,"")</f>
        <v/>
      </c>
      <c r="Y6133" s="6">
        <f t="shared" si="288"/>
        <v>2.7650000000000001</v>
      </c>
      <c r="Z6133" s="6">
        <f>IF($A6133="placement",Y6133,SUMIF($C$10:$C$6209,$C6133,$Y$10:$Y$6209))</f>
        <v>2.7650000000000001</v>
      </c>
      <c r="AA6133" s="29">
        <f t="shared" si="289"/>
        <v>0.14642857142857157</v>
      </c>
    </row>
    <row r="6134" spans="1:27" hidden="1" x14ac:dyDescent="0.3">
      <c r="A6134" s="8" t="s">
        <v>17</v>
      </c>
      <c r="B6134" s="8" t="s">
        <v>10867</v>
      </c>
      <c r="C6134" s="8" t="s">
        <v>10868</v>
      </c>
      <c r="D6134" s="8" t="s">
        <v>10871</v>
      </c>
      <c r="E6134" s="8" t="s">
        <v>10872</v>
      </c>
      <c r="F6134" s="29">
        <v>0.3</v>
      </c>
      <c r="G6134" s="29">
        <v>1</v>
      </c>
      <c r="H6134" s="30">
        <v>38.727600000000002</v>
      </c>
      <c r="I6134" s="30">
        <v>2.2401</v>
      </c>
      <c r="J6134" s="14">
        <v>23</v>
      </c>
      <c r="K6134" s="14">
        <v>7</v>
      </c>
      <c r="L6134" s="12">
        <v>5.7799999999999997E-2</v>
      </c>
      <c r="M6134" s="7">
        <v>0.33552502000000001</v>
      </c>
      <c r="N6134" s="31">
        <v>0.2</v>
      </c>
      <c r="O6134" s="14">
        <f>IFERROR(VLOOKUP($C6134,'site totals'!$J$2:$K$607,2,FALSE),1)</f>
        <v>1</v>
      </c>
      <c r="P6134" s="32" t="s">
        <v>94</v>
      </c>
      <c r="Q6134" s="12">
        <v>0.403919258</v>
      </c>
      <c r="R6134" s="29">
        <v>0.3</v>
      </c>
      <c r="S6134" s="2">
        <f>IF($A6134="site","",VLOOKUP($P6134,margin_ranges!$A$5:$D$10,4,FALSE)/100)</f>
        <v>0.19750000000000001</v>
      </c>
      <c r="T6134" s="6">
        <f>IF(A6134="placement",$J6134*MIN($Q6134,$S6134),"")</f>
        <v>4.5425000000000004</v>
      </c>
      <c r="U6134" s="6">
        <f>IF($A6134="placement",T6134,SUMIF($C$10:$C$6209,$C6134,$T$10:$T$6209))</f>
        <v>4.5425000000000004</v>
      </c>
      <c r="V6134" s="34">
        <f t="shared" si="290"/>
        <v>0.14642857142857157</v>
      </c>
      <c r="W6134" s="24"/>
      <c r="X6134" s="2" t="str">
        <f>IFERROR(MIN(VLOOKUP($W6134,margin_ranges!$A$5:$D$10,4,FALSE),$Q6134*100)/100,"")</f>
        <v/>
      </c>
      <c r="Y6134" s="6">
        <f t="shared" si="288"/>
        <v>4.5425000000000004</v>
      </c>
      <c r="Z6134" s="6">
        <f>IF($A6134="placement",Y6134,SUMIF($C$10:$C$6209,$C6134,$Y$10:$Y$6209))</f>
        <v>4.5425000000000004</v>
      </c>
      <c r="AA6134" s="29">
        <f t="shared" si="289"/>
        <v>0.14642857142857157</v>
      </c>
    </row>
    <row r="6135" spans="1:27" hidden="1" x14ac:dyDescent="0.3">
      <c r="A6135" s="8" t="s">
        <v>17</v>
      </c>
      <c r="B6135" s="8" t="s">
        <v>814</v>
      </c>
      <c r="C6135" s="8" t="s">
        <v>815</v>
      </c>
      <c r="D6135" s="8" t="s">
        <v>982</v>
      </c>
      <c r="E6135" s="8" t="s">
        <v>983</v>
      </c>
      <c r="F6135" s="29">
        <v>0.389052963181728</v>
      </c>
      <c r="G6135" s="29">
        <v>0</v>
      </c>
      <c r="H6135" s="30">
        <v>93.541899999999998</v>
      </c>
      <c r="I6135" s="30">
        <v>21.499400000000001</v>
      </c>
      <c r="J6135" s="14">
        <v>422</v>
      </c>
      <c r="K6135" s="14">
        <v>148</v>
      </c>
      <c r="L6135" s="12">
        <v>0.2298</v>
      </c>
      <c r="M6135" s="7">
        <v>0.65472123999999998</v>
      </c>
      <c r="N6135" s="31">
        <v>0.4</v>
      </c>
      <c r="O6135" s="14">
        <f>IFERROR(VLOOKUP($C6135,'site totals'!$J$2:$K$607,2,FALSE),1)</f>
        <v>1</v>
      </c>
      <c r="P6135" s="32" t="s">
        <v>22</v>
      </c>
      <c r="Q6135" s="12">
        <v>0.38905296319999999</v>
      </c>
      <c r="R6135" s="29">
        <v>0.39</v>
      </c>
      <c r="S6135" s="2">
        <f>IF($A6135="site","",VLOOKUP($P6135,margin_ranges!$A$5:$D$10,4,FALSE)/100)</f>
        <v>0.29749999999999999</v>
      </c>
      <c r="T6135" s="6">
        <f>IF(A6135="placement",$J6135*MIN($Q6135,$S6135),"")</f>
        <v>125.54499999999999</v>
      </c>
      <c r="U6135" s="6">
        <f>IF($A6135="placement",T6135,SUMIF($C$10:$C$6209,$C6135,$T$10:$T$6209))</f>
        <v>125.54499999999999</v>
      </c>
      <c r="V6135" s="34">
        <f t="shared" si="290"/>
        <v>0.15163934426229519</v>
      </c>
      <c r="W6135" s="24"/>
      <c r="X6135" s="2" t="str">
        <f>IFERROR(MIN(VLOOKUP($W6135,margin_ranges!$A$5:$D$10,4,FALSE),$Q6135*100)/100,"")</f>
        <v/>
      </c>
      <c r="Y6135" s="6">
        <f t="shared" si="288"/>
        <v>125.54499999999999</v>
      </c>
      <c r="Z6135" s="6">
        <f>IF($A6135="placement",Y6135,SUMIF($C$10:$C$6209,$C6135,$Y$10:$Y$6209))</f>
        <v>125.54499999999999</v>
      </c>
      <c r="AA6135" s="29">
        <f t="shared" si="289"/>
        <v>0.15163934426229519</v>
      </c>
    </row>
    <row r="6136" spans="1:27" hidden="1" x14ac:dyDescent="0.3">
      <c r="A6136" s="8" t="s">
        <v>17</v>
      </c>
      <c r="B6136" s="8" t="s">
        <v>814</v>
      </c>
      <c r="C6136" s="8" t="s">
        <v>815</v>
      </c>
      <c r="D6136" s="8" t="s">
        <v>968</v>
      </c>
      <c r="E6136" s="8" t="s">
        <v>969</v>
      </c>
      <c r="F6136" s="29">
        <v>0.38934175535601001</v>
      </c>
      <c r="G6136" s="29">
        <v>0</v>
      </c>
      <c r="H6136" s="30">
        <v>80.6828</v>
      </c>
      <c r="I6136" s="30">
        <v>5.9006999999999996</v>
      </c>
      <c r="J6136" s="14">
        <v>116</v>
      </c>
      <c r="K6136" s="14">
        <v>40</v>
      </c>
      <c r="L6136" s="12">
        <v>7.3099999999999998E-2</v>
      </c>
      <c r="M6136" s="7">
        <v>0.65503087000000004</v>
      </c>
      <c r="N6136" s="31">
        <v>0.4</v>
      </c>
      <c r="O6136" s="14">
        <f>IFERROR(VLOOKUP($C6136,'site totals'!$J$2:$K$607,2,FALSE),1)</f>
        <v>1</v>
      </c>
      <c r="P6136" s="32" t="s">
        <v>22</v>
      </c>
      <c r="Q6136" s="12">
        <v>0.38934175539999999</v>
      </c>
      <c r="R6136" s="29">
        <v>0.39</v>
      </c>
      <c r="S6136" s="2">
        <f>IF($A6136="site","",VLOOKUP($P6136,margin_ranges!$A$5:$D$10,4,FALSE)/100)</f>
        <v>0.29749999999999999</v>
      </c>
      <c r="T6136" s="6">
        <f>IF(A6136="placement",$J6136*MIN($Q6136,$S6136),"")</f>
        <v>34.51</v>
      </c>
      <c r="U6136" s="6">
        <f>IF($A6136="placement",T6136,SUMIF($C$10:$C$6209,$C6136,$T$10:$T$6209))</f>
        <v>34.51</v>
      </c>
      <c r="V6136" s="34">
        <f t="shared" si="290"/>
        <v>0.15163934426229519</v>
      </c>
      <c r="W6136" s="24"/>
      <c r="X6136" s="2" t="str">
        <f>IFERROR(MIN(VLOOKUP($W6136,margin_ranges!$A$5:$D$10,4,FALSE),$Q6136*100)/100,"")</f>
        <v/>
      </c>
      <c r="Y6136" s="6">
        <f t="shared" si="288"/>
        <v>34.51</v>
      </c>
      <c r="Z6136" s="6">
        <f>IF($A6136="placement",Y6136,SUMIF($C$10:$C$6209,$C6136,$Y$10:$Y$6209))</f>
        <v>34.51</v>
      </c>
      <c r="AA6136" s="29">
        <f t="shared" si="289"/>
        <v>0.15163934426229519</v>
      </c>
    </row>
    <row r="6137" spans="1:27" hidden="1" x14ac:dyDescent="0.3">
      <c r="A6137" s="8" t="s">
        <v>17</v>
      </c>
      <c r="B6137" s="8" t="s">
        <v>814</v>
      </c>
      <c r="C6137" s="8" t="s">
        <v>815</v>
      </c>
      <c r="D6137" s="8" t="s">
        <v>1010</v>
      </c>
      <c r="E6137" s="8" t="s">
        <v>1011</v>
      </c>
      <c r="F6137" s="29">
        <v>0.38999999999999901</v>
      </c>
      <c r="G6137" s="29">
        <v>0</v>
      </c>
      <c r="H6137" s="30">
        <v>1.9189000000000001</v>
      </c>
      <c r="I6137" s="30">
        <v>0.47670000000000001</v>
      </c>
      <c r="J6137" s="14">
        <v>9</v>
      </c>
      <c r="K6137" s="14">
        <v>3</v>
      </c>
      <c r="L6137" s="12">
        <v>0.24840000000000001</v>
      </c>
      <c r="M6137" s="7">
        <v>0.64973029999999998</v>
      </c>
      <c r="N6137" s="31">
        <v>0.35</v>
      </c>
      <c r="O6137" s="14">
        <f>IFERROR(VLOOKUP($C6137,'site totals'!$J$2:$K$607,2,FALSE),1)</f>
        <v>1</v>
      </c>
      <c r="P6137" s="32" t="s">
        <v>22</v>
      </c>
      <c r="Q6137" s="12">
        <v>0.4613149459</v>
      </c>
      <c r="R6137" s="29">
        <v>0.39</v>
      </c>
      <c r="S6137" s="2">
        <f>IF($A6137="site","",VLOOKUP($P6137,margin_ranges!$A$5:$D$10,4,FALSE)/100)</f>
        <v>0.29749999999999999</v>
      </c>
      <c r="T6137" s="6">
        <f>IF(A6137="placement",$J6137*MIN($Q6137,$S6137),"")</f>
        <v>2.6774999999999998</v>
      </c>
      <c r="U6137" s="6">
        <f>IF($A6137="placement",T6137,SUMIF($C$10:$C$6209,$C6137,$T$10:$T$6209))</f>
        <v>2.6774999999999998</v>
      </c>
      <c r="V6137" s="34">
        <f t="shared" si="290"/>
        <v>0.15163934426229497</v>
      </c>
      <c r="W6137" s="24"/>
      <c r="X6137" s="2" t="str">
        <f>IFERROR(MIN(VLOOKUP($W6137,margin_ranges!$A$5:$D$10,4,FALSE),$Q6137*100)/100,"")</f>
        <v/>
      </c>
      <c r="Y6137" s="6">
        <f t="shared" si="288"/>
        <v>2.6774999999999998</v>
      </c>
      <c r="Z6137" s="6">
        <f>IF($A6137="placement",Y6137,SUMIF($C$10:$C$6209,$C6137,$Y$10:$Y$6209))</f>
        <v>2.6774999999999998</v>
      </c>
      <c r="AA6137" s="17">
        <f t="shared" si="289"/>
        <v>0.15163934426229497</v>
      </c>
    </row>
    <row r="6138" spans="1:27" hidden="1" x14ac:dyDescent="0.3">
      <c r="A6138" s="8" t="s">
        <v>17</v>
      </c>
      <c r="B6138" s="8" t="s">
        <v>814</v>
      </c>
      <c r="C6138" s="8" t="s">
        <v>815</v>
      </c>
      <c r="D6138" s="8" t="s">
        <v>1030</v>
      </c>
      <c r="E6138" s="8" t="s">
        <v>1031</v>
      </c>
      <c r="F6138" s="29">
        <v>0.39</v>
      </c>
      <c r="G6138" s="29">
        <v>1</v>
      </c>
      <c r="H6138" s="30">
        <v>85.208100000000002</v>
      </c>
      <c r="I6138" s="30">
        <v>13.151999999999999</v>
      </c>
      <c r="J6138" s="14">
        <v>215</v>
      </c>
      <c r="K6138" s="14">
        <v>77</v>
      </c>
      <c r="L6138" s="12">
        <v>0.15440000000000001</v>
      </c>
      <c r="M6138" s="7">
        <v>0.54440171999999998</v>
      </c>
      <c r="N6138" s="31">
        <v>0.2</v>
      </c>
      <c r="O6138" s="14">
        <f>IFERROR(VLOOKUP($C6138,'site totals'!$J$2:$K$607,2,FALSE),1)</f>
        <v>1</v>
      </c>
      <c r="P6138" s="32" t="s">
        <v>22</v>
      </c>
      <c r="Q6138" s="12">
        <v>0.63262423229999998</v>
      </c>
      <c r="R6138" s="29">
        <v>0.39</v>
      </c>
      <c r="S6138" s="2">
        <f>IF($A6138="site","",VLOOKUP($P6138,margin_ranges!$A$5:$D$10,4,FALSE)/100)</f>
        <v>0.29749999999999999</v>
      </c>
      <c r="T6138" s="6">
        <f>IF(A6138="placement",$J6138*MIN($Q6138,$S6138),"")</f>
        <v>63.962499999999999</v>
      </c>
      <c r="U6138" s="6">
        <f>IF($A6138="placement",T6138,SUMIF($C$10:$C$6209,$C6138,$T$10:$T$6209))</f>
        <v>63.962499999999999</v>
      </c>
      <c r="V6138" s="34">
        <f t="shared" si="290"/>
        <v>0.15163934426229497</v>
      </c>
      <c r="W6138" s="24"/>
      <c r="X6138" s="2" t="str">
        <f>IFERROR(MIN(VLOOKUP($W6138,margin_ranges!$A$5:$D$10,4,FALSE),$Q6138*100)/100,"")</f>
        <v/>
      </c>
      <c r="Y6138" s="6">
        <f t="shared" si="288"/>
        <v>63.962499999999999</v>
      </c>
      <c r="Z6138" s="6">
        <f>IF($A6138="placement",Y6138,SUMIF($C$10:$C$6209,$C6138,$Y$10:$Y$6209))</f>
        <v>63.962499999999999</v>
      </c>
      <c r="AA6138" s="29">
        <f t="shared" si="289"/>
        <v>0.15163934426229497</v>
      </c>
    </row>
    <row r="6139" spans="1:27" hidden="1" x14ac:dyDescent="0.3">
      <c r="A6139" s="8" t="s">
        <v>17</v>
      </c>
      <c r="B6139" s="8" t="s">
        <v>814</v>
      </c>
      <c r="C6139" s="8" t="s">
        <v>815</v>
      </c>
      <c r="D6139" s="8" t="s">
        <v>858</v>
      </c>
      <c r="E6139" s="8" t="s">
        <v>859</v>
      </c>
      <c r="F6139" s="29">
        <v>0.38999999999999901</v>
      </c>
      <c r="G6139" s="29">
        <v>1</v>
      </c>
      <c r="H6139" s="30">
        <v>141.173</v>
      </c>
      <c r="I6139" s="30">
        <v>22.003900000000002</v>
      </c>
      <c r="J6139" s="14">
        <v>242</v>
      </c>
      <c r="K6139" s="14">
        <v>85</v>
      </c>
      <c r="L6139" s="12">
        <v>0.15590000000000001</v>
      </c>
      <c r="M6139" s="7">
        <v>0.36668376000000003</v>
      </c>
      <c r="N6139" s="31">
        <v>0.2</v>
      </c>
      <c r="O6139" s="14">
        <f>IFERROR(VLOOKUP($C6139,'site totals'!$J$2:$K$607,2,FALSE),1)</f>
        <v>1</v>
      </c>
      <c r="P6139" s="32" t="s">
        <v>22</v>
      </c>
      <c r="Q6139" s="12">
        <v>0.45457088629999998</v>
      </c>
      <c r="R6139" s="29">
        <v>0.39</v>
      </c>
      <c r="S6139" s="2">
        <f>IF($A6139="site","",VLOOKUP($P6139,margin_ranges!$A$5:$D$10,4,FALSE)/100)</f>
        <v>0.29749999999999999</v>
      </c>
      <c r="T6139" s="6">
        <f>IF(A6139="placement",$J6139*MIN($Q6139,$S6139),"")</f>
        <v>71.99499999999999</v>
      </c>
      <c r="U6139" s="6">
        <f>IF($A6139="placement",T6139,SUMIF($C$10:$C$6209,$C6139,$T$10:$T$6209))</f>
        <v>71.99499999999999</v>
      </c>
      <c r="V6139" s="34">
        <f t="shared" si="290"/>
        <v>0.15163934426229497</v>
      </c>
      <c r="W6139" s="24"/>
      <c r="X6139" s="2" t="str">
        <f>IFERROR(MIN(VLOOKUP($W6139,margin_ranges!$A$5:$D$10,4,FALSE),$Q6139*100)/100,"")</f>
        <v/>
      </c>
      <c r="Y6139" s="6">
        <f t="shared" si="288"/>
        <v>71.99499999999999</v>
      </c>
      <c r="Z6139" s="6">
        <f>IF($A6139="placement",Y6139,SUMIF($C$10:$C$6209,$C6139,$Y$10:$Y$6209))</f>
        <v>71.99499999999999</v>
      </c>
      <c r="AA6139" s="17">
        <f t="shared" si="289"/>
        <v>0.15163934426229497</v>
      </c>
    </row>
    <row r="6140" spans="1:27" hidden="1" x14ac:dyDescent="0.3">
      <c r="A6140" s="8" t="s">
        <v>17</v>
      </c>
      <c r="B6140" s="8" t="s">
        <v>814</v>
      </c>
      <c r="C6140" s="8" t="s">
        <v>815</v>
      </c>
      <c r="D6140" s="8" t="s">
        <v>832</v>
      </c>
      <c r="E6140" s="8" t="s">
        <v>833</v>
      </c>
      <c r="F6140" s="29">
        <v>0.39</v>
      </c>
      <c r="G6140" s="29">
        <v>0</v>
      </c>
      <c r="H6140" s="30">
        <v>149.8836</v>
      </c>
      <c r="I6140" s="30">
        <v>13.560700000000001</v>
      </c>
      <c r="J6140" s="14">
        <v>367</v>
      </c>
      <c r="K6140" s="14">
        <v>129</v>
      </c>
      <c r="L6140" s="12">
        <v>9.0499999999999997E-2</v>
      </c>
      <c r="M6140" s="7">
        <v>0.90250671999999998</v>
      </c>
      <c r="N6140" s="31">
        <v>0.4</v>
      </c>
      <c r="O6140" s="14">
        <f>IFERROR(VLOOKUP($C6140,'site totals'!$J$2:$K$607,2,FALSE),1)</f>
        <v>1</v>
      </c>
      <c r="P6140" s="32" t="s">
        <v>22</v>
      </c>
      <c r="Q6140" s="12">
        <v>0.55679000170000004</v>
      </c>
      <c r="R6140" s="29">
        <v>0.39</v>
      </c>
      <c r="S6140" s="2">
        <f>IF($A6140="site","",VLOOKUP($P6140,margin_ranges!$A$5:$D$10,4,FALSE)/100)</f>
        <v>0.29749999999999999</v>
      </c>
      <c r="T6140" s="6">
        <f>IF(A6140="placement",$J6140*MIN($Q6140,$S6140),"")</f>
        <v>109.18249999999999</v>
      </c>
      <c r="U6140" s="6">
        <f>IF($A6140="placement",T6140,SUMIF($C$10:$C$6209,$C6140,$T$10:$T$6209))</f>
        <v>109.18249999999999</v>
      </c>
      <c r="V6140" s="34">
        <f t="shared" si="290"/>
        <v>0.15163934426229497</v>
      </c>
      <c r="W6140" s="24"/>
      <c r="X6140" s="2" t="str">
        <f>IFERROR(MIN(VLOOKUP($W6140,margin_ranges!$A$5:$D$10,4,FALSE),$Q6140*100)/100,"")</f>
        <v/>
      </c>
      <c r="Y6140" s="6">
        <f t="shared" si="288"/>
        <v>109.18249999999999</v>
      </c>
      <c r="Z6140" s="6">
        <f>IF($A6140="placement",Y6140,SUMIF($C$10:$C$6209,$C6140,$Y$10:$Y$6209))</f>
        <v>109.18249999999999</v>
      </c>
      <c r="AA6140" s="29">
        <f t="shared" si="289"/>
        <v>0.15163934426229497</v>
      </c>
    </row>
    <row r="6141" spans="1:27" hidden="1" x14ac:dyDescent="0.3">
      <c r="A6141" s="8" t="s">
        <v>17</v>
      </c>
      <c r="B6141" s="8" t="s">
        <v>814</v>
      </c>
      <c r="C6141" s="8" t="s">
        <v>815</v>
      </c>
      <c r="D6141" s="8" t="s">
        <v>872</v>
      </c>
      <c r="E6141" s="8" t="s">
        <v>873</v>
      </c>
      <c r="F6141" s="29">
        <v>0.39</v>
      </c>
      <c r="G6141" s="29">
        <v>0</v>
      </c>
      <c r="H6141" s="30">
        <v>71.040999999999997</v>
      </c>
      <c r="I6141" s="30">
        <v>18.990600000000001</v>
      </c>
      <c r="J6141" s="14">
        <v>388</v>
      </c>
      <c r="K6141" s="14">
        <v>136</v>
      </c>
      <c r="L6141" s="12">
        <v>0.26729999999999998</v>
      </c>
      <c r="M6141" s="7">
        <v>0.68036514000000003</v>
      </c>
      <c r="N6141" s="31">
        <v>0.4</v>
      </c>
      <c r="O6141" s="14">
        <f>IFERROR(VLOOKUP($C6141,'site totals'!$J$2:$K$607,2,FALSE),1)</f>
        <v>1</v>
      </c>
      <c r="P6141" s="32" t="s">
        <v>22</v>
      </c>
      <c r="Q6141" s="12">
        <v>0.41208040330000001</v>
      </c>
      <c r="R6141" s="29">
        <v>0.39</v>
      </c>
      <c r="S6141" s="2">
        <f>IF($A6141="site","",VLOOKUP($P6141,margin_ranges!$A$5:$D$10,4,FALSE)/100)</f>
        <v>0.29749999999999999</v>
      </c>
      <c r="T6141" s="6">
        <f>IF(A6141="placement",$J6141*MIN($Q6141,$S6141),"")</f>
        <v>115.42999999999999</v>
      </c>
      <c r="U6141" s="6">
        <f>IF($A6141="placement",T6141,SUMIF($C$10:$C$6209,$C6141,$T$10:$T$6209))</f>
        <v>115.42999999999999</v>
      </c>
      <c r="V6141" s="34">
        <f t="shared" si="290"/>
        <v>0.15163934426229497</v>
      </c>
      <c r="W6141" s="24"/>
      <c r="X6141" s="2" t="str">
        <f>IFERROR(MIN(VLOOKUP($W6141,margin_ranges!$A$5:$D$10,4,FALSE),$Q6141*100)/100,"")</f>
        <v/>
      </c>
      <c r="Y6141" s="6">
        <f t="shared" si="288"/>
        <v>115.42999999999999</v>
      </c>
      <c r="Z6141" s="6">
        <f>IF($A6141="placement",Y6141,SUMIF($C$10:$C$6209,$C6141,$Y$10:$Y$6209))</f>
        <v>115.42999999999999</v>
      </c>
      <c r="AA6141" s="17">
        <f t="shared" si="289"/>
        <v>0.15163934426229497</v>
      </c>
    </row>
    <row r="6142" spans="1:27" hidden="1" x14ac:dyDescent="0.3">
      <c r="A6142" s="8" t="s">
        <v>17</v>
      </c>
      <c r="B6142" s="8" t="s">
        <v>814</v>
      </c>
      <c r="C6142" s="8" t="s">
        <v>815</v>
      </c>
      <c r="D6142" s="8" t="s">
        <v>820</v>
      </c>
      <c r="E6142" s="8" t="s">
        <v>821</v>
      </c>
      <c r="F6142" s="29">
        <v>0.39</v>
      </c>
      <c r="G6142" s="29">
        <v>1</v>
      </c>
      <c r="H6142" s="30">
        <v>128.1446</v>
      </c>
      <c r="I6142" s="30">
        <v>23.392199999999999</v>
      </c>
      <c r="J6142" s="14">
        <v>443</v>
      </c>
      <c r="K6142" s="14">
        <v>157</v>
      </c>
      <c r="L6142" s="12">
        <v>0.1825</v>
      </c>
      <c r="M6142" s="7">
        <v>0.63104879000000003</v>
      </c>
      <c r="N6142" s="31">
        <v>0.35</v>
      </c>
      <c r="O6142" s="14">
        <f>IFERROR(VLOOKUP($C6142,'site totals'!$J$2:$K$607,2,FALSE),1)</f>
        <v>1</v>
      </c>
      <c r="P6142" s="32" t="s">
        <v>22</v>
      </c>
      <c r="Q6142" s="12">
        <v>0.44536776820000001</v>
      </c>
      <c r="R6142" s="29">
        <v>0.39</v>
      </c>
      <c r="S6142" s="2">
        <f>IF($A6142="site","",VLOOKUP($P6142,margin_ranges!$A$5:$D$10,4,FALSE)/100)</f>
        <v>0.29749999999999999</v>
      </c>
      <c r="T6142" s="6">
        <f>IF(A6142="placement",$J6142*MIN($Q6142,$S6142),"")</f>
        <v>131.79249999999999</v>
      </c>
      <c r="U6142" s="6">
        <f>IF($A6142="placement",T6142,SUMIF($C$10:$C$6209,$C6142,$T$10:$T$6209))</f>
        <v>131.79249999999999</v>
      </c>
      <c r="V6142" s="34">
        <f t="shared" si="290"/>
        <v>0.15163934426229497</v>
      </c>
      <c r="W6142" s="24"/>
      <c r="X6142" s="2" t="str">
        <f>IFERROR(MIN(VLOOKUP($W6142,margin_ranges!$A$5:$D$10,4,FALSE),$Q6142*100)/100,"")</f>
        <v/>
      </c>
      <c r="Y6142" s="6">
        <f t="shared" si="288"/>
        <v>131.79249999999999</v>
      </c>
      <c r="Z6142" s="6">
        <f>IF($A6142="placement",Y6142,SUMIF($C$10:$C$6209,$C6142,$Y$10:$Y$6209))</f>
        <v>131.79249999999999</v>
      </c>
      <c r="AA6142" s="29">
        <f t="shared" si="289"/>
        <v>0.15163934426229497</v>
      </c>
    </row>
    <row r="6143" spans="1:27" hidden="1" x14ac:dyDescent="0.3">
      <c r="A6143" s="8" t="s">
        <v>17</v>
      </c>
      <c r="B6143" s="8" t="s">
        <v>814</v>
      </c>
      <c r="C6143" s="8" t="s">
        <v>815</v>
      </c>
      <c r="D6143" s="8" t="s">
        <v>932</v>
      </c>
      <c r="E6143" s="8" t="s">
        <v>933</v>
      </c>
      <c r="F6143" s="29">
        <v>0.39</v>
      </c>
      <c r="G6143" s="29">
        <v>1</v>
      </c>
      <c r="H6143" s="30">
        <v>145.0274</v>
      </c>
      <c r="I6143" s="30">
        <v>21.331399999999999</v>
      </c>
      <c r="J6143" s="14">
        <v>444</v>
      </c>
      <c r="K6143" s="14">
        <v>159</v>
      </c>
      <c r="L6143" s="12">
        <v>0.14710000000000001</v>
      </c>
      <c r="M6143" s="7">
        <v>0.69399009</v>
      </c>
      <c r="N6143" s="31">
        <v>0.3</v>
      </c>
      <c r="O6143" s="14">
        <f>IFERROR(VLOOKUP($C6143,'site totals'!$J$2:$K$607,2,FALSE),1)</f>
        <v>1</v>
      </c>
      <c r="P6143" s="32" t="s">
        <v>22</v>
      </c>
      <c r="Q6143" s="12">
        <v>0.56771716910000003</v>
      </c>
      <c r="R6143" s="29">
        <v>0.39</v>
      </c>
      <c r="S6143" s="2">
        <f>IF($A6143="site","",VLOOKUP($P6143,margin_ranges!$A$5:$D$10,4,FALSE)/100)</f>
        <v>0.29749999999999999</v>
      </c>
      <c r="T6143" s="6">
        <f>IF(A6143="placement",$J6143*MIN($Q6143,$S6143),"")</f>
        <v>132.09</v>
      </c>
      <c r="U6143" s="6">
        <f>IF($A6143="placement",T6143,SUMIF($C$10:$C$6209,$C6143,$T$10:$T$6209))</f>
        <v>132.09</v>
      </c>
      <c r="V6143" s="34">
        <f t="shared" si="290"/>
        <v>0.15163934426229497</v>
      </c>
      <c r="W6143" s="24"/>
      <c r="X6143" s="2" t="str">
        <f>IFERROR(MIN(VLOOKUP($W6143,margin_ranges!$A$5:$D$10,4,FALSE),$Q6143*100)/100,"")</f>
        <v/>
      </c>
      <c r="Y6143" s="6">
        <f t="shared" si="288"/>
        <v>132.09</v>
      </c>
      <c r="Z6143" s="6">
        <f>IF($A6143="placement",Y6143,SUMIF($C$10:$C$6209,$C6143,$Y$10:$Y$6209))</f>
        <v>132.09</v>
      </c>
      <c r="AA6143" s="17">
        <f t="shared" si="289"/>
        <v>0.15163934426229497</v>
      </c>
    </row>
    <row r="6144" spans="1:27" hidden="1" x14ac:dyDescent="0.3">
      <c r="A6144" s="8" t="s">
        <v>17</v>
      </c>
      <c r="B6144" s="8" t="s">
        <v>814</v>
      </c>
      <c r="C6144" s="8" t="s">
        <v>815</v>
      </c>
      <c r="D6144" s="8" t="s">
        <v>844</v>
      </c>
      <c r="E6144" s="8" t="s">
        <v>845</v>
      </c>
      <c r="F6144" s="29">
        <v>0.38999999999999901</v>
      </c>
      <c r="G6144" s="29">
        <v>0</v>
      </c>
      <c r="H6144" s="30">
        <v>83.446299999999994</v>
      </c>
      <c r="I6144" s="30">
        <v>17.348400000000002</v>
      </c>
      <c r="J6144" s="14">
        <v>471</v>
      </c>
      <c r="K6144" s="14">
        <v>165</v>
      </c>
      <c r="L6144" s="12">
        <v>0.2079</v>
      </c>
      <c r="M6144" s="7">
        <v>0.90586138000000005</v>
      </c>
      <c r="N6144" s="31">
        <v>0.4</v>
      </c>
      <c r="O6144" s="14">
        <f>IFERROR(VLOOKUP($C6144,'site totals'!$J$2:$K$607,2,FALSE),1)</f>
        <v>1</v>
      </c>
      <c r="P6144" s="32" t="s">
        <v>22</v>
      </c>
      <c r="Q6144" s="12">
        <v>0.55843133479999996</v>
      </c>
      <c r="R6144" s="29">
        <v>0.39</v>
      </c>
      <c r="S6144" s="2">
        <f>IF($A6144="site","",VLOOKUP($P6144,margin_ranges!$A$5:$D$10,4,FALSE)/100)</f>
        <v>0.29749999999999999</v>
      </c>
      <c r="T6144" s="6">
        <f>IF(A6144="placement",$J6144*MIN($Q6144,$S6144),"")</f>
        <v>140.1225</v>
      </c>
      <c r="U6144" s="6">
        <f>IF($A6144="placement",T6144,SUMIF($C$10:$C$6209,$C6144,$T$10:$T$6209))</f>
        <v>140.1225</v>
      </c>
      <c r="V6144" s="34">
        <f t="shared" si="290"/>
        <v>0.15163934426229497</v>
      </c>
      <c r="W6144" s="24"/>
      <c r="X6144" s="2" t="str">
        <f>IFERROR(MIN(VLOOKUP($W6144,margin_ranges!$A$5:$D$10,4,FALSE),$Q6144*100)/100,"")</f>
        <v/>
      </c>
      <c r="Y6144" s="6">
        <f t="shared" si="288"/>
        <v>140.1225</v>
      </c>
      <c r="Z6144" s="6">
        <f>IF($A6144="placement",Y6144,SUMIF($C$10:$C$6209,$C6144,$Y$10:$Y$6209))</f>
        <v>140.1225</v>
      </c>
      <c r="AA6144" s="29">
        <f t="shared" si="289"/>
        <v>0.15163934426229497</v>
      </c>
    </row>
    <row r="6145" spans="1:27" hidden="1" x14ac:dyDescent="0.3">
      <c r="A6145" s="8" t="s">
        <v>17</v>
      </c>
      <c r="B6145" s="8" t="s">
        <v>6070</v>
      </c>
      <c r="C6145" s="8" t="s">
        <v>6071</v>
      </c>
      <c r="D6145" s="8" t="s">
        <v>6094</v>
      </c>
      <c r="E6145" s="8" t="s">
        <v>6095</v>
      </c>
      <c r="F6145" s="29">
        <v>0.39</v>
      </c>
      <c r="G6145" s="29">
        <v>1</v>
      </c>
      <c r="H6145" s="30">
        <v>347.18790000000001</v>
      </c>
      <c r="I6145" s="30">
        <v>28.253900000000002</v>
      </c>
      <c r="J6145" s="14">
        <v>509</v>
      </c>
      <c r="K6145" s="14">
        <v>179</v>
      </c>
      <c r="L6145" s="12">
        <v>8.14E-2</v>
      </c>
      <c r="M6145" s="7">
        <v>0.59997674000000001</v>
      </c>
      <c r="N6145" s="31">
        <v>0.2</v>
      </c>
      <c r="O6145" s="14">
        <f>IFERROR(VLOOKUP($C6145,'site totals'!$J$2:$K$607,2,FALSE),1)</f>
        <v>1</v>
      </c>
      <c r="P6145" s="32" t="s">
        <v>22</v>
      </c>
      <c r="Q6145" s="12">
        <v>0.66665374479999995</v>
      </c>
      <c r="R6145" s="29">
        <v>0.39</v>
      </c>
      <c r="S6145" s="2">
        <f>IF($A6145="site","",VLOOKUP($P6145,margin_ranges!$A$5:$D$10,4,FALSE)/100)</f>
        <v>0.29749999999999999</v>
      </c>
      <c r="T6145" s="6">
        <f>IF(A6145="placement",$J6145*MIN($Q6145,$S6145),"")</f>
        <v>151.42749999999998</v>
      </c>
      <c r="U6145" s="6">
        <f>IF($A6145="placement",T6145,SUMIF($C$10:$C$6209,$C6145,$T$10:$T$6209))</f>
        <v>151.42749999999998</v>
      </c>
      <c r="V6145" s="34">
        <f t="shared" si="290"/>
        <v>0.15163934426229497</v>
      </c>
      <c r="W6145" s="24"/>
      <c r="X6145" s="2" t="str">
        <f>IFERROR(MIN(VLOOKUP($W6145,margin_ranges!$A$5:$D$10,4,FALSE),$Q6145*100)/100,"")</f>
        <v/>
      </c>
      <c r="Y6145" s="6">
        <f t="shared" si="288"/>
        <v>151.42749999999998</v>
      </c>
      <c r="Z6145" s="6">
        <f>IF($A6145="placement",Y6145,SUMIF($C$10:$C$6209,$C6145,$Y$10:$Y$6209))</f>
        <v>151.42749999999998</v>
      </c>
      <c r="AA6145" s="29">
        <f t="shared" si="289"/>
        <v>0.15163934426229497</v>
      </c>
    </row>
    <row r="6146" spans="1:27" hidden="1" x14ac:dyDescent="0.3">
      <c r="A6146" s="8" t="s">
        <v>17</v>
      </c>
      <c r="B6146" s="8" t="s">
        <v>814</v>
      </c>
      <c r="C6146" s="8" t="s">
        <v>815</v>
      </c>
      <c r="D6146" s="8" t="s">
        <v>1058</v>
      </c>
      <c r="E6146" s="8" t="s">
        <v>1059</v>
      </c>
      <c r="F6146" s="29">
        <v>0.38999999999999901</v>
      </c>
      <c r="G6146" s="29">
        <v>1</v>
      </c>
      <c r="H6146" s="30">
        <v>135.11340000000001</v>
      </c>
      <c r="I6146" s="30">
        <v>25.734100000000002</v>
      </c>
      <c r="J6146" s="14">
        <v>513</v>
      </c>
      <c r="K6146" s="14">
        <v>182</v>
      </c>
      <c r="L6146" s="12">
        <v>0.1905</v>
      </c>
      <c r="M6146" s="7">
        <v>0.66439028</v>
      </c>
      <c r="N6146" s="31">
        <v>0.35</v>
      </c>
      <c r="O6146" s="14">
        <f>IFERROR(VLOOKUP($C6146,'site totals'!$J$2:$K$607,2,FALSE),1)</f>
        <v>1</v>
      </c>
      <c r="P6146" s="32" t="s">
        <v>22</v>
      </c>
      <c r="Q6146" s="12">
        <v>0.47320120049999997</v>
      </c>
      <c r="R6146" s="29">
        <v>0.39</v>
      </c>
      <c r="S6146" s="2">
        <f>IF($A6146="site","",VLOOKUP($P6146,margin_ranges!$A$5:$D$10,4,FALSE)/100)</f>
        <v>0.29749999999999999</v>
      </c>
      <c r="T6146" s="6">
        <f>IF(A6146="placement",$J6146*MIN($Q6146,$S6146),"")</f>
        <v>152.61750000000001</v>
      </c>
      <c r="U6146" s="6">
        <f>IF($A6146="placement",T6146,SUMIF($C$10:$C$6209,$C6146,$T$10:$T$6209))</f>
        <v>152.61750000000001</v>
      </c>
      <c r="V6146" s="34">
        <f t="shared" si="290"/>
        <v>0.15163934426229497</v>
      </c>
      <c r="W6146" s="24"/>
      <c r="X6146" s="2" t="str">
        <f>IFERROR(MIN(VLOOKUP($W6146,margin_ranges!$A$5:$D$10,4,FALSE),$Q6146*100)/100,"")</f>
        <v/>
      </c>
      <c r="Y6146" s="6">
        <f t="shared" si="288"/>
        <v>152.61750000000001</v>
      </c>
      <c r="Z6146" s="6">
        <f>IF($A6146="placement",Y6146,SUMIF($C$10:$C$6209,$C6146,$Y$10:$Y$6209))</f>
        <v>152.61750000000001</v>
      </c>
      <c r="AA6146" s="17">
        <f t="shared" si="289"/>
        <v>0.15163934426229497</v>
      </c>
    </row>
    <row r="6147" spans="1:27" hidden="1" x14ac:dyDescent="0.3">
      <c r="A6147" s="8" t="s">
        <v>17</v>
      </c>
      <c r="B6147" s="8" t="s">
        <v>814</v>
      </c>
      <c r="C6147" s="8" t="s">
        <v>815</v>
      </c>
      <c r="D6147" s="8" t="s">
        <v>838</v>
      </c>
      <c r="E6147" s="8" t="s">
        <v>839</v>
      </c>
      <c r="F6147" s="29">
        <v>0.38999999999999901</v>
      </c>
      <c r="G6147" s="29">
        <v>0</v>
      </c>
      <c r="H6147" s="30">
        <v>68.287899999999993</v>
      </c>
      <c r="I6147" s="30">
        <v>15.8788</v>
      </c>
      <c r="J6147" s="14">
        <v>521</v>
      </c>
      <c r="K6147" s="14">
        <v>182</v>
      </c>
      <c r="L6147" s="12">
        <v>0.23250000000000001</v>
      </c>
      <c r="M6147" s="7">
        <v>1.09448141</v>
      </c>
      <c r="N6147" s="31">
        <v>0.4</v>
      </c>
      <c r="O6147" s="14">
        <f>IFERROR(VLOOKUP($C6147,'site totals'!$J$2:$K$607,2,FALSE),1)</f>
        <v>1</v>
      </c>
      <c r="P6147" s="32" t="s">
        <v>22</v>
      </c>
      <c r="Q6147" s="12">
        <v>0.63453010909999996</v>
      </c>
      <c r="R6147" s="29">
        <v>0.39</v>
      </c>
      <c r="S6147" s="2">
        <f>IF($A6147="site","",VLOOKUP($P6147,margin_ranges!$A$5:$D$10,4,FALSE)/100)</f>
        <v>0.29749999999999999</v>
      </c>
      <c r="T6147" s="6">
        <f>IF(A6147="placement",$J6147*MIN($Q6147,$S6147),"")</f>
        <v>154.9975</v>
      </c>
      <c r="U6147" s="6">
        <f>IF($A6147="placement",T6147,SUMIF($C$10:$C$6209,$C6147,$T$10:$T$6209))</f>
        <v>154.9975</v>
      </c>
      <c r="V6147" s="34">
        <f t="shared" si="290"/>
        <v>0.15163934426229497</v>
      </c>
      <c r="W6147" s="24"/>
      <c r="X6147" s="2" t="str">
        <f>IFERROR(MIN(VLOOKUP($W6147,margin_ranges!$A$5:$D$10,4,FALSE),$Q6147*100)/100,"")</f>
        <v/>
      </c>
      <c r="Y6147" s="6">
        <f t="shared" si="288"/>
        <v>154.9975</v>
      </c>
      <c r="Z6147" s="6">
        <f>IF($A6147="placement",Y6147,SUMIF($C$10:$C$6209,$C6147,$Y$10:$Y$6209))</f>
        <v>154.9975</v>
      </c>
      <c r="AA6147" s="29">
        <f t="shared" si="289"/>
        <v>0.15163934426229497</v>
      </c>
    </row>
    <row r="6148" spans="1:27" hidden="1" x14ac:dyDescent="0.3">
      <c r="A6148" s="8" t="s">
        <v>17</v>
      </c>
      <c r="B6148" s="8" t="s">
        <v>814</v>
      </c>
      <c r="C6148" s="8" t="s">
        <v>815</v>
      </c>
      <c r="D6148" s="8" t="s">
        <v>1020</v>
      </c>
      <c r="E6148" s="8" t="s">
        <v>1021</v>
      </c>
      <c r="F6148" s="29">
        <v>0.38999999999999901</v>
      </c>
      <c r="G6148" s="29">
        <v>0</v>
      </c>
      <c r="H6148" s="30">
        <v>133.1514</v>
      </c>
      <c r="I6148" s="30">
        <v>26.771699999999999</v>
      </c>
      <c r="J6148" s="14">
        <v>650</v>
      </c>
      <c r="K6148" s="14">
        <v>227</v>
      </c>
      <c r="L6148" s="12">
        <v>0.2011</v>
      </c>
      <c r="M6148" s="7">
        <v>0.80887503999999999</v>
      </c>
      <c r="N6148" s="31">
        <v>0.4</v>
      </c>
      <c r="O6148" s="14">
        <f>IFERROR(VLOOKUP($C6148,'site totals'!$J$2:$K$607,2,FALSE),1)</f>
        <v>1</v>
      </c>
      <c r="P6148" s="32" t="s">
        <v>22</v>
      </c>
      <c r="Q6148" s="12">
        <v>0.50548603820000004</v>
      </c>
      <c r="R6148" s="29">
        <v>0.39</v>
      </c>
      <c r="S6148" s="2">
        <f>IF($A6148="site","",VLOOKUP($P6148,margin_ranges!$A$5:$D$10,4,FALSE)/100)</f>
        <v>0.29749999999999999</v>
      </c>
      <c r="T6148" s="6">
        <f>IF(A6148="placement",$J6148*MIN($Q6148,$S6148),"")</f>
        <v>193.375</v>
      </c>
      <c r="U6148" s="6">
        <f>IF($A6148="placement",T6148,SUMIF($C$10:$C$6209,$C6148,$T$10:$T$6209))</f>
        <v>193.375</v>
      </c>
      <c r="V6148" s="34">
        <f t="shared" si="290"/>
        <v>0.15163934426229497</v>
      </c>
      <c r="W6148" s="24"/>
      <c r="X6148" s="2" t="str">
        <f>IFERROR(MIN(VLOOKUP($W6148,margin_ranges!$A$5:$D$10,4,FALSE),$Q6148*100)/100,"")</f>
        <v/>
      </c>
      <c r="Y6148" s="6">
        <f t="shared" si="288"/>
        <v>193.375</v>
      </c>
      <c r="Z6148" s="6">
        <f>IF($A6148="placement",Y6148,SUMIF($C$10:$C$6209,$C6148,$Y$10:$Y$6209))</f>
        <v>193.375</v>
      </c>
      <c r="AA6148" s="17">
        <f t="shared" si="289"/>
        <v>0.15163934426229497</v>
      </c>
    </row>
    <row r="6149" spans="1:27" hidden="1" x14ac:dyDescent="0.3">
      <c r="A6149" s="8" t="s">
        <v>17</v>
      </c>
      <c r="B6149" s="8" t="s">
        <v>814</v>
      </c>
      <c r="C6149" s="8" t="s">
        <v>815</v>
      </c>
      <c r="D6149" s="8" t="s">
        <v>1022</v>
      </c>
      <c r="E6149" s="8" t="s">
        <v>1023</v>
      </c>
      <c r="F6149" s="29">
        <v>0.39</v>
      </c>
      <c r="G6149" s="29">
        <v>0</v>
      </c>
      <c r="H6149" s="30">
        <v>139.13380000000001</v>
      </c>
      <c r="I6149" s="30">
        <v>33.140500000000003</v>
      </c>
      <c r="J6149" s="14">
        <v>717</v>
      </c>
      <c r="K6149" s="14">
        <v>251</v>
      </c>
      <c r="L6149" s="12">
        <v>0.2382</v>
      </c>
      <c r="M6149" s="7">
        <v>0.72080385000000002</v>
      </c>
      <c r="N6149" s="31">
        <v>0.4</v>
      </c>
      <c r="O6149" s="14">
        <f>IFERROR(VLOOKUP($C6149,'site totals'!$J$2:$K$607,2,FALSE),1)</f>
        <v>1</v>
      </c>
      <c r="P6149" s="32" t="s">
        <v>22</v>
      </c>
      <c r="Q6149" s="12">
        <v>0.44506400759999998</v>
      </c>
      <c r="R6149" s="29">
        <v>0.39</v>
      </c>
      <c r="S6149" s="2">
        <f>IF($A6149="site","",VLOOKUP($P6149,margin_ranges!$A$5:$D$10,4,FALSE)/100)</f>
        <v>0.29749999999999999</v>
      </c>
      <c r="T6149" s="6">
        <f>IF(A6149="placement",$J6149*MIN($Q6149,$S6149),"")</f>
        <v>213.3075</v>
      </c>
      <c r="U6149" s="6">
        <f>IF($A6149="placement",T6149,SUMIF($C$10:$C$6209,$C6149,$T$10:$T$6209))</f>
        <v>213.3075</v>
      </c>
      <c r="V6149" s="34">
        <f t="shared" si="290"/>
        <v>0.15163934426229497</v>
      </c>
      <c r="W6149" s="24"/>
      <c r="X6149" s="2" t="str">
        <f>IFERROR(MIN(VLOOKUP($W6149,margin_ranges!$A$5:$D$10,4,FALSE),$Q6149*100)/100,"")</f>
        <v/>
      </c>
      <c r="Y6149" s="6">
        <f t="shared" si="288"/>
        <v>213.3075</v>
      </c>
      <c r="Z6149" s="6">
        <f>IF($A6149="placement",Y6149,SUMIF($C$10:$C$6209,$C6149,$Y$10:$Y$6209))</f>
        <v>213.3075</v>
      </c>
      <c r="AA6149" s="29">
        <f t="shared" si="289"/>
        <v>0.15163934426229497</v>
      </c>
    </row>
    <row r="6150" spans="1:27" hidden="1" x14ac:dyDescent="0.3">
      <c r="A6150" s="8" t="s">
        <v>17</v>
      </c>
      <c r="B6150" s="8" t="s">
        <v>814</v>
      </c>
      <c r="C6150" s="8" t="s">
        <v>815</v>
      </c>
      <c r="D6150" s="8" t="s">
        <v>920</v>
      </c>
      <c r="E6150" s="8" t="s">
        <v>921</v>
      </c>
      <c r="F6150" s="29">
        <v>0.39</v>
      </c>
      <c r="G6150" s="29">
        <v>0</v>
      </c>
      <c r="H6150" s="30">
        <v>137.00049999999999</v>
      </c>
      <c r="I6150" s="30">
        <v>32.715499999999999</v>
      </c>
      <c r="J6150" s="14">
        <v>721</v>
      </c>
      <c r="K6150" s="14">
        <v>252</v>
      </c>
      <c r="L6150" s="12">
        <v>0.23880000000000001</v>
      </c>
      <c r="M6150" s="7">
        <v>0.73437121000000005</v>
      </c>
      <c r="N6150" s="31">
        <v>0.4</v>
      </c>
      <c r="O6150" s="14">
        <f>IFERROR(VLOOKUP($C6150,'site totals'!$J$2:$K$607,2,FALSE),1)</f>
        <v>1</v>
      </c>
      <c r="P6150" s="32" t="s">
        <v>22</v>
      </c>
      <c r="Q6150" s="12">
        <v>0.45531634030000001</v>
      </c>
      <c r="R6150" s="29">
        <v>0.39</v>
      </c>
      <c r="S6150" s="2">
        <f>IF($A6150="site","",VLOOKUP($P6150,margin_ranges!$A$5:$D$10,4,FALSE)/100)</f>
        <v>0.29749999999999999</v>
      </c>
      <c r="T6150" s="6">
        <f>IF(A6150="placement",$J6150*MIN($Q6150,$S6150),"")</f>
        <v>214.4975</v>
      </c>
      <c r="U6150" s="6">
        <f>IF($A6150="placement",T6150,SUMIF($C$10:$C$6209,$C6150,$T$10:$T$6209))</f>
        <v>214.4975</v>
      </c>
      <c r="V6150" s="34">
        <f t="shared" si="290"/>
        <v>0.15163934426229497</v>
      </c>
      <c r="W6150" s="24"/>
      <c r="X6150" s="2" t="str">
        <f>IFERROR(MIN(VLOOKUP($W6150,margin_ranges!$A$5:$D$10,4,FALSE),$Q6150*100)/100,"")</f>
        <v/>
      </c>
      <c r="Y6150" s="6">
        <f t="shared" si="288"/>
        <v>214.4975</v>
      </c>
      <c r="Z6150" s="6">
        <f>IF($A6150="placement",Y6150,SUMIF($C$10:$C$6209,$C6150,$Y$10:$Y$6209))</f>
        <v>214.4975</v>
      </c>
      <c r="AA6150" s="17">
        <f t="shared" si="289"/>
        <v>0.15163934426229497</v>
      </c>
    </row>
    <row r="6151" spans="1:27" hidden="1" x14ac:dyDescent="0.3">
      <c r="A6151" s="8" t="s">
        <v>17</v>
      </c>
      <c r="B6151" s="8" t="s">
        <v>814</v>
      </c>
      <c r="C6151" s="8" t="s">
        <v>815</v>
      </c>
      <c r="D6151" s="8" t="s">
        <v>966</v>
      </c>
      <c r="E6151" s="8" t="s">
        <v>967</v>
      </c>
      <c r="F6151" s="29">
        <v>0.39</v>
      </c>
      <c r="G6151" s="29">
        <v>1</v>
      </c>
      <c r="H6151" s="30">
        <v>152.60759999999999</v>
      </c>
      <c r="I6151" s="30">
        <v>37.672699999999999</v>
      </c>
      <c r="J6151" s="14">
        <v>736</v>
      </c>
      <c r="K6151" s="14">
        <v>255</v>
      </c>
      <c r="L6151" s="12">
        <v>0.24690000000000001</v>
      </c>
      <c r="M6151" s="7">
        <v>0.65151417</v>
      </c>
      <c r="N6151" s="31">
        <v>0.25</v>
      </c>
      <c r="O6151" s="14">
        <f>IFERROR(VLOOKUP($C6151,'site totals'!$J$2:$K$607,2,FALSE),1)</f>
        <v>1</v>
      </c>
      <c r="P6151" s="32" t="s">
        <v>22</v>
      </c>
      <c r="Q6151" s="12">
        <v>0.61627849109999999</v>
      </c>
      <c r="R6151" s="29">
        <v>0.39</v>
      </c>
      <c r="S6151" s="2">
        <f>IF($A6151="site","",VLOOKUP($P6151,margin_ranges!$A$5:$D$10,4,FALSE)/100)</f>
        <v>0.29749999999999999</v>
      </c>
      <c r="T6151" s="6">
        <f>IF(A6151="placement",$J6151*MIN($Q6151,$S6151),"")</f>
        <v>218.95999999999998</v>
      </c>
      <c r="U6151" s="6">
        <f>IF($A6151="placement",T6151,SUMIF($C$10:$C$6209,$C6151,$T$10:$T$6209))</f>
        <v>218.95999999999998</v>
      </c>
      <c r="V6151" s="34">
        <f t="shared" si="290"/>
        <v>0.15163934426229497</v>
      </c>
      <c r="W6151" s="24"/>
      <c r="X6151" s="2" t="str">
        <f>IFERROR(MIN(VLOOKUP($W6151,margin_ranges!$A$5:$D$10,4,FALSE),$Q6151*100)/100,"")</f>
        <v/>
      </c>
      <c r="Y6151" s="6">
        <f t="shared" si="288"/>
        <v>218.95999999999998</v>
      </c>
      <c r="Z6151" s="6">
        <f>IF($A6151="placement",Y6151,SUMIF($C$10:$C$6209,$C6151,$Y$10:$Y$6209))</f>
        <v>218.95999999999998</v>
      </c>
      <c r="AA6151" s="29">
        <f t="shared" si="289"/>
        <v>0.15163934426229497</v>
      </c>
    </row>
    <row r="6152" spans="1:27" hidden="1" x14ac:dyDescent="0.3">
      <c r="A6152" s="8" t="s">
        <v>17</v>
      </c>
      <c r="B6152" s="8" t="s">
        <v>814</v>
      </c>
      <c r="C6152" s="8" t="s">
        <v>815</v>
      </c>
      <c r="D6152" s="8" t="s">
        <v>1004</v>
      </c>
      <c r="E6152" s="8" t="s">
        <v>1005</v>
      </c>
      <c r="F6152" s="29">
        <v>0.39</v>
      </c>
      <c r="G6152" s="29">
        <v>0</v>
      </c>
      <c r="H6152" s="30">
        <v>3.1543000000000001</v>
      </c>
      <c r="I6152" s="30">
        <v>0.51829999999999998</v>
      </c>
      <c r="J6152" s="14">
        <v>10</v>
      </c>
      <c r="K6152" s="14">
        <v>4</v>
      </c>
      <c r="L6152" s="12">
        <v>0.1643</v>
      </c>
      <c r="M6152" s="7">
        <v>0.65617420000000004</v>
      </c>
      <c r="N6152" s="31">
        <v>0.3</v>
      </c>
      <c r="O6152" s="14">
        <f>IFERROR(VLOOKUP($C6152,'site totals'!$J$2:$K$607,2,FALSE),1)</f>
        <v>1</v>
      </c>
      <c r="P6152" s="32" t="s">
        <v>22</v>
      </c>
      <c r="Q6152" s="12">
        <v>0.54280433500000003</v>
      </c>
      <c r="R6152" s="29">
        <v>0.39</v>
      </c>
      <c r="S6152" s="2">
        <f>IF($A6152="site","",VLOOKUP($P6152,margin_ranges!$A$5:$D$10,4,FALSE)/100)</f>
        <v>0.29749999999999999</v>
      </c>
      <c r="T6152" s="6">
        <f>IF(A6152="placement",$J6152*MIN($Q6152,$S6152),"")</f>
        <v>2.9749999999999996</v>
      </c>
      <c r="U6152" s="6">
        <f>IF($A6152="placement",T6152,SUMIF($C$10:$C$6209,$C6152,$T$10:$T$6209))</f>
        <v>2.9749999999999996</v>
      </c>
      <c r="V6152" s="34">
        <f t="shared" si="290"/>
        <v>0.15163934426229519</v>
      </c>
      <c r="W6152" s="24"/>
      <c r="X6152" s="2" t="str">
        <f>IFERROR(MIN(VLOOKUP($W6152,margin_ranges!$A$5:$D$10,4,FALSE),$Q6152*100)/100,"")</f>
        <v/>
      </c>
      <c r="Y6152" s="6">
        <f t="shared" si="288"/>
        <v>2.9749999999999996</v>
      </c>
      <c r="Z6152" s="6">
        <f>IF($A6152="placement",Y6152,SUMIF($C$10:$C$6209,$C6152,$Y$10:$Y$6209))</f>
        <v>2.9749999999999996</v>
      </c>
      <c r="AA6152" s="29">
        <f t="shared" si="289"/>
        <v>0.15163934426229519</v>
      </c>
    </row>
    <row r="6153" spans="1:27" hidden="1" x14ac:dyDescent="0.3">
      <c r="A6153" s="8" t="s">
        <v>17</v>
      </c>
      <c r="B6153" s="8" t="s">
        <v>814</v>
      </c>
      <c r="C6153" s="8" t="s">
        <v>815</v>
      </c>
      <c r="D6153" s="8" t="s">
        <v>922</v>
      </c>
      <c r="E6153" s="8" t="s">
        <v>923</v>
      </c>
      <c r="F6153" s="29">
        <v>0.38999999999999901</v>
      </c>
      <c r="G6153" s="29">
        <v>0</v>
      </c>
      <c r="H6153" s="30">
        <v>2.9619</v>
      </c>
      <c r="I6153" s="30">
        <v>0.51390000000000002</v>
      </c>
      <c r="J6153" s="14">
        <v>10</v>
      </c>
      <c r="K6153" s="14">
        <v>3</v>
      </c>
      <c r="L6153" s="12">
        <v>0.17349999999999999</v>
      </c>
      <c r="M6153" s="7">
        <v>0.63625242999999998</v>
      </c>
      <c r="N6153" s="31">
        <v>0.3</v>
      </c>
      <c r="O6153" s="14">
        <f>IFERROR(VLOOKUP($C6153,'site totals'!$J$2:$K$607,2,FALSE),1)</f>
        <v>1</v>
      </c>
      <c r="P6153" s="32" t="s">
        <v>22</v>
      </c>
      <c r="Q6153" s="12">
        <v>0.52848903260000002</v>
      </c>
      <c r="R6153" s="29">
        <v>0.39</v>
      </c>
      <c r="S6153" s="2">
        <f>IF($A6153="site","",VLOOKUP($P6153,margin_ranges!$A$5:$D$10,4,FALSE)/100)</f>
        <v>0.29749999999999999</v>
      </c>
      <c r="T6153" s="6">
        <f>IF(A6153="placement",$J6153*MIN($Q6153,$S6153),"")</f>
        <v>2.9749999999999996</v>
      </c>
      <c r="U6153" s="6">
        <f>IF($A6153="placement",T6153,SUMIF($C$10:$C$6209,$C6153,$T$10:$T$6209))</f>
        <v>2.9749999999999996</v>
      </c>
      <c r="V6153" s="34">
        <f t="shared" si="290"/>
        <v>0.15163934426229519</v>
      </c>
      <c r="W6153" s="24"/>
      <c r="X6153" s="2" t="str">
        <f>IFERROR(MIN(VLOOKUP($W6153,margin_ranges!$A$5:$D$10,4,FALSE),$Q6153*100)/100,"")</f>
        <v/>
      </c>
      <c r="Y6153" s="6">
        <f t="shared" si="288"/>
        <v>2.9749999999999996</v>
      </c>
      <c r="Z6153" s="6">
        <f>IF($A6153="placement",Y6153,SUMIF($C$10:$C$6209,$C6153,$Y$10:$Y$6209))</f>
        <v>2.9749999999999996</v>
      </c>
      <c r="AA6153" s="29">
        <f t="shared" si="289"/>
        <v>0.15163934426229519</v>
      </c>
    </row>
    <row r="6154" spans="1:27" hidden="1" x14ac:dyDescent="0.3">
      <c r="A6154" s="8" t="s">
        <v>17</v>
      </c>
      <c r="B6154" s="8" t="s">
        <v>814</v>
      </c>
      <c r="C6154" s="8" t="s">
        <v>815</v>
      </c>
      <c r="D6154" s="8" t="s">
        <v>854</v>
      </c>
      <c r="E6154" s="8" t="s">
        <v>855</v>
      </c>
      <c r="F6154" s="29">
        <v>0.39</v>
      </c>
      <c r="G6154" s="29">
        <v>0</v>
      </c>
      <c r="H6154" s="30">
        <v>36.445099999999996</v>
      </c>
      <c r="I6154" s="30">
        <v>3.0886999999999998</v>
      </c>
      <c r="J6154" s="14">
        <v>45</v>
      </c>
      <c r="K6154" s="14">
        <v>16</v>
      </c>
      <c r="L6154" s="12">
        <v>8.4699999999999998E-2</v>
      </c>
      <c r="M6154" s="7">
        <v>0.48747051000000002</v>
      </c>
      <c r="N6154" s="31">
        <v>0.2</v>
      </c>
      <c r="O6154" s="14">
        <f>IFERROR(VLOOKUP($C6154,'site totals'!$J$2:$K$607,2,FALSE),1)</f>
        <v>1</v>
      </c>
      <c r="P6154" s="32" t="s">
        <v>22</v>
      </c>
      <c r="Q6154" s="12">
        <v>0.58971877490000002</v>
      </c>
      <c r="R6154" s="29">
        <v>0.39</v>
      </c>
      <c r="S6154" s="2">
        <f>IF($A6154="site","",VLOOKUP($P6154,margin_ranges!$A$5:$D$10,4,FALSE)/100)</f>
        <v>0.29749999999999999</v>
      </c>
      <c r="T6154" s="6">
        <f>IF(A6154="placement",$J6154*MIN($Q6154,$S6154),"")</f>
        <v>13.387499999999999</v>
      </c>
      <c r="U6154" s="6">
        <f>IF($A6154="placement",T6154,SUMIF($C$10:$C$6209,$C6154,$T$10:$T$6209))</f>
        <v>13.387499999999999</v>
      </c>
      <c r="V6154" s="34">
        <f t="shared" si="290"/>
        <v>0.15163934426229519</v>
      </c>
      <c r="W6154" s="24"/>
      <c r="X6154" s="2" t="str">
        <f>IFERROR(MIN(VLOOKUP($W6154,margin_ranges!$A$5:$D$10,4,FALSE),$Q6154*100)/100,"")</f>
        <v/>
      </c>
      <c r="Y6154" s="6">
        <f t="shared" si="288"/>
        <v>13.387499999999999</v>
      </c>
      <c r="Z6154" s="6">
        <f>IF($A6154="placement",Y6154,SUMIF($C$10:$C$6209,$C6154,$Y$10:$Y$6209))</f>
        <v>13.387499999999999</v>
      </c>
      <c r="AA6154" s="29">
        <f t="shared" si="289"/>
        <v>0.15163934426229519</v>
      </c>
    </row>
    <row r="6155" spans="1:27" hidden="1" x14ac:dyDescent="0.3">
      <c r="A6155" s="8" t="s">
        <v>17</v>
      </c>
      <c r="B6155" s="8" t="s">
        <v>814</v>
      </c>
      <c r="C6155" s="8" t="s">
        <v>815</v>
      </c>
      <c r="D6155" s="8" t="s">
        <v>962</v>
      </c>
      <c r="E6155" s="8" t="s">
        <v>963</v>
      </c>
      <c r="F6155" s="29">
        <v>0.38999999999999901</v>
      </c>
      <c r="G6155" s="29">
        <v>0</v>
      </c>
      <c r="H6155" s="30">
        <v>105.6871</v>
      </c>
      <c r="I6155" s="30">
        <v>3.6764000000000001</v>
      </c>
      <c r="J6155" s="14">
        <v>94</v>
      </c>
      <c r="K6155" s="14">
        <v>33</v>
      </c>
      <c r="L6155" s="12">
        <v>3.4799999999999998E-2</v>
      </c>
      <c r="M6155" s="7">
        <v>0.84906643000000004</v>
      </c>
      <c r="N6155" s="31">
        <v>0.4</v>
      </c>
      <c r="O6155" s="14">
        <f>IFERROR(VLOOKUP($C6155,'site totals'!$J$2:$K$607,2,FALSE),1)</f>
        <v>1</v>
      </c>
      <c r="P6155" s="32" t="s">
        <v>22</v>
      </c>
      <c r="Q6155" s="12">
        <v>0.52889434010000003</v>
      </c>
      <c r="R6155" s="29">
        <v>0.39</v>
      </c>
      <c r="S6155" s="2">
        <f>IF($A6155="site","",VLOOKUP($P6155,margin_ranges!$A$5:$D$10,4,FALSE)/100)</f>
        <v>0.29749999999999999</v>
      </c>
      <c r="T6155" s="6">
        <f>IF(A6155="placement",$J6155*MIN($Q6155,$S6155),"")</f>
        <v>27.965</v>
      </c>
      <c r="U6155" s="6">
        <f>IF($A6155="placement",T6155,SUMIF($C$10:$C$6209,$C6155,$T$10:$T$6209))</f>
        <v>27.965</v>
      </c>
      <c r="V6155" s="34">
        <f t="shared" si="290"/>
        <v>0.15163934426229519</v>
      </c>
      <c r="W6155" s="24"/>
      <c r="X6155" s="2" t="str">
        <f>IFERROR(MIN(VLOOKUP($W6155,margin_ranges!$A$5:$D$10,4,FALSE),$Q6155*100)/100,"")</f>
        <v/>
      </c>
      <c r="Y6155" s="6">
        <f t="shared" si="288"/>
        <v>27.965</v>
      </c>
      <c r="Z6155" s="6">
        <f>IF($A6155="placement",Y6155,SUMIF($C$10:$C$6209,$C6155,$Y$10:$Y$6209))</f>
        <v>27.965</v>
      </c>
      <c r="AA6155" s="29">
        <f t="shared" si="289"/>
        <v>0.15163934426229519</v>
      </c>
    </row>
    <row r="6156" spans="1:27" hidden="1" x14ac:dyDescent="0.3">
      <c r="A6156" s="8" t="s">
        <v>17</v>
      </c>
      <c r="B6156" s="8" t="s">
        <v>814</v>
      </c>
      <c r="C6156" s="8" t="s">
        <v>815</v>
      </c>
      <c r="D6156" s="8" t="s">
        <v>850</v>
      </c>
      <c r="E6156" s="8" t="s">
        <v>851</v>
      </c>
      <c r="F6156" s="29">
        <v>0.39</v>
      </c>
      <c r="G6156" s="29">
        <v>0</v>
      </c>
      <c r="H6156" s="30">
        <v>76.555000000000007</v>
      </c>
      <c r="I6156" s="30">
        <v>3.9083999999999999</v>
      </c>
      <c r="J6156" s="14">
        <v>116</v>
      </c>
      <c r="K6156" s="14">
        <v>41</v>
      </c>
      <c r="L6156" s="12">
        <v>5.11E-2</v>
      </c>
      <c r="M6156" s="7">
        <v>0.98754889000000001</v>
      </c>
      <c r="N6156" s="31">
        <v>0.4</v>
      </c>
      <c r="O6156" s="14">
        <f>IFERROR(VLOOKUP($C6156,'site totals'!$J$2:$K$607,2,FALSE),1)</f>
        <v>1</v>
      </c>
      <c r="P6156" s="32" t="s">
        <v>22</v>
      </c>
      <c r="Q6156" s="12">
        <v>0.59495676090000005</v>
      </c>
      <c r="R6156" s="29">
        <v>0.39</v>
      </c>
      <c r="S6156" s="2">
        <f>IF($A6156="site","",VLOOKUP($P6156,margin_ranges!$A$5:$D$10,4,FALSE)/100)</f>
        <v>0.29749999999999999</v>
      </c>
      <c r="T6156" s="6">
        <f>IF(A6156="placement",$J6156*MIN($Q6156,$S6156),"")</f>
        <v>34.51</v>
      </c>
      <c r="U6156" s="6">
        <f>IF($A6156="placement",T6156,SUMIF($C$10:$C$6209,$C6156,$T$10:$T$6209))</f>
        <v>34.51</v>
      </c>
      <c r="V6156" s="34">
        <f t="shared" si="290"/>
        <v>0.15163934426229519</v>
      </c>
      <c r="W6156" s="24"/>
      <c r="X6156" s="2" t="str">
        <f>IFERROR(MIN(VLOOKUP($W6156,margin_ranges!$A$5:$D$10,4,FALSE),$Q6156*100)/100,"")</f>
        <v/>
      </c>
      <c r="Y6156" s="6">
        <f t="shared" si="288"/>
        <v>34.51</v>
      </c>
      <c r="Z6156" s="6">
        <f>IF($A6156="placement",Y6156,SUMIF($C$10:$C$6209,$C6156,$Y$10:$Y$6209))</f>
        <v>34.51</v>
      </c>
      <c r="AA6156" s="29">
        <f t="shared" si="289"/>
        <v>0.15163934426229519</v>
      </c>
    </row>
    <row r="6157" spans="1:27" hidden="1" x14ac:dyDescent="0.3">
      <c r="A6157" s="8" t="s">
        <v>17</v>
      </c>
      <c r="B6157" s="8" t="s">
        <v>814</v>
      </c>
      <c r="C6157" s="8" t="s">
        <v>815</v>
      </c>
      <c r="D6157" s="8" t="s">
        <v>960</v>
      </c>
      <c r="E6157" s="8" t="s">
        <v>961</v>
      </c>
      <c r="F6157" s="29">
        <v>0.39</v>
      </c>
      <c r="G6157" s="29">
        <v>0</v>
      </c>
      <c r="H6157" s="30">
        <v>22.7775</v>
      </c>
      <c r="I6157" s="30">
        <v>6.5895999999999999</v>
      </c>
      <c r="J6157" s="14">
        <v>151</v>
      </c>
      <c r="K6157" s="14">
        <v>53</v>
      </c>
      <c r="L6157" s="12">
        <v>0.2893</v>
      </c>
      <c r="M6157" s="7">
        <v>0.76488391</v>
      </c>
      <c r="N6157" s="31">
        <v>0.4</v>
      </c>
      <c r="O6157" s="14">
        <f>IFERROR(VLOOKUP($C6157,'site totals'!$J$2:$K$607,2,FALSE),1)</f>
        <v>1</v>
      </c>
      <c r="P6157" s="32" t="s">
        <v>22</v>
      </c>
      <c r="Q6157" s="12">
        <v>0.47704482199999998</v>
      </c>
      <c r="R6157" s="29">
        <v>0.39</v>
      </c>
      <c r="S6157" s="2">
        <f>IF($A6157="site","",VLOOKUP($P6157,margin_ranges!$A$5:$D$10,4,FALSE)/100)</f>
        <v>0.29749999999999999</v>
      </c>
      <c r="T6157" s="6">
        <f>IF(A6157="placement",$J6157*MIN($Q6157,$S6157),"")</f>
        <v>44.922499999999999</v>
      </c>
      <c r="U6157" s="6">
        <f>IF($A6157="placement",T6157,SUMIF($C$10:$C$6209,$C6157,$T$10:$T$6209))</f>
        <v>44.922499999999999</v>
      </c>
      <c r="V6157" s="34">
        <f t="shared" si="290"/>
        <v>0.15163934426229519</v>
      </c>
      <c r="W6157" s="24"/>
      <c r="X6157" s="2" t="str">
        <f>IFERROR(MIN(VLOOKUP($W6157,margin_ranges!$A$5:$D$10,4,FALSE),$Q6157*100)/100,"")</f>
        <v/>
      </c>
      <c r="Y6157" s="6">
        <f t="shared" si="288"/>
        <v>44.922499999999999</v>
      </c>
      <c r="Z6157" s="6">
        <f>IF($A6157="placement",Y6157,SUMIF($C$10:$C$6209,$C6157,$Y$10:$Y$6209))</f>
        <v>44.922499999999999</v>
      </c>
      <c r="AA6157" s="29">
        <f t="shared" si="289"/>
        <v>0.15163934426229519</v>
      </c>
    </row>
    <row r="6158" spans="1:27" hidden="1" x14ac:dyDescent="0.3">
      <c r="A6158" s="8" t="s">
        <v>17</v>
      </c>
      <c r="B6158" s="8" t="s">
        <v>814</v>
      </c>
      <c r="C6158" s="8" t="s">
        <v>815</v>
      </c>
      <c r="D6158" s="8" t="s">
        <v>1054</v>
      </c>
      <c r="E6158" s="8" t="s">
        <v>1055</v>
      </c>
      <c r="F6158" s="29">
        <v>0.39</v>
      </c>
      <c r="G6158" s="29">
        <v>1</v>
      </c>
      <c r="H6158" s="30">
        <v>59.825299999999999</v>
      </c>
      <c r="I6158" s="30">
        <v>9.2363</v>
      </c>
      <c r="J6158" s="14">
        <v>164</v>
      </c>
      <c r="K6158" s="14">
        <v>58</v>
      </c>
      <c r="L6158" s="12">
        <v>0.15440000000000001</v>
      </c>
      <c r="M6158" s="7">
        <v>0.59133232000000002</v>
      </c>
      <c r="N6158" s="31">
        <v>0.2</v>
      </c>
      <c r="O6158" s="14">
        <f>IFERROR(VLOOKUP($C6158,'site totals'!$J$2:$K$607,2,FALSE),1)</f>
        <v>1</v>
      </c>
      <c r="P6158" s="32" t="s">
        <v>22</v>
      </c>
      <c r="Q6158" s="12">
        <v>0.66178070730000005</v>
      </c>
      <c r="R6158" s="29">
        <v>0.39</v>
      </c>
      <c r="S6158" s="2">
        <f>IF($A6158="site","",VLOOKUP($P6158,margin_ranges!$A$5:$D$10,4,FALSE)/100)</f>
        <v>0.29749999999999999</v>
      </c>
      <c r="T6158" s="6">
        <f>IF(A6158="placement",$J6158*MIN($Q6158,$S6158),"")</f>
        <v>48.79</v>
      </c>
      <c r="U6158" s="6">
        <f>IF($A6158="placement",T6158,SUMIF($C$10:$C$6209,$C6158,$T$10:$T$6209))</f>
        <v>48.79</v>
      </c>
      <c r="V6158" s="34">
        <f t="shared" si="290"/>
        <v>0.15163934426229519</v>
      </c>
      <c r="W6158" s="24"/>
      <c r="X6158" s="2" t="str">
        <f>IFERROR(MIN(VLOOKUP($W6158,margin_ranges!$A$5:$D$10,4,FALSE),$Q6158*100)/100,"")</f>
        <v/>
      </c>
      <c r="Y6158" s="6">
        <f t="shared" si="288"/>
        <v>48.79</v>
      </c>
      <c r="Z6158" s="6">
        <f>IF($A6158="placement",Y6158,SUMIF($C$10:$C$6209,$C6158,$Y$10:$Y$6209))</f>
        <v>48.79</v>
      </c>
      <c r="AA6158" s="29">
        <f t="shared" si="289"/>
        <v>0.15163934426229519</v>
      </c>
    </row>
    <row r="6159" spans="1:27" hidden="1" x14ac:dyDescent="0.3">
      <c r="A6159" s="8" t="s">
        <v>17</v>
      </c>
      <c r="B6159" s="8" t="s">
        <v>814</v>
      </c>
      <c r="C6159" s="8" t="s">
        <v>815</v>
      </c>
      <c r="D6159" s="8" t="s">
        <v>1060</v>
      </c>
      <c r="E6159" s="8" t="s">
        <v>1061</v>
      </c>
      <c r="F6159" s="29">
        <v>0.38999999999999901</v>
      </c>
      <c r="G6159" s="29">
        <v>1</v>
      </c>
      <c r="H6159" s="30">
        <v>95.069699999999997</v>
      </c>
      <c r="I6159" s="30">
        <v>14.149900000000001</v>
      </c>
      <c r="J6159" s="14">
        <v>182</v>
      </c>
      <c r="K6159" s="14">
        <v>65</v>
      </c>
      <c r="L6159" s="12">
        <v>0.14879999999999999</v>
      </c>
      <c r="M6159" s="7">
        <v>0.42794359999999998</v>
      </c>
      <c r="N6159" s="31">
        <v>0.2</v>
      </c>
      <c r="O6159" s="14">
        <f>IFERROR(VLOOKUP($C6159,'site totals'!$J$2:$K$607,2,FALSE),1)</f>
        <v>1</v>
      </c>
      <c r="P6159" s="32" t="s">
        <v>22</v>
      </c>
      <c r="Q6159" s="12">
        <v>0.53264869910000001</v>
      </c>
      <c r="R6159" s="29">
        <v>0.39</v>
      </c>
      <c r="S6159" s="2">
        <f>IF($A6159="site","",VLOOKUP($P6159,margin_ranges!$A$5:$D$10,4,FALSE)/100)</f>
        <v>0.29749999999999999</v>
      </c>
      <c r="T6159" s="6">
        <f>IF(A6159="placement",$J6159*MIN($Q6159,$S6159),"")</f>
        <v>54.144999999999996</v>
      </c>
      <c r="U6159" s="6">
        <f>IF($A6159="placement",T6159,SUMIF($C$10:$C$6209,$C6159,$T$10:$T$6209))</f>
        <v>54.144999999999996</v>
      </c>
      <c r="V6159" s="34">
        <f t="shared" si="290"/>
        <v>0.15163934426229519</v>
      </c>
      <c r="W6159" s="24"/>
      <c r="X6159" s="2" t="str">
        <f>IFERROR(MIN(VLOOKUP($W6159,margin_ranges!$A$5:$D$10,4,FALSE),$Q6159*100)/100,"")</f>
        <v/>
      </c>
      <c r="Y6159" s="6">
        <f t="shared" si="288"/>
        <v>54.144999999999996</v>
      </c>
      <c r="Z6159" s="6">
        <f>IF($A6159="placement",Y6159,SUMIF($C$10:$C$6209,$C6159,$Y$10:$Y$6209))</f>
        <v>54.144999999999996</v>
      </c>
      <c r="AA6159" s="29">
        <f t="shared" si="289"/>
        <v>0.15163934426229519</v>
      </c>
    </row>
    <row r="6160" spans="1:27" hidden="1" x14ac:dyDescent="0.3">
      <c r="A6160" s="8" t="s">
        <v>17</v>
      </c>
      <c r="B6160" s="8" t="s">
        <v>814</v>
      </c>
      <c r="C6160" s="8" t="s">
        <v>815</v>
      </c>
      <c r="D6160" s="8" t="s">
        <v>972</v>
      </c>
      <c r="E6160" s="8" t="s">
        <v>973</v>
      </c>
      <c r="F6160" s="29">
        <v>0.38999999999999901</v>
      </c>
      <c r="G6160" s="29">
        <v>1</v>
      </c>
      <c r="H6160" s="30">
        <v>86.956999999999994</v>
      </c>
      <c r="I6160" s="30">
        <v>15.287000000000001</v>
      </c>
      <c r="J6160" s="14">
        <v>183</v>
      </c>
      <c r="K6160" s="14">
        <v>65</v>
      </c>
      <c r="L6160" s="12">
        <v>0.17580000000000001</v>
      </c>
      <c r="M6160" s="7">
        <v>0.39891598</v>
      </c>
      <c r="N6160" s="31">
        <v>0.2</v>
      </c>
      <c r="O6160" s="14">
        <f>IFERROR(VLOOKUP($C6160,'site totals'!$J$2:$K$607,2,FALSE),1)</f>
        <v>1</v>
      </c>
      <c r="P6160" s="32" t="s">
        <v>22</v>
      </c>
      <c r="Q6160" s="12">
        <v>0.49864129159999998</v>
      </c>
      <c r="R6160" s="29">
        <v>0.39</v>
      </c>
      <c r="S6160" s="2">
        <f>IF($A6160="site","",VLOOKUP($P6160,margin_ranges!$A$5:$D$10,4,FALSE)/100)</f>
        <v>0.29749999999999999</v>
      </c>
      <c r="T6160" s="6">
        <f>IF(A6160="placement",$J6160*MIN($Q6160,$S6160),"")</f>
        <v>54.442499999999995</v>
      </c>
      <c r="U6160" s="6">
        <f>IF($A6160="placement",T6160,SUMIF($C$10:$C$6209,$C6160,$T$10:$T$6209))</f>
        <v>54.442499999999995</v>
      </c>
      <c r="V6160" s="34">
        <f t="shared" si="290"/>
        <v>0.15163934426229519</v>
      </c>
      <c r="W6160" s="24"/>
      <c r="X6160" s="2" t="str">
        <f>IFERROR(MIN(VLOOKUP($W6160,margin_ranges!$A$5:$D$10,4,FALSE),$Q6160*100)/100,"")</f>
        <v/>
      </c>
      <c r="Y6160" s="6">
        <f t="shared" si="288"/>
        <v>54.442499999999995</v>
      </c>
      <c r="Z6160" s="6">
        <f>IF($A6160="placement",Y6160,SUMIF($C$10:$C$6209,$C6160,$Y$10:$Y$6209))</f>
        <v>54.442499999999995</v>
      </c>
      <c r="AA6160" s="29">
        <f t="shared" si="289"/>
        <v>0.15163934426229519</v>
      </c>
    </row>
    <row r="6161" spans="1:27" hidden="1" x14ac:dyDescent="0.3">
      <c r="A6161" s="8" t="s">
        <v>17</v>
      </c>
      <c r="B6161" s="8" t="s">
        <v>814</v>
      </c>
      <c r="C6161" s="8" t="s">
        <v>815</v>
      </c>
      <c r="D6161" s="8" t="s">
        <v>1028</v>
      </c>
      <c r="E6161" s="8" t="s">
        <v>1029</v>
      </c>
      <c r="F6161" s="29">
        <v>0.38999999999999901</v>
      </c>
      <c r="G6161" s="29">
        <v>0</v>
      </c>
      <c r="H6161" s="30">
        <v>102.19540000000001</v>
      </c>
      <c r="I6161" s="30">
        <v>9.9161000000000001</v>
      </c>
      <c r="J6161" s="14">
        <v>195</v>
      </c>
      <c r="K6161" s="14">
        <v>67</v>
      </c>
      <c r="L6161" s="12">
        <v>9.7000000000000003E-2</v>
      </c>
      <c r="M6161" s="7">
        <v>0.65697276000000004</v>
      </c>
      <c r="N6161" s="31">
        <v>0.4</v>
      </c>
      <c r="O6161" s="14">
        <f>IFERROR(VLOOKUP($C6161,'site totals'!$J$2:$K$607,2,FALSE),1)</f>
        <v>1</v>
      </c>
      <c r="P6161" s="32" t="s">
        <v>22</v>
      </c>
      <c r="Q6161" s="12">
        <v>0.39114674760000001</v>
      </c>
      <c r="R6161" s="29">
        <v>0.39</v>
      </c>
      <c r="S6161" s="2">
        <f>IF($A6161="site","",VLOOKUP($P6161,margin_ranges!$A$5:$D$10,4,FALSE)/100)</f>
        <v>0.29749999999999999</v>
      </c>
      <c r="T6161" s="6">
        <f>IF(A6161="placement",$J6161*MIN($Q6161,$S6161),"")</f>
        <v>58.012499999999996</v>
      </c>
      <c r="U6161" s="6">
        <f>IF($A6161="placement",T6161,SUMIF($C$10:$C$6209,$C6161,$T$10:$T$6209))</f>
        <v>58.012499999999996</v>
      </c>
      <c r="V6161" s="34">
        <f t="shared" si="290"/>
        <v>0.15163934426229519</v>
      </c>
      <c r="W6161" s="24"/>
      <c r="X6161" s="2" t="str">
        <f>IFERROR(MIN(VLOOKUP($W6161,margin_ranges!$A$5:$D$10,4,FALSE),$Q6161*100)/100,"")</f>
        <v/>
      </c>
      <c r="Y6161" s="6">
        <f t="shared" si="288"/>
        <v>58.012499999999996</v>
      </c>
      <c r="Z6161" s="6">
        <f>IF($A6161="placement",Y6161,SUMIF($C$10:$C$6209,$C6161,$Y$10:$Y$6209))</f>
        <v>58.012499999999996</v>
      </c>
      <c r="AA6161" s="29">
        <f t="shared" si="289"/>
        <v>0.15163934426229519</v>
      </c>
    </row>
    <row r="6162" spans="1:27" hidden="1" x14ac:dyDescent="0.3">
      <c r="A6162" s="8" t="s">
        <v>17</v>
      </c>
      <c r="B6162" s="8" t="s">
        <v>814</v>
      </c>
      <c r="C6162" s="8" t="s">
        <v>815</v>
      </c>
      <c r="D6162" s="8" t="s">
        <v>1040</v>
      </c>
      <c r="E6162" s="8" t="s">
        <v>1041</v>
      </c>
      <c r="F6162" s="29">
        <v>0.39</v>
      </c>
      <c r="G6162" s="29">
        <v>0</v>
      </c>
      <c r="H6162" s="30">
        <v>94.234200000000001</v>
      </c>
      <c r="I6162" s="30">
        <v>8.9208999999999996</v>
      </c>
      <c r="J6162" s="14">
        <v>229</v>
      </c>
      <c r="K6162" s="14">
        <v>80</v>
      </c>
      <c r="L6162" s="12">
        <v>9.4700000000000006E-2</v>
      </c>
      <c r="M6162" s="7">
        <v>0.85741234</v>
      </c>
      <c r="N6162" s="31">
        <v>0.4</v>
      </c>
      <c r="O6162" s="14">
        <f>IFERROR(VLOOKUP($C6162,'site totals'!$J$2:$K$607,2,FALSE),1)</f>
        <v>1</v>
      </c>
      <c r="P6162" s="32" t="s">
        <v>22</v>
      </c>
      <c r="Q6162" s="12">
        <v>0.53348000839999998</v>
      </c>
      <c r="R6162" s="29">
        <v>0.39</v>
      </c>
      <c r="S6162" s="2">
        <f>IF($A6162="site","",VLOOKUP($P6162,margin_ranges!$A$5:$D$10,4,FALSE)/100)</f>
        <v>0.29749999999999999</v>
      </c>
      <c r="T6162" s="6">
        <f>IF(A6162="placement",$J6162*MIN($Q6162,$S6162),"")</f>
        <v>68.127499999999998</v>
      </c>
      <c r="U6162" s="6">
        <f>IF($A6162="placement",T6162,SUMIF($C$10:$C$6209,$C6162,$T$10:$T$6209))</f>
        <v>68.127499999999998</v>
      </c>
      <c r="V6162" s="34">
        <f t="shared" si="290"/>
        <v>0.15163934426229519</v>
      </c>
      <c r="W6162" s="24"/>
      <c r="X6162" s="2" t="str">
        <f>IFERROR(MIN(VLOOKUP($W6162,margin_ranges!$A$5:$D$10,4,FALSE),$Q6162*100)/100,"")</f>
        <v/>
      </c>
      <c r="Y6162" s="6">
        <f t="shared" si="288"/>
        <v>68.127499999999998</v>
      </c>
      <c r="Z6162" s="6">
        <f>IF($A6162="placement",Y6162,SUMIF($C$10:$C$6209,$C6162,$Y$10:$Y$6209))</f>
        <v>68.127499999999998</v>
      </c>
      <c r="AA6162" s="29">
        <f t="shared" si="289"/>
        <v>0.15163934426229519</v>
      </c>
    </row>
    <row r="6163" spans="1:27" hidden="1" x14ac:dyDescent="0.3">
      <c r="A6163" s="8" t="s">
        <v>17</v>
      </c>
      <c r="B6163" s="8" t="s">
        <v>814</v>
      </c>
      <c r="C6163" s="8" t="s">
        <v>815</v>
      </c>
      <c r="D6163" s="8" t="s">
        <v>1014</v>
      </c>
      <c r="E6163" s="8" t="s">
        <v>1015</v>
      </c>
      <c r="F6163" s="29">
        <v>0.38999999999999901</v>
      </c>
      <c r="G6163" s="29">
        <v>1</v>
      </c>
      <c r="H6163" s="30">
        <v>110.12860000000001</v>
      </c>
      <c r="I6163" s="30">
        <v>18.164100000000001</v>
      </c>
      <c r="J6163" s="14">
        <v>235</v>
      </c>
      <c r="K6163" s="14">
        <v>84</v>
      </c>
      <c r="L6163" s="12">
        <v>0.16489999999999999</v>
      </c>
      <c r="M6163" s="7">
        <v>0.4313459</v>
      </c>
      <c r="N6163" s="31">
        <v>0.2</v>
      </c>
      <c r="O6163" s="14">
        <f>IFERROR(VLOOKUP($C6163,'site totals'!$J$2:$K$607,2,FALSE),1)</f>
        <v>1</v>
      </c>
      <c r="P6163" s="32" t="s">
        <v>22</v>
      </c>
      <c r="Q6163" s="12">
        <v>0.53633499380000005</v>
      </c>
      <c r="R6163" s="29">
        <v>0.39</v>
      </c>
      <c r="S6163" s="2">
        <f>IF($A6163="site","",VLOOKUP($P6163,margin_ranges!$A$5:$D$10,4,FALSE)/100)</f>
        <v>0.29749999999999999</v>
      </c>
      <c r="T6163" s="6">
        <f>IF(A6163="placement",$J6163*MIN($Q6163,$S6163),"")</f>
        <v>69.912499999999994</v>
      </c>
      <c r="U6163" s="6">
        <f>IF($A6163="placement",T6163,SUMIF($C$10:$C$6209,$C6163,$T$10:$T$6209))</f>
        <v>69.912499999999994</v>
      </c>
      <c r="V6163" s="34">
        <f t="shared" si="290"/>
        <v>0.15163934426229519</v>
      </c>
      <c r="W6163" s="24"/>
      <c r="X6163" s="2" t="str">
        <f>IFERROR(MIN(VLOOKUP($W6163,margin_ranges!$A$5:$D$10,4,FALSE),$Q6163*100)/100,"")</f>
        <v/>
      </c>
      <c r="Y6163" s="6">
        <f t="shared" si="288"/>
        <v>69.912499999999994</v>
      </c>
      <c r="Z6163" s="6">
        <f>IF($A6163="placement",Y6163,SUMIF($C$10:$C$6209,$C6163,$Y$10:$Y$6209))</f>
        <v>69.912499999999994</v>
      </c>
      <c r="AA6163" s="29">
        <f t="shared" si="289"/>
        <v>0.15163934426229519</v>
      </c>
    </row>
    <row r="6164" spans="1:27" hidden="1" x14ac:dyDescent="0.3">
      <c r="A6164" s="8" t="s">
        <v>17</v>
      </c>
      <c r="B6164" s="8" t="s">
        <v>814</v>
      </c>
      <c r="C6164" s="8" t="s">
        <v>815</v>
      </c>
      <c r="D6164" s="8" t="s">
        <v>996</v>
      </c>
      <c r="E6164" s="8" t="s">
        <v>997</v>
      </c>
      <c r="F6164" s="29">
        <v>0.39</v>
      </c>
      <c r="G6164" s="29">
        <v>1</v>
      </c>
      <c r="H6164" s="30">
        <v>149.41120000000001</v>
      </c>
      <c r="I6164" s="30">
        <v>22.3611</v>
      </c>
      <c r="J6164" s="14">
        <v>256</v>
      </c>
      <c r="K6164" s="14">
        <v>90</v>
      </c>
      <c r="L6164" s="12">
        <v>0.1497</v>
      </c>
      <c r="M6164" s="7">
        <v>0.38178216999999998</v>
      </c>
      <c r="N6164" s="31">
        <v>0.2</v>
      </c>
      <c r="O6164" s="14">
        <f>IFERROR(VLOOKUP($C6164,'site totals'!$J$2:$K$607,2,FALSE),1)</f>
        <v>1</v>
      </c>
      <c r="P6164" s="32" t="s">
        <v>22</v>
      </c>
      <c r="Q6164" s="12">
        <v>0.47614107189999999</v>
      </c>
      <c r="R6164" s="29">
        <v>0.39</v>
      </c>
      <c r="S6164" s="2">
        <f>IF($A6164="site","",VLOOKUP($P6164,margin_ranges!$A$5:$D$10,4,FALSE)/100)</f>
        <v>0.29749999999999999</v>
      </c>
      <c r="T6164" s="6">
        <f>IF(A6164="placement",$J6164*MIN($Q6164,$S6164),"")</f>
        <v>76.16</v>
      </c>
      <c r="U6164" s="6">
        <f>IF($A6164="placement",T6164,SUMIF($C$10:$C$6209,$C6164,$T$10:$T$6209))</f>
        <v>76.16</v>
      </c>
      <c r="V6164" s="34">
        <f t="shared" si="290"/>
        <v>0.15163934426229519</v>
      </c>
      <c r="W6164" s="24"/>
      <c r="X6164" s="2" t="str">
        <f>IFERROR(MIN(VLOOKUP($W6164,margin_ranges!$A$5:$D$10,4,FALSE),$Q6164*100)/100,"")</f>
        <v/>
      </c>
      <c r="Y6164" s="6">
        <f t="shared" si="288"/>
        <v>76.16</v>
      </c>
      <c r="Z6164" s="6">
        <f>IF($A6164="placement",Y6164,SUMIF($C$10:$C$6209,$C6164,$Y$10:$Y$6209))</f>
        <v>76.16</v>
      </c>
      <c r="AA6164" s="29">
        <f t="shared" si="289"/>
        <v>0.15163934426229519</v>
      </c>
    </row>
    <row r="6165" spans="1:27" hidden="1" x14ac:dyDescent="0.3">
      <c r="A6165" s="8" t="s">
        <v>17</v>
      </c>
      <c r="B6165" s="8" t="s">
        <v>814</v>
      </c>
      <c r="C6165" s="8" t="s">
        <v>815</v>
      </c>
      <c r="D6165" s="8" t="s">
        <v>1034</v>
      </c>
      <c r="E6165" s="8" t="s">
        <v>1035</v>
      </c>
      <c r="F6165" s="29">
        <v>0.38999999999999901</v>
      </c>
      <c r="G6165" s="29">
        <v>1</v>
      </c>
      <c r="H6165" s="30">
        <v>87.284099999999995</v>
      </c>
      <c r="I6165" s="30">
        <v>17.167100000000001</v>
      </c>
      <c r="J6165" s="14">
        <v>299</v>
      </c>
      <c r="K6165" s="14">
        <v>107</v>
      </c>
      <c r="L6165" s="12">
        <v>0.19670000000000001</v>
      </c>
      <c r="M6165" s="7">
        <v>0.58076724999999996</v>
      </c>
      <c r="N6165" s="31">
        <v>0.2</v>
      </c>
      <c r="O6165" s="14">
        <f>IFERROR(VLOOKUP($C6165,'site totals'!$J$2:$K$607,2,FALSE),1)</f>
        <v>1</v>
      </c>
      <c r="P6165" s="32" t="s">
        <v>22</v>
      </c>
      <c r="Q6165" s="12">
        <v>0.65562796239999999</v>
      </c>
      <c r="R6165" s="29">
        <v>0.39</v>
      </c>
      <c r="S6165" s="2">
        <f>IF($A6165="site","",VLOOKUP($P6165,margin_ranges!$A$5:$D$10,4,FALSE)/100)</f>
        <v>0.29749999999999999</v>
      </c>
      <c r="T6165" s="6">
        <f>IF(A6165="placement",$J6165*MIN($Q6165,$S6165),"")</f>
        <v>88.952500000000001</v>
      </c>
      <c r="U6165" s="6">
        <f>IF($A6165="placement",T6165,SUMIF($C$10:$C$6209,$C6165,$T$10:$T$6209))</f>
        <v>88.952500000000001</v>
      </c>
      <c r="V6165" s="34">
        <f t="shared" si="290"/>
        <v>0.15163934426229519</v>
      </c>
      <c r="W6165" s="24"/>
      <c r="X6165" s="2" t="str">
        <f>IFERROR(MIN(VLOOKUP($W6165,margin_ranges!$A$5:$D$10,4,FALSE),$Q6165*100)/100,"")</f>
        <v/>
      </c>
      <c r="Y6165" s="6">
        <f t="shared" si="288"/>
        <v>88.952500000000001</v>
      </c>
      <c r="Z6165" s="6">
        <f>IF($A6165="placement",Y6165,SUMIF($C$10:$C$6209,$C6165,$Y$10:$Y$6209))</f>
        <v>88.952500000000001</v>
      </c>
      <c r="AA6165" s="29">
        <f t="shared" si="289"/>
        <v>0.15163934426229519</v>
      </c>
    </row>
    <row r="6166" spans="1:27" hidden="1" x14ac:dyDescent="0.3">
      <c r="A6166" s="8" t="s">
        <v>17</v>
      </c>
      <c r="B6166" s="8" t="s">
        <v>814</v>
      </c>
      <c r="C6166" s="8" t="s">
        <v>815</v>
      </c>
      <c r="D6166" s="8" t="s">
        <v>964</v>
      </c>
      <c r="E6166" s="8" t="s">
        <v>965</v>
      </c>
      <c r="F6166" s="29">
        <v>0.39</v>
      </c>
      <c r="G6166" s="29">
        <v>1</v>
      </c>
      <c r="H6166" s="30">
        <v>86.873599999999996</v>
      </c>
      <c r="I6166" s="30">
        <v>15.830500000000001</v>
      </c>
      <c r="J6166" s="14">
        <v>315</v>
      </c>
      <c r="K6166" s="14">
        <v>113</v>
      </c>
      <c r="L6166" s="12">
        <v>0.1822</v>
      </c>
      <c r="M6166" s="7">
        <v>0.66421870999999999</v>
      </c>
      <c r="N6166" s="31">
        <v>0.2</v>
      </c>
      <c r="O6166" s="14">
        <f>IFERROR(VLOOKUP($C6166,'site totals'!$J$2:$K$607,2,FALSE),1)</f>
        <v>1</v>
      </c>
      <c r="P6166" s="32" t="s">
        <v>22</v>
      </c>
      <c r="Q6166" s="12">
        <v>0.69889435960000001</v>
      </c>
      <c r="R6166" s="29">
        <v>0.39</v>
      </c>
      <c r="S6166" s="2">
        <f>IF($A6166="site","",VLOOKUP($P6166,margin_ranges!$A$5:$D$10,4,FALSE)/100)</f>
        <v>0.29749999999999999</v>
      </c>
      <c r="T6166" s="6">
        <f>IF(A6166="placement",$J6166*MIN($Q6166,$S6166),"")</f>
        <v>93.712499999999991</v>
      </c>
      <c r="U6166" s="6">
        <f>IF($A6166="placement",T6166,SUMIF($C$10:$C$6209,$C6166,$T$10:$T$6209))</f>
        <v>93.712499999999991</v>
      </c>
      <c r="V6166" s="34">
        <f t="shared" si="290"/>
        <v>0.15163934426229519</v>
      </c>
      <c r="W6166" s="24"/>
      <c r="X6166" s="2" t="str">
        <f>IFERROR(MIN(VLOOKUP($W6166,margin_ranges!$A$5:$D$10,4,FALSE),$Q6166*100)/100,"")</f>
        <v/>
      </c>
      <c r="Y6166" s="6">
        <f t="shared" si="288"/>
        <v>93.712499999999991</v>
      </c>
      <c r="Z6166" s="6">
        <f>IF($A6166="placement",Y6166,SUMIF($C$10:$C$6209,$C6166,$Y$10:$Y$6209))</f>
        <v>93.712499999999991</v>
      </c>
      <c r="AA6166" s="29">
        <f t="shared" si="289"/>
        <v>0.15163934426229519</v>
      </c>
    </row>
    <row r="6167" spans="1:27" hidden="1" x14ac:dyDescent="0.3">
      <c r="A6167" s="8" t="s">
        <v>17</v>
      </c>
      <c r="B6167" s="8" t="s">
        <v>814</v>
      </c>
      <c r="C6167" s="8" t="s">
        <v>815</v>
      </c>
      <c r="D6167" s="8" t="s">
        <v>994</v>
      </c>
      <c r="E6167" s="8" t="s">
        <v>995</v>
      </c>
      <c r="F6167" s="29">
        <v>0.39</v>
      </c>
      <c r="G6167" s="29">
        <v>0</v>
      </c>
      <c r="H6167" s="30">
        <v>65.461600000000004</v>
      </c>
      <c r="I6167" s="30">
        <v>14.359400000000001</v>
      </c>
      <c r="J6167" s="14">
        <v>315</v>
      </c>
      <c r="K6167" s="14">
        <v>110</v>
      </c>
      <c r="L6167" s="12">
        <v>0.21940000000000001</v>
      </c>
      <c r="M6167" s="7">
        <v>0.73189457999999996</v>
      </c>
      <c r="N6167" s="31">
        <v>0.4</v>
      </c>
      <c r="O6167" s="14">
        <f>IFERROR(VLOOKUP($C6167,'site totals'!$J$2:$K$607,2,FALSE),1)</f>
        <v>1</v>
      </c>
      <c r="P6167" s="32" t="s">
        <v>22</v>
      </c>
      <c r="Q6167" s="12">
        <v>0.45347320629999999</v>
      </c>
      <c r="R6167" s="29">
        <v>0.39</v>
      </c>
      <c r="S6167" s="2">
        <f>IF($A6167="site","",VLOOKUP($P6167,margin_ranges!$A$5:$D$10,4,FALSE)/100)</f>
        <v>0.29749999999999999</v>
      </c>
      <c r="T6167" s="6">
        <f>IF(A6167="placement",$J6167*MIN($Q6167,$S6167),"")</f>
        <v>93.712499999999991</v>
      </c>
      <c r="U6167" s="6">
        <f>IF($A6167="placement",T6167,SUMIF($C$10:$C$6209,$C6167,$T$10:$T$6209))</f>
        <v>93.712499999999991</v>
      </c>
      <c r="V6167" s="34">
        <f t="shared" si="290"/>
        <v>0.15163934426229519</v>
      </c>
      <c r="W6167" s="24"/>
      <c r="X6167" s="2" t="str">
        <f>IFERROR(MIN(VLOOKUP($W6167,margin_ranges!$A$5:$D$10,4,FALSE),$Q6167*100)/100,"")</f>
        <v/>
      </c>
      <c r="Y6167" s="6">
        <f t="shared" si="288"/>
        <v>93.712499999999991</v>
      </c>
      <c r="Z6167" s="6">
        <f>IF($A6167="placement",Y6167,SUMIF($C$10:$C$6209,$C6167,$Y$10:$Y$6209))</f>
        <v>93.712499999999991</v>
      </c>
      <c r="AA6167" s="29">
        <f t="shared" si="289"/>
        <v>0.15163934426229519</v>
      </c>
    </row>
    <row r="6168" spans="1:27" hidden="1" x14ac:dyDescent="0.3">
      <c r="A6168" s="8" t="s">
        <v>17</v>
      </c>
      <c r="B6168" s="8" t="s">
        <v>814</v>
      </c>
      <c r="C6168" s="8" t="s">
        <v>815</v>
      </c>
      <c r="D6168" s="8" t="s">
        <v>954</v>
      </c>
      <c r="E6168" s="8" t="s">
        <v>955</v>
      </c>
      <c r="F6168" s="29">
        <v>0.39</v>
      </c>
      <c r="G6168" s="29">
        <v>0</v>
      </c>
      <c r="H6168" s="30">
        <v>99.891900000000007</v>
      </c>
      <c r="I6168" s="30">
        <v>15.945600000000001</v>
      </c>
      <c r="J6168" s="14">
        <v>331</v>
      </c>
      <c r="K6168" s="14">
        <v>114</v>
      </c>
      <c r="L6168" s="12">
        <v>0.15959999999999999</v>
      </c>
      <c r="M6168" s="7">
        <v>0.69154758999999999</v>
      </c>
      <c r="N6168" s="31">
        <v>0.4</v>
      </c>
      <c r="O6168" s="14">
        <f>IFERROR(VLOOKUP($C6168,'site totals'!$J$2:$K$607,2,FALSE),1)</f>
        <v>1</v>
      </c>
      <c r="P6168" s="32" t="s">
        <v>22</v>
      </c>
      <c r="Q6168" s="12">
        <v>0.42158716460000001</v>
      </c>
      <c r="R6168" s="29">
        <v>0.39</v>
      </c>
      <c r="S6168" s="2">
        <f>IF($A6168="site","",VLOOKUP($P6168,margin_ranges!$A$5:$D$10,4,FALSE)/100)</f>
        <v>0.29749999999999999</v>
      </c>
      <c r="T6168" s="6">
        <f>IF(A6168="placement",$J6168*MIN($Q6168,$S6168),"")</f>
        <v>98.472499999999997</v>
      </c>
      <c r="U6168" s="6">
        <f>IF($A6168="placement",T6168,SUMIF($C$10:$C$6209,$C6168,$T$10:$T$6209))</f>
        <v>98.472499999999997</v>
      </c>
      <c r="V6168" s="34">
        <f t="shared" si="290"/>
        <v>0.15163934426229519</v>
      </c>
      <c r="W6168" s="24"/>
      <c r="X6168" s="2" t="str">
        <f>IFERROR(MIN(VLOOKUP($W6168,margin_ranges!$A$5:$D$10,4,FALSE),$Q6168*100)/100,"")</f>
        <v/>
      </c>
      <c r="Y6168" s="6">
        <f t="shared" si="288"/>
        <v>98.472499999999997</v>
      </c>
      <c r="Z6168" s="6">
        <f>IF($A6168="placement",Y6168,SUMIF($C$10:$C$6209,$C6168,$Y$10:$Y$6209))</f>
        <v>98.472499999999997</v>
      </c>
      <c r="AA6168" s="29">
        <f t="shared" si="289"/>
        <v>0.15163934426229519</v>
      </c>
    </row>
    <row r="6169" spans="1:27" hidden="1" x14ac:dyDescent="0.3">
      <c r="A6169" s="8" t="s">
        <v>17</v>
      </c>
      <c r="B6169" s="8" t="s">
        <v>814</v>
      </c>
      <c r="C6169" s="8" t="s">
        <v>815</v>
      </c>
      <c r="D6169" s="8" t="s">
        <v>930</v>
      </c>
      <c r="E6169" s="8" t="s">
        <v>931</v>
      </c>
      <c r="F6169" s="29">
        <v>0.39</v>
      </c>
      <c r="G6169" s="29">
        <v>0</v>
      </c>
      <c r="H6169" s="30">
        <v>65.787700000000001</v>
      </c>
      <c r="I6169" s="30">
        <v>14.7806</v>
      </c>
      <c r="J6169" s="14">
        <v>336</v>
      </c>
      <c r="K6169" s="14">
        <v>118</v>
      </c>
      <c r="L6169" s="12">
        <v>0.22470000000000001</v>
      </c>
      <c r="M6169" s="7">
        <v>0.75816757999999995</v>
      </c>
      <c r="N6169" s="31">
        <v>0.4</v>
      </c>
      <c r="O6169" s="14">
        <f>IFERROR(VLOOKUP($C6169,'site totals'!$J$2:$K$607,2,FALSE),1)</f>
        <v>1</v>
      </c>
      <c r="P6169" s="32" t="s">
        <v>22</v>
      </c>
      <c r="Q6169" s="12">
        <v>0.47241215120000002</v>
      </c>
      <c r="R6169" s="29">
        <v>0.39</v>
      </c>
      <c r="S6169" s="2">
        <f>IF($A6169="site","",VLOOKUP($P6169,margin_ranges!$A$5:$D$10,4,FALSE)/100)</f>
        <v>0.29749999999999999</v>
      </c>
      <c r="T6169" s="6">
        <f>IF(A6169="placement",$J6169*MIN($Q6169,$S6169),"")</f>
        <v>99.96</v>
      </c>
      <c r="U6169" s="6">
        <f>IF($A6169="placement",T6169,SUMIF($C$10:$C$6209,$C6169,$T$10:$T$6209))</f>
        <v>99.96</v>
      </c>
      <c r="V6169" s="34">
        <f t="shared" si="290"/>
        <v>0.15163934426229519</v>
      </c>
      <c r="W6169" s="24"/>
      <c r="X6169" s="2" t="str">
        <f>IFERROR(MIN(VLOOKUP($W6169,margin_ranges!$A$5:$D$10,4,FALSE),$Q6169*100)/100,"")</f>
        <v/>
      </c>
      <c r="Y6169" s="6">
        <f t="shared" si="288"/>
        <v>99.96</v>
      </c>
      <c r="Z6169" s="6">
        <f>IF($A6169="placement",Y6169,SUMIF($C$10:$C$6209,$C6169,$Y$10:$Y$6209))</f>
        <v>99.96</v>
      </c>
      <c r="AA6169" s="29">
        <f t="shared" si="289"/>
        <v>0.15163934426229519</v>
      </c>
    </row>
    <row r="6170" spans="1:27" hidden="1" x14ac:dyDescent="0.3">
      <c r="A6170" s="8" t="s">
        <v>17</v>
      </c>
      <c r="B6170" s="8" t="s">
        <v>814</v>
      </c>
      <c r="C6170" s="8" t="s">
        <v>815</v>
      </c>
      <c r="D6170" s="8" t="s">
        <v>1002</v>
      </c>
      <c r="E6170" s="8" t="s">
        <v>1003</v>
      </c>
      <c r="F6170" s="29">
        <v>0.39</v>
      </c>
      <c r="G6170" s="29">
        <v>1</v>
      </c>
      <c r="H6170" s="30">
        <v>104.52209999999999</v>
      </c>
      <c r="I6170" s="30">
        <v>13.612299999999999</v>
      </c>
      <c r="J6170" s="14">
        <v>349</v>
      </c>
      <c r="K6170" s="14">
        <v>125</v>
      </c>
      <c r="L6170" s="12">
        <v>0.13020000000000001</v>
      </c>
      <c r="M6170" s="7">
        <v>0.85570387999999997</v>
      </c>
      <c r="N6170" s="31">
        <v>0.35</v>
      </c>
      <c r="O6170" s="14">
        <f>IFERROR(VLOOKUP($C6170,'site totals'!$J$2:$K$607,2,FALSE),1)</f>
        <v>1</v>
      </c>
      <c r="P6170" s="32" t="s">
        <v>22</v>
      </c>
      <c r="Q6170" s="12">
        <v>0.59098000159999997</v>
      </c>
      <c r="R6170" s="29">
        <v>0.39</v>
      </c>
      <c r="S6170" s="2">
        <f>IF($A6170="site","",VLOOKUP($P6170,margin_ranges!$A$5:$D$10,4,FALSE)/100)</f>
        <v>0.29749999999999999</v>
      </c>
      <c r="T6170" s="6">
        <f>IF(A6170="placement",$J6170*MIN($Q6170,$S6170),"")</f>
        <v>103.8275</v>
      </c>
      <c r="U6170" s="6">
        <f>IF($A6170="placement",T6170,SUMIF($C$10:$C$6209,$C6170,$T$10:$T$6209))</f>
        <v>103.8275</v>
      </c>
      <c r="V6170" s="34">
        <f t="shared" si="290"/>
        <v>0.15163934426229519</v>
      </c>
      <c r="W6170" s="24"/>
      <c r="X6170" s="2" t="str">
        <f>IFERROR(MIN(VLOOKUP($W6170,margin_ranges!$A$5:$D$10,4,FALSE),$Q6170*100)/100,"")</f>
        <v/>
      </c>
      <c r="Y6170" s="6">
        <f t="shared" si="288"/>
        <v>103.8275</v>
      </c>
      <c r="Z6170" s="6">
        <f>IF($A6170="placement",Y6170,SUMIF($C$10:$C$6209,$C6170,$Y$10:$Y$6209))</f>
        <v>103.8275</v>
      </c>
      <c r="AA6170" s="29">
        <f t="shared" si="289"/>
        <v>0.15163934426229519</v>
      </c>
    </row>
    <row r="6171" spans="1:27" hidden="1" x14ac:dyDescent="0.3">
      <c r="A6171" s="8" t="s">
        <v>17</v>
      </c>
      <c r="B6171" s="8" t="s">
        <v>814</v>
      </c>
      <c r="C6171" s="8" t="s">
        <v>815</v>
      </c>
      <c r="D6171" s="8" t="s">
        <v>840</v>
      </c>
      <c r="E6171" s="8" t="s">
        <v>841</v>
      </c>
      <c r="F6171" s="29">
        <v>0.39</v>
      </c>
      <c r="G6171" s="29">
        <v>0</v>
      </c>
      <c r="H6171" s="30">
        <v>77.081599999999995</v>
      </c>
      <c r="I6171" s="30">
        <v>16.248799999999999</v>
      </c>
      <c r="J6171" s="14">
        <v>361</v>
      </c>
      <c r="K6171" s="14">
        <v>126</v>
      </c>
      <c r="L6171" s="12">
        <v>0.21079999999999999</v>
      </c>
      <c r="M6171" s="7">
        <v>0.74051204000000004</v>
      </c>
      <c r="N6171" s="31">
        <v>0.4</v>
      </c>
      <c r="O6171" s="14">
        <f>IFERROR(VLOOKUP($C6171,'site totals'!$J$2:$K$607,2,FALSE),1)</f>
        <v>1</v>
      </c>
      <c r="P6171" s="32" t="s">
        <v>22</v>
      </c>
      <c r="Q6171" s="12">
        <v>0.45983322440000002</v>
      </c>
      <c r="R6171" s="29">
        <v>0.39</v>
      </c>
      <c r="S6171" s="2">
        <f>IF($A6171="site","",VLOOKUP($P6171,margin_ranges!$A$5:$D$10,4,FALSE)/100)</f>
        <v>0.29749999999999999</v>
      </c>
      <c r="T6171" s="6">
        <f>IF(A6171="placement",$J6171*MIN($Q6171,$S6171),"")</f>
        <v>107.39749999999999</v>
      </c>
      <c r="U6171" s="6">
        <f>IF($A6171="placement",T6171,SUMIF($C$10:$C$6209,$C6171,$T$10:$T$6209))</f>
        <v>107.39749999999999</v>
      </c>
      <c r="V6171" s="34">
        <f t="shared" si="290"/>
        <v>0.15163934426229519</v>
      </c>
      <c r="W6171" s="24"/>
      <c r="X6171" s="2" t="str">
        <f>IFERROR(MIN(VLOOKUP($W6171,margin_ranges!$A$5:$D$10,4,FALSE),$Q6171*100)/100,"")</f>
        <v/>
      </c>
      <c r="Y6171" s="6">
        <f t="shared" si="288"/>
        <v>107.39749999999999</v>
      </c>
      <c r="Z6171" s="6">
        <f>IF($A6171="placement",Y6171,SUMIF($C$10:$C$6209,$C6171,$Y$10:$Y$6209))</f>
        <v>107.39749999999999</v>
      </c>
      <c r="AA6171" s="29">
        <f t="shared" si="289"/>
        <v>0.15163934426229519</v>
      </c>
    </row>
    <row r="6172" spans="1:27" hidden="1" x14ac:dyDescent="0.3">
      <c r="A6172" s="8" t="s">
        <v>17</v>
      </c>
      <c r="B6172" s="8" t="s">
        <v>814</v>
      </c>
      <c r="C6172" s="8" t="s">
        <v>815</v>
      </c>
      <c r="D6172" s="8" t="s">
        <v>956</v>
      </c>
      <c r="E6172" s="8" t="s">
        <v>957</v>
      </c>
      <c r="F6172" s="29">
        <v>0.38999999999999901</v>
      </c>
      <c r="G6172" s="29">
        <v>0</v>
      </c>
      <c r="H6172" s="30">
        <v>56.902200000000001</v>
      </c>
      <c r="I6172" s="30">
        <v>15.1876</v>
      </c>
      <c r="J6172" s="14">
        <v>362</v>
      </c>
      <c r="K6172" s="14">
        <v>127</v>
      </c>
      <c r="L6172" s="12">
        <v>0.26690000000000003</v>
      </c>
      <c r="M6172" s="7">
        <v>0.79356338000000004</v>
      </c>
      <c r="N6172" s="31">
        <v>0.4</v>
      </c>
      <c r="O6172" s="14">
        <f>IFERROR(VLOOKUP($C6172,'site totals'!$J$2:$K$607,2,FALSE),1)</f>
        <v>1</v>
      </c>
      <c r="P6172" s="32" t="s">
        <v>22</v>
      </c>
      <c r="Q6172" s="12">
        <v>0.49594448029999999</v>
      </c>
      <c r="R6172" s="29">
        <v>0.39</v>
      </c>
      <c r="S6172" s="2">
        <f>IF($A6172="site","",VLOOKUP($P6172,margin_ranges!$A$5:$D$10,4,FALSE)/100)</f>
        <v>0.29749999999999999</v>
      </c>
      <c r="T6172" s="6">
        <f>IF(A6172="placement",$J6172*MIN($Q6172,$S6172),"")</f>
        <v>107.69499999999999</v>
      </c>
      <c r="U6172" s="6">
        <f>IF($A6172="placement",T6172,SUMIF($C$10:$C$6209,$C6172,$T$10:$T$6209))</f>
        <v>107.69499999999999</v>
      </c>
      <c r="V6172" s="34">
        <f t="shared" si="290"/>
        <v>0.15163934426229519</v>
      </c>
      <c r="W6172" s="24"/>
      <c r="X6172" s="2" t="str">
        <f>IFERROR(MIN(VLOOKUP($W6172,margin_ranges!$A$5:$D$10,4,FALSE),$Q6172*100)/100,"")</f>
        <v/>
      </c>
      <c r="Y6172" s="6">
        <f t="shared" si="288"/>
        <v>107.69499999999999</v>
      </c>
      <c r="Z6172" s="6">
        <f>IF($A6172="placement",Y6172,SUMIF($C$10:$C$6209,$C6172,$Y$10:$Y$6209))</f>
        <v>107.69499999999999</v>
      </c>
      <c r="AA6172" s="29">
        <f t="shared" si="289"/>
        <v>0.15163934426229519</v>
      </c>
    </row>
    <row r="6173" spans="1:27" hidden="1" x14ac:dyDescent="0.3">
      <c r="A6173" s="8" t="s">
        <v>17</v>
      </c>
      <c r="B6173" s="8" t="s">
        <v>814</v>
      </c>
      <c r="C6173" s="8" t="s">
        <v>815</v>
      </c>
      <c r="D6173" s="8" t="s">
        <v>1064</v>
      </c>
      <c r="E6173" s="8" t="s">
        <v>1065</v>
      </c>
      <c r="F6173" s="29">
        <v>0.39</v>
      </c>
      <c r="G6173" s="29">
        <v>1</v>
      </c>
      <c r="H6173" s="30">
        <v>109.43689999999999</v>
      </c>
      <c r="I6173" s="30">
        <v>23.527000000000001</v>
      </c>
      <c r="J6173" s="14">
        <v>390</v>
      </c>
      <c r="K6173" s="14">
        <v>140</v>
      </c>
      <c r="L6173" s="12">
        <v>0.215</v>
      </c>
      <c r="M6173" s="7">
        <v>0.55234532999999997</v>
      </c>
      <c r="N6173" s="31">
        <v>0.2</v>
      </c>
      <c r="O6173" s="14">
        <f>IFERROR(VLOOKUP($C6173,'site totals'!$J$2:$K$607,2,FALSE),1)</f>
        <v>1</v>
      </c>
      <c r="P6173" s="32" t="s">
        <v>22</v>
      </c>
      <c r="Q6173" s="12">
        <v>0.63790768340000004</v>
      </c>
      <c r="R6173" s="29">
        <v>0.39</v>
      </c>
      <c r="S6173" s="2">
        <f>IF($A6173="site","",VLOOKUP($P6173,margin_ranges!$A$5:$D$10,4,FALSE)/100)</f>
        <v>0.29749999999999999</v>
      </c>
      <c r="T6173" s="6">
        <f>IF(A6173="placement",$J6173*MIN($Q6173,$S6173),"")</f>
        <v>116.02499999999999</v>
      </c>
      <c r="U6173" s="6">
        <f>IF($A6173="placement",T6173,SUMIF($C$10:$C$6209,$C6173,$T$10:$T$6209))</f>
        <v>116.02499999999999</v>
      </c>
      <c r="V6173" s="34">
        <f t="shared" si="290"/>
        <v>0.15163934426229519</v>
      </c>
      <c r="W6173" s="24"/>
      <c r="X6173" s="2" t="str">
        <f>IFERROR(MIN(VLOOKUP($W6173,margin_ranges!$A$5:$D$10,4,FALSE),$Q6173*100)/100,"")</f>
        <v/>
      </c>
      <c r="Y6173" s="6">
        <f t="shared" si="288"/>
        <v>116.02499999999999</v>
      </c>
      <c r="Z6173" s="6">
        <f>IF($A6173="placement",Y6173,SUMIF($C$10:$C$6209,$C6173,$Y$10:$Y$6209))</f>
        <v>116.02499999999999</v>
      </c>
      <c r="AA6173" s="29">
        <f t="shared" si="289"/>
        <v>0.15163934426229519</v>
      </c>
    </row>
    <row r="6174" spans="1:27" hidden="1" x14ac:dyDescent="0.3">
      <c r="A6174" s="8" t="s">
        <v>17</v>
      </c>
      <c r="B6174" s="8" t="s">
        <v>814</v>
      </c>
      <c r="C6174" s="8" t="s">
        <v>815</v>
      </c>
      <c r="D6174" s="8" t="s">
        <v>1012</v>
      </c>
      <c r="E6174" s="8" t="s">
        <v>1013</v>
      </c>
      <c r="F6174" s="29">
        <v>0.38999999999999901</v>
      </c>
      <c r="G6174" s="29">
        <v>1</v>
      </c>
      <c r="H6174" s="30">
        <v>121.1185</v>
      </c>
      <c r="I6174" s="30">
        <v>18.9451</v>
      </c>
      <c r="J6174" s="14">
        <v>399</v>
      </c>
      <c r="K6174" s="14">
        <v>141</v>
      </c>
      <c r="L6174" s="12">
        <v>0.15640000000000001</v>
      </c>
      <c r="M6174" s="7">
        <v>0.70225161000000003</v>
      </c>
      <c r="N6174" s="31">
        <v>0.35</v>
      </c>
      <c r="O6174" s="14">
        <f>IFERROR(VLOOKUP($C6174,'site totals'!$J$2:$K$607,2,FALSE),1)</f>
        <v>1</v>
      </c>
      <c r="P6174" s="32" t="s">
        <v>22</v>
      </c>
      <c r="Q6174" s="12">
        <v>0.50160313879999996</v>
      </c>
      <c r="R6174" s="29">
        <v>0.39</v>
      </c>
      <c r="S6174" s="2">
        <f>IF($A6174="site","",VLOOKUP($P6174,margin_ranges!$A$5:$D$10,4,FALSE)/100)</f>
        <v>0.29749999999999999</v>
      </c>
      <c r="T6174" s="6">
        <f>IF(A6174="placement",$J6174*MIN($Q6174,$S6174),"")</f>
        <v>118.7025</v>
      </c>
      <c r="U6174" s="6">
        <f>IF($A6174="placement",T6174,SUMIF($C$10:$C$6209,$C6174,$T$10:$T$6209))</f>
        <v>118.7025</v>
      </c>
      <c r="V6174" s="34">
        <f t="shared" si="290"/>
        <v>0.15163934426229519</v>
      </c>
      <c r="W6174" s="24"/>
      <c r="X6174" s="2" t="str">
        <f>IFERROR(MIN(VLOOKUP($W6174,margin_ranges!$A$5:$D$10,4,FALSE),$Q6174*100)/100,"")</f>
        <v/>
      </c>
      <c r="Y6174" s="6">
        <f t="shared" si="288"/>
        <v>118.7025</v>
      </c>
      <c r="Z6174" s="6">
        <f>IF($A6174="placement",Y6174,SUMIF($C$10:$C$6209,$C6174,$Y$10:$Y$6209))</f>
        <v>118.7025</v>
      </c>
      <c r="AA6174" s="29">
        <f t="shared" si="289"/>
        <v>0.15163934426229519</v>
      </c>
    </row>
    <row r="6175" spans="1:27" hidden="1" x14ac:dyDescent="0.3">
      <c r="A6175" s="8" t="s">
        <v>17</v>
      </c>
      <c r="B6175" s="8" t="s">
        <v>814</v>
      </c>
      <c r="C6175" s="8" t="s">
        <v>815</v>
      </c>
      <c r="D6175" s="8" t="s">
        <v>1044</v>
      </c>
      <c r="E6175" s="8" t="s">
        <v>1045</v>
      </c>
      <c r="F6175" s="29">
        <v>0.39</v>
      </c>
      <c r="G6175" s="29">
        <v>0</v>
      </c>
      <c r="H6175" s="30">
        <v>65.576800000000006</v>
      </c>
      <c r="I6175" s="30">
        <v>15.096500000000001</v>
      </c>
      <c r="J6175" s="14">
        <v>403</v>
      </c>
      <c r="K6175" s="14">
        <v>141</v>
      </c>
      <c r="L6175" s="12">
        <v>0.23019999999999999</v>
      </c>
      <c r="M6175" s="7">
        <v>0.89037288999999997</v>
      </c>
      <c r="N6175" s="31">
        <v>0.4</v>
      </c>
      <c r="O6175" s="14">
        <f>IFERROR(VLOOKUP($C6175,'site totals'!$J$2:$K$607,2,FALSE),1)</f>
        <v>1</v>
      </c>
      <c r="P6175" s="32" t="s">
        <v>22</v>
      </c>
      <c r="Q6175" s="12">
        <v>0.55075002179999999</v>
      </c>
      <c r="R6175" s="29">
        <v>0.39</v>
      </c>
      <c r="S6175" s="2">
        <f>IF($A6175="site","",VLOOKUP($P6175,margin_ranges!$A$5:$D$10,4,FALSE)/100)</f>
        <v>0.29749999999999999</v>
      </c>
      <c r="T6175" s="6">
        <f>IF(A6175="placement",$J6175*MIN($Q6175,$S6175),"")</f>
        <v>119.8925</v>
      </c>
      <c r="U6175" s="6">
        <f>IF($A6175="placement",T6175,SUMIF($C$10:$C$6209,$C6175,$T$10:$T$6209))</f>
        <v>119.8925</v>
      </c>
      <c r="V6175" s="34">
        <f t="shared" si="290"/>
        <v>0.15163934426229519</v>
      </c>
      <c r="W6175" s="24"/>
      <c r="X6175" s="2" t="str">
        <f>IFERROR(MIN(VLOOKUP($W6175,margin_ranges!$A$5:$D$10,4,FALSE),$Q6175*100)/100,"")</f>
        <v/>
      </c>
      <c r="Y6175" s="6">
        <f t="shared" si="288"/>
        <v>119.8925</v>
      </c>
      <c r="Z6175" s="6">
        <f>IF($A6175="placement",Y6175,SUMIF($C$10:$C$6209,$C6175,$Y$10:$Y$6209))</f>
        <v>119.8925</v>
      </c>
      <c r="AA6175" s="29">
        <f t="shared" si="289"/>
        <v>0.15163934426229519</v>
      </c>
    </row>
    <row r="6176" spans="1:27" hidden="1" x14ac:dyDescent="0.3">
      <c r="A6176" s="8" t="s">
        <v>17</v>
      </c>
      <c r="B6176" s="8" t="s">
        <v>814</v>
      </c>
      <c r="C6176" s="8" t="s">
        <v>815</v>
      </c>
      <c r="D6176" s="8" t="s">
        <v>916</v>
      </c>
      <c r="E6176" s="8" t="s">
        <v>917</v>
      </c>
      <c r="F6176" s="29">
        <v>0.39</v>
      </c>
      <c r="G6176" s="29">
        <v>0</v>
      </c>
      <c r="H6176" s="30">
        <v>74.375900000000001</v>
      </c>
      <c r="I6176" s="30">
        <v>16.394500000000001</v>
      </c>
      <c r="J6176" s="14">
        <v>408</v>
      </c>
      <c r="K6176" s="14">
        <v>143</v>
      </c>
      <c r="L6176" s="12">
        <v>0.22040000000000001</v>
      </c>
      <c r="M6176" s="7">
        <v>0.83047451000000005</v>
      </c>
      <c r="N6176" s="31">
        <v>0.4</v>
      </c>
      <c r="O6176" s="14">
        <f>IFERROR(VLOOKUP($C6176,'site totals'!$J$2:$K$607,2,FALSE),1)</f>
        <v>1</v>
      </c>
      <c r="P6176" s="32" t="s">
        <v>22</v>
      </c>
      <c r="Q6176" s="12">
        <v>0.51834764680000001</v>
      </c>
      <c r="R6176" s="29">
        <v>0.39</v>
      </c>
      <c r="S6176" s="2">
        <f>IF($A6176="site","",VLOOKUP($P6176,margin_ranges!$A$5:$D$10,4,FALSE)/100)</f>
        <v>0.29749999999999999</v>
      </c>
      <c r="T6176" s="6">
        <f>IF(A6176="placement",$J6176*MIN($Q6176,$S6176),"")</f>
        <v>121.38</v>
      </c>
      <c r="U6176" s="6">
        <f>IF($A6176="placement",T6176,SUMIF($C$10:$C$6209,$C6176,$T$10:$T$6209))</f>
        <v>121.38</v>
      </c>
      <c r="V6176" s="34">
        <f t="shared" si="290"/>
        <v>0.15163934426229519</v>
      </c>
      <c r="W6176" s="24"/>
      <c r="X6176" s="2" t="str">
        <f>IFERROR(MIN(VLOOKUP($W6176,margin_ranges!$A$5:$D$10,4,FALSE),$Q6176*100)/100,"")</f>
        <v/>
      </c>
      <c r="Y6176" s="6">
        <f t="shared" ref="Y6176:Y6209" si="291">IF(A6176="placement",IF($X6176="",$T6176,$J6176*MIN($Q6176,$X6176)),"")</f>
        <v>121.38</v>
      </c>
      <c r="Z6176" s="6">
        <f>IF($A6176="placement",Y6176,SUMIF($C$10:$C$6209,$C6176,$Y$10:$Y$6209))</f>
        <v>121.38</v>
      </c>
      <c r="AA6176" s="29">
        <f t="shared" ref="AA6176:AA6209" si="292">($J6176-$Z6176)/($J6176*(1-$R6176))-1</f>
        <v>0.15163934426229519</v>
      </c>
    </row>
    <row r="6177" spans="1:27" hidden="1" x14ac:dyDescent="0.3">
      <c r="A6177" s="8" t="s">
        <v>17</v>
      </c>
      <c r="B6177" s="8" t="s">
        <v>814</v>
      </c>
      <c r="C6177" s="8" t="s">
        <v>815</v>
      </c>
      <c r="D6177" s="8" t="s">
        <v>1006</v>
      </c>
      <c r="E6177" s="8" t="s">
        <v>1007</v>
      </c>
      <c r="F6177" s="29">
        <v>0.38999999999999901</v>
      </c>
      <c r="G6177" s="29">
        <v>0</v>
      </c>
      <c r="H6177" s="30">
        <v>79.957400000000007</v>
      </c>
      <c r="I6177" s="30">
        <v>19.433900000000001</v>
      </c>
      <c r="J6177" s="14">
        <v>415</v>
      </c>
      <c r="K6177" s="14">
        <v>145</v>
      </c>
      <c r="L6177" s="12">
        <v>0.24310000000000001</v>
      </c>
      <c r="M6177" s="7">
        <v>0.71238261999999997</v>
      </c>
      <c r="N6177" s="31">
        <v>0.4</v>
      </c>
      <c r="O6177" s="14">
        <f>IFERROR(VLOOKUP($C6177,'site totals'!$J$2:$K$607,2,FALSE),1)</f>
        <v>1</v>
      </c>
      <c r="P6177" s="32" t="s">
        <v>22</v>
      </c>
      <c r="Q6177" s="12">
        <v>0.43850398429999998</v>
      </c>
      <c r="R6177" s="29">
        <v>0.39</v>
      </c>
      <c r="S6177" s="2">
        <f>IF($A6177="site","",VLOOKUP($P6177,margin_ranges!$A$5:$D$10,4,FALSE)/100)</f>
        <v>0.29749999999999999</v>
      </c>
      <c r="T6177" s="6">
        <f>IF(A6177="placement",$J6177*MIN($Q6177,$S6177),"")</f>
        <v>123.46249999999999</v>
      </c>
      <c r="U6177" s="6">
        <f>IF($A6177="placement",T6177,SUMIF($C$10:$C$6209,$C6177,$T$10:$T$6209))</f>
        <v>123.46249999999999</v>
      </c>
      <c r="V6177" s="34">
        <f t="shared" si="290"/>
        <v>0.15163934426229519</v>
      </c>
      <c r="W6177" s="24"/>
      <c r="X6177" s="2" t="str">
        <f>IFERROR(MIN(VLOOKUP($W6177,margin_ranges!$A$5:$D$10,4,FALSE),$Q6177*100)/100,"")</f>
        <v/>
      </c>
      <c r="Y6177" s="6">
        <f t="shared" si="291"/>
        <v>123.46249999999999</v>
      </c>
      <c r="Z6177" s="6">
        <f>IF($A6177="placement",Y6177,SUMIF($C$10:$C$6209,$C6177,$Y$10:$Y$6209))</f>
        <v>123.46249999999999</v>
      </c>
      <c r="AA6177" s="29">
        <f t="shared" si="292"/>
        <v>0.15163934426229519</v>
      </c>
    </row>
    <row r="6178" spans="1:27" hidden="1" x14ac:dyDescent="0.3">
      <c r="A6178" s="8" t="s">
        <v>17</v>
      </c>
      <c r="B6178" s="8" t="s">
        <v>814</v>
      </c>
      <c r="C6178" s="8" t="s">
        <v>815</v>
      </c>
      <c r="D6178" s="8" t="s">
        <v>1024</v>
      </c>
      <c r="E6178" s="8" t="s">
        <v>1025</v>
      </c>
      <c r="F6178" s="29">
        <v>0.39</v>
      </c>
      <c r="G6178" s="29">
        <v>0</v>
      </c>
      <c r="H6178" s="30">
        <v>96.533699999999996</v>
      </c>
      <c r="I6178" s="30">
        <v>20.096399999999999</v>
      </c>
      <c r="J6178" s="14">
        <v>428</v>
      </c>
      <c r="K6178" s="14">
        <v>150</v>
      </c>
      <c r="L6178" s="12">
        <v>0.2082</v>
      </c>
      <c r="M6178" s="7">
        <v>0.70930837000000002</v>
      </c>
      <c r="N6178" s="31">
        <v>0.4</v>
      </c>
      <c r="O6178" s="14">
        <f>IFERROR(VLOOKUP($C6178,'site totals'!$J$2:$K$607,2,FALSE),1)</f>
        <v>1</v>
      </c>
      <c r="P6178" s="32" t="s">
        <v>22</v>
      </c>
      <c r="Q6178" s="12">
        <v>0.43607037770000001</v>
      </c>
      <c r="R6178" s="29">
        <v>0.39</v>
      </c>
      <c r="S6178" s="2">
        <f>IF($A6178="site","",VLOOKUP($P6178,margin_ranges!$A$5:$D$10,4,FALSE)/100)</f>
        <v>0.29749999999999999</v>
      </c>
      <c r="T6178" s="6">
        <f>IF(A6178="placement",$J6178*MIN($Q6178,$S6178),"")</f>
        <v>127.33</v>
      </c>
      <c r="U6178" s="6">
        <f>IF($A6178="placement",T6178,SUMIF($C$10:$C$6209,$C6178,$T$10:$T$6209))</f>
        <v>127.33</v>
      </c>
      <c r="V6178" s="34">
        <f t="shared" si="290"/>
        <v>0.15163934426229519</v>
      </c>
      <c r="W6178" s="24"/>
      <c r="X6178" s="2" t="str">
        <f>IFERROR(MIN(VLOOKUP($W6178,margin_ranges!$A$5:$D$10,4,FALSE),$Q6178*100)/100,"")</f>
        <v/>
      </c>
      <c r="Y6178" s="6">
        <f t="shared" si="291"/>
        <v>127.33</v>
      </c>
      <c r="Z6178" s="6">
        <f>IF($A6178="placement",Y6178,SUMIF($C$10:$C$6209,$C6178,$Y$10:$Y$6209))</f>
        <v>127.33</v>
      </c>
      <c r="AA6178" s="29">
        <f t="shared" si="292"/>
        <v>0.15163934426229519</v>
      </c>
    </row>
    <row r="6179" spans="1:27" hidden="1" x14ac:dyDescent="0.3">
      <c r="A6179" s="8" t="s">
        <v>17</v>
      </c>
      <c r="B6179" s="8" t="s">
        <v>814</v>
      </c>
      <c r="C6179" s="8" t="s">
        <v>815</v>
      </c>
      <c r="D6179" s="8" t="s">
        <v>1036</v>
      </c>
      <c r="E6179" s="8" t="s">
        <v>1037</v>
      </c>
      <c r="F6179" s="29">
        <v>0.39</v>
      </c>
      <c r="G6179" s="29">
        <v>1</v>
      </c>
      <c r="H6179" s="30">
        <v>158.35890000000001</v>
      </c>
      <c r="I6179" s="30">
        <v>21.456600000000002</v>
      </c>
      <c r="J6179" s="14">
        <v>477</v>
      </c>
      <c r="K6179" s="14">
        <v>169</v>
      </c>
      <c r="L6179" s="12">
        <v>0.13550000000000001</v>
      </c>
      <c r="M6179" s="7">
        <v>0.74070148000000002</v>
      </c>
      <c r="N6179" s="31">
        <v>0.35</v>
      </c>
      <c r="O6179" s="14">
        <f>IFERROR(VLOOKUP($C6179,'site totals'!$J$2:$K$607,2,FALSE),1)</f>
        <v>1</v>
      </c>
      <c r="P6179" s="32" t="s">
        <v>22</v>
      </c>
      <c r="Q6179" s="12">
        <v>0.52747495740000006</v>
      </c>
      <c r="R6179" s="29">
        <v>0.39</v>
      </c>
      <c r="S6179" s="2">
        <f>IF($A6179="site","",VLOOKUP($P6179,margin_ranges!$A$5:$D$10,4,FALSE)/100)</f>
        <v>0.29749999999999999</v>
      </c>
      <c r="T6179" s="6">
        <f>IF(A6179="placement",$J6179*MIN($Q6179,$S6179),"")</f>
        <v>141.9075</v>
      </c>
      <c r="U6179" s="6">
        <f>IF($A6179="placement",T6179,SUMIF($C$10:$C$6209,$C6179,$T$10:$T$6209))</f>
        <v>141.9075</v>
      </c>
      <c r="V6179" s="34">
        <f t="shared" si="290"/>
        <v>0.15163934426229519</v>
      </c>
      <c r="W6179" s="24"/>
      <c r="X6179" s="2" t="str">
        <f>IFERROR(MIN(VLOOKUP($W6179,margin_ranges!$A$5:$D$10,4,FALSE),$Q6179*100)/100,"")</f>
        <v/>
      </c>
      <c r="Y6179" s="6">
        <f t="shared" si="291"/>
        <v>141.9075</v>
      </c>
      <c r="Z6179" s="6">
        <f>IF($A6179="placement",Y6179,SUMIF($C$10:$C$6209,$C6179,$Y$10:$Y$6209))</f>
        <v>141.9075</v>
      </c>
      <c r="AA6179" s="29">
        <f t="shared" si="292"/>
        <v>0.15163934426229519</v>
      </c>
    </row>
    <row r="6180" spans="1:27" hidden="1" x14ac:dyDescent="0.3">
      <c r="A6180" s="8" t="s">
        <v>17</v>
      </c>
      <c r="B6180" s="8" t="s">
        <v>814</v>
      </c>
      <c r="C6180" s="8" t="s">
        <v>815</v>
      </c>
      <c r="D6180" s="8" t="s">
        <v>950</v>
      </c>
      <c r="E6180" s="8" t="s">
        <v>951</v>
      </c>
      <c r="F6180" s="29">
        <v>0.38999999999999901</v>
      </c>
      <c r="G6180" s="29">
        <v>0</v>
      </c>
      <c r="H6180" s="30">
        <v>81.386099999999999</v>
      </c>
      <c r="I6180" s="30">
        <v>19.399899999999999</v>
      </c>
      <c r="J6180" s="14">
        <v>499</v>
      </c>
      <c r="K6180" s="14">
        <v>175</v>
      </c>
      <c r="L6180" s="12">
        <v>0.2384</v>
      </c>
      <c r="M6180" s="7">
        <v>0.85752340999999999</v>
      </c>
      <c r="N6180" s="31">
        <v>0.4</v>
      </c>
      <c r="O6180" s="14">
        <f>IFERROR(VLOOKUP($C6180,'site totals'!$J$2:$K$607,2,FALSE),1)</f>
        <v>1</v>
      </c>
      <c r="P6180" s="32" t="s">
        <v>22</v>
      </c>
      <c r="Q6180" s="12">
        <v>0.53354042999999995</v>
      </c>
      <c r="R6180" s="29">
        <v>0.39</v>
      </c>
      <c r="S6180" s="2">
        <f>IF($A6180="site","",VLOOKUP($P6180,margin_ranges!$A$5:$D$10,4,FALSE)/100)</f>
        <v>0.29749999999999999</v>
      </c>
      <c r="T6180" s="6">
        <f>IF(A6180="placement",$J6180*MIN($Q6180,$S6180),"")</f>
        <v>148.45249999999999</v>
      </c>
      <c r="U6180" s="6">
        <f>IF($A6180="placement",T6180,SUMIF($C$10:$C$6209,$C6180,$T$10:$T$6209))</f>
        <v>148.45249999999999</v>
      </c>
      <c r="V6180" s="34">
        <f t="shared" si="290"/>
        <v>0.15163934426229519</v>
      </c>
      <c r="W6180" s="24"/>
      <c r="X6180" s="2" t="str">
        <f>IFERROR(MIN(VLOOKUP($W6180,margin_ranges!$A$5:$D$10,4,FALSE),$Q6180*100)/100,"")</f>
        <v/>
      </c>
      <c r="Y6180" s="6">
        <f t="shared" si="291"/>
        <v>148.45249999999999</v>
      </c>
      <c r="Z6180" s="6">
        <f>IF($A6180="placement",Y6180,SUMIF($C$10:$C$6209,$C6180,$Y$10:$Y$6209))</f>
        <v>148.45249999999999</v>
      </c>
      <c r="AA6180" s="29">
        <f t="shared" si="292"/>
        <v>0.15163934426229519</v>
      </c>
    </row>
    <row r="6181" spans="1:27" hidden="1" x14ac:dyDescent="0.3">
      <c r="A6181" s="8" t="s">
        <v>17</v>
      </c>
      <c r="B6181" s="8" t="s">
        <v>814</v>
      </c>
      <c r="C6181" s="8" t="s">
        <v>815</v>
      </c>
      <c r="D6181" s="8" t="s">
        <v>992</v>
      </c>
      <c r="E6181" s="8" t="s">
        <v>993</v>
      </c>
      <c r="F6181" s="29">
        <v>0.38999999999999901</v>
      </c>
      <c r="G6181" s="29">
        <v>1</v>
      </c>
      <c r="H6181" s="30">
        <v>169.81450000000001</v>
      </c>
      <c r="I6181" s="30">
        <v>26.622599999999998</v>
      </c>
      <c r="J6181" s="14">
        <v>507</v>
      </c>
      <c r="K6181" s="14">
        <v>180</v>
      </c>
      <c r="L6181" s="12">
        <v>0.15679999999999999</v>
      </c>
      <c r="M6181" s="7">
        <v>0.63464836000000002</v>
      </c>
      <c r="N6181" s="31">
        <v>0.35</v>
      </c>
      <c r="O6181" s="14">
        <f>IFERROR(VLOOKUP($C6181,'site totals'!$J$2:$K$607,2,FALSE),1)</f>
        <v>1</v>
      </c>
      <c r="P6181" s="32" t="s">
        <v>22</v>
      </c>
      <c r="Q6181" s="12">
        <v>0.44851350870000001</v>
      </c>
      <c r="R6181" s="29">
        <v>0.39</v>
      </c>
      <c r="S6181" s="2">
        <f>IF($A6181="site","",VLOOKUP($P6181,margin_ranges!$A$5:$D$10,4,FALSE)/100)</f>
        <v>0.29749999999999999</v>
      </c>
      <c r="T6181" s="6">
        <f>IF(A6181="placement",$J6181*MIN($Q6181,$S6181),"")</f>
        <v>150.83249999999998</v>
      </c>
      <c r="U6181" s="6">
        <f>IF($A6181="placement",T6181,SUMIF($C$10:$C$6209,$C6181,$T$10:$T$6209))</f>
        <v>150.83249999999998</v>
      </c>
      <c r="V6181" s="34">
        <f t="shared" si="290"/>
        <v>0.15163934426229519</v>
      </c>
      <c r="W6181" s="24"/>
      <c r="X6181" s="2" t="str">
        <f>IFERROR(MIN(VLOOKUP($W6181,margin_ranges!$A$5:$D$10,4,FALSE),$Q6181*100)/100,"")</f>
        <v/>
      </c>
      <c r="Y6181" s="6">
        <f t="shared" si="291"/>
        <v>150.83249999999998</v>
      </c>
      <c r="Z6181" s="6">
        <f>IF($A6181="placement",Y6181,SUMIF($C$10:$C$6209,$C6181,$Y$10:$Y$6209))</f>
        <v>150.83249999999998</v>
      </c>
      <c r="AA6181" s="29">
        <f t="shared" si="292"/>
        <v>0.15163934426229519</v>
      </c>
    </row>
    <row r="6182" spans="1:27" hidden="1" x14ac:dyDescent="0.3">
      <c r="A6182" s="8" t="s">
        <v>17</v>
      </c>
      <c r="B6182" s="8" t="s">
        <v>814</v>
      </c>
      <c r="C6182" s="8" t="s">
        <v>815</v>
      </c>
      <c r="D6182" s="8" t="s">
        <v>860</v>
      </c>
      <c r="E6182" s="8" t="s">
        <v>861</v>
      </c>
      <c r="F6182" s="29">
        <v>0.39</v>
      </c>
      <c r="G6182" s="29">
        <v>0</v>
      </c>
      <c r="H6182" s="30">
        <v>104.1953</v>
      </c>
      <c r="I6182" s="30">
        <v>22.533000000000001</v>
      </c>
      <c r="J6182" s="14">
        <v>515</v>
      </c>
      <c r="K6182" s="14">
        <v>180</v>
      </c>
      <c r="L6182" s="12">
        <v>0.21629999999999999</v>
      </c>
      <c r="M6182" s="7">
        <v>0.76123463000000002</v>
      </c>
      <c r="N6182" s="31">
        <v>0.4</v>
      </c>
      <c r="O6182" s="14">
        <f>IFERROR(VLOOKUP($C6182,'site totals'!$J$2:$K$607,2,FALSE),1)</f>
        <v>1</v>
      </c>
      <c r="P6182" s="32" t="s">
        <v>22</v>
      </c>
      <c r="Q6182" s="12">
        <v>0.47453783329999999</v>
      </c>
      <c r="R6182" s="29">
        <v>0.39</v>
      </c>
      <c r="S6182" s="2">
        <f>IF($A6182="site","",VLOOKUP($P6182,margin_ranges!$A$5:$D$10,4,FALSE)/100)</f>
        <v>0.29749999999999999</v>
      </c>
      <c r="T6182" s="6">
        <f>IF(A6182="placement",$J6182*MIN($Q6182,$S6182),"")</f>
        <v>153.21250000000001</v>
      </c>
      <c r="U6182" s="6">
        <f>IF($A6182="placement",T6182,SUMIF($C$10:$C$6209,$C6182,$T$10:$T$6209))</f>
        <v>153.21250000000001</v>
      </c>
      <c r="V6182" s="34">
        <f t="shared" si="290"/>
        <v>0.15163934426229519</v>
      </c>
      <c r="W6182" s="24"/>
      <c r="X6182" s="2" t="str">
        <f>IFERROR(MIN(VLOOKUP($W6182,margin_ranges!$A$5:$D$10,4,FALSE),$Q6182*100)/100,"")</f>
        <v/>
      </c>
      <c r="Y6182" s="6">
        <f t="shared" si="291"/>
        <v>153.21250000000001</v>
      </c>
      <c r="Z6182" s="6">
        <f>IF($A6182="placement",Y6182,SUMIF($C$10:$C$6209,$C6182,$Y$10:$Y$6209))</f>
        <v>153.21250000000001</v>
      </c>
      <c r="AA6182" s="29">
        <f t="shared" si="292"/>
        <v>0.15163934426229519</v>
      </c>
    </row>
    <row r="6183" spans="1:27" hidden="1" x14ac:dyDescent="0.3">
      <c r="A6183" s="8" t="s">
        <v>17</v>
      </c>
      <c r="B6183" s="8" t="s">
        <v>6070</v>
      </c>
      <c r="C6183" s="8" t="s">
        <v>6071</v>
      </c>
      <c r="D6183" s="8" t="s">
        <v>6090</v>
      </c>
      <c r="E6183" s="8" t="s">
        <v>6091</v>
      </c>
      <c r="F6183" s="29">
        <v>0.38999999999999901</v>
      </c>
      <c r="G6183" s="29">
        <v>1</v>
      </c>
      <c r="H6183" s="30">
        <v>443.21249999999998</v>
      </c>
      <c r="I6183" s="30">
        <v>32.252200000000002</v>
      </c>
      <c r="J6183" s="14">
        <v>530</v>
      </c>
      <c r="K6183" s="14">
        <v>186</v>
      </c>
      <c r="L6183" s="12">
        <v>7.2800000000000004E-2</v>
      </c>
      <c r="M6183" s="7">
        <v>0.54743881999999999</v>
      </c>
      <c r="N6183" s="31">
        <v>0.2</v>
      </c>
      <c r="O6183" s="14">
        <f>IFERROR(VLOOKUP($C6183,'site totals'!$J$2:$K$607,2,FALSE),1)</f>
        <v>1</v>
      </c>
      <c r="P6183" s="32" t="s">
        <v>22</v>
      </c>
      <c r="Q6183" s="12">
        <v>0.63466237520000002</v>
      </c>
      <c r="R6183" s="29">
        <v>0.39</v>
      </c>
      <c r="S6183" s="2">
        <f>IF($A6183="site","",VLOOKUP($P6183,margin_ranges!$A$5:$D$10,4,FALSE)/100)</f>
        <v>0.29749999999999999</v>
      </c>
      <c r="T6183" s="6">
        <f>IF(A6183="placement",$J6183*MIN($Q6183,$S6183),"")</f>
        <v>157.67499999999998</v>
      </c>
      <c r="U6183" s="6">
        <f>IF($A6183="placement",T6183,SUMIF($C$10:$C$6209,$C6183,$T$10:$T$6209))</f>
        <v>157.67499999999998</v>
      </c>
      <c r="V6183" s="34">
        <f t="shared" ref="V6183:V6209" si="293">($J6183-$U6183)/($J6183*(1-$R6183))-1</f>
        <v>0.15163934426229519</v>
      </c>
      <c r="W6183" s="24"/>
      <c r="X6183" s="2" t="str">
        <f>IFERROR(MIN(VLOOKUP($W6183,margin_ranges!$A$5:$D$10,4,FALSE),$Q6183*100)/100,"")</f>
        <v/>
      </c>
      <c r="Y6183" s="6">
        <f t="shared" si="291"/>
        <v>157.67499999999998</v>
      </c>
      <c r="Z6183" s="6">
        <f>IF($A6183="placement",Y6183,SUMIF($C$10:$C$6209,$C6183,$Y$10:$Y$6209))</f>
        <v>157.67499999999998</v>
      </c>
      <c r="AA6183" s="29">
        <f t="shared" si="292"/>
        <v>0.15163934426229519</v>
      </c>
    </row>
    <row r="6184" spans="1:27" hidden="1" x14ac:dyDescent="0.3">
      <c r="A6184" s="8" t="s">
        <v>17</v>
      </c>
      <c r="B6184" s="8" t="s">
        <v>814</v>
      </c>
      <c r="C6184" s="8" t="s">
        <v>815</v>
      </c>
      <c r="D6184" s="8" t="s">
        <v>1068</v>
      </c>
      <c r="E6184" s="8" t="s">
        <v>1069</v>
      </c>
      <c r="F6184" s="29">
        <v>0.38999999999999901</v>
      </c>
      <c r="G6184" s="29">
        <v>0</v>
      </c>
      <c r="H6184" s="30">
        <v>118.1438</v>
      </c>
      <c r="I6184" s="30">
        <v>27.506900000000002</v>
      </c>
      <c r="J6184" s="14">
        <v>562</v>
      </c>
      <c r="K6184" s="14">
        <v>197</v>
      </c>
      <c r="L6184" s="12">
        <v>0.23280000000000001</v>
      </c>
      <c r="M6184" s="7">
        <v>0.68095285000000005</v>
      </c>
      <c r="N6184" s="31">
        <v>0.4</v>
      </c>
      <c r="O6184" s="14">
        <f>IFERROR(VLOOKUP($C6184,'site totals'!$J$2:$K$607,2,FALSE),1)</f>
        <v>1</v>
      </c>
      <c r="P6184" s="32" t="s">
        <v>22</v>
      </c>
      <c r="Q6184" s="12">
        <v>0.41258781789999999</v>
      </c>
      <c r="R6184" s="29">
        <v>0.39</v>
      </c>
      <c r="S6184" s="2">
        <f>IF($A6184="site","",VLOOKUP($P6184,margin_ranges!$A$5:$D$10,4,FALSE)/100)</f>
        <v>0.29749999999999999</v>
      </c>
      <c r="T6184" s="6">
        <f>IF(A6184="placement",$J6184*MIN($Q6184,$S6184),"")</f>
        <v>167.19499999999999</v>
      </c>
      <c r="U6184" s="6">
        <f>IF($A6184="placement",T6184,SUMIF($C$10:$C$6209,$C6184,$T$10:$T$6209))</f>
        <v>167.19499999999999</v>
      </c>
      <c r="V6184" s="34">
        <f t="shared" si="293"/>
        <v>0.15163934426229519</v>
      </c>
      <c r="W6184" s="24"/>
      <c r="X6184" s="2" t="str">
        <f>IFERROR(MIN(VLOOKUP($W6184,margin_ranges!$A$5:$D$10,4,FALSE),$Q6184*100)/100,"")</f>
        <v/>
      </c>
      <c r="Y6184" s="6">
        <f t="shared" si="291"/>
        <v>167.19499999999999</v>
      </c>
      <c r="Z6184" s="6">
        <f>IF($A6184="placement",Y6184,SUMIF($C$10:$C$6209,$C6184,$Y$10:$Y$6209))</f>
        <v>167.19499999999999</v>
      </c>
      <c r="AA6184" s="29">
        <f t="shared" si="292"/>
        <v>0.15163934426229519</v>
      </c>
    </row>
    <row r="6185" spans="1:27" hidden="1" x14ac:dyDescent="0.3">
      <c r="A6185" s="8" t="s">
        <v>17</v>
      </c>
      <c r="B6185" s="8" t="s">
        <v>814</v>
      </c>
      <c r="C6185" s="8" t="s">
        <v>815</v>
      </c>
      <c r="D6185" s="8" t="s">
        <v>928</v>
      </c>
      <c r="E6185" s="8" t="s">
        <v>929</v>
      </c>
      <c r="F6185" s="29">
        <v>0.39</v>
      </c>
      <c r="G6185" s="29">
        <v>0</v>
      </c>
      <c r="H6185" s="30">
        <v>75.487899999999996</v>
      </c>
      <c r="I6185" s="30">
        <v>23.872599999999998</v>
      </c>
      <c r="J6185" s="14">
        <v>615</v>
      </c>
      <c r="K6185" s="14">
        <v>215</v>
      </c>
      <c r="L6185" s="12">
        <v>0.31619999999999998</v>
      </c>
      <c r="M6185" s="7">
        <v>0.85936232999999995</v>
      </c>
      <c r="N6185" s="31">
        <v>0.4</v>
      </c>
      <c r="O6185" s="14">
        <f>IFERROR(VLOOKUP($C6185,'site totals'!$J$2:$K$607,2,FALSE),1)</f>
        <v>1</v>
      </c>
      <c r="P6185" s="32" t="s">
        <v>22</v>
      </c>
      <c r="Q6185" s="12">
        <v>0.53453859240000001</v>
      </c>
      <c r="R6185" s="29">
        <v>0.39</v>
      </c>
      <c r="S6185" s="2">
        <f>IF($A6185="site","",VLOOKUP($P6185,margin_ranges!$A$5:$D$10,4,FALSE)/100)</f>
        <v>0.29749999999999999</v>
      </c>
      <c r="T6185" s="6">
        <f>IF(A6185="placement",$J6185*MIN($Q6185,$S6185),"")</f>
        <v>182.96250000000001</v>
      </c>
      <c r="U6185" s="6">
        <f>IF($A6185="placement",T6185,SUMIF($C$10:$C$6209,$C6185,$T$10:$T$6209))</f>
        <v>182.96250000000001</v>
      </c>
      <c r="V6185" s="34">
        <f t="shared" si="293"/>
        <v>0.15163934426229519</v>
      </c>
      <c r="W6185" s="24"/>
      <c r="X6185" s="2" t="str">
        <f>IFERROR(MIN(VLOOKUP($W6185,margin_ranges!$A$5:$D$10,4,FALSE),$Q6185*100)/100,"")</f>
        <v/>
      </c>
      <c r="Y6185" s="6">
        <f t="shared" si="291"/>
        <v>182.96250000000001</v>
      </c>
      <c r="Z6185" s="6">
        <f>IF($A6185="placement",Y6185,SUMIF($C$10:$C$6209,$C6185,$Y$10:$Y$6209))</f>
        <v>182.96250000000001</v>
      </c>
      <c r="AA6185" s="29">
        <f t="shared" si="292"/>
        <v>0.15163934426229519</v>
      </c>
    </row>
    <row r="6186" spans="1:27" hidden="1" x14ac:dyDescent="0.3">
      <c r="A6186" s="8" t="s">
        <v>17</v>
      </c>
      <c r="B6186" s="8" t="s">
        <v>6070</v>
      </c>
      <c r="C6186" s="8" t="s">
        <v>6071</v>
      </c>
      <c r="D6186" s="8" t="s">
        <v>6072</v>
      </c>
      <c r="E6186" s="8" t="s">
        <v>6073</v>
      </c>
      <c r="F6186" s="29">
        <v>0.39</v>
      </c>
      <c r="G6186" s="29">
        <v>1</v>
      </c>
      <c r="H6186" s="30">
        <v>357.18090000000001</v>
      </c>
      <c r="I6186" s="30">
        <v>29.524100000000001</v>
      </c>
      <c r="J6186" s="14">
        <v>632</v>
      </c>
      <c r="K6186" s="14">
        <v>223</v>
      </c>
      <c r="L6186" s="12">
        <v>8.2699999999999996E-2</v>
      </c>
      <c r="M6186" s="7">
        <v>0.71369850999999995</v>
      </c>
      <c r="N6186" s="31">
        <v>0.2</v>
      </c>
      <c r="O6186" s="14">
        <f>IFERROR(VLOOKUP($C6186,'site totals'!$J$2:$K$607,2,FALSE),1)</f>
        <v>1</v>
      </c>
      <c r="P6186" s="32" t="s">
        <v>22</v>
      </c>
      <c r="Q6186" s="12">
        <v>0.71976962560000002</v>
      </c>
      <c r="R6186" s="29">
        <v>0.39</v>
      </c>
      <c r="S6186" s="2">
        <f>IF($A6186="site","",VLOOKUP($P6186,margin_ranges!$A$5:$D$10,4,FALSE)/100)</f>
        <v>0.29749999999999999</v>
      </c>
      <c r="T6186" s="6">
        <f>IF(A6186="placement",$J6186*MIN($Q6186,$S6186),"")</f>
        <v>188.01999999999998</v>
      </c>
      <c r="U6186" s="6">
        <f>IF($A6186="placement",T6186,SUMIF($C$10:$C$6209,$C6186,$T$10:$T$6209))</f>
        <v>188.01999999999998</v>
      </c>
      <c r="V6186" s="34">
        <f t="shared" si="293"/>
        <v>0.15163934426229519</v>
      </c>
      <c r="W6186" s="24"/>
      <c r="X6186" s="2" t="str">
        <f>IFERROR(MIN(VLOOKUP($W6186,margin_ranges!$A$5:$D$10,4,FALSE),$Q6186*100)/100,"")</f>
        <v/>
      </c>
      <c r="Y6186" s="6">
        <f t="shared" si="291"/>
        <v>188.01999999999998</v>
      </c>
      <c r="Z6186" s="6">
        <f>IF($A6186="placement",Y6186,SUMIF($C$10:$C$6209,$C6186,$Y$10:$Y$6209))</f>
        <v>188.01999999999998</v>
      </c>
      <c r="AA6186" s="29">
        <f t="shared" si="292"/>
        <v>0.15163934426229519</v>
      </c>
    </row>
    <row r="6187" spans="1:27" hidden="1" x14ac:dyDescent="0.3">
      <c r="A6187" s="8" t="s">
        <v>17</v>
      </c>
      <c r="B6187" s="8" t="s">
        <v>814</v>
      </c>
      <c r="C6187" s="8" t="s">
        <v>815</v>
      </c>
      <c r="D6187" s="33" t="s">
        <v>914</v>
      </c>
      <c r="E6187" s="8" t="s">
        <v>915</v>
      </c>
      <c r="F6187" s="29">
        <v>0.38999999999999901</v>
      </c>
      <c r="G6187" s="29">
        <v>1</v>
      </c>
      <c r="H6187" s="30">
        <v>155.02459999999999</v>
      </c>
      <c r="I6187" s="30">
        <v>35.848100000000002</v>
      </c>
      <c r="J6187" s="14">
        <v>673</v>
      </c>
      <c r="K6187" s="14">
        <v>237</v>
      </c>
      <c r="L6187" s="12">
        <v>0.23119999999999999</v>
      </c>
      <c r="M6187" s="7">
        <v>0.62544527999999999</v>
      </c>
      <c r="N6187" s="31">
        <v>0.25</v>
      </c>
      <c r="O6187" s="14">
        <f>IFERROR(VLOOKUP($C6187,'site totals'!$J$2:$K$607,2,FALSE),1)</f>
        <v>1</v>
      </c>
      <c r="P6187" s="32" t="s">
        <v>22</v>
      </c>
      <c r="Q6187" s="12">
        <v>0.60028477759999999</v>
      </c>
      <c r="R6187" s="29">
        <v>0.39</v>
      </c>
      <c r="S6187" s="2">
        <f>IF($A6187="site","",VLOOKUP($P6187,margin_ranges!$A$5:$D$10,4,FALSE)/100)</f>
        <v>0.29749999999999999</v>
      </c>
      <c r="T6187" s="6">
        <f>IF(A6187="placement",$J6187*MIN($Q6187,$S6187),"")</f>
        <v>200.2175</v>
      </c>
      <c r="U6187" s="6">
        <f>IF($A6187="placement",T6187,SUMIF($C$10:$C$6209,$C6187,$T$10:$T$6209))</f>
        <v>200.2175</v>
      </c>
      <c r="V6187" s="34">
        <f t="shared" si="293"/>
        <v>0.15163934426229519</v>
      </c>
      <c r="W6187" s="24"/>
      <c r="X6187" s="2" t="str">
        <f>IFERROR(MIN(VLOOKUP($W6187,margin_ranges!$A$5:$D$10,4,FALSE),$Q6187*100)/100,"")</f>
        <v/>
      </c>
      <c r="Y6187" s="6">
        <f t="shared" si="291"/>
        <v>200.2175</v>
      </c>
      <c r="Z6187" s="6">
        <f>IF($A6187="placement",Y6187,SUMIF($C$10:$C$6209,$C6187,$Y$10:$Y$6209))</f>
        <v>200.2175</v>
      </c>
      <c r="AA6187" s="29">
        <f t="shared" si="292"/>
        <v>0.15163934426229519</v>
      </c>
    </row>
    <row r="6188" spans="1:27" hidden="1" x14ac:dyDescent="0.3">
      <c r="A6188" s="8" t="s">
        <v>17</v>
      </c>
      <c r="B6188" s="8" t="s">
        <v>814</v>
      </c>
      <c r="C6188" s="8" t="s">
        <v>815</v>
      </c>
      <c r="D6188" s="8" t="s">
        <v>942</v>
      </c>
      <c r="E6188" s="8" t="s">
        <v>943</v>
      </c>
      <c r="F6188" s="29">
        <v>0.39</v>
      </c>
      <c r="G6188" s="29">
        <v>1</v>
      </c>
      <c r="H6188" s="30">
        <v>132.78569999999999</v>
      </c>
      <c r="I6188" s="30">
        <v>31.997</v>
      </c>
      <c r="J6188" s="14">
        <v>716</v>
      </c>
      <c r="K6188" s="14">
        <v>252</v>
      </c>
      <c r="L6188" s="12">
        <v>0.24099999999999999</v>
      </c>
      <c r="M6188" s="7">
        <v>0.74613490999999998</v>
      </c>
      <c r="N6188" s="31">
        <v>0.25</v>
      </c>
      <c r="O6188" s="14">
        <f>IFERROR(VLOOKUP($C6188,'site totals'!$J$2:$K$607,2,FALSE),1)</f>
        <v>1</v>
      </c>
      <c r="P6188" s="32" t="s">
        <v>22</v>
      </c>
      <c r="Q6188" s="12">
        <v>0.66493994830000003</v>
      </c>
      <c r="R6188" s="29">
        <v>0.39</v>
      </c>
      <c r="S6188" s="2">
        <f>IF($A6188="site","",VLOOKUP($P6188,margin_ranges!$A$5:$D$10,4,FALSE)/100)</f>
        <v>0.29749999999999999</v>
      </c>
      <c r="T6188" s="6">
        <f>IF(A6188="placement",$J6188*MIN($Q6188,$S6188),"")</f>
        <v>213.01</v>
      </c>
      <c r="U6188" s="6">
        <f>IF($A6188="placement",T6188,SUMIF($C$10:$C$6209,$C6188,$T$10:$T$6209))</f>
        <v>213.01</v>
      </c>
      <c r="V6188" s="34">
        <f t="shared" si="293"/>
        <v>0.15163934426229519</v>
      </c>
      <c r="W6188" s="24"/>
      <c r="X6188" s="2" t="str">
        <f>IFERROR(MIN(VLOOKUP($W6188,margin_ranges!$A$5:$D$10,4,FALSE),$Q6188*100)/100,"")</f>
        <v/>
      </c>
      <c r="Y6188" s="6">
        <f t="shared" si="291"/>
        <v>213.01</v>
      </c>
      <c r="Z6188" s="6">
        <f>IF($A6188="placement",Y6188,SUMIF($C$10:$C$6209,$C6188,$Y$10:$Y$6209))</f>
        <v>213.01</v>
      </c>
      <c r="AA6188" s="29">
        <f t="shared" si="292"/>
        <v>0.15163934426229519</v>
      </c>
    </row>
    <row r="6189" spans="1:27" hidden="1" x14ac:dyDescent="0.3">
      <c r="A6189" s="8" t="s">
        <v>17</v>
      </c>
      <c r="B6189" s="8" t="s">
        <v>814</v>
      </c>
      <c r="C6189" s="8" t="s">
        <v>815</v>
      </c>
      <c r="D6189" s="8" t="s">
        <v>852</v>
      </c>
      <c r="E6189" s="8" t="s">
        <v>853</v>
      </c>
      <c r="F6189" s="29">
        <v>0.39</v>
      </c>
      <c r="G6189" s="29">
        <v>1</v>
      </c>
      <c r="H6189" s="30">
        <v>173.30760000000001</v>
      </c>
      <c r="I6189" s="30">
        <v>38.021099999999997</v>
      </c>
      <c r="J6189" s="14">
        <v>741</v>
      </c>
      <c r="K6189" s="14">
        <v>262</v>
      </c>
      <c r="L6189" s="12">
        <v>0.21940000000000001</v>
      </c>
      <c r="M6189" s="7">
        <v>0.64995510000000001</v>
      </c>
      <c r="N6189" s="31">
        <v>0.35</v>
      </c>
      <c r="O6189" s="14">
        <f>IFERROR(VLOOKUP($C6189,'site totals'!$J$2:$K$607,2,FALSE),1)</f>
        <v>1</v>
      </c>
      <c r="P6189" s="32" t="s">
        <v>22</v>
      </c>
      <c r="Q6189" s="12">
        <v>0.46150126380000001</v>
      </c>
      <c r="R6189" s="29">
        <v>0.39</v>
      </c>
      <c r="S6189" s="2">
        <f>IF($A6189="site","",VLOOKUP($P6189,margin_ranges!$A$5:$D$10,4,FALSE)/100)</f>
        <v>0.29749999999999999</v>
      </c>
      <c r="T6189" s="6">
        <f>IF(A6189="placement",$J6189*MIN($Q6189,$S6189),"")</f>
        <v>220.44749999999999</v>
      </c>
      <c r="U6189" s="6">
        <f>IF($A6189="placement",T6189,SUMIF($C$10:$C$6209,$C6189,$T$10:$T$6209))</f>
        <v>220.44749999999999</v>
      </c>
      <c r="V6189" s="34">
        <f t="shared" si="293"/>
        <v>0.15163934426229519</v>
      </c>
      <c r="W6189" s="24"/>
      <c r="X6189" s="2" t="str">
        <f>IFERROR(MIN(VLOOKUP($W6189,margin_ranges!$A$5:$D$10,4,FALSE),$Q6189*100)/100,"")</f>
        <v/>
      </c>
      <c r="Y6189" s="6">
        <f t="shared" si="291"/>
        <v>220.44749999999999</v>
      </c>
      <c r="Z6189" s="6">
        <f>IF($A6189="placement",Y6189,SUMIF($C$10:$C$6209,$C6189,$Y$10:$Y$6209))</f>
        <v>220.44749999999999</v>
      </c>
      <c r="AA6189" s="29">
        <f t="shared" si="292"/>
        <v>0.15163934426229519</v>
      </c>
    </row>
    <row r="6190" spans="1:27" hidden="1" x14ac:dyDescent="0.3">
      <c r="A6190" s="8" t="s">
        <v>17</v>
      </c>
      <c r="B6190" s="8" t="s">
        <v>814</v>
      </c>
      <c r="C6190" s="8" t="s">
        <v>815</v>
      </c>
      <c r="D6190" s="8" t="s">
        <v>980</v>
      </c>
      <c r="E6190" s="8" t="s">
        <v>981</v>
      </c>
      <c r="F6190" s="29">
        <v>0.38999999999999901</v>
      </c>
      <c r="G6190" s="29">
        <v>0</v>
      </c>
      <c r="H6190" s="30">
        <v>123.3824</v>
      </c>
      <c r="I6190" s="30">
        <v>30.662700000000001</v>
      </c>
      <c r="J6190" s="14">
        <v>847</v>
      </c>
      <c r="K6190" s="14">
        <v>297</v>
      </c>
      <c r="L6190" s="12">
        <v>0.2485</v>
      </c>
      <c r="M6190" s="7">
        <v>0.92131229999999997</v>
      </c>
      <c r="N6190" s="31">
        <v>0.4</v>
      </c>
      <c r="O6190" s="14">
        <f>IFERROR(VLOOKUP($C6190,'site totals'!$J$2:$K$607,2,FALSE),1)</f>
        <v>1</v>
      </c>
      <c r="P6190" s="32" t="s">
        <v>22</v>
      </c>
      <c r="Q6190" s="12">
        <v>0.56583668580000002</v>
      </c>
      <c r="R6190" s="29">
        <v>0.39</v>
      </c>
      <c r="S6190" s="2">
        <f>IF($A6190="site","",VLOOKUP($P6190,margin_ranges!$A$5:$D$10,4,FALSE)/100)</f>
        <v>0.29749999999999999</v>
      </c>
      <c r="T6190" s="6">
        <f>IF(A6190="placement",$J6190*MIN($Q6190,$S6190),"")</f>
        <v>251.98249999999999</v>
      </c>
      <c r="U6190" s="6">
        <f>IF($A6190="placement",T6190,SUMIF($C$10:$C$6209,$C6190,$T$10:$T$6209))</f>
        <v>251.98249999999999</v>
      </c>
      <c r="V6190" s="34">
        <f t="shared" si="293"/>
        <v>0.15163934426229519</v>
      </c>
      <c r="W6190" s="24"/>
      <c r="X6190" s="2" t="str">
        <f>IFERROR(MIN(VLOOKUP($W6190,margin_ranges!$A$5:$D$10,4,FALSE),$Q6190*100)/100,"")</f>
        <v/>
      </c>
      <c r="Y6190" s="6">
        <f t="shared" si="291"/>
        <v>251.98249999999999</v>
      </c>
      <c r="Z6190" s="6">
        <f>IF($A6190="placement",Y6190,SUMIF($C$10:$C$6209,$C6190,$Y$10:$Y$6209))</f>
        <v>251.98249999999999</v>
      </c>
      <c r="AA6190" s="29">
        <f t="shared" si="292"/>
        <v>0.15163934426229519</v>
      </c>
    </row>
    <row r="6191" spans="1:27" hidden="1" x14ac:dyDescent="0.3">
      <c r="A6191" s="8" t="s">
        <v>17</v>
      </c>
      <c r="B6191" s="8" t="s">
        <v>814</v>
      </c>
      <c r="C6191" s="8" t="s">
        <v>815</v>
      </c>
      <c r="D6191" s="8" t="s">
        <v>1016</v>
      </c>
      <c r="E6191" s="8" t="s">
        <v>1017</v>
      </c>
      <c r="F6191" s="29">
        <v>0.38999999999999901</v>
      </c>
      <c r="G6191" s="29">
        <v>0</v>
      </c>
      <c r="H6191" s="30">
        <v>154.52889999999999</v>
      </c>
      <c r="I6191" s="30">
        <v>37.873899999999999</v>
      </c>
      <c r="J6191" s="14">
        <v>871</v>
      </c>
      <c r="K6191" s="14">
        <v>305</v>
      </c>
      <c r="L6191" s="12">
        <v>0.24510000000000001</v>
      </c>
      <c r="M6191" s="7">
        <v>0.76640772000000001</v>
      </c>
      <c r="N6191" s="31">
        <v>0.4</v>
      </c>
      <c r="O6191" s="14">
        <f>IFERROR(VLOOKUP($C6191,'site totals'!$J$2:$K$607,2,FALSE),1)</f>
        <v>1</v>
      </c>
      <c r="P6191" s="32" t="s">
        <v>22</v>
      </c>
      <c r="Q6191" s="12">
        <v>0.47808459260000002</v>
      </c>
      <c r="R6191" s="29">
        <v>0.39</v>
      </c>
      <c r="S6191" s="2">
        <f>IF($A6191="site","",VLOOKUP($P6191,margin_ranges!$A$5:$D$10,4,FALSE)/100)</f>
        <v>0.29749999999999999</v>
      </c>
      <c r="T6191" s="6">
        <f>IF(A6191="placement",$J6191*MIN($Q6191,$S6191),"")</f>
        <v>259.1225</v>
      </c>
      <c r="U6191" s="6">
        <f>IF($A6191="placement",T6191,SUMIF($C$10:$C$6209,$C6191,$T$10:$T$6209))</f>
        <v>259.1225</v>
      </c>
      <c r="V6191" s="34">
        <f t="shared" si="293"/>
        <v>0.15163934426229519</v>
      </c>
      <c r="W6191" s="24"/>
      <c r="X6191" s="2" t="str">
        <f>IFERROR(MIN(VLOOKUP($W6191,margin_ranges!$A$5:$D$10,4,FALSE),$Q6191*100)/100,"")</f>
        <v/>
      </c>
      <c r="Y6191" s="6">
        <f t="shared" si="291"/>
        <v>259.1225</v>
      </c>
      <c r="Z6191" s="6">
        <f>IF($A6191="placement",Y6191,SUMIF($C$10:$C$6209,$C6191,$Y$10:$Y$6209))</f>
        <v>259.1225</v>
      </c>
      <c r="AA6191" s="29">
        <f t="shared" si="292"/>
        <v>0.15163934426229519</v>
      </c>
    </row>
    <row r="6192" spans="1:27" hidden="1" x14ac:dyDescent="0.3">
      <c r="A6192" s="8" t="s">
        <v>17</v>
      </c>
      <c r="B6192" s="8" t="s">
        <v>814</v>
      </c>
      <c r="C6192" s="8" t="s">
        <v>815</v>
      </c>
      <c r="D6192" s="8" t="s">
        <v>896</v>
      </c>
      <c r="E6192" s="8" t="s">
        <v>897</v>
      </c>
      <c r="F6192" s="29">
        <v>0.39</v>
      </c>
      <c r="G6192" s="29">
        <v>1</v>
      </c>
      <c r="H6192" s="30">
        <v>230.56460000000001</v>
      </c>
      <c r="I6192" s="30">
        <v>43.422699999999999</v>
      </c>
      <c r="J6192" s="14">
        <v>891</v>
      </c>
      <c r="K6192" s="14">
        <v>316</v>
      </c>
      <c r="L6192" s="12">
        <v>0.1883</v>
      </c>
      <c r="M6192" s="7">
        <v>0.68420544000000005</v>
      </c>
      <c r="N6192" s="31">
        <v>0.35</v>
      </c>
      <c r="O6192" s="14">
        <f>IFERROR(VLOOKUP($C6192,'site totals'!$J$2:$K$607,2,FALSE),1)</f>
        <v>1</v>
      </c>
      <c r="P6192" s="32" t="s">
        <v>22</v>
      </c>
      <c r="Q6192" s="12">
        <v>0.48845773240000001</v>
      </c>
      <c r="R6192" s="29">
        <v>0.39</v>
      </c>
      <c r="S6192" s="2">
        <f>IF($A6192="site","",VLOOKUP($P6192,margin_ranges!$A$5:$D$10,4,FALSE)/100)</f>
        <v>0.29749999999999999</v>
      </c>
      <c r="T6192" s="6">
        <f>IF(A6192="placement",$J6192*MIN($Q6192,$S6192),"")</f>
        <v>265.07249999999999</v>
      </c>
      <c r="U6192" s="6">
        <f>IF($A6192="placement",T6192,SUMIF($C$10:$C$6209,$C6192,$T$10:$T$6209))</f>
        <v>265.07249999999999</v>
      </c>
      <c r="V6192" s="34">
        <f t="shared" si="293"/>
        <v>0.15163934426229519</v>
      </c>
      <c r="W6192" s="24"/>
      <c r="X6192" s="2" t="str">
        <f>IFERROR(MIN(VLOOKUP($W6192,margin_ranges!$A$5:$D$10,4,FALSE),$Q6192*100)/100,"")</f>
        <v/>
      </c>
      <c r="Y6192" s="6">
        <f t="shared" si="291"/>
        <v>265.07249999999999</v>
      </c>
      <c r="Z6192" s="6">
        <f>IF($A6192="placement",Y6192,SUMIF($C$10:$C$6209,$C6192,$Y$10:$Y$6209))</f>
        <v>265.07249999999999</v>
      </c>
      <c r="AA6192" s="29">
        <f t="shared" si="292"/>
        <v>0.15163934426229519</v>
      </c>
    </row>
    <row r="6193" spans="1:27" hidden="1" x14ac:dyDescent="0.3">
      <c r="A6193" s="8" t="s">
        <v>17</v>
      </c>
      <c r="B6193" s="8" t="s">
        <v>814</v>
      </c>
      <c r="C6193" s="8" t="s">
        <v>815</v>
      </c>
      <c r="D6193" s="8" t="s">
        <v>946</v>
      </c>
      <c r="E6193" s="8" t="s">
        <v>947</v>
      </c>
      <c r="F6193" s="29">
        <v>0.39</v>
      </c>
      <c r="G6193" s="29">
        <v>0</v>
      </c>
      <c r="H6193" s="30">
        <v>148.1969</v>
      </c>
      <c r="I6193" s="30">
        <v>34.360700000000001</v>
      </c>
      <c r="J6193" s="14">
        <v>941</v>
      </c>
      <c r="K6193" s="14">
        <v>330</v>
      </c>
      <c r="L6193" s="12">
        <v>0.2319</v>
      </c>
      <c r="M6193" s="7">
        <v>0.91328635000000002</v>
      </c>
      <c r="N6193" s="31">
        <v>0.4</v>
      </c>
      <c r="O6193" s="14">
        <f>IFERROR(VLOOKUP($C6193,'site totals'!$J$2:$K$607,2,FALSE),1)</f>
        <v>1</v>
      </c>
      <c r="P6193" s="32" t="s">
        <v>22</v>
      </c>
      <c r="Q6193" s="12">
        <v>0.56202126659999996</v>
      </c>
      <c r="R6193" s="29">
        <v>0.39</v>
      </c>
      <c r="S6193" s="2">
        <f>IF($A6193="site","",VLOOKUP($P6193,margin_ranges!$A$5:$D$10,4,FALSE)/100)</f>
        <v>0.29749999999999999</v>
      </c>
      <c r="T6193" s="6">
        <f>IF(A6193="placement",$J6193*MIN($Q6193,$S6193),"")</f>
        <v>279.94749999999999</v>
      </c>
      <c r="U6193" s="6">
        <f>IF($A6193="placement",T6193,SUMIF($C$10:$C$6209,$C6193,$T$10:$T$6209))</f>
        <v>279.94749999999999</v>
      </c>
      <c r="V6193" s="34">
        <f t="shared" si="293"/>
        <v>0.15163934426229519</v>
      </c>
      <c r="W6193" s="24"/>
      <c r="X6193" s="2" t="str">
        <f>IFERROR(MIN(VLOOKUP($W6193,margin_ranges!$A$5:$D$10,4,FALSE),$Q6193*100)/100,"")</f>
        <v/>
      </c>
      <c r="Y6193" s="6">
        <f t="shared" si="291"/>
        <v>279.94749999999999</v>
      </c>
      <c r="Z6193" s="6">
        <f>IF($A6193="placement",Y6193,SUMIF($C$10:$C$6209,$C6193,$Y$10:$Y$6209))</f>
        <v>279.94749999999999</v>
      </c>
      <c r="AA6193" s="29">
        <f t="shared" si="292"/>
        <v>0.15163934426229519</v>
      </c>
    </row>
    <row r="6194" spans="1:27" hidden="1" x14ac:dyDescent="0.3">
      <c r="A6194" s="8" t="s">
        <v>17</v>
      </c>
      <c r="B6194" s="8" t="s">
        <v>814</v>
      </c>
      <c r="C6194" s="8" t="s">
        <v>815</v>
      </c>
      <c r="D6194" s="8" t="s">
        <v>940</v>
      </c>
      <c r="E6194" s="8" t="s">
        <v>941</v>
      </c>
      <c r="F6194" s="29">
        <v>0.38999999999999901</v>
      </c>
      <c r="G6194" s="29">
        <v>1</v>
      </c>
      <c r="H6194" s="30">
        <v>183.89609999999999</v>
      </c>
      <c r="I6194" s="30">
        <v>50.711599999999997</v>
      </c>
      <c r="J6194" s="14">
        <v>1004</v>
      </c>
      <c r="K6194" s="14">
        <v>353</v>
      </c>
      <c r="L6194" s="12">
        <v>0.27579999999999999</v>
      </c>
      <c r="M6194" s="7">
        <v>0.66006109999999996</v>
      </c>
      <c r="N6194" s="31">
        <v>0.25</v>
      </c>
      <c r="O6194" s="14">
        <f>IFERROR(VLOOKUP($C6194,'site totals'!$J$2:$K$607,2,FALSE),1)</f>
        <v>1</v>
      </c>
      <c r="P6194" s="32" t="s">
        <v>22</v>
      </c>
      <c r="Q6194" s="12">
        <v>0.62124718560000003</v>
      </c>
      <c r="R6194" s="29">
        <v>0.39</v>
      </c>
      <c r="S6194" s="2">
        <f>IF($A6194="site","",VLOOKUP($P6194,margin_ranges!$A$5:$D$10,4,FALSE)/100)</f>
        <v>0.29749999999999999</v>
      </c>
      <c r="T6194" s="6">
        <f>IF(A6194="placement",$J6194*MIN($Q6194,$S6194),"")</f>
        <v>298.69</v>
      </c>
      <c r="U6194" s="6">
        <f>IF($A6194="placement",T6194,SUMIF($C$10:$C$6209,$C6194,$T$10:$T$6209))</f>
        <v>298.69</v>
      </c>
      <c r="V6194" s="34">
        <f t="shared" si="293"/>
        <v>0.15163934426229519</v>
      </c>
      <c r="W6194" s="24"/>
      <c r="X6194" s="2" t="str">
        <f>IFERROR(MIN(VLOOKUP($W6194,margin_ranges!$A$5:$D$10,4,FALSE),$Q6194*100)/100,"")</f>
        <v/>
      </c>
      <c r="Y6194" s="6">
        <f t="shared" si="291"/>
        <v>298.69</v>
      </c>
      <c r="Z6194" s="6">
        <f>IF($A6194="placement",Y6194,SUMIF($C$10:$C$6209,$C6194,$Y$10:$Y$6209))</f>
        <v>298.69</v>
      </c>
      <c r="AA6194" s="29">
        <f t="shared" si="292"/>
        <v>0.15163934426229519</v>
      </c>
    </row>
    <row r="6195" spans="1:27" hidden="1" x14ac:dyDescent="0.3">
      <c r="A6195" s="8" t="s">
        <v>17</v>
      </c>
      <c r="B6195" s="8" t="s">
        <v>814</v>
      </c>
      <c r="C6195" s="8" t="s">
        <v>815</v>
      </c>
      <c r="D6195" s="8" t="s">
        <v>912</v>
      </c>
      <c r="E6195" s="8" t="s">
        <v>913</v>
      </c>
      <c r="F6195" s="29">
        <v>0.4</v>
      </c>
      <c r="G6195" s="29">
        <v>0</v>
      </c>
      <c r="H6195" s="30">
        <v>6.3686999999999996</v>
      </c>
      <c r="I6195" s="30">
        <v>0.71650000000000003</v>
      </c>
      <c r="J6195" s="14">
        <v>12</v>
      </c>
      <c r="K6195" s="14">
        <v>5</v>
      </c>
      <c r="L6195" s="12">
        <v>0.1125</v>
      </c>
      <c r="M6195" s="7">
        <v>0.56516798000000001</v>
      </c>
      <c r="N6195" s="31">
        <v>0.2</v>
      </c>
      <c r="O6195" s="14">
        <f>IFERROR(VLOOKUP($C6195,'site totals'!$J$2:$K$607,2,FALSE),1)</f>
        <v>1</v>
      </c>
      <c r="P6195" s="32" t="s">
        <v>22</v>
      </c>
      <c r="Q6195" s="12">
        <v>0.64612290979999998</v>
      </c>
      <c r="R6195" s="29">
        <v>0.4</v>
      </c>
      <c r="S6195" s="2">
        <f>IF($A6195="site","",VLOOKUP($P6195,margin_ranges!$A$5:$D$10,4,FALSE)/100)</f>
        <v>0.29749999999999999</v>
      </c>
      <c r="T6195" s="6">
        <f>IF(A6195="placement",$J6195*MIN($Q6195,$S6195),"")</f>
        <v>3.57</v>
      </c>
      <c r="U6195" s="6">
        <f>IF($A6195="placement",T6195,SUMIF($C$10:$C$6209,$C6195,$T$10:$T$6209))</f>
        <v>3.57</v>
      </c>
      <c r="V6195" s="34">
        <f t="shared" si="293"/>
        <v>0.17083333333333339</v>
      </c>
      <c r="W6195" s="24"/>
      <c r="X6195" s="2" t="str">
        <f>IFERROR(MIN(VLOOKUP($W6195,margin_ranges!$A$5:$D$10,4,FALSE),$Q6195*100)/100,"")</f>
        <v/>
      </c>
      <c r="Y6195" s="6">
        <f t="shared" si="291"/>
        <v>3.57</v>
      </c>
      <c r="Z6195" s="6">
        <f>IF($A6195="placement",Y6195,SUMIF($C$10:$C$6209,$C6195,$Y$10:$Y$6209))</f>
        <v>3.57</v>
      </c>
      <c r="AA6195" s="29">
        <f t="shared" si="292"/>
        <v>0.17083333333333339</v>
      </c>
    </row>
    <row r="6196" spans="1:27" hidden="1" x14ac:dyDescent="0.3">
      <c r="A6196" s="8" t="s">
        <v>17</v>
      </c>
      <c r="B6196" s="8" t="s">
        <v>814</v>
      </c>
      <c r="C6196" s="8" t="s">
        <v>815</v>
      </c>
      <c r="D6196" s="8" t="s">
        <v>1062</v>
      </c>
      <c r="E6196" s="8" t="s">
        <v>1063</v>
      </c>
      <c r="F6196" s="29">
        <v>0.4</v>
      </c>
      <c r="G6196" s="29">
        <v>1</v>
      </c>
      <c r="H6196" s="30">
        <v>101.4555</v>
      </c>
      <c r="I6196" s="30">
        <v>25.4086</v>
      </c>
      <c r="J6196" s="14">
        <v>371</v>
      </c>
      <c r="K6196" s="14">
        <v>149</v>
      </c>
      <c r="L6196" s="12">
        <v>0.25040000000000001</v>
      </c>
      <c r="M6196" s="7">
        <v>0.48711683</v>
      </c>
      <c r="N6196" s="31">
        <v>0.2</v>
      </c>
      <c r="O6196" s="14">
        <f>IFERROR(VLOOKUP($C6196,'site totals'!$J$2:$K$607,2,FALSE),1)</f>
        <v>1</v>
      </c>
      <c r="P6196" s="32" t="s">
        <v>22</v>
      </c>
      <c r="Q6196" s="12">
        <v>0.58942088169999995</v>
      </c>
      <c r="R6196" s="29">
        <v>0.4</v>
      </c>
      <c r="S6196" s="2">
        <f>IF($A6196="site","",VLOOKUP($P6196,margin_ranges!$A$5:$D$10,4,FALSE)/100)</f>
        <v>0.29749999999999999</v>
      </c>
      <c r="T6196" s="6">
        <f>IF(A6196="placement",$J6196*MIN($Q6196,$S6196),"")</f>
        <v>110.37249999999999</v>
      </c>
      <c r="U6196" s="6">
        <f>IF($A6196="placement",T6196,SUMIF($C$10:$C$6209,$C6196,$T$10:$T$6209))</f>
        <v>110.37249999999999</v>
      </c>
      <c r="V6196" s="34">
        <f t="shared" si="293"/>
        <v>0.17083333333333339</v>
      </c>
      <c r="W6196" s="24"/>
      <c r="X6196" s="2" t="str">
        <f>IFERROR(MIN(VLOOKUP($W6196,margin_ranges!$A$5:$D$10,4,FALSE),$Q6196*100)/100,"")</f>
        <v/>
      </c>
      <c r="Y6196" s="6">
        <f t="shared" si="291"/>
        <v>110.37249999999999</v>
      </c>
      <c r="Z6196" s="6">
        <f>IF($A6196="placement",Y6196,SUMIF($C$10:$C$6209,$C6196,$Y$10:$Y$6209))</f>
        <v>110.37249999999999</v>
      </c>
      <c r="AA6196" s="29">
        <f t="shared" si="292"/>
        <v>0.17083333333333339</v>
      </c>
    </row>
    <row r="6197" spans="1:27" x14ac:dyDescent="0.3">
      <c r="A6197" s="16" t="s">
        <v>33</v>
      </c>
      <c r="B6197" s="16" t="s">
        <v>6603</v>
      </c>
      <c r="C6197" s="16" t="s">
        <v>6604</v>
      </c>
      <c r="D6197" s="8" t="s">
        <v>34</v>
      </c>
      <c r="E6197" s="16"/>
      <c r="F6197" s="17">
        <v>0.26052555501904101</v>
      </c>
      <c r="G6197" s="17">
        <v>0.92118091999999996</v>
      </c>
      <c r="H6197" s="36">
        <v>231.93209999999999</v>
      </c>
      <c r="I6197" s="36">
        <v>68.034999999999997</v>
      </c>
      <c r="J6197" s="22">
        <v>2057</v>
      </c>
      <c r="K6197" s="22">
        <v>536</v>
      </c>
      <c r="L6197" s="18">
        <v>0.29330000000000001</v>
      </c>
      <c r="M6197" s="19">
        <v>1.0077790799999999</v>
      </c>
      <c r="N6197" s="20">
        <v>0.65</v>
      </c>
      <c r="O6197" s="22">
        <f>IFERROR(VLOOKUP($C6197,'site totals'!$J$2:$K$607,2,FALSE),1)</f>
        <v>1</v>
      </c>
      <c r="P6197" s="21"/>
      <c r="Q6197" s="18">
        <v>0.35501737420000001</v>
      </c>
      <c r="R6197" s="17">
        <v>0.26050000000000001</v>
      </c>
      <c r="S6197" s="18" t="str">
        <f>IF($A6197="site","",VLOOKUP($P6197,margin_ranges!$A$5:$D$10,4,FALSE)/100)</f>
        <v/>
      </c>
      <c r="T6197" s="22" t="str">
        <f>IF(A6197="placement",$J6197*MIN($Q6197,$S6197),"")</f>
        <v/>
      </c>
      <c r="U6197" s="22">
        <f>IF($A6197="placement",T6197,SUMIF($C$10:$C$6209,$C6197,$T$10:$T$6209))</f>
        <v>611.95749999999998</v>
      </c>
      <c r="V6197" s="37">
        <f t="shared" si="293"/>
        <v>-5.0033806626098798E-2</v>
      </c>
      <c r="W6197" s="38"/>
      <c r="X6197" s="18" t="str">
        <f>IFERROR(MIN(VLOOKUP($W6197,margin_ranges!$A$5:$D$10,4,FALSE),$Q6197*100)/100,"")</f>
        <v/>
      </c>
      <c r="Y6197" s="6" t="str">
        <f t="shared" si="291"/>
        <v/>
      </c>
      <c r="Z6197" s="6">
        <f>IF($A6197="placement",Y6197,SUMIF($C$10:$C$6209,$C6197,$Y$10:$Y$6209))</f>
        <v>611.95749999999998</v>
      </c>
      <c r="AA6197" s="17">
        <f t="shared" si="292"/>
        <v>-5.0033806626098798E-2</v>
      </c>
    </row>
    <row r="6198" spans="1:27" x14ac:dyDescent="0.3">
      <c r="A6198" s="16" t="s">
        <v>33</v>
      </c>
      <c r="B6198" s="16" t="s">
        <v>9215</v>
      </c>
      <c r="C6198" s="16" t="s">
        <v>9216</v>
      </c>
      <c r="D6198" s="8" t="s">
        <v>34</v>
      </c>
      <c r="E6198" s="16"/>
      <c r="F6198" s="17">
        <v>0.28999999999999998</v>
      </c>
      <c r="G6198" s="17">
        <v>0</v>
      </c>
      <c r="H6198" s="36">
        <v>30.065200000000001</v>
      </c>
      <c r="I6198" s="36">
        <v>2.2302</v>
      </c>
      <c r="J6198" s="22">
        <v>59</v>
      </c>
      <c r="K6198" s="22">
        <v>15</v>
      </c>
      <c r="L6198" s="18">
        <v>7.4200000000000002E-2</v>
      </c>
      <c r="M6198" s="19">
        <v>0.87918521999999999</v>
      </c>
      <c r="N6198" s="20">
        <v>0.30294300000000002</v>
      </c>
      <c r="O6198" s="22">
        <f>IFERROR(VLOOKUP($C6198,'site totals'!$J$2:$K$607,2,FALSE),1)</f>
        <v>1</v>
      </c>
      <c r="P6198" s="21"/>
      <c r="Q6198" s="18">
        <v>0.6554275544</v>
      </c>
      <c r="R6198" s="17">
        <v>0.28999999999999998</v>
      </c>
      <c r="S6198" s="18" t="str">
        <f>IF($A6198="site","",VLOOKUP($P6198,margin_ranges!$A$5:$D$10,4,FALSE)/100)</f>
        <v/>
      </c>
      <c r="T6198" s="22" t="str">
        <f>IF(A6198="placement",$J6198*MIN($Q6198,$S6198),"")</f>
        <v/>
      </c>
      <c r="U6198" s="22">
        <f>IF($A6198="placement",T6198,SUMIF($C$10:$C$6209,$C6198,$T$10:$T$6209))</f>
        <v>17.552499999999998</v>
      </c>
      <c r="V6198" s="37">
        <f t="shared" si="293"/>
        <v>-1.0563380281690016E-2</v>
      </c>
      <c r="W6198" s="38"/>
      <c r="X6198" s="18" t="str">
        <f>IFERROR(MIN(VLOOKUP($W6198,margin_ranges!$A$5:$D$10,4,FALSE),$Q6198*100)/100,"")</f>
        <v/>
      </c>
      <c r="Y6198" s="6" t="str">
        <f t="shared" si="291"/>
        <v/>
      </c>
      <c r="Z6198" s="6">
        <f>IF($A6198="placement",Y6198,SUMIF($C$10:$C$6209,$C6198,$Y$10:$Y$6209))</f>
        <v>17.552499999999998</v>
      </c>
      <c r="AA6198" s="17">
        <f t="shared" si="292"/>
        <v>-1.0563380281690016E-2</v>
      </c>
    </row>
    <row r="6199" spans="1:27" x14ac:dyDescent="0.3">
      <c r="A6199" s="16" t="s">
        <v>33</v>
      </c>
      <c r="B6199" s="16" t="s">
        <v>10778</v>
      </c>
      <c r="C6199" s="16" t="s">
        <v>10779</v>
      </c>
      <c r="D6199" s="8" t="s">
        <v>34</v>
      </c>
      <c r="E6199" s="16"/>
      <c r="F6199" s="17">
        <v>0.28999999999999998</v>
      </c>
      <c r="G6199" s="17">
        <v>1</v>
      </c>
      <c r="H6199" s="36">
        <v>214.85640000000001</v>
      </c>
      <c r="I6199" s="36">
        <v>1.1207</v>
      </c>
      <c r="J6199" s="22">
        <v>31</v>
      </c>
      <c r="K6199" s="22">
        <v>8</v>
      </c>
      <c r="L6199" s="18">
        <v>5.1999999999999998E-3</v>
      </c>
      <c r="M6199" s="19">
        <v>0.91098789000000002</v>
      </c>
      <c r="N6199" s="20">
        <v>0.5</v>
      </c>
      <c r="O6199" s="22">
        <f>IFERROR(VLOOKUP($C6199,'site totals'!$J$2:$K$607,2,FALSE),1)</f>
        <v>1</v>
      </c>
      <c r="P6199" s="21"/>
      <c r="Q6199" s="18">
        <v>0.45114528380000002</v>
      </c>
      <c r="R6199" s="17">
        <v>0.28999999999999998</v>
      </c>
      <c r="S6199" s="18" t="str">
        <f>IF($A6199="site","",VLOOKUP($P6199,margin_ranges!$A$5:$D$10,4,FALSE)/100)</f>
        <v/>
      </c>
      <c r="T6199" s="22" t="str">
        <f>IF(A6199="placement",$J6199*MIN($Q6199,$S6199),"")</f>
        <v/>
      </c>
      <c r="U6199" s="22">
        <f>IF($A6199="placement",T6199,SUMIF($C$10:$C$6209,$C6199,$T$10:$T$6209))</f>
        <v>9.2225000000000001</v>
      </c>
      <c r="V6199" s="37">
        <f t="shared" si="293"/>
        <v>-1.0563380281690016E-2</v>
      </c>
      <c r="W6199" s="38"/>
      <c r="X6199" s="18" t="str">
        <f>IFERROR(MIN(VLOOKUP($W6199,margin_ranges!$A$5:$D$10,4,FALSE),$Q6199*100)/100,"")</f>
        <v/>
      </c>
      <c r="Y6199" s="6" t="str">
        <f t="shared" si="291"/>
        <v/>
      </c>
      <c r="Z6199" s="6">
        <f>IF($A6199="placement",Y6199,SUMIF($C$10:$C$6209,$C6199,$Y$10:$Y$6209))</f>
        <v>9.2225000000000001</v>
      </c>
      <c r="AA6199" s="17">
        <f t="shared" si="292"/>
        <v>-1.0563380281690016E-2</v>
      </c>
    </row>
    <row r="6200" spans="1:27" x14ac:dyDescent="0.3">
      <c r="A6200" s="16" t="s">
        <v>33</v>
      </c>
      <c r="B6200" s="16" t="s">
        <v>6537</v>
      </c>
      <c r="C6200" s="16" t="s">
        <v>6538</v>
      </c>
      <c r="D6200" s="33" t="s">
        <v>34</v>
      </c>
      <c r="E6200" s="16"/>
      <c r="F6200" s="17">
        <v>0.20047877585702201</v>
      </c>
      <c r="G6200" s="17">
        <v>1</v>
      </c>
      <c r="H6200" s="36">
        <v>2974.3775000000001</v>
      </c>
      <c r="I6200" s="36">
        <v>247.3329</v>
      </c>
      <c r="J6200" s="22">
        <v>6032</v>
      </c>
      <c r="K6200" s="22">
        <v>1210</v>
      </c>
      <c r="L6200" s="18">
        <v>8.3199999999999996E-2</v>
      </c>
      <c r="M6200" s="19">
        <v>0.81298654999999997</v>
      </c>
      <c r="N6200" s="20">
        <v>0.65</v>
      </c>
      <c r="O6200" s="22">
        <f>IFERROR(VLOOKUP($C6200,'site totals'!$J$2:$K$607,2,FALSE),1)</f>
        <v>1</v>
      </c>
      <c r="P6200" s="21"/>
      <c r="Q6200" s="18">
        <v>0.20047877589999999</v>
      </c>
      <c r="R6200" s="17">
        <v>0.25829999999999997</v>
      </c>
      <c r="S6200" s="18" t="str">
        <f>IF($A6200="site","",VLOOKUP($P6200,margin_ranges!$A$5:$D$10,4,FALSE)/100)</f>
        <v/>
      </c>
      <c r="T6200" s="22" t="str">
        <f>IF(A6200="placement",$J6200*MIN($Q6200,$S6200),"")</f>
        <v/>
      </c>
      <c r="U6200" s="22">
        <f>IF($A6200="placement",T6200,SUMIF($C$10:$C$6209,$C6200,$T$10:$T$6209))</f>
        <v>1209.290296551</v>
      </c>
      <c r="V6200" s="37">
        <f t="shared" si="293"/>
        <v>7.7957178685722273E-2</v>
      </c>
      <c r="W6200" s="38"/>
      <c r="X6200" s="18" t="str">
        <f>IFERROR(MIN(VLOOKUP($W6200,margin_ranges!$A$5:$D$10,4,FALSE),$Q6200*100)/100,"")</f>
        <v/>
      </c>
      <c r="Y6200" s="6" t="str">
        <f t="shared" si="291"/>
        <v/>
      </c>
      <c r="Z6200" s="6">
        <f>IF($A6200="placement",Y6200,SUMIF($C$10:$C$6209,$C6200,$Y$10:$Y$6209))</f>
        <v>1209.290296551</v>
      </c>
      <c r="AA6200" s="17">
        <f t="shared" si="292"/>
        <v>7.7957178685722273E-2</v>
      </c>
    </row>
    <row r="6201" spans="1:27" x14ac:dyDescent="0.3">
      <c r="A6201" s="16" t="s">
        <v>33</v>
      </c>
      <c r="B6201" s="16" t="s">
        <v>11221</v>
      </c>
      <c r="C6201" s="16" t="s">
        <v>11222</v>
      </c>
      <c r="D6201" s="8" t="s">
        <v>34</v>
      </c>
      <c r="E6201" s="16"/>
      <c r="F6201" s="17">
        <v>0.28360277849687299</v>
      </c>
      <c r="G6201" s="17">
        <v>0.15381492999999999</v>
      </c>
      <c r="H6201" s="36">
        <v>399.71640000000002</v>
      </c>
      <c r="I6201" s="36">
        <v>46.675699999999999</v>
      </c>
      <c r="J6201" s="22">
        <v>1606</v>
      </c>
      <c r="K6201" s="22">
        <v>406</v>
      </c>
      <c r="L6201" s="18">
        <v>0.1168</v>
      </c>
      <c r="M6201" s="19">
        <v>1.1468154100000001</v>
      </c>
      <c r="N6201" s="20">
        <v>0.78098800000000002</v>
      </c>
      <c r="O6201" s="22">
        <f>IFERROR(VLOOKUP($C6201,'site totals'!$J$2:$K$607,2,FALSE),1)</f>
        <v>1</v>
      </c>
      <c r="P6201" s="21"/>
      <c r="Q6201" s="18">
        <v>0.31899415469999998</v>
      </c>
      <c r="R6201" s="17">
        <v>0.28360000000000002</v>
      </c>
      <c r="S6201" s="18" t="str">
        <f>IF($A6201="site","",VLOOKUP($P6201,margin_ranges!$A$5:$D$10,4,FALSE)/100)</f>
        <v/>
      </c>
      <c r="T6201" s="22" t="str">
        <f>IF(A6201="placement",$J6201*MIN($Q6201,$S6201),"")</f>
        <v/>
      </c>
      <c r="U6201" s="22">
        <f>IF($A6201="placement",T6201,SUMIF($C$10:$C$6209,$C6201,$T$10:$T$6209))</f>
        <v>442.23433752429997</v>
      </c>
      <c r="V6201" s="37">
        <f t="shared" si="293"/>
        <v>1.1496584969002521E-2</v>
      </c>
      <c r="W6201" s="38"/>
      <c r="X6201" s="18" t="str">
        <f>IFERROR(MIN(VLOOKUP($W6201,margin_ranges!$A$5:$D$10,4,FALSE),$Q6201*100)/100,"")</f>
        <v/>
      </c>
      <c r="Y6201" s="6" t="str">
        <f t="shared" si="291"/>
        <v/>
      </c>
      <c r="Z6201" s="6">
        <f>IF($A6201="placement",Y6201,SUMIF($C$10:$C$6209,$C6201,$Y$10:$Y$6209))</f>
        <v>442.23433752429997</v>
      </c>
      <c r="AA6201" s="17">
        <f t="shared" si="292"/>
        <v>1.1496584969002521E-2</v>
      </c>
    </row>
    <row r="6202" spans="1:27" x14ac:dyDescent="0.3">
      <c r="A6202" s="16" t="s">
        <v>33</v>
      </c>
      <c r="B6202" s="16" t="s">
        <v>6549</v>
      </c>
      <c r="C6202" s="16" t="s">
        <v>6550</v>
      </c>
      <c r="D6202" s="8" t="s">
        <v>34</v>
      </c>
      <c r="E6202" s="16"/>
      <c r="F6202" s="17">
        <v>0.28257351292009403</v>
      </c>
      <c r="G6202" s="17">
        <v>0</v>
      </c>
      <c r="H6202" s="36">
        <v>8.2088999999999999</v>
      </c>
      <c r="I6202" s="36">
        <v>2.0009000000000001</v>
      </c>
      <c r="J6202" s="22">
        <v>73</v>
      </c>
      <c r="K6202" s="22">
        <v>18</v>
      </c>
      <c r="L6202" s="18">
        <v>0.2437</v>
      </c>
      <c r="M6202" s="19">
        <v>1.2096672900000001</v>
      </c>
      <c r="N6202" s="20">
        <v>0.45512999999999998</v>
      </c>
      <c r="O6202" s="22">
        <f>IFERROR(VLOOKUP($C6202,'site totals'!$J$2:$K$607,2,FALSE),1)</f>
        <v>1</v>
      </c>
      <c r="P6202" s="21"/>
      <c r="Q6202" s="18">
        <v>0.62375604809999996</v>
      </c>
      <c r="R6202" s="17">
        <v>0.28260000000000002</v>
      </c>
      <c r="S6202" s="18" t="str">
        <f>IF($A6202="site","",VLOOKUP($P6202,margin_ranges!$A$5:$D$10,4,FALSE)/100)</f>
        <v/>
      </c>
      <c r="T6202" s="22" t="str">
        <f>IF(A6202="placement",$J6202*MIN($Q6202,$S6202),"")</f>
        <v/>
      </c>
      <c r="U6202" s="22">
        <f>IF($A6202="placement",T6202,SUMIF($C$10:$C$6209,$C6202,$T$10:$T$6209))</f>
        <v>19.932499999999997</v>
      </c>
      <c r="V6202" s="37">
        <f t="shared" si="293"/>
        <v>1.3314824079342813E-2</v>
      </c>
      <c r="W6202" s="38"/>
      <c r="X6202" s="18" t="str">
        <f>IFERROR(MIN(VLOOKUP($W6202,margin_ranges!$A$5:$D$10,4,FALSE),$Q6202*100)/100,"")</f>
        <v/>
      </c>
      <c r="Y6202" s="6" t="str">
        <f t="shared" si="291"/>
        <v/>
      </c>
      <c r="Z6202" s="6">
        <f>IF($A6202="placement",Y6202,SUMIF($C$10:$C$6209,$C6202,$Y$10:$Y$6209))</f>
        <v>19.932499999999997</v>
      </c>
      <c r="AA6202" s="17">
        <f t="shared" si="292"/>
        <v>1.3314824079342813E-2</v>
      </c>
    </row>
    <row r="6203" spans="1:27" x14ac:dyDescent="0.3">
      <c r="A6203" s="16" t="s">
        <v>33</v>
      </c>
      <c r="B6203" s="16" t="s">
        <v>786</v>
      </c>
      <c r="C6203" s="16" t="s">
        <v>787</v>
      </c>
      <c r="D6203" s="8" t="s">
        <v>34</v>
      </c>
      <c r="E6203" s="16"/>
      <c r="F6203" s="17">
        <v>0.33729270264712402</v>
      </c>
      <c r="G6203" s="17">
        <v>0.69778503000000003</v>
      </c>
      <c r="H6203" s="36">
        <v>66.432900000000004</v>
      </c>
      <c r="I6203" s="36">
        <v>23.5596</v>
      </c>
      <c r="J6203" s="22">
        <v>1100</v>
      </c>
      <c r="K6203" s="22">
        <v>329</v>
      </c>
      <c r="L6203" s="18">
        <v>0.35460000000000003</v>
      </c>
      <c r="M6203" s="19">
        <v>1.5569093599999999</v>
      </c>
      <c r="N6203" s="20">
        <v>0.84738800000000003</v>
      </c>
      <c r="O6203" s="22">
        <f>IFERROR(VLOOKUP($C6203,'site totals'!$J$2:$K$607,2,FALSE),1)</f>
        <v>1</v>
      </c>
      <c r="P6203" s="21"/>
      <c r="Q6203" s="18">
        <v>0.45572425750000001</v>
      </c>
      <c r="R6203" s="17">
        <v>0.33729999999999999</v>
      </c>
      <c r="S6203" s="18" t="str">
        <f>IF($A6203="site","",VLOOKUP($P6203,margin_ranges!$A$5:$D$10,4,FALSE)/100)</f>
        <v/>
      </c>
      <c r="T6203" s="22" t="str">
        <f>IF(A6203="placement",$J6203*MIN($Q6203,$S6203),"")</f>
        <v/>
      </c>
      <c r="U6203" s="22">
        <f>IF($A6203="placement",T6203,SUMIF($C$10:$C$6209,$C6203,$T$10:$T$6209))</f>
        <v>323.54802786990001</v>
      </c>
      <c r="V6203" s="37">
        <f t="shared" si="293"/>
        <v>6.5135701236127552E-2</v>
      </c>
      <c r="W6203" s="38"/>
      <c r="X6203" s="18" t="str">
        <f>IFERROR(MIN(VLOOKUP($W6203,margin_ranges!$A$5:$D$10,4,FALSE),$Q6203*100)/100,"")</f>
        <v/>
      </c>
      <c r="Y6203" s="6" t="str">
        <f t="shared" si="291"/>
        <v/>
      </c>
      <c r="Z6203" s="6">
        <f>IF($A6203="placement",Y6203,SUMIF($C$10:$C$6209,$C6203,$Y$10:$Y$6209))</f>
        <v>323.54802786990001</v>
      </c>
      <c r="AA6203" s="17">
        <f t="shared" si="292"/>
        <v>6.5135701236127552E-2</v>
      </c>
    </row>
    <row r="6204" spans="1:27" x14ac:dyDescent="0.3">
      <c r="A6204" s="16" t="s">
        <v>33</v>
      </c>
      <c r="B6204" s="16" t="s">
        <v>6070</v>
      </c>
      <c r="C6204" s="16" t="s">
        <v>6071</v>
      </c>
      <c r="D6204" s="8" t="s">
        <v>34</v>
      </c>
      <c r="E6204" s="16"/>
      <c r="F6204" s="17">
        <v>0.34698590891865499</v>
      </c>
      <c r="G6204" s="17">
        <v>0.99949124</v>
      </c>
      <c r="H6204" s="36">
        <v>4495.3833999999997</v>
      </c>
      <c r="I6204" s="36">
        <v>470.7115</v>
      </c>
      <c r="J6204" s="22">
        <v>6471</v>
      </c>
      <c r="K6204" s="22">
        <v>1999</v>
      </c>
      <c r="L6204" s="18">
        <v>0.1047</v>
      </c>
      <c r="M6204" s="19">
        <v>0.45825273</v>
      </c>
      <c r="N6204" s="20">
        <v>0.20208599999999999</v>
      </c>
      <c r="O6204" s="22">
        <f>IFERROR(VLOOKUP($C6204,'site totals'!$J$2:$K$607,2,FALSE),1)</f>
        <v>1</v>
      </c>
      <c r="P6204" s="21"/>
      <c r="Q6204" s="18">
        <v>0.55900753439999995</v>
      </c>
      <c r="R6204" s="17">
        <v>0.34699999999999998</v>
      </c>
      <c r="S6204" s="18" t="str">
        <f>IF($A6204="site","",VLOOKUP($P6204,margin_ranges!$A$5:$D$10,4,FALSE)/100)</f>
        <v/>
      </c>
      <c r="T6204" s="22" t="str">
        <f>IF(A6204="placement",$J6204*MIN($Q6204,$S6204),"")</f>
        <v/>
      </c>
      <c r="U6204" s="22">
        <f>IF($A6204="placement",T6204,SUMIF($C$10:$C$6209,$C6204,$T$10:$T$6209))</f>
        <v>1924.2299999999998</v>
      </c>
      <c r="V6204" s="37">
        <f t="shared" si="293"/>
        <v>7.6015196081563596E-2</v>
      </c>
      <c r="W6204" s="38"/>
      <c r="X6204" s="18" t="str">
        <f>IFERROR(MIN(VLOOKUP($W6204,margin_ranges!$A$5:$D$10,4,FALSE),$Q6204*100)/100,"")</f>
        <v/>
      </c>
      <c r="Y6204" s="6" t="str">
        <f t="shared" si="291"/>
        <v/>
      </c>
      <c r="Z6204" s="6">
        <f>IF($A6204="placement",Y6204,SUMIF($C$10:$C$6209,$C6204,$Y$10:$Y$6209))</f>
        <v>1924.2299999999998</v>
      </c>
      <c r="AA6204" s="17">
        <f t="shared" si="292"/>
        <v>7.6015196081563596E-2</v>
      </c>
    </row>
    <row r="6205" spans="1:27" x14ac:dyDescent="0.3">
      <c r="A6205" s="16" t="s">
        <v>33</v>
      </c>
      <c r="B6205" s="16" t="s">
        <v>10728</v>
      </c>
      <c r="C6205" s="16" t="s">
        <v>10729</v>
      </c>
      <c r="D6205" s="8" t="s">
        <v>34</v>
      </c>
      <c r="E6205" s="16"/>
      <c r="F6205" s="17">
        <v>0.349647486011122</v>
      </c>
      <c r="G6205" s="17">
        <v>0.99900812000000005</v>
      </c>
      <c r="H6205" s="36">
        <v>594.56410000000005</v>
      </c>
      <c r="I6205" s="36">
        <v>70.467100000000002</v>
      </c>
      <c r="J6205" s="22">
        <v>1010</v>
      </c>
      <c r="K6205" s="22">
        <v>353</v>
      </c>
      <c r="L6205" s="18">
        <v>0.11849999999999999</v>
      </c>
      <c r="M6205" s="19">
        <v>0.47786057999999998</v>
      </c>
      <c r="N6205" s="20">
        <v>0.19983000000000001</v>
      </c>
      <c r="O6205" s="22">
        <f>IFERROR(VLOOKUP($C6205,'site totals'!$J$2:$K$607,2,FALSE),1)</f>
        <v>1</v>
      </c>
      <c r="P6205" s="21"/>
      <c r="Q6205" s="18">
        <v>0.58182363680000004</v>
      </c>
      <c r="R6205" s="17">
        <v>0.34960000000000002</v>
      </c>
      <c r="S6205" s="18" t="str">
        <f>IF($A6205="site","",VLOOKUP($P6205,margin_ranges!$A$5:$D$10,4,FALSE)/100)</f>
        <v/>
      </c>
      <c r="T6205" s="22" t="str">
        <f>IF(A6205="placement",$J6205*MIN($Q6205,$S6205),"")</f>
        <v/>
      </c>
      <c r="U6205" s="22">
        <f>IF($A6205="placement",T6205,SUMIF($C$10:$C$6209,$C6205,$T$10:$T$6209))</f>
        <v>298.39249999999998</v>
      </c>
      <c r="V6205" s="37">
        <f t="shared" si="293"/>
        <v>8.3274725073983591E-2</v>
      </c>
      <c r="W6205" s="38"/>
      <c r="X6205" s="18" t="str">
        <f>IFERROR(MIN(VLOOKUP($W6205,margin_ranges!$A$5:$D$10,4,FALSE),$Q6205*100)/100,"")</f>
        <v/>
      </c>
      <c r="Y6205" s="6" t="str">
        <f t="shared" si="291"/>
        <v/>
      </c>
      <c r="Z6205" s="6">
        <f>IF($A6205="placement",Y6205,SUMIF($C$10:$C$6209,$C6205,$Y$10:$Y$6209))</f>
        <v>298.39249999999998</v>
      </c>
      <c r="AA6205" s="17">
        <f t="shared" si="292"/>
        <v>8.3274725073983591E-2</v>
      </c>
    </row>
    <row r="6206" spans="1:27" x14ac:dyDescent="0.3">
      <c r="A6206" s="16" t="s">
        <v>33</v>
      </c>
      <c r="B6206" s="16" t="s">
        <v>8157</v>
      </c>
      <c r="C6206" s="16" t="s">
        <v>8158</v>
      </c>
      <c r="D6206" s="8" t="s">
        <v>34</v>
      </c>
      <c r="E6206" s="16"/>
      <c r="F6206" s="17">
        <v>0.202454769207808</v>
      </c>
      <c r="G6206" s="17">
        <v>0.95066397000000002</v>
      </c>
      <c r="H6206" s="36">
        <v>1376.9018000000001</v>
      </c>
      <c r="I6206" s="36">
        <v>30.357399999999998</v>
      </c>
      <c r="J6206" s="22">
        <v>660</v>
      </c>
      <c r="K6206" s="22">
        <v>150</v>
      </c>
      <c r="L6206" s="18">
        <v>2.1999999999999999E-2</v>
      </c>
      <c r="M6206" s="19">
        <v>0.72521906000000003</v>
      </c>
      <c r="N6206" s="20">
        <v>0.57839499999999999</v>
      </c>
      <c r="O6206" s="22">
        <f>IFERROR(VLOOKUP($C6206,'site totals'!$J$2:$K$607,2,FALSE),1)</f>
        <v>1</v>
      </c>
      <c r="P6206" s="21"/>
      <c r="Q6206" s="18">
        <v>0.2024547692</v>
      </c>
      <c r="R6206" s="17">
        <v>0.23980000000000001</v>
      </c>
      <c r="S6206" s="18" t="str">
        <f>IF($A6206="site","",VLOOKUP($P6206,margin_ranges!$A$5:$D$10,4,FALSE)/100)</f>
        <v/>
      </c>
      <c r="T6206" s="22" t="str">
        <f>IF(A6206="placement",$J6206*MIN($Q6206,$S6206),"")</f>
        <v/>
      </c>
      <c r="U6206" s="22">
        <f>IF($A6206="placement",T6206,SUMIF($C$10:$C$6209,$C6206,$T$10:$T$6209))</f>
        <v>80.622500000000002</v>
      </c>
      <c r="V6206" s="37">
        <f t="shared" si="293"/>
        <v>0.1547549289261998</v>
      </c>
      <c r="W6206" s="38"/>
      <c r="X6206" s="18" t="str">
        <f>IFERROR(MIN(VLOOKUP($W6206,margin_ranges!$A$5:$D$10,4,FALSE),$Q6206*100)/100,"")</f>
        <v/>
      </c>
      <c r="Y6206" s="6" t="str">
        <f t="shared" si="291"/>
        <v/>
      </c>
      <c r="Z6206" s="6">
        <f>IF($A6206="placement",Y6206,SUMIF($C$10:$C$6209,$C6206,$Y$10:$Y$6209))</f>
        <v>80.622500000000002</v>
      </c>
      <c r="AA6206" s="17">
        <f t="shared" si="292"/>
        <v>0.1547549289261998</v>
      </c>
    </row>
    <row r="6207" spans="1:27" x14ac:dyDescent="0.3">
      <c r="A6207" s="16" t="s">
        <v>33</v>
      </c>
      <c r="B6207" s="16" t="s">
        <v>814</v>
      </c>
      <c r="C6207" s="16" t="s">
        <v>815</v>
      </c>
      <c r="D6207" s="8" t="s">
        <v>34</v>
      </c>
      <c r="E6207" s="16"/>
      <c r="F6207" s="17">
        <v>0.36625833679896103</v>
      </c>
      <c r="G6207" s="17">
        <v>0.51179348999999996</v>
      </c>
      <c r="H6207" s="36">
        <v>12777.415300000001</v>
      </c>
      <c r="I6207" s="36">
        <v>2575.5050999999999</v>
      </c>
      <c r="J6207" s="22">
        <v>47401</v>
      </c>
      <c r="K6207" s="22">
        <v>15631</v>
      </c>
      <c r="L6207" s="18">
        <v>0.2016</v>
      </c>
      <c r="M6207" s="19">
        <v>0.61348771000000002</v>
      </c>
      <c r="N6207" s="20">
        <v>0.31403500000000001</v>
      </c>
      <c r="O6207" s="22">
        <f>IFERROR(VLOOKUP($C6207,'site totals'!$J$2:$K$607,2,FALSE),1)</f>
        <v>1</v>
      </c>
      <c r="P6207" s="21"/>
      <c r="Q6207" s="18">
        <v>0.48811525659999999</v>
      </c>
      <c r="R6207" s="17">
        <v>0.36630000000000001</v>
      </c>
      <c r="S6207" s="18" t="str">
        <f>IF($A6207="site","",VLOOKUP($P6207,margin_ranges!$A$5:$D$10,4,FALSE)/100)</f>
        <v/>
      </c>
      <c r="T6207" s="22" t="str">
        <f>IF(A6207="placement",$J6207*MIN($Q6207,$S6207),"")</f>
        <v/>
      </c>
      <c r="U6207" s="22">
        <f>IF($A6207="placement",T6207,SUMIF($C$10:$C$6209,$C6207,$T$10:$T$6209))</f>
        <v>14154.381355495296</v>
      </c>
      <c r="V6207" s="37">
        <f t="shared" si="293"/>
        <v>0.10681814638444997</v>
      </c>
      <c r="W6207" s="38"/>
      <c r="X6207" s="18" t="str">
        <f>IFERROR(MIN(VLOOKUP($W6207,margin_ranges!$A$5:$D$10,4,FALSE),$Q6207*100)/100,"")</f>
        <v/>
      </c>
      <c r="Y6207" s="6" t="str">
        <f t="shared" si="291"/>
        <v/>
      </c>
      <c r="Z6207" s="6">
        <f>IF($A6207="placement",Y6207,SUMIF($C$10:$C$6209,$C6207,$Y$10:$Y$6209))</f>
        <v>14154.381355495296</v>
      </c>
      <c r="AA6207" s="17">
        <f t="shared" si="292"/>
        <v>0.10681814638444997</v>
      </c>
    </row>
    <row r="6208" spans="1:27" x14ac:dyDescent="0.3">
      <c r="A6208" s="16" t="s">
        <v>33</v>
      </c>
      <c r="B6208" s="16" t="s">
        <v>3689</v>
      </c>
      <c r="C6208" s="16" t="s">
        <v>3690</v>
      </c>
      <c r="D6208" s="8" t="s">
        <v>34</v>
      </c>
      <c r="E6208" s="16"/>
      <c r="F6208" s="17">
        <v>0.25</v>
      </c>
      <c r="G6208" s="17">
        <v>0</v>
      </c>
      <c r="H6208" s="36">
        <v>2.4384000000000001</v>
      </c>
      <c r="I6208" s="36">
        <v>1.4772000000000001</v>
      </c>
      <c r="J6208" s="22">
        <v>30</v>
      </c>
      <c r="K6208" s="22">
        <v>7</v>
      </c>
      <c r="L6208" s="18">
        <v>0.60580000000000001</v>
      </c>
      <c r="M6208" s="19">
        <v>0.68020888999999995</v>
      </c>
      <c r="N6208" s="20">
        <v>0.30214800000000003</v>
      </c>
      <c r="O6208" s="22">
        <f>IFERROR(VLOOKUP($C6208,'site totals'!$J$2:$K$607,2,FALSE),1)</f>
        <v>1</v>
      </c>
      <c r="P6208" s="21"/>
      <c r="Q6208" s="18">
        <v>0.55580115809999997</v>
      </c>
      <c r="R6208" s="17">
        <v>0.25</v>
      </c>
      <c r="S6208" s="18" t="str">
        <f>IF($A6208="site","",VLOOKUP($P6208,margin_ranges!$A$5:$D$10,4,FALSE)/100)</f>
        <v/>
      </c>
      <c r="T6208" s="22" t="str">
        <f>IF(A6208="placement",$J6208*MIN($Q6208,$S6208),"")</f>
        <v/>
      </c>
      <c r="U6208" s="22">
        <f>IF($A6208="placement",T6208,SUMIF($C$10:$C$6209,$C6208,$T$10:$T$6209))</f>
        <v>4.9509215387999994</v>
      </c>
      <c r="V6208" s="37">
        <f t="shared" si="293"/>
        <v>0.11329237605333331</v>
      </c>
      <c r="W6208" s="38"/>
      <c r="X6208" s="18" t="str">
        <f>IFERROR(MIN(VLOOKUP($W6208,margin_ranges!$A$5:$D$10,4,FALSE),$Q6208*100)/100,"")</f>
        <v/>
      </c>
      <c r="Y6208" s="6" t="str">
        <f t="shared" si="291"/>
        <v/>
      </c>
      <c r="Z6208" s="6">
        <f>IF($A6208="placement",Y6208,SUMIF($C$10:$C$6209,$C6208,$Y$10:$Y$6209))</f>
        <v>4.9509215387999994</v>
      </c>
      <c r="AA6208" s="17">
        <f t="shared" si="292"/>
        <v>0.11329237605333331</v>
      </c>
    </row>
    <row r="6209" spans="1:27" x14ac:dyDescent="0.3">
      <c r="A6209" s="16" t="s">
        <v>33</v>
      </c>
      <c r="B6209" s="16" t="s">
        <v>10867</v>
      </c>
      <c r="C6209" s="16" t="s">
        <v>10868</v>
      </c>
      <c r="D6209" s="8" t="s">
        <v>34</v>
      </c>
      <c r="E6209" s="16"/>
      <c r="F6209" s="17">
        <v>0.29960139387367102</v>
      </c>
      <c r="G6209" s="17">
        <v>0.47743803000000001</v>
      </c>
      <c r="H6209" s="36">
        <v>66.197699999999998</v>
      </c>
      <c r="I6209" s="36">
        <v>4.2129000000000003</v>
      </c>
      <c r="J6209" s="22">
        <v>47</v>
      </c>
      <c r="K6209" s="22">
        <v>14</v>
      </c>
      <c r="L6209" s="18">
        <v>6.3600000000000004E-2</v>
      </c>
      <c r="M6209" s="19">
        <v>0.37367412999999999</v>
      </c>
      <c r="N6209" s="20">
        <v>0.19961599999999999</v>
      </c>
      <c r="O6209" s="22">
        <f>IFERROR(VLOOKUP($C6209,'site totals'!$J$2:$K$607,2,FALSE),1)</f>
        <v>1</v>
      </c>
      <c r="P6209" s="21"/>
      <c r="Q6209" s="18">
        <v>0.4658019229</v>
      </c>
      <c r="R6209" s="17">
        <v>0.29959999999999998</v>
      </c>
      <c r="S6209" s="18" t="str">
        <f>IF($A6209="site","",VLOOKUP($P6209,margin_ranges!$A$5:$D$10,4,FALSE)/100)</f>
        <v/>
      </c>
      <c r="T6209" s="22" t="str">
        <f>IF(A6209="placement",$J6209*MIN($Q6209,$S6209),"")</f>
        <v/>
      </c>
      <c r="U6209" s="22">
        <f>IF($A6209="placement",T6209,SUMIF($C$10:$C$6209,$C6209,$T$10:$T$6209))</f>
        <v>9.2825000000000006</v>
      </c>
      <c r="V6209" s="37">
        <f t="shared" si="293"/>
        <v>0.14577384351798961</v>
      </c>
      <c r="W6209" s="38"/>
      <c r="X6209" s="18" t="str">
        <f>IFERROR(MIN(VLOOKUP($W6209,margin_ranges!$A$5:$D$10,4,FALSE),$Q6209*100)/100,"")</f>
        <v/>
      </c>
      <c r="Y6209" s="6" t="str">
        <f t="shared" si="291"/>
        <v/>
      </c>
      <c r="Z6209" s="6">
        <f>IF($A6209="placement",Y6209,SUMIF($C$10:$C$6209,$C6209,$Y$10:$Y$6209))</f>
        <v>9.2825000000000006</v>
      </c>
      <c r="AA6209" s="17">
        <f t="shared" si="292"/>
        <v>0.14577384351798961</v>
      </c>
    </row>
    <row r="6210" spans="1:27" x14ac:dyDescent="0.3">
      <c r="S6210"/>
      <c r="T6210"/>
      <c r="U6210"/>
      <c r="V6210"/>
      <c r="X6210"/>
      <c r="Y6210"/>
      <c r="Z6210"/>
    </row>
    <row r="6211" spans="1:27" x14ac:dyDescent="0.3">
      <c r="S6211"/>
      <c r="T6211"/>
      <c r="U6211"/>
      <c r="V6211"/>
      <c r="X6211"/>
      <c r="Y6211"/>
      <c r="Z6211"/>
    </row>
    <row r="6212" spans="1:27" x14ac:dyDescent="0.3">
      <c r="S6212"/>
      <c r="T6212"/>
      <c r="U6212"/>
      <c r="V6212"/>
      <c r="X6212"/>
      <c r="Y6212"/>
      <c r="Z6212"/>
    </row>
    <row r="6213" spans="1:27" x14ac:dyDescent="0.3">
      <c r="S6213"/>
      <c r="T6213"/>
      <c r="U6213"/>
      <c r="V6213"/>
      <c r="X6213"/>
      <c r="Y6213"/>
      <c r="Z6213"/>
    </row>
    <row r="6214" spans="1:27" x14ac:dyDescent="0.3">
      <c r="S6214"/>
      <c r="T6214"/>
      <c r="U6214"/>
      <c r="V6214"/>
      <c r="X6214"/>
      <c r="Y6214"/>
      <c r="Z6214"/>
    </row>
    <row r="6215" spans="1:27" x14ac:dyDescent="0.3">
      <c r="S6215"/>
      <c r="T6215"/>
      <c r="U6215"/>
      <c r="V6215"/>
      <c r="X6215"/>
      <c r="Y6215"/>
      <c r="Z6215"/>
    </row>
    <row r="6216" spans="1:27" x14ac:dyDescent="0.3">
      <c r="S6216"/>
      <c r="T6216"/>
      <c r="U6216"/>
      <c r="V6216"/>
      <c r="X6216"/>
      <c r="Y6216"/>
      <c r="Z6216"/>
    </row>
    <row r="6217" spans="1:27" x14ac:dyDescent="0.3">
      <c r="S6217"/>
      <c r="T6217"/>
      <c r="U6217"/>
      <c r="V6217"/>
      <c r="X6217"/>
      <c r="Y6217"/>
      <c r="Z6217"/>
    </row>
    <row r="6218" spans="1:27" x14ac:dyDescent="0.3">
      <c r="S6218"/>
      <c r="T6218"/>
      <c r="U6218"/>
      <c r="V6218"/>
      <c r="X6218"/>
      <c r="Y6218"/>
      <c r="Z6218"/>
    </row>
    <row r="6219" spans="1:27" x14ac:dyDescent="0.3">
      <c r="S6219"/>
      <c r="T6219"/>
      <c r="U6219"/>
      <c r="V6219"/>
      <c r="X6219"/>
      <c r="Y6219"/>
      <c r="Z6219"/>
    </row>
    <row r="6220" spans="1:27" x14ac:dyDescent="0.3">
      <c r="S6220"/>
      <c r="T6220"/>
      <c r="U6220"/>
      <c r="V6220"/>
      <c r="X6220"/>
      <c r="Y6220"/>
      <c r="Z6220"/>
    </row>
    <row r="6221" spans="1:27" x14ac:dyDescent="0.3">
      <c r="S6221"/>
      <c r="T6221"/>
      <c r="U6221"/>
      <c r="V6221"/>
      <c r="X6221"/>
      <c r="Y6221"/>
      <c r="Z6221"/>
    </row>
    <row r="6222" spans="1:27" x14ac:dyDescent="0.3">
      <c r="S6222"/>
      <c r="T6222"/>
      <c r="U6222"/>
      <c r="V6222"/>
      <c r="X6222"/>
      <c r="Y6222"/>
      <c r="Z6222"/>
    </row>
    <row r="6223" spans="1:27" x14ac:dyDescent="0.3">
      <c r="S6223"/>
      <c r="T6223"/>
      <c r="U6223"/>
      <c r="V6223"/>
      <c r="X6223"/>
      <c r="Y6223"/>
      <c r="Z6223"/>
    </row>
    <row r="6224" spans="1:27" x14ac:dyDescent="0.3">
      <c r="S6224"/>
      <c r="T6224"/>
      <c r="U6224"/>
      <c r="V6224"/>
      <c r="X6224"/>
      <c r="Y6224"/>
      <c r="Z6224"/>
    </row>
    <row r="6225" spans="19:26" x14ac:dyDescent="0.3">
      <c r="S6225"/>
      <c r="T6225"/>
      <c r="U6225"/>
      <c r="V6225"/>
      <c r="X6225"/>
      <c r="Y6225"/>
      <c r="Z6225"/>
    </row>
    <row r="6226" spans="19:26" x14ac:dyDescent="0.3">
      <c r="S6226"/>
      <c r="T6226"/>
      <c r="U6226"/>
      <c r="V6226"/>
      <c r="X6226"/>
      <c r="Y6226"/>
      <c r="Z6226"/>
    </row>
    <row r="6227" spans="19:26" x14ac:dyDescent="0.3">
      <c r="S6227"/>
      <c r="T6227"/>
      <c r="U6227"/>
      <c r="V6227"/>
      <c r="X6227"/>
      <c r="Y6227"/>
      <c r="Z6227"/>
    </row>
    <row r="6228" spans="19:26" x14ac:dyDescent="0.3">
      <c r="S6228"/>
      <c r="T6228"/>
      <c r="U6228"/>
      <c r="V6228"/>
      <c r="X6228"/>
      <c r="Y6228"/>
      <c r="Z6228"/>
    </row>
    <row r="6229" spans="19:26" x14ac:dyDescent="0.3">
      <c r="S6229"/>
      <c r="T6229"/>
      <c r="U6229"/>
      <c r="V6229"/>
      <c r="X6229"/>
      <c r="Y6229"/>
      <c r="Z6229"/>
    </row>
    <row r="6230" spans="19:26" x14ac:dyDescent="0.3">
      <c r="S6230"/>
      <c r="T6230"/>
      <c r="U6230"/>
      <c r="V6230"/>
      <c r="X6230"/>
      <c r="Y6230"/>
      <c r="Z6230"/>
    </row>
    <row r="6231" spans="19:26" x14ac:dyDescent="0.3">
      <c r="S6231"/>
      <c r="T6231"/>
      <c r="U6231"/>
      <c r="V6231"/>
      <c r="X6231"/>
      <c r="Y6231"/>
      <c r="Z6231"/>
    </row>
    <row r="6232" spans="19:26" x14ac:dyDescent="0.3">
      <c r="S6232"/>
      <c r="T6232"/>
      <c r="U6232"/>
      <c r="V6232"/>
      <c r="X6232"/>
      <c r="Y6232"/>
      <c r="Z6232"/>
    </row>
    <row r="6233" spans="19:26" x14ac:dyDescent="0.3">
      <c r="S6233"/>
      <c r="T6233"/>
      <c r="U6233"/>
      <c r="V6233"/>
      <c r="X6233"/>
      <c r="Y6233"/>
      <c r="Z6233"/>
    </row>
    <row r="6234" spans="19:26" x14ac:dyDescent="0.3">
      <c r="S6234"/>
      <c r="T6234"/>
      <c r="U6234"/>
      <c r="V6234"/>
      <c r="X6234"/>
      <c r="Y6234"/>
      <c r="Z6234"/>
    </row>
    <row r="6235" spans="19:26" x14ac:dyDescent="0.3">
      <c r="S6235"/>
      <c r="T6235"/>
      <c r="U6235"/>
      <c r="V6235"/>
      <c r="X6235"/>
      <c r="Y6235"/>
      <c r="Z6235"/>
    </row>
    <row r="6236" spans="19:26" x14ac:dyDescent="0.3">
      <c r="S6236"/>
      <c r="T6236"/>
      <c r="U6236"/>
      <c r="V6236"/>
      <c r="X6236"/>
      <c r="Y6236"/>
      <c r="Z6236"/>
    </row>
    <row r="6237" spans="19:26" x14ac:dyDescent="0.3">
      <c r="S6237"/>
      <c r="T6237"/>
      <c r="U6237"/>
      <c r="V6237"/>
      <c r="X6237"/>
      <c r="Y6237"/>
      <c r="Z6237"/>
    </row>
    <row r="6238" spans="19:26" x14ac:dyDescent="0.3">
      <c r="S6238"/>
      <c r="T6238"/>
      <c r="U6238"/>
      <c r="V6238"/>
      <c r="X6238"/>
      <c r="Y6238"/>
      <c r="Z6238"/>
    </row>
    <row r="6239" spans="19:26" x14ac:dyDescent="0.3">
      <c r="S6239"/>
      <c r="T6239"/>
      <c r="U6239"/>
      <c r="V6239"/>
      <c r="X6239"/>
      <c r="Y6239"/>
      <c r="Z6239"/>
    </row>
    <row r="6240" spans="19:26" x14ac:dyDescent="0.3">
      <c r="S6240"/>
      <c r="T6240"/>
      <c r="U6240"/>
      <c r="V6240"/>
      <c r="X6240"/>
      <c r="Y6240"/>
      <c r="Z6240"/>
    </row>
    <row r="6241" spans="19:26" x14ac:dyDescent="0.3">
      <c r="S6241"/>
      <c r="T6241"/>
      <c r="U6241"/>
      <c r="V6241"/>
      <c r="X6241"/>
      <c r="Y6241"/>
      <c r="Z6241"/>
    </row>
    <row r="6242" spans="19:26" x14ac:dyDescent="0.3">
      <c r="S6242"/>
      <c r="T6242"/>
      <c r="U6242"/>
      <c r="V6242"/>
      <c r="X6242"/>
      <c r="Y6242"/>
      <c r="Z6242"/>
    </row>
    <row r="6243" spans="19:26" x14ac:dyDescent="0.3">
      <c r="S6243"/>
      <c r="T6243"/>
      <c r="U6243"/>
      <c r="V6243"/>
      <c r="X6243"/>
      <c r="Y6243"/>
      <c r="Z6243"/>
    </row>
    <row r="6244" spans="19:26" x14ac:dyDescent="0.3">
      <c r="S6244"/>
      <c r="T6244"/>
      <c r="U6244"/>
      <c r="V6244"/>
      <c r="X6244"/>
      <c r="Y6244"/>
      <c r="Z6244"/>
    </row>
    <row r="6245" spans="19:26" x14ac:dyDescent="0.3">
      <c r="S6245"/>
      <c r="T6245"/>
      <c r="U6245"/>
      <c r="V6245"/>
      <c r="X6245"/>
      <c r="Y6245"/>
      <c r="Z6245"/>
    </row>
    <row r="6246" spans="19:26" x14ac:dyDescent="0.3">
      <c r="S6246"/>
      <c r="T6246"/>
      <c r="U6246"/>
      <c r="V6246"/>
      <c r="X6246"/>
      <c r="Y6246"/>
      <c r="Z6246"/>
    </row>
    <row r="6247" spans="19:26" x14ac:dyDescent="0.3">
      <c r="S6247"/>
      <c r="T6247"/>
      <c r="U6247"/>
      <c r="V6247"/>
      <c r="X6247"/>
      <c r="Y6247"/>
      <c r="Z6247"/>
    </row>
    <row r="6248" spans="19:26" x14ac:dyDescent="0.3">
      <c r="S6248"/>
      <c r="T6248"/>
      <c r="U6248"/>
      <c r="V6248"/>
      <c r="X6248"/>
      <c r="Y6248"/>
      <c r="Z6248"/>
    </row>
    <row r="6249" spans="19:26" x14ac:dyDescent="0.3">
      <c r="S6249"/>
      <c r="T6249"/>
      <c r="U6249"/>
      <c r="V6249"/>
      <c r="X6249"/>
      <c r="Y6249"/>
      <c r="Z6249"/>
    </row>
    <row r="6250" spans="19:26" x14ac:dyDescent="0.3">
      <c r="S6250"/>
      <c r="T6250"/>
      <c r="U6250"/>
      <c r="V6250"/>
      <c r="X6250"/>
      <c r="Y6250"/>
      <c r="Z6250"/>
    </row>
    <row r="6251" spans="19:26" x14ac:dyDescent="0.3">
      <c r="S6251"/>
      <c r="T6251"/>
      <c r="U6251"/>
      <c r="V6251"/>
      <c r="X6251"/>
      <c r="Y6251"/>
      <c r="Z6251"/>
    </row>
    <row r="6252" spans="19:26" x14ac:dyDescent="0.3">
      <c r="S6252"/>
      <c r="T6252"/>
      <c r="U6252"/>
      <c r="V6252"/>
      <c r="X6252"/>
      <c r="Y6252"/>
      <c r="Z6252"/>
    </row>
    <row r="6253" spans="19:26" x14ac:dyDescent="0.3">
      <c r="S6253"/>
      <c r="T6253"/>
      <c r="U6253"/>
      <c r="V6253"/>
      <c r="X6253"/>
      <c r="Y6253"/>
      <c r="Z6253"/>
    </row>
    <row r="6254" spans="19:26" x14ac:dyDescent="0.3">
      <c r="S6254"/>
      <c r="T6254"/>
      <c r="U6254"/>
      <c r="V6254"/>
      <c r="X6254"/>
      <c r="Y6254"/>
      <c r="Z6254"/>
    </row>
    <row r="6255" spans="19:26" x14ac:dyDescent="0.3">
      <c r="S6255"/>
      <c r="T6255"/>
      <c r="U6255"/>
      <c r="V6255"/>
      <c r="X6255"/>
      <c r="Y6255"/>
      <c r="Z6255"/>
    </row>
    <row r="6256" spans="19:26" x14ac:dyDescent="0.3">
      <c r="S6256"/>
      <c r="T6256"/>
      <c r="U6256"/>
      <c r="V6256"/>
      <c r="X6256"/>
      <c r="Y6256"/>
      <c r="Z6256"/>
    </row>
    <row r="6257" spans="19:26" x14ac:dyDescent="0.3">
      <c r="S6257"/>
      <c r="T6257"/>
      <c r="U6257"/>
      <c r="V6257"/>
      <c r="X6257"/>
      <c r="Y6257"/>
      <c r="Z6257"/>
    </row>
    <row r="6258" spans="19:26" x14ac:dyDescent="0.3">
      <c r="S6258"/>
      <c r="T6258"/>
      <c r="U6258"/>
      <c r="V6258"/>
      <c r="X6258"/>
      <c r="Y6258"/>
      <c r="Z6258"/>
    </row>
    <row r="6259" spans="19:26" x14ac:dyDescent="0.3">
      <c r="S6259"/>
      <c r="T6259"/>
      <c r="U6259"/>
      <c r="V6259"/>
      <c r="X6259"/>
      <c r="Y6259"/>
      <c r="Z6259"/>
    </row>
    <row r="6260" spans="19:26" x14ac:dyDescent="0.3">
      <c r="S6260"/>
      <c r="T6260"/>
      <c r="U6260"/>
      <c r="V6260"/>
      <c r="X6260"/>
      <c r="Y6260"/>
      <c r="Z6260"/>
    </row>
    <row r="6261" spans="19:26" x14ac:dyDescent="0.3">
      <c r="S6261"/>
      <c r="T6261"/>
      <c r="U6261"/>
      <c r="V6261"/>
      <c r="X6261"/>
      <c r="Y6261"/>
      <c r="Z6261"/>
    </row>
    <row r="6262" spans="19:26" x14ac:dyDescent="0.3">
      <c r="S6262"/>
      <c r="T6262"/>
      <c r="U6262"/>
      <c r="V6262"/>
      <c r="X6262"/>
      <c r="Y6262"/>
      <c r="Z6262"/>
    </row>
    <row r="6263" spans="19:26" x14ac:dyDescent="0.3">
      <c r="S6263"/>
      <c r="T6263"/>
      <c r="U6263"/>
      <c r="V6263"/>
      <c r="X6263"/>
      <c r="Y6263"/>
      <c r="Z6263"/>
    </row>
    <row r="6264" spans="19:26" x14ac:dyDescent="0.3">
      <c r="S6264"/>
      <c r="T6264"/>
      <c r="U6264"/>
      <c r="V6264"/>
      <c r="X6264"/>
      <c r="Y6264"/>
      <c r="Z6264"/>
    </row>
    <row r="6265" spans="19:26" x14ac:dyDescent="0.3">
      <c r="S6265"/>
      <c r="T6265"/>
      <c r="U6265"/>
      <c r="V6265"/>
      <c r="X6265"/>
      <c r="Y6265"/>
      <c r="Z6265"/>
    </row>
    <row r="6266" spans="19:26" x14ac:dyDescent="0.3">
      <c r="S6266"/>
      <c r="T6266"/>
      <c r="U6266"/>
      <c r="V6266"/>
      <c r="X6266"/>
      <c r="Y6266"/>
      <c r="Z6266"/>
    </row>
    <row r="6267" spans="19:26" x14ac:dyDescent="0.3">
      <c r="S6267"/>
      <c r="T6267"/>
      <c r="U6267"/>
      <c r="V6267"/>
      <c r="X6267"/>
      <c r="Y6267"/>
      <c r="Z6267"/>
    </row>
    <row r="6268" spans="19:26" x14ac:dyDescent="0.3">
      <c r="S6268"/>
      <c r="T6268"/>
      <c r="U6268"/>
      <c r="V6268"/>
      <c r="X6268"/>
      <c r="Y6268"/>
      <c r="Z6268"/>
    </row>
    <row r="6269" spans="19:26" x14ac:dyDescent="0.3">
      <c r="S6269"/>
      <c r="T6269"/>
      <c r="U6269"/>
      <c r="V6269"/>
      <c r="X6269"/>
      <c r="Y6269"/>
      <c r="Z6269"/>
    </row>
    <row r="6270" spans="19:26" x14ac:dyDescent="0.3">
      <c r="S6270"/>
      <c r="T6270"/>
      <c r="U6270"/>
      <c r="V6270"/>
      <c r="X6270"/>
      <c r="Y6270"/>
      <c r="Z6270"/>
    </row>
    <row r="6271" spans="19:26" x14ac:dyDescent="0.3">
      <c r="S6271"/>
      <c r="T6271"/>
      <c r="U6271"/>
      <c r="V6271"/>
      <c r="X6271"/>
      <c r="Y6271"/>
      <c r="Z6271"/>
    </row>
    <row r="6272" spans="19:26" x14ac:dyDescent="0.3">
      <c r="S6272"/>
      <c r="T6272"/>
      <c r="U6272"/>
      <c r="V6272"/>
      <c r="X6272"/>
      <c r="Y6272"/>
      <c r="Z6272"/>
    </row>
    <row r="6273" spans="19:26" x14ac:dyDescent="0.3">
      <c r="S6273"/>
      <c r="T6273"/>
      <c r="U6273"/>
      <c r="V6273"/>
      <c r="X6273"/>
      <c r="Y6273"/>
      <c r="Z6273"/>
    </row>
    <row r="6274" spans="19:26" x14ac:dyDescent="0.3">
      <c r="S6274"/>
      <c r="T6274"/>
      <c r="U6274"/>
      <c r="V6274"/>
      <c r="X6274"/>
      <c r="Y6274"/>
      <c r="Z6274"/>
    </row>
    <row r="6275" spans="19:26" x14ac:dyDescent="0.3">
      <c r="S6275"/>
      <c r="T6275"/>
      <c r="U6275"/>
      <c r="V6275"/>
      <c r="X6275"/>
      <c r="Y6275"/>
      <c r="Z6275"/>
    </row>
    <row r="6276" spans="19:26" x14ac:dyDescent="0.3">
      <c r="S6276"/>
      <c r="T6276"/>
      <c r="U6276"/>
      <c r="V6276"/>
      <c r="X6276"/>
      <c r="Y6276"/>
      <c r="Z6276"/>
    </row>
    <row r="6277" spans="19:26" x14ac:dyDescent="0.3">
      <c r="S6277"/>
      <c r="T6277"/>
      <c r="U6277"/>
      <c r="V6277"/>
      <c r="X6277"/>
      <c r="Y6277"/>
      <c r="Z6277"/>
    </row>
    <row r="6278" spans="19:26" x14ac:dyDescent="0.3">
      <c r="S6278"/>
      <c r="T6278"/>
      <c r="U6278"/>
      <c r="V6278"/>
      <c r="X6278"/>
      <c r="Y6278"/>
      <c r="Z6278"/>
    </row>
    <row r="6279" spans="19:26" x14ac:dyDescent="0.3">
      <c r="S6279"/>
      <c r="T6279"/>
      <c r="U6279"/>
      <c r="V6279"/>
      <c r="X6279"/>
      <c r="Y6279"/>
      <c r="Z6279"/>
    </row>
    <row r="6280" spans="19:26" x14ac:dyDescent="0.3">
      <c r="S6280"/>
      <c r="T6280"/>
      <c r="U6280"/>
      <c r="V6280"/>
      <c r="X6280"/>
      <c r="Y6280"/>
      <c r="Z6280"/>
    </row>
    <row r="6281" spans="19:26" x14ac:dyDescent="0.3">
      <c r="S6281"/>
      <c r="T6281"/>
      <c r="U6281"/>
      <c r="V6281"/>
      <c r="X6281"/>
      <c r="Y6281"/>
      <c r="Z6281"/>
    </row>
    <row r="6282" spans="19:26" x14ac:dyDescent="0.3">
      <c r="S6282"/>
      <c r="T6282"/>
      <c r="U6282"/>
      <c r="V6282"/>
      <c r="X6282"/>
      <c r="Y6282"/>
      <c r="Z6282"/>
    </row>
    <row r="6283" spans="19:26" x14ac:dyDescent="0.3">
      <c r="S6283"/>
      <c r="T6283"/>
      <c r="U6283"/>
      <c r="V6283"/>
      <c r="X6283"/>
      <c r="Y6283"/>
      <c r="Z6283"/>
    </row>
    <row r="6284" spans="19:26" x14ac:dyDescent="0.3">
      <c r="S6284"/>
      <c r="T6284"/>
      <c r="U6284"/>
      <c r="V6284"/>
      <c r="X6284"/>
      <c r="Y6284"/>
      <c r="Z6284"/>
    </row>
    <row r="6285" spans="19:26" x14ac:dyDescent="0.3">
      <c r="S6285"/>
      <c r="T6285"/>
      <c r="U6285"/>
      <c r="V6285"/>
      <c r="X6285"/>
      <c r="Y6285"/>
      <c r="Z6285"/>
    </row>
    <row r="6286" spans="19:26" x14ac:dyDescent="0.3">
      <c r="S6286"/>
      <c r="T6286"/>
      <c r="U6286"/>
      <c r="V6286"/>
      <c r="X6286"/>
      <c r="Y6286"/>
      <c r="Z6286"/>
    </row>
    <row r="6287" spans="19:26" x14ac:dyDescent="0.3">
      <c r="S6287"/>
      <c r="T6287"/>
      <c r="U6287"/>
      <c r="V6287"/>
      <c r="X6287"/>
      <c r="Y6287"/>
      <c r="Z6287"/>
    </row>
    <row r="6288" spans="19:26" x14ac:dyDescent="0.3">
      <c r="S6288"/>
      <c r="T6288"/>
      <c r="U6288"/>
      <c r="V6288"/>
      <c r="X6288"/>
      <c r="Y6288"/>
      <c r="Z6288"/>
    </row>
    <row r="6289" spans="19:26" x14ac:dyDescent="0.3">
      <c r="S6289"/>
      <c r="T6289"/>
      <c r="U6289"/>
      <c r="V6289"/>
      <c r="X6289"/>
      <c r="Y6289"/>
      <c r="Z6289"/>
    </row>
    <row r="6290" spans="19:26" x14ac:dyDescent="0.3">
      <c r="S6290"/>
      <c r="T6290"/>
      <c r="U6290"/>
      <c r="V6290"/>
      <c r="X6290"/>
      <c r="Y6290"/>
      <c r="Z6290"/>
    </row>
    <row r="6291" spans="19:26" x14ac:dyDescent="0.3">
      <c r="S6291"/>
      <c r="T6291"/>
      <c r="U6291"/>
      <c r="V6291"/>
      <c r="X6291"/>
      <c r="Y6291"/>
      <c r="Z6291"/>
    </row>
    <row r="6292" spans="19:26" x14ac:dyDescent="0.3">
      <c r="S6292"/>
      <c r="T6292"/>
      <c r="U6292"/>
      <c r="V6292"/>
      <c r="X6292"/>
      <c r="Y6292"/>
      <c r="Z6292"/>
    </row>
    <row r="6293" spans="19:26" x14ac:dyDescent="0.3">
      <c r="S6293"/>
      <c r="T6293"/>
      <c r="U6293"/>
      <c r="V6293"/>
      <c r="X6293"/>
      <c r="Y6293"/>
      <c r="Z6293"/>
    </row>
    <row r="6294" spans="19:26" x14ac:dyDescent="0.3">
      <c r="S6294"/>
      <c r="T6294"/>
      <c r="U6294"/>
      <c r="V6294"/>
      <c r="X6294"/>
      <c r="Y6294"/>
      <c r="Z6294"/>
    </row>
    <row r="6295" spans="19:26" x14ac:dyDescent="0.3">
      <c r="S6295"/>
      <c r="T6295"/>
      <c r="U6295"/>
      <c r="V6295"/>
      <c r="X6295"/>
      <c r="Y6295"/>
      <c r="Z6295"/>
    </row>
    <row r="6296" spans="19:26" x14ac:dyDescent="0.3">
      <c r="S6296"/>
      <c r="T6296"/>
      <c r="U6296"/>
      <c r="V6296"/>
      <c r="X6296"/>
      <c r="Y6296"/>
      <c r="Z6296"/>
    </row>
    <row r="6297" spans="19:26" x14ac:dyDescent="0.3">
      <c r="S6297"/>
      <c r="T6297"/>
      <c r="U6297"/>
      <c r="V6297"/>
      <c r="X6297"/>
      <c r="Y6297"/>
      <c r="Z6297"/>
    </row>
    <row r="6298" spans="19:26" x14ac:dyDescent="0.3">
      <c r="S6298"/>
      <c r="T6298"/>
      <c r="U6298"/>
      <c r="V6298"/>
      <c r="X6298"/>
      <c r="Y6298"/>
      <c r="Z6298"/>
    </row>
    <row r="6299" spans="19:26" x14ac:dyDescent="0.3">
      <c r="S6299"/>
      <c r="T6299"/>
      <c r="U6299"/>
      <c r="V6299"/>
      <c r="X6299"/>
      <c r="Y6299"/>
      <c r="Z6299"/>
    </row>
    <row r="6300" spans="19:26" x14ac:dyDescent="0.3">
      <c r="S6300"/>
      <c r="T6300"/>
      <c r="U6300"/>
      <c r="V6300"/>
      <c r="X6300"/>
      <c r="Y6300"/>
      <c r="Z6300"/>
    </row>
    <row r="6301" spans="19:26" x14ac:dyDescent="0.3">
      <c r="S6301"/>
      <c r="T6301"/>
      <c r="U6301"/>
      <c r="V6301"/>
      <c r="X6301"/>
      <c r="Y6301"/>
      <c r="Z6301"/>
    </row>
    <row r="6302" spans="19:26" x14ac:dyDescent="0.3">
      <c r="S6302"/>
      <c r="T6302"/>
      <c r="U6302"/>
      <c r="V6302"/>
      <c r="X6302"/>
      <c r="Y6302"/>
      <c r="Z6302"/>
    </row>
    <row r="6303" spans="19:26" x14ac:dyDescent="0.3">
      <c r="S6303"/>
      <c r="T6303"/>
      <c r="U6303"/>
      <c r="V6303"/>
      <c r="X6303"/>
      <c r="Y6303"/>
      <c r="Z6303"/>
    </row>
    <row r="6304" spans="19:26" x14ac:dyDescent="0.3">
      <c r="S6304"/>
      <c r="T6304"/>
      <c r="U6304"/>
      <c r="V6304"/>
      <c r="X6304"/>
      <c r="Y6304"/>
      <c r="Z6304"/>
    </row>
    <row r="6305" spans="19:26" x14ac:dyDescent="0.3">
      <c r="S6305"/>
      <c r="T6305"/>
      <c r="U6305"/>
      <c r="V6305"/>
      <c r="X6305"/>
      <c r="Y6305"/>
      <c r="Z6305"/>
    </row>
    <row r="6306" spans="19:26" x14ac:dyDescent="0.3">
      <c r="S6306"/>
      <c r="T6306"/>
      <c r="U6306"/>
      <c r="V6306"/>
      <c r="X6306"/>
      <c r="Y6306"/>
      <c r="Z6306"/>
    </row>
    <row r="6307" spans="19:26" x14ac:dyDescent="0.3">
      <c r="S6307"/>
      <c r="T6307"/>
      <c r="U6307"/>
      <c r="V6307"/>
      <c r="X6307"/>
      <c r="Y6307"/>
      <c r="Z6307"/>
    </row>
    <row r="6308" spans="19:26" x14ac:dyDescent="0.3">
      <c r="S6308"/>
      <c r="T6308"/>
      <c r="U6308"/>
      <c r="V6308"/>
      <c r="X6308"/>
      <c r="Y6308"/>
      <c r="Z6308"/>
    </row>
    <row r="6309" spans="19:26" x14ac:dyDescent="0.3">
      <c r="S6309"/>
      <c r="T6309"/>
      <c r="U6309"/>
      <c r="V6309"/>
      <c r="X6309"/>
      <c r="Y6309"/>
      <c r="Z6309"/>
    </row>
    <row r="6310" spans="19:26" x14ac:dyDescent="0.3">
      <c r="S6310"/>
      <c r="T6310"/>
      <c r="U6310"/>
      <c r="V6310"/>
      <c r="X6310"/>
      <c r="Y6310"/>
      <c r="Z6310"/>
    </row>
    <row r="6311" spans="19:26" x14ac:dyDescent="0.3">
      <c r="S6311"/>
      <c r="T6311"/>
      <c r="U6311"/>
      <c r="V6311"/>
      <c r="X6311"/>
      <c r="Y6311"/>
      <c r="Z6311"/>
    </row>
    <row r="6312" spans="19:26" x14ac:dyDescent="0.3">
      <c r="S6312"/>
      <c r="T6312"/>
      <c r="U6312"/>
      <c r="V6312"/>
      <c r="X6312"/>
      <c r="Y6312"/>
      <c r="Z6312"/>
    </row>
    <row r="6313" spans="19:26" x14ac:dyDescent="0.3">
      <c r="S6313"/>
      <c r="T6313"/>
      <c r="U6313"/>
      <c r="V6313"/>
      <c r="X6313"/>
      <c r="Y6313"/>
      <c r="Z6313"/>
    </row>
    <row r="6314" spans="19:26" x14ac:dyDescent="0.3">
      <c r="S6314"/>
      <c r="T6314"/>
      <c r="U6314"/>
      <c r="V6314"/>
      <c r="X6314"/>
      <c r="Y6314"/>
      <c r="Z6314"/>
    </row>
    <row r="6315" spans="19:26" x14ac:dyDescent="0.3">
      <c r="S6315"/>
      <c r="T6315"/>
      <c r="U6315"/>
      <c r="V6315"/>
      <c r="X6315"/>
      <c r="Y6315"/>
      <c r="Z6315"/>
    </row>
    <row r="6316" spans="19:26" x14ac:dyDescent="0.3">
      <c r="S6316"/>
      <c r="T6316"/>
      <c r="U6316"/>
      <c r="V6316"/>
      <c r="X6316"/>
      <c r="Y6316"/>
      <c r="Z6316"/>
    </row>
    <row r="6317" spans="19:26" x14ac:dyDescent="0.3">
      <c r="S6317"/>
      <c r="T6317"/>
      <c r="U6317"/>
      <c r="V6317"/>
      <c r="X6317"/>
      <c r="Y6317"/>
      <c r="Z6317"/>
    </row>
    <row r="6318" spans="19:26" x14ac:dyDescent="0.3">
      <c r="S6318"/>
      <c r="T6318"/>
      <c r="U6318"/>
      <c r="V6318"/>
      <c r="X6318"/>
      <c r="Y6318"/>
      <c r="Z6318"/>
    </row>
    <row r="6319" spans="19:26" x14ac:dyDescent="0.3">
      <c r="S6319"/>
      <c r="T6319"/>
      <c r="U6319"/>
      <c r="V6319"/>
      <c r="X6319"/>
      <c r="Y6319"/>
      <c r="Z6319"/>
    </row>
    <row r="6320" spans="19:26" x14ac:dyDescent="0.3">
      <c r="S6320"/>
      <c r="T6320"/>
      <c r="U6320"/>
      <c r="V6320"/>
      <c r="X6320"/>
      <c r="Y6320"/>
      <c r="Z6320"/>
    </row>
    <row r="6321" spans="19:26" x14ac:dyDescent="0.3">
      <c r="S6321"/>
      <c r="T6321"/>
      <c r="U6321"/>
      <c r="V6321"/>
      <c r="X6321"/>
      <c r="Y6321"/>
      <c r="Z6321"/>
    </row>
    <row r="6322" spans="19:26" x14ac:dyDescent="0.3">
      <c r="S6322"/>
      <c r="T6322"/>
      <c r="U6322"/>
      <c r="V6322"/>
      <c r="X6322"/>
      <c r="Y6322"/>
      <c r="Z6322"/>
    </row>
    <row r="6323" spans="19:26" x14ac:dyDescent="0.3">
      <c r="S6323"/>
      <c r="T6323"/>
      <c r="U6323"/>
      <c r="V6323"/>
      <c r="X6323"/>
      <c r="Y6323"/>
      <c r="Z6323"/>
    </row>
    <row r="6324" spans="19:26" x14ac:dyDescent="0.3">
      <c r="S6324"/>
      <c r="T6324"/>
      <c r="U6324"/>
      <c r="V6324"/>
      <c r="X6324"/>
      <c r="Y6324"/>
      <c r="Z6324"/>
    </row>
    <row r="6325" spans="19:26" x14ac:dyDescent="0.3">
      <c r="S6325"/>
      <c r="T6325"/>
      <c r="U6325"/>
      <c r="V6325"/>
      <c r="X6325"/>
      <c r="Y6325"/>
      <c r="Z6325"/>
    </row>
    <row r="6326" spans="19:26" x14ac:dyDescent="0.3">
      <c r="S6326"/>
      <c r="T6326"/>
      <c r="U6326"/>
      <c r="V6326"/>
      <c r="X6326"/>
      <c r="Y6326"/>
      <c r="Z6326"/>
    </row>
    <row r="6327" spans="19:26" x14ac:dyDescent="0.3">
      <c r="S6327"/>
      <c r="T6327"/>
      <c r="U6327"/>
      <c r="V6327"/>
      <c r="X6327"/>
      <c r="Y6327"/>
      <c r="Z6327"/>
    </row>
    <row r="6328" spans="19:26" x14ac:dyDescent="0.3">
      <c r="S6328"/>
      <c r="T6328"/>
      <c r="U6328"/>
      <c r="V6328"/>
      <c r="X6328"/>
      <c r="Y6328"/>
      <c r="Z6328"/>
    </row>
    <row r="6329" spans="19:26" x14ac:dyDescent="0.3">
      <c r="S6329"/>
      <c r="T6329"/>
      <c r="U6329"/>
      <c r="V6329"/>
      <c r="X6329"/>
      <c r="Y6329"/>
      <c r="Z6329"/>
    </row>
    <row r="6330" spans="19:26" x14ac:dyDescent="0.3">
      <c r="S6330"/>
      <c r="T6330"/>
      <c r="U6330"/>
      <c r="V6330"/>
      <c r="X6330"/>
      <c r="Y6330"/>
      <c r="Z6330"/>
    </row>
    <row r="6331" spans="19:26" x14ac:dyDescent="0.3">
      <c r="S6331"/>
      <c r="T6331"/>
      <c r="U6331"/>
      <c r="V6331"/>
      <c r="X6331"/>
      <c r="Y6331"/>
      <c r="Z6331"/>
    </row>
    <row r="6332" spans="19:26" x14ac:dyDescent="0.3">
      <c r="S6332"/>
      <c r="T6332"/>
      <c r="U6332"/>
      <c r="V6332"/>
      <c r="X6332"/>
      <c r="Y6332"/>
      <c r="Z6332"/>
    </row>
    <row r="6333" spans="19:26" x14ac:dyDescent="0.3">
      <c r="S6333"/>
      <c r="T6333"/>
      <c r="U6333"/>
      <c r="V6333"/>
      <c r="X6333"/>
      <c r="Y6333"/>
      <c r="Z6333"/>
    </row>
    <row r="6334" spans="19:26" x14ac:dyDescent="0.3">
      <c r="S6334"/>
      <c r="T6334"/>
      <c r="U6334"/>
      <c r="V6334"/>
      <c r="X6334"/>
      <c r="Y6334"/>
      <c r="Z6334"/>
    </row>
    <row r="6335" spans="19:26" x14ac:dyDescent="0.3">
      <c r="S6335"/>
      <c r="T6335"/>
      <c r="U6335"/>
      <c r="V6335"/>
      <c r="X6335"/>
      <c r="Y6335"/>
      <c r="Z6335"/>
    </row>
    <row r="6336" spans="19:26" x14ac:dyDescent="0.3">
      <c r="S6336"/>
      <c r="T6336"/>
      <c r="U6336"/>
      <c r="V6336"/>
      <c r="X6336"/>
      <c r="Y6336"/>
      <c r="Z6336"/>
    </row>
    <row r="6337" spans="19:26" x14ac:dyDescent="0.3">
      <c r="S6337"/>
      <c r="T6337"/>
      <c r="U6337"/>
      <c r="V6337"/>
      <c r="X6337"/>
      <c r="Y6337"/>
      <c r="Z6337"/>
    </row>
    <row r="6338" spans="19:26" x14ac:dyDescent="0.3">
      <c r="S6338"/>
      <c r="T6338"/>
      <c r="U6338"/>
      <c r="V6338"/>
      <c r="X6338"/>
      <c r="Y6338"/>
      <c r="Z6338"/>
    </row>
    <row r="6339" spans="19:26" x14ac:dyDescent="0.3">
      <c r="S6339"/>
      <c r="T6339"/>
      <c r="U6339"/>
      <c r="V6339"/>
      <c r="X6339"/>
      <c r="Y6339"/>
      <c r="Z6339"/>
    </row>
    <row r="6340" spans="19:26" x14ac:dyDescent="0.3">
      <c r="S6340"/>
      <c r="T6340"/>
      <c r="U6340"/>
      <c r="V6340"/>
      <c r="X6340"/>
      <c r="Y6340"/>
      <c r="Z6340"/>
    </row>
    <row r="6341" spans="19:26" x14ac:dyDescent="0.3">
      <c r="S6341"/>
      <c r="T6341"/>
      <c r="U6341"/>
      <c r="V6341"/>
      <c r="X6341"/>
      <c r="Y6341"/>
      <c r="Z6341"/>
    </row>
    <row r="6342" spans="19:26" x14ac:dyDescent="0.3">
      <c r="S6342"/>
      <c r="T6342"/>
      <c r="U6342"/>
      <c r="V6342"/>
      <c r="X6342"/>
      <c r="Y6342"/>
      <c r="Z6342"/>
    </row>
    <row r="6343" spans="19:26" x14ac:dyDescent="0.3">
      <c r="S6343"/>
      <c r="T6343"/>
      <c r="U6343"/>
      <c r="V6343"/>
      <c r="X6343"/>
      <c r="Y6343"/>
      <c r="Z6343"/>
    </row>
    <row r="6344" spans="19:26" x14ac:dyDescent="0.3">
      <c r="S6344"/>
      <c r="T6344"/>
      <c r="U6344"/>
      <c r="V6344"/>
      <c r="X6344"/>
      <c r="Y6344"/>
      <c r="Z6344"/>
    </row>
    <row r="6345" spans="19:26" x14ac:dyDescent="0.3">
      <c r="S6345"/>
      <c r="T6345"/>
      <c r="U6345"/>
      <c r="V6345"/>
      <c r="X6345"/>
      <c r="Y6345"/>
      <c r="Z6345"/>
    </row>
    <row r="6346" spans="19:26" x14ac:dyDescent="0.3">
      <c r="S6346"/>
      <c r="T6346"/>
      <c r="U6346"/>
      <c r="V6346"/>
      <c r="X6346"/>
      <c r="Y6346"/>
      <c r="Z6346"/>
    </row>
    <row r="6347" spans="19:26" x14ac:dyDescent="0.3">
      <c r="S6347"/>
      <c r="T6347"/>
      <c r="U6347"/>
      <c r="V6347"/>
      <c r="X6347"/>
      <c r="Y6347"/>
      <c r="Z6347"/>
    </row>
    <row r="6348" spans="19:26" x14ac:dyDescent="0.3">
      <c r="S6348"/>
      <c r="T6348"/>
      <c r="U6348"/>
      <c r="V6348"/>
      <c r="X6348"/>
      <c r="Y6348"/>
      <c r="Z6348"/>
    </row>
    <row r="6349" spans="19:26" x14ac:dyDescent="0.3">
      <c r="S6349"/>
      <c r="T6349"/>
      <c r="U6349"/>
      <c r="V6349"/>
      <c r="X6349"/>
      <c r="Y6349"/>
      <c r="Z6349"/>
    </row>
    <row r="6350" spans="19:26" x14ac:dyDescent="0.3">
      <c r="S6350"/>
      <c r="T6350"/>
      <c r="U6350"/>
      <c r="V6350"/>
      <c r="X6350"/>
      <c r="Y6350"/>
      <c r="Z6350"/>
    </row>
    <row r="6351" spans="19:26" x14ac:dyDescent="0.3">
      <c r="S6351"/>
      <c r="T6351"/>
      <c r="U6351"/>
      <c r="V6351"/>
      <c r="X6351"/>
      <c r="Y6351"/>
      <c r="Z6351"/>
    </row>
    <row r="6352" spans="19:26" x14ac:dyDescent="0.3">
      <c r="S6352"/>
      <c r="T6352"/>
      <c r="U6352"/>
      <c r="V6352"/>
      <c r="X6352"/>
      <c r="Y6352"/>
      <c r="Z6352"/>
    </row>
    <row r="6353" spans="19:26" x14ac:dyDescent="0.3">
      <c r="S6353"/>
      <c r="T6353"/>
      <c r="U6353"/>
      <c r="V6353"/>
      <c r="X6353"/>
      <c r="Y6353"/>
      <c r="Z6353"/>
    </row>
    <row r="6354" spans="19:26" x14ac:dyDescent="0.3">
      <c r="S6354"/>
      <c r="T6354"/>
      <c r="U6354"/>
      <c r="V6354"/>
      <c r="X6354"/>
      <c r="Y6354"/>
      <c r="Z6354"/>
    </row>
    <row r="6355" spans="19:26" x14ac:dyDescent="0.3">
      <c r="S6355"/>
      <c r="T6355"/>
      <c r="U6355"/>
      <c r="V6355"/>
      <c r="X6355"/>
      <c r="Y6355"/>
      <c r="Z6355"/>
    </row>
    <row r="6356" spans="19:26" x14ac:dyDescent="0.3">
      <c r="S6356"/>
      <c r="T6356"/>
      <c r="U6356"/>
      <c r="V6356"/>
      <c r="X6356"/>
      <c r="Y6356"/>
      <c r="Z6356"/>
    </row>
    <row r="6357" spans="19:26" x14ac:dyDescent="0.3">
      <c r="S6357"/>
      <c r="T6357"/>
      <c r="U6357"/>
      <c r="V6357"/>
      <c r="X6357"/>
      <c r="Y6357"/>
      <c r="Z6357"/>
    </row>
    <row r="6358" spans="19:26" x14ac:dyDescent="0.3">
      <c r="S6358"/>
      <c r="T6358"/>
      <c r="U6358"/>
      <c r="V6358"/>
      <c r="X6358"/>
      <c r="Y6358"/>
      <c r="Z6358"/>
    </row>
    <row r="6359" spans="19:26" x14ac:dyDescent="0.3">
      <c r="S6359"/>
      <c r="T6359"/>
      <c r="U6359"/>
      <c r="V6359"/>
      <c r="X6359"/>
      <c r="Y6359"/>
      <c r="Z6359"/>
    </row>
    <row r="6360" spans="19:26" x14ac:dyDescent="0.3">
      <c r="S6360"/>
      <c r="T6360"/>
      <c r="U6360"/>
      <c r="V6360"/>
      <c r="X6360"/>
      <c r="Y6360"/>
      <c r="Z6360"/>
    </row>
    <row r="6361" spans="19:26" x14ac:dyDescent="0.3">
      <c r="S6361"/>
      <c r="T6361"/>
      <c r="U6361"/>
      <c r="V6361"/>
      <c r="X6361"/>
      <c r="Y6361"/>
      <c r="Z6361"/>
    </row>
    <row r="6362" spans="19:26" x14ac:dyDescent="0.3">
      <c r="S6362"/>
      <c r="T6362"/>
      <c r="U6362"/>
      <c r="V6362"/>
      <c r="X6362"/>
      <c r="Y6362"/>
      <c r="Z6362"/>
    </row>
    <row r="6363" spans="19:26" x14ac:dyDescent="0.3">
      <c r="S6363"/>
      <c r="T6363"/>
      <c r="U6363"/>
      <c r="V6363"/>
      <c r="X6363"/>
      <c r="Y6363"/>
      <c r="Z6363"/>
    </row>
    <row r="6364" spans="19:26" x14ac:dyDescent="0.3">
      <c r="S6364"/>
      <c r="T6364"/>
      <c r="U6364"/>
      <c r="V6364"/>
      <c r="X6364"/>
      <c r="Y6364"/>
      <c r="Z6364"/>
    </row>
    <row r="6365" spans="19:26" x14ac:dyDescent="0.3">
      <c r="S6365"/>
      <c r="T6365"/>
      <c r="U6365"/>
      <c r="V6365"/>
      <c r="X6365"/>
      <c r="Y6365"/>
      <c r="Z6365"/>
    </row>
    <row r="6366" spans="19:26" x14ac:dyDescent="0.3">
      <c r="S6366"/>
      <c r="T6366"/>
      <c r="U6366"/>
      <c r="V6366"/>
      <c r="X6366"/>
      <c r="Y6366"/>
      <c r="Z6366"/>
    </row>
    <row r="6367" spans="19:26" x14ac:dyDescent="0.3">
      <c r="S6367"/>
      <c r="T6367"/>
      <c r="U6367"/>
      <c r="V6367"/>
      <c r="X6367"/>
      <c r="Y6367"/>
      <c r="Z6367"/>
    </row>
    <row r="6368" spans="19:26" x14ac:dyDescent="0.3">
      <c r="S6368"/>
      <c r="T6368"/>
      <c r="U6368"/>
      <c r="V6368"/>
      <c r="X6368"/>
      <c r="Y6368"/>
      <c r="Z6368"/>
    </row>
    <row r="6369" spans="19:26" x14ac:dyDescent="0.3">
      <c r="S6369"/>
      <c r="T6369"/>
      <c r="U6369"/>
      <c r="V6369"/>
      <c r="X6369"/>
      <c r="Y6369"/>
      <c r="Z6369"/>
    </row>
    <row r="6370" spans="19:26" x14ac:dyDescent="0.3">
      <c r="S6370"/>
      <c r="T6370"/>
      <c r="U6370"/>
      <c r="V6370"/>
      <c r="X6370"/>
      <c r="Y6370"/>
      <c r="Z6370"/>
    </row>
    <row r="6371" spans="19:26" x14ac:dyDescent="0.3">
      <c r="S6371"/>
      <c r="T6371"/>
      <c r="U6371"/>
      <c r="V6371"/>
      <c r="X6371"/>
      <c r="Y6371"/>
      <c r="Z6371"/>
    </row>
    <row r="6372" spans="19:26" x14ac:dyDescent="0.3">
      <c r="S6372"/>
      <c r="T6372"/>
      <c r="U6372"/>
      <c r="V6372"/>
      <c r="X6372"/>
      <c r="Y6372"/>
      <c r="Z6372"/>
    </row>
    <row r="6373" spans="19:26" x14ac:dyDescent="0.3">
      <c r="S6373"/>
      <c r="T6373"/>
      <c r="U6373"/>
      <c r="V6373"/>
      <c r="X6373"/>
      <c r="Y6373"/>
      <c r="Z6373"/>
    </row>
    <row r="6374" spans="19:26" x14ac:dyDescent="0.3">
      <c r="S6374"/>
      <c r="T6374"/>
      <c r="U6374"/>
      <c r="V6374"/>
      <c r="X6374"/>
      <c r="Y6374"/>
      <c r="Z6374"/>
    </row>
    <row r="6375" spans="19:26" x14ac:dyDescent="0.3">
      <c r="S6375"/>
      <c r="T6375"/>
      <c r="U6375"/>
      <c r="V6375"/>
      <c r="X6375"/>
      <c r="Y6375"/>
      <c r="Z6375"/>
    </row>
    <row r="6376" spans="19:26" x14ac:dyDescent="0.3">
      <c r="S6376"/>
      <c r="T6376"/>
      <c r="U6376"/>
      <c r="V6376"/>
      <c r="X6376"/>
      <c r="Y6376"/>
      <c r="Z6376"/>
    </row>
    <row r="6377" spans="19:26" x14ac:dyDescent="0.3">
      <c r="S6377"/>
      <c r="T6377"/>
      <c r="U6377"/>
      <c r="V6377"/>
      <c r="X6377"/>
      <c r="Y6377"/>
      <c r="Z6377"/>
    </row>
    <row r="6378" spans="19:26" x14ac:dyDescent="0.3">
      <c r="S6378"/>
      <c r="T6378"/>
      <c r="U6378"/>
      <c r="V6378"/>
      <c r="X6378"/>
      <c r="Y6378"/>
      <c r="Z6378"/>
    </row>
    <row r="6379" spans="19:26" x14ac:dyDescent="0.3">
      <c r="S6379"/>
      <c r="T6379"/>
      <c r="U6379"/>
      <c r="V6379"/>
      <c r="X6379"/>
      <c r="Y6379"/>
      <c r="Z6379"/>
    </row>
    <row r="6380" spans="19:26" x14ac:dyDescent="0.3">
      <c r="S6380"/>
      <c r="T6380"/>
      <c r="U6380"/>
      <c r="V6380"/>
      <c r="X6380"/>
      <c r="Y6380"/>
      <c r="Z6380"/>
    </row>
    <row r="6381" spans="19:26" x14ac:dyDescent="0.3">
      <c r="S6381"/>
      <c r="T6381"/>
      <c r="U6381"/>
      <c r="V6381"/>
      <c r="X6381"/>
      <c r="Y6381"/>
      <c r="Z6381"/>
    </row>
    <row r="6382" spans="19:26" x14ac:dyDescent="0.3">
      <c r="S6382"/>
      <c r="T6382"/>
      <c r="U6382"/>
      <c r="V6382"/>
      <c r="X6382"/>
      <c r="Y6382"/>
      <c r="Z6382"/>
    </row>
    <row r="6383" spans="19:26" x14ac:dyDescent="0.3">
      <c r="S6383"/>
      <c r="T6383"/>
      <c r="U6383"/>
      <c r="V6383"/>
      <c r="X6383"/>
      <c r="Y6383"/>
      <c r="Z6383"/>
    </row>
    <row r="6384" spans="19:26" x14ac:dyDescent="0.3">
      <c r="S6384"/>
      <c r="T6384"/>
      <c r="U6384"/>
      <c r="V6384"/>
      <c r="X6384"/>
      <c r="Y6384"/>
      <c r="Z6384"/>
    </row>
    <row r="6385" spans="19:26" x14ac:dyDescent="0.3">
      <c r="S6385"/>
      <c r="T6385"/>
      <c r="U6385"/>
      <c r="V6385"/>
      <c r="X6385"/>
      <c r="Y6385"/>
      <c r="Z6385"/>
    </row>
    <row r="6386" spans="19:26" x14ac:dyDescent="0.3">
      <c r="S6386"/>
      <c r="T6386"/>
      <c r="U6386"/>
      <c r="V6386"/>
      <c r="X6386"/>
      <c r="Y6386"/>
      <c r="Z6386"/>
    </row>
    <row r="6387" spans="19:26" x14ac:dyDescent="0.3">
      <c r="S6387"/>
      <c r="T6387"/>
      <c r="U6387"/>
      <c r="V6387"/>
      <c r="X6387"/>
      <c r="Y6387"/>
      <c r="Z6387"/>
    </row>
    <row r="6388" spans="19:26" x14ac:dyDescent="0.3">
      <c r="S6388"/>
      <c r="T6388"/>
      <c r="U6388"/>
      <c r="V6388"/>
      <c r="X6388"/>
      <c r="Y6388"/>
      <c r="Z6388"/>
    </row>
    <row r="6389" spans="19:26" x14ac:dyDescent="0.3">
      <c r="S6389"/>
      <c r="T6389"/>
      <c r="U6389"/>
      <c r="V6389"/>
      <c r="X6389"/>
      <c r="Y6389"/>
      <c r="Z6389"/>
    </row>
    <row r="6390" spans="19:26" x14ac:dyDescent="0.3">
      <c r="S6390"/>
      <c r="T6390"/>
      <c r="U6390"/>
      <c r="V6390"/>
      <c r="X6390"/>
      <c r="Y6390"/>
      <c r="Z6390"/>
    </row>
    <row r="6391" spans="19:26" x14ac:dyDescent="0.3">
      <c r="S6391"/>
      <c r="T6391"/>
      <c r="U6391"/>
      <c r="V6391"/>
      <c r="X6391"/>
      <c r="Y6391"/>
      <c r="Z6391"/>
    </row>
    <row r="6392" spans="19:26" x14ac:dyDescent="0.3">
      <c r="S6392"/>
      <c r="T6392"/>
      <c r="U6392"/>
      <c r="V6392"/>
      <c r="X6392"/>
      <c r="Y6392"/>
      <c r="Z6392"/>
    </row>
    <row r="6393" spans="19:26" x14ac:dyDescent="0.3">
      <c r="S6393"/>
      <c r="T6393"/>
      <c r="U6393"/>
      <c r="V6393"/>
      <c r="X6393"/>
      <c r="Y6393"/>
      <c r="Z6393"/>
    </row>
    <row r="6394" spans="19:26" x14ac:dyDescent="0.3">
      <c r="S6394"/>
      <c r="T6394"/>
      <c r="U6394"/>
      <c r="V6394"/>
      <c r="X6394"/>
      <c r="Y6394"/>
      <c r="Z6394"/>
    </row>
    <row r="6395" spans="19:26" x14ac:dyDescent="0.3">
      <c r="S6395"/>
      <c r="T6395"/>
      <c r="U6395"/>
      <c r="V6395"/>
      <c r="X6395"/>
      <c r="Y6395"/>
      <c r="Z6395"/>
    </row>
    <row r="6396" spans="19:26" x14ac:dyDescent="0.3">
      <c r="S6396"/>
      <c r="T6396"/>
      <c r="U6396"/>
      <c r="V6396"/>
      <c r="X6396"/>
      <c r="Y6396"/>
      <c r="Z6396"/>
    </row>
    <row r="6397" spans="19:26" x14ac:dyDescent="0.3">
      <c r="S6397"/>
      <c r="T6397"/>
      <c r="U6397"/>
      <c r="V6397"/>
      <c r="X6397"/>
      <c r="Y6397"/>
      <c r="Z6397"/>
    </row>
    <row r="6398" spans="19:26" x14ac:dyDescent="0.3">
      <c r="S6398"/>
      <c r="T6398"/>
      <c r="U6398"/>
      <c r="V6398"/>
      <c r="X6398"/>
      <c r="Y6398"/>
      <c r="Z6398"/>
    </row>
    <row r="6399" spans="19:26" x14ac:dyDescent="0.3">
      <c r="S6399"/>
      <c r="T6399"/>
      <c r="U6399"/>
      <c r="V6399"/>
      <c r="X6399"/>
      <c r="Y6399"/>
      <c r="Z6399"/>
    </row>
    <row r="6400" spans="19:26" x14ac:dyDescent="0.3">
      <c r="S6400"/>
      <c r="T6400"/>
      <c r="U6400"/>
      <c r="V6400"/>
      <c r="X6400"/>
      <c r="Y6400"/>
      <c r="Z6400"/>
    </row>
    <row r="6401" spans="19:26" x14ac:dyDescent="0.3">
      <c r="S6401"/>
      <c r="T6401"/>
      <c r="U6401"/>
      <c r="V6401"/>
      <c r="X6401"/>
      <c r="Y6401"/>
      <c r="Z6401"/>
    </row>
    <row r="6402" spans="19:26" x14ac:dyDescent="0.3">
      <c r="S6402"/>
      <c r="T6402"/>
      <c r="U6402"/>
      <c r="V6402"/>
      <c r="X6402"/>
      <c r="Y6402"/>
      <c r="Z6402"/>
    </row>
    <row r="6403" spans="19:26" x14ac:dyDescent="0.3">
      <c r="S6403"/>
      <c r="T6403"/>
      <c r="U6403"/>
      <c r="V6403"/>
      <c r="X6403"/>
      <c r="Y6403"/>
      <c r="Z6403"/>
    </row>
    <row r="6404" spans="19:26" x14ac:dyDescent="0.3">
      <c r="S6404"/>
      <c r="T6404"/>
      <c r="U6404"/>
      <c r="V6404"/>
      <c r="X6404"/>
      <c r="Y6404"/>
      <c r="Z6404"/>
    </row>
    <row r="6405" spans="19:26" x14ac:dyDescent="0.3">
      <c r="S6405"/>
      <c r="T6405"/>
      <c r="U6405"/>
      <c r="V6405"/>
      <c r="X6405"/>
      <c r="Y6405"/>
      <c r="Z6405"/>
    </row>
    <row r="6406" spans="19:26" x14ac:dyDescent="0.3">
      <c r="S6406"/>
      <c r="T6406"/>
      <c r="U6406"/>
      <c r="V6406"/>
      <c r="X6406"/>
      <c r="Y6406"/>
      <c r="Z6406"/>
    </row>
    <row r="6407" spans="19:26" x14ac:dyDescent="0.3">
      <c r="S6407"/>
      <c r="T6407"/>
      <c r="U6407"/>
      <c r="V6407"/>
      <c r="X6407"/>
      <c r="Y6407"/>
      <c r="Z6407"/>
    </row>
    <row r="6408" spans="19:26" x14ac:dyDescent="0.3">
      <c r="S6408"/>
      <c r="T6408"/>
      <c r="U6408"/>
      <c r="V6408"/>
      <c r="X6408"/>
      <c r="Y6408"/>
      <c r="Z6408"/>
    </row>
    <row r="6409" spans="19:26" x14ac:dyDescent="0.3">
      <c r="S6409"/>
      <c r="T6409"/>
      <c r="U6409"/>
      <c r="V6409"/>
      <c r="X6409"/>
      <c r="Y6409"/>
      <c r="Z6409"/>
    </row>
    <row r="6410" spans="19:26" x14ac:dyDescent="0.3">
      <c r="S6410"/>
      <c r="T6410"/>
      <c r="U6410"/>
      <c r="V6410"/>
      <c r="X6410"/>
      <c r="Y6410"/>
      <c r="Z6410"/>
    </row>
    <row r="6411" spans="19:26" x14ac:dyDescent="0.3">
      <c r="S6411"/>
      <c r="T6411"/>
      <c r="U6411"/>
      <c r="V6411"/>
      <c r="X6411"/>
      <c r="Y6411"/>
      <c r="Z6411"/>
    </row>
    <row r="6412" spans="19:26" x14ac:dyDescent="0.3">
      <c r="S6412"/>
      <c r="T6412"/>
      <c r="U6412"/>
      <c r="V6412"/>
      <c r="X6412"/>
      <c r="Y6412"/>
      <c r="Z6412"/>
    </row>
    <row r="6413" spans="19:26" x14ac:dyDescent="0.3">
      <c r="S6413"/>
      <c r="T6413"/>
      <c r="U6413"/>
      <c r="V6413"/>
      <c r="X6413"/>
      <c r="Y6413"/>
      <c r="Z6413"/>
    </row>
    <row r="6414" spans="19:26" x14ac:dyDescent="0.3">
      <c r="S6414"/>
      <c r="T6414"/>
      <c r="U6414"/>
      <c r="V6414"/>
      <c r="X6414"/>
      <c r="Y6414"/>
      <c r="Z6414"/>
    </row>
    <row r="6415" spans="19:26" x14ac:dyDescent="0.3">
      <c r="S6415"/>
      <c r="T6415"/>
      <c r="U6415"/>
      <c r="V6415"/>
      <c r="X6415"/>
      <c r="Y6415"/>
      <c r="Z6415"/>
    </row>
    <row r="6416" spans="19:26" x14ac:dyDescent="0.3">
      <c r="S6416"/>
      <c r="T6416"/>
      <c r="U6416"/>
      <c r="V6416"/>
      <c r="X6416"/>
      <c r="Y6416"/>
      <c r="Z6416"/>
    </row>
    <row r="6417" spans="19:26" x14ac:dyDescent="0.3">
      <c r="S6417"/>
      <c r="T6417"/>
      <c r="U6417"/>
      <c r="V6417"/>
      <c r="X6417"/>
      <c r="Y6417"/>
      <c r="Z6417"/>
    </row>
    <row r="6418" spans="19:26" x14ac:dyDescent="0.3">
      <c r="S6418"/>
      <c r="T6418"/>
      <c r="U6418"/>
      <c r="V6418"/>
      <c r="X6418"/>
      <c r="Y6418"/>
      <c r="Z6418"/>
    </row>
    <row r="6419" spans="19:26" x14ac:dyDescent="0.3">
      <c r="S6419"/>
      <c r="T6419"/>
      <c r="U6419"/>
      <c r="V6419"/>
      <c r="X6419"/>
      <c r="Y6419"/>
      <c r="Z6419"/>
    </row>
    <row r="6420" spans="19:26" x14ac:dyDescent="0.3">
      <c r="S6420"/>
      <c r="T6420"/>
      <c r="U6420"/>
      <c r="V6420"/>
      <c r="X6420"/>
      <c r="Y6420"/>
      <c r="Z6420"/>
    </row>
    <row r="6421" spans="19:26" x14ac:dyDescent="0.3">
      <c r="S6421"/>
      <c r="T6421"/>
      <c r="U6421"/>
      <c r="V6421"/>
      <c r="X6421"/>
      <c r="Y6421"/>
      <c r="Z6421"/>
    </row>
    <row r="6422" spans="19:26" x14ac:dyDescent="0.3">
      <c r="S6422"/>
      <c r="T6422"/>
      <c r="U6422"/>
      <c r="V6422"/>
      <c r="X6422"/>
      <c r="Y6422"/>
      <c r="Z6422"/>
    </row>
    <row r="6423" spans="19:26" x14ac:dyDescent="0.3">
      <c r="S6423"/>
      <c r="T6423"/>
      <c r="U6423"/>
      <c r="V6423"/>
      <c r="X6423"/>
      <c r="Y6423"/>
      <c r="Z6423"/>
    </row>
    <row r="6424" spans="19:26" x14ac:dyDescent="0.3">
      <c r="S6424"/>
      <c r="T6424"/>
      <c r="U6424"/>
      <c r="V6424"/>
      <c r="X6424"/>
      <c r="Y6424"/>
      <c r="Z6424"/>
    </row>
    <row r="6425" spans="19:26" x14ac:dyDescent="0.3">
      <c r="S6425"/>
      <c r="T6425"/>
      <c r="U6425"/>
      <c r="V6425"/>
      <c r="X6425"/>
      <c r="Y6425"/>
      <c r="Z6425"/>
    </row>
    <row r="6426" spans="19:26" x14ac:dyDescent="0.3">
      <c r="S6426"/>
      <c r="T6426"/>
      <c r="U6426"/>
      <c r="V6426"/>
      <c r="X6426"/>
      <c r="Y6426"/>
      <c r="Z6426"/>
    </row>
    <row r="6427" spans="19:26" x14ac:dyDescent="0.3">
      <c r="S6427"/>
      <c r="T6427"/>
      <c r="U6427"/>
      <c r="V6427"/>
      <c r="X6427"/>
      <c r="Y6427"/>
      <c r="Z6427"/>
    </row>
    <row r="6428" spans="19:26" x14ac:dyDescent="0.3">
      <c r="S6428"/>
      <c r="T6428"/>
      <c r="U6428"/>
      <c r="V6428"/>
      <c r="X6428"/>
      <c r="Y6428"/>
      <c r="Z6428"/>
    </row>
    <row r="6429" spans="19:26" x14ac:dyDescent="0.3">
      <c r="S6429"/>
      <c r="T6429"/>
      <c r="U6429"/>
      <c r="V6429"/>
      <c r="X6429"/>
      <c r="Y6429"/>
      <c r="Z6429"/>
    </row>
    <row r="6430" spans="19:26" x14ac:dyDescent="0.3">
      <c r="S6430"/>
      <c r="T6430"/>
      <c r="U6430"/>
      <c r="V6430"/>
      <c r="X6430"/>
      <c r="Y6430"/>
      <c r="Z6430"/>
    </row>
    <row r="6431" spans="19:26" x14ac:dyDescent="0.3">
      <c r="S6431"/>
      <c r="T6431"/>
      <c r="U6431"/>
      <c r="V6431"/>
      <c r="X6431"/>
      <c r="Y6431"/>
      <c r="Z6431"/>
    </row>
    <row r="6432" spans="19:26" x14ac:dyDescent="0.3">
      <c r="S6432"/>
      <c r="T6432"/>
      <c r="U6432"/>
      <c r="V6432"/>
      <c r="X6432"/>
      <c r="Y6432"/>
      <c r="Z6432"/>
    </row>
    <row r="6433" spans="19:26" x14ac:dyDescent="0.3">
      <c r="S6433"/>
      <c r="T6433"/>
      <c r="U6433"/>
      <c r="V6433"/>
      <c r="X6433"/>
      <c r="Y6433"/>
      <c r="Z6433"/>
    </row>
    <row r="6434" spans="19:26" x14ac:dyDescent="0.3">
      <c r="S6434"/>
      <c r="T6434"/>
      <c r="U6434"/>
      <c r="V6434"/>
      <c r="X6434"/>
      <c r="Y6434"/>
      <c r="Z6434"/>
    </row>
    <row r="6435" spans="19:26" x14ac:dyDescent="0.3">
      <c r="S6435"/>
      <c r="T6435"/>
      <c r="U6435"/>
      <c r="V6435"/>
      <c r="X6435"/>
      <c r="Y6435"/>
      <c r="Z6435"/>
    </row>
    <row r="6436" spans="19:26" x14ac:dyDescent="0.3">
      <c r="S6436"/>
      <c r="T6436"/>
      <c r="U6436"/>
      <c r="V6436"/>
      <c r="X6436"/>
      <c r="Y6436"/>
      <c r="Z6436"/>
    </row>
    <row r="6437" spans="19:26" x14ac:dyDescent="0.3">
      <c r="S6437"/>
      <c r="T6437"/>
      <c r="U6437"/>
      <c r="V6437"/>
      <c r="X6437"/>
      <c r="Y6437"/>
      <c r="Z6437"/>
    </row>
    <row r="6438" spans="19:26" x14ac:dyDescent="0.3">
      <c r="S6438"/>
      <c r="T6438"/>
      <c r="U6438"/>
      <c r="V6438"/>
      <c r="X6438"/>
      <c r="Y6438"/>
      <c r="Z6438"/>
    </row>
    <row r="6439" spans="19:26" x14ac:dyDescent="0.3">
      <c r="S6439"/>
      <c r="T6439"/>
      <c r="U6439"/>
      <c r="V6439"/>
      <c r="X6439"/>
      <c r="Y6439"/>
      <c r="Z6439"/>
    </row>
    <row r="6440" spans="19:26" x14ac:dyDescent="0.3">
      <c r="S6440"/>
      <c r="T6440"/>
      <c r="U6440"/>
      <c r="V6440"/>
      <c r="X6440"/>
      <c r="Y6440"/>
      <c r="Z6440"/>
    </row>
    <row r="6441" spans="19:26" x14ac:dyDescent="0.3">
      <c r="S6441"/>
      <c r="T6441"/>
      <c r="U6441"/>
      <c r="V6441"/>
      <c r="X6441"/>
      <c r="Y6441"/>
      <c r="Z6441"/>
    </row>
    <row r="6442" spans="19:26" x14ac:dyDescent="0.3">
      <c r="S6442"/>
      <c r="T6442"/>
      <c r="U6442"/>
      <c r="V6442"/>
      <c r="X6442"/>
      <c r="Y6442"/>
      <c r="Z6442"/>
    </row>
    <row r="6443" spans="19:26" x14ac:dyDescent="0.3">
      <c r="S6443"/>
      <c r="T6443"/>
      <c r="U6443"/>
      <c r="V6443"/>
      <c r="X6443"/>
      <c r="Y6443"/>
      <c r="Z6443"/>
    </row>
    <row r="6444" spans="19:26" x14ac:dyDescent="0.3">
      <c r="S6444"/>
      <c r="T6444"/>
      <c r="U6444"/>
      <c r="V6444"/>
      <c r="X6444"/>
      <c r="Y6444"/>
      <c r="Z6444"/>
    </row>
    <row r="6445" spans="19:26" x14ac:dyDescent="0.3">
      <c r="S6445"/>
      <c r="T6445"/>
      <c r="U6445"/>
      <c r="V6445"/>
      <c r="X6445"/>
      <c r="Y6445"/>
      <c r="Z6445"/>
    </row>
    <row r="6446" spans="19:26" x14ac:dyDescent="0.3">
      <c r="S6446"/>
      <c r="T6446"/>
      <c r="U6446"/>
      <c r="V6446"/>
      <c r="X6446"/>
      <c r="Y6446"/>
      <c r="Z6446"/>
    </row>
    <row r="6447" spans="19:26" x14ac:dyDescent="0.3">
      <c r="S6447"/>
      <c r="T6447"/>
      <c r="U6447"/>
      <c r="V6447"/>
      <c r="X6447"/>
      <c r="Y6447"/>
      <c r="Z6447"/>
    </row>
    <row r="6448" spans="19:26" x14ac:dyDescent="0.3">
      <c r="S6448"/>
      <c r="T6448"/>
      <c r="U6448"/>
      <c r="V6448"/>
      <c r="X6448"/>
      <c r="Y6448"/>
      <c r="Z6448"/>
    </row>
    <row r="6449" spans="19:26" x14ac:dyDescent="0.3">
      <c r="S6449"/>
      <c r="T6449"/>
      <c r="U6449"/>
      <c r="V6449"/>
      <c r="X6449"/>
      <c r="Y6449"/>
      <c r="Z6449"/>
    </row>
    <row r="6450" spans="19:26" x14ac:dyDescent="0.3">
      <c r="S6450"/>
      <c r="T6450"/>
      <c r="U6450"/>
      <c r="V6450"/>
      <c r="X6450"/>
      <c r="Y6450"/>
      <c r="Z6450"/>
    </row>
    <row r="6451" spans="19:26" x14ac:dyDescent="0.3">
      <c r="S6451"/>
      <c r="T6451"/>
      <c r="U6451"/>
      <c r="V6451"/>
      <c r="X6451"/>
      <c r="Y6451"/>
      <c r="Z6451"/>
    </row>
    <row r="6452" spans="19:26" x14ac:dyDescent="0.3">
      <c r="S6452"/>
      <c r="T6452"/>
      <c r="U6452"/>
      <c r="V6452"/>
      <c r="X6452"/>
      <c r="Y6452"/>
      <c r="Z6452"/>
    </row>
    <row r="6453" spans="19:26" x14ac:dyDescent="0.3">
      <c r="S6453"/>
      <c r="T6453"/>
      <c r="U6453"/>
      <c r="V6453"/>
      <c r="X6453"/>
      <c r="Y6453"/>
      <c r="Z6453"/>
    </row>
    <row r="6454" spans="19:26" x14ac:dyDescent="0.3">
      <c r="S6454"/>
      <c r="T6454"/>
      <c r="U6454"/>
      <c r="V6454"/>
      <c r="X6454"/>
      <c r="Y6454"/>
      <c r="Z6454"/>
    </row>
    <row r="6455" spans="19:26" x14ac:dyDescent="0.3">
      <c r="S6455"/>
      <c r="T6455"/>
      <c r="U6455"/>
      <c r="V6455"/>
      <c r="X6455"/>
      <c r="Y6455"/>
      <c r="Z6455"/>
    </row>
    <row r="6456" spans="19:26" x14ac:dyDescent="0.3">
      <c r="S6456"/>
      <c r="T6456"/>
      <c r="U6456"/>
      <c r="V6456"/>
      <c r="X6456"/>
      <c r="Y6456"/>
      <c r="Z6456"/>
    </row>
    <row r="6457" spans="19:26" x14ac:dyDescent="0.3">
      <c r="S6457"/>
      <c r="T6457"/>
      <c r="U6457"/>
      <c r="V6457"/>
      <c r="X6457"/>
      <c r="Y6457"/>
      <c r="Z6457"/>
    </row>
    <row r="6458" spans="19:26" x14ac:dyDescent="0.3">
      <c r="S6458"/>
      <c r="T6458"/>
      <c r="U6458"/>
      <c r="V6458"/>
      <c r="X6458"/>
      <c r="Y6458"/>
      <c r="Z6458"/>
    </row>
    <row r="6459" spans="19:26" x14ac:dyDescent="0.3">
      <c r="S6459"/>
      <c r="T6459"/>
      <c r="U6459"/>
      <c r="V6459"/>
      <c r="X6459"/>
      <c r="Y6459"/>
      <c r="Z6459"/>
    </row>
    <row r="6460" spans="19:26" x14ac:dyDescent="0.3">
      <c r="S6460"/>
      <c r="T6460"/>
      <c r="U6460"/>
      <c r="V6460"/>
      <c r="X6460"/>
      <c r="Y6460"/>
      <c r="Z6460"/>
    </row>
    <row r="6461" spans="19:26" x14ac:dyDescent="0.3">
      <c r="S6461"/>
      <c r="T6461"/>
      <c r="U6461"/>
      <c r="V6461"/>
      <c r="X6461"/>
      <c r="Y6461"/>
      <c r="Z6461"/>
    </row>
    <row r="6462" spans="19:26" x14ac:dyDescent="0.3">
      <c r="S6462"/>
      <c r="T6462"/>
      <c r="U6462"/>
      <c r="V6462"/>
      <c r="X6462"/>
      <c r="Y6462"/>
      <c r="Z6462"/>
    </row>
    <row r="6463" spans="19:26" x14ac:dyDescent="0.3">
      <c r="S6463"/>
      <c r="T6463"/>
      <c r="U6463"/>
      <c r="V6463"/>
      <c r="X6463"/>
      <c r="Y6463"/>
      <c r="Z6463"/>
    </row>
    <row r="6464" spans="19:26" x14ac:dyDescent="0.3">
      <c r="S6464"/>
      <c r="T6464"/>
      <c r="U6464"/>
      <c r="V6464"/>
      <c r="X6464"/>
      <c r="Y6464"/>
      <c r="Z6464"/>
    </row>
    <row r="6465" spans="19:26" x14ac:dyDescent="0.3">
      <c r="S6465"/>
      <c r="T6465"/>
      <c r="U6465"/>
      <c r="V6465"/>
      <c r="X6465"/>
      <c r="Y6465"/>
      <c r="Z6465"/>
    </row>
    <row r="6466" spans="19:26" x14ac:dyDescent="0.3">
      <c r="S6466"/>
      <c r="T6466"/>
      <c r="U6466"/>
      <c r="V6466"/>
      <c r="X6466"/>
      <c r="Y6466"/>
      <c r="Z6466"/>
    </row>
    <row r="6467" spans="19:26" x14ac:dyDescent="0.3">
      <c r="S6467"/>
      <c r="T6467"/>
      <c r="U6467"/>
      <c r="V6467"/>
      <c r="X6467"/>
      <c r="Y6467"/>
      <c r="Z6467"/>
    </row>
    <row r="6468" spans="19:26" x14ac:dyDescent="0.3">
      <c r="S6468"/>
      <c r="T6468"/>
      <c r="U6468"/>
      <c r="V6468"/>
      <c r="X6468"/>
      <c r="Y6468"/>
      <c r="Z6468"/>
    </row>
    <row r="6469" spans="19:26" x14ac:dyDescent="0.3">
      <c r="S6469"/>
      <c r="T6469"/>
      <c r="U6469"/>
      <c r="V6469"/>
      <c r="X6469"/>
      <c r="Y6469"/>
      <c r="Z6469"/>
    </row>
    <row r="6470" spans="19:26" x14ac:dyDescent="0.3">
      <c r="S6470"/>
      <c r="T6470"/>
      <c r="U6470"/>
      <c r="V6470"/>
      <c r="X6470"/>
      <c r="Y6470"/>
      <c r="Z6470"/>
    </row>
    <row r="6471" spans="19:26" x14ac:dyDescent="0.3">
      <c r="S6471"/>
      <c r="T6471"/>
      <c r="U6471"/>
      <c r="V6471"/>
      <c r="X6471"/>
      <c r="Y6471"/>
      <c r="Z6471"/>
    </row>
    <row r="6472" spans="19:26" x14ac:dyDescent="0.3">
      <c r="S6472"/>
      <c r="T6472"/>
      <c r="U6472"/>
      <c r="V6472"/>
      <c r="X6472"/>
      <c r="Y6472"/>
      <c r="Z6472"/>
    </row>
    <row r="6473" spans="19:26" x14ac:dyDescent="0.3">
      <c r="S6473"/>
      <c r="T6473"/>
      <c r="U6473"/>
      <c r="V6473"/>
      <c r="X6473"/>
      <c r="Y6473"/>
      <c r="Z6473"/>
    </row>
    <row r="6474" spans="19:26" x14ac:dyDescent="0.3">
      <c r="S6474"/>
      <c r="T6474"/>
      <c r="U6474"/>
      <c r="V6474"/>
      <c r="X6474"/>
      <c r="Y6474"/>
      <c r="Z6474"/>
    </row>
    <row r="6475" spans="19:26" x14ac:dyDescent="0.3">
      <c r="S6475"/>
      <c r="T6475"/>
      <c r="U6475"/>
      <c r="V6475"/>
      <c r="X6475"/>
      <c r="Y6475"/>
      <c r="Z6475"/>
    </row>
    <row r="6476" spans="19:26" x14ac:dyDescent="0.3">
      <c r="S6476"/>
      <c r="T6476"/>
      <c r="U6476"/>
      <c r="V6476"/>
      <c r="X6476"/>
      <c r="Y6476"/>
      <c r="Z6476"/>
    </row>
    <row r="6477" spans="19:26" x14ac:dyDescent="0.3">
      <c r="S6477"/>
      <c r="T6477"/>
      <c r="U6477"/>
      <c r="V6477"/>
      <c r="X6477"/>
      <c r="Y6477"/>
      <c r="Z6477"/>
    </row>
    <row r="6478" spans="19:26" x14ac:dyDescent="0.3">
      <c r="S6478"/>
      <c r="T6478"/>
      <c r="U6478"/>
      <c r="V6478"/>
      <c r="X6478"/>
      <c r="Y6478"/>
      <c r="Z6478"/>
    </row>
    <row r="6479" spans="19:26" x14ac:dyDescent="0.3">
      <c r="S6479"/>
      <c r="T6479"/>
      <c r="U6479"/>
      <c r="V6479"/>
      <c r="X6479"/>
      <c r="Y6479"/>
      <c r="Z6479"/>
    </row>
    <row r="6480" spans="19:26" x14ac:dyDescent="0.3">
      <c r="S6480"/>
      <c r="T6480"/>
      <c r="U6480"/>
      <c r="V6480"/>
      <c r="X6480"/>
      <c r="Y6480"/>
      <c r="Z6480"/>
    </row>
    <row r="6481" spans="19:26" x14ac:dyDescent="0.3">
      <c r="S6481"/>
      <c r="T6481"/>
      <c r="U6481"/>
      <c r="V6481"/>
      <c r="X6481"/>
      <c r="Y6481"/>
      <c r="Z6481"/>
    </row>
    <row r="6482" spans="19:26" x14ac:dyDescent="0.3">
      <c r="S6482"/>
      <c r="T6482"/>
      <c r="U6482"/>
      <c r="V6482"/>
      <c r="X6482"/>
      <c r="Y6482"/>
      <c r="Z6482"/>
    </row>
    <row r="6483" spans="19:26" x14ac:dyDescent="0.3">
      <c r="S6483"/>
      <c r="T6483"/>
      <c r="U6483"/>
      <c r="V6483"/>
      <c r="X6483"/>
      <c r="Y6483"/>
      <c r="Z6483"/>
    </row>
    <row r="6484" spans="19:26" x14ac:dyDescent="0.3">
      <c r="S6484"/>
      <c r="T6484"/>
      <c r="U6484"/>
      <c r="V6484"/>
      <c r="X6484"/>
      <c r="Y6484"/>
      <c r="Z6484"/>
    </row>
    <row r="6485" spans="19:26" x14ac:dyDescent="0.3">
      <c r="S6485"/>
      <c r="T6485"/>
      <c r="U6485"/>
      <c r="V6485"/>
      <c r="X6485"/>
      <c r="Y6485"/>
      <c r="Z6485"/>
    </row>
    <row r="6486" spans="19:26" x14ac:dyDescent="0.3">
      <c r="S6486"/>
      <c r="T6486"/>
      <c r="U6486"/>
      <c r="V6486"/>
      <c r="X6486"/>
      <c r="Y6486"/>
      <c r="Z6486"/>
    </row>
    <row r="6487" spans="19:26" x14ac:dyDescent="0.3">
      <c r="S6487"/>
      <c r="T6487"/>
      <c r="U6487"/>
      <c r="V6487"/>
      <c r="X6487"/>
      <c r="Y6487"/>
      <c r="Z6487"/>
    </row>
    <row r="6488" spans="19:26" x14ac:dyDescent="0.3">
      <c r="S6488"/>
      <c r="T6488"/>
      <c r="U6488"/>
      <c r="V6488"/>
      <c r="X6488"/>
      <c r="Y6488"/>
      <c r="Z6488"/>
    </row>
    <row r="6489" spans="19:26" x14ac:dyDescent="0.3">
      <c r="S6489"/>
      <c r="T6489"/>
      <c r="U6489"/>
      <c r="V6489"/>
      <c r="X6489"/>
      <c r="Y6489"/>
      <c r="Z6489"/>
    </row>
    <row r="6490" spans="19:26" x14ac:dyDescent="0.3">
      <c r="S6490"/>
      <c r="T6490"/>
      <c r="U6490"/>
      <c r="V6490"/>
      <c r="X6490"/>
      <c r="Y6490"/>
      <c r="Z6490"/>
    </row>
    <row r="6491" spans="19:26" x14ac:dyDescent="0.3">
      <c r="S6491"/>
      <c r="T6491"/>
      <c r="U6491"/>
      <c r="V6491"/>
      <c r="X6491"/>
      <c r="Y6491"/>
      <c r="Z6491"/>
    </row>
    <row r="6492" spans="19:26" x14ac:dyDescent="0.3">
      <c r="S6492"/>
      <c r="T6492"/>
      <c r="U6492"/>
      <c r="V6492"/>
      <c r="X6492"/>
      <c r="Y6492"/>
      <c r="Z6492"/>
    </row>
    <row r="6493" spans="19:26" x14ac:dyDescent="0.3">
      <c r="S6493"/>
      <c r="T6493"/>
      <c r="U6493"/>
      <c r="V6493"/>
      <c r="X6493"/>
      <c r="Y6493"/>
      <c r="Z6493"/>
    </row>
    <row r="6494" spans="19:26" x14ac:dyDescent="0.3">
      <c r="S6494"/>
      <c r="T6494"/>
      <c r="U6494"/>
      <c r="V6494"/>
      <c r="X6494"/>
      <c r="Y6494"/>
      <c r="Z6494"/>
    </row>
    <row r="6495" spans="19:26" x14ac:dyDescent="0.3">
      <c r="S6495"/>
      <c r="T6495"/>
      <c r="U6495"/>
      <c r="V6495"/>
      <c r="X6495"/>
      <c r="Y6495"/>
      <c r="Z6495"/>
    </row>
    <row r="6496" spans="19:26" x14ac:dyDescent="0.3">
      <c r="S6496"/>
      <c r="T6496"/>
      <c r="U6496"/>
      <c r="V6496"/>
      <c r="X6496"/>
      <c r="Y6496"/>
      <c r="Z6496"/>
    </row>
    <row r="6497" spans="19:26" x14ac:dyDescent="0.3">
      <c r="S6497"/>
      <c r="T6497"/>
      <c r="U6497"/>
      <c r="V6497"/>
      <c r="X6497"/>
      <c r="Y6497"/>
      <c r="Z6497"/>
    </row>
    <row r="6498" spans="19:26" x14ac:dyDescent="0.3">
      <c r="S6498"/>
      <c r="T6498"/>
      <c r="U6498"/>
      <c r="V6498"/>
      <c r="X6498"/>
      <c r="Y6498"/>
      <c r="Z6498"/>
    </row>
    <row r="6499" spans="19:26" x14ac:dyDescent="0.3">
      <c r="S6499"/>
      <c r="T6499"/>
      <c r="U6499"/>
      <c r="V6499"/>
      <c r="X6499"/>
      <c r="Y6499"/>
      <c r="Z6499"/>
    </row>
    <row r="6500" spans="19:26" x14ac:dyDescent="0.3">
      <c r="S6500"/>
      <c r="T6500"/>
      <c r="U6500"/>
      <c r="V6500"/>
      <c r="X6500"/>
      <c r="Y6500"/>
      <c r="Z6500"/>
    </row>
    <row r="6501" spans="19:26" x14ac:dyDescent="0.3">
      <c r="S6501"/>
      <c r="T6501"/>
      <c r="U6501"/>
      <c r="V6501"/>
      <c r="X6501"/>
      <c r="Y6501"/>
      <c r="Z6501"/>
    </row>
    <row r="6502" spans="19:26" x14ac:dyDescent="0.3">
      <c r="S6502"/>
      <c r="T6502"/>
      <c r="U6502"/>
      <c r="V6502"/>
      <c r="X6502"/>
      <c r="Y6502"/>
      <c r="Z6502"/>
    </row>
    <row r="6503" spans="19:26" x14ac:dyDescent="0.3">
      <c r="S6503"/>
      <c r="T6503"/>
      <c r="U6503"/>
      <c r="V6503"/>
      <c r="X6503"/>
      <c r="Y6503"/>
      <c r="Z6503"/>
    </row>
    <row r="6504" spans="19:26" x14ac:dyDescent="0.3">
      <c r="S6504"/>
      <c r="T6504"/>
      <c r="U6504"/>
      <c r="V6504"/>
      <c r="X6504"/>
      <c r="Y6504"/>
      <c r="Z6504"/>
    </row>
    <row r="6505" spans="19:26" x14ac:dyDescent="0.3">
      <c r="S6505"/>
      <c r="T6505"/>
      <c r="U6505"/>
      <c r="V6505"/>
      <c r="X6505"/>
      <c r="Y6505"/>
      <c r="Z6505"/>
    </row>
    <row r="6506" spans="19:26" x14ac:dyDescent="0.3">
      <c r="S6506"/>
      <c r="T6506"/>
      <c r="U6506"/>
      <c r="V6506"/>
      <c r="X6506"/>
      <c r="Y6506"/>
      <c r="Z6506"/>
    </row>
    <row r="6507" spans="19:26" x14ac:dyDescent="0.3">
      <c r="S6507"/>
      <c r="T6507"/>
      <c r="U6507"/>
      <c r="V6507"/>
      <c r="X6507"/>
      <c r="Y6507"/>
      <c r="Z6507"/>
    </row>
    <row r="6508" spans="19:26" x14ac:dyDescent="0.3">
      <c r="S6508"/>
      <c r="T6508"/>
      <c r="U6508"/>
      <c r="V6508"/>
      <c r="X6508"/>
      <c r="Y6508"/>
      <c r="Z6508"/>
    </row>
    <row r="6509" spans="19:26" x14ac:dyDescent="0.3">
      <c r="S6509"/>
      <c r="T6509"/>
      <c r="U6509"/>
      <c r="V6509"/>
      <c r="X6509"/>
      <c r="Y6509"/>
      <c r="Z6509"/>
    </row>
    <row r="6510" spans="19:26" x14ac:dyDescent="0.3">
      <c r="S6510"/>
      <c r="T6510"/>
      <c r="U6510"/>
      <c r="V6510"/>
      <c r="X6510"/>
      <c r="Y6510"/>
      <c r="Z6510"/>
    </row>
    <row r="6511" spans="19:26" x14ac:dyDescent="0.3">
      <c r="S6511"/>
      <c r="T6511"/>
      <c r="U6511"/>
      <c r="V6511"/>
      <c r="X6511"/>
      <c r="Y6511"/>
      <c r="Z6511"/>
    </row>
    <row r="6512" spans="19:26" x14ac:dyDescent="0.3">
      <c r="S6512"/>
      <c r="T6512"/>
      <c r="U6512"/>
      <c r="V6512"/>
      <c r="X6512"/>
      <c r="Y6512"/>
      <c r="Z6512"/>
    </row>
    <row r="6513" spans="19:26" x14ac:dyDescent="0.3">
      <c r="S6513"/>
      <c r="T6513"/>
      <c r="U6513"/>
      <c r="V6513"/>
      <c r="X6513"/>
      <c r="Y6513"/>
      <c r="Z6513"/>
    </row>
    <row r="6514" spans="19:26" x14ac:dyDescent="0.3">
      <c r="S6514"/>
      <c r="T6514"/>
      <c r="U6514"/>
      <c r="V6514"/>
      <c r="X6514"/>
      <c r="Y6514"/>
      <c r="Z6514"/>
    </row>
    <row r="6515" spans="19:26" x14ac:dyDescent="0.3">
      <c r="S6515"/>
      <c r="T6515"/>
      <c r="U6515"/>
      <c r="V6515"/>
      <c r="X6515"/>
      <c r="Y6515"/>
      <c r="Z6515"/>
    </row>
    <row r="6516" spans="19:26" x14ac:dyDescent="0.3">
      <c r="S6516"/>
      <c r="T6516"/>
      <c r="U6516"/>
      <c r="V6516"/>
      <c r="X6516"/>
      <c r="Y6516"/>
      <c r="Z6516"/>
    </row>
    <row r="6517" spans="19:26" x14ac:dyDescent="0.3">
      <c r="S6517"/>
      <c r="T6517"/>
      <c r="U6517"/>
      <c r="V6517"/>
      <c r="X6517"/>
      <c r="Y6517"/>
      <c r="Z6517"/>
    </row>
    <row r="6518" spans="19:26" x14ac:dyDescent="0.3">
      <c r="S6518"/>
      <c r="T6518"/>
      <c r="U6518"/>
      <c r="V6518"/>
      <c r="X6518"/>
      <c r="Y6518"/>
      <c r="Z6518"/>
    </row>
    <row r="6519" spans="19:26" x14ac:dyDescent="0.3">
      <c r="S6519"/>
      <c r="T6519"/>
      <c r="U6519"/>
      <c r="V6519"/>
      <c r="X6519"/>
      <c r="Y6519"/>
      <c r="Z6519"/>
    </row>
    <row r="6520" spans="19:26" x14ac:dyDescent="0.3">
      <c r="S6520"/>
      <c r="T6520"/>
      <c r="U6520"/>
      <c r="V6520"/>
      <c r="X6520"/>
      <c r="Y6520"/>
      <c r="Z6520"/>
    </row>
    <row r="6521" spans="19:26" x14ac:dyDescent="0.3">
      <c r="S6521"/>
      <c r="T6521"/>
      <c r="U6521"/>
      <c r="V6521"/>
      <c r="X6521"/>
      <c r="Y6521"/>
      <c r="Z6521"/>
    </row>
    <row r="6522" spans="19:26" x14ac:dyDescent="0.3">
      <c r="S6522"/>
      <c r="T6522"/>
      <c r="U6522"/>
      <c r="V6522"/>
      <c r="X6522"/>
      <c r="Y6522"/>
      <c r="Z6522"/>
    </row>
    <row r="6523" spans="19:26" x14ac:dyDescent="0.3">
      <c r="S6523"/>
      <c r="T6523"/>
      <c r="U6523"/>
      <c r="V6523"/>
      <c r="X6523"/>
      <c r="Y6523"/>
      <c r="Z6523"/>
    </row>
    <row r="6524" spans="19:26" x14ac:dyDescent="0.3">
      <c r="S6524"/>
      <c r="T6524"/>
      <c r="U6524"/>
      <c r="V6524"/>
      <c r="X6524"/>
      <c r="Y6524"/>
      <c r="Z6524"/>
    </row>
    <row r="6525" spans="19:26" x14ac:dyDescent="0.3">
      <c r="S6525"/>
      <c r="T6525"/>
      <c r="U6525"/>
      <c r="V6525"/>
      <c r="X6525"/>
      <c r="Y6525"/>
      <c r="Z6525"/>
    </row>
    <row r="6526" spans="19:26" x14ac:dyDescent="0.3">
      <c r="S6526"/>
      <c r="T6526"/>
      <c r="U6526"/>
      <c r="V6526"/>
      <c r="X6526"/>
      <c r="Y6526"/>
      <c r="Z6526"/>
    </row>
    <row r="6527" spans="19:26" x14ac:dyDescent="0.3">
      <c r="S6527"/>
      <c r="T6527"/>
      <c r="U6527"/>
      <c r="V6527"/>
      <c r="X6527"/>
      <c r="Y6527"/>
      <c r="Z6527"/>
    </row>
    <row r="6528" spans="19:26" x14ac:dyDescent="0.3">
      <c r="S6528"/>
      <c r="T6528"/>
      <c r="U6528"/>
      <c r="V6528"/>
      <c r="X6528"/>
      <c r="Y6528"/>
      <c r="Z6528"/>
    </row>
    <row r="6529" spans="19:26" x14ac:dyDescent="0.3">
      <c r="S6529"/>
      <c r="T6529"/>
      <c r="U6529"/>
      <c r="V6529"/>
      <c r="X6529"/>
      <c r="Y6529"/>
      <c r="Z6529"/>
    </row>
    <row r="6530" spans="19:26" x14ac:dyDescent="0.3">
      <c r="S6530"/>
      <c r="T6530"/>
      <c r="U6530"/>
      <c r="V6530"/>
      <c r="X6530"/>
      <c r="Y6530"/>
      <c r="Z6530"/>
    </row>
    <row r="6531" spans="19:26" x14ac:dyDescent="0.3">
      <c r="S6531"/>
      <c r="T6531"/>
      <c r="U6531"/>
      <c r="V6531"/>
      <c r="X6531"/>
      <c r="Y6531"/>
      <c r="Z6531"/>
    </row>
    <row r="6532" spans="19:26" x14ac:dyDescent="0.3">
      <c r="S6532"/>
      <c r="T6532"/>
      <c r="U6532"/>
      <c r="V6532"/>
      <c r="X6532"/>
      <c r="Y6532"/>
      <c r="Z6532"/>
    </row>
    <row r="6533" spans="19:26" x14ac:dyDescent="0.3">
      <c r="S6533"/>
      <c r="T6533"/>
      <c r="U6533"/>
      <c r="V6533"/>
      <c r="X6533"/>
      <c r="Y6533"/>
      <c r="Z6533"/>
    </row>
    <row r="6534" spans="19:26" x14ac:dyDescent="0.3">
      <c r="S6534"/>
      <c r="T6534"/>
      <c r="U6534"/>
      <c r="V6534"/>
      <c r="X6534"/>
      <c r="Y6534"/>
      <c r="Z6534"/>
    </row>
    <row r="6535" spans="19:26" x14ac:dyDescent="0.3">
      <c r="S6535"/>
      <c r="T6535"/>
      <c r="U6535"/>
      <c r="V6535"/>
      <c r="X6535"/>
      <c r="Y6535"/>
      <c r="Z6535"/>
    </row>
    <row r="6536" spans="19:26" x14ac:dyDescent="0.3">
      <c r="S6536"/>
      <c r="T6536"/>
      <c r="U6536"/>
      <c r="V6536"/>
      <c r="X6536"/>
      <c r="Y6536"/>
      <c r="Z6536"/>
    </row>
    <row r="6537" spans="19:26" x14ac:dyDescent="0.3">
      <c r="S6537"/>
      <c r="T6537"/>
      <c r="U6537"/>
      <c r="V6537"/>
      <c r="X6537"/>
      <c r="Y6537"/>
      <c r="Z6537"/>
    </row>
    <row r="6538" spans="19:26" x14ac:dyDescent="0.3">
      <c r="S6538"/>
      <c r="T6538"/>
      <c r="U6538"/>
      <c r="V6538"/>
      <c r="X6538"/>
      <c r="Y6538"/>
      <c r="Z6538"/>
    </row>
    <row r="6539" spans="19:26" x14ac:dyDescent="0.3">
      <c r="S6539"/>
      <c r="T6539"/>
      <c r="U6539"/>
      <c r="V6539"/>
      <c r="X6539"/>
      <c r="Y6539"/>
      <c r="Z6539"/>
    </row>
    <row r="6540" spans="19:26" x14ac:dyDescent="0.3">
      <c r="S6540"/>
      <c r="T6540"/>
      <c r="U6540"/>
      <c r="V6540"/>
      <c r="X6540"/>
      <c r="Y6540"/>
      <c r="Z6540"/>
    </row>
    <row r="6541" spans="19:26" x14ac:dyDescent="0.3">
      <c r="S6541"/>
      <c r="T6541"/>
      <c r="U6541"/>
      <c r="V6541"/>
      <c r="X6541"/>
      <c r="Y6541"/>
      <c r="Z6541"/>
    </row>
    <row r="6542" spans="19:26" x14ac:dyDescent="0.3">
      <c r="S6542"/>
      <c r="T6542"/>
      <c r="U6542"/>
      <c r="V6542"/>
      <c r="X6542"/>
      <c r="Y6542"/>
      <c r="Z6542"/>
    </row>
    <row r="6543" spans="19:26" x14ac:dyDescent="0.3">
      <c r="S6543"/>
      <c r="T6543"/>
      <c r="U6543"/>
      <c r="V6543"/>
      <c r="X6543"/>
      <c r="Y6543"/>
      <c r="Z6543"/>
    </row>
    <row r="6544" spans="19:26" x14ac:dyDescent="0.3">
      <c r="S6544"/>
      <c r="T6544"/>
      <c r="U6544"/>
      <c r="V6544"/>
      <c r="X6544"/>
      <c r="Y6544"/>
      <c r="Z6544"/>
    </row>
    <row r="6545" spans="19:26" x14ac:dyDescent="0.3">
      <c r="S6545"/>
      <c r="T6545"/>
      <c r="U6545"/>
      <c r="V6545"/>
      <c r="X6545"/>
      <c r="Y6545"/>
      <c r="Z6545"/>
    </row>
    <row r="6546" spans="19:26" x14ac:dyDescent="0.3">
      <c r="S6546"/>
      <c r="T6546"/>
      <c r="U6546"/>
      <c r="V6546"/>
      <c r="X6546"/>
      <c r="Y6546"/>
      <c r="Z6546"/>
    </row>
    <row r="6547" spans="19:26" x14ac:dyDescent="0.3">
      <c r="S6547"/>
      <c r="T6547"/>
      <c r="U6547"/>
      <c r="V6547"/>
      <c r="X6547"/>
      <c r="Y6547"/>
      <c r="Z6547"/>
    </row>
    <row r="6548" spans="19:26" x14ac:dyDescent="0.3">
      <c r="S6548"/>
      <c r="T6548"/>
      <c r="U6548"/>
      <c r="V6548"/>
      <c r="X6548"/>
      <c r="Y6548"/>
      <c r="Z6548"/>
    </row>
    <row r="6549" spans="19:26" x14ac:dyDescent="0.3">
      <c r="S6549"/>
      <c r="T6549"/>
      <c r="U6549"/>
      <c r="V6549"/>
      <c r="X6549"/>
      <c r="Y6549"/>
      <c r="Z6549"/>
    </row>
    <row r="6550" spans="19:26" x14ac:dyDescent="0.3">
      <c r="S6550"/>
      <c r="T6550"/>
      <c r="U6550"/>
      <c r="V6550"/>
      <c r="X6550"/>
      <c r="Y6550"/>
      <c r="Z6550"/>
    </row>
    <row r="6551" spans="19:26" x14ac:dyDescent="0.3">
      <c r="S6551"/>
      <c r="T6551"/>
      <c r="U6551"/>
      <c r="V6551"/>
      <c r="X6551"/>
      <c r="Y6551"/>
      <c r="Z6551"/>
    </row>
    <row r="6552" spans="19:26" x14ac:dyDescent="0.3">
      <c r="S6552"/>
      <c r="T6552"/>
      <c r="U6552"/>
      <c r="V6552"/>
      <c r="X6552"/>
      <c r="Y6552"/>
      <c r="Z6552"/>
    </row>
    <row r="6553" spans="19:26" x14ac:dyDescent="0.3">
      <c r="S6553"/>
      <c r="T6553"/>
      <c r="U6553"/>
      <c r="V6553"/>
      <c r="X6553"/>
      <c r="Y6553"/>
      <c r="Z6553"/>
    </row>
    <row r="6554" spans="19:26" x14ac:dyDescent="0.3">
      <c r="S6554"/>
      <c r="T6554"/>
      <c r="U6554"/>
      <c r="V6554"/>
      <c r="X6554"/>
      <c r="Y6554"/>
      <c r="Z6554"/>
    </row>
    <row r="6555" spans="19:26" x14ac:dyDescent="0.3">
      <c r="S6555"/>
      <c r="T6555"/>
      <c r="U6555"/>
      <c r="V6555"/>
      <c r="X6555"/>
      <c r="Y6555"/>
      <c r="Z6555"/>
    </row>
    <row r="6556" spans="19:26" x14ac:dyDescent="0.3">
      <c r="S6556"/>
      <c r="T6556"/>
      <c r="U6556"/>
      <c r="V6556"/>
      <c r="X6556"/>
      <c r="Y6556"/>
      <c r="Z6556"/>
    </row>
    <row r="6557" spans="19:26" x14ac:dyDescent="0.3">
      <c r="S6557"/>
      <c r="T6557"/>
      <c r="U6557"/>
      <c r="V6557"/>
      <c r="X6557"/>
      <c r="Y6557"/>
      <c r="Z6557"/>
    </row>
    <row r="6558" spans="19:26" x14ac:dyDescent="0.3">
      <c r="S6558"/>
      <c r="T6558"/>
      <c r="U6558"/>
      <c r="V6558"/>
      <c r="X6558"/>
      <c r="Y6558"/>
      <c r="Z6558"/>
    </row>
    <row r="6559" spans="19:26" x14ac:dyDescent="0.3">
      <c r="S6559"/>
      <c r="T6559"/>
      <c r="U6559"/>
      <c r="V6559"/>
      <c r="X6559"/>
      <c r="Y6559"/>
      <c r="Z6559"/>
    </row>
    <row r="6560" spans="19:26" x14ac:dyDescent="0.3">
      <c r="S6560"/>
      <c r="T6560"/>
      <c r="U6560"/>
      <c r="V6560"/>
      <c r="X6560"/>
      <c r="Y6560"/>
      <c r="Z6560"/>
    </row>
    <row r="6561" spans="19:26" x14ac:dyDescent="0.3">
      <c r="S6561"/>
      <c r="T6561"/>
      <c r="U6561"/>
      <c r="V6561"/>
      <c r="X6561"/>
      <c r="Y6561"/>
      <c r="Z6561"/>
    </row>
    <row r="6562" spans="19:26" x14ac:dyDescent="0.3">
      <c r="S6562"/>
      <c r="T6562"/>
      <c r="U6562"/>
      <c r="V6562"/>
      <c r="X6562"/>
      <c r="Y6562"/>
      <c r="Z6562"/>
    </row>
    <row r="6563" spans="19:26" x14ac:dyDescent="0.3">
      <c r="S6563"/>
      <c r="T6563"/>
      <c r="U6563"/>
      <c r="V6563"/>
      <c r="X6563"/>
      <c r="Y6563"/>
      <c r="Z6563"/>
    </row>
    <row r="6564" spans="19:26" x14ac:dyDescent="0.3">
      <c r="S6564"/>
      <c r="T6564"/>
      <c r="U6564"/>
      <c r="V6564"/>
      <c r="X6564"/>
      <c r="Y6564"/>
      <c r="Z6564"/>
    </row>
    <row r="6565" spans="19:26" x14ac:dyDescent="0.3">
      <c r="S6565"/>
      <c r="T6565"/>
      <c r="U6565"/>
      <c r="V6565"/>
      <c r="X6565"/>
      <c r="Y6565"/>
      <c r="Z6565"/>
    </row>
    <row r="6566" spans="19:26" x14ac:dyDescent="0.3">
      <c r="S6566"/>
      <c r="T6566"/>
      <c r="U6566"/>
      <c r="V6566"/>
      <c r="X6566"/>
      <c r="Y6566"/>
      <c r="Z6566"/>
    </row>
    <row r="6567" spans="19:26" x14ac:dyDescent="0.3">
      <c r="S6567"/>
      <c r="T6567"/>
      <c r="U6567"/>
      <c r="V6567"/>
      <c r="X6567"/>
      <c r="Y6567"/>
      <c r="Z6567"/>
    </row>
    <row r="6568" spans="19:26" x14ac:dyDescent="0.3">
      <c r="S6568"/>
      <c r="T6568"/>
      <c r="U6568"/>
      <c r="V6568"/>
      <c r="X6568"/>
      <c r="Y6568"/>
      <c r="Z6568"/>
    </row>
    <row r="6569" spans="19:26" x14ac:dyDescent="0.3">
      <c r="S6569"/>
      <c r="T6569"/>
      <c r="U6569"/>
      <c r="V6569"/>
      <c r="X6569"/>
      <c r="Y6569"/>
      <c r="Z6569"/>
    </row>
    <row r="6570" spans="19:26" x14ac:dyDescent="0.3">
      <c r="S6570"/>
      <c r="T6570"/>
      <c r="U6570"/>
      <c r="V6570"/>
      <c r="X6570"/>
      <c r="Y6570"/>
      <c r="Z6570"/>
    </row>
    <row r="6571" spans="19:26" x14ac:dyDescent="0.3">
      <c r="S6571"/>
      <c r="T6571"/>
      <c r="U6571"/>
      <c r="V6571"/>
      <c r="X6571"/>
      <c r="Y6571"/>
      <c r="Z6571"/>
    </row>
    <row r="6572" spans="19:26" x14ac:dyDescent="0.3">
      <c r="S6572"/>
      <c r="T6572"/>
      <c r="U6572"/>
      <c r="V6572"/>
      <c r="X6572"/>
      <c r="Y6572"/>
      <c r="Z6572"/>
    </row>
    <row r="6573" spans="19:26" x14ac:dyDescent="0.3">
      <c r="S6573"/>
      <c r="T6573"/>
      <c r="U6573"/>
      <c r="V6573"/>
      <c r="X6573"/>
      <c r="Y6573"/>
      <c r="Z6573"/>
    </row>
    <row r="6574" spans="19:26" x14ac:dyDescent="0.3">
      <c r="S6574"/>
      <c r="T6574"/>
      <c r="U6574"/>
      <c r="V6574"/>
      <c r="X6574"/>
      <c r="Y6574"/>
      <c r="Z6574"/>
    </row>
    <row r="6575" spans="19:26" x14ac:dyDescent="0.3">
      <c r="S6575"/>
      <c r="T6575"/>
      <c r="U6575"/>
      <c r="V6575"/>
      <c r="X6575"/>
      <c r="Y6575"/>
      <c r="Z6575"/>
    </row>
    <row r="6576" spans="19:26" x14ac:dyDescent="0.3">
      <c r="S6576"/>
      <c r="T6576"/>
      <c r="U6576"/>
      <c r="V6576"/>
      <c r="X6576"/>
      <c r="Y6576"/>
      <c r="Z6576"/>
    </row>
    <row r="6577" spans="19:26" x14ac:dyDescent="0.3">
      <c r="S6577"/>
      <c r="T6577"/>
      <c r="U6577"/>
      <c r="V6577"/>
      <c r="X6577"/>
      <c r="Y6577"/>
      <c r="Z6577"/>
    </row>
    <row r="6578" spans="19:26" x14ac:dyDescent="0.3">
      <c r="S6578"/>
      <c r="T6578"/>
      <c r="U6578"/>
      <c r="V6578"/>
      <c r="X6578"/>
      <c r="Y6578"/>
      <c r="Z6578"/>
    </row>
    <row r="6579" spans="19:26" x14ac:dyDescent="0.3">
      <c r="S6579"/>
      <c r="T6579"/>
      <c r="U6579"/>
      <c r="V6579"/>
      <c r="X6579"/>
      <c r="Y6579"/>
      <c r="Z6579"/>
    </row>
    <row r="6580" spans="19:26" x14ac:dyDescent="0.3">
      <c r="S6580"/>
      <c r="T6580"/>
      <c r="U6580"/>
      <c r="V6580"/>
      <c r="X6580"/>
      <c r="Y6580"/>
      <c r="Z6580"/>
    </row>
    <row r="6581" spans="19:26" x14ac:dyDescent="0.3">
      <c r="S6581"/>
      <c r="T6581"/>
      <c r="U6581"/>
      <c r="V6581"/>
      <c r="X6581"/>
      <c r="Y6581"/>
      <c r="Z6581"/>
    </row>
    <row r="6582" spans="19:26" x14ac:dyDescent="0.3">
      <c r="S6582"/>
      <c r="T6582"/>
      <c r="U6582"/>
      <c r="V6582"/>
      <c r="X6582"/>
      <c r="Y6582"/>
      <c r="Z6582"/>
    </row>
    <row r="6583" spans="19:26" x14ac:dyDescent="0.3">
      <c r="S6583"/>
      <c r="T6583"/>
      <c r="U6583"/>
      <c r="V6583"/>
      <c r="X6583"/>
      <c r="Y6583"/>
      <c r="Z6583"/>
    </row>
    <row r="6584" spans="19:26" x14ac:dyDescent="0.3">
      <c r="S6584"/>
      <c r="T6584"/>
      <c r="U6584"/>
      <c r="V6584"/>
      <c r="X6584"/>
      <c r="Y6584"/>
      <c r="Z6584"/>
    </row>
    <row r="6585" spans="19:26" x14ac:dyDescent="0.3">
      <c r="S6585"/>
      <c r="T6585"/>
      <c r="U6585"/>
      <c r="V6585"/>
      <c r="X6585"/>
      <c r="Y6585"/>
      <c r="Z6585"/>
    </row>
    <row r="6586" spans="19:26" x14ac:dyDescent="0.3">
      <c r="S6586"/>
      <c r="T6586"/>
      <c r="U6586"/>
      <c r="V6586"/>
      <c r="X6586"/>
      <c r="Y6586"/>
      <c r="Z6586"/>
    </row>
    <row r="6587" spans="19:26" x14ac:dyDescent="0.3">
      <c r="S6587"/>
      <c r="T6587"/>
      <c r="U6587"/>
      <c r="V6587"/>
      <c r="X6587"/>
      <c r="Y6587"/>
      <c r="Z6587"/>
    </row>
    <row r="6588" spans="19:26" x14ac:dyDescent="0.3">
      <c r="S6588"/>
      <c r="T6588"/>
      <c r="U6588"/>
      <c r="V6588"/>
      <c r="X6588"/>
      <c r="Y6588"/>
      <c r="Z6588"/>
    </row>
    <row r="6589" spans="19:26" x14ac:dyDescent="0.3">
      <c r="S6589"/>
      <c r="T6589"/>
      <c r="U6589"/>
      <c r="V6589"/>
      <c r="X6589"/>
      <c r="Y6589"/>
      <c r="Z6589"/>
    </row>
    <row r="6590" spans="19:26" x14ac:dyDescent="0.3">
      <c r="S6590"/>
      <c r="T6590"/>
      <c r="U6590"/>
      <c r="V6590"/>
      <c r="X6590"/>
      <c r="Y6590"/>
      <c r="Z6590"/>
    </row>
    <row r="6591" spans="19:26" x14ac:dyDescent="0.3">
      <c r="S6591"/>
      <c r="T6591"/>
      <c r="U6591"/>
      <c r="V6591"/>
      <c r="X6591"/>
      <c r="Y6591"/>
      <c r="Z6591"/>
    </row>
    <row r="6592" spans="19:26" x14ac:dyDescent="0.3">
      <c r="S6592"/>
      <c r="T6592"/>
      <c r="U6592"/>
      <c r="V6592"/>
      <c r="X6592"/>
      <c r="Y6592"/>
      <c r="Z6592"/>
    </row>
    <row r="6593" spans="19:26" x14ac:dyDescent="0.3">
      <c r="S6593"/>
      <c r="T6593"/>
      <c r="U6593"/>
      <c r="V6593"/>
      <c r="X6593"/>
      <c r="Y6593"/>
      <c r="Z6593"/>
    </row>
    <row r="6594" spans="19:26" x14ac:dyDescent="0.3">
      <c r="S6594"/>
      <c r="T6594"/>
      <c r="U6594"/>
      <c r="V6594"/>
      <c r="X6594"/>
      <c r="Y6594"/>
      <c r="Z6594"/>
    </row>
    <row r="6595" spans="19:26" x14ac:dyDescent="0.3">
      <c r="S6595"/>
      <c r="T6595"/>
      <c r="U6595"/>
      <c r="V6595"/>
      <c r="X6595"/>
      <c r="Y6595"/>
      <c r="Z6595"/>
    </row>
    <row r="6596" spans="19:26" x14ac:dyDescent="0.3">
      <c r="S6596"/>
      <c r="T6596"/>
      <c r="U6596"/>
      <c r="V6596"/>
      <c r="X6596"/>
      <c r="Y6596"/>
      <c r="Z6596"/>
    </row>
    <row r="6597" spans="19:26" x14ac:dyDescent="0.3">
      <c r="S6597"/>
      <c r="T6597"/>
      <c r="U6597"/>
      <c r="V6597"/>
      <c r="X6597"/>
      <c r="Y6597"/>
      <c r="Z6597"/>
    </row>
    <row r="6598" spans="19:26" x14ac:dyDescent="0.3">
      <c r="S6598"/>
      <c r="T6598"/>
      <c r="U6598"/>
      <c r="V6598"/>
      <c r="X6598"/>
      <c r="Y6598"/>
      <c r="Z6598"/>
    </row>
    <row r="6599" spans="19:26" x14ac:dyDescent="0.3">
      <c r="S6599"/>
      <c r="T6599"/>
      <c r="U6599"/>
      <c r="V6599"/>
      <c r="X6599"/>
      <c r="Y6599"/>
      <c r="Z6599"/>
    </row>
    <row r="6600" spans="19:26" x14ac:dyDescent="0.3">
      <c r="S6600"/>
      <c r="T6600"/>
      <c r="U6600"/>
      <c r="V6600"/>
      <c r="X6600"/>
      <c r="Y6600"/>
      <c r="Z6600"/>
    </row>
    <row r="6601" spans="19:26" x14ac:dyDescent="0.3">
      <c r="S6601"/>
      <c r="T6601"/>
      <c r="U6601"/>
      <c r="V6601"/>
      <c r="X6601"/>
      <c r="Y6601"/>
      <c r="Z6601"/>
    </row>
    <row r="6602" spans="19:26" x14ac:dyDescent="0.3">
      <c r="S6602"/>
      <c r="T6602"/>
      <c r="U6602"/>
      <c r="V6602"/>
      <c r="X6602"/>
      <c r="Y6602"/>
      <c r="Z6602"/>
    </row>
    <row r="6603" spans="19:26" x14ac:dyDescent="0.3">
      <c r="S6603"/>
      <c r="T6603"/>
      <c r="U6603"/>
      <c r="V6603"/>
      <c r="X6603"/>
      <c r="Y6603"/>
      <c r="Z6603"/>
    </row>
    <row r="6604" spans="19:26" x14ac:dyDescent="0.3">
      <c r="S6604"/>
      <c r="T6604"/>
      <c r="U6604"/>
      <c r="V6604"/>
      <c r="X6604"/>
      <c r="Y6604"/>
      <c r="Z6604"/>
    </row>
    <row r="6605" spans="19:26" x14ac:dyDescent="0.3">
      <c r="S6605"/>
      <c r="T6605"/>
      <c r="U6605"/>
      <c r="V6605"/>
      <c r="X6605"/>
      <c r="Y6605"/>
      <c r="Z6605"/>
    </row>
    <row r="6606" spans="19:26" x14ac:dyDescent="0.3">
      <c r="S6606"/>
      <c r="T6606"/>
      <c r="U6606"/>
      <c r="V6606"/>
      <c r="X6606"/>
      <c r="Y6606"/>
      <c r="Z6606"/>
    </row>
    <row r="6607" spans="19:26" x14ac:dyDescent="0.3">
      <c r="S6607"/>
      <c r="T6607"/>
      <c r="U6607"/>
      <c r="V6607"/>
      <c r="X6607"/>
      <c r="Y6607"/>
      <c r="Z6607"/>
    </row>
    <row r="6608" spans="19:26" x14ac:dyDescent="0.3">
      <c r="S6608"/>
      <c r="T6608"/>
      <c r="U6608"/>
      <c r="V6608"/>
      <c r="X6608"/>
      <c r="Y6608"/>
      <c r="Z6608"/>
    </row>
    <row r="6609" spans="19:26" x14ac:dyDescent="0.3">
      <c r="S6609"/>
      <c r="T6609"/>
      <c r="U6609"/>
      <c r="V6609"/>
      <c r="X6609"/>
      <c r="Y6609"/>
      <c r="Z6609"/>
    </row>
    <row r="6610" spans="19:26" x14ac:dyDescent="0.3">
      <c r="S6610"/>
      <c r="T6610"/>
      <c r="U6610"/>
      <c r="V6610"/>
      <c r="X6610"/>
      <c r="Y6610"/>
      <c r="Z6610"/>
    </row>
    <row r="6611" spans="19:26" x14ac:dyDescent="0.3">
      <c r="S6611"/>
      <c r="T6611"/>
      <c r="U6611"/>
      <c r="V6611"/>
      <c r="X6611"/>
      <c r="Y6611"/>
      <c r="Z6611"/>
    </row>
    <row r="6612" spans="19:26" x14ac:dyDescent="0.3">
      <c r="S6612"/>
      <c r="T6612"/>
      <c r="U6612"/>
      <c r="V6612"/>
      <c r="X6612"/>
      <c r="Y6612"/>
      <c r="Z6612"/>
    </row>
    <row r="6613" spans="19:26" x14ac:dyDescent="0.3">
      <c r="S6613"/>
      <c r="T6613"/>
      <c r="U6613"/>
      <c r="V6613"/>
      <c r="X6613"/>
      <c r="Y6613"/>
      <c r="Z6613"/>
    </row>
    <row r="6614" spans="19:26" x14ac:dyDescent="0.3">
      <c r="S6614"/>
      <c r="T6614"/>
      <c r="U6614"/>
      <c r="V6614"/>
      <c r="X6614"/>
      <c r="Y6614"/>
      <c r="Z6614"/>
    </row>
    <row r="6615" spans="19:26" x14ac:dyDescent="0.3">
      <c r="S6615"/>
      <c r="T6615"/>
      <c r="U6615"/>
      <c r="V6615"/>
      <c r="X6615"/>
      <c r="Y6615"/>
      <c r="Z6615"/>
    </row>
    <row r="6616" spans="19:26" x14ac:dyDescent="0.3">
      <c r="S6616"/>
      <c r="T6616"/>
      <c r="U6616"/>
      <c r="V6616"/>
      <c r="X6616"/>
      <c r="Y6616"/>
      <c r="Z6616"/>
    </row>
    <row r="6617" spans="19:26" x14ac:dyDescent="0.3">
      <c r="S6617"/>
      <c r="T6617"/>
      <c r="U6617"/>
      <c r="V6617"/>
      <c r="X6617"/>
      <c r="Y6617"/>
      <c r="Z6617"/>
    </row>
    <row r="6618" spans="19:26" x14ac:dyDescent="0.3">
      <c r="S6618"/>
      <c r="T6618"/>
      <c r="U6618"/>
      <c r="V6618"/>
      <c r="X6618"/>
      <c r="Y6618"/>
      <c r="Z6618"/>
    </row>
    <row r="6619" spans="19:26" x14ac:dyDescent="0.3">
      <c r="S6619"/>
      <c r="T6619"/>
      <c r="U6619"/>
      <c r="V6619"/>
      <c r="X6619"/>
      <c r="Y6619"/>
      <c r="Z6619"/>
    </row>
    <row r="6620" spans="19:26" x14ac:dyDescent="0.3">
      <c r="S6620"/>
      <c r="T6620"/>
      <c r="U6620"/>
      <c r="V6620"/>
      <c r="X6620"/>
      <c r="Y6620"/>
      <c r="Z6620"/>
    </row>
    <row r="6621" spans="19:26" x14ac:dyDescent="0.3">
      <c r="S6621"/>
      <c r="T6621"/>
      <c r="U6621"/>
      <c r="V6621"/>
      <c r="X6621"/>
      <c r="Y6621"/>
      <c r="Z6621"/>
    </row>
    <row r="6622" spans="19:26" x14ac:dyDescent="0.3">
      <c r="S6622"/>
      <c r="T6622"/>
      <c r="U6622"/>
      <c r="V6622"/>
      <c r="X6622"/>
      <c r="Y6622"/>
      <c r="Z6622"/>
    </row>
    <row r="6623" spans="19:26" x14ac:dyDescent="0.3">
      <c r="S6623"/>
      <c r="T6623"/>
      <c r="U6623"/>
      <c r="V6623"/>
      <c r="X6623"/>
      <c r="Y6623"/>
      <c r="Z6623"/>
    </row>
    <row r="6624" spans="19:26" x14ac:dyDescent="0.3">
      <c r="S6624"/>
      <c r="T6624"/>
      <c r="U6624"/>
      <c r="V6624"/>
      <c r="X6624"/>
      <c r="Y6624"/>
      <c r="Z6624"/>
    </row>
    <row r="6625" spans="19:26" x14ac:dyDescent="0.3">
      <c r="S6625"/>
      <c r="T6625"/>
      <c r="U6625"/>
      <c r="V6625"/>
      <c r="X6625"/>
      <c r="Y6625"/>
      <c r="Z6625"/>
    </row>
    <row r="6626" spans="19:26" x14ac:dyDescent="0.3">
      <c r="S6626"/>
      <c r="T6626"/>
      <c r="U6626"/>
      <c r="V6626"/>
      <c r="X6626"/>
      <c r="Y6626"/>
      <c r="Z6626"/>
    </row>
    <row r="6627" spans="19:26" x14ac:dyDescent="0.3">
      <c r="S6627"/>
      <c r="T6627"/>
      <c r="U6627"/>
      <c r="V6627"/>
      <c r="X6627"/>
      <c r="Y6627"/>
      <c r="Z6627"/>
    </row>
    <row r="6628" spans="19:26" x14ac:dyDescent="0.3">
      <c r="S6628"/>
      <c r="T6628"/>
      <c r="U6628"/>
      <c r="V6628"/>
      <c r="X6628"/>
      <c r="Y6628"/>
      <c r="Z6628"/>
    </row>
    <row r="6629" spans="19:26" x14ac:dyDescent="0.3">
      <c r="S6629"/>
      <c r="T6629"/>
      <c r="U6629"/>
      <c r="V6629"/>
      <c r="X6629"/>
      <c r="Y6629"/>
      <c r="Z6629"/>
    </row>
    <row r="6630" spans="19:26" x14ac:dyDescent="0.3">
      <c r="S6630"/>
      <c r="T6630"/>
      <c r="U6630"/>
      <c r="V6630"/>
      <c r="X6630"/>
      <c r="Y6630"/>
      <c r="Z6630"/>
    </row>
    <row r="6631" spans="19:26" x14ac:dyDescent="0.3">
      <c r="S6631"/>
      <c r="T6631"/>
      <c r="U6631"/>
      <c r="V6631"/>
      <c r="X6631"/>
      <c r="Y6631"/>
      <c r="Z6631"/>
    </row>
    <row r="6632" spans="19:26" x14ac:dyDescent="0.3">
      <c r="S6632"/>
      <c r="T6632"/>
      <c r="U6632"/>
      <c r="V6632"/>
      <c r="X6632"/>
      <c r="Y6632"/>
      <c r="Z6632"/>
    </row>
    <row r="6633" spans="19:26" x14ac:dyDescent="0.3">
      <c r="S6633"/>
      <c r="T6633"/>
      <c r="U6633"/>
      <c r="V6633"/>
      <c r="X6633"/>
      <c r="Y6633"/>
      <c r="Z6633"/>
    </row>
    <row r="6634" spans="19:26" x14ac:dyDescent="0.3">
      <c r="S6634"/>
      <c r="T6634"/>
      <c r="U6634"/>
      <c r="V6634"/>
      <c r="X6634"/>
      <c r="Y6634"/>
      <c r="Z6634"/>
    </row>
    <row r="6635" spans="19:26" x14ac:dyDescent="0.3">
      <c r="S6635"/>
      <c r="T6635"/>
      <c r="U6635"/>
      <c r="V6635"/>
      <c r="X6635"/>
      <c r="Y6635"/>
      <c r="Z6635"/>
    </row>
    <row r="6636" spans="19:26" x14ac:dyDescent="0.3">
      <c r="S6636"/>
      <c r="T6636"/>
      <c r="U6636"/>
      <c r="V6636"/>
      <c r="X6636"/>
      <c r="Y6636"/>
      <c r="Z6636"/>
    </row>
    <row r="6637" spans="19:26" x14ac:dyDescent="0.3">
      <c r="S6637"/>
      <c r="T6637"/>
      <c r="U6637"/>
      <c r="V6637"/>
      <c r="X6637"/>
      <c r="Y6637"/>
      <c r="Z6637"/>
    </row>
    <row r="6638" spans="19:26" x14ac:dyDescent="0.3">
      <c r="S6638"/>
      <c r="T6638"/>
      <c r="U6638"/>
      <c r="V6638"/>
      <c r="X6638"/>
      <c r="Y6638"/>
      <c r="Z6638"/>
    </row>
    <row r="6639" spans="19:26" x14ac:dyDescent="0.3">
      <c r="S6639"/>
      <c r="T6639"/>
      <c r="U6639"/>
      <c r="V6639"/>
      <c r="X6639"/>
      <c r="Y6639"/>
      <c r="Z6639"/>
    </row>
    <row r="6640" spans="19:26" x14ac:dyDescent="0.3">
      <c r="S6640"/>
      <c r="T6640"/>
      <c r="U6640"/>
      <c r="V6640"/>
      <c r="X6640"/>
      <c r="Y6640"/>
      <c r="Z6640"/>
    </row>
    <row r="6641" spans="19:26" x14ac:dyDescent="0.3">
      <c r="S6641"/>
      <c r="T6641"/>
      <c r="U6641"/>
      <c r="V6641"/>
      <c r="X6641"/>
      <c r="Y6641"/>
      <c r="Z6641"/>
    </row>
    <row r="6642" spans="19:26" x14ac:dyDescent="0.3">
      <c r="S6642"/>
      <c r="T6642"/>
      <c r="U6642"/>
      <c r="V6642"/>
      <c r="X6642"/>
      <c r="Y6642"/>
      <c r="Z6642"/>
    </row>
    <row r="6643" spans="19:26" x14ac:dyDescent="0.3">
      <c r="S6643"/>
      <c r="T6643"/>
      <c r="U6643"/>
      <c r="V6643"/>
      <c r="X6643"/>
      <c r="Y6643"/>
      <c r="Z6643"/>
    </row>
    <row r="6644" spans="19:26" x14ac:dyDescent="0.3">
      <c r="S6644"/>
      <c r="T6644"/>
      <c r="U6644"/>
      <c r="V6644"/>
      <c r="X6644"/>
      <c r="Y6644"/>
      <c r="Z6644"/>
    </row>
    <row r="6645" spans="19:26" x14ac:dyDescent="0.3">
      <c r="S6645"/>
      <c r="T6645"/>
      <c r="U6645"/>
      <c r="V6645"/>
      <c r="X6645"/>
      <c r="Y6645"/>
      <c r="Z6645"/>
    </row>
    <row r="6646" spans="19:26" x14ac:dyDescent="0.3">
      <c r="S6646"/>
      <c r="T6646"/>
      <c r="U6646"/>
      <c r="V6646"/>
      <c r="X6646"/>
      <c r="Y6646"/>
      <c r="Z6646"/>
    </row>
    <row r="6647" spans="19:26" x14ac:dyDescent="0.3">
      <c r="S6647"/>
      <c r="T6647"/>
      <c r="U6647"/>
      <c r="V6647"/>
      <c r="X6647"/>
      <c r="Y6647"/>
      <c r="Z6647"/>
    </row>
    <row r="6648" spans="19:26" x14ac:dyDescent="0.3">
      <c r="S6648"/>
      <c r="T6648"/>
      <c r="U6648"/>
      <c r="V6648"/>
      <c r="X6648"/>
      <c r="Y6648"/>
      <c r="Z6648"/>
    </row>
    <row r="6649" spans="19:26" x14ac:dyDescent="0.3">
      <c r="S6649"/>
      <c r="T6649"/>
      <c r="U6649"/>
      <c r="V6649"/>
      <c r="X6649"/>
      <c r="Y6649"/>
      <c r="Z6649"/>
    </row>
    <row r="6650" spans="19:26" x14ac:dyDescent="0.3">
      <c r="S6650"/>
      <c r="T6650"/>
      <c r="U6650"/>
      <c r="V6650"/>
      <c r="X6650"/>
      <c r="Y6650"/>
      <c r="Z6650"/>
    </row>
    <row r="6651" spans="19:26" x14ac:dyDescent="0.3">
      <c r="S6651"/>
      <c r="T6651"/>
      <c r="U6651"/>
      <c r="V6651"/>
      <c r="X6651"/>
      <c r="Y6651"/>
      <c r="Z6651"/>
    </row>
    <row r="6652" spans="19:26" x14ac:dyDescent="0.3">
      <c r="S6652"/>
      <c r="T6652"/>
      <c r="U6652"/>
      <c r="V6652"/>
      <c r="X6652"/>
      <c r="Y6652"/>
      <c r="Z6652"/>
    </row>
    <row r="6653" spans="19:26" x14ac:dyDescent="0.3">
      <c r="S6653"/>
      <c r="T6653"/>
      <c r="U6653"/>
      <c r="V6653"/>
      <c r="X6653"/>
      <c r="Y6653"/>
      <c r="Z6653"/>
    </row>
    <row r="6654" spans="19:26" x14ac:dyDescent="0.3">
      <c r="S6654"/>
      <c r="T6654"/>
      <c r="U6654"/>
      <c r="V6654"/>
      <c r="X6654"/>
      <c r="Y6654"/>
      <c r="Z6654"/>
    </row>
    <row r="6655" spans="19:26" x14ac:dyDescent="0.3">
      <c r="S6655"/>
      <c r="T6655"/>
      <c r="U6655"/>
      <c r="V6655"/>
      <c r="X6655"/>
      <c r="Y6655"/>
      <c r="Z6655"/>
    </row>
    <row r="6656" spans="19:26" x14ac:dyDescent="0.3">
      <c r="S6656"/>
      <c r="T6656"/>
      <c r="U6656"/>
      <c r="V6656"/>
      <c r="X6656"/>
      <c r="Y6656"/>
      <c r="Z6656"/>
    </row>
    <row r="6657" spans="19:26" x14ac:dyDescent="0.3">
      <c r="S6657"/>
      <c r="T6657"/>
      <c r="U6657"/>
      <c r="V6657"/>
      <c r="X6657"/>
      <c r="Y6657"/>
      <c r="Z6657"/>
    </row>
    <row r="6658" spans="19:26" x14ac:dyDescent="0.3">
      <c r="S6658"/>
      <c r="T6658"/>
      <c r="U6658"/>
      <c r="V6658"/>
      <c r="X6658"/>
      <c r="Y6658"/>
      <c r="Z6658"/>
    </row>
    <row r="6659" spans="19:26" x14ac:dyDescent="0.3">
      <c r="S6659"/>
      <c r="T6659"/>
      <c r="U6659"/>
      <c r="V6659"/>
      <c r="X6659"/>
      <c r="Y6659"/>
      <c r="Z6659"/>
    </row>
  </sheetData>
  <autoFilter ref="A9:Z6209">
    <filterColumn colId="0">
      <filters>
        <filter val="site"/>
      </filters>
    </filterColumn>
    <sortState ref="A10:Z6209">
      <sortCondition ref="V9:V6209"/>
    </sortState>
  </autoFilter>
  <sortState ref="A10:AA6209">
    <sortCondition descending="1" ref="O10:O6209"/>
    <sortCondition ref="A10:A6209"/>
  </sortState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margin_ranges!$A$5:$A$10</xm:f>
          </x14:formula1>
          <xm:sqref>W10:W6209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7"/>
  <sheetViews>
    <sheetView topLeftCell="A2" workbookViewId="0">
      <selection activeCell="J2" sqref="J2"/>
    </sheetView>
  </sheetViews>
  <sheetFormatPr defaultRowHeight="14.4" x14ac:dyDescent="0.3"/>
  <cols>
    <col min="1" max="1" width="35.44140625" bestFit="1" customWidth="1"/>
    <col min="2" max="2" width="49.21875" bestFit="1" customWidth="1"/>
    <col min="5" max="5" width="13.5546875" bestFit="1" customWidth="1"/>
    <col min="10" max="10" width="48.33203125" bestFit="1" customWidth="1"/>
  </cols>
  <sheetData>
    <row r="1" spans="1:11" x14ac:dyDescent="0.3">
      <c r="A1" t="s">
        <v>1</v>
      </c>
      <c r="B1" t="s">
        <v>2</v>
      </c>
      <c r="C1" t="s">
        <v>5</v>
      </c>
      <c r="D1" s="1" t="s">
        <v>6</v>
      </c>
      <c r="E1" s="3" t="s">
        <v>7</v>
      </c>
      <c r="F1" s="3" t="s">
        <v>8</v>
      </c>
      <c r="G1" s="6" t="s">
        <v>9</v>
      </c>
    </row>
    <row r="2" spans="1:11" x14ac:dyDescent="0.3">
      <c r="A2" t="s">
        <v>297</v>
      </c>
      <c r="B2" t="s">
        <v>298</v>
      </c>
      <c r="C2">
        <v>0.27710000000000001</v>
      </c>
      <c r="D2" s="1">
        <v>0.97568840999999995</v>
      </c>
      <c r="E2" s="3">
        <v>76588.724900000001</v>
      </c>
      <c r="F2" s="3">
        <v>6733.7718000000004</v>
      </c>
      <c r="G2" s="6">
        <v>353347</v>
      </c>
      <c r="J2" t="s">
        <v>3658</v>
      </c>
      <c r="K2">
        <v>2329.0650000000001</v>
      </c>
    </row>
    <row r="3" spans="1:11" x14ac:dyDescent="0.3">
      <c r="A3" t="s">
        <v>9531</v>
      </c>
      <c r="B3" t="s">
        <v>9532</v>
      </c>
      <c r="C3">
        <v>0.22189999999999999</v>
      </c>
      <c r="D3" s="1">
        <v>0.95984581000000002</v>
      </c>
      <c r="E3" s="3">
        <v>14693.402599999999</v>
      </c>
      <c r="F3" s="3">
        <v>3246.4322999999999</v>
      </c>
      <c r="G3" s="6">
        <v>132409</v>
      </c>
      <c r="J3" t="s">
        <v>10618</v>
      </c>
      <c r="K3">
        <v>132.05680000000001</v>
      </c>
    </row>
    <row r="4" spans="1:11" x14ac:dyDescent="0.3">
      <c r="A4" t="s">
        <v>5037</v>
      </c>
      <c r="B4" t="s">
        <v>5038</v>
      </c>
      <c r="C4">
        <v>0.32769999999999999</v>
      </c>
      <c r="D4" s="1">
        <v>0.99419109999999999</v>
      </c>
      <c r="E4" s="3">
        <v>5766.1731</v>
      </c>
      <c r="F4" s="3">
        <v>3100.8724999999999</v>
      </c>
      <c r="G4" s="6">
        <v>109952</v>
      </c>
      <c r="J4" t="s">
        <v>1510</v>
      </c>
      <c r="K4">
        <v>109.65479999999999</v>
      </c>
    </row>
    <row r="5" spans="1:11" x14ac:dyDescent="0.3">
      <c r="A5" t="s">
        <v>7363</v>
      </c>
      <c r="B5" t="s">
        <v>7364</v>
      </c>
      <c r="C5">
        <v>0.254</v>
      </c>
      <c r="D5" s="1">
        <v>0.82767853999999996</v>
      </c>
      <c r="E5" s="3">
        <v>10301.8897</v>
      </c>
      <c r="F5" s="3">
        <v>2639.0109000000002</v>
      </c>
      <c r="G5" s="6">
        <v>102882</v>
      </c>
      <c r="J5" t="s">
        <v>9928</v>
      </c>
      <c r="K5">
        <v>270.35449999999997</v>
      </c>
    </row>
    <row r="6" spans="1:11" x14ac:dyDescent="0.3">
      <c r="A6" t="s">
        <v>2938</v>
      </c>
      <c r="B6" t="s">
        <v>2939</v>
      </c>
      <c r="C6">
        <v>0.2702</v>
      </c>
      <c r="D6" s="1">
        <v>0.99857242000000002</v>
      </c>
      <c r="E6" s="3">
        <v>6475.1522999999997</v>
      </c>
      <c r="F6" s="3">
        <v>2586.5947000000001</v>
      </c>
      <c r="G6" s="6">
        <v>81166</v>
      </c>
      <c r="J6" t="s">
        <v>10704</v>
      </c>
      <c r="K6">
        <v>284.55590000000001</v>
      </c>
    </row>
    <row r="7" spans="1:11" x14ac:dyDescent="0.3">
      <c r="A7" t="s">
        <v>3178</v>
      </c>
      <c r="B7" t="s">
        <v>3179</v>
      </c>
      <c r="C7">
        <v>0.15</v>
      </c>
      <c r="D7" s="1">
        <v>0.99879790999999996</v>
      </c>
      <c r="E7" s="3">
        <v>5708.9714000000004</v>
      </c>
      <c r="F7" s="3">
        <v>1319.4353000000001</v>
      </c>
      <c r="G7" s="6">
        <v>71112</v>
      </c>
      <c r="J7" t="s">
        <v>3792</v>
      </c>
      <c r="K7">
        <v>1393.8050000000001</v>
      </c>
    </row>
    <row r="8" spans="1:11" x14ac:dyDescent="0.3">
      <c r="A8" t="s">
        <v>8769</v>
      </c>
      <c r="B8" t="s">
        <v>8770</v>
      </c>
      <c r="C8">
        <v>0.25590000000000002</v>
      </c>
      <c r="D8" s="1">
        <v>1</v>
      </c>
      <c r="E8" s="3">
        <v>3306.6916000000001</v>
      </c>
      <c r="F8" s="3">
        <v>954.77790000000005</v>
      </c>
      <c r="G8" s="6">
        <v>64908</v>
      </c>
      <c r="J8" t="s">
        <v>8379</v>
      </c>
      <c r="K8">
        <v>3849.0542999999998</v>
      </c>
    </row>
    <row r="9" spans="1:11" x14ac:dyDescent="0.3">
      <c r="A9" t="s">
        <v>4697</v>
      </c>
      <c r="B9" t="s">
        <v>4698</v>
      </c>
      <c r="C9">
        <v>0.23549999999999999</v>
      </c>
      <c r="D9" s="1">
        <v>0.98855822999999998</v>
      </c>
      <c r="E9" s="3">
        <v>3610.3602000000001</v>
      </c>
      <c r="F9" s="3">
        <v>908.33609999999999</v>
      </c>
      <c r="G9" s="6">
        <v>60938</v>
      </c>
      <c r="J9" t="s">
        <v>11740</v>
      </c>
      <c r="K9">
        <v>88.422600000000003</v>
      </c>
    </row>
    <row r="10" spans="1:11" x14ac:dyDescent="0.3">
      <c r="A10" t="s">
        <v>814</v>
      </c>
      <c r="B10" t="s">
        <v>815</v>
      </c>
      <c r="C10">
        <v>0.33760000000000001</v>
      </c>
      <c r="D10" s="1">
        <v>0.34963019000000001</v>
      </c>
      <c r="E10" s="3">
        <v>13327.967000000001</v>
      </c>
      <c r="F10" s="3">
        <v>3087.2415999999998</v>
      </c>
      <c r="G10" s="6">
        <v>60452</v>
      </c>
      <c r="J10" t="s">
        <v>12408</v>
      </c>
      <c r="K10">
        <v>1.2343</v>
      </c>
    </row>
    <row r="11" spans="1:11" x14ac:dyDescent="0.3">
      <c r="A11" t="s">
        <v>4161</v>
      </c>
      <c r="B11" t="s">
        <v>4162</v>
      </c>
      <c r="C11">
        <v>0.26790000000000003</v>
      </c>
      <c r="D11" s="1">
        <v>0.79219054</v>
      </c>
      <c r="E11" s="3">
        <v>10668.874900000001</v>
      </c>
      <c r="F11" s="3">
        <v>1348.0482999999999</v>
      </c>
      <c r="G11" s="6">
        <v>54387</v>
      </c>
      <c r="J11" t="s">
        <v>11431</v>
      </c>
      <c r="K11">
        <v>81.667500000000004</v>
      </c>
    </row>
    <row r="12" spans="1:11" x14ac:dyDescent="0.3">
      <c r="A12" t="s">
        <v>9765</v>
      </c>
      <c r="B12" t="s">
        <v>9766</v>
      </c>
      <c r="C12">
        <v>0.25319999999999998</v>
      </c>
      <c r="D12" s="1">
        <v>0.97270937999999996</v>
      </c>
      <c r="E12" s="3">
        <v>19140.940200000001</v>
      </c>
      <c r="F12" s="3">
        <v>3635.4517999999998</v>
      </c>
      <c r="G12" s="6">
        <v>53275</v>
      </c>
      <c r="J12" t="s">
        <v>4986</v>
      </c>
      <c r="K12">
        <v>169.447</v>
      </c>
    </row>
    <row r="13" spans="1:11" x14ac:dyDescent="0.3">
      <c r="A13" t="s">
        <v>3843</v>
      </c>
      <c r="B13" t="s">
        <v>3844</v>
      </c>
      <c r="C13">
        <v>0.41060000000000002</v>
      </c>
      <c r="D13" s="1">
        <v>1</v>
      </c>
      <c r="E13" s="3">
        <v>5505.5743000000002</v>
      </c>
      <c r="F13" s="3">
        <v>2246.2035000000001</v>
      </c>
      <c r="G13" s="6">
        <v>52827</v>
      </c>
      <c r="J13" t="s">
        <v>11195</v>
      </c>
      <c r="K13">
        <v>467.08960000000002</v>
      </c>
    </row>
    <row r="14" spans="1:11" x14ac:dyDescent="0.3">
      <c r="A14" t="s">
        <v>10129</v>
      </c>
      <c r="B14" t="s">
        <v>10130</v>
      </c>
      <c r="C14">
        <v>0.2389</v>
      </c>
      <c r="D14" s="1">
        <v>0.99890509000000005</v>
      </c>
      <c r="E14" s="3">
        <v>32272.900399999999</v>
      </c>
      <c r="F14" s="3">
        <v>4991.1507000000001</v>
      </c>
      <c r="G14" s="6">
        <v>52799</v>
      </c>
      <c r="J14" t="s">
        <v>4120</v>
      </c>
      <c r="K14">
        <v>217.024</v>
      </c>
    </row>
    <row r="15" spans="1:11" x14ac:dyDescent="0.3">
      <c r="A15" t="s">
        <v>6563</v>
      </c>
      <c r="B15" t="s">
        <v>6564</v>
      </c>
      <c r="C15">
        <v>0.3498</v>
      </c>
      <c r="D15" s="1">
        <v>0.54567089999999996</v>
      </c>
      <c r="E15" s="3">
        <v>248390.07949999999</v>
      </c>
      <c r="F15" s="3">
        <v>42316.655100000004</v>
      </c>
      <c r="G15" s="6">
        <v>48939</v>
      </c>
      <c r="J15" t="s">
        <v>6456</v>
      </c>
      <c r="K15">
        <v>8429.8202000000001</v>
      </c>
    </row>
    <row r="16" spans="1:11" x14ac:dyDescent="0.3">
      <c r="A16" t="s">
        <v>10262</v>
      </c>
      <c r="B16" t="s">
        <v>10263</v>
      </c>
      <c r="C16">
        <v>0.33300000000000002</v>
      </c>
      <c r="D16" s="1">
        <v>0.66120405000000004</v>
      </c>
      <c r="E16" s="3">
        <v>68393.397599999997</v>
      </c>
      <c r="F16" s="3">
        <v>511.97039999999998</v>
      </c>
      <c r="G16" s="6">
        <v>47685</v>
      </c>
      <c r="J16" t="s">
        <v>10876</v>
      </c>
      <c r="K16">
        <v>917.03060000000005</v>
      </c>
    </row>
    <row r="17" spans="1:12" x14ac:dyDescent="0.3">
      <c r="A17" t="s">
        <v>9231</v>
      </c>
      <c r="B17" t="s">
        <v>9232</v>
      </c>
      <c r="C17">
        <v>0.23730000000000001</v>
      </c>
      <c r="D17" s="1">
        <v>0.84726813000000001</v>
      </c>
      <c r="E17" s="3">
        <v>14524.3359</v>
      </c>
      <c r="F17" s="3">
        <v>1819.7474</v>
      </c>
      <c r="G17" s="6">
        <v>45945</v>
      </c>
      <c r="J17" t="s">
        <v>9952</v>
      </c>
      <c r="K17">
        <v>804.62059999999997</v>
      </c>
    </row>
    <row r="18" spans="1:12" x14ac:dyDescent="0.3">
      <c r="A18" t="s">
        <v>8163</v>
      </c>
      <c r="B18" t="s">
        <v>8164</v>
      </c>
      <c r="C18">
        <v>0.26619999999999999</v>
      </c>
      <c r="D18" s="1">
        <v>0</v>
      </c>
      <c r="E18" s="3">
        <v>16108.2785</v>
      </c>
      <c r="F18" s="3">
        <v>1297.6138000000001</v>
      </c>
      <c r="G18" s="6">
        <v>45264</v>
      </c>
      <c r="J18" t="s">
        <v>8661</v>
      </c>
      <c r="K18">
        <v>2953.8789000000002</v>
      </c>
    </row>
    <row r="19" spans="1:12" x14ac:dyDescent="0.3">
      <c r="A19" t="s">
        <v>83</v>
      </c>
      <c r="B19" t="s">
        <v>84</v>
      </c>
      <c r="C19">
        <v>0.28689999999999999</v>
      </c>
      <c r="D19" s="1">
        <v>1</v>
      </c>
      <c r="E19" s="3">
        <v>11815.117899999999</v>
      </c>
      <c r="F19" s="3">
        <v>4051.9823000000001</v>
      </c>
      <c r="G19" s="6">
        <v>44998</v>
      </c>
      <c r="J19" t="s">
        <v>6652</v>
      </c>
      <c r="K19">
        <v>89.980900000000005</v>
      </c>
    </row>
    <row r="20" spans="1:12" x14ac:dyDescent="0.3">
      <c r="A20" t="s">
        <v>8965</v>
      </c>
      <c r="B20" t="s">
        <v>8966</v>
      </c>
      <c r="C20">
        <v>0.30020000000000002</v>
      </c>
      <c r="D20" s="1">
        <v>0.88940589000000003</v>
      </c>
      <c r="E20" s="3">
        <v>5966.7775000000001</v>
      </c>
      <c r="F20" s="3">
        <v>2230.6752000000001</v>
      </c>
      <c r="G20" s="6">
        <v>41740</v>
      </c>
      <c r="J20" t="s">
        <v>3698</v>
      </c>
      <c r="K20">
        <v>1688.7326</v>
      </c>
    </row>
    <row r="21" spans="1:12" x14ac:dyDescent="0.3">
      <c r="A21" t="s">
        <v>2834</v>
      </c>
      <c r="B21" t="s">
        <v>2835</v>
      </c>
      <c r="C21">
        <v>0.25</v>
      </c>
      <c r="D21" s="1">
        <v>0</v>
      </c>
      <c r="E21" s="3">
        <v>12190.2646</v>
      </c>
      <c r="F21" s="3">
        <v>1181.6477</v>
      </c>
      <c r="G21" s="6">
        <v>39627</v>
      </c>
      <c r="J21" t="s">
        <v>1679</v>
      </c>
      <c r="K21">
        <v>221.88720000000001</v>
      </c>
    </row>
    <row r="22" spans="1:12" x14ac:dyDescent="0.3">
      <c r="A22" t="s">
        <v>645</v>
      </c>
      <c r="B22" t="s">
        <v>646</v>
      </c>
      <c r="C22">
        <v>0.25</v>
      </c>
      <c r="D22" s="1">
        <v>1</v>
      </c>
      <c r="E22" s="3">
        <v>5663.8023999999996</v>
      </c>
      <c r="F22" s="3">
        <v>917.64110000000005</v>
      </c>
      <c r="G22" s="6">
        <v>36896</v>
      </c>
      <c r="J22" t="s">
        <v>5665</v>
      </c>
      <c r="K22">
        <v>24.490400000000001</v>
      </c>
    </row>
    <row r="23" spans="1:12" x14ac:dyDescent="0.3">
      <c r="A23" t="s">
        <v>1742</v>
      </c>
      <c r="B23" t="s">
        <v>1743</v>
      </c>
      <c r="C23">
        <v>0.28120000000000001</v>
      </c>
      <c r="D23" s="1">
        <v>0</v>
      </c>
      <c r="E23" s="3">
        <v>1772.6329000000001</v>
      </c>
      <c r="F23" s="3">
        <v>591.28750000000002</v>
      </c>
      <c r="G23" s="6">
        <v>35461</v>
      </c>
      <c r="J23" t="s">
        <v>11118</v>
      </c>
      <c r="K23">
        <v>819.14480000000003</v>
      </c>
    </row>
    <row r="24" spans="1:12" x14ac:dyDescent="0.3">
      <c r="A24" t="s">
        <v>7279</v>
      </c>
      <c r="B24" t="s">
        <v>7280</v>
      </c>
      <c r="C24">
        <v>0.28189999999999998</v>
      </c>
      <c r="D24" s="1">
        <v>0.99434873000000001</v>
      </c>
      <c r="E24" s="3">
        <v>5573.8015999999998</v>
      </c>
      <c r="F24" s="3">
        <v>900.18470000000002</v>
      </c>
      <c r="G24" s="6">
        <v>35154</v>
      </c>
      <c r="J24" t="s">
        <v>6995</v>
      </c>
      <c r="K24">
        <v>400.95</v>
      </c>
    </row>
    <row r="25" spans="1:12" x14ac:dyDescent="0.3">
      <c r="A25" t="s">
        <v>6455</v>
      </c>
      <c r="B25" t="s">
        <v>6456</v>
      </c>
      <c r="C25">
        <v>0.26650000000000001</v>
      </c>
      <c r="D25" s="1">
        <v>0</v>
      </c>
      <c r="E25" s="3">
        <v>10620.3424</v>
      </c>
      <c r="F25" s="3">
        <v>948.01089999999999</v>
      </c>
      <c r="G25" s="6">
        <v>34076</v>
      </c>
      <c r="J25" t="s">
        <v>8043</v>
      </c>
      <c r="K25">
        <v>625.19129999999996</v>
      </c>
    </row>
    <row r="26" spans="1:12" x14ac:dyDescent="0.3">
      <c r="A26" t="s">
        <v>8439</v>
      </c>
      <c r="B26" t="s">
        <v>8440</v>
      </c>
      <c r="C26">
        <v>0.26</v>
      </c>
      <c r="D26" s="1">
        <v>0.90530871000000002</v>
      </c>
      <c r="E26" s="3">
        <v>9183.5210000000006</v>
      </c>
      <c r="F26" s="3">
        <v>1173.0802000000001</v>
      </c>
      <c r="G26" s="6">
        <v>33313</v>
      </c>
      <c r="J26" t="s">
        <v>7704</v>
      </c>
      <c r="K26">
        <v>115.4577</v>
      </c>
    </row>
    <row r="27" spans="1:12" x14ac:dyDescent="0.3">
      <c r="A27" t="s">
        <v>5003</v>
      </c>
      <c r="B27" t="s">
        <v>5004</v>
      </c>
      <c r="C27">
        <v>0.29010000000000002</v>
      </c>
      <c r="D27" s="1">
        <v>0.99508951000000001</v>
      </c>
      <c r="E27" s="3">
        <v>3562.2687000000001</v>
      </c>
      <c r="F27" s="3">
        <v>744.24680000000001</v>
      </c>
      <c r="G27" s="6">
        <v>33000</v>
      </c>
      <c r="J27" t="s">
        <v>1382</v>
      </c>
      <c r="K27">
        <v>2638.2766999999999</v>
      </c>
    </row>
    <row r="28" spans="1:12" x14ac:dyDescent="0.3">
      <c r="A28" t="s">
        <v>5397</v>
      </c>
      <c r="B28" t="s">
        <v>5398</v>
      </c>
      <c r="C28">
        <v>0.29609999999999997</v>
      </c>
      <c r="D28" s="1">
        <v>0.68526419000000005</v>
      </c>
      <c r="E28" s="3">
        <v>5624.4831000000004</v>
      </c>
      <c r="F28" s="3">
        <v>476.1207</v>
      </c>
      <c r="G28" s="6">
        <v>31943</v>
      </c>
      <c r="J28" t="s">
        <v>8065</v>
      </c>
      <c r="K28">
        <v>880.63810000000001</v>
      </c>
    </row>
    <row r="29" spans="1:12" x14ac:dyDescent="0.3">
      <c r="A29" t="s">
        <v>5257</v>
      </c>
      <c r="B29" t="s">
        <v>5258</v>
      </c>
      <c r="C29">
        <v>0.26350000000000001</v>
      </c>
      <c r="D29" s="1">
        <v>0.81565496000000004</v>
      </c>
      <c r="E29" s="3">
        <v>9548.6074000000008</v>
      </c>
      <c r="F29" s="3">
        <v>1305.7781</v>
      </c>
      <c r="G29" s="6">
        <v>29706</v>
      </c>
      <c r="J29" t="s">
        <v>8242</v>
      </c>
      <c r="K29">
        <v>94.653999999999996</v>
      </c>
    </row>
    <row r="30" spans="1:12" x14ac:dyDescent="0.3">
      <c r="A30" t="s">
        <v>1686</v>
      </c>
      <c r="B30" t="s">
        <v>1687</v>
      </c>
      <c r="C30">
        <v>0.25</v>
      </c>
      <c r="D30" s="1">
        <v>0.99978811000000001</v>
      </c>
      <c r="E30" s="3">
        <v>9718.3943999999992</v>
      </c>
      <c r="F30" s="3">
        <v>725.55719999999997</v>
      </c>
      <c r="G30" s="6">
        <v>28567</v>
      </c>
      <c r="J30" t="s">
        <v>12409</v>
      </c>
      <c r="K30" t="s">
        <v>12410</v>
      </c>
      <c r="L30">
        <v>471.42809999999997</v>
      </c>
    </row>
    <row r="31" spans="1:12" x14ac:dyDescent="0.3">
      <c r="A31" t="s">
        <v>2804</v>
      </c>
      <c r="B31" t="s">
        <v>2805</v>
      </c>
      <c r="C31">
        <v>0.2059</v>
      </c>
      <c r="D31" s="1">
        <v>0.95732739</v>
      </c>
      <c r="E31" s="3">
        <v>2042.0606</v>
      </c>
      <c r="F31" s="3">
        <v>841.39980000000003</v>
      </c>
      <c r="G31" s="6">
        <v>28015</v>
      </c>
      <c r="J31" t="s">
        <v>4804</v>
      </c>
      <c r="K31">
        <v>726.40030000000002</v>
      </c>
    </row>
    <row r="32" spans="1:12" x14ac:dyDescent="0.3">
      <c r="A32" t="s">
        <v>4761</v>
      </c>
      <c r="B32" t="s">
        <v>4762</v>
      </c>
      <c r="C32">
        <v>0.2697</v>
      </c>
      <c r="D32" s="1">
        <v>1</v>
      </c>
      <c r="E32" s="3">
        <v>13290.6957</v>
      </c>
      <c r="F32" s="3">
        <v>1045.2137</v>
      </c>
      <c r="G32" s="6">
        <v>27975</v>
      </c>
      <c r="J32" t="s">
        <v>2685</v>
      </c>
      <c r="K32">
        <v>35.493400000000001</v>
      </c>
    </row>
    <row r="33" spans="1:11" x14ac:dyDescent="0.3">
      <c r="A33" t="s">
        <v>1525</v>
      </c>
      <c r="B33" t="s">
        <v>1526</v>
      </c>
      <c r="C33">
        <v>0.27360000000000001</v>
      </c>
      <c r="D33" s="1">
        <v>0.99999956000000001</v>
      </c>
      <c r="E33" s="3">
        <v>20453.534599999999</v>
      </c>
      <c r="F33" s="3">
        <v>2397.0753</v>
      </c>
      <c r="G33" s="6">
        <v>27461</v>
      </c>
      <c r="J33" t="s">
        <v>11093</v>
      </c>
      <c r="K33">
        <v>2966.1761000000001</v>
      </c>
    </row>
    <row r="34" spans="1:11" x14ac:dyDescent="0.3">
      <c r="A34" t="s">
        <v>5776</v>
      </c>
      <c r="B34" t="s">
        <v>5777</v>
      </c>
      <c r="C34">
        <v>0.26919999999999999</v>
      </c>
      <c r="D34" s="1">
        <v>0</v>
      </c>
      <c r="E34" s="3">
        <v>7383.1337000000003</v>
      </c>
      <c r="F34" s="3">
        <v>822.19590000000005</v>
      </c>
      <c r="G34" s="6">
        <v>26304</v>
      </c>
      <c r="J34" t="s">
        <v>11634</v>
      </c>
      <c r="K34">
        <v>3657.4888000000001</v>
      </c>
    </row>
    <row r="35" spans="1:11" x14ac:dyDescent="0.3">
      <c r="A35" t="s">
        <v>8101</v>
      </c>
      <c r="B35" t="s">
        <v>8102</v>
      </c>
      <c r="C35">
        <v>0.25</v>
      </c>
      <c r="D35" s="1">
        <v>0.96436113000000001</v>
      </c>
      <c r="E35" s="3">
        <v>2007.0023000000001</v>
      </c>
      <c r="F35" s="3">
        <v>650.39059999999995</v>
      </c>
      <c r="G35" s="6">
        <v>26290</v>
      </c>
      <c r="J35" t="s">
        <v>3592</v>
      </c>
      <c r="K35">
        <v>366.40980000000002</v>
      </c>
    </row>
    <row r="36" spans="1:11" x14ac:dyDescent="0.3">
      <c r="A36" t="s">
        <v>11058</v>
      </c>
      <c r="B36" t="s">
        <v>11059</v>
      </c>
      <c r="C36">
        <v>0.25</v>
      </c>
      <c r="D36" s="1">
        <v>1</v>
      </c>
      <c r="E36" s="3">
        <v>10989.712100000001</v>
      </c>
      <c r="F36" s="3">
        <v>675.51760000000002</v>
      </c>
      <c r="G36" s="6">
        <v>25271</v>
      </c>
      <c r="J36" t="s">
        <v>11666</v>
      </c>
      <c r="K36">
        <v>3.5807000000000002</v>
      </c>
    </row>
    <row r="37" spans="1:11" x14ac:dyDescent="0.3">
      <c r="A37" t="s">
        <v>3878</v>
      </c>
      <c r="B37" t="s">
        <v>3879</v>
      </c>
      <c r="C37">
        <v>0.25540000000000002</v>
      </c>
      <c r="D37" s="1">
        <v>0.97921729000000002</v>
      </c>
      <c r="E37" s="3">
        <v>4402.6626999999999</v>
      </c>
      <c r="F37" s="3">
        <v>1314.5210999999999</v>
      </c>
      <c r="G37" s="6">
        <v>24685</v>
      </c>
      <c r="J37" t="s">
        <v>8826</v>
      </c>
      <c r="K37">
        <v>5006.7641999999996</v>
      </c>
    </row>
    <row r="38" spans="1:11" x14ac:dyDescent="0.3">
      <c r="A38" t="s">
        <v>3287</v>
      </c>
      <c r="B38" t="s">
        <v>3288</v>
      </c>
      <c r="C38">
        <v>0.28179999999999999</v>
      </c>
      <c r="D38" s="1">
        <v>0.92247773</v>
      </c>
      <c r="E38" s="3">
        <v>14322.2724</v>
      </c>
      <c r="F38" s="3">
        <v>1784.9513999999999</v>
      </c>
      <c r="G38" s="6">
        <v>24270</v>
      </c>
      <c r="J38" t="s">
        <v>10205</v>
      </c>
      <c r="K38">
        <v>159.6534</v>
      </c>
    </row>
    <row r="39" spans="1:11" x14ac:dyDescent="0.3">
      <c r="A39" t="s">
        <v>7149</v>
      </c>
      <c r="B39" t="s">
        <v>7150</v>
      </c>
      <c r="C39">
        <v>0.25030000000000002</v>
      </c>
      <c r="D39" s="1">
        <v>0.95232634999999999</v>
      </c>
      <c r="E39" s="3">
        <v>16751.207900000001</v>
      </c>
      <c r="F39" s="3">
        <v>980.27359999999999</v>
      </c>
      <c r="G39" s="6">
        <v>23364</v>
      </c>
      <c r="J39" t="s">
        <v>8896</v>
      </c>
      <c r="K39">
        <v>12.8102</v>
      </c>
    </row>
    <row r="40" spans="1:11" x14ac:dyDescent="0.3">
      <c r="A40" t="s">
        <v>11285</v>
      </c>
      <c r="B40" t="s">
        <v>11286</v>
      </c>
      <c r="C40">
        <v>0.19120000000000001</v>
      </c>
      <c r="D40" s="1">
        <v>0.99599881999999995</v>
      </c>
      <c r="E40" s="3">
        <v>2806.2022999999999</v>
      </c>
      <c r="F40" s="3">
        <v>382.5274</v>
      </c>
      <c r="G40" s="6">
        <v>21458</v>
      </c>
      <c r="J40" t="s">
        <v>5759</v>
      </c>
      <c r="K40">
        <v>47.637099999999997</v>
      </c>
    </row>
    <row r="41" spans="1:11" x14ac:dyDescent="0.3">
      <c r="A41" t="s">
        <v>6116</v>
      </c>
      <c r="B41" t="s">
        <v>6117</v>
      </c>
      <c r="C41">
        <v>0.26490000000000002</v>
      </c>
      <c r="D41" s="1">
        <v>0</v>
      </c>
      <c r="E41" s="3">
        <v>6579.0924000000005</v>
      </c>
      <c r="F41" s="3">
        <v>555.34479999999996</v>
      </c>
      <c r="G41" s="6">
        <v>20118</v>
      </c>
      <c r="J41" t="s">
        <v>10362</v>
      </c>
      <c r="K41">
        <v>828.11839999999995</v>
      </c>
    </row>
    <row r="42" spans="1:11" x14ac:dyDescent="0.3">
      <c r="A42" t="s">
        <v>3727</v>
      </c>
      <c r="B42" t="s">
        <v>3728</v>
      </c>
      <c r="C42">
        <v>0.21210000000000001</v>
      </c>
      <c r="D42" s="1">
        <v>1</v>
      </c>
      <c r="E42" s="3">
        <v>1470.011</v>
      </c>
      <c r="F42" s="3">
        <v>349.83859999999999</v>
      </c>
      <c r="G42" s="6">
        <v>19217</v>
      </c>
      <c r="J42" t="s">
        <v>4896</v>
      </c>
      <c r="K42">
        <v>843.45799999999997</v>
      </c>
    </row>
    <row r="43" spans="1:11" x14ac:dyDescent="0.3">
      <c r="A43" t="s">
        <v>9041</v>
      </c>
      <c r="B43" t="s">
        <v>9042</v>
      </c>
      <c r="C43">
        <v>0.33189999999999997</v>
      </c>
      <c r="D43" s="1">
        <v>0.92965131000000001</v>
      </c>
      <c r="E43" s="3">
        <v>4113.3842000000004</v>
      </c>
      <c r="F43" s="3">
        <v>802.87279999999998</v>
      </c>
      <c r="G43" s="6">
        <v>19134</v>
      </c>
      <c r="J43" t="s">
        <v>10723</v>
      </c>
      <c r="K43">
        <v>23.364799999999999</v>
      </c>
    </row>
    <row r="44" spans="1:11" x14ac:dyDescent="0.3">
      <c r="A44" t="s">
        <v>4543</v>
      </c>
      <c r="B44" t="s">
        <v>4544</v>
      </c>
      <c r="C44">
        <v>0.2913</v>
      </c>
      <c r="D44" s="1">
        <v>0.95532033000000005</v>
      </c>
      <c r="E44" s="3">
        <v>3521.6943999999999</v>
      </c>
      <c r="F44" s="3">
        <v>827.68129999999996</v>
      </c>
      <c r="G44" s="6">
        <v>18571</v>
      </c>
      <c r="J44" t="s">
        <v>10668</v>
      </c>
      <c r="K44">
        <v>48.040100000000002</v>
      </c>
    </row>
    <row r="45" spans="1:11" x14ac:dyDescent="0.3">
      <c r="A45" t="s">
        <v>6310</v>
      </c>
      <c r="B45" t="s">
        <v>6311</v>
      </c>
      <c r="C45">
        <v>0.38329999999999997</v>
      </c>
      <c r="D45" s="1">
        <v>0.99476007</v>
      </c>
      <c r="E45" s="3">
        <v>61765.547100000003</v>
      </c>
      <c r="F45" s="3">
        <v>11600.251899999999</v>
      </c>
      <c r="G45" s="6">
        <v>17955</v>
      </c>
      <c r="J45" t="s">
        <v>11704</v>
      </c>
      <c r="K45">
        <v>20.022500000000001</v>
      </c>
    </row>
    <row r="46" spans="1:11" x14ac:dyDescent="0.3">
      <c r="A46" t="s">
        <v>6280</v>
      </c>
      <c r="B46" t="s">
        <v>6281</v>
      </c>
      <c r="C46">
        <v>0.28760000000000002</v>
      </c>
      <c r="D46" s="1">
        <v>0</v>
      </c>
      <c r="E46" s="3">
        <v>5996.2061000000003</v>
      </c>
      <c r="F46" s="3">
        <v>514.82590000000005</v>
      </c>
      <c r="G46" s="6">
        <v>17176</v>
      </c>
      <c r="J46" t="s">
        <v>19</v>
      </c>
      <c r="K46">
        <v>316.67469999999997</v>
      </c>
    </row>
    <row r="47" spans="1:11" x14ac:dyDescent="0.3">
      <c r="A47" t="s">
        <v>7071</v>
      </c>
      <c r="B47" t="s">
        <v>7072</v>
      </c>
      <c r="C47">
        <v>0.27350000000000002</v>
      </c>
      <c r="D47" s="1">
        <v>0.93165171999999996</v>
      </c>
      <c r="E47" s="3">
        <v>3188.15</v>
      </c>
      <c r="F47" s="3">
        <v>513.55129999999997</v>
      </c>
      <c r="G47" s="6">
        <v>16829</v>
      </c>
      <c r="J47" t="s">
        <v>2617</v>
      </c>
      <c r="K47">
        <v>3238.3409000000001</v>
      </c>
    </row>
    <row r="48" spans="1:11" x14ac:dyDescent="0.3">
      <c r="A48" t="s">
        <v>127</v>
      </c>
      <c r="B48" t="s">
        <v>128</v>
      </c>
      <c r="C48">
        <v>0.21879999999999999</v>
      </c>
      <c r="D48" s="1">
        <v>1</v>
      </c>
      <c r="E48" s="3">
        <v>1297.0278000000001</v>
      </c>
      <c r="F48" s="3">
        <v>550.19539999999995</v>
      </c>
      <c r="G48" s="6">
        <v>16633</v>
      </c>
      <c r="J48" t="s">
        <v>9092</v>
      </c>
      <c r="K48">
        <v>1201.9487999999999</v>
      </c>
    </row>
    <row r="49" spans="1:11" x14ac:dyDescent="0.3">
      <c r="A49" t="s">
        <v>1409</v>
      </c>
      <c r="B49" t="s">
        <v>1410</v>
      </c>
      <c r="C49">
        <v>0.2747</v>
      </c>
      <c r="D49" s="1">
        <v>0.87388301000000002</v>
      </c>
      <c r="E49" s="3">
        <v>4346.2118</v>
      </c>
      <c r="F49" s="3">
        <v>651.95619999999997</v>
      </c>
      <c r="G49" s="6">
        <v>15506</v>
      </c>
      <c r="J49" t="s">
        <v>6510</v>
      </c>
      <c r="K49">
        <v>1461.7256</v>
      </c>
    </row>
    <row r="50" spans="1:11" x14ac:dyDescent="0.3">
      <c r="A50" t="s">
        <v>6401</v>
      </c>
      <c r="B50" t="s">
        <v>6402</v>
      </c>
      <c r="C50">
        <v>0.28939999999999999</v>
      </c>
      <c r="D50" s="1">
        <v>0</v>
      </c>
      <c r="E50" s="3">
        <v>4844.4450999999999</v>
      </c>
      <c r="F50" s="3">
        <v>554.99789999999996</v>
      </c>
      <c r="G50" s="6">
        <v>15345</v>
      </c>
      <c r="J50" t="s">
        <v>755</v>
      </c>
      <c r="K50">
        <v>198.23990000000001</v>
      </c>
    </row>
    <row r="51" spans="1:11" x14ac:dyDescent="0.3">
      <c r="A51" t="s">
        <v>6004</v>
      </c>
      <c r="B51" t="s">
        <v>6005</v>
      </c>
      <c r="C51">
        <v>0.29060000000000002</v>
      </c>
      <c r="D51" s="1">
        <v>0.96341522000000002</v>
      </c>
      <c r="E51" s="3">
        <v>4547.7430000000004</v>
      </c>
      <c r="F51" s="3">
        <v>995.83010000000002</v>
      </c>
      <c r="G51" s="6">
        <v>13720</v>
      </c>
      <c r="J51" t="s">
        <v>1193</v>
      </c>
      <c r="K51">
        <v>21.1053</v>
      </c>
    </row>
    <row r="52" spans="1:11" x14ac:dyDescent="0.3">
      <c r="A52" t="s">
        <v>2616</v>
      </c>
      <c r="B52" t="s">
        <v>2617</v>
      </c>
      <c r="C52">
        <v>0.31469999999999998</v>
      </c>
      <c r="D52" s="1">
        <v>0</v>
      </c>
      <c r="E52" s="3">
        <v>4556.2527</v>
      </c>
      <c r="F52" s="3">
        <v>683.88959999999997</v>
      </c>
      <c r="G52" s="6">
        <v>13397</v>
      </c>
      <c r="J52" t="s">
        <v>8767</v>
      </c>
      <c r="K52">
        <v>22.757400000000001</v>
      </c>
    </row>
    <row r="53" spans="1:11" x14ac:dyDescent="0.3">
      <c r="A53" t="s">
        <v>5936</v>
      </c>
      <c r="B53" t="s">
        <v>5937</v>
      </c>
      <c r="C53">
        <v>0.26129999999999998</v>
      </c>
      <c r="D53" s="1">
        <v>0.99369958000000003</v>
      </c>
      <c r="E53" s="3">
        <v>3755.5210999999999</v>
      </c>
      <c r="F53" s="3">
        <v>851.02359999999999</v>
      </c>
      <c r="G53" s="6">
        <v>13143</v>
      </c>
      <c r="J53" t="s">
        <v>10747</v>
      </c>
      <c r="K53">
        <v>213.81319999999999</v>
      </c>
    </row>
    <row r="54" spans="1:11" x14ac:dyDescent="0.3">
      <c r="A54" t="s">
        <v>6162</v>
      </c>
      <c r="B54" t="s">
        <v>6163</v>
      </c>
      <c r="C54">
        <v>0.30659999999999998</v>
      </c>
      <c r="D54" s="1">
        <v>0.38350643000000001</v>
      </c>
      <c r="E54" s="3">
        <v>10939.733099999999</v>
      </c>
      <c r="F54" s="3">
        <v>615.17949999999996</v>
      </c>
      <c r="G54" s="6">
        <v>12919</v>
      </c>
      <c r="J54" t="s">
        <v>5743</v>
      </c>
      <c r="K54">
        <v>940.0222</v>
      </c>
    </row>
    <row r="55" spans="1:11" x14ac:dyDescent="0.3">
      <c r="A55" t="s">
        <v>3971</v>
      </c>
      <c r="B55" t="s">
        <v>3972</v>
      </c>
      <c r="C55">
        <v>0.2913</v>
      </c>
      <c r="D55" s="1">
        <v>0.11728783</v>
      </c>
      <c r="E55" s="3">
        <v>1353.6075000000001</v>
      </c>
      <c r="F55" s="3">
        <v>241.4538</v>
      </c>
      <c r="G55" s="6">
        <v>12804</v>
      </c>
      <c r="J55" t="s">
        <v>9948</v>
      </c>
      <c r="K55">
        <v>15.8508</v>
      </c>
    </row>
    <row r="56" spans="1:11" x14ac:dyDescent="0.3">
      <c r="A56" t="s">
        <v>3267</v>
      </c>
      <c r="B56" t="s">
        <v>3268</v>
      </c>
      <c r="C56">
        <v>0.28510000000000002</v>
      </c>
      <c r="D56" s="1">
        <v>0.97936751</v>
      </c>
      <c r="E56" s="3">
        <v>792.14890000000003</v>
      </c>
      <c r="F56" s="3">
        <v>331.13040000000001</v>
      </c>
      <c r="G56" s="6">
        <v>12670</v>
      </c>
      <c r="J56" t="s">
        <v>11278</v>
      </c>
      <c r="K56">
        <v>530.17319999999995</v>
      </c>
    </row>
    <row r="57" spans="1:11" x14ac:dyDescent="0.3">
      <c r="A57" t="s">
        <v>10722</v>
      </c>
      <c r="B57" t="s">
        <v>10723</v>
      </c>
      <c r="C57">
        <v>0.25080000000000002</v>
      </c>
      <c r="D57" s="1">
        <v>0</v>
      </c>
      <c r="E57" s="3">
        <v>10311.6561</v>
      </c>
      <c r="F57" s="3">
        <v>714.40009999999995</v>
      </c>
      <c r="G57" s="6">
        <v>12669</v>
      </c>
      <c r="J57" t="s">
        <v>10502</v>
      </c>
      <c r="K57">
        <v>6.8960999999999997</v>
      </c>
    </row>
    <row r="58" spans="1:11" x14ac:dyDescent="0.3">
      <c r="A58" t="s">
        <v>10627</v>
      </c>
      <c r="B58" t="s">
        <v>10628</v>
      </c>
      <c r="C58">
        <v>0.29770000000000002</v>
      </c>
      <c r="D58" s="1">
        <v>8.0441960000000007E-2</v>
      </c>
      <c r="E58" s="3">
        <v>4556.2506000000003</v>
      </c>
      <c r="F58" s="3">
        <v>553.32569999999998</v>
      </c>
      <c r="G58" s="6">
        <v>12487</v>
      </c>
      <c r="J58" t="s">
        <v>10713</v>
      </c>
      <c r="K58">
        <v>93.170299999999997</v>
      </c>
    </row>
    <row r="59" spans="1:11" x14ac:dyDescent="0.3">
      <c r="A59" t="s">
        <v>1094</v>
      </c>
      <c r="B59" t="s">
        <v>1095</v>
      </c>
      <c r="C59">
        <v>0.19750000000000001</v>
      </c>
      <c r="D59" s="1">
        <v>0.65020975999999997</v>
      </c>
      <c r="E59" s="3">
        <v>1843.7813000000001</v>
      </c>
      <c r="F59" s="3">
        <v>275.18529999999998</v>
      </c>
      <c r="G59" s="6">
        <v>12199</v>
      </c>
      <c r="J59" t="s">
        <v>7823</v>
      </c>
      <c r="K59">
        <v>2538.8413</v>
      </c>
    </row>
    <row r="60" spans="1:11" x14ac:dyDescent="0.3">
      <c r="A60" t="s">
        <v>11610</v>
      </c>
      <c r="B60" t="s">
        <v>11611</v>
      </c>
      <c r="C60">
        <v>0.2152</v>
      </c>
      <c r="D60" s="1">
        <v>1</v>
      </c>
      <c r="E60" s="3">
        <v>696.62860000000001</v>
      </c>
      <c r="F60" s="3">
        <v>120.1613</v>
      </c>
      <c r="G60" s="6">
        <v>12110</v>
      </c>
      <c r="J60" t="s">
        <v>10420</v>
      </c>
      <c r="K60">
        <v>353.68610000000001</v>
      </c>
    </row>
    <row r="61" spans="1:11" x14ac:dyDescent="0.3">
      <c r="A61" t="s">
        <v>6379</v>
      </c>
      <c r="B61" t="s">
        <v>6380</v>
      </c>
      <c r="C61">
        <v>0.31969999999999998</v>
      </c>
      <c r="D61" s="1">
        <v>0.99520094000000003</v>
      </c>
      <c r="E61" s="3">
        <v>3749.3444</v>
      </c>
      <c r="F61" s="3">
        <v>336.18610000000001</v>
      </c>
      <c r="G61" s="6">
        <v>12061</v>
      </c>
      <c r="J61" t="s">
        <v>2939</v>
      </c>
      <c r="K61">
        <v>35573.934200000003</v>
      </c>
    </row>
    <row r="62" spans="1:11" x14ac:dyDescent="0.3">
      <c r="A62" t="s">
        <v>3090</v>
      </c>
      <c r="B62" t="s">
        <v>3091</v>
      </c>
      <c r="C62">
        <v>0.2606</v>
      </c>
      <c r="D62" s="1">
        <v>0.90193586000000003</v>
      </c>
      <c r="E62" s="3">
        <v>1258.4435000000001</v>
      </c>
      <c r="F62" s="3">
        <v>242.69149999999999</v>
      </c>
      <c r="G62" s="6">
        <v>11969</v>
      </c>
      <c r="J62" t="s">
        <v>11133</v>
      </c>
      <c r="K62">
        <v>108.9521</v>
      </c>
    </row>
    <row r="63" spans="1:11" x14ac:dyDescent="0.3">
      <c r="A63" t="s">
        <v>4135</v>
      </c>
      <c r="B63" t="s">
        <v>4136</v>
      </c>
      <c r="C63">
        <v>0.27</v>
      </c>
      <c r="D63" s="1">
        <v>0</v>
      </c>
      <c r="E63" s="3">
        <v>4571.0774000000001</v>
      </c>
      <c r="F63" s="3">
        <v>380.52050000000003</v>
      </c>
      <c r="G63" s="6">
        <v>11816</v>
      </c>
      <c r="J63" t="s">
        <v>3869</v>
      </c>
      <c r="K63">
        <v>387.69439999999997</v>
      </c>
    </row>
    <row r="64" spans="1:11" x14ac:dyDescent="0.3">
      <c r="A64" t="s">
        <v>8825</v>
      </c>
      <c r="B64" t="s">
        <v>8826</v>
      </c>
      <c r="C64">
        <v>0.32919999999999999</v>
      </c>
      <c r="D64" s="1">
        <v>0.96512898000000003</v>
      </c>
      <c r="E64" s="3">
        <v>4223.2022999999999</v>
      </c>
      <c r="F64" s="3">
        <v>366.06659999999999</v>
      </c>
      <c r="G64" s="6">
        <v>11651</v>
      </c>
      <c r="J64" t="s">
        <v>12411</v>
      </c>
      <c r="K64">
        <v>1.0837000000000001</v>
      </c>
    </row>
    <row r="65" spans="1:11" x14ac:dyDescent="0.3">
      <c r="A65" t="s">
        <v>6956</v>
      </c>
      <c r="B65" t="s">
        <v>6957</v>
      </c>
      <c r="C65">
        <v>0.28810000000000002</v>
      </c>
      <c r="D65" s="1">
        <v>0</v>
      </c>
      <c r="E65" s="3">
        <v>3399.4319</v>
      </c>
      <c r="F65" s="3">
        <v>314.69470000000001</v>
      </c>
      <c r="G65" s="6">
        <v>11140</v>
      </c>
      <c r="J65" t="s">
        <v>12412</v>
      </c>
      <c r="K65">
        <v>2.5583999999999998</v>
      </c>
    </row>
    <row r="66" spans="1:11" x14ac:dyDescent="0.3">
      <c r="A66" t="s">
        <v>7822</v>
      </c>
      <c r="B66" t="s">
        <v>7823</v>
      </c>
      <c r="C66">
        <v>0.26229999999999998</v>
      </c>
      <c r="D66" s="1">
        <v>0</v>
      </c>
      <c r="E66" s="3">
        <v>16075.1392</v>
      </c>
      <c r="F66" s="3">
        <v>860.93359999999996</v>
      </c>
      <c r="G66" s="6">
        <v>10677</v>
      </c>
      <c r="J66" t="s">
        <v>8059</v>
      </c>
      <c r="K66">
        <v>192.37100000000001</v>
      </c>
    </row>
    <row r="67" spans="1:11" x14ac:dyDescent="0.3">
      <c r="A67" t="s">
        <v>10539</v>
      </c>
      <c r="B67" t="s">
        <v>10540</v>
      </c>
      <c r="C67">
        <v>0.27050000000000002</v>
      </c>
      <c r="D67" s="1">
        <v>1</v>
      </c>
      <c r="E67" s="3">
        <v>672.93600000000004</v>
      </c>
      <c r="F67" s="3">
        <v>173.0214</v>
      </c>
      <c r="G67" s="6">
        <v>9994</v>
      </c>
      <c r="J67" t="s">
        <v>140</v>
      </c>
      <c r="K67">
        <v>21.072800000000001</v>
      </c>
    </row>
    <row r="68" spans="1:11" x14ac:dyDescent="0.3">
      <c r="A68" t="s">
        <v>7773</v>
      </c>
      <c r="B68" t="s">
        <v>7774</v>
      </c>
      <c r="C68">
        <v>0.26690000000000003</v>
      </c>
      <c r="D68" s="1">
        <v>0.57759749000000005</v>
      </c>
      <c r="E68" s="3">
        <v>2652.8240999999998</v>
      </c>
      <c r="F68" s="3">
        <v>235.4066</v>
      </c>
      <c r="G68" s="6">
        <v>9926</v>
      </c>
      <c r="J68" t="s">
        <v>8735</v>
      </c>
      <c r="K68">
        <v>335.48540000000003</v>
      </c>
    </row>
    <row r="69" spans="1:11" x14ac:dyDescent="0.3">
      <c r="A69" t="s">
        <v>7315</v>
      </c>
      <c r="B69" t="s">
        <v>7316</v>
      </c>
      <c r="C69">
        <v>0.26590000000000003</v>
      </c>
      <c r="D69" s="1">
        <v>0.28263838000000002</v>
      </c>
      <c r="E69" s="3">
        <v>2467.2031000000002</v>
      </c>
      <c r="F69" s="3">
        <v>246.82990000000001</v>
      </c>
      <c r="G69" s="6">
        <v>9642</v>
      </c>
      <c r="J69" t="s">
        <v>2643</v>
      </c>
      <c r="K69">
        <v>1843.1792</v>
      </c>
    </row>
    <row r="70" spans="1:11" x14ac:dyDescent="0.3">
      <c r="A70" t="s">
        <v>10889</v>
      </c>
      <c r="B70" t="s">
        <v>10890</v>
      </c>
      <c r="C70">
        <v>0.2697</v>
      </c>
      <c r="D70" s="1">
        <v>0.99297707999999996</v>
      </c>
      <c r="E70" s="3">
        <v>327.25389999999999</v>
      </c>
      <c r="F70" s="3">
        <v>62.801299999999998</v>
      </c>
      <c r="G70" s="6">
        <v>9424</v>
      </c>
      <c r="J70" t="s">
        <v>11371</v>
      </c>
      <c r="K70">
        <v>27.277999999999999</v>
      </c>
    </row>
    <row r="71" spans="1:11" x14ac:dyDescent="0.3">
      <c r="A71" t="s">
        <v>11200</v>
      </c>
      <c r="B71" t="s">
        <v>11201</v>
      </c>
      <c r="C71">
        <v>0.3</v>
      </c>
      <c r="D71" s="1">
        <v>0.99854807999999995</v>
      </c>
      <c r="E71" s="3">
        <v>12257.1549</v>
      </c>
      <c r="F71" s="3">
        <v>962.18389999999999</v>
      </c>
      <c r="G71" s="6">
        <v>9342</v>
      </c>
      <c r="J71" t="s">
        <v>7738</v>
      </c>
      <c r="K71">
        <v>211.3835</v>
      </c>
    </row>
    <row r="72" spans="1:11" x14ac:dyDescent="0.3">
      <c r="A72" t="s">
        <v>1242</v>
      </c>
      <c r="B72" t="s">
        <v>1243</v>
      </c>
      <c r="C72">
        <v>0.25</v>
      </c>
      <c r="D72" s="1">
        <v>0.99974399999999997</v>
      </c>
      <c r="E72" s="3">
        <v>731.85559999999998</v>
      </c>
      <c r="F72" s="3">
        <v>267.71570000000003</v>
      </c>
      <c r="G72" s="6">
        <v>9258</v>
      </c>
      <c r="J72" t="s">
        <v>11694</v>
      </c>
      <c r="K72">
        <v>4.8204000000000002</v>
      </c>
    </row>
    <row r="73" spans="1:11" x14ac:dyDescent="0.3">
      <c r="A73" t="s">
        <v>6403</v>
      </c>
      <c r="B73" t="s">
        <v>6404</v>
      </c>
      <c r="C73">
        <v>0.2341</v>
      </c>
      <c r="D73" s="1">
        <v>1</v>
      </c>
      <c r="E73" s="3">
        <v>1478.9613999999999</v>
      </c>
      <c r="F73" s="3">
        <v>307.14999999999998</v>
      </c>
      <c r="G73" s="6">
        <v>8931</v>
      </c>
      <c r="J73" t="s">
        <v>3179</v>
      </c>
      <c r="K73">
        <v>53832.704400000002</v>
      </c>
    </row>
    <row r="74" spans="1:11" x14ac:dyDescent="0.3">
      <c r="A74" t="s">
        <v>8805</v>
      </c>
      <c r="B74" t="s">
        <v>8806</v>
      </c>
      <c r="C74">
        <v>0.2344</v>
      </c>
      <c r="D74" s="1">
        <v>1</v>
      </c>
      <c r="E74" s="3">
        <v>1239.1238000000001</v>
      </c>
      <c r="F74" s="3">
        <v>225.2594</v>
      </c>
      <c r="G74" s="6">
        <v>8753</v>
      </c>
      <c r="J74" t="s">
        <v>3207</v>
      </c>
      <c r="K74">
        <v>69.818799999999996</v>
      </c>
    </row>
    <row r="75" spans="1:11" x14ac:dyDescent="0.3">
      <c r="A75" t="s">
        <v>6892</v>
      </c>
      <c r="B75" t="s">
        <v>6893</v>
      </c>
      <c r="C75">
        <v>0.28160000000000002</v>
      </c>
      <c r="D75" s="1">
        <v>0.78742935999999997</v>
      </c>
      <c r="E75" s="3">
        <v>1530.2162000000001</v>
      </c>
      <c r="F75" s="3">
        <v>322.68810000000002</v>
      </c>
      <c r="G75" s="6">
        <v>8561</v>
      </c>
      <c r="J75" t="s">
        <v>6678</v>
      </c>
      <c r="K75">
        <v>765.65430000000003</v>
      </c>
    </row>
    <row r="76" spans="1:11" x14ac:dyDescent="0.3">
      <c r="A76" t="s">
        <v>11673</v>
      </c>
      <c r="B76" t="s">
        <v>11674</v>
      </c>
      <c r="C76">
        <v>0.30249999999999999</v>
      </c>
      <c r="D76" s="1">
        <v>0.97947722000000004</v>
      </c>
      <c r="E76" s="3">
        <v>936.02080000000001</v>
      </c>
      <c r="F76" s="3">
        <v>300.44389999999999</v>
      </c>
      <c r="G76" s="6">
        <v>8553</v>
      </c>
      <c r="J76" t="s">
        <v>10070</v>
      </c>
      <c r="K76">
        <v>12.764200000000001</v>
      </c>
    </row>
    <row r="77" spans="1:11" x14ac:dyDescent="0.3">
      <c r="A77" t="s">
        <v>10603</v>
      </c>
      <c r="B77" t="s">
        <v>10604</v>
      </c>
      <c r="C77">
        <v>0.25</v>
      </c>
      <c r="D77" s="1">
        <v>1</v>
      </c>
      <c r="E77" s="3">
        <v>1456.2555</v>
      </c>
      <c r="F77" s="3">
        <v>350.9699</v>
      </c>
      <c r="G77" s="6">
        <v>8429</v>
      </c>
      <c r="J77" t="s">
        <v>5897</v>
      </c>
      <c r="K77">
        <v>164.18639999999999</v>
      </c>
    </row>
    <row r="78" spans="1:11" x14ac:dyDescent="0.3">
      <c r="A78" t="s">
        <v>6613</v>
      </c>
      <c r="B78" t="s">
        <v>6614</v>
      </c>
      <c r="C78">
        <v>0.26829999999999998</v>
      </c>
      <c r="D78" s="1">
        <v>0.91293257000000005</v>
      </c>
      <c r="E78" s="3">
        <v>1899.8922</v>
      </c>
      <c r="F78" s="3">
        <v>511.64010000000002</v>
      </c>
      <c r="G78" s="6">
        <v>8397</v>
      </c>
      <c r="J78" t="s">
        <v>6957</v>
      </c>
      <c r="K78">
        <v>2948.8461000000002</v>
      </c>
    </row>
    <row r="79" spans="1:11" x14ac:dyDescent="0.3">
      <c r="A79" t="s">
        <v>4601</v>
      </c>
      <c r="B79" t="s">
        <v>4602</v>
      </c>
      <c r="C79">
        <v>0.25</v>
      </c>
      <c r="D79" s="1">
        <v>0.36729157000000001</v>
      </c>
      <c r="E79" s="3">
        <v>910.85410000000002</v>
      </c>
      <c r="F79" s="3">
        <v>127.89530000000001</v>
      </c>
      <c r="G79" s="6">
        <v>8387</v>
      </c>
      <c r="J79" t="s">
        <v>52</v>
      </c>
      <c r="K79">
        <v>559.18129999999996</v>
      </c>
    </row>
    <row r="80" spans="1:11" x14ac:dyDescent="0.3">
      <c r="A80" t="s">
        <v>1323</v>
      </c>
      <c r="B80" t="s">
        <v>1324</v>
      </c>
      <c r="C80">
        <v>0.35959999999999998</v>
      </c>
      <c r="D80" s="1">
        <v>0.46545716999999998</v>
      </c>
      <c r="E80" s="3">
        <v>294.09109999999998</v>
      </c>
      <c r="F80" s="3">
        <v>86.514099999999999</v>
      </c>
      <c r="G80" s="6">
        <v>8334</v>
      </c>
      <c r="J80" t="s">
        <v>7031</v>
      </c>
      <c r="K80">
        <v>36.737200000000001</v>
      </c>
    </row>
    <row r="81" spans="1:11" x14ac:dyDescent="0.3">
      <c r="A81" t="s">
        <v>8708</v>
      </c>
      <c r="B81" t="s">
        <v>8709</v>
      </c>
      <c r="C81">
        <v>0.25640000000000002</v>
      </c>
      <c r="D81" s="1">
        <v>0.94126339000000003</v>
      </c>
      <c r="E81" s="3">
        <v>665.48159999999996</v>
      </c>
      <c r="F81" s="3">
        <v>89.4756</v>
      </c>
      <c r="G81" s="6">
        <v>8231</v>
      </c>
      <c r="J81" t="s">
        <v>2877</v>
      </c>
      <c r="K81">
        <v>1042.8294000000001</v>
      </c>
    </row>
    <row r="82" spans="1:11" x14ac:dyDescent="0.3">
      <c r="A82" t="s">
        <v>1202</v>
      </c>
      <c r="B82" t="s">
        <v>1203</v>
      </c>
      <c r="C82">
        <v>0.26090000000000002</v>
      </c>
      <c r="D82" s="1">
        <v>0.99859936999999999</v>
      </c>
      <c r="E82" s="3">
        <v>6301.3743999999997</v>
      </c>
      <c r="F82" s="3">
        <v>425.68810000000002</v>
      </c>
      <c r="G82" s="6">
        <v>8082</v>
      </c>
      <c r="J82" t="s">
        <v>12073</v>
      </c>
      <c r="K82">
        <v>7.5678000000000001</v>
      </c>
    </row>
    <row r="83" spans="1:11" x14ac:dyDescent="0.3">
      <c r="A83" t="s">
        <v>11633</v>
      </c>
      <c r="B83" t="s">
        <v>11634</v>
      </c>
      <c r="C83">
        <v>0.2999</v>
      </c>
      <c r="D83" s="1">
        <v>0.99427882000000001</v>
      </c>
      <c r="E83" s="3">
        <v>2316.7986000000001</v>
      </c>
      <c r="F83" s="3">
        <v>297.20639999999997</v>
      </c>
      <c r="G83" s="6">
        <v>7605</v>
      </c>
      <c r="J83" t="s">
        <v>5190</v>
      </c>
      <c r="K83">
        <v>2000.7568000000001</v>
      </c>
    </row>
    <row r="84" spans="1:11" x14ac:dyDescent="0.3">
      <c r="A84" t="s">
        <v>209</v>
      </c>
      <c r="B84" t="s">
        <v>210</v>
      </c>
      <c r="C84">
        <v>0.2117</v>
      </c>
      <c r="D84" s="1">
        <v>0.83352115000000004</v>
      </c>
      <c r="E84" s="3">
        <v>1141.4353000000001</v>
      </c>
      <c r="F84" s="3">
        <v>90.74</v>
      </c>
      <c r="G84" s="6">
        <v>7294</v>
      </c>
      <c r="J84" t="s">
        <v>10560</v>
      </c>
      <c r="K84">
        <v>1.0476000000000001</v>
      </c>
    </row>
    <row r="85" spans="1:11" x14ac:dyDescent="0.3">
      <c r="A85" t="s">
        <v>6070</v>
      </c>
      <c r="B85" t="s">
        <v>6071</v>
      </c>
      <c r="C85">
        <v>0.31240000000000001</v>
      </c>
      <c r="D85" s="1">
        <v>0.99948506999999998</v>
      </c>
      <c r="E85" s="3">
        <v>4527.3810000000003</v>
      </c>
      <c r="F85" s="3">
        <v>471.74270000000001</v>
      </c>
      <c r="G85" s="6">
        <v>6777</v>
      </c>
      <c r="J85" t="s">
        <v>4858</v>
      </c>
      <c r="K85">
        <v>66.215199999999996</v>
      </c>
    </row>
    <row r="86" spans="1:11" x14ac:dyDescent="0.3">
      <c r="A86" t="s">
        <v>2692</v>
      </c>
      <c r="B86" t="s">
        <v>2693</v>
      </c>
      <c r="C86">
        <v>0.29899999999999999</v>
      </c>
      <c r="D86" s="1">
        <v>0.46608527999999999</v>
      </c>
      <c r="E86" s="3">
        <v>654.73559999999998</v>
      </c>
      <c r="F86" s="3">
        <v>147.39340000000001</v>
      </c>
      <c r="G86" s="6">
        <v>6398</v>
      </c>
      <c r="J86" t="s">
        <v>128</v>
      </c>
      <c r="K86">
        <v>15274.2986</v>
      </c>
    </row>
    <row r="87" spans="1:11" x14ac:dyDescent="0.3">
      <c r="A87" t="s">
        <v>7711</v>
      </c>
      <c r="B87" t="s">
        <v>7712</v>
      </c>
      <c r="C87">
        <v>0.33</v>
      </c>
      <c r="D87" s="1">
        <v>1</v>
      </c>
      <c r="E87" s="3">
        <v>1013.3534</v>
      </c>
      <c r="F87" s="3">
        <v>69.435400000000001</v>
      </c>
      <c r="G87" s="6">
        <v>6311</v>
      </c>
      <c r="J87" t="s">
        <v>3137</v>
      </c>
      <c r="K87">
        <v>529.61940000000004</v>
      </c>
    </row>
    <row r="88" spans="1:11" x14ac:dyDescent="0.3">
      <c r="A88" t="s">
        <v>1535</v>
      </c>
      <c r="B88" t="s">
        <v>1536</v>
      </c>
      <c r="C88">
        <v>0.35039999999999999</v>
      </c>
      <c r="D88" s="1">
        <v>1</v>
      </c>
      <c r="E88" s="3">
        <v>446.49180000000001</v>
      </c>
      <c r="F88" s="3">
        <v>276.43509999999998</v>
      </c>
      <c r="G88" s="6">
        <v>6284</v>
      </c>
      <c r="J88" t="s">
        <v>10199</v>
      </c>
      <c r="K88">
        <v>261.99520000000001</v>
      </c>
    </row>
    <row r="89" spans="1:11" x14ac:dyDescent="0.3">
      <c r="A89" t="s">
        <v>597</v>
      </c>
      <c r="B89" t="s">
        <v>598</v>
      </c>
      <c r="C89">
        <v>0.25</v>
      </c>
      <c r="D89" s="1">
        <v>1</v>
      </c>
      <c r="E89" s="3">
        <v>803.22670000000005</v>
      </c>
      <c r="F89" s="3">
        <v>103.60980000000001</v>
      </c>
      <c r="G89" s="6">
        <v>6154</v>
      </c>
      <c r="J89" t="s">
        <v>3970</v>
      </c>
      <c r="K89">
        <v>2.714</v>
      </c>
    </row>
    <row r="90" spans="1:11" x14ac:dyDescent="0.3">
      <c r="A90" t="s">
        <v>11092</v>
      </c>
      <c r="B90" t="s">
        <v>11093</v>
      </c>
      <c r="C90">
        <v>0.29409999999999997</v>
      </c>
      <c r="D90" s="1">
        <v>0.90885576000000001</v>
      </c>
      <c r="E90" s="3">
        <v>469.65210000000002</v>
      </c>
      <c r="F90" s="3">
        <v>103.2824</v>
      </c>
      <c r="G90" s="6">
        <v>6127</v>
      </c>
      <c r="J90" t="s">
        <v>8362</v>
      </c>
      <c r="K90">
        <v>901.82629999999995</v>
      </c>
    </row>
    <row r="91" spans="1:11" x14ac:dyDescent="0.3">
      <c r="A91" t="s">
        <v>8293</v>
      </c>
      <c r="B91" t="s">
        <v>8294</v>
      </c>
      <c r="C91">
        <v>0.26229999999999998</v>
      </c>
      <c r="D91" s="1">
        <v>0.24207644</v>
      </c>
      <c r="E91" s="3">
        <v>1294.3036</v>
      </c>
      <c r="F91" s="3">
        <v>302.9898</v>
      </c>
      <c r="G91" s="6">
        <v>6122</v>
      </c>
      <c r="J91" t="s">
        <v>7049</v>
      </c>
      <c r="K91">
        <v>2049.1066999999998</v>
      </c>
    </row>
    <row r="92" spans="1:11" x14ac:dyDescent="0.3">
      <c r="A92" t="s">
        <v>11102</v>
      </c>
      <c r="B92" t="s">
        <v>11103</v>
      </c>
      <c r="C92">
        <v>0.23330000000000001</v>
      </c>
      <c r="D92" s="1">
        <v>0</v>
      </c>
      <c r="E92" s="3">
        <v>1846.0679</v>
      </c>
      <c r="F92" s="3">
        <v>143.72790000000001</v>
      </c>
      <c r="G92" s="6">
        <v>6109</v>
      </c>
      <c r="J92" t="s">
        <v>7254</v>
      </c>
      <c r="K92">
        <v>2594.1966000000002</v>
      </c>
    </row>
    <row r="93" spans="1:11" x14ac:dyDescent="0.3">
      <c r="A93" t="s">
        <v>8378</v>
      </c>
      <c r="B93" t="s">
        <v>8379</v>
      </c>
      <c r="C93">
        <v>0.33539999999999998</v>
      </c>
      <c r="D93" s="1">
        <v>0.72692279000000004</v>
      </c>
      <c r="E93" s="3">
        <v>980.05629999999996</v>
      </c>
      <c r="F93" s="3">
        <v>149.80760000000001</v>
      </c>
      <c r="G93" s="6">
        <v>6089</v>
      </c>
      <c r="J93" t="s">
        <v>10160</v>
      </c>
      <c r="K93">
        <v>259.42779999999999</v>
      </c>
    </row>
    <row r="94" spans="1:11" x14ac:dyDescent="0.3">
      <c r="A94" t="s">
        <v>1252</v>
      </c>
      <c r="B94" t="s">
        <v>1253</v>
      </c>
      <c r="C94">
        <v>0.28799999999999998</v>
      </c>
      <c r="D94" s="1">
        <v>0.88240962000000001</v>
      </c>
      <c r="E94" s="3">
        <v>6386.4651999999996</v>
      </c>
      <c r="F94" s="3">
        <v>276.34640000000002</v>
      </c>
      <c r="G94" s="6">
        <v>6035</v>
      </c>
      <c r="J94" t="s">
        <v>11523</v>
      </c>
      <c r="K94">
        <v>75.386399999999995</v>
      </c>
    </row>
    <row r="95" spans="1:11" x14ac:dyDescent="0.3">
      <c r="A95" t="s">
        <v>11303</v>
      </c>
      <c r="B95" t="s">
        <v>11304</v>
      </c>
      <c r="C95">
        <v>0.1341</v>
      </c>
      <c r="D95" s="1">
        <v>0.75288463000000005</v>
      </c>
      <c r="E95" s="3">
        <v>232.58629999999999</v>
      </c>
      <c r="F95" s="3">
        <v>108.8135</v>
      </c>
      <c r="G95" s="6">
        <v>6035</v>
      </c>
      <c r="J95" t="s">
        <v>2693</v>
      </c>
      <c r="K95">
        <v>2736.8348000000001</v>
      </c>
    </row>
    <row r="96" spans="1:11" x14ac:dyDescent="0.3">
      <c r="A96" t="s">
        <v>6509</v>
      </c>
      <c r="B96" t="s">
        <v>6510</v>
      </c>
      <c r="C96">
        <v>0.30049999999999999</v>
      </c>
      <c r="D96" s="1">
        <v>0</v>
      </c>
      <c r="E96" s="3">
        <v>2640.8939</v>
      </c>
      <c r="F96" s="3">
        <v>142.94880000000001</v>
      </c>
      <c r="G96" s="6">
        <v>5977</v>
      </c>
      <c r="J96" t="s">
        <v>4590</v>
      </c>
      <c r="K96">
        <v>47.618400000000001</v>
      </c>
    </row>
    <row r="97" spans="1:11" x14ac:dyDescent="0.3">
      <c r="A97" t="s">
        <v>10433</v>
      </c>
      <c r="B97" t="s">
        <v>10434</v>
      </c>
      <c r="C97">
        <v>0.31740000000000002</v>
      </c>
      <c r="D97" s="1">
        <v>1</v>
      </c>
      <c r="E97" s="3">
        <v>2844.4947999999999</v>
      </c>
      <c r="F97" s="3">
        <v>915.57119999999998</v>
      </c>
      <c r="G97" s="6">
        <v>5936</v>
      </c>
      <c r="J97" t="s">
        <v>10528</v>
      </c>
      <c r="K97">
        <v>20.072099999999999</v>
      </c>
    </row>
    <row r="98" spans="1:11" x14ac:dyDescent="0.3">
      <c r="A98" t="s">
        <v>9969</v>
      </c>
      <c r="B98" t="s">
        <v>9970</v>
      </c>
      <c r="C98">
        <v>0.25879999999999997</v>
      </c>
      <c r="D98" s="1">
        <v>0.78579120000000002</v>
      </c>
      <c r="E98" s="3">
        <v>1505.3717999999999</v>
      </c>
      <c r="F98" s="3">
        <v>165.14410000000001</v>
      </c>
      <c r="G98" s="6">
        <v>5865</v>
      </c>
      <c r="J98" t="s">
        <v>1253</v>
      </c>
      <c r="K98">
        <v>2670.6990000000001</v>
      </c>
    </row>
    <row r="99" spans="1:11" x14ac:dyDescent="0.3">
      <c r="A99" t="s">
        <v>5189</v>
      </c>
      <c r="B99" t="s">
        <v>5190</v>
      </c>
      <c r="C99">
        <v>0.29830000000000001</v>
      </c>
      <c r="D99" s="1">
        <v>0.70909549000000005</v>
      </c>
      <c r="E99" s="3">
        <v>1213.1439</v>
      </c>
      <c r="F99" s="3">
        <v>132.36199999999999</v>
      </c>
      <c r="G99" s="6">
        <v>5720</v>
      </c>
      <c r="J99" t="s">
        <v>8755</v>
      </c>
      <c r="K99">
        <v>16.098400000000002</v>
      </c>
    </row>
    <row r="100" spans="1:11" x14ac:dyDescent="0.3">
      <c r="A100" t="s">
        <v>3737</v>
      </c>
      <c r="B100" t="s">
        <v>3738</v>
      </c>
      <c r="C100">
        <v>0.3</v>
      </c>
      <c r="D100" s="1">
        <v>1</v>
      </c>
      <c r="E100" s="3">
        <v>1574.3873000000001</v>
      </c>
      <c r="F100" s="3">
        <v>335.67160000000001</v>
      </c>
      <c r="G100" s="6">
        <v>5674</v>
      </c>
      <c r="J100" t="s">
        <v>12081</v>
      </c>
      <c r="K100">
        <v>121.7704</v>
      </c>
    </row>
    <row r="101" spans="1:11" x14ac:dyDescent="0.3">
      <c r="A101" t="s">
        <v>6152</v>
      </c>
      <c r="B101" t="s">
        <v>6153</v>
      </c>
      <c r="C101">
        <v>0.33989999999999998</v>
      </c>
      <c r="D101" s="1">
        <v>1</v>
      </c>
      <c r="E101" s="3">
        <v>2225.6514000000002</v>
      </c>
      <c r="F101" s="3">
        <v>186.73849999999999</v>
      </c>
      <c r="G101" s="6">
        <v>5506</v>
      </c>
      <c r="J101" t="s">
        <v>176</v>
      </c>
      <c r="K101">
        <v>108.4422</v>
      </c>
    </row>
    <row r="102" spans="1:11" x14ac:dyDescent="0.3">
      <c r="A102" t="s">
        <v>11438</v>
      </c>
      <c r="B102" t="s">
        <v>11439</v>
      </c>
      <c r="C102">
        <v>0.33710000000000001</v>
      </c>
      <c r="D102" s="1">
        <v>0.84709539</v>
      </c>
      <c r="E102" s="3">
        <v>232.94309999999999</v>
      </c>
      <c r="F102" s="3">
        <v>94.704899999999995</v>
      </c>
      <c r="G102" s="6">
        <v>5436</v>
      </c>
      <c r="J102" t="s">
        <v>11490</v>
      </c>
      <c r="K102">
        <v>26.164000000000001</v>
      </c>
    </row>
    <row r="103" spans="1:11" x14ac:dyDescent="0.3">
      <c r="A103" t="s">
        <v>3657</v>
      </c>
      <c r="B103" t="s">
        <v>3658</v>
      </c>
      <c r="C103">
        <v>0.30130000000000001</v>
      </c>
      <c r="D103" s="1">
        <v>0.99297877000000001</v>
      </c>
      <c r="E103" s="3">
        <v>741.79359999999997</v>
      </c>
      <c r="F103" s="3">
        <v>186.0607</v>
      </c>
      <c r="G103" s="6">
        <v>5375</v>
      </c>
      <c r="J103" t="s">
        <v>6424</v>
      </c>
      <c r="K103">
        <v>69.614400000000003</v>
      </c>
    </row>
    <row r="104" spans="1:11" x14ac:dyDescent="0.3">
      <c r="A104" t="s">
        <v>4953</v>
      </c>
      <c r="B104" t="s">
        <v>4954</v>
      </c>
      <c r="C104">
        <v>0.25</v>
      </c>
      <c r="D104" s="1">
        <v>0</v>
      </c>
      <c r="E104" s="3">
        <v>132.1919</v>
      </c>
      <c r="F104" s="3">
        <v>27.340399999999999</v>
      </c>
      <c r="G104" s="6">
        <v>5222</v>
      </c>
      <c r="J104" t="s">
        <v>5673</v>
      </c>
      <c r="K104">
        <v>81.050299999999993</v>
      </c>
    </row>
    <row r="105" spans="1:11" x14ac:dyDescent="0.3">
      <c r="A105" t="s">
        <v>778</v>
      </c>
      <c r="B105" t="s">
        <v>779</v>
      </c>
      <c r="C105">
        <v>0.25</v>
      </c>
      <c r="D105" s="1">
        <v>0.88606032000000001</v>
      </c>
      <c r="E105" s="3">
        <v>544.9941</v>
      </c>
      <c r="F105" s="3">
        <v>166.92429999999999</v>
      </c>
      <c r="G105" s="6">
        <v>4948</v>
      </c>
      <c r="J105" t="s">
        <v>4940</v>
      </c>
      <c r="K105">
        <v>2.0084</v>
      </c>
    </row>
    <row r="106" spans="1:11" x14ac:dyDescent="0.3">
      <c r="A106" t="s">
        <v>8660</v>
      </c>
      <c r="B106" t="s">
        <v>8661</v>
      </c>
      <c r="C106">
        <v>0.32990000000000003</v>
      </c>
      <c r="D106" s="1">
        <v>1</v>
      </c>
      <c r="E106" s="3">
        <v>22777.983700000001</v>
      </c>
      <c r="F106" s="3">
        <v>437.20490000000001</v>
      </c>
      <c r="G106" s="6">
        <v>4874</v>
      </c>
      <c r="J106" t="s">
        <v>10787</v>
      </c>
      <c r="K106">
        <v>42.432099999999998</v>
      </c>
    </row>
    <row r="107" spans="1:11" x14ac:dyDescent="0.3">
      <c r="A107" t="s">
        <v>10822</v>
      </c>
      <c r="B107" t="s">
        <v>10823</v>
      </c>
      <c r="C107">
        <v>0.36309999999999998</v>
      </c>
      <c r="D107" s="1">
        <v>0.86750196999999996</v>
      </c>
      <c r="E107" s="3">
        <v>379.16719999999998</v>
      </c>
      <c r="F107" s="3">
        <v>88.148799999999994</v>
      </c>
      <c r="G107" s="6">
        <v>4723</v>
      </c>
      <c r="J107" t="s">
        <v>8124</v>
      </c>
      <c r="K107">
        <v>1862.8686</v>
      </c>
    </row>
    <row r="108" spans="1:11" x14ac:dyDescent="0.3">
      <c r="A108" t="s">
        <v>8123</v>
      </c>
      <c r="B108" t="s">
        <v>8124</v>
      </c>
      <c r="C108">
        <v>0.25</v>
      </c>
      <c r="D108" s="1">
        <v>1</v>
      </c>
      <c r="E108" s="3">
        <v>7285.3940000000002</v>
      </c>
      <c r="F108" s="3">
        <v>1000.0331</v>
      </c>
      <c r="G108" s="6">
        <v>4717</v>
      </c>
      <c r="J108" t="s">
        <v>1199</v>
      </c>
      <c r="K108">
        <v>7.3247</v>
      </c>
    </row>
    <row r="109" spans="1:11" x14ac:dyDescent="0.3">
      <c r="A109" t="s">
        <v>9443</v>
      </c>
      <c r="B109" t="s">
        <v>9444</v>
      </c>
      <c r="C109">
        <v>0.25</v>
      </c>
      <c r="D109" s="1">
        <v>0.81687825000000003</v>
      </c>
      <c r="E109" s="3">
        <v>388.45159999999998</v>
      </c>
      <c r="F109" s="3">
        <v>145.67240000000001</v>
      </c>
      <c r="G109" s="6">
        <v>4683</v>
      </c>
      <c r="J109" t="s">
        <v>5937</v>
      </c>
      <c r="K109">
        <v>5729.9929000000002</v>
      </c>
    </row>
    <row r="110" spans="1:11" x14ac:dyDescent="0.3">
      <c r="A110" t="s">
        <v>8905</v>
      </c>
      <c r="B110" t="s">
        <v>8906</v>
      </c>
      <c r="C110">
        <v>0.27639999999999998</v>
      </c>
      <c r="D110" s="1">
        <v>1</v>
      </c>
      <c r="E110" s="3">
        <v>1923.0449000000001</v>
      </c>
      <c r="F110" s="3">
        <v>184.18289999999999</v>
      </c>
      <c r="G110" s="6">
        <v>4621</v>
      </c>
      <c r="J110" t="s">
        <v>7150</v>
      </c>
      <c r="K110">
        <v>7227.5267000000003</v>
      </c>
    </row>
    <row r="111" spans="1:11" x14ac:dyDescent="0.3">
      <c r="A111" t="s">
        <v>8253</v>
      </c>
      <c r="B111" t="s">
        <v>8254</v>
      </c>
      <c r="C111">
        <v>0.30280000000000001</v>
      </c>
      <c r="D111" s="1">
        <v>0.94900196999999997</v>
      </c>
      <c r="E111" s="3">
        <v>316.05720000000002</v>
      </c>
      <c r="F111" s="3">
        <v>62.199399999999997</v>
      </c>
      <c r="G111" s="6">
        <v>4523</v>
      </c>
      <c r="J111" t="s">
        <v>7019</v>
      </c>
      <c r="K111">
        <v>24.703399999999998</v>
      </c>
    </row>
    <row r="112" spans="1:11" x14ac:dyDescent="0.3">
      <c r="A112" t="s">
        <v>6555</v>
      </c>
      <c r="B112" t="s">
        <v>6556</v>
      </c>
      <c r="C112">
        <v>0.2908</v>
      </c>
      <c r="D112" s="1">
        <v>0</v>
      </c>
      <c r="E112" s="3">
        <v>1435.1750999999999</v>
      </c>
      <c r="F112" s="3">
        <v>145.96610000000001</v>
      </c>
      <c r="G112" s="6">
        <v>4521</v>
      </c>
      <c r="J112" t="s">
        <v>11599</v>
      </c>
      <c r="K112">
        <v>59.195999999999998</v>
      </c>
    </row>
    <row r="113" spans="1:11" x14ac:dyDescent="0.3">
      <c r="A113" t="s">
        <v>4727</v>
      </c>
      <c r="B113" t="s">
        <v>4728</v>
      </c>
      <c r="C113">
        <v>0.3221</v>
      </c>
      <c r="D113" s="1">
        <v>0.90711533</v>
      </c>
      <c r="E113" s="3">
        <v>7073.2358999999997</v>
      </c>
      <c r="F113" s="3">
        <v>843.73969999999997</v>
      </c>
      <c r="G113" s="6">
        <v>4479</v>
      </c>
      <c r="J113" t="s">
        <v>5929</v>
      </c>
      <c r="K113">
        <v>945.64739999999995</v>
      </c>
    </row>
    <row r="114" spans="1:11" x14ac:dyDescent="0.3">
      <c r="A114" t="s">
        <v>2642</v>
      </c>
      <c r="B114" t="s">
        <v>2643</v>
      </c>
      <c r="C114">
        <v>0.05</v>
      </c>
      <c r="D114" s="1">
        <v>0.69833051999999995</v>
      </c>
      <c r="E114" s="3">
        <v>1177.825</v>
      </c>
      <c r="F114" s="3">
        <v>183.2099</v>
      </c>
      <c r="G114" s="6">
        <v>4477</v>
      </c>
      <c r="J114" t="s">
        <v>3079</v>
      </c>
      <c r="K114">
        <v>109.4799</v>
      </c>
    </row>
    <row r="115" spans="1:11" x14ac:dyDescent="0.3">
      <c r="A115" t="s">
        <v>10505</v>
      </c>
      <c r="B115" t="s">
        <v>10506</v>
      </c>
      <c r="C115">
        <v>0.25</v>
      </c>
      <c r="D115" s="1">
        <v>1</v>
      </c>
      <c r="E115" s="3">
        <v>829.88419999999996</v>
      </c>
      <c r="F115" s="3">
        <v>113.00190000000001</v>
      </c>
      <c r="G115" s="6">
        <v>4458</v>
      </c>
      <c r="J115" t="s">
        <v>3738</v>
      </c>
      <c r="K115">
        <v>2896.5522000000001</v>
      </c>
    </row>
    <row r="116" spans="1:11" x14ac:dyDescent="0.3">
      <c r="A116" t="s">
        <v>1381</v>
      </c>
      <c r="B116" t="s">
        <v>1382</v>
      </c>
      <c r="C116">
        <v>0.25</v>
      </c>
      <c r="D116" s="1">
        <v>0.98221099999999995</v>
      </c>
      <c r="E116" s="3">
        <v>3646.5347000000002</v>
      </c>
      <c r="F116" s="3">
        <v>482.77949999999998</v>
      </c>
      <c r="G116" s="6">
        <v>4440</v>
      </c>
      <c r="J116" t="s">
        <v>749</v>
      </c>
      <c r="K116">
        <v>213.17339999999999</v>
      </c>
    </row>
    <row r="117" spans="1:11" x14ac:dyDescent="0.3">
      <c r="A117" t="s">
        <v>9963</v>
      </c>
      <c r="B117" t="s">
        <v>9964</v>
      </c>
      <c r="C117">
        <v>0.36330000000000001</v>
      </c>
      <c r="D117" s="1">
        <v>0.52465914000000002</v>
      </c>
      <c r="E117" s="3">
        <v>139.7525</v>
      </c>
      <c r="F117" s="3">
        <v>28.380800000000001</v>
      </c>
      <c r="G117" s="6">
        <v>4421</v>
      </c>
      <c r="J117" t="s">
        <v>6380</v>
      </c>
      <c r="K117">
        <v>2807.6084999999998</v>
      </c>
    </row>
    <row r="118" spans="1:11" x14ac:dyDescent="0.3">
      <c r="A118" t="s">
        <v>6537</v>
      </c>
      <c r="B118" t="s">
        <v>6538</v>
      </c>
      <c r="C118">
        <v>0.2581</v>
      </c>
      <c r="D118" s="1">
        <v>0.99871049999999995</v>
      </c>
      <c r="E118" s="3">
        <v>2158.3101999999999</v>
      </c>
      <c r="F118" s="3">
        <v>179.0412</v>
      </c>
      <c r="G118" s="6">
        <v>4371</v>
      </c>
      <c r="J118" t="s">
        <v>4544</v>
      </c>
      <c r="K118">
        <v>5290.4512000000004</v>
      </c>
    </row>
    <row r="119" spans="1:11" x14ac:dyDescent="0.3">
      <c r="A119" t="s">
        <v>10875</v>
      </c>
      <c r="B119" t="s">
        <v>10876</v>
      </c>
      <c r="C119">
        <v>0.25979999999999998</v>
      </c>
      <c r="D119" s="1">
        <v>1</v>
      </c>
      <c r="E119" s="3">
        <v>4755.1251000000002</v>
      </c>
      <c r="F119" s="3">
        <v>396.98790000000002</v>
      </c>
      <c r="G119" s="6">
        <v>4323</v>
      </c>
      <c r="J119" t="s">
        <v>8294</v>
      </c>
      <c r="K119">
        <v>2535.7651000000001</v>
      </c>
    </row>
    <row r="120" spans="1:11" x14ac:dyDescent="0.3">
      <c r="A120" t="s">
        <v>10943</v>
      </c>
      <c r="B120" t="s">
        <v>10944</v>
      </c>
      <c r="C120">
        <v>0.1943</v>
      </c>
      <c r="D120" s="1">
        <v>0.84769196999999996</v>
      </c>
      <c r="E120" s="3">
        <v>1012.4394</v>
      </c>
      <c r="F120" s="3">
        <v>102.3304</v>
      </c>
      <c r="G120" s="6">
        <v>4300</v>
      </c>
      <c r="J120" t="s">
        <v>7364</v>
      </c>
      <c r="K120">
        <v>50070.103799999997</v>
      </c>
    </row>
    <row r="121" spans="1:11" x14ac:dyDescent="0.3">
      <c r="A121" t="s">
        <v>7723</v>
      </c>
      <c r="B121" t="s">
        <v>7724</v>
      </c>
      <c r="C121">
        <v>0.25</v>
      </c>
      <c r="D121" s="1">
        <v>0</v>
      </c>
      <c r="E121" s="3">
        <v>2019.3480999999999</v>
      </c>
      <c r="F121" s="3">
        <v>139.68539999999999</v>
      </c>
      <c r="G121" s="6">
        <v>4289</v>
      </c>
      <c r="J121" t="s">
        <v>5911</v>
      </c>
      <c r="K121">
        <v>412.90159999999997</v>
      </c>
    </row>
    <row r="122" spans="1:11" x14ac:dyDescent="0.3">
      <c r="A122" t="s">
        <v>5337</v>
      </c>
      <c r="B122" t="s">
        <v>5338</v>
      </c>
      <c r="C122">
        <v>0.25</v>
      </c>
      <c r="D122" s="1">
        <v>0.54246907</v>
      </c>
      <c r="E122" s="3">
        <v>779.78459999999995</v>
      </c>
      <c r="F122" s="3">
        <v>114.42740000000001</v>
      </c>
      <c r="G122" s="6">
        <v>4248</v>
      </c>
      <c r="J122" t="s">
        <v>724</v>
      </c>
      <c r="K122">
        <v>999.18060000000003</v>
      </c>
    </row>
    <row r="123" spans="1:11" x14ac:dyDescent="0.3">
      <c r="A123" t="s">
        <v>4843</v>
      </c>
      <c r="B123" t="s">
        <v>4844</v>
      </c>
      <c r="C123">
        <v>0.25</v>
      </c>
      <c r="D123" s="1">
        <v>0.93943633999999998</v>
      </c>
      <c r="E123" s="3">
        <v>786.59130000000005</v>
      </c>
      <c r="F123" s="3">
        <v>75.174499999999995</v>
      </c>
      <c r="G123" s="6">
        <v>4189</v>
      </c>
      <c r="J123" t="s">
        <v>7855</v>
      </c>
      <c r="K123">
        <v>92.714799999999997</v>
      </c>
    </row>
    <row r="124" spans="1:11" x14ac:dyDescent="0.3">
      <c r="A124" t="s">
        <v>7253</v>
      </c>
      <c r="B124" t="s">
        <v>7254</v>
      </c>
      <c r="C124">
        <v>0.21859999999999999</v>
      </c>
      <c r="D124" s="1">
        <v>0.94726255000000004</v>
      </c>
      <c r="E124" s="3">
        <v>1003.6744</v>
      </c>
      <c r="F124" s="3">
        <v>110.1511</v>
      </c>
      <c r="G124" s="6">
        <v>4102</v>
      </c>
      <c r="J124" t="s">
        <v>9212</v>
      </c>
      <c r="K124">
        <v>58.668100000000003</v>
      </c>
    </row>
    <row r="125" spans="1:11" x14ac:dyDescent="0.3">
      <c r="A125" t="s">
        <v>3697</v>
      </c>
      <c r="B125" t="s">
        <v>3698</v>
      </c>
      <c r="C125">
        <v>0.12859999999999999</v>
      </c>
      <c r="D125" s="1">
        <v>0</v>
      </c>
      <c r="E125" s="3">
        <v>127.5761</v>
      </c>
      <c r="F125" s="3">
        <v>40.884399999999999</v>
      </c>
      <c r="G125" s="6">
        <v>4033</v>
      </c>
      <c r="J125" t="s">
        <v>12413</v>
      </c>
      <c r="K125">
        <v>2.0783</v>
      </c>
    </row>
    <row r="126" spans="1:11" x14ac:dyDescent="0.3">
      <c r="A126" t="s">
        <v>3747</v>
      </c>
      <c r="B126" t="s">
        <v>3748</v>
      </c>
      <c r="C126">
        <v>0.28000000000000003</v>
      </c>
      <c r="D126" s="1">
        <v>0.83290127999999997</v>
      </c>
      <c r="E126" s="3">
        <v>761.89660000000003</v>
      </c>
      <c r="F126" s="3">
        <v>196.03569999999999</v>
      </c>
      <c r="G126" s="6">
        <v>3977</v>
      </c>
      <c r="J126" t="s">
        <v>4536</v>
      </c>
      <c r="K126">
        <v>74.711299999999994</v>
      </c>
    </row>
    <row r="127" spans="1:11" x14ac:dyDescent="0.3">
      <c r="A127" t="s">
        <v>7048</v>
      </c>
      <c r="B127" t="s">
        <v>7049</v>
      </c>
      <c r="C127">
        <v>0.25</v>
      </c>
      <c r="D127" s="1">
        <v>0.97105315999999997</v>
      </c>
      <c r="E127" s="3">
        <v>901.14949999999999</v>
      </c>
      <c r="F127" s="3">
        <v>185.14510000000001</v>
      </c>
      <c r="G127" s="6">
        <v>3976</v>
      </c>
      <c r="J127" t="s">
        <v>11611</v>
      </c>
      <c r="K127">
        <v>4772.8414000000002</v>
      </c>
    </row>
    <row r="128" spans="1:11" x14ac:dyDescent="0.3">
      <c r="A128" t="s">
        <v>6803</v>
      </c>
      <c r="B128" t="s">
        <v>6804</v>
      </c>
      <c r="C128">
        <v>0.2535</v>
      </c>
      <c r="D128" s="1">
        <v>0.51055454</v>
      </c>
      <c r="E128" s="3">
        <v>419.38569999999999</v>
      </c>
      <c r="F128" s="3">
        <v>91.011099999999999</v>
      </c>
      <c r="G128" s="6">
        <v>3972</v>
      </c>
      <c r="J128" t="s">
        <v>5997</v>
      </c>
      <c r="K128">
        <v>235.6474</v>
      </c>
    </row>
    <row r="129" spans="1:11" x14ac:dyDescent="0.3">
      <c r="A129" t="s">
        <v>3279</v>
      </c>
      <c r="B129" t="s">
        <v>3280</v>
      </c>
      <c r="C129">
        <v>0.35</v>
      </c>
      <c r="D129" s="1">
        <v>1</v>
      </c>
      <c r="E129" s="3">
        <v>18923.4764</v>
      </c>
      <c r="F129" s="3">
        <v>3711.2076000000002</v>
      </c>
      <c r="G129" s="6">
        <v>3899</v>
      </c>
      <c r="J129" t="s">
        <v>1183</v>
      </c>
      <c r="K129">
        <v>305.48169999999999</v>
      </c>
    </row>
    <row r="130" spans="1:11" x14ac:dyDescent="0.3">
      <c r="A130" t="s">
        <v>709</v>
      </c>
      <c r="B130" t="s">
        <v>710</v>
      </c>
      <c r="C130">
        <v>0.26869999999999999</v>
      </c>
      <c r="D130" s="1">
        <v>0.70905684000000002</v>
      </c>
      <c r="E130" s="3">
        <v>1053.5662</v>
      </c>
      <c r="F130" s="3">
        <v>148.36330000000001</v>
      </c>
      <c r="G130" s="6">
        <v>3706</v>
      </c>
      <c r="J130" t="s">
        <v>8440</v>
      </c>
      <c r="K130">
        <v>21699.548500000001</v>
      </c>
    </row>
    <row r="131" spans="1:11" x14ac:dyDescent="0.3">
      <c r="A131" t="s">
        <v>10023</v>
      </c>
      <c r="B131" t="s">
        <v>10024</v>
      </c>
      <c r="C131">
        <v>0.26879999999999998</v>
      </c>
      <c r="D131" s="1">
        <v>0.59700288999999995</v>
      </c>
      <c r="E131" s="3">
        <v>319.99279999999999</v>
      </c>
      <c r="F131" s="3">
        <v>121.9079</v>
      </c>
      <c r="G131" s="6">
        <v>3687</v>
      </c>
      <c r="J131" t="s">
        <v>5070</v>
      </c>
      <c r="K131">
        <v>1144.2514000000001</v>
      </c>
    </row>
    <row r="132" spans="1:11" x14ac:dyDescent="0.3">
      <c r="A132" t="s">
        <v>8073</v>
      </c>
      <c r="B132" t="s">
        <v>8074</v>
      </c>
      <c r="C132">
        <v>0.4153</v>
      </c>
      <c r="D132" s="1">
        <v>0.99535463999999996</v>
      </c>
      <c r="E132" s="3">
        <v>2372.5250000000001</v>
      </c>
      <c r="F132" s="3">
        <v>260.2</v>
      </c>
      <c r="G132" s="6">
        <v>3626</v>
      </c>
      <c r="J132" t="s">
        <v>7013</v>
      </c>
      <c r="K132">
        <v>611.84649999999999</v>
      </c>
    </row>
    <row r="133" spans="1:11" x14ac:dyDescent="0.3">
      <c r="A133" t="s">
        <v>11382</v>
      </c>
      <c r="B133" t="s">
        <v>11383</v>
      </c>
      <c r="C133">
        <v>0.2117</v>
      </c>
      <c r="D133" s="1">
        <v>0.98952487</v>
      </c>
      <c r="E133" s="3">
        <v>1948.8252</v>
      </c>
      <c r="F133" s="3">
        <v>69.867900000000006</v>
      </c>
      <c r="G133" s="6">
        <v>3552</v>
      </c>
      <c r="J133" t="s">
        <v>3871</v>
      </c>
      <c r="K133">
        <v>410.90469999999999</v>
      </c>
    </row>
    <row r="134" spans="1:11" x14ac:dyDescent="0.3">
      <c r="A134" t="s">
        <v>8746</v>
      </c>
      <c r="B134" t="s">
        <v>8747</v>
      </c>
      <c r="C134">
        <v>0.25</v>
      </c>
      <c r="D134" s="1">
        <v>0.86613905999999996</v>
      </c>
      <c r="E134" s="3">
        <v>256.92259999999999</v>
      </c>
      <c r="F134" s="3">
        <v>41.198700000000002</v>
      </c>
      <c r="G134" s="6">
        <v>3468</v>
      </c>
      <c r="J134" t="s">
        <v>210</v>
      </c>
      <c r="K134">
        <v>3158.5583999999999</v>
      </c>
    </row>
    <row r="135" spans="1:11" x14ac:dyDescent="0.3">
      <c r="A135" t="s">
        <v>5690</v>
      </c>
      <c r="B135" t="s">
        <v>5691</v>
      </c>
      <c r="C135">
        <v>0.253</v>
      </c>
      <c r="D135" s="1">
        <v>0.56456437999999998</v>
      </c>
      <c r="E135" s="3">
        <v>1012.4116</v>
      </c>
      <c r="F135" s="3">
        <v>563.21640000000002</v>
      </c>
      <c r="G135" s="6">
        <v>3181</v>
      </c>
      <c r="J135" t="s">
        <v>7316</v>
      </c>
      <c r="K135">
        <v>4411.6148000000003</v>
      </c>
    </row>
    <row r="136" spans="1:11" x14ac:dyDescent="0.3">
      <c r="A136" t="s">
        <v>3791</v>
      </c>
      <c r="B136" t="s">
        <v>3792</v>
      </c>
      <c r="C136">
        <v>0.28010000000000002</v>
      </c>
      <c r="D136" s="1">
        <v>0.83941107000000004</v>
      </c>
      <c r="E136" s="3">
        <v>1496.4226000000001</v>
      </c>
      <c r="F136" s="3">
        <v>240.44640000000001</v>
      </c>
      <c r="G136" s="6">
        <v>3170</v>
      </c>
      <c r="J136" t="s">
        <v>11557</v>
      </c>
      <c r="K136">
        <v>213.41589999999999</v>
      </c>
    </row>
    <row r="137" spans="1:11" x14ac:dyDescent="0.3">
      <c r="A137" t="s">
        <v>7876</v>
      </c>
      <c r="B137" t="s">
        <v>7877</v>
      </c>
      <c r="C137">
        <v>0.26579999999999998</v>
      </c>
      <c r="D137" s="1">
        <v>0.53654042000000002</v>
      </c>
      <c r="E137" s="3">
        <v>164.8031</v>
      </c>
      <c r="F137" s="3">
        <v>40.397399999999998</v>
      </c>
      <c r="G137" s="6">
        <v>3161</v>
      </c>
      <c r="J137" t="s">
        <v>3261</v>
      </c>
      <c r="K137">
        <v>115.0009</v>
      </c>
    </row>
    <row r="138" spans="1:11" x14ac:dyDescent="0.3">
      <c r="A138" t="s">
        <v>10990</v>
      </c>
      <c r="B138" t="s">
        <v>10991</v>
      </c>
      <c r="C138">
        <v>0.25180000000000002</v>
      </c>
      <c r="D138" s="1">
        <v>0</v>
      </c>
      <c r="E138" s="3">
        <v>2668.2923999999998</v>
      </c>
      <c r="F138" s="3">
        <v>210.38939999999999</v>
      </c>
      <c r="G138" s="6">
        <v>3140</v>
      </c>
      <c r="J138" t="s">
        <v>3728</v>
      </c>
      <c r="K138">
        <v>7903.1099000000004</v>
      </c>
    </row>
    <row r="139" spans="1:11" x14ac:dyDescent="0.3">
      <c r="A139" t="s">
        <v>10901</v>
      </c>
      <c r="B139" t="s">
        <v>10902</v>
      </c>
      <c r="C139">
        <v>0.18</v>
      </c>
      <c r="D139" s="1">
        <v>0</v>
      </c>
      <c r="E139" s="3">
        <v>448.42380000000003</v>
      </c>
      <c r="F139" s="3">
        <v>109.99339999999999</v>
      </c>
      <c r="G139" s="6">
        <v>3137</v>
      </c>
      <c r="J139" t="s">
        <v>11968</v>
      </c>
      <c r="K139">
        <v>50.122100000000003</v>
      </c>
    </row>
    <row r="140" spans="1:11" x14ac:dyDescent="0.3">
      <c r="A140" t="s">
        <v>9091</v>
      </c>
      <c r="B140" t="s">
        <v>9092</v>
      </c>
      <c r="C140">
        <v>0.25</v>
      </c>
      <c r="D140" s="1">
        <v>1</v>
      </c>
      <c r="E140" s="3">
        <v>3043.1505000000002</v>
      </c>
      <c r="F140" s="3">
        <v>149.31970000000001</v>
      </c>
      <c r="G140" s="6">
        <v>3126</v>
      </c>
      <c r="J140" t="s">
        <v>3879</v>
      </c>
      <c r="K140">
        <v>12065.5272</v>
      </c>
    </row>
    <row r="141" spans="1:11" x14ac:dyDescent="0.3">
      <c r="A141" t="s">
        <v>1545</v>
      </c>
      <c r="B141" t="s">
        <v>1546</v>
      </c>
      <c r="C141">
        <v>0.25</v>
      </c>
      <c r="D141" s="1">
        <v>0.66815753</v>
      </c>
      <c r="E141" s="3">
        <v>483.43880000000001</v>
      </c>
      <c r="F141" s="3">
        <v>82.994399999999999</v>
      </c>
      <c r="G141" s="6">
        <v>3054</v>
      </c>
      <c r="J141" t="s">
        <v>4162</v>
      </c>
      <c r="K141">
        <v>26730.570800000001</v>
      </c>
    </row>
    <row r="142" spans="1:11" x14ac:dyDescent="0.3">
      <c r="A142" t="s">
        <v>5069</v>
      </c>
      <c r="B142" t="s">
        <v>5070</v>
      </c>
      <c r="C142">
        <v>0.27650000000000002</v>
      </c>
      <c r="D142" s="1">
        <v>1</v>
      </c>
      <c r="E142" s="3">
        <v>2279.9459000000002</v>
      </c>
      <c r="F142" s="3">
        <v>315.21019999999999</v>
      </c>
      <c r="G142" s="6">
        <v>2816</v>
      </c>
      <c r="J142" t="s">
        <v>7210</v>
      </c>
      <c r="K142">
        <v>259.67329999999998</v>
      </c>
    </row>
    <row r="143" spans="1:11" x14ac:dyDescent="0.3">
      <c r="A143" t="s">
        <v>10447</v>
      </c>
      <c r="B143" t="s">
        <v>10448</v>
      </c>
      <c r="C143">
        <v>0.29720000000000002</v>
      </c>
      <c r="D143" s="1">
        <v>0.45718181000000002</v>
      </c>
      <c r="E143" s="3">
        <v>196.3073</v>
      </c>
      <c r="F143" s="3">
        <v>80.120400000000004</v>
      </c>
      <c r="G143" s="6">
        <v>2769</v>
      </c>
      <c r="J143" t="s">
        <v>4794</v>
      </c>
      <c r="K143">
        <v>220.56020000000001</v>
      </c>
    </row>
    <row r="144" spans="1:11" x14ac:dyDescent="0.3">
      <c r="A144" t="s">
        <v>10311</v>
      </c>
      <c r="B144" t="s">
        <v>10312</v>
      </c>
      <c r="C144">
        <v>0.25</v>
      </c>
      <c r="D144" s="1">
        <v>0.96857473999999999</v>
      </c>
      <c r="E144" s="3">
        <v>352.64800000000002</v>
      </c>
      <c r="F144" s="3">
        <v>100.3839</v>
      </c>
      <c r="G144" s="6">
        <v>2762</v>
      </c>
      <c r="J144" t="s">
        <v>3245</v>
      </c>
      <c r="K144">
        <v>508.06079999999997</v>
      </c>
    </row>
    <row r="145" spans="1:12" x14ac:dyDescent="0.3">
      <c r="A145" t="s">
        <v>9132</v>
      </c>
      <c r="B145" t="s">
        <v>9133</v>
      </c>
      <c r="C145">
        <v>0.29599999999999999</v>
      </c>
      <c r="D145" s="1">
        <v>0.47249303999999998</v>
      </c>
      <c r="E145" s="3">
        <v>479.87560000000002</v>
      </c>
      <c r="F145" s="3">
        <v>125.851</v>
      </c>
      <c r="G145" s="6">
        <v>2745</v>
      </c>
      <c r="J145" t="s">
        <v>7748</v>
      </c>
      <c r="K145">
        <v>545.7731</v>
      </c>
    </row>
    <row r="146" spans="1:12" x14ac:dyDescent="0.3">
      <c r="A146" t="s">
        <v>10103</v>
      </c>
      <c r="B146" t="s">
        <v>10104</v>
      </c>
      <c r="C146">
        <v>0.2782</v>
      </c>
      <c r="D146" s="1">
        <v>0.70058376</v>
      </c>
      <c r="E146" s="3">
        <v>585.77409999999998</v>
      </c>
      <c r="F146" s="3">
        <v>103.9179</v>
      </c>
      <c r="G146" s="6">
        <v>2696</v>
      </c>
      <c r="J146" t="s">
        <v>1611</v>
      </c>
      <c r="K146">
        <v>999.52639999999997</v>
      </c>
    </row>
    <row r="147" spans="1:12" x14ac:dyDescent="0.3">
      <c r="A147" t="s">
        <v>5131</v>
      </c>
      <c r="B147" t="s">
        <v>5132</v>
      </c>
      <c r="C147">
        <v>0.15</v>
      </c>
      <c r="D147" s="1">
        <v>0</v>
      </c>
      <c r="E147" s="3">
        <v>357.64159999999998</v>
      </c>
      <c r="F147" s="3">
        <v>63.731000000000002</v>
      </c>
      <c r="G147" s="6">
        <v>2668</v>
      </c>
      <c r="J147" t="s">
        <v>5765</v>
      </c>
      <c r="K147">
        <v>1222.1690000000001</v>
      </c>
    </row>
    <row r="148" spans="1:12" x14ac:dyDescent="0.3">
      <c r="A148" t="s">
        <v>6677</v>
      </c>
      <c r="B148" t="s">
        <v>6678</v>
      </c>
      <c r="C148">
        <v>0.317</v>
      </c>
      <c r="D148" s="1">
        <v>0.75883933999999997</v>
      </c>
      <c r="E148" s="3">
        <v>4268.1270000000004</v>
      </c>
      <c r="F148" s="3">
        <v>664.1155</v>
      </c>
      <c r="G148" s="6">
        <v>2642</v>
      </c>
      <c r="J148" t="s">
        <v>5088</v>
      </c>
      <c r="K148">
        <v>329.90910000000002</v>
      </c>
    </row>
    <row r="149" spans="1:12" x14ac:dyDescent="0.3">
      <c r="A149" t="s">
        <v>730</v>
      </c>
      <c r="B149" t="s">
        <v>731</v>
      </c>
      <c r="C149">
        <v>0.29420000000000002</v>
      </c>
      <c r="D149" s="1">
        <v>0.78610736999999997</v>
      </c>
      <c r="E149" s="3">
        <v>2954.2685000000001</v>
      </c>
      <c r="F149" s="3">
        <v>146.89429999999999</v>
      </c>
      <c r="G149" s="6">
        <v>2620</v>
      </c>
      <c r="J149" t="s">
        <v>10983</v>
      </c>
      <c r="K149">
        <v>38.454000000000001</v>
      </c>
    </row>
    <row r="150" spans="1:12" x14ac:dyDescent="0.3">
      <c r="A150" t="s">
        <v>7906</v>
      </c>
      <c r="B150" t="s">
        <v>7907</v>
      </c>
      <c r="C150">
        <v>0.28739999999999999</v>
      </c>
      <c r="D150" s="1">
        <v>0.89192238000000001</v>
      </c>
      <c r="E150" s="3">
        <v>649.50940000000003</v>
      </c>
      <c r="F150" s="3">
        <v>101.3656</v>
      </c>
      <c r="G150" s="6">
        <v>2553</v>
      </c>
      <c r="J150" t="s">
        <v>4698</v>
      </c>
      <c r="K150">
        <v>28262.759600000001</v>
      </c>
    </row>
    <row r="151" spans="1:12" x14ac:dyDescent="0.3">
      <c r="A151" t="s">
        <v>7231</v>
      </c>
      <c r="B151" t="s">
        <v>7232</v>
      </c>
      <c r="C151">
        <v>0.24940000000000001</v>
      </c>
      <c r="D151" s="1">
        <v>0.95235928000000003</v>
      </c>
      <c r="E151" s="3">
        <v>457.24160000000001</v>
      </c>
      <c r="F151" s="3">
        <v>63.102899999999998</v>
      </c>
      <c r="G151" s="6">
        <v>2550</v>
      </c>
      <c r="J151" t="s">
        <v>5398</v>
      </c>
      <c r="K151">
        <v>13550.137000000001</v>
      </c>
    </row>
    <row r="152" spans="1:12" x14ac:dyDescent="0.3">
      <c r="A152" t="s">
        <v>5900</v>
      </c>
      <c r="B152" t="s">
        <v>5901</v>
      </c>
      <c r="C152">
        <v>0.3901</v>
      </c>
      <c r="D152" s="1">
        <v>0.54367416000000002</v>
      </c>
      <c r="E152" s="3">
        <v>114.6331</v>
      </c>
      <c r="F152" s="3">
        <v>54.247500000000002</v>
      </c>
      <c r="G152" s="6">
        <v>2494</v>
      </c>
      <c r="J152" t="s">
        <v>5653</v>
      </c>
      <c r="K152">
        <v>396.0557</v>
      </c>
    </row>
    <row r="153" spans="1:12" x14ac:dyDescent="0.3">
      <c r="A153" t="s">
        <v>11580</v>
      </c>
      <c r="B153" t="s">
        <v>11581</v>
      </c>
      <c r="C153">
        <v>0.25</v>
      </c>
      <c r="D153" s="1">
        <v>0</v>
      </c>
      <c r="E153" s="3">
        <v>104.7401</v>
      </c>
      <c r="F153" s="3">
        <v>46.174399999999999</v>
      </c>
      <c r="G153" s="6">
        <v>2479</v>
      </c>
      <c r="J153" t="s">
        <v>12414</v>
      </c>
      <c r="K153" t="s">
        <v>12415</v>
      </c>
      <c r="L153">
        <v>959.89949999999999</v>
      </c>
    </row>
    <row r="154" spans="1:12" x14ac:dyDescent="0.3">
      <c r="A154" t="s">
        <v>7219</v>
      </c>
      <c r="B154" t="s">
        <v>7220</v>
      </c>
      <c r="C154">
        <v>0.2611</v>
      </c>
      <c r="D154" s="1">
        <v>0.88577671000000002</v>
      </c>
      <c r="E154" s="3">
        <v>402.43790000000001</v>
      </c>
      <c r="F154" s="3">
        <v>67.996099999999998</v>
      </c>
      <c r="G154" s="6">
        <v>2458</v>
      </c>
      <c r="J154" t="s">
        <v>1316</v>
      </c>
      <c r="K154">
        <v>68.791600000000003</v>
      </c>
    </row>
    <row r="155" spans="1:12" x14ac:dyDescent="0.3">
      <c r="A155" t="s">
        <v>5764</v>
      </c>
      <c r="B155" t="s">
        <v>5765</v>
      </c>
      <c r="C155">
        <v>0.3</v>
      </c>
      <c r="D155" s="1">
        <v>1</v>
      </c>
      <c r="E155" s="3">
        <v>157.64189999999999</v>
      </c>
      <c r="F155" s="3">
        <v>40.665900000000001</v>
      </c>
      <c r="G155" s="6">
        <v>2441</v>
      </c>
      <c r="J155" t="s">
        <v>1085</v>
      </c>
      <c r="K155">
        <v>109.11360000000001</v>
      </c>
    </row>
    <row r="156" spans="1:12" x14ac:dyDescent="0.3">
      <c r="A156" t="s">
        <v>1610</v>
      </c>
      <c r="B156" t="s">
        <v>1611</v>
      </c>
      <c r="C156">
        <v>0.34939999999999999</v>
      </c>
      <c r="D156" s="1">
        <v>0.70541065999999997</v>
      </c>
      <c r="E156" s="3">
        <v>550.76660000000004</v>
      </c>
      <c r="F156" s="3">
        <v>260.11739999999998</v>
      </c>
      <c r="G156" s="6">
        <v>2420</v>
      </c>
      <c r="J156" t="s">
        <v>6416</v>
      </c>
      <c r="K156">
        <v>179.27879999999999</v>
      </c>
    </row>
    <row r="157" spans="1:12" x14ac:dyDescent="0.3">
      <c r="A157" t="s">
        <v>11127</v>
      </c>
      <c r="B157" t="s">
        <v>11128</v>
      </c>
      <c r="C157">
        <v>0.27939999999999998</v>
      </c>
      <c r="D157" s="1">
        <v>1</v>
      </c>
      <c r="E157" s="3">
        <v>362.24090000000001</v>
      </c>
      <c r="F157" s="3">
        <v>31.971399999999999</v>
      </c>
      <c r="G157" s="6">
        <v>2393</v>
      </c>
      <c r="J157" t="s">
        <v>11300</v>
      </c>
      <c r="K157">
        <v>29.293199999999999</v>
      </c>
    </row>
    <row r="158" spans="1:12" x14ac:dyDescent="0.3">
      <c r="A158" t="s">
        <v>8133</v>
      </c>
      <c r="B158" t="s">
        <v>8134</v>
      </c>
      <c r="C158">
        <v>0.25</v>
      </c>
      <c r="D158" s="1">
        <v>0.56745254000000001</v>
      </c>
      <c r="E158" s="3">
        <v>328.62939999999998</v>
      </c>
      <c r="F158" s="3">
        <v>136.65610000000001</v>
      </c>
      <c r="G158" s="6">
        <v>2345</v>
      </c>
      <c r="J158" t="s">
        <v>8112</v>
      </c>
      <c r="K158">
        <v>477.49549999999999</v>
      </c>
    </row>
    <row r="159" spans="1:12" x14ac:dyDescent="0.3">
      <c r="A159" t="s">
        <v>5928</v>
      </c>
      <c r="B159" t="s">
        <v>5929</v>
      </c>
      <c r="C159">
        <v>0.3</v>
      </c>
      <c r="D159" s="1">
        <v>1</v>
      </c>
      <c r="E159" s="3">
        <v>1357.3588</v>
      </c>
      <c r="F159" s="3">
        <v>271.4624</v>
      </c>
      <c r="G159" s="6">
        <v>2318</v>
      </c>
      <c r="J159" t="s">
        <v>6658</v>
      </c>
      <c r="K159">
        <v>21.929200000000002</v>
      </c>
    </row>
    <row r="160" spans="1:12" x14ac:dyDescent="0.3">
      <c r="A160" t="s">
        <v>5742</v>
      </c>
      <c r="B160" t="s">
        <v>5743</v>
      </c>
      <c r="C160">
        <v>0.25</v>
      </c>
      <c r="D160" s="1">
        <v>1</v>
      </c>
      <c r="E160" s="3">
        <v>181.06270000000001</v>
      </c>
      <c r="F160" s="3">
        <v>42.664400000000001</v>
      </c>
      <c r="G160" s="6">
        <v>2314</v>
      </c>
      <c r="J160" t="s">
        <v>1079</v>
      </c>
      <c r="K160">
        <v>16.014299999999999</v>
      </c>
    </row>
    <row r="161" spans="1:12" x14ac:dyDescent="0.3">
      <c r="A161" t="s">
        <v>6110</v>
      </c>
      <c r="B161" t="s">
        <v>6111</v>
      </c>
      <c r="C161">
        <v>0.28060000000000002</v>
      </c>
      <c r="D161" s="1">
        <v>0</v>
      </c>
      <c r="E161" s="3">
        <v>755.43589999999995</v>
      </c>
      <c r="F161" s="3">
        <v>66.953100000000006</v>
      </c>
      <c r="G161" s="6">
        <v>2311</v>
      </c>
      <c r="J161" t="s">
        <v>11151</v>
      </c>
      <c r="K161">
        <v>140.89080000000001</v>
      </c>
    </row>
    <row r="162" spans="1:12" x14ac:dyDescent="0.3">
      <c r="A162" t="s">
        <v>5113</v>
      </c>
      <c r="B162" t="s">
        <v>5114</v>
      </c>
      <c r="C162">
        <v>0.25</v>
      </c>
      <c r="D162" s="1">
        <v>0</v>
      </c>
      <c r="E162" s="3">
        <v>181.76589999999999</v>
      </c>
      <c r="F162" s="3">
        <v>53.693100000000001</v>
      </c>
      <c r="G162" s="6">
        <v>2295</v>
      </c>
      <c r="J162" t="s">
        <v>11085</v>
      </c>
      <c r="K162">
        <v>12.478300000000001</v>
      </c>
    </row>
    <row r="163" spans="1:12" x14ac:dyDescent="0.3">
      <c r="A163" t="s">
        <v>2766</v>
      </c>
      <c r="B163" t="s">
        <v>2767</v>
      </c>
      <c r="C163">
        <v>0.2472</v>
      </c>
      <c r="D163" s="1">
        <v>0.82210963999999997</v>
      </c>
      <c r="E163" s="3">
        <v>612.70389999999998</v>
      </c>
      <c r="F163" s="3">
        <v>50.2226</v>
      </c>
      <c r="G163" s="6">
        <v>2281</v>
      </c>
      <c r="J163" t="s">
        <v>84</v>
      </c>
      <c r="K163">
        <v>15820.567999999999</v>
      </c>
    </row>
    <row r="164" spans="1:12" x14ac:dyDescent="0.3">
      <c r="A164" t="s">
        <v>3214</v>
      </c>
      <c r="B164" t="s">
        <v>3215</v>
      </c>
      <c r="C164">
        <v>0.34150000000000003</v>
      </c>
      <c r="D164" s="1">
        <v>0.99989346999999995</v>
      </c>
      <c r="E164" s="3">
        <v>416.99579999999997</v>
      </c>
      <c r="F164" s="3">
        <v>156.6987</v>
      </c>
      <c r="G164" s="6">
        <v>2281</v>
      </c>
      <c r="J164" t="s">
        <v>12416</v>
      </c>
      <c r="K164">
        <v>1.3520000000000001</v>
      </c>
    </row>
    <row r="165" spans="1:12" x14ac:dyDescent="0.3">
      <c r="A165" t="s">
        <v>8361</v>
      </c>
      <c r="B165" t="s">
        <v>8362</v>
      </c>
      <c r="C165">
        <v>0.25</v>
      </c>
      <c r="D165" s="1">
        <v>0.24238889</v>
      </c>
      <c r="E165" s="3">
        <v>198.5136</v>
      </c>
      <c r="F165" s="3">
        <v>72.604600000000005</v>
      </c>
      <c r="G165" s="6">
        <v>2223</v>
      </c>
      <c r="J165" t="s">
        <v>3696</v>
      </c>
      <c r="K165">
        <v>130.85079999999999</v>
      </c>
    </row>
    <row r="166" spans="1:12" x14ac:dyDescent="0.3">
      <c r="A166" t="s">
        <v>4907</v>
      </c>
      <c r="B166" t="s">
        <v>4908</v>
      </c>
      <c r="C166">
        <v>0.34939999999999999</v>
      </c>
      <c r="D166" s="1">
        <v>0.94027024999999997</v>
      </c>
      <c r="E166" s="3">
        <v>2065.2777999999998</v>
      </c>
      <c r="F166" s="3">
        <v>93.058400000000006</v>
      </c>
      <c r="G166" s="6">
        <v>2215</v>
      </c>
      <c r="J166" t="s">
        <v>1203</v>
      </c>
      <c r="K166">
        <v>1392.0297</v>
      </c>
    </row>
    <row r="167" spans="1:12" x14ac:dyDescent="0.3">
      <c r="A167" t="s">
        <v>9109</v>
      </c>
      <c r="B167" t="s">
        <v>9110</v>
      </c>
      <c r="C167">
        <v>0.29830000000000001</v>
      </c>
      <c r="D167" s="1">
        <v>0.96592628999999997</v>
      </c>
      <c r="E167" s="3">
        <v>60.748899999999999</v>
      </c>
      <c r="F167" s="3">
        <v>20.0594</v>
      </c>
      <c r="G167" s="6">
        <v>2171</v>
      </c>
      <c r="J167" t="s">
        <v>12417</v>
      </c>
      <c r="K167" t="s">
        <v>12415</v>
      </c>
      <c r="L167">
        <v>749.39800000000002</v>
      </c>
    </row>
    <row r="168" spans="1:12" x14ac:dyDescent="0.3">
      <c r="A168" t="s">
        <v>7976</v>
      </c>
      <c r="B168" t="s">
        <v>7977</v>
      </c>
      <c r="C168">
        <v>0.25269999999999998</v>
      </c>
      <c r="D168" s="1">
        <v>0.73162212000000004</v>
      </c>
      <c r="E168" s="3">
        <v>422.5634</v>
      </c>
      <c r="F168" s="3">
        <v>40.697600000000001</v>
      </c>
      <c r="G168" s="6">
        <v>2149</v>
      </c>
      <c r="J168" t="s">
        <v>5000</v>
      </c>
      <c r="K168">
        <v>200.15180000000001</v>
      </c>
    </row>
    <row r="169" spans="1:12" x14ac:dyDescent="0.3">
      <c r="A169" t="s">
        <v>3717</v>
      </c>
      <c r="B169" t="s">
        <v>3718</v>
      </c>
      <c r="C169">
        <v>0.25</v>
      </c>
      <c r="D169" s="1">
        <v>1</v>
      </c>
      <c r="E169" s="3">
        <v>698.37350000000004</v>
      </c>
      <c r="F169" s="3">
        <v>50.054699999999997</v>
      </c>
      <c r="G169" s="6">
        <v>2139</v>
      </c>
      <c r="J169" t="s">
        <v>8862</v>
      </c>
      <c r="K169">
        <v>11.8088</v>
      </c>
    </row>
    <row r="170" spans="1:12" x14ac:dyDescent="0.3">
      <c r="A170" t="s">
        <v>8064</v>
      </c>
      <c r="B170" t="s">
        <v>8065</v>
      </c>
      <c r="C170">
        <v>0.28970000000000001</v>
      </c>
      <c r="D170" s="1">
        <v>1</v>
      </c>
      <c r="E170" s="3">
        <v>474.63279999999997</v>
      </c>
      <c r="F170" s="3">
        <v>105.9569</v>
      </c>
      <c r="G170" s="6">
        <v>2083</v>
      </c>
      <c r="J170" t="s">
        <v>1655</v>
      </c>
      <c r="K170">
        <v>397.97399999999999</v>
      </c>
    </row>
    <row r="171" spans="1:12" x14ac:dyDescent="0.3">
      <c r="A171" t="s">
        <v>723</v>
      </c>
      <c r="B171" t="s">
        <v>724</v>
      </c>
      <c r="C171">
        <v>0.28720000000000001</v>
      </c>
      <c r="D171" s="1">
        <v>0.73396554000000003</v>
      </c>
      <c r="E171" s="3">
        <v>196.5292</v>
      </c>
      <c r="F171" s="3">
        <v>58.646599999999999</v>
      </c>
      <c r="G171" s="6">
        <v>2082</v>
      </c>
      <c r="J171" t="s">
        <v>1568</v>
      </c>
      <c r="K171">
        <v>164.24189999999999</v>
      </c>
    </row>
    <row r="172" spans="1:12" x14ac:dyDescent="0.3">
      <c r="A172" t="s">
        <v>10925</v>
      </c>
      <c r="B172" t="s">
        <v>10926</v>
      </c>
      <c r="C172">
        <v>0.29549999999999998</v>
      </c>
      <c r="D172" s="1">
        <v>0.38051082000000003</v>
      </c>
      <c r="E172" s="3">
        <v>378.88990000000001</v>
      </c>
      <c r="F172" s="3">
        <v>45.127499999999998</v>
      </c>
      <c r="G172" s="6">
        <v>2079</v>
      </c>
      <c r="J172" t="s">
        <v>9196</v>
      </c>
      <c r="K172">
        <v>31.8444</v>
      </c>
    </row>
    <row r="173" spans="1:12" x14ac:dyDescent="0.3">
      <c r="A173" t="s">
        <v>4895</v>
      </c>
      <c r="B173" t="s">
        <v>4896</v>
      </c>
      <c r="C173">
        <v>0.32500000000000001</v>
      </c>
      <c r="D173" s="1">
        <v>0.98287822000000002</v>
      </c>
      <c r="E173" s="3">
        <v>1949.6853000000001</v>
      </c>
      <c r="F173" s="3">
        <v>380.71339999999998</v>
      </c>
      <c r="G173" s="6">
        <v>2068</v>
      </c>
      <c r="J173" t="s">
        <v>10576</v>
      </c>
      <c r="K173">
        <v>445.54700000000003</v>
      </c>
    </row>
    <row r="174" spans="1:12" x14ac:dyDescent="0.3">
      <c r="A174" t="s">
        <v>1720</v>
      </c>
      <c r="B174" t="s">
        <v>1721</v>
      </c>
      <c r="C174">
        <v>0.31109999999999999</v>
      </c>
      <c r="D174" s="1">
        <v>0.28925679999999998</v>
      </c>
      <c r="E174" s="3">
        <v>114.6763</v>
      </c>
      <c r="F174" s="3">
        <v>42.490600000000001</v>
      </c>
      <c r="G174" s="6">
        <v>2027</v>
      </c>
      <c r="J174" t="s">
        <v>10255</v>
      </c>
      <c r="K174">
        <v>172.36879999999999</v>
      </c>
    </row>
    <row r="175" spans="1:12" x14ac:dyDescent="0.3">
      <c r="A175" t="s">
        <v>3158</v>
      </c>
      <c r="B175" t="s">
        <v>3159</v>
      </c>
      <c r="C175">
        <v>0.25</v>
      </c>
      <c r="D175" s="1">
        <v>0.62359472000000005</v>
      </c>
      <c r="E175" s="3">
        <v>881.65840000000003</v>
      </c>
      <c r="F175" s="3">
        <v>65.8904</v>
      </c>
      <c r="G175" s="6">
        <v>2002</v>
      </c>
      <c r="J175" t="s">
        <v>3091</v>
      </c>
      <c r="K175">
        <v>5842.3531999999996</v>
      </c>
    </row>
    <row r="176" spans="1:12" x14ac:dyDescent="0.3">
      <c r="A176" t="s">
        <v>9115</v>
      </c>
      <c r="B176" t="s">
        <v>9116</v>
      </c>
      <c r="C176">
        <v>0.3</v>
      </c>
      <c r="D176" s="1">
        <v>1</v>
      </c>
      <c r="E176" s="3">
        <v>131.13550000000001</v>
      </c>
      <c r="F176" s="3">
        <v>51.307099999999998</v>
      </c>
      <c r="G176" s="6">
        <v>1977</v>
      </c>
      <c r="J176" t="s">
        <v>8248</v>
      </c>
      <c r="K176">
        <v>24.5032</v>
      </c>
    </row>
    <row r="177" spans="1:11" x14ac:dyDescent="0.3">
      <c r="A177" t="s">
        <v>8085</v>
      </c>
      <c r="B177" t="s">
        <v>8086</v>
      </c>
      <c r="C177">
        <v>0.29670000000000002</v>
      </c>
      <c r="D177" s="1">
        <v>0.93796115999999996</v>
      </c>
      <c r="E177" s="3">
        <v>225.9391</v>
      </c>
      <c r="F177" s="3">
        <v>42.903399999999998</v>
      </c>
      <c r="G177" s="6">
        <v>1976</v>
      </c>
      <c r="J177" t="s">
        <v>12210</v>
      </c>
      <c r="K177">
        <v>676.1096</v>
      </c>
    </row>
    <row r="178" spans="1:11" x14ac:dyDescent="0.3">
      <c r="A178" t="s">
        <v>10377</v>
      </c>
      <c r="B178" t="s">
        <v>10378</v>
      </c>
      <c r="C178">
        <v>0.30599999999999999</v>
      </c>
      <c r="D178" s="1">
        <v>0.70931690999999997</v>
      </c>
      <c r="E178" s="3">
        <v>148.5694</v>
      </c>
      <c r="F178" s="3">
        <v>22.6706</v>
      </c>
      <c r="G178" s="6">
        <v>1941</v>
      </c>
      <c r="J178" t="s">
        <v>5114</v>
      </c>
      <c r="K178">
        <v>1128.1288999999999</v>
      </c>
    </row>
    <row r="179" spans="1:11" x14ac:dyDescent="0.3">
      <c r="A179" t="s">
        <v>6603</v>
      </c>
      <c r="B179" t="s">
        <v>6604</v>
      </c>
      <c r="C179">
        <v>0.25729999999999997</v>
      </c>
      <c r="D179" s="1">
        <v>0.73592599999999997</v>
      </c>
      <c r="E179" s="3">
        <v>208.6729</v>
      </c>
      <c r="F179" s="3">
        <v>61.967100000000002</v>
      </c>
      <c r="G179" s="6">
        <v>1914</v>
      </c>
      <c r="J179" t="s">
        <v>9192</v>
      </c>
      <c r="K179">
        <v>44.69</v>
      </c>
    </row>
    <row r="180" spans="1:11" x14ac:dyDescent="0.3">
      <c r="A180" t="s">
        <v>4803</v>
      </c>
      <c r="B180" t="s">
        <v>4804</v>
      </c>
      <c r="C180">
        <v>0.25640000000000002</v>
      </c>
      <c r="D180" s="1">
        <v>0</v>
      </c>
      <c r="E180" s="3">
        <v>549.39909999999998</v>
      </c>
      <c r="F180" s="3">
        <v>42.614400000000003</v>
      </c>
      <c r="G180" s="6">
        <v>1857</v>
      </c>
      <c r="J180" t="s">
        <v>710</v>
      </c>
      <c r="K180">
        <v>1608.7247</v>
      </c>
    </row>
    <row r="181" spans="1:11" x14ac:dyDescent="0.3">
      <c r="A181" t="s">
        <v>2876</v>
      </c>
      <c r="B181" t="s">
        <v>2877</v>
      </c>
      <c r="C181">
        <v>0.2392</v>
      </c>
      <c r="D181" s="1">
        <v>0.77650934000000005</v>
      </c>
      <c r="E181" s="3">
        <v>1159.3257000000001</v>
      </c>
      <c r="F181" s="3">
        <v>180.30789999999999</v>
      </c>
      <c r="G181" s="6">
        <v>1842</v>
      </c>
      <c r="J181" t="s">
        <v>3634</v>
      </c>
      <c r="K181">
        <v>112.751</v>
      </c>
    </row>
    <row r="182" spans="1:11" x14ac:dyDescent="0.3">
      <c r="A182" t="s">
        <v>11117</v>
      </c>
      <c r="B182" t="s">
        <v>11118</v>
      </c>
      <c r="C182">
        <v>0.25</v>
      </c>
      <c r="D182" s="1">
        <v>0</v>
      </c>
      <c r="E182" s="3">
        <v>111.3844</v>
      </c>
      <c r="F182" s="3">
        <v>56.8767</v>
      </c>
      <c r="G182" s="6">
        <v>1788</v>
      </c>
      <c r="J182" t="s">
        <v>6346</v>
      </c>
      <c r="K182">
        <v>599.64580000000001</v>
      </c>
    </row>
    <row r="183" spans="1:11" x14ac:dyDescent="0.3">
      <c r="A183" t="s">
        <v>11372</v>
      </c>
      <c r="B183" t="s">
        <v>11373</v>
      </c>
      <c r="C183">
        <v>0.27329999999999999</v>
      </c>
      <c r="D183" s="1">
        <v>1</v>
      </c>
      <c r="E183" s="3">
        <v>2942.3361</v>
      </c>
      <c r="F183" s="3">
        <v>916.66989999999998</v>
      </c>
      <c r="G183" s="6">
        <v>1787</v>
      </c>
      <c r="J183" t="s">
        <v>3972</v>
      </c>
      <c r="K183">
        <v>5965.1283000000003</v>
      </c>
    </row>
    <row r="184" spans="1:11" x14ac:dyDescent="0.3">
      <c r="A184" t="s">
        <v>9461</v>
      </c>
      <c r="B184" t="s">
        <v>9462</v>
      </c>
      <c r="C184">
        <v>0.3175</v>
      </c>
      <c r="D184" s="1">
        <v>0.93835066</v>
      </c>
      <c r="E184" s="3">
        <v>234.32040000000001</v>
      </c>
      <c r="F184" s="3">
        <v>30.890599999999999</v>
      </c>
      <c r="G184" s="6">
        <v>1783</v>
      </c>
      <c r="J184" t="s">
        <v>8374</v>
      </c>
      <c r="K184">
        <v>67.149000000000001</v>
      </c>
    </row>
    <row r="185" spans="1:11" x14ac:dyDescent="0.3">
      <c r="A185" t="s">
        <v>3707</v>
      </c>
      <c r="B185" t="s">
        <v>3708</v>
      </c>
      <c r="C185">
        <v>0.25</v>
      </c>
      <c r="D185" s="1">
        <v>0.78120767000000002</v>
      </c>
      <c r="E185" s="3">
        <v>77.291200000000003</v>
      </c>
      <c r="F185" s="3">
        <v>25.877600000000001</v>
      </c>
      <c r="G185" s="6">
        <v>1761</v>
      </c>
      <c r="J185" t="s">
        <v>10944</v>
      </c>
      <c r="K185">
        <v>1923.3602000000001</v>
      </c>
    </row>
    <row r="186" spans="1:11" x14ac:dyDescent="0.3">
      <c r="A186" t="s">
        <v>1666</v>
      </c>
      <c r="B186" t="s">
        <v>1667</v>
      </c>
      <c r="C186">
        <v>0.26229999999999998</v>
      </c>
      <c r="D186" s="1">
        <v>0.84381209000000001</v>
      </c>
      <c r="E186" s="3">
        <v>382.35849999999999</v>
      </c>
      <c r="F186" s="3">
        <v>61.373100000000001</v>
      </c>
      <c r="G186" s="6">
        <v>1730</v>
      </c>
      <c r="J186" t="s">
        <v>298</v>
      </c>
      <c r="K186">
        <v>156529.64060000001</v>
      </c>
    </row>
    <row r="187" spans="1:11" x14ac:dyDescent="0.3">
      <c r="A187" t="s">
        <v>8339</v>
      </c>
      <c r="B187" t="s">
        <v>8340</v>
      </c>
      <c r="C187">
        <v>0.23910000000000001</v>
      </c>
      <c r="D187" s="1">
        <v>0</v>
      </c>
      <c r="E187" s="3">
        <v>294.84469999999999</v>
      </c>
      <c r="F187" s="3">
        <v>70.227599999999995</v>
      </c>
      <c r="G187" s="6">
        <v>1722</v>
      </c>
      <c r="J187" t="s">
        <v>6528</v>
      </c>
      <c r="K187">
        <v>243.5018</v>
      </c>
    </row>
    <row r="188" spans="1:11" x14ac:dyDescent="0.3">
      <c r="A188" t="s">
        <v>10798</v>
      </c>
      <c r="B188" t="s">
        <v>10799</v>
      </c>
      <c r="C188">
        <v>0.25</v>
      </c>
      <c r="D188" s="1">
        <v>1</v>
      </c>
      <c r="E188" s="3">
        <v>1039.7924</v>
      </c>
      <c r="F188" s="3">
        <v>240.82380000000001</v>
      </c>
      <c r="G188" s="6">
        <v>1697</v>
      </c>
      <c r="J188" t="s">
        <v>8035</v>
      </c>
      <c r="K188">
        <v>18.489999999999998</v>
      </c>
    </row>
    <row r="189" spans="1:11" x14ac:dyDescent="0.3">
      <c r="A189" t="s">
        <v>3607</v>
      </c>
      <c r="B189" t="s">
        <v>3608</v>
      </c>
      <c r="C189">
        <v>0.25</v>
      </c>
      <c r="D189" s="1">
        <v>0</v>
      </c>
      <c r="E189" s="3">
        <v>246.56309999999999</v>
      </c>
      <c r="F189" s="3">
        <v>39.353900000000003</v>
      </c>
      <c r="G189" s="6">
        <v>1657</v>
      </c>
      <c r="J189" t="s">
        <v>10223</v>
      </c>
      <c r="K189">
        <v>515.66549999999995</v>
      </c>
    </row>
    <row r="190" spans="1:11" x14ac:dyDescent="0.3">
      <c r="A190" t="s">
        <v>10693</v>
      </c>
      <c r="B190" t="s">
        <v>10694</v>
      </c>
      <c r="C190">
        <v>0.25</v>
      </c>
      <c r="D190" s="1">
        <v>1</v>
      </c>
      <c r="E190" s="3">
        <v>462.8236</v>
      </c>
      <c r="F190" s="3">
        <v>66.927899999999994</v>
      </c>
      <c r="G190" s="6">
        <v>1646</v>
      </c>
      <c r="J190" t="s">
        <v>5382</v>
      </c>
      <c r="K190">
        <v>821.4203</v>
      </c>
    </row>
    <row r="191" spans="1:11" x14ac:dyDescent="0.3">
      <c r="A191" t="s">
        <v>10347</v>
      </c>
      <c r="B191" t="s">
        <v>10348</v>
      </c>
      <c r="C191">
        <v>0.25</v>
      </c>
      <c r="D191" s="1">
        <v>0</v>
      </c>
      <c r="E191" s="3">
        <v>143.44669999999999</v>
      </c>
      <c r="F191" s="3">
        <v>21.7714</v>
      </c>
      <c r="G191" s="6">
        <v>1630</v>
      </c>
      <c r="J191" t="s">
        <v>4130</v>
      </c>
      <c r="K191">
        <v>460.97399999999999</v>
      </c>
    </row>
    <row r="192" spans="1:11" x14ac:dyDescent="0.3">
      <c r="A192" t="s">
        <v>3781</v>
      </c>
      <c r="B192" t="s">
        <v>3782</v>
      </c>
      <c r="C192">
        <v>0.22</v>
      </c>
      <c r="D192" s="1">
        <v>1</v>
      </c>
      <c r="E192" s="3">
        <v>250.02010000000001</v>
      </c>
      <c r="F192" s="3">
        <v>38.3613</v>
      </c>
      <c r="G192" s="6">
        <v>1602</v>
      </c>
      <c r="J192" t="s">
        <v>10378</v>
      </c>
      <c r="K192">
        <v>843.48519999999996</v>
      </c>
    </row>
    <row r="193" spans="1:11" x14ac:dyDescent="0.3">
      <c r="A193" t="s">
        <v>7900</v>
      </c>
      <c r="B193" t="s">
        <v>7901</v>
      </c>
      <c r="C193">
        <v>0.25</v>
      </c>
      <c r="D193" s="1">
        <v>0.95450265000000001</v>
      </c>
      <c r="E193" s="3">
        <v>142.7756</v>
      </c>
      <c r="F193" s="3">
        <v>42.508400000000002</v>
      </c>
      <c r="G193" s="6">
        <v>1575</v>
      </c>
      <c r="J193" t="s">
        <v>12308</v>
      </c>
      <c r="K193">
        <v>11.5069</v>
      </c>
    </row>
    <row r="194" spans="1:11" x14ac:dyDescent="0.3">
      <c r="A194" t="s">
        <v>11221</v>
      </c>
      <c r="B194" t="s">
        <v>11222</v>
      </c>
      <c r="C194">
        <v>0.25640000000000002</v>
      </c>
      <c r="D194" s="1">
        <v>0.16304871000000001</v>
      </c>
      <c r="E194" s="3">
        <v>373.86239999999998</v>
      </c>
      <c r="F194" s="3">
        <v>44.647399999999998</v>
      </c>
      <c r="G194" s="6">
        <v>1537</v>
      </c>
      <c r="J194" t="s">
        <v>9181</v>
      </c>
      <c r="K194">
        <v>855.40719999999999</v>
      </c>
    </row>
    <row r="195" spans="1:11" x14ac:dyDescent="0.3">
      <c r="A195" t="s">
        <v>7747</v>
      </c>
      <c r="B195" t="s">
        <v>7748</v>
      </c>
      <c r="C195">
        <v>0.25240000000000001</v>
      </c>
      <c r="D195" s="1">
        <v>0</v>
      </c>
      <c r="E195" s="3">
        <v>116.97790000000001</v>
      </c>
      <c r="F195" s="3">
        <v>26.854600000000001</v>
      </c>
      <c r="G195" s="6">
        <v>1512</v>
      </c>
      <c r="J195" t="s">
        <v>6061</v>
      </c>
      <c r="K195">
        <v>155.02379999999999</v>
      </c>
    </row>
    <row r="196" spans="1:11" x14ac:dyDescent="0.3">
      <c r="A196" t="s">
        <v>8787</v>
      </c>
      <c r="B196" t="s">
        <v>8788</v>
      </c>
      <c r="C196">
        <v>0.28000000000000003</v>
      </c>
      <c r="D196" s="1">
        <v>0.85847901999999998</v>
      </c>
      <c r="E196" s="3">
        <v>378.16070000000002</v>
      </c>
      <c r="F196" s="3">
        <v>73.472399999999993</v>
      </c>
      <c r="G196" s="6">
        <v>1489</v>
      </c>
      <c r="J196" t="s">
        <v>7138</v>
      </c>
      <c r="K196">
        <v>287.70839999999998</v>
      </c>
    </row>
    <row r="197" spans="1:11" x14ac:dyDescent="0.3">
      <c r="A197" t="s">
        <v>3194</v>
      </c>
      <c r="B197" t="s">
        <v>3195</v>
      </c>
      <c r="C197">
        <v>0.25</v>
      </c>
      <c r="D197" s="1">
        <v>0</v>
      </c>
      <c r="E197" s="3">
        <v>111.7752</v>
      </c>
      <c r="F197" s="3">
        <v>32.907600000000002</v>
      </c>
      <c r="G197" s="6">
        <v>1407</v>
      </c>
      <c r="J197" t="s">
        <v>7724</v>
      </c>
      <c r="K197">
        <v>910.13699999999994</v>
      </c>
    </row>
    <row r="198" spans="1:11" x14ac:dyDescent="0.3">
      <c r="A198" t="s">
        <v>1401</v>
      </c>
      <c r="B198" t="s">
        <v>1402</v>
      </c>
      <c r="C198">
        <v>0.15</v>
      </c>
      <c r="D198" s="1">
        <v>0.96253999000000001</v>
      </c>
      <c r="E198" s="3">
        <v>202.1994</v>
      </c>
      <c r="F198" s="3">
        <v>21.8508</v>
      </c>
      <c r="G198" s="6">
        <v>1393</v>
      </c>
      <c r="J198" t="s">
        <v>10328</v>
      </c>
      <c r="K198">
        <v>38.326599999999999</v>
      </c>
    </row>
    <row r="199" spans="1:11" x14ac:dyDescent="0.3">
      <c r="A199" t="s">
        <v>9951</v>
      </c>
      <c r="B199" t="s">
        <v>9952</v>
      </c>
      <c r="C199">
        <v>0.22620000000000001</v>
      </c>
      <c r="D199" s="1">
        <v>1</v>
      </c>
      <c r="E199" s="3">
        <v>1435.2380000000001</v>
      </c>
      <c r="F199" s="3">
        <v>210.4639</v>
      </c>
      <c r="G199" s="6">
        <v>1384</v>
      </c>
      <c r="J199" t="s">
        <v>11157</v>
      </c>
      <c r="K199">
        <v>67.773200000000003</v>
      </c>
    </row>
    <row r="200" spans="1:11" x14ac:dyDescent="0.3">
      <c r="A200" t="s">
        <v>10575</v>
      </c>
      <c r="B200" t="s">
        <v>10576</v>
      </c>
      <c r="C200">
        <v>0.26579999999999998</v>
      </c>
      <c r="D200" s="1">
        <v>0.45090963000000001</v>
      </c>
      <c r="E200" s="3">
        <v>163.43809999999999</v>
      </c>
      <c r="F200" s="3">
        <v>34.086100000000002</v>
      </c>
      <c r="G200" s="6">
        <v>1377</v>
      </c>
      <c r="J200" t="s">
        <v>10442</v>
      </c>
      <c r="K200">
        <v>164.03149999999999</v>
      </c>
    </row>
    <row r="201" spans="1:11" x14ac:dyDescent="0.3">
      <c r="A201" t="s">
        <v>9201</v>
      </c>
      <c r="B201" t="s">
        <v>9202</v>
      </c>
      <c r="C201">
        <v>0.29189999999999999</v>
      </c>
      <c r="D201" s="1">
        <v>1</v>
      </c>
      <c r="E201" s="3">
        <v>1988.7309</v>
      </c>
      <c r="F201" s="3">
        <v>80.377700000000004</v>
      </c>
      <c r="G201" s="6">
        <v>1374</v>
      </c>
      <c r="J201" t="s">
        <v>9106</v>
      </c>
      <c r="K201">
        <v>171.35480000000001</v>
      </c>
    </row>
    <row r="202" spans="1:11" x14ac:dyDescent="0.3">
      <c r="A202" t="s">
        <v>1288</v>
      </c>
      <c r="B202" t="s">
        <v>1289</v>
      </c>
      <c r="C202">
        <v>0.2863</v>
      </c>
      <c r="D202" s="1">
        <v>0</v>
      </c>
      <c r="E202" s="3">
        <v>73.211600000000004</v>
      </c>
      <c r="F202" s="3">
        <v>21.794599999999999</v>
      </c>
      <c r="G202" s="6">
        <v>1371</v>
      </c>
      <c r="J202" t="s">
        <v>12418</v>
      </c>
      <c r="K202">
        <v>1.0541</v>
      </c>
    </row>
    <row r="203" spans="1:11" x14ac:dyDescent="0.3">
      <c r="A203" t="s">
        <v>4965</v>
      </c>
      <c r="B203" t="s">
        <v>4966</v>
      </c>
      <c r="C203">
        <v>0.29909999999999998</v>
      </c>
      <c r="D203" s="1">
        <v>0.7853772</v>
      </c>
      <c r="E203" s="3">
        <v>539.67290000000003</v>
      </c>
      <c r="F203" s="3">
        <v>43.765799999999999</v>
      </c>
      <c r="G203" s="6">
        <v>1351</v>
      </c>
      <c r="J203" t="s">
        <v>10404</v>
      </c>
      <c r="K203">
        <v>54.247199999999999</v>
      </c>
    </row>
    <row r="204" spans="1:11" x14ac:dyDescent="0.3">
      <c r="A204" t="s">
        <v>9521</v>
      </c>
      <c r="B204" t="s">
        <v>9522</v>
      </c>
      <c r="C204">
        <v>0.29820000000000002</v>
      </c>
      <c r="D204" s="1">
        <v>0.96361059000000004</v>
      </c>
      <c r="E204" s="3">
        <v>157.5317</v>
      </c>
      <c r="F204" s="3">
        <v>28.5458</v>
      </c>
      <c r="G204" s="6">
        <v>1348</v>
      </c>
      <c r="J204" t="s">
        <v>11541</v>
      </c>
      <c r="K204">
        <v>5.6120000000000001</v>
      </c>
    </row>
    <row r="205" spans="1:11" x14ac:dyDescent="0.3">
      <c r="A205" t="s">
        <v>6345</v>
      </c>
      <c r="B205" t="s">
        <v>6346</v>
      </c>
      <c r="C205">
        <v>0.29970000000000002</v>
      </c>
      <c r="D205" s="1">
        <v>0.99418516000000001</v>
      </c>
      <c r="E205" s="3">
        <v>565.98360000000002</v>
      </c>
      <c r="F205" s="3">
        <v>94.224299999999999</v>
      </c>
      <c r="G205" s="6">
        <v>1314</v>
      </c>
      <c r="J205" t="s">
        <v>4844</v>
      </c>
      <c r="K205">
        <v>1855.1086</v>
      </c>
    </row>
    <row r="206" spans="1:11" x14ac:dyDescent="0.3">
      <c r="A206" t="s">
        <v>6873</v>
      </c>
      <c r="B206" t="s">
        <v>6874</v>
      </c>
      <c r="C206">
        <v>0.2697</v>
      </c>
      <c r="D206" s="1">
        <v>0.79520970999999996</v>
      </c>
      <c r="E206" s="3">
        <v>584.99860000000001</v>
      </c>
      <c r="F206" s="3">
        <v>46.3551</v>
      </c>
      <c r="G206" s="6">
        <v>1313</v>
      </c>
      <c r="J206" t="s">
        <v>769</v>
      </c>
      <c r="K206">
        <v>78.865600000000001</v>
      </c>
    </row>
    <row r="207" spans="1:11" x14ac:dyDescent="0.3">
      <c r="A207" t="s">
        <v>7012</v>
      </c>
      <c r="B207" t="s">
        <v>7013</v>
      </c>
      <c r="C207">
        <v>0.25</v>
      </c>
      <c r="D207" s="1">
        <v>0</v>
      </c>
      <c r="E207" s="3">
        <v>47.145400000000002</v>
      </c>
      <c r="F207" s="3">
        <v>17.6069</v>
      </c>
      <c r="G207" s="6">
        <v>1313</v>
      </c>
      <c r="J207" t="s">
        <v>6005</v>
      </c>
      <c r="K207">
        <v>7515.0703000000003</v>
      </c>
    </row>
    <row r="208" spans="1:11" x14ac:dyDescent="0.3">
      <c r="A208" t="s">
        <v>1710</v>
      </c>
      <c r="B208" t="s">
        <v>1711</v>
      </c>
      <c r="C208">
        <v>0.19589999999999999</v>
      </c>
      <c r="D208" s="1">
        <v>0.99822900999999997</v>
      </c>
      <c r="E208" s="3">
        <v>269.06610000000001</v>
      </c>
      <c r="F208" s="3">
        <v>112.9282</v>
      </c>
      <c r="G208" s="6">
        <v>1306</v>
      </c>
      <c r="J208" t="s">
        <v>3225</v>
      </c>
      <c r="K208">
        <v>292.35059999999999</v>
      </c>
    </row>
    <row r="209" spans="1:11" x14ac:dyDescent="0.3">
      <c r="A209" t="s">
        <v>51</v>
      </c>
      <c r="B209" t="s">
        <v>52</v>
      </c>
      <c r="C209">
        <v>0.25140000000000001</v>
      </c>
      <c r="D209" s="1">
        <v>0.76618752999999995</v>
      </c>
      <c r="E209" s="3">
        <v>529.51990000000001</v>
      </c>
      <c r="F209" s="3">
        <v>45.711100000000002</v>
      </c>
      <c r="G209" s="6">
        <v>1285</v>
      </c>
      <c r="J209" t="s">
        <v>10076</v>
      </c>
      <c r="K209">
        <v>563.70240000000001</v>
      </c>
    </row>
    <row r="210" spans="1:11" x14ac:dyDescent="0.3">
      <c r="A210" t="s">
        <v>11034</v>
      </c>
      <c r="B210" t="s">
        <v>11035</v>
      </c>
      <c r="C210">
        <v>0.2999</v>
      </c>
      <c r="D210" s="1">
        <v>0.37003859</v>
      </c>
      <c r="E210" s="3">
        <v>104.9657</v>
      </c>
      <c r="F210" s="3">
        <v>47.286200000000001</v>
      </c>
      <c r="G210" s="6">
        <v>1285</v>
      </c>
      <c r="J210" t="s">
        <v>2917</v>
      </c>
      <c r="K210">
        <v>28.3552</v>
      </c>
    </row>
    <row r="211" spans="1:11" x14ac:dyDescent="0.3">
      <c r="A211" t="s">
        <v>8355</v>
      </c>
      <c r="B211" t="s">
        <v>8356</v>
      </c>
      <c r="C211">
        <v>0.1792</v>
      </c>
      <c r="D211" s="1">
        <v>1</v>
      </c>
      <c r="E211" s="3">
        <v>1046.5265999999999</v>
      </c>
      <c r="F211" s="3">
        <v>201.8758</v>
      </c>
      <c r="G211" s="6">
        <v>1271</v>
      </c>
      <c r="J211" t="s">
        <v>4602</v>
      </c>
      <c r="K211">
        <v>4351.5451999999996</v>
      </c>
    </row>
    <row r="212" spans="1:11" x14ac:dyDescent="0.3">
      <c r="A212" t="s">
        <v>10159</v>
      </c>
      <c r="B212" t="s">
        <v>10160</v>
      </c>
      <c r="C212">
        <v>0.25</v>
      </c>
      <c r="D212" s="1">
        <v>0.94655573999999998</v>
      </c>
      <c r="E212" s="3">
        <v>161.88050000000001</v>
      </c>
      <c r="F212" s="3">
        <v>20.744299999999999</v>
      </c>
      <c r="G212" s="6">
        <v>1244</v>
      </c>
      <c r="J212" t="s">
        <v>5338</v>
      </c>
      <c r="K212">
        <v>1745.4318000000001</v>
      </c>
    </row>
    <row r="213" spans="1:11" x14ac:dyDescent="0.3">
      <c r="A213" t="s">
        <v>10361</v>
      </c>
      <c r="B213" t="s">
        <v>10362</v>
      </c>
      <c r="C213">
        <v>0.25</v>
      </c>
      <c r="D213" s="1">
        <v>0.96526089000000004</v>
      </c>
      <c r="E213" s="3">
        <v>270.41860000000003</v>
      </c>
      <c r="F213" s="3">
        <v>15.142899999999999</v>
      </c>
      <c r="G213" s="6">
        <v>1244</v>
      </c>
      <c r="J213" t="s">
        <v>11045</v>
      </c>
      <c r="K213">
        <v>61.320999999999998</v>
      </c>
    </row>
    <row r="214" spans="1:11" x14ac:dyDescent="0.3">
      <c r="A214" t="s">
        <v>10675</v>
      </c>
      <c r="B214" t="s">
        <v>10676</v>
      </c>
      <c r="C214">
        <v>0.29930000000000001</v>
      </c>
      <c r="D214" s="1">
        <v>0</v>
      </c>
      <c r="E214" s="3">
        <v>132.44759999999999</v>
      </c>
      <c r="F214" s="3">
        <v>45.755000000000003</v>
      </c>
      <c r="G214" s="6">
        <v>1243</v>
      </c>
      <c r="J214" t="s">
        <v>7696</v>
      </c>
      <c r="K214">
        <v>380.96850000000001</v>
      </c>
    </row>
    <row r="215" spans="1:11" x14ac:dyDescent="0.3">
      <c r="A215" t="s">
        <v>1658</v>
      </c>
      <c r="B215" t="s">
        <v>1659</v>
      </c>
      <c r="C215">
        <v>0.18629999999999999</v>
      </c>
      <c r="D215" s="1">
        <v>0</v>
      </c>
      <c r="E215" s="3">
        <v>85.976399999999998</v>
      </c>
      <c r="F215" s="3">
        <v>29.3643</v>
      </c>
      <c r="G215" s="6">
        <v>1242</v>
      </c>
      <c r="J215" t="s">
        <v>10558</v>
      </c>
      <c r="K215">
        <v>543.21720000000005</v>
      </c>
    </row>
    <row r="216" spans="1:11" x14ac:dyDescent="0.3">
      <c r="A216" t="s">
        <v>8953</v>
      </c>
      <c r="B216" t="s">
        <v>8954</v>
      </c>
      <c r="C216">
        <v>0.33639999999999998</v>
      </c>
      <c r="D216" s="1">
        <v>0.83322353999999998</v>
      </c>
      <c r="E216" s="3">
        <v>135.79480000000001</v>
      </c>
      <c r="F216" s="3">
        <v>46.118099999999998</v>
      </c>
      <c r="G216" s="6">
        <v>1240</v>
      </c>
      <c r="J216" t="s">
        <v>8254</v>
      </c>
      <c r="K216">
        <v>2115.9002</v>
      </c>
    </row>
    <row r="217" spans="1:11" x14ac:dyDescent="0.3">
      <c r="A217" t="s">
        <v>8867</v>
      </c>
      <c r="B217" t="s">
        <v>8868</v>
      </c>
      <c r="C217">
        <v>0.32779999999999998</v>
      </c>
      <c r="D217" s="1">
        <v>0.73087979000000003</v>
      </c>
      <c r="E217" s="3">
        <v>394.40440000000001</v>
      </c>
      <c r="F217" s="3">
        <v>41.401499999999999</v>
      </c>
      <c r="G217" s="6">
        <v>1218</v>
      </c>
      <c r="J217" t="s">
        <v>262</v>
      </c>
      <c r="K217">
        <v>66.455200000000005</v>
      </c>
    </row>
    <row r="218" spans="1:11" x14ac:dyDescent="0.3">
      <c r="A218" t="s">
        <v>3591</v>
      </c>
      <c r="B218" t="s">
        <v>3592</v>
      </c>
      <c r="C218">
        <v>0.251</v>
      </c>
      <c r="D218" s="1">
        <v>0.24479770000000001</v>
      </c>
      <c r="E218" s="3">
        <v>191.32159999999999</v>
      </c>
      <c r="F218" s="3">
        <v>129.3509</v>
      </c>
      <c r="G218" s="6">
        <v>1212</v>
      </c>
      <c r="J218" t="s">
        <v>158</v>
      </c>
      <c r="K218">
        <v>239.65780000000001</v>
      </c>
    </row>
    <row r="219" spans="1:11" x14ac:dyDescent="0.3">
      <c r="A219" t="s">
        <v>281</v>
      </c>
      <c r="B219" t="s">
        <v>282</v>
      </c>
      <c r="C219">
        <v>0.31759999999999999</v>
      </c>
      <c r="D219" s="1">
        <v>0.95710994000000005</v>
      </c>
      <c r="E219" s="3">
        <v>637.74059999999997</v>
      </c>
      <c r="F219" s="3">
        <v>231.57069999999999</v>
      </c>
      <c r="G219" s="6">
        <v>1208</v>
      </c>
      <c r="J219" t="s">
        <v>10904</v>
      </c>
      <c r="K219">
        <v>248.55670000000001</v>
      </c>
    </row>
    <row r="220" spans="1:11" x14ac:dyDescent="0.3">
      <c r="A220" t="s">
        <v>3136</v>
      </c>
      <c r="B220" t="s">
        <v>3137</v>
      </c>
      <c r="C220">
        <v>0.25</v>
      </c>
      <c r="D220" s="1">
        <v>0.46947559</v>
      </c>
      <c r="E220" s="3">
        <v>117.8546</v>
      </c>
      <c r="F220" s="3">
        <v>10.851100000000001</v>
      </c>
      <c r="G220" s="6">
        <v>1204</v>
      </c>
      <c r="J220" t="s">
        <v>11674</v>
      </c>
      <c r="K220">
        <v>3654.6032</v>
      </c>
    </row>
    <row r="221" spans="1:11" x14ac:dyDescent="0.3">
      <c r="A221" t="s">
        <v>5171</v>
      </c>
      <c r="B221" t="s">
        <v>5172</v>
      </c>
      <c r="C221">
        <v>0.29580000000000001</v>
      </c>
      <c r="D221" s="1">
        <v>0</v>
      </c>
      <c r="E221" s="3">
        <v>152.22839999999999</v>
      </c>
      <c r="F221" s="3">
        <v>34.866300000000003</v>
      </c>
      <c r="G221" s="6">
        <v>1200</v>
      </c>
      <c r="J221" t="s">
        <v>10416</v>
      </c>
      <c r="K221">
        <v>88.664400000000001</v>
      </c>
    </row>
    <row r="222" spans="1:11" x14ac:dyDescent="0.3">
      <c r="A222" t="s">
        <v>5814</v>
      </c>
      <c r="B222" t="s">
        <v>5815</v>
      </c>
      <c r="C222">
        <v>0.25979999999999998</v>
      </c>
      <c r="D222" s="1">
        <v>0</v>
      </c>
      <c r="E222" s="3">
        <v>291.37740000000002</v>
      </c>
      <c r="F222" s="3">
        <v>33.403599999999997</v>
      </c>
      <c r="G222" s="6">
        <v>1144</v>
      </c>
      <c r="J222" t="s">
        <v>9942</v>
      </c>
      <c r="K222">
        <v>76.812899999999999</v>
      </c>
    </row>
    <row r="223" spans="1:11" x14ac:dyDescent="0.3">
      <c r="A223" t="s">
        <v>8111</v>
      </c>
      <c r="B223" t="s">
        <v>8112</v>
      </c>
      <c r="C223">
        <v>0.3</v>
      </c>
      <c r="D223" s="1">
        <v>0.94432945999999995</v>
      </c>
      <c r="E223" s="3">
        <v>547.05489999999998</v>
      </c>
      <c r="F223" s="3">
        <v>76.790800000000004</v>
      </c>
      <c r="G223" s="6">
        <v>1141</v>
      </c>
      <c r="J223" t="s">
        <v>8272</v>
      </c>
      <c r="K223">
        <v>407.74360000000001</v>
      </c>
    </row>
    <row r="224" spans="1:11" x14ac:dyDescent="0.3">
      <c r="A224" t="s">
        <v>4097</v>
      </c>
      <c r="B224" t="s">
        <v>4098</v>
      </c>
      <c r="C224">
        <v>0.26829999999999998</v>
      </c>
      <c r="D224" s="1">
        <v>0</v>
      </c>
      <c r="E224" s="3">
        <v>154.80080000000001</v>
      </c>
      <c r="F224" s="3">
        <v>30.991800000000001</v>
      </c>
      <c r="G224" s="6">
        <v>1139</v>
      </c>
      <c r="J224" t="s">
        <v>11619</v>
      </c>
      <c r="K224">
        <v>20.801400000000001</v>
      </c>
    </row>
    <row r="225" spans="1:11" x14ac:dyDescent="0.3">
      <c r="A225" t="s">
        <v>153</v>
      </c>
      <c r="B225" t="s">
        <v>154</v>
      </c>
      <c r="C225">
        <v>0.25009999999999999</v>
      </c>
      <c r="D225" s="1">
        <v>0</v>
      </c>
      <c r="E225" s="3">
        <v>19.317799999999998</v>
      </c>
      <c r="F225" s="3">
        <v>9.8191000000000006</v>
      </c>
      <c r="G225" s="6">
        <v>1132</v>
      </c>
      <c r="J225" t="s">
        <v>10211</v>
      </c>
      <c r="K225">
        <v>218.81479999999999</v>
      </c>
    </row>
    <row r="226" spans="1:11" x14ac:dyDescent="0.3">
      <c r="A226" t="s">
        <v>9099</v>
      </c>
      <c r="B226" t="s">
        <v>9100</v>
      </c>
      <c r="C226">
        <v>0.25</v>
      </c>
      <c r="D226" s="1">
        <v>0</v>
      </c>
      <c r="E226" s="3">
        <v>55.282699999999998</v>
      </c>
      <c r="F226" s="3">
        <v>20.910799999999998</v>
      </c>
      <c r="G226" s="6">
        <v>1129</v>
      </c>
      <c r="J226" t="s">
        <v>184</v>
      </c>
      <c r="K226">
        <v>11.572800000000001</v>
      </c>
    </row>
    <row r="227" spans="1:11" x14ac:dyDescent="0.3">
      <c r="A227" t="s">
        <v>8028</v>
      </c>
      <c r="B227" t="s">
        <v>8029</v>
      </c>
      <c r="C227">
        <v>0.30940000000000001</v>
      </c>
      <c r="D227" s="1">
        <v>0.97866105000000003</v>
      </c>
      <c r="E227" s="3">
        <v>405.65800000000002</v>
      </c>
      <c r="F227" s="3">
        <v>44.756399999999999</v>
      </c>
      <c r="G227" s="6">
        <v>1118</v>
      </c>
      <c r="J227" t="s">
        <v>8906</v>
      </c>
      <c r="K227">
        <v>1920.2036000000001</v>
      </c>
    </row>
    <row r="228" spans="1:11" x14ac:dyDescent="0.3">
      <c r="A228" t="s">
        <v>187</v>
      </c>
      <c r="B228" t="s">
        <v>188</v>
      </c>
      <c r="C228">
        <v>0.31130000000000002</v>
      </c>
      <c r="D228" s="1">
        <v>1</v>
      </c>
      <c r="E228" s="3">
        <v>806.45309999999995</v>
      </c>
      <c r="F228" s="3">
        <v>253.49719999999999</v>
      </c>
      <c r="G228" s="6">
        <v>1111</v>
      </c>
      <c r="J228" t="s">
        <v>282</v>
      </c>
      <c r="K228">
        <v>528.85879999999997</v>
      </c>
    </row>
    <row r="229" spans="1:11" x14ac:dyDescent="0.3">
      <c r="A229" t="s">
        <v>786</v>
      </c>
      <c r="B229" t="s">
        <v>787</v>
      </c>
      <c r="C229">
        <v>0.3</v>
      </c>
      <c r="D229" s="1">
        <v>0.69578032000000001</v>
      </c>
      <c r="E229" s="3">
        <v>59.290399999999998</v>
      </c>
      <c r="F229" s="3">
        <v>22.916399999999999</v>
      </c>
      <c r="G229" s="6">
        <v>1099</v>
      </c>
      <c r="J229" t="s">
        <v>6630</v>
      </c>
      <c r="K229">
        <v>34.877200000000002</v>
      </c>
    </row>
    <row r="230" spans="1:11" x14ac:dyDescent="0.3">
      <c r="A230" t="s">
        <v>11496</v>
      </c>
      <c r="B230" t="s">
        <v>11497</v>
      </c>
      <c r="C230">
        <v>0.28160000000000002</v>
      </c>
      <c r="D230" s="1">
        <v>0.26722589000000002</v>
      </c>
      <c r="E230" s="3">
        <v>208.2379</v>
      </c>
      <c r="F230" s="3">
        <v>30.292400000000001</v>
      </c>
      <c r="G230" s="6">
        <v>1089</v>
      </c>
      <c r="J230" t="s">
        <v>4728</v>
      </c>
      <c r="K230">
        <v>2366.6507000000001</v>
      </c>
    </row>
    <row r="231" spans="1:11" x14ac:dyDescent="0.3">
      <c r="A231" t="s">
        <v>10222</v>
      </c>
      <c r="B231" t="s">
        <v>10223</v>
      </c>
      <c r="C231">
        <v>0.29720000000000002</v>
      </c>
      <c r="D231" s="1">
        <v>0.74083661000000001</v>
      </c>
      <c r="E231" s="3">
        <v>1272.4263000000001</v>
      </c>
      <c r="F231" s="3">
        <v>63.417400000000001</v>
      </c>
      <c r="G231" s="6">
        <v>1072</v>
      </c>
      <c r="J231" t="s">
        <v>11201</v>
      </c>
      <c r="K231">
        <v>3879.2995999999998</v>
      </c>
    </row>
    <row r="232" spans="1:11" x14ac:dyDescent="0.3">
      <c r="A232" t="s">
        <v>10557</v>
      </c>
      <c r="B232" t="s">
        <v>10558</v>
      </c>
      <c r="C232">
        <v>0.35730000000000001</v>
      </c>
      <c r="D232" s="1">
        <v>0</v>
      </c>
      <c r="E232" s="3">
        <v>90.282899999999998</v>
      </c>
      <c r="F232" s="3">
        <v>16.205300000000001</v>
      </c>
      <c r="G232" s="6">
        <v>1063</v>
      </c>
      <c r="J232" t="s">
        <v>1717</v>
      </c>
      <c r="K232">
        <v>6.7157</v>
      </c>
    </row>
    <row r="233" spans="1:11" x14ac:dyDescent="0.3">
      <c r="A233" t="s">
        <v>9180</v>
      </c>
      <c r="B233" t="s">
        <v>9181</v>
      </c>
      <c r="C233">
        <v>0.25</v>
      </c>
      <c r="D233" s="1">
        <v>1</v>
      </c>
      <c r="E233" s="3">
        <v>181.18860000000001</v>
      </c>
      <c r="F233" s="3">
        <v>44.918599999999998</v>
      </c>
      <c r="G233" s="6">
        <v>1062</v>
      </c>
      <c r="J233" t="s">
        <v>10245</v>
      </c>
      <c r="K233">
        <v>127.1549</v>
      </c>
    </row>
    <row r="234" spans="1:11" x14ac:dyDescent="0.3">
      <c r="A234" t="s">
        <v>7695</v>
      </c>
      <c r="B234" t="s">
        <v>7696</v>
      </c>
      <c r="C234">
        <v>0.29509999999999997</v>
      </c>
      <c r="D234" s="1">
        <v>0.98491275</v>
      </c>
      <c r="E234" s="3">
        <v>123.36150000000001</v>
      </c>
      <c r="F234" s="3">
        <v>11.147399999999999</v>
      </c>
      <c r="G234" s="6">
        <v>1049</v>
      </c>
      <c r="J234" t="s">
        <v>11169</v>
      </c>
      <c r="K234">
        <v>20.5898</v>
      </c>
    </row>
    <row r="235" spans="1:11" x14ac:dyDescent="0.3">
      <c r="A235" t="s">
        <v>11277</v>
      </c>
      <c r="B235" t="s">
        <v>11278</v>
      </c>
      <c r="C235">
        <v>0.34899999999999998</v>
      </c>
      <c r="D235" s="1">
        <v>0.99930348000000002</v>
      </c>
      <c r="E235" s="3">
        <v>3534.3699000000001</v>
      </c>
      <c r="F235" s="3">
        <v>515.05560000000003</v>
      </c>
      <c r="G235" s="6">
        <v>1046</v>
      </c>
      <c r="J235" t="s">
        <v>9110</v>
      </c>
      <c r="K235">
        <v>1050.6666</v>
      </c>
    </row>
    <row r="236" spans="1:11" x14ac:dyDescent="0.3">
      <c r="A236" t="s">
        <v>10473</v>
      </c>
      <c r="B236" t="s">
        <v>10474</v>
      </c>
      <c r="C236">
        <v>0.29909999999999998</v>
      </c>
      <c r="D236" s="1">
        <v>0</v>
      </c>
      <c r="E236" s="3">
        <v>137.6497</v>
      </c>
      <c r="F236" s="3">
        <v>54.993099999999998</v>
      </c>
      <c r="G236" s="6">
        <v>1019</v>
      </c>
      <c r="J236" t="s">
        <v>11549</v>
      </c>
      <c r="K236">
        <v>21.011600000000001</v>
      </c>
    </row>
    <row r="237" spans="1:11" x14ac:dyDescent="0.3">
      <c r="A237" t="s">
        <v>9481</v>
      </c>
      <c r="B237" t="s">
        <v>9482</v>
      </c>
      <c r="C237">
        <v>0.25</v>
      </c>
      <c r="D237" s="1">
        <v>0.37646403000000001</v>
      </c>
      <c r="E237" s="3">
        <v>564.8827</v>
      </c>
      <c r="F237" s="3">
        <v>39.807299999999998</v>
      </c>
      <c r="G237" s="6">
        <v>1007</v>
      </c>
      <c r="J237" t="s">
        <v>11980</v>
      </c>
      <c r="K237">
        <v>68.194599999999994</v>
      </c>
    </row>
    <row r="238" spans="1:11" x14ac:dyDescent="0.3">
      <c r="A238" t="s">
        <v>8225</v>
      </c>
      <c r="B238" t="s">
        <v>8226</v>
      </c>
      <c r="C238">
        <v>0.29570000000000002</v>
      </c>
      <c r="D238" s="1">
        <v>0.83447263000000005</v>
      </c>
      <c r="E238" s="3">
        <v>96.314899999999994</v>
      </c>
      <c r="F238" s="3">
        <v>16.909600000000001</v>
      </c>
      <c r="G238" s="6">
        <v>999</v>
      </c>
      <c r="J238" t="s">
        <v>8888</v>
      </c>
      <c r="K238">
        <v>42.307699999999997</v>
      </c>
    </row>
    <row r="239" spans="1:11" x14ac:dyDescent="0.3">
      <c r="A239" t="s">
        <v>4129</v>
      </c>
      <c r="B239" t="s">
        <v>4130</v>
      </c>
      <c r="C239">
        <v>0.3</v>
      </c>
      <c r="D239" s="1">
        <v>0.79375722999999998</v>
      </c>
      <c r="E239" s="3">
        <v>781.74310000000003</v>
      </c>
      <c r="F239" s="3">
        <v>68.0852</v>
      </c>
      <c r="G239" s="6">
        <v>992</v>
      </c>
      <c r="J239" t="s">
        <v>5683</v>
      </c>
      <c r="K239">
        <v>3.4251999999999998</v>
      </c>
    </row>
    <row r="240" spans="1:11" x14ac:dyDescent="0.3">
      <c r="A240" t="s">
        <v>4873</v>
      </c>
      <c r="B240" t="s">
        <v>4874</v>
      </c>
      <c r="C240">
        <v>0.25</v>
      </c>
      <c r="D240" s="1">
        <v>1</v>
      </c>
      <c r="E240" s="3">
        <v>288.5401</v>
      </c>
      <c r="F240" s="3">
        <v>39.381700000000002</v>
      </c>
      <c r="G240" s="6">
        <v>975</v>
      </c>
      <c r="J240" t="s">
        <v>11286</v>
      </c>
      <c r="K240">
        <v>8358.4585999999999</v>
      </c>
    </row>
    <row r="241" spans="1:12" x14ac:dyDescent="0.3">
      <c r="A241" t="s">
        <v>11194</v>
      </c>
      <c r="B241" t="s">
        <v>11195</v>
      </c>
      <c r="C241">
        <v>0.29820000000000002</v>
      </c>
      <c r="D241" s="1">
        <v>1</v>
      </c>
      <c r="E241" s="3">
        <v>129.8492</v>
      </c>
      <c r="F241" s="3">
        <v>20.832599999999999</v>
      </c>
      <c r="G241" s="6">
        <v>975</v>
      </c>
      <c r="J241" t="s">
        <v>9528</v>
      </c>
      <c r="K241">
        <v>3.7995999999999999</v>
      </c>
    </row>
    <row r="242" spans="1:12" x14ac:dyDescent="0.3">
      <c r="A242" t="s">
        <v>5746</v>
      </c>
      <c r="B242" t="s">
        <v>5747</v>
      </c>
      <c r="C242">
        <v>0.3</v>
      </c>
      <c r="D242" s="1">
        <v>0.52997899999999998</v>
      </c>
      <c r="E242" s="3">
        <v>196.28579999999999</v>
      </c>
      <c r="F242" s="3">
        <v>62.638599999999997</v>
      </c>
      <c r="G242" s="6">
        <v>971</v>
      </c>
      <c r="J242" t="s">
        <v>12419</v>
      </c>
      <c r="K242" t="s">
        <v>12420</v>
      </c>
      <c r="L242">
        <v>14.067399999999999</v>
      </c>
    </row>
    <row r="243" spans="1:12" x14ac:dyDescent="0.3">
      <c r="A243" t="s">
        <v>1574</v>
      </c>
      <c r="B243" t="s">
        <v>1575</v>
      </c>
      <c r="C243">
        <v>0.31219999999999998</v>
      </c>
      <c r="D243" s="1">
        <v>0.52142228999999995</v>
      </c>
      <c r="E243" s="3">
        <v>256.07</v>
      </c>
      <c r="F243" s="3">
        <v>14.8841</v>
      </c>
      <c r="G243" s="6">
        <v>957</v>
      </c>
      <c r="J243" t="s">
        <v>11545</v>
      </c>
      <c r="K243">
        <v>2.2326999999999999</v>
      </c>
    </row>
    <row r="244" spans="1:12" x14ac:dyDescent="0.3">
      <c r="A244" t="s">
        <v>6994</v>
      </c>
      <c r="B244" t="s">
        <v>6995</v>
      </c>
      <c r="C244">
        <v>0.25</v>
      </c>
      <c r="D244" s="1">
        <v>0.54068815999999997</v>
      </c>
      <c r="E244" s="3">
        <v>119.2775</v>
      </c>
      <c r="F244" s="3">
        <v>15.0031</v>
      </c>
      <c r="G244" s="6">
        <v>935</v>
      </c>
      <c r="J244" t="s">
        <v>9202</v>
      </c>
      <c r="K244">
        <v>629.38379999999995</v>
      </c>
    </row>
    <row r="245" spans="1:12" x14ac:dyDescent="0.3">
      <c r="A245" t="s">
        <v>10728</v>
      </c>
      <c r="B245" t="s">
        <v>10729</v>
      </c>
      <c r="C245">
        <v>0.34960000000000002</v>
      </c>
      <c r="D245" s="1">
        <v>1</v>
      </c>
      <c r="E245" s="3">
        <v>626.58439999999996</v>
      </c>
      <c r="F245" s="3">
        <v>71.9846</v>
      </c>
      <c r="G245" s="6">
        <v>934</v>
      </c>
      <c r="J245" t="s">
        <v>4942</v>
      </c>
      <c r="K245">
        <v>57.252899999999997</v>
      </c>
    </row>
    <row r="246" spans="1:12" x14ac:dyDescent="0.3">
      <c r="A246" t="s">
        <v>5652</v>
      </c>
      <c r="B246" t="s">
        <v>5653</v>
      </c>
      <c r="C246">
        <v>0.33</v>
      </c>
      <c r="D246" s="1">
        <v>1</v>
      </c>
      <c r="E246" s="3">
        <v>382.6311</v>
      </c>
      <c r="F246" s="3">
        <v>19.8123</v>
      </c>
      <c r="G246" s="6">
        <v>927</v>
      </c>
      <c r="J246" t="s">
        <v>1733</v>
      </c>
      <c r="K246">
        <v>62.274000000000001</v>
      </c>
    </row>
    <row r="247" spans="1:12" x14ac:dyDescent="0.3">
      <c r="A247" t="s">
        <v>609</v>
      </c>
      <c r="B247" t="s">
        <v>610</v>
      </c>
      <c r="C247">
        <v>0.28260000000000002</v>
      </c>
      <c r="D247" s="1">
        <v>0</v>
      </c>
      <c r="E247" s="3">
        <v>208.78540000000001</v>
      </c>
      <c r="F247" s="3">
        <v>6.5361000000000002</v>
      </c>
      <c r="G247" s="6">
        <v>924</v>
      </c>
      <c r="J247" t="s">
        <v>12421</v>
      </c>
      <c r="K247" t="s">
        <v>12422</v>
      </c>
      <c r="L247">
        <v>2815.096</v>
      </c>
    </row>
    <row r="248" spans="1:12" x14ac:dyDescent="0.3">
      <c r="A248" t="s">
        <v>8734</v>
      </c>
      <c r="B248" t="s">
        <v>8735</v>
      </c>
      <c r="C248">
        <v>0.30649999999999999</v>
      </c>
      <c r="D248" s="1">
        <v>0</v>
      </c>
      <c r="E248" s="3">
        <v>97.059799999999996</v>
      </c>
      <c r="F248" s="3">
        <v>23.662099999999999</v>
      </c>
      <c r="G248" s="6">
        <v>922</v>
      </c>
      <c r="J248" t="s">
        <v>9116</v>
      </c>
      <c r="K248">
        <v>914.30029999999999</v>
      </c>
    </row>
    <row r="249" spans="1:12" x14ac:dyDescent="0.3">
      <c r="A249" t="s">
        <v>10095</v>
      </c>
      <c r="B249" t="s">
        <v>10096</v>
      </c>
      <c r="C249">
        <v>0.05</v>
      </c>
      <c r="D249" s="1">
        <v>0.98462141999999997</v>
      </c>
      <c r="E249" s="3">
        <v>118.3839</v>
      </c>
      <c r="F249" s="3">
        <v>14.7371</v>
      </c>
      <c r="G249" s="6">
        <v>920</v>
      </c>
      <c r="J249" t="s">
        <v>11880</v>
      </c>
      <c r="K249">
        <v>118.4794</v>
      </c>
    </row>
    <row r="250" spans="1:12" x14ac:dyDescent="0.3">
      <c r="A250" t="s">
        <v>7067</v>
      </c>
      <c r="B250" t="s">
        <v>7068</v>
      </c>
      <c r="C250">
        <v>0.3</v>
      </c>
      <c r="D250" s="1">
        <v>0.99934025999999998</v>
      </c>
      <c r="E250" s="3">
        <v>194.01490000000001</v>
      </c>
      <c r="F250" s="3">
        <v>78.333399999999997</v>
      </c>
      <c r="G250" s="6">
        <v>909</v>
      </c>
      <c r="J250" t="s">
        <v>9038</v>
      </c>
      <c r="K250">
        <v>166.5856</v>
      </c>
    </row>
    <row r="251" spans="1:12" x14ac:dyDescent="0.3">
      <c r="A251" t="s">
        <v>1654</v>
      </c>
      <c r="B251" t="s">
        <v>1655</v>
      </c>
      <c r="C251">
        <v>0.3</v>
      </c>
      <c r="D251" s="1">
        <v>1</v>
      </c>
      <c r="E251" s="3">
        <v>170.4502</v>
      </c>
      <c r="F251" s="3">
        <v>38.793599999999998</v>
      </c>
      <c r="G251" s="6">
        <v>899</v>
      </c>
      <c r="J251" t="s">
        <v>11670</v>
      </c>
      <c r="K251">
        <v>5.89</v>
      </c>
    </row>
    <row r="252" spans="1:12" x14ac:dyDescent="0.3">
      <c r="A252" t="s">
        <v>11050</v>
      </c>
      <c r="B252" t="s">
        <v>11051</v>
      </c>
      <c r="C252">
        <v>0.29820000000000002</v>
      </c>
      <c r="D252" s="1">
        <v>0.68019834999999995</v>
      </c>
      <c r="E252" s="3">
        <v>135.1866</v>
      </c>
      <c r="F252" s="3">
        <v>34.863100000000003</v>
      </c>
      <c r="G252" s="6">
        <v>874</v>
      </c>
      <c r="J252" t="s">
        <v>10538</v>
      </c>
      <c r="K252">
        <v>1.5944</v>
      </c>
    </row>
    <row r="253" spans="1:12" x14ac:dyDescent="0.3">
      <c r="A253" t="s">
        <v>5910</v>
      </c>
      <c r="B253" t="s">
        <v>5911</v>
      </c>
      <c r="C253">
        <v>0.317</v>
      </c>
      <c r="D253" s="1">
        <v>0</v>
      </c>
      <c r="E253" s="3">
        <v>112.8498</v>
      </c>
      <c r="F253" s="3">
        <v>48.211599999999997</v>
      </c>
      <c r="G253" s="6">
        <v>873</v>
      </c>
      <c r="J253" t="s">
        <v>1687</v>
      </c>
      <c r="K253">
        <v>8397.7955999999995</v>
      </c>
    </row>
    <row r="254" spans="1:12" x14ac:dyDescent="0.3">
      <c r="A254" t="s">
        <v>8042</v>
      </c>
      <c r="B254" t="s">
        <v>8043</v>
      </c>
      <c r="C254">
        <v>0.28510000000000002</v>
      </c>
      <c r="D254" s="1">
        <v>0.91115690999999999</v>
      </c>
      <c r="E254" s="3">
        <v>291.36689999999999</v>
      </c>
      <c r="F254" s="3">
        <v>37.939700000000002</v>
      </c>
      <c r="G254" s="6">
        <v>849</v>
      </c>
      <c r="J254" t="s">
        <v>11439</v>
      </c>
      <c r="K254">
        <v>2588.8087999999998</v>
      </c>
    </row>
    <row r="255" spans="1:12" x14ac:dyDescent="0.3">
      <c r="A255" t="s">
        <v>3224</v>
      </c>
      <c r="B255" t="s">
        <v>3225</v>
      </c>
      <c r="C255">
        <v>0.25380000000000003</v>
      </c>
      <c r="D255" s="1">
        <v>0</v>
      </c>
      <c r="E255" s="3">
        <v>29.4861</v>
      </c>
      <c r="F255" s="3">
        <v>10.7242</v>
      </c>
      <c r="G255" s="6">
        <v>835</v>
      </c>
      <c r="J255" t="s">
        <v>1410</v>
      </c>
      <c r="K255">
        <v>6700.0057999999999</v>
      </c>
    </row>
    <row r="256" spans="1:12" x14ac:dyDescent="0.3">
      <c r="A256" t="s">
        <v>9885</v>
      </c>
      <c r="B256" t="s">
        <v>9886</v>
      </c>
      <c r="C256">
        <v>0.29659999999999997</v>
      </c>
      <c r="D256" s="1">
        <v>0</v>
      </c>
      <c r="E256" s="3">
        <v>44.029499999999999</v>
      </c>
      <c r="F256" s="3">
        <v>25.787400000000002</v>
      </c>
      <c r="G256" s="6">
        <v>825</v>
      </c>
      <c r="J256" t="s">
        <v>4116</v>
      </c>
      <c r="K256">
        <v>31.1296</v>
      </c>
    </row>
    <row r="257" spans="1:11" x14ac:dyDescent="0.3">
      <c r="A257" t="s">
        <v>7918</v>
      </c>
      <c r="B257" t="s">
        <v>7919</v>
      </c>
      <c r="C257">
        <v>0.28010000000000002</v>
      </c>
      <c r="D257" s="1">
        <v>0.16086379000000001</v>
      </c>
      <c r="E257" s="3">
        <v>659.64909999999998</v>
      </c>
      <c r="F257" s="3">
        <v>24.590599999999998</v>
      </c>
      <c r="G257" s="6">
        <v>824</v>
      </c>
      <c r="J257" t="s">
        <v>12423</v>
      </c>
      <c r="K257">
        <v>2.1787999999999998</v>
      </c>
    </row>
    <row r="258" spans="1:11" x14ac:dyDescent="0.3">
      <c r="A258" t="s">
        <v>1186</v>
      </c>
      <c r="B258" t="s">
        <v>1187</v>
      </c>
      <c r="C258">
        <v>0.2908</v>
      </c>
      <c r="D258" s="1">
        <v>0</v>
      </c>
      <c r="E258" s="3">
        <v>101.9315</v>
      </c>
      <c r="F258" s="3">
        <v>61.928600000000003</v>
      </c>
      <c r="G258" s="6">
        <v>822</v>
      </c>
      <c r="J258" t="s">
        <v>8944</v>
      </c>
      <c r="K258">
        <v>65.4953</v>
      </c>
    </row>
    <row r="259" spans="1:11" x14ac:dyDescent="0.3">
      <c r="A259" t="s">
        <v>10734</v>
      </c>
      <c r="B259" t="s">
        <v>10735</v>
      </c>
      <c r="C259">
        <v>0.27560000000000001</v>
      </c>
      <c r="D259" s="1">
        <v>0</v>
      </c>
      <c r="E259" s="3">
        <v>71.610799999999998</v>
      </c>
      <c r="F259" s="3">
        <v>14.301299999999999</v>
      </c>
      <c r="G259" s="6">
        <v>817</v>
      </c>
      <c r="J259" t="s">
        <v>4106</v>
      </c>
      <c r="K259">
        <v>53.167200000000001</v>
      </c>
    </row>
    <row r="260" spans="1:11" x14ac:dyDescent="0.3">
      <c r="A260" t="s">
        <v>589</v>
      </c>
      <c r="B260" t="s">
        <v>590</v>
      </c>
      <c r="C260">
        <v>0.2</v>
      </c>
      <c r="D260" s="1">
        <v>1</v>
      </c>
      <c r="E260" s="3">
        <v>497.59559999999999</v>
      </c>
      <c r="F260" s="3">
        <v>38.507599999999996</v>
      </c>
      <c r="G260" s="6">
        <v>805</v>
      </c>
      <c r="J260" t="s">
        <v>8806</v>
      </c>
      <c r="K260">
        <v>3652.0059999999999</v>
      </c>
    </row>
    <row r="261" spans="1:11" x14ac:dyDescent="0.3">
      <c r="A261" t="s">
        <v>5227</v>
      </c>
      <c r="B261" t="s">
        <v>5228</v>
      </c>
      <c r="C261">
        <v>0.25</v>
      </c>
      <c r="D261" s="1">
        <v>0</v>
      </c>
      <c r="E261" s="3">
        <v>50.125100000000003</v>
      </c>
      <c r="F261" s="3">
        <v>18.0259</v>
      </c>
      <c r="G261" s="6">
        <v>792</v>
      </c>
      <c r="J261" t="s">
        <v>6985</v>
      </c>
      <c r="K261">
        <v>507.90190000000001</v>
      </c>
    </row>
    <row r="262" spans="1:11" x14ac:dyDescent="0.3">
      <c r="A262" t="s">
        <v>5381</v>
      </c>
      <c r="B262" t="s">
        <v>5382</v>
      </c>
      <c r="C262">
        <v>0.2586</v>
      </c>
      <c r="D262" s="1">
        <v>0.94200744999999997</v>
      </c>
      <c r="E262" s="3">
        <v>407.8134</v>
      </c>
      <c r="F262" s="3">
        <v>91.575800000000001</v>
      </c>
      <c r="G262" s="6">
        <v>788</v>
      </c>
      <c r="J262" t="s">
        <v>731</v>
      </c>
      <c r="K262">
        <v>1138.3163</v>
      </c>
    </row>
    <row r="263" spans="1:11" x14ac:dyDescent="0.3">
      <c r="A263" t="s">
        <v>7209</v>
      </c>
      <c r="B263" t="s">
        <v>7210</v>
      </c>
      <c r="C263">
        <v>0.2999</v>
      </c>
      <c r="D263" s="1">
        <v>0.89697174999999996</v>
      </c>
      <c r="E263" s="3">
        <v>195.39949999999999</v>
      </c>
      <c r="F263" s="3">
        <v>118.0249</v>
      </c>
      <c r="G263" s="6">
        <v>775</v>
      </c>
      <c r="J263" t="s">
        <v>12352</v>
      </c>
      <c r="K263">
        <v>63.347999999999999</v>
      </c>
    </row>
    <row r="264" spans="1:11" x14ac:dyDescent="0.3">
      <c r="A264" t="s">
        <v>3244</v>
      </c>
      <c r="B264" t="s">
        <v>3245</v>
      </c>
      <c r="C264">
        <v>0.25</v>
      </c>
      <c r="D264" s="1">
        <v>0</v>
      </c>
      <c r="E264" s="3">
        <v>47.705599999999997</v>
      </c>
      <c r="F264" s="3">
        <v>11.5505</v>
      </c>
      <c r="G264" s="6">
        <v>774</v>
      </c>
      <c r="J264" t="s">
        <v>7712</v>
      </c>
      <c r="K264">
        <v>2720.9784</v>
      </c>
    </row>
    <row r="265" spans="1:11" x14ac:dyDescent="0.3">
      <c r="A265" t="s">
        <v>1182</v>
      </c>
      <c r="B265" t="s">
        <v>1183</v>
      </c>
      <c r="C265">
        <v>0.25</v>
      </c>
      <c r="D265" s="1">
        <v>0</v>
      </c>
      <c r="E265" s="3">
        <v>18.264199999999999</v>
      </c>
      <c r="F265" s="3">
        <v>10.6723</v>
      </c>
      <c r="G265" s="6">
        <v>769</v>
      </c>
      <c r="J265" t="s">
        <v>9127</v>
      </c>
      <c r="K265">
        <v>25.632300000000001</v>
      </c>
    </row>
    <row r="266" spans="1:11" x14ac:dyDescent="0.3">
      <c r="A266" t="s">
        <v>6984</v>
      </c>
      <c r="B266" t="s">
        <v>6985</v>
      </c>
      <c r="C266">
        <v>0.25</v>
      </c>
      <c r="D266" s="1">
        <v>0</v>
      </c>
      <c r="E266" s="3">
        <v>44.6342</v>
      </c>
      <c r="F266" s="3">
        <v>16.049800000000001</v>
      </c>
      <c r="G266" s="6">
        <v>767</v>
      </c>
      <c r="J266" t="s">
        <v>5881</v>
      </c>
      <c r="K266">
        <v>62.460099999999997</v>
      </c>
    </row>
    <row r="267" spans="1:11" x14ac:dyDescent="0.3">
      <c r="A267" t="s">
        <v>5251</v>
      </c>
      <c r="B267" t="s">
        <v>5252</v>
      </c>
      <c r="C267">
        <v>0.30609999999999998</v>
      </c>
      <c r="D267" s="1">
        <v>0.92414238999999998</v>
      </c>
      <c r="E267" s="3">
        <v>597.04780000000005</v>
      </c>
      <c r="F267" s="3">
        <v>113.5009</v>
      </c>
      <c r="G267" s="6">
        <v>760</v>
      </c>
      <c r="J267" t="s">
        <v>2835</v>
      </c>
      <c r="K267">
        <v>10658.816800000001</v>
      </c>
    </row>
    <row r="268" spans="1:11" x14ac:dyDescent="0.3">
      <c r="A268" t="s">
        <v>7036</v>
      </c>
      <c r="B268" t="s">
        <v>7037</v>
      </c>
      <c r="C268">
        <v>0.33</v>
      </c>
      <c r="D268" s="1">
        <v>0.31446058999999998</v>
      </c>
      <c r="E268" s="3">
        <v>86.487499999999997</v>
      </c>
      <c r="F268" s="3">
        <v>13.6907</v>
      </c>
      <c r="G268" s="6">
        <v>748</v>
      </c>
      <c r="J268" t="s">
        <v>11483</v>
      </c>
      <c r="K268">
        <v>14.1434</v>
      </c>
    </row>
    <row r="269" spans="1:11" x14ac:dyDescent="0.3">
      <c r="A269" t="s">
        <v>10802</v>
      </c>
      <c r="B269" t="s">
        <v>10803</v>
      </c>
      <c r="C269">
        <v>0.25</v>
      </c>
      <c r="D269" s="1">
        <v>0</v>
      </c>
      <c r="E269" s="3">
        <v>88.788600000000002</v>
      </c>
      <c r="F269" s="3">
        <v>18.778700000000001</v>
      </c>
      <c r="G269" s="6">
        <v>745</v>
      </c>
      <c r="J269" t="s">
        <v>11035</v>
      </c>
      <c r="K269">
        <v>609.65459999999996</v>
      </c>
    </row>
    <row r="270" spans="1:11" x14ac:dyDescent="0.3">
      <c r="A270" t="s">
        <v>18</v>
      </c>
      <c r="B270" t="s">
        <v>19</v>
      </c>
      <c r="C270">
        <v>0.34889999999999999</v>
      </c>
      <c r="D270" s="1">
        <v>0.80437281000000005</v>
      </c>
      <c r="E270" s="3">
        <v>213.61959999999999</v>
      </c>
      <c r="F270" s="3">
        <v>38.322400000000002</v>
      </c>
      <c r="G270" s="6">
        <v>738</v>
      </c>
      <c r="J270" t="s">
        <v>10604</v>
      </c>
      <c r="K270">
        <v>1086.3083999999999</v>
      </c>
    </row>
    <row r="271" spans="1:11" x14ac:dyDescent="0.3">
      <c r="A271" t="s">
        <v>754</v>
      </c>
      <c r="B271" t="s">
        <v>755</v>
      </c>
      <c r="C271">
        <v>0.27610000000000001</v>
      </c>
      <c r="D271" s="1">
        <v>0.36363083000000002</v>
      </c>
      <c r="E271" s="3">
        <v>195.61439999999999</v>
      </c>
      <c r="F271" s="3">
        <v>30.098800000000001</v>
      </c>
      <c r="G271" s="6">
        <v>736</v>
      </c>
      <c r="J271" t="s">
        <v>10344</v>
      </c>
      <c r="K271">
        <v>19.1676</v>
      </c>
    </row>
    <row r="272" spans="1:11" x14ac:dyDescent="0.3">
      <c r="A272" t="s">
        <v>10703</v>
      </c>
      <c r="B272" t="s">
        <v>10704</v>
      </c>
      <c r="C272">
        <v>0.25</v>
      </c>
      <c r="D272" s="1">
        <v>0</v>
      </c>
      <c r="E272" s="3">
        <v>24.464600000000001</v>
      </c>
      <c r="F272" s="3">
        <v>9.5228000000000002</v>
      </c>
      <c r="G272" s="6">
        <v>734</v>
      </c>
      <c r="J272" t="s">
        <v>8900</v>
      </c>
      <c r="K272">
        <v>733.57280000000003</v>
      </c>
    </row>
    <row r="273" spans="1:11" x14ac:dyDescent="0.3">
      <c r="A273" t="s">
        <v>11703</v>
      </c>
      <c r="B273" t="s">
        <v>11704</v>
      </c>
      <c r="C273">
        <v>0.2923</v>
      </c>
      <c r="D273" s="1">
        <v>0.55999173000000002</v>
      </c>
      <c r="E273" s="3">
        <v>1145.5626</v>
      </c>
      <c r="F273" s="3">
        <v>64.059600000000003</v>
      </c>
      <c r="G273" s="6">
        <v>711</v>
      </c>
      <c r="J273" t="s">
        <v>11455</v>
      </c>
      <c r="K273">
        <v>278.94450000000001</v>
      </c>
    </row>
    <row r="274" spans="1:11" x14ac:dyDescent="0.3">
      <c r="A274" t="s">
        <v>10121</v>
      </c>
      <c r="B274" t="s">
        <v>10122</v>
      </c>
      <c r="C274">
        <v>0.25</v>
      </c>
      <c r="D274" s="1">
        <v>0</v>
      </c>
      <c r="E274" s="3">
        <v>32.457000000000001</v>
      </c>
      <c r="F274" s="3">
        <v>15.1296</v>
      </c>
      <c r="G274" s="6">
        <v>709</v>
      </c>
      <c r="J274" t="s">
        <v>1095</v>
      </c>
      <c r="K274">
        <v>6402.0866999999998</v>
      </c>
    </row>
    <row r="275" spans="1:11" x14ac:dyDescent="0.3">
      <c r="A275" t="s">
        <v>8095</v>
      </c>
      <c r="B275" t="s">
        <v>8096</v>
      </c>
      <c r="C275">
        <v>0.25</v>
      </c>
      <c r="D275" s="1">
        <v>0.95763600000000004</v>
      </c>
      <c r="E275" s="3">
        <v>1007.7898</v>
      </c>
      <c r="F275" s="3">
        <v>54.511899999999997</v>
      </c>
      <c r="G275" s="6">
        <v>701</v>
      </c>
      <c r="J275" t="s">
        <v>9123</v>
      </c>
      <c r="K275">
        <v>95.671999999999997</v>
      </c>
    </row>
    <row r="276" spans="1:11" x14ac:dyDescent="0.3">
      <c r="A276" t="s">
        <v>6429</v>
      </c>
      <c r="B276" t="s">
        <v>6430</v>
      </c>
      <c r="C276">
        <v>0.25</v>
      </c>
      <c r="D276" s="1">
        <v>0</v>
      </c>
      <c r="E276" s="3">
        <v>65.907899999999998</v>
      </c>
      <c r="F276" s="3">
        <v>12.613899999999999</v>
      </c>
      <c r="G276" s="6">
        <v>695</v>
      </c>
      <c r="J276" t="s">
        <v>10084</v>
      </c>
      <c r="K276">
        <v>39.276400000000002</v>
      </c>
    </row>
    <row r="277" spans="1:11" x14ac:dyDescent="0.3">
      <c r="A277" t="s">
        <v>5684</v>
      </c>
      <c r="B277" t="s">
        <v>5685</v>
      </c>
      <c r="C277">
        <v>0.28770000000000001</v>
      </c>
      <c r="D277" s="1">
        <v>0</v>
      </c>
      <c r="E277" s="3">
        <v>65.881699999999995</v>
      </c>
      <c r="F277" s="3">
        <v>10.920999999999999</v>
      </c>
      <c r="G277" s="6">
        <v>687</v>
      </c>
      <c r="J277" t="s">
        <v>12424</v>
      </c>
      <c r="K277">
        <v>27.450800000000001</v>
      </c>
    </row>
    <row r="278" spans="1:11" x14ac:dyDescent="0.3">
      <c r="A278" t="s">
        <v>35</v>
      </c>
      <c r="B278" t="s">
        <v>36</v>
      </c>
      <c r="C278">
        <v>0.33019999999999999</v>
      </c>
      <c r="D278" s="1">
        <v>0.81131803000000002</v>
      </c>
      <c r="E278" s="3">
        <v>621.27359999999999</v>
      </c>
      <c r="F278" s="3">
        <v>121.4443</v>
      </c>
      <c r="G278" s="6">
        <v>683</v>
      </c>
      <c r="J278" t="s">
        <v>10312</v>
      </c>
      <c r="K278">
        <v>1963.2018</v>
      </c>
    </row>
    <row r="279" spans="1:11" x14ac:dyDescent="0.3">
      <c r="A279" t="s">
        <v>7137</v>
      </c>
      <c r="B279" t="s">
        <v>7138</v>
      </c>
      <c r="C279">
        <v>0.25</v>
      </c>
      <c r="D279" s="1">
        <v>0</v>
      </c>
      <c r="E279" s="3">
        <v>33.463500000000003</v>
      </c>
      <c r="F279" s="3">
        <v>9.6803000000000008</v>
      </c>
      <c r="G279" s="6">
        <v>682</v>
      </c>
      <c r="J279" t="s">
        <v>10186</v>
      </c>
      <c r="K279">
        <v>80.0304</v>
      </c>
    </row>
    <row r="280" spans="1:11" x14ac:dyDescent="0.3">
      <c r="A280" t="s">
        <v>8680</v>
      </c>
      <c r="B280" t="s">
        <v>8681</v>
      </c>
      <c r="C280">
        <v>0.26390000000000002</v>
      </c>
      <c r="D280" s="1">
        <v>0</v>
      </c>
      <c r="E280" s="3">
        <v>99.4375</v>
      </c>
      <c r="F280" s="3">
        <v>23.8842</v>
      </c>
      <c r="G280" s="6">
        <v>677</v>
      </c>
      <c r="J280" t="s">
        <v>274</v>
      </c>
      <c r="K280">
        <v>92.471199999999996</v>
      </c>
    </row>
    <row r="281" spans="1:11" x14ac:dyDescent="0.3">
      <c r="A281" t="s">
        <v>1300</v>
      </c>
      <c r="B281" t="s">
        <v>1301</v>
      </c>
      <c r="C281">
        <v>0.27760000000000001</v>
      </c>
      <c r="D281" s="1">
        <v>0.50957834999999996</v>
      </c>
      <c r="E281" s="3">
        <v>286.66289999999998</v>
      </c>
      <c r="F281" s="3">
        <v>71.265100000000004</v>
      </c>
      <c r="G281" s="6">
        <v>676</v>
      </c>
      <c r="J281" t="s">
        <v>8954</v>
      </c>
      <c r="K281">
        <v>487.58859999999999</v>
      </c>
    </row>
    <row r="282" spans="1:11" x14ac:dyDescent="0.3">
      <c r="A282" t="s">
        <v>10051</v>
      </c>
      <c r="B282" t="s">
        <v>10052</v>
      </c>
      <c r="C282">
        <v>0.28670000000000001</v>
      </c>
      <c r="D282" s="1">
        <v>0.31237714999999999</v>
      </c>
      <c r="E282" s="3">
        <v>147.1191</v>
      </c>
      <c r="F282" s="3">
        <v>30.166599999999999</v>
      </c>
      <c r="G282" s="6">
        <v>670</v>
      </c>
      <c r="J282" t="s">
        <v>5685</v>
      </c>
      <c r="K282">
        <v>323.37700000000001</v>
      </c>
    </row>
    <row r="283" spans="1:11" x14ac:dyDescent="0.3">
      <c r="A283" t="s">
        <v>4879</v>
      </c>
      <c r="B283" t="s">
        <v>4880</v>
      </c>
      <c r="C283">
        <v>0.3226</v>
      </c>
      <c r="D283" s="1">
        <v>0.77851908999999997</v>
      </c>
      <c r="E283" s="3">
        <v>165.71610000000001</v>
      </c>
      <c r="F283" s="3">
        <v>36.258299999999998</v>
      </c>
      <c r="G283" s="6">
        <v>665</v>
      </c>
      <c r="J283" t="s">
        <v>1187</v>
      </c>
      <c r="K283">
        <v>371.70010000000002</v>
      </c>
    </row>
    <row r="284" spans="1:11" x14ac:dyDescent="0.3">
      <c r="A284" t="s">
        <v>5087</v>
      </c>
      <c r="B284" t="s">
        <v>5088</v>
      </c>
      <c r="C284">
        <v>0.3</v>
      </c>
      <c r="D284" s="1">
        <v>0.33257048</v>
      </c>
      <c r="E284" s="3">
        <v>130.12370000000001</v>
      </c>
      <c r="F284" s="3">
        <v>32.338099999999997</v>
      </c>
      <c r="G284" s="6">
        <v>660</v>
      </c>
      <c r="J284" t="s">
        <v>11349</v>
      </c>
      <c r="K284">
        <v>214.41220000000001</v>
      </c>
    </row>
    <row r="285" spans="1:11" x14ac:dyDescent="0.3">
      <c r="A285" t="s">
        <v>3870</v>
      </c>
      <c r="B285" t="s">
        <v>3871</v>
      </c>
      <c r="C285">
        <v>0.25</v>
      </c>
      <c r="D285" s="1">
        <v>0</v>
      </c>
      <c r="E285" s="3">
        <v>66.167599999999993</v>
      </c>
      <c r="F285" s="3">
        <v>13.0886</v>
      </c>
      <c r="G285" s="6">
        <v>657</v>
      </c>
      <c r="J285" t="s">
        <v>3782</v>
      </c>
      <c r="K285">
        <v>780.60680000000002</v>
      </c>
    </row>
    <row r="286" spans="1:11" x14ac:dyDescent="0.3">
      <c r="A286" t="s">
        <v>11689</v>
      </c>
      <c r="B286" t="s">
        <v>11690</v>
      </c>
      <c r="C286">
        <v>0.35</v>
      </c>
      <c r="D286" s="1">
        <v>1</v>
      </c>
      <c r="E286" s="3">
        <v>66.281599999999997</v>
      </c>
      <c r="F286" s="3">
        <v>27.885400000000001</v>
      </c>
      <c r="G286" s="6">
        <v>657</v>
      </c>
      <c r="J286" t="s">
        <v>3191</v>
      </c>
      <c r="K286">
        <v>17.615600000000001</v>
      </c>
    </row>
    <row r="287" spans="1:11" x14ac:dyDescent="0.3">
      <c r="A287" t="s">
        <v>10165</v>
      </c>
      <c r="B287" t="s">
        <v>10166</v>
      </c>
      <c r="C287">
        <v>0.3513</v>
      </c>
      <c r="D287" s="1">
        <v>0.61529427000000003</v>
      </c>
      <c r="E287" s="3">
        <v>89.009399999999999</v>
      </c>
      <c r="F287" s="3">
        <v>19.838999999999999</v>
      </c>
      <c r="G287" s="6">
        <v>654</v>
      </c>
      <c r="J287" t="s">
        <v>3268</v>
      </c>
      <c r="K287">
        <v>5474.0605999999998</v>
      </c>
    </row>
    <row r="288" spans="1:11" x14ac:dyDescent="0.3">
      <c r="A288" t="s">
        <v>5996</v>
      </c>
      <c r="B288" t="s">
        <v>5997</v>
      </c>
      <c r="C288">
        <v>0.25</v>
      </c>
      <c r="D288" s="1">
        <v>0</v>
      </c>
      <c r="E288" s="3">
        <v>17.5671</v>
      </c>
      <c r="F288" s="3">
        <v>4.6448999999999998</v>
      </c>
      <c r="G288" s="6">
        <v>646</v>
      </c>
      <c r="J288" t="s">
        <v>11690</v>
      </c>
      <c r="K288">
        <v>313.46530000000001</v>
      </c>
    </row>
    <row r="289" spans="1:12" x14ac:dyDescent="0.3">
      <c r="A289" t="s">
        <v>10210</v>
      </c>
      <c r="B289" t="s">
        <v>10211</v>
      </c>
      <c r="C289">
        <v>0.28860000000000002</v>
      </c>
      <c r="D289" s="1">
        <v>0</v>
      </c>
      <c r="E289" s="3">
        <v>57.203099999999999</v>
      </c>
      <c r="F289" s="3">
        <v>13.1402</v>
      </c>
      <c r="G289" s="6">
        <v>624</v>
      </c>
      <c r="J289" t="s">
        <v>8868</v>
      </c>
      <c r="K289">
        <v>465.58199999999999</v>
      </c>
    </row>
    <row r="290" spans="1:12" x14ac:dyDescent="0.3">
      <c r="A290" t="s">
        <v>6859</v>
      </c>
      <c r="B290" t="s">
        <v>6860</v>
      </c>
      <c r="C290">
        <v>0.2712</v>
      </c>
      <c r="D290" s="1">
        <v>0.62355492999999995</v>
      </c>
      <c r="E290" s="3">
        <v>287.71429999999998</v>
      </c>
      <c r="F290" s="3">
        <v>24.590599999999998</v>
      </c>
      <c r="G290" s="6">
        <v>622</v>
      </c>
      <c r="J290" t="s">
        <v>5038</v>
      </c>
      <c r="K290">
        <v>44146.005499999999</v>
      </c>
    </row>
    <row r="291" spans="1:12" x14ac:dyDescent="0.3">
      <c r="A291" t="s">
        <v>253</v>
      </c>
      <c r="B291" t="s">
        <v>254</v>
      </c>
      <c r="C291">
        <v>0.30969999999999998</v>
      </c>
      <c r="D291" s="1">
        <v>0.96815225000000005</v>
      </c>
      <c r="E291" s="3">
        <v>74.286299999999997</v>
      </c>
      <c r="F291" s="3">
        <v>15.0623</v>
      </c>
      <c r="G291" s="6">
        <v>610</v>
      </c>
      <c r="J291" t="s">
        <v>10178</v>
      </c>
      <c r="K291">
        <v>31.8566</v>
      </c>
    </row>
    <row r="292" spans="1:12" x14ac:dyDescent="0.3">
      <c r="A292" t="s">
        <v>9927</v>
      </c>
      <c r="B292" t="s">
        <v>9928</v>
      </c>
      <c r="C292">
        <v>0.27589999999999998</v>
      </c>
      <c r="D292" s="1">
        <v>0.89537244000000005</v>
      </c>
      <c r="E292" s="3">
        <v>310.58300000000003</v>
      </c>
      <c r="F292" s="3">
        <v>88.305000000000007</v>
      </c>
      <c r="G292" s="6">
        <v>601</v>
      </c>
      <c r="J292" t="s">
        <v>8966</v>
      </c>
      <c r="K292">
        <v>25700.351699999999</v>
      </c>
    </row>
    <row r="293" spans="1:12" x14ac:dyDescent="0.3">
      <c r="A293" t="s">
        <v>11184</v>
      </c>
      <c r="B293" t="s">
        <v>11185</v>
      </c>
      <c r="C293">
        <v>0.25</v>
      </c>
      <c r="D293" s="1">
        <v>0</v>
      </c>
      <c r="E293" s="3">
        <v>68.635099999999994</v>
      </c>
      <c r="F293" s="3">
        <v>12.819599999999999</v>
      </c>
      <c r="G293" s="6">
        <v>587</v>
      </c>
      <c r="J293" t="s">
        <v>11712</v>
      </c>
      <c r="K293">
        <v>29.129300000000001</v>
      </c>
    </row>
    <row r="294" spans="1:12" x14ac:dyDescent="0.3">
      <c r="A294" t="s">
        <v>4793</v>
      </c>
      <c r="B294" t="s">
        <v>4794</v>
      </c>
      <c r="C294">
        <v>0.25</v>
      </c>
      <c r="D294" s="1">
        <v>0</v>
      </c>
      <c r="E294" s="3">
        <v>29.7441</v>
      </c>
      <c r="F294" s="3">
        <v>6.6883999999999997</v>
      </c>
      <c r="G294" s="6">
        <v>581</v>
      </c>
      <c r="J294" t="s">
        <v>6103</v>
      </c>
      <c r="K294">
        <v>73.197400000000002</v>
      </c>
    </row>
    <row r="295" spans="1:12" x14ac:dyDescent="0.3">
      <c r="A295" t="s">
        <v>6527</v>
      </c>
      <c r="B295" t="s">
        <v>6528</v>
      </c>
      <c r="C295">
        <v>0.25</v>
      </c>
      <c r="D295" s="1">
        <v>0</v>
      </c>
      <c r="E295" s="3">
        <v>20.107700000000001</v>
      </c>
      <c r="F295" s="3">
        <v>4.9194000000000004</v>
      </c>
      <c r="G295" s="6">
        <v>581</v>
      </c>
      <c r="J295" t="s">
        <v>10849</v>
      </c>
      <c r="K295">
        <v>48.8386</v>
      </c>
    </row>
    <row r="296" spans="1:12" x14ac:dyDescent="0.3">
      <c r="A296" t="s">
        <v>10903</v>
      </c>
      <c r="B296" t="s">
        <v>10904</v>
      </c>
      <c r="C296">
        <v>0.2339</v>
      </c>
      <c r="D296" s="1">
        <v>0</v>
      </c>
      <c r="E296" s="3">
        <v>134.0728</v>
      </c>
      <c r="F296" s="3">
        <v>32.662500000000001</v>
      </c>
      <c r="G296" s="6">
        <v>575</v>
      </c>
      <c r="J296" t="s">
        <v>6163</v>
      </c>
      <c r="K296">
        <v>3829.1653999999999</v>
      </c>
    </row>
    <row r="297" spans="1:12" x14ac:dyDescent="0.3">
      <c r="A297" t="s">
        <v>10198</v>
      </c>
      <c r="B297" t="s">
        <v>10199</v>
      </c>
      <c r="C297">
        <v>0.25</v>
      </c>
      <c r="D297" s="1">
        <v>0</v>
      </c>
      <c r="E297" s="3">
        <v>20.613700000000001</v>
      </c>
      <c r="F297" s="3">
        <v>6.9817</v>
      </c>
      <c r="G297" s="6">
        <v>565</v>
      </c>
      <c r="J297" t="s">
        <v>10556</v>
      </c>
      <c r="K297">
        <v>4.4550999999999998</v>
      </c>
    </row>
    <row r="298" spans="1:12" x14ac:dyDescent="0.3">
      <c r="A298" t="s">
        <v>11556</v>
      </c>
      <c r="B298" t="s">
        <v>11557</v>
      </c>
      <c r="C298">
        <v>0.27610000000000001</v>
      </c>
      <c r="D298" s="1">
        <v>0.47821826000000001</v>
      </c>
      <c r="E298" s="3">
        <v>70.636600000000001</v>
      </c>
      <c r="F298" s="3">
        <v>15.640499999999999</v>
      </c>
      <c r="G298" s="6">
        <v>565</v>
      </c>
      <c r="J298" t="s">
        <v>9532</v>
      </c>
      <c r="K298">
        <v>57625.775199999996</v>
      </c>
    </row>
    <row r="299" spans="1:12" x14ac:dyDescent="0.3">
      <c r="A299" t="s">
        <v>1373</v>
      </c>
      <c r="B299" t="s">
        <v>1374</v>
      </c>
      <c r="C299">
        <v>0.25</v>
      </c>
      <c r="D299" s="1">
        <v>1</v>
      </c>
      <c r="E299" s="3">
        <v>1583.4671000000001</v>
      </c>
      <c r="F299" s="3">
        <v>38.005600000000001</v>
      </c>
      <c r="G299" s="6">
        <v>564</v>
      </c>
      <c r="J299" t="s">
        <v>6544</v>
      </c>
      <c r="K299">
        <v>32.4572</v>
      </c>
    </row>
    <row r="300" spans="1:12" x14ac:dyDescent="0.3">
      <c r="A300" t="s">
        <v>11348</v>
      </c>
      <c r="B300" t="s">
        <v>11349</v>
      </c>
      <c r="C300">
        <v>0.25</v>
      </c>
      <c r="D300" s="1">
        <v>0</v>
      </c>
      <c r="E300" s="3">
        <v>150.75970000000001</v>
      </c>
      <c r="F300" s="3">
        <v>27.393799999999999</v>
      </c>
      <c r="G300" s="6">
        <v>559</v>
      </c>
      <c r="J300" t="s">
        <v>5080</v>
      </c>
      <c r="K300">
        <v>107.8322</v>
      </c>
    </row>
    <row r="301" spans="1:12" x14ac:dyDescent="0.3">
      <c r="A301" t="s">
        <v>10419</v>
      </c>
      <c r="B301" t="s">
        <v>10420</v>
      </c>
      <c r="C301">
        <v>0.3</v>
      </c>
      <c r="D301" s="1">
        <v>0.50333472999999995</v>
      </c>
      <c r="E301" s="3">
        <v>89.154899999999998</v>
      </c>
      <c r="F301" s="3">
        <v>54.541600000000003</v>
      </c>
      <c r="G301" s="6">
        <v>553</v>
      </c>
      <c r="J301" t="s">
        <v>12425</v>
      </c>
      <c r="K301" t="s">
        <v>12426</v>
      </c>
      <c r="L301">
        <v>3019.8676</v>
      </c>
    </row>
    <row r="302" spans="1:12" x14ac:dyDescent="0.3">
      <c r="A302" t="s">
        <v>265</v>
      </c>
      <c r="B302" t="s">
        <v>266</v>
      </c>
      <c r="C302">
        <v>0.30049999999999999</v>
      </c>
      <c r="D302" s="1">
        <v>0.85829973999999998</v>
      </c>
      <c r="E302" s="3">
        <v>63.7926</v>
      </c>
      <c r="F302" s="3">
        <v>24.728100000000001</v>
      </c>
      <c r="G302" s="6">
        <v>552</v>
      </c>
      <c r="J302" t="s">
        <v>12427</v>
      </c>
      <c r="K302" t="s">
        <v>12428</v>
      </c>
      <c r="L302">
        <v>513.52319999999997</v>
      </c>
    </row>
    <row r="303" spans="1:12" x14ac:dyDescent="0.3">
      <c r="A303" t="s">
        <v>11408</v>
      </c>
      <c r="B303" t="s">
        <v>11409</v>
      </c>
      <c r="C303">
        <v>0.26119999999999999</v>
      </c>
      <c r="D303" s="1">
        <v>0</v>
      </c>
      <c r="E303" s="3">
        <v>342.20179999999999</v>
      </c>
      <c r="F303" s="3">
        <v>13.309699999999999</v>
      </c>
      <c r="G303" s="6">
        <v>547</v>
      </c>
      <c r="J303" t="s">
        <v>10628</v>
      </c>
      <c r="K303">
        <v>3340.5061999999998</v>
      </c>
    </row>
    <row r="304" spans="1:12" x14ac:dyDescent="0.3">
      <c r="A304" t="s">
        <v>9907</v>
      </c>
      <c r="B304" t="s">
        <v>9908</v>
      </c>
      <c r="C304">
        <v>0.25</v>
      </c>
      <c r="D304" s="1">
        <v>0</v>
      </c>
      <c r="E304" s="3">
        <v>35.992699999999999</v>
      </c>
      <c r="F304" s="3">
        <v>7.8741000000000003</v>
      </c>
      <c r="G304" s="6">
        <v>538</v>
      </c>
      <c r="J304" t="s">
        <v>8029</v>
      </c>
      <c r="K304">
        <v>421.4699</v>
      </c>
    </row>
    <row r="305" spans="1:11" x14ac:dyDescent="0.3">
      <c r="A305" t="s">
        <v>748</v>
      </c>
      <c r="B305" t="s">
        <v>749</v>
      </c>
      <c r="C305">
        <v>0.25</v>
      </c>
      <c r="D305" s="1">
        <v>0.96342603000000004</v>
      </c>
      <c r="E305" s="3">
        <v>75.261899999999997</v>
      </c>
      <c r="F305" s="3">
        <v>13.8185</v>
      </c>
      <c r="G305" s="6">
        <v>537</v>
      </c>
      <c r="J305" t="s">
        <v>4880</v>
      </c>
      <c r="K305">
        <v>299.72280000000001</v>
      </c>
    </row>
    <row r="306" spans="1:11" x14ac:dyDescent="0.3">
      <c r="A306" t="s">
        <v>5101</v>
      </c>
      <c r="B306" t="s">
        <v>5102</v>
      </c>
      <c r="C306">
        <v>0.2949</v>
      </c>
      <c r="D306" s="1">
        <v>0.54403084999999995</v>
      </c>
      <c r="E306" s="3">
        <v>108.72920000000001</v>
      </c>
      <c r="F306" s="3">
        <v>26.444900000000001</v>
      </c>
      <c r="G306" s="6">
        <v>516</v>
      </c>
      <c r="J306" t="s">
        <v>10474</v>
      </c>
      <c r="K306">
        <v>551.89279999999997</v>
      </c>
    </row>
    <row r="307" spans="1:11" x14ac:dyDescent="0.3">
      <c r="A307" t="s">
        <v>5243</v>
      </c>
      <c r="B307" t="s">
        <v>5244</v>
      </c>
      <c r="C307">
        <v>0.25</v>
      </c>
      <c r="D307" s="1">
        <v>0</v>
      </c>
      <c r="E307" s="3">
        <v>59.673099999999998</v>
      </c>
      <c r="F307" s="3">
        <v>11.575900000000001</v>
      </c>
      <c r="G307" s="6">
        <v>515</v>
      </c>
      <c r="J307" t="s">
        <v>9886</v>
      </c>
      <c r="K307">
        <v>154.35980000000001</v>
      </c>
    </row>
    <row r="308" spans="1:11" x14ac:dyDescent="0.3">
      <c r="A308" t="s">
        <v>10625</v>
      </c>
      <c r="B308" t="s">
        <v>10626</v>
      </c>
      <c r="C308">
        <v>0.25569999999999998</v>
      </c>
      <c r="D308" s="1">
        <v>0</v>
      </c>
      <c r="E308" s="3">
        <v>177.60919999999999</v>
      </c>
      <c r="F308" s="3">
        <v>8.8581000000000003</v>
      </c>
      <c r="G308" s="6">
        <v>515</v>
      </c>
      <c r="J308" t="s">
        <v>2767</v>
      </c>
      <c r="K308">
        <v>904.38980000000004</v>
      </c>
    </row>
    <row r="309" spans="1:11" x14ac:dyDescent="0.3">
      <c r="A309" t="s">
        <v>11026</v>
      </c>
      <c r="B309" t="s">
        <v>11027</v>
      </c>
      <c r="C309">
        <v>0.26350000000000001</v>
      </c>
      <c r="D309" s="1">
        <v>0.76811982000000001</v>
      </c>
      <c r="E309" s="3">
        <v>212.52930000000001</v>
      </c>
      <c r="F309" s="3">
        <v>15.423500000000001</v>
      </c>
      <c r="G309" s="6">
        <v>513</v>
      </c>
      <c r="J309" t="s">
        <v>1647</v>
      </c>
      <c r="K309">
        <v>100.0296</v>
      </c>
    </row>
    <row r="310" spans="1:11" x14ac:dyDescent="0.3">
      <c r="A310" t="s">
        <v>4119</v>
      </c>
      <c r="B310" t="s">
        <v>4120</v>
      </c>
      <c r="C310">
        <v>0.26300000000000001</v>
      </c>
      <c r="D310" s="1">
        <v>1</v>
      </c>
      <c r="E310" s="3">
        <v>446.95650000000001</v>
      </c>
      <c r="F310" s="3">
        <v>12.0839</v>
      </c>
      <c r="G310" s="6">
        <v>511</v>
      </c>
      <c r="J310" t="s">
        <v>10536</v>
      </c>
      <c r="K310">
        <v>6.1624999999999996</v>
      </c>
    </row>
    <row r="311" spans="1:11" x14ac:dyDescent="0.3">
      <c r="A311" t="s">
        <v>1567</v>
      </c>
      <c r="B311" t="s">
        <v>1568</v>
      </c>
      <c r="C311">
        <v>0.25109999999999999</v>
      </c>
      <c r="D311" s="1">
        <v>0</v>
      </c>
      <c r="E311" s="3">
        <v>17.120699999999999</v>
      </c>
      <c r="F311" s="3">
        <v>4.5387000000000004</v>
      </c>
      <c r="G311" s="6">
        <v>499</v>
      </c>
      <c r="J311" t="s">
        <v>9232</v>
      </c>
      <c r="K311">
        <v>20873.014800000001</v>
      </c>
    </row>
    <row r="312" spans="1:11" x14ac:dyDescent="0.3">
      <c r="A312" t="s">
        <v>579</v>
      </c>
      <c r="B312" t="s">
        <v>580</v>
      </c>
      <c r="C312">
        <v>0.34410000000000002</v>
      </c>
      <c r="D312" s="1">
        <v>0.97957263999999999</v>
      </c>
      <c r="E312" s="3">
        <v>243.74289999999999</v>
      </c>
      <c r="F312" s="3">
        <v>32.184899999999999</v>
      </c>
      <c r="G312" s="6">
        <v>497</v>
      </c>
      <c r="J312" t="s">
        <v>6893</v>
      </c>
      <c r="K312">
        <v>4037.6093000000001</v>
      </c>
    </row>
    <row r="313" spans="1:11" x14ac:dyDescent="0.3">
      <c r="A313" t="s">
        <v>798</v>
      </c>
      <c r="B313" t="s">
        <v>799</v>
      </c>
      <c r="C313">
        <v>0.3</v>
      </c>
      <c r="D313" s="1">
        <v>0.57443573999999997</v>
      </c>
      <c r="E313" s="3">
        <v>52.178199999999997</v>
      </c>
      <c r="F313" s="3">
        <v>13.841900000000001</v>
      </c>
      <c r="G313" s="6">
        <v>497</v>
      </c>
      <c r="J313" t="s">
        <v>6430</v>
      </c>
      <c r="K313">
        <v>480.14839999999998</v>
      </c>
    </row>
    <row r="314" spans="1:11" x14ac:dyDescent="0.3">
      <c r="A314" t="s">
        <v>1646</v>
      </c>
      <c r="B314" t="s">
        <v>1647</v>
      </c>
      <c r="C314">
        <v>0.31190000000000001</v>
      </c>
      <c r="D314" s="1">
        <v>0</v>
      </c>
      <c r="E314" s="3">
        <v>582.42460000000005</v>
      </c>
      <c r="F314" s="3">
        <v>76.691100000000006</v>
      </c>
      <c r="G314" s="6">
        <v>497</v>
      </c>
      <c r="J314" t="s">
        <v>11593</v>
      </c>
      <c r="K314">
        <v>33.564399999999999</v>
      </c>
    </row>
    <row r="315" spans="1:11" x14ac:dyDescent="0.3">
      <c r="A315" t="s">
        <v>3260</v>
      </c>
      <c r="B315" t="s">
        <v>3261</v>
      </c>
      <c r="C315">
        <v>0.25</v>
      </c>
      <c r="D315" s="1">
        <v>1</v>
      </c>
      <c r="E315" s="3">
        <v>65.119399999999999</v>
      </c>
      <c r="F315" s="3">
        <v>13.139799999999999</v>
      </c>
      <c r="G315" s="6">
        <v>497</v>
      </c>
      <c r="J315" t="s">
        <v>8747</v>
      </c>
      <c r="K315">
        <v>1036.4853000000001</v>
      </c>
    </row>
    <row r="316" spans="1:11" x14ac:dyDescent="0.3">
      <c r="A316" t="s">
        <v>4999</v>
      </c>
      <c r="B316" t="s">
        <v>5000</v>
      </c>
      <c r="C316">
        <v>0.3</v>
      </c>
      <c r="D316" s="1">
        <v>1</v>
      </c>
      <c r="E316" s="3">
        <v>301.68900000000002</v>
      </c>
      <c r="F316" s="3">
        <v>12.2811</v>
      </c>
      <c r="G316" s="6">
        <v>497</v>
      </c>
      <c r="J316" t="s">
        <v>12071</v>
      </c>
      <c r="K316">
        <v>3.7168000000000001</v>
      </c>
    </row>
    <row r="317" spans="1:11" x14ac:dyDescent="0.3">
      <c r="A317" t="s">
        <v>11695</v>
      </c>
      <c r="B317" t="s">
        <v>11696</v>
      </c>
      <c r="C317">
        <v>0.25</v>
      </c>
      <c r="D317" s="1">
        <v>0</v>
      </c>
      <c r="E317" s="3">
        <v>46.180100000000003</v>
      </c>
      <c r="F317" s="3">
        <v>5.0180999999999996</v>
      </c>
      <c r="G317" s="6">
        <v>494</v>
      </c>
      <c r="J317" t="s">
        <v>1743</v>
      </c>
      <c r="K317">
        <v>17978.085800000001</v>
      </c>
    </row>
    <row r="318" spans="1:11" x14ac:dyDescent="0.3">
      <c r="A318" t="s">
        <v>7737</v>
      </c>
      <c r="B318" t="s">
        <v>7738</v>
      </c>
      <c r="C318">
        <v>0.29139999999999999</v>
      </c>
      <c r="D318" s="1">
        <v>0</v>
      </c>
      <c r="E318" s="3">
        <v>88.808099999999996</v>
      </c>
      <c r="F318" s="3">
        <v>12.685700000000001</v>
      </c>
      <c r="G318" s="6">
        <v>490</v>
      </c>
      <c r="J318" t="s">
        <v>10783</v>
      </c>
      <c r="K318">
        <v>21.142600000000002</v>
      </c>
    </row>
    <row r="319" spans="1:11" x14ac:dyDescent="0.3">
      <c r="A319" t="s">
        <v>5980</v>
      </c>
      <c r="B319" t="s">
        <v>5981</v>
      </c>
      <c r="C319">
        <v>0.25</v>
      </c>
      <c r="D319" s="1">
        <v>0</v>
      </c>
      <c r="E319" s="3">
        <v>44.383800000000001</v>
      </c>
      <c r="F319" s="3">
        <v>11.549899999999999</v>
      </c>
      <c r="G319" s="6">
        <v>486</v>
      </c>
      <c r="J319" t="s">
        <v>1526</v>
      </c>
      <c r="K319">
        <v>13887.9094</v>
      </c>
    </row>
    <row r="320" spans="1:11" x14ac:dyDescent="0.3">
      <c r="A320" t="s">
        <v>3629</v>
      </c>
      <c r="B320" t="s">
        <v>3630</v>
      </c>
      <c r="C320">
        <v>0.3</v>
      </c>
      <c r="D320" s="1">
        <v>0</v>
      </c>
      <c r="E320" s="3">
        <v>285.48910000000001</v>
      </c>
      <c r="F320" s="3">
        <v>36.6081</v>
      </c>
      <c r="G320" s="6">
        <v>485</v>
      </c>
      <c r="J320" t="s">
        <v>8266</v>
      </c>
      <c r="K320">
        <v>17.187100000000001</v>
      </c>
    </row>
    <row r="321" spans="1:11" x14ac:dyDescent="0.3">
      <c r="A321" t="s">
        <v>10039</v>
      </c>
      <c r="B321" t="s">
        <v>10040</v>
      </c>
      <c r="C321">
        <v>0.25</v>
      </c>
      <c r="D321" s="1">
        <v>0</v>
      </c>
      <c r="E321" s="3">
        <v>13.5649</v>
      </c>
      <c r="F321" s="3">
        <v>4.9077000000000002</v>
      </c>
      <c r="G321" s="6">
        <v>481</v>
      </c>
      <c r="J321" t="s">
        <v>11581</v>
      </c>
      <c r="K321">
        <v>965.27179999999998</v>
      </c>
    </row>
    <row r="322" spans="1:11" x14ac:dyDescent="0.3">
      <c r="A322" t="s">
        <v>11454</v>
      </c>
      <c r="B322" t="s">
        <v>11455</v>
      </c>
      <c r="C322">
        <v>0.28460000000000002</v>
      </c>
      <c r="D322" s="1">
        <v>0</v>
      </c>
      <c r="E322" s="3">
        <v>149.065</v>
      </c>
      <c r="F322" s="3">
        <v>6.6146000000000003</v>
      </c>
      <c r="G322" s="6">
        <v>477</v>
      </c>
      <c r="J322" t="s">
        <v>10592</v>
      </c>
      <c r="K322">
        <v>177.19550000000001</v>
      </c>
    </row>
    <row r="323" spans="1:11" x14ac:dyDescent="0.3">
      <c r="A323" t="s">
        <v>11012</v>
      </c>
      <c r="B323" t="s">
        <v>11013</v>
      </c>
      <c r="C323">
        <v>0.25</v>
      </c>
      <c r="D323" s="1">
        <v>0</v>
      </c>
      <c r="E323" s="3">
        <v>35.671799999999998</v>
      </c>
      <c r="F323" s="3">
        <v>7.133</v>
      </c>
      <c r="G323" s="6">
        <v>474</v>
      </c>
      <c r="J323" t="s">
        <v>6638</v>
      </c>
      <c r="K323">
        <v>136.6292</v>
      </c>
    </row>
    <row r="324" spans="1:11" x14ac:dyDescent="0.3">
      <c r="A324" t="s">
        <v>4985</v>
      </c>
      <c r="B324" t="s">
        <v>4986</v>
      </c>
      <c r="C324">
        <v>0.32419999999999999</v>
      </c>
      <c r="D324" s="1">
        <v>0.85093962000000001</v>
      </c>
      <c r="E324" s="3">
        <v>260.08030000000002</v>
      </c>
      <c r="F324" s="3">
        <v>22.3306</v>
      </c>
      <c r="G324" s="6">
        <v>473</v>
      </c>
      <c r="J324" t="s">
        <v>10434</v>
      </c>
      <c r="K324">
        <v>2184.3753000000002</v>
      </c>
    </row>
    <row r="325" spans="1:11" x14ac:dyDescent="0.3">
      <c r="A325" t="s">
        <v>9919</v>
      </c>
      <c r="B325" t="s">
        <v>9920</v>
      </c>
      <c r="C325">
        <v>0.25</v>
      </c>
      <c r="D325" s="1">
        <v>0</v>
      </c>
      <c r="E325" s="3">
        <v>22.9329</v>
      </c>
      <c r="F325" s="3">
        <v>8.4137000000000004</v>
      </c>
      <c r="G325" s="6">
        <v>451</v>
      </c>
      <c r="J325" t="s">
        <v>10514</v>
      </c>
      <c r="K325">
        <v>142.5625</v>
      </c>
    </row>
    <row r="326" spans="1:11" x14ac:dyDescent="0.3">
      <c r="A326" t="s">
        <v>10746</v>
      </c>
      <c r="B326" t="s">
        <v>10747</v>
      </c>
      <c r="C326">
        <v>0.25</v>
      </c>
      <c r="D326" s="1">
        <v>0</v>
      </c>
      <c r="E326" s="3">
        <v>175.14840000000001</v>
      </c>
      <c r="F326" s="3">
        <v>15.876799999999999</v>
      </c>
      <c r="G326" s="6">
        <v>445</v>
      </c>
      <c r="J326" t="s">
        <v>9772</v>
      </c>
      <c r="K326">
        <v>129.21170000000001</v>
      </c>
    </row>
    <row r="327" spans="1:11" x14ac:dyDescent="0.3">
      <c r="A327" t="s">
        <v>6645</v>
      </c>
      <c r="B327" t="s">
        <v>6646</v>
      </c>
      <c r="C327">
        <v>0.25</v>
      </c>
      <c r="D327" s="1">
        <v>0</v>
      </c>
      <c r="E327" s="3">
        <v>36.4069</v>
      </c>
      <c r="F327" s="3">
        <v>7.3894000000000002</v>
      </c>
      <c r="G327" s="6">
        <v>440</v>
      </c>
      <c r="J327" t="s">
        <v>8892</v>
      </c>
      <c r="K327">
        <v>14.563599999999999</v>
      </c>
    </row>
    <row r="328" spans="1:11" x14ac:dyDescent="0.3">
      <c r="A328" t="s">
        <v>8758</v>
      </c>
      <c r="B328" t="s">
        <v>8759</v>
      </c>
      <c r="C328">
        <v>0.2994</v>
      </c>
      <c r="D328" s="1">
        <v>0.98731897000000002</v>
      </c>
      <c r="E328" s="3">
        <v>177.4957</v>
      </c>
      <c r="F328" s="3">
        <v>115.5566</v>
      </c>
      <c r="G328" s="6">
        <v>439</v>
      </c>
      <c r="J328" t="s">
        <v>9444</v>
      </c>
      <c r="K328">
        <v>2328.4128999999998</v>
      </c>
    </row>
    <row r="329" spans="1:11" x14ac:dyDescent="0.3">
      <c r="A329" t="s">
        <v>8899</v>
      </c>
      <c r="B329" t="s">
        <v>8900</v>
      </c>
      <c r="C329">
        <v>0.25</v>
      </c>
      <c r="D329" s="1">
        <v>0</v>
      </c>
      <c r="E329" s="3">
        <v>37.627899999999997</v>
      </c>
      <c r="F329" s="3">
        <v>29.580400000000001</v>
      </c>
      <c r="G329" s="6">
        <v>435</v>
      </c>
      <c r="J329" t="s">
        <v>11563</v>
      </c>
      <c r="K329">
        <v>264.86</v>
      </c>
    </row>
    <row r="330" spans="1:11" x14ac:dyDescent="0.3">
      <c r="A330" t="s">
        <v>10591</v>
      </c>
      <c r="B330" t="s">
        <v>10592</v>
      </c>
      <c r="C330">
        <v>0.3</v>
      </c>
      <c r="D330" s="1">
        <v>1</v>
      </c>
      <c r="E330" s="3">
        <v>186.85810000000001</v>
      </c>
      <c r="F330" s="3">
        <v>30.474499999999999</v>
      </c>
      <c r="G330" s="6">
        <v>434</v>
      </c>
      <c r="J330" t="s">
        <v>1667</v>
      </c>
      <c r="K330">
        <v>735.36670000000004</v>
      </c>
    </row>
    <row r="331" spans="1:11" x14ac:dyDescent="0.3">
      <c r="A331" t="s">
        <v>11211</v>
      </c>
      <c r="B331" t="s">
        <v>11212</v>
      </c>
      <c r="C331">
        <v>0.27960000000000002</v>
      </c>
      <c r="D331" s="1">
        <v>0.72336100000000003</v>
      </c>
      <c r="E331" s="3">
        <v>160.63759999999999</v>
      </c>
      <c r="F331" s="3">
        <v>16.6586</v>
      </c>
      <c r="G331" s="6">
        <v>427</v>
      </c>
      <c r="J331" t="s">
        <v>8356</v>
      </c>
      <c r="K331">
        <v>346.84249999999997</v>
      </c>
    </row>
    <row r="332" spans="1:11" x14ac:dyDescent="0.3">
      <c r="A332" t="s">
        <v>6415</v>
      </c>
      <c r="B332" t="s">
        <v>6416</v>
      </c>
      <c r="C332">
        <v>0.25</v>
      </c>
      <c r="D332" s="1">
        <v>1</v>
      </c>
      <c r="E332" s="3">
        <v>177.8425</v>
      </c>
      <c r="F332" s="3">
        <v>28.993099999999998</v>
      </c>
      <c r="G332" s="6">
        <v>424</v>
      </c>
      <c r="J332" t="s">
        <v>7901</v>
      </c>
      <c r="K332">
        <v>811.37739999999997</v>
      </c>
    </row>
    <row r="333" spans="1:11" x14ac:dyDescent="0.3">
      <c r="A333" t="s">
        <v>10185</v>
      </c>
      <c r="B333" t="s">
        <v>10186</v>
      </c>
      <c r="C333">
        <v>0.3</v>
      </c>
      <c r="D333" s="1">
        <v>0</v>
      </c>
      <c r="E333" s="3">
        <v>233.98689999999999</v>
      </c>
      <c r="F333" s="3">
        <v>17.8704</v>
      </c>
      <c r="G333" s="6">
        <v>424</v>
      </c>
      <c r="J333" t="s">
        <v>799</v>
      </c>
      <c r="K333">
        <v>210.66550000000001</v>
      </c>
    </row>
    <row r="334" spans="1:11" x14ac:dyDescent="0.3">
      <c r="A334" t="s">
        <v>8671</v>
      </c>
      <c r="B334" t="s">
        <v>8672</v>
      </c>
      <c r="C334">
        <v>0.25</v>
      </c>
      <c r="D334" s="1">
        <v>0</v>
      </c>
      <c r="E334" s="3">
        <v>29.0383</v>
      </c>
      <c r="F334" s="3">
        <v>5.2382999999999997</v>
      </c>
      <c r="G334" s="6">
        <v>412</v>
      </c>
      <c r="J334" t="s">
        <v>10348</v>
      </c>
      <c r="K334">
        <v>679.91079999999999</v>
      </c>
    </row>
    <row r="335" spans="1:11" x14ac:dyDescent="0.3">
      <c r="A335" t="s">
        <v>10013</v>
      </c>
      <c r="B335" t="s">
        <v>10014</v>
      </c>
      <c r="C335">
        <v>0.26019999999999999</v>
      </c>
      <c r="D335" s="1">
        <v>0</v>
      </c>
      <c r="E335" s="3">
        <v>34.427300000000002</v>
      </c>
      <c r="F335" s="3">
        <v>10.211</v>
      </c>
      <c r="G335" s="6">
        <v>408</v>
      </c>
      <c r="J335" t="s">
        <v>9175</v>
      </c>
      <c r="K335">
        <v>139.76400000000001</v>
      </c>
    </row>
    <row r="336" spans="1:11" x14ac:dyDescent="0.3">
      <c r="A336" t="s">
        <v>9957</v>
      </c>
      <c r="B336" t="s">
        <v>9958</v>
      </c>
      <c r="C336">
        <v>0.25</v>
      </c>
      <c r="D336" s="1">
        <v>0</v>
      </c>
      <c r="E336" s="3">
        <v>21.745200000000001</v>
      </c>
      <c r="F336" s="3">
        <v>8.7751000000000001</v>
      </c>
      <c r="G336" s="6">
        <v>397</v>
      </c>
      <c r="J336" t="s">
        <v>9964</v>
      </c>
      <c r="K336">
        <v>2031.3434</v>
      </c>
    </row>
    <row r="337" spans="1:11" x14ac:dyDescent="0.3">
      <c r="A337" t="s">
        <v>9105</v>
      </c>
      <c r="B337" t="s">
        <v>9106</v>
      </c>
      <c r="C337">
        <v>0.25</v>
      </c>
      <c r="D337" s="1">
        <v>0</v>
      </c>
      <c r="E337" s="3">
        <v>40.9193</v>
      </c>
      <c r="F337" s="3">
        <v>9.6814</v>
      </c>
      <c r="G337" s="6">
        <v>396</v>
      </c>
      <c r="J337" t="s">
        <v>10981</v>
      </c>
      <c r="K337">
        <v>1072.7351000000001</v>
      </c>
    </row>
    <row r="338" spans="1:11" x14ac:dyDescent="0.3">
      <c r="A338" t="s">
        <v>9037</v>
      </c>
      <c r="B338" t="s">
        <v>9038</v>
      </c>
      <c r="C338">
        <v>0.25</v>
      </c>
      <c r="D338" s="1">
        <v>0.99259463000000003</v>
      </c>
      <c r="E338" s="3">
        <v>53.386400000000002</v>
      </c>
      <c r="F338" s="3">
        <v>7.9901</v>
      </c>
      <c r="G338" s="6">
        <v>394</v>
      </c>
      <c r="J338" t="s">
        <v>704</v>
      </c>
      <c r="K338">
        <v>27.785599999999999</v>
      </c>
    </row>
    <row r="339" spans="1:11" x14ac:dyDescent="0.3">
      <c r="A339" t="s">
        <v>8329</v>
      </c>
      <c r="B339" t="s">
        <v>8330</v>
      </c>
      <c r="C339">
        <v>0.25</v>
      </c>
      <c r="D339" s="1">
        <v>0.93835500999999999</v>
      </c>
      <c r="E339" s="3">
        <v>102.2955</v>
      </c>
      <c r="F339" s="3">
        <v>10.6031</v>
      </c>
      <c r="G339" s="6">
        <v>393</v>
      </c>
      <c r="J339" t="s">
        <v>6874</v>
      </c>
      <c r="K339">
        <v>566.90390000000002</v>
      </c>
    </row>
    <row r="340" spans="1:11" x14ac:dyDescent="0.3">
      <c r="A340" t="s">
        <v>9174</v>
      </c>
      <c r="B340" t="s">
        <v>9175</v>
      </c>
      <c r="C340">
        <v>0.25</v>
      </c>
      <c r="D340" s="1">
        <v>0</v>
      </c>
      <c r="E340" s="3">
        <v>66.458100000000002</v>
      </c>
      <c r="F340" s="3">
        <v>12.877800000000001</v>
      </c>
      <c r="G340" s="6">
        <v>390</v>
      </c>
      <c r="J340" t="s">
        <v>292</v>
      </c>
      <c r="K340">
        <v>47.028700000000001</v>
      </c>
    </row>
    <row r="341" spans="1:11" x14ac:dyDescent="0.3">
      <c r="A341" t="s">
        <v>3146</v>
      </c>
      <c r="B341" t="s">
        <v>3147</v>
      </c>
      <c r="C341">
        <v>0.28239999999999998</v>
      </c>
      <c r="D341" s="1">
        <v>0</v>
      </c>
      <c r="E341" s="3">
        <v>14.835699999999999</v>
      </c>
      <c r="F341" s="3">
        <v>5.3311000000000002</v>
      </c>
      <c r="G341" s="6">
        <v>386</v>
      </c>
      <c r="J341" t="s">
        <v>10710</v>
      </c>
      <c r="K341">
        <v>14.858700000000001</v>
      </c>
    </row>
    <row r="342" spans="1:11" x14ac:dyDescent="0.3">
      <c r="A342" t="s">
        <v>3715</v>
      </c>
      <c r="B342" t="s">
        <v>3716</v>
      </c>
      <c r="C342">
        <v>0.3</v>
      </c>
      <c r="D342" s="1">
        <v>0.99883473</v>
      </c>
      <c r="E342" s="3">
        <v>296.39800000000002</v>
      </c>
      <c r="F342" s="3">
        <v>48.430799999999998</v>
      </c>
      <c r="G342" s="6">
        <v>380</v>
      </c>
      <c r="J342" t="s">
        <v>10664</v>
      </c>
      <c r="K342">
        <v>55.369799999999998</v>
      </c>
    </row>
    <row r="343" spans="1:11" x14ac:dyDescent="0.3">
      <c r="A343" t="s">
        <v>10513</v>
      </c>
      <c r="B343" t="s">
        <v>10514</v>
      </c>
      <c r="C343">
        <v>0.2999</v>
      </c>
      <c r="D343" s="1">
        <v>0.87410036000000002</v>
      </c>
      <c r="E343" s="3">
        <v>233.46940000000001</v>
      </c>
      <c r="F343" s="3">
        <v>69.589600000000004</v>
      </c>
      <c r="G343" s="6">
        <v>371</v>
      </c>
      <c r="J343" t="s">
        <v>3718</v>
      </c>
      <c r="K343">
        <v>2467.2082</v>
      </c>
    </row>
    <row r="344" spans="1:11" x14ac:dyDescent="0.3">
      <c r="A344" t="s">
        <v>8656</v>
      </c>
      <c r="B344" t="s">
        <v>8657</v>
      </c>
      <c r="C344">
        <v>0.35</v>
      </c>
      <c r="D344" s="1">
        <v>1</v>
      </c>
      <c r="E344" s="3">
        <v>67.857699999999994</v>
      </c>
      <c r="F344" s="3">
        <v>12.118399999999999</v>
      </c>
      <c r="G344" s="6">
        <v>370</v>
      </c>
      <c r="J344" t="s">
        <v>200</v>
      </c>
      <c r="K344">
        <v>199.46870000000001</v>
      </c>
    </row>
    <row r="345" spans="1:11" x14ac:dyDescent="0.3">
      <c r="A345" t="s">
        <v>8058</v>
      </c>
      <c r="B345" t="s">
        <v>8059</v>
      </c>
      <c r="C345">
        <v>0.27529999999999999</v>
      </c>
      <c r="D345" s="1">
        <v>0</v>
      </c>
      <c r="E345" s="3">
        <v>19.9907</v>
      </c>
      <c r="F345" s="3">
        <v>13.593400000000001</v>
      </c>
      <c r="G345" s="6">
        <v>362</v>
      </c>
      <c r="J345" t="s">
        <v>6059</v>
      </c>
      <c r="K345">
        <v>2.4083999999999999</v>
      </c>
    </row>
    <row r="346" spans="1:11" x14ac:dyDescent="0.3">
      <c r="A346" t="s">
        <v>677</v>
      </c>
      <c r="B346" t="s">
        <v>678</v>
      </c>
      <c r="C346">
        <v>0.33789999999999998</v>
      </c>
      <c r="D346" s="1">
        <v>0</v>
      </c>
      <c r="E346" s="3">
        <v>327.43610000000001</v>
      </c>
      <c r="F346" s="3">
        <v>10.866300000000001</v>
      </c>
      <c r="G346" s="6">
        <v>360</v>
      </c>
      <c r="J346" t="s">
        <v>4936</v>
      </c>
      <c r="K346">
        <v>34.991700000000002</v>
      </c>
    </row>
    <row r="347" spans="1:11" x14ac:dyDescent="0.3">
      <c r="A347" t="s">
        <v>10254</v>
      </c>
      <c r="B347" t="s">
        <v>10255</v>
      </c>
      <c r="C347">
        <v>0.29830000000000001</v>
      </c>
      <c r="D347" s="1">
        <v>0.82189140000000005</v>
      </c>
      <c r="E347" s="3">
        <v>70.040499999999994</v>
      </c>
      <c r="F347" s="3">
        <v>29.032599999999999</v>
      </c>
      <c r="G347" s="6">
        <v>359</v>
      </c>
      <c r="J347" t="s">
        <v>12095</v>
      </c>
      <c r="K347">
        <v>118.8364</v>
      </c>
    </row>
    <row r="348" spans="1:11" x14ac:dyDescent="0.3">
      <c r="A348" t="s">
        <v>10441</v>
      </c>
      <c r="B348" t="s">
        <v>10442</v>
      </c>
      <c r="C348">
        <v>0.25</v>
      </c>
      <c r="D348" s="1">
        <v>0</v>
      </c>
      <c r="E348" s="3">
        <v>29.753399999999999</v>
      </c>
      <c r="F348" s="3">
        <v>8.8396000000000008</v>
      </c>
      <c r="G348" s="6">
        <v>356</v>
      </c>
      <c r="J348" t="s">
        <v>254</v>
      </c>
      <c r="K348">
        <v>269.57420000000002</v>
      </c>
    </row>
    <row r="349" spans="1:11" x14ac:dyDescent="0.3">
      <c r="A349" t="s">
        <v>7345</v>
      </c>
      <c r="B349" t="s">
        <v>7346</v>
      </c>
      <c r="C349">
        <v>0.3175</v>
      </c>
      <c r="D349" s="1">
        <v>0.74949301999999995</v>
      </c>
      <c r="E349" s="3">
        <v>200.94589999999999</v>
      </c>
      <c r="F349" s="3">
        <v>107.0334</v>
      </c>
      <c r="G349" s="6">
        <v>351</v>
      </c>
      <c r="J349" t="s">
        <v>11173</v>
      </c>
      <c r="K349">
        <v>454.53680000000003</v>
      </c>
    </row>
    <row r="350" spans="1:11" x14ac:dyDescent="0.3">
      <c r="A350" t="s">
        <v>3128</v>
      </c>
      <c r="B350" t="s">
        <v>3129</v>
      </c>
      <c r="C350">
        <v>0.25</v>
      </c>
      <c r="D350" s="1">
        <v>0</v>
      </c>
      <c r="E350" s="3">
        <v>116.7071</v>
      </c>
      <c r="F350" s="3">
        <v>13.928100000000001</v>
      </c>
      <c r="G350" s="6">
        <v>350</v>
      </c>
      <c r="J350" t="s">
        <v>3746</v>
      </c>
      <c r="K350">
        <v>1.0686</v>
      </c>
    </row>
    <row r="351" spans="1:11" x14ac:dyDescent="0.3">
      <c r="A351" t="s">
        <v>5896</v>
      </c>
      <c r="B351" t="s">
        <v>5897</v>
      </c>
      <c r="C351">
        <v>0.2</v>
      </c>
      <c r="D351" s="1">
        <v>0</v>
      </c>
      <c r="E351" s="3">
        <v>44.042400000000001</v>
      </c>
      <c r="F351" s="3">
        <v>8.3106000000000009</v>
      </c>
      <c r="G351" s="6">
        <v>350</v>
      </c>
      <c r="J351" t="s">
        <v>10694</v>
      </c>
      <c r="K351">
        <v>474.26339999999999</v>
      </c>
    </row>
    <row r="352" spans="1:11" x14ac:dyDescent="0.3">
      <c r="A352" t="s">
        <v>199</v>
      </c>
      <c r="B352" t="s">
        <v>200</v>
      </c>
      <c r="C352">
        <v>0.25</v>
      </c>
      <c r="D352" s="1">
        <v>1</v>
      </c>
      <c r="E352" s="3">
        <v>145.4828</v>
      </c>
      <c r="F352" s="3">
        <v>9.9489000000000001</v>
      </c>
      <c r="G352" s="6">
        <v>349</v>
      </c>
      <c r="J352" t="s">
        <v>5032</v>
      </c>
      <c r="K352">
        <v>43.591299999999997</v>
      </c>
    </row>
    <row r="353" spans="1:11" x14ac:dyDescent="0.3">
      <c r="A353" t="s">
        <v>9437</v>
      </c>
      <c r="B353" t="s">
        <v>9438</v>
      </c>
      <c r="C353">
        <v>0.25</v>
      </c>
      <c r="D353" s="1">
        <v>0</v>
      </c>
      <c r="E353" s="3">
        <v>55.250100000000003</v>
      </c>
      <c r="F353" s="3">
        <v>6.3296000000000001</v>
      </c>
      <c r="G353" s="6">
        <v>348</v>
      </c>
      <c r="J353" t="s">
        <v>11515</v>
      </c>
      <c r="K353">
        <v>94.212599999999995</v>
      </c>
    </row>
    <row r="354" spans="1:11" x14ac:dyDescent="0.3">
      <c r="A354" t="s">
        <v>11418</v>
      </c>
      <c r="B354" t="s">
        <v>11419</v>
      </c>
      <c r="C354">
        <v>0.25</v>
      </c>
      <c r="D354" s="1">
        <v>0</v>
      </c>
      <c r="E354" s="3">
        <v>26.776599999999998</v>
      </c>
      <c r="F354" s="3">
        <v>12.7896</v>
      </c>
      <c r="G354" s="6">
        <v>347</v>
      </c>
      <c r="J354" t="s">
        <v>11383</v>
      </c>
      <c r="K354">
        <v>1901.7146</v>
      </c>
    </row>
    <row r="355" spans="1:11" x14ac:dyDescent="0.3">
      <c r="A355" t="s">
        <v>1732</v>
      </c>
      <c r="B355" t="s">
        <v>1733</v>
      </c>
      <c r="C355">
        <v>0.33379999999999999</v>
      </c>
      <c r="D355" s="1">
        <v>0</v>
      </c>
      <c r="E355" s="3">
        <v>800.72140000000002</v>
      </c>
      <c r="F355" s="3">
        <v>65.147400000000005</v>
      </c>
      <c r="G355" s="6">
        <v>346</v>
      </c>
      <c r="J355" t="s">
        <v>6354</v>
      </c>
      <c r="K355">
        <v>64.748699999999999</v>
      </c>
    </row>
    <row r="356" spans="1:11" x14ac:dyDescent="0.3">
      <c r="A356" t="s">
        <v>4753</v>
      </c>
      <c r="B356" t="s">
        <v>4754</v>
      </c>
      <c r="C356">
        <v>0.25</v>
      </c>
      <c r="D356" s="1">
        <v>0.31779705000000003</v>
      </c>
      <c r="E356" s="3">
        <v>124.1653</v>
      </c>
      <c r="F356" s="3">
        <v>4.7839999999999998</v>
      </c>
      <c r="G356" s="6">
        <v>344</v>
      </c>
      <c r="J356" t="s">
        <v>7346</v>
      </c>
      <c r="K356">
        <v>157.63489999999999</v>
      </c>
    </row>
    <row r="357" spans="1:11" x14ac:dyDescent="0.3">
      <c r="A357" t="s">
        <v>2612</v>
      </c>
      <c r="B357" t="s">
        <v>2613</v>
      </c>
      <c r="C357">
        <v>0.34970000000000001</v>
      </c>
      <c r="D357" s="1">
        <v>0</v>
      </c>
      <c r="E357" s="3">
        <v>487.96870000000001</v>
      </c>
      <c r="F357" s="3">
        <v>43.306699999999999</v>
      </c>
      <c r="G357" s="6">
        <v>342</v>
      </c>
      <c r="J357" t="s">
        <v>10460</v>
      </c>
      <c r="K357">
        <v>30.631399999999999</v>
      </c>
    </row>
    <row r="358" spans="1:11" x14ac:dyDescent="0.3">
      <c r="A358" t="s">
        <v>10427</v>
      </c>
      <c r="B358" t="s">
        <v>10428</v>
      </c>
      <c r="C358">
        <v>0.3</v>
      </c>
      <c r="D358" s="1">
        <v>0</v>
      </c>
      <c r="E358" s="3">
        <v>58.364199999999997</v>
      </c>
      <c r="F358" s="3">
        <v>25.8</v>
      </c>
      <c r="G358" s="6">
        <v>342</v>
      </c>
      <c r="J358" t="s">
        <v>5172</v>
      </c>
      <c r="K358">
        <v>207.5453</v>
      </c>
    </row>
    <row r="359" spans="1:11" x14ac:dyDescent="0.3">
      <c r="A359" t="s">
        <v>4091</v>
      </c>
      <c r="B359" t="s">
        <v>4092</v>
      </c>
      <c r="C359">
        <v>0.3</v>
      </c>
      <c r="D359" s="1">
        <v>0</v>
      </c>
      <c r="E359" s="3">
        <v>36.827399999999997</v>
      </c>
      <c r="F359" s="3">
        <v>10.547800000000001</v>
      </c>
      <c r="G359" s="6">
        <v>337</v>
      </c>
      <c r="J359" t="s">
        <v>7005</v>
      </c>
      <c r="K359">
        <v>94.3553</v>
      </c>
    </row>
    <row r="360" spans="1:11" x14ac:dyDescent="0.3">
      <c r="A360" t="s">
        <v>8022</v>
      </c>
      <c r="B360" t="s">
        <v>8023</v>
      </c>
      <c r="C360">
        <v>0.25209999999999999</v>
      </c>
      <c r="D360" s="1">
        <v>0</v>
      </c>
      <c r="E360" s="3">
        <v>155.72319999999999</v>
      </c>
      <c r="F360" s="3">
        <v>7.0578000000000003</v>
      </c>
      <c r="G360" s="6">
        <v>337</v>
      </c>
      <c r="J360" t="s">
        <v>5981</v>
      </c>
      <c r="K360">
        <v>503.61720000000003</v>
      </c>
    </row>
    <row r="361" spans="1:11" x14ac:dyDescent="0.3">
      <c r="A361" t="s">
        <v>6060</v>
      </c>
      <c r="B361" t="s">
        <v>6061</v>
      </c>
      <c r="C361">
        <v>0.26419999999999999</v>
      </c>
      <c r="D361" s="1">
        <v>0.59145415999999995</v>
      </c>
      <c r="E361" s="3">
        <v>81.393799999999999</v>
      </c>
      <c r="F361" s="3">
        <v>28.587399999999999</v>
      </c>
      <c r="G361" s="6">
        <v>334</v>
      </c>
      <c r="J361" t="s">
        <v>8074</v>
      </c>
      <c r="K361">
        <v>1763.4566</v>
      </c>
    </row>
    <row r="362" spans="1:11" x14ac:dyDescent="0.3">
      <c r="A362" t="s">
        <v>8271</v>
      </c>
      <c r="B362" t="s">
        <v>8272</v>
      </c>
      <c r="C362">
        <v>0.28660000000000002</v>
      </c>
      <c r="D362" s="1">
        <v>0</v>
      </c>
      <c r="E362" s="3">
        <v>181.43279999999999</v>
      </c>
      <c r="F362" s="3">
        <v>14.1968</v>
      </c>
      <c r="G362" s="6">
        <v>334</v>
      </c>
      <c r="J362" t="s">
        <v>7907</v>
      </c>
      <c r="K362">
        <v>1089.1342</v>
      </c>
    </row>
    <row r="363" spans="1:11" x14ac:dyDescent="0.3">
      <c r="A363" t="s">
        <v>6661</v>
      </c>
      <c r="B363" t="s">
        <v>6662</v>
      </c>
      <c r="C363">
        <v>0.29609999999999997</v>
      </c>
      <c r="D363" s="1">
        <v>0</v>
      </c>
      <c r="E363" s="3">
        <v>133.28890000000001</v>
      </c>
      <c r="F363" s="3">
        <v>24.3216</v>
      </c>
      <c r="G363" s="6">
        <v>331</v>
      </c>
      <c r="J363" t="s">
        <v>1402</v>
      </c>
      <c r="K363">
        <v>749.92840000000001</v>
      </c>
    </row>
    <row r="364" spans="1:11" x14ac:dyDescent="0.3">
      <c r="A364" t="s">
        <v>6629</v>
      </c>
      <c r="B364" t="s">
        <v>6630</v>
      </c>
      <c r="C364">
        <v>0.31309999999999999</v>
      </c>
      <c r="D364" s="1">
        <v>0</v>
      </c>
      <c r="E364" s="3">
        <v>258.74470000000002</v>
      </c>
      <c r="F364" s="3">
        <v>31.464600000000001</v>
      </c>
      <c r="G364" s="6">
        <v>329</v>
      </c>
      <c r="J364" t="s">
        <v>9042</v>
      </c>
      <c r="K364">
        <v>6661.4350999999997</v>
      </c>
    </row>
    <row r="365" spans="1:11" x14ac:dyDescent="0.3">
      <c r="A365" t="s">
        <v>10465</v>
      </c>
      <c r="B365" t="s">
        <v>10466</v>
      </c>
      <c r="C365">
        <v>0.2084</v>
      </c>
      <c r="D365" s="1">
        <v>0</v>
      </c>
      <c r="E365" s="3">
        <v>10.4153</v>
      </c>
      <c r="F365" s="3">
        <v>2.9319000000000002</v>
      </c>
      <c r="G365" s="6">
        <v>326</v>
      </c>
      <c r="J365" t="s">
        <v>6662</v>
      </c>
      <c r="K365">
        <v>138.89779999999999</v>
      </c>
    </row>
    <row r="366" spans="1:11" x14ac:dyDescent="0.3">
      <c r="A366" t="s">
        <v>11430</v>
      </c>
      <c r="B366" t="s">
        <v>11431</v>
      </c>
      <c r="C366">
        <v>0.2828</v>
      </c>
      <c r="D366" s="1">
        <v>1</v>
      </c>
      <c r="E366" s="3">
        <v>2377.7525000000001</v>
      </c>
      <c r="F366" s="3">
        <v>76.416300000000007</v>
      </c>
      <c r="G366" s="6">
        <v>325</v>
      </c>
      <c r="J366" t="s">
        <v>8681</v>
      </c>
      <c r="K366">
        <v>271.65069999999997</v>
      </c>
    </row>
    <row r="367" spans="1:11" x14ac:dyDescent="0.3">
      <c r="A367" t="s">
        <v>11562</v>
      </c>
      <c r="B367" t="s">
        <v>11563</v>
      </c>
      <c r="C367">
        <v>0.25</v>
      </c>
      <c r="D367" s="1">
        <v>0</v>
      </c>
      <c r="E367" s="3">
        <v>43.616199999999999</v>
      </c>
      <c r="F367" s="3">
        <v>8.6931999999999992</v>
      </c>
      <c r="G367" s="6">
        <v>319</v>
      </c>
      <c r="J367" t="s">
        <v>1374</v>
      </c>
      <c r="K367">
        <v>247.30879999999999</v>
      </c>
    </row>
    <row r="368" spans="1:11" x14ac:dyDescent="0.3">
      <c r="A368" t="s">
        <v>9941</v>
      </c>
      <c r="B368" t="s">
        <v>9942</v>
      </c>
      <c r="C368">
        <v>0.3</v>
      </c>
      <c r="D368" s="1">
        <v>0</v>
      </c>
      <c r="E368" s="3">
        <v>29.456600000000002</v>
      </c>
      <c r="F368" s="3">
        <v>15.738</v>
      </c>
      <c r="G368" s="6">
        <v>315</v>
      </c>
      <c r="J368" t="s">
        <v>3195</v>
      </c>
      <c r="K368">
        <v>670.02790000000005</v>
      </c>
    </row>
    <row r="369" spans="1:11" x14ac:dyDescent="0.3">
      <c r="A369" t="s">
        <v>11150</v>
      </c>
      <c r="B369" t="s">
        <v>11151</v>
      </c>
      <c r="C369">
        <v>0.25</v>
      </c>
      <c r="D369" s="1">
        <v>0</v>
      </c>
      <c r="E369" s="3">
        <v>83.525499999999994</v>
      </c>
      <c r="F369" s="3">
        <v>20.039300000000001</v>
      </c>
      <c r="G369" s="6">
        <v>308</v>
      </c>
      <c r="J369" t="s">
        <v>9482</v>
      </c>
      <c r="K369">
        <v>376.76179999999999</v>
      </c>
    </row>
    <row r="370" spans="1:11" x14ac:dyDescent="0.3">
      <c r="A370" t="s">
        <v>6637</v>
      </c>
      <c r="B370" t="s">
        <v>6638</v>
      </c>
      <c r="C370">
        <v>0.3</v>
      </c>
      <c r="D370" s="1">
        <v>1</v>
      </c>
      <c r="E370" s="3">
        <v>2284.4497000000001</v>
      </c>
      <c r="F370" s="3">
        <v>57.604700000000001</v>
      </c>
      <c r="G370" s="6">
        <v>307</v>
      </c>
      <c r="J370" t="s">
        <v>11212</v>
      </c>
      <c r="K370">
        <v>117.9956</v>
      </c>
    </row>
    <row r="371" spans="1:11" x14ac:dyDescent="0.3">
      <c r="A371" t="s">
        <v>10617</v>
      </c>
      <c r="B371" t="s">
        <v>10618</v>
      </c>
      <c r="C371">
        <v>0.30030000000000001</v>
      </c>
      <c r="D371" s="1">
        <v>0</v>
      </c>
      <c r="E371" s="3">
        <v>30.2699</v>
      </c>
      <c r="F371" s="3">
        <v>10.722300000000001</v>
      </c>
      <c r="G371" s="6">
        <v>305</v>
      </c>
      <c r="J371" t="s">
        <v>9970</v>
      </c>
      <c r="K371">
        <v>3273.2242999999999</v>
      </c>
    </row>
    <row r="372" spans="1:11" x14ac:dyDescent="0.3">
      <c r="A372" t="s">
        <v>11018</v>
      </c>
      <c r="B372" t="s">
        <v>11019</v>
      </c>
      <c r="C372">
        <v>0.35</v>
      </c>
      <c r="D372" s="1">
        <v>0</v>
      </c>
      <c r="E372" s="3">
        <v>37.959600000000002</v>
      </c>
      <c r="F372" s="3">
        <v>13.255599999999999</v>
      </c>
      <c r="G372" s="6">
        <v>302</v>
      </c>
      <c r="J372" t="s">
        <v>5741</v>
      </c>
      <c r="K372">
        <v>222.9203</v>
      </c>
    </row>
    <row r="373" spans="1:11" x14ac:dyDescent="0.3">
      <c r="A373" t="s">
        <v>11327</v>
      </c>
      <c r="B373" t="s">
        <v>9772</v>
      </c>
      <c r="C373">
        <v>0.34670000000000001</v>
      </c>
      <c r="D373" s="1">
        <v>0.48659636000000001</v>
      </c>
      <c r="E373" s="3">
        <v>285.79300000000001</v>
      </c>
      <c r="F373" s="3">
        <v>45.071800000000003</v>
      </c>
      <c r="G373" s="6">
        <v>298</v>
      </c>
      <c r="J373" t="s">
        <v>12065</v>
      </c>
      <c r="K373">
        <v>75.442800000000005</v>
      </c>
    </row>
    <row r="374" spans="1:11" x14ac:dyDescent="0.3">
      <c r="A374" t="s">
        <v>157</v>
      </c>
      <c r="B374" t="s">
        <v>158</v>
      </c>
      <c r="C374">
        <v>0.2581</v>
      </c>
      <c r="D374" s="1">
        <v>0</v>
      </c>
      <c r="E374" s="3">
        <v>59.789700000000003</v>
      </c>
      <c r="F374" s="3">
        <v>7.2500999999999998</v>
      </c>
      <c r="G374" s="6">
        <v>296</v>
      </c>
      <c r="J374" t="s">
        <v>10676</v>
      </c>
      <c r="K374">
        <v>468.43419999999998</v>
      </c>
    </row>
    <row r="375" spans="1:11" x14ac:dyDescent="0.3">
      <c r="A375" t="s">
        <v>175</v>
      </c>
      <c r="B375" t="s">
        <v>176</v>
      </c>
      <c r="C375">
        <v>0.2863</v>
      </c>
      <c r="D375" s="1">
        <v>1</v>
      </c>
      <c r="E375" s="3">
        <v>337.99189999999999</v>
      </c>
      <c r="F375" s="3">
        <v>30.022099999999998</v>
      </c>
      <c r="G375" s="6">
        <v>296</v>
      </c>
      <c r="J375" t="s">
        <v>12429</v>
      </c>
      <c r="K375">
        <v>1.2407999999999999</v>
      </c>
    </row>
    <row r="376" spans="1:11" x14ac:dyDescent="0.3">
      <c r="A376" t="s">
        <v>10204</v>
      </c>
      <c r="B376" t="s">
        <v>10205</v>
      </c>
      <c r="C376">
        <v>0.27010000000000001</v>
      </c>
      <c r="D376" s="1">
        <v>1</v>
      </c>
      <c r="E376" s="3">
        <v>148.7748</v>
      </c>
      <c r="F376" s="3">
        <v>43.787300000000002</v>
      </c>
      <c r="G376" s="6">
        <v>296</v>
      </c>
      <c r="J376" t="s">
        <v>10506</v>
      </c>
      <c r="K376">
        <v>984.08180000000004</v>
      </c>
    </row>
    <row r="377" spans="1:11" x14ac:dyDescent="0.3">
      <c r="A377" t="s">
        <v>11522</v>
      </c>
      <c r="B377" t="s">
        <v>11523</v>
      </c>
      <c r="C377">
        <v>0.82750000000000001</v>
      </c>
      <c r="D377" s="1">
        <v>0</v>
      </c>
      <c r="E377" s="3">
        <v>97.306799999999996</v>
      </c>
      <c r="F377" s="3">
        <v>23.2256</v>
      </c>
      <c r="G377" s="6">
        <v>296</v>
      </c>
      <c r="J377" t="s">
        <v>8055</v>
      </c>
      <c r="K377">
        <v>44.178400000000003</v>
      </c>
    </row>
    <row r="378" spans="1:11" x14ac:dyDescent="0.3">
      <c r="A378" t="s">
        <v>6361</v>
      </c>
      <c r="B378" t="s">
        <v>6362</v>
      </c>
      <c r="C378">
        <v>0.2868</v>
      </c>
      <c r="D378" s="1">
        <v>0</v>
      </c>
      <c r="E378" s="3">
        <v>150.79560000000001</v>
      </c>
      <c r="F378" s="3">
        <v>17.0914</v>
      </c>
      <c r="G378" s="6">
        <v>291</v>
      </c>
      <c r="J378" t="s">
        <v>5815</v>
      </c>
      <c r="K378">
        <v>523.07129999999995</v>
      </c>
    </row>
    <row r="379" spans="1:11" x14ac:dyDescent="0.3">
      <c r="A379" t="s">
        <v>6102</v>
      </c>
      <c r="B379" t="s">
        <v>6103</v>
      </c>
      <c r="C379">
        <v>0.3</v>
      </c>
      <c r="D379" s="1">
        <v>0</v>
      </c>
      <c r="E379" s="3">
        <v>78.875200000000007</v>
      </c>
      <c r="F379" s="3">
        <v>11.3886</v>
      </c>
      <c r="G379" s="6">
        <v>286</v>
      </c>
      <c r="J379" t="s">
        <v>266</v>
      </c>
      <c r="K379">
        <v>276.1069</v>
      </c>
    </row>
    <row r="380" spans="1:11" x14ac:dyDescent="0.3">
      <c r="A380" t="s">
        <v>1084</v>
      </c>
      <c r="B380" t="s">
        <v>1085</v>
      </c>
      <c r="C380">
        <v>0.3</v>
      </c>
      <c r="D380" s="1">
        <v>0</v>
      </c>
      <c r="E380" s="3">
        <v>17.1187</v>
      </c>
      <c r="F380" s="3">
        <v>8.0033999999999992</v>
      </c>
      <c r="G380" s="6">
        <v>282</v>
      </c>
      <c r="J380" t="s">
        <v>1711</v>
      </c>
      <c r="K380">
        <v>728.92600000000004</v>
      </c>
    </row>
    <row r="381" spans="1:11" x14ac:dyDescent="0.3">
      <c r="A381" t="s">
        <v>3190</v>
      </c>
      <c r="B381" t="s">
        <v>3191</v>
      </c>
      <c r="C381">
        <v>0.25</v>
      </c>
      <c r="D381" s="1">
        <v>0</v>
      </c>
      <c r="E381" s="3">
        <v>33.228499999999997</v>
      </c>
      <c r="F381" s="3">
        <v>5.6467000000000001</v>
      </c>
      <c r="G381" s="6">
        <v>282</v>
      </c>
      <c r="J381" t="s">
        <v>779</v>
      </c>
      <c r="K381">
        <v>1768.6106</v>
      </c>
    </row>
    <row r="382" spans="1:11" x14ac:dyDescent="0.3">
      <c r="A382" t="s">
        <v>10244</v>
      </c>
      <c r="B382" t="s">
        <v>10245</v>
      </c>
      <c r="C382">
        <v>0.25</v>
      </c>
      <c r="D382" s="1">
        <v>0</v>
      </c>
      <c r="E382" s="3">
        <v>59.476500000000001</v>
      </c>
      <c r="F382" s="3">
        <v>20.1496</v>
      </c>
      <c r="G382" s="6">
        <v>281</v>
      </c>
      <c r="J382" t="s">
        <v>8134</v>
      </c>
      <c r="K382">
        <v>655.4674</v>
      </c>
    </row>
    <row r="383" spans="1:11" x14ac:dyDescent="0.3">
      <c r="A383" t="s">
        <v>3264</v>
      </c>
      <c r="B383" t="s">
        <v>3265</v>
      </c>
      <c r="C383">
        <v>0.35</v>
      </c>
      <c r="D383" s="1">
        <v>1</v>
      </c>
      <c r="E383" s="3">
        <v>46.041899999999998</v>
      </c>
      <c r="F383" s="3">
        <v>18.229800000000001</v>
      </c>
      <c r="G383" s="6">
        <v>270</v>
      </c>
      <c r="J383" t="s">
        <v>3844</v>
      </c>
      <c r="K383">
        <v>25343.906299999999</v>
      </c>
    </row>
    <row r="384" spans="1:11" x14ac:dyDescent="0.3">
      <c r="A384" t="s">
        <v>11156</v>
      </c>
      <c r="B384" t="s">
        <v>11157</v>
      </c>
      <c r="C384">
        <v>0.29699999999999999</v>
      </c>
      <c r="D384" s="1">
        <v>0</v>
      </c>
      <c r="E384" s="3">
        <v>93.727900000000005</v>
      </c>
      <c r="F384" s="3">
        <v>11.475099999999999</v>
      </c>
      <c r="G384" s="6">
        <v>268</v>
      </c>
      <c r="J384" t="s">
        <v>11537</v>
      </c>
      <c r="K384">
        <v>34.809199999999997</v>
      </c>
    </row>
    <row r="385" spans="1:11" x14ac:dyDescent="0.3">
      <c r="A385" t="s">
        <v>4589</v>
      </c>
      <c r="B385" t="s">
        <v>4590</v>
      </c>
      <c r="C385">
        <v>0.29759999999999998</v>
      </c>
      <c r="D385" s="1">
        <v>0</v>
      </c>
      <c r="E385" s="3">
        <v>82.692899999999995</v>
      </c>
      <c r="F385" s="3">
        <v>10.1143</v>
      </c>
      <c r="G385" s="6">
        <v>254</v>
      </c>
      <c r="J385" t="s">
        <v>6860</v>
      </c>
      <c r="K385">
        <v>230.83160000000001</v>
      </c>
    </row>
    <row r="386" spans="1:11" x14ac:dyDescent="0.3">
      <c r="A386" t="s">
        <v>3633</v>
      </c>
      <c r="B386" t="s">
        <v>3634</v>
      </c>
      <c r="C386">
        <v>0.31</v>
      </c>
      <c r="D386" s="1">
        <v>0</v>
      </c>
      <c r="E386" s="3">
        <v>205.0949</v>
      </c>
      <c r="F386" s="3">
        <v>49.385100000000001</v>
      </c>
      <c r="G386" s="6">
        <v>252</v>
      </c>
      <c r="J386" t="s">
        <v>9766</v>
      </c>
      <c r="K386">
        <v>24887.980100000001</v>
      </c>
    </row>
    <row r="387" spans="1:11" x14ac:dyDescent="0.3">
      <c r="A387" t="s">
        <v>3078</v>
      </c>
      <c r="B387" t="s">
        <v>3079</v>
      </c>
      <c r="C387">
        <v>0.3</v>
      </c>
      <c r="D387" s="1">
        <v>0</v>
      </c>
      <c r="E387" s="3">
        <v>31.1099</v>
      </c>
      <c r="F387" s="3">
        <v>9.0765999999999991</v>
      </c>
      <c r="G387" s="6">
        <v>244</v>
      </c>
      <c r="J387" t="s">
        <v>3147</v>
      </c>
      <c r="K387">
        <v>202.05109999999999</v>
      </c>
    </row>
    <row r="388" spans="1:11" x14ac:dyDescent="0.3">
      <c r="A388" t="s">
        <v>3695</v>
      </c>
      <c r="B388" t="s">
        <v>3696</v>
      </c>
      <c r="C388">
        <v>0.3</v>
      </c>
      <c r="D388" s="1">
        <v>1</v>
      </c>
      <c r="E388" s="3">
        <v>708.95650000000001</v>
      </c>
      <c r="F388" s="3">
        <v>46.965800000000002</v>
      </c>
      <c r="G388" s="6">
        <v>243</v>
      </c>
      <c r="J388" t="s">
        <v>9224</v>
      </c>
      <c r="K388">
        <v>13.978199999999999</v>
      </c>
    </row>
    <row r="389" spans="1:11" x14ac:dyDescent="0.3">
      <c r="A389" t="s">
        <v>8247</v>
      </c>
      <c r="B389" t="s">
        <v>8248</v>
      </c>
      <c r="C389">
        <v>0.31540000000000001</v>
      </c>
      <c r="D389" s="1">
        <v>0.20752897000000001</v>
      </c>
      <c r="E389" s="3">
        <v>701.84680000000003</v>
      </c>
      <c r="F389" s="3">
        <v>20.9712</v>
      </c>
      <c r="G389" s="6">
        <v>242</v>
      </c>
      <c r="J389" t="s">
        <v>36</v>
      </c>
      <c r="K389">
        <v>343.49509999999998</v>
      </c>
    </row>
    <row r="390" spans="1:11" x14ac:dyDescent="0.3">
      <c r="A390" t="s">
        <v>11532</v>
      </c>
      <c r="B390" t="s">
        <v>11533</v>
      </c>
      <c r="C390">
        <v>0.25</v>
      </c>
      <c r="D390" s="1">
        <v>0</v>
      </c>
      <c r="E390" s="3">
        <v>62.378999999999998</v>
      </c>
      <c r="F390" s="3">
        <v>3.3649</v>
      </c>
      <c r="G390" s="6">
        <v>240</v>
      </c>
      <c r="J390" t="s">
        <v>11395</v>
      </c>
      <c r="K390">
        <v>43.387999999999998</v>
      </c>
    </row>
    <row r="391" spans="1:11" x14ac:dyDescent="0.3">
      <c r="A391" t="s">
        <v>8241</v>
      </c>
      <c r="B391" t="s">
        <v>8242</v>
      </c>
      <c r="C391">
        <v>0.33729999999999999</v>
      </c>
      <c r="D391" s="1">
        <v>0</v>
      </c>
      <c r="E391" s="3">
        <v>38.112299999999998</v>
      </c>
      <c r="F391" s="3">
        <v>13.1403</v>
      </c>
      <c r="G391" s="6">
        <v>239</v>
      </c>
      <c r="J391" t="s">
        <v>11181</v>
      </c>
      <c r="K391">
        <v>56.357900000000001</v>
      </c>
    </row>
    <row r="392" spans="1:11" x14ac:dyDescent="0.3">
      <c r="A392" t="s">
        <v>11514</v>
      </c>
      <c r="B392" t="s">
        <v>11515</v>
      </c>
      <c r="C392">
        <v>0.25</v>
      </c>
      <c r="D392" s="1">
        <v>0</v>
      </c>
      <c r="E392" s="3">
        <v>47.6374</v>
      </c>
      <c r="F392" s="3">
        <v>28.019100000000002</v>
      </c>
      <c r="G392" s="6">
        <v>238</v>
      </c>
      <c r="J392" t="s">
        <v>6281</v>
      </c>
      <c r="K392">
        <v>4692.4282999999996</v>
      </c>
    </row>
    <row r="393" spans="1:11" x14ac:dyDescent="0.3">
      <c r="A393" t="s">
        <v>5672</v>
      </c>
      <c r="B393" t="s">
        <v>5673</v>
      </c>
      <c r="C393">
        <v>0.3412</v>
      </c>
      <c r="D393" s="1">
        <v>0.82781307999999998</v>
      </c>
      <c r="E393" s="3">
        <v>57.621400000000001</v>
      </c>
      <c r="F393" s="3">
        <v>17.3047</v>
      </c>
      <c r="G393" s="6">
        <v>237</v>
      </c>
      <c r="J393" t="s">
        <v>8330</v>
      </c>
      <c r="K393">
        <v>417.23919999999998</v>
      </c>
    </row>
    <row r="394" spans="1:11" x14ac:dyDescent="0.3">
      <c r="A394" t="s">
        <v>7854</v>
      </c>
      <c r="B394" t="s">
        <v>7855</v>
      </c>
      <c r="C394">
        <v>0.29530000000000001</v>
      </c>
      <c r="D394" s="1">
        <v>0</v>
      </c>
      <c r="E394" s="3">
        <v>116.8801</v>
      </c>
      <c r="F394" s="3">
        <v>27.348800000000001</v>
      </c>
      <c r="G394" s="6">
        <v>235</v>
      </c>
      <c r="J394" t="s">
        <v>11696</v>
      </c>
      <c r="K394">
        <v>255.25620000000001</v>
      </c>
    </row>
    <row r="395" spans="1:11" x14ac:dyDescent="0.3">
      <c r="A395" t="s">
        <v>7030</v>
      </c>
      <c r="B395" t="s">
        <v>7031</v>
      </c>
      <c r="C395">
        <v>0.4</v>
      </c>
      <c r="D395" s="1">
        <v>0</v>
      </c>
      <c r="E395" s="3">
        <v>69.817800000000005</v>
      </c>
      <c r="F395" s="3">
        <v>3.8662999999999998</v>
      </c>
      <c r="G395" s="6">
        <v>232</v>
      </c>
      <c r="J395" t="s">
        <v>8657</v>
      </c>
      <c r="K395">
        <v>170.68260000000001</v>
      </c>
    </row>
    <row r="396" spans="1:11" x14ac:dyDescent="0.3">
      <c r="A396" t="s">
        <v>7024</v>
      </c>
      <c r="B396" t="s">
        <v>7025</v>
      </c>
      <c r="C396">
        <v>0.3</v>
      </c>
      <c r="D396" s="1">
        <v>0.79786822000000002</v>
      </c>
      <c r="E396" s="3">
        <v>127.0111</v>
      </c>
      <c r="F396" s="3">
        <v>9.6783000000000001</v>
      </c>
      <c r="G396" s="6">
        <v>231</v>
      </c>
      <c r="J396" t="s">
        <v>8677</v>
      </c>
      <c r="K396">
        <v>36.860399999999998</v>
      </c>
    </row>
    <row r="397" spans="1:11" x14ac:dyDescent="0.3">
      <c r="A397" t="s">
        <v>3236</v>
      </c>
      <c r="B397" t="s">
        <v>3237</v>
      </c>
      <c r="C397">
        <v>0.25</v>
      </c>
      <c r="D397" s="1">
        <v>0</v>
      </c>
      <c r="E397" s="3">
        <v>20.8217</v>
      </c>
      <c r="F397" s="3">
        <v>3.9232</v>
      </c>
      <c r="G397" s="6">
        <v>229</v>
      </c>
      <c r="J397" t="s">
        <v>12374</v>
      </c>
      <c r="K397">
        <v>9.1</v>
      </c>
    </row>
    <row r="398" spans="1:11" x14ac:dyDescent="0.3">
      <c r="A398" t="s">
        <v>8054</v>
      </c>
      <c r="B398" t="s">
        <v>8055</v>
      </c>
      <c r="C398">
        <v>0.25</v>
      </c>
      <c r="D398" s="1">
        <v>0</v>
      </c>
      <c r="E398" s="3">
        <v>445.0326</v>
      </c>
      <c r="F398" s="3">
        <v>8.0993999999999993</v>
      </c>
      <c r="G398" s="6">
        <v>225</v>
      </c>
      <c r="J398" t="s">
        <v>4908</v>
      </c>
      <c r="K398">
        <v>1112.0655999999999</v>
      </c>
    </row>
    <row r="399" spans="1:11" x14ac:dyDescent="0.3">
      <c r="A399" t="s">
        <v>11598</v>
      </c>
      <c r="B399" t="s">
        <v>11599</v>
      </c>
      <c r="C399">
        <v>0.25</v>
      </c>
      <c r="D399" s="1">
        <v>0.80127881999999995</v>
      </c>
      <c r="E399" s="3">
        <v>527.75450000000001</v>
      </c>
      <c r="F399" s="3">
        <v>200.17490000000001</v>
      </c>
      <c r="G399" s="6">
        <v>222</v>
      </c>
      <c r="J399" t="s">
        <v>3963</v>
      </c>
      <c r="K399">
        <v>50.994</v>
      </c>
    </row>
    <row r="400" spans="1:11" x14ac:dyDescent="0.3">
      <c r="A400" t="s">
        <v>1678</v>
      </c>
      <c r="B400" t="s">
        <v>1679</v>
      </c>
      <c r="C400">
        <v>0.25</v>
      </c>
      <c r="D400" s="1">
        <v>0.70101897999999996</v>
      </c>
      <c r="E400" s="3">
        <v>81.059100000000001</v>
      </c>
      <c r="F400" s="3">
        <v>9.6190999999999995</v>
      </c>
      <c r="G400" s="6">
        <v>221</v>
      </c>
      <c r="J400" t="s">
        <v>7045</v>
      </c>
      <c r="K400">
        <v>31.4572</v>
      </c>
    </row>
    <row r="401" spans="1:11" x14ac:dyDescent="0.3">
      <c r="A401" t="s">
        <v>10842</v>
      </c>
      <c r="B401" t="s">
        <v>10843</v>
      </c>
      <c r="C401">
        <v>0.3392</v>
      </c>
      <c r="D401" s="1">
        <v>1</v>
      </c>
      <c r="E401" s="3">
        <v>158.08510000000001</v>
      </c>
      <c r="F401" s="3">
        <v>10.037100000000001</v>
      </c>
      <c r="G401" s="6">
        <v>221</v>
      </c>
      <c r="J401" t="s">
        <v>10398</v>
      </c>
      <c r="K401">
        <v>30.510200000000001</v>
      </c>
    </row>
    <row r="402" spans="1:11" x14ac:dyDescent="0.3">
      <c r="A402" t="s">
        <v>5079</v>
      </c>
      <c r="B402" t="s">
        <v>5080</v>
      </c>
      <c r="C402">
        <v>0.25</v>
      </c>
      <c r="D402" s="1">
        <v>0.66209576000000003</v>
      </c>
      <c r="E402" s="3">
        <v>105.31319999999999</v>
      </c>
      <c r="F402" s="3">
        <v>5.4100999999999999</v>
      </c>
      <c r="G402" s="6">
        <v>218</v>
      </c>
      <c r="J402" t="s">
        <v>1301</v>
      </c>
      <c r="K402">
        <v>228.90799999999999</v>
      </c>
    </row>
    <row r="403" spans="1:11" x14ac:dyDescent="0.3">
      <c r="A403" t="s">
        <v>10188</v>
      </c>
      <c r="B403" t="s">
        <v>10189</v>
      </c>
      <c r="C403">
        <v>0.31169999999999998</v>
      </c>
      <c r="D403" s="1">
        <v>0</v>
      </c>
      <c r="E403" s="3">
        <v>21.514399999999998</v>
      </c>
      <c r="F403" s="3">
        <v>12.1876</v>
      </c>
      <c r="G403" s="6">
        <v>218</v>
      </c>
      <c r="J403" t="s">
        <v>11103</v>
      </c>
      <c r="K403">
        <v>1328.9724000000001</v>
      </c>
    </row>
    <row r="404" spans="1:11" x14ac:dyDescent="0.3">
      <c r="A404" t="s">
        <v>8373</v>
      </c>
      <c r="B404" t="s">
        <v>8374</v>
      </c>
      <c r="C404">
        <v>0.3</v>
      </c>
      <c r="D404" s="1">
        <v>1</v>
      </c>
      <c r="E404" s="3">
        <v>5095.8607000000002</v>
      </c>
      <c r="F404" s="3">
        <v>26.591100000000001</v>
      </c>
      <c r="G404" s="6">
        <v>213</v>
      </c>
      <c r="J404" t="s">
        <v>10466</v>
      </c>
      <c r="K404">
        <v>146.7577</v>
      </c>
    </row>
    <row r="405" spans="1:11" x14ac:dyDescent="0.3">
      <c r="A405" t="s">
        <v>10848</v>
      </c>
      <c r="B405" t="s">
        <v>10849</v>
      </c>
      <c r="C405">
        <v>0.25</v>
      </c>
      <c r="D405" s="1">
        <v>0</v>
      </c>
      <c r="E405" s="3">
        <v>12.860300000000001</v>
      </c>
      <c r="F405" s="3">
        <v>2.6204000000000001</v>
      </c>
      <c r="G405" s="6">
        <v>213</v>
      </c>
      <c r="J405" t="s">
        <v>9958</v>
      </c>
      <c r="K405">
        <v>411.37619999999998</v>
      </c>
    </row>
    <row r="406" spans="1:11" x14ac:dyDescent="0.3">
      <c r="A406" t="s">
        <v>4947</v>
      </c>
      <c r="B406" t="s">
        <v>4948</v>
      </c>
      <c r="C406">
        <v>0.25</v>
      </c>
      <c r="D406" s="1">
        <v>1</v>
      </c>
      <c r="E406" s="3">
        <v>139.75409999999999</v>
      </c>
      <c r="F406" s="3">
        <v>7.6054000000000004</v>
      </c>
      <c r="G406" s="6">
        <v>212</v>
      </c>
      <c r="J406" t="s">
        <v>3288</v>
      </c>
      <c r="K406">
        <v>10714.5054</v>
      </c>
    </row>
    <row r="407" spans="1:11" x14ac:dyDescent="0.3">
      <c r="A407" t="s">
        <v>10712</v>
      </c>
      <c r="B407" t="s">
        <v>10713</v>
      </c>
      <c r="C407">
        <v>0.21740000000000001</v>
      </c>
      <c r="D407" s="1">
        <v>0</v>
      </c>
      <c r="E407" s="3">
        <v>41.957599999999999</v>
      </c>
      <c r="F407" s="3">
        <v>8.9298999999999999</v>
      </c>
      <c r="G407" s="6">
        <v>212</v>
      </c>
      <c r="J407" t="s">
        <v>9189</v>
      </c>
      <c r="K407">
        <v>105.7118</v>
      </c>
    </row>
    <row r="408" spans="1:11" x14ac:dyDescent="0.3">
      <c r="A408" t="s">
        <v>3675</v>
      </c>
      <c r="B408" t="s">
        <v>3676</v>
      </c>
      <c r="C408">
        <v>0.2591</v>
      </c>
      <c r="D408" s="1">
        <v>0</v>
      </c>
      <c r="E408" s="3">
        <v>81.794600000000003</v>
      </c>
      <c r="F408" s="3">
        <v>5.1044999999999998</v>
      </c>
      <c r="G408" s="6">
        <v>202</v>
      </c>
      <c r="J408" t="s">
        <v>8021</v>
      </c>
      <c r="K408">
        <v>4.4988000000000001</v>
      </c>
    </row>
    <row r="409" spans="1:11" x14ac:dyDescent="0.3">
      <c r="A409" t="s">
        <v>9122</v>
      </c>
      <c r="B409" t="s">
        <v>9123</v>
      </c>
      <c r="C409">
        <v>0.35</v>
      </c>
      <c r="D409" s="1">
        <v>0</v>
      </c>
      <c r="E409" s="3">
        <v>9.0183999999999997</v>
      </c>
      <c r="F409" s="3">
        <v>4.3758999999999997</v>
      </c>
      <c r="G409" s="6">
        <v>200</v>
      </c>
      <c r="J409" t="s">
        <v>11114</v>
      </c>
      <c r="K409">
        <v>132.80199999999999</v>
      </c>
    </row>
    <row r="410" spans="1:11" x14ac:dyDescent="0.3">
      <c r="A410" t="s">
        <v>11172</v>
      </c>
      <c r="B410" t="s">
        <v>11173</v>
      </c>
      <c r="C410">
        <v>0.25</v>
      </c>
      <c r="D410" s="1">
        <v>0</v>
      </c>
      <c r="E410" s="3">
        <v>34.093800000000002</v>
      </c>
      <c r="F410" s="3">
        <v>8.3336000000000006</v>
      </c>
      <c r="G410" s="6">
        <v>200</v>
      </c>
      <c r="J410" t="s">
        <v>7280</v>
      </c>
      <c r="K410">
        <v>14185.568499999999</v>
      </c>
    </row>
    <row r="411" spans="1:11" x14ac:dyDescent="0.3">
      <c r="A411" t="s">
        <v>6423</v>
      </c>
      <c r="B411" t="s">
        <v>6424</v>
      </c>
      <c r="C411">
        <v>0.25</v>
      </c>
      <c r="D411" s="1">
        <v>0</v>
      </c>
      <c r="E411" s="3">
        <v>28.291499999999999</v>
      </c>
      <c r="F411" s="3">
        <v>4.8437000000000001</v>
      </c>
      <c r="G411" s="6">
        <v>198</v>
      </c>
      <c r="J411" t="s">
        <v>4762</v>
      </c>
      <c r="K411">
        <v>6447.1683000000003</v>
      </c>
    </row>
    <row r="412" spans="1:11" x14ac:dyDescent="0.3">
      <c r="A412" t="s">
        <v>11132</v>
      </c>
      <c r="B412" t="s">
        <v>11133</v>
      </c>
      <c r="C412">
        <v>0.2928</v>
      </c>
      <c r="D412" s="1">
        <v>0</v>
      </c>
      <c r="E412" s="3">
        <v>69.039900000000003</v>
      </c>
      <c r="F412" s="3">
        <v>17.2254</v>
      </c>
      <c r="G412" s="6">
        <v>196</v>
      </c>
      <c r="J412" t="s">
        <v>2931</v>
      </c>
      <c r="K412">
        <v>81.763099999999994</v>
      </c>
    </row>
    <row r="413" spans="1:11" x14ac:dyDescent="0.3">
      <c r="A413" t="s">
        <v>273</v>
      </c>
      <c r="B413" t="s">
        <v>274</v>
      </c>
      <c r="C413">
        <v>0.29039999999999999</v>
      </c>
      <c r="D413" s="1">
        <v>0</v>
      </c>
      <c r="E413" s="3">
        <v>23.033100000000001</v>
      </c>
      <c r="F413" s="3">
        <v>5.0201000000000002</v>
      </c>
      <c r="G413" s="6">
        <v>194</v>
      </c>
      <c r="J413" t="s">
        <v>6153</v>
      </c>
      <c r="K413">
        <v>1668.636</v>
      </c>
    </row>
    <row r="414" spans="1:11" x14ac:dyDescent="0.3">
      <c r="A414" t="s">
        <v>768</v>
      </c>
      <c r="B414" t="s">
        <v>769</v>
      </c>
      <c r="C414">
        <v>0.30609999999999998</v>
      </c>
      <c r="D414" s="1">
        <v>0</v>
      </c>
      <c r="E414" s="3">
        <v>10.328200000000001</v>
      </c>
      <c r="F414" s="3">
        <v>3.7315999999999998</v>
      </c>
      <c r="G414" s="6">
        <v>191</v>
      </c>
      <c r="J414" t="s">
        <v>4532</v>
      </c>
      <c r="K414">
        <v>8.4916999999999998</v>
      </c>
    </row>
    <row r="415" spans="1:11" x14ac:dyDescent="0.3">
      <c r="A415" t="s">
        <v>7004</v>
      </c>
      <c r="B415" t="s">
        <v>7005</v>
      </c>
      <c r="C415">
        <v>0.33410000000000001</v>
      </c>
      <c r="D415" s="1">
        <v>0</v>
      </c>
      <c r="E415" s="3">
        <v>14.657999999999999</v>
      </c>
      <c r="F415" s="3">
        <v>5.9054000000000002</v>
      </c>
      <c r="G415" s="6">
        <v>185</v>
      </c>
      <c r="J415" t="s">
        <v>10858</v>
      </c>
      <c r="K415">
        <v>44.126100000000001</v>
      </c>
    </row>
    <row r="416" spans="1:11" x14ac:dyDescent="0.3">
      <c r="A416" t="s">
        <v>1509</v>
      </c>
      <c r="B416" t="s">
        <v>1510</v>
      </c>
      <c r="C416">
        <v>0.25</v>
      </c>
      <c r="D416" s="1">
        <v>0</v>
      </c>
      <c r="E416" s="3">
        <v>70.328500000000005</v>
      </c>
      <c r="F416" s="3">
        <v>6.3548</v>
      </c>
      <c r="G416" s="6">
        <v>183</v>
      </c>
      <c r="J416" t="s">
        <v>3237</v>
      </c>
      <c r="K416">
        <v>59.270800000000001</v>
      </c>
    </row>
    <row r="417" spans="1:11" x14ac:dyDescent="0.3">
      <c r="A417" t="s">
        <v>10415</v>
      </c>
      <c r="B417" t="s">
        <v>10416</v>
      </c>
      <c r="C417">
        <v>0.3</v>
      </c>
      <c r="D417" s="1">
        <v>0</v>
      </c>
      <c r="E417" s="3">
        <v>10.7979</v>
      </c>
      <c r="F417" s="3">
        <v>4.8655999999999997</v>
      </c>
      <c r="G417" s="6">
        <v>181</v>
      </c>
      <c r="J417" t="s">
        <v>6400</v>
      </c>
      <c r="K417">
        <v>2.2965</v>
      </c>
    </row>
    <row r="418" spans="1:11" x14ac:dyDescent="0.3">
      <c r="A418" t="s">
        <v>1592</v>
      </c>
      <c r="B418" t="s">
        <v>1593</v>
      </c>
      <c r="C418">
        <v>0.3221</v>
      </c>
      <c r="D418" s="1">
        <v>0</v>
      </c>
      <c r="E418" s="3">
        <v>40.180700000000002</v>
      </c>
      <c r="F418" s="3">
        <v>8.8222000000000005</v>
      </c>
      <c r="G418" s="6">
        <v>180</v>
      </c>
      <c r="J418" t="s">
        <v>9100</v>
      </c>
      <c r="K418">
        <v>700.97479999999996</v>
      </c>
    </row>
    <row r="419" spans="1:11" x14ac:dyDescent="0.3">
      <c r="A419" t="s">
        <v>4535</v>
      </c>
      <c r="B419" t="s">
        <v>4536</v>
      </c>
      <c r="C419">
        <v>0.32429999999999998</v>
      </c>
      <c r="D419" s="1">
        <v>0.72564609000000002</v>
      </c>
      <c r="E419" s="3">
        <v>105.2623</v>
      </c>
      <c r="F419" s="3">
        <v>5.5743999999999998</v>
      </c>
      <c r="G419" s="6">
        <v>180</v>
      </c>
      <c r="J419" t="s">
        <v>10522</v>
      </c>
      <c r="K419">
        <v>53.152700000000003</v>
      </c>
    </row>
    <row r="420" spans="1:11" x14ac:dyDescent="0.3">
      <c r="A420" t="s">
        <v>11576</v>
      </c>
      <c r="B420" t="s">
        <v>11577</v>
      </c>
      <c r="C420">
        <v>0.35</v>
      </c>
      <c r="D420" s="1">
        <v>0.94157100999999999</v>
      </c>
      <c r="E420" s="3">
        <v>68.182699999999997</v>
      </c>
      <c r="F420" s="3">
        <v>13.3179</v>
      </c>
      <c r="G420" s="6">
        <v>180</v>
      </c>
      <c r="J420" t="s">
        <v>11409</v>
      </c>
      <c r="K420">
        <v>444.90370000000001</v>
      </c>
    </row>
    <row r="421" spans="1:11" x14ac:dyDescent="0.3">
      <c r="A421" t="s">
        <v>10327</v>
      </c>
      <c r="B421" t="s">
        <v>10328</v>
      </c>
      <c r="C421">
        <v>0.2712</v>
      </c>
      <c r="D421" s="1">
        <v>0</v>
      </c>
      <c r="E421" s="3">
        <v>664.71969999999999</v>
      </c>
      <c r="F421" s="3">
        <v>46.059100000000001</v>
      </c>
      <c r="G421" s="6">
        <v>177</v>
      </c>
      <c r="J421" t="s">
        <v>795</v>
      </c>
      <c r="K421">
        <v>7.7038000000000002</v>
      </c>
    </row>
    <row r="422" spans="1:11" x14ac:dyDescent="0.3">
      <c r="A422" t="s">
        <v>147</v>
      </c>
      <c r="B422" t="s">
        <v>148</v>
      </c>
      <c r="C422">
        <v>0.25</v>
      </c>
      <c r="D422" s="1">
        <v>0</v>
      </c>
      <c r="E422" s="3">
        <v>19.630600000000001</v>
      </c>
      <c r="F422" s="3">
        <v>3.2976000000000001</v>
      </c>
      <c r="G422" s="6">
        <v>170</v>
      </c>
      <c r="J422" t="s">
        <v>10890</v>
      </c>
      <c r="K422">
        <v>4869.2443000000003</v>
      </c>
    </row>
    <row r="423" spans="1:11" x14ac:dyDescent="0.3">
      <c r="A423" t="s">
        <v>1515</v>
      </c>
      <c r="B423" t="s">
        <v>1516</v>
      </c>
      <c r="C423">
        <v>0.25</v>
      </c>
      <c r="D423" s="1">
        <v>0</v>
      </c>
      <c r="E423" s="3">
        <v>131.25729999999999</v>
      </c>
      <c r="F423" s="3">
        <v>8.2090999999999994</v>
      </c>
      <c r="G423" s="6">
        <v>170</v>
      </c>
      <c r="J423" t="s">
        <v>5004</v>
      </c>
      <c r="K423">
        <v>15638.2184</v>
      </c>
    </row>
    <row r="424" spans="1:11" x14ac:dyDescent="0.3">
      <c r="A424" t="s">
        <v>261</v>
      </c>
      <c r="B424" t="s">
        <v>262</v>
      </c>
      <c r="C424">
        <v>0.33</v>
      </c>
      <c r="D424" s="1">
        <v>0</v>
      </c>
      <c r="E424" s="3">
        <v>9.3061000000000007</v>
      </c>
      <c r="F424" s="3">
        <v>4.4871999999999996</v>
      </c>
      <c r="G424" s="6">
        <v>169</v>
      </c>
      <c r="J424" t="s">
        <v>7895</v>
      </c>
      <c r="K424">
        <v>35.067999999999998</v>
      </c>
    </row>
    <row r="425" spans="1:11" x14ac:dyDescent="0.3">
      <c r="A425" t="s">
        <v>1315</v>
      </c>
      <c r="B425" t="s">
        <v>1316</v>
      </c>
      <c r="C425">
        <v>0.3</v>
      </c>
      <c r="D425" s="1">
        <v>0</v>
      </c>
      <c r="E425" s="3">
        <v>73.506500000000003</v>
      </c>
      <c r="F425" s="3">
        <v>22.517499999999998</v>
      </c>
      <c r="G425" s="6">
        <v>169</v>
      </c>
      <c r="J425" t="s">
        <v>7232</v>
      </c>
      <c r="K425">
        <v>1069.5956000000001</v>
      </c>
    </row>
    <row r="426" spans="1:11" x14ac:dyDescent="0.3">
      <c r="A426" t="s">
        <v>1559</v>
      </c>
      <c r="B426" t="s">
        <v>1560</v>
      </c>
      <c r="C426">
        <v>0.25</v>
      </c>
      <c r="D426" s="1">
        <v>0</v>
      </c>
      <c r="E426" s="3">
        <v>50.860399999999998</v>
      </c>
      <c r="F426" s="3">
        <v>13.4947</v>
      </c>
      <c r="G426" s="6">
        <v>167</v>
      </c>
      <c r="J426" t="s">
        <v>8023</v>
      </c>
      <c r="K426">
        <v>50.673400000000001</v>
      </c>
    </row>
    <row r="427" spans="1:11" x14ac:dyDescent="0.3">
      <c r="A427" t="s">
        <v>10982</v>
      </c>
      <c r="B427" t="s">
        <v>10983</v>
      </c>
      <c r="C427">
        <v>0.251</v>
      </c>
      <c r="D427" s="1">
        <v>0</v>
      </c>
      <c r="E427" s="3">
        <v>10.556800000000001</v>
      </c>
      <c r="F427" s="3">
        <v>4.1976000000000004</v>
      </c>
      <c r="G427" s="6">
        <v>166</v>
      </c>
      <c r="J427" t="s">
        <v>5130</v>
      </c>
      <c r="K427">
        <v>4.8402000000000003</v>
      </c>
    </row>
    <row r="428" spans="1:11" x14ac:dyDescent="0.3">
      <c r="A428" t="s">
        <v>10667</v>
      </c>
      <c r="B428" t="s">
        <v>10668</v>
      </c>
      <c r="C428">
        <v>0.3</v>
      </c>
      <c r="D428" s="1">
        <v>0.84280717999999999</v>
      </c>
      <c r="E428" s="3">
        <v>186.07050000000001</v>
      </c>
      <c r="F428" s="3">
        <v>9.5085999999999995</v>
      </c>
      <c r="G428" s="6">
        <v>165</v>
      </c>
      <c r="J428" t="s">
        <v>3251</v>
      </c>
      <c r="K428">
        <v>46.255200000000002</v>
      </c>
    </row>
    <row r="429" spans="1:11" x14ac:dyDescent="0.3">
      <c r="A429" t="s">
        <v>8034</v>
      </c>
      <c r="B429" t="s">
        <v>8035</v>
      </c>
      <c r="C429">
        <v>0.3</v>
      </c>
      <c r="D429" s="1">
        <v>0</v>
      </c>
      <c r="E429" s="3">
        <v>4409.9623000000001</v>
      </c>
      <c r="F429" s="3">
        <v>27.392199999999999</v>
      </c>
      <c r="G429" s="6">
        <v>159</v>
      </c>
      <c r="J429" t="s">
        <v>6099</v>
      </c>
      <c r="K429">
        <v>19.145600000000002</v>
      </c>
    </row>
    <row r="430" spans="1:11" x14ac:dyDescent="0.3">
      <c r="A430" t="s">
        <v>10595</v>
      </c>
      <c r="B430" t="s">
        <v>10596</v>
      </c>
      <c r="C430">
        <v>0.31590000000000001</v>
      </c>
      <c r="D430" s="1">
        <v>0</v>
      </c>
      <c r="E430" s="3">
        <v>17.959399999999999</v>
      </c>
      <c r="F430" s="3">
        <v>5.6688000000000001</v>
      </c>
      <c r="G430" s="6">
        <v>158</v>
      </c>
      <c r="J430" t="s">
        <v>8770</v>
      </c>
      <c r="K430">
        <v>36549.210200000001</v>
      </c>
    </row>
    <row r="431" spans="1:11" x14ac:dyDescent="0.3">
      <c r="A431" t="s">
        <v>3082</v>
      </c>
      <c r="B431" t="s">
        <v>3083</v>
      </c>
      <c r="C431">
        <v>0.25690000000000002</v>
      </c>
      <c r="D431" s="1">
        <v>0</v>
      </c>
      <c r="E431" s="3">
        <v>25.716899999999999</v>
      </c>
      <c r="F431" s="3">
        <v>2.6663999999999999</v>
      </c>
      <c r="G431" s="6">
        <v>157</v>
      </c>
      <c r="J431" t="s">
        <v>8670</v>
      </c>
      <c r="K431">
        <v>4.0279999999999996</v>
      </c>
    </row>
    <row r="432" spans="1:11" x14ac:dyDescent="0.3">
      <c r="A432" t="s">
        <v>9211</v>
      </c>
      <c r="B432" t="s">
        <v>9212</v>
      </c>
      <c r="C432">
        <v>0.25</v>
      </c>
      <c r="D432" s="1">
        <v>0</v>
      </c>
      <c r="E432" s="3">
        <v>42.1751</v>
      </c>
      <c r="F432" s="3">
        <v>9.3804999999999996</v>
      </c>
      <c r="G432" s="6">
        <v>157</v>
      </c>
      <c r="J432" t="s">
        <v>10735</v>
      </c>
      <c r="K432">
        <v>304.74799999999999</v>
      </c>
    </row>
    <row r="433" spans="1:11" x14ac:dyDescent="0.3">
      <c r="A433" t="s">
        <v>3206</v>
      </c>
      <c r="B433" t="s">
        <v>3207</v>
      </c>
      <c r="C433">
        <v>0.3</v>
      </c>
      <c r="D433" s="1">
        <v>0</v>
      </c>
      <c r="E433" s="3">
        <v>122.28919999999999</v>
      </c>
      <c r="F433" s="3">
        <v>11.4664</v>
      </c>
      <c r="G433" s="6">
        <v>156</v>
      </c>
      <c r="J433" t="s">
        <v>9476</v>
      </c>
      <c r="K433">
        <v>49.572600000000001</v>
      </c>
    </row>
    <row r="434" spans="1:11" x14ac:dyDescent="0.3">
      <c r="A434" t="s">
        <v>11489</v>
      </c>
      <c r="B434" t="s">
        <v>11490</v>
      </c>
      <c r="C434">
        <v>0.25</v>
      </c>
      <c r="D434" s="1">
        <v>0</v>
      </c>
      <c r="E434" s="3">
        <v>12.019500000000001</v>
      </c>
      <c r="F434" s="3">
        <v>3.5676999999999999</v>
      </c>
      <c r="G434" s="6">
        <v>156</v>
      </c>
      <c r="J434" t="s">
        <v>11419</v>
      </c>
      <c r="K434">
        <v>107.81</v>
      </c>
    </row>
    <row r="435" spans="1:11" x14ac:dyDescent="0.3">
      <c r="A435" t="s">
        <v>3962</v>
      </c>
      <c r="B435" t="s">
        <v>3963</v>
      </c>
      <c r="C435">
        <v>0.35</v>
      </c>
      <c r="D435" s="1">
        <v>0.97851988000000001</v>
      </c>
      <c r="E435" s="3">
        <v>278.50639999999999</v>
      </c>
      <c r="F435" s="3">
        <v>23.944500000000001</v>
      </c>
      <c r="G435" s="6">
        <v>155</v>
      </c>
      <c r="J435" t="s">
        <v>3159</v>
      </c>
      <c r="K435">
        <v>867.95979999999997</v>
      </c>
    </row>
    <row r="436" spans="1:11" x14ac:dyDescent="0.3">
      <c r="A436" t="s">
        <v>10786</v>
      </c>
      <c r="B436" t="s">
        <v>10787</v>
      </c>
      <c r="C436">
        <v>0.2823</v>
      </c>
      <c r="D436" s="1">
        <v>0</v>
      </c>
      <c r="E436" s="3">
        <v>41.2194</v>
      </c>
      <c r="F436" s="3">
        <v>6.6818999999999997</v>
      </c>
      <c r="G436" s="6">
        <v>154</v>
      </c>
      <c r="J436" t="s">
        <v>11547</v>
      </c>
      <c r="K436">
        <v>1.4581999999999999</v>
      </c>
    </row>
    <row r="437" spans="1:11" x14ac:dyDescent="0.3">
      <c r="A437" t="s">
        <v>7703</v>
      </c>
      <c r="B437" t="s">
        <v>7704</v>
      </c>
      <c r="C437">
        <v>0.25</v>
      </c>
      <c r="D437" s="1">
        <v>0</v>
      </c>
      <c r="E437" s="3">
        <v>17.5153</v>
      </c>
      <c r="F437" s="3">
        <v>4.7839</v>
      </c>
      <c r="G437" s="6">
        <v>151</v>
      </c>
      <c r="J437" t="s">
        <v>610</v>
      </c>
      <c r="K437">
        <v>450.76650000000001</v>
      </c>
    </row>
    <row r="438" spans="1:11" x14ac:dyDescent="0.3">
      <c r="A438" t="s">
        <v>1602</v>
      </c>
      <c r="B438" t="s">
        <v>1603</v>
      </c>
      <c r="C438">
        <v>0.34350000000000003</v>
      </c>
      <c r="D438" s="1">
        <v>0</v>
      </c>
      <c r="E438" s="3">
        <v>88.170699999999997</v>
      </c>
      <c r="F438" s="3">
        <v>5.5444000000000004</v>
      </c>
      <c r="G438" s="6">
        <v>147</v>
      </c>
      <c r="J438" t="s">
        <v>1324</v>
      </c>
      <c r="K438">
        <v>3631.4893000000002</v>
      </c>
    </row>
    <row r="439" spans="1:11" x14ac:dyDescent="0.3">
      <c r="A439" t="s">
        <v>8855</v>
      </c>
      <c r="B439" t="s">
        <v>8856</v>
      </c>
      <c r="C439">
        <v>0.2908</v>
      </c>
      <c r="D439" s="1">
        <v>0</v>
      </c>
      <c r="E439" s="3">
        <v>7.9615999999999998</v>
      </c>
      <c r="F439" s="3">
        <v>5.0945999999999998</v>
      </c>
      <c r="G439" s="6">
        <v>147</v>
      </c>
      <c r="J439" t="s">
        <v>3075</v>
      </c>
      <c r="K439">
        <v>12.9817</v>
      </c>
    </row>
    <row r="440" spans="1:11" x14ac:dyDescent="0.3">
      <c r="A440" t="s">
        <v>291</v>
      </c>
      <c r="B440" t="s">
        <v>292</v>
      </c>
      <c r="C440">
        <v>0.35</v>
      </c>
      <c r="D440" s="1">
        <v>1</v>
      </c>
      <c r="E440" s="3">
        <v>136.53389999999999</v>
      </c>
      <c r="F440" s="3">
        <v>47.497900000000001</v>
      </c>
      <c r="G440" s="6">
        <v>146</v>
      </c>
      <c r="J440" t="s">
        <v>7877</v>
      </c>
      <c r="K440">
        <v>1474.2253000000001</v>
      </c>
    </row>
    <row r="441" spans="1:11" x14ac:dyDescent="0.3">
      <c r="A441" t="s">
        <v>5159</v>
      </c>
      <c r="B441" t="s">
        <v>5160</v>
      </c>
      <c r="C441">
        <v>0.25</v>
      </c>
      <c r="D441" s="1">
        <v>0</v>
      </c>
      <c r="E441" s="3">
        <v>16.770600000000002</v>
      </c>
      <c r="F441" s="3">
        <v>6.1685999999999996</v>
      </c>
      <c r="G441" s="6">
        <v>146</v>
      </c>
      <c r="J441" t="s">
        <v>1534</v>
      </c>
      <c r="K441">
        <v>67.605999999999995</v>
      </c>
    </row>
    <row r="442" spans="1:11" x14ac:dyDescent="0.3">
      <c r="A442" t="s">
        <v>11299</v>
      </c>
      <c r="B442" t="s">
        <v>11300</v>
      </c>
      <c r="C442">
        <v>0.3</v>
      </c>
      <c r="D442" s="1">
        <v>1</v>
      </c>
      <c r="E442" s="3">
        <v>253.0506</v>
      </c>
      <c r="F442" s="3">
        <v>9.5481999999999996</v>
      </c>
      <c r="G442" s="6">
        <v>145</v>
      </c>
      <c r="J442" t="s">
        <v>3840</v>
      </c>
      <c r="K442">
        <v>11.412800000000001</v>
      </c>
    </row>
    <row r="443" spans="1:11" x14ac:dyDescent="0.3">
      <c r="A443" t="s">
        <v>6353</v>
      </c>
      <c r="B443" t="s">
        <v>6354</v>
      </c>
      <c r="C443">
        <v>0.28299999999999997</v>
      </c>
      <c r="D443" s="1">
        <v>0</v>
      </c>
      <c r="E443" s="3">
        <v>9.1926000000000005</v>
      </c>
      <c r="F443" s="3">
        <v>2.1823000000000001</v>
      </c>
      <c r="G443" s="6">
        <v>144</v>
      </c>
      <c r="J443" t="s">
        <v>678</v>
      </c>
      <c r="K443">
        <v>96.877200000000002</v>
      </c>
    </row>
    <row r="444" spans="1:11" x14ac:dyDescent="0.3">
      <c r="A444" t="s">
        <v>1074</v>
      </c>
      <c r="B444" t="s">
        <v>1075</v>
      </c>
      <c r="C444">
        <v>0.25</v>
      </c>
      <c r="D444" s="1">
        <v>0</v>
      </c>
      <c r="E444" s="3">
        <v>18.387799999999999</v>
      </c>
      <c r="F444" s="3">
        <v>5.5255999999999998</v>
      </c>
      <c r="G444" s="6">
        <v>142</v>
      </c>
      <c r="J444" t="s">
        <v>1593</v>
      </c>
      <c r="K444">
        <v>77.973200000000006</v>
      </c>
    </row>
    <row r="445" spans="1:11" x14ac:dyDescent="0.3">
      <c r="A445" t="s">
        <v>11618</v>
      </c>
      <c r="B445" t="s">
        <v>11619</v>
      </c>
      <c r="C445">
        <v>0.2838</v>
      </c>
      <c r="D445" s="1">
        <v>0</v>
      </c>
      <c r="E445" s="3">
        <v>233.74789999999999</v>
      </c>
      <c r="F445" s="3">
        <v>12.8316</v>
      </c>
      <c r="G445" s="6">
        <v>142</v>
      </c>
      <c r="J445" t="s">
        <v>6646</v>
      </c>
      <c r="K445">
        <v>58.585599999999999</v>
      </c>
    </row>
    <row r="446" spans="1:11" x14ac:dyDescent="0.3">
      <c r="A446" t="s">
        <v>5758</v>
      </c>
      <c r="B446" t="s">
        <v>5759</v>
      </c>
      <c r="C446">
        <v>0.318</v>
      </c>
      <c r="D446" s="1">
        <v>0.99863683000000003</v>
      </c>
      <c r="E446" s="3">
        <v>115.3139</v>
      </c>
      <c r="F446" s="3">
        <v>5.3703000000000003</v>
      </c>
      <c r="G446" s="6">
        <v>140</v>
      </c>
      <c r="J446" t="s">
        <v>9900</v>
      </c>
      <c r="K446">
        <v>14.3392</v>
      </c>
    </row>
    <row r="447" spans="1:11" x14ac:dyDescent="0.3">
      <c r="A447" t="s">
        <v>11626</v>
      </c>
      <c r="B447" t="s">
        <v>11627</v>
      </c>
      <c r="C447">
        <v>0.27439999999999998</v>
      </c>
      <c r="D447" s="1">
        <v>0.44789340999999999</v>
      </c>
      <c r="E447" s="3">
        <v>89.126300000000001</v>
      </c>
      <c r="F447" s="3">
        <v>12.6106</v>
      </c>
      <c r="G447" s="6">
        <v>140</v>
      </c>
      <c r="J447" t="s">
        <v>11185</v>
      </c>
      <c r="K447">
        <v>341.27780000000001</v>
      </c>
    </row>
    <row r="448" spans="1:11" x14ac:dyDescent="0.3">
      <c r="A448" t="s">
        <v>4857</v>
      </c>
      <c r="B448" t="s">
        <v>4858</v>
      </c>
      <c r="C448">
        <v>0.31909999999999999</v>
      </c>
      <c r="D448" s="1">
        <v>0</v>
      </c>
      <c r="E448" s="3">
        <v>48.481099999999998</v>
      </c>
      <c r="F448" s="3">
        <v>15.506399999999999</v>
      </c>
      <c r="G448" s="6">
        <v>136</v>
      </c>
      <c r="J448" t="s">
        <v>9908</v>
      </c>
      <c r="K448">
        <v>664.20619999999997</v>
      </c>
    </row>
    <row r="449" spans="1:11" x14ac:dyDescent="0.3">
      <c r="A449" t="s">
        <v>5880</v>
      </c>
      <c r="B449" t="s">
        <v>5881</v>
      </c>
      <c r="C449">
        <v>0.31469999999999998</v>
      </c>
      <c r="D449" s="1">
        <v>0</v>
      </c>
      <c r="E449" s="3">
        <v>42.104799999999997</v>
      </c>
      <c r="F449" s="3">
        <v>6.5256999999999996</v>
      </c>
      <c r="G449" s="6">
        <v>136</v>
      </c>
      <c r="J449" t="s">
        <v>10052</v>
      </c>
      <c r="K449">
        <v>289.12689999999998</v>
      </c>
    </row>
    <row r="450" spans="1:11" x14ac:dyDescent="0.3">
      <c r="A450" t="s">
        <v>11544</v>
      </c>
      <c r="B450" t="s">
        <v>11545</v>
      </c>
      <c r="C450">
        <v>0.3</v>
      </c>
      <c r="D450" s="1">
        <v>1</v>
      </c>
      <c r="E450" s="3">
        <v>44.798400000000001</v>
      </c>
      <c r="F450" s="3">
        <v>5.7135999999999996</v>
      </c>
      <c r="G450" s="6">
        <v>135</v>
      </c>
      <c r="J450" t="s">
        <v>4932</v>
      </c>
      <c r="K450">
        <v>6.6078000000000001</v>
      </c>
    </row>
    <row r="451" spans="1:11" x14ac:dyDescent="0.3">
      <c r="A451" t="s">
        <v>11394</v>
      </c>
      <c r="B451" t="s">
        <v>11395</v>
      </c>
      <c r="C451">
        <v>0.2999</v>
      </c>
      <c r="D451" s="1">
        <v>0</v>
      </c>
      <c r="E451" s="3">
        <v>43.043799999999997</v>
      </c>
      <c r="F451" s="3">
        <v>10.3452</v>
      </c>
      <c r="G451" s="6">
        <v>131</v>
      </c>
      <c r="J451" t="s">
        <v>148</v>
      </c>
      <c r="K451">
        <v>77.569400000000002</v>
      </c>
    </row>
    <row r="452" spans="1:11" x14ac:dyDescent="0.3">
      <c r="A452" t="s">
        <v>11180</v>
      </c>
      <c r="B452" t="s">
        <v>11181</v>
      </c>
      <c r="C452">
        <v>0.33</v>
      </c>
      <c r="D452" s="1">
        <v>0</v>
      </c>
      <c r="E452" s="3">
        <v>20.026599999999998</v>
      </c>
      <c r="F452" s="3">
        <v>3.5573999999999999</v>
      </c>
      <c r="G452" s="6">
        <v>130</v>
      </c>
      <c r="J452" t="s">
        <v>11896</v>
      </c>
      <c r="K452">
        <v>114.28100000000001</v>
      </c>
    </row>
    <row r="453" spans="1:11" x14ac:dyDescent="0.3">
      <c r="A453" t="s">
        <v>3250</v>
      </c>
      <c r="B453" t="s">
        <v>3251</v>
      </c>
      <c r="C453">
        <v>0.29399999999999998</v>
      </c>
      <c r="D453" s="1">
        <v>0.56173558000000001</v>
      </c>
      <c r="E453" s="3">
        <v>179.97229999999999</v>
      </c>
      <c r="F453" s="3">
        <v>24.9312</v>
      </c>
      <c r="G453" s="6">
        <v>129</v>
      </c>
      <c r="J453" t="s">
        <v>1516</v>
      </c>
      <c r="K453">
        <v>28.7028</v>
      </c>
    </row>
    <row r="454" spans="1:11" x14ac:dyDescent="0.3">
      <c r="A454" t="s">
        <v>11424</v>
      </c>
      <c r="B454" t="s">
        <v>11425</v>
      </c>
      <c r="C454">
        <v>0.25</v>
      </c>
      <c r="D454" s="1">
        <v>0</v>
      </c>
      <c r="E454" s="3">
        <v>19.580100000000002</v>
      </c>
      <c r="F454" s="3">
        <v>3.3283999999999998</v>
      </c>
      <c r="G454" s="6">
        <v>126</v>
      </c>
      <c r="J454" t="s">
        <v>6113</v>
      </c>
      <c r="K454">
        <v>525.3288</v>
      </c>
    </row>
    <row r="455" spans="1:11" x14ac:dyDescent="0.3">
      <c r="A455" t="s">
        <v>10403</v>
      </c>
      <c r="B455" t="s">
        <v>10404</v>
      </c>
      <c r="C455">
        <v>0.25240000000000001</v>
      </c>
      <c r="D455" s="1">
        <v>0</v>
      </c>
      <c r="E455" s="3">
        <v>10.607200000000001</v>
      </c>
      <c r="F455" s="3">
        <v>3.5706000000000002</v>
      </c>
      <c r="G455" s="6">
        <v>125</v>
      </c>
      <c r="J455" t="s">
        <v>10104</v>
      </c>
      <c r="K455">
        <v>1267.0609999999999</v>
      </c>
    </row>
    <row r="456" spans="1:11" x14ac:dyDescent="0.3">
      <c r="A456" t="s">
        <v>3651</v>
      </c>
      <c r="B456" t="s">
        <v>3652</v>
      </c>
      <c r="C456">
        <v>0.20780000000000001</v>
      </c>
      <c r="D456" s="1">
        <v>0.92224921999999998</v>
      </c>
      <c r="E456" s="3">
        <v>59.840899999999998</v>
      </c>
      <c r="F456" s="3">
        <v>8.2040000000000006</v>
      </c>
      <c r="G456" s="6">
        <v>123</v>
      </c>
      <c r="J456" t="s">
        <v>3708</v>
      </c>
      <c r="K456">
        <v>614.50620000000004</v>
      </c>
    </row>
    <row r="457" spans="1:11" x14ac:dyDescent="0.3">
      <c r="A457" t="s">
        <v>10663</v>
      </c>
      <c r="B457" t="s">
        <v>10664</v>
      </c>
      <c r="C457">
        <v>0.33160000000000001</v>
      </c>
      <c r="D457" s="1">
        <v>0</v>
      </c>
      <c r="E457" s="3">
        <v>18.760999999999999</v>
      </c>
      <c r="F457" s="3">
        <v>3.6303999999999998</v>
      </c>
      <c r="G457" s="6">
        <v>119</v>
      </c>
      <c r="J457" t="s">
        <v>10902</v>
      </c>
      <c r="K457">
        <v>1.0325</v>
      </c>
    </row>
    <row r="458" spans="1:11" x14ac:dyDescent="0.3">
      <c r="A458" t="s">
        <v>5768</v>
      </c>
      <c r="B458" t="s">
        <v>5769</v>
      </c>
      <c r="C458">
        <v>0.25</v>
      </c>
      <c r="D458" s="1">
        <v>0</v>
      </c>
      <c r="E458" s="3">
        <v>18.1296</v>
      </c>
      <c r="F458" s="3">
        <v>2.9512</v>
      </c>
      <c r="G458" s="6">
        <v>117</v>
      </c>
      <c r="J458" t="s">
        <v>9920</v>
      </c>
      <c r="K458">
        <v>200.37860000000001</v>
      </c>
    </row>
    <row r="459" spans="1:11" x14ac:dyDescent="0.3">
      <c r="A459" t="s">
        <v>8943</v>
      </c>
      <c r="B459" t="s">
        <v>8944</v>
      </c>
      <c r="C459">
        <v>0.28820000000000001</v>
      </c>
      <c r="D459" s="1">
        <v>0.38416284000000001</v>
      </c>
      <c r="E459" s="3">
        <v>109.4614</v>
      </c>
      <c r="F459" s="3">
        <v>8.2858000000000001</v>
      </c>
      <c r="G459" s="6">
        <v>115</v>
      </c>
      <c r="J459" t="s">
        <v>9133</v>
      </c>
      <c r="K459">
        <v>1291.0392999999999</v>
      </c>
    </row>
    <row r="460" spans="1:11" x14ac:dyDescent="0.3">
      <c r="A460" t="s">
        <v>2872</v>
      </c>
      <c r="B460" t="s">
        <v>2873</v>
      </c>
      <c r="C460">
        <v>0.30380000000000001</v>
      </c>
      <c r="D460" s="1">
        <v>0.87355448999999996</v>
      </c>
      <c r="E460" s="3">
        <v>48.634999999999998</v>
      </c>
      <c r="F460" s="3">
        <v>4.3728999999999996</v>
      </c>
      <c r="G460" s="6">
        <v>111</v>
      </c>
      <c r="J460" t="s">
        <v>8236</v>
      </c>
      <c r="K460">
        <v>38.828699999999998</v>
      </c>
    </row>
    <row r="461" spans="1:11" x14ac:dyDescent="0.3">
      <c r="A461" t="s">
        <v>9475</v>
      </c>
      <c r="B461" t="s">
        <v>9476</v>
      </c>
      <c r="C461">
        <v>0.3</v>
      </c>
      <c r="D461" s="1">
        <v>1</v>
      </c>
      <c r="E461" s="3">
        <v>497.84160000000003</v>
      </c>
      <c r="F461" s="3">
        <v>25.171600000000002</v>
      </c>
      <c r="G461" s="6">
        <v>108</v>
      </c>
      <c r="J461" t="s">
        <v>6311</v>
      </c>
      <c r="K461">
        <v>8958.3495999999996</v>
      </c>
    </row>
    <row r="462" spans="1:11" x14ac:dyDescent="0.3">
      <c r="A462" t="s">
        <v>4105</v>
      </c>
      <c r="B462" t="s">
        <v>4106</v>
      </c>
      <c r="C462">
        <v>0.29070000000000001</v>
      </c>
      <c r="D462" s="1">
        <v>0</v>
      </c>
      <c r="E462" s="3">
        <v>20.183599999999998</v>
      </c>
      <c r="F462" s="3">
        <v>4.3872999999999998</v>
      </c>
      <c r="G462" s="6">
        <v>107</v>
      </c>
      <c r="J462" t="s">
        <v>10843</v>
      </c>
      <c r="K462">
        <v>90.953100000000006</v>
      </c>
    </row>
    <row r="463" spans="1:11" x14ac:dyDescent="0.3">
      <c r="A463" t="s">
        <v>5031</v>
      </c>
      <c r="B463" t="s">
        <v>5032</v>
      </c>
      <c r="C463">
        <v>0.35</v>
      </c>
      <c r="D463" s="1">
        <v>0</v>
      </c>
      <c r="E463" s="3">
        <v>7.1741000000000001</v>
      </c>
      <c r="F463" s="3">
        <v>3.4927999999999999</v>
      </c>
      <c r="G463" s="6">
        <v>106</v>
      </c>
      <c r="J463" t="s">
        <v>7893</v>
      </c>
      <c r="K463">
        <v>12.5723</v>
      </c>
    </row>
    <row r="464" spans="1:11" x14ac:dyDescent="0.3">
      <c r="A464" t="s">
        <v>10857</v>
      </c>
      <c r="B464" t="s">
        <v>10858</v>
      </c>
      <c r="C464">
        <v>0.32269999999999999</v>
      </c>
      <c r="D464" s="1">
        <v>0.45442145</v>
      </c>
      <c r="E464" s="3">
        <v>188.07929999999999</v>
      </c>
      <c r="F464" s="3">
        <v>15.314</v>
      </c>
      <c r="G464" s="6">
        <v>105</v>
      </c>
      <c r="J464" t="s">
        <v>10096</v>
      </c>
      <c r="K464">
        <v>351.05009999999999</v>
      </c>
    </row>
    <row r="465" spans="1:11" x14ac:dyDescent="0.3">
      <c r="A465" t="s">
        <v>8887</v>
      </c>
      <c r="B465" t="s">
        <v>8888</v>
      </c>
      <c r="C465">
        <v>0.33</v>
      </c>
      <c r="D465" s="1">
        <v>0</v>
      </c>
      <c r="E465" s="3">
        <v>16.5029</v>
      </c>
      <c r="F465" s="3">
        <v>0.80640000000000001</v>
      </c>
      <c r="G465" s="6">
        <v>104</v>
      </c>
      <c r="J465" t="s">
        <v>807</v>
      </c>
      <c r="K465">
        <v>35.529699999999998</v>
      </c>
    </row>
    <row r="466" spans="1:11" x14ac:dyDescent="0.3">
      <c r="A466" t="s">
        <v>10391</v>
      </c>
      <c r="B466" t="s">
        <v>10392</v>
      </c>
      <c r="C466">
        <v>0.25</v>
      </c>
      <c r="D466" s="1">
        <v>0</v>
      </c>
      <c r="E466" s="3">
        <v>3.9535999999999998</v>
      </c>
      <c r="F466" s="3">
        <v>0.88170000000000004</v>
      </c>
      <c r="G466" s="6">
        <v>100</v>
      </c>
      <c r="J466" t="s">
        <v>590</v>
      </c>
      <c r="K466">
        <v>256.64600000000002</v>
      </c>
    </row>
    <row r="467" spans="1:11" x14ac:dyDescent="0.3">
      <c r="A467" t="s">
        <v>5668</v>
      </c>
      <c r="B467" t="s">
        <v>5669</v>
      </c>
      <c r="C467">
        <v>0.32950000000000002</v>
      </c>
      <c r="D467" s="1">
        <v>0</v>
      </c>
      <c r="E467" s="3">
        <v>19.290600000000001</v>
      </c>
      <c r="F467" s="3">
        <v>1.6119000000000001</v>
      </c>
      <c r="G467" s="6">
        <v>99</v>
      </c>
      <c r="J467" t="s">
        <v>10189</v>
      </c>
      <c r="K467">
        <v>96.731499999999997</v>
      </c>
    </row>
    <row r="468" spans="1:11" x14ac:dyDescent="0.3">
      <c r="A468" t="s">
        <v>7894</v>
      </c>
      <c r="B468" t="s">
        <v>7895</v>
      </c>
      <c r="C468">
        <v>0.25</v>
      </c>
      <c r="D468" s="1">
        <v>0</v>
      </c>
      <c r="E468" s="3">
        <v>32.165999999999997</v>
      </c>
      <c r="F468" s="3">
        <v>1.3189</v>
      </c>
      <c r="G468" s="6">
        <v>99</v>
      </c>
      <c r="J468" t="s">
        <v>3177</v>
      </c>
      <c r="K468">
        <v>5.1835000000000004</v>
      </c>
    </row>
    <row r="469" spans="1:11" x14ac:dyDescent="0.3">
      <c r="A469" t="s">
        <v>9195</v>
      </c>
      <c r="B469" t="s">
        <v>9196</v>
      </c>
      <c r="C469">
        <v>0.33</v>
      </c>
      <c r="D469" s="1">
        <v>0</v>
      </c>
      <c r="E469" s="3">
        <v>30.351600000000001</v>
      </c>
      <c r="F469" s="3">
        <v>1.25</v>
      </c>
      <c r="G469" s="6">
        <v>99</v>
      </c>
      <c r="J469" t="s">
        <v>6564</v>
      </c>
      <c r="K469">
        <v>13969.2186</v>
      </c>
    </row>
    <row r="470" spans="1:11" x14ac:dyDescent="0.3">
      <c r="A470" t="s">
        <v>10083</v>
      </c>
      <c r="B470" t="s">
        <v>10084</v>
      </c>
      <c r="C470">
        <v>0.3</v>
      </c>
      <c r="D470" s="1">
        <v>0</v>
      </c>
      <c r="E470" s="3">
        <v>16.861000000000001</v>
      </c>
      <c r="F470" s="3">
        <v>8.0599000000000007</v>
      </c>
      <c r="G470" s="6">
        <v>96</v>
      </c>
      <c r="J470" t="s">
        <v>11128</v>
      </c>
      <c r="K470">
        <v>1205.8963000000001</v>
      </c>
    </row>
    <row r="471" spans="1:11" x14ac:dyDescent="0.3">
      <c r="A471" t="s">
        <v>11536</v>
      </c>
      <c r="B471" t="s">
        <v>11537</v>
      </c>
      <c r="C471">
        <v>0.25</v>
      </c>
      <c r="D471" s="1">
        <v>0</v>
      </c>
      <c r="E471" s="3">
        <v>9.0031999999999996</v>
      </c>
      <c r="F471" s="3">
        <v>1.9137999999999999</v>
      </c>
      <c r="G471" s="6">
        <v>91</v>
      </c>
      <c r="J471" t="s">
        <v>11051</v>
      </c>
      <c r="K471">
        <v>414.4504</v>
      </c>
    </row>
    <row r="472" spans="1:11" x14ac:dyDescent="0.3">
      <c r="A472" t="s">
        <v>10867</v>
      </c>
      <c r="B472" t="s">
        <v>10868</v>
      </c>
      <c r="C472">
        <v>0.29980000000000001</v>
      </c>
      <c r="D472" s="1">
        <v>0.51869312000000001</v>
      </c>
      <c r="E472" s="3">
        <v>92.144400000000005</v>
      </c>
      <c r="F472" s="3">
        <v>9.4784000000000006</v>
      </c>
      <c r="G472" s="6">
        <v>89</v>
      </c>
      <c r="J472" t="s">
        <v>11890</v>
      </c>
      <c r="K472">
        <v>28.496400000000001</v>
      </c>
    </row>
    <row r="473" spans="1:11" x14ac:dyDescent="0.3">
      <c r="A473" t="s">
        <v>806</v>
      </c>
      <c r="B473" t="s">
        <v>807</v>
      </c>
      <c r="C473">
        <v>0.27179999999999999</v>
      </c>
      <c r="D473" s="1">
        <v>0</v>
      </c>
      <c r="E473" s="3">
        <v>20.262799999999999</v>
      </c>
      <c r="F473" s="3">
        <v>1.8315999999999999</v>
      </c>
      <c r="G473" s="6">
        <v>88</v>
      </c>
      <c r="J473" t="s">
        <v>3586</v>
      </c>
      <c r="K473">
        <v>6452.7496000000001</v>
      </c>
    </row>
    <row r="474" spans="1:11" x14ac:dyDescent="0.3">
      <c r="A474" t="s">
        <v>10521</v>
      </c>
      <c r="B474" t="s">
        <v>10522</v>
      </c>
      <c r="C474">
        <v>0.34420000000000001</v>
      </c>
      <c r="D474" s="1">
        <v>0.86167846999999997</v>
      </c>
      <c r="E474" s="3">
        <v>43.304099999999998</v>
      </c>
      <c r="F474" s="3">
        <v>8.3566000000000003</v>
      </c>
      <c r="G474" s="6">
        <v>88</v>
      </c>
      <c r="J474" t="s">
        <v>10823</v>
      </c>
      <c r="K474">
        <v>1782.5868</v>
      </c>
    </row>
    <row r="475" spans="1:11" x14ac:dyDescent="0.3">
      <c r="A475" t="s">
        <v>5664</v>
      </c>
      <c r="B475" t="s">
        <v>5665</v>
      </c>
      <c r="C475">
        <v>0.3</v>
      </c>
      <c r="D475" s="1">
        <v>0</v>
      </c>
      <c r="E475" s="3">
        <v>27.827400000000001</v>
      </c>
      <c r="F475" s="3">
        <v>1.6830000000000001</v>
      </c>
      <c r="G475" s="6">
        <v>85</v>
      </c>
      <c r="J475" t="s">
        <v>5228</v>
      </c>
      <c r="K475">
        <v>440.8134</v>
      </c>
    </row>
    <row r="476" spans="1:11" x14ac:dyDescent="0.3">
      <c r="A476" t="s">
        <v>8235</v>
      </c>
      <c r="B476" t="s">
        <v>8236</v>
      </c>
      <c r="C476">
        <v>0.2989</v>
      </c>
      <c r="D476" s="1">
        <v>0.70761136999999996</v>
      </c>
      <c r="E476" s="3">
        <v>63.455599999999997</v>
      </c>
      <c r="F476" s="3">
        <v>4.1161000000000003</v>
      </c>
      <c r="G476" s="6">
        <v>85</v>
      </c>
      <c r="J476" t="s">
        <v>8788</v>
      </c>
      <c r="K476">
        <v>680.59810000000004</v>
      </c>
    </row>
    <row r="477" spans="1:11" x14ac:dyDescent="0.3">
      <c r="A477" t="s">
        <v>10397</v>
      </c>
      <c r="B477" t="s">
        <v>10398</v>
      </c>
      <c r="C477">
        <v>0.26329999999999998</v>
      </c>
      <c r="D477" s="1">
        <v>0</v>
      </c>
      <c r="E477" s="3">
        <v>23.5261</v>
      </c>
      <c r="F477" s="3">
        <v>3.0760000000000001</v>
      </c>
      <c r="G477" s="6">
        <v>84</v>
      </c>
      <c r="J477" t="s">
        <v>7072</v>
      </c>
      <c r="K477">
        <v>7294.0232999999998</v>
      </c>
    </row>
    <row r="478" spans="1:11" x14ac:dyDescent="0.3">
      <c r="A478" t="s">
        <v>5888</v>
      </c>
      <c r="B478" t="s">
        <v>5889</v>
      </c>
      <c r="C478">
        <v>0.33229999999999998</v>
      </c>
      <c r="D478" s="1">
        <v>0</v>
      </c>
      <c r="E478" s="3">
        <v>55.236899999999999</v>
      </c>
      <c r="F478" s="3">
        <v>7.4621000000000004</v>
      </c>
      <c r="G478" s="6">
        <v>83</v>
      </c>
      <c r="J478" t="s">
        <v>5901</v>
      </c>
      <c r="K478">
        <v>770.90729999999996</v>
      </c>
    </row>
    <row r="479" spans="1:11" x14ac:dyDescent="0.3">
      <c r="A479" t="s">
        <v>9126</v>
      </c>
      <c r="B479" t="s">
        <v>9127</v>
      </c>
      <c r="C479">
        <v>0.2</v>
      </c>
      <c r="D479" s="1">
        <v>0</v>
      </c>
      <c r="E479" s="3">
        <v>40.0306</v>
      </c>
      <c r="F479" s="3">
        <v>0.98229999999999995</v>
      </c>
      <c r="G479" s="6">
        <v>83</v>
      </c>
      <c r="J479" t="s">
        <v>3083</v>
      </c>
      <c r="K479">
        <v>66.515799999999999</v>
      </c>
    </row>
    <row r="480" spans="1:11" x14ac:dyDescent="0.3">
      <c r="A480" t="s">
        <v>11044</v>
      </c>
      <c r="B480" t="s">
        <v>11045</v>
      </c>
      <c r="C480">
        <v>0.25</v>
      </c>
      <c r="D480" s="1">
        <v>0.84354382000000006</v>
      </c>
      <c r="E480" s="3">
        <v>63.423099999999998</v>
      </c>
      <c r="F480" s="3">
        <v>2.9159999999999999</v>
      </c>
      <c r="G480" s="6">
        <v>82</v>
      </c>
      <c r="J480" t="s">
        <v>1075</v>
      </c>
      <c r="K480">
        <v>63.645600000000002</v>
      </c>
    </row>
    <row r="481" spans="1:11" x14ac:dyDescent="0.3">
      <c r="A481" t="s">
        <v>8891</v>
      </c>
      <c r="B481" t="s">
        <v>8892</v>
      </c>
      <c r="C481">
        <v>0.2576</v>
      </c>
      <c r="D481" s="1">
        <v>0</v>
      </c>
      <c r="E481" s="3">
        <v>19.473600000000001</v>
      </c>
      <c r="F481" s="3">
        <v>2.1905999999999999</v>
      </c>
      <c r="G481" s="6">
        <v>80</v>
      </c>
      <c r="J481" t="s">
        <v>4874</v>
      </c>
      <c r="K481">
        <v>397.83420000000001</v>
      </c>
    </row>
    <row r="482" spans="1:11" x14ac:dyDescent="0.3">
      <c r="A482" t="s">
        <v>2916</v>
      </c>
      <c r="B482" t="s">
        <v>2917</v>
      </c>
      <c r="C482">
        <v>0.28789999999999999</v>
      </c>
      <c r="D482" s="1">
        <v>0</v>
      </c>
      <c r="E482" s="3">
        <v>34.505699999999997</v>
      </c>
      <c r="F482" s="3">
        <v>3.8677999999999999</v>
      </c>
      <c r="G482" s="6">
        <v>79</v>
      </c>
      <c r="J482" t="s">
        <v>5244</v>
      </c>
      <c r="K482">
        <v>164.66229999999999</v>
      </c>
    </row>
    <row r="483" spans="1:11" x14ac:dyDescent="0.3">
      <c r="A483" t="s">
        <v>9913</v>
      </c>
      <c r="B483" t="s">
        <v>9914</v>
      </c>
      <c r="C483">
        <v>0.25</v>
      </c>
      <c r="D483" s="1">
        <v>0</v>
      </c>
      <c r="E483" s="3">
        <v>12.818899999999999</v>
      </c>
      <c r="F483" s="3">
        <v>4.2050999999999998</v>
      </c>
      <c r="G483" s="6">
        <v>79</v>
      </c>
      <c r="J483" t="s">
        <v>12331</v>
      </c>
      <c r="K483">
        <v>6.3886000000000003</v>
      </c>
    </row>
    <row r="484" spans="1:11" x14ac:dyDescent="0.3">
      <c r="A484" t="s">
        <v>11084</v>
      </c>
      <c r="B484" t="s">
        <v>11085</v>
      </c>
      <c r="C484">
        <v>0.25</v>
      </c>
      <c r="D484" s="1">
        <v>0.89112495000000003</v>
      </c>
      <c r="E484" s="3">
        <v>160.00829999999999</v>
      </c>
      <c r="F484" s="3">
        <v>10.0654</v>
      </c>
      <c r="G484" s="6">
        <v>79</v>
      </c>
      <c r="J484" t="s">
        <v>1546</v>
      </c>
      <c r="K484">
        <v>1576.7056</v>
      </c>
    </row>
    <row r="485" spans="1:11" x14ac:dyDescent="0.3">
      <c r="A485" t="s">
        <v>2930</v>
      </c>
      <c r="B485" t="s">
        <v>2931</v>
      </c>
      <c r="C485">
        <v>0.25</v>
      </c>
      <c r="D485" s="1">
        <v>0</v>
      </c>
      <c r="E485" s="3">
        <v>26.224799999999998</v>
      </c>
      <c r="F485" s="3">
        <v>12.2934</v>
      </c>
      <c r="G485" s="6">
        <v>78</v>
      </c>
      <c r="J485" t="s">
        <v>8856</v>
      </c>
      <c r="K485">
        <v>59.532400000000003</v>
      </c>
    </row>
    <row r="486" spans="1:11" x14ac:dyDescent="0.3">
      <c r="A486" t="s">
        <v>7243</v>
      </c>
      <c r="B486" t="s">
        <v>7244</v>
      </c>
      <c r="C486">
        <v>0.2601</v>
      </c>
      <c r="D486" s="1">
        <v>0</v>
      </c>
      <c r="E486" s="3">
        <v>6.6939000000000002</v>
      </c>
      <c r="F486" s="3">
        <v>1.6566000000000001</v>
      </c>
      <c r="G486" s="6">
        <v>78</v>
      </c>
      <c r="J486" t="s">
        <v>12346</v>
      </c>
      <c r="K486">
        <v>8.3260000000000005</v>
      </c>
    </row>
    <row r="487" spans="1:11" x14ac:dyDescent="0.3">
      <c r="A487" t="s">
        <v>11709</v>
      </c>
      <c r="B487" t="s">
        <v>11710</v>
      </c>
      <c r="C487">
        <v>0.25</v>
      </c>
      <c r="D487" s="1">
        <v>0</v>
      </c>
      <c r="E487" s="3">
        <v>110.73180000000001</v>
      </c>
      <c r="F487" s="3">
        <v>1.4464999999999999</v>
      </c>
      <c r="G487" s="6">
        <v>77</v>
      </c>
      <c r="J487" t="s">
        <v>11013</v>
      </c>
      <c r="K487">
        <v>213.99209999999999</v>
      </c>
    </row>
    <row r="488" spans="1:11" x14ac:dyDescent="0.3">
      <c r="A488" t="s">
        <v>8676</v>
      </c>
      <c r="B488" t="s">
        <v>8677</v>
      </c>
      <c r="C488">
        <v>0.29920000000000002</v>
      </c>
      <c r="D488" s="1">
        <v>0</v>
      </c>
      <c r="E488" s="3">
        <v>35.292499999999997</v>
      </c>
      <c r="F488" s="3">
        <v>10.209099999999999</v>
      </c>
      <c r="G488" s="6">
        <v>76</v>
      </c>
      <c r="J488" t="s">
        <v>7025</v>
      </c>
      <c r="K488">
        <v>38.755699999999997</v>
      </c>
    </row>
    <row r="489" spans="1:11" x14ac:dyDescent="0.3">
      <c r="A489" t="s">
        <v>10177</v>
      </c>
      <c r="B489" t="s">
        <v>10178</v>
      </c>
      <c r="C489">
        <v>0.3</v>
      </c>
      <c r="D489" s="1">
        <v>0</v>
      </c>
      <c r="E489" s="3">
        <v>22.805599999999998</v>
      </c>
      <c r="F489" s="3">
        <v>3.3161</v>
      </c>
      <c r="G489" s="6">
        <v>76</v>
      </c>
      <c r="J489" t="s">
        <v>2873</v>
      </c>
      <c r="K489">
        <v>21.276199999999999</v>
      </c>
    </row>
    <row r="490" spans="1:11" x14ac:dyDescent="0.3">
      <c r="A490" t="s">
        <v>10459</v>
      </c>
      <c r="B490" t="s">
        <v>10460</v>
      </c>
      <c r="C490">
        <v>0.3</v>
      </c>
      <c r="D490" s="1">
        <v>0</v>
      </c>
      <c r="E490" s="3">
        <v>5.1773999999999996</v>
      </c>
      <c r="F490" s="3">
        <v>1.9420999999999999</v>
      </c>
      <c r="G490" s="6">
        <v>76</v>
      </c>
      <c r="J490" t="s">
        <v>11027</v>
      </c>
      <c r="K490">
        <v>232.07830000000001</v>
      </c>
    </row>
    <row r="491" spans="1:11" x14ac:dyDescent="0.3">
      <c r="A491" t="s">
        <v>6657</v>
      </c>
      <c r="B491" t="s">
        <v>6658</v>
      </c>
      <c r="C491">
        <v>0.25</v>
      </c>
      <c r="D491" s="1">
        <v>0</v>
      </c>
      <c r="E491" s="3">
        <v>7.6643999999999997</v>
      </c>
      <c r="F491" s="3">
        <v>1.6757</v>
      </c>
      <c r="G491" s="6">
        <v>75</v>
      </c>
      <c r="J491" t="s">
        <v>8096</v>
      </c>
      <c r="K491">
        <v>301.05680000000001</v>
      </c>
    </row>
    <row r="492" spans="1:11" x14ac:dyDescent="0.3">
      <c r="A492" t="s">
        <v>11476</v>
      </c>
      <c r="B492" t="s">
        <v>11477</v>
      </c>
      <c r="C492">
        <v>0.35</v>
      </c>
      <c r="D492" s="1">
        <v>0</v>
      </c>
      <c r="E492" s="3">
        <v>17.595400000000001</v>
      </c>
      <c r="F492" s="3">
        <v>8.8363999999999994</v>
      </c>
      <c r="G492" s="6">
        <v>75</v>
      </c>
      <c r="J492" t="s">
        <v>10596</v>
      </c>
      <c r="K492">
        <v>60.273899999999998</v>
      </c>
    </row>
    <row r="493" spans="1:11" x14ac:dyDescent="0.3">
      <c r="A493" t="s">
        <v>9899</v>
      </c>
      <c r="B493" t="s">
        <v>9900</v>
      </c>
      <c r="C493">
        <v>0.3</v>
      </c>
      <c r="D493" s="1">
        <v>0</v>
      </c>
      <c r="E493" s="3">
        <v>102.28319999999999</v>
      </c>
      <c r="F493" s="3">
        <v>4.5114999999999998</v>
      </c>
      <c r="G493" s="6">
        <v>74</v>
      </c>
      <c r="J493" t="s">
        <v>11497</v>
      </c>
      <c r="K493">
        <v>443.19900000000001</v>
      </c>
    </row>
    <row r="494" spans="1:11" x14ac:dyDescent="0.3">
      <c r="A494" t="s">
        <v>4935</v>
      </c>
      <c r="B494" t="s">
        <v>4936</v>
      </c>
      <c r="C494">
        <v>0.3</v>
      </c>
      <c r="D494" s="1">
        <v>1</v>
      </c>
      <c r="E494" s="3">
        <v>34.988700000000001</v>
      </c>
      <c r="F494" s="3">
        <v>4.7977999999999996</v>
      </c>
      <c r="G494" s="6">
        <v>73</v>
      </c>
      <c r="J494" t="s">
        <v>11700</v>
      </c>
      <c r="K494">
        <v>5.1348000000000003</v>
      </c>
    </row>
    <row r="495" spans="1:11" x14ac:dyDescent="0.3">
      <c r="A495" t="s">
        <v>6098</v>
      </c>
      <c r="B495" t="s">
        <v>6099</v>
      </c>
      <c r="C495">
        <v>0.25</v>
      </c>
      <c r="D495" s="1">
        <v>0</v>
      </c>
      <c r="E495" s="3">
        <v>4.4419000000000004</v>
      </c>
      <c r="F495" s="3">
        <v>1.1249</v>
      </c>
      <c r="G495" s="6">
        <v>73</v>
      </c>
      <c r="J495" t="s">
        <v>10130</v>
      </c>
      <c r="K495">
        <v>18555.276000000002</v>
      </c>
    </row>
    <row r="496" spans="1:11" x14ac:dyDescent="0.3">
      <c r="A496" t="s">
        <v>4115</v>
      </c>
      <c r="B496" t="s">
        <v>4116</v>
      </c>
      <c r="C496">
        <v>0.25</v>
      </c>
      <c r="D496" s="1">
        <v>0.98032889000000001</v>
      </c>
      <c r="E496" s="3">
        <v>32.456899999999997</v>
      </c>
      <c r="F496" s="3">
        <v>1.9664999999999999</v>
      </c>
      <c r="G496" s="6">
        <v>66</v>
      </c>
      <c r="J496" t="s">
        <v>9438</v>
      </c>
      <c r="K496">
        <v>82.129599999999996</v>
      </c>
    </row>
    <row r="497" spans="1:12" x14ac:dyDescent="0.3">
      <c r="A497" t="s">
        <v>9172</v>
      </c>
      <c r="B497" t="s">
        <v>9173</v>
      </c>
      <c r="C497">
        <v>0.29380000000000001</v>
      </c>
      <c r="D497" s="1">
        <v>0</v>
      </c>
      <c r="E497" s="3">
        <v>22.884499999999999</v>
      </c>
      <c r="F497" s="3">
        <v>6.0190000000000001</v>
      </c>
      <c r="G497" s="6">
        <v>66</v>
      </c>
      <c r="J497" t="s">
        <v>7244</v>
      </c>
      <c r="K497">
        <v>18.190999999999999</v>
      </c>
    </row>
    <row r="498" spans="1:12" x14ac:dyDescent="0.3">
      <c r="A498" t="s">
        <v>9215</v>
      </c>
      <c r="B498" t="s">
        <v>9216</v>
      </c>
      <c r="C498">
        <v>0.25</v>
      </c>
      <c r="D498" s="1">
        <v>0</v>
      </c>
      <c r="E498" s="3">
        <v>26.973199999999999</v>
      </c>
      <c r="F498" s="3">
        <v>2.3811</v>
      </c>
      <c r="G498" s="6">
        <v>66</v>
      </c>
      <c r="J498" t="s">
        <v>7220</v>
      </c>
      <c r="K498">
        <v>1400.8794</v>
      </c>
    </row>
    <row r="499" spans="1:12" x14ac:dyDescent="0.3">
      <c r="A499" t="s">
        <v>11592</v>
      </c>
      <c r="B499" t="s">
        <v>11593</v>
      </c>
      <c r="C499">
        <v>0.25</v>
      </c>
      <c r="D499" s="1">
        <v>0</v>
      </c>
      <c r="E499" s="3">
        <v>48.457900000000002</v>
      </c>
      <c r="F499" s="3">
        <v>3.7833999999999999</v>
      </c>
      <c r="G499" s="6">
        <v>66</v>
      </c>
      <c r="J499" t="s">
        <v>12430</v>
      </c>
      <c r="K499" t="s">
        <v>12431</v>
      </c>
      <c r="L499">
        <v>22.039300000000001</v>
      </c>
    </row>
    <row r="500" spans="1:12" x14ac:dyDescent="0.3">
      <c r="A500" t="s">
        <v>6549</v>
      </c>
      <c r="B500" t="s">
        <v>6550</v>
      </c>
      <c r="C500">
        <v>0.25</v>
      </c>
      <c r="D500" s="1">
        <v>0</v>
      </c>
      <c r="E500" s="3">
        <v>5.2417999999999996</v>
      </c>
      <c r="F500" s="3">
        <v>1.6081000000000001</v>
      </c>
      <c r="G500" s="6">
        <v>65</v>
      </c>
      <c r="J500" t="s">
        <v>1289</v>
      </c>
      <c r="K500">
        <v>387.61619999999999</v>
      </c>
    </row>
    <row r="501" spans="1:12" x14ac:dyDescent="0.3">
      <c r="A501" t="s">
        <v>7044</v>
      </c>
      <c r="B501" t="s">
        <v>7045</v>
      </c>
      <c r="C501">
        <v>0.25</v>
      </c>
      <c r="D501" s="1">
        <v>0</v>
      </c>
      <c r="E501" s="3">
        <v>3.4203999999999999</v>
      </c>
      <c r="F501" s="3">
        <v>0.84860000000000002</v>
      </c>
      <c r="G501" s="6">
        <v>65</v>
      </c>
      <c r="J501" t="s">
        <v>12432</v>
      </c>
      <c r="K501">
        <v>14.2934</v>
      </c>
    </row>
    <row r="502" spans="1:12" x14ac:dyDescent="0.3">
      <c r="A502" t="s">
        <v>10375</v>
      </c>
      <c r="B502" t="s">
        <v>10376</v>
      </c>
      <c r="C502">
        <v>0.33</v>
      </c>
      <c r="D502" s="1">
        <v>0</v>
      </c>
      <c r="E502" s="3">
        <v>26.5061</v>
      </c>
      <c r="F502" s="3">
        <v>1.5873999999999999</v>
      </c>
      <c r="G502" s="6">
        <v>64</v>
      </c>
      <c r="J502" t="s">
        <v>3153</v>
      </c>
      <c r="K502">
        <v>26.601199999999999</v>
      </c>
    </row>
    <row r="503" spans="1:12" x14ac:dyDescent="0.3">
      <c r="A503" t="s">
        <v>6058</v>
      </c>
      <c r="B503" t="s">
        <v>6059</v>
      </c>
      <c r="C503">
        <v>0.2555</v>
      </c>
      <c r="D503" s="1">
        <v>0</v>
      </c>
      <c r="E503" s="3">
        <v>33.4666</v>
      </c>
      <c r="F503" s="3">
        <v>1.5516000000000001</v>
      </c>
      <c r="G503" s="6">
        <v>63</v>
      </c>
      <c r="J503" t="s">
        <v>5669</v>
      </c>
      <c r="K503">
        <v>22.9375</v>
      </c>
    </row>
    <row r="504" spans="1:12" x14ac:dyDescent="0.3">
      <c r="A504" t="s">
        <v>2684</v>
      </c>
      <c r="B504" t="s">
        <v>2685</v>
      </c>
      <c r="C504">
        <v>0.3</v>
      </c>
      <c r="D504" s="1">
        <v>0</v>
      </c>
      <c r="E504" s="3">
        <v>29.173400000000001</v>
      </c>
      <c r="F504" s="3">
        <v>4.5174000000000003</v>
      </c>
      <c r="G504" s="6">
        <v>62</v>
      </c>
      <c r="J504" t="s">
        <v>598</v>
      </c>
      <c r="K504">
        <v>2809.9227999999998</v>
      </c>
    </row>
    <row r="505" spans="1:12" x14ac:dyDescent="0.3">
      <c r="A505" t="s">
        <v>10343</v>
      </c>
      <c r="B505" t="s">
        <v>10344</v>
      </c>
      <c r="C505">
        <v>0.33</v>
      </c>
      <c r="D505" s="1">
        <v>0</v>
      </c>
      <c r="E505" s="3">
        <v>12.9056</v>
      </c>
      <c r="F505" s="3">
        <v>1.6384000000000001</v>
      </c>
      <c r="G505" s="6">
        <v>62</v>
      </c>
      <c r="J505" t="s">
        <v>4092</v>
      </c>
      <c r="K505">
        <v>146.9186</v>
      </c>
    </row>
    <row r="506" spans="1:12" x14ac:dyDescent="0.3">
      <c r="A506" t="s">
        <v>11711</v>
      </c>
      <c r="B506" t="s">
        <v>11712</v>
      </c>
      <c r="C506">
        <v>0.29330000000000001</v>
      </c>
      <c r="D506" s="1">
        <v>0</v>
      </c>
      <c r="E506" s="3">
        <v>29.666499999999999</v>
      </c>
      <c r="F506" s="3">
        <v>3.5579999999999998</v>
      </c>
      <c r="G506" s="6">
        <v>62</v>
      </c>
      <c r="J506" t="s">
        <v>3676</v>
      </c>
      <c r="K506">
        <v>109.15779999999999</v>
      </c>
    </row>
    <row r="507" spans="1:12" x14ac:dyDescent="0.3">
      <c r="A507" t="s">
        <v>6112</v>
      </c>
      <c r="B507" t="s">
        <v>6113</v>
      </c>
      <c r="C507">
        <v>0.25</v>
      </c>
      <c r="D507" s="1">
        <v>1</v>
      </c>
      <c r="E507" s="3">
        <v>18.604500000000002</v>
      </c>
      <c r="F507" s="3">
        <v>1.7109000000000001</v>
      </c>
      <c r="G507" s="6">
        <v>61</v>
      </c>
      <c r="J507" t="s">
        <v>170</v>
      </c>
      <c r="K507">
        <v>26.433199999999999</v>
      </c>
    </row>
    <row r="508" spans="1:12" x14ac:dyDescent="0.3">
      <c r="A508" t="s">
        <v>8435</v>
      </c>
      <c r="B508" t="s">
        <v>8436</v>
      </c>
      <c r="C508">
        <v>0.3</v>
      </c>
      <c r="D508" s="1">
        <v>0</v>
      </c>
      <c r="E508" s="3">
        <v>22.607800000000001</v>
      </c>
      <c r="F508" s="3">
        <v>2.5398000000000001</v>
      </c>
      <c r="G508" s="6">
        <v>61</v>
      </c>
      <c r="J508" t="s">
        <v>1659</v>
      </c>
      <c r="K508">
        <v>517.24959999999999</v>
      </c>
    </row>
    <row r="509" spans="1:12" x14ac:dyDescent="0.3">
      <c r="A509" t="s">
        <v>10573</v>
      </c>
      <c r="B509" t="s">
        <v>10574</v>
      </c>
      <c r="C509">
        <v>0.29949999999999999</v>
      </c>
      <c r="D509" s="1">
        <v>0</v>
      </c>
      <c r="E509" s="3">
        <v>293.6481</v>
      </c>
      <c r="F509" s="3">
        <v>5.3128000000000002</v>
      </c>
      <c r="G509" s="6">
        <v>61</v>
      </c>
      <c r="J509" t="s">
        <v>7774</v>
      </c>
      <c r="K509">
        <v>4172.8897999999999</v>
      </c>
    </row>
    <row r="510" spans="1:12" x14ac:dyDescent="0.3">
      <c r="A510" t="s">
        <v>4941</v>
      </c>
      <c r="B510" t="s">
        <v>4942</v>
      </c>
      <c r="C510">
        <v>0.25</v>
      </c>
      <c r="D510" s="1">
        <v>1</v>
      </c>
      <c r="E510" s="3">
        <v>168.37280000000001</v>
      </c>
      <c r="F510" s="3">
        <v>0.96830000000000005</v>
      </c>
      <c r="G510" s="6">
        <v>59</v>
      </c>
      <c r="J510" t="s">
        <v>11477</v>
      </c>
      <c r="K510">
        <v>30.423999999999999</v>
      </c>
    </row>
    <row r="511" spans="1:12" x14ac:dyDescent="0.3">
      <c r="A511" t="s">
        <v>6651</v>
      </c>
      <c r="B511" t="s">
        <v>6652</v>
      </c>
      <c r="C511">
        <v>0.25</v>
      </c>
      <c r="D511" s="1">
        <v>0</v>
      </c>
      <c r="E511" s="3">
        <v>10.2981</v>
      </c>
      <c r="F511" s="3">
        <v>1.5992999999999999</v>
      </c>
      <c r="G511" s="6">
        <v>59</v>
      </c>
      <c r="J511" t="s">
        <v>5132</v>
      </c>
      <c r="K511">
        <v>1469.8081999999999</v>
      </c>
    </row>
    <row r="512" spans="1:12" x14ac:dyDescent="0.3">
      <c r="A512" t="s">
        <v>10527</v>
      </c>
      <c r="B512" t="s">
        <v>10528</v>
      </c>
      <c r="C512">
        <v>0.3256</v>
      </c>
      <c r="D512" s="1">
        <v>0</v>
      </c>
      <c r="E512" s="3">
        <v>42.866599999999998</v>
      </c>
      <c r="F512" s="3">
        <v>9.1405999999999992</v>
      </c>
      <c r="G512" s="6">
        <v>58</v>
      </c>
      <c r="J512" t="s">
        <v>11577</v>
      </c>
      <c r="K512">
        <v>92.519199999999998</v>
      </c>
    </row>
    <row r="513" spans="1:12" x14ac:dyDescent="0.3">
      <c r="A513" t="s">
        <v>11699</v>
      </c>
      <c r="B513" t="s">
        <v>11700</v>
      </c>
      <c r="C513">
        <v>0.3</v>
      </c>
      <c r="D513" s="1">
        <v>1</v>
      </c>
      <c r="E513" s="3">
        <v>440.25420000000003</v>
      </c>
      <c r="F513" s="3">
        <v>17.919899999999998</v>
      </c>
      <c r="G513" s="6">
        <v>58</v>
      </c>
      <c r="J513" t="s">
        <v>8759</v>
      </c>
      <c r="K513">
        <v>227.65199999999999</v>
      </c>
    </row>
    <row r="514" spans="1:12" x14ac:dyDescent="0.3">
      <c r="A514" t="s">
        <v>11113</v>
      </c>
      <c r="B514" t="s">
        <v>11114</v>
      </c>
      <c r="C514">
        <v>0.25</v>
      </c>
      <c r="D514" s="1">
        <v>1</v>
      </c>
      <c r="E514" s="3">
        <v>22.5703</v>
      </c>
      <c r="F514" s="3">
        <v>6.2175000000000002</v>
      </c>
      <c r="G514" s="6">
        <v>56</v>
      </c>
      <c r="J514" t="s">
        <v>11425</v>
      </c>
      <c r="K514">
        <v>45.343200000000003</v>
      </c>
    </row>
    <row r="515" spans="1:12" x14ac:dyDescent="0.3">
      <c r="A515" t="s">
        <v>11166</v>
      </c>
      <c r="B515" t="s">
        <v>11167</v>
      </c>
      <c r="C515">
        <v>0.25</v>
      </c>
      <c r="D515" s="1">
        <v>0</v>
      </c>
      <c r="E515" s="3">
        <v>11.741400000000001</v>
      </c>
      <c r="F515" s="3">
        <v>0.61029999999999995</v>
      </c>
      <c r="G515" s="6">
        <v>55</v>
      </c>
      <c r="J515" t="s">
        <v>154</v>
      </c>
      <c r="K515">
        <v>1036.1575</v>
      </c>
    </row>
    <row r="516" spans="1:12" x14ac:dyDescent="0.3">
      <c r="A516" t="s">
        <v>7018</v>
      </c>
      <c r="B516" t="s">
        <v>7019</v>
      </c>
      <c r="C516">
        <v>0.25</v>
      </c>
      <c r="D516" s="1">
        <v>0</v>
      </c>
      <c r="E516" s="3">
        <v>23.0047</v>
      </c>
      <c r="F516" s="3">
        <v>1.2926</v>
      </c>
      <c r="G516" s="6">
        <v>53</v>
      </c>
      <c r="J516" t="s">
        <v>11059</v>
      </c>
      <c r="K516">
        <v>3790.5891999999999</v>
      </c>
    </row>
    <row r="517" spans="1:12" x14ac:dyDescent="0.3">
      <c r="A517" t="s">
        <v>11548</v>
      </c>
      <c r="B517" t="s">
        <v>11549</v>
      </c>
      <c r="C517">
        <v>0.25</v>
      </c>
      <c r="D517" s="1">
        <v>0</v>
      </c>
      <c r="E517" s="3">
        <v>13.653700000000001</v>
      </c>
      <c r="F517" s="3">
        <v>1.647</v>
      </c>
      <c r="G517" s="6">
        <v>53</v>
      </c>
      <c r="J517" t="s">
        <v>9522</v>
      </c>
      <c r="K517">
        <v>636.55240000000003</v>
      </c>
    </row>
    <row r="518" spans="1:12" x14ac:dyDescent="0.3">
      <c r="A518" t="s">
        <v>183</v>
      </c>
      <c r="B518" t="s">
        <v>184</v>
      </c>
      <c r="C518">
        <v>0.35</v>
      </c>
      <c r="D518" s="1">
        <v>0</v>
      </c>
      <c r="E518" s="3">
        <v>8.1168999999999993</v>
      </c>
      <c r="F518" s="3">
        <v>2.8313999999999999</v>
      </c>
      <c r="G518" s="6">
        <v>50</v>
      </c>
      <c r="J518" t="s">
        <v>9462</v>
      </c>
      <c r="K518">
        <v>762.31740000000002</v>
      </c>
    </row>
    <row r="519" spans="1:12" x14ac:dyDescent="0.3">
      <c r="A519" t="s">
        <v>2800</v>
      </c>
      <c r="B519" t="s">
        <v>2801</v>
      </c>
      <c r="C519">
        <v>0.29780000000000001</v>
      </c>
      <c r="D519" s="1">
        <v>0</v>
      </c>
      <c r="E519" s="3">
        <v>106.2516</v>
      </c>
      <c r="F519" s="3">
        <v>2.9363999999999999</v>
      </c>
      <c r="G519" s="6">
        <v>50</v>
      </c>
      <c r="J519" t="s">
        <v>3959</v>
      </c>
      <c r="K519">
        <v>4.9751000000000003</v>
      </c>
    </row>
    <row r="520" spans="1:12" x14ac:dyDescent="0.3">
      <c r="A520" t="s">
        <v>10101</v>
      </c>
      <c r="B520" t="s">
        <v>10102</v>
      </c>
      <c r="C520">
        <v>0.3</v>
      </c>
      <c r="D520" s="1">
        <v>0</v>
      </c>
      <c r="E520" s="3">
        <v>15.678100000000001</v>
      </c>
      <c r="F520" s="3">
        <v>7.4347000000000003</v>
      </c>
      <c r="G520" s="6">
        <v>50</v>
      </c>
      <c r="J520" t="s">
        <v>198</v>
      </c>
      <c r="K520">
        <v>2.4380000000000002</v>
      </c>
    </row>
    <row r="521" spans="1:12" x14ac:dyDescent="0.3">
      <c r="A521" t="s">
        <v>10709</v>
      </c>
      <c r="B521" t="s">
        <v>10710</v>
      </c>
      <c r="C521">
        <v>0.3</v>
      </c>
      <c r="D521" s="1">
        <v>0</v>
      </c>
      <c r="E521" s="3">
        <v>27.186800000000002</v>
      </c>
      <c r="F521" s="3">
        <v>2.3934000000000002</v>
      </c>
      <c r="G521" s="6">
        <v>50</v>
      </c>
      <c r="J521" t="s">
        <v>12433</v>
      </c>
      <c r="K521" t="s">
        <v>12434</v>
      </c>
      <c r="L521">
        <v>22120.570599999999</v>
      </c>
    </row>
    <row r="522" spans="1:12" x14ac:dyDescent="0.3">
      <c r="A522" t="s">
        <v>1192</v>
      </c>
      <c r="B522" t="s">
        <v>1193</v>
      </c>
      <c r="C522">
        <v>0.25</v>
      </c>
      <c r="D522" s="1">
        <v>0</v>
      </c>
      <c r="E522" s="3">
        <v>6.1334999999999997</v>
      </c>
      <c r="F522" s="3">
        <v>4.2944000000000004</v>
      </c>
      <c r="G522" s="6">
        <v>49</v>
      </c>
      <c r="J522" t="s">
        <v>7068</v>
      </c>
      <c r="K522">
        <v>407.54379999999998</v>
      </c>
    </row>
    <row r="523" spans="1:12" x14ac:dyDescent="0.3">
      <c r="A523" t="s">
        <v>4531</v>
      </c>
      <c r="B523" t="s">
        <v>4532</v>
      </c>
      <c r="C523">
        <v>0.25</v>
      </c>
      <c r="D523" s="1">
        <v>0</v>
      </c>
      <c r="E523" s="3">
        <v>49.086399999999998</v>
      </c>
      <c r="F523" s="3">
        <v>10.7211</v>
      </c>
      <c r="G523" s="6">
        <v>49</v>
      </c>
      <c r="J523" t="s">
        <v>10803</v>
      </c>
      <c r="K523">
        <v>333.03269999999998</v>
      </c>
    </row>
    <row r="524" spans="1:12" x14ac:dyDescent="0.3">
      <c r="A524" t="s">
        <v>139</v>
      </c>
      <c r="B524" t="s">
        <v>140</v>
      </c>
      <c r="C524">
        <v>0.35</v>
      </c>
      <c r="D524" s="1">
        <v>0</v>
      </c>
      <c r="E524" s="3">
        <v>4.4466999999999999</v>
      </c>
      <c r="F524" s="3">
        <v>2.6579000000000002</v>
      </c>
      <c r="G524" s="6">
        <v>47</v>
      </c>
      <c r="J524" t="s">
        <v>6614</v>
      </c>
      <c r="K524">
        <v>3527.0672</v>
      </c>
    </row>
    <row r="525" spans="1:12" x14ac:dyDescent="0.3">
      <c r="A525" t="s">
        <v>703</v>
      </c>
      <c r="B525" t="s">
        <v>704</v>
      </c>
      <c r="C525">
        <v>0.2392</v>
      </c>
      <c r="D525" s="1">
        <v>0</v>
      </c>
      <c r="E525" s="3">
        <v>13.940099999999999</v>
      </c>
      <c r="F525" s="3">
        <v>1.5174000000000001</v>
      </c>
      <c r="G525" s="6">
        <v>47</v>
      </c>
      <c r="J525" t="s">
        <v>5747</v>
      </c>
      <c r="K525">
        <v>429.08109999999999</v>
      </c>
    </row>
    <row r="526" spans="1:12" x14ac:dyDescent="0.3">
      <c r="A526" t="s">
        <v>8265</v>
      </c>
      <c r="B526" t="s">
        <v>8266</v>
      </c>
      <c r="C526">
        <v>0.3</v>
      </c>
      <c r="D526" s="1">
        <v>0</v>
      </c>
      <c r="E526" s="3">
        <v>14.1724</v>
      </c>
      <c r="F526" s="3">
        <v>3.8896999999999999</v>
      </c>
      <c r="G526" s="6">
        <v>46</v>
      </c>
      <c r="J526" t="s">
        <v>10166</v>
      </c>
      <c r="K526">
        <v>313.7912</v>
      </c>
    </row>
    <row r="527" spans="1:12" x14ac:dyDescent="0.3">
      <c r="A527" t="s">
        <v>8766</v>
      </c>
      <c r="B527" t="s">
        <v>8767</v>
      </c>
      <c r="C527">
        <v>0.29920000000000002</v>
      </c>
      <c r="D527" s="1">
        <v>0.98310010000000003</v>
      </c>
      <c r="E527" s="3">
        <v>47.960799999999999</v>
      </c>
      <c r="F527" s="3">
        <v>4.5848000000000004</v>
      </c>
      <c r="G527" s="6">
        <v>45</v>
      </c>
      <c r="J527" t="s">
        <v>8709</v>
      </c>
      <c r="K527">
        <v>4579.1635999999999</v>
      </c>
    </row>
    <row r="528" spans="1:12" x14ac:dyDescent="0.3">
      <c r="A528" t="s">
        <v>9191</v>
      </c>
      <c r="B528" t="s">
        <v>9192</v>
      </c>
      <c r="C528">
        <v>0.25</v>
      </c>
      <c r="D528" s="1">
        <v>1</v>
      </c>
      <c r="E528" s="3">
        <v>98.924899999999994</v>
      </c>
      <c r="F528" s="3">
        <v>3.6509999999999998</v>
      </c>
      <c r="G528" s="6">
        <v>44</v>
      </c>
      <c r="J528" t="s">
        <v>10428</v>
      </c>
      <c r="K528">
        <v>166.10589999999999</v>
      </c>
    </row>
    <row r="529" spans="1:11" x14ac:dyDescent="0.3">
      <c r="A529" t="s">
        <v>2610</v>
      </c>
      <c r="B529" t="s">
        <v>2611</v>
      </c>
      <c r="C529">
        <v>0.35</v>
      </c>
      <c r="D529" s="1">
        <v>0</v>
      </c>
      <c r="E529" s="3">
        <v>7.2108999999999996</v>
      </c>
      <c r="F529" s="3">
        <v>1.1346000000000001</v>
      </c>
      <c r="G529" s="6">
        <v>40</v>
      </c>
      <c r="J529" t="s">
        <v>1560</v>
      </c>
      <c r="K529">
        <v>89.019199999999998</v>
      </c>
    </row>
    <row r="530" spans="1:11" x14ac:dyDescent="0.3">
      <c r="A530" t="s">
        <v>4865</v>
      </c>
      <c r="B530" t="s">
        <v>4866</v>
      </c>
      <c r="C530">
        <v>0.3</v>
      </c>
      <c r="D530" s="1">
        <v>0</v>
      </c>
      <c r="E530" s="3">
        <v>25.915600000000001</v>
      </c>
      <c r="F530" s="3">
        <v>3.1977000000000002</v>
      </c>
      <c r="G530" s="6">
        <v>40</v>
      </c>
      <c r="J530" t="s">
        <v>1536</v>
      </c>
      <c r="K530">
        <v>2462.3406</v>
      </c>
    </row>
    <row r="531" spans="1:11" x14ac:dyDescent="0.3">
      <c r="A531" t="s">
        <v>11168</v>
      </c>
      <c r="B531" t="s">
        <v>11169</v>
      </c>
      <c r="C531">
        <v>0.25</v>
      </c>
      <c r="D531" s="1">
        <v>0</v>
      </c>
      <c r="E531" s="3">
        <v>20.309899999999999</v>
      </c>
      <c r="F531" s="3">
        <v>0.80510000000000004</v>
      </c>
      <c r="G531" s="6">
        <v>40</v>
      </c>
      <c r="J531" t="s">
        <v>9173</v>
      </c>
      <c r="K531">
        <v>5.7988</v>
      </c>
    </row>
    <row r="532" spans="1:11" x14ac:dyDescent="0.3">
      <c r="A532" t="s">
        <v>11482</v>
      </c>
      <c r="B532" t="s">
        <v>11483</v>
      </c>
      <c r="C532">
        <v>0.33</v>
      </c>
      <c r="D532" s="1">
        <v>0</v>
      </c>
      <c r="E532" s="3">
        <v>3.3571</v>
      </c>
      <c r="F532" s="3">
        <v>0.75770000000000004</v>
      </c>
      <c r="G532" s="6">
        <v>39</v>
      </c>
      <c r="J532" t="s">
        <v>8102</v>
      </c>
      <c r="K532">
        <v>10427.589400000001</v>
      </c>
    </row>
    <row r="533" spans="1:11" x14ac:dyDescent="0.3">
      <c r="A533" t="s">
        <v>794</v>
      </c>
      <c r="B533" t="s">
        <v>795</v>
      </c>
      <c r="C533">
        <v>0.25</v>
      </c>
      <c r="D533" s="1">
        <v>1</v>
      </c>
      <c r="E533" s="3">
        <v>90.037000000000006</v>
      </c>
      <c r="F533" s="3">
        <v>1.2354000000000001</v>
      </c>
      <c r="G533" s="6">
        <v>38</v>
      </c>
      <c r="J533" t="s">
        <v>8086</v>
      </c>
      <c r="K533">
        <v>883.22209999999995</v>
      </c>
    </row>
    <row r="534" spans="1:11" x14ac:dyDescent="0.3">
      <c r="A534" t="s">
        <v>1078</v>
      </c>
      <c r="B534" t="s">
        <v>1079</v>
      </c>
      <c r="C534">
        <v>0.25580000000000003</v>
      </c>
      <c r="D534" s="1">
        <v>0.40056913999999999</v>
      </c>
      <c r="E534" s="3">
        <v>92.235200000000006</v>
      </c>
      <c r="F534" s="3">
        <v>2.3919999999999999</v>
      </c>
      <c r="G534" s="6">
        <v>38</v>
      </c>
      <c r="J534" t="s">
        <v>7037</v>
      </c>
      <c r="K534">
        <v>318.02879999999999</v>
      </c>
    </row>
    <row r="535" spans="1:11" x14ac:dyDescent="0.3">
      <c r="A535" t="s">
        <v>10782</v>
      </c>
      <c r="B535" t="s">
        <v>10783</v>
      </c>
      <c r="C535">
        <v>0.3</v>
      </c>
      <c r="D535" s="1">
        <v>0</v>
      </c>
      <c r="E535" s="3">
        <v>32.799599999999998</v>
      </c>
      <c r="F535" s="3">
        <v>5.3377999999999997</v>
      </c>
      <c r="G535" s="6">
        <v>38</v>
      </c>
      <c r="J535" t="s">
        <v>10122</v>
      </c>
      <c r="K535">
        <v>359.99040000000002</v>
      </c>
    </row>
    <row r="536" spans="1:11" x14ac:dyDescent="0.3">
      <c r="A536" t="s">
        <v>1716</v>
      </c>
      <c r="B536" t="s">
        <v>1717</v>
      </c>
      <c r="C536">
        <v>0.25</v>
      </c>
      <c r="D536" s="1">
        <v>0</v>
      </c>
      <c r="E536" s="3">
        <v>14.605600000000001</v>
      </c>
      <c r="F536" s="3">
        <v>5.4911000000000003</v>
      </c>
      <c r="G536" s="6">
        <v>37</v>
      </c>
      <c r="J536" t="s">
        <v>2801</v>
      </c>
      <c r="K536">
        <v>8.9884000000000004</v>
      </c>
    </row>
    <row r="537" spans="1:11" x14ac:dyDescent="0.3">
      <c r="A537" t="s">
        <v>9223</v>
      </c>
      <c r="B537" t="s">
        <v>9224</v>
      </c>
      <c r="C537">
        <v>0.33</v>
      </c>
      <c r="D537" s="1">
        <v>0</v>
      </c>
      <c r="E537" s="3">
        <v>4.4253</v>
      </c>
      <c r="F537" s="3">
        <v>0.97060000000000002</v>
      </c>
      <c r="G537" s="6">
        <v>37</v>
      </c>
      <c r="J537" t="s">
        <v>3630</v>
      </c>
      <c r="K537">
        <v>217.7602</v>
      </c>
    </row>
    <row r="538" spans="1:11" x14ac:dyDescent="0.3">
      <c r="A538" t="s">
        <v>1072</v>
      </c>
      <c r="B538" t="s">
        <v>1073</v>
      </c>
      <c r="C538">
        <v>0.25</v>
      </c>
      <c r="D538" s="1">
        <v>0</v>
      </c>
      <c r="E538" s="3">
        <v>38.076999999999998</v>
      </c>
      <c r="F538" s="3">
        <v>1.2591000000000001</v>
      </c>
      <c r="G538" s="6">
        <v>36</v>
      </c>
      <c r="J538" t="s">
        <v>4098</v>
      </c>
      <c r="K538">
        <v>398.32</v>
      </c>
    </row>
    <row r="539" spans="1:11" x14ac:dyDescent="0.3">
      <c r="A539" t="s">
        <v>6557</v>
      </c>
      <c r="B539" t="s">
        <v>6558</v>
      </c>
      <c r="C539">
        <v>0.3</v>
      </c>
      <c r="D539" s="1">
        <v>0</v>
      </c>
      <c r="E539" s="3">
        <v>16.5261</v>
      </c>
      <c r="F539" s="3">
        <v>4.0740999999999996</v>
      </c>
      <c r="G539" s="6">
        <v>36</v>
      </c>
      <c r="J539" t="s">
        <v>10040</v>
      </c>
      <c r="K539">
        <v>159.42310000000001</v>
      </c>
    </row>
    <row r="540" spans="1:11" x14ac:dyDescent="0.3">
      <c r="A540" t="s">
        <v>8861</v>
      </c>
      <c r="B540" t="s">
        <v>8862</v>
      </c>
      <c r="C540">
        <v>0.25</v>
      </c>
      <c r="D540" s="1">
        <v>0.5902811</v>
      </c>
      <c r="E540" s="3">
        <v>57.2318</v>
      </c>
      <c r="F540" s="3">
        <v>15.426600000000001</v>
      </c>
      <c r="G540" s="6">
        <v>36</v>
      </c>
      <c r="J540" t="s">
        <v>580</v>
      </c>
      <c r="K540">
        <v>233.97710000000001</v>
      </c>
    </row>
    <row r="541" spans="1:11" x14ac:dyDescent="0.3">
      <c r="A541" t="s">
        <v>9947</v>
      </c>
      <c r="B541" t="s">
        <v>9948</v>
      </c>
      <c r="C541">
        <v>0.25</v>
      </c>
      <c r="D541" s="1">
        <v>0</v>
      </c>
      <c r="E541" s="3">
        <v>9.0669000000000004</v>
      </c>
      <c r="F541" s="3">
        <v>1.5727</v>
      </c>
      <c r="G541" s="6">
        <v>35</v>
      </c>
      <c r="J541" t="s">
        <v>3608</v>
      </c>
      <c r="K541">
        <v>734.51750000000004</v>
      </c>
    </row>
    <row r="542" spans="1:11" x14ac:dyDescent="0.3">
      <c r="A542" t="s">
        <v>10077</v>
      </c>
      <c r="B542" t="s">
        <v>10078</v>
      </c>
      <c r="C542">
        <v>0.25</v>
      </c>
      <c r="D542" s="1">
        <v>0.59456343</v>
      </c>
      <c r="E542" s="3">
        <v>51.294899999999998</v>
      </c>
      <c r="F542" s="3">
        <v>2.1055999999999999</v>
      </c>
      <c r="G542" s="6">
        <v>32</v>
      </c>
      <c r="J542" t="s">
        <v>3280</v>
      </c>
      <c r="K542">
        <v>2041.4464</v>
      </c>
    </row>
    <row r="543" spans="1:11" x14ac:dyDescent="0.3">
      <c r="A543" t="s">
        <v>10535</v>
      </c>
      <c r="B543" t="s">
        <v>10536</v>
      </c>
      <c r="C543">
        <v>0.27689999999999998</v>
      </c>
      <c r="D543" s="1">
        <v>0</v>
      </c>
      <c r="E543" s="3">
        <v>19.4314</v>
      </c>
      <c r="F543" s="3">
        <v>2.3609</v>
      </c>
      <c r="G543" s="6">
        <v>31</v>
      </c>
      <c r="J543" t="s">
        <v>7977</v>
      </c>
      <c r="K543">
        <v>961.67280000000005</v>
      </c>
    </row>
    <row r="544" spans="1:11" x14ac:dyDescent="0.3">
      <c r="A544" t="s">
        <v>11540</v>
      </c>
      <c r="B544" t="s">
        <v>11541</v>
      </c>
      <c r="C544">
        <v>0.31</v>
      </c>
      <c r="D544" s="1">
        <v>0</v>
      </c>
      <c r="E544" s="3">
        <v>15.3431</v>
      </c>
      <c r="F544" s="3">
        <v>0.81689999999999996</v>
      </c>
      <c r="G544" s="6">
        <v>31</v>
      </c>
      <c r="J544" t="s">
        <v>3748</v>
      </c>
      <c r="K544">
        <v>1888.1097</v>
      </c>
    </row>
    <row r="545" spans="1:11" x14ac:dyDescent="0.3">
      <c r="A545" t="s">
        <v>3152</v>
      </c>
      <c r="B545" t="s">
        <v>3153</v>
      </c>
      <c r="C545">
        <v>0.25</v>
      </c>
      <c r="D545" s="1">
        <v>0</v>
      </c>
      <c r="E545" s="3">
        <v>40.6374</v>
      </c>
      <c r="F545" s="3">
        <v>1.1615</v>
      </c>
      <c r="G545" s="6">
        <v>30</v>
      </c>
      <c r="J545" t="s">
        <v>4948</v>
      </c>
      <c r="K545">
        <v>71.360500000000002</v>
      </c>
    </row>
    <row r="546" spans="1:11" x14ac:dyDescent="0.3">
      <c r="A546" t="s">
        <v>8895</v>
      </c>
      <c r="B546" t="s">
        <v>8896</v>
      </c>
      <c r="C546">
        <v>0.25</v>
      </c>
      <c r="D546" s="1">
        <v>0</v>
      </c>
      <c r="E546" s="3">
        <v>1.7864</v>
      </c>
      <c r="F546" s="3">
        <v>0.7238</v>
      </c>
      <c r="G546" s="6">
        <v>30</v>
      </c>
      <c r="J546" t="s">
        <v>1243</v>
      </c>
      <c r="K546">
        <v>6155.9157999999998</v>
      </c>
    </row>
    <row r="547" spans="1:11" x14ac:dyDescent="0.3">
      <c r="A547" t="s">
        <v>10069</v>
      </c>
      <c r="B547" t="s">
        <v>10070</v>
      </c>
      <c r="C547">
        <v>0.25</v>
      </c>
      <c r="D547" s="1">
        <v>0</v>
      </c>
      <c r="E547" s="3">
        <v>3.8056000000000001</v>
      </c>
      <c r="F547" s="3">
        <v>2.3704000000000001</v>
      </c>
      <c r="G547" s="6">
        <v>30</v>
      </c>
      <c r="J547" t="s">
        <v>5777</v>
      </c>
      <c r="K547">
        <v>6695.3179</v>
      </c>
    </row>
    <row r="548" spans="1:11" x14ac:dyDescent="0.3">
      <c r="A548" t="s">
        <v>1198</v>
      </c>
      <c r="B548" t="s">
        <v>1199</v>
      </c>
      <c r="C548">
        <v>0.3</v>
      </c>
      <c r="D548" s="1">
        <v>1</v>
      </c>
      <c r="E548" s="3">
        <v>117.27119999999999</v>
      </c>
      <c r="F548" s="3">
        <v>0.87009999999999998</v>
      </c>
      <c r="G548" s="6">
        <v>29</v>
      </c>
      <c r="J548" t="s">
        <v>10775</v>
      </c>
      <c r="K548">
        <v>9.9868000000000006</v>
      </c>
    </row>
    <row r="549" spans="1:11" x14ac:dyDescent="0.3">
      <c r="A549" t="s">
        <v>3689</v>
      </c>
      <c r="B549" t="s">
        <v>3690</v>
      </c>
      <c r="C549">
        <v>0.25</v>
      </c>
      <c r="D549" s="1">
        <v>0</v>
      </c>
      <c r="E549" s="3">
        <v>2.3374000000000001</v>
      </c>
      <c r="F549" s="3">
        <v>1.4634</v>
      </c>
      <c r="G549" s="6">
        <v>29</v>
      </c>
      <c r="J549" t="s">
        <v>10392</v>
      </c>
      <c r="K549">
        <v>46.714199999999998</v>
      </c>
    </row>
    <row r="550" spans="1:11" x14ac:dyDescent="0.3">
      <c r="A550" t="s">
        <v>3074</v>
      </c>
      <c r="B550" t="s">
        <v>3075</v>
      </c>
      <c r="C550">
        <v>0.28349999999999997</v>
      </c>
      <c r="D550" s="1">
        <v>0</v>
      </c>
      <c r="E550" s="3">
        <v>3.7000999999999999</v>
      </c>
      <c r="F550" s="3">
        <v>0.7127</v>
      </c>
      <c r="G550" s="6">
        <v>28</v>
      </c>
      <c r="J550" t="s">
        <v>12435</v>
      </c>
      <c r="K550">
        <v>223.93809999999999</v>
      </c>
    </row>
    <row r="551" spans="1:11" x14ac:dyDescent="0.3">
      <c r="A551" t="s">
        <v>8020</v>
      </c>
      <c r="B551" t="s">
        <v>8021</v>
      </c>
      <c r="C551">
        <v>0.35</v>
      </c>
      <c r="D551" s="1">
        <v>0</v>
      </c>
      <c r="E551" s="3">
        <v>9.0871999999999993</v>
      </c>
      <c r="F551" s="3">
        <v>0.86890000000000001</v>
      </c>
      <c r="G551" s="6">
        <v>28</v>
      </c>
      <c r="J551" t="s">
        <v>4866</v>
      </c>
      <c r="K551">
        <v>17.680800000000001</v>
      </c>
    </row>
    <row r="552" spans="1:11" x14ac:dyDescent="0.3">
      <c r="A552" t="s">
        <v>10181</v>
      </c>
      <c r="B552" t="s">
        <v>10182</v>
      </c>
      <c r="C552">
        <v>0.25</v>
      </c>
      <c r="D552" s="1">
        <v>0</v>
      </c>
      <c r="E552" s="3">
        <v>5.4680999999999997</v>
      </c>
      <c r="F552" s="3">
        <v>0.6482</v>
      </c>
      <c r="G552" s="6">
        <v>27</v>
      </c>
      <c r="J552" t="s">
        <v>3265</v>
      </c>
      <c r="K552">
        <v>119.80240000000001</v>
      </c>
    </row>
    <row r="553" spans="1:11" x14ac:dyDescent="0.3">
      <c r="A553" t="s">
        <v>3839</v>
      </c>
      <c r="B553" t="s">
        <v>3840</v>
      </c>
      <c r="C553">
        <v>0.3</v>
      </c>
      <c r="D553" s="1">
        <v>0</v>
      </c>
      <c r="E553" s="3">
        <v>1.0656000000000001</v>
      </c>
      <c r="F553" s="3">
        <v>0.7077</v>
      </c>
      <c r="G553" s="6">
        <v>24</v>
      </c>
      <c r="J553" t="s">
        <v>10991</v>
      </c>
      <c r="K553">
        <v>1250.1821</v>
      </c>
    </row>
    <row r="554" spans="1:11" x14ac:dyDescent="0.3">
      <c r="A554" t="s">
        <v>5129</v>
      </c>
      <c r="B554" t="s">
        <v>5130</v>
      </c>
      <c r="C554">
        <v>0.3</v>
      </c>
      <c r="D554" s="1">
        <v>0</v>
      </c>
      <c r="E554" s="3">
        <v>27.6264</v>
      </c>
      <c r="F554" s="3">
        <v>2.1263999999999998</v>
      </c>
      <c r="G554" s="6">
        <v>24</v>
      </c>
      <c r="J554" t="s">
        <v>6362</v>
      </c>
      <c r="K554">
        <v>80.650400000000005</v>
      </c>
    </row>
    <row r="555" spans="1:11" x14ac:dyDescent="0.3">
      <c r="A555" t="s">
        <v>5379</v>
      </c>
      <c r="B555" t="s">
        <v>5380</v>
      </c>
      <c r="C555">
        <v>0.25</v>
      </c>
      <c r="D555" s="1">
        <v>1</v>
      </c>
      <c r="E555" s="3">
        <v>44.429499999999997</v>
      </c>
      <c r="F555" s="3">
        <v>0.79279999999999995</v>
      </c>
      <c r="G555" s="6">
        <v>24</v>
      </c>
      <c r="J555" t="s">
        <v>12111</v>
      </c>
      <c r="K555">
        <v>46.076799999999999</v>
      </c>
    </row>
    <row r="556" spans="1:11" x14ac:dyDescent="0.3">
      <c r="A556" t="s">
        <v>4939</v>
      </c>
      <c r="B556" t="s">
        <v>4940</v>
      </c>
      <c r="C556">
        <v>0.3</v>
      </c>
      <c r="D556" s="1">
        <v>0</v>
      </c>
      <c r="E556" s="3">
        <v>43.156700000000001</v>
      </c>
      <c r="F556" s="3">
        <v>3.7696000000000001</v>
      </c>
      <c r="G556" s="6">
        <v>23</v>
      </c>
      <c r="J556" t="s">
        <v>646</v>
      </c>
      <c r="K556">
        <v>13987.8022</v>
      </c>
    </row>
    <row r="557" spans="1:11" x14ac:dyDescent="0.3">
      <c r="A557" t="s">
        <v>10778</v>
      </c>
      <c r="B557" t="s">
        <v>10779</v>
      </c>
      <c r="C557">
        <v>0.25</v>
      </c>
      <c r="D557" s="1">
        <v>1</v>
      </c>
      <c r="E557" s="3">
        <v>226.03720000000001</v>
      </c>
      <c r="F557" s="3">
        <v>0.81330000000000002</v>
      </c>
      <c r="G557" s="6">
        <v>23</v>
      </c>
      <c r="J557" t="s">
        <v>5102</v>
      </c>
      <c r="K557">
        <v>230.7706</v>
      </c>
    </row>
    <row r="558" spans="1:11" x14ac:dyDescent="0.3">
      <c r="A558" t="s">
        <v>6543</v>
      </c>
      <c r="B558" t="s">
        <v>6544</v>
      </c>
      <c r="C558">
        <v>0.2339</v>
      </c>
      <c r="D558" s="1">
        <v>0</v>
      </c>
      <c r="E558" s="3">
        <v>14.154500000000001</v>
      </c>
      <c r="F558" s="3">
        <v>5.6581000000000001</v>
      </c>
      <c r="G558" s="6">
        <v>22</v>
      </c>
      <c r="J558" t="s">
        <v>6804</v>
      </c>
      <c r="K558">
        <v>1413.5093999999999</v>
      </c>
    </row>
    <row r="559" spans="1:11" x14ac:dyDescent="0.3">
      <c r="A559" t="s">
        <v>6533</v>
      </c>
      <c r="B559" t="s">
        <v>6534</v>
      </c>
      <c r="C559">
        <v>0.3</v>
      </c>
      <c r="D559" s="1">
        <v>0</v>
      </c>
      <c r="E559" s="3">
        <v>7.1694000000000004</v>
      </c>
      <c r="F559" s="3">
        <v>1.3666</v>
      </c>
      <c r="G559" s="6">
        <v>21</v>
      </c>
      <c r="J559" t="s">
        <v>8340</v>
      </c>
      <c r="K559">
        <v>642.81110000000001</v>
      </c>
    </row>
    <row r="560" spans="1:11" x14ac:dyDescent="0.3">
      <c r="A560" t="s">
        <v>10774</v>
      </c>
      <c r="B560" t="s">
        <v>10775</v>
      </c>
      <c r="C560">
        <v>0.3</v>
      </c>
      <c r="D560" s="1">
        <v>0</v>
      </c>
      <c r="E560" s="3">
        <v>9.5528999999999993</v>
      </c>
      <c r="F560" s="3">
        <v>2.5581</v>
      </c>
      <c r="G560" s="6">
        <v>21</v>
      </c>
      <c r="J560" t="s">
        <v>11373</v>
      </c>
      <c r="K560">
        <v>874.23940000000005</v>
      </c>
    </row>
    <row r="561" spans="1:12" x14ac:dyDescent="0.3">
      <c r="A561" t="s">
        <v>11665</v>
      </c>
      <c r="B561" t="s">
        <v>11666</v>
      </c>
      <c r="C561">
        <v>0.33</v>
      </c>
      <c r="D561" s="1">
        <v>0</v>
      </c>
      <c r="E561" s="3">
        <v>3.9811999999999999</v>
      </c>
      <c r="F561" s="3">
        <v>0.70789999999999997</v>
      </c>
      <c r="G561" s="6">
        <v>21</v>
      </c>
      <c r="J561" t="s">
        <v>12436</v>
      </c>
      <c r="K561">
        <v>1.9229000000000001</v>
      </c>
    </row>
    <row r="562" spans="1:12" x14ac:dyDescent="0.3">
      <c r="A562" t="s">
        <v>11370</v>
      </c>
      <c r="B562" t="s">
        <v>11371</v>
      </c>
      <c r="C562">
        <v>0.25</v>
      </c>
      <c r="D562" s="1">
        <v>0</v>
      </c>
      <c r="E562" s="3">
        <v>11.893800000000001</v>
      </c>
      <c r="F562" s="3">
        <v>0.76980000000000004</v>
      </c>
      <c r="G562" s="6">
        <v>20</v>
      </c>
      <c r="J562" t="s">
        <v>12437</v>
      </c>
      <c r="K562" t="s">
        <v>12438</v>
      </c>
      <c r="L562">
        <v>33.885199999999998</v>
      </c>
    </row>
    <row r="563" spans="1:12" x14ac:dyDescent="0.3">
      <c r="A563" t="s">
        <v>5740</v>
      </c>
      <c r="B563" t="s">
        <v>5741</v>
      </c>
      <c r="C563">
        <v>0.25</v>
      </c>
      <c r="D563" s="1">
        <v>0</v>
      </c>
      <c r="E563" s="3">
        <v>2.8995000000000002</v>
      </c>
      <c r="F563" s="3">
        <v>0.3866</v>
      </c>
      <c r="G563" s="6">
        <v>18</v>
      </c>
      <c r="J563" t="s">
        <v>4136</v>
      </c>
      <c r="K563">
        <v>2603.4096</v>
      </c>
    </row>
    <row r="564" spans="1:12" x14ac:dyDescent="0.3">
      <c r="A564" t="s">
        <v>2936</v>
      </c>
      <c r="B564" t="s">
        <v>2937</v>
      </c>
      <c r="C564">
        <v>0.25</v>
      </c>
      <c r="D564" s="1">
        <v>0</v>
      </c>
      <c r="E564" s="3">
        <v>2.0514000000000001</v>
      </c>
      <c r="F564" s="3">
        <v>0.23480000000000001</v>
      </c>
      <c r="G564" s="6">
        <v>17</v>
      </c>
      <c r="J564" t="s">
        <v>8672</v>
      </c>
      <c r="K564">
        <v>184.7054</v>
      </c>
    </row>
    <row r="565" spans="1:12" x14ac:dyDescent="0.3">
      <c r="A565" t="s">
        <v>4931</v>
      </c>
      <c r="B565" t="s">
        <v>4932</v>
      </c>
      <c r="C565">
        <v>0.25</v>
      </c>
      <c r="D565" s="1">
        <v>0</v>
      </c>
      <c r="E565" s="3">
        <v>1.9014</v>
      </c>
      <c r="F565" s="3">
        <v>0.80869999999999997</v>
      </c>
      <c r="G565" s="6">
        <v>16</v>
      </c>
      <c r="J565" t="s">
        <v>11112</v>
      </c>
      <c r="K565">
        <v>1.1878</v>
      </c>
    </row>
    <row r="566" spans="1:12" x14ac:dyDescent="0.3">
      <c r="A566" t="s">
        <v>9883</v>
      </c>
      <c r="B566" t="s">
        <v>9884</v>
      </c>
      <c r="C566">
        <v>0.25</v>
      </c>
      <c r="D566" s="1">
        <v>0</v>
      </c>
      <c r="E566" s="3">
        <v>1.4508000000000001</v>
      </c>
      <c r="F566" s="3">
        <v>0.6129</v>
      </c>
      <c r="G566" s="6">
        <v>16</v>
      </c>
      <c r="J566" t="s">
        <v>10540</v>
      </c>
      <c r="K566">
        <v>4516.7376000000004</v>
      </c>
    </row>
    <row r="567" spans="1:12" x14ac:dyDescent="0.3">
      <c r="A567" t="s">
        <v>10623</v>
      </c>
      <c r="B567" t="s">
        <v>10624</v>
      </c>
      <c r="C567">
        <v>0.25</v>
      </c>
      <c r="D567" s="1">
        <v>0</v>
      </c>
      <c r="E567" s="3">
        <v>2.0085999999999999</v>
      </c>
      <c r="F567" s="3">
        <v>0.1469</v>
      </c>
      <c r="G567" s="6">
        <v>16</v>
      </c>
      <c r="J567" t="s">
        <v>10263</v>
      </c>
      <c r="K567">
        <v>15794.179</v>
      </c>
    </row>
    <row r="568" spans="1:12" x14ac:dyDescent="0.3">
      <c r="A568" t="s">
        <v>10555</v>
      </c>
      <c r="B568" t="s">
        <v>10556</v>
      </c>
      <c r="C568">
        <v>0.25</v>
      </c>
      <c r="D568" s="1">
        <v>0</v>
      </c>
      <c r="E568" s="3">
        <v>9.9192</v>
      </c>
      <c r="F568" s="3">
        <v>0.24440000000000001</v>
      </c>
      <c r="G568" s="6">
        <v>14</v>
      </c>
      <c r="J568" t="s">
        <v>12439</v>
      </c>
      <c r="K568" t="s">
        <v>12440</v>
      </c>
      <c r="L568">
        <v>308.221</v>
      </c>
    </row>
    <row r="569" spans="1:12" x14ac:dyDescent="0.3">
      <c r="A569" t="s">
        <v>11546</v>
      </c>
      <c r="B569" t="s">
        <v>11547</v>
      </c>
      <c r="C569">
        <v>0.25</v>
      </c>
      <c r="D569" s="1">
        <v>0</v>
      </c>
      <c r="E569" s="3">
        <v>4.0796999999999999</v>
      </c>
      <c r="F569" s="3">
        <v>0.75629999999999997</v>
      </c>
      <c r="G569" s="6">
        <v>14</v>
      </c>
      <c r="J569" t="s">
        <v>11533</v>
      </c>
      <c r="K569">
        <v>76.231800000000007</v>
      </c>
    </row>
    <row r="570" spans="1:12" x14ac:dyDescent="0.3">
      <c r="A570" t="s">
        <v>3176</v>
      </c>
      <c r="B570" t="s">
        <v>3177</v>
      </c>
      <c r="C570">
        <v>0.25</v>
      </c>
      <c r="D570" s="1">
        <v>0</v>
      </c>
      <c r="E570" s="3">
        <v>12.273099999999999</v>
      </c>
      <c r="F570" s="3">
        <v>1.7823</v>
      </c>
      <c r="G570" s="6">
        <v>13</v>
      </c>
      <c r="J570" t="s">
        <v>188</v>
      </c>
      <c r="K570">
        <v>612.7364</v>
      </c>
    </row>
    <row r="571" spans="1:12" x14ac:dyDescent="0.3">
      <c r="A571" t="s">
        <v>11669</v>
      </c>
      <c r="B571" t="s">
        <v>11670</v>
      </c>
      <c r="C571">
        <v>0.25</v>
      </c>
      <c r="D571" s="1">
        <v>0</v>
      </c>
      <c r="E571" s="3">
        <v>1.5395000000000001</v>
      </c>
      <c r="F571" s="3">
        <v>0.25790000000000002</v>
      </c>
      <c r="G571" s="6">
        <v>13</v>
      </c>
      <c r="J571" t="s">
        <v>3129</v>
      </c>
      <c r="K571">
        <v>184.84119999999999</v>
      </c>
    </row>
    <row r="572" spans="1:12" x14ac:dyDescent="0.3">
      <c r="A572" t="s">
        <v>3745</v>
      </c>
      <c r="B572" t="s">
        <v>3746</v>
      </c>
      <c r="C572">
        <v>0.34439999999999998</v>
      </c>
      <c r="D572" s="1">
        <v>0</v>
      </c>
      <c r="E572" s="3">
        <v>74.016599999999997</v>
      </c>
      <c r="F572" s="3">
        <v>1.9220999999999999</v>
      </c>
      <c r="G572" s="6">
        <v>12</v>
      </c>
      <c r="J572" t="s">
        <v>10024</v>
      </c>
      <c r="K572">
        <v>1705.8628000000001</v>
      </c>
    </row>
    <row r="573" spans="1:12" x14ac:dyDescent="0.3">
      <c r="A573" t="s">
        <v>7892</v>
      </c>
      <c r="B573" t="s">
        <v>7893</v>
      </c>
      <c r="C573">
        <v>0.25</v>
      </c>
      <c r="D573" s="1">
        <v>0</v>
      </c>
      <c r="E573" s="3">
        <v>2.4405999999999999</v>
      </c>
      <c r="F573" s="3">
        <v>0.30059999999999998</v>
      </c>
      <c r="G573" s="6">
        <v>12</v>
      </c>
      <c r="J573" t="s">
        <v>10182</v>
      </c>
      <c r="K573">
        <v>8.5556999999999999</v>
      </c>
    </row>
    <row r="574" spans="1:12" x14ac:dyDescent="0.3">
      <c r="A574" t="s">
        <v>8754</v>
      </c>
      <c r="B574" t="s">
        <v>8755</v>
      </c>
      <c r="C574">
        <v>0.29060000000000002</v>
      </c>
      <c r="D574" s="1">
        <v>0</v>
      </c>
      <c r="E574" s="3">
        <v>5.1863999999999999</v>
      </c>
      <c r="F574" s="3">
        <v>0.4345</v>
      </c>
      <c r="G574" s="6">
        <v>12</v>
      </c>
      <c r="J574" t="s">
        <v>4954</v>
      </c>
      <c r="K574">
        <v>2407.5032999999999</v>
      </c>
    </row>
    <row r="575" spans="1:12" x14ac:dyDescent="0.3">
      <c r="A575" t="s">
        <v>10501</v>
      </c>
      <c r="B575" t="s">
        <v>10502</v>
      </c>
      <c r="C575">
        <v>0.34939999999999999</v>
      </c>
      <c r="D575" s="1">
        <v>0</v>
      </c>
      <c r="E575" s="3">
        <v>1.2201</v>
      </c>
      <c r="F575" s="3">
        <v>0.62090000000000001</v>
      </c>
      <c r="G575" s="6">
        <v>12</v>
      </c>
      <c r="J575" t="s">
        <v>10448</v>
      </c>
      <c r="K575">
        <v>1292.6214</v>
      </c>
    </row>
    <row r="576" spans="1:12" x14ac:dyDescent="0.3">
      <c r="A576" t="s">
        <v>3958</v>
      </c>
      <c r="B576" t="s">
        <v>3959</v>
      </c>
      <c r="C576">
        <v>0.25</v>
      </c>
      <c r="D576" s="1">
        <v>0</v>
      </c>
      <c r="E576" s="3">
        <v>3.4379</v>
      </c>
      <c r="F576" s="3">
        <v>2.3197999999999999</v>
      </c>
      <c r="G576" s="6">
        <v>11</v>
      </c>
      <c r="J576" t="s">
        <v>11304</v>
      </c>
      <c r="K576">
        <v>2028.4127000000001</v>
      </c>
    </row>
    <row r="577" spans="1:11" x14ac:dyDescent="0.3">
      <c r="A577" t="s">
        <v>10537</v>
      </c>
      <c r="B577" t="s">
        <v>10538</v>
      </c>
      <c r="C577">
        <v>0.25</v>
      </c>
      <c r="D577" s="1">
        <v>0</v>
      </c>
      <c r="E577" s="3">
        <v>9.5261999999999993</v>
      </c>
      <c r="F577" s="3">
        <v>0.24990000000000001</v>
      </c>
      <c r="G577" s="6">
        <v>11</v>
      </c>
      <c r="J577" t="s">
        <v>6117</v>
      </c>
      <c r="K577">
        <v>5178.0364</v>
      </c>
    </row>
    <row r="578" spans="1:11" x14ac:dyDescent="0.3">
      <c r="A578" t="s">
        <v>1533</v>
      </c>
      <c r="B578" t="s">
        <v>1534</v>
      </c>
      <c r="C578">
        <v>0.25</v>
      </c>
      <c r="D578" s="1">
        <v>0</v>
      </c>
      <c r="E578" s="3">
        <v>70.202399999999997</v>
      </c>
      <c r="F578" s="3">
        <v>0.24610000000000001</v>
      </c>
      <c r="G578" s="6">
        <v>10</v>
      </c>
      <c r="J578" t="s">
        <v>8164</v>
      </c>
      <c r="K578">
        <v>11131.606299999999</v>
      </c>
    </row>
    <row r="579" spans="1:11" x14ac:dyDescent="0.3">
      <c r="A579" t="s">
        <v>10471</v>
      </c>
      <c r="B579" t="s">
        <v>10472</v>
      </c>
      <c r="C579">
        <v>0.25940000000000002</v>
      </c>
      <c r="D579" s="1">
        <v>0</v>
      </c>
      <c r="E579" s="3">
        <v>4.8308999999999997</v>
      </c>
      <c r="F579" s="3">
        <v>0.38240000000000002</v>
      </c>
      <c r="G579" s="6">
        <v>10</v>
      </c>
      <c r="J579" t="s">
        <v>8226</v>
      </c>
      <c r="K579">
        <v>376.23570000000001</v>
      </c>
    </row>
    <row r="580" spans="1:11" x14ac:dyDescent="0.3">
      <c r="A580" t="s">
        <v>11111</v>
      </c>
      <c r="B580" t="s">
        <v>11112</v>
      </c>
      <c r="C580">
        <v>0.25</v>
      </c>
      <c r="D580" s="1">
        <v>0</v>
      </c>
      <c r="E580" s="3">
        <v>32.649000000000001</v>
      </c>
      <c r="F580" s="3">
        <v>1.9372</v>
      </c>
      <c r="G580" s="6">
        <v>10</v>
      </c>
      <c r="J580" t="s">
        <v>5769</v>
      </c>
      <c r="K580">
        <v>62.501100000000001</v>
      </c>
    </row>
    <row r="581" spans="1:11" x14ac:dyDescent="0.3">
      <c r="A581" t="s">
        <v>11693</v>
      </c>
      <c r="B581" t="s">
        <v>11694</v>
      </c>
      <c r="C581">
        <v>0.31369999999999998</v>
      </c>
      <c r="D581" s="1">
        <v>0</v>
      </c>
      <c r="E581" s="3">
        <v>15.1111</v>
      </c>
      <c r="F581" s="3">
        <v>0.53859999999999997</v>
      </c>
      <c r="G581" s="6">
        <v>9</v>
      </c>
      <c r="J581" t="s">
        <v>10799</v>
      </c>
      <c r="K581">
        <v>482.32100000000003</v>
      </c>
    </row>
    <row r="582" spans="1:11" x14ac:dyDescent="0.3">
      <c r="A582" t="s">
        <v>5682</v>
      </c>
      <c r="B582" t="s">
        <v>5683</v>
      </c>
      <c r="C582">
        <v>0.30299999999999999</v>
      </c>
      <c r="D582" s="1">
        <v>0</v>
      </c>
      <c r="E582" s="3">
        <v>3.2441</v>
      </c>
      <c r="F582" s="3">
        <v>0.40179999999999999</v>
      </c>
      <c r="G582" s="6">
        <v>8</v>
      </c>
      <c r="J582" t="s">
        <v>9914</v>
      </c>
      <c r="K582">
        <v>34.387900000000002</v>
      </c>
    </row>
    <row r="583" spans="1:11" x14ac:dyDescent="0.3">
      <c r="A583" t="s">
        <v>8669</v>
      </c>
      <c r="B583" t="s">
        <v>8670</v>
      </c>
      <c r="C583">
        <v>0.25</v>
      </c>
      <c r="D583" s="1">
        <v>0</v>
      </c>
      <c r="E583" s="3">
        <v>0.749</v>
      </c>
      <c r="F583" s="3">
        <v>0.18290000000000001</v>
      </c>
      <c r="G583" s="6">
        <v>8</v>
      </c>
      <c r="J583" t="s">
        <v>3215</v>
      </c>
      <c r="K583">
        <v>927.73440000000005</v>
      </c>
    </row>
    <row r="584" spans="1:11" x14ac:dyDescent="0.3">
      <c r="A584" t="s">
        <v>9527</v>
      </c>
      <c r="B584" t="s">
        <v>9528</v>
      </c>
      <c r="C584">
        <v>0.3</v>
      </c>
      <c r="D584" s="1">
        <v>0</v>
      </c>
      <c r="E584" s="3">
        <v>1.0091000000000001</v>
      </c>
      <c r="F584" s="3">
        <v>0.30719999999999997</v>
      </c>
      <c r="G584" s="6">
        <v>8</v>
      </c>
      <c r="J584" t="s">
        <v>12441</v>
      </c>
      <c r="K584">
        <v>1.8151999999999999</v>
      </c>
    </row>
    <row r="585" spans="1:11" x14ac:dyDescent="0.3">
      <c r="A585" t="s">
        <v>10075</v>
      </c>
      <c r="B585" t="s">
        <v>10076</v>
      </c>
      <c r="C585">
        <v>0.25</v>
      </c>
      <c r="D585" s="1">
        <v>0</v>
      </c>
      <c r="E585" s="3">
        <v>2.4275000000000002</v>
      </c>
      <c r="F585" s="3">
        <v>0.18479999999999999</v>
      </c>
      <c r="G585" s="6">
        <v>8</v>
      </c>
      <c r="J585" t="s">
        <v>2613</v>
      </c>
      <c r="K585">
        <v>60.511000000000003</v>
      </c>
    </row>
    <row r="586" spans="1:11" x14ac:dyDescent="0.3">
      <c r="A586" t="s">
        <v>197</v>
      </c>
      <c r="B586" t="s">
        <v>198</v>
      </c>
      <c r="C586">
        <v>0.32879999999999998</v>
      </c>
      <c r="D586" s="1">
        <v>0</v>
      </c>
      <c r="E586" s="3">
        <v>13.417899999999999</v>
      </c>
      <c r="F586" s="3">
        <v>0.34870000000000001</v>
      </c>
      <c r="G586" s="6">
        <v>7</v>
      </c>
      <c r="J586" t="s">
        <v>3652</v>
      </c>
      <c r="K586">
        <v>57.474899999999998</v>
      </c>
    </row>
    <row r="587" spans="1:11" x14ac:dyDescent="0.3">
      <c r="A587" t="s">
        <v>3969</v>
      </c>
      <c r="B587" t="s">
        <v>3970</v>
      </c>
      <c r="C587">
        <v>0.25</v>
      </c>
      <c r="D587" s="1">
        <v>0</v>
      </c>
      <c r="E587" s="3">
        <v>0.49430000000000002</v>
      </c>
      <c r="F587" s="3">
        <v>0.14910000000000001</v>
      </c>
      <c r="G587" s="6">
        <v>7</v>
      </c>
      <c r="J587" t="s">
        <v>10926</v>
      </c>
      <c r="K587">
        <v>811.43830000000003</v>
      </c>
    </row>
    <row r="588" spans="1:11" x14ac:dyDescent="0.3">
      <c r="A588" t="s">
        <v>6399</v>
      </c>
      <c r="B588" t="s">
        <v>6400</v>
      </c>
      <c r="C588">
        <v>0.3175</v>
      </c>
      <c r="D588" s="1">
        <v>0</v>
      </c>
      <c r="E588" s="3">
        <v>4.8391000000000002</v>
      </c>
      <c r="F588" s="3">
        <v>0.5988</v>
      </c>
      <c r="G588" s="6">
        <v>7</v>
      </c>
      <c r="J588" t="s">
        <v>5691</v>
      </c>
      <c r="K588">
        <v>1421.5852</v>
      </c>
    </row>
    <row r="589" spans="1:11" x14ac:dyDescent="0.3">
      <c r="J589" t="s">
        <v>6404</v>
      </c>
      <c r="K589">
        <v>2008.0771999999999</v>
      </c>
    </row>
    <row r="590" spans="1:11" x14ac:dyDescent="0.3">
      <c r="J590" t="s">
        <v>5252</v>
      </c>
      <c r="K590">
        <v>327.31380000000001</v>
      </c>
    </row>
    <row r="591" spans="1:11" x14ac:dyDescent="0.3">
      <c r="J591" t="s">
        <v>4754</v>
      </c>
      <c r="K591">
        <v>121.49039999999999</v>
      </c>
    </row>
    <row r="592" spans="1:11" x14ac:dyDescent="0.3">
      <c r="J592" t="s">
        <v>6534</v>
      </c>
      <c r="K592">
        <v>9.7969000000000008</v>
      </c>
    </row>
    <row r="593" spans="10:11" x14ac:dyDescent="0.3">
      <c r="J593" t="s">
        <v>1721</v>
      </c>
      <c r="K593">
        <v>767.40250000000003</v>
      </c>
    </row>
    <row r="594" spans="10:11" x14ac:dyDescent="0.3">
      <c r="J594" t="s">
        <v>11019</v>
      </c>
      <c r="K594">
        <v>140.84739999999999</v>
      </c>
    </row>
    <row r="595" spans="10:11" x14ac:dyDescent="0.3">
      <c r="J595" t="s">
        <v>11627</v>
      </c>
      <c r="K595">
        <v>143.99600000000001</v>
      </c>
    </row>
    <row r="596" spans="10:11" x14ac:dyDescent="0.3">
      <c r="J596" t="s">
        <v>5889</v>
      </c>
      <c r="K596">
        <v>21.659600000000001</v>
      </c>
    </row>
    <row r="597" spans="10:11" x14ac:dyDescent="0.3">
      <c r="J597" t="s">
        <v>5258</v>
      </c>
      <c r="K597">
        <v>10065.495000000001</v>
      </c>
    </row>
    <row r="598" spans="10:11" x14ac:dyDescent="0.3">
      <c r="J598" t="s">
        <v>1603</v>
      </c>
      <c r="K598">
        <v>78.503600000000006</v>
      </c>
    </row>
    <row r="599" spans="10:11" x14ac:dyDescent="0.3">
      <c r="J599" t="s">
        <v>7919</v>
      </c>
      <c r="K599">
        <v>346.12060000000002</v>
      </c>
    </row>
    <row r="600" spans="10:11" x14ac:dyDescent="0.3">
      <c r="J600" t="s">
        <v>6558</v>
      </c>
      <c r="K600">
        <v>22.201000000000001</v>
      </c>
    </row>
    <row r="601" spans="10:11" x14ac:dyDescent="0.3">
      <c r="J601" t="s">
        <v>8436</v>
      </c>
      <c r="K601">
        <v>20.643599999999999</v>
      </c>
    </row>
    <row r="602" spans="10:11" x14ac:dyDescent="0.3">
      <c r="J602" t="s">
        <v>1575</v>
      </c>
      <c r="K602">
        <v>419.03530000000001</v>
      </c>
    </row>
    <row r="603" spans="10:11" x14ac:dyDescent="0.3">
      <c r="J603" t="s">
        <v>4966</v>
      </c>
      <c r="K603">
        <v>459.84870000000001</v>
      </c>
    </row>
    <row r="604" spans="10:11" x14ac:dyDescent="0.3">
      <c r="J604" t="s">
        <v>5160</v>
      </c>
      <c r="K604">
        <v>95.481499999999997</v>
      </c>
    </row>
    <row r="605" spans="10:11" x14ac:dyDescent="0.3">
      <c r="J605" t="s">
        <v>2805</v>
      </c>
      <c r="K605">
        <v>14462.1387</v>
      </c>
    </row>
    <row r="606" spans="10:11" x14ac:dyDescent="0.3">
      <c r="J606" t="s">
        <v>10078</v>
      </c>
      <c r="K606">
        <v>19.058599999999998</v>
      </c>
    </row>
    <row r="607" spans="10:11" x14ac:dyDescent="0.3">
      <c r="J607" t="s">
        <v>10014</v>
      </c>
      <c r="K607">
        <v>280.87920000000003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6"/>
  <sheetViews>
    <sheetView workbookViewId="0">
      <selection activeCell="B16" sqref="B16"/>
    </sheetView>
  </sheetViews>
  <sheetFormatPr defaultRowHeight="14.4" x14ac:dyDescent="0.3"/>
  <cols>
    <col min="1" max="1" width="28.88671875" bestFit="1" customWidth="1"/>
  </cols>
  <sheetData>
    <row r="3" spans="1:7" x14ac:dyDescent="0.3">
      <c r="F3" t="s">
        <v>12400</v>
      </c>
      <c r="G3">
        <v>0.65</v>
      </c>
    </row>
    <row r="4" spans="1:7" x14ac:dyDescent="0.3">
      <c r="B4" t="s">
        <v>12398</v>
      </c>
      <c r="C4" t="s">
        <v>12397</v>
      </c>
      <c r="D4" t="s">
        <v>12401</v>
      </c>
    </row>
    <row r="5" spans="1:7" x14ac:dyDescent="0.3">
      <c r="A5" t="s">
        <v>22</v>
      </c>
      <c r="B5">
        <v>20</v>
      </c>
      <c r="C5">
        <v>35</v>
      </c>
      <c r="D5">
        <f>B5+$G$3*(C5-B5)</f>
        <v>29.75</v>
      </c>
    </row>
    <row r="6" spans="1:7" x14ac:dyDescent="0.3">
      <c r="A6" t="s">
        <v>91</v>
      </c>
      <c r="B6">
        <v>20</v>
      </c>
      <c r="C6">
        <v>35</v>
      </c>
      <c r="D6">
        <f t="shared" ref="D6:D10" si="0">B6+$G$3*(C6-B6)</f>
        <v>29.75</v>
      </c>
    </row>
    <row r="7" spans="1:7" x14ac:dyDescent="0.3">
      <c r="A7" t="s">
        <v>94</v>
      </c>
      <c r="B7">
        <v>10</v>
      </c>
      <c r="C7">
        <v>25</v>
      </c>
      <c r="D7">
        <f t="shared" si="0"/>
        <v>19.75</v>
      </c>
    </row>
    <row r="8" spans="1:7" x14ac:dyDescent="0.3">
      <c r="A8" t="s">
        <v>161</v>
      </c>
      <c r="B8">
        <v>30</v>
      </c>
      <c r="C8">
        <v>50</v>
      </c>
      <c r="D8">
        <f t="shared" si="0"/>
        <v>43</v>
      </c>
    </row>
    <row r="9" spans="1:7" x14ac:dyDescent="0.3">
      <c r="A9" t="s">
        <v>478</v>
      </c>
      <c r="B9">
        <v>30</v>
      </c>
      <c r="C9">
        <v>50</v>
      </c>
      <c r="D9">
        <f t="shared" si="0"/>
        <v>43</v>
      </c>
    </row>
    <row r="10" spans="1:7" x14ac:dyDescent="0.3">
      <c r="A10" t="s">
        <v>1148</v>
      </c>
      <c r="B10">
        <v>30</v>
      </c>
      <c r="C10">
        <v>50</v>
      </c>
      <c r="D10">
        <f t="shared" si="0"/>
        <v>43</v>
      </c>
    </row>
    <row r="13" spans="1:7" x14ac:dyDescent="0.3">
      <c r="B13">
        <v>0</v>
      </c>
      <c r="C13" t="s">
        <v>12399</v>
      </c>
      <c r="G13">
        <f>MATCH(5,$B$13:$B$16,1)</f>
        <v>1</v>
      </c>
    </row>
    <row r="14" spans="1:7" x14ac:dyDescent="0.3">
      <c r="B14">
        <v>10</v>
      </c>
      <c r="C14" t="s">
        <v>94</v>
      </c>
    </row>
    <row r="15" spans="1:7" x14ac:dyDescent="0.3">
      <c r="B15">
        <v>25</v>
      </c>
      <c r="C15" t="s">
        <v>22</v>
      </c>
    </row>
    <row r="16" spans="1:7" x14ac:dyDescent="0.3">
      <c r="B16">
        <v>35</v>
      </c>
      <c r="C16" t="s">
        <v>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site totals</vt:lpstr>
      <vt:lpstr>margin_ranges</vt:lpstr>
      <vt:lpstr>data!margin_sheet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2016-05-02T07:41:28Z</dcterms:created>
  <dcterms:modified xsi:type="dcterms:W3CDTF">2016-05-09T08:37:38Z</dcterms:modified>
</cp:coreProperties>
</file>